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Follow" sheetId="7" r:id="rId4"/>
  </sheets>
  <functionGroups builtInGroupCount="17"/>
  <definedNames>
    <definedName name="AvailableInputRows">CalculationsAndCharts!$A$6</definedName>
    <definedName name="DataPanRows">CalculationsAndCharts!$A$11</definedName>
    <definedName name="GetStockHistoryData" localSheetId="1">InputPriceData!$B$16:$B$5880</definedName>
    <definedName name="GetStockIdData" localSheetId="1">InputPriceData!$B$1:$B$2</definedName>
    <definedName name="HeaderRowAnchor">InputPriceData!$B$15</definedName>
    <definedName name="HistReqDataType">InputPriceData!$E$6</definedName>
    <definedName name="HistReqEndDate">InputPriceData!$B$6</definedName>
    <definedName name="HistReqStartDate">InputPriceData!$B$5</definedName>
    <definedName name="HistReqSymbol">InputPriceData!$B$4</definedName>
    <definedName name="LogicallyAvailableRows">CalculationsAndCharts!$A$8</definedName>
    <definedName name="MacdChrtMax">CalculationsAndCharts!$AV$34</definedName>
    <definedName name="MacdChrtMin">CalculationsAndCharts!$AV$33</definedName>
    <definedName name="OpenColHeader">CalculationsAndCharts!$D$32</definedName>
    <definedName name="RelRowHeaderAnchor">InputPriceData!$A$15</definedName>
    <definedName name="RowsToPlot">CalculationsAndCharts!$A$12</definedName>
  </definedNames>
  <calcPr calcId="145621"/>
</workbook>
</file>

<file path=xl/calcChain.xml><?xml version="1.0" encoding="utf-8"?>
<calcChain xmlns="http://schemas.openxmlformats.org/spreadsheetml/2006/main">
  <c r="G33" i="2" l="1"/>
  <c r="J31" i="2" l="1"/>
  <c r="H31" i="2"/>
  <c r="M31" i="2"/>
  <c r="L31" i="2"/>
  <c r="I31" i="2"/>
  <c r="I17" i="1"/>
  <c r="K17" i="1" s="1"/>
  <c r="J17" i="1"/>
  <c r="O17" i="1" s="1"/>
  <c r="M17" i="1"/>
  <c r="I18" i="1"/>
  <c r="J18" i="1"/>
  <c r="O18" i="1" s="1"/>
  <c r="N18" i="1"/>
  <c r="I19" i="1"/>
  <c r="J19" i="1"/>
  <c r="O19" i="1" s="1"/>
  <c r="I20" i="1"/>
  <c r="N20" i="1" s="1"/>
  <c r="J20" i="1"/>
  <c r="O20" i="1" s="1"/>
  <c r="K20" i="1"/>
  <c r="L20" i="1"/>
  <c r="M20" i="1"/>
  <c r="I21" i="1"/>
  <c r="J21" i="1"/>
  <c r="O21" i="1" s="1"/>
  <c r="I22" i="1"/>
  <c r="J22" i="1"/>
  <c r="O22" i="1" s="1"/>
  <c r="K22" i="1"/>
  <c r="L22" i="1"/>
  <c r="M22" i="1"/>
  <c r="N22" i="1"/>
  <c r="I23" i="1"/>
  <c r="J23" i="1"/>
  <c r="O23" i="1" s="1"/>
  <c r="K23" i="1"/>
  <c r="L23" i="1"/>
  <c r="M23" i="1"/>
  <c r="N23" i="1"/>
  <c r="I24" i="1"/>
  <c r="K24" i="1" s="1"/>
  <c r="J24" i="1"/>
  <c r="O24" i="1" s="1"/>
  <c r="L24" i="1"/>
  <c r="N24" i="1"/>
  <c r="I25" i="1"/>
  <c r="K25" i="1" s="1"/>
  <c r="J25" i="1"/>
  <c r="O25" i="1" s="1"/>
  <c r="M25" i="1"/>
  <c r="I26" i="1"/>
  <c r="J26" i="1"/>
  <c r="O26" i="1" s="1"/>
  <c r="N26" i="1"/>
  <c r="I27" i="1"/>
  <c r="J27" i="1"/>
  <c r="O27" i="1" s="1"/>
  <c r="I28" i="1"/>
  <c r="N28" i="1" s="1"/>
  <c r="J28" i="1"/>
  <c r="O28" i="1" s="1"/>
  <c r="K28" i="1"/>
  <c r="L28" i="1"/>
  <c r="M28" i="1"/>
  <c r="I29" i="1"/>
  <c r="K29" i="1" s="1"/>
  <c r="J29" i="1"/>
  <c r="O29" i="1" s="1"/>
  <c r="L29" i="1"/>
  <c r="I30" i="1"/>
  <c r="J30" i="1"/>
  <c r="O30" i="1" s="1"/>
  <c r="K30" i="1"/>
  <c r="L30" i="1"/>
  <c r="M30" i="1"/>
  <c r="N30" i="1"/>
  <c r="I31" i="1"/>
  <c r="J31" i="1"/>
  <c r="O31" i="1" s="1"/>
  <c r="K31" i="1"/>
  <c r="L31" i="1"/>
  <c r="M31" i="1"/>
  <c r="N31" i="1"/>
  <c r="I32" i="1"/>
  <c r="K32" i="1" s="1"/>
  <c r="J32" i="1"/>
  <c r="O32" i="1" s="1"/>
  <c r="L32" i="1"/>
  <c r="N32" i="1"/>
  <c r="I33" i="1"/>
  <c r="K33" i="1" s="1"/>
  <c r="J33" i="1"/>
  <c r="O33" i="1" s="1"/>
  <c r="M33" i="1"/>
  <c r="I34" i="1"/>
  <c r="J34" i="1"/>
  <c r="O34" i="1" s="1"/>
  <c r="I35" i="1"/>
  <c r="J35" i="1"/>
  <c r="O35" i="1" s="1"/>
  <c r="I36" i="1"/>
  <c r="N36" i="1" s="1"/>
  <c r="J36" i="1"/>
  <c r="O36" i="1" s="1"/>
  <c r="K36" i="1"/>
  <c r="L36" i="1"/>
  <c r="M36" i="1"/>
  <c r="I37" i="1"/>
  <c r="J37" i="1"/>
  <c r="O37" i="1" s="1"/>
  <c r="K37" i="1"/>
  <c r="L37" i="1"/>
  <c r="I38" i="1"/>
  <c r="J38" i="1"/>
  <c r="O38" i="1" s="1"/>
  <c r="K38" i="1"/>
  <c r="L38" i="1"/>
  <c r="M38" i="1"/>
  <c r="N38" i="1"/>
  <c r="I39" i="1"/>
  <c r="J39" i="1"/>
  <c r="O39" i="1" s="1"/>
  <c r="K39" i="1"/>
  <c r="L39" i="1"/>
  <c r="M39" i="1"/>
  <c r="N39" i="1"/>
  <c r="I40" i="1"/>
  <c r="K40" i="1" s="1"/>
  <c r="J40" i="1"/>
  <c r="O40" i="1" s="1"/>
  <c r="L40" i="1"/>
  <c r="N40" i="1"/>
  <c r="I41" i="1"/>
  <c r="K41" i="1" s="1"/>
  <c r="J41" i="1"/>
  <c r="O41" i="1" s="1"/>
  <c r="M41" i="1"/>
  <c r="I42" i="1"/>
  <c r="J42" i="1"/>
  <c r="O42" i="1" s="1"/>
  <c r="N42" i="1"/>
  <c r="I43" i="1"/>
  <c r="J43" i="1"/>
  <c r="O43" i="1" s="1"/>
  <c r="I44" i="1"/>
  <c r="N44" i="1" s="1"/>
  <c r="J44" i="1"/>
  <c r="O44" i="1" s="1"/>
  <c r="K44" i="1"/>
  <c r="L44" i="1"/>
  <c r="M44" i="1"/>
  <c r="I45" i="1"/>
  <c r="J45" i="1"/>
  <c r="O45" i="1" s="1"/>
  <c r="I46" i="1"/>
  <c r="J46" i="1"/>
  <c r="O46" i="1" s="1"/>
  <c r="K46" i="1"/>
  <c r="L46" i="1"/>
  <c r="M46" i="1"/>
  <c r="N46" i="1"/>
  <c r="I47" i="1"/>
  <c r="J47" i="1"/>
  <c r="O47" i="1" s="1"/>
  <c r="K47" i="1"/>
  <c r="L47" i="1"/>
  <c r="M47" i="1"/>
  <c r="N47" i="1"/>
  <c r="I48" i="1"/>
  <c r="K48" i="1" s="1"/>
  <c r="J48" i="1"/>
  <c r="O48" i="1" s="1"/>
  <c r="L48" i="1"/>
  <c r="N48" i="1"/>
  <c r="I49" i="1"/>
  <c r="K49" i="1" s="1"/>
  <c r="J49" i="1"/>
  <c r="O49" i="1" s="1"/>
  <c r="M49" i="1"/>
  <c r="I50" i="1"/>
  <c r="N50" i="1" s="1"/>
  <c r="J50" i="1"/>
  <c r="O50" i="1" s="1"/>
  <c r="I51" i="1"/>
  <c r="J51" i="1"/>
  <c r="O51" i="1" s="1"/>
  <c r="I52" i="1"/>
  <c r="N52" i="1" s="1"/>
  <c r="J52" i="1"/>
  <c r="O52" i="1" s="1"/>
  <c r="K52" i="1"/>
  <c r="L52" i="1"/>
  <c r="M52" i="1"/>
  <c r="I53" i="1"/>
  <c r="J53" i="1"/>
  <c r="O53" i="1" s="1"/>
  <c r="K53" i="1"/>
  <c r="L53" i="1"/>
  <c r="I54" i="1"/>
  <c r="J54" i="1"/>
  <c r="O54" i="1" s="1"/>
  <c r="K54" i="1"/>
  <c r="L54" i="1"/>
  <c r="M54" i="1"/>
  <c r="N54" i="1"/>
  <c r="I55" i="1"/>
  <c r="J55" i="1"/>
  <c r="O55" i="1" s="1"/>
  <c r="K55" i="1"/>
  <c r="L55" i="1"/>
  <c r="M55" i="1"/>
  <c r="N55" i="1"/>
  <c r="I56" i="1"/>
  <c r="K56" i="1" s="1"/>
  <c r="J56" i="1"/>
  <c r="O56" i="1" s="1"/>
  <c r="L56" i="1"/>
  <c r="N56" i="1"/>
  <c r="I57" i="1"/>
  <c r="K57" i="1" s="1"/>
  <c r="J57" i="1"/>
  <c r="O57" i="1" s="1"/>
  <c r="M57" i="1"/>
  <c r="I58" i="1"/>
  <c r="J58" i="1"/>
  <c r="O58" i="1" s="1"/>
  <c r="N58" i="1"/>
  <c r="I59" i="1"/>
  <c r="J59" i="1"/>
  <c r="O59" i="1" s="1"/>
  <c r="I60" i="1"/>
  <c r="N60" i="1" s="1"/>
  <c r="J60" i="1"/>
  <c r="O60" i="1" s="1"/>
  <c r="K60" i="1"/>
  <c r="L60" i="1"/>
  <c r="M60" i="1"/>
  <c r="I61" i="1"/>
  <c r="N61" i="1" s="1"/>
  <c r="J61" i="1"/>
  <c r="O61" i="1" s="1"/>
  <c r="M61" i="1"/>
  <c r="I62" i="1"/>
  <c r="J62" i="1"/>
  <c r="O62" i="1" s="1"/>
  <c r="K62" i="1"/>
  <c r="L62" i="1"/>
  <c r="M62" i="1"/>
  <c r="N62" i="1"/>
  <c r="I63" i="1"/>
  <c r="J63" i="1"/>
  <c r="O63" i="1" s="1"/>
  <c r="K63" i="1"/>
  <c r="L63" i="1"/>
  <c r="M63" i="1"/>
  <c r="N63" i="1"/>
  <c r="I64" i="1"/>
  <c r="K64" i="1" s="1"/>
  <c r="J64" i="1"/>
  <c r="O64" i="1" s="1"/>
  <c r="L64" i="1"/>
  <c r="N64" i="1"/>
  <c r="I65" i="1"/>
  <c r="J65" i="1"/>
  <c r="O65" i="1" s="1"/>
  <c r="I66" i="1"/>
  <c r="J66" i="1"/>
  <c r="O66" i="1" s="1"/>
  <c r="N66" i="1"/>
  <c r="I67" i="1"/>
  <c r="J67" i="1"/>
  <c r="O67" i="1" s="1"/>
  <c r="I68" i="1"/>
  <c r="N68" i="1" s="1"/>
  <c r="J68" i="1"/>
  <c r="O68" i="1" s="1"/>
  <c r="K68" i="1"/>
  <c r="L68" i="1"/>
  <c r="M68" i="1"/>
  <c r="I69" i="1"/>
  <c r="J69" i="1"/>
  <c r="O69" i="1" s="1"/>
  <c r="I70" i="1"/>
  <c r="J70" i="1"/>
  <c r="O70" i="1" s="1"/>
  <c r="K70" i="1"/>
  <c r="L70" i="1"/>
  <c r="M70" i="1"/>
  <c r="N70" i="1"/>
  <c r="I71" i="1"/>
  <c r="J71" i="1"/>
  <c r="O71" i="1" s="1"/>
  <c r="K71" i="1"/>
  <c r="L71" i="1"/>
  <c r="M71" i="1"/>
  <c r="N71" i="1"/>
  <c r="I72" i="1"/>
  <c r="K72" i="1" s="1"/>
  <c r="J72" i="1"/>
  <c r="O72" i="1" s="1"/>
  <c r="L72" i="1"/>
  <c r="N72" i="1"/>
  <c r="I73" i="1"/>
  <c r="J73" i="1"/>
  <c r="O73" i="1" s="1"/>
  <c r="I74" i="1"/>
  <c r="J74" i="1"/>
  <c r="O74" i="1" s="1"/>
  <c r="N74" i="1"/>
  <c r="I75" i="1"/>
  <c r="J75" i="1"/>
  <c r="O75" i="1" s="1"/>
  <c r="K75" i="1"/>
  <c r="I76" i="1"/>
  <c r="N76" i="1" s="1"/>
  <c r="J76" i="1"/>
  <c r="O76" i="1" s="1"/>
  <c r="K76" i="1"/>
  <c r="L76" i="1"/>
  <c r="M76" i="1"/>
  <c r="I77" i="1"/>
  <c r="J77" i="1"/>
  <c r="O77" i="1" s="1"/>
  <c r="I78" i="1"/>
  <c r="J78" i="1"/>
  <c r="O78" i="1" s="1"/>
  <c r="K78" i="1"/>
  <c r="L78" i="1"/>
  <c r="M78" i="1"/>
  <c r="N78" i="1"/>
  <c r="I79" i="1"/>
  <c r="J79" i="1"/>
  <c r="O79" i="1" s="1"/>
  <c r="K79" i="1"/>
  <c r="L79" i="1"/>
  <c r="M79" i="1"/>
  <c r="N79" i="1"/>
  <c r="I80" i="1"/>
  <c r="K80" i="1" s="1"/>
  <c r="J80" i="1"/>
  <c r="O80" i="1" s="1"/>
  <c r="L80" i="1"/>
  <c r="N80" i="1"/>
  <c r="I81" i="1"/>
  <c r="J81" i="1"/>
  <c r="O81" i="1" s="1"/>
  <c r="M81" i="1"/>
  <c r="I82" i="1"/>
  <c r="N82" i="1" s="1"/>
  <c r="J82" i="1"/>
  <c r="O82" i="1" s="1"/>
  <c r="I83" i="1"/>
  <c r="J83" i="1"/>
  <c r="O83" i="1" s="1"/>
  <c r="K83" i="1"/>
  <c r="I84" i="1"/>
  <c r="N84" i="1" s="1"/>
  <c r="J84" i="1"/>
  <c r="O84" i="1" s="1"/>
  <c r="K84" i="1"/>
  <c r="L84" i="1"/>
  <c r="M84" i="1"/>
  <c r="I85" i="1"/>
  <c r="N85" i="1" s="1"/>
  <c r="J85" i="1"/>
  <c r="O85" i="1" s="1"/>
  <c r="K85" i="1"/>
  <c r="L85" i="1"/>
  <c r="I86" i="1"/>
  <c r="J86" i="1"/>
  <c r="O86" i="1" s="1"/>
  <c r="K86" i="1"/>
  <c r="L86" i="1"/>
  <c r="M86" i="1"/>
  <c r="N86" i="1"/>
  <c r="I87" i="1"/>
  <c r="J87" i="1"/>
  <c r="O87" i="1" s="1"/>
  <c r="K87" i="1"/>
  <c r="L87" i="1"/>
  <c r="M87" i="1"/>
  <c r="N87" i="1"/>
  <c r="I88" i="1"/>
  <c r="K88" i="1" s="1"/>
  <c r="J88" i="1"/>
  <c r="O88" i="1" s="1"/>
  <c r="L88" i="1"/>
  <c r="N88" i="1"/>
  <c r="I89" i="1"/>
  <c r="J89" i="1"/>
  <c r="O89" i="1" s="1"/>
  <c r="M89" i="1"/>
  <c r="I90" i="1"/>
  <c r="N90" i="1" s="1"/>
  <c r="J90" i="1"/>
  <c r="O90" i="1" s="1"/>
  <c r="I91" i="1"/>
  <c r="J91" i="1"/>
  <c r="O91" i="1" s="1"/>
  <c r="K91" i="1"/>
  <c r="I92" i="1"/>
  <c r="N92" i="1" s="1"/>
  <c r="J92" i="1"/>
  <c r="O92" i="1" s="1"/>
  <c r="K92" i="1"/>
  <c r="L92" i="1"/>
  <c r="M92" i="1"/>
  <c r="I93" i="1"/>
  <c r="K93" i="1" s="1"/>
  <c r="J93" i="1"/>
  <c r="O93" i="1" s="1"/>
  <c r="L93" i="1"/>
  <c r="I94" i="1"/>
  <c r="J94" i="1"/>
  <c r="O94" i="1" s="1"/>
  <c r="K94" i="1"/>
  <c r="L94" i="1"/>
  <c r="M94" i="1"/>
  <c r="N94" i="1"/>
  <c r="I95" i="1"/>
  <c r="J95" i="1"/>
  <c r="O95" i="1" s="1"/>
  <c r="K95" i="1"/>
  <c r="L95" i="1"/>
  <c r="M95" i="1"/>
  <c r="N95" i="1"/>
  <c r="I96" i="1"/>
  <c r="K96" i="1" s="1"/>
  <c r="J96" i="1"/>
  <c r="O96" i="1" s="1"/>
  <c r="L96" i="1"/>
  <c r="N96" i="1"/>
  <c r="I97" i="1"/>
  <c r="J97" i="1"/>
  <c r="O97" i="1" s="1"/>
  <c r="M97" i="1"/>
  <c r="I98" i="1"/>
  <c r="J98" i="1"/>
  <c r="O98" i="1" s="1"/>
  <c r="I99" i="1"/>
  <c r="J99" i="1"/>
  <c r="O99" i="1" s="1"/>
  <c r="K99" i="1"/>
  <c r="L99" i="1"/>
  <c r="I100" i="1"/>
  <c r="J100" i="1"/>
  <c r="O100" i="1" s="1"/>
  <c r="K100" i="1"/>
  <c r="L100" i="1"/>
  <c r="M100" i="1"/>
  <c r="N100" i="1"/>
  <c r="I101" i="1"/>
  <c r="J101" i="1"/>
  <c r="O101" i="1" s="1"/>
  <c r="I102" i="1"/>
  <c r="J102" i="1"/>
  <c r="O102" i="1" s="1"/>
  <c r="K102" i="1"/>
  <c r="L102" i="1"/>
  <c r="M102" i="1"/>
  <c r="N102" i="1"/>
  <c r="I103" i="1"/>
  <c r="L103" i="1" s="1"/>
  <c r="J103" i="1"/>
  <c r="O103" i="1" s="1"/>
  <c r="K103" i="1"/>
  <c r="M103" i="1"/>
  <c r="N103" i="1"/>
  <c r="I104" i="1"/>
  <c r="N104" i="1" s="1"/>
  <c r="J104" i="1"/>
  <c r="O104" i="1" s="1"/>
  <c r="L104" i="1"/>
  <c r="I105" i="1"/>
  <c r="J105" i="1"/>
  <c r="O105" i="1" s="1"/>
  <c r="I106" i="1"/>
  <c r="J106" i="1"/>
  <c r="O106" i="1" s="1"/>
  <c r="K106" i="1"/>
  <c r="N106" i="1"/>
  <c r="I107" i="1"/>
  <c r="J107" i="1"/>
  <c r="O107" i="1" s="1"/>
  <c r="I108" i="1"/>
  <c r="J108" i="1"/>
  <c r="O108" i="1" s="1"/>
  <c r="K108" i="1"/>
  <c r="L108" i="1"/>
  <c r="M108" i="1"/>
  <c r="N108" i="1"/>
  <c r="I109" i="1"/>
  <c r="L109" i="1" s="1"/>
  <c r="J109" i="1"/>
  <c r="O109" i="1" s="1"/>
  <c r="K109" i="1"/>
  <c r="M109" i="1"/>
  <c r="N109" i="1"/>
  <c r="I110" i="1"/>
  <c r="J110" i="1"/>
  <c r="O110" i="1" s="1"/>
  <c r="K110" i="1"/>
  <c r="L110" i="1"/>
  <c r="M110" i="1"/>
  <c r="N110" i="1"/>
  <c r="I111" i="1"/>
  <c r="L111" i="1" s="1"/>
  <c r="J111" i="1"/>
  <c r="O111" i="1" s="1"/>
  <c r="K111" i="1"/>
  <c r="M111" i="1"/>
  <c r="N111" i="1"/>
  <c r="I112" i="1"/>
  <c r="J112" i="1"/>
  <c r="O112" i="1" s="1"/>
  <c r="I113" i="1"/>
  <c r="J113" i="1"/>
  <c r="O113" i="1" s="1"/>
  <c r="M113" i="1"/>
  <c r="I114" i="1"/>
  <c r="J114" i="1"/>
  <c r="O114" i="1" s="1"/>
  <c r="I115" i="1"/>
  <c r="N115" i="1" s="1"/>
  <c r="J115" i="1"/>
  <c r="O115" i="1" s="1"/>
  <c r="K115" i="1"/>
  <c r="L115" i="1"/>
  <c r="M115" i="1"/>
  <c r="I116" i="1"/>
  <c r="J116" i="1"/>
  <c r="O116" i="1" s="1"/>
  <c r="K116" i="1"/>
  <c r="L116" i="1"/>
  <c r="M116" i="1"/>
  <c r="N116" i="1"/>
  <c r="I117" i="1"/>
  <c r="N117" i="1" s="1"/>
  <c r="J117" i="1"/>
  <c r="O117" i="1" s="1"/>
  <c r="I118" i="1"/>
  <c r="J118" i="1"/>
  <c r="O118" i="1" s="1"/>
  <c r="K118" i="1"/>
  <c r="L118" i="1"/>
  <c r="M118" i="1"/>
  <c r="N118" i="1"/>
  <c r="I119" i="1"/>
  <c r="L119" i="1" s="1"/>
  <c r="J119" i="1"/>
  <c r="O119" i="1" s="1"/>
  <c r="K119" i="1"/>
  <c r="M119" i="1"/>
  <c r="N119" i="1"/>
  <c r="I120" i="1"/>
  <c r="J120" i="1"/>
  <c r="O120" i="1" s="1"/>
  <c r="L120" i="1"/>
  <c r="N120" i="1"/>
  <c r="I121" i="1"/>
  <c r="K121" i="1" s="1"/>
  <c r="J121" i="1"/>
  <c r="O121" i="1" s="1"/>
  <c r="I122" i="1"/>
  <c r="M122" i="1" s="1"/>
  <c r="J122" i="1"/>
  <c r="O122" i="1" s="1"/>
  <c r="K122" i="1"/>
  <c r="L122" i="1"/>
  <c r="N122" i="1"/>
  <c r="I123" i="1"/>
  <c r="N123" i="1" s="1"/>
  <c r="J123" i="1"/>
  <c r="O123" i="1" s="1"/>
  <c r="K123" i="1"/>
  <c r="M123" i="1"/>
  <c r="I124" i="1"/>
  <c r="J124" i="1"/>
  <c r="O124" i="1" s="1"/>
  <c r="K124" i="1"/>
  <c r="L124" i="1"/>
  <c r="M124" i="1"/>
  <c r="N124" i="1"/>
  <c r="I125" i="1"/>
  <c r="J125" i="1"/>
  <c r="O125" i="1" s="1"/>
  <c r="I126" i="1"/>
  <c r="J126" i="1"/>
  <c r="O126" i="1" s="1"/>
  <c r="K126" i="1"/>
  <c r="L126" i="1"/>
  <c r="M126" i="1"/>
  <c r="N126" i="1"/>
  <c r="I127" i="1"/>
  <c r="J127" i="1"/>
  <c r="O127" i="1" s="1"/>
  <c r="K127" i="1"/>
  <c r="L127" i="1"/>
  <c r="I128" i="1"/>
  <c r="K128" i="1" s="1"/>
  <c r="J128" i="1"/>
  <c r="O128" i="1" s="1"/>
  <c r="L128" i="1"/>
  <c r="M128" i="1"/>
  <c r="N128" i="1"/>
  <c r="I129" i="1"/>
  <c r="L129" i="1" s="1"/>
  <c r="J129" i="1"/>
  <c r="O129" i="1" s="1"/>
  <c r="M129" i="1"/>
  <c r="I130" i="1"/>
  <c r="J130" i="1"/>
  <c r="O130" i="1" s="1"/>
  <c r="I131" i="1"/>
  <c r="N131" i="1" s="1"/>
  <c r="J131" i="1"/>
  <c r="O131" i="1" s="1"/>
  <c r="K131" i="1"/>
  <c r="L131" i="1"/>
  <c r="M131" i="1"/>
  <c r="I132" i="1"/>
  <c r="J132" i="1"/>
  <c r="O132" i="1" s="1"/>
  <c r="K132" i="1"/>
  <c r="L132" i="1"/>
  <c r="M132" i="1"/>
  <c r="N132" i="1"/>
  <c r="I133" i="1"/>
  <c r="K133" i="1" s="1"/>
  <c r="J133" i="1"/>
  <c r="O133" i="1" s="1"/>
  <c r="L133" i="1"/>
  <c r="N133" i="1"/>
  <c r="I134" i="1"/>
  <c r="J134" i="1"/>
  <c r="O134" i="1" s="1"/>
  <c r="K134" i="1"/>
  <c r="L134" i="1"/>
  <c r="M134" i="1"/>
  <c r="N134" i="1"/>
  <c r="I135" i="1"/>
  <c r="J135" i="1"/>
  <c r="O135" i="1" s="1"/>
  <c r="N135" i="1"/>
  <c r="I136" i="1"/>
  <c r="J136" i="1"/>
  <c r="O136" i="1" s="1"/>
  <c r="I137" i="1"/>
  <c r="K137" i="1" s="1"/>
  <c r="J137" i="1"/>
  <c r="O137" i="1" s="1"/>
  <c r="I138" i="1"/>
  <c r="M138" i="1" s="1"/>
  <c r="J138" i="1"/>
  <c r="O138" i="1" s="1"/>
  <c r="K138" i="1"/>
  <c r="N138" i="1"/>
  <c r="I139" i="1"/>
  <c r="N139" i="1" s="1"/>
  <c r="J139" i="1"/>
  <c r="O139" i="1" s="1"/>
  <c r="M139" i="1"/>
  <c r="I140" i="1"/>
  <c r="J140" i="1"/>
  <c r="O140" i="1" s="1"/>
  <c r="I141" i="1"/>
  <c r="K141" i="1" s="1"/>
  <c r="J141" i="1"/>
  <c r="O141" i="1" s="1"/>
  <c r="I142" i="1"/>
  <c r="J142" i="1"/>
  <c r="O142" i="1" s="1"/>
  <c r="K142" i="1"/>
  <c r="L142" i="1"/>
  <c r="M142" i="1"/>
  <c r="N142" i="1"/>
  <c r="I143" i="1"/>
  <c r="L143" i="1" s="1"/>
  <c r="J143" i="1"/>
  <c r="O143" i="1" s="1"/>
  <c r="K143" i="1"/>
  <c r="M143" i="1"/>
  <c r="N143" i="1"/>
  <c r="I144" i="1"/>
  <c r="K144" i="1" s="1"/>
  <c r="J144" i="1"/>
  <c r="O144" i="1" s="1"/>
  <c r="M144" i="1"/>
  <c r="I145" i="1"/>
  <c r="J145" i="1"/>
  <c r="O145" i="1" s="1"/>
  <c r="I146" i="1"/>
  <c r="M146" i="1" s="1"/>
  <c r="J146" i="1"/>
  <c r="O146" i="1" s="1"/>
  <c r="K146" i="1"/>
  <c r="L146" i="1"/>
  <c r="N146" i="1"/>
  <c r="I147" i="1"/>
  <c r="N147" i="1" s="1"/>
  <c r="J147" i="1"/>
  <c r="O147" i="1" s="1"/>
  <c r="K147" i="1"/>
  <c r="L147" i="1"/>
  <c r="M147" i="1"/>
  <c r="I148" i="1"/>
  <c r="K148" i="1" s="1"/>
  <c r="J148" i="1"/>
  <c r="O148" i="1" s="1"/>
  <c r="L148" i="1"/>
  <c r="N148" i="1"/>
  <c r="I149" i="1"/>
  <c r="J149" i="1"/>
  <c r="O149" i="1" s="1"/>
  <c r="I150" i="1"/>
  <c r="J150" i="1"/>
  <c r="O150" i="1" s="1"/>
  <c r="K150" i="1"/>
  <c r="L150" i="1"/>
  <c r="M150" i="1"/>
  <c r="N150" i="1"/>
  <c r="I151" i="1"/>
  <c r="J151" i="1"/>
  <c r="O151" i="1" s="1"/>
  <c r="K151" i="1"/>
  <c r="L151" i="1"/>
  <c r="M151" i="1"/>
  <c r="N151" i="1"/>
  <c r="I152" i="1"/>
  <c r="J152" i="1"/>
  <c r="O152" i="1" s="1"/>
  <c r="I153" i="1"/>
  <c r="L153" i="1" s="1"/>
  <c r="J153" i="1"/>
  <c r="O153" i="1" s="1"/>
  <c r="K153" i="1"/>
  <c r="M153" i="1"/>
  <c r="N153" i="1"/>
  <c r="I154" i="1"/>
  <c r="K154" i="1" s="1"/>
  <c r="J154" i="1"/>
  <c r="O154" i="1" s="1"/>
  <c r="L154" i="1"/>
  <c r="N154" i="1"/>
  <c r="I155" i="1"/>
  <c r="K155" i="1" s="1"/>
  <c r="J155" i="1"/>
  <c r="O155" i="1" s="1"/>
  <c r="M155" i="1"/>
  <c r="I156" i="1"/>
  <c r="J156" i="1"/>
  <c r="O156" i="1" s="1"/>
  <c r="N156" i="1"/>
  <c r="I157" i="1"/>
  <c r="J157" i="1"/>
  <c r="O157" i="1" s="1"/>
  <c r="I158" i="1"/>
  <c r="J158" i="1"/>
  <c r="O158" i="1" s="1"/>
  <c r="K158" i="1"/>
  <c r="L158" i="1"/>
  <c r="M158" i="1"/>
  <c r="N158" i="1"/>
  <c r="I159" i="1"/>
  <c r="J159" i="1"/>
  <c r="O159" i="1" s="1"/>
  <c r="I160" i="1"/>
  <c r="J160" i="1"/>
  <c r="O160" i="1" s="1"/>
  <c r="K160" i="1"/>
  <c r="L160" i="1"/>
  <c r="M160" i="1"/>
  <c r="N160" i="1"/>
  <c r="I161" i="1"/>
  <c r="L161" i="1" s="1"/>
  <c r="J161" i="1"/>
  <c r="O161" i="1" s="1"/>
  <c r="K161" i="1"/>
  <c r="M161" i="1"/>
  <c r="N161" i="1"/>
  <c r="I162" i="1"/>
  <c r="K162" i="1" s="1"/>
  <c r="J162" i="1"/>
  <c r="O162" i="1" s="1"/>
  <c r="L162" i="1"/>
  <c r="N162" i="1"/>
  <c r="I163" i="1"/>
  <c r="K163" i="1" s="1"/>
  <c r="J163" i="1"/>
  <c r="O163" i="1" s="1"/>
  <c r="M163" i="1"/>
  <c r="I164" i="1"/>
  <c r="N164" i="1" s="1"/>
  <c r="J164" i="1"/>
  <c r="O164" i="1" s="1"/>
  <c r="I165" i="1"/>
  <c r="J165" i="1"/>
  <c r="O165" i="1" s="1"/>
  <c r="I166" i="1"/>
  <c r="J166" i="1"/>
  <c r="O166" i="1" s="1"/>
  <c r="K166" i="1"/>
  <c r="L166" i="1"/>
  <c r="M166" i="1"/>
  <c r="N166" i="1"/>
  <c r="I167" i="1"/>
  <c r="K167" i="1" s="1"/>
  <c r="J167" i="1"/>
  <c r="O167" i="1" s="1"/>
  <c r="I168" i="1"/>
  <c r="J168" i="1"/>
  <c r="O168" i="1" s="1"/>
  <c r="K168" i="1"/>
  <c r="L168" i="1"/>
  <c r="M168" i="1"/>
  <c r="N168" i="1"/>
  <c r="I169" i="1"/>
  <c r="L169" i="1" s="1"/>
  <c r="J169" i="1"/>
  <c r="O169" i="1" s="1"/>
  <c r="K169" i="1"/>
  <c r="M169" i="1"/>
  <c r="N169" i="1"/>
  <c r="I170" i="1"/>
  <c r="K170" i="1" s="1"/>
  <c r="J170" i="1"/>
  <c r="O170" i="1" s="1"/>
  <c r="L170" i="1"/>
  <c r="N170" i="1"/>
  <c r="I171" i="1"/>
  <c r="K171" i="1" s="1"/>
  <c r="J171" i="1"/>
  <c r="O171" i="1" s="1"/>
  <c r="M171" i="1"/>
  <c r="I172" i="1"/>
  <c r="J172" i="1"/>
  <c r="O172" i="1" s="1"/>
  <c r="I173" i="1"/>
  <c r="J173" i="1"/>
  <c r="O173" i="1" s="1"/>
  <c r="I174" i="1"/>
  <c r="J174" i="1"/>
  <c r="O174" i="1" s="1"/>
  <c r="K174" i="1"/>
  <c r="L174" i="1"/>
  <c r="M174" i="1"/>
  <c r="N174" i="1"/>
  <c r="I175" i="1"/>
  <c r="J175" i="1"/>
  <c r="O175" i="1" s="1"/>
  <c r="K175" i="1"/>
  <c r="L175" i="1"/>
  <c r="I176" i="1"/>
  <c r="J176" i="1"/>
  <c r="O176" i="1" s="1"/>
  <c r="K176" i="1"/>
  <c r="L176" i="1"/>
  <c r="M176" i="1"/>
  <c r="N176" i="1"/>
  <c r="I177" i="1"/>
  <c r="L177" i="1" s="1"/>
  <c r="J177" i="1"/>
  <c r="O177" i="1" s="1"/>
  <c r="K177" i="1"/>
  <c r="M177" i="1"/>
  <c r="N177" i="1"/>
  <c r="I178" i="1"/>
  <c r="K178" i="1" s="1"/>
  <c r="J178" i="1"/>
  <c r="O178" i="1" s="1"/>
  <c r="L178" i="1"/>
  <c r="N178" i="1"/>
  <c r="I179" i="1"/>
  <c r="K179" i="1" s="1"/>
  <c r="J179" i="1"/>
  <c r="O179" i="1" s="1"/>
  <c r="M179" i="1"/>
  <c r="I180" i="1"/>
  <c r="N180" i="1" s="1"/>
  <c r="J180" i="1"/>
  <c r="O180" i="1" s="1"/>
  <c r="I181" i="1"/>
  <c r="J181" i="1"/>
  <c r="O181" i="1" s="1"/>
  <c r="I182" i="1"/>
  <c r="J182" i="1"/>
  <c r="O182" i="1" s="1"/>
  <c r="K182" i="1"/>
  <c r="L182" i="1"/>
  <c r="M182" i="1"/>
  <c r="N182" i="1"/>
  <c r="I183" i="1"/>
  <c r="K183" i="1" s="1"/>
  <c r="J183" i="1"/>
  <c r="O183" i="1" s="1"/>
  <c r="I184" i="1"/>
  <c r="J184" i="1"/>
  <c r="O184" i="1" s="1"/>
  <c r="K184" i="1"/>
  <c r="L184" i="1"/>
  <c r="M184" i="1"/>
  <c r="N184" i="1"/>
  <c r="I185" i="1"/>
  <c r="L185" i="1" s="1"/>
  <c r="J185" i="1"/>
  <c r="O185" i="1" s="1"/>
  <c r="K185" i="1"/>
  <c r="M185" i="1"/>
  <c r="N185" i="1"/>
  <c r="I186" i="1"/>
  <c r="K186" i="1" s="1"/>
  <c r="J186" i="1"/>
  <c r="O186" i="1" s="1"/>
  <c r="L186" i="1"/>
  <c r="N186" i="1"/>
  <c r="I187" i="1"/>
  <c r="K187" i="1" s="1"/>
  <c r="J187" i="1"/>
  <c r="O187" i="1" s="1"/>
  <c r="M187" i="1"/>
  <c r="I188" i="1"/>
  <c r="J188" i="1"/>
  <c r="O188" i="1" s="1"/>
  <c r="N188" i="1"/>
  <c r="I189" i="1"/>
  <c r="J189" i="1"/>
  <c r="O189" i="1" s="1"/>
  <c r="I190" i="1"/>
  <c r="J190" i="1"/>
  <c r="O190" i="1" s="1"/>
  <c r="K190" i="1"/>
  <c r="L190" i="1"/>
  <c r="M190" i="1"/>
  <c r="N190" i="1"/>
  <c r="I191" i="1"/>
  <c r="N191" i="1" s="1"/>
  <c r="J191" i="1"/>
  <c r="O191" i="1" s="1"/>
  <c r="I192" i="1"/>
  <c r="J192" i="1"/>
  <c r="O192" i="1" s="1"/>
  <c r="K192" i="1"/>
  <c r="L192" i="1"/>
  <c r="M192" i="1"/>
  <c r="N192" i="1"/>
  <c r="I193" i="1"/>
  <c r="L193" i="1" s="1"/>
  <c r="J193" i="1"/>
  <c r="O193" i="1" s="1"/>
  <c r="K193" i="1"/>
  <c r="M193" i="1"/>
  <c r="N193" i="1"/>
  <c r="I194" i="1"/>
  <c r="K194" i="1" s="1"/>
  <c r="J194" i="1"/>
  <c r="O194" i="1" s="1"/>
  <c r="L194" i="1"/>
  <c r="N194" i="1"/>
  <c r="I195" i="1"/>
  <c r="J195" i="1"/>
  <c r="O195" i="1" s="1"/>
  <c r="I196" i="1"/>
  <c r="J196" i="1"/>
  <c r="O196" i="1" s="1"/>
  <c r="N196" i="1"/>
  <c r="I197" i="1"/>
  <c r="J197" i="1"/>
  <c r="O197" i="1" s="1"/>
  <c r="I198" i="1"/>
  <c r="J198" i="1"/>
  <c r="O198" i="1" s="1"/>
  <c r="K198" i="1"/>
  <c r="L198" i="1"/>
  <c r="M198" i="1"/>
  <c r="N198" i="1"/>
  <c r="I199" i="1"/>
  <c r="N199" i="1" s="1"/>
  <c r="J199" i="1"/>
  <c r="O199" i="1" s="1"/>
  <c r="K199" i="1"/>
  <c r="I200" i="1"/>
  <c r="J200" i="1"/>
  <c r="O200" i="1" s="1"/>
  <c r="K200" i="1"/>
  <c r="L200" i="1"/>
  <c r="M200" i="1"/>
  <c r="N200" i="1"/>
  <c r="I201" i="1"/>
  <c r="L201" i="1" s="1"/>
  <c r="J201" i="1"/>
  <c r="O201" i="1" s="1"/>
  <c r="K201" i="1"/>
  <c r="M201" i="1"/>
  <c r="N201" i="1"/>
  <c r="I202" i="1"/>
  <c r="K202" i="1" s="1"/>
  <c r="J202" i="1"/>
  <c r="O202" i="1" s="1"/>
  <c r="L202" i="1"/>
  <c r="N202" i="1"/>
  <c r="I203" i="1"/>
  <c r="J203" i="1"/>
  <c r="O203" i="1" s="1"/>
  <c r="I204" i="1"/>
  <c r="J204" i="1"/>
  <c r="O204" i="1" s="1"/>
  <c r="N204" i="1"/>
  <c r="I205" i="1"/>
  <c r="J205" i="1"/>
  <c r="O205" i="1" s="1"/>
  <c r="I206" i="1"/>
  <c r="J206" i="1"/>
  <c r="O206" i="1" s="1"/>
  <c r="K206" i="1"/>
  <c r="L206" i="1"/>
  <c r="M206" i="1"/>
  <c r="N206" i="1"/>
  <c r="I207" i="1"/>
  <c r="N207" i="1" s="1"/>
  <c r="J207" i="1"/>
  <c r="O207" i="1" s="1"/>
  <c r="K207" i="1"/>
  <c r="I208" i="1"/>
  <c r="J208" i="1"/>
  <c r="O208" i="1" s="1"/>
  <c r="K208" i="1"/>
  <c r="L208" i="1"/>
  <c r="M208" i="1"/>
  <c r="N208" i="1"/>
  <c r="I209" i="1"/>
  <c r="L209" i="1" s="1"/>
  <c r="J209" i="1"/>
  <c r="O209" i="1" s="1"/>
  <c r="K209" i="1"/>
  <c r="M209" i="1"/>
  <c r="N209" i="1"/>
  <c r="I210" i="1"/>
  <c r="K210" i="1" s="1"/>
  <c r="J210" i="1"/>
  <c r="O210" i="1" s="1"/>
  <c r="L210" i="1"/>
  <c r="N210" i="1"/>
  <c r="I211" i="1"/>
  <c r="J211" i="1"/>
  <c r="O211" i="1" s="1"/>
  <c r="I212" i="1"/>
  <c r="J212" i="1"/>
  <c r="O212" i="1" s="1"/>
  <c r="N212" i="1"/>
  <c r="I213" i="1"/>
  <c r="J213" i="1"/>
  <c r="O213" i="1" s="1"/>
  <c r="I214" i="1"/>
  <c r="J214" i="1"/>
  <c r="O214" i="1" s="1"/>
  <c r="K214" i="1"/>
  <c r="L214" i="1"/>
  <c r="M214" i="1"/>
  <c r="N214" i="1"/>
  <c r="I215" i="1"/>
  <c r="N215" i="1" s="1"/>
  <c r="J215" i="1"/>
  <c r="O215" i="1" s="1"/>
  <c r="K215" i="1"/>
  <c r="I216" i="1"/>
  <c r="J216" i="1"/>
  <c r="O216" i="1" s="1"/>
  <c r="K216" i="1"/>
  <c r="L216" i="1"/>
  <c r="M216" i="1"/>
  <c r="N216" i="1"/>
  <c r="I217" i="1"/>
  <c r="L217" i="1" s="1"/>
  <c r="J217" i="1"/>
  <c r="O217" i="1" s="1"/>
  <c r="K217" i="1"/>
  <c r="M217" i="1"/>
  <c r="N217" i="1"/>
  <c r="I218" i="1"/>
  <c r="K218" i="1" s="1"/>
  <c r="J218" i="1"/>
  <c r="O218" i="1" s="1"/>
  <c r="L218" i="1"/>
  <c r="N218" i="1"/>
  <c r="I219" i="1"/>
  <c r="J219" i="1"/>
  <c r="O219" i="1" s="1"/>
  <c r="I220" i="1"/>
  <c r="J220" i="1"/>
  <c r="O220" i="1" s="1"/>
  <c r="L220" i="1"/>
  <c r="N220" i="1"/>
  <c r="I221" i="1"/>
  <c r="M221" i="1" s="1"/>
  <c r="J221" i="1"/>
  <c r="O221" i="1" s="1"/>
  <c r="K221" i="1"/>
  <c r="I222" i="1"/>
  <c r="J222" i="1"/>
  <c r="O222" i="1" s="1"/>
  <c r="K222" i="1"/>
  <c r="L222" i="1"/>
  <c r="M222" i="1"/>
  <c r="N222" i="1"/>
  <c r="I223" i="1"/>
  <c r="N223" i="1" s="1"/>
  <c r="J223" i="1"/>
  <c r="O223" i="1" s="1"/>
  <c r="K223" i="1"/>
  <c r="L223" i="1"/>
  <c r="M223" i="1"/>
  <c r="I224" i="1"/>
  <c r="J224" i="1"/>
  <c r="O224" i="1" s="1"/>
  <c r="K224" i="1"/>
  <c r="L224" i="1"/>
  <c r="M224" i="1"/>
  <c r="N224" i="1"/>
  <c r="I225" i="1"/>
  <c r="J225" i="1"/>
  <c r="O225" i="1" s="1"/>
  <c r="I226" i="1"/>
  <c r="K226" i="1" s="1"/>
  <c r="J226" i="1"/>
  <c r="O226" i="1" s="1"/>
  <c r="L226" i="1"/>
  <c r="N226" i="1"/>
  <c r="I227" i="1"/>
  <c r="K227" i="1" s="1"/>
  <c r="J227" i="1"/>
  <c r="O227" i="1" s="1"/>
  <c r="M227" i="1"/>
  <c r="I228" i="1"/>
  <c r="J228" i="1"/>
  <c r="O228" i="1" s="1"/>
  <c r="I229" i="1"/>
  <c r="N229" i="1" s="1"/>
  <c r="J229" i="1"/>
  <c r="O229" i="1" s="1"/>
  <c r="K229" i="1"/>
  <c r="L229" i="1"/>
  <c r="M229" i="1"/>
  <c r="I230" i="1"/>
  <c r="J230" i="1"/>
  <c r="O230" i="1" s="1"/>
  <c r="K230" i="1"/>
  <c r="L230" i="1"/>
  <c r="M230" i="1"/>
  <c r="N230" i="1"/>
  <c r="I231" i="1"/>
  <c r="L231" i="1" s="1"/>
  <c r="J231" i="1"/>
  <c r="O231" i="1" s="1"/>
  <c r="K231" i="1"/>
  <c r="N231" i="1"/>
  <c r="I232" i="1"/>
  <c r="J232" i="1"/>
  <c r="O232" i="1" s="1"/>
  <c r="K232" i="1"/>
  <c r="L232" i="1"/>
  <c r="M232" i="1"/>
  <c r="N232" i="1"/>
  <c r="I233" i="1"/>
  <c r="J233" i="1"/>
  <c r="O233" i="1" s="1"/>
  <c r="I234" i="1"/>
  <c r="J234" i="1"/>
  <c r="O234" i="1" s="1"/>
  <c r="L234" i="1"/>
  <c r="N234" i="1"/>
  <c r="I235" i="1"/>
  <c r="K235" i="1" s="1"/>
  <c r="J235" i="1"/>
  <c r="O235" i="1" s="1"/>
  <c r="I236" i="1"/>
  <c r="J236" i="1"/>
  <c r="O236" i="1" s="1"/>
  <c r="I237" i="1"/>
  <c r="N237" i="1" s="1"/>
  <c r="J237" i="1"/>
  <c r="O237" i="1" s="1"/>
  <c r="K237" i="1"/>
  <c r="L237" i="1"/>
  <c r="M237" i="1"/>
  <c r="I238" i="1"/>
  <c r="J238" i="1"/>
  <c r="O238" i="1" s="1"/>
  <c r="K238" i="1"/>
  <c r="L238" i="1"/>
  <c r="M238" i="1"/>
  <c r="N238" i="1"/>
  <c r="I239" i="1"/>
  <c r="J239" i="1"/>
  <c r="O239" i="1" s="1"/>
  <c r="I240" i="1"/>
  <c r="J240" i="1"/>
  <c r="O240" i="1" s="1"/>
  <c r="K240" i="1"/>
  <c r="L240" i="1"/>
  <c r="M240" i="1"/>
  <c r="N240" i="1"/>
  <c r="I241" i="1"/>
  <c r="J241" i="1"/>
  <c r="O241" i="1" s="1"/>
  <c r="K241" i="1"/>
  <c r="I242" i="1"/>
  <c r="J242" i="1"/>
  <c r="O242" i="1" s="1"/>
  <c r="L242" i="1"/>
  <c r="N242" i="1"/>
  <c r="I243" i="1"/>
  <c r="M243" i="1" s="1"/>
  <c r="J243" i="1"/>
  <c r="O243" i="1" s="1"/>
  <c r="K243" i="1"/>
  <c r="I244" i="1"/>
  <c r="K244" i="1" s="1"/>
  <c r="J244" i="1"/>
  <c r="O244" i="1" s="1"/>
  <c r="I245" i="1"/>
  <c r="N245" i="1" s="1"/>
  <c r="J245" i="1"/>
  <c r="O245" i="1" s="1"/>
  <c r="L245" i="1"/>
  <c r="M245" i="1"/>
  <c r="I246" i="1"/>
  <c r="J246" i="1"/>
  <c r="O246" i="1" s="1"/>
  <c r="K246" i="1"/>
  <c r="L246" i="1"/>
  <c r="M246" i="1"/>
  <c r="N246" i="1"/>
  <c r="I247" i="1"/>
  <c r="J247" i="1"/>
  <c r="O247" i="1" s="1"/>
  <c r="I248" i="1"/>
  <c r="J248" i="1"/>
  <c r="O248" i="1" s="1"/>
  <c r="K248" i="1"/>
  <c r="L248" i="1"/>
  <c r="M248" i="1"/>
  <c r="N248" i="1"/>
  <c r="I249" i="1"/>
  <c r="L249" i="1" s="1"/>
  <c r="J249" i="1"/>
  <c r="O249" i="1" s="1"/>
  <c r="K249" i="1"/>
  <c r="M249" i="1"/>
  <c r="N249" i="1"/>
  <c r="I250" i="1"/>
  <c r="L250" i="1" s="1"/>
  <c r="J250" i="1"/>
  <c r="O250" i="1" s="1"/>
  <c r="N250" i="1"/>
  <c r="I251" i="1"/>
  <c r="J251" i="1"/>
  <c r="O251" i="1" s="1"/>
  <c r="I252" i="1"/>
  <c r="M252" i="1" s="1"/>
  <c r="J252" i="1"/>
  <c r="O252" i="1" s="1"/>
  <c r="K252" i="1"/>
  <c r="L252" i="1"/>
  <c r="N252" i="1"/>
  <c r="I253" i="1"/>
  <c r="N253" i="1" s="1"/>
  <c r="J253" i="1"/>
  <c r="O253" i="1" s="1"/>
  <c r="M253" i="1"/>
  <c r="I254" i="1"/>
  <c r="J254" i="1"/>
  <c r="O254" i="1" s="1"/>
  <c r="K254" i="1"/>
  <c r="L254" i="1"/>
  <c r="M254" i="1"/>
  <c r="N254" i="1"/>
  <c r="I255" i="1"/>
  <c r="K255" i="1" s="1"/>
  <c r="J255" i="1"/>
  <c r="O255" i="1" s="1"/>
  <c r="I256" i="1"/>
  <c r="J256" i="1"/>
  <c r="O256" i="1" s="1"/>
  <c r="K256" i="1"/>
  <c r="L256" i="1"/>
  <c r="M256" i="1"/>
  <c r="N256" i="1"/>
  <c r="I257" i="1"/>
  <c r="L257" i="1" s="1"/>
  <c r="J257" i="1"/>
  <c r="O257" i="1" s="1"/>
  <c r="K257" i="1"/>
  <c r="M257" i="1"/>
  <c r="N257" i="1"/>
  <c r="I258" i="1"/>
  <c r="L258" i="1" s="1"/>
  <c r="J258" i="1"/>
  <c r="O258" i="1" s="1"/>
  <c r="I259" i="1"/>
  <c r="J259" i="1"/>
  <c r="O259" i="1" s="1"/>
  <c r="I260" i="1"/>
  <c r="M260" i="1" s="1"/>
  <c r="J260" i="1"/>
  <c r="O260" i="1" s="1"/>
  <c r="K260" i="1"/>
  <c r="L260" i="1"/>
  <c r="N260" i="1"/>
  <c r="I261" i="1"/>
  <c r="N261" i="1" s="1"/>
  <c r="J261" i="1"/>
  <c r="O261" i="1" s="1"/>
  <c r="K261" i="1"/>
  <c r="I262" i="1"/>
  <c r="J262" i="1"/>
  <c r="O262" i="1" s="1"/>
  <c r="K262" i="1"/>
  <c r="L262" i="1"/>
  <c r="M262" i="1"/>
  <c r="N262" i="1"/>
  <c r="I263" i="1"/>
  <c r="J263" i="1"/>
  <c r="O263" i="1" s="1"/>
  <c r="K263" i="1"/>
  <c r="L263" i="1"/>
  <c r="M263" i="1"/>
  <c r="N263" i="1"/>
  <c r="I264" i="1"/>
  <c r="J264" i="1"/>
  <c r="O264" i="1" s="1"/>
  <c r="K264" i="1"/>
  <c r="L264" i="1"/>
  <c r="M264" i="1"/>
  <c r="N264" i="1"/>
  <c r="I265" i="1"/>
  <c r="L265" i="1" s="1"/>
  <c r="J265" i="1"/>
  <c r="O265" i="1" s="1"/>
  <c r="M265" i="1"/>
  <c r="N265" i="1"/>
  <c r="I266" i="1"/>
  <c r="N266" i="1" s="1"/>
  <c r="J266" i="1"/>
  <c r="O266" i="1" s="1"/>
  <c r="L266" i="1"/>
  <c r="I267" i="1"/>
  <c r="J267" i="1"/>
  <c r="O267" i="1" s="1"/>
  <c r="K267" i="1"/>
  <c r="I268" i="1"/>
  <c r="M268" i="1" s="1"/>
  <c r="J268" i="1"/>
  <c r="O268" i="1" s="1"/>
  <c r="L268" i="1"/>
  <c r="N268" i="1"/>
  <c r="I269" i="1"/>
  <c r="J269" i="1"/>
  <c r="O269" i="1" s="1"/>
  <c r="I270" i="1"/>
  <c r="J270" i="1"/>
  <c r="O270" i="1" s="1"/>
  <c r="K270" i="1"/>
  <c r="L270" i="1"/>
  <c r="M270" i="1"/>
  <c r="N270" i="1"/>
  <c r="I271" i="1"/>
  <c r="J271" i="1"/>
  <c r="O271" i="1" s="1"/>
  <c r="K271" i="1"/>
  <c r="L271" i="1"/>
  <c r="M271" i="1"/>
  <c r="N271" i="1"/>
  <c r="I272" i="1"/>
  <c r="J272" i="1"/>
  <c r="O272" i="1" s="1"/>
  <c r="K272" i="1"/>
  <c r="L272" i="1"/>
  <c r="M272" i="1"/>
  <c r="N272" i="1"/>
  <c r="I273" i="1"/>
  <c r="L273" i="1" s="1"/>
  <c r="J273" i="1"/>
  <c r="O273" i="1" s="1"/>
  <c r="N273" i="1"/>
  <c r="I274" i="1"/>
  <c r="J274" i="1"/>
  <c r="O274" i="1" s="1"/>
  <c r="I275" i="1"/>
  <c r="J275" i="1"/>
  <c r="O275" i="1" s="1"/>
  <c r="K275" i="1"/>
  <c r="M275" i="1"/>
  <c r="I276" i="1"/>
  <c r="M276" i="1" s="1"/>
  <c r="J276" i="1"/>
  <c r="O276" i="1" s="1"/>
  <c r="N276" i="1"/>
  <c r="I277" i="1"/>
  <c r="J277" i="1"/>
  <c r="O277" i="1" s="1"/>
  <c r="I278" i="1"/>
  <c r="J278" i="1"/>
  <c r="O278" i="1" s="1"/>
  <c r="K278" i="1"/>
  <c r="L278" i="1"/>
  <c r="M278" i="1"/>
  <c r="N278" i="1"/>
  <c r="I279" i="1"/>
  <c r="K279" i="1" s="1"/>
  <c r="J279" i="1"/>
  <c r="O279" i="1" s="1"/>
  <c r="L279" i="1"/>
  <c r="M279" i="1"/>
  <c r="N279" i="1"/>
  <c r="I280" i="1"/>
  <c r="J280" i="1"/>
  <c r="O280" i="1" s="1"/>
  <c r="K280" i="1"/>
  <c r="L280" i="1"/>
  <c r="M280" i="1"/>
  <c r="N280" i="1"/>
  <c r="I281" i="1"/>
  <c r="L281" i="1" s="1"/>
  <c r="J281" i="1"/>
  <c r="O281" i="1" s="1"/>
  <c r="K281" i="1"/>
  <c r="I282" i="1"/>
  <c r="J282" i="1"/>
  <c r="O282" i="1" s="1"/>
  <c r="I283" i="1"/>
  <c r="J283" i="1"/>
  <c r="O283" i="1" s="1"/>
  <c r="K283" i="1"/>
  <c r="M283" i="1"/>
  <c r="I284" i="1"/>
  <c r="M284" i="1" s="1"/>
  <c r="J284" i="1"/>
  <c r="O284" i="1" s="1"/>
  <c r="K284" i="1"/>
  <c r="I285" i="1"/>
  <c r="J285" i="1"/>
  <c r="O285" i="1" s="1"/>
  <c r="K285" i="1"/>
  <c r="I286" i="1"/>
  <c r="J286" i="1"/>
  <c r="O286" i="1" s="1"/>
  <c r="K286" i="1"/>
  <c r="L286" i="1"/>
  <c r="M286" i="1"/>
  <c r="N286" i="1"/>
  <c r="I287" i="1"/>
  <c r="K287" i="1" s="1"/>
  <c r="J287" i="1"/>
  <c r="O287" i="1" s="1"/>
  <c r="M287" i="1"/>
  <c r="N287" i="1"/>
  <c r="I288" i="1"/>
  <c r="J288" i="1"/>
  <c r="O288" i="1" s="1"/>
  <c r="K288" i="1"/>
  <c r="L288" i="1"/>
  <c r="M288" i="1"/>
  <c r="N288" i="1"/>
  <c r="I289" i="1"/>
  <c r="M289" i="1" s="1"/>
  <c r="J289" i="1"/>
  <c r="O289" i="1" s="1"/>
  <c r="I290" i="1"/>
  <c r="J290" i="1"/>
  <c r="O290" i="1" s="1"/>
  <c r="I291" i="1"/>
  <c r="J291" i="1"/>
  <c r="O291" i="1" s="1"/>
  <c r="I292" i="1"/>
  <c r="L292" i="1" s="1"/>
  <c r="J292" i="1"/>
  <c r="O292" i="1" s="1"/>
  <c r="I293" i="1"/>
  <c r="N293" i="1" s="1"/>
  <c r="J293" i="1"/>
  <c r="O293" i="1" s="1"/>
  <c r="K293" i="1"/>
  <c r="L293" i="1"/>
  <c r="M293" i="1"/>
  <c r="I294" i="1"/>
  <c r="K294" i="1" s="1"/>
  <c r="J294" i="1"/>
  <c r="O294" i="1" s="1"/>
  <c r="M294" i="1"/>
  <c r="N294" i="1"/>
  <c r="I295" i="1"/>
  <c r="L295" i="1" s="1"/>
  <c r="J295" i="1"/>
  <c r="O295" i="1" s="1"/>
  <c r="K295" i="1"/>
  <c r="N295" i="1"/>
  <c r="I296" i="1"/>
  <c r="J296" i="1"/>
  <c r="O296" i="1" s="1"/>
  <c r="K296" i="1"/>
  <c r="L296" i="1"/>
  <c r="M296" i="1"/>
  <c r="N296" i="1"/>
  <c r="I297" i="1"/>
  <c r="J297" i="1"/>
  <c r="O297" i="1" s="1"/>
  <c r="M297" i="1"/>
  <c r="I298" i="1"/>
  <c r="L298" i="1" s="1"/>
  <c r="J298" i="1"/>
  <c r="O298" i="1" s="1"/>
  <c r="I299" i="1"/>
  <c r="L299" i="1" s="1"/>
  <c r="J299" i="1"/>
  <c r="O299" i="1" s="1"/>
  <c r="K299" i="1"/>
  <c r="M299" i="1"/>
  <c r="N299" i="1"/>
  <c r="I300" i="1"/>
  <c r="M300" i="1" s="1"/>
  <c r="J300" i="1"/>
  <c r="O300" i="1" s="1"/>
  <c r="N300" i="1"/>
  <c r="I301" i="1"/>
  <c r="J301" i="1"/>
  <c r="O301" i="1" s="1"/>
  <c r="I302" i="1"/>
  <c r="K302" i="1" s="1"/>
  <c r="J302" i="1"/>
  <c r="O302" i="1" s="1"/>
  <c r="N302" i="1"/>
  <c r="I303" i="1"/>
  <c r="J303" i="1"/>
  <c r="O303" i="1" s="1"/>
  <c r="K303" i="1"/>
  <c r="L303" i="1"/>
  <c r="M303" i="1"/>
  <c r="N303" i="1"/>
  <c r="I304" i="1"/>
  <c r="J304" i="1"/>
  <c r="O304" i="1" s="1"/>
  <c r="K304" i="1"/>
  <c r="L304" i="1"/>
  <c r="M304" i="1"/>
  <c r="N304" i="1"/>
  <c r="I305" i="1"/>
  <c r="K305" i="1" s="1"/>
  <c r="J305" i="1"/>
  <c r="O305" i="1" s="1"/>
  <c r="M305" i="1"/>
  <c r="N305" i="1"/>
  <c r="I306" i="1"/>
  <c r="K306" i="1" s="1"/>
  <c r="J306" i="1"/>
  <c r="O306" i="1" s="1"/>
  <c r="L306" i="1"/>
  <c r="I307" i="1"/>
  <c r="J307" i="1"/>
  <c r="O307" i="1" s="1"/>
  <c r="I308" i="1"/>
  <c r="M308" i="1" s="1"/>
  <c r="J308" i="1"/>
  <c r="O308" i="1" s="1"/>
  <c r="K308" i="1"/>
  <c r="L308" i="1"/>
  <c r="N308" i="1"/>
  <c r="I309" i="1"/>
  <c r="J309" i="1"/>
  <c r="O309" i="1" s="1"/>
  <c r="I310" i="1"/>
  <c r="L310" i="1" s="1"/>
  <c r="J310" i="1"/>
  <c r="O310" i="1" s="1"/>
  <c r="K310" i="1"/>
  <c r="N310" i="1"/>
  <c r="I311" i="1"/>
  <c r="J311" i="1"/>
  <c r="O311" i="1" s="1"/>
  <c r="L311" i="1"/>
  <c r="M311" i="1"/>
  <c r="I312" i="1"/>
  <c r="J312" i="1"/>
  <c r="O312" i="1" s="1"/>
  <c r="K312" i="1"/>
  <c r="L312" i="1"/>
  <c r="M312" i="1"/>
  <c r="N312" i="1"/>
  <c r="I313" i="1"/>
  <c r="J313" i="1"/>
  <c r="O313" i="1" s="1"/>
  <c r="K313" i="1"/>
  <c r="L313" i="1"/>
  <c r="M313" i="1"/>
  <c r="N313" i="1"/>
  <c r="I314" i="1"/>
  <c r="K314" i="1" s="1"/>
  <c r="J314" i="1"/>
  <c r="O314" i="1" s="1"/>
  <c r="L314" i="1"/>
  <c r="M314" i="1"/>
  <c r="N314" i="1"/>
  <c r="I315" i="1"/>
  <c r="J315" i="1"/>
  <c r="O315" i="1" s="1"/>
  <c r="I316" i="1"/>
  <c r="K316" i="1" s="1"/>
  <c r="J316" i="1"/>
  <c r="O316" i="1" s="1"/>
  <c r="I317" i="1"/>
  <c r="J317" i="1"/>
  <c r="O317" i="1" s="1"/>
  <c r="I318" i="1"/>
  <c r="J318" i="1"/>
  <c r="O318" i="1" s="1"/>
  <c r="K318" i="1"/>
  <c r="L318" i="1"/>
  <c r="M318" i="1"/>
  <c r="N318" i="1"/>
  <c r="I319" i="1"/>
  <c r="J319" i="1"/>
  <c r="O319" i="1" s="1"/>
  <c r="I320" i="1"/>
  <c r="J320" i="1"/>
  <c r="O320" i="1" s="1"/>
  <c r="K320" i="1"/>
  <c r="L320" i="1"/>
  <c r="M320" i="1"/>
  <c r="N320" i="1"/>
  <c r="I321" i="1"/>
  <c r="K321" i="1" s="1"/>
  <c r="J321" i="1"/>
  <c r="O321" i="1" s="1"/>
  <c r="L321" i="1"/>
  <c r="I322" i="1"/>
  <c r="M322" i="1" s="1"/>
  <c r="J322" i="1"/>
  <c r="O322" i="1" s="1"/>
  <c r="I323" i="1"/>
  <c r="L323" i="1" s="1"/>
  <c r="J323" i="1"/>
  <c r="O323" i="1" s="1"/>
  <c r="K323" i="1"/>
  <c r="M323" i="1"/>
  <c r="N323" i="1"/>
  <c r="I324" i="1"/>
  <c r="N324" i="1" s="1"/>
  <c r="J324" i="1"/>
  <c r="O324" i="1" s="1"/>
  <c r="L324" i="1"/>
  <c r="I325" i="1"/>
  <c r="N325" i="1" s="1"/>
  <c r="J325" i="1"/>
  <c r="O325" i="1" s="1"/>
  <c r="K325" i="1"/>
  <c r="I326" i="1"/>
  <c r="L326" i="1" s="1"/>
  <c r="J326" i="1"/>
  <c r="O326" i="1" s="1"/>
  <c r="M326" i="1"/>
  <c r="I327" i="1"/>
  <c r="J327" i="1"/>
  <c r="O327" i="1" s="1"/>
  <c r="K327" i="1"/>
  <c r="L327" i="1"/>
  <c r="M327" i="1"/>
  <c r="N327" i="1"/>
  <c r="I328" i="1"/>
  <c r="J328" i="1"/>
  <c r="O328" i="1" s="1"/>
  <c r="K328" i="1"/>
  <c r="L328" i="1"/>
  <c r="M328" i="1"/>
  <c r="N328" i="1"/>
  <c r="I329" i="1"/>
  <c r="K329" i="1" s="1"/>
  <c r="J329" i="1"/>
  <c r="O329" i="1" s="1"/>
  <c r="L329" i="1"/>
  <c r="M329" i="1"/>
  <c r="N329" i="1"/>
  <c r="I330" i="1"/>
  <c r="N330" i="1" s="1"/>
  <c r="J330" i="1"/>
  <c r="O330" i="1" s="1"/>
  <c r="I331" i="1"/>
  <c r="J331" i="1"/>
  <c r="O331" i="1" s="1"/>
  <c r="I332" i="1"/>
  <c r="M332" i="1" s="1"/>
  <c r="J332" i="1"/>
  <c r="O332" i="1" s="1"/>
  <c r="L332" i="1"/>
  <c r="N332" i="1"/>
  <c r="I333" i="1"/>
  <c r="N333" i="1" s="1"/>
  <c r="J333" i="1"/>
  <c r="O333" i="1" s="1"/>
  <c r="K333" i="1"/>
  <c r="L333" i="1"/>
  <c r="M333" i="1"/>
  <c r="I334" i="1"/>
  <c r="J334" i="1"/>
  <c r="O334" i="1" s="1"/>
  <c r="I335" i="1"/>
  <c r="K335" i="1" s="1"/>
  <c r="J335" i="1"/>
  <c r="O335" i="1" s="1"/>
  <c r="L335" i="1"/>
  <c r="I336" i="1"/>
  <c r="J336" i="1"/>
  <c r="O336" i="1" s="1"/>
  <c r="K336" i="1"/>
  <c r="L336" i="1"/>
  <c r="M336" i="1"/>
  <c r="N336" i="1"/>
  <c r="I337" i="1"/>
  <c r="J337" i="1"/>
  <c r="O337" i="1" s="1"/>
  <c r="I338" i="1"/>
  <c r="J338" i="1"/>
  <c r="O338" i="1" s="1"/>
  <c r="K338" i="1"/>
  <c r="L338" i="1"/>
  <c r="M338" i="1"/>
  <c r="N338" i="1"/>
  <c r="I339" i="1"/>
  <c r="J339" i="1"/>
  <c r="O339" i="1" s="1"/>
  <c r="K339" i="1"/>
  <c r="L339" i="1"/>
  <c r="M339" i="1"/>
  <c r="N339" i="1"/>
  <c r="I340" i="1"/>
  <c r="K340" i="1" s="1"/>
  <c r="J340" i="1"/>
  <c r="O340" i="1" s="1"/>
  <c r="L340" i="1"/>
  <c r="N340" i="1"/>
  <c r="I341" i="1"/>
  <c r="M341" i="1" s="1"/>
  <c r="J341" i="1"/>
  <c r="O341" i="1" s="1"/>
  <c r="I342" i="1"/>
  <c r="J342" i="1"/>
  <c r="O342" i="1" s="1"/>
  <c r="K342" i="1"/>
  <c r="N342" i="1"/>
  <c r="I343" i="1"/>
  <c r="L343" i="1" s="1"/>
  <c r="J343" i="1"/>
  <c r="O343" i="1" s="1"/>
  <c r="K343" i="1"/>
  <c r="I344" i="1"/>
  <c r="J344" i="1"/>
  <c r="O344" i="1" s="1"/>
  <c r="I345" i="1"/>
  <c r="J345" i="1"/>
  <c r="O345" i="1" s="1"/>
  <c r="I346" i="1"/>
  <c r="J346" i="1"/>
  <c r="O346" i="1" s="1"/>
  <c r="K346" i="1"/>
  <c r="L346" i="1"/>
  <c r="M346" i="1"/>
  <c r="N346" i="1"/>
  <c r="I347" i="1"/>
  <c r="J347" i="1"/>
  <c r="O347" i="1" s="1"/>
  <c r="K347" i="1"/>
  <c r="L347" i="1"/>
  <c r="M347" i="1"/>
  <c r="N347" i="1"/>
  <c r="I348" i="1"/>
  <c r="K348" i="1" s="1"/>
  <c r="J348" i="1"/>
  <c r="O348" i="1" s="1"/>
  <c r="N348" i="1"/>
  <c r="I349" i="1"/>
  <c r="J349" i="1"/>
  <c r="O349" i="1" s="1"/>
  <c r="I350" i="1"/>
  <c r="K350" i="1" s="1"/>
  <c r="J350" i="1"/>
  <c r="O350" i="1" s="1"/>
  <c r="N350" i="1"/>
  <c r="I351" i="1"/>
  <c r="K351" i="1" s="1"/>
  <c r="J351" i="1"/>
  <c r="O351" i="1" s="1"/>
  <c r="I352" i="1"/>
  <c r="N352" i="1" s="1"/>
  <c r="J352" i="1"/>
  <c r="O352" i="1" s="1"/>
  <c r="K352" i="1"/>
  <c r="L352" i="1"/>
  <c r="M352" i="1"/>
  <c r="I353" i="1"/>
  <c r="L353" i="1" s="1"/>
  <c r="J353" i="1"/>
  <c r="O353" i="1" s="1"/>
  <c r="K353" i="1"/>
  <c r="M353" i="1"/>
  <c r="N353" i="1"/>
  <c r="I354" i="1"/>
  <c r="J354" i="1"/>
  <c r="O354" i="1" s="1"/>
  <c r="K354" i="1"/>
  <c r="L354" i="1"/>
  <c r="M354" i="1"/>
  <c r="N354" i="1"/>
  <c r="I355" i="1"/>
  <c r="J355" i="1"/>
  <c r="O355" i="1" s="1"/>
  <c r="K355" i="1"/>
  <c r="L355" i="1"/>
  <c r="M355" i="1"/>
  <c r="N355" i="1"/>
  <c r="I356" i="1"/>
  <c r="J356" i="1"/>
  <c r="O356" i="1" s="1"/>
  <c r="I357" i="1"/>
  <c r="M357" i="1" s="1"/>
  <c r="J357" i="1"/>
  <c r="O357" i="1" s="1"/>
  <c r="I358" i="1"/>
  <c r="K358" i="1" s="1"/>
  <c r="J358" i="1"/>
  <c r="O358" i="1" s="1"/>
  <c r="N358" i="1"/>
  <c r="I359" i="1"/>
  <c r="J359" i="1"/>
  <c r="O359" i="1" s="1"/>
  <c r="I360" i="1"/>
  <c r="N360" i="1" s="1"/>
  <c r="J360" i="1"/>
  <c r="O360" i="1" s="1"/>
  <c r="L360" i="1"/>
  <c r="M360" i="1"/>
  <c r="I361" i="1"/>
  <c r="K361" i="1" s="1"/>
  <c r="J361" i="1"/>
  <c r="O361" i="1" s="1"/>
  <c r="M361" i="1"/>
  <c r="I362" i="1"/>
  <c r="J362" i="1"/>
  <c r="O362" i="1" s="1"/>
  <c r="K362" i="1"/>
  <c r="L362" i="1"/>
  <c r="M362" i="1"/>
  <c r="N362" i="1"/>
  <c r="I363" i="1"/>
  <c r="J363" i="1"/>
  <c r="O363" i="1" s="1"/>
  <c r="K363" i="1"/>
  <c r="L363" i="1"/>
  <c r="M363" i="1"/>
  <c r="N363" i="1"/>
  <c r="I364" i="1"/>
  <c r="J364" i="1"/>
  <c r="O364" i="1" s="1"/>
  <c r="I365" i="1"/>
  <c r="N365" i="1" s="1"/>
  <c r="J365" i="1"/>
  <c r="O365" i="1" s="1"/>
  <c r="M365" i="1"/>
  <c r="I366" i="1"/>
  <c r="J366" i="1"/>
  <c r="O366" i="1" s="1"/>
  <c r="I367" i="1"/>
  <c r="L367" i="1" s="1"/>
  <c r="J367" i="1"/>
  <c r="O367" i="1" s="1"/>
  <c r="K367" i="1"/>
  <c r="I368" i="1"/>
  <c r="N368" i="1" s="1"/>
  <c r="J368" i="1"/>
  <c r="O368" i="1" s="1"/>
  <c r="L368" i="1"/>
  <c r="I369" i="1"/>
  <c r="J369" i="1"/>
  <c r="O369" i="1" s="1"/>
  <c r="I370" i="1"/>
  <c r="J370" i="1"/>
  <c r="O370" i="1" s="1"/>
  <c r="K370" i="1"/>
  <c r="L370" i="1"/>
  <c r="M370" i="1"/>
  <c r="N370" i="1"/>
  <c r="I371" i="1"/>
  <c r="J371" i="1"/>
  <c r="O371" i="1" s="1"/>
  <c r="K371" i="1"/>
  <c r="L371" i="1"/>
  <c r="M371" i="1"/>
  <c r="N371" i="1"/>
  <c r="I372" i="1"/>
  <c r="K372" i="1" s="1"/>
  <c r="J372" i="1"/>
  <c r="O372" i="1" s="1"/>
  <c r="L372" i="1"/>
  <c r="N372" i="1"/>
  <c r="I373" i="1"/>
  <c r="M373" i="1" s="1"/>
  <c r="J373" i="1"/>
  <c r="O373" i="1" s="1"/>
  <c r="I374" i="1"/>
  <c r="J374" i="1"/>
  <c r="O374" i="1" s="1"/>
  <c r="K374" i="1"/>
  <c r="N374" i="1"/>
  <c r="I375" i="1"/>
  <c r="L375" i="1" s="1"/>
  <c r="J375" i="1"/>
  <c r="O375" i="1" s="1"/>
  <c r="K375" i="1"/>
  <c r="I376" i="1"/>
  <c r="J376" i="1"/>
  <c r="O376" i="1" s="1"/>
  <c r="I377" i="1"/>
  <c r="J377" i="1"/>
  <c r="O377" i="1" s="1"/>
  <c r="I378" i="1"/>
  <c r="J378" i="1"/>
  <c r="O378" i="1" s="1"/>
  <c r="K378" i="1"/>
  <c r="L378" i="1"/>
  <c r="M378" i="1"/>
  <c r="N378" i="1"/>
  <c r="I379" i="1"/>
  <c r="J379" i="1"/>
  <c r="O379" i="1" s="1"/>
  <c r="K379" i="1"/>
  <c r="L379" i="1"/>
  <c r="M379" i="1"/>
  <c r="N379" i="1"/>
  <c r="I380" i="1"/>
  <c r="K380" i="1" s="1"/>
  <c r="J380" i="1"/>
  <c r="O380" i="1" s="1"/>
  <c r="N380" i="1"/>
  <c r="I381" i="1"/>
  <c r="J381" i="1"/>
  <c r="O381" i="1" s="1"/>
  <c r="I382" i="1"/>
  <c r="K382" i="1" s="1"/>
  <c r="J382" i="1"/>
  <c r="O382" i="1" s="1"/>
  <c r="N382" i="1"/>
  <c r="I383" i="1"/>
  <c r="K383" i="1" s="1"/>
  <c r="J383" i="1"/>
  <c r="O383" i="1" s="1"/>
  <c r="I384" i="1"/>
  <c r="N384" i="1" s="1"/>
  <c r="J384" i="1"/>
  <c r="O384" i="1" s="1"/>
  <c r="K384" i="1"/>
  <c r="L384" i="1"/>
  <c r="M384" i="1"/>
  <c r="I385" i="1"/>
  <c r="K385" i="1" s="1"/>
  <c r="J385" i="1"/>
  <c r="O385" i="1" s="1"/>
  <c r="L385" i="1"/>
  <c r="M385" i="1"/>
  <c r="N385" i="1"/>
  <c r="I386" i="1"/>
  <c r="K386" i="1" s="1"/>
  <c r="J386" i="1"/>
  <c r="O386" i="1" s="1"/>
  <c r="L386" i="1"/>
  <c r="N386" i="1"/>
  <c r="I387" i="1"/>
  <c r="J387" i="1"/>
  <c r="O387" i="1" s="1"/>
  <c r="K387" i="1"/>
  <c r="L387" i="1"/>
  <c r="M387" i="1"/>
  <c r="N387" i="1"/>
  <c r="I388" i="1"/>
  <c r="J388" i="1"/>
  <c r="O388" i="1" s="1"/>
  <c r="N388" i="1"/>
  <c r="I389" i="1"/>
  <c r="J389" i="1"/>
  <c r="O389" i="1" s="1"/>
  <c r="I390" i="1"/>
  <c r="J390" i="1"/>
  <c r="O390" i="1" s="1"/>
  <c r="I391" i="1"/>
  <c r="M391" i="1" s="1"/>
  <c r="J391" i="1"/>
  <c r="O391" i="1" s="1"/>
  <c r="K391" i="1"/>
  <c r="N391" i="1"/>
  <c r="I392" i="1"/>
  <c r="N392" i="1" s="1"/>
  <c r="J392" i="1"/>
  <c r="O392" i="1" s="1"/>
  <c r="M392" i="1"/>
  <c r="I393" i="1"/>
  <c r="J393" i="1"/>
  <c r="O393" i="1" s="1"/>
  <c r="I394" i="1"/>
  <c r="J394" i="1"/>
  <c r="O394" i="1" s="1"/>
  <c r="I395" i="1"/>
  <c r="J395" i="1"/>
  <c r="O395" i="1" s="1"/>
  <c r="K395" i="1"/>
  <c r="L395" i="1"/>
  <c r="M395" i="1"/>
  <c r="N395" i="1"/>
  <c r="I396" i="1"/>
  <c r="L396" i="1" s="1"/>
  <c r="J396" i="1"/>
  <c r="O396" i="1" s="1"/>
  <c r="K396" i="1"/>
  <c r="M396" i="1"/>
  <c r="N396" i="1"/>
  <c r="I397" i="1"/>
  <c r="K397" i="1" s="1"/>
  <c r="J397" i="1"/>
  <c r="O397" i="1" s="1"/>
  <c r="L397" i="1"/>
  <c r="N397" i="1"/>
  <c r="I398" i="1"/>
  <c r="K398" i="1" s="1"/>
  <c r="J398" i="1"/>
  <c r="O398" i="1" s="1"/>
  <c r="M398" i="1"/>
  <c r="I399" i="1"/>
  <c r="N399" i="1" s="1"/>
  <c r="J399" i="1"/>
  <c r="O399" i="1" s="1"/>
  <c r="I400" i="1"/>
  <c r="J400" i="1"/>
  <c r="O400" i="1" s="1"/>
  <c r="I401" i="1"/>
  <c r="J401" i="1"/>
  <c r="O401" i="1" s="1"/>
  <c r="K401" i="1"/>
  <c r="L401" i="1"/>
  <c r="M401" i="1"/>
  <c r="N401" i="1"/>
  <c r="I402" i="1"/>
  <c r="K402" i="1" s="1"/>
  <c r="J402" i="1"/>
  <c r="O402" i="1" s="1"/>
  <c r="I403" i="1"/>
  <c r="K403" i="1" s="1"/>
  <c r="J403" i="1"/>
  <c r="O403" i="1" s="1"/>
  <c r="L403" i="1"/>
  <c r="M403" i="1"/>
  <c r="N403" i="1"/>
  <c r="I404" i="1"/>
  <c r="L404" i="1" s="1"/>
  <c r="J404" i="1"/>
  <c r="O404" i="1" s="1"/>
  <c r="K404" i="1"/>
  <c r="M404" i="1"/>
  <c r="N404" i="1"/>
  <c r="I405" i="1"/>
  <c r="K405" i="1" s="1"/>
  <c r="J405" i="1"/>
  <c r="O405" i="1" s="1"/>
  <c r="L405" i="1"/>
  <c r="N405" i="1"/>
  <c r="I406" i="1"/>
  <c r="K406" i="1" s="1"/>
  <c r="J406" i="1"/>
  <c r="O406" i="1" s="1"/>
  <c r="M406" i="1"/>
  <c r="I407" i="1"/>
  <c r="J407" i="1"/>
  <c r="O407" i="1" s="1"/>
  <c r="N407" i="1"/>
  <c r="I408" i="1"/>
  <c r="J408" i="1"/>
  <c r="O408" i="1" s="1"/>
  <c r="I409" i="1"/>
  <c r="J409" i="1"/>
  <c r="O409" i="1" s="1"/>
  <c r="K409" i="1"/>
  <c r="L409" i="1"/>
  <c r="M409" i="1"/>
  <c r="N409" i="1"/>
  <c r="I410" i="1"/>
  <c r="K410" i="1" s="1"/>
  <c r="J410" i="1"/>
  <c r="O410" i="1" s="1"/>
  <c r="L410" i="1"/>
  <c r="I411" i="1"/>
  <c r="K411" i="1" s="1"/>
  <c r="J411" i="1"/>
  <c r="O411" i="1" s="1"/>
  <c r="L411" i="1"/>
  <c r="M411" i="1"/>
  <c r="N411" i="1"/>
  <c r="I412" i="1"/>
  <c r="L412" i="1" s="1"/>
  <c r="J412" i="1"/>
  <c r="O412" i="1" s="1"/>
  <c r="K412" i="1"/>
  <c r="M412" i="1"/>
  <c r="N412" i="1"/>
  <c r="I413" i="1"/>
  <c r="K413" i="1" s="1"/>
  <c r="J413" i="1"/>
  <c r="O413" i="1" s="1"/>
  <c r="L413" i="1"/>
  <c r="N413" i="1"/>
  <c r="I414" i="1"/>
  <c r="K414" i="1" s="1"/>
  <c r="J414" i="1"/>
  <c r="O414" i="1" s="1"/>
  <c r="M414" i="1"/>
  <c r="I415" i="1"/>
  <c r="J415" i="1"/>
  <c r="O415" i="1" s="1"/>
  <c r="N415" i="1"/>
  <c r="I416" i="1"/>
  <c r="J416" i="1"/>
  <c r="O416" i="1" s="1"/>
  <c r="I417" i="1"/>
  <c r="J417" i="1"/>
  <c r="O417" i="1" s="1"/>
  <c r="K417" i="1"/>
  <c r="L417" i="1"/>
  <c r="M417" i="1"/>
  <c r="N417" i="1"/>
  <c r="I418" i="1"/>
  <c r="J418" i="1"/>
  <c r="O418" i="1" s="1"/>
  <c r="I419" i="1"/>
  <c r="K419" i="1" s="1"/>
  <c r="J419" i="1"/>
  <c r="O419" i="1" s="1"/>
  <c r="L419" i="1"/>
  <c r="M419" i="1"/>
  <c r="N419" i="1"/>
  <c r="I420" i="1"/>
  <c r="L420" i="1" s="1"/>
  <c r="J420" i="1"/>
  <c r="O420" i="1" s="1"/>
  <c r="K420" i="1"/>
  <c r="M420" i="1"/>
  <c r="N420" i="1"/>
  <c r="I421" i="1"/>
  <c r="K421" i="1" s="1"/>
  <c r="J421" i="1"/>
  <c r="O421" i="1" s="1"/>
  <c r="L421" i="1"/>
  <c r="N421" i="1"/>
  <c r="I422" i="1"/>
  <c r="K422" i="1" s="1"/>
  <c r="J422" i="1"/>
  <c r="O422" i="1" s="1"/>
  <c r="M422" i="1"/>
  <c r="I423" i="1"/>
  <c r="J423" i="1"/>
  <c r="O423" i="1" s="1"/>
  <c r="I424" i="1"/>
  <c r="J424" i="1"/>
  <c r="O424" i="1" s="1"/>
  <c r="I425" i="1"/>
  <c r="J425" i="1"/>
  <c r="O425" i="1" s="1"/>
  <c r="K425" i="1"/>
  <c r="L425" i="1"/>
  <c r="M425" i="1"/>
  <c r="N425" i="1"/>
  <c r="I426" i="1"/>
  <c r="J426" i="1"/>
  <c r="O426" i="1" s="1"/>
  <c r="K426" i="1"/>
  <c r="L426" i="1"/>
  <c r="I427" i="1"/>
  <c r="K427" i="1" s="1"/>
  <c r="J427" i="1"/>
  <c r="O427" i="1" s="1"/>
  <c r="L427" i="1"/>
  <c r="M427" i="1"/>
  <c r="N427" i="1"/>
  <c r="I428" i="1"/>
  <c r="L428" i="1" s="1"/>
  <c r="J428" i="1"/>
  <c r="O428" i="1" s="1"/>
  <c r="K428" i="1"/>
  <c r="M428" i="1"/>
  <c r="N428" i="1"/>
  <c r="I429" i="1"/>
  <c r="K429" i="1" s="1"/>
  <c r="J429" i="1"/>
  <c r="O429" i="1" s="1"/>
  <c r="L429" i="1"/>
  <c r="N429" i="1"/>
  <c r="I430" i="1"/>
  <c r="K430" i="1" s="1"/>
  <c r="J430" i="1"/>
  <c r="O430" i="1" s="1"/>
  <c r="M430" i="1"/>
  <c r="I431" i="1"/>
  <c r="J431" i="1"/>
  <c r="O431" i="1" s="1"/>
  <c r="N431" i="1"/>
  <c r="I432" i="1"/>
  <c r="J432" i="1"/>
  <c r="O432" i="1" s="1"/>
  <c r="I433" i="1"/>
  <c r="J433" i="1"/>
  <c r="O433" i="1" s="1"/>
  <c r="K433" i="1"/>
  <c r="L433" i="1"/>
  <c r="M433" i="1"/>
  <c r="N433" i="1"/>
  <c r="I434" i="1"/>
  <c r="K434" i="1" s="1"/>
  <c r="J434" i="1"/>
  <c r="O434" i="1" s="1"/>
  <c r="I435" i="1"/>
  <c r="K435" i="1" s="1"/>
  <c r="J435" i="1"/>
  <c r="O435" i="1" s="1"/>
  <c r="L435" i="1"/>
  <c r="M435" i="1"/>
  <c r="N435" i="1"/>
  <c r="I436" i="1"/>
  <c r="L436" i="1" s="1"/>
  <c r="J436" i="1"/>
  <c r="O436" i="1" s="1"/>
  <c r="K436" i="1"/>
  <c r="M436" i="1"/>
  <c r="N436" i="1"/>
  <c r="I437" i="1"/>
  <c r="K437" i="1" s="1"/>
  <c r="J437" i="1"/>
  <c r="O437" i="1" s="1"/>
  <c r="L437" i="1"/>
  <c r="N437" i="1"/>
  <c r="I438" i="1"/>
  <c r="K438" i="1" s="1"/>
  <c r="J438" i="1"/>
  <c r="O438" i="1" s="1"/>
  <c r="M438" i="1"/>
  <c r="I439" i="1"/>
  <c r="N439" i="1" s="1"/>
  <c r="J439" i="1"/>
  <c r="O439" i="1" s="1"/>
  <c r="I440" i="1"/>
  <c r="K440" i="1" s="1"/>
  <c r="J440" i="1"/>
  <c r="O440" i="1" s="1"/>
  <c r="I441" i="1"/>
  <c r="J441" i="1"/>
  <c r="O441" i="1" s="1"/>
  <c r="K441" i="1"/>
  <c r="L441" i="1"/>
  <c r="M441" i="1"/>
  <c r="N441" i="1"/>
  <c r="I442" i="1"/>
  <c r="J442" i="1"/>
  <c r="O442" i="1" s="1"/>
  <c r="I443" i="1"/>
  <c r="K443" i="1" s="1"/>
  <c r="J443" i="1"/>
  <c r="O443" i="1" s="1"/>
  <c r="L443" i="1"/>
  <c r="M443" i="1"/>
  <c r="N443" i="1"/>
  <c r="I444" i="1"/>
  <c r="L444" i="1" s="1"/>
  <c r="J444" i="1"/>
  <c r="O444" i="1" s="1"/>
  <c r="K444" i="1"/>
  <c r="M444" i="1"/>
  <c r="N444" i="1"/>
  <c r="I445" i="1"/>
  <c r="K445" i="1" s="1"/>
  <c r="J445" i="1"/>
  <c r="O445" i="1" s="1"/>
  <c r="L445" i="1"/>
  <c r="N445" i="1"/>
  <c r="I446" i="1"/>
  <c r="J446" i="1"/>
  <c r="O446" i="1" s="1"/>
  <c r="M446" i="1"/>
  <c r="I447" i="1"/>
  <c r="N447" i="1" s="1"/>
  <c r="J447" i="1"/>
  <c r="O447" i="1" s="1"/>
  <c r="I448" i="1"/>
  <c r="J448" i="1"/>
  <c r="O448" i="1" s="1"/>
  <c r="K448" i="1"/>
  <c r="I449" i="1"/>
  <c r="J449" i="1"/>
  <c r="O449" i="1" s="1"/>
  <c r="K449" i="1"/>
  <c r="L449" i="1"/>
  <c r="M449" i="1"/>
  <c r="N449" i="1"/>
  <c r="I450" i="1"/>
  <c r="N450" i="1" s="1"/>
  <c r="J450" i="1"/>
  <c r="O450" i="1" s="1"/>
  <c r="K450" i="1"/>
  <c r="L450" i="1"/>
  <c r="M450" i="1"/>
  <c r="I451" i="1"/>
  <c r="K451" i="1" s="1"/>
  <c r="J451" i="1"/>
  <c r="O451" i="1" s="1"/>
  <c r="L451" i="1"/>
  <c r="M451" i="1"/>
  <c r="N451" i="1"/>
  <c r="I452" i="1"/>
  <c r="L452" i="1" s="1"/>
  <c r="J452" i="1"/>
  <c r="O452" i="1" s="1"/>
  <c r="K452" i="1"/>
  <c r="M452" i="1"/>
  <c r="N452" i="1"/>
  <c r="I453" i="1"/>
  <c r="K453" i="1" s="1"/>
  <c r="J453" i="1"/>
  <c r="O453" i="1" s="1"/>
  <c r="L453" i="1"/>
  <c r="N453" i="1"/>
  <c r="I454" i="1"/>
  <c r="J454" i="1"/>
  <c r="O454" i="1" s="1"/>
  <c r="M454" i="1"/>
  <c r="I455" i="1"/>
  <c r="J455" i="1"/>
  <c r="O455" i="1" s="1"/>
  <c r="I456" i="1"/>
  <c r="J456" i="1"/>
  <c r="O456" i="1" s="1"/>
  <c r="K456" i="1"/>
  <c r="I457" i="1"/>
  <c r="J457" i="1"/>
  <c r="O457" i="1" s="1"/>
  <c r="K457" i="1"/>
  <c r="L457" i="1"/>
  <c r="M457" i="1"/>
  <c r="N457" i="1"/>
  <c r="I458" i="1"/>
  <c r="J458" i="1"/>
  <c r="O458" i="1" s="1"/>
  <c r="K458" i="1"/>
  <c r="L458" i="1"/>
  <c r="I459" i="1"/>
  <c r="J459" i="1"/>
  <c r="O459" i="1" s="1"/>
  <c r="K459" i="1"/>
  <c r="L459" i="1"/>
  <c r="M459" i="1"/>
  <c r="N459" i="1"/>
  <c r="I460" i="1"/>
  <c r="L460" i="1" s="1"/>
  <c r="J460" i="1"/>
  <c r="O460" i="1" s="1"/>
  <c r="K460" i="1"/>
  <c r="M460" i="1"/>
  <c r="N460" i="1"/>
  <c r="I461" i="1"/>
  <c r="K461" i="1" s="1"/>
  <c r="J461" i="1"/>
  <c r="O461" i="1" s="1"/>
  <c r="L461" i="1"/>
  <c r="N461" i="1"/>
  <c r="I462" i="1"/>
  <c r="J462" i="1"/>
  <c r="O462" i="1" s="1"/>
  <c r="M462" i="1"/>
  <c r="I463" i="1"/>
  <c r="J463" i="1"/>
  <c r="O463" i="1" s="1"/>
  <c r="I464" i="1"/>
  <c r="J464" i="1"/>
  <c r="O464" i="1" s="1"/>
  <c r="K464" i="1"/>
  <c r="L464" i="1"/>
  <c r="I465" i="1"/>
  <c r="J465" i="1"/>
  <c r="O465" i="1" s="1"/>
  <c r="K465" i="1"/>
  <c r="L465" i="1"/>
  <c r="M465" i="1"/>
  <c r="N465" i="1"/>
  <c r="I466" i="1"/>
  <c r="J466" i="1"/>
  <c r="O466" i="1" s="1"/>
  <c r="I467" i="1"/>
  <c r="J467" i="1"/>
  <c r="O467" i="1" s="1"/>
  <c r="K467" i="1"/>
  <c r="L467" i="1"/>
  <c r="M467" i="1"/>
  <c r="N467" i="1"/>
  <c r="I468" i="1"/>
  <c r="L468" i="1" s="1"/>
  <c r="J468" i="1"/>
  <c r="O468" i="1" s="1"/>
  <c r="K468" i="1"/>
  <c r="M468" i="1"/>
  <c r="N468" i="1"/>
  <c r="I469" i="1"/>
  <c r="N469" i="1" s="1"/>
  <c r="J469" i="1"/>
  <c r="O469" i="1" s="1"/>
  <c r="L469" i="1"/>
  <c r="I470" i="1"/>
  <c r="J470" i="1"/>
  <c r="O470" i="1" s="1"/>
  <c r="I471" i="1"/>
  <c r="J471" i="1"/>
  <c r="O471" i="1" s="1"/>
  <c r="K471" i="1"/>
  <c r="N471" i="1"/>
  <c r="I472" i="1"/>
  <c r="J472" i="1"/>
  <c r="O472" i="1" s="1"/>
  <c r="I473" i="1"/>
  <c r="J473" i="1"/>
  <c r="O473" i="1" s="1"/>
  <c r="K473" i="1"/>
  <c r="L473" i="1"/>
  <c r="M473" i="1"/>
  <c r="N473" i="1"/>
  <c r="I474" i="1"/>
  <c r="L474" i="1" s="1"/>
  <c r="J474" i="1"/>
  <c r="O474" i="1" s="1"/>
  <c r="K474" i="1"/>
  <c r="M474" i="1"/>
  <c r="N474" i="1"/>
  <c r="I475" i="1"/>
  <c r="J475" i="1"/>
  <c r="O475" i="1" s="1"/>
  <c r="K475" i="1"/>
  <c r="L475" i="1"/>
  <c r="M475" i="1"/>
  <c r="N475" i="1"/>
  <c r="I476" i="1"/>
  <c r="L476" i="1" s="1"/>
  <c r="J476" i="1"/>
  <c r="O476" i="1" s="1"/>
  <c r="K476" i="1"/>
  <c r="M476" i="1"/>
  <c r="N476" i="1"/>
  <c r="I477" i="1"/>
  <c r="J477" i="1"/>
  <c r="O477" i="1" s="1"/>
  <c r="I478" i="1"/>
  <c r="J478" i="1"/>
  <c r="O478" i="1" s="1"/>
  <c r="K478" i="1"/>
  <c r="M478" i="1"/>
  <c r="I479" i="1"/>
  <c r="M479" i="1" s="1"/>
  <c r="J479" i="1"/>
  <c r="O479" i="1" s="1"/>
  <c r="N479" i="1"/>
  <c r="I480" i="1"/>
  <c r="N480" i="1" s="1"/>
  <c r="J480" i="1"/>
  <c r="O480" i="1" s="1"/>
  <c r="K480" i="1"/>
  <c r="L480" i="1"/>
  <c r="M480" i="1"/>
  <c r="I481" i="1"/>
  <c r="J481" i="1"/>
  <c r="O481" i="1" s="1"/>
  <c r="K481" i="1"/>
  <c r="L481" i="1"/>
  <c r="M481" i="1"/>
  <c r="N481" i="1"/>
  <c r="I482" i="1"/>
  <c r="K482" i="1" s="1"/>
  <c r="J482" i="1"/>
  <c r="O482" i="1" s="1"/>
  <c r="L482" i="1"/>
  <c r="N482" i="1"/>
  <c r="I483" i="1"/>
  <c r="J483" i="1"/>
  <c r="O483" i="1" s="1"/>
  <c r="K483" i="1"/>
  <c r="L483" i="1"/>
  <c r="M483" i="1"/>
  <c r="N483" i="1"/>
  <c r="I484" i="1"/>
  <c r="J484" i="1"/>
  <c r="O484" i="1" s="1"/>
  <c r="I485" i="1"/>
  <c r="J485" i="1"/>
  <c r="O485" i="1" s="1"/>
  <c r="L485" i="1"/>
  <c r="N485" i="1"/>
  <c r="I486" i="1"/>
  <c r="M486" i="1" s="1"/>
  <c r="J486" i="1"/>
  <c r="O486" i="1" s="1"/>
  <c r="K486" i="1"/>
  <c r="I487" i="1"/>
  <c r="J487" i="1"/>
  <c r="O487" i="1" s="1"/>
  <c r="I488" i="1"/>
  <c r="J488" i="1"/>
  <c r="O488" i="1" s="1"/>
  <c r="K488" i="1"/>
  <c r="L488" i="1"/>
  <c r="I489" i="1"/>
  <c r="J489" i="1"/>
  <c r="O489" i="1" s="1"/>
  <c r="K489" i="1"/>
  <c r="L489" i="1"/>
  <c r="M489" i="1"/>
  <c r="N489" i="1"/>
  <c r="I490" i="1"/>
  <c r="K490" i="1" s="1"/>
  <c r="J490" i="1"/>
  <c r="O490" i="1" s="1"/>
  <c r="M490" i="1"/>
  <c r="I491" i="1"/>
  <c r="J491" i="1"/>
  <c r="O491" i="1" s="1"/>
  <c r="K491" i="1"/>
  <c r="L491" i="1"/>
  <c r="M491" i="1"/>
  <c r="N491" i="1"/>
  <c r="I492" i="1"/>
  <c r="J492" i="1"/>
  <c r="O492" i="1" s="1"/>
  <c r="I493" i="1"/>
  <c r="J493" i="1"/>
  <c r="O493" i="1" s="1"/>
  <c r="L493" i="1"/>
  <c r="N493" i="1"/>
  <c r="I494" i="1"/>
  <c r="K494" i="1" s="1"/>
  <c r="J494" i="1"/>
  <c r="O494" i="1" s="1"/>
  <c r="M494" i="1"/>
  <c r="I495" i="1"/>
  <c r="J495" i="1"/>
  <c r="O495" i="1" s="1"/>
  <c r="I496" i="1"/>
  <c r="N496" i="1" s="1"/>
  <c r="J496" i="1"/>
  <c r="O496" i="1" s="1"/>
  <c r="K496" i="1"/>
  <c r="L496" i="1"/>
  <c r="M496" i="1"/>
  <c r="I497" i="1"/>
  <c r="J497" i="1"/>
  <c r="O497" i="1" s="1"/>
  <c r="K497" i="1"/>
  <c r="L497" i="1"/>
  <c r="M497" i="1"/>
  <c r="N497" i="1"/>
  <c r="I498" i="1"/>
  <c r="J498" i="1"/>
  <c r="O498" i="1" s="1"/>
  <c r="N498" i="1"/>
  <c r="I499" i="1"/>
  <c r="J499" i="1"/>
  <c r="O499" i="1" s="1"/>
  <c r="K499" i="1"/>
  <c r="L499" i="1"/>
  <c r="M499" i="1"/>
  <c r="N499" i="1"/>
  <c r="I500" i="1"/>
  <c r="L500" i="1" s="1"/>
  <c r="J500" i="1"/>
  <c r="O500" i="1" s="1"/>
  <c r="K500" i="1"/>
  <c r="M500" i="1"/>
  <c r="N500" i="1"/>
  <c r="I501" i="1"/>
  <c r="J501" i="1"/>
  <c r="O501" i="1" s="1"/>
  <c r="L501" i="1"/>
  <c r="N501" i="1"/>
  <c r="I502" i="1"/>
  <c r="K502" i="1" s="1"/>
  <c r="J502" i="1"/>
  <c r="O502" i="1" s="1"/>
  <c r="I503" i="1"/>
  <c r="M503" i="1" s="1"/>
  <c r="J503" i="1"/>
  <c r="O503" i="1" s="1"/>
  <c r="K503" i="1"/>
  <c r="L503" i="1"/>
  <c r="N503" i="1"/>
  <c r="I504" i="1"/>
  <c r="N504" i="1" s="1"/>
  <c r="J504" i="1"/>
  <c r="O504" i="1" s="1"/>
  <c r="K504" i="1"/>
  <c r="M504" i="1"/>
  <c r="I505" i="1"/>
  <c r="J505" i="1"/>
  <c r="O505" i="1" s="1"/>
  <c r="K505" i="1"/>
  <c r="L505" i="1"/>
  <c r="M505" i="1"/>
  <c r="N505" i="1"/>
  <c r="I506" i="1"/>
  <c r="J506" i="1"/>
  <c r="O506" i="1" s="1"/>
  <c r="I507" i="1"/>
  <c r="J507" i="1"/>
  <c r="O507" i="1" s="1"/>
  <c r="K507" i="1"/>
  <c r="L507" i="1"/>
  <c r="M507" i="1"/>
  <c r="N507" i="1"/>
  <c r="I508" i="1"/>
  <c r="J508" i="1"/>
  <c r="O508" i="1" s="1"/>
  <c r="K508" i="1"/>
  <c r="M508" i="1"/>
  <c r="I509" i="1"/>
  <c r="N509" i="1" s="1"/>
  <c r="J509" i="1"/>
  <c r="O509" i="1" s="1"/>
  <c r="L509" i="1"/>
  <c r="I510" i="1"/>
  <c r="J510" i="1"/>
  <c r="O510" i="1" s="1"/>
  <c r="I511" i="1"/>
  <c r="J511" i="1"/>
  <c r="O511" i="1" s="1"/>
  <c r="I512" i="1"/>
  <c r="N512" i="1" s="1"/>
  <c r="J512" i="1"/>
  <c r="O512" i="1" s="1"/>
  <c r="L512" i="1"/>
  <c r="I513" i="1"/>
  <c r="J513" i="1"/>
  <c r="O513" i="1" s="1"/>
  <c r="K513" i="1"/>
  <c r="L513" i="1"/>
  <c r="M513" i="1"/>
  <c r="N513" i="1"/>
  <c r="I514" i="1"/>
  <c r="J514" i="1"/>
  <c r="O514" i="1" s="1"/>
  <c r="K514" i="1"/>
  <c r="L514" i="1"/>
  <c r="M514" i="1"/>
  <c r="N514" i="1"/>
  <c r="I515" i="1"/>
  <c r="J515" i="1"/>
  <c r="O515" i="1" s="1"/>
  <c r="K515" i="1"/>
  <c r="L515" i="1"/>
  <c r="M515" i="1"/>
  <c r="N515" i="1"/>
  <c r="I516" i="1"/>
  <c r="L516" i="1" s="1"/>
  <c r="J516" i="1"/>
  <c r="O516" i="1" s="1"/>
  <c r="K516" i="1"/>
  <c r="M516" i="1"/>
  <c r="N516" i="1"/>
  <c r="I517" i="1"/>
  <c r="L517" i="1" s="1"/>
  <c r="J517" i="1"/>
  <c r="O517" i="1" s="1"/>
  <c r="N517" i="1"/>
  <c r="I518" i="1"/>
  <c r="J518" i="1"/>
  <c r="O518" i="1" s="1"/>
  <c r="I519" i="1"/>
  <c r="M519" i="1" s="1"/>
  <c r="J519" i="1"/>
  <c r="O519" i="1" s="1"/>
  <c r="K519" i="1"/>
  <c r="L519" i="1"/>
  <c r="N519" i="1"/>
  <c r="I520" i="1"/>
  <c r="N520" i="1" s="1"/>
  <c r="J520" i="1"/>
  <c r="O520" i="1" s="1"/>
  <c r="M520" i="1"/>
  <c r="I521" i="1"/>
  <c r="J521" i="1"/>
  <c r="O521" i="1" s="1"/>
  <c r="K521" i="1"/>
  <c r="L521" i="1"/>
  <c r="M521" i="1"/>
  <c r="N521" i="1"/>
  <c r="I522" i="1"/>
  <c r="K522" i="1" s="1"/>
  <c r="J522" i="1"/>
  <c r="O522" i="1" s="1"/>
  <c r="I523" i="1"/>
  <c r="J523" i="1"/>
  <c r="O523" i="1" s="1"/>
  <c r="K523" i="1"/>
  <c r="L523" i="1"/>
  <c r="M523" i="1"/>
  <c r="N523" i="1"/>
  <c r="I524" i="1"/>
  <c r="L524" i="1" s="1"/>
  <c r="J524" i="1"/>
  <c r="O524" i="1" s="1"/>
  <c r="K524" i="1"/>
  <c r="N524" i="1"/>
  <c r="I525" i="1"/>
  <c r="L525" i="1" s="1"/>
  <c r="J525" i="1"/>
  <c r="O525" i="1" s="1"/>
  <c r="I526" i="1"/>
  <c r="J526" i="1"/>
  <c r="O526" i="1" s="1"/>
  <c r="K526" i="1"/>
  <c r="M526" i="1"/>
  <c r="I527" i="1"/>
  <c r="M527" i="1" s="1"/>
  <c r="J527" i="1"/>
  <c r="O527" i="1" s="1"/>
  <c r="K527" i="1"/>
  <c r="N527" i="1"/>
  <c r="I528" i="1"/>
  <c r="J528" i="1"/>
  <c r="O528" i="1" s="1"/>
  <c r="I529" i="1"/>
  <c r="J529" i="1"/>
  <c r="O529" i="1" s="1"/>
  <c r="K529" i="1"/>
  <c r="L529" i="1"/>
  <c r="M529" i="1"/>
  <c r="N529" i="1"/>
  <c r="I530" i="1"/>
  <c r="J530" i="1"/>
  <c r="O530" i="1" s="1"/>
  <c r="K530" i="1"/>
  <c r="L530" i="1"/>
  <c r="M530" i="1"/>
  <c r="N530" i="1"/>
  <c r="I531" i="1"/>
  <c r="J531" i="1"/>
  <c r="O531" i="1" s="1"/>
  <c r="K531" i="1"/>
  <c r="L531" i="1"/>
  <c r="M531" i="1"/>
  <c r="N531" i="1"/>
  <c r="I532" i="1"/>
  <c r="L532" i="1" s="1"/>
  <c r="J532" i="1"/>
  <c r="O532" i="1" s="1"/>
  <c r="M532" i="1"/>
  <c r="I533" i="1"/>
  <c r="J533" i="1"/>
  <c r="O533" i="1" s="1"/>
  <c r="I534" i="1"/>
  <c r="K534" i="1" s="1"/>
  <c r="J534" i="1"/>
  <c r="O534" i="1" s="1"/>
  <c r="I535" i="1"/>
  <c r="M535" i="1" s="1"/>
  <c r="J535" i="1"/>
  <c r="O535" i="1" s="1"/>
  <c r="L535" i="1"/>
  <c r="I536" i="1"/>
  <c r="J536" i="1"/>
  <c r="O536" i="1" s="1"/>
  <c r="I537" i="1"/>
  <c r="J537" i="1"/>
  <c r="O537" i="1" s="1"/>
  <c r="K537" i="1"/>
  <c r="L537" i="1"/>
  <c r="M537" i="1"/>
  <c r="N537" i="1"/>
  <c r="I538" i="1"/>
  <c r="L538" i="1" s="1"/>
  <c r="J538" i="1"/>
  <c r="O538" i="1" s="1"/>
  <c r="K538" i="1"/>
  <c r="M538" i="1"/>
  <c r="N538" i="1"/>
  <c r="I539" i="1"/>
  <c r="J539" i="1"/>
  <c r="O539" i="1" s="1"/>
  <c r="K539" i="1"/>
  <c r="L539" i="1"/>
  <c r="M539" i="1"/>
  <c r="N539" i="1"/>
  <c r="I540" i="1"/>
  <c r="L540" i="1" s="1"/>
  <c r="J540" i="1"/>
  <c r="O540" i="1" s="1"/>
  <c r="N540" i="1"/>
  <c r="I541" i="1"/>
  <c r="J541" i="1"/>
  <c r="O541" i="1" s="1"/>
  <c r="I542" i="1"/>
  <c r="J542" i="1"/>
  <c r="O542" i="1" s="1"/>
  <c r="K542" i="1"/>
  <c r="M542" i="1"/>
  <c r="I543" i="1"/>
  <c r="M543" i="1" s="1"/>
  <c r="J543" i="1"/>
  <c r="O543" i="1" s="1"/>
  <c r="N543" i="1"/>
  <c r="I544" i="1"/>
  <c r="N544" i="1" s="1"/>
  <c r="J544" i="1"/>
  <c r="O544" i="1" s="1"/>
  <c r="K544" i="1"/>
  <c r="L544" i="1"/>
  <c r="M544" i="1"/>
  <c r="I545" i="1"/>
  <c r="J545" i="1"/>
  <c r="O545" i="1" s="1"/>
  <c r="K545" i="1"/>
  <c r="L545" i="1"/>
  <c r="M545" i="1"/>
  <c r="N545" i="1"/>
  <c r="I546" i="1"/>
  <c r="K546" i="1" s="1"/>
  <c r="J546" i="1"/>
  <c r="O546" i="1" s="1"/>
  <c r="L546" i="1"/>
  <c r="N546" i="1"/>
  <c r="I547" i="1"/>
  <c r="J547" i="1"/>
  <c r="O547" i="1" s="1"/>
  <c r="K547" i="1"/>
  <c r="L547" i="1"/>
  <c r="M547" i="1"/>
  <c r="N547" i="1"/>
  <c r="I548" i="1"/>
  <c r="J548" i="1"/>
  <c r="O548" i="1" s="1"/>
  <c r="I549" i="1"/>
  <c r="J549" i="1"/>
  <c r="O549" i="1" s="1"/>
  <c r="L549" i="1"/>
  <c r="N549" i="1"/>
  <c r="I550" i="1"/>
  <c r="M550" i="1" s="1"/>
  <c r="J550" i="1"/>
  <c r="O550" i="1" s="1"/>
  <c r="K550" i="1"/>
  <c r="I551" i="1"/>
  <c r="J551" i="1"/>
  <c r="O551" i="1" s="1"/>
  <c r="I552" i="1"/>
  <c r="J552" i="1"/>
  <c r="O552" i="1" s="1"/>
  <c r="K552" i="1"/>
  <c r="L552" i="1"/>
  <c r="I553" i="1"/>
  <c r="J553" i="1"/>
  <c r="O553" i="1" s="1"/>
  <c r="K553" i="1"/>
  <c r="L553" i="1"/>
  <c r="M553" i="1"/>
  <c r="N553" i="1"/>
  <c r="I554" i="1"/>
  <c r="K554" i="1" s="1"/>
  <c r="J554" i="1"/>
  <c r="O554" i="1" s="1"/>
  <c r="M554" i="1"/>
  <c r="I555" i="1"/>
  <c r="J555" i="1"/>
  <c r="O555" i="1" s="1"/>
  <c r="K555" i="1"/>
  <c r="L555" i="1"/>
  <c r="M555" i="1"/>
  <c r="N555" i="1"/>
  <c r="I556" i="1"/>
  <c r="J556" i="1"/>
  <c r="O556" i="1" s="1"/>
  <c r="I557" i="1"/>
  <c r="J557" i="1"/>
  <c r="O557" i="1" s="1"/>
  <c r="L557" i="1"/>
  <c r="N557" i="1"/>
  <c r="I558" i="1"/>
  <c r="K558" i="1" s="1"/>
  <c r="J558" i="1"/>
  <c r="O558" i="1" s="1"/>
  <c r="M558" i="1"/>
  <c r="I559" i="1"/>
  <c r="J559" i="1"/>
  <c r="O559" i="1" s="1"/>
  <c r="I560" i="1"/>
  <c r="N560" i="1" s="1"/>
  <c r="J560" i="1"/>
  <c r="O560" i="1" s="1"/>
  <c r="K560" i="1"/>
  <c r="L560" i="1"/>
  <c r="M560" i="1"/>
  <c r="I561" i="1"/>
  <c r="J561" i="1"/>
  <c r="O561" i="1" s="1"/>
  <c r="K561" i="1"/>
  <c r="L561" i="1"/>
  <c r="M561" i="1"/>
  <c r="N561" i="1"/>
  <c r="I562" i="1"/>
  <c r="N562" i="1" s="1"/>
  <c r="J562" i="1"/>
  <c r="O562" i="1" s="1"/>
  <c r="I563" i="1"/>
  <c r="J563" i="1"/>
  <c r="O563" i="1" s="1"/>
  <c r="K563" i="1"/>
  <c r="L563" i="1"/>
  <c r="M563" i="1"/>
  <c r="N563" i="1"/>
  <c r="I564" i="1"/>
  <c r="L564" i="1" s="1"/>
  <c r="J564" i="1"/>
  <c r="O564" i="1" s="1"/>
  <c r="K564" i="1"/>
  <c r="M564" i="1"/>
  <c r="N564" i="1"/>
  <c r="I565" i="1"/>
  <c r="J565" i="1"/>
  <c r="O565" i="1" s="1"/>
  <c r="L565" i="1"/>
  <c r="N565" i="1"/>
  <c r="I566" i="1"/>
  <c r="K566" i="1" s="1"/>
  <c r="J566" i="1"/>
  <c r="O566" i="1" s="1"/>
  <c r="I567" i="1"/>
  <c r="M567" i="1" s="1"/>
  <c r="J567" i="1"/>
  <c r="O567" i="1" s="1"/>
  <c r="K567" i="1"/>
  <c r="L567" i="1"/>
  <c r="N567" i="1"/>
  <c r="I568" i="1"/>
  <c r="N568" i="1" s="1"/>
  <c r="J568" i="1"/>
  <c r="O568" i="1" s="1"/>
  <c r="K568" i="1"/>
  <c r="M568" i="1"/>
  <c r="I569" i="1"/>
  <c r="J569" i="1"/>
  <c r="O569" i="1" s="1"/>
  <c r="K569" i="1"/>
  <c r="L569" i="1"/>
  <c r="M569" i="1"/>
  <c r="N569" i="1"/>
  <c r="I570" i="1"/>
  <c r="J570" i="1"/>
  <c r="O570" i="1" s="1"/>
  <c r="I571" i="1"/>
  <c r="J571" i="1"/>
  <c r="O571" i="1" s="1"/>
  <c r="K571" i="1"/>
  <c r="L571" i="1"/>
  <c r="M571" i="1"/>
  <c r="N571" i="1"/>
  <c r="I572" i="1"/>
  <c r="M572" i="1" s="1"/>
  <c r="J572" i="1"/>
  <c r="O572" i="1" s="1"/>
  <c r="K572" i="1"/>
  <c r="I573" i="1"/>
  <c r="N573" i="1" s="1"/>
  <c r="J573" i="1"/>
  <c r="O573" i="1" s="1"/>
  <c r="L573" i="1"/>
  <c r="I574" i="1"/>
  <c r="J574" i="1"/>
  <c r="O574" i="1" s="1"/>
  <c r="I575" i="1"/>
  <c r="J575" i="1"/>
  <c r="O575" i="1" s="1"/>
  <c r="K575" i="1"/>
  <c r="L575" i="1"/>
  <c r="I576" i="1"/>
  <c r="N576" i="1" s="1"/>
  <c r="J576" i="1"/>
  <c r="O576" i="1" s="1"/>
  <c r="L576" i="1"/>
  <c r="I577" i="1"/>
  <c r="J577" i="1"/>
  <c r="O577" i="1" s="1"/>
  <c r="K577" i="1"/>
  <c r="L577" i="1"/>
  <c r="M577" i="1"/>
  <c r="N577" i="1"/>
  <c r="I578" i="1"/>
  <c r="J578" i="1"/>
  <c r="O578" i="1" s="1"/>
  <c r="K578" i="1"/>
  <c r="L578" i="1"/>
  <c r="M578" i="1"/>
  <c r="N578" i="1"/>
  <c r="I579" i="1"/>
  <c r="J579" i="1"/>
  <c r="O579" i="1" s="1"/>
  <c r="K579" i="1"/>
  <c r="L579" i="1"/>
  <c r="M579" i="1"/>
  <c r="N579" i="1"/>
  <c r="I580" i="1"/>
  <c r="L580" i="1" s="1"/>
  <c r="J580" i="1"/>
  <c r="O580" i="1" s="1"/>
  <c r="K580" i="1"/>
  <c r="M580" i="1"/>
  <c r="N580" i="1"/>
  <c r="I581" i="1"/>
  <c r="L581" i="1" s="1"/>
  <c r="J581" i="1"/>
  <c r="O581" i="1" s="1"/>
  <c r="N581" i="1"/>
  <c r="I582" i="1"/>
  <c r="J582" i="1"/>
  <c r="O582" i="1" s="1"/>
  <c r="I583" i="1"/>
  <c r="M583" i="1" s="1"/>
  <c r="J583" i="1"/>
  <c r="O583" i="1" s="1"/>
  <c r="K583" i="1"/>
  <c r="L583" i="1"/>
  <c r="N583" i="1"/>
  <c r="I584" i="1"/>
  <c r="N584" i="1" s="1"/>
  <c r="J584" i="1"/>
  <c r="O584" i="1" s="1"/>
  <c r="M584" i="1"/>
  <c r="I585" i="1"/>
  <c r="J585" i="1"/>
  <c r="O585" i="1" s="1"/>
  <c r="K585" i="1"/>
  <c r="L585" i="1"/>
  <c r="M585" i="1"/>
  <c r="N585" i="1"/>
  <c r="I586" i="1"/>
  <c r="L586" i="1" s="1"/>
  <c r="J586" i="1"/>
  <c r="O586" i="1" s="1"/>
  <c r="K586" i="1"/>
  <c r="I587" i="1"/>
  <c r="J587" i="1"/>
  <c r="O587" i="1" s="1"/>
  <c r="K587" i="1"/>
  <c r="L587" i="1"/>
  <c r="M587" i="1"/>
  <c r="N587" i="1"/>
  <c r="I588" i="1"/>
  <c r="L588" i="1" s="1"/>
  <c r="J588" i="1"/>
  <c r="O588" i="1" s="1"/>
  <c r="K588" i="1"/>
  <c r="N588" i="1"/>
  <c r="I589" i="1"/>
  <c r="L589" i="1" s="1"/>
  <c r="J589" i="1"/>
  <c r="O589" i="1" s="1"/>
  <c r="I590" i="1"/>
  <c r="J590" i="1"/>
  <c r="O590" i="1" s="1"/>
  <c r="K590" i="1"/>
  <c r="M590" i="1"/>
  <c r="I591" i="1"/>
  <c r="M591" i="1" s="1"/>
  <c r="J591" i="1"/>
  <c r="O591" i="1" s="1"/>
  <c r="K591" i="1"/>
  <c r="N591" i="1"/>
  <c r="I592" i="1"/>
  <c r="J592" i="1"/>
  <c r="O592" i="1" s="1"/>
  <c r="I593" i="1"/>
  <c r="J593" i="1"/>
  <c r="O593" i="1" s="1"/>
  <c r="K593" i="1"/>
  <c r="L593" i="1"/>
  <c r="M593" i="1"/>
  <c r="N593" i="1"/>
  <c r="I594" i="1"/>
  <c r="J594" i="1"/>
  <c r="O594" i="1" s="1"/>
  <c r="K594" i="1"/>
  <c r="L594" i="1"/>
  <c r="M594" i="1"/>
  <c r="N594" i="1"/>
  <c r="I595" i="1"/>
  <c r="J595" i="1"/>
  <c r="O595" i="1" s="1"/>
  <c r="K595" i="1"/>
  <c r="L595" i="1"/>
  <c r="M595" i="1"/>
  <c r="N595" i="1"/>
  <c r="I596" i="1"/>
  <c r="L596" i="1" s="1"/>
  <c r="J596" i="1"/>
  <c r="O596" i="1" s="1"/>
  <c r="M596" i="1"/>
  <c r="I597" i="1"/>
  <c r="J597" i="1"/>
  <c r="O597" i="1" s="1"/>
  <c r="I598" i="1"/>
  <c r="M598" i="1" s="1"/>
  <c r="J598" i="1"/>
  <c r="O598" i="1" s="1"/>
  <c r="K598" i="1"/>
  <c r="I599" i="1"/>
  <c r="M599" i="1" s="1"/>
  <c r="J599" i="1"/>
  <c r="O599" i="1" s="1"/>
  <c r="L599" i="1"/>
  <c r="I600" i="1"/>
  <c r="J600" i="1"/>
  <c r="O600" i="1" s="1"/>
  <c r="I601" i="1"/>
  <c r="J601" i="1"/>
  <c r="O601" i="1" s="1"/>
  <c r="K601" i="1"/>
  <c r="L601" i="1"/>
  <c r="M601" i="1"/>
  <c r="N601" i="1"/>
  <c r="I602" i="1"/>
  <c r="L602" i="1" s="1"/>
  <c r="J602" i="1"/>
  <c r="O602" i="1" s="1"/>
  <c r="K602" i="1"/>
  <c r="M602" i="1"/>
  <c r="N602" i="1"/>
  <c r="I603" i="1"/>
  <c r="J603" i="1"/>
  <c r="O603" i="1" s="1"/>
  <c r="K603" i="1"/>
  <c r="L603" i="1"/>
  <c r="M603" i="1"/>
  <c r="N603" i="1"/>
  <c r="I604" i="1"/>
  <c r="K604" i="1" s="1"/>
  <c r="J604" i="1"/>
  <c r="O604" i="1" s="1"/>
  <c r="M604" i="1"/>
  <c r="I605" i="1"/>
  <c r="J605" i="1"/>
  <c r="O605" i="1" s="1"/>
  <c r="I606" i="1"/>
  <c r="L606" i="1" s="1"/>
  <c r="J606" i="1"/>
  <c r="O606" i="1" s="1"/>
  <c r="K606" i="1"/>
  <c r="M606" i="1"/>
  <c r="N606" i="1"/>
  <c r="I607" i="1"/>
  <c r="M607" i="1" s="1"/>
  <c r="J607" i="1"/>
  <c r="O607" i="1" s="1"/>
  <c r="K607" i="1"/>
  <c r="L607" i="1"/>
  <c r="N607" i="1"/>
  <c r="I608" i="1"/>
  <c r="N608" i="1" s="1"/>
  <c r="J608" i="1"/>
  <c r="O608" i="1" s="1"/>
  <c r="L608" i="1"/>
  <c r="I609" i="1"/>
  <c r="J609" i="1"/>
  <c r="O609" i="1" s="1"/>
  <c r="N609" i="1"/>
  <c r="I610" i="1"/>
  <c r="J610" i="1"/>
  <c r="O610" i="1" s="1"/>
  <c r="K610" i="1"/>
  <c r="L610" i="1"/>
  <c r="M610" i="1"/>
  <c r="N610" i="1"/>
  <c r="I611" i="1"/>
  <c r="J611" i="1"/>
  <c r="O611" i="1" s="1"/>
  <c r="K611" i="1"/>
  <c r="L611" i="1"/>
  <c r="M611" i="1"/>
  <c r="N611" i="1"/>
  <c r="I612" i="1"/>
  <c r="J612" i="1"/>
  <c r="O612" i="1" s="1"/>
  <c r="K612" i="1"/>
  <c r="L612" i="1"/>
  <c r="M612" i="1"/>
  <c r="N612" i="1"/>
  <c r="I613" i="1"/>
  <c r="K613" i="1" s="1"/>
  <c r="J613" i="1"/>
  <c r="O613" i="1" s="1"/>
  <c r="L613" i="1"/>
  <c r="N613" i="1"/>
  <c r="I614" i="1"/>
  <c r="L614" i="1" s="1"/>
  <c r="J614" i="1"/>
  <c r="O614" i="1" s="1"/>
  <c r="N614" i="1"/>
  <c r="I615" i="1"/>
  <c r="J615" i="1"/>
  <c r="O615" i="1" s="1"/>
  <c r="I616" i="1"/>
  <c r="J616" i="1"/>
  <c r="O616" i="1" s="1"/>
  <c r="K616" i="1"/>
  <c r="L616" i="1"/>
  <c r="I617" i="1"/>
  <c r="L617" i="1" s="1"/>
  <c r="J617" i="1"/>
  <c r="O617" i="1" s="1"/>
  <c r="K617" i="1"/>
  <c r="M617" i="1"/>
  <c r="N617" i="1"/>
  <c r="I618" i="1"/>
  <c r="K618" i="1" s="1"/>
  <c r="J618" i="1"/>
  <c r="O618" i="1" s="1"/>
  <c r="M618" i="1"/>
  <c r="I619" i="1"/>
  <c r="J619" i="1"/>
  <c r="O619" i="1" s="1"/>
  <c r="K619" i="1"/>
  <c r="L619" i="1"/>
  <c r="M619" i="1"/>
  <c r="N619" i="1"/>
  <c r="I620" i="1"/>
  <c r="J620" i="1"/>
  <c r="O620" i="1" s="1"/>
  <c r="I621" i="1"/>
  <c r="K621" i="1" s="1"/>
  <c r="J621" i="1"/>
  <c r="O621" i="1" s="1"/>
  <c r="L621" i="1"/>
  <c r="M621" i="1"/>
  <c r="N621" i="1"/>
  <c r="I622" i="1"/>
  <c r="J622" i="1"/>
  <c r="O622" i="1" s="1"/>
  <c r="K622" i="1"/>
  <c r="L622" i="1"/>
  <c r="M622" i="1"/>
  <c r="N622" i="1"/>
  <c r="I623" i="1"/>
  <c r="L623" i="1" s="1"/>
  <c r="J623" i="1"/>
  <c r="O623" i="1" s="1"/>
  <c r="K623" i="1"/>
  <c r="M623" i="1"/>
  <c r="N623" i="1"/>
  <c r="I624" i="1"/>
  <c r="K624" i="1" s="1"/>
  <c r="J624" i="1"/>
  <c r="O624" i="1" s="1"/>
  <c r="L624" i="1"/>
  <c r="N624" i="1"/>
  <c r="I625" i="1"/>
  <c r="K625" i="1" s="1"/>
  <c r="J625" i="1"/>
  <c r="O625" i="1" s="1"/>
  <c r="M625" i="1"/>
  <c r="I626" i="1"/>
  <c r="J626" i="1"/>
  <c r="O626" i="1" s="1"/>
  <c r="I627" i="1"/>
  <c r="J627" i="1"/>
  <c r="O627" i="1" s="1"/>
  <c r="I628" i="1"/>
  <c r="J628" i="1"/>
  <c r="O628" i="1" s="1"/>
  <c r="K628" i="1"/>
  <c r="L628" i="1"/>
  <c r="M628" i="1"/>
  <c r="N628" i="1"/>
  <c r="I629" i="1"/>
  <c r="L629" i="1" s="1"/>
  <c r="J629" i="1"/>
  <c r="O629" i="1" s="1"/>
  <c r="K629" i="1"/>
  <c r="I630" i="1"/>
  <c r="J630" i="1"/>
  <c r="O630" i="1" s="1"/>
  <c r="K630" i="1"/>
  <c r="L630" i="1"/>
  <c r="M630" i="1"/>
  <c r="N630" i="1"/>
  <c r="I631" i="1"/>
  <c r="L631" i="1" s="1"/>
  <c r="J631" i="1"/>
  <c r="O631" i="1" s="1"/>
  <c r="K631" i="1"/>
  <c r="M631" i="1"/>
  <c r="N631" i="1"/>
  <c r="I632" i="1"/>
  <c r="K632" i="1" s="1"/>
  <c r="J632" i="1"/>
  <c r="O632" i="1" s="1"/>
  <c r="L632" i="1"/>
  <c r="N632" i="1"/>
  <c r="I633" i="1"/>
  <c r="K633" i="1" s="1"/>
  <c r="J633" i="1"/>
  <c r="O633" i="1" s="1"/>
  <c r="M633" i="1"/>
  <c r="I634" i="1"/>
  <c r="J634" i="1"/>
  <c r="O634" i="1" s="1"/>
  <c r="I635" i="1"/>
  <c r="J635" i="1"/>
  <c r="O635" i="1" s="1"/>
  <c r="I636" i="1"/>
  <c r="J636" i="1"/>
  <c r="O636" i="1" s="1"/>
  <c r="K636" i="1"/>
  <c r="L636" i="1"/>
  <c r="M636" i="1"/>
  <c r="N636" i="1"/>
  <c r="I637" i="1"/>
  <c r="K637" i="1" s="1"/>
  <c r="J637" i="1"/>
  <c r="O637" i="1" s="1"/>
  <c r="I638" i="1"/>
  <c r="J638" i="1"/>
  <c r="O638" i="1" s="1"/>
  <c r="K638" i="1"/>
  <c r="L638" i="1"/>
  <c r="M638" i="1"/>
  <c r="N638" i="1"/>
  <c r="I639" i="1"/>
  <c r="L639" i="1" s="1"/>
  <c r="J639" i="1"/>
  <c r="O639" i="1" s="1"/>
  <c r="K639" i="1"/>
  <c r="M639" i="1"/>
  <c r="N639" i="1"/>
  <c r="I640" i="1"/>
  <c r="K640" i="1" s="1"/>
  <c r="J640" i="1"/>
  <c r="O640" i="1" s="1"/>
  <c r="L640" i="1"/>
  <c r="N640" i="1"/>
  <c r="I641" i="1"/>
  <c r="K641" i="1" s="1"/>
  <c r="J641" i="1"/>
  <c r="O641" i="1" s="1"/>
  <c r="M641" i="1"/>
  <c r="I642" i="1"/>
  <c r="J642" i="1"/>
  <c r="O642" i="1" s="1"/>
  <c r="N642" i="1"/>
  <c r="I643" i="1"/>
  <c r="J643" i="1"/>
  <c r="O643" i="1" s="1"/>
  <c r="I644" i="1"/>
  <c r="J644" i="1"/>
  <c r="O644" i="1" s="1"/>
  <c r="K644" i="1"/>
  <c r="L644" i="1"/>
  <c r="M644" i="1"/>
  <c r="N644" i="1"/>
  <c r="I645" i="1"/>
  <c r="J645" i="1"/>
  <c r="O645" i="1" s="1"/>
  <c r="I646" i="1"/>
  <c r="J646" i="1"/>
  <c r="O646" i="1" s="1"/>
  <c r="K646" i="1"/>
  <c r="L646" i="1"/>
  <c r="M646" i="1"/>
  <c r="N646" i="1"/>
  <c r="I647" i="1"/>
  <c r="L647" i="1" s="1"/>
  <c r="J647" i="1"/>
  <c r="O647" i="1" s="1"/>
  <c r="K647" i="1"/>
  <c r="M647" i="1"/>
  <c r="N647" i="1"/>
  <c r="I648" i="1"/>
  <c r="K648" i="1" s="1"/>
  <c r="J648" i="1"/>
  <c r="O648" i="1" s="1"/>
  <c r="L648" i="1"/>
  <c r="N648" i="1"/>
  <c r="I649" i="1"/>
  <c r="K649" i="1" s="1"/>
  <c r="J649" i="1"/>
  <c r="O649" i="1" s="1"/>
  <c r="M649" i="1"/>
  <c r="I650" i="1"/>
  <c r="N650" i="1" s="1"/>
  <c r="J650" i="1"/>
  <c r="O650" i="1" s="1"/>
  <c r="I651" i="1"/>
  <c r="J651" i="1"/>
  <c r="O651" i="1" s="1"/>
  <c r="I652" i="1"/>
  <c r="J652" i="1"/>
  <c r="O652" i="1" s="1"/>
  <c r="K652" i="1"/>
  <c r="L652" i="1"/>
  <c r="M652" i="1"/>
  <c r="N652" i="1"/>
  <c r="I653" i="1"/>
  <c r="L653" i="1" s="1"/>
  <c r="J653" i="1"/>
  <c r="O653" i="1" s="1"/>
  <c r="K653" i="1"/>
  <c r="I654" i="1"/>
  <c r="J654" i="1"/>
  <c r="O654" i="1" s="1"/>
  <c r="K654" i="1"/>
  <c r="L654" i="1"/>
  <c r="M654" i="1"/>
  <c r="N654" i="1"/>
  <c r="I655" i="1"/>
  <c r="L655" i="1" s="1"/>
  <c r="J655" i="1"/>
  <c r="O655" i="1" s="1"/>
  <c r="K655" i="1"/>
  <c r="M655" i="1"/>
  <c r="N655" i="1"/>
  <c r="I656" i="1"/>
  <c r="K656" i="1" s="1"/>
  <c r="J656" i="1"/>
  <c r="O656" i="1" s="1"/>
  <c r="L656" i="1"/>
  <c r="N656" i="1"/>
  <c r="I657" i="1"/>
  <c r="K657" i="1" s="1"/>
  <c r="J657" i="1"/>
  <c r="O657" i="1" s="1"/>
  <c r="M657" i="1"/>
  <c r="I658" i="1"/>
  <c r="J658" i="1"/>
  <c r="O658" i="1" s="1"/>
  <c r="I659" i="1"/>
  <c r="J659" i="1"/>
  <c r="O659" i="1" s="1"/>
  <c r="I660" i="1"/>
  <c r="J660" i="1"/>
  <c r="O660" i="1" s="1"/>
  <c r="K660" i="1"/>
  <c r="L660" i="1"/>
  <c r="M660" i="1"/>
  <c r="N660" i="1"/>
  <c r="I661" i="1"/>
  <c r="L661" i="1" s="1"/>
  <c r="J661" i="1"/>
  <c r="O661" i="1" s="1"/>
  <c r="K661" i="1"/>
  <c r="I662" i="1"/>
  <c r="J662" i="1"/>
  <c r="O662" i="1" s="1"/>
  <c r="K662" i="1"/>
  <c r="L662" i="1"/>
  <c r="M662" i="1"/>
  <c r="N662" i="1"/>
  <c r="I663" i="1"/>
  <c r="L663" i="1" s="1"/>
  <c r="J663" i="1"/>
  <c r="O663" i="1" s="1"/>
  <c r="K663" i="1"/>
  <c r="M663" i="1"/>
  <c r="N663" i="1"/>
  <c r="I664" i="1"/>
  <c r="K664" i="1" s="1"/>
  <c r="J664" i="1"/>
  <c r="O664" i="1" s="1"/>
  <c r="L664" i="1"/>
  <c r="N664" i="1"/>
  <c r="I665" i="1"/>
  <c r="K665" i="1" s="1"/>
  <c r="J665" i="1"/>
  <c r="O665" i="1" s="1"/>
  <c r="M665" i="1"/>
  <c r="I666" i="1"/>
  <c r="J666" i="1"/>
  <c r="O666" i="1" s="1"/>
  <c r="I667" i="1"/>
  <c r="J667" i="1"/>
  <c r="O667" i="1" s="1"/>
  <c r="I668" i="1"/>
  <c r="J668" i="1"/>
  <c r="O668" i="1" s="1"/>
  <c r="K668" i="1"/>
  <c r="L668" i="1"/>
  <c r="M668" i="1"/>
  <c r="N668" i="1"/>
  <c r="I669" i="1"/>
  <c r="K669" i="1" s="1"/>
  <c r="J669" i="1"/>
  <c r="O669" i="1" s="1"/>
  <c r="I670" i="1"/>
  <c r="J670" i="1"/>
  <c r="O670" i="1" s="1"/>
  <c r="K670" i="1"/>
  <c r="L670" i="1"/>
  <c r="M670" i="1"/>
  <c r="N670" i="1"/>
  <c r="I671" i="1"/>
  <c r="L671" i="1" s="1"/>
  <c r="J671" i="1"/>
  <c r="O671" i="1" s="1"/>
  <c r="K671" i="1"/>
  <c r="M671" i="1"/>
  <c r="N671" i="1"/>
  <c r="I672" i="1"/>
  <c r="K672" i="1" s="1"/>
  <c r="J672" i="1"/>
  <c r="O672" i="1" s="1"/>
  <c r="L672" i="1"/>
  <c r="N672" i="1"/>
  <c r="I673" i="1"/>
  <c r="K673" i="1" s="1"/>
  <c r="J673" i="1"/>
  <c r="O673" i="1" s="1"/>
  <c r="M673" i="1"/>
  <c r="I674" i="1"/>
  <c r="J674" i="1"/>
  <c r="O674" i="1" s="1"/>
  <c r="N674" i="1"/>
  <c r="I675" i="1"/>
  <c r="J675" i="1"/>
  <c r="O675" i="1" s="1"/>
  <c r="I676" i="1"/>
  <c r="J676" i="1"/>
  <c r="O676" i="1" s="1"/>
  <c r="K676" i="1"/>
  <c r="L676" i="1"/>
  <c r="M676" i="1"/>
  <c r="N676" i="1"/>
  <c r="I677" i="1"/>
  <c r="J677" i="1"/>
  <c r="O677" i="1" s="1"/>
  <c r="I678" i="1"/>
  <c r="J678" i="1"/>
  <c r="O678" i="1" s="1"/>
  <c r="K678" i="1"/>
  <c r="L678" i="1"/>
  <c r="M678" i="1"/>
  <c r="N678" i="1"/>
  <c r="I679" i="1"/>
  <c r="L679" i="1" s="1"/>
  <c r="J679" i="1"/>
  <c r="O679" i="1" s="1"/>
  <c r="K679" i="1"/>
  <c r="M679" i="1"/>
  <c r="N679" i="1"/>
  <c r="I680" i="1"/>
  <c r="K680" i="1" s="1"/>
  <c r="J680" i="1"/>
  <c r="O680" i="1" s="1"/>
  <c r="L680" i="1"/>
  <c r="N680" i="1"/>
  <c r="I681" i="1"/>
  <c r="L681" i="1" s="1"/>
  <c r="J681" i="1"/>
  <c r="O681" i="1" s="1"/>
  <c r="K681" i="1"/>
  <c r="M681" i="1"/>
  <c r="I682" i="1"/>
  <c r="L682" i="1" s="1"/>
  <c r="J682" i="1"/>
  <c r="O682" i="1" s="1"/>
  <c r="N682" i="1"/>
  <c r="I683" i="1"/>
  <c r="J683" i="1"/>
  <c r="O683" i="1" s="1"/>
  <c r="K683" i="1"/>
  <c r="M683" i="1"/>
  <c r="I684" i="1"/>
  <c r="J684" i="1"/>
  <c r="O684" i="1" s="1"/>
  <c r="K684" i="1"/>
  <c r="L684" i="1"/>
  <c r="M684" i="1"/>
  <c r="N684" i="1"/>
  <c r="I685" i="1"/>
  <c r="K685" i="1" s="1"/>
  <c r="J685" i="1"/>
  <c r="O685" i="1" s="1"/>
  <c r="M685" i="1"/>
  <c r="I686" i="1"/>
  <c r="J686" i="1"/>
  <c r="O686" i="1" s="1"/>
  <c r="K686" i="1"/>
  <c r="L686" i="1"/>
  <c r="M686" i="1"/>
  <c r="N686" i="1"/>
  <c r="I687" i="1"/>
  <c r="J687" i="1"/>
  <c r="O687" i="1" s="1"/>
  <c r="I688" i="1"/>
  <c r="J688" i="1"/>
  <c r="O688" i="1" s="1"/>
  <c r="I689" i="1"/>
  <c r="K689" i="1" s="1"/>
  <c r="J689" i="1"/>
  <c r="O689" i="1" s="1"/>
  <c r="M689" i="1"/>
  <c r="I690" i="1"/>
  <c r="J690" i="1"/>
  <c r="O690" i="1" s="1"/>
  <c r="I691" i="1"/>
  <c r="N691" i="1" s="1"/>
  <c r="J691" i="1"/>
  <c r="O691" i="1" s="1"/>
  <c r="K691" i="1"/>
  <c r="L691" i="1"/>
  <c r="M691" i="1"/>
  <c r="I692" i="1"/>
  <c r="J692" i="1"/>
  <c r="O692" i="1" s="1"/>
  <c r="K692" i="1"/>
  <c r="L692" i="1"/>
  <c r="M692" i="1"/>
  <c r="N692" i="1"/>
  <c r="I693" i="1"/>
  <c r="J693" i="1"/>
  <c r="O693" i="1" s="1"/>
  <c r="N693" i="1"/>
  <c r="I694" i="1"/>
  <c r="J694" i="1"/>
  <c r="O694" i="1" s="1"/>
  <c r="K694" i="1"/>
  <c r="L694" i="1"/>
  <c r="M694" i="1"/>
  <c r="N694" i="1"/>
  <c r="I695" i="1"/>
  <c r="L695" i="1" s="1"/>
  <c r="J695" i="1"/>
  <c r="O695" i="1" s="1"/>
  <c r="K695" i="1"/>
  <c r="M695" i="1"/>
  <c r="N695" i="1"/>
  <c r="I696" i="1"/>
  <c r="J696" i="1"/>
  <c r="O696" i="1" s="1"/>
  <c r="L696" i="1"/>
  <c r="N696" i="1"/>
  <c r="I697" i="1"/>
  <c r="K697" i="1" s="1"/>
  <c r="J697" i="1"/>
  <c r="O697" i="1" s="1"/>
  <c r="I698" i="1"/>
  <c r="M698" i="1" s="1"/>
  <c r="J698" i="1"/>
  <c r="O698" i="1" s="1"/>
  <c r="K698" i="1"/>
  <c r="L698" i="1"/>
  <c r="N698" i="1"/>
  <c r="I699" i="1"/>
  <c r="N699" i="1" s="1"/>
  <c r="J699" i="1"/>
  <c r="O699" i="1" s="1"/>
  <c r="K699" i="1"/>
  <c r="M699" i="1"/>
  <c r="I700" i="1"/>
  <c r="J700" i="1"/>
  <c r="O700" i="1" s="1"/>
  <c r="K700" i="1"/>
  <c r="L700" i="1"/>
  <c r="M700" i="1"/>
  <c r="N700" i="1"/>
  <c r="I701" i="1"/>
  <c r="J701" i="1"/>
  <c r="O701" i="1" s="1"/>
  <c r="I702" i="1"/>
  <c r="J702" i="1"/>
  <c r="O702" i="1" s="1"/>
  <c r="K702" i="1"/>
  <c r="L702" i="1"/>
  <c r="M702" i="1"/>
  <c r="N702" i="1"/>
  <c r="I703" i="1"/>
  <c r="J703" i="1"/>
  <c r="O703" i="1" s="1"/>
  <c r="I704" i="1"/>
  <c r="N704" i="1" s="1"/>
  <c r="J704" i="1"/>
  <c r="O704" i="1" s="1"/>
  <c r="L704" i="1"/>
  <c r="I705" i="1"/>
  <c r="J705" i="1"/>
  <c r="O705" i="1" s="1"/>
  <c r="I706" i="1"/>
  <c r="K706" i="1" s="1"/>
  <c r="J706" i="1"/>
  <c r="O706" i="1" s="1"/>
  <c r="L706" i="1"/>
  <c r="I707" i="1"/>
  <c r="N707" i="1" s="1"/>
  <c r="J707" i="1"/>
  <c r="O707" i="1" s="1"/>
  <c r="L707" i="1"/>
  <c r="I708" i="1"/>
  <c r="J708" i="1"/>
  <c r="O708" i="1" s="1"/>
  <c r="K708" i="1"/>
  <c r="L708" i="1"/>
  <c r="M708" i="1"/>
  <c r="N708" i="1"/>
  <c r="I709" i="1"/>
  <c r="J709" i="1"/>
  <c r="O709" i="1" s="1"/>
  <c r="K709" i="1"/>
  <c r="L709" i="1"/>
  <c r="M709" i="1"/>
  <c r="N709" i="1"/>
  <c r="I710" i="1"/>
  <c r="J710" i="1"/>
  <c r="O710" i="1" s="1"/>
  <c r="K710" i="1"/>
  <c r="L710" i="1"/>
  <c r="M710" i="1"/>
  <c r="N710" i="1"/>
  <c r="I711" i="1"/>
  <c r="L711" i="1" s="1"/>
  <c r="J711" i="1"/>
  <c r="O711" i="1" s="1"/>
  <c r="K711" i="1"/>
  <c r="M711" i="1"/>
  <c r="N711" i="1"/>
  <c r="I712" i="1"/>
  <c r="L712" i="1" s="1"/>
  <c r="J712" i="1"/>
  <c r="O712" i="1" s="1"/>
  <c r="N712" i="1"/>
  <c r="I713" i="1"/>
  <c r="J713" i="1"/>
  <c r="O713" i="1" s="1"/>
  <c r="I714" i="1"/>
  <c r="M714" i="1" s="1"/>
  <c r="J714" i="1"/>
  <c r="O714" i="1" s="1"/>
  <c r="K714" i="1"/>
  <c r="L714" i="1"/>
  <c r="N714" i="1"/>
  <c r="I715" i="1"/>
  <c r="N715" i="1" s="1"/>
  <c r="J715" i="1"/>
  <c r="O715" i="1" s="1"/>
  <c r="M715" i="1"/>
  <c r="I716" i="1"/>
  <c r="J716" i="1"/>
  <c r="O716" i="1" s="1"/>
  <c r="K716" i="1"/>
  <c r="L716" i="1"/>
  <c r="M716" i="1"/>
  <c r="N716" i="1"/>
  <c r="I717" i="1"/>
  <c r="J717" i="1"/>
  <c r="O717" i="1" s="1"/>
  <c r="I718" i="1"/>
  <c r="J718" i="1"/>
  <c r="O718" i="1" s="1"/>
  <c r="K718" i="1"/>
  <c r="L718" i="1"/>
  <c r="M718" i="1"/>
  <c r="N718" i="1"/>
  <c r="I719" i="1"/>
  <c r="L719" i="1" s="1"/>
  <c r="J719" i="1"/>
  <c r="O719" i="1" s="1"/>
  <c r="K719" i="1"/>
  <c r="N719" i="1"/>
  <c r="I720" i="1"/>
  <c r="L720" i="1" s="1"/>
  <c r="J720" i="1"/>
  <c r="O720" i="1" s="1"/>
  <c r="I721" i="1"/>
  <c r="J721" i="1"/>
  <c r="O721" i="1" s="1"/>
  <c r="K721" i="1"/>
  <c r="M721" i="1"/>
  <c r="I722" i="1"/>
  <c r="M722" i="1" s="1"/>
  <c r="J722" i="1"/>
  <c r="O722" i="1" s="1"/>
  <c r="K722" i="1"/>
  <c r="N722" i="1"/>
  <c r="I723" i="1"/>
  <c r="J723" i="1"/>
  <c r="O723" i="1" s="1"/>
  <c r="I724" i="1"/>
  <c r="J724" i="1"/>
  <c r="O724" i="1" s="1"/>
  <c r="K724" i="1"/>
  <c r="L724" i="1"/>
  <c r="M724" i="1"/>
  <c r="N724" i="1"/>
  <c r="I725" i="1"/>
  <c r="J725" i="1"/>
  <c r="O725" i="1" s="1"/>
  <c r="K725" i="1"/>
  <c r="L725" i="1"/>
  <c r="M725" i="1"/>
  <c r="N725" i="1"/>
  <c r="I726" i="1"/>
  <c r="J726" i="1"/>
  <c r="O726" i="1" s="1"/>
  <c r="K726" i="1"/>
  <c r="L726" i="1"/>
  <c r="M726" i="1"/>
  <c r="N726" i="1"/>
  <c r="I727" i="1"/>
  <c r="L727" i="1" s="1"/>
  <c r="J727" i="1"/>
  <c r="O727" i="1" s="1"/>
  <c r="M727" i="1"/>
  <c r="I728" i="1"/>
  <c r="J728" i="1"/>
  <c r="O728" i="1" s="1"/>
  <c r="I729" i="1"/>
  <c r="J729" i="1"/>
  <c r="O729" i="1" s="1"/>
  <c r="I730" i="1"/>
  <c r="M730" i="1" s="1"/>
  <c r="J730" i="1"/>
  <c r="O730" i="1" s="1"/>
  <c r="L730" i="1"/>
  <c r="I731" i="1"/>
  <c r="J731" i="1"/>
  <c r="O731" i="1" s="1"/>
  <c r="I732" i="1"/>
  <c r="J732" i="1"/>
  <c r="O732" i="1" s="1"/>
  <c r="K732" i="1"/>
  <c r="L732" i="1"/>
  <c r="M732" i="1"/>
  <c r="N732" i="1"/>
  <c r="I733" i="1"/>
  <c r="L733" i="1" s="1"/>
  <c r="J733" i="1"/>
  <c r="O733" i="1" s="1"/>
  <c r="K733" i="1"/>
  <c r="M733" i="1"/>
  <c r="N733" i="1"/>
  <c r="I734" i="1"/>
  <c r="J734" i="1"/>
  <c r="O734" i="1" s="1"/>
  <c r="K734" i="1"/>
  <c r="L734" i="1"/>
  <c r="M734" i="1"/>
  <c r="N734" i="1"/>
  <c r="I735" i="1"/>
  <c r="L735" i="1" s="1"/>
  <c r="J735" i="1"/>
  <c r="O735" i="1" s="1"/>
  <c r="N735" i="1"/>
  <c r="I736" i="1"/>
  <c r="J736" i="1"/>
  <c r="O736" i="1" s="1"/>
  <c r="I737" i="1"/>
  <c r="J737" i="1"/>
  <c r="O737" i="1" s="1"/>
  <c r="K737" i="1"/>
  <c r="M737" i="1"/>
  <c r="I738" i="1"/>
  <c r="M738" i="1" s="1"/>
  <c r="J738" i="1"/>
  <c r="O738" i="1" s="1"/>
  <c r="N738" i="1"/>
  <c r="I739" i="1"/>
  <c r="N739" i="1" s="1"/>
  <c r="J739" i="1"/>
  <c r="O739" i="1" s="1"/>
  <c r="K739" i="1"/>
  <c r="L739" i="1"/>
  <c r="M739" i="1"/>
  <c r="I740" i="1"/>
  <c r="J740" i="1"/>
  <c r="O740" i="1" s="1"/>
  <c r="K740" i="1"/>
  <c r="L740" i="1"/>
  <c r="M740" i="1"/>
  <c r="N740" i="1"/>
  <c r="I741" i="1"/>
  <c r="K741" i="1" s="1"/>
  <c r="J741" i="1"/>
  <c r="O741" i="1" s="1"/>
  <c r="L741" i="1"/>
  <c r="N741" i="1"/>
  <c r="I742" i="1"/>
  <c r="J742" i="1"/>
  <c r="O742" i="1" s="1"/>
  <c r="K742" i="1"/>
  <c r="L742" i="1"/>
  <c r="M742" i="1"/>
  <c r="N742" i="1"/>
  <c r="I743" i="1"/>
  <c r="J743" i="1"/>
  <c r="O743" i="1" s="1"/>
  <c r="I744" i="1"/>
  <c r="J744" i="1"/>
  <c r="O744" i="1" s="1"/>
  <c r="L744" i="1"/>
  <c r="N744" i="1"/>
  <c r="I745" i="1"/>
  <c r="M745" i="1" s="1"/>
  <c r="J745" i="1"/>
  <c r="O745" i="1" s="1"/>
  <c r="K745" i="1"/>
  <c r="I746" i="1"/>
  <c r="J746" i="1"/>
  <c r="O746" i="1" s="1"/>
  <c r="I747" i="1"/>
  <c r="J747" i="1"/>
  <c r="O747" i="1" s="1"/>
  <c r="K747" i="1"/>
  <c r="I748" i="1"/>
  <c r="J748" i="1"/>
  <c r="O748" i="1" s="1"/>
  <c r="K748" i="1"/>
  <c r="L748" i="1"/>
  <c r="M748" i="1"/>
  <c r="N748" i="1"/>
  <c r="I749" i="1"/>
  <c r="K749" i="1" s="1"/>
  <c r="J749" i="1"/>
  <c r="O749" i="1" s="1"/>
  <c r="M749" i="1"/>
  <c r="I750" i="1"/>
  <c r="J750" i="1"/>
  <c r="O750" i="1" s="1"/>
  <c r="K750" i="1"/>
  <c r="L750" i="1"/>
  <c r="M750" i="1"/>
  <c r="N750" i="1"/>
  <c r="I751" i="1"/>
  <c r="J751" i="1"/>
  <c r="O751" i="1" s="1"/>
  <c r="I752" i="1"/>
  <c r="J752" i="1"/>
  <c r="O752" i="1" s="1"/>
  <c r="L752" i="1"/>
  <c r="I753" i="1"/>
  <c r="K753" i="1" s="1"/>
  <c r="J753" i="1"/>
  <c r="O753" i="1" s="1"/>
  <c r="M753" i="1"/>
  <c r="I754" i="1"/>
  <c r="J754" i="1"/>
  <c r="O754" i="1" s="1"/>
  <c r="I755" i="1"/>
  <c r="N755" i="1" s="1"/>
  <c r="J755" i="1"/>
  <c r="O755" i="1" s="1"/>
  <c r="K755" i="1"/>
  <c r="L755" i="1"/>
  <c r="M755" i="1"/>
  <c r="I756" i="1"/>
  <c r="J756" i="1"/>
  <c r="O756" i="1" s="1"/>
  <c r="K756" i="1"/>
  <c r="L756" i="1"/>
  <c r="M756" i="1"/>
  <c r="N756" i="1"/>
  <c r="I757" i="1"/>
  <c r="N757" i="1" s="1"/>
  <c r="J757" i="1"/>
  <c r="O757" i="1" s="1"/>
  <c r="I758" i="1"/>
  <c r="J758" i="1"/>
  <c r="O758" i="1" s="1"/>
  <c r="K758" i="1"/>
  <c r="L758" i="1"/>
  <c r="M758" i="1"/>
  <c r="N758" i="1"/>
  <c r="I759" i="1"/>
  <c r="L759" i="1" s="1"/>
  <c r="J759" i="1"/>
  <c r="O759" i="1" s="1"/>
  <c r="K759" i="1"/>
  <c r="M759" i="1"/>
  <c r="N759" i="1"/>
  <c r="I760" i="1"/>
  <c r="J760" i="1"/>
  <c r="O760" i="1" s="1"/>
  <c r="L760" i="1"/>
  <c r="N760" i="1"/>
  <c r="I761" i="1"/>
  <c r="K761" i="1" s="1"/>
  <c r="J761" i="1"/>
  <c r="O761" i="1" s="1"/>
  <c r="I762" i="1"/>
  <c r="M762" i="1" s="1"/>
  <c r="J762" i="1"/>
  <c r="O762" i="1" s="1"/>
  <c r="K762" i="1"/>
  <c r="L762" i="1"/>
  <c r="N762" i="1"/>
  <c r="I763" i="1"/>
  <c r="N763" i="1" s="1"/>
  <c r="J763" i="1"/>
  <c r="O763" i="1" s="1"/>
  <c r="K763" i="1"/>
  <c r="M763" i="1"/>
  <c r="I764" i="1"/>
  <c r="J764" i="1"/>
  <c r="O764" i="1" s="1"/>
  <c r="K764" i="1"/>
  <c r="L764" i="1"/>
  <c r="M764" i="1"/>
  <c r="N764" i="1"/>
  <c r="I765" i="1"/>
  <c r="J765" i="1"/>
  <c r="O765" i="1" s="1"/>
  <c r="I766" i="1"/>
  <c r="J766" i="1"/>
  <c r="O766" i="1" s="1"/>
  <c r="K766" i="1"/>
  <c r="L766" i="1"/>
  <c r="M766" i="1"/>
  <c r="N766" i="1"/>
  <c r="I767" i="1"/>
  <c r="J767" i="1"/>
  <c r="O767" i="1" s="1"/>
  <c r="K767" i="1"/>
  <c r="M767" i="1"/>
  <c r="I768" i="1"/>
  <c r="N768" i="1" s="1"/>
  <c r="J768" i="1"/>
  <c r="O768" i="1" s="1"/>
  <c r="L768" i="1"/>
  <c r="I769" i="1"/>
  <c r="J769" i="1"/>
  <c r="O769" i="1" s="1"/>
  <c r="I770" i="1"/>
  <c r="J770" i="1"/>
  <c r="O770" i="1" s="1"/>
  <c r="I771" i="1"/>
  <c r="N771" i="1" s="1"/>
  <c r="J771" i="1"/>
  <c r="O771" i="1" s="1"/>
  <c r="L771" i="1"/>
  <c r="I772" i="1"/>
  <c r="J772" i="1"/>
  <c r="O772" i="1" s="1"/>
  <c r="K772" i="1"/>
  <c r="L772" i="1"/>
  <c r="M772" i="1"/>
  <c r="N772" i="1"/>
  <c r="I773" i="1"/>
  <c r="J773" i="1"/>
  <c r="O773" i="1" s="1"/>
  <c r="K773" i="1"/>
  <c r="L773" i="1"/>
  <c r="M773" i="1"/>
  <c r="N773" i="1"/>
  <c r="I774" i="1"/>
  <c r="J774" i="1"/>
  <c r="O774" i="1" s="1"/>
  <c r="K774" i="1"/>
  <c r="L774" i="1"/>
  <c r="M774" i="1"/>
  <c r="N774" i="1"/>
  <c r="I775" i="1"/>
  <c r="L775" i="1" s="1"/>
  <c r="J775" i="1"/>
  <c r="O775" i="1" s="1"/>
  <c r="K775" i="1"/>
  <c r="M775" i="1"/>
  <c r="N775" i="1"/>
  <c r="I776" i="1"/>
  <c r="L776" i="1" s="1"/>
  <c r="J776" i="1"/>
  <c r="O776" i="1" s="1"/>
  <c r="N776" i="1"/>
  <c r="I777" i="1"/>
  <c r="J777" i="1"/>
  <c r="O777" i="1" s="1"/>
  <c r="I778" i="1"/>
  <c r="M778" i="1" s="1"/>
  <c r="J778" i="1"/>
  <c r="O778" i="1" s="1"/>
  <c r="K778" i="1"/>
  <c r="L778" i="1"/>
  <c r="N778" i="1"/>
  <c r="I779" i="1"/>
  <c r="N779" i="1" s="1"/>
  <c r="J779" i="1"/>
  <c r="O779" i="1" s="1"/>
  <c r="M779" i="1"/>
  <c r="I780" i="1"/>
  <c r="J780" i="1"/>
  <c r="O780" i="1" s="1"/>
  <c r="K780" i="1"/>
  <c r="L780" i="1"/>
  <c r="M780" i="1"/>
  <c r="N780" i="1"/>
  <c r="I781" i="1"/>
  <c r="J781" i="1"/>
  <c r="O781" i="1" s="1"/>
  <c r="K781" i="1"/>
  <c r="L781" i="1"/>
  <c r="I782" i="1"/>
  <c r="J782" i="1"/>
  <c r="O782" i="1" s="1"/>
  <c r="K782" i="1"/>
  <c r="L782" i="1"/>
  <c r="M782" i="1"/>
  <c r="N782" i="1"/>
  <c r="I783" i="1"/>
  <c r="L783" i="1" s="1"/>
  <c r="J783" i="1"/>
  <c r="O783" i="1" s="1"/>
  <c r="K783" i="1"/>
  <c r="N783" i="1"/>
  <c r="I784" i="1"/>
  <c r="L784" i="1" s="1"/>
  <c r="J784" i="1"/>
  <c r="O784" i="1" s="1"/>
  <c r="I785" i="1"/>
  <c r="J785" i="1"/>
  <c r="O785" i="1" s="1"/>
  <c r="K785" i="1"/>
  <c r="M785" i="1"/>
  <c r="I786" i="1"/>
  <c r="M786" i="1" s="1"/>
  <c r="J786" i="1"/>
  <c r="O786" i="1" s="1"/>
  <c r="K786" i="1"/>
  <c r="N786" i="1"/>
  <c r="I787" i="1"/>
  <c r="J787" i="1"/>
  <c r="O787" i="1" s="1"/>
  <c r="I788" i="1"/>
  <c r="J788" i="1"/>
  <c r="O788" i="1" s="1"/>
  <c r="K788" i="1"/>
  <c r="L788" i="1"/>
  <c r="M788" i="1"/>
  <c r="N788" i="1"/>
  <c r="I789" i="1"/>
  <c r="J789" i="1"/>
  <c r="O789" i="1" s="1"/>
  <c r="K789" i="1"/>
  <c r="L789" i="1"/>
  <c r="M789" i="1"/>
  <c r="N789" i="1"/>
  <c r="I790" i="1"/>
  <c r="J790" i="1"/>
  <c r="O790" i="1" s="1"/>
  <c r="K790" i="1"/>
  <c r="L790" i="1"/>
  <c r="M790" i="1"/>
  <c r="N790" i="1"/>
  <c r="I791" i="1"/>
  <c r="L791" i="1" s="1"/>
  <c r="J791" i="1"/>
  <c r="O791" i="1" s="1"/>
  <c r="M791" i="1"/>
  <c r="I792" i="1"/>
  <c r="J792" i="1"/>
  <c r="O792" i="1" s="1"/>
  <c r="I793" i="1"/>
  <c r="J793" i="1"/>
  <c r="O793" i="1" s="1"/>
  <c r="K793" i="1"/>
  <c r="M793" i="1"/>
  <c r="I794" i="1"/>
  <c r="M794" i="1" s="1"/>
  <c r="J794" i="1"/>
  <c r="O794" i="1" s="1"/>
  <c r="L794" i="1"/>
  <c r="I795" i="1"/>
  <c r="J795" i="1"/>
  <c r="O795" i="1" s="1"/>
  <c r="I796" i="1"/>
  <c r="J796" i="1"/>
  <c r="O796" i="1" s="1"/>
  <c r="K796" i="1"/>
  <c r="L796" i="1"/>
  <c r="M796" i="1"/>
  <c r="N796" i="1"/>
  <c r="I797" i="1"/>
  <c r="L797" i="1" s="1"/>
  <c r="J797" i="1"/>
  <c r="O797" i="1" s="1"/>
  <c r="K797" i="1"/>
  <c r="M797" i="1"/>
  <c r="N797" i="1"/>
  <c r="I798" i="1"/>
  <c r="J798" i="1"/>
  <c r="O798" i="1" s="1"/>
  <c r="K798" i="1"/>
  <c r="L798" i="1"/>
  <c r="M798" i="1"/>
  <c r="N798" i="1"/>
  <c r="I799" i="1"/>
  <c r="K799" i="1" s="1"/>
  <c r="J799" i="1"/>
  <c r="O799" i="1" s="1"/>
  <c r="M799" i="1"/>
  <c r="I800" i="1"/>
  <c r="J800" i="1"/>
  <c r="O800" i="1" s="1"/>
  <c r="I801" i="1"/>
  <c r="L801" i="1" s="1"/>
  <c r="J801" i="1"/>
  <c r="O801" i="1" s="1"/>
  <c r="K801" i="1"/>
  <c r="M801" i="1"/>
  <c r="N801" i="1"/>
  <c r="I802" i="1"/>
  <c r="M802" i="1" s="1"/>
  <c r="J802" i="1"/>
  <c r="O802" i="1" s="1"/>
  <c r="K802" i="1"/>
  <c r="L802" i="1"/>
  <c r="N802" i="1"/>
  <c r="I803" i="1"/>
  <c r="N803" i="1" s="1"/>
  <c r="J803" i="1"/>
  <c r="O803" i="1" s="1"/>
  <c r="L803" i="1"/>
  <c r="I804" i="1"/>
  <c r="J804" i="1"/>
  <c r="O804" i="1" s="1"/>
  <c r="I805" i="1"/>
  <c r="J805" i="1"/>
  <c r="O805" i="1" s="1"/>
  <c r="K805" i="1"/>
  <c r="L805" i="1"/>
  <c r="M805" i="1"/>
  <c r="N805" i="1"/>
  <c r="I806" i="1"/>
  <c r="J806" i="1"/>
  <c r="O806" i="1" s="1"/>
  <c r="K806" i="1"/>
  <c r="L806" i="1"/>
  <c r="M806" i="1"/>
  <c r="N806" i="1"/>
  <c r="I807" i="1"/>
  <c r="J807" i="1"/>
  <c r="O807" i="1" s="1"/>
  <c r="K807" i="1"/>
  <c r="L807" i="1"/>
  <c r="M807" i="1"/>
  <c r="N807" i="1"/>
  <c r="I808" i="1"/>
  <c r="K808" i="1" s="1"/>
  <c r="J808" i="1"/>
  <c r="O808" i="1" s="1"/>
  <c r="L808" i="1"/>
  <c r="N808" i="1"/>
  <c r="I809" i="1"/>
  <c r="L809" i="1" s="1"/>
  <c r="J809" i="1"/>
  <c r="O809" i="1" s="1"/>
  <c r="N809" i="1"/>
  <c r="I810" i="1"/>
  <c r="J810" i="1"/>
  <c r="O810" i="1" s="1"/>
  <c r="I811" i="1"/>
  <c r="J811" i="1"/>
  <c r="O811" i="1" s="1"/>
  <c r="I812" i="1"/>
  <c r="L812" i="1" s="1"/>
  <c r="J812" i="1"/>
  <c r="O812" i="1" s="1"/>
  <c r="K812" i="1"/>
  <c r="M812" i="1"/>
  <c r="N812" i="1"/>
  <c r="I813" i="1"/>
  <c r="K813" i="1" s="1"/>
  <c r="J813" i="1"/>
  <c r="O813" i="1" s="1"/>
  <c r="M813" i="1"/>
  <c r="I814" i="1"/>
  <c r="J814" i="1"/>
  <c r="O814" i="1" s="1"/>
  <c r="K814" i="1"/>
  <c r="L814" i="1"/>
  <c r="M814" i="1"/>
  <c r="N814" i="1"/>
  <c r="I815" i="1"/>
  <c r="J815" i="1"/>
  <c r="O815" i="1" s="1"/>
  <c r="I816" i="1"/>
  <c r="K816" i="1" s="1"/>
  <c r="J816" i="1"/>
  <c r="O816" i="1" s="1"/>
  <c r="L816" i="1"/>
  <c r="M816" i="1"/>
  <c r="N816" i="1"/>
  <c r="I817" i="1"/>
  <c r="L817" i="1" s="1"/>
  <c r="J817" i="1"/>
  <c r="O817" i="1" s="1"/>
  <c r="K817" i="1"/>
  <c r="M817" i="1"/>
  <c r="N817" i="1"/>
  <c r="I818" i="1"/>
  <c r="M818" i="1" s="1"/>
  <c r="J818" i="1"/>
  <c r="O818" i="1" s="1"/>
  <c r="L818" i="1"/>
  <c r="I819" i="1"/>
  <c r="J819" i="1"/>
  <c r="O819" i="1" s="1"/>
  <c r="I820" i="1"/>
  <c r="J820" i="1"/>
  <c r="O820" i="1" s="1"/>
  <c r="K820" i="1"/>
  <c r="L820" i="1"/>
  <c r="M820" i="1"/>
  <c r="N820" i="1"/>
  <c r="I821" i="1"/>
  <c r="J821" i="1"/>
  <c r="O821" i="1" s="1"/>
  <c r="K821" i="1"/>
  <c r="L821" i="1"/>
  <c r="M821" i="1"/>
  <c r="N821" i="1"/>
  <c r="I822" i="1"/>
  <c r="J822" i="1"/>
  <c r="O822" i="1" s="1"/>
  <c r="K822" i="1"/>
  <c r="L822" i="1"/>
  <c r="M822" i="1"/>
  <c r="N822" i="1"/>
  <c r="I823" i="1"/>
  <c r="K823" i="1" s="1"/>
  <c r="J823" i="1"/>
  <c r="O823" i="1" s="1"/>
  <c r="L823" i="1"/>
  <c r="N823" i="1"/>
  <c r="I824" i="1"/>
  <c r="K824" i="1" s="1"/>
  <c r="J824" i="1"/>
  <c r="O824" i="1" s="1"/>
  <c r="N824" i="1"/>
  <c r="I825" i="1"/>
  <c r="J825" i="1"/>
  <c r="O825" i="1" s="1"/>
  <c r="I826" i="1"/>
  <c r="J826" i="1"/>
  <c r="O826" i="1" s="1"/>
  <c r="K826" i="1"/>
  <c r="L826" i="1"/>
  <c r="I827" i="1"/>
  <c r="N827" i="1" s="1"/>
  <c r="J827" i="1"/>
  <c r="O827" i="1" s="1"/>
  <c r="K827" i="1"/>
  <c r="M827" i="1"/>
  <c r="I828" i="1"/>
  <c r="K828" i="1" s="1"/>
  <c r="J828" i="1"/>
  <c r="O828" i="1" s="1"/>
  <c r="M828" i="1"/>
  <c r="I829" i="1"/>
  <c r="J829" i="1"/>
  <c r="O829" i="1" s="1"/>
  <c r="I830" i="1"/>
  <c r="J830" i="1"/>
  <c r="O830" i="1" s="1"/>
  <c r="K830" i="1"/>
  <c r="L830" i="1"/>
  <c r="M830" i="1"/>
  <c r="N830" i="1"/>
  <c r="I831" i="1"/>
  <c r="K831" i="1" s="1"/>
  <c r="J831" i="1"/>
  <c r="O831" i="1" s="1"/>
  <c r="L831" i="1"/>
  <c r="I832" i="1"/>
  <c r="K832" i="1" s="1"/>
  <c r="J832" i="1"/>
  <c r="O832" i="1" s="1"/>
  <c r="L832" i="1"/>
  <c r="M832" i="1"/>
  <c r="N832" i="1"/>
  <c r="I833" i="1"/>
  <c r="L833" i="1" s="1"/>
  <c r="J833" i="1"/>
  <c r="O833" i="1" s="1"/>
  <c r="M833" i="1"/>
  <c r="I834" i="1"/>
  <c r="J834" i="1"/>
  <c r="O834" i="1" s="1"/>
  <c r="I835" i="1"/>
  <c r="N835" i="1" s="1"/>
  <c r="J835" i="1"/>
  <c r="O835" i="1" s="1"/>
  <c r="K835" i="1"/>
  <c r="L835" i="1"/>
  <c r="M835" i="1"/>
  <c r="I836" i="1"/>
  <c r="J836" i="1"/>
  <c r="O836" i="1" s="1"/>
  <c r="K836" i="1"/>
  <c r="L836" i="1"/>
  <c r="M836" i="1"/>
  <c r="N836" i="1"/>
  <c r="I837" i="1"/>
  <c r="K837" i="1" s="1"/>
  <c r="J837" i="1"/>
  <c r="O837" i="1" s="1"/>
  <c r="L837" i="1"/>
  <c r="N837" i="1"/>
  <c r="I838" i="1"/>
  <c r="J838" i="1"/>
  <c r="O838" i="1" s="1"/>
  <c r="K838" i="1"/>
  <c r="L838" i="1"/>
  <c r="M838" i="1"/>
  <c r="N838" i="1"/>
  <c r="I839" i="1"/>
  <c r="N839" i="1" s="1"/>
  <c r="J839" i="1"/>
  <c r="O839" i="1" s="1"/>
  <c r="I840" i="1"/>
  <c r="J840" i="1"/>
  <c r="O840" i="1" s="1"/>
  <c r="I841" i="1"/>
  <c r="M841" i="1" s="1"/>
  <c r="J841" i="1"/>
  <c r="O841" i="1" s="1"/>
  <c r="K841" i="1"/>
  <c r="I842" i="1"/>
  <c r="M842" i="1" s="1"/>
  <c r="J842" i="1"/>
  <c r="O842" i="1" s="1"/>
  <c r="K842" i="1"/>
  <c r="N842" i="1"/>
  <c r="I843" i="1"/>
  <c r="N843" i="1" s="1"/>
  <c r="J843" i="1"/>
  <c r="O843" i="1" s="1"/>
  <c r="K843" i="1"/>
  <c r="M843" i="1"/>
  <c r="I844" i="1"/>
  <c r="J844" i="1"/>
  <c r="O844" i="1" s="1"/>
  <c r="I845" i="1"/>
  <c r="L845" i="1" s="1"/>
  <c r="J845" i="1"/>
  <c r="O845" i="1" s="1"/>
  <c r="K845" i="1"/>
  <c r="I846" i="1"/>
  <c r="J846" i="1"/>
  <c r="O846" i="1" s="1"/>
  <c r="K846" i="1"/>
  <c r="L846" i="1"/>
  <c r="M846" i="1"/>
  <c r="N846" i="1"/>
  <c r="I847" i="1"/>
  <c r="L847" i="1" s="1"/>
  <c r="J847" i="1"/>
  <c r="O847" i="1" s="1"/>
  <c r="K847" i="1"/>
  <c r="M847" i="1"/>
  <c r="N847" i="1"/>
  <c r="I848" i="1"/>
  <c r="K848" i="1" s="1"/>
  <c r="J848" i="1"/>
  <c r="O848" i="1" s="1"/>
  <c r="M848" i="1"/>
  <c r="I849" i="1"/>
  <c r="J849" i="1"/>
  <c r="O849" i="1" s="1"/>
  <c r="I850" i="1"/>
  <c r="M850" i="1" s="1"/>
  <c r="J850" i="1"/>
  <c r="O850" i="1" s="1"/>
  <c r="K850" i="1"/>
  <c r="L850" i="1"/>
  <c r="N850" i="1"/>
  <c r="I851" i="1"/>
  <c r="N851" i="1" s="1"/>
  <c r="J851" i="1"/>
  <c r="O851" i="1" s="1"/>
  <c r="K851" i="1"/>
  <c r="L851" i="1"/>
  <c r="M851" i="1"/>
  <c r="I852" i="1"/>
  <c r="K852" i="1" s="1"/>
  <c r="J852" i="1"/>
  <c r="O852" i="1" s="1"/>
  <c r="L852" i="1"/>
  <c r="N852" i="1"/>
  <c r="I853" i="1"/>
  <c r="L853" i="1" s="1"/>
  <c r="J853" i="1"/>
  <c r="O853" i="1" s="1"/>
  <c r="K853" i="1"/>
  <c r="M853" i="1"/>
  <c r="I854" i="1"/>
  <c r="J854" i="1"/>
  <c r="O854" i="1" s="1"/>
  <c r="N854" i="1"/>
  <c r="I855" i="1"/>
  <c r="J855" i="1"/>
  <c r="O855" i="1" s="1"/>
  <c r="I856" i="1"/>
  <c r="J856" i="1"/>
  <c r="O856" i="1" s="1"/>
  <c r="K856" i="1"/>
  <c r="L856" i="1"/>
  <c r="M856" i="1"/>
  <c r="N856" i="1"/>
  <c r="I857" i="1"/>
  <c r="L857" i="1" s="1"/>
  <c r="J857" i="1"/>
  <c r="O857" i="1" s="1"/>
  <c r="K857" i="1"/>
  <c r="I858" i="1"/>
  <c r="J858" i="1"/>
  <c r="O858" i="1" s="1"/>
  <c r="K858" i="1"/>
  <c r="L858" i="1"/>
  <c r="M858" i="1"/>
  <c r="N858" i="1"/>
  <c r="I859" i="1"/>
  <c r="L859" i="1" s="1"/>
  <c r="J859" i="1"/>
  <c r="O859" i="1" s="1"/>
  <c r="K859" i="1"/>
  <c r="M859" i="1"/>
  <c r="N859" i="1"/>
  <c r="I860" i="1"/>
  <c r="K860" i="1" s="1"/>
  <c r="J860" i="1"/>
  <c r="O860" i="1" s="1"/>
  <c r="L860" i="1"/>
  <c r="N860" i="1"/>
  <c r="I861" i="1"/>
  <c r="L861" i="1" s="1"/>
  <c r="J861" i="1"/>
  <c r="O861" i="1" s="1"/>
  <c r="K861" i="1"/>
  <c r="M861" i="1"/>
  <c r="I862" i="1"/>
  <c r="J862" i="1"/>
  <c r="O862" i="1" s="1"/>
  <c r="N862" i="1"/>
  <c r="I863" i="1"/>
  <c r="J863" i="1"/>
  <c r="O863" i="1" s="1"/>
  <c r="I864" i="1"/>
  <c r="J864" i="1"/>
  <c r="O864" i="1" s="1"/>
  <c r="K864" i="1"/>
  <c r="L864" i="1"/>
  <c r="M864" i="1"/>
  <c r="N864" i="1"/>
  <c r="I865" i="1"/>
  <c r="J865" i="1"/>
  <c r="O865" i="1" s="1"/>
  <c r="I866" i="1"/>
  <c r="J866" i="1"/>
  <c r="O866" i="1" s="1"/>
  <c r="K866" i="1"/>
  <c r="L866" i="1"/>
  <c r="M866" i="1"/>
  <c r="N866" i="1"/>
  <c r="I867" i="1"/>
  <c r="L867" i="1" s="1"/>
  <c r="J867" i="1"/>
  <c r="O867" i="1" s="1"/>
  <c r="K867" i="1"/>
  <c r="M867" i="1"/>
  <c r="N867" i="1"/>
  <c r="I868" i="1"/>
  <c r="K868" i="1" s="1"/>
  <c r="J868" i="1"/>
  <c r="O868" i="1" s="1"/>
  <c r="L868" i="1"/>
  <c r="N868" i="1"/>
  <c r="I869" i="1"/>
  <c r="L869" i="1" s="1"/>
  <c r="J869" i="1"/>
  <c r="O869" i="1" s="1"/>
  <c r="K869" i="1"/>
  <c r="M869" i="1"/>
  <c r="I870" i="1"/>
  <c r="N870" i="1" s="1"/>
  <c r="J870" i="1"/>
  <c r="O870" i="1" s="1"/>
  <c r="I871" i="1"/>
  <c r="J871" i="1"/>
  <c r="O871" i="1" s="1"/>
  <c r="I872" i="1"/>
  <c r="J872" i="1"/>
  <c r="O872" i="1" s="1"/>
  <c r="K872" i="1"/>
  <c r="L872" i="1"/>
  <c r="M872" i="1"/>
  <c r="N872" i="1"/>
  <c r="I873" i="1"/>
  <c r="J873" i="1"/>
  <c r="O873" i="1" s="1"/>
  <c r="I874" i="1"/>
  <c r="J874" i="1"/>
  <c r="O874" i="1" s="1"/>
  <c r="K874" i="1"/>
  <c r="L874" i="1"/>
  <c r="M874" i="1"/>
  <c r="N874" i="1"/>
  <c r="I875" i="1"/>
  <c r="L875" i="1" s="1"/>
  <c r="J875" i="1"/>
  <c r="O875" i="1" s="1"/>
  <c r="K875" i="1"/>
  <c r="M875" i="1"/>
  <c r="N875" i="1"/>
  <c r="I876" i="1"/>
  <c r="K876" i="1" s="1"/>
  <c r="J876" i="1"/>
  <c r="O876" i="1" s="1"/>
  <c r="L876" i="1"/>
  <c r="N876" i="1"/>
  <c r="I877" i="1"/>
  <c r="L877" i="1" s="1"/>
  <c r="J877" i="1"/>
  <c r="O877" i="1" s="1"/>
  <c r="K877" i="1"/>
  <c r="M877" i="1"/>
  <c r="I878" i="1"/>
  <c r="N878" i="1" s="1"/>
  <c r="J878" i="1"/>
  <c r="O878" i="1" s="1"/>
  <c r="I879" i="1"/>
  <c r="J879" i="1"/>
  <c r="O879" i="1" s="1"/>
  <c r="I880" i="1"/>
  <c r="J880" i="1"/>
  <c r="O880" i="1" s="1"/>
  <c r="K880" i="1"/>
  <c r="L880" i="1"/>
  <c r="M880" i="1"/>
  <c r="N880" i="1"/>
  <c r="I881" i="1"/>
  <c r="J881" i="1"/>
  <c r="O881" i="1" s="1"/>
  <c r="K881" i="1"/>
  <c r="I882" i="1"/>
  <c r="J882" i="1"/>
  <c r="O882" i="1" s="1"/>
  <c r="K882" i="1"/>
  <c r="L882" i="1"/>
  <c r="M882" i="1"/>
  <c r="N882" i="1"/>
  <c r="I883" i="1"/>
  <c r="L883" i="1" s="1"/>
  <c r="J883" i="1"/>
  <c r="O883" i="1" s="1"/>
  <c r="K883" i="1"/>
  <c r="M883" i="1"/>
  <c r="N883" i="1"/>
  <c r="I884" i="1"/>
  <c r="K884" i="1" s="1"/>
  <c r="J884" i="1"/>
  <c r="O884" i="1" s="1"/>
  <c r="L884" i="1"/>
  <c r="N884" i="1"/>
  <c r="I885" i="1"/>
  <c r="L885" i="1" s="1"/>
  <c r="J885" i="1"/>
  <c r="O885" i="1" s="1"/>
  <c r="K885" i="1"/>
  <c r="M885" i="1"/>
  <c r="I886" i="1"/>
  <c r="J886" i="1"/>
  <c r="O886" i="1" s="1"/>
  <c r="N886" i="1"/>
  <c r="I887" i="1"/>
  <c r="J887" i="1"/>
  <c r="O887" i="1" s="1"/>
  <c r="I888" i="1"/>
  <c r="J888" i="1"/>
  <c r="O888" i="1" s="1"/>
  <c r="K888" i="1"/>
  <c r="L888" i="1"/>
  <c r="M888" i="1"/>
  <c r="N888" i="1"/>
  <c r="I889" i="1"/>
  <c r="J889" i="1"/>
  <c r="O889" i="1" s="1"/>
  <c r="K889" i="1"/>
  <c r="L889" i="1"/>
  <c r="I890" i="1"/>
  <c r="J890" i="1"/>
  <c r="O890" i="1" s="1"/>
  <c r="K890" i="1"/>
  <c r="L890" i="1"/>
  <c r="M890" i="1"/>
  <c r="N890" i="1"/>
  <c r="I891" i="1"/>
  <c r="L891" i="1" s="1"/>
  <c r="J891" i="1"/>
  <c r="O891" i="1" s="1"/>
  <c r="K891" i="1"/>
  <c r="M891" i="1"/>
  <c r="N891" i="1"/>
  <c r="I892" i="1"/>
  <c r="K892" i="1" s="1"/>
  <c r="J892" i="1"/>
  <c r="O892" i="1" s="1"/>
  <c r="L892" i="1"/>
  <c r="N892" i="1"/>
  <c r="I893" i="1"/>
  <c r="L893" i="1" s="1"/>
  <c r="J893" i="1"/>
  <c r="O893" i="1" s="1"/>
  <c r="K893" i="1"/>
  <c r="M893" i="1"/>
  <c r="I894" i="1"/>
  <c r="J894" i="1"/>
  <c r="O894" i="1" s="1"/>
  <c r="I895" i="1"/>
  <c r="J895" i="1"/>
  <c r="O895" i="1" s="1"/>
  <c r="I896" i="1"/>
  <c r="J896" i="1"/>
  <c r="O896" i="1" s="1"/>
  <c r="K896" i="1"/>
  <c r="L896" i="1"/>
  <c r="M896" i="1"/>
  <c r="N896" i="1"/>
  <c r="I897" i="1"/>
  <c r="J897" i="1"/>
  <c r="O897" i="1" s="1"/>
  <c r="K897" i="1"/>
  <c r="L897" i="1"/>
  <c r="I898" i="1"/>
  <c r="J898" i="1"/>
  <c r="O898" i="1" s="1"/>
  <c r="K898" i="1"/>
  <c r="L898" i="1"/>
  <c r="M898" i="1"/>
  <c r="N898" i="1"/>
  <c r="I899" i="1"/>
  <c r="L899" i="1" s="1"/>
  <c r="J899" i="1"/>
  <c r="O899" i="1" s="1"/>
  <c r="K899" i="1"/>
  <c r="M899" i="1"/>
  <c r="N899" i="1"/>
  <c r="I900" i="1"/>
  <c r="K900" i="1" s="1"/>
  <c r="J900" i="1"/>
  <c r="O900" i="1" s="1"/>
  <c r="L900" i="1"/>
  <c r="N900" i="1"/>
  <c r="I901" i="1"/>
  <c r="L901" i="1" s="1"/>
  <c r="J901" i="1"/>
  <c r="O901" i="1" s="1"/>
  <c r="K901" i="1"/>
  <c r="M901" i="1"/>
  <c r="I902" i="1"/>
  <c r="J902" i="1"/>
  <c r="O902" i="1" s="1"/>
  <c r="I903" i="1"/>
  <c r="J903" i="1"/>
  <c r="O903" i="1" s="1"/>
  <c r="I904" i="1"/>
  <c r="J904" i="1"/>
  <c r="O904" i="1" s="1"/>
  <c r="K904" i="1"/>
  <c r="L904" i="1"/>
  <c r="M904" i="1"/>
  <c r="N904" i="1"/>
  <c r="I905" i="1"/>
  <c r="K905" i="1" s="1"/>
  <c r="J905" i="1"/>
  <c r="O905" i="1" s="1"/>
  <c r="L905" i="1"/>
  <c r="I906" i="1"/>
  <c r="J906" i="1"/>
  <c r="O906" i="1" s="1"/>
  <c r="K906" i="1"/>
  <c r="L906" i="1"/>
  <c r="M906" i="1"/>
  <c r="N906" i="1"/>
  <c r="I907" i="1"/>
  <c r="L907" i="1" s="1"/>
  <c r="J907" i="1"/>
  <c r="O907" i="1" s="1"/>
  <c r="K907" i="1"/>
  <c r="M907" i="1"/>
  <c r="N907" i="1"/>
  <c r="I908" i="1"/>
  <c r="K908" i="1" s="1"/>
  <c r="J908" i="1"/>
  <c r="O908" i="1" s="1"/>
  <c r="L908" i="1"/>
  <c r="N908" i="1"/>
  <c r="I909" i="1"/>
  <c r="L909" i="1" s="1"/>
  <c r="J909" i="1"/>
  <c r="O909" i="1" s="1"/>
  <c r="K909" i="1"/>
  <c r="M909" i="1"/>
  <c r="I910" i="1"/>
  <c r="N910" i="1" s="1"/>
  <c r="J910" i="1"/>
  <c r="O910" i="1" s="1"/>
  <c r="I911" i="1"/>
  <c r="J911" i="1"/>
  <c r="O911" i="1" s="1"/>
  <c r="M911" i="1"/>
  <c r="I912" i="1"/>
  <c r="J912" i="1"/>
  <c r="O912" i="1" s="1"/>
  <c r="K912" i="1"/>
  <c r="L912" i="1"/>
  <c r="M912" i="1"/>
  <c r="N912" i="1"/>
  <c r="I913" i="1"/>
  <c r="K913" i="1" s="1"/>
  <c r="J913" i="1"/>
  <c r="O913" i="1" s="1"/>
  <c r="L913" i="1"/>
  <c r="I914" i="1"/>
  <c r="J914" i="1"/>
  <c r="O914" i="1" s="1"/>
  <c r="K914" i="1"/>
  <c r="L914" i="1"/>
  <c r="M914" i="1"/>
  <c r="N914" i="1"/>
  <c r="I915" i="1"/>
  <c r="J915" i="1"/>
  <c r="O915" i="1" s="1"/>
  <c r="I916" i="1"/>
  <c r="K916" i="1" s="1"/>
  <c r="J916" i="1"/>
  <c r="O916" i="1" s="1"/>
  <c r="L916" i="1"/>
  <c r="N916" i="1"/>
  <c r="I917" i="1"/>
  <c r="L917" i="1" s="1"/>
  <c r="J917" i="1"/>
  <c r="O917" i="1" s="1"/>
  <c r="K917" i="1"/>
  <c r="M917" i="1"/>
  <c r="I918" i="1"/>
  <c r="L918" i="1" s="1"/>
  <c r="J918" i="1"/>
  <c r="O918" i="1" s="1"/>
  <c r="I919" i="1"/>
  <c r="M919" i="1" s="1"/>
  <c r="J919" i="1"/>
  <c r="O919" i="1" s="1"/>
  <c r="I920" i="1"/>
  <c r="J920" i="1"/>
  <c r="O920" i="1" s="1"/>
  <c r="K920" i="1"/>
  <c r="L920" i="1"/>
  <c r="M920" i="1"/>
  <c r="N920" i="1"/>
  <c r="I921" i="1"/>
  <c r="J921" i="1"/>
  <c r="O921" i="1" s="1"/>
  <c r="K921" i="1"/>
  <c r="L921" i="1"/>
  <c r="I922" i="1"/>
  <c r="J922" i="1"/>
  <c r="O922" i="1" s="1"/>
  <c r="K922" i="1"/>
  <c r="L922" i="1"/>
  <c r="M922" i="1"/>
  <c r="N922" i="1"/>
  <c r="I923" i="1"/>
  <c r="J923" i="1"/>
  <c r="O923" i="1" s="1"/>
  <c r="I924" i="1"/>
  <c r="K924" i="1" s="1"/>
  <c r="J924" i="1"/>
  <c r="O924" i="1" s="1"/>
  <c r="L924" i="1"/>
  <c r="N924" i="1"/>
  <c r="I925" i="1"/>
  <c r="L925" i="1" s="1"/>
  <c r="J925" i="1"/>
  <c r="O925" i="1" s="1"/>
  <c r="K925" i="1"/>
  <c r="M925" i="1"/>
  <c r="I926" i="1"/>
  <c r="J926" i="1"/>
  <c r="O926" i="1" s="1"/>
  <c r="I927" i="1"/>
  <c r="J927" i="1"/>
  <c r="O927" i="1" s="1"/>
  <c r="L927" i="1"/>
  <c r="M927" i="1"/>
  <c r="I928" i="1"/>
  <c r="J928" i="1"/>
  <c r="O928" i="1" s="1"/>
  <c r="K928" i="1"/>
  <c r="L928" i="1"/>
  <c r="M928" i="1"/>
  <c r="N928" i="1"/>
  <c r="I929" i="1"/>
  <c r="J929" i="1"/>
  <c r="O929" i="1" s="1"/>
  <c r="I930" i="1"/>
  <c r="J930" i="1"/>
  <c r="O930" i="1" s="1"/>
  <c r="K930" i="1"/>
  <c r="L930" i="1"/>
  <c r="M930" i="1"/>
  <c r="N930" i="1"/>
  <c r="I931" i="1"/>
  <c r="L931" i="1" s="1"/>
  <c r="J931" i="1"/>
  <c r="O931" i="1" s="1"/>
  <c r="K931" i="1"/>
  <c r="M931" i="1"/>
  <c r="N931" i="1"/>
  <c r="I932" i="1"/>
  <c r="L932" i="1" s="1"/>
  <c r="J932" i="1"/>
  <c r="O932" i="1" s="1"/>
  <c r="N932" i="1"/>
  <c r="I933" i="1"/>
  <c r="L933" i="1" s="1"/>
  <c r="J933" i="1"/>
  <c r="O933" i="1" s="1"/>
  <c r="K933" i="1"/>
  <c r="M933" i="1"/>
  <c r="I934" i="1"/>
  <c r="M934" i="1" s="1"/>
  <c r="J934" i="1"/>
  <c r="O934" i="1" s="1"/>
  <c r="K934" i="1"/>
  <c r="L934" i="1"/>
  <c r="N934" i="1"/>
  <c r="I935" i="1"/>
  <c r="M935" i="1" s="1"/>
  <c r="J935" i="1"/>
  <c r="O935" i="1" s="1"/>
  <c r="L935" i="1"/>
  <c r="I936" i="1"/>
  <c r="J936" i="1"/>
  <c r="O936" i="1" s="1"/>
  <c r="K936" i="1"/>
  <c r="L936" i="1"/>
  <c r="M936" i="1"/>
  <c r="N936" i="1"/>
  <c r="I937" i="1"/>
  <c r="M937" i="1" s="1"/>
  <c r="J937" i="1"/>
  <c r="O937" i="1" s="1"/>
  <c r="K937" i="1"/>
  <c r="L937" i="1"/>
  <c r="N937" i="1"/>
  <c r="I938" i="1"/>
  <c r="J938" i="1"/>
  <c r="O938" i="1" s="1"/>
  <c r="K938" i="1"/>
  <c r="L938" i="1"/>
  <c r="M938" i="1"/>
  <c r="N938" i="1"/>
  <c r="I939" i="1"/>
  <c r="L939" i="1" s="1"/>
  <c r="J939" i="1"/>
  <c r="O939" i="1" s="1"/>
  <c r="K939" i="1"/>
  <c r="N939" i="1"/>
  <c r="I940" i="1"/>
  <c r="J940" i="1"/>
  <c r="O940" i="1" s="1"/>
  <c r="I941" i="1"/>
  <c r="L941" i="1" s="1"/>
  <c r="J941" i="1"/>
  <c r="O941" i="1" s="1"/>
  <c r="K941" i="1"/>
  <c r="M941" i="1"/>
  <c r="I942" i="1"/>
  <c r="M942" i="1" s="1"/>
  <c r="J942" i="1"/>
  <c r="O942" i="1" s="1"/>
  <c r="K942" i="1"/>
  <c r="N942" i="1"/>
  <c r="I943" i="1"/>
  <c r="J943" i="1"/>
  <c r="O943" i="1" s="1"/>
  <c r="L943" i="1"/>
  <c r="I944" i="1"/>
  <c r="J944" i="1"/>
  <c r="O944" i="1" s="1"/>
  <c r="K944" i="1"/>
  <c r="L944" i="1"/>
  <c r="M944" i="1"/>
  <c r="N944" i="1"/>
  <c r="I945" i="1"/>
  <c r="M945" i="1" s="1"/>
  <c r="J945" i="1"/>
  <c r="O945" i="1" s="1"/>
  <c r="K945" i="1"/>
  <c r="N945" i="1"/>
  <c r="I946" i="1"/>
  <c r="J946" i="1"/>
  <c r="O946" i="1" s="1"/>
  <c r="K946" i="1"/>
  <c r="L946" i="1"/>
  <c r="M946" i="1"/>
  <c r="N946" i="1"/>
  <c r="I947" i="1"/>
  <c r="K947" i="1" s="1"/>
  <c r="J947" i="1"/>
  <c r="O947" i="1" s="1"/>
  <c r="I948" i="1"/>
  <c r="J948" i="1"/>
  <c r="O948" i="1" s="1"/>
  <c r="L948" i="1"/>
  <c r="N948" i="1"/>
  <c r="I949" i="1"/>
  <c r="L949" i="1" s="1"/>
  <c r="J949" i="1"/>
  <c r="O949" i="1" s="1"/>
  <c r="K949" i="1"/>
  <c r="M949" i="1"/>
  <c r="I950" i="1"/>
  <c r="J950" i="1"/>
  <c r="O950" i="1" s="1"/>
  <c r="I951" i="1"/>
  <c r="N951" i="1" s="1"/>
  <c r="J951" i="1"/>
  <c r="O951" i="1" s="1"/>
  <c r="L951" i="1"/>
  <c r="M951" i="1"/>
  <c r="I952" i="1"/>
  <c r="J952" i="1"/>
  <c r="O952" i="1" s="1"/>
  <c r="K952" i="1"/>
  <c r="L952" i="1"/>
  <c r="M952" i="1"/>
  <c r="N952" i="1"/>
  <c r="I953" i="1"/>
  <c r="J953" i="1"/>
  <c r="O953" i="1" s="1"/>
  <c r="I954" i="1"/>
  <c r="J954" i="1"/>
  <c r="O954" i="1" s="1"/>
  <c r="K954" i="1"/>
  <c r="L954" i="1"/>
  <c r="M954" i="1"/>
  <c r="N954" i="1"/>
  <c r="I955" i="1"/>
  <c r="L955" i="1" s="1"/>
  <c r="J955" i="1"/>
  <c r="O955" i="1" s="1"/>
  <c r="K955" i="1"/>
  <c r="M955" i="1"/>
  <c r="I956" i="1"/>
  <c r="L956" i="1" s="1"/>
  <c r="J956" i="1"/>
  <c r="O956" i="1" s="1"/>
  <c r="N956" i="1"/>
  <c r="I957" i="1"/>
  <c r="J957" i="1"/>
  <c r="O957" i="1" s="1"/>
  <c r="I958" i="1"/>
  <c r="M958" i="1" s="1"/>
  <c r="J958" i="1"/>
  <c r="O958" i="1" s="1"/>
  <c r="K958" i="1"/>
  <c r="L958" i="1"/>
  <c r="I959" i="1"/>
  <c r="N959" i="1" s="1"/>
  <c r="J959" i="1"/>
  <c r="O959" i="1" s="1"/>
  <c r="M959" i="1"/>
  <c r="I960" i="1"/>
  <c r="J960" i="1"/>
  <c r="O960" i="1" s="1"/>
  <c r="K960" i="1"/>
  <c r="L960" i="1"/>
  <c r="M960" i="1"/>
  <c r="N960" i="1"/>
  <c r="I961" i="1"/>
  <c r="J961" i="1"/>
  <c r="O961" i="1" s="1"/>
  <c r="I962" i="1"/>
  <c r="J962" i="1"/>
  <c r="O962" i="1" s="1"/>
  <c r="K962" i="1"/>
  <c r="L962" i="1"/>
  <c r="M962" i="1"/>
  <c r="N962" i="1"/>
  <c r="I963" i="1"/>
  <c r="L963" i="1" s="1"/>
  <c r="J963" i="1"/>
  <c r="O963" i="1" s="1"/>
  <c r="K963" i="1"/>
  <c r="M963" i="1"/>
  <c r="N963" i="1"/>
  <c r="I964" i="1"/>
  <c r="L964" i="1" s="1"/>
  <c r="J964" i="1"/>
  <c r="O964" i="1" s="1"/>
  <c r="I965" i="1"/>
  <c r="J965" i="1"/>
  <c r="O965" i="1" s="1"/>
  <c r="I966" i="1"/>
  <c r="M966" i="1" s="1"/>
  <c r="J966" i="1"/>
  <c r="O966" i="1" s="1"/>
  <c r="K966" i="1"/>
  <c r="L966" i="1"/>
  <c r="N966" i="1"/>
  <c r="I967" i="1"/>
  <c r="N967" i="1" s="1"/>
  <c r="J967" i="1"/>
  <c r="O967" i="1" s="1"/>
  <c r="K967" i="1"/>
  <c r="M967" i="1"/>
  <c r="I968" i="1"/>
  <c r="J968" i="1"/>
  <c r="O968" i="1" s="1"/>
  <c r="K968" i="1"/>
  <c r="L968" i="1"/>
  <c r="M968" i="1"/>
  <c r="N968" i="1"/>
  <c r="I969" i="1"/>
  <c r="M969" i="1" s="1"/>
  <c r="J969" i="1"/>
  <c r="O969" i="1" s="1"/>
  <c r="K969" i="1"/>
  <c r="L969" i="1"/>
  <c r="N969" i="1"/>
  <c r="I970" i="1"/>
  <c r="J970" i="1"/>
  <c r="O970" i="1" s="1"/>
  <c r="K970" i="1"/>
  <c r="L970" i="1"/>
  <c r="M970" i="1"/>
  <c r="N970" i="1"/>
  <c r="I971" i="1"/>
  <c r="L971" i="1" s="1"/>
  <c r="J971" i="1"/>
  <c r="O971" i="1" s="1"/>
  <c r="M971" i="1"/>
  <c r="N971" i="1"/>
  <c r="I972" i="1"/>
  <c r="N972" i="1" s="1"/>
  <c r="J972" i="1"/>
  <c r="O972" i="1" s="1"/>
  <c r="L972" i="1"/>
  <c r="I973" i="1"/>
  <c r="K973" i="1" s="1"/>
  <c r="J973" i="1"/>
  <c r="O973" i="1" s="1"/>
  <c r="I974" i="1"/>
  <c r="M974" i="1" s="1"/>
  <c r="J974" i="1"/>
  <c r="O974" i="1" s="1"/>
  <c r="L974" i="1"/>
  <c r="N974" i="1"/>
  <c r="I975" i="1"/>
  <c r="J975" i="1"/>
  <c r="O975" i="1" s="1"/>
  <c r="I976" i="1"/>
  <c r="J976" i="1"/>
  <c r="O976" i="1" s="1"/>
  <c r="K976" i="1"/>
  <c r="L976" i="1"/>
  <c r="M976" i="1"/>
  <c r="N976" i="1"/>
  <c r="I977" i="1"/>
  <c r="J977" i="1"/>
  <c r="O977" i="1" s="1"/>
  <c r="K977" i="1"/>
  <c r="L977" i="1"/>
  <c r="M977" i="1"/>
  <c r="N977" i="1"/>
  <c r="I978" i="1"/>
  <c r="J978" i="1"/>
  <c r="O978" i="1" s="1"/>
  <c r="K978" i="1"/>
  <c r="L978" i="1"/>
  <c r="M978" i="1"/>
  <c r="N978" i="1"/>
  <c r="I979" i="1"/>
  <c r="L979" i="1" s="1"/>
  <c r="J979" i="1"/>
  <c r="O979" i="1" s="1"/>
  <c r="N979" i="1"/>
  <c r="I980" i="1"/>
  <c r="J980" i="1"/>
  <c r="O980" i="1" s="1"/>
  <c r="I981" i="1"/>
  <c r="J981" i="1"/>
  <c r="O981" i="1" s="1"/>
  <c r="K981" i="1"/>
  <c r="M981" i="1"/>
  <c r="I982" i="1"/>
  <c r="M982" i="1" s="1"/>
  <c r="J982" i="1"/>
  <c r="O982" i="1" s="1"/>
  <c r="N982" i="1"/>
  <c r="I983" i="1"/>
  <c r="J983" i="1"/>
  <c r="O983" i="1" s="1"/>
  <c r="I984" i="1"/>
  <c r="J984" i="1"/>
  <c r="O984" i="1" s="1"/>
  <c r="K984" i="1"/>
  <c r="L984" i="1"/>
  <c r="M984" i="1"/>
  <c r="N984" i="1"/>
  <c r="I985" i="1"/>
  <c r="J985" i="1"/>
  <c r="O985" i="1" s="1"/>
  <c r="L985" i="1"/>
  <c r="M985" i="1"/>
  <c r="I986" i="1"/>
  <c r="J986" i="1"/>
  <c r="O986" i="1" s="1"/>
  <c r="K986" i="1"/>
  <c r="L986" i="1"/>
  <c r="M986" i="1"/>
  <c r="N986" i="1"/>
  <c r="I987" i="1"/>
  <c r="L987" i="1" s="1"/>
  <c r="J987" i="1"/>
  <c r="O987" i="1" s="1"/>
  <c r="K987" i="1"/>
  <c r="N987" i="1"/>
  <c r="I988" i="1"/>
  <c r="J988" i="1"/>
  <c r="O988" i="1" s="1"/>
  <c r="I989" i="1"/>
  <c r="J989" i="1"/>
  <c r="O989" i="1" s="1"/>
  <c r="K989" i="1"/>
  <c r="M989" i="1"/>
  <c r="I990" i="1"/>
  <c r="M990" i="1" s="1"/>
  <c r="J990" i="1"/>
  <c r="O990" i="1" s="1"/>
  <c r="K990" i="1"/>
  <c r="N990" i="1"/>
  <c r="I991" i="1"/>
  <c r="J991" i="1"/>
  <c r="O991" i="1" s="1"/>
  <c r="K991" i="1"/>
  <c r="I992" i="1"/>
  <c r="J992" i="1"/>
  <c r="O992" i="1" s="1"/>
  <c r="K992" i="1"/>
  <c r="L992" i="1"/>
  <c r="M992" i="1"/>
  <c r="N992" i="1"/>
  <c r="I993" i="1"/>
  <c r="K993" i="1" s="1"/>
  <c r="J993" i="1"/>
  <c r="O993" i="1" s="1"/>
  <c r="M993" i="1"/>
  <c r="N993" i="1"/>
  <c r="I994" i="1"/>
  <c r="J994" i="1"/>
  <c r="O994" i="1" s="1"/>
  <c r="K994" i="1"/>
  <c r="L994" i="1"/>
  <c r="M994" i="1"/>
  <c r="N994" i="1"/>
  <c r="I995" i="1"/>
  <c r="M995" i="1" s="1"/>
  <c r="J995" i="1"/>
  <c r="O995" i="1" s="1"/>
  <c r="I996" i="1"/>
  <c r="J996" i="1"/>
  <c r="O996" i="1" s="1"/>
  <c r="L996" i="1"/>
  <c r="I997" i="1"/>
  <c r="J997" i="1"/>
  <c r="O997" i="1" s="1"/>
  <c r="I998" i="1"/>
  <c r="J998" i="1"/>
  <c r="O998" i="1" s="1"/>
  <c r="L998" i="1"/>
  <c r="I999" i="1"/>
  <c r="N999" i="1" s="1"/>
  <c r="J999" i="1"/>
  <c r="O999" i="1" s="1"/>
  <c r="K999" i="1"/>
  <c r="L999" i="1"/>
  <c r="I1000" i="1"/>
  <c r="J1000" i="1"/>
  <c r="O1000" i="1" s="1"/>
  <c r="K1000" i="1"/>
  <c r="L1000" i="1"/>
  <c r="M1000" i="1"/>
  <c r="N1000" i="1"/>
  <c r="I1001" i="1"/>
  <c r="L1001" i="1" s="1"/>
  <c r="J1001" i="1"/>
  <c r="O1001" i="1" s="1"/>
  <c r="K1001" i="1"/>
  <c r="M1001" i="1"/>
  <c r="N1001" i="1"/>
  <c r="I1002" i="1"/>
  <c r="J1002" i="1"/>
  <c r="O1002" i="1" s="1"/>
  <c r="K1002" i="1"/>
  <c r="L1002" i="1"/>
  <c r="M1002" i="1"/>
  <c r="N1002" i="1"/>
  <c r="I1003" i="1"/>
  <c r="J1003" i="1"/>
  <c r="O1003" i="1" s="1"/>
  <c r="N1003" i="1"/>
  <c r="I1004" i="1"/>
  <c r="J1004" i="1"/>
  <c r="O1004" i="1" s="1"/>
  <c r="L1004" i="1"/>
  <c r="N1004" i="1"/>
  <c r="I1005" i="1"/>
  <c r="K1005" i="1" s="1"/>
  <c r="J1005" i="1"/>
  <c r="O1005" i="1" s="1"/>
  <c r="I1006" i="1"/>
  <c r="N1006" i="1" s="1"/>
  <c r="J1006" i="1"/>
  <c r="O1006" i="1" s="1"/>
  <c r="I1007" i="1"/>
  <c r="N1007" i="1" s="1"/>
  <c r="J1007" i="1"/>
  <c r="O1007" i="1" s="1"/>
  <c r="K1007" i="1"/>
  <c r="L1007" i="1"/>
  <c r="M1007" i="1"/>
  <c r="I1008" i="1"/>
  <c r="J1008" i="1"/>
  <c r="O1008" i="1" s="1"/>
  <c r="K1008" i="1"/>
  <c r="L1008" i="1"/>
  <c r="M1008" i="1"/>
  <c r="N1008" i="1"/>
  <c r="I1009" i="1"/>
  <c r="J1009" i="1"/>
  <c r="O1009" i="1" s="1"/>
  <c r="I1010" i="1"/>
  <c r="J1010" i="1"/>
  <c r="O1010" i="1" s="1"/>
  <c r="K1010" i="1"/>
  <c r="L1010" i="1"/>
  <c r="M1010" i="1"/>
  <c r="N1010" i="1"/>
  <c r="I1011" i="1"/>
  <c r="K1011" i="1" s="1"/>
  <c r="J1011" i="1"/>
  <c r="O1011" i="1" s="1"/>
  <c r="I1012" i="1"/>
  <c r="J1012" i="1"/>
  <c r="O1012" i="1" s="1"/>
  <c r="L1012" i="1"/>
  <c r="N1012" i="1"/>
  <c r="I1013" i="1"/>
  <c r="M1013" i="1" s="1"/>
  <c r="J1013" i="1"/>
  <c r="O1013" i="1" s="1"/>
  <c r="K1013" i="1"/>
  <c r="I1014" i="1"/>
  <c r="J1014" i="1"/>
  <c r="O1014" i="1" s="1"/>
  <c r="K1014" i="1"/>
  <c r="I1015" i="1"/>
  <c r="J1015" i="1"/>
  <c r="O1015" i="1" s="1"/>
  <c r="I1016" i="1"/>
  <c r="J1016" i="1"/>
  <c r="O1016" i="1" s="1"/>
  <c r="K1016" i="1"/>
  <c r="L1016" i="1"/>
  <c r="M1016" i="1"/>
  <c r="N1016" i="1"/>
  <c r="I1017" i="1"/>
  <c r="J1017" i="1"/>
  <c r="O1017" i="1" s="1"/>
  <c r="M1017" i="1"/>
  <c r="I1018" i="1"/>
  <c r="J1018" i="1"/>
  <c r="O1018" i="1" s="1"/>
  <c r="K1018" i="1"/>
  <c r="L1018" i="1"/>
  <c r="M1018" i="1"/>
  <c r="N1018" i="1"/>
  <c r="I1019" i="1"/>
  <c r="L1019" i="1" s="1"/>
  <c r="J1019" i="1"/>
  <c r="O1019" i="1" s="1"/>
  <c r="K1019" i="1"/>
  <c r="M1019" i="1"/>
  <c r="I1020" i="1"/>
  <c r="N1020" i="1" s="1"/>
  <c r="J1020" i="1"/>
  <c r="O1020" i="1" s="1"/>
  <c r="I1021" i="1"/>
  <c r="J1021" i="1"/>
  <c r="O1021" i="1" s="1"/>
  <c r="M1021" i="1"/>
  <c r="I1022" i="1"/>
  <c r="M1022" i="1" s="1"/>
  <c r="J1022" i="1"/>
  <c r="O1022" i="1" s="1"/>
  <c r="K1022" i="1"/>
  <c r="L1022" i="1"/>
  <c r="I1023" i="1"/>
  <c r="N1023" i="1" s="1"/>
  <c r="J1023" i="1"/>
  <c r="O1023" i="1" s="1"/>
  <c r="M1023" i="1"/>
  <c r="I1024" i="1"/>
  <c r="J1024" i="1"/>
  <c r="O1024" i="1" s="1"/>
  <c r="K1024" i="1"/>
  <c r="L1024" i="1"/>
  <c r="M1024" i="1"/>
  <c r="N1024" i="1"/>
  <c r="I1025" i="1"/>
  <c r="J1025" i="1"/>
  <c r="O1025" i="1" s="1"/>
  <c r="I1026" i="1"/>
  <c r="J1026" i="1"/>
  <c r="O1026" i="1" s="1"/>
  <c r="K1026" i="1"/>
  <c r="L1026" i="1"/>
  <c r="M1026" i="1"/>
  <c r="N1026" i="1"/>
  <c r="I1027" i="1"/>
  <c r="L1027" i="1" s="1"/>
  <c r="J1027" i="1"/>
  <c r="O1027" i="1" s="1"/>
  <c r="K1027" i="1"/>
  <c r="M1027" i="1"/>
  <c r="N1027" i="1"/>
  <c r="I1028" i="1"/>
  <c r="L1028" i="1" s="1"/>
  <c r="J1028" i="1"/>
  <c r="O1028" i="1" s="1"/>
  <c r="I1029" i="1"/>
  <c r="J1029" i="1"/>
  <c r="O1029" i="1" s="1"/>
  <c r="I1030" i="1"/>
  <c r="M1030" i="1" s="1"/>
  <c r="J1030" i="1"/>
  <c r="O1030" i="1" s="1"/>
  <c r="K1030" i="1"/>
  <c r="L1030" i="1"/>
  <c r="N1030" i="1"/>
  <c r="I1031" i="1"/>
  <c r="N1031" i="1" s="1"/>
  <c r="J1031" i="1"/>
  <c r="O1031" i="1" s="1"/>
  <c r="K1031" i="1"/>
  <c r="M1031" i="1"/>
  <c r="I1032" i="1"/>
  <c r="J1032" i="1"/>
  <c r="O1032" i="1" s="1"/>
  <c r="K1032" i="1"/>
  <c r="L1032" i="1"/>
  <c r="M1032" i="1"/>
  <c r="N1032" i="1"/>
  <c r="I1033" i="1"/>
  <c r="M1033" i="1" s="1"/>
  <c r="J1033" i="1"/>
  <c r="O1033" i="1" s="1"/>
  <c r="K1033" i="1"/>
  <c r="L1033" i="1"/>
  <c r="N1033" i="1"/>
  <c r="I1034" i="1"/>
  <c r="J1034" i="1"/>
  <c r="O1034" i="1" s="1"/>
  <c r="K1034" i="1"/>
  <c r="L1034" i="1"/>
  <c r="M1034" i="1"/>
  <c r="N1034" i="1"/>
  <c r="I1035" i="1"/>
  <c r="J1035" i="1"/>
  <c r="O1035" i="1" s="1"/>
  <c r="M1035" i="1"/>
  <c r="N1035" i="1"/>
  <c r="I1036" i="1"/>
  <c r="N1036" i="1" s="1"/>
  <c r="J1036" i="1"/>
  <c r="O1036" i="1" s="1"/>
  <c r="L1036" i="1"/>
  <c r="I1037" i="1"/>
  <c r="J1037" i="1"/>
  <c r="O1037" i="1" s="1"/>
  <c r="K1037" i="1"/>
  <c r="I1038" i="1"/>
  <c r="J1038" i="1"/>
  <c r="O1038" i="1" s="1"/>
  <c r="I1039" i="1"/>
  <c r="J1039" i="1"/>
  <c r="O1039" i="1" s="1"/>
  <c r="L1039" i="1"/>
  <c r="I1040" i="1"/>
  <c r="J1040" i="1"/>
  <c r="O1040" i="1" s="1"/>
  <c r="K1040" i="1"/>
  <c r="L1040" i="1"/>
  <c r="M1040" i="1"/>
  <c r="N1040" i="1"/>
  <c r="I1041" i="1"/>
  <c r="J1041" i="1"/>
  <c r="O1041" i="1" s="1"/>
  <c r="K1041" i="1"/>
  <c r="L1041" i="1"/>
  <c r="M1041" i="1"/>
  <c r="N1041" i="1"/>
  <c r="I1042" i="1"/>
  <c r="J1042" i="1"/>
  <c r="O1042" i="1" s="1"/>
  <c r="K1042" i="1"/>
  <c r="L1042" i="1"/>
  <c r="M1042" i="1"/>
  <c r="N1042" i="1"/>
  <c r="I1043" i="1"/>
  <c r="L1043" i="1" s="1"/>
  <c r="J1043" i="1"/>
  <c r="O1043" i="1" s="1"/>
  <c r="N1043" i="1"/>
  <c r="I1044" i="1"/>
  <c r="J1044" i="1"/>
  <c r="O1044" i="1" s="1"/>
  <c r="I1045" i="1"/>
  <c r="J1045" i="1"/>
  <c r="O1045" i="1" s="1"/>
  <c r="K1045" i="1"/>
  <c r="M1045" i="1"/>
  <c r="I1046" i="1"/>
  <c r="M1046" i="1" s="1"/>
  <c r="J1046" i="1"/>
  <c r="O1046" i="1" s="1"/>
  <c r="N1046" i="1"/>
  <c r="I1047" i="1"/>
  <c r="L1047" i="1" s="1"/>
  <c r="J1047" i="1"/>
  <c r="O1047" i="1" s="1"/>
  <c r="I1048" i="1"/>
  <c r="J1048" i="1"/>
  <c r="O1048" i="1" s="1"/>
  <c r="K1048" i="1"/>
  <c r="L1048" i="1"/>
  <c r="M1048" i="1"/>
  <c r="N1048" i="1"/>
  <c r="I1049" i="1"/>
  <c r="K1049" i="1" s="1"/>
  <c r="J1049" i="1"/>
  <c r="O1049" i="1" s="1"/>
  <c r="L1049" i="1"/>
  <c r="M1049" i="1"/>
  <c r="N1049" i="1"/>
  <c r="I1050" i="1"/>
  <c r="J1050" i="1"/>
  <c r="O1050" i="1" s="1"/>
  <c r="K1050" i="1"/>
  <c r="L1050" i="1"/>
  <c r="M1050" i="1"/>
  <c r="N1050" i="1"/>
  <c r="I1051" i="1"/>
  <c r="L1051" i="1" s="1"/>
  <c r="J1051" i="1"/>
  <c r="O1051" i="1" s="1"/>
  <c r="K1051" i="1"/>
  <c r="N1051" i="1"/>
  <c r="I1052" i="1"/>
  <c r="J1052" i="1"/>
  <c r="O1052" i="1" s="1"/>
  <c r="N1052" i="1"/>
  <c r="I1053" i="1"/>
  <c r="J1053" i="1"/>
  <c r="O1053" i="1" s="1"/>
  <c r="K1053" i="1"/>
  <c r="M1053" i="1"/>
  <c r="I1054" i="1"/>
  <c r="M1054" i="1" s="1"/>
  <c r="J1054" i="1"/>
  <c r="O1054" i="1" s="1"/>
  <c r="K1054" i="1"/>
  <c r="N1054" i="1"/>
  <c r="I1055" i="1"/>
  <c r="K1055" i="1" s="1"/>
  <c r="J1055" i="1"/>
  <c r="O1055" i="1" s="1"/>
  <c r="M1055" i="1"/>
  <c r="I1056" i="1"/>
  <c r="J1056" i="1"/>
  <c r="O1056" i="1" s="1"/>
  <c r="K1056" i="1"/>
  <c r="L1056" i="1"/>
  <c r="M1056" i="1"/>
  <c r="N1056" i="1"/>
  <c r="I1057" i="1"/>
  <c r="M1057" i="1" s="1"/>
  <c r="J1057" i="1"/>
  <c r="O1057" i="1" s="1"/>
  <c r="I1058" i="1"/>
  <c r="J1058" i="1"/>
  <c r="O1058" i="1" s="1"/>
  <c r="K1058" i="1"/>
  <c r="L1058" i="1"/>
  <c r="M1058" i="1"/>
  <c r="N1058" i="1"/>
  <c r="I1059" i="1"/>
  <c r="K1059" i="1" s="1"/>
  <c r="J1059" i="1"/>
  <c r="O1059" i="1" s="1"/>
  <c r="I1060" i="1"/>
  <c r="J1060" i="1"/>
  <c r="O1060" i="1" s="1"/>
  <c r="L1060" i="1"/>
  <c r="I1061" i="1"/>
  <c r="M1061" i="1" s="1"/>
  <c r="J1061" i="1"/>
  <c r="O1061" i="1" s="1"/>
  <c r="I1062" i="1"/>
  <c r="J1062" i="1"/>
  <c r="O1062" i="1" s="1"/>
  <c r="K1062" i="1"/>
  <c r="L1062" i="1"/>
  <c r="I1063" i="1"/>
  <c r="N1063" i="1" s="1"/>
  <c r="J1063" i="1"/>
  <c r="O1063" i="1" s="1"/>
  <c r="K1063" i="1"/>
  <c r="L1063" i="1"/>
  <c r="I1064" i="1"/>
  <c r="J1064" i="1"/>
  <c r="O1064" i="1" s="1"/>
  <c r="K1064" i="1"/>
  <c r="L1064" i="1"/>
  <c r="M1064" i="1"/>
  <c r="N1064" i="1"/>
  <c r="I1065" i="1"/>
  <c r="L1065" i="1" s="1"/>
  <c r="J1065" i="1"/>
  <c r="O1065" i="1" s="1"/>
  <c r="K1065" i="1"/>
  <c r="M1065" i="1"/>
  <c r="N1065" i="1"/>
  <c r="I1066" i="1"/>
  <c r="J1066" i="1"/>
  <c r="O1066" i="1" s="1"/>
  <c r="K1066" i="1"/>
  <c r="L1066" i="1"/>
  <c r="M1066" i="1"/>
  <c r="N1066" i="1"/>
  <c r="I1067" i="1"/>
  <c r="M1067" i="1" s="1"/>
  <c r="J1067" i="1"/>
  <c r="O1067" i="1" s="1"/>
  <c r="N1067" i="1"/>
  <c r="I1068" i="1"/>
  <c r="J1068" i="1"/>
  <c r="O1068" i="1" s="1"/>
  <c r="L1068" i="1"/>
  <c r="N1068" i="1"/>
  <c r="I1069" i="1"/>
  <c r="J1069" i="1"/>
  <c r="O1069" i="1" s="1"/>
  <c r="I1070" i="1"/>
  <c r="J1070" i="1"/>
  <c r="O1070" i="1" s="1"/>
  <c r="L1070" i="1"/>
  <c r="N1070" i="1"/>
  <c r="I1071" i="1"/>
  <c r="N1071" i="1" s="1"/>
  <c r="J1071" i="1"/>
  <c r="O1071" i="1" s="1"/>
  <c r="K1071" i="1"/>
  <c r="L1071" i="1"/>
  <c r="I1072" i="1"/>
  <c r="J1072" i="1"/>
  <c r="O1072" i="1" s="1"/>
  <c r="I1073" i="1"/>
  <c r="L1073" i="1" s="1"/>
  <c r="J1073" i="1"/>
  <c r="O1073" i="1" s="1"/>
  <c r="K1073" i="1"/>
  <c r="M1073" i="1"/>
  <c r="N1073" i="1"/>
  <c r="I1074" i="1"/>
  <c r="J1074" i="1"/>
  <c r="O1074" i="1" s="1"/>
  <c r="K1074" i="1"/>
  <c r="L1074" i="1"/>
  <c r="M1074" i="1"/>
  <c r="N1074" i="1"/>
  <c r="I1075" i="1"/>
  <c r="L1075" i="1" s="1"/>
  <c r="J1075" i="1"/>
  <c r="O1075" i="1" s="1"/>
  <c r="I1076" i="1"/>
  <c r="J1076" i="1"/>
  <c r="O1076" i="1" s="1"/>
  <c r="L1076" i="1"/>
  <c r="N1076" i="1"/>
  <c r="I1077" i="1"/>
  <c r="L1077" i="1" s="1"/>
  <c r="J1077" i="1"/>
  <c r="O1077" i="1" s="1"/>
  <c r="K1077" i="1"/>
  <c r="M1077" i="1"/>
  <c r="N1077" i="1"/>
  <c r="I1078" i="1"/>
  <c r="J1078" i="1"/>
  <c r="O1078" i="1" s="1"/>
  <c r="I1079" i="1"/>
  <c r="J1079" i="1"/>
  <c r="O1079" i="1" s="1"/>
  <c r="K1079" i="1"/>
  <c r="L1079" i="1"/>
  <c r="I1080" i="1"/>
  <c r="L1080" i="1" s="1"/>
  <c r="J1080" i="1"/>
  <c r="O1080" i="1" s="1"/>
  <c r="N1080" i="1"/>
  <c r="I1081" i="1"/>
  <c r="J1081" i="1"/>
  <c r="O1081" i="1" s="1"/>
  <c r="K1081" i="1"/>
  <c r="L1081" i="1"/>
  <c r="M1081" i="1"/>
  <c r="N1081" i="1"/>
  <c r="I1082" i="1"/>
  <c r="J1082" i="1"/>
  <c r="O1082" i="1" s="1"/>
  <c r="K1082" i="1"/>
  <c r="L1082" i="1"/>
  <c r="M1082" i="1"/>
  <c r="N1082" i="1"/>
  <c r="I1083" i="1"/>
  <c r="J1083" i="1"/>
  <c r="O1083" i="1" s="1"/>
  <c r="M1083" i="1"/>
  <c r="N1083" i="1"/>
  <c r="I1084" i="1"/>
  <c r="K1084" i="1" s="1"/>
  <c r="J1084" i="1"/>
  <c r="O1084" i="1" s="1"/>
  <c r="L1084" i="1"/>
  <c r="N1084" i="1"/>
  <c r="I1085" i="1"/>
  <c r="J1085" i="1"/>
  <c r="O1085" i="1" s="1"/>
  <c r="M1085" i="1"/>
  <c r="N1085" i="1"/>
  <c r="I1086" i="1"/>
  <c r="M1086" i="1" s="1"/>
  <c r="J1086" i="1"/>
  <c r="O1086" i="1" s="1"/>
  <c r="K1086" i="1"/>
  <c r="L1086" i="1"/>
  <c r="I1087" i="1"/>
  <c r="J1087" i="1"/>
  <c r="O1087" i="1" s="1"/>
  <c r="I1088" i="1"/>
  <c r="L1088" i="1" s="1"/>
  <c r="J1088" i="1"/>
  <c r="O1088" i="1" s="1"/>
  <c r="K1088" i="1"/>
  <c r="M1088" i="1"/>
  <c r="N1088" i="1"/>
  <c r="I1089" i="1"/>
  <c r="L1089" i="1" s="1"/>
  <c r="J1089" i="1"/>
  <c r="O1089" i="1" s="1"/>
  <c r="I1090" i="1"/>
  <c r="J1090" i="1"/>
  <c r="O1090" i="1" s="1"/>
  <c r="K1090" i="1"/>
  <c r="L1090" i="1"/>
  <c r="M1090" i="1"/>
  <c r="N1090" i="1"/>
  <c r="I1091" i="1"/>
  <c r="M1091" i="1" s="1"/>
  <c r="J1091" i="1"/>
  <c r="O1091" i="1" s="1"/>
  <c r="K1091" i="1"/>
  <c r="L1091" i="1"/>
  <c r="N1091" i="1"/>
  <c r="I1092" i="1"/>
  <c r="K1092" i="1" s="1"/>
  <c r="J1092" i="1"/>
  <c r="O1092" i="1" s="1"/>
  <c r="L1092" i="1"/>
  <c r="M1092" i="1"/>
  <c r="N1092" i="1"/>
  <c r="I1093" i="1"/>
  <c r="J1093" i="1"/>
  <c r="O1093" i="1" s="1"/>
  <c r="M1093" i="1"/>
  <c r="N1093" i="1"/>
  <c r="I1094" i="1"/>
  <c r="J1094" i="1"/>
  <c r="O1094" i="1" s="1"/>
  <c r="K1094" i="1"/>
  <c r="L1094" i="1"/>
  <c r="I1095" i="1"/>
  <c r="J1095" i="1"/>
  <c r="O1095" i="1" s="1"/>
  <c r="I1096" i="1"/>
  <c r="J1096" i="1"/>
  <c r="O1096" i="1" s="1"/>
  <c r="K1096" i="1"/>
  <c r="L1096" i="1"/>
  <c r="M1096" i="1"/>
  <c r="N1096" i="1"/>
  <c r="I1097" i="1"/>
  <c r="K1097" i="1" s="1"/>
  <c r="J1097" i="1"/>
  <c r="O1097" i="1" s="1"/>
  <c r="L1097" i="1"/>
  <c r="M1097" i="1"/>
  <c r="N1097" i="1"/>
  <c r="I1098" i="1"/>
  <c r="J1098" i="1"/>
  <c r="O1098" i="1" s="1"/>
  <c r="K1098" i="1"/>
  <c r="L1098" i="1"/>
  <c r="M1098" i="1"/>
  <c r="N1098" i="1"/>
  <c r="I1099" i="1"/>
  <c r="J1099" i="1"/>
  <c r="O1099" i="1" s="1"/>
  <c r="I1100" i="1"/>
  <c r="J1100" i="1"/>
  <c r="O1100" i="1" s="1"/>
  <c r="M1100" i="1"/>
  <c r="N1100" i="1"/>
  <c r="I1101" i="1"/>
  <c r="K1101" i="1" s="1"/>
  <c r="J1101" i="1"/>
  <c r="O1101" i="1" s="1"/>
  <c r="M1101" i="1"/>
  <c r="I1102" i="1"/>
  <c r="J1102" i="1"/>
  <c r="O1102" i="1" s="1"/>
  <c r="I1103" i="1"/>
  <c r="N1103" i="1" s="1"/>
  <c r="J1103" i="1"/>
  <c r="O1103" i="1" s="1"/>
  <c r="K1103" i="1"/>
  <c r="M1103" i="1"/>
  <c r="I1104" i="1"/>
  <c r="L1104" i="1" s="1"/>
  <c r="J1104" i="1"/>
  <c r="O1104" i="1" s="1"/>
  <c r="M1104" i="1"/>
  <c r="I1105" i="1"/>
  <c r="M1105" i="1" s="1"/>
  <c r="J1105" i="1"/>
  <c r="O1105" i="1" s="1"/>
  <c r="K1105" i="1"/>
  <c r="L1105" i="1"/>
  <c r="I1106" i="1"/>
  <c r="J1106" i="1"/>
  <c r="O1106" i="1" s="1"/>
  <c r="K1106" i="1"/>
  <c r="L1106" i="1"/>
  <c r="M1106" i="1"/>
  <c r="N1106" i="1"/>
  <c r="I1107" i="1"/>
  <c r="J1107" i="1"/>
  <c r="O1107" i="1" s="1"/>
  <c r="K1107" i="1"/>
  <c r="L1107" i="1"/>
  <c r="M1107" i="1"/>
  <c r="N1107" i="1"/>
  <c r="I1108" i="1"/>
  <c r="M1108" i="1" s="1"/>
  <c r="J1108" i="1"/>
  <c r="O1108" i="1" s="1"/>
  <c r="N1108" i="1"/>
  <c r="I1109" i="1"/>
  <c r="J1109" i="1"/>
  <c r="O1109" i="1" s="1"/>
  <c r="I1110" i="1"/>
  <c r="J1110" i="1"/>
  <c r="O1110" i="1" s="1"/>
  <c r="K1110" i="1"/>
  <c r="N1110" i="1"/>
  <c r="I1111" i="1"/>
  <c r="N1111" i="1" s="1"/>
  <c r="J1111" i="1"/>
  <c r="O1111" i="1" s="1"/>
  <c r="K1111" i="1"/>
  <c r="L1111" i="1"/>
  <c r="M1111" i="1"/>
  <c r="I1112" i="1"/>
  <c r="K1112" i="1" s="1"/>
  <c r="J1112" i="1"/>
  <c r="O1112" i="1" s="1"/>
  <c r="L1112" i="1"/>
  <c r="M1112" i="1"/>
  <c r="I1113" i="1"/>
  <c r="M1113" i="1" s="1"/>
  <c r="J1113" i="1"/>
  <c r="O1113" i="1" s="1"/>
  <c r="K1113" i="1"/>
  <c r="L1113" i="1"/>
  <c r="N1113" i="1"/>
  <c r="I1114" i="1"/>
  <c r="J1114" i="1"/>
  <c r="O1114" i="1" s="1"/>
  <c r="K1114" i="1"/>
  <c r="L1114" i="1"/>
  <c r="M1114" i="1"/>
  <c r="N1114" i="1"/>
  <c r="I1115" i="1"/>
  <c r="J1115" i="1"/>
  <c r="O1115" i="1" s="1"/>
  <c r="I1116" i="1"/>
  <c r="J1116" i="1"/>
  <c r="O1116" i="1" s="1"/>
  <c r="L1116" i="1"/>
  <c r="M1116" i="1"/>
  <c r="I1117" i="1"/>
  <c r="L1117" i="1" s="1"/>
  <c r="J1117" i="1"/>
  <c r="O1117" i="1" s="1"/>
  <c r="K1117" i="1"/>
  <c r="M1117" i="1"/>
  <c r="N1117" i="1"/>
  <c r="I1118" i="1"/>
  <c r="M1118" i="1" s="1"/>
  <c r="J1118" i="1"/>
  <c r="O1118" i="1" s="1"/>
  <c r="K1118" i="1"/>
  <c r="N1118" i="1"/>
  <c r="I1119" i="1"/>
  <c r="J1119" i="1"/>
  <c r="O1119" i="1" s="1"/>
  <c r="L1119" i="1"/>
  <c r="M1119" i="1"/>
  <c r="I1120" i="1"/>
  <c r="M1120" i="1" s="1"/>
  <c r="J1120" i="1"/>
  <c r="O1120" i="1" s="1"/>
  <c r="L1120" i="1"/>
  <c r="N1120" i="1"/>
  <c r="I1121" i="1"/>
  <c r="J1121" i="1"/>
  <c r="O1121" i="1" s="1"/>
  <c r="I1122" i="1"/>
  <c r="J1122" i="1"/>
  <c r="O1122" i="1" s="1"/>
  <c r="K1122" i="1"/>
  <c r="L1122" i="1"/>
  <c r="M1122" i="1"/>
  <c r="N1122" i="1"/>
  <c r="I1123" i="1"/>
  <c r="L1123" i="1" s="1"/>
  <c r="J1123" i="1"/>
  <c r="O1123" i="1" s="1"/>
  <c r="K1123" i="1"/>
  <c r="M1123" i="1"/>
  <c r="N1123" i="1"/>
  <c r="I1124" i="1"/>
  <c r="M1124" i="1" s="1"/>
  <c r="J1124" i="1"/>
  <c r="O1124" i="1" s="1"/>
  <c r="L1124" i="1"/>
  <c r="I1125" i="1"/>
  <c r="J1125" i="1"/>
  <c r="O1125" i="1" s="1"/>
  <c r="I1126" i="1"/>
  <c r="M1126" i="1" s="1"/>
  <c r="J1126" i="1"/>
  <c r="O1126" i="1" s="1"/>
  <c r="K1126" i="1"/>
  <c r="L1126" i="1"/>
  <c r="N1126" i="1"/>
  <c r="I1127" i="1"/>
  <c r="L1127" i="1" s="1"/>
  <c r="J1127" i="1"/>
  <c r="O1127" i="1" s="1"/>
  <c r="M1127" i="1"/>
  <c r="I1128" i="1"/>
  <c r="J1128" i="1"/>
  <c r="O1128" i="1" s="1"/>
  <c r="I1129" i="1"/>
  <c r="L1129" i="1" s="1"/>
  <c r="J1129" i="1"/>
  <c r="O1129" i="1" s="1"/>
  <c r="K1129" i="1"/>
  <c r="M1129" i="1"/>
  <c r="N1129" i="1"/>
  <c r="I1130" i="1"/>
  <c r="J1130" i="1"/>
  <c r="O1130" i="1" s="1"/>
  <c r="K1130" i="1"/>
  <c r="L1130" i="1"/>
  <c r="M1130" i="1"/>
  <c r="N1130" i="1"/>
  <c r="I1131" i="1"/>
  <c r="J1131" i="1"/>
  <c r="O1131" i="1" s="1"/>
  <c r="K1131" i="1"/>
  <c r="L1131" i="1"/>
  <c r="M1131" i="1"/>
  <c r="N1131" i="1"/>
  <c r="I1132" i="1"/>
  <c r="J1132" i="1"/>
  <c r="O1132" i="1" s="1"/>
  <c r="I1133" i="1"/>
  <c r="J1133" i="1"/>
  <c r="O1133" i="1" s="1"/>
  <c r="K1133" i="1"/>
  <c r="N1133" i="1"/>
  <c r="I1134" i="1"/>
  <c r="M1134" i="1" s="1"/>
  <c r="J1134" i="1"/>
  <c r="O1134" i="1" s="1"/>
  <c r="L1134" i="1"/>
  <c r="I1135" i="1"/>
  <c r="J1135" i="1"/>
  <c r="O1135" i="1" s="1"/>
  <c r="I1136" i="1"/>
  <c r="J1136" i="1"/>
  <c r="O1136" i="1" s="1"/>
  <c r="K1136" i="1"/>
  <c r="L1136" i="1"/>
  <c r="I1137" i="1"/>
  <c r="L1137" i="1" s="1"/>
  <c r="J1137" i="1"/>
  <c r="O1137" i="1" s="1"/>
  <c r="K1137" i="1"/>
  <c r="N1137" i="1"/>
  <c r="I1138" i="1"/>
  <c r="J1138" i="1"/>
  <c r="O1138" i="1" s="1"/>
  <c r="K1138" i="1"/>
  <c r="L1138" i="1"/>
  <c r="M1138" i="1"/>
  <c r="N1138" i="1"/>
  <c r="I1139" i="1"/>
  <c r="J1139" i="1"/>
  <c r="O1139" i="1" s="1"/>
  <c r="I1140" i="1"/>
  <c r="K1140" i="1" s="1"/>
  <c r="J1140" i="1"/>
  <c r="O1140" i="1" s="1"/>
  <c r="L1140" i="1"/>
  <c r="M1140" i="1"/>
  <c r="N1140" i="1"/>
  <c r="I1141" i="1"/>
  <c r="L1141" i="1" s="1"/>
  <c r="J1141" i="1"/>
  <c r="O1141" i="1" s="1"/>
  <c r="K1141" i="1"/>
  <c r="M1141" i="1"/>
  <c r="N1141" i="1"/>
  <c r="I1142" i="1"/>
  <c r="L1142" i="1" s="1"/>
  <c r="J1142" i="1"/>
  <c r="O1142" i="1" s="1"/>
  <c r="N1142" i="1"/>
  <c r="I1143" i="1"/>
  <c r="J1143" i="1"/>
  <c r="O1143" i="1" s="1"/>
  <c r="I1144" i="1"/>
  <c r="J1144" i="1"/>
  <c r="O1144" i="1" s="1"/>
  <c r="K1144" i="1"/>
  <c r="L1144" i="1"/>
  <c r="M1144" i="1"/>
  <c r="N1144" i="1"/>
  <c r="I1145" i="1"/>
  <c r="J1145" i="1"/>
  <c r="O1145" i="1" s="1"/>
  <c r="K1145" i="1"/>
  <c r="L1145" i="1"/>
  <c r="M1145" i="1"/>
  <c r="N1145" i="1"/>
  <c r="I1146" i="1"/>
  <c r="J1146" i="1"/>
  <c r="O1146" i="1" s="1"/>
  <c r="K1146" i="1"/>
  <c r="L1146" i="1"/>
  <c r="M1146" i="1"/>
  <c r="N1146" i="1"/>
  <c r="I1147" i="1"/>
  <c r="J1147" i="1"/>
  <c r="O1147" i="1" s="1"/>
  <c r="I1148" i="1"/>
  <c r="J1148" i="1"/>
  <c r="O1148" i="1" s="1"/>
  <c r="L1148" i="1"/>
  <c r="N1148" i="1"/>
  <c r="I1149" i="1"/>
  <c r="L1149" i="1" s="1"/>
  <c r="J1149" i="1"/>
  <c r="O1149" i="1" s="1"/>
  <c r="K1149" i="1"/>
  <c r="N1149" i="1"/>
  <c r="I1150" i="1"/>
  <c r="J1150" i="1"/>
  <c r="O1150" i="1" s="1"/>
  <c r="I1151" i="1"/>
  <c r="N1151" i="1" s="1"/>
  <c r="J1151" i="1"/>
  <c r="O1151" i="1" s="1"/>
  <c r="K1151" i="1"/>
  <c r="L1151" i="1"/>
  <c r="M1151" i="1"/>
  <c r="I1152" i="1"/>
  <c r="L1152" i="1" s="1"/>
  <c r="J1152" i="1"/>
  <c r="O1152" i="1" s="1"/>
  <c r="K1152" i="1"/>
  <c r="M1152" i="1"/>
  <c r="N1152" i="1"/>
  <c r="I1153" i="1"/>
  <c r="N1153" i="1" s="1"/>
  <c r="J1153" i="1"/>
  <c r="O1153" i="1" s="1"/>
  <c r="M1153" i="1"/>
  <c r="I1154" i="1"/>
  <c r="J1154" i="1"/>
  <c r="O1154" i="1" s="1"/>
  <c r="K1154" i="1"/>
  <c r="L1154" i="1"/>
  <c r="M1154" i="1"/>
  <c r="N1154" i="1"/>
  <c r="I1155" i="1"/>
  <c r="J1155" i="1"/>
  <c r="O1155" i="1" s="1"/>
  <c r="K1155" i="1"/>
  <c r="L1155" i="1"/>
  <c r="I1156" i="1"/>
  <c r="K1156" i="1" s="1"/>
  <c r="J1156" i="1"/>
  <c r="O1156" i="1" s="1"/>
  <c r="L1156" i="1"/>
  <c r="M1156" i="1"/>
  <c r="N1156" i="1"/>
  <c r="I1157" i="1"/>
  <c r="M1157" i="1" s="1"/>
  <c r="J1157" i="1"/>
  <c r="O1157" i="1" s="1"/>
  <c r="N1157" i="1"/>
  <c r="I1158" i="1"/>
  <c r="J1158" i="1"/>
  <c r="O1158" i="1" s="1"/>
  <c r="I1159" i="1"/>
  <c r="N1159" i="1" s="1"/>
  <c r="J1159" i="1"/>
  <c r="O1159" i="1" s="1"/>
  <c r="K1159" i="1"/>
  <c r="L1159" i="1"/>
  <c r="M1159" i="1"/>
  <c r="I1160" i="1"/>
  <c r="J1160" i="1"/>
  <c r="O1160" i="1" s="1"/>
  <c r="K1160" i="1"/>
  <c r="L1160" i="1"/>
  <c r="M1160" i="1"/>
  <c r="N1160" i="1"/>
  <c r="I1161" i="1"/>
  <c r="J1161" i="1"/>
  <c r="O1161" i="1" s="1"/>
  <c r="I1162" i="1"/>
  <c r="J1162" i="1"/>
  <c r="O1162" i="1" s="1"/>
  <c r="K1162" i="1"/>
  <c r="L1162" i="1"/>
  <c r="M1162" i="1"/>
  <c r="N1162" i="1"/>
  <c r="I1163" i="1"/>
  <c r="K1163" i="1" s="1"/>
  <c r="J1163" i="1"/>
  <c r="O1163" i="1" s="1"/>
  <c r="I1164" i="1"/>
  <c r="K1164" i="1" s="1"/>
  <c r="J1164" i="1"/>
  <c r="O1164" i="1" s="1"/>
  <c r="L1164" i="1"/>
  <c r="N1164" i="1"/>
  <c r="I1165" i="1"/>
  <c r="J1165" i="1"/>
  <c r="O1165" i="1" s="1"/>
  <c r="I1166" i="1"/>
  <c r="M1166" i="1" s="1"/>
  <c r="J1166" i="1"/>
  <c r="O1166" i="1" s="1"/>
  <c r="K1166" i="1"/>
  <c r="L1166" i="1"/>
  <c r="N1166" i="1"/>
  <c r="I1167" i="1"/>
  <c r="J1167" i="1"/>
  <c r="O1167" i="1" s="1"/>
  <c r="K1167" i="1"/>
  <c r="M1167" i="1"/>
  <c r="I1168" i="1"/>
  <c r="N1168" i="1" s="1"/>
  <c r="J1168" i="1"/>
  <c r="O1168" i="1" s="1"/>
  <c r="K1168" i="1"/>
  <c r="M1168" i="1"/>
  <c r="I1169" i="1"/>
  <c r="J1169" i="1"/>
  <c r="O1169" i="1" s="1"/>
  <c r="K1169" i="1"/>
  <c r="L1169" i="1"/>
  <c r="M1169" i="1"/>
  <c r="N1169" i="1"/>
  <c r="I1170" i="1"/>
  <c r="J1170" i="1"/>
  <c r="O1170" i="1" s="1"/>
  <c r="K1170" i="1"/>
  <c r="L1170" i="1"/>
  <c r="M1170" i="1"/>
  <c r="N1170" i="1"/>
  <c r="I1171" i="1"/>
  <c r="J1171" i="1"/>
  <c r="O1171" i="1" s="1"/>
  <c r="K1171" i="1"/>
  <c r="L1171" i="1"/>
  <c r="M1171" i="1"/>
  <c r="N1171" i="1"/>
  <c r="I1172" i="1"/>
  <c r="N1172" i="1" s="1"/>
  <c r="J1172" i="1"/>
  <c r="O1172" i="1" s="1"/>
  <c r="M1172" i="1"/>
  <c r="I1173" i="1"/>
  <c r="J1173" i="1"/>
  <c r="O1173" i="1" s="1"/>
  <c r="I1174" i="1"/>
  <c r="J1174" i="1"/>
  <c r="O1174" i="1" s="1"/>
  <c r="K1174" i="1"/>
  <c r="L1174" i="1"/>
  <c r="I1175" i="1"/>
  <c r="N1175" i="1" s="1"/>
  <c r="J1175" i="1"/>
  <c r="O1175" i="1" s="1"/>
  <c r="K1175" i="1"/>
  <c r="L1175" i="1"/>
  <c r="M1175" i="1"/>
  <c r="I1176" i="1"/>
  <c r="K1176" i="1" s="1"/>
  <c r="J1176" i="1"/>
  <c r="O1176" i="1" s="1"/>
  <c r="L1176" i="1"/>
  <c r="N1176" i="1"/>
  <c r="I1177" i="1"/>
  <c r="M1177" i="1" s="1"/>
  <c r="J1177" i="1"/>
  <c r="O1177" i="1" s="1"/>
  <c r="K1177" i="1"/>
  <c r="L1177" i="1"/>
  <c r="N1177" i="1"/>
  <c r="I1178" i="1"/>
  <c r="J1178" i="1"/>
  <c r="O1178" i="1" s="1"/>
  <c r="K1178" i="1"/>
  <c r="L1178" i="1"/>
  <c r="M1178" i="1"/>
  <c r="N1178" i="1"/>
  <c r="I1179" i="1"/>
  <c r="L1179" i="1" s="1"/>
  <c r="J1179" i="1"/>
  <c r="O1179" i="1" s="1"/>
  <c r="K1179" i="1"/>
  <c r="M1179" i="1"/>
  <c r="N1179" i="1"/>
  <c r="I1180" i="1"/>
  <c r="K1180" i="1" s="1"/>
  <c r="J1180" i="1"/>
  <c r="O1180" i="1" s="1"/>
  <c r="M1180" i="1"/>
  <c r="I1181" i="1"/>
  <c r="J1181" i="1"/>
  <c r="O1181" i="1" s="1"/>
  <c r="I1182" i="1"/>
  <c r="J1182" i="1"/>
  <c r="O1182" i="1" s="1"/>
  <c r="K1182" i="1"/>
  <c r="N1182" i="1"/>
  <c r="I1183" i="1"/>
  <c r="N1183" i="1" s="1"/>
  <c r="J1183" i="1"/>
  <c r="O1183" i="1" s="1"/>
  <c r="K1183" i="1"/>
  <c r="M1183" i="1"/>
  <c r="I1184" i="1"/>
  <c r="J1184" i="1"/>
  <c r="O1184" i="1" s="1"/>
  <c r="N1184" i="1"/>
  <c r="I1185" i="1"/>
  <c r="J1185" i="1"/>
  <c r="O1185" i="1" s="1"/>
  <c r="K1185" i="1"/>
  <c r="L1185" i="1"/>
  <c r="M1185" i="1"/>
  <c r="N1185" i="1"/>
  <c r="I1186" i="1"/>
  <c r="J1186" i="1"/>
  <c r="O1186" i="1" s="1"/>
  <c r="K1186" i="1"/>
  <c r="L1186" i="1"/>
  <c r="M1186" i="1"/>
  <c r="N1186" i="1"/>
  <c r="I1187" i="1"/>
  <c r="L1187" i="1" s="1"/>
  <c r="J1187" i="1"/>
  <c r="O1187" i="1" s="1"/>
  <c r="K1187" i="1"/>
  <c r="M1187" i="1"/>
  <c r="N1187" i="1"/>
  <c r="I1188" i="1"/>
  <c r="L1188" i="1" s="1"/>
  <c r="J1188" i="1"/>
  <c r="O1188" i="1" s="1"/>
  <c r="M1188" i="1"/>
  <c r="I1189" i="1"/>
  <c r="J1189" i="1"/>
  <c r="O1189" i="1" s="1"/>
  <c r="I1190" i="1"/>
  <c r="M1190" i="1" s="1"/>
  <c r="J1190" i="1"/>
  <c r="O1190" i="1" s="1"/>
  <c r="K1190" i="1"/>
  <c r="L1190" i="1"/>
  <c r="N1190" i="1"/>
  <c r="I1191" i="1"/>
  <c r="M1191" i="1" s="1"/>
  <c r="J1191" i="1"/>
  <c r="O1191" i="1" s="1"/>
  <c r="L1191" i="1"/>
  <c r="I1192" i="1"/>
  <c r="J1192" i="1"/>
  <c r="O1192" i="1" s="1"/>
  <c r="I1193" i="1"/>
  <c r="N1193" i="1" s="1"/>
  <c r="J1193" i="1"/>
  <c r="O1193" i="1" s="1"/>
  <c r="K1193" i="1"/>
  <c r="L1193" i="1"/>
  <c r="M1193" i="1"/>
  <c r="I1194" i="1"/>
  <c r="J1194" i="1"/>
  <c r="O1194" i="1" s="1"/>
  <c r="K1194" i="1"/>
  <c r="L1194" i="1"/>
  <c r="M1194" i="1"/>
  <c r="N1194" i="1"/>
  <c r="I1195" i="1"/>
  <c r="K1195" i="1" s="1"/>
  <c r="J1195" i="1"/>
  <c r="O1195" i="1" s="1"/>
  <c r="L1195" i="1"/>
  <c r="N1195" i="1"/>
  <c r="I1196" i="1"/>
  <c r="J1196" i="1"/>
  <c r="O1196" i="1" s="1"/>
  <c r="K1196" i="1"/>
  <c r="L1196" i="1"/>
  <c r="M1196" i="1"/>
  <c r="N1196" i="1"/>
  <c r="I1197" i="1"/>
  <c r="J1197" i="1"/>
  <c r="O1197" i="1" s="1"/>
  <c r="N1197" i="1"/>
  <c r="I1198" i="1"/>
  <c r="J1198" i="1"/>
  <c r="O1198" i="1" s="1"/>
  <c r="I1199" i="1"/>
  <c r="M1199" i="1" s="1"/>
  <c r="J1199" i="1"/>
  <c r="O1199" i="1" s="1"/>
  <c r="K1199" i="1"/>
  <c r="I1200" i="1"/>
  <c r="M1200" i="1" s="1"/>
  <c r="J1200" i="1"/>
  <c r="O1200" i="1" s="1"/>
  <c r="K1200" i="1"/>
  <c r="N1200" i="1"/>
  <c r="I1201" i="1"/>
  <c r="N1201" i="1" s="1"/>
  <c r="J1201" i="1"/>
  <c r="O1201" i="1" s="1"/>
  <c r="K1201" i="1"/>
  <c r="M1201" i="1"/>
  <c r="I1202" i="1"/>
  <c r="J1202" i="1"/>
  <c r="O1202" i="1" s="1"/>
  <c r="I1203" i="1"/>
  <c r="L1203" i="1" s="1"/>
  <c r="J1203" i="1"/>
  <c r="O1203" i="1" s="1"/>
  <c r="K1203" i="1"/>
  <c r="I1204" i="1"/>
  <c r="J1204" i="1"/>
  <c r="O1204" i="1" s="1"/>
  <c r="K1204" i="1"/>
  <c r="L1204" i="1"/>
  <c r="M1204" i="1"/>
  <c r="N1204" i="1"/>
  <c r="I1205" i="1"/>
  <c r="L1205" i="1" s="1"/>
  <c r="J1205" i="1"/>
  <c r="O1205" i="1" s="1"/>
  <c r="K1205" i="1"/>
  <c r="M1205" i="1"/>
  <c r="N1205" i="1"/>
  <c r="I1206" i="1"/>
  <c r="K1206" i="1" s="1"/>
  <c r="J1206" i="1"/>
  <c r="O1206" i="1" s="1"/>
  <c r="M1206" i="1"/>
  <c r="I1207" i="1"/>
  <c r="J1207" i="1"/>
  <c r="O1207" i="1" s="1"/>
  <c r="I1208" i="1"/>
  <c r="M1208" i="1" s="1"/>
  <c r="J1208" i="1"/>
  <c r="O1208" i="1" s="1"/>
  <c r="K1208" i="1"/>
  <c r="L1208" i="1"/>
  <c r="N1208" i="1"/>
  <c r="I1209" i="1"/>
  <c r="N1209" i="1" s="1"/>
  <c r="J1209" i="1"/>
  <c r="O1209" i="1" s="1"/>
  <c r="K1209" i="1"/>
  <c r="L1209" i="1"/>
  <c r="M1209" i="1"/>
  <c r="I1210" i="1"/>
  <c r="K1210" i="1" s="1"/>
  <c r="J1210" i="1"/>
  <c r="O1210" i="1" s="1"/>
  <c r="L1210" i="1"/>
  <c r="N1210" i="1"/>
  <c r="I1211" i="1"/>
  <c r="N1211" i="1" s="1"/>
  <c r="J1211" i="1"/>
  <c r="O1211" i="1" s="1"/>
  <c r="I1212" i="1"/>
  <c r="J1212" i="1"/>
  <c r="O1212" i="1" s="1"/>
  <c r="K1212" i="1"/>
  <c r="L1212" i="1"/>
  <c r="M1212" i="1"/>
  <c r="N1212" i="1"/>
  <c r="I1213" i="1"/>
  <c r="J1213" i="1"/>
  <c r="O1213" i="1" s="1"/>
  <c r="K1213" i="1"/>
  <c r="L1213" i="1"/>
  <c r="M1213" i="1"/>
  <c r="N1213" i="1"/>
  <c r="I1214" i="1"/>
  <c r="J1214" i="1"/>
  <c r="O1214" i="1" s="1"/>
  <c r="L1214" i="1"/>
  <c r="M1214" i="1"/>
  <c r="I1215" i="1"/>
  <c r="L1215" i="1" s="1"/>
  <c r="J1215" i="1"/>
  <c r="O1215" i="1" s="1"/>
  <c r="K1215" i="1"/>
  <c r="N1215" i="1"/>
  <c r="I1216" i="1"/>
  <c r="M1216" i="1" s="1"/>
  <c r="J1216" i="1"/>
  <c r="O1216" i="1" s="1"/>
  <c r="K1216" i="1"/>
  <c r="N1216" i="1"/>
  <c r="I1217" i="1"/>
  <c r="J1217" i="1"/>
  <c r="O1217" i="1" s="1"/>
  <c r="I1218" i="1"/>
  <c r="K1218" i="1" s="1"/>
  <c r="J1218" i="1"/>
  <c r="O1218" i="1" s="1"/>
  <c r="L1218" i="1"/>
  <c r="I1219" i="1"/>
  <c r="L1219" i="1" s="1"/>
  <c r="J1219" i="1"/>
  <c r="O1219" i="1" s="1"/>
  <c r="K1219" i="1"/>
  <c r="M1219" i="1"/>
  <c r="N1219" i="1"/>
  <c r="I1220" i="1"/>
  <c r="J1220" i="1"/>
  <c r="O1220" i="1" s="1"/>
  <c r="K1220" i="1"/>
  <c r="L1220" i="1"/>
  <c r="M1220" i="1"/>
  <c r="N1220" i="1"/>
  <c r="I1221" i="1"/>
  <c r="L1221" i="1" s="1"/>
  <c r="J1221" i="1"/>
  <c r="O1221" i="1" s="1"/>
  <c r="K1221" i="1"/>
  <c r="M1221" i="1"/>
  <c r="I1222" i="1"/>
  <c r="J1222" i="1"/>
  <c r="O1222" i="1" s="1"/>
  <c r="I1223" i="1"/>
  <c r="L1223" i="1" s="1"/>
  <c r="J1223" i="1"/>
  <c r="O1223" i="1" s="1"/>
  <c r="K1223" i="1"/>
  <c r="M1223" i="1"/>
  <c r="N1223" i="1"/>
  <c r="I1224" i="1"/>
  <c r="M1224" i="1" s="1"/>
  <c r="J1224" i="1"/>
  <c r="O1224" i="1" s="1"/>
  <c r="K1224" i="1"/>
  <c r="L1224" i="1"/>
  <c r="N1224" i="1"/>
  <c r="I1225" i="1"/>
  <c r="N1225" i="1" s="1"/>
  <c r="J1225" i="1"/>
  <c r="O1225" i="1" s="1"/>
  <c r="L1225" i="1"/>
  <c r="I1226" i="1"/>
  <c r="N1226" i="1" s="1"/>
  <c r="J1226" i="1"/>
  <c r="O1226" i="1" s="1"/>
  <c r="I1227" i="1"/>
  <c r="J1227" i="1"/>
  <c r="O1227" i="1" s="1"/>
  <c r="K1227" i="1"/>
  <c r="L1227" i="1"/>
  <c r="M1227" i="1"/>
  <c r="N1227" i="1"/>
  <c r="I1228" i="1"/>
  <c r="J1228" i="1"/>
  <c r="O1228" i="1" s="1"/>
  <c r="K1228" i="1"/>
  <c r="L1228" i="1"/>
  <c r="M1228" i="1"/>
  <c r="N1228" i="1"/>
  <c r="I1229" i="1"/>
  <c r="J1229" i="1"/>
  <c r="O1229" i="1" s="1"/>
  <c r="K1229" i="1"/>
  <c r="L1229" i="1"/>
  <c r="M1229" i="1"/>
  <c r="N1229" i="1"/>
  <c r="I1230" i="1"/>
  <c r="K1230" i="1" s="1"/>
  <c r="J1230" i="1"/>
  <c r="O1230" i="1" s="1"/>
  <c r="L1230" i="1"/>
  <c r="N1230" i="1"/>
  <c r="I1231" i="1"/>
  <c r="L1231" i="1" s="1"/>
  <c r="J1231" i="1"/>
  <c r="O1231" i="1" s="1"/>
  <c r="K1231" i="1"/>
  <c r="N1231" i="1"/>
  <c r="I1232" i="1"/>
  <c r="J1232" i="1"/>
  <c r="O1232" i="1" s="1"/>
  <c r="I1233" i="1"/>
  <c r="L1233" i="1" s="1"/>
  <c r="J1233" i="1"/>
  <c r="O1233" i="1" s="1"/>
  <c r="K1233" i="1"/>
  <c r="I1234" i="1"/>
  <c r="L1234" i="1" s="1"/>
  <c r="J1234" i="1"/>
  <c r="O1234" i="1" s="1"/>
  <c r="K1234" i="1"/>
  <c r="M1234" i="1"/>
  <c r="N1234" i="1"/>
  <c r="I1235" i="1"/>
  <c r="L1235" i="1" s="1"/>
  <c r="J1235" i="1"/>
  <c r="O1235" i="1" s="1"/>
  <c r="K1235" i="1"/>
  <c r="M1235" i="1"/>
  <c r="I1236" i="1"/>
  <c r="J1236" i="1"/>
  <c r="O1236" i="1" s="1"/>
  <c r="K1236" i="1"/>
  <c r="L1236" i="1"/>
  <c r="M1236" i="1"/>
  <c r="N1236" i="1"/>
  <c r="I1237" i="1"/>
  <c r="J1237" i="1"/>
  <c r="O1237" i="1" s="1"/>
  <c r="I1238" i="1"/>
  <c r="K1238" i="1" s="1"/>
  <c r="J1238" i="1"/>
  <c r="O1238" i="1" s="1"/>
  <c r="L1238" i="1"/>
  <c r="M1238" i="1"/>
  <c r="N1238" i="1"/>
  <c r="I1239" i="1"/>
  <c r="L1239" i="1" s="1"/>
  <c r="J1239" i="1"/>
  <c r="O1239" i="1" s="1"/>
  <c r="K1239" i="1"/>
  <c r="M1239" i="1"/>
  <c r="N1239" i="1"/>
  <c r="I1240" i="1"/>
  <c r="M1240" i="1" s="1"/>
  <c r="J1240" i="1"/>
  <c r="O1240" i="1" s="1"/>
  <c r="L1240" i="1"/>
  <c r="I1241" i="1"/>
  <c r="J1241" i="1"/>
  <c r="O1241" i="1" s="1"/>
  <c r="I1242" i="1"/>
  <c r="J1242" i="1"/>
  <c r="O1242" i="1" s="1"/>
  <c r="K1242" i="1"/>
  <c r="L1242" i="1"/>
  <c r="M1242" i="1"/>
  <c r="N1242" i="1"/>
  <c r="I1243" i="1"/>
  <c r="J1243" i="1"/>
  <c r="O1243" i="1" s="1"/>
  <c r="K1243" i="1"/>
  <c r="L1243" i="1"/>
  <c r="M1243" i="1"/>
  <c r="N1243" i="1"/>
  <c r="I1244" i="1"/>
  <c r="L1244" i="1" s="1"/>
  <c r="J1244" i="1"/>
  <c r="O1244" i="1" s="1"/>
  <c r="K1244" i="1"/>
  <c r="M1244" i="1"/>
  <c r="N1244" i="1"/>
  <c r="I1245" i="1"/>
  <c r="K1245" i="1" s="1"/>
  <c r="J1245" i="1"/>
  <c r="O1245" i="1" s="1"/>
  <c r="L1245" i="1"/>
  <c r="N1245" i="1"/>
  <c r="I1246" i="1"/>
  <c r="L1246" i="1" s="1"/>
  <c r="J1246" i="1"/>
  <c r="O1246" i="1" s="1"/>
  <c r="K1246" i="1"/>
  <c r="M1246" i="1"/>
  <c r="I1247" i="1"/>
  <c r="J1247" i="1"/>
  <c r="O1247" i="1" s="1"/>
  <c r="I1248" i="1"/>
  <c r="J1248" i="1"/>
  <c r="O1248" i="1" s="1"/>
  <c r="I1249" i="1"/>
  <c r="J1249" i="1"/>
  <c r="O1249" i="1" s="1"/>
  <c r="K1249" i="1"/>
  <c r="L1249" i="1"/>
  <c r="M1249" i="1"/>
  <c r="N1249" i="1"/>
  <c r="I1250" i="1"/>
  <c r="J1250" i="1"/>
  <c r="O1250" i="1" s="1"/>
  <c r="K1250" i="1"/>
  <c r="L1250" i="1"/>
  <c r="I1251" i="1"/>
  <c r="J1251" i="1"/>
  <c r="O1251" i="1" s="1"/>
  <c r="K1251" i="1"/>
  <c r="L1251" i="1"/>
  <c r="M1251" i="1"/>
  <c r="N1251" i="1"/>
  <c r="I1252" i="1"/>
  <c r="L1252" i="1" s="1"/>
  <c r="J1252" i="1"/>
  <c r="O1252" i="1" s="1"/>
  <c r="K1252" i="1"/>
  <c r="M1252" i="1"/>
  <c r="N1252" i="1"/>
  <c r="I1253" i="1"/>
  <c r="K1253" i="1" s="1"/>
  <c r="J1253" i="1"/>
  <c r="O1253" i="1" s="1"/>
  <c r="L1253" i="1"/>
  <c r="N1253" i="1"/>
  <c r="I1254" i="1"/>
  <c r="L1254" i="1" s="1"/>
  <c r="J1254" i="1"/>
  <c r="O1254" i="1" s="1"/>
  <c r="K1254" i="1"/>
  <c r="M1254" i="1"/>
  <c r="I1255" i="1"/>
  <c r="J1255" i="1"/>
  <c r="O1255" i="1" s="1"/>
  <c r="I1256" i="1"/>
  <c r="J1256" i="1"/>
  <c r="O1256" i="1" s="1"/>
  <c r="I1257" i="1"/>
  <c r="J1257" i="1"/>
  <c r="O1257" i="1" s="1"/>
  <c r="K1257" i="1"/>
  <c r="L1257" i="1"/>
  <c r="M1257" i="1"/>
  <c r="N1257" i="1"/>
  <c r="I1258" i="1"/>
  <c r="L1258" i="1" s="1"/>
  <c r="J1258" i="1"/>
  <c r="O1258" i="1" s="1"/>
  <c r="K1258" i="1"/>
  <c r="I1259" i="1"/>
  <c r="J1259" i="1"/>
  <c r="O1259" i="1" s="1"/>
  <c r="K1259" i="1"/>
  <c r="L1259" i="1"/>
  <c r="M1259" i="1"/>
  <c r="N1259" i="1"/>
  <c r="I1260" i="1"/>
  <c r="L1260" i="1" s="1"/>
  <c r="J1260" i="1"/>
  <c r="O1260" i="1" s="1"/>
  <c r="K1260" i="1"/>
  <c r="M1260" i="1"/>
  <c r="N1260" i="1"/>
  <c r="I1261" i="1"/>
  <c r="K1261" i="1" s="1"/>
  <c r="J1261" i="1"/>
  <c r="O1261" i="1" s="1"/>
  <c r="L1261" i="1"/>
  <c r="N1261" i="1"/>
  <c r="I1262" i="1"/>
  <c r="L1262" i="1" s="1"/>
  <c r="J1262" i="1"/>
  <c r="O1262" i="1" s="1"/>
  <c r="K1262" i="1"/>
  <c r="M1262" i="1"/>
  <c r="I1263" i="1"/>
  <c r="J1263" i="1"/>
  <c r="O1263" i="1" s="1"/>
  <c r="N1263" i="1"/>
  <c r="I1264" i="1"/>
  <c r="J1264" i="1"/>
  <c r="O1264" i="1" s="1"/>
  <c r="I1265" i="1"/>
  <c r="J1265" i="1"/>
  <c r="O1265" i="1" s="1"/>
  <c r="K1265" i="1"/>
  <c r="L1265" i="1"/>
  <c r="M1265" i="1"/>
  <c r="N1265" i="1"/>
  <c r="I1266" i="1"/>
  <c r="K1266" i="1" s="1"/>
  <c r="J1266" i="1"/>
  <c r="O1266" i="1" s="1"/>
  <c r="L1266" i="1"/>
  <c r="I1267" i="1"/>
  <c r="J1267" i="1"/>
  <c r="O1267" i="1" s="1"/>
  <c r="K1267" i="1"/>
  <c r="L1267" i="1"/>
  <c r="M1267" i="1"/>
  <c r="N1267" i="1"/>
  <c r="I1268" i="1"/>
  <c r="L1268" i="1" s="1"/>
  <c r="J1268" i="1"/>
  <c r="O1268" i="1" s="1"/>
  <c r="K1268" i="1"/>
  <c r="M1268" i="1"/>
  <c r="N1268" i="1"/>
  <c r="I1269" i="1"/>
  <c r="K1269" i="1" s="1"/>
  <c r="J1269" i="1"/>
  <c r="O1269" i="1" s="1"/>
  <c r="L1269" i="1"/>
  <c r="N1269" i="1"/>
  <c r="I1270" i="1"/>
  <c r="L1270" i="1" s="1"/>
  <c r="J1270" i="1"/>
  <c r="O1270" i="1" s="1"/>
  <c r="K1270" i="1"/>
  <c r="M1270" i="1"/>
  <c r="I1271" i="1"/>
  <c r="N1271" i="1" s="1"/>
  <c r="J1271" i="1"/>
  <c r="O1271" i="1" s="1"/>
  <c r="I1272" i="1"/>
  <c r="J1272" i="1"/>
  <c r="O1272" i="1" s="1"/>
  <c r="I1273" i="1"/>
  <c r="J1273" i="1"/>
  <c r="O1273" i="1" s="1"/>
  <c r="K1273" i="1"/>
  <c r="L1273" i="1"/>
  <c r="M1273" i="1"/>
  <c r="N1273" i="1"/>
  <c r="I1274" i="1"/>
  <c r="L1274" i="1" s="1"/>
  <c r="J1274" i="1"/>
  <c r="O1274" i="1" s="1"/>
  <c r="K1274" i="1"/>
  <c r="I1275" i="1"/>
  <c r="J1275" i="1"/>
  <c r="O1275" i="1" s="1"/>
  <c r="K1275" i="1"/>
  <c r="L1275" i="1"/>
  <c r="M1275" i="1"/>
  <c r="N1275" i="1"/>
  <c r="I1276" i="1"/>
  <c r="L1276" i="1" s="1"/>
  <c r="J1276" i="1"/>
  <c r="O1276" i="1" s="1"/>
  <c r="K1276" i="1"/>
  <c r="M1276" i="1"/>
  <c r="N1276" i="1"/>
  <c r="I1277" i="1"/>
  <c r="K1277" i="1" s="1"/>
  <c r="J1277" i="1"/>
  <c r="O1277" i="1" s="1"/>
  <c r="L1277" i="1"/>
  <c r="N1277" i="1"/>
  <c r="I1278" i="1"/>
  <c r="L1278" i="1" s="1"/>
  <c r="J1278" i="1"/>
  <c r="O1278" i="1" s="1"/>
  <c r="K1278" i="1"/>
  <c r="M1278" i="1"/>
  <c r="I1279" i="1"/>
  <c r="J1279" i="1"/>
  <c r="O1279" i="1" s="1"/>
  <c r="N1279" i="1"/>
  <c r="I1280" i="1"/>
  <c r="J1280" i="1"/>
  <c r="O1280" i="1" s="1"/>
  <c r="I1281" i="1"/>
  <c r="J1281" i="1"/>
  <c r="O1281" i="1" s="1"/>
  <c r="K1281" i="1"/>
  <c r="L1281" i="1"/>
  <c r="M1281" i="1"/>
  <c r="N1281" i="1"/>
  <c r="I1282" i="1"/>
  <c r="J1282" i="1"/>
  <c r="O1282" i="1" s="1"/>
  <c r="I1283" i="1"/>
  <c r="J1283" i="1"/>
  <c r="O1283" i="1" s="1"/>
  <c r="K1283" i="1"/>
  <c r="L1283" i="1"/>
  <c r="M1283" i="1"/>
  <c r="N1283" i="1"/>
  <c r="I1284" i="1"/>
  <c r="L1284" i="1" s="1"/>
  <c r="J1284" i="1"/>
  <c r="O1284" i="1" s="1"/>
  <c r="K1284" i="1"/>
  <c r="M1284" i="1"/>
  <c r="N1284" i="1"/>
  <c r="I1285" i="1"/>
  <c r="K1285" i="1" s="1"/>
  <c r="J1285" i="1"/>
  <c r="O1285" i="1" s="1"/>
  <c r="L1285" i="1"/>
  <c r="N1285" i="1"/>
  <c r="I1286" i="1"/>
  <c r="L1286" i="1" s="1"/>
  <c r="J1286" i="1"/>
  <c r="O1286" i="1" s="1"/>
  <c r="K1286" i="1"/>
  <c r="M1286" i="1"/>
  <c r="I1287" i="1"/>
  <c r="J1287" i="1"/>
  <c r="O1287" i="1" s="1"/>
  <c r="N1287" i="1"/>
  <c r="I1288" i="1"/>
  <c r="J1288" i="1"/>
  <c r="O1288" i="1" s="1"/>
  <c r="I1289" i="1"/>
  <c r="J1289" i="1"/>
  <c r="O1289" i="1" s="1"/>
  <c r="K1289" i="1"/>
  <c r="L1289" i="1"/>
  <c r="M1289" i="1"/>
  <c r="N1289" i="1"/>
  <c r="I1290" i="1"/>
  <c r="J1290" i="1"/>
  <c r="O1290" i="1" s="1"/>
  <c r="I1291" i="1"/>
  <c r="J1291" i="1"/>
  <c r="O1291" i="1" s="1"/>
  <c r="K1291" i="1"/>
  <c r="L1291" i="1"/>
  <c r="M1291" i="1"/>
  <c r="N1291" i="1"/>
  <c r="I1292" i="1"/>
  <c r="L1292" i="1" s="1"/>
  <c r="J1292" i="1"/>
  <c r="O1292" i="1" s="1"/>
  <c r="K1292" i="1"/>
  <c r="M1292" i="1"/>
  <c r="N1292" i="1"/>
  <c r="I1293" i="1"/>
  <c r="K1293" i="1" s="1"/>
  <c r="J1293" i="1"/>
  <c r="O1293" i="1" s="1"/>
  <c r="L1293" i="1"/>
  <c r="N1293" i="1"/>
  <c r="I1294" i="1"/>
  <c r="L1294" i="1" s="1"/>
  <c r="J1294" i="1"/>
  <c r="O1294" i="1" s="1"/>
  <c r="K1294" i="1"/>
  <c r="M1294" i="1"/>
  <c r="I1295" i="1"/>
  <c r="N1295" i="1" s="1"/>
  <c r="J1295" i="1"/>
  <c r="O1295" i="1" s="1"/>
  <c r="I1296" i="1"/>
  <c r="J1296" i="1"/>
  <c r="O1296" i="1" s="1"/>
  <c r="I1297" i="1"/>
  <c r="J1297" i="1"/>
  <c r="O1297" i="1" s="1"/>
  <c r="K1297" i="1"/>
  <c r="L1297" i="1"/>
  <c r="M1297" i="1"/>
  <c r="N1297" i="1"/>
  <c r="I1298" i="1"/>
  <c r="J1298" i="1"/>
  <c r="O1298" i="1" s="1"/>
  <c r="K1298" i="1"/>
  <c r="L1298" i="1"/>
  <c r="I1299" i="1"/>
  <c r="J1299" i="1"/>
  <c r="O1299" i="1" s="1"/>
  <c r="K1299" i="1"/>
  <c r="L1299" i="1"/>
  <c r="M1299" i="1"/>
  <c r="N1299" i="1"/>
  <c r="I1300" i="1"/>
  <c r="L1300" i="1" s="1"/>
  <c r="J1300" i="1"/>
  <c r="O1300" i="1" s="1"/>
  <c r="K1300" i="1"/>
  <c r="M1300" i="1"/>
  <c r="N1300" i="1"/>
  <c r="I1301" i="1"/>
  <c r="K1301" i="1" s="1"/>
  <c r="J1301" i="1"/>
  <c r="O1301" i="1" s="1"/>
  <c r="L1301" i="1"/>
  <c r="N1301" i="1"/>
  <c r="I1302" i="1"/>
  <c r="L1302" i="1" s="1"/>
  <c r="J1302" i="1"/>
  <c r="O1302" i="1" s="1"/>
  <c r="K1302" i="1"/>
  <c r="M1302" i="1"/>
  <c r="I1303" i="1"/>
  <c r="J1303" i="1"/>
  <c r="O1303" i="1" s="1"/>
  <c r="N1303" i="1"/>
  <c r="I1304" i="1"/>
  <c r="J1304" i="1"/>
  <c r="O1304" i="1" s="1"/>
  <c r="I1305" i="1"/>
  <c r="J1305" i="1"/>
  <c r="O1305" i="1" s="1"/>
  <c r="K1305" i="1"/>
  <c r="L1305" i="1"/>
  <c r="M1305" i="1"/>
  <c r="N1305" i="1"/>
  <c r="I1306" i="1"/>
  <c r="J1306" i="1"/>
  <c r="O1306" i="1" s="1"/>
  <c r="K1306" i="1"/>
  <c r="L1306" i="1"/>
  <c r="I1307" i="1"/>
  <c r="J1307" i="1"/>
  <c r="O1307" i="1" s="1"/>
  <c r="K1307" i="1"/>
  <c r="L1307" i="1"/>
  <c r="M1307" i="1"/>
  <c r="N1307" i="1"/>
  <c r="I1308" i="1"/>
  <c r="L1308" i="1" s="1"/>
  <c r="J1308" i="1"/>
  <c r="O1308" i="1" s="1"/>
  <c r="K1308" i="1"/>
  <c r="M1308" i="1"/>
  <c r="N1308" i="1"/>
  <c r="I1309" i="1"/>
  <c r="K1309" i="1" s="1"/>
  <c r="J1309" i="1"/>
  <c r="O1309" i="1" s="1"/>
  <c r="L1309" i="1"/>
  <c r="N1309" i="1"/>
  <c r="I1310" i="1"/>
  <c r="L1310" i="1" s="1"/>
  <c r="J1310" i="1"/>
  <c r="O1310" i="1" s="1"/>
  <c r="K1310" i="1"/>
  <c r="M1310" i="1"/>
  <c r="I1311" i="1"/>
  <c r="J1311" i="1"/>
  <c r="O1311" i="1" s="1"/>
  <c r="I1312" i="1"/>
  <c r="J1312" i="1"/>
  <c r="O1312" i="1" s="1"/>
  <c r="I1313" i="1"/>
  <c r="J1313" i="1"/>
  <c r="O1313" i="1" s="1"/>
  <c r="K1313" i="1"/>
  <c r="L1313" i="1"/>
  <c r="M1313" i="1"/>
  <c r="N1313" i="1"/>
  <c r="I1314" i="1"/>
  <c r="J1314" i="1"/>
  <c r="O1314" i="1" s="1"/>
  <c r="K1314" i="1"/>
  <c r="L1314" i="1"/>
  <c r="I1315" i="1"/>
  <c r="J1315" i="1"/>
  <c r="O1315" i="1" s="1"/>
  <c r="K1315" i="1"/>
  <c r="L1315" i="1"/>
  <c r="M1315" i="1"/>
  <c r="N1315" i="1"/>
  <c r="I1316" i="1"/>
  <c r="L1316" i="1" s="1"/>
  <c r="J1316" i="1"/>
  <c r="O1316" i="1" s="1"/>
  <c r="K1316" i="1"/>
  <c r="M1316" i="1"/>
  <c r="N1316" i="1"/>
  <c r="I1317" i="1"/>
  <c r="K1317" i="1" s="1"/>
  <c r="J1317" i="1"/>
  <c r="O1317" i="1" s="1"/>
  <c r="L1317" i="1"/>
  <c r="N1317" i="1"/>
  <c r="I1318" i="1"/>
  <c r="L1318" i="1" s="1"/>
  <c r="J1318" i="1"/>
  <c r="O1318" i="1" s="1"/>
  <c r="K1318" i="1"/>
  <c r="M1318" i="1"/>
  <c r="I1319" i="1"/>
  <c r="J1319" i="1"/>
  <c r="O1319" i="1" s="1"/>
  <c r="I1320" i="1"/>
  <c r="J1320" i="1"/>
  <c r="O1320" i="1" s="1"/>
  <c r="I1321" i="1"/>
  <c r="J1321" i="1"/>
  <c r="O1321" i="1" s="1"/>
  <c r="K1321" i="1"/>
  <c r="L1321" i="1"/>
  <c r="M1321" i="1"/>
  <c r="N1321" i="1"/>
  <c r="I1322" i="1"/>
  <c r="L1322" i="1" s="1"/>
  <c r="J1322" i="1"/>
  <c r="O1322" i="1" s="1"/>
  <c r="K1322" i="1"/>
  <c r="I1323" i="1"/>
  <c r="J1323" i="1"/>
  <c r="O1323" i="1" s="1"/>
  <c r="K1323" i="1"/>
  <c r="L1323" i="1"/>
  <c r="M1323" i="1"/>
  <c r="N1323" i="1"/>
  <c r="I1324" i="1"/>
  <c r="L1324" i="1" s="1"/>
  <c r="J1324" i="1"/>
  <c r="O1324" i="1" s="1"/>
  <c r="K1324" i="1"/>
  <c r="M1324" i="1"/>
  <c r="N1324" i="1"/>
  <c r="I1325" i="1"/>
  <c r="K1325" i="1" s="1"/>
  <c r="J1325" i="1"/>
  <c r="O1325" i="1" s="1"/>
  <c r="L1325" i="1"/>
  <c r="N1325" i="1"/>
  <c r="I1326" i="1"/>
  <c r="L1326" i="1" s="1"/>
  <c r="J1326" i="1"/>
  <c r="O1326" i="1" s="1"/>
  <c r="K1326" i="1"/>
  <c r="M1326" i="1"/>
  <c r="I1327" i="1"/>
  <c r="J1327" i="1"/>
  <c r="O1327" i="1" s="1"/>
  <c r="N1327" i="1"/>
  <c r="I1328" i="1"/>
  <c r="J1328" i="1"/>
  <c r="O1328" i="1" s="1"/>
  <c r="I1329" i="1"/>
  <c r="J1329" i="1"/>
  <c r="O1329" i="1" s="1"/>
  <c r="K1329" i="1"/>
  <c r="L1329" i="1"/>
  <c r="M1329" i="1"/>
  <c r="N1329" i="1"/>
  <c r="I1330" i="1"/>
  <c r="K1330" i="1" s="1"/>
  <c r="J1330" i="1"/>
  <c r="O1330" i="1" s="1"/>
  <c r="L1330" i="1"/>
  <c r="I1331" i="1"/>
  <c r="J1331" i="1"/>
  <c r="O1331" i="1" s="1"/>
  <c r="K1331" i="1"/>
  <c r="L1331" i="1"/>
  <c r="M1331" i="1"/>
  <c r="N1331" i="1"/>
  <c r="I1332" i="1"/>
  <c r="L1332" i="1" s="1"/>
  <c r="J1332" i="1"/>
  <c r="O1332" i="1" s="1"/>
  <c r="K1332" i="1"/>
  <c r="M1332" i="1"/>
  <c r="N1332" i="1"/>
  <c r="I1333" i="1"/>
  <c r="K1333" i="1" s="1"/>
  <c r="J1333" i="1"/>
  <c r="O1333" i="1" s="1"/>
  <c r="L1333" i="1"/>
  <c r="N1333" i="1"/>
  <c r="I1334" i="1"/>
  <c r="L1334" i="1" s="1"/>
  <c r="J1334" i="1"/>
  <c r="O1334" i="1" s="1"/>
  <c r="K1334" i="1"/>
  <c r="M1334" i="1"/>
  <c r="I1335" i="1"/>
  <c r="J1335" i="1"/>
  <c r="O1335" i="1" s="1"/>
  <c r="L1335" i="1"/>
  <c r="N1335" i="1"/>
  <c r="I1336" i="1"/>
  <c r="J1336" i="1"/>
  <c r="O1336" i="1" s="1"/>
  <c r="M1336" i="1"/>
  <c r="I1337" i="1"/>
  <c r="J1337" i="1"/>
  <c r="O1337" i="1" s="1"/>
  <c r="K1337" i="1"/>
  <c r="L1337" i="1"/>
  <c r="M1337" i="1"/>
  <c r="N1337" i="1"/>
  <c r="I1338" i="1"/>
  <c r="L1338" i="1" s="1"/>
  <c r="J1338" i="1"/>
  <c r="O1338" i="1" s="1"/>
  <c r="K1338" i="1"/>
  <c r="I1339" i="1"/>
  <c r="J1339" i="1"/>
  <c r="O1339" i="1" s="1"/>
  <c r="K1339" i="1"/>
  <c r="L1339" i="1"/>
  <c r="M1339" i="1"/>
  <c r="N1339" i="1"/>
  <c r="I1340" i="1"/>
  <c r="L1340" i="1" s="1"/>
  <c r="J1340" i="1"/>
  <c r="O1340" i="1" s="1"/>
  <c r="K1340" i="1"/>
  <c r="M1340" i="1"/>
  <c r="N1340" i="1"/>
  <c r="I1341" i="1"/>
  <c r="K1341" i="1" s="1"/>
  <c r="J1341" i="1"/>
  <c r="O1341" i="1" s="1"/>
  <c r="L1341" i="1"/>
  <c r="N1341" i="1"/>
  <c r="I1342" i="1"/>
  <c r="L1342" i="1" s="1"/>
  <c r="J1342" i="1"/>
  <c r="O1342" i="1" s="1"/>
  <c r="K1342" i="1"/>
  <c r="M1342" i="1"/>
  <c r="I1343" i="1"/>
  <c r="J1343" i="1"/>
  <c r="O1343" i="1" s="1"/>
  <c r="L1343" i="1"/>
  <c r="N1343" i="1"/>
  <c r="I1344" i="1"/>
  <c r="M1344" i="1" s="1"/>
  <c r="J1344" i="1"/>
  <c r="O1344" i="1" s="1"/>
  <c r="I1345" i="1"/>
  <c r="J1345" i="1"/>
  <c r="O1345" i="1" s="1"/>
  <c r="K1345" i="1"/>
  <c r="L1345" i="1"/>
  <c r="M1345" i="1"/>
  <c r="N1345" i="1"/>
  <c r="I1346" i="1"/>
  <c r="J1346" i="1"/>
  <c r="O1346" i="1" s="1"/>
  <c r="K1346" i="1"/>
  <c r="L1346" i="1"/>
  <c r="I1347" i="1"/>
  <c r="J1347" i="1"/>
  <c r="O1347" i="1" s="1"/>
  <c r="K1347" i="1"/>
  <c r="L1347" i="1"/>
  <c r="M1347" i="1"/>
  <c r="N1347" i="1"/>
  <c r="I1348" i="1"/>
  <c r="J1348" i="1"/>
  <c r="O1348" i="1" s="1"/>
  <c r="I1349" i="1"/>
  <c r="K1349" i="1" s="1"/>
  <c r="J1349" i="1"/>
  <c r="O1349" i="1" s="1"/>
  <c r="L1349" i="1"/>
  <c r="N1349" i="1"/>
  <c r="I1350" i="1"/>
  <c r="L1350" i="1" s="1"/>
  <c r="J1350" i="1"/>
  <c r="O1350" i="1" s="1"/>
  <c r="K1350" i="1"/>
  <c r="M1350" i="1"/>
  <c r="I1351" i="1"/>
  <c r="J1351" i="1"/>
  <c r="O1351" i="1" s="1"/>
  <c r="I1352" i="1"/>
  <c r="J1352" i="1"/>
  <c r="O1352" i="1" s="1"/>
  <c r="M1352" i="1"/>
  <c r="I1353" i="1"/>
  <c r="J1353" i="1"/>
  <c r="O1353" i="1" s="1"/>
  <c r="K1353" i="1"/>
  <c r="L1353" i="1"/>
  <c r="M1353" i="1"/>
  <c r="N1353" i="1"/>
  <c r="I1354" i="1"/>
  <c r="J1354" i="1"/>
  <c r="O1354" i="1" s="1"/>
  <c r="K1354" i="1"/>
  <c r="L1354" i="1"/>
  <c r="I1355" i="1"/>
  <c r="J1355" i="1"/>
  <c r="O1355" i="1" s="1"/>
  <c r="K1355" i="1"/>
  <c r="L1355" i="1"/>
  <c r="M1355" i="1"/>
  <c r="N1355" i="1"/>
  <c r="I1356" i="1"/>
  <c r="J1356" i="1"/>
  <c r="O1356" i="1" s="1"/>
  <c r="I1357" i="1"/>
  <c r="K1357" i="1" s="1"/>
  <c r="J1357" i="1"/>
  <c r="O1357" i="1" s="1"/>
  <c r="L1357" i="1"/>
  <c r="N1357" i="1"/>
  <c r="I1358" i="1"/>
  <c r="L1358" i="1" s="1"/>
  <c r="J1358" i="1"/>
  <c r="O1358" i="1" s="1"/>
  <c r="K1358" i="1"/>
  <c r="M1358" i="1"/>
  <c r="I1359" i="1"/>
  <c r="J1359" i="1"/>
  <c r="O1359" i="1" s="1"/>
  <c r="I1360" i="1"/>
  <c r="J1360" i="1"/>
  <c r="O1360" i="1" s="1"/>
  <c r="M1360" i="1"/>
  <c r="I1361" i="1"/>
  <c r="J1361" i="1"/>
  <c r="O1361" i="1" s="1"/>
  <c r="K1361" i="1"/>
  <c r="L1361" i="1"/>
  <c r="M1361" i="1"/>
  <c r="N1361" i="1"/>
  <c r="I1362" i="1"/>
  <c r="J1362" i="1"/>
  <c r="O1362" i="1" s="1"/>
  <c r="K1362" i="1"/>
  <c r="L1362" i="1"/>
  <c r="I1363" i="1"/>
  <c r="J1363" i="1"/>
  <c r="O1363" i="1" s="1"/>
  <c r="K1363" i="1"/>
  <c r="L1363" i="1"/>
  <c r="M1363" i="1"/>
  <c r="N1363" i="1"/>
  <c r="I1364" i="1"/>
  <c r="L1364" i="1" s="1"/>
  <c r="J1364" i="1"/>
  <c r="O1364" i="1" s="1"/>
  <c r="K1364" i="1"/>
  <c r="N1364" i="1"/>
  <c r="I1365" i="1"/>
  <c r="J1365" i="1"/>
  <c r="O1365" i="1" s="1"/>
  <c r="I1366" i="1"/>
  <c r="L1366" i="1" s="1"/>
  <c r="J1366" i="1"/>
  <c r="O1366" i="1" s="1"/>
  <c r="K1366" i="1"/>
  <c r="M1366" i="1"/>
  <c r="I1367" i="1"/>
  <c r="M1367" i="1" s="1"/>
  <c r="J1367" i="1"/>
  <c r="O1367" i="1" s="1"/>
  <c r="K1367" i="1"/>
  <c r="N1367" i="1"/>
  <c r="I1368" i="1"/>
  <c r="J1368" i="1"/>
  <c r="O1368" i="1" s="1"/>
  <c r="L1368" i="1"/>
  <c r="M1368" i="1"/>
  <c r="I1369" i="1"/>
  <c r="J1369" i="1"/>
  <c r="O1369" i="1" s="1"/>
  <c r="K1369" i="1"/>
  <c r="L1369" i="1"/>
  <c r="M1369" i="1"/>
  <c r="N1369" i="1"/>
  <c r="I1370" i="1"/>
  <c r="M1370" i="1" s="1"/>
  <c r="J1370" i="1"/>
  <c r="O1370" i="1" s="1"/>
  <c r="K1370" i="1"/>
  <c r="N1370" i="1"/>
  <c r="I1371" i="1"/>
  <c r="J1371" i="1"/>
  <c r="O1371" i="1" s="1"/>
  <c r="K1371" i="1"/>
  <c r="L1371" i="1"/>
  <c r="M1371" i="1"/>
  <c r="N1371" i="1"/>
  <c r="I1372" i="1"/>
  <c r="L1372" i="1" s="1"/>
  <c r="J1372" i="1"/>
  <c r="O1372" i="1" s="1"/>
  <c r="K1372" i="1"/>
  <c r="M1372" i="1"/>
  <c r="N1372" i="1"/>
  <c r="I1373" i="1"/>
  <c r="J1373" i="1"/>
  <c r="O1373" i="1" s="1"/>
  <c r="L1373" i="1"/>
  <c r="N1373" i="1"/>
  <c r="I1374" i="1"/>
  <c r="L1374" i="1" s="1"/>
  <c r="J1374" i="1"/>
  <c r="O1374" i="1" s="1"/>
  <c r="K1374" i="1"/>
  <c r="M1374" i="1"/>
  <c r="I1375" i="1"/>
  <c r="M1375" i="1" s="1"/>
  <c r="J1375" i="1"/>
  <c r="O1375" i="1" s="1"/>
  <c r="K1375" i="1"/>
  <c r="L1375" i="1"/>
  <c r="N1375" i="1"/>
  <c r="I1376" i="1"/>
  <c r="M1376" i="1" s="1"/>
  <c r="J1376" i="1"/>
  <c r="O1376" i="1" s="1"/>
  <c r="L1376" i="1"/>
  <c r="I1377" i="1"/>
  <c r="J1377" i="1"/>
  <c r="O1377" i="1" s="1"/>
  <c r="K1377" i="1"/>
  <c r="L1377" i="1"/>
  <c r="M1377" i="1"/>
  <c r="N1377" i="1"/>
  <c r="I1378" i="1"/>
  <c r="M1378" i="1" s="1"/>
  <c r="J1378" i="1"/>
  <c r="O1378" i="1" s="1"/>
  <c r="K1378" i="1"/>
  <c r="L1378" i="1"/>
  <c r="N1378" i="1"/>
  <c r="I1379" i="1"/>
  <c r="J1379" i="1"/>
  <c r="O1379" i="1" s="1"/>
  <c r="K1379" i="1"/>
  <c r="L1379" i="1"/>
  <c r="M1379" i="1"/>
  <c r="N1379" i="1"/>
  <c r="I1380" i="1"/>
  <c r="L1380" i="1" s="1"/>
  <c r="J1380" i="1"/>
  <c r="O1380" i="1" s="1"/>
  <c r="K1380" i="1"/>
  <c r="N1380" i="1"/>
  <c r="I1381" i="1"/>
  <c r="N1381" i="1" s="1"/>
  <c r="J1381" i="1"/>
  <c r="O1381" i="1" s="1"/>
  <c r="L1381" i="1"/>
  <c r="I1382" i="1"/>
  <c r="L1382" i="1" s="1"/>
  <c r="J1382" i="1"/>
  <c r="O1382" i="1" s="1"/>
  <c r="K1382" i="1"/>
  <c r="M1382" i="1"/>
  <c r="I1383" i="1"/>
  <c r="M1383" i="1" s="1"/>
  <c r="J1383" i="1"/>
  <c r="O1383" i="1" s="1"/>
  <c r="K1383" i="1"/>
  <c r="N1383" i="1"/>
  <c r="I1384" i="1"/>
  <c r="J1384" i="1"/>
  <c r="O1384" i="1" s="1"/>
  <c r="I1385" i="1"/>
  <c r="J1385" i="1"/>
  <c r="O1385" i="1" s="1"/>
  <c r="K1385" i="1"/>
  <c r="L1385" i="1"/>
  <c r="M1385" i="1"/>
  <c r="N1385" i="1"/>
  <c r="I1386" i="1"/>
  <c r="M1386" i="1" s="1"/>
  <c r="J1386" i="1"/>
  <c r="O1386" i="1" s="1"/>
  <c r="K1386" i="1"/>
  <c r="N1386" i="1"/>
  <c r="I1387" i="1"/>
  <c r="J1387" i="1"/>
  <c r="O1387" i="1" s="1"/>
  <c r="K1387" i="1"/>
  <c r="L1387" i="1"/>
  <c r="M1387" i="1"/>
  <c r="N1387" i="1"/>
  <c r="I1388" i="1"/>
  <c r="J1388" i="1"/>
  <c r="O1388" i="1" s="1"/>
  <c r="I1389" i="1"/>
  <c r="J1389" i="1"/>
  <c r="O1389" i="1" s="1"/>
  <c r="L1389" i="1"/>
  <c r="N1389" i="1"/>
  <c r="I1390" i="1"/>
  <c r="L1390" i="1" s="1"/>
  <c r="J1390" i="1"/>
  <c r="O1390" i="1" s="1"/>
  <c r="K1390" i="1"/>
  <c r="M1390" i="1"/>
  <c r="I1391" i="1"/>
  <c r="J1391" i="1"/>
  <c r="O1391" i="1" s="1"/>
  <c r="I1392" i="1"/>
  <c r="J1392" i="1"/>
  <c r="O1392" i="1" s="1"/>
  <c r="L1392" i="1"/>
  <c r="I1393" i="1"/>
  <c r="J1393" i="1"/>
  <c r="O1393" i="1" s="1"/>
  <c r="K1393" i="1"/>
  <c r="L1393" i="1"/>
  <c r="M1393" i="1"/>
  <c r="N1393" i="1"/>
  <c r="I1394" i="1"/>
  <c r="J1394" i="1"/>
  <c r="O1394" i="1" s="1"/>
  <c r="I1395" i="1"/>
  <c r="J1395" i="1"/>
  <c r="O1395" i="1" s="1"/>
  <c r="K1395" i="1"/>
  <c r="L1395" i="1"/>
  <c r="M1395" i="1"/>
  <c r="N1395" i="1"/>
  <c r="I1396" i="1"/>
  <c r="K1396" i="1" s="1"/>
  <c r="J1396" i="1"/>
  <c r="O1396" i="1" s="1"/>
  <c r="M1396" i="1"/>
  <c r="I1397" i="1"/>
  <c r="N1397" i="1" s="1"/>
  <c r="J1397" i="1"/>
  <c r="O1397" i="1" s="1"/>
  <c r="L1397" i="1"/>
  <c r="I1398" i="1"/>
  <c r="L1398" i="1" s="1"/>
  <c r="J1398" i="1"/>
  <c r="O1398" i="1" s="1"/>
  <c r="K1398" i="1"/>
  <c r="M1398" i="1"/>
  <c r="I1399" i="1"/>
  <c r="J1399" i="1"/>
  <c r="O1399" i="1" s="1"/>
  <c r="I1400" i="1"/>
  <c r="L1400" i="1" s="1"/>
  <c r="J1400" i="1"/>
  <c r="O1400" i="1" s="1"/>
  <c r="M1400" i="1"/>
  <c r="I1401" i="1"/>
  <c r="J1401" i="1"/>
  <c r="O1401" i="1" s="1"/>
  <c r="K1401" i="1"/>
  <c r="L1401" i="1"/>
  <c r="M1401" i="1"/>
  <c r="N1401" i="1"/>
  <c r="I1402" i="1"/>
  <c r="J1402" i="1"/>
  <c r="O1402" i="1" s="1"/>
  <c r="K1402" i="1"/>
  <c r="L1402" i="1"/>
  <c r="I1403" i="1"/>
  <c r="J1403" i="1"/>
  <c r="O1403" i="1" s="1"/>
  <c r="K1403" i="1"/>
  <c r="L1403" i="1"/>
  <c r="M1403" i="1"/>
  <c r="N1403" i="1"/>
  <c r="I1404" i="1"/>
  <c r="L1404" i="1" s="1"/>
  <c r="J1404" i="1"/>
  <c r="O1404" i="1" s="1"/>
  <c r="M1404" i="1"/>
  <c r="I1405" i="1"/>
  <c r="J1405" i="1"/>
  <c r="O1405" i="1" s="1"/>
  <c r="I1406" i="1"/>
  <c r="L1406" i="1" s="1"/>
  <c r="J1406" i="1"/>
  <c r="O1406" i="1" s="1"/>
  <c r="K1406" i="1"/>
  <c r="M1406" i="1"/>
  <c r="I1407" i="1"/>
  <c r="M1407" i="1" s="1"/>
  <c r="J1407" i="1"/>
  <c r="O1407" i="1" s="1"/>
  <c r="L1407" i="1"/>
  <c r="I1408" i="1"/>
  <c r="J1408" i="1"/>
  <c r="O1408" i="1" s="1"/>
  <c r="I1409" i="1"/>
  <c r="J1409" i="1"/>
  <c r="O1409" i="1" s="1"/>
  <c r="K1409" i="1"/>
  <c r="L1409" i="1"/>
  <c r="M1409" i="1"/>
  <c r="N1409" i="1"/>
  <c r="I1410" i="1"/>
  <c r="L1410" i="1" s="1"/>
  <c r="J1410" i="1"/>
  <c r="O1410" i="1" s="1"/>
  <c r="K1410" i="1"/>
  <c r="M1410" i="1"/>
  <c r="N1410" i="1"/>
  <c r="I1411" i="1"/>
  <c r="J1411" i="1"/>
  <c r="O1411" i="1" s="1"/>
  <c r="K1411" i="1"/>
  <c r="L1411" i="1"/>
  <c r="M1411" i="1"/>
  <c r="N1411" i="1"/>
  <c r="I1412" i="1"/>
  <c r="L1412" i="1" s="1"/>
  <c r="J1412" i="1"/>
  <c r="O1412" i="1" s="1"/>
  <c r="K1412" i="1"/>
  <c r="N1412" i="1"/>
  <c r="I1413" i="1"/>
  <c r="J1413" i="1"/>
  <c r="O1413" i="1" s="1"/>
  <c r="I1414" i="1"/>
  <c r="J1414" i="1"/>
  <c r="O1414" i="1" s="1"/>
  <c r="K1414" i="1"/>
  <c r="M1414" i="1"/>
  <c r="I1415" i="1"/>
  <c r="M1415" i="1" s="1"/>
  <c r="J1415" i="1"/>
  <c r="O1415" i="1" s="1"/>
  <c r="K1415" i="1"/>
  <c r="N1415" i="1"/>
  <c r="I1416" i="1"/>
  <c r="N1416" i="1" s="1"/>
  <c r="J1416" i="1"/>
  <c r="O1416" i="1" s="1"/>
  <c r="K1416" i="1"/>
  <c r="L1416" i="1"/>
  <c r="M1416" i="1"/>
  <c r="I1417" i="1"/>
  <c r="J1417" i="1"/>
  <c r="O1417" i="1" s="1"/>
  <c r="K1417" i="1"/>
  <c r="L1417" i="1"/>
  <c r="M1417" i="1"/>
  <c r="N1417" i="1"/>
  <c r="I1418" i="1"/>
  <c r="K1418" i="1" s="1"/>
  <c r="J1418" i="1"/>
  <c r="O1418" i="1" s="1"/>
  <c r="L1418" i="1"/>
  <c r="N1418" i="1"/>
  <c r="I1419" i="1"/>
  <c r="J1419" i="1"/>
  <c r="O1419" i="1" s="1"/>
  <c r="K1419" i="1"/>
  <c r="L1419" i="1"/>
  <c r="M1419" i="1"/>
  <c r="N1419" i="1"/>
  <c r="I1420" i="1"/>
  <c r="J1420" i="1"/>
  <c r="O1420" i="1" s="1"/>
  <c r="I1421" i="1"/>
  <c r="J1421" i="1"/>
  <c r="O1421" i="1" s="1"/>
  <c r="L1421" i="1"/>
  <c r="N1421" i="1"/>
  <c r="I1422" i="1"/>
  <c r="M1422" i="1" s="1"/>
  <c r="J1422" i="1"/>
  <c r="O1422" i="1" s="1"/>
  <c r="K1422" i="1"/>
  <c r="I1423" i="1"/>
  <c r="J1423" i="1"/>
  <c r="O1423" i="1" s="1"/>
  <c r="I1424" i="1"/>
  <c r="J1424" i="1"/>
  <c r="O1424" i="1" s="1"/>
  <c r="I1425" i="1"/>
  <c r="J1425" i="1"/>
  <c r="O1425" i="1" s="1"/>
  <c r="K1425" i="1"/>
  <c r="L1425" i="1"/>
  <c r="M1425" i="1"/>
  <c r="N1425" i="1"/>
  <c r="I1426" i="1"/>
  <c r="L1426" i="1" s="1"/>
  <c r="J1426" i="1"/>
  <c r="O1426" i="1" s="1"/>
  <c r="K1426" i="1"/>
  <c r="M1426" i="1"/>
  <c r="I1427" i="1"/>
  <c r="J1427" i="1"/>
  <c r="O1427" i="1" s="1"/>
  <c r="K1427" i="1"/>
  <c r="L1427" i="1"/>
  <c r="M1427" i="1"/>
  <c r="N1427" i="1"/>
  <c r="I1428" i="1"/>
  <c r="J1428" i="1"/>
  <c r="O1428" i="1" s="1"/>
  <c r="I1429" i="1"/>
  <c r="J1429" i="1"/>
  <c r="O1429" i="1" s="1"/>
  <c r="I1430" i="1"/>
  <c r="K1430" i="1" s="1"/>
  <c r="J1430" i="1"/>
  <c r="O1430" i="1" s="1"/>
  <c r="M1430" i="1"/>
  <c r="I1431" i="1"/>
  <c r="J1431" i="1"/>
  <c r="O1431" i="1" s="1"/>
  <c r="I1432" i="1"/>
  <c r="N1432" i="1" s="1"/>
  <c r="J1432" i="1"/>
  <c r="O1432" i="1" s="1"/>
  <c r="K1432" i="1"/>
  <c r="L1432" i="1"/>
  <c r="M1432" i="1"/>
  <c r="I1433" i="1"/>
  <c r="J1433" i="1"/>
  <c r="O1433" i="1" s="1"/>
  <c r="K1433" i="1"/>
  <c r="L1433" i="1"/>
  <c r="M1433" i="1"/>
  <c r="N1433" i="1"/>
  <c r="I1434" i="1"/>
  <c r="J1434" i="1"/>
  <c r="O1434" i="1" s="1"/>
  <c r="N1434" i="1"/>
  <c r="I1435" i="1"/>
  <c r="J1435" i="1"/>
  <c r="O1435" i="1" s="1"/>
  <c r="K1435" i="1"/>
  <c r="L1435" i="1"/>
  <c r="M1435" i="1"/>
  <c r="N1435" i="1"/>
  <c r="I1436" i="1"/>
  <c r="L1436" i="1" s="1"/>
  <c r="J1436" i="1"/>
  <c r="O1436" i="1" s="1"/>
  <c r="K1436" i="1"/>
  <c r="M1436" i="1"/>
  <c r="N1436" i="1"/>
  <c r="I1437" i="1"/>
  <c r="J1437" i="1"/>
  <c r="O1437" i="1" s="1"/>
  <c r="L1437" i="1"/>
  <c r="N1437" i="1"/>
  <c r="I1438" i="1"/>
  <c r="M1438" i="1" s="1"/>
  <c r="J1438" i="1"/>
  <c r="O1438" i="1" s="1"/>
  <c r="K1438" i="1"/>
  <c r="I1439" i="1"/>
  <c r="M1439" i="1" s="1"/>
  <c r="J1439" i="1"/>
  <c r="O1439" i="1" s="1"/>
  <c r="K1439" i="1"/>
  <c r="L1439" i="1"/>
  <c r="N1439" i="1"/>
  <c r="I1440" i="1"/>
  <c r="N1440" i="1" s="1"/>
  <c r="J1440" i="1"/>
  <c r="O1440" i="1" s="1"/>
  <c r="K1440" i="1"/>
  <c r="M1440" i="1"/>
  <c r="I1441" i="1"/>
  <c r="J1441" i="1"/>
  <c r="O1441" i="1" s="1"/>
  <c r="K1441" i="1"/>
  <c r="L1441" i="1"/>
  <c r="M1441" i="1"/>
  <c r="N1441" i="1"/>
  <c r="I1442" i="1"/>
  <c r="J1442" i="1"/>
  <c r="O1442" i="1" s="1"/>
  <c r="I1443" i="1"/>
  <c r="J1443" i="1"/>
  <c r="O1443" i="1" s="1"/>
  <c r="K1443" i="1"/>
  <c r="L1443" i="1"/>
  <c r="M1443" i="1"/>
  <c r="N1443" i="1"/>
  <c r="I1444" i="1"/>
  <c r="J1444" i="1"/>
  <c r="O1444" i="1" s="1"/>
  <c r="I1445" i="1"/>
  <c r="N1445" i="1" s="1"/>
  <c r="J1445" i="1"/>
  <c r="O1445" i="1" s="1"/>
  <c r="L1445" i="1"/>
  <c r="I1446" i="1"/>
  <c r="J1446" i="1"/>
  <c r="O1446" i="1" s="1"/>
  <c r="I1447" i="1"/>
  <c r="K1447" i="1" s="1"/>
  <c r="J1447" i="1"/>
  <c r="O1447" i="1" s="1"/>
  <c r="L1447" i="1"/>
  <c r="I1448" i="1"/>
  <c r="N1448" i="1" s="1"/>
  <c r="J1448" i="1"/>
  <c r="O1448" i="1" s="1"/>
  <c r="L1448" i="1"/>
  <c r="I1449" i="1"/>
  <c r="J1449" i="1"/>
  <c r="O1449" i="1" s="1"/>
  <c r="K1449" i="1"/>
  <c r="L1449" i="1"/>
  <c r="M1449" i="1"/>
  <c r="N1449" i="1"/>
  <c r="I1450" i="1"/>
  <c r="J1450" i="1"/>
  <c r="O1450" i="1" s="1"/>
  <c r="K1450" i="1"/>
  <c r="L1450" i="1"/>
  <c r="M1450" i="1"/>
  <c r="N1450" i="1"/>
  <c r="I1451" i="1"/>
  <c r="J1451" i="1"/>
  <c r="O1451" i="1" s="1"/>
  <c r="K1451" i="1"/>
  <c r="L1451" i="1"/>
  <c r="M1451" i="1"/>
  <c r="N1451" i="1"/>
  <c r="I1452" i="1"/>
  <c r="L1452" i="1" s="1"/>
  <c r="J1452" i="1"/>
  <c r="O1452" i="1" s="1"/>
  <c r="K1452" i="1"/>
  <c r="M1452" i="1"/>
  <c r="N1452" i="1"/>
  <c r="I1453" i="1"/>
  <c r="L1453" i="1" s="1"/>
  <c r="J1453" i="1"/>
  <c r="O1453" i="1" s="1"/>
  <c r="N1453" i="1"/>
  <c r="I1454" i="1"/>
  <c r="J1454" i="1"/>
  <c r="O1454" i="1" s="1"/>
  <c r="I1455" i="1"/>
  <c r="M1455" i="1" s="1"/>
  <c r="J1455" i="1"/>
  <c r="O1455" i="1" s="1"/>
  <c r="K1455" i="1"/>
  <c r="L1455" i="1"/>
  <c r="N1455" i="1"/>
  <c r="I1456" i="1"/>
  <c r="N1456" i="1" s="1"/>
  <c r="J1456" i="1"/>
  <c r="O1456" i="1" s="1"/>
  <c r="K1456" i="1"/>
  <c r="M1456" i="1"/>
  <c r="I1457" i="1"/>
  <c r="J1457" i="1"/>
  <c r="O1457" i="1" s="1"/>
  <c r="K1457" i="1"/>
  <c r="L1457" i="1"/>
  <c r="M1457" i="1"/>
  <c r="N1457" i="1"/>
  <c r="I1458" i="1"/>
  <c r="J1458" i="1"/>
  <c r="O1458" i="1" s="1"/>
  <c r="K1458" i="1"/>
  <c r="L1458" i="1"/>
  <c r="I1459" i="1"/>
  <c r="J1459" i="1"/>
  <c r="O1459" i="1" s="1"/>
  <c r="K1459" i="1"/>
  <c r="L1459" i="1"/>
  <c r="M1459" i="1"/>
  <c r="N1459" i="1"/>
  <c r="I1460" i="1"/>
  <c r="L1460" i="1" s="1"/>
  <c r="J1460" i="1"/>
  <c r="O1460" i="1" s="1"/>
  <c r="K1460" i="1"/>
  <c r="N1460" i="1"/>
  <c r="I1461" i="1"/>
  <c r="N1461" i="1" s="1"/>
  <c r="J1461" i="1"/>
  <c r="O1461" i="1" s="1"/>
  <c r="L1461" i="1"/>
  <c r="I1462" i="1"/>
  <c r="J1462" i="1"/>
  <c r="O1462" i="1" s="1"/>
  <c r="K1462" i="1"/>
  <c r="M1462" i="1"/>
  <c r="I1463" i="1"/>
  <c r="M1463" i="1" s="1"/>
  <c r="J1463" i="1"/>
  <c r="O1463" i="1" s="1"/>
  <c r="K1463" i="1"/>
  <c r="N1463" i="1"/>
  <c r="I1464" i="1"/>
  <c r="J1464" i="1"/>
  <c r="O1464" i="1" s="1"/>
  <c r="I1465" i="1"/>
  <c r="J1465" i="1"/>
  <c r="O1465" i="1" s="1"/>
  <c r="K1465" i="1"/>
  <c r="L1465" i="1"/>
  <c r="M1465" i="1"/>
  <c r="N1465" i="1"/>
  <c r="I1466" i="1"/>
  <c r="J1466" i="1"/>
  <c r="O1466" i="1" s="1"/>
  <c r="K1466" i="1"/>
  <c r="L1466" i="1"/>
  <c r="M1466" i="1"/>
  <c r="N1466" i="1"/>
  <c r="I1467" i="1"/>
  <c r="J1467" i="1"/>
  <c r="O1467" i="1" s="1"/>
  <c r="K1467" i="1"/>
  <c r="L1467" i="1"/>
  <c r="M1467" i="1"/>
  <c r="N1467" i="1"/>
  <c r="I1468" i="1"/>
  <c r="L1468" i="1" s="1"/>
  <c r="J1468" i="1"/>
  <c r="O1468" i="1" s="1"/>
  <c r="M1468" i="1"/>
  <c r="I1469" i="1"/>
  <c r="J1469" i="1"/>
  <c r="O1469" i="1" s="1"/>
  <c r="I1470" i="1"/>
  <c r="K1470" i="1" s="1"/>
  <c r="J1470" i="1"/>
  <c r="O1470" i="1" s="1"/>
  <c r="I1471" i="1"/>
  <c r="M1471" i="1" s="1"/>
  <c r="J1471" i="1"/>
  <c r="O1471" i="1" s="1"/>
  <c r="L1471" i="1"/>
  <c r="I1472" i="1"/>
  <c r="J1472" i="1"/>
  <c r="O1472" i="1" s="1"/>
  <c r="I1473" i="1"/>
  <c r="J1473" i="1"/>
  <c r="O1473" i="1" s="1"/>
  <c r="K1473" i="1"/>
  <c r="L1473" i="1"/>
  <c r="I1474" i="1"/>
  <c r="L1474" i="1" s="1"/>
  <c r="J1474" i="1"/>
  <c r="O1474" i="1" s="1"/>
  <c r="K1474" i="1"/>
  <c r="M1474" i="1"/>
  <c r="N1474" i="1"/>
  <c r="I1475" i="1"/>
  <c r="J1475" i="1"/>
  <c r="O1475" i="1" s="1"/>
  <c r="K1475" i="1"/>
  <c r="L1475" i="1"/>
  <c r="M1475" i="1"/>
  <c r="N1475" i="1"/>
  <c r="I1476" i="1"/>
  <c r="L1476" i="1" s="1"/>
  <c r="J1476" i="1"/>
  <c r="O1476" i="1" s="1"/>
  <c r="K1476" i="1"/>
  <c r="M1476" i="1"/>
  <c r="I1477" i="1"/>
  <c r="J1477" i="1"/>
  <c r="O1477" i="1" s="1"/>
  <c r="I1478" i="1"/>
  <c r="L1478" i="1" s="1"/>
  <c r="J1478" i="1"/>
  <c r="O1478" i="1" s="1"/>
  <c r="K1478" i="1"/>
  <c r="M1478" i="1"/>
  <c r="N1478" i="1"/>
  <c r="I1479" i="1"/>
  <c r="M1479" i="1" s="1"/>
  <c r="J1479" i="1"/>
  <c r="O1479" i="1" s="1"/>
  <c r="K1479" i="1"/>
  <c r="L1479" i="1"/>
  <c r="N1479" i="1"/>
  <c r="I1480" i="1"/>
  <c r="N1480" i="1" s="1"/>
  <c r="J1480" i="1"/>
  <c r="O1480" i="1" s="1"/>
  <c r="L1480" i="1"/>
  <c r="I1481" i="1"/>
  <c r="N1481" i="1" s="1"/>
  <c r="J1481" i="1"/>
  <c r="O1481" i="1" s="1"/>
  <c r="I1482" i="1"/>
  <c r="J1482" i="1"/>
  <c r="O1482" i="1" s="1"/>
  <c r="K1482" i="1"/>
  <c r="L1482" i="1"/>
  <c r="M1482" i="1"/>
  <c r="N1482" i="1"/>
  <c r="I1483" i="1"/>
  <c r="J1483" i="1"/>
  <c r="O1483" i="1" s="1"/>
  <c r="K1483" i="1"/>
  <c r="L1483" i="1"/>
  <c r="M1483" i="1"/>
  <c r="N1483" i="1"/>
  <c r="I1484" i="1"/>
  <c r="J1484" i="1"/>
  <c r="O1484" i="1" s="1"/>
  <c r="K1484" i="1"/>
  <c r="L1484" i="1"/>
  <c r="M1484" i="1"/>
  <c r="N1484" i="1"/>
  <c r="I1485" i="1"/>
  <c r="K1485" i="1" s="1"/>
  <c r="J1485" i="1"/>
  <c r="O1485" i="1" s="1"/>
  <c r="L1485" i="1"/>
  <c r="N1485" i="1"/>
  <c r="I1486" i="1"/>
  <c r="L1486" i="1" s="1"/>
  <c r="J1486" i="1"/>
  <c r="O1486" i="1" s="1"/>
  <c r="K1486" i="1"/>
  <c r="N1486" i="1"/>
  <c r="I1487" i="1"/>
  <c r="J1487" i="1"/>
  <c r="O1487" i="1" s="1"/>
  <c r="I1488" i="1"/>
  <c r="J1488" i="1"/>
  <c r="O1488" i="1" s="1"/>
  <c r="K1488" i="1"/>
  <c r="L1488" i="1"/>
  <c r="I1489" i="1"/>
  <c r="L1489" i="1" s="1"/>
  <c r="J1489" i="1"/>
  <c r="O1489" i="1" s="1"/>
  <c r="K1489" i="1"/>
  <c r="M1489" i="1"/>
  <c r="N1489" i="1"/>
  <c r="I1490" i="1"/>
  <c r="L1490" i="1" s="1"/>
  <c r="J1490" i="1"/>
  <c r="O1490" i="1" s="1"/>
  <c r="K1490" i="1"/>
  <c r="M1490" i="1"/>
  <c r="I1491" i="1"/>
  <c r="J1491" i="1"/>
  <c r="O1491" i="1" s="1"/>
  <c r="K1491" i="1"/>
  <c r="L1491" i="1"/>
  <c r="M1491" i="1"/>
  <c r="N1491" i="1"/>
  <c r="I1492" i="1"/>
  <c r="J1492" i="1"/>
  <c r="O1492" i="1" s="1"/>
  <c r="I1493" i="1"/>
  <c r="K1493" i="1" s="1"/>
  <c r="J1493" i="1"/>
  <c r="O1493" i="1" s="1"/>
  <c r="L1493" i="1"/>
  <c r="M1493" i="1"/>
  <c r="N1493" i="1"/>
  <c r="I1494" i="1"/>
  <c r="L1494" i="1" s="1"/>
  <c r="J1494" i="1"/>
  <c r="O1494" i="1" s="1"/>
  <c r="K1494" i="1"/>
  <c r="M1494" i="1"/>
  <c r="N1494" i="1"/>
  <c r="I1495" i="1"/>
  <c r="M1495" i="1" s="1"/>
  <c r="J1495" i="1"/>
  <c r="O1495" i="1" s="1"/>
  <c r="L1495" i="1"/>
  <c r="I1496" i="1"/>
  <c r="J1496" i="1"/>
  <c r="O1496" i="1" s="1"/>
  <c r="I1497" i="1"/>
  <c r="J1497" i="1"/>
  <c r="O1497" i="1" s="1"/>
  <c r="K1497" i="1"/>
  <c r="L1497" i="1"/>
  <c r="M1497" i="1"/>
  <c r="N1497" i="1"/>
  <c r="I1498" i="1"/>
  <c r="J1498" i="1"/>
  <c r="O1498" i="1" s="1"/>
  <c r="K1498" i="1"/>
  <c r="L1498" i="1"/>
  <c r="M1498" i="1"/>
  <c r="N1498" i="1"/>
  <c r="I1499" i="1"/>
  <c r="J1499" i="1"/>
  <c r="O1499" i="1" s="1"/>
  <c r="K1499" i="1"/>
  <c r="L1499" i="1"/>
  <c r="M1499" i="1"/>
  <c r="N1499" i="1"/>
  <c r="I1500" i="1"/>
  <c r="K1500" i="1" s="1"/>
  <c r="J1500" i="1"/>
  <c r="O1500" i="1" s="1"/>
  <c r="L1500" i="1"/>
  <c r="N1500" i="1"/>
  <c r="I1501" i="1"/>
  <c r="K1501" i="1" s="1"/>
  <c r="J1501" i="1"/>
  <c r="O1501" i="1" s="1"/>
  <c r="L1501" i="1"/>
  <c r="N1501" i="1"/>
  <c r="I1502" i="1"/>
  <c r="J1502" i="1"/>
  <c r="O1502" i="1" s="1"/>
  <c r="I1503" i="1"/>
  <c r="J1503" i="1"/>
  <c r="O1503" i="1" s="1"/>
  <c r="K1503" i="1"/>
  <c r="L1503" i="1"/>
  <c r="I1504" i="1"/>
  <c r="N1504" i="1" s="1"/>
  <c r="J1504" i="1"/>
  <c r="O1504" i="1" s="1"/>
  <c r="K1504" i="1"/>
  <c r="M1504" i="1"/>
  <c r="I1505" i="1"/>
  <c r="L1505" i="1" s="1"/>
  <c r="J1505" i="1"/>
  <c r="O1505" i="1" s="1"/>
  <c r="K1505" i="1"/>
  <c r="M1505" i="1"/>
  <c r="I1506" i="1"/>
  <c r="J1506" i="1"/>
  <c r="O1506" i="1" s="1"/>
  <c r="I1507" i="1"/>
  <c r="J1507" i="1"/>
  <c r="O1507" i="1" s="1"/>
  <c r="K1507" i="1"/>
  <c r="L1507" i="1"/>
  <c r="M1507" i="1"/>
  <c r="N1507" i="1"/>
  <c r="I1508" i="1"/>
  <c r="K1508" i="1" s="1"/>
  <c r="J1508" i="1"/>
  <c r="O1508" i="1" s="1"/>
  <c r="L1508" i="1"/>
  <c r="I1509" i="1"/>
  <c r="K1509" i="1" s="1"/>
  <c r="J1509" i="1"/>
  <c r="O1509" i="1" s="1"/>
  <c r="L1509" i="1"/>
  <c r="M1509" i="1"/>
  <c r="N1509" i="1"/>
  <c r="I1510" i="1"/>
  <c r="L1510" i="1" s="1"/>
  <c r="J1510" i="1"/>
  <c r="O1510" i="1" s="1"/>
  <c r="M1510" i="1"/>
  <c r="I1511" i="1"/>
  <c r="J1511" i="1"/>
  <c r="O1511" i="1" s="1"/>
  <c r="I1512" i="1"/>
  <c r="N1512" i="1" s="1"/>
  <c r="J1512" i="1"/>
  <c r="O1512" i="1" s="1"/>
  <c r="K1512" i="1"/>
  <c r="L1512" i="1"/>
  <c r="M1512" i="1"/>
  <c r="I1513" i="1"/>
  <c r="J1513" i="1"/>
  <c r="O1513" i="1" s="1"/>
  <c r="K1513" i="1"/>
  <c r="L1513" i="1"/>
  <c r="M1513" i="1"/>
  <c r="N1513" i="1"/>
  <c r="I1514" i="1"/>
  <c r="K1514" i="1" s="1"/>
  <c r="J1514" i="1"/>
  <c r="O1514" i="1" s="1"/>
  <c r="L1514" i="1"/>
  <c r="N1514" i="1"/>
  <c r="I1515" i="1"/>
  <c r="J1515" i="1"/>
  <c r="O1515" i="1" s="1"/>
  <c r="K1515" i="1"/>
  <c r="L1515" i="1"/>
  <c r="M1515" i="1"/>
  <c r="N1515" i="1"/>
  <c r="I1516" i="1"/>
  <c r="N1516" i="1" s="1"/>
  <c r="J1516" i="1"/>
  <c r="O1516" i="1" s="1"/>
  <c r="I1517" i="1"/>
  <c r="J1517" i="1"/>
  <c r="O1517" i="1" s="1"/>
  <c r="I1518" i="1"/>
  <c r="J1518" i="1"/>
  <c r="O1518" i="1" s="1"/>
  <c r="K1518" i="1"/>
  <c r="M1518" i="1"/>
  <c r="I1519" i="1"/>
  <c r="M1519" i="1" s="1"/>
  <c r="J1519" i="1"/>
  <c r="O1519" i="1" s="1"/>
  <c r="K1519" i="1"/>
  <c r="N1519" i="1"/>
  <c r="I1520" i="1"/>
  <c r="N1520" i="1" s="1"/>
  <c r="J1520" i="1"/>
  <c r="O1520" i="1" s="1"/>
  <c r="K1520" i="1"/>
  <c r="M1520" i="1"/>
  <c r="I1521" i="1"/>
  <c r="J1521" i="1"/>
  <c r="O1521" i="1" s="1"/>
  <c r="I1522" i="1"/>
  <c r="J1522" i="1"/>
  <c r="O1522" i="1" s="1"/>
  <c r="K1522" i="1"/>
  <c r="L1522" i="1"/>
  <c r="I1523" i="1"/>
  <c r="J1523" i="1"/>
  <c r="O1523" i="1" s="1"/>
  <c r="K1523" i="1"/>
  <c r="L1523" i="1"/>
  <c r="M1523" i="1"/>
  <c r="N1523" i="1"/>
  <c r="I1524" i="1"/>
  <c r="L1524" i="1" s="1"/>
  <c r="J1524" i="1"/>
  <c r="O1524" i="1" s="1"/>
  <c r="K1524" i="1"/>
  <c r="M1524" i="1"/>
  <c r="N1524" i="1"/>
  <c r="I1525" i="1"/>
  <c r="K1525" i="1" s="1"/>
  <c r="J1525" i="1"/>
  <c r="O1525" i="1" s="1"/>
  <c r="M1525" i="1"/>
  <c r="I1526" i="1"/>
  <c r="J1526" i="1"/>
  <c r="O1526" i="1" s="1"/>
  <c r="I1527" i="1"/>
  <c r="M1527" i="1" s="1"/>
  <c r="J1527" i="1"/>
  <c r="O1527" i="1" s="1"/>
  <c r="K1527" i="1"/>
  <c r="L1527" i="1"/>
  <c r="N1527" i="1"/>
  <c r="I1528" i="1"/>
  <c r="N1528" i="1" s="1"/>
  <c r="J1528" i="1"/>
  <c r="O1528" i="1" s="1"/>
  <c r="K1528" i="1"/>
  <c r="L1528" i="1"/>
  <c r="M1528" i="1"/>
  <c r="I1529" i="1"/>
  <c r="K1529" i="1" s="1"/>
  <c r="J1529" i="1"/>
  <c r="O1529" i="1" s="1"/>
  <c r="L1529" i="1"/>
  <c r="N1529" i="1"/>
  <c r="I1530" i="1"/>
  <c r="J1530" i="1"/>
  <c r="O1530" i="1" s="1"/>
  <c r="I1531" i="1"/>
  <c r="J1531" i="1"/>
  <c r="O1531" i="1" s="1"/>
  <c r="K1531" i="1"/>
  <c r="L1531" i="1"/>
  <c r="M1531" i="1"/>
  <c r="N1531" i="1"/>
  <c r="I1532" i="1"/>
  <c r="J1532" i="1"/>
  <c r="O1532" i="1" s="1"/>
  <c r="K1532" i="1"/>
  <c r="L1532" i="1"/>
  <c r="M1532" i="1"/>
  <c r="N1532" i="1"/>
  <c r="I1533" i="1"/>
  <c r="J1533" i="1"/>
  <c r="O1533" i="1" s="1"/>
  <c r="I1534" i="1"/>
  <c r="L1534" i="1" s="1"/>
  <c r="J1534" i="1"/>
  <c r="O1534" i="1" s="1"/>
  <c r="K1534" i="1"/>
  <c r="N1534" i="1"/>
  <c r="I1535" i="1"/>
  <c r="M1535" i="1" s="1"/>
  <c r="J1535" i="1"/>
  <c r="O1535" i="1" s="1"/>
  <c r="K1535" i="1"/>
  <c r="N1535" i="1"/>
  <c r="I1536" i="1"/>
  <c r="J1536" i="1"/>
  <c r="O1536" i="1" s="1"/>
  <c r="I1537" i="1"/>
  <c r="J1537" i="1"/>
  <c r="O1537" i="1" s="1"/>
  <c r="I1538" i="1"/>
  <c r="L1538" i="1" s="1"/>
  <c r="J1538" i="1"/>
  <c r="O1538" i="1" s="1"/>
  <c r="K1538" i="1"/>
  <c r="M1538" i="1"/>
  <c r="N1538" i="1"/>
  <c r="I1539" i="1"/>
  <c r="J1539" i="1"/>
  <c r="O1539" i="1" s="1"/>
  <c r="K1539" i="1"/>
  <c r="L1539" i="1"/>
  <c r="M1539" i="1"/>
  <c r="N1539" i="1"/>
  <c r="I1540" i="1"/>
  <c r="L1540" i="1" s="1"/>
  <c r="J1540" i="1"/>
  <c r="O1540" i="1" s="1"/>
  <c r="K1540" i="1"/>
  <c r="M1540" i="1"/>
  <c r="I1541" i="1"/>
  <c r="J1541" i="1"/>
  <c r="O1541" i="1" s="1"/>
  <c r="I1542" i="1"/>
  <c r="L1542" i="1" s="1"/>
  <c r="J1542" i="1"/>
  <c r="O1542" i="1" s="1"/>
  <c r="K1542" i="1"/>
  <c r="M1542" i="1"/>
  <c r="N1542" i="1"/>
  <c r="I1543" i="1"/>
  <c r="M1543" i="1" s="1"/>
  <c r="J1543" i="1"/>
  <c r="O1543" i="1" s="1"/>
  <c r="K1543" i="1"/>
  <c r="L1543" i="1"/>
  <c r="N1543" i="1"/>
  <c r="I1544" i="1"/>
  <c r="N1544" i="1" s="1"/>
  <c r="J1544" i="1"/>
  <c r="O1544" i="1" s="1"/>
  <c r="L1544" i="1"/>
  <c r="I1545" i="1"/>
  <c r="J1545" i="1"/>
  <c r="O1545" i="1" s="1"/>
  <c r="I1546" i="1"/>
  <c r="J1546" i="1"/>
  <c r="O1546" i="1" s="1"/>
  <c r="K1546" i="1"/>
  <c r="L1546" i="1"/>
  <c r="M1546" i="1"/>
  <c r="N1546" i="1"/>
  <c r="I1547" i="1"/>
  <c r="J1547" i="1"/>
  <c r="O1547" i="1" s="1"/>
  <c r="K1547" i="1"/>
  <c r="L1547" i="1"/>
  <c r="M1547" i="1"/>
  <c r="N1547" i="1"/>
  <c r="I1548" i="1"/>
  <c r="J1548" i="1"/>
  <c r="O1548" i="1" s="1"/>
  <c r="K1548" i="1"/>
  <c r="L1548" i="1"/>
  <c r="M1548" i="1"/>
  <c r="N1548" i="1"/>
  <c r="I1549" i="1"/>
  <c r="K1549" i="1" s="1"/>
  <c r="J1549" i="1"/>
  <c r="O1549" i="1" s="1"/>
  <c r="L1549" i="1"/>
  <c r="N1549" i="1"/>
  <c r="I1550" i="1"/>
  <c r="L1550" i="1" s="1"/>
  <c r="J1550" i="1"/>
  <c r="O1550" i="1" s="1"/>
  <c r="K1550" i="1"/>
  <c r="N1550" i="1"/>
  <c r="I1551" i="1"/>
  <c r="J1551" i="1"/>
  <c r="O1551" i="1" s="1"/>
  <c r="I1552" i="1"/>
  <c r="J1552" i="1"/>
  <c r="O1552" i="1" s="1"/>
  <c r="K1552" i="1"/>
  <c r="L1552" i="1"/>
  <c r="I1553" i="1"/>
  <c r="L1553" i="1" s="1"/>
  <c r="J1553" i="1"/>
  <c r="O1553" i="1" s="1"/>
  <c r="K1553" i="1"/>
  <c r="M1553" i="1"/>
  <c r="N1553" i="1"/>
  <c r="I1554" i="1"/>
  <c r="L1554" i="1" s="1"/>
  <c r="J1554" i="1"/>
  <c r="O1554" i="1" s="1"/>
  <c r="K1554" i="1"/>
  <c r="M1554" i="1"/>
  <c r="I1555" i="1"/>
  <c r="J1555" i="1"/>
  <c r="O1555" i="1" s="1"/>
  <c r="K1555" i="1"/>
  <c r="L1555" i="1"/>
  <c r="M1555" i="1"/>
  <c r="N1555" i="1"/>
  <c r="I1556" i="1"/>
  <c r="J1556" i="1"/>
  <c r="O1556" i="1" s="1"/>
  <c r="I1557" i="1"/>
  <c r="K1557" i="1" s="1"/>
  <c r="J1557" i="1"/>
  <c r="O1557" i="1" s="1"/>
  <c r="L1557" i="1"/>
  <c r="M1557" i="1"/>
  <c r="N1557" i="1"/>
  <c r="I1558" i="1"/>
  <c r="L1558" i="1" s="1"/>
  <c r="J1558" i="1"/>
  <c r="O1558" i="1" s="1"/>
  <c r="K1558" i="1"/>
  <c r="M1558" i="1"/>
  <c r="N1558" i="1"/>
  <c r="I1559" i="1"/>
  <c r="M1559" i="1" s="1"/>
  <c r="J1559" i="1"/>
  <c r="O1559" i="1" s="1"/>
  <c r="L1559" i="1"/>
  <c r="I1560" i="1"/>
  <c r="J1560" i="1"/>
  <c r="O1560" i="1" s="1"/>
  <c r="I1561" i="1"/>
  <c r="J1561" i="1"/>
  <c r="O1561" i="1" s="1"/>
  <c r="K1561" i="1"/>
  <c r="L1561" i="1"/>
  <c r="M1561" i="1"/>
  <c r="N1561" i="1"/>
  <c r="I1562" i="1"/>
  <c r="J1562" i="1"/>
  <c r="O1562" i="1" s="1"/>
  <c r="K1562" i="1"/>
  <c r="L1562" i="1"/>
  <c r="M1562" i="1"/>
  <c r="N1562" i="1"/>
  <c r="I1563" i="1"/>
  <c r="J1563" i="1"/>
  <c r="O1563" i="1" s="1"/>
  <c r="K1563" i="1"/>
  <c r="L1563" i="1"/>
  <c r="M1563" i="1"/>
  <c r="N1563" i="1"/>
  <c r="I1564" i="1"/>
  <c r="K1564" i="1" s="1"/>
  <c r="J1564" i="1"/>
  <c r="O1564" i="1" s="1"/>
  <c r="L1564" i="1"/>
  <c r="N1564" i="1"/>
  <c r="I1565" i="1"/>
  <c r="K1565" i="1" s="1"/>
  <c r="J1565" i="1"/>
  <c r="O1565" i="1" s="1"/>
  <c r="L1565" i="1"/>
  <c r="N1565" i="1"/>
  <c r="I1566" i="1"/>
  <c r="J1566" i="1"/>
  <c r="O1566" i="1" s="1"/>
  <c r="I1567" i="1"/>
  <c r="J1567" i="1"/>
  <c r="O1567" i="1" s="1"/>
  <c r="I1568" i="1"/>
  <c r="N1568" i="1" s="1"/>
  <c r="J1568" i="1"/>
  <c r="O1568" i="1" s="1"/>
  <c r="K1568" i="1"/>
  <c r="M1568" i="1"/>
  <c r="I1569" i="1"/>
  <c r="L1569" i="1" s="1"/>
  <c r="J1569" i="1"/>
  <c r="O1569" i="1" s="1"/>
  <c r="K1569" i="1"/>
  <c r="M1569" i="1"/>
  <c r="I1570" i="1"/>
  <c r="J1570" i="1"/>
  <c r="O1570" i="1" s="1"/>
  <c r="I1571" i="1"/>
  <c r="J1571" i="1"/>
  <c r="O1571" i="1" s="1"/>
  <c r="K1571" i="1"/>
  <c r="L1571" i="1"/>
  <c r="M1571" i="1"/>
  <c r="N1571" i="1"/>
  <c r="I1572" i="1"/>
  <c r="J1572" i="1"/>
  <c r="O1572" i="1" s="1"/>
  <c r="I1573" i="1"/>
  <c r="K1573" i="1" s="1"/>
  <c r="J1573" i="1"/>
  <c r="O1573" i="1" s="1"/>
  <c r="L1573" i="1"/>
  <c r="M1573" i="1"/>
  <c r="N1573" i="1"/>
  <c r="I1574" i="1"/>
  <c r="L1574" i="1" s="1"/>
  <c r="J1574" i="1"/>
  <c r="O1574" i="1" s="1"/>
  <c r="M1574" i="1"/>
  <c r="I1575" i="1"/>
  <c r="J1575" i="1"/>
  <c r="O1575" i="1" s="1"/>
  <c r="I1576" i="1"/>
  <c r="N1576" i="1" s="1"/>
  <c r="J1576" i="1"/>
  <c r="O1576" i="1" s="1"/>
  <c r="K1576" i="1"/>
  <c r="L1576" i="1"/>
  <c r="M1576" i="1"/>
  <c r="I1577" i="1"/>
  <c r="J1577" i="1"/>
  <c r="O1577" i="1" s="1"/>
  <c r="K1577" i="1"/>
  <c r="L1577" i="1"/>
  <c r="M1577" i="1"/>
  <c r="N1577" i="1"/>
  <c r="I1578" i="1"/>
  <c r="K1578" i="1" s="1"/>
  <c r="J1578" i="1"/>
  <c r="O1578" i="1" s="1"/>
  <c r="L1578" i="1"/>
  <c r="N1578" i="1"/>
  <c r="I1579" i="1"/>
  <c r="J1579" i="1"/>
  <c r="O1579" i="1" s="1"/>
  <c r="K1579" i="1"/>
  <c r="L1579" i="1"/>
  <c r="M1579" i="1"/>
  <c r="N1579" i="1"/>
  <c r="I1580" i="1"/>
  <c r="J1580" i="1"/>
  <c r="O1580" i="1" s="1"/>
  <c r="I1581" i="1"/>
  <c r="J1581" i="1"/>
  <c r="O1581" i="1" s="1"/>
  <c r="I1582" i="1"/>
  <c r="J1582" i="1"/>
  <c r="O1582" i="1" s="1"/>
  <c r="K1582" i="1"/>
  <c r="M1582" i="1"/>
  <c r="I1583" i="1"/>
  <c r="M1583" i="1" s="1"/>
  <c r="J1583" i="1"/>
  <c r="O1583" i="1" s="1"/>
  <c r="K1583" i="1"/>
  <c r="N1583" i="1"/>
  <c r="I1584" i="1"/>
  <c r="N1584" i="1" s="1"/>
  <c r="J1584" i="1"/>
  <c r="O1584" i="1" s="1"/>
  <c r="K1584" i="1"/>
  <c r="M1584" i="1"/>
  <c r="I1585" i="1"/>
  <c r="J1585" i="1"/>
  <c r="O1585" i="1" s="1"/>
  <c r="I1586" i="1"/>
  <c r="J1586" i="1"/>
  <c r="O1586" i="1" s="1"/>
  <c r="K1586" i="1"/>
  <c r="L1586" i="1"/>
  <c r="I1587" i="1"/>
  <c r="J1587" i="1"/>
  <c r="O1587" i="1" s="1"/>
  <c r="K1587" i="1"/>
  <c r="L1587" i="1"/>
  <c r="M1587" i="1"/>
  <c r="N1587" i="1"/>
  <c r="I1588" i="1"/>
  <c r="L1588" i="1" s="1"/>
  <c r="J1588" i="1"/>
  <c r="O1588" i="1" s="1"/>
  <c r="K1588" i="1"/>
  <c r="M1588" i="1"/>
  <c r="N1588" i="1"/>
  <c r="I1589" i="1"/>
  <c r="K1589" i="1" s="1"/>
  <c r="J1589" i="1"/>
  <c r="O1589" i="1" s="1"/>
  <c r="M1589" i="1"/>
  <c r="I1590" i="1"/>
  <c r="J1590" i="1"/>
  <c r="O1590" i="1" s="1"/>
  <c r="I1591" i="1"/>
  <c r="M1591" i="1" s="1"/>
  <c r="J1591" i="1"/>
  <c r="O1591" i="1" s="1"/>
  <c r="K1591" i="1"/>
  <c r="L1591" i="1"/>
  <c r="N1591" i="1"/>
  <c r="I1592" i="1"/>
  <c r="N1592" i="1" s="1"/>
  <c r="J1592" i="1"/>
  <c r="O1592" i="1" s="1"/>
  <c r="K1592" i="1"/>
  <c r="L1592" i="1"/>
  <c r="M1592" i="1"/>
  <c r="I1593" i="1"/>
  <c r="K1593" i="1" s="1"/>
  <c r="J1593" i="1"/>
  <c r="O1593" i="1" s="1"/>
  <c r="L1593" i="1"/>
  <c r="N1593" i="1"/>
  <c r="I1594" i="1"/>
  <c r="N1594" i="1" s="1"/>
  <c r="J1594" i="1"/>
  <c r="O1594" i="1" s="1"/>
  <c r="I1595" i="1"/>
  <c r="J1595" i="1"/>
  <c r="O1595" i="1" s="1"/>
  <c r="K1595" i="1"/>
  <c r="L1595" i="1"/>
  <c r="M1595" i="1"/>
  <c r="N1595" i="1"/>
  <c r="I1596" i="1"/>
  <c r="J1596" i="1"/>
  <c r="O1596" i="1" s="1"/>
  <c r="K1596" i="1"/>
  <c r="L1596" i="1"/>
  <c r="M1596" i="1"/>
  <c r="N1596" i="1"/>
  <c r="I1597" i="1"/>
  <c r="J1597" i="1"/>
  <c r="O1597" i="1" s="1"/>
  <c r="L1597" i="1"/>
  <c r="M1597" i="1"/>
  <c r="I1598" i="1"/>
  <c r="L1598" i="1" s="1"/>
  <c r="J1598" i="1"/>
  <c r="O1598" i="1" s="1"/>
  <c r="K1598" i="1"/>
  <c r="N1598" i="1"/>
  <c r="I1599" i="1"/>
  <c r="M1599" i="1" s="1"/>
  <c r="J1599" i="1"/>
  <c r="O1599" i="1" s="1"/>
  <c r="K1599" i="1"/>
  <c r="N1599" i="1"/>
  <c r="I1600" i="1"/>
  <c r="J1600" i="1"/>
  <c r="O1600" i="1" s="1"/>
  <c r="I1601" i="1"/>
  <c r="J1601" i="1"/>
  <c r="O1601" i="1" s="1"/>
  <c r="K1601" i="1"/>
  <c r="L1601" i="1"/>
  <c r="I1602" i="1"/>
  <c r="L1602" i="1" s="1"/>
  <c r="J1602" i="1"/>
  <c r="O1602" i="1" s="1"/>
  <c r="K1602" i="1"/>
  <c r="M1602" i="1"/>
  <c r="N1602" i="1"/>
  <c r="I1603" i="1"/>
  <c r="J1603" i="1"/>
  <c r="O1603" i="1" s="1"/>
  <c r="K1603" i="1"/>
  <c r="L1603" i="1"/>
  <c r="M1603" i="1"/>
  <c r="N1603" i="1"/>
  <c r="I1604" i="1"/>
  <c r="L1604" i="1" s="1"/>
  <c r="J1604" i="1"/>
  <c r="O1604" i="1" s="1"/>
  <c r="K1604" i="1"/>
  <c r="M1604" i="1"/>
  <c r="I1605" i="1"/>
  <c r="J1605" i="1"/>
  <c r="O1605" i="1" s="1"/>
  <c r="I1606" i="1"/>
  <c r="L1606" i="1" s="1"/>
  <c r="J1606" i="1"/>
  <c r="O1606" i="1" s="1"/>
  <c r="K1606" i="1"/>
  <c r="M1606" i="1"/>
  <c r="N1606" i="1"/>
  <c r="I1607" i="1"/>
  <c r="M1607" i="1" s="1"/>
  <c r="J1607" i="1"/>
  <c r="O1607" i="1" s="1"/>
  <c r="K1607" i="1"/>
  <c r="L1607" i="1"/>
  <c r="N1607" i="1"/>
  <c r="I1608" i="1"/>
  <c r="N1608" i="1" s="1"/>
  <c r="J1608" i="1"/>
  <c r="O1608" i="1" s="1"/>
  <c r="L1608" i="1"/>
  <c r="I1609" i="1"/>
  <c r="N1609" i="1" s="1"/>
  <c r="J1609" i="1"/>
  <c r="O1609" i="1" s="1"/>
  <c r="I1610" i="1"/>
  <c r="J1610" i="1"/>
  <c r="O1610" i="1" s="1"/>
  <c r="K1610" i="1"/>
  <c r="L1610" i="1"/>
  <c r="M1610" i="1"/>
  <c r="N1610" i="1"/>
  <c r="I1611" i="1"/>
  <c r="J1611" i="1"/>
  <c r="O1611" i="1" s="1"/>
  <c r="K1611" i="1"/>
  <c r="L1611" i="1"/>
  <c r="M1611" i="1"/>
  <c r="N1611" i="1"/>
  <c r="I1612" i="1"/>
  <c r="J1612" i="1"/>
  <c r="O1612" i="1" s="1"/>
  <c r="K1612" i="1"/>
  <c r="L1612" i="1"/>
  <c r="M1612" i="1"/>
  <c r="N1612" i="1"/>
  <c r="I1613" i="1"/>
  <c r="K1613" i="1" s="1"/>
  <c r="J1613" i="1"/>
  <c r="O1613" i="1" s="1"/>
  <c r="L1613" i="1"/>
  <c r="N1613" i="1"/>
  <c r="I1614" i="1"/>
  <c r="L1614" i="1" s="1"/>
  <c r="J1614" i="1"/>
  <c r="O1614" i="1" s="1"/>
  <c r="K1614" i="1"/>
  <c r="N1614" i="1"/>
  <c r="I1615" i="1"/>
  <c r="J1615" i="1"/>
  <c r="O1615" i="1" s="1"/>
  <c r="I1616" i="1"/>
  <c r="J1616" i="1"/>
  <c r="O1616" i="1" s="1"/>
  <c r="K1616" i="1"/>
  <c r="L1616" i="1"/>
  <c r="I1617" i="1"/>
  <c r="L1617" i="1" s="1"/>
  <c r="J1617" i="1"/>
  <c r="O1617" i="1" s="1"/>
  <c r="K1617" i="1"/>
  <c r="M1617" i="1"/>
  <c r="N1617" i="1"/>
  <c r="I1618" i="1"/>
  <c r="L1618" i="1" s="1"/>
  <c r="J1618" i="1"/>
  <c r="O1618" i="1" s="1"/>
  <c r="K1618" i="1"/>
  <c r="M1618" i="1"/>
  <c r="I1619" i="1"/>
  <c r="J1619" i="1"/>
  <c r="O1619" i="1" s="1"/>
  <c r="K1619" i="1"/>
  <c r="L1619" i="1"/>
  <c r="M1619" i="1"/>
  <c r="N1619" i="1"/>
  <c r="I1620" i="1"/>
  <c r="J1620" i="1"/>
  <c r="O1620" i="1" s="1"/>
  <c r="I1621" i="1"/>
  <c r="K1621" i="1" s="1"/>
  <c r="J1621" i="1"/>
  <c r="O1621" i="1" s="1"/>
  <c r="L1621" i="1"/>
  <c r="M1621" i="1"/>
  <c r="N1621" i="1"/>
  <c r="I1622" i="1"/>
  <c r="L1622" i="1" s="1"/>
  <c r="J1622" i="1"/>
  <c r="O1622" i="1" s="1"/>
  <c r="K1622" i="1"/>
  <c r="M1622" i="1"/>
  <c r="N1622" i="1"/>
  <c r="I1623" i="1"/>
  <c r="M1623" i="1" s="1"/>
  <c r="J1623" i="1"/>
  <c r="O1623" i="1" s="1"/>
  <c r="L1623" i="1"/>
  <c r="I1624" i="1"/>
  <c r="J1624" i="1"/>
  <c r="O1624" i="1" s="1"/>
  <c r="I1625" i="1"/>
  <c r="J1625" i="1"/>
  <c r="O1625" i="1" s="1"/>
  <c r="K1625" i="1"/>
  <c r="L1625" i="1"/>
  <c r="M1625" i="1"/>
  <c r="N1625" i="1"/>
  <c r="I1626" i="1"/>
  <c r="J1626" i="1"/>
  <c r="O1626" i="1" s="1"/>
  <c r="K1626" i="1"/>
  <c r="L1626" i="1"/>
  <c r="M1626" i="1"/>
  <c r="N1626" i="1"/>
  <c r="I1627" i="1"/>
  <c r="J1627" i="1"/>
  <c r="O1627" i="1" s="1"/>
  <c r="K1627" i="1"/>
  <c r="L1627" i="1"/>
  <c r="M1627" i="1"/>
  <c r="N1627" i="1"/>
  <c r="I1628" i="1"/>
  <c r="K1628" i="1" s="1"/>
  <c r="J1628" i="1"/>
  <c r="O1628" i="1" s="1"/>
  <c r="L1628" i="1"/>
  <c r="N1628" i="1"/>
  <c r="I1629" i="1"/>
  <c r="K1629" i="1" s="1"/>
  <c r="J1629" i="1"/>
  <c r="O1629" i="1" s="1"/>
  <c r="L1629" i="1"/>
  <c r="N1629" i="1"/>
  <c r="I1630" i="1"/>
  <c r="J1630" i="1"/>
  <c r="O1630" i="1" s="1"/>
  <c r="I1631" i="1"/>
  <c r="J1631" i="1"/>
  <c r="O1631" i="1" s="1"/>
  <c r="K1631" i="1"/>
  <c r="L1631" i="1"/>
  <c r="I1632" i="1"/>
  <c r="N1632" i="1" s="1"/>
  <c r="J1632" i="1"/>
  <c r="O1632" i="1" s="1"/>
  <c r="K1632" i="1"/>
  <c r="M1632" i="1"/>
  <c r="I1633" i="1"/>
  <c r="L1633" i="1" s="1"/>
  <c r="J1633" i="1"/>
  <c r="O1633" i="1" s="1"/>
  <c r="K1633" i="1"/>
  <c r="M1633" i="1"/>
  <c r="I1634" i="1"/>
  <c r="J1634" i="1"/>
  <c r="O1634" i="1" s="1"/>
  <c r="I1635" i="1"/>
  <c r="J1635" i="1"/>
  <c r="O1635" i="1" s="1"/>
  <c r="K1635" i="1"/>
  <c r="L1635" i="1"/>
  <c r="M1635" i="1"/>
  <c r="N1635" i="1"/>
  <c r="I1636" i="1"/>
  <c r="K1636" i="1" s="1"/>
  <c r="J1636" i="1"/>
  <c r="O1636" i="1" s="1"/>
  <c r="L1636" i="1"/>
  <c r="I1637" i="1"/>
  <c r="K1637" i="1" s="1"/>
  <c r="J1637" i="1"/>
  <c r="O1637" i="1" s="1"/>
  <c r="L1637" i="1"/>
  <c r="M1637" i="1"/>
  <c r="N1637" i="1"/>
  <c r="I1638" i="1"/>
  <c r="L1638" i="1" s="1"/>
  <c r="J1638" i="1"/>
  <c r="O1638" i="1" s="1"/>
  <c r="M1638" i="1"/>
  <c r="I1639" i="1"/>
  <c r="J1639" i="1"/>
  <c r="O1639" i="1" s="1"/>
  <c r="I1640" i="1"/>
  <c r="N1640" i="1" s="1"/>
  <c r="J1640" i="1"/>
  <c r="O1640" i="1" s="1"/>
  <c r="K1640" i="1"/>
  <c r="L1640" i="1"/>
  <c r="M1640" i="1"/>
  <c r="I1641" i="1"/>
  <c r="J1641" i="1"/>
  <c r="O1641" i="1" s="1"/>
  <c r="K1641" i="1"/>
  <c r="L1641" i="1"/>
  <c r="M1641" i="1"/>
  <c r="N1641" i="1"/>
  <c r="I1642" i="1"/>
  <c r="K1642" i="1" s="1"/>
  <c r="J1642" i="1"/>
  <c r="O1642" i="1" s="1"/>
  <c r="L1642" i="1"/>
  <c r="N1642" i="1"/>
  <c r="I1643" i="1"/>
  <c r="J1643" i="1"/>
  <c r="O1643" i="1" s="1"/>
  <c r="K1643" i="1"/>
  <c r="L1643" i="1"/>
  <c r="M1643" i="1"/>
  <c r="N1643" i="1"/>
  <c r="I1644" i="1"/>
  <c r="N1644" i="1" s="1"/>
  <c r="J1644" i="1"/>
  <c r="O1644" i="1" s="1"/>
  <c r="I1645" i="1"/>
  <c r="J1645" i="1"/>
  <c r="O1645" i="1" s="1"/>
  <c r="I1646" i="1"/>
  <c r="J1646" i="1"/>
  <c r="O1646" i="1" s="1"/>
  <c r="K1646" i="1"/>
  <c r="M1646" i="1"/>
  <c r="I1647" i="1"/>
  <c r="K1647" i="1" s="1"/>
  <c r="J1647" i="1"/>
  <c r="O1647" i="1" s="1"/>
  <c r="I1648" i="1"/>
  <c r="N1648" i="1" s="1"/>
  <c r="J1648" i="1"/>
  <c r="O1648" i="1" s="1"/>
  <c r="K1648" i="1"/>
  <c r="M1648" i="1"/>
  <c r="I1649" i="1"/>
  <c r="J1649" i="1"/>
  <c r="O1649" i="1" s="1"/>
  <c r="I1650" i="1"/>
  <c r="K1650" i="1" s="1"/>
  <c r="J1650" i="1"/>
  <c r="O1650" i="1" s="1"/>
  <c r="I1651" i="1"/>
  <c r="J1651" i="1"/>
  <c r="O1651" i="1" s="1"/>
  <c r="K1651" i="1"/>
  <c r="L1651" i="1"/>
  <c r="M1651" i="1"/>
  <c r="N1651" i="1"/>
  <c r="I1652" i="1"/>
  <c r="L1652" i="1" s="1"/>
  <c r="J1652" i="1"/>
  <c r="O1652" i="1" s="1"/>
  <c r="K1652" i="1"/>
  <c r="M1652" i="1"/>
  <c r="I1653" i="1"/>
  <c r="K1653" i="1" s="1"/>
  <c r="J1653" i="1"/>
  <c r="O1653" i="1" s="1"/>
  <c r="M1653" i="1"/>
  <c r="I1654" i="1"/>
  <c r="J1654" i="1"/>
  <c r="O1654" i="1" s="1"/>
  <c r="I1655" i="1"/>
  <c r="M1655" i="1" s="1"/>
  <c r="J1655" i="1"/>
  <c r="O1655" i="1" s="1"/>
  <c r="K1655" i="1"/>
  <c r="L1655" i="1"/>
  <c r="N1655" i="1"/>
  <c r="I1656" i="1"/>
  <c r="N1656" i="1" s="1"/>
  <c r="J1656" i="1"/>
  <c r="O1656" i="1" s="1"/>
  <c r="K1656" i="1"/>
  <c r="L1656" i="1"/>
  <c r="M1656" i="1"/>
  <c r="I1657" i="1"/>
  <c r="K1657" i="1" s="1"/>
  <c r="J1657" i="1"/>
  <c r="O1657" i="1" s="1"/>
  <c r="L1657" i="1"/>
  <c r="N1657" i="1"/>
  <c r="I1658" i="1"/>
  <c r="L1658" i="1" s="1"/>
  <c r="J1658" i="1"/>
  <c r="O1658" i="1" s="1"/>
  <c r="I1659" i="1"/>
  <c r="J1659" i="1"/>
  <c r="O1659" i="1" s="1"/>
  <c r="K1659" i="1"/>
  <c r="L1659" i="1"/>
  <c r="M1659" i="1"/>
  <c r="N1659" i="1"/>
  <c r="I1660" i="1"/>
  <c r="J1660" i="1"/>
  <c r="O1660" i="1" s="1"/>
  <c r="K1660" i="1"/>
  <c r="L1660" i="1"/>
  <c r="M1660" i="1"/>
  <c r="N1660" i="1"/>
  <c r="I1661" i="1"/>
  <c r="J1661" i="1"/>
  <c r="O1661" i="1" s="1"/>
  <c r="L1661" i="1"/>
  <c r="M1661" i="1"/>
  <c r="I1662" i="1"/>
  <c r="J1662" i="1"/>
  <c r="O1662" i="1" s="1"/>
  <c r="K1662" i="1"/>
  <c r="N1662" i="1"/>
  <c r="I1663" i="1"/>
  <c r="M1663" i="1" s="1"/>
  <c r="J1663" i="1"/>
  <c r="O1663" i="1" s="1"/>
  <c r="K1663" i="1"/>
  <c r="N1663" i="1"/>
  <c r="I1664" i="1"/>
  <c r="M1664" i="1" s="1"/>
  <c r="J1664" i="1"/>
  <c r="O1664" i="1" s="1"/>
  <c r="I1665" i="1"/>
  <c r="J1665" i="1"/>
  <c r="O1665" i="1" s="1"/>
  <c r="K1665" i="1"/>
  <c r="L1665" i="1"/>
  <c r="I1666" i="1"/>
  <c r="L1666" i="1" s="1"/>
  <c r="J1666" i="1"/>
  <c r="O1666" i="1" s="1"/>
  <c r="K1666" i="1"/>
  <c r="M1666" i="1"/>
  <c r="N1666" i="1"/>
  <c r="I1667" i="1"/>
  <c r="J1667" i="1"/>
  <c r="O1667" i="1" s="1"/>
  <c r="K1667" i="1"/>
  <c r="L1667" i="1"/>
  <c r="M1667" i="1"/>
  <c r="N1667" i="1"/>
  <c r="I1668" i="1"/>
  <c r="L1668" i="1" s="1"/>
  <c r="J1668" i="1"/>
  <c r="O1668" i="1" s="1"/>
  <c r="K1668" i="1"/>
  <c r="M1668" i="1"/>
  <c r="I1669" i="1"/>
  <c r="M1669" i="1" s="1"/>
  <c r="J1669" i="1"/>
  <c r="O1669" i="1" s="1"/>
  <c r="I1670" i="1"/>
  <c r="L1670" i="1" s="1"/>
  <c r="J1670" i="1"/>
  <c r="O1670" i="1" s="1"/>
  <c r="K1670" i="1"/>
  <c r="M1670" i="1"/>
  <c r="N1670" i="1"/>
  <c r="I1671" i="1"/>
  <c r="M1671" i="1" s="1"/>
  <c r="J1671" i="1"/>
  <c r="O1671" i="1" s="1"/>
  <c r="K1671" i="1"/>
  <c r="L1671" i="1"/>
  <c r="N1671" i="1"/>
  <c r="I1672" i="1"/>
  <c r="N1672" i="1" s="1"/>
  <c r="J1672" i="1"/>
  <c r="O1672" i="1" s="1"/>
  <c r="L1672" i="1"/>
  <c r="I1673" i="1"/>
  <c r="J1673" i="1"/>
  <c r="O1673" i="1" s="1"/>
  <c r="L1673" i="1"/>
  <c r="I1674" i="1"/>
  <c r="J1674" i="1"/>
  <c r="O1674" i="1" s="1"/>
  <c r="K1674" i="1"/>
  <c r="L1674" i="1"/>
  <c r="M1674" i="1"/>
  <c r="N1674" i="1"/>
  <c r="I1675" i="1"/>
  <c r="J1675" i="1"/>
  <c r="O1675" i="1" s="1"/>
  <c r="K1675" i="1"/>
  <c r="L1675" i="1"/>
  <c r="M1675" i="1"/>
  <c r="N1675" i="1"/>
  <c r="I1676" i="1"/>
  <c r="J1676" i="1"/>
  <c r="O1676" i="1" s="1"/>
  <c r="K1676" i="1"/>
  <c r="L1676" i="1"/>
  <c r="M1676" i="1"/>
  <c r="N1676" i="1"/>
  <c r="I1677" i="1"/>
  <c r="L1677" i="1" s="1"/>
  <c r="J1677" i="1"/>
  <c r="O1677" i="1" s="1"/>
  <c r="I1678" i="1"/>
  <c r="L1678" i="1" s="1"/>
  <c r="J1678" i="1"/>
  <c r="O1678" i="1" s="1"/>
  <c r="K1678" i="1"/>
  <c r="N1678" i="1"/>
  <c r="I1679" i="1"/>
  <c r="J1679" i="1"/>
  <c r="O1679" i="1" s="1"/>
  <c r="I1680" i="1"/>
  <c r="J1680" i="1"/>
  <c r="O1680" i="1" s="1"/>
  <c r="K1680" i="1"/>
  <c r="L1680" i="1"/>
  <c r="M1680" i="1"/>
  <c r="N1680" i="1"/>
  <c r="I1681" i="1"/>
  <c r="J1681" i="1"/>
  <c r="O1681" i="1" s="1"/>
  <c r="K1681" i="1"/>
  <c r="L1681" i="1"/>
  <c r="I1682" i="1"/>
  <c r="J1682" i="1"/>
  <c r="O1682" i="1" s="1"/>
  <c r="K1682" i="1"/>
  <c r="L1682" i="1"/>
  <c r="M1682" i="1"/>
  <c r="N1682" i="1"/>
  <c r="I1683" i="1"/>
  <c r="L1683" i="1" s="1"/>
  <c r="J1683" i="1"/>
  <c r="O1683" i="1" s="1"/>
  <c r="K1683" i="1"/>
  <c r="M1683" i="1"/>
  <c r="N1683" i="1"/>
  <c r="I1684" i="1"/>
  <c r="K1684" i="1" s="1"/>
  <c r="J1684" i="1"/>
  <c r="O1684" i="1" s="1"/>
  <c r="L1684" i="1"/>
  <c r="N1684" i="1"/>
  <c r="I1685" i="1"/>
  <c r="L1685" i="1" s="1"/>
  <c r="J1685" i="1"/>
  <c r="O1685" i="1" s="1"/>
  <c r="K1685" i="1"/>
  <c r="M1685" i="1"/>
  <c r="I1686" i="1"/>
  <c r="J1686" i="1"/>
  <c r="O1686" i="1" s="1"/>
  <c r="L1686" i="1"/>
  <c r="N1686" i="1"/>
  <c r="I1687" i="1"/>
  <c r="J1687" i="1"/>
  <c r="O1687" i="1" s="1"/>
  <c r="I1688" i="1"/>
  <c r="J1688" i="1"/>
  <c r="O1688" i="1" s="1"/>
  <c r="K1688" i="1"/>
  <c r="L1688" i="1"/>
  <c r="M1688" i="1"/>
  <c r="N1688" i="1"/>
  <c r="I1689" i="1"/>
  <c r="K1689" i="1" s="1"/>
  <c r="J1689" i="1"/>
  <c r="O1689" i="1" s="1"/>
  <c r="I1690" i="1"/>
  <c r="J1690" i="1"/>
  <c r="O1690" i="1" s="1"/>
  <c r="K1690" i="1"/>
  <c r="L1690" i="1"/>
  <c r="M1690" i="1"/>
  <c r="N1690" i="1"/>
  <c r="I1691" i="1"/>
  <c r="L1691" i="1" s="1"/>
  <c r="J1691" i="1"/>
  <c r="O1691" i="1" s="1"/>
  <c r="K1691" i="1"/>
  <c r="M1691" i="1"/>
  <c r="I1692" i="1"/>
  <c r="K1692" i="1" s="1"/>
  <c r="J1692" i="1"/>
  <c r="O1692" i="1" s="1"/>
  <c r="L1692" i="1"/>
  <c r="N1692" i="1"/>
  <c r="I1693" i="1"/>
  <c r="L1693" i="1" s="1"/>
  <c r="J1693" i="1"/>
  <c r="O1693" i="1" s="1"/>
  <c r="K1693" i="1"/>
  <c r="M1693" i="1"/>
  <c r="I1694" i="1"/>
  <c r="J1694" i="1"/>
  <c r="O1694" i="1" s="1"/>
  <c r="L1694" i="1"/>
  <c r="N1694" i="1"/>
  <c r="I1695" i="1"/>
  <c r="J1695" i="1"/>
  <c r="O1695" i="1" s="1"/>
  <c r="M1695" i="1"/>
  <c r="I1696" i="1"/>
  <c r="J1696" i="1"/>
  <c r="O1696" i="1" s="1"/>
  <c r="K1696" i="1"/>
  <c r="L1696" i="1"/>
  <c r="M1696" i="1"/>
  <c r="N1696" i="1"/>
  <c r="I1697" i="1"/>
  <c r="K1697" i="1" s="1"/>
  <c r="J1697" i="1"/>
  <c r="O1697" i="1" s="1"/>
  <c r="L1697" i="1"/>
  <c r="I1698" i="1"/>
  <c r="J1698" i="1"/>
  <c r="O1698" i="1" s="1"/>
  <c r="K1698" i="1"/>
  <c r="L1698" i="1"/>
  <c r="M1698" i="1"/>
  <c r="N1698" i="1"/>
  <c r="I1699" i="1"/>
  <c r="K1699" i="1" s="1"/>
  <c r="J1699" i="1"/>
  <c r="O1699" i="1" s="1"/>
  <c r="I1700" i="1"/>
  <c r="K1700" i="1" s="1"/>
  <c r="J1700" i="1"/>
  <c r="O1700" i="1" s="1"/>
  <c r="L1700" i="1"/>
  <c r="N1700" i="1"/>
  <c r="I1701" i="1"/>
  <c r="L1701" i="1" s="1"/>
  <c r="J1701" i="1"/>
  <c r="O1701" i="1" s="1"/>
  <c r="K1701" i="1"/>
  <c r="M1701" i="1"/>
  <c r="I1702" i="1"/>
  <c r="J1702" i="1"/>
  <c r="O1702" i="1" s="1"/>
  <c r="I1703" i="1"/>
  <c r="M1703" i="1" s="1"/>
  <c r="J1703" i="1"/>
  <c r="O1703" i="1" s="1"/>
  <c r="I1704" i="1"/>
  <c r="J1704" i="1"/>
  <c r="O1704" i="1" s="1"/>
  <c r="K1704" i="1"/>
  <c r="L1704" i="1"/>
  <c r="M1704" i="1"/>
  <c r="N1704" i="1"/>
  <c r="I1705" i="1"/>
  <c r="J1705" i="1"/>
  <c r="O1705" i="1" s="1"/>
  <c r="K1705" i="1"/>
  <c r="L1705" i="1"/>
  <c r="I1706" i="1"/>
  <c r="J1706" i="1"/>
  <c r="O1706" i="1" s="1"/>
  <c r="K1706" i="1"/>
  <c r="L1706" i="1"/>
  <c r="M1706" i="1"/>
  <c r="N1706" i="1"/>
  <c r="I1707" i="1"/>
  <c r="J1707" i="1"/>
  <c r="O1707" i="1" s="1"/>
  <c r="I1708" i="1"/>
  <c r="K1708" i="1" s="1"/>
  <c r="J1708" i="1"/>
  <c r="O1708" i="1" s="1"/>
  <c r="L1708" i="1"/>
  <c r="N1708" i="1"/>
  <c r="I1709" i="1"/>
  <c r="L1709" i="1" s="1"/>
  <c r="J1709" i="1"/>
  <c r="O1709" i="1" s="1"/>
  <c r="K1709" i="1"/>
  <c r="M1709" i="1"/>
  <c r="I1710" i="1"/>
  <c r="J1710" i="1"/>
  <c r="O1710" i="1" s="1"/>
  <c r="I1711" i="1"/>
  <c r="M1711" i="1" s="1"/>
  <c r="J1711" i="1"/>
  <c r="O1711" i="1" s="1"/>
  <c r="I1712" i="1"/>
  <c r="J1712" i="1"/>
  <c r="O1712" i="1" s="1"/>
  <c r="K1712" i="1"/>
  <c r="L1712" i="1"/>
  <c r="M1712" i="1"/>
  <c r="N1712" i="1"/>
  <c r="I1713" i="1"/>
  <c r="J1713" i="1"/>
  <c r="O1713" i="1" s="1"/>
  <c r="K1713" i="1"/>
  <c r="L1713" i="1"/>
  <c r="I1714" i="1"/>
  <c r="J1714" i="1"/>
  <c r="O1714" i="1" s="1"/>
  <c r="K1714" i="1"/>
  <c r="L1714" i="1"/>
  <c r="M1714" i="1"/>
  <c r="N1714" i="1"/>
  <c r="I1715" i="1"/>
  <c r="J1715" i="1"/>
  <c r="O1715" i="1" s="1"/>
  <c r="I1716" i="1"/>
  <c r="K1716" i="1" s="1"/>
  <c r="J1716" i="1"/>
  <c r="O1716" i="1" s="1"/>
  <c r="L1716" i="1"/>
  <c r="N1716" i="1"/>
  <c r="I1717" i="1"/>
  <c r="L1717" i="1" s="1"/>
  <c r="J1717" i="1"/>
  <c r="O1717" i="1" s="1"/>
  <c r="K1717" i="1"/>
  <c r="M1717" i="1"/>
  <c r="I1718" i="1"/>
  <c r="J1718" i="1"/>
  <c r="O1718" i="1" s="1"/>
  <c r="I1719" i="1"/>
  <c r="J1719" i="1"/>
  <c r="O1719" i="1" s="1"/>
  <c r="M1719" i="1"/>
  <c r="I1720" i="1"/>
  <c r="J1720" i="1"/>
  <c r="O1720" i="1" s="1"/>
  <c r="K1720" i="1"/>
  <c r="L1720" i="1"/>
  <c r="M1720" i="1"/>
  <c r="N1720" i="1"/>
  <c r="I1721" i="1"/>
  <c r="J1721" i="1"/>
  <c r="O1721" i="1" s="1"/>
  <c r="I1722" i="1"/>
  <c r="J1722" i="1"/>
  <c r="O1722" i="1" s="1"/>
  <c r="K1722" i="1"/>
  <c r="L1722" i="1"/>
  <c r="M1722" i="1"/>
  <c r="N1722" i="1"/>
  <c r="I1723" i="1"/>
  <c r="L1723" i="1" s="1"/>
  <c r="J1723" i="1"/>
  <c r="O1723" i="1" s="1"/>
  <c r="K1723" i="1"/>
  <c r="M1723" i="1"/>
  <c r="N1723" i="1"/>
  <c r="I1724" i="1"/>
  <c r="K1724" i="1" s="1"/>
  <c r="J1724" i="1"/>
  <c r="O1724" i="1" s="1"/>
  <c r="L1724" i="1"/>
  <c r="N1724" i="1"/>
  <c r="I1725" i="1"/>
  <c r="L1725" i="1" s="1"/>
  <c r="J1725" i="1"/>
  <c r="O1725" i="1" s="1"/>
  <c r="K1725" i="1"/>
  <c r="M1725" i="1"/>
  <c r="I1726" i="1"/>
  <c r="J1726" i="1"/>
  <c r="O1726" i="1" s="1"/>
  <c r="L1726" i="1"/>
  <c r="N1726" i="1"/>
  <c r="I1727" i="1"/>
  <c r="J1727" i="1"/>
  <c r="O1727" i="1" s="1"/>
  <c r="M1727" i="1"/>
  <c r="I1728" i="1"/>
  <c r="J1728" i="1"/>
  <c r="O1728" i="1" s="1"/>
  <c r="K1728" i="1"/>
  <c r="L1728" i="1"/>
  <c r="M1728" i="1"/>
  <c r="N1728" i="1"/>
  <c r="I1729" i="1"/>
  <c r="J1729" i="1"/>
  <c r="O1729" i="1" s="1"/>
  <c r="I1730" i="1"/>
  <c r="J1730" i="1"/>
  <c r="O1730" i="1" s="1"/>
  <c r="K1730" i="1"/>
  <c r="L1730" i="1"/>
  <c r="M1730" i="1"/>
  <c r="N1730" i="1"/>
  <c r="I1731" i="1"/>
  <c r="L1731" i="1" s="1"/>
  <c r="J1731" i="1"/>
  <c r="O1731" i="1" s="1"/>
  <c r="N1731" i="1"/>
  <c r="I1732" i="1"/>
  <c r="K1732" i="1" s="1"/>
  <c r="J1732" i="1"/>
  <c r="O1732" i="1" s="1"/>
  <c r="L1732" i="1"/>
  <c r="N1732" i="1"/>
  <c r="I1733" i="1"/>
  <c r="L1733" i="1" s="1"/>
  <c r="J1733" i="1"/>
  <c r="O1733" i="1" s="1"/>
  <c r="K1733" i="1"/>
  <c r="M1733" i="1"/>
  <c r="I1734" i="1"/>
  <c r="L1734" i="1" s="1"/>
  <c r="J1734" i="1"/>
  <c r="O1734" i="1" s="1"/>
  <c r="I1735" i="1"/>
  <c r="J1735" i="1"/>
  <c r="O1735" i="1" s="1"/>
  <c r="I1736" i="1"/>
  <c r="J1736" i="1"/>
  <c r="O1736" i="1" s="1"/>
  <c r="K1736" i="1"/>
  <c r="L1736" i="1"/>
  <c r="M1736" i="1"/>
  <c r="N1736" i="1"/>
  <c r="I1737" i="1"/>
  <c r="J1737" i="1"/>
  <c r="O1737" i="1" s="1"/>
  <c r="I1738" i="1"/>
  <c r="J1738" i="1"/>
  <c r="O1738" i="1" s="1"/>
  <c r="K1738" i="1"/>
  <c r="L1738" i="1"/>
  <c r="M1738" i="1"/>
  <c r="N1738" i="1"/>
  <c r="I1739" i="1"/>
  <c r="L1739" i="1" s="1"/>
  <c r="J1739" i="1"/>
  <c r="O1739" i="1" s="1"/>
  <c r="M1739" i="1"/>
  <c r="N1739" i="1"/>
  <c r="I1740" i="1"/>
  <c r="K1740" i="1" s="1"/>
  <c r="J1740" i="1"/>
  <c r="O1740" i="1" s="1"/>
  <c r="L1740" i="1"/>
  <c r="N1740" i="1"/>
  <c r="I1741" i="1"/>
  <c r="L1741" i="1" s="1"/>
  <c r="J1741" i="1"/>
  <c r="O1741" i="1" s="1"/>
  <c r="K1741" i="1"/>
  <c r="M1741" i="1"/>
  <c r="I1742" i="1"/>
  <c r="J1742" i="1"/>
  <c r="O1742" i="1" s="1"/>
  <c r="I1743" i="1"/>
  <c r="J1743" i="1"/>
  <c r="O1743" i="1" s="1"/>
  <c r="I1744" i="1"/>
  <c r="J1744" i="1"/>
  <c r="O1744" i="1" s="1"/>
  <c r="K1744" i="1"/>
  <c r="L1744" i="1"/>
  <c r="M1744" i="1"/>
  <c r="N1744" i="1"/>
  <c r="I1745" i="1"/>
  <c r="J1745" i="1"/>
  <c r="O1745" i="1" s="1"/>
  <c r="K1745" i="1"/>
  <c r="L1745" i="1"/>
  <c r="I1746" i="1"/>
  <c r="J1746" i="1"/>
  <c r="O1746" i="1" s="1"/>
  <c r="K1746" i="1"/>
  <c r="L1746" i="1"/>
  <c r="M1746" i="1"/>
  <c r="N1746" i="1"/>
  <c r="I1747" i="1"/>
  <c r="L1747" i="1" s="1"/>
  <c r="J1747" i="1"/>
  <c r="O1747" i="1" s="1"/>
  <c r="K1747" i="1"/>
  <c r="M1747" i="1"/>
  <c r="N1747" i="1"/>
  <c r="I1748" i="1"/>
  <c r="L1748" i="1" s="1"/>
  <c r="J1748" i="1"/>
  <c r="O1748" i="1" s="1"/>
  <c r="I1749" i="1"/>
  <c r="L1749" i="1" s="1"/>
  <c r="J1749" i="1"/>
  <c r="O1749" i="1" s="1"/>
  <c r="K1749" i="1"/>
  <c r="M1749" i="1"/>
  <c r="I1750" i="1"/>
  <c r="M1750" i="1" s="1"/>
  <c r="J1750" i="1"/>
  <c r="O1750" i="1" s="1"/>
  <c r="K1750" i="1"/>
  <c r="L1750" i="1"/>
  <c r="N1750" i="1"/>
  <c r="I1751" i="1"/>
  <c r="J1751" i="1"/>
  <c r="O1751" i="1" s="1"/>
  <c r="L1751" i="1"/>
  <c r="M1751" i="1"/>
  <c r="I1752" i="1"/>
  <c r="J1752" i="1"/>
  <c r="O1752" i="1" s="1"/>
  <c r="K1752" i="1"/>
  <c r="L1752" i="1"/>
  <c r="M1752" i="1"/>
  <c r="N1752" i="1"/>
  <c r="I1753" i="1"/>
  <c r="M1753" i="1" s="1"/>
  <c r="J1753" i="1"/>
  <c r="O1753" i="1" s="1"/>
  <c r="K1753" i="1"/>
  <c r="L1753" i="1"/>
  <c r="N1753" i="1"/>
  <c r="I1754" i="1"/>
  <c r="J1754" i="1"/>
  <c r="O1754" i="1" s="1"/>
  <c r="K1754" i="1"/>
  <c r="L1754" i="1"/>
  <c r="M1754" i="1"/>
  <c r="N1754" i="1"/>
  <c r="I1755" i="1"/>
  <c r="L1755" i="1" s="1"/>
  <c r="J1755" i="1"/>
  <c r="O1755" i="1" s="1"/>
  <c r="K1755" i="1"/>
  <c r="M1755" i="1"/>
  <c r="N1755" i="1"/>
  <c r="I1756" i="1"/>
  <c r="J1756" i="1"/>
  <c r="O1756" i="1" s="1"/>
  <c r="I1757" i="1"/>
  <c r="L1757" i="1" s="1"/>
  <c r="J1757" i="1"/>
  <c r="O1757" i="1" s="1"/>
  <c r="K1757" i="1"/>
  <c r="M1757" i="1"/>
  <c r="I1758" i="1"/>
  <c r="M1758" i="1" s="1"/>
  <c r="J1758" i="1"/>
  <c r="O1758" i="1" s="1"/>
  <c r="K1758" i="1"/>
  <c r="L1758" i="1"/>
  <c r="N1758" i="1"/>
  <c r="I1759" i="1"/>
  <c r="L1759" i="1" s="1"/>
  <c r="J1759" i="1"/>
  <c r="O1759" i="1" s="1"/>
  <c r="I1760" i="1"/>
  <c r="J1760" i="1"/>
  <c r="O1760" i="1" s="1"/>
  <c r="K1760" i="1"/>
  <c r="L1760" i="1"/>
  <c r="M1760" i="1"/>
  <c r="N1760" i="1"/>
  <c r="I1761" i="1"/>
  <c r="M1761" i="1" s="1"/>
  <c r="J1761" i="1"/>
  <c r="O1761" i="1" s="1"/>
  <c r="K1761" i="1"/>
  <c r="L1761" i="1"/>
  <c r="N1761" i="1"/>
  <c r="I1762" i="1"/>
  <c r="J1762" i="1"/>
  <c r="O1762" i="1" s="1"/>
  <c r="K1762" i="1"/>
  <c r="L1762" i="1"/>
  <c r="M1762" i="1"/>
  <c r="N1762" i="1"/>
  <c r="I1763" i="1"/>
  <c r="J1763" i="1"/>
  <c r="O1763" i="1" s="1"/>
  <c r="I1764" i="1"/>
  <c r="J1764" i="1"/>
  <c r="O1764" i="1" s="1"/>
  <c r="L1764" i="1"/>
  <c r="N1764" i="1"/>
  <c r="I1765" i="1"/>
  <c r="L1765" i="1" s="1"/>
  <c r="J1765" i="1"/>
  <c r="O1765" i="1" s="1"/>
  <c r="K1765" i="1"/>
  <c r="M1765" i="1"/>
  <c r="I1766" i="1"/>
  <c r="J1766" i="1"/>
  <c r="O1766" i="1" s="1"/>
  <c r="K1766" i="1"/>
  <c r="I1767" i="1"/>
  <c r="J1767" i="1"/>
  <c r="O1767" i="1" s="1"/>
  <c r="I1768" i="1"/>
  <c r="J1768" i="1"/>
  <c r="O1768" i="1" s="1"/>
  <c r="K1768" i="1"/>
  <c r="L1768" i="1"/>
  <c r="M1768" i="1"/>
  <c r="N1768" i="1"/>
  <c r="I1769" i="1"/>
  <c r="K1769" i="1" s="1"/>
  <c r="J1769" i="1"/>
  <c r="O1769" i="1" s="1"/>
  <c r="I1770" i="1"/>
  <c r="J1770" i="1"/>
  <c r="O1770" i="1" s="1"/>
  <c r="K1770" i="1"/>
  <c r="L1770" i="1"/>
  <c r="M1770" i="1"/>
  <c r="N1770" i="1"/>
  <c r="I1771" i="1"/>
  <c r="J1771" i="1"/>
  <c r="O1771" i="1" s="1"/>
  <c r="M1771" i="1"/>
  <c r="N1771" i="1"/>
  <c r="I1772" i="1"/>
  <c r="J1772" i="1"/>
  <c r="O1772" i="1" s="1"/>
  <c r="L1772" i="1"/>
  <c r="N1772" i="1"/>
  <c r="I1773" i="1"/>
  <c r="L1773" i="1" s="1"/>
  <c r="J1773" i="1"/>
  <c r="O1773" i="1" s="1"/>
  <c r="K1773" i="1"/>
  <c r="M1773" i="1"/>
  <c r="I1774" i="1"/>
  <c r="L1774" i="1" s="1"/>
  <c r="J1774" i="1"/>
  <c r="O1774" i="1" s="1"/>
  <c r="I1775" i="1"/>
  <c r="J1775" i="1"/>
  <c r="O1775" i="1" s="1"/>
  <c r="M1775" i="1"/>
  <c r="I1776" i="1"/>
  <c r="J1776" i="1"/>
  <c r="O1776" i="1" s="1"/>
  <c r="K1776" i="1"/>
  <c r="L1776" i="1"/>
  <c r="M1776" i="1"/>
  <c r="N1776" i="1"/>
  <c r="I1777" i="1"/>
  <c r="J1777" i="1"/>
  <c r="O1777" i="1" s="1"/>
  <c r="I1778" i="1"/>
  <c r="J1778" i="1"/>
  <c r="O1778" i="1" s="1"/>
  <c r="K1778" i="1"/>
  <c r="L1778" i="1"/>
  <c r="M1778" i="1"/>
  <c r="N1778" i="1"/>
  <c r="I1779" i="1"/>
  <c r="J1779" i="1"/>
  <c r="O1779" i="1" s="1"/>
  <c r="M1779" i="1"/>
  <c r="I1780" i="1"/>
  <c r="J1780" i="1"/>
  <c r="O1780" i="1" s="1"/>
  <c r="I1781" i="1"/>
  <c r="L1781" i="1" s="1"/>
  <c r="J1781" i="1"/>
  <c r="O1781" i="1" s="1"/>
  <c r="K1781" i="1"/>
  <c r="M1781" i="1"/>
  <c r="I1782" i="1"/>
  <c r="J1782" i="1"/>
  <c r="O1782" i="1" s="1"/>
  <c r="I1783" i="1"/>
  <c r="J1783" i="1"/>
  <c r="O1783" i="1" s="1"/>
  <c r="L1783" i="1"/>
  <c r="M1783" i="1"/>
  <c r="I1784" i="1"/>
  <c r="J1784" i="1"/>
  <c r="O1784" i="1" s="1"/>
  <c r="K1784" i="1"/>
  <c r="L1784" i="1"/>
  <c r="M1784" i="1"/>
  <c r="N1784" i="1"/>
  <c r="I1785" i="1"/>
  <c r="J1785" i="1"/>
  <c r="O1785" i="1" s="1"/>
  <c r="L1785" i="1"/>
  <c r="I1786" i="1"/>
  <c r="J1786" i="1"/>
  <c r="O1786" i="1" s="1"/>
  <c r="K1786" i="1"/>
  <c r="L1786" i="1"/>
  <c r="M1786" i="1"/>
  <c r="N1786" i="1"/>
  <c r="I1787" i="1"/>
  <c r="L1787" i="1" s="1"/>
  <c r="J1787" i="1"/>
  <c r="O1787" i="1" s="1"/>
  <c r="K1787" i="1"/>
  <c r="M1787" i="1"/>
  <c r="I1788" i="1"/>
  <c r="J1788" i="1"/>
  <c r="O1788" i="1" s="1"/>
  <c r="N1788" i="1"/>
  <c r="I1789" i="1"/>
  <c r="L1789" i="1" s="1"/>
  <c r="J1789" i="1"/>
  <c r="O1789" i="1" s="1"/>
  <c r="K1789" i="1"/>
  <c r="M1789" i="1"/>
  <c r="I1790" i="1"/>
  <c r="M1790" i="1" s="1"/>
  <c r="J1790" i="1"/>
  <c r="O1790" i="1" s="1"/>
  <c r="K1790" i="1"/>
  <c r="L1790" i="1"/>
  <c r="I1791" i="1"/>
  <c r="L1791" i="1" s="1"/>
  <c r="J1791" i="1"/>
  <c r="O1791" i="1" s="1"/>
  <c r="I1792" i="1"/>
  <c r="J1792" i="1"/>
  <c r="O1792" i="1" s="1"/>
  <c r="K1792" i="1"/>
  <c r="L1792" i="1"/>
  <c r="M1792" i="1"/>
  <c r="N1792" i="1"/>
  <c r="I1793" i="1"/>
  <c r="M1793" i="1" s="1"/>
  <c r="J1793" i="1"/>
  <c r="O1793" i="1" s="1"/>
  <c r="K1793" i="1"/>
  <c r="L1793" i="1"/>
  <c r="I1794" i="1"/>
  <c r="J1794" i="1"/>
  <c r="O1794" i="1" s="1"/>
  <c r="K1794" i="1"/>
  <c r="L1794" i="1"/>
  <c r="M1794" i="1"/>
  <c r="N1794" i="1"/>
  <c r="I1795" i="1"/>
  <c r="L1795" i="1" s="1"/>
  <c r="J1795" i="1"/>
  <c r="O1795" i="1" s="1"/>
  <c r="N1795" i="1"/>
  <c r="I1796" i="1"/>
  <c r="J1796" i="1"/>
  <c r="O1796" i="1" s="1"/>
  <c r="I1797" i="1"/>
  <c r="L1797" i="1" s="1"/>
  <c r="J1797" i="1"/>
  <c r="O1797" i="1" s="1"/>
  <c r="K1797" i="1"/>
  <c r="M1797" i="1"/>
  <c r="I1798" i="1"/>
  <c r="M1798" i="1" s="1"/>
  <c r="J1798" i="1"/>
  <c r="O1798" i="1" s="1"/>
  <c r="N1798" i="1"/>
  <c r="I1799" i="1"/>
  <c r="J1799" i="1"/>
  <c r="O1799" i="1" s="1"/>
  <c r="M1799" i="1"/>
  <c r="I1800" i="1"/>
  <c r="J1800" i="1"/>
  <c r="O1800" i="1" s="1"/>
  <c r="K1800" i="1"/>
  <c r="L1800" i="1"/>
  <c r="M1800" i="1"/>
  <c r="N1800" i="1"/>
  <c r="I1801" i="1"/>
  <c r="K1801" i="1" s="1"/>
  <c r="J1801" i="1"/>
  <c r="O1801" i="1" s="1"/>
  <c r="L1801" i="1"/>
  <c r="M1801" i="1"/>
  <c r="N1801" i="1"/>
  <c r="I1802" i="1"/>
  <c r="J1802" i="1"/>
  <c r="O1802" i="1" s="1"/>
  <c r="K1802" i="1"/>
  <c r="L1802" i="1"/>
  <c r="M1802" i="1"/>
  <c r="N1802" i="1"/>
  <c r="I1803" i="1"/>
  <c r="L1803" i="1" s="1"/>
  <c r="J1803" i="1"/>
  <c r="O1803" i="1" s="1"/>
  <c r="K1803" i="1"/>
  <c r="M1803" i="1"/>
  <c r="N1803" i="1"/>
  <c r="I1804" i="1"/>
  <c r="J1804" i="1"/>
  <c r="O1804" i="1" s="1"/>
  <c r="I1805" i="1"/>
  <c r="J1805" i="1"/>
  <c r="O1805" i="1" s="1"/>
  <c r="K1805" i="1"/>
  <c r="M1805" i="1"/>
  <c r="I1806" i="1"/>
  <c r="M1806" i="1" s="1"/>
  <c r="J1806" i="1"/>
  <c r="O1806" i="1" s="1"/>
  <c r="K1806" i="1"/>
  <c r="L1806" i="1"/>
  <c r="N1806" i="1"/>
  <c r="I1807" i="1"/>
  <c r="J1807" i="1"/>
  <c r="O1807" i="1" s="1"/>
  <c r="K1807" i="1"/>
  <c r="I1808" i="1"/>
  <c r="J1808" i="1"/>
  <c r="O1808" i="1" s="1"/>
  <c r="K1808" i="1"/>
  <c r="L1808" i="1"/>
  <c r="M1808" i="1"/>
  <c r="N1808" i="1"/>
  <c r="I1809" i="1"/>
  <c r="K1809" i="1" s="1"/>
  <c r="J1809" i="1"/>
  <c r="O1809" i="1" s="1"/>
  <c r="M1809" i="1"/>
  <c r="N1809" i="1"/>
  <c r="I1810" i="1"/>
  <c r="J1810" i="1"/>
  <c r="O1810" i="1" s="1"/>
  <c r="K1810" i="1"/>
  <c r="L1810" i="1"/>
  <c r="M1810" i="1"/>
  <c r="N1810" i="1"/>
  <c r="I1811" i="1"/>
  <c r="M1811" i="1" s="1"/>
  <c r="J1811" i="1"/>
  <c r="O1811" i="1" s="1"/>
  <c r="I1812" i="1"/>
  <c r="J1812" i="1"/>
  <c r="O1812" i="1" s="1"/>
  <c r="L1812" i="1"/>
  <c r="I1813" i="1"/>
  <c r="M1813" i="1" s="1"/>
  <c r="J1813" i="1"/>
  <c r="O1813" i="1" s="1"/>
  <c r="I1814" i="1"/>
  <c r="L1814" i="1" s="1"/>
  <c r="J1814" i="1"/>
  <c r="O1814" i="1" s="1"/>
  <c r="I1815" i="1"/>
  <c r="N1815" i="1" s="1"/>
  <c r="J1815" i="1"/>
  <c r="O1815" i="1" s="1"/>
  <c r="K1815" i="1"/>
  <c r="L1815" i="1"/>
  <c r="I1816" i="1"/>
  <c r="J1816" i="1"/>
  <c r="O1816" i="1" s="1"/>
  <c r="K1816" i="1"/>
  <c r="L1816" i="1"/>
  <c r="M1816" i="1"/>
  <c r="N1816" i="1"/>
  <c r="I1817" i="1"/>
  <c r="J1817" i="1"/>
  <c r="O1817" i="1" s="1"/>
  <c r="K1817" i="1"/>
  <c r="L1817" i="1"/>
  <c r="M1817" i="1"/>
  <c r="N1817" i="1"/>
  <c r="I1818" i="1"/>
  <c r="J1818" i="1"/>
  <c r="O1818" i="1" s="1"/>
  <c r="K1818" i="1"/>
  <c r="L1818" i="1"/>
  <c r="M1818" i="1"/>
  <c r="N1818" i="1"/>
  <c r="I1819" i="1"/>
  <c r="J1819" i="1"/>
  <c r="O1819" i="1" s="1"/>
  <c r="I1820" i="1"/>
  <c r="J1820" i="1"/>
  <c r="O1820" i="1" s="1"/>
  <c r="L1820" i="1"/>
  <c r="N1820" i="1"/>
  <c r="I1821" i="1"/>
  <c r="K1821" i="1" s="1"/>
  <c r="J1821" i="1"/>
  <c r="O1821" i="1" s="1"/>
  <c r="I1822" i="1"/>
  <c r="J1822" i="1"/>
  <c r="O1822" i="1" s="1"/>
  <c r="N1822" i="1"/>
  <c r="I1823" i="1"/>
  <c r="N1823" i="1" s="1"/>
  <c r="J1823" i="1"/>
  <c r="O1823" i="1" s="1"/>
  <c r="K1823" i="1"/>
  <c r="L1823" i="1"/>
  <c r="M1823" i="1"/>
  <c r="I1824" i="1"/>
  <c r="J1824" i="1"/>
  <c r="O1824" i="1" s="1"/>
  <c r="K1824" i="1"/>
  <c r="L1824" i="1"/>
  <c r="M1824" i="1"/>
  <c r="N1824" i="1"/>
  <c r="I1825" i="1"/>
  <c r="L1825" i="1" s="1"/>
  <c r="J1825" i="1"/>
  <c r="O1825" i="1" s="1"/>
  <c r="I1826" i="1"/>
  <c r="J1826" i="1"/>
  <c r="O1826" i="1" s="1"/>
  <c r="K1826" i="1"/>
  <c r="L1826" i="1"/>
  <c r="M1826" i="1"/>
  <c r="N1826" i="1"/>
  <c r="I1827" i="1"/>
  <c r="J1827" i="1"/>
  <c r="O1827" i="1" s="1"/>
  <c r="K1827" i="1"/>
  <c r="I1828" i="1"/>
  <c r="J1828" i="1"/>
  <c r="O1828" i="1" s="1"/>
  <c r="L1828" i="1"/>
  <c r="N1828" i="1"/>
  <c r="I1829" i="1"/>
  <c r="J1829" i="1"/>
  <c r="O1829" i="1" s="1"/>
  <c r="K1829" i="1"/>
  <c r="M1829" i="1"/>
  <c r="I1830" i="1"/>
  <c r="J1830" i="1"/>
  <c r="O1830" i="1" s="1"/>
  <c r="I1831" i="1"/>
  <c r="J1831" i="1"/>
  <c r="O1831" i="1" s="1"/>
  <c r="L1831" i="1"/>
  <c r="M1831" i="1"/>
  <c r="I1832" i="1"/>
  <c r="J1832" i="1"/>
  <c r="O1832" i="1" s="1"/>
  <c r="K1832" i="1"/>
  <c r="L1832" i="1"/>
  <c r="M1832" i="1"/>
  <c r="N1832" i="1"/>
  <c r="I1833" i="1"/>
  <c r="J1833" i="1"/>
  <c r="O1833" i="1" s="1"/>
  <c r="M1833" i="1"/>
  <c r="I1834" i="1"/>
  <c r="J1834" i="1"/>
  <c r="O1834" i="1" s="1"/>
  <c r="K1834" i="1"/>
  <c r="L1834" i="1"/>
  <c r="M1834" i="1"/>
  <c r="N1834" i="1"/>
  <c r="I1835" i="1"/>
  <c r="L1835" i="1" s="1"/>
  <c r="J1835" i="1"/>
  <c r="O1835" i="1" s="1"/>
  <c r="K1835" i="1"/>
  <c r="M1835" i="1"/>
  <c r="I1836" i="1"/>
  <c r="J1836" i="1"/>
  <c r="O1836" i="1" s="1"/>
  <c r="I1837" i="1"/>
  <c r="M1837" i="1" s="1"/>
  <c r="J1837" i="1"/>
  <c r="O1837" i="1" s="1"/>
  <c r="I1838" i="1"/>
  <c r="M1838" i="1" s="1"/>
  <c r="J1838" i="1"/>
  <c r="O1838" i="1" s="1"/>
  <c r="K1838" i="1"/>
  <c r="L1838" i="1"/>
  <c r="I1839" i="1"/>
  <c r="N1839" i="1" s="1"/>
  <c r="J1839" i="1"/>
  <c r="O1839" i="1" s="1"/>
  <c r="M1839" i="1"/>
  <c r="I1840" i="1"/>
  <c r="J1840" i="1"/>
  <c r="O1840" i="1" s="1"/>
  <c r="K1840" i="1"/>
  <c r="L1840" i="1"/>
  <c r="M1840" i="1"/>
  <c r="N1840" i="1"/>
  <c r="I1841" i="1"/>
  <c r="L1841" i="1" s="1"/>
  <c r="J1841" i="1"/>
  <c r="O1841" i="1" s="1"/>
  <c r="K1841" i="1"/>
  <c r="M1841" i="1"/>
  <c r="N1841" i="1"/>
  <c r="I1842" i="1"/>
  <c r="J1842" i="1"/>
  <c r="O1842" i="1" s="1"/>
  <c r="K1842" i="1"/>
  <c r="L1842" i="1"/>
  <c r="M1842" i="1"/>
  <c r="N1842" i="1"/>
  <c r="I1843" i="1"/>
  <c r="L1843" i="1" s="1"/>
  <c r="J1843" i="1"/>
  <c r="O1843" i="1" s="1"/>
  <c r="K1843" i="1"/>
  <c r="M1843" i="1"/>
  <c r="N1843" i="1"/>
  <c r="I1844" i="1"/>
  <c r="J1844" i="1"/>
  <c r="O1844" i="1" s="1"/>
  <c r="I1845" i="1"/>
  <c r="M1845" i="1" s="1"/>
  <c r="J1845" i="1"/>
  <c r="O1845" i="1" s="1"/>
  <c r="I1846" i="1"/>
  <c r="M1846" i="1" s="1"/>
  <c r="J1846" i="1"/>
  <c r="O1846" i="1" s="1"/>
  <c r="K1846" i="1"/>
  <c r="L1846" i="1"/>
  <c r="N1846" i="1"/>
  <c r="I1847" i="1"/>
  <c r="N1847" i="1" s="1"/>
  <c r="J1847" i="1"/>
  <c r="O1847" i="1" s="1"/>
  <c r="K1847" i="1"/>
  <c r="L1847" i="1"/>
  <c r="M1847" i="1"/>
  <c r="I1848" i="1"/>
  <c r="J1848" i="1"/>
  <c r="O1848" i="1" s="1"/>
  <c r="K1848" i="1"/>
  <c r="L1848" i="1"/>
  <c r="M1848" i="1"/>
  <c r="N1848" i="1"/>
  <c r="I1849" i="1"/>
  <c r="M1849" i="1" s="1"/>
  <c r="J1849" i="1"/>
  <c r="O1849" i="1" s="1"/>
  <c r="K1849" i="1"/>
  <c r="L1849" i="1"/>
  <c r="N1849" i="1"/>
  <c r="I1850" i="1"/>
  <c r="J1850" i="1"/>
  <c r="O1850" i="1" s="1"/>
  <c r="K1850" i="1"/>
  <c r="L1850" i="1"/>
  <c r="M1850" i="1"/>
  <c r="N1850" i="1"/>
  <c r="I1851" i="1"/>
  <c r="J1851" i="1"/>
  <c r="O1851" i="1" s="1"/>
  <c r="M1851" i="1"/>
  <c r="N1851" i="1"/>
  <c r="I1852" i="1"/>
  <c r="J1852" i="1"/>
  <c r="O1852" i="1" s="1"/>
  <c r="L1852" i="1"/>
  <c r="N1852" i="1"/>
  <c r="I1853" i="1"/>
  <c r="J1853" i="1"/>
  <c r="O1853" i="1" s="1"/>
  <c r="K1853" i="1"/>
  <c r="I1854" i="1"/>
  <c r="J1854" i="1"/>
  <c r="O1854" i="1" s="1"/>
  <c r="I1855" i="1"/>
  <c r="J1855" i="1"/>
  <c r="O1855" i="1" s="1"/>
  <c r="K1855" i="1"/>
  <c r="L1855" i="1"/>
  <c r="I1856" i="1"/>
  <c r="J1856" i="1"/>
  <c r="O1856" i="1" s="1"/>
  <c r="K1856" i="1"/>
  <c r="L1856" i="1"/>
  <c r="M1856" i="1"/>
  <c r="N1856" i="1"/>
  <c r="I1857" i="1"/>
  <c r="N1857" i="1" s="1"/>
  <c r="J1857" i="1"/>
  <c r="O1857" i="1" s="1"/>
  <c r="K1857" i="1"/>
  <c r="L1857" i="1"/>
  <c r="M1857" i="1"/>
  <c r="I1858" i="1"/>
  <c r="J1858" i="1"/>
  <c r="O1858" i="1" s="1"/>
  <c r="K1858" i="1"/>
  <c r="L1858" i="1"/>
  <c r="M1858" i="1"/>
  <c r="N1858" i="1"/>
  <c r="I1859" i="1"/>
  <c r="J1859" i="1"/>
  <c r="O1859" i="1" s="1"/>
  <c r="N1859" i="1"/>
  <c r="I1860" i="1"/>
  <c r="J1860" i="1"/>
  <c r="O1860" i="1" s="1"/>
  <c r="I1861" i="1"/>
  <c r="J1861" i="1"/>
  <c r="O1861" i="1" s="1"/>
  <c r="K1861" i="1"/>
  <c r="M1861" i="1"/>
  <c r="I1862" i="1"/>
  <c r="J1862" i="1"/>
  <c r="O1862" i="1" s="1"/>
  <c r="I1863" i="1"/>
  <c r="J1863" i="1"/>
  <c r="O1863" i="1" s="1"/>
  <c r="L1863" i="1"/>
  <c r="M1863" i="1"/>
  <c r="I1864" i="1"/>
  <c r="J1864" i="1"/>
  <c r="O1864" i="1" s="1"/>
  <c r="K1864" i="1"/>
  <c r="L1864" i="1"/>
  <c r="M1864" i="1"/>
  <c r="N1864" i="1"/>
  <c r="I1865" i="1"/>
  <c r="J1865" i="1"/>
  <c r="O1865" i="1" s="1"/>
  <c r="I1866" i="1"/>
  <c r="J1866" i="1"/>
  <c r="O1866" i="1" s="1"/>
  <c r="K1866" i="1"/>
  <c r="L1866" i="1"/>
  <c r="M1866" i="1"/>
  <c r="N1866" i="1"/>
  <c r="I1867" i="1"/>
  <c r="L1867" i="1" s="1"/>
  <c r="J1867" i="1"/>
  <c r="O1867" i="1" s="1"/>
  <c r="K1867" i="1"/>
  <c r="M1867" i="1"/>
  <c r="N1867" i="1"/>
  <c r="I1868" i="1"/>
  <c r="J1868" i="1"/>
  <c r="O1868" i="1" s="1"/>
  <c r="I1869" i="1"/>
  <c r="J1869" i="1"/>
  <c r="O1869" i="1" s="1"/>
  <c r="K1869" i="1"/>
  <c r="M1869" i="1"/>
  <c r="I1870" i="1"/>
  <c r="M1870" i="1" s="1"/>
  <c r="J1870" i="1"/>
  <c r="O1870" i="1" s="1"/>
  <c r="K1870" i="1"/>
  <c r="L1870" i="1"/>
  <c r="N1870" i="1"/>
  <c r="I1871" i="1"/>
  <c r="J1871" i="1"/>
  <c r="O1871" i="1" s="1"/>
  <c r="K1871" i="1"/>
  <c r="M1871" i="1"/>
  <c r="I1872" i="1"/>
  <c r="J1872" i="1"/>
  <c r="O1872" i="1" s="1"/>
  <c r="K1872" i="1"/>
  <c r="L1872" i="1"/>
  <c r="M1872" i="1"/>
  <c r="N1872" i="1"/>
  <c r="I1873" i="1"/>
  <c r="M1873" i="1" s="1"/>
  <c r="J1873" i="1"/>
  <c r="O1873" i="1" s="1"/>
  <c r="I1874" i="1"/>
  <c r="J1874" i="1"/>
  <c r="O1874" i="1" s="1"/>
  <c r="K1874" i="1"/>
  <c r="L1874" i="1"/>
  <c r="M1874" i="1"/>
  <c r="N1874" i="1"/>
  <c r="I1875" i="1"/>
  <c r="J1875" i="1"/>
  <c r="O1875" i="1" s="1"/>
  <c r="I1876" i="1"/>
  <c r="L1876" i="1" s="1"/>
  <c r="J1876" i="1"/>
  <c r="O1876" i="1" s="1"/>
  <c r="I1877" i="1"/>
  <c r="J1877" i="1"/>
  <c r="O1877" i="1" s="1"/>
  <c r="M1877" i="1"/>
  <c r="I1878" i="1"/>
  <c r="K1878" i="1" s="1"/>
  <c r="J1878" i="1"/>
  <c r="O1878" i="1" s="1"/>
  <c r="L1878" i="1"/>
  <c r="I1879" i="1"/>
  <c r="N1879" i="1" s="1"/>
  <c r="J1879" i="1"/>
  <c r="O1879" i="1" s="1"/>
  <c r="K1879" i="1"/>
  <c r="L1879" i="1"/>
  <c r="I1880" i="1"/>
  <c r="J1880" i="1"/>
  <c r="O1880" i="1" s="1"/>
  <c r="K1880" i="1"/>
  <c r="L1880" i="1"/>
  <c r="M1880" i="1"/>
  <c r="N1880" i="1"/>
  <c r="I1881" i="1"/>
  <c r="J1881" i="1"/>
  <c r="O1881" i="1" s="1"/>
  <c r="K1881" i="1"/>
  <c r="L1881" i="1"/>
  <c r="M1881" i="1"/>
  <c r="N1881" i="1"/>
  <c r="I1882" i="1"/>
  <c r="J1882" i="1"/>
  <c r="O1882" i="1" s="1"/>
  <c r="K1882" i="1"/>
  <c r="L1882" i="1"/>
  <c r="M1882" i="1"/>
  <c r="N1882" i="1"/>
  <c r="I1883" i="1"/>
  <c r="J1883" i="1"/>
  <c r="O1883" i="1" s="1"/>
  <c r="I1884" i="1"/>
  <c r="J1884" i="1"/>
  <c r="O1884" i="1" s="1"/>
  <c r="L1884" i="1"/>
  <c r="N1884" i="1"/>
  <c r="I1885" i="1"/>
  <c r="J1885" i="1"/>
  <c r="O1885" i="1" s="1"/>
  <c r="I1886" i="1"/>
  <c r="J1886" i="1"/>
  <c r="O1886" i="1" s="1"/>
  <c r="L1886" i="1"/>
  <c r="N1886" i="1"/>
  <c r="I1887" i="1"/>
  <c r="N1887" i="1" s="1"/>
  <c r="J1887" i="1"/>
  <c r="O1887" i="1" s="1"/>
  <c r="K1887" i="1"/>
  <c r="L1887" i="1"/>
  <c r="M1887" i="1"/>
  <c r="I1888" i="1"/>
  <c r="J1888" i="1"/>
  <c r="O1888" i="1" s="1"/>
  <c r="K1888" i="1"/>
  <c r="L1888" i="1"/>
  <c r="M1888" i="1"/>
  <c r="N1888" i="1"/>
  <c r="I1889" i="1"/>
  <c r="K1889" i="1" s="1"/>
  <c r="J1889" i="1"/>
  <c r="O1889" i="1" s="1"/>
  <c r="L1889" i="1"/>
  <c r="I1890" i="1"/>
  <c r="J1890" i="1"/>
  <c r="O1890" i="1" s="1"/>
  <c r="K1890" i="1"/>
  <c r="L1890" i="1"/>
  <c r="M1890" i="1"/>
  <c r="N1890" i="1"/>
  <c r="I1891" i="1"/>
  <c r="K1891" i="1" s="1"/>
  <c r="J1891" i="1"/>
  <c r="O1891" i="1" s="1"/>
  <c r="I1892" i="1"/>
  <c r="J1892" i="1"/>
  <c r="O1892" i="1" s="1"/>
  <c r="L1892" i="1"/>
  <c r="N1892" i="1"/>
  <c r="I1893" i="1"/>
  <c r="J1893" i="1"/>
  <c r="O1893" i="1" s="1"/>
  <c r="K1893" i="1"/>
  <c r="M1893" i="1"/>
  <c r="I1894" i="1"/>
  <c r="J1894" i="1"/>
  <c r="O1894" i="1" s="1"/>
  <c r="K1894" i="1"/>
  <c r="N1894" i="1"/>
  <c r="I1895" i="1"/>
  <c r="J1895" i="1"/>
  <c r="O1895" i="1" s="1"/>
  <c r="I1896" i="1"/>
  <c r="J1896" i="1"/>
  <c r="O1896" i="1" s="1"/>
  <c r="K1896" i="1"/>
  <c r="L1896" i="1"/>
  <c r="M1896" i="1"/>
  <c r="N1896" i="1"/>
  <c r="I1897" i="1"/>
  <c r="L1897" i="1" s="1"/>
  <c r="J1897" i="1"/>
  <c r="O1897" i="1" s="1"/>
  <c r="M1897" i="1"/>
  <c r="I1898" i="1"/>
  <c r="J1898" i="1"/>
  <c r="O1898" i="1" s="1"/>
  <c r="K1898" i="1"/>
  <c r="L1898" i="1"/>
  <c r="M1898" i="1"/>
  <c r="N1898" i="1"/>
  <c r="I1899" i="1"/>
  <c r="L1899" i="1" s="1"/>
  <c r="J1899" i="1"/>
  <c r="O1899" i="1" s="1"/>
  <c r="K1899" i="1"/>
  <c r="M1899" i="1"/>
  <c r="I1900" i="1"/>
  <c r="N1900" i="1" s="1"/>
  <c r="J1900" i="1"/>
  <c r="O1900" i="1" s="1"/>
  <c r="I1901" i="1"/>
  <c r="J1901" i="1"/>
  <c r="O1901" i="1" s="1"/>
  <c r="K1901" i="1"/>
  <c r="M1901" i="1"/>
  <c r="I1902" i="1"/>
  <c r="M1902" i="1" s="1"/>
  <c r="J1902" i="1"/>
  <c r="O1902" i="1" s="1"/>
  <c r="K1902" i="1"/>
  <c r="L1902" i="1"/>
  <c r="I1903" i="1"/>
  <c r="J1903" i="1"/>
  <c r="O1903" i="1" s="1"/>
  <c r="I1904" i="1"/>
  <c r="J1904" i="1"/>
  <c r="O1904" i="1" s="1"/>
  <c r="K1904" i="1"/>
  <c r="L1904" i="1"/>
  <c r="M1904" i="1"/>
  <c r="N1904" i="1"/>
  <c r="I1905" i="1"/>
  <c r="L1905" i="1" s="1"/>
  <c r="J1905" i="1"/>
  <c r="O1905" i="1" s="1"/>
  <c r="N1905" i="1"/>
  <c r="I1906" i="1"/>
  <c r="J1906" i="1"/>
  <c r="O1906" i="1" s="1"/>
  <c r="K1906" i="1"/>
  <c r="L1906" i="1"/>
  <c r="M1906" i="1"/>
  <c r="N1906" i="1"/>
  <c r="I1907" i="1"/>
  <c r="L1907" i="1" s="1"/>
  <c r="J1907" i="1"/>
  <c r="O1907" i="1" s="1"/>
  <c r="K1907" i="1"/>
  <c r="M1907" i="1"/>
  <c r="N1907" i="1"/>
  <c r="I1908" i="1"/>
  <c r="J1908" i="1"/>
  <c r="O1908" i="1" s="1"/>
  <c r="I1909" i="1"/>
  <c r="J1909" i="1"/>
  <c r="O1909" i="1" s="1"/>
  <c r="I1910" i="1"/>
  <c r="M1910" i="1" s="1"/>
  <c r="J1910" i="1"/>
  <c r="O1910" i="1" s="1"/>
  <c r="K1910" i="1"/>
  <c r="L1910" i="1"/>
  <c r="N1910" i="1"/>
  <c r="I1911" i="1"/>
  <c r="N1911" i="1" s="1"/>
  <c r="J1911" i="1"/>
  <c r="O1911" i="1" s="1"/>
  <c r="K1911" i="1"/>
  <c r="L1911" i="1"/>
  <c r="M1911" i="1"/>
  <c r="I1912" i="1"/>
  <c r="J1912" i="1"/>
  <c r="O1912" i="1" s="1"/>
  <c r="K1912" i="1"/>
  <c r="L1912" i="1"/>
  <c r="M1912" i="1"/>
  <c r="N1912" i="1"/>
  <c r="I1913" i="1"/>
  <c r="M1913" i="1" s="1"/>
  <c r="J1913" i="1"/>
  <c r="O1913" i="1" s="1"/>
  <c r="K1913" i="1"/>
  <c r="L1913" i="1"/>
  <c r="N1913" i="1"/>
  <c r="I1914" i="1"/>
  <c r="J1914" i="1"/>
  <c r="O1914" i="1" s="1"/>
  <c r="K1914" i="1"/>
  <c r="L1914" i="1"/>
  <c r="M1914" i="1"/>
  <c r="N1914" i="1"/>
  <c r="I1915" i="1"/>
  <c r="M1915" i="1" s="1"/>
  <c r="J1915" i="1"/>
  <c r="O1915" i="1" s="1"/>
  <c r="I1916" i="1"/>
  <c r="J1916" i="1"/>
  <c r="O1916" i="1" s="1"/>
  <c r="L1916" i="1"/>
  <c r="N1916" i="1"/>
  <c r="I1917" i="1"/>
  <c r="K1917" i="1" s="1"/>
  <c r="J1917" i="1"/>
  <c r="O1917" i="1" s="1"/>
  <c r="I1918" i="1"/>
  <c r="J1918" i="1"/>
  <c r="O1918" i="1" s="1"/>
  <c r="L1918" i="1"/>
  <c r="N1918" i="1"/>
  <c r="I1919" i="1"/>
  <c r="K1919" i="1" s="1"/>
  <c r="J1919" i="1"/>
  <c r="O1919" i="1" s="1"/>
  <c r="L1919" i="1"/>
  <c r="I1920" i="1"/>
  <c r="J1920" i="1"/>
  <c r="O1920" i="1" s="1"/>
  <c r="K1920" i="1"/>
  <c r="L1920" i="1"/>
  <c r="M1920" i="1"/>
  <c r="N1920" i="1"/>
  <c r="I1921" i="1"/>
  <c r="N1921" i="1" s="1"/>
  <c r="J1921" i="1"/>
  <c r="O1921" i="1" s="1"/>
  <c r="K1921" i="1"/>
  <c r="L1921" i="1"/>
  <c r="M1921" i="1"/>
  <c r="I1922" i="1"/>
  <c r="J1922" i="1"/>
  <c r="O1922" i="1" s="1"/>
  <c r="K1922" i="1"/>
  <c r="L1922" i="1"/>
  <c r="M1922" i="1"/>
  <c r="N1922" i="1"/>
  <c r="I1923" i="1"/>
  <c r="N1923" i="1" s="1"/>
  <c r="J1923" i="1"/>
  <c r="O1923" i="1" s="1"/>
  <c r="I1924" i="1"/>
  <c r="L1924" i="1" s="1"/>
  <c r="J1924" i="1"/>
  <c r="O1924" i="1" s="1"/>
  <c r="I1925" i="1"/>
  <c r="J1925" i="1"/>
  <c r="O1925" i="1" s="1"/>
  <c r="K1925" i="1"/>
  <c r="M1925" i="1"/>
  <c r="I1926" i="1"/>
  <c r="J1926" i="1"/>
  <c r="O1926" i="1" s="1"/>
  <c r="N1926" i="1"/>
  <c r="I1927" i="1"/>
  <c r="L1927" i="1" s="1"/>
  <c r="J1927" i="1"/>
  <c r="O1927" i="1" s="1"/>
  <c r="I1928" i="1"/>
  <c r="J1928" i="1"/>
  <c r="O1928" i="1" s="1"/>
  <c r="K1928" i="1"/>
  <c r="L1928" i="1"/>
  <c r="M1928" i="1"/>
  <c r="N1928" i="1"/>
  <c r="I1929" i="1"/>
  <c r="K1929" i="1" s="1"/>
  <c r="J1929" i="1"/>
  <c r="O1929" i="1" s="1"/>
  <c r="L1929" i="1"/>
  <c r="M1929" i="1"/>
  <c r="N1929" i="1"/>
  <c r="I1930" i="1"/>
  <c r="J1930" i="1"/>
  <c r="O1930" i="1" s="1"/>
  <c r="K1930" i="1"/>
  <c r="L1930" i="1"/>
  <c r="M1930" i="1"/>
  <c r="N1930" i="1"/>
  <c r="I1931" i="1"/>
  <c r="L1931" i="1" s="1"/>
  <c r="J1931" i="1"/>
  <c r="O1931" i="1" s="1"/>
  <c r="K1931" i="1"/>
  <c r="M1931" i="1"/>
  <c r="N1931" i="1"/>
  <c r="I1932" i="1"/>
  <c r="J1932" i="1"/>
  <c r="O1932" i="1" s="1"/>
  <c r="N1932" i="1"/>
  <c r="I1933" i="1"/>
  <c r="J1933" i="1"/>
  <c r="O1933" i="1" s="1"/>
  <c r="K1933" i="1"/>
  <c r="M1933" i="1"/>
  <c r="I1934" i="1"/>
  <c r="M1934" i="1" s="1"/>
  <c r="J1934" i="1"/>
  <c r="O1934" i="1" s="1"/>
  <c r="K1934" i="1"/>
  <c r="L1934" i="1"/>
  <c r="N1934" i="1"/>
  <c r="I1935" i="1"/>
  <c r="J1935" i="1"/>
  <c r="O1935" i="1" s="1"/>
  <c r="K1935" i="1"/>
  <c r="M1935" i="1"/>
  <c r="I1936" i="1"/>
  <c r="J1936" i="1"/>
  <c r="O1936" i="1" s="1"/>
  <c r="K1936" i="1"/>
  <c r="L1936" i="1"/>
  <c r="M1936" i="1"/>
  <c r="N1936" i="1"/>
  <c r="I1937" i="1"/>
  <c r="J1937" i="1"/>
  <c r="O1937" i="1" s="1"/>
  <c r="I1938" i="1"/>
  <c r="J1938" i="1"/>
  <c r="O1938" i="1" s="1"/>
  <c r="K1938" i="1"/>
  <c r="L1938" i="1"/>
  <c r="M1938" i="1"/>
  <c r="N1938" i="1"/>
  <c r="I1939" i="1"/>
  <c r="J1939" i="1"/>
  <c r="O1939" i="1" s="1"/>
  <c r="K1939" i="1"/>
  <c r="M1939" i="1"/>
  <c r="I1940" i="1"/>
  <c r="J1940" i="1"/>
  <c r="O1940" i="1" s="1"/>
  <c r="I1941" i="1"/>
  <c r="J1941" i="1"/>
  <c r="O1941" i="1" s="1"/>
  <c r="M1941" i="1"/>
  <c r="I1942" i="1"/>
  <c r="J1942" i="1"/>
  <c r="O1942" i="1" s="1"/>
  <c r="I1943" i="1"/>
  <c r="N1943" i="1" s="1"/>
  <c r="J1943" i="1"/>
  <c r="O1943" i="1" s="1"/>
  <c r="K1943" i="1"/>
  <c r="L1943" i="1"/>
  <c r="I1944" i="1"/>
  <c r="J1944" i="1"/>
  <c r="O1944" i="1" s="1"/>
  <c r="K1944" i="1"/>
  <c r="L1944" i="1"/>
  <c r="M1944" i="1"/>
  <c r="N1944" i="1"/>
  <c r="I1945" i="1"/>
  <c r="J1945" i="1"/>
  <c r="O1945" i="1" s="1"/>
  <c r="K1945" i="1"/>
  <c r="L1945" i="1"/>
  <c r="M1945" i="1"/>
  <c r="N1945" i="1"/>
  <c r="I1946" i="1"/>
  <c r="J1946" i="1"/>
  <c r="O1946" i="1" s="1"/>
  <c r="K1946" i="1"/>
  <c r="L1946" i="1"/>
  <c r="M1946" i="1"/>
  <c r="N1946" i="1"/>
  <c r="I1947" i="1"/>
  <c r="J1947" i="1"/>
  <c r="O1947" i="1" s="1"/>
  <c r="I1948" i="1"/>
  <c r="J1948" i="1"/>
  <c r="O1948" i="1" s="1"/>
  <c r="L1948" i="1"/>
  <c r="N1948" i="1"/>
  <c r="I1949" i="1"/>
  <c r="J1949" i="1"/>
  <c r="O1949" i="1" s="1"/>
  <c r="I1950" i="1"/>
  <c r="L1950" i="1" s="1"/>
  <c r="J1950" i="1"/>
  <c r="O1950" i="1" s="1"/>
  <c r="I1951" i="1"/>
  <c r="N1951" i="1" s="1"/>
  <c r="J1951" i="1"/>
  <c r="O1951" i="1" s="1"/>
  <c r="K1951" i="1"/>
  <c r="L1951" i="1"/>
  <c r="M1951" i="1"/>
  <c r="I1952" i="1"/>
  <c r="J1952" i="1"/>
  <c r="O1952" i="1" s="1"/>
  <c r="K1952" i="1"/>
  <c r="L1952" i="1"/>
  <c r="M1952" i="1"/>
  <c r="N1952" i="1"/>
  <c r="I1953" i="1"/>
  <c r="J1953" i="1"/>
  <c r="O1953" i="1" s="1"/>
  <c r="I1954" i="1"/>
  <c r="J1954" i="1"/>
  <c r="O1954" i="1" s="1"/>
  <c r="K1954" i="1"/>
  <c r="L1954" i="1"/>
  <c r="M1954" i="1"/>
  <c r="N1954" i="1"/>
  <c r="I1955" i="1"/>
  <c r="L1955" i="1" s="1"/>
  <c r="J1955" i="1"/>
  <c r="O1955" i="1" s="1"/>
  <c r="K1955" i="1"/>
  <c r="M1955" i="1"/>
  <c r="N1955" i="1"/>
  <c r="I1956" i="1"/>
  <c r="K1956" i="1" s="1"/>
  <c r="J1956" i="1"/>
  <c r="O1956" i="1" s="1"/>
  <c r="L1956" i="1"/>
  <c r="M1956" i="1"/>
  <c r="I1957" i="1"/>
  <c r="J1957" i="1"/>
  <c r="O1957" i="1" s="1"/>
  <c r="M1957" i="1"/>
  <c r="N1957" i="1"/>
  <c r="I1958" i="1"/>
  <c r="M1958" i="1" s="1"/>
  <c r="J1958" i="1"/>
  <c r="O1958" i="1" s="1"/>
  <c r="K1958" i="1"/>
  <c r="L1958" i="1"/>
  <c r="N1958" i="1"/>
  <c r="I1959" i="1"/>
  <c r="L1959" i="1" s="1"/>
  <c r="J1959" i="1"/>
  <c r="O1959" i="1" s="1"/>
  <c r="I1960" i="1"/>
  <c r="M1960" i="1" s="1"/>
  <c r="J1960" i="1"/>
  <c r="O1960" i="1" s="1"/>
  <c r="K1960" i="1"/>
  <c r="L1960" i="1"/>
  <c r="N1960" i="1"/>
  <c r="I1961" i="1"/>
  <c r="K1961" i="1" s="1"/>
  <c r="J1961" i="1"/>
  <c r="O1961" i="1" s="1"/>
  <c r="M1961" i="1"/>
  <c r="N1961" i="1"/>
  <c r="I1962" i="1"/>
  <c r="J1962" i="1"/>
  <c r="O1962" i="1" s="1"/>
  <c r="K1962" i="1"/>
  <c r="L1962" i="1"/>
  <c r="M1962" i="1"/>
  <c r="N1962" i="1"/>
  <c r="I1963" i="1"/>
  <c r="J1963" i="1"/>
  <c r="O1963" i="1" s="1"/>
  <c r="K1963" i="1"/>
  <c r="L1963" i="1"/>
  <c r="M1963" i="1"/>
  <c r="N1963" i="1"/>
  <c r="I1964" i="1"/>
  <c r="J1964" i="1"/>
  <c r="O1964" i="1" s="1"/>
  <c r="I1965" i="1"/>
  <c r="K1965" i="1" s="1"/>
  <c r="J1965" i="1"/>
  <c r="O1965" i="1" s="1"/>
  <c r="N1965" i="1"/>
  <c r="I1966" i="1"/>
  <c r="M1966" i="1" s="1"/>
  <c r="J1966" i="1"/>
  <c r="O1966" i="1" s="1"/>
  <c r="K1966" i="1"/>
  <c r="L1966" i="1"/>
  <c r="N1966" i="1"/>
  <c r="I1967" i="1"/>
  <c r="J1967" i="1"/>
  <c r="O1967" i="1" s="1"/>
  <c r="L1967" i="1"/>
  <c r="M1967" i="1"/>
  <c r="I1968" i="1"/>
  <c r="M1968" i="1" s="1"/>
  <c r="J1968" i="1"/>
  <c r="O1968" i="1" s="1"/>
  <c r="N1968" i="1"/>
  <c r="I1969" i="1"/>
  <c r="L1969" i="1" s="1"/>
  <c r="J1969" i="1"/>
  <c r="O1969" i="1" s="1"/>
  <c r="K1969" i="1"/>
  <c r="M1969" i="1"/>
  <c r="I1970" i="1"/>
  <c r="J1970" i="1"/>
  <c r="O1970" i="1" s="1"/>
  <c r="K1970" i="1"/>
  <c r="L1970" i="1"/>
  <c r="M1970" i="1"/>
  <c r="N1970" i="1"/>
  <c r="I1971" i="1"/>
  <c r="N1971" i="1" s="1"/>
  <c r="J1971" i="1"/>
  <c r="O1971" i="1" s="1"/>
  <c r="K1971" i="1"/>
  <c r="L1971" i="1"/>
  <c r="M1971" i="1"/>
  <c r="I1972" i="1"/>
  <c r="J1972" i="1"/>
  <c r="O1972" i="1" s="1"/>
  <c r="I1973" i="1"/>
  <c r="L1973" i="1" s="1"/>
  <c r="J1973" i="1"/>
  <c r="O1973" i="1" s="1"/>
  <c r="K1973" i="1"/>
  <c r="M1973" i="1"/>
  <c r="N1973" i="1"/>
  <c r="I1974" i="1"/>
  <c r="J1974" i="1"/>
  <c r="O1974" i="1" s="1"/>
  <c r="L1974" i="1"/>
  <c r="N1974" i="1"/>
  <c r="I1975" i="1"/>
  <c r="J1975" i="1"/>
  <c r="O1975" i="1" s="1"/>
  <c r="I1976" i="1"/>
  <c r="J1976" i="1"/>
  <c r="O1976" i="1" s="1"/>
  <c r="K1976" i="1"/>
  <c r="L1976" i="1"/>
  <c r="I1977" i="1"/>
  <c r="J1977" i="1"/>
  <c r="O1977" i="1" s="1"/>
  <c r="K1977" i="1"/>
  <c r="L1977" i="1"/>
  <c r="M1977" i="1"/>
  <c r="N1977" i="1"/>
  <c r="I1978" i="1"/>
  <c r="J1978" i="1"/>
  <c r="O1978" i="1" s="1"/>
  <c r="K1978" i="1"/>
  <c r="L1978" i="1"/>
  <c r="M1978" i="1"/>
  <c r="N1978" i="1"/>
  <c r="I1979" i="1"/>
  <c r="L1979" i="1" s="1"/>
  <c r="J1979" i="1"/>
  <c r="O1979" i="1" s="1"/>
  <c r="I1980" i="1"/>
  <c r="J1980" i="1"/>
  <c r="O1980" i="1" s="1"/>
  <c r="L1980" i="1"/>
  <c r="N1980" i="1"/>
  <c r="I1981" i="1"/>
  <c r="L1981" i="1" s="1"/>
  <c r="J1981" i="1"/>
  <c r="O1981" i="1" s="1"/>
  <c r="K1981" i="1"/>
  <c r="M1981" i="1"/>
  <c r="N1981" i="1"/>
  <c r="I1982" i="1"/>
  <c r="J1982" i="1"/>
  <c r="O1982" i="1" s="1"/>
  <c r="I1983" i="1"/>
  <c r="J1983" i="1"/>
  <c r="O1983" i="1" s="1"/>
  <c r="K1983" i="1"/>
  <c r="L1983" i="1"/>
  <c r="I1984" i="1"/>
  <c r="L1984" i="1" s="1"/>
  <c r="J1984" i="1"/>
  <c r="O1984" i="1" s="1"/>
  <c r="M1984" i="1"/>
  <c r="N1984" i="1"/>
  <c r="I1985" i="1"/>
  <c r="N1985" i="1" s="1"/>
  <c r="J1985" i="1"/>
  <c r="O1985" i="1" s="1"/>
  <c r="K1985" i="1"/>
  <c r="L1985" i="1"/>
  <c r="M1985" i="1"/>
  <c r="I1986" i="1"/>
  <c r="J1986" i="1"/>
  <c r="O1986" i="1" s="1"/>
  <c r="K1986" i="1"/>
  <c r="L1986" i="1"/>
  <c r="M1986" i="1"/>
  <c r="N1986" i="1"/>
  <c r="I1987" i="1"/>
  <c r="K1987" i="1" s="1"/>
  <c r="J1987" i="1"/>
  <c r="O1987" i="1" s="1"/>
  <c r="L1987" i="1"/>
  <c r="M1987" i="1"/>
  <c r="N1987" i="1"/>
  <c r="I1988" i="1"/>
  <c r="K1988" i="1" s="1"/>
  <c r="J1988" i="1"/>
  <c r="O1988" i="1" s="1"/>
  <c r="L1988" i="1"/>
  <c r="M1988" i="1"/>
  <c r="N1988" i="1"/>
  <c r="I1989" i="1"/>
  <c r="J1989" i="1"/>
  <c r="O1989" i="1" s="1"/>
  <c r="I1990" i="1"/>
  <c r="J1990" i="1"/>
  <c r="O1990" i="1" s="1"/>
  <c r="K1990" i="1"/>
  <c r="L1990" i="1"/>
  <c r="I1991" i="1"/>
  <c r="J1991" i="1"/>
  <c r="O1991" i="1" s="1"/>
  <c r="I1992" i="1"/>
  <c r="J1992" i="1"/>
  <c r="O1992" i="1" s="1"/>
  <c r="K1992" i="1"/>
  <c r="L1992" i="1"/>
  <c r="M1992" i="1"/>
  <c r="N1992" i="1"/>
  <c r="I1993" i="1"/>
  <c r="J1993" i="1"/>
  <c r="O1993" i="1" s="1"/>
  <c r="L1993" i="1"/>
  <c r="M1993" i="1"/>
  <c r="I1994" i="1"/>
  <c r="J1994" i="1"/>
  <c r="O1994" i="1" s="1"/>
  <c r="K1994" i="1"/>
  <c r="L1994" i="1"/>
  <c r="M1994" i="1"/>
  <c r="N1994" i="1"/>
  <c r="I1995" i="1"/>
  <c r="J1995" i="1"/>
  <c r="O1995" i="1" s="1"/>
  <c r="I1996" i="1"/>
  <c r="K1996" i="1" s="1"/>
  <c r="J1996" i="1"/>
  <c r="O1996" i="1" s="1"/>
  <c r="L1996" i="1"/>
  <c r="M1996" i="1"/>
  <c r="N1996" i="1"/>
  <c r="I1997" i="1"/>
  <c r="M1997" i="1" s="1"/>
  <c r="J1997" i="1"/>
  <c r="O1997" i="1" s="1"/>
  <c r="N1997" i="1"/>
  <c r="I1998" i="1"/>
  <c r="J1998" i="1"/>
  <c r="O1998" i="1" s="1"/>
  <c r="I1999" i="1"/>
  <c r="J1999" i="1"/>
  <c r="O1999" i="1" s="1"/>
  <c r="K1999" i="1"/>
  <c r="M1999" i="1"/>
  <c r="I2000" i="1"/>
  <c r="N2000" i="1" s="1"/>
  <c r="J2000" i="1"/>
  <c r="O2000" i="1" s="1"/>
  <c r="K2000" i="1"/>
  <c r="L2000" i="1"/>
  <c r="M2000" i="1"/>
  <c r="I2001" i="1"/>
  <c r="K2001" i="1" s="1"/>
  <c r="J2001" i="1"/>
  <c r="O2001" i="1" s="1"/>
  <c r="L2001" i="1"/>
  <c r="M2001" i="1"/>
  <c r="I2002" i="1"/>
  <c r="J2002" i="1"/>
  <c r="O2002" i="1" s="1"/>
  <c r="K2002" i="1"/>
  <c r="L2002" i="1"/>
  <c r="M2002" i="1"/>
  <c r="N2002" i="1"/>
  <c r="I2003" i="1"/>
  <c r="M2003" i="1" s="1"/>
  <c r="J2003" i="1"/>
  <c r="O2003" i="1" s="1"/>
  <c r="K2003" i="1"/>
  <c r="L2003" i="1"/>
  <c r="N2003" i="1"/>
  <c r="I2004" i="1"/>
  <c r="M2004" i="1" s="1"/>
  <c r="J2004" i="1"/>
  <c r="O2004" i="1" s="1"/>
  <c r="I2005" i="1"/>
  <c r="M2005" i="1" s="1"/>
  <c r="J2005" i="1"/>
  <c r="O2005" i="1" s="1"/>
  <c r="K2005" i="1"/>
  <c r="I2006" i="1"/>
  <c r="M2006" i="1" s="1"/>
  <c r="J2006" i="1"/>
  <c r="O2006" i="1" s="1"/>
  <c r="L2006" i="1"/>
  <c r="N2006" i="1"/>
  <c r="I2007" i="1"/>
  <c r="N2007" i="1" s="1"/>
  <c r="J2007" i="1"/>
  <c r="O2007" i="1" s="1"/>
  <c r="K2007" i="1"/>
  <c r="L2007" i="1"/>
  <c r="M2007" i="1"/>
  <c r="I2008" i="1"/>
  <c r="J2008" i="1"/>
  <c r="O2008" i="1" s="1"/>
  <c r="L2008" i="1"/>
  <c r="M2008" i="1"/>
  <c r="I2009" i="1"/>
  <c r="M2009" i="1" s="1"/>
  <c r="J2009" i="1"/>
  <c r="O2009" i="1" s="1"/>
  <c r="L2009" i="1"/>
  <c r="N2009" i="1"/>
  <c r="I2010" i="1"/>
  <c r="J2010" i="1"/>
  <c r="O2010" i="1" s="1"/>
  <c r="K2010" i="1"/>
  <c r="L2010" i="1"/>
  <c r="M2010" i="1"/>
  <c r="N2010" i="1"/>
  <c r="I2011" i="1"/>
  <c r="J2011" i="1"/>
  <c r="O2011" i="1" s="1"/>
  <c r="I2012" i="1"/>
  <c r="J2012" i="1"/>
  <c r="O2012" i="1" s="1"/>
  <c r="M2012" i="1"/>
  <c r="N2012" i="1"/>
  <c r="I2013" i="1"/>
  <c r="J2013" i="1"/>
  <c r="O2013" i="1" s="1"/>
  <c r="K2013" i="1"/>
  <c r="M2013" i="1"/>
  <c r="I2014" i="1"/>
  <c r="J2014" i="1"/>
  <c r="O2014" i="1" s="1"/>
  <c r="I2015" i="1"/>
  <c r="N2015" i="1" s="1"/>
  <c r="J2015" i="1"/>
  <c r="O2015" i="1" s="1"/>
  <c r="K2015" i="1"/>
  <c r="L2015" i="1"/>
  <c r="M2015" i="1"/>
  <c r="I2016" i="1"/>
  <c r="K2016" i="1" s="1"/>
  <c r="J2016" i="1"/>
  <c r="O2016" i="1" s="1"/>
  <c r="M2016" i="1"/>
  <c r="N2016" i="1"/>
  <c r="I2017" i="1"/>
  <c r="J2017" i="1"/>
  <c r="O2017" i="1" s="1"/>
  <c r="I2018" i="1"/>
  <c r="J2018" i="1"/>
  <c r="O2018" i="1" s="1"/>
  <c r="K2018" i="1"/>
  <c r="L2018" i="1"/>
  <c r="M2018" i="1"/>
  <c r="N2018" i="1"/>
  <c r="I2019" i="1"/>
  <c r="L2019" i="1" s="1"/>
  <c r="J2019" i="1"/>
  <c r="O2019" i="1" s="1"/>
  <c r="K2019" i="1"/>
  <c r="M2019" i="1"/>
  <c r="N2019" i="1"/>
  <c r="I2020" i="1"/>
  <c r="L2020" i="1" s="1"/>
  <c r="J2020" i="1"/>
  <c r="O2020" i="1" s="1"/>
  <c r="M2020" i="1"/>
  <c r="I2021" i="1"/>
  <c r="J2021" i="1"/>
  <c r="O2021" i="1" s="1"/>
  <c r="I2022" i="1"/>
  <c r="M2022" i="1" s="1"/>
  <c r="J2022" i="1"/>
  <c r="O2022" i="1" s="1"/>
  <c r="K2022" i="1"/>
  <c r="L2022" i="1"/>
  <c r="N2022" i="1"/>
  <c r="I2023" i="1"/>
  <c r="J2023" i="1"/>
  <c r="O2023" i="1" s="1"/>
  <c r="L2023" i="1"/>
  <c r="M2023" i="1"/>
  <c r="I2024" i="1"/>
  <c r="J2024" i="1"/>
  <c r="O2024" i="1" s="1"/>
  <c r="I2025" i="1"/>
  <c r="J2025" i="1"/>
  <c r="O2025" i="1" s="1"/>
  <c r="K2025" i="1"/>
  <c r="L2025" i="1"/>
  <c r="M2025" i="1"/>
  <c r="N2025" i="1"/>
  <c r="I2026" i="1"/>
  <c r="J2026" i="1"/>
  <c r="O2026" i="1" s="1"/>
  <c r="K2026" i="1"/>
  <c r="L2026" i="1"/>
  <c r="M2026" i="1"/>
  <c r="N2026" i="1"/>
  <c r="I2027" i="1"/>
  <c r="J2027" i="1"/>
  <c r="O2027" i="1" s="1"/>
  <c r="K2027" i="1"/>
  <c r="L2027" i="1"/>
  <c r="M2027" i="1"/>
  <c r="N2027" i="1"/>
  <c r="I2028" i="1"/>
  <c r="J2028" i="1"/>
  <c r="O2028" i="1" s="1"/>
  <c r="I2029" i="1"/>
  <c r="J2029" i="1"/>
  <c r="O2029" i="1" s="1"/>
  <c r="K2029" i="1"/>
  <c r="N2029" i="1"/>
  <c r="I2030" i="1"/>
  <c r="M2030" i="1" s="1"/>
  <c r="J2030" i="1"/>
  <c r="O2030" i="1" s="1"/>
  <c r="K2030" i="1"/>
  <c r="L2030" i="1"/>
  <c r="N2030" i="1"/>
  <c r="I2031" i="1"/>
  <c r="J2031" i="1"/>
  <c r="O2031" i="1" s="1"/>
  <c r="I2032" i="1"/>
  <c r="M2032" i="1" s="1"/>
  <c r="J2032" i="1"/>
  <c r="O2032" i="1" s="1"/>
  <c r="K2032" i="1"/>
  <c r="L2032" i="1"/>
  <c r="I2033" i="1"/>
  <c r="L2033" i="1" s="1"/>
  <c r="J2033" i="1"/>
  <c r="O2033" i="1" s="1"/>
  <c r="K2033" i="1"/>
  <c r="M2033" i="1"/>
  <c r="N2033" i="1"/>
  <c r="I2034" i="1"/>
  <c r="J2034" i="1"/>
  <c r="O2034" i="1" s="1"/>
  <c r="K2034" i="1"/>
  <c r="L2034" i="1"/>
  <c r="M2034" i="1"/>
  <c r="N2034" i="1"/>
  <c r="I2035" i="1"/>
  <c r="N2035" i="1" s="1"/>
  <c r="J2035" i="1"/>
  <c r="O2035" i="1" s="1"/>
  <c r="M2035" i="1"/>
  <c r="I2036" i="1"/>
  <c r="J2036" i="1"/>
  <c r="O2036" i="1" s="1"/>
  <c r="I2037" i="1"/>
  <c r="L2037" i="1" s="1"/>
  <c r="J2037" i="1"/>
  <c r="O2037" i="1" s="1"/>
  <c r="K2037" i="1"/>
  <c r="M2037" i="1"/>
  <c r="N2037" i="1"/>
  <c r="I2038" i="1"/>
  <c r="J2038" i="1"/>
  <c r="O2038" i="1" s="1"/>
  <c r="L2038" i="1"/>
  <c r="N2038" i="1"/>
  <c r="I2039" i="1"/>
  <c r="J2039" i="1"/>
  <c r="O2039" i="1" s="1"/>
  <c r="I2040" i="1"/>
  <c r="J2040" i="1"/>
  <c r="O2040" i="1" s="1"/>
  <c r="I2041" i="1"/>
  <c r="J2041" i="1"/>
  <c r="O2041" i="1" s="1"/>
  <c r="K2041" i="1"/>
  <c r="L2041" i="1"/>
  <c r="M2041" i="1"/>
  <c r="N2041" i="1"/>
  <c r="I2042" i="1"/>
  <c r="J2042" i="1"/>
  <c r="O2042" i="1" s="1"/>
  <c r="K2042" i="1"/>
  <c r="L2042" i="1"/>
  <c r="M2042" i="1"/>
  <c r="N2042" i="1"/>
  <c r="I2043" i="1"/>
  <c r="K2043" i="1" s="1"/>
  <c r="J2043" i="1"/>
  <c r="O2043" i="1" s="1"/>
  <c r="N2043" i="1"/>
  <c r="I2044" i="1"/>
  <c r="J2044" i="1"/>
  <c r="O2044" i="1" s="1"/>
  <c r="I2045" i="1"/>
  <c r="L2045" i="1" s="1"/>
  <c r="J2045" i="1"/>
  <c r="O2045" i="1" s="1"/>
  <c r="K2045" i="1"/>
  <c r="M2045" i="1"/>
  <c r="N2045" i="1"/>
  <c r="I2046" i="1"/>
  <c r="M2046" i="1" s="1"/>
  <c r="J2046" i="1"/>
  <c r="O2046" i="1" s="1"/>
  <c r="N2046" i="1"/>
  <c r="I2047" i="1"/>
  <c r="J2047" i="1"/>
  <c r="O2047" i="1" s="1"/>
  <c r="I2048" i="1"/>
  <c r="M2048" i="1" s="1"/>
  <c r="J2048" i="1"/>
  <c r="O2048" i="1" s="1"/>
  <c r="K2048" i="1"/>
  <c r="I2049" i="1"/>
  <c r="N2049" i="1" s="1"/>
  <c r="J2049" i="1"/>
  <c r="O2049" i="1" s="1"/>
  <c r="L2049" i="1"/>
  <c r="M2049" i="1"/>
  <c r="I2050" i="1"/>
  <c r="J2050" i="1"/>
  <c r="O2050" i="1" s="1"/>
  <c r="K2050" i="1"/>
  <c r="L2050" i="1"/>
  <c r="M2050" i="1"/>
  <c r="N2050" i="1"/>
  <c r="I2051" i="1"/>
  <c r="M2051" i="1" s="1"/>
  <c r="J2051" i="1"/>
  <c r="O2051" i="1" s="1"/>
  <c r="K2051" i="1"/>
  <c r="L2051" i="1"/>
  <c r="I2052" i="1"/>
  <c r="K2052" i="1" s="1"/>
  <c r="J2052" i="1"/>
  <c r="O2052" i="1" s="1"/>
  <c r="L2052" i="1"/>
  <c r="M2052" i="1"/>
  <c r="N2052" i="1"/>
  <c r="I2053" i="1"/>
  <c r="J2053" i="1"/>
  <c r="O2053" i="1" s="1"/>
  <c r="M2053" i="1"/>
  <c r="N2053" i="1"/>
  <c r="I2054" i="1"/>
  <c r="J2054" i="1"/>
  <c r="O2054" i="1" s="1"/>
  <c r="I2055" i="1"/>
  <c r="L2055" i="1" s="1"/>
  <c r="J2055" i="1"/>
  <c r="O2055" i="1" s="1"/>
  <c r="K2055" i="1"/>
  <c r="I2056" i="1"/>
  <c r="J2056" i="1"/>
  <c r="O2056" i="1" s="1"/>
  <c r="K2056" i="1"/>
  <c r="L2056" i="1"/>
  <c r="M2056" i="1"/>
  <c r="N2056" i="1"/>
  <c r="I2057" i="1"/>
  <c r="K2057" i="1" s="1"/>
  <c r="J2057" i="1"/>
  <c r="O2057" i="1" s="1"/>
  <c r="N2057" i="1"/>
  <c r="I2058" i="1"/>
  <c r="J2058" i="1"/>
  <c r="O2058" i="1" s="1"/>
  <c r="K2058" i="1"/>
  <c r="L2058" i="1"/>
  <c r="M2058" i="1"/>
  <c r="N2058" i="1"/>
  <c r="I2059" i="1"/>
  <c r="M2059" i="1" s="1"/>
  <c r="J2059" i="1"/>
  <c r="O2059" i="1" s="1"/>
  <c r="K2059" i="1"/>
  <c r="L2059" i="1"/>
  <c r="I2060" i="1"/>
  <c r="K2060" i="1" s="1"/>
  <c r="J2060" i="1"/>
  <c r="O2060" i="1" s="1"/>
  <c r="L2060" i="1"/>
  <c r="M2060" i="1"/>
  <c r="N2060" i="1"/>
  <c r="I2061" i="1"/>
  <c r="L2061" i="1" s="1"/>
  <c r="J2061" i="1"/>
  <c r="O2061" i="1" s="1"/>
  <c r="N2061" i="1"/>
  <c r="I2062" i="1"/>
  <c r="J2062" i="1"/>
  <c r="O2062" i="1" s="1"/>
  <c r="I2063" i="1"/>
  <c r="K2063" i="1" s="1"/>
  <c r="J2063" i="1"/>
  <c r="O2063" i="1" s="1"/>
  <c r="I2064" i="1"/>
  <c r="N2064" i="1" s="1"/>
  <c r="J2064" i="1"/>
  <c r="O2064" i="1" s="1"/>
  <c r="L2064" i="1"/>
  <c r="M2064" i="1"/>
  <c r="I2065" i="1"/>
  <c r="J2065" i="1"/>
  <c r="O2065" i="1" s="1"/>
  <c r="I2066" i="1"/>
  <c r="J2066" i="1"/>
  <c r="O2066" i="1" s="1"/>
  <c r="K2066" i="1"/>
  <c r="L2066" i="1"/>
  <c r="M2066" i="1"/>
  <c r="N2066" i="1"/>
  <c r="I2067" i="1"/>
  <c r="L2067" i="1" s="1"/>
  <c r="J2067" i="1"/>
  <c r="O2067" i="1" s="1"/>
  <c r="K2067" i="1"/>
  <c r="I2068" i="1"/>
  <c r="K2068" i="1" s="1"/>
  <c r="J2068" i="1"/>
  <c r="O2068" i="1" s="1"/>
  <c r="L2068" i="1"/>
  <c r="M2068" i="1"/>
  <c r="N2068" i="1"/>
  <c r="I2069" i="1"/>
  <c r="L2069" i="1" s="1"/>
  <c r="J2069" i="1"/>
  <c r="O2069" i="1" s="1"/>
  <c r="M2069" i="1"/>
  <c r="N2069" i="1"/>
  <c r="I2070" i="1"/>
  <c r="J2070" i="1"/>
  <c r="O2070" i="1" s="1"/>
  <c r="I2071" i="1"/>
  <c r="N2071" i="1" s="1"/>
  <c r="J2071" i="1"/>
  <c r="O2071" i="1" s="1"/>
  <c r="K2071" i="1"/>
  <c r="L2071" i="1"/>
  <c r="I2072" i="1"/>
  <c r="J2072" i="1"/>
  <c r="O2072" i="1" s="1"/>
  <c r="K2072" i="1"/>
  <c r="L2072" i="1"/>
  <c r="M2072" i="1"/>
  <c r="N2072" i="1"/>
  <c r="I2073" i="1"/>
  <c r="K2073" i="1" s="1"/>
  <c r="J2073" i="1"/>
  <c r="O2073" i="1" s="1"/>
  <c r="L2073" i="1"/>
  <c r="M2073" i="1"/>
  <c r="N2073" i="1"/>
  <c r="I2074" i="1"/>
  <c r="J2074" i="1"/>
  <c r="O2074" i="1" s="1"/>
  <c r="K2074" i="1"/>
  <c r="L2074" i="1"/>
  <c r="M2074" i="1"/>
  <c r="N2074" i="1"/>
  <c r="I2075" i="1"/>
  <c r="J2075" i="1"/>
  <c r="O2075" i="1" s="1"/>
  <c r="N2075" i="1"/>
  <c r="I2076" i="1"/>
  <c r="J2076" i="1"/>
  <c r="O2076" i="1" s="1"/>
  <c r="I2077" i="1"/>
  <c r="K2077" i="1" s="1"/>
  <c r="J2077" i="1"/>
  <c r="O2077" i="1" s="1"/>
  <c r="M2077" i="1"/>
  <c r="I2078" i="1"/>
  <c r="M2078" i="1" s="1"/>
  <c r="J2078" i="1"/>
  <c r="O2078" i="1" s="1"/>
  <c r="K2078" i="1"/>
  <c r="L2078" i="1"/>
  <c r="N2078" i="1"/>
  <c r="I2079" i="1"/>
  <c r="N2079" i="1" s="1"/>
  <c r="J2079" i="1"/>
  <c r="O2079" i="1" s="1"/>
  <c r="M2079" i="1"/>
  <c r="I2080" i="1"/>
  <c r="J2080" i="1"/>
  <c r="O2080" i="1" s="1"/>
  <c r="I2081" i="1"/>
  <c r="K2081" i="1" s="1"/>
  <c r="J2081" i="1"/>
  <c r="O2081" i="1" s="1"/>
  <c r="L2081" i="1"/>
  <c r="I2082" i="1"/>
  <c r="J2082" i="1"/>
  <c r="O2082" i="1" s="1"/>
  <c r="K2082" i="1"/>
  <c r="L2082" i="1"/>
  <c r="M2082" i="1"/>
  <c r="N2082" i="1"/>
  <c r="I2083" i="1"/>
  <c r="J2083" i="1"/>
  <c r="O2083" i="1" s="1"/>
  <c r="K2083" i="1"/>
  <c r="L2083" i="1"/>
  <c r="M2083" i="1"/>
  <c r="N2083" i="1"/>
  <c r="I2084" i="1"/>
  <c r="K2084" i="1" s="1"/>
  <c r="J2084" i="1"/>
  <c r="O2084" i="1" s="1"/>
  <c r="M2084" i="1"/>
  <c r="N2084" i="1"/>
  <c r="I2085" i="1"/>
  <c r="J2085" i="1"/>
  <c r="O2085" i="1" s="1"/>
  <c r="I2086" i="1"/>
  <c r="M2086" i="1" s="1"/>
  <c r="J2086" i="1"/>
  <c r="O2086" i="1" s="1"/>
  <c r="K2086" i="1"/>
  <c r="I2087" i="1"/>
  <c r="N2087" i="1" s="1"/>
  <c r="J2087" i="1"/>
  <c r="O2087" i="1" s="1"/>
  <c r="K2087" i="1"/>
  <c r="L2087" i="1"/>
  <c r="M2087" i="1"/>
  <c r="I2088" i="1"/>
  <c r="K2088" i="1" s="1"/>
  <c r="J2088" i="1"/>
  <c r="O2088" i="1" s="1"/>
  <c r="L2088" i="1"/>
  <c r="M2088" i="1"/>
  <c r="N2088" i="1"/>
  <c r="I2089" i="1"/>
  <c r="J2089" i="1"/>
  <c r="O2089" i="1" s="1"/>
  <c r="I2090" i="1"/>
  <c r="J2090" i="1"/>
  <c r="O2090" i="1" s="1"/>
  <c r="K2090" i="1"/>
  <c r="L2090" i="1"/>
  <c r="M2090" i="1"/>
  <c r="N2090" i="1"/>
  <c r="I2091" i="1"/>
  <c r="L2091" i="1" s="1"/>
  <c r="J2091" i="1"/>
  <c r="O2091" i="1" s="1"/>
  <c r="K2091" i="1"/>
  <c r="I2092" i="1"/>
  <c r="J2092" i="1"/>
  <c r="O2092" i="1" s="1"/>
  <c r="I2093" i="1"/>
  <c r="L2093" i="1" s="1"/>
  <c r="J2093" i="1"/>
  <c r="O2093" i="1" s="1"/>
  <c r="K2093" i="1"/>
  <c r="M2093" i="1"/>
  <c r="N2093" i="1"/>
  <c r="I2094" i="1"/>
  <c r="M2094" i="1" s="1"/>
  <c r="J2094" i="1"/>
  <c r="O2094" i="1" s="1"/>
  <c r="N2094" i="1"/>
  <c r="I2095" i="1"/>
  <c r="J2095" i="1"/>
  <c r="O2095" i="1" s="1"/>
  <c r="I2096" i="1"/>
  <c r="J2096" i="1"/>
  <c r="O2096" i="1" s="1"/>
  <c r="I2097" i="1"/>
  <c r="J2097" i="1"/>
  <c r="O2097" i="1" s="1"/>
  <c r="K2097" i="1"/>
  <c r="L2097" i="1"/>
  <c r="M2097" i="1"/>
  <c r="N2097" i="1"/>
  <c r="I2098" i="1"/>
  <c r="J2098" i="1"/>
  <c r="O2098" i="1" s="1"/>
  <c r="K2098" i="1"/>
  <c r="L2098" i="1"/>
  <c r="M2098" i="1"/>
  <c r="N2098" i="1"/>
  <c r="I2099" i="1"/>
  <c r="K2099" i="1" s="1"/>
  <c r="J2099" i="1"/>
  <c r="O2099" i="1" s="1"/>
  <c r="M2099" i="1"/>
  <c r="N2099" i="1"/>
  <c r="I2100" i="1"/>
  <c r="J2100" i="1"/>
  <c r="O2100" i="1" s="1"/>
  <c r="I2101" i="1"/>
  <c r="L2101" i="1" s="1"/>
  <c r="J2101" i="1"/>
  <c r="O2101" i="1" s="1"/>
  <c r="K2101" i="1"/>
  <c r="I2102" i="1"/>
  <c r="J2102" i="1"/>
  <c r="O2102" i="1" s="1"/>
  <c r="K2102" i="1"/>
  <c r="L2102" i="1"/>
  <c r="M2102" i="1"/>
  <c r="N2102" i="1"/>
  <c r="I2103" i="1"/>
  <c r="J2103" i="1"/>
  <c r="O2103" i="1" s="1"/>
  <c r="K2103" i="1"/>
  <c r="L2103" i="1"/>
  <c r="M2103" i="1"/>
  <c r="N2103" i="1"/>
  <c r="I2104" i="1"/>
  <c r="K2104" i="1" s="1"/>
  <c r="J2104" i="1"/>
  <c r="O2104" i="1" s="1"/>
  <c r="L2104" i="1"/>
  <c r="M2104" i="1"/>
  <c r="N2104" i="1"/>
  <c r="I2105" i="1"/>
  <c r="K2105" i="1" s="1"/>
  <c r="J2105" i="1"/>
  <c r="O2105" i="1" s="1"/>
  <c r="M2105" i="1"/>
  <c r="N2105" i="1"/>
  <c r="I2106" i="1"/>
  <c r="J2106" i="1"/>
  <c r="O2106" i="1" s="1"/>
  <c r="N2106" i="1"/>
  <c r="I2107" i="1"/>
  <c r="J2107" i="1"/>
  <c r="O2107" i="1" s="1"/>
  <c r="I2108" i="1"/>
  <c r="L2108" i="1" s="1"/>
  <c r="J2108" i="1"/>
  <c r="O2108" i="1" s="1"/>
  <c r="K2108" i="1"/>
  <c r="I2109" i="1"/>
  <c r="J2109" i="1"/>
  <c r="O2109" i="1" s="1"/>
  <c r="K2109" i="1"/>
  <c r="L2109" i="1"/>
  <c r="I2110" i="1"/>
  <c r="J2110" i="1"/>
  <c r="O2110" i="1" s="1"/>
  <c r="K2110" i="1"/>
  <c r="L2110" i="1"/>
  <c r="M2110" i="1"/>
  <c r="N2110" i="1"/>
  <c r="I2111" i="1"/>
  <c r="J2111" i="1"/>
  <c r="O2111" i="1" s="1"/>
  <c r="K2111" i="1"/>
  <c r="L2111" i="1"/>
  <c r="M2111" i="1"/>
  <c r="N2111" i="1"/>
  <c r="I2112" i="1"/>
  <c r="K2112" i="1" s="1"/>
  <c r="J2112" i="1"/>
  <c r="O2112" i="1" s="1"/>
  <c r="L2112" i="1"/>
  <c r="M2112" i="1"/>
  <c r="N2112" i="1"/>
  <c r="I2113" i="1"/>
  <c r="K2113" i="1" s="1"/>
  <c r="J2113" i="1"/>
  <c r="O2113" i="1" s="1"/>
  <c r="M2113" i="1"/>
  <c r="N2113" i="1"/>
  <c r="I2114" i="1"/>
  <c r="N2114" i="1" s="1"/>
  <c r="J2114" i="1"/>
  <c r="O2114" i="1" s="1"/>
  <c r="I2115" i="1"/>
  <c r="J2115" i="1"/>
  <c r="O2115" i="1" s="1"/>
  <c r="I2116" i="1"/>
  <c r="L2116" i="1" s="1"/>
  <c r="J2116" i="1"/>
  <c r="O2116" i="1" s="1"/>
  <c r="K2116" i="1"/>
  <c r="I2117" i="1"/>
  <c r="J2117" i="1"/>
  <c r="O2117" i="1" s="1"/>
  <c r="K2117" i="1"/>
  <c r="L2117" i="1"/>
  <c r="I2118" i="1"/>
  <c r="J2118" i="1"/>
  <c r="O2118" i="1" s="1"/>
  <c r="K2118" i="1"/>
  <c r="L2118" i="1"/>
  <c r="M2118" i="1"/>
  <c r="N2118" i="1"/>
  <c r="I2119" i="1"/>
  <c r="J2119" i="1"/>
  <c r="O2119" i="1" s="1"/>
  <c r="K2119" i="1"/>
  <c r="L2119" i="1"/>
  <c r="M2119" i="1"/>
  <c r="N2119" i="1"/>
  <c r="I2120" i="1"/>
  <c r="K2120" i="1" s="1"/>
  <c r="J2120" i="1"/>
  <c r="O2120" i="1" s="1"/>
  <c r="L2120" i="1"/>
  <c r="M2120" i="1"/>
  <c r="N2120" i="1"/>
  <c r="I2121" i="1"/>
  <c r="K2121" i="1" s="1"/>
  <c r="J2121" i="1"/>
  <c r="O2121" i="1" s="1"/>
  <c r="M2121" i="1"/>
  <c r="N2121" i="1"/>
  <c r="I2122" i="1"/>
  <c r="J2122" i="1"/>
  <c r="O2122" i="1" s="1"/>
  <c r="I2123" i="1"/>
  <c r="J2123" i="1"/>
  <c r="O2123" i="1" s="1"/>
  <c r="I2124" i="1"/>
  <c r="L2124" i="1" s="1"/>
  <c r="J2124" i="1"/>
  <c r="O2124" i="1" s="1"/>
  <c r="K2124" i="1"/>
  <c r="I2125" i="1"/>
  <c r="K2125" i="1" s="1"/>
  <c r="J2125" i="1"/>
  <c r="O2125" i="1" s="1"/>
  <c r="L2125" i="1"/>
  <c r="I2126" i="1"/>
  <c r="J2126" i="1"/>
  <c r="O2126" i="1" s="1"/>
  <c r="K2126" i="1"/>
  <c r="L2126" i="1"/>
  <c r="M2126" i="1"/>
  <c r="N2126" i="1"/>
  <c r="I2127" i="1"/>
  <c r="J2127" i="1"/>
  <c r="O2127" i="1" s="1"/>
  <c r="K2127" i="1"/>
  <c r="L2127" i="1"/>
  <c r="M2127" i="1"/>
  <c r="N2127" i="1"/>
  <c r="I2128" i="1"/>
  <c r="K2128" i="1" s="1"/>
  <c r="J2128" i="1"/>
  <c r="O2128" i="1" s="1"/>
  <c r="L2128" i="1"/>
  <c r="M2128" i="1"/>
  <c r="N2128" i="1"/>
  <c r="I2129" i="1"/>
  <c r="K2129" i="1" s="1"/>
  <c r="J2129" i="1"/>
  <c r="O2129" i="1" s="1"/>
  <c r="M2129" i="1"/>
  <c r="N2129" i="1"/>
  <c r="I2130" i="1"/>
  <c r="J2130" i="1"/>
  <c r="O2130" i="1" s="1"/>
  <c r="N2130" i="1"/>
  <c r="I2131" i="1"/>
  <c r="J2131" i="1"/>
  <c r="O2131" i="1" s="1"/>
  <c r="I2132" i="1"/>
  <c r="L2132" i="1" s="1"/>
  <c r="J2132" i="1"/>
  <c r="O2132" i="1" s="1"/>
  <c r="K2132" i="1"/>
  <c r="I2133" i="1"/>
  <c r="J2133" i="1"/>
  <c r="O2133" i="1" s="1"/>
  <c r="I2134" i="1"/>
  <c r="J2134" i="1"/>
  <c r="O2134" i="1" s="1"/>
  <c r="K2134" i="1"/>
  <c r="L2134" i="1"/>
  <c r="M2134" i="1"/>
  <c r="N2134" i="1"/>
  <c r="I2135" i="1"/>
  <c r="J2135" i="1"/>
  <c r="O2135" i="1" s="1"/>
  <c r="K2135" i="1"/>
  <c r="L2135" i="1"/>
  <c r="M2135" i="1"/>
  <c r="N2135" i="1"/>
  <c r="I2136" i="1"/>
  <c r="K2136" i="1" s="1"/>
  <c r="J2136" i="1"/>
  <c r="O2136" i="1" s="1"/>
  <c r="L2136" i="1"/>
  <c r="M2136" i="1"/>
  <c r="N2136" i="1"/>
  <c r="I2137" i="1"/>
  <c r="K2137" i="1" s="1"/>
  <c r="J2137" i="1"/>
  <c r="O2137" i="1" s="1"/>
  <c r="M2137" i="1"/>
  <c r="N2137" i="1"/>
  <c r="I2138" i="1"/>
  <c r="J2138" i="1"/>
  <c r="O2138" i="1" s="1"/>
  <c r="N2138" i="1"/>
  <c r="I2139" i="1"/>
  <c r="J2139" i="1"/>
  <c r="O2139" i="1" s="1"/>
  <c r="I2140" i="1"/>
  <c r="L2140" i="1" s="1"/>
  <c r="J2140" i="1"/>
  <c r="O2140" i="1" s="1"/>
  <c r="K2140" i="1"/>
  <c r="I2141" i="1"/>
  <c r="J2141" i="1"/>
  <c r="O2141" i="1" s="1"/>
  <c r="K2141" i="1"/>
  <c r="L2141" i="1"/>
  <c r="I2142" i="1"/>
  <c r="J2142" i="1"/>
  <c r="O2142" i="1" s="1"/>
  <c r="K2142" i="1"/>
  <c r="L2142" i="1"/>
  <c r="M2142" i="1"/>
  <c r="N2142" i="1"/>
  <c r="I2143" i="1"/>
  <c r="J2143" i="1"/>
  <c r="O2143" i="1" s="1"/>
  <c r="K2143" i="1"/>
  <c r="L2143" i="1"/>
  <c r="M2143" i="1"/>
  <c r="N2143" i="1"/>
  <c r="I2144" i="1"/>
  <c r="K2144" i="1" s="1"/>
  <c r="J2144" i="1"/>
  <c r="O2144" i="1" s="1"/>
  <c r="L2144" i="1"/>
  <c r="M2144" i="1"/>
  <c r="N2144" i="1"/>
  <c r="I2145" i="1"/>
  <c r="K2145" i="1" s="1"/>
  <c r="J2145" i="1"/>
  <c r="O2145" i="1" s="1"/>
  <c r="M2145" i="1"/>
  <c r="N2145" i="1"/>
  <c r="I2146" i="1"/>
  <c r="N2146" i="1" s="1"/>
  <c r="J2146" i="1"/>
  <c r="O2146" i="1" s="1"/>
  <c r="I2147" i="1"/>
  <c r="J2147" i="1"/>
  <c r="O2147" i="1" s="1"/>
  <c r="I2148" i="1"/>
  <c r="L2148" i="1" s="1"/>
  <c r="J2148" i="1"/>
  <c r="O2148" i="1" s="1"/>
  <c r="K2148" i="1"/>
  <c r="I2149" i="1"/>
  <c r="J2149" i="1"/>
  <c r="O2149" i="1" s="1"/>
  <c r="K2149" i="1"/>
  <c r="L2149" i="1"/>
  <c r="I2150" i="1"/>
  <c r="J2150" i="1"/>
  <c r="O2150" i="1" s="1"/>
  <c r="K2150" i="1"/>
  <c r="L2150" i="1"/>
  <c r="M2150" i="1"/>
  <c r="N2150" i="1"/>
  <c r="I2151" i="1"/>
  <c r="J2151" i="1"/>
  <c r="O2151" i="1" s="1"/>
  <c r="K2151" i="1"/>
  <c r="L2151" i="1"/>
  <c r="M2151" i="1"/>
  <c r="N2151" i="1"/>
  <c r="I2152" i="1"/>
  <c r="K2152" i="1" s="1"/>
  <c r="J2152" i="1"/>
  <c r="O2152" i="1" s="1"/>
  <c r="L2152" i="1"/>
  <c r="M2152" i="1"/>
  <c r="N2152" i="1"/>
  <c r="I2153" i="1"/>
  <c r="K2153" i="1" s="1"/>
  <c r="J2153" i="1"/>
  <c r="O2153" i="1" s="1"/>
  <c r="M2153" i="1"/>
  <c r="N2153" i="1"/>
  <c r="I2154" i="1"/>
  <c r="J2154" i="1"/>
  <c r="O2154" i="1" s="1"/>
  <c r="I2155" i="1"/>
  <c r="J2155" i="1"/>
  <c r="O2155" i="1" s="1"/>
  <c r="I2156" i="1"/>
  <c r="L2156" i="1" s="1"/>
  <c r="J2156" i="1"/>
  <c r="O2156" i="1" s="1"/>
  <c r="K2156" i="1"/>
  <c r="I2157" i="1"/>
  <c r="K2157" i="1" s="1"/>
  <c r="J2157" i="1"/>
  <c r="O2157" i="1" s="1"/>
  <c r="L2157" i="1"/>
  <c r="I2158" i="1"/>
  <c r="J2158" i="1"/>
  <c r="O2158" i="1" s="1"/>
  <c r="K2158" i="1"/>
  <c r="L2158" i="1"/>
  <c r="M2158" i="1"/>
  <c r="N2158" i="1"/>
  <c r="I2159" i="1"/>
  <c r="J2159" i="1"/>
  <c r="O2159" i="1" s="1"/>
  <c r="K2159" i="1"/>
  <c r="L2159" i="1"/>
  <c r="M2159" i="1"/>
  <c r="N2159" i="1"/>
  <c r="I2160" i="1"/>
  <c r="K2160" i="1" s="1"/>
  <c r="J2160" i="1"/>
  <c r="O2160" i="1" s="1"/>
  <c r="L2160" i="1"/>
  <c r="M2160" i="1"/>
  <c r="N2160" i="1"/>
  <c r="I2161" i="1"/>
  <c r="L2161" i="1" s="1"/>
  <c r="J2161" i="1"/>
  <c r="O2161" i="1" s="1"/>
  <c r="K2161" i="1"/>
  <c r="M2161" i="1"/>
  <c r="N2161" i="1"/>
  <c r="I2162" i="1"/>
  <c r="J2162" i="1"/>
  <c r="O2162" i="1" s="1"/>
  <c r="I2163" i="1"/>
  <c r="J2163" i="1"/>
  <c r="O2163" i="1" s="1"/>
  <c r="I2164" i="1"/>
  <c r="L2164" i="1" s="1"/>
  <c r="J2164" i="1"/>
  <c r="O2164" i="1" s="1"/>
  <c r="K2164" i="1"/>
  <c r="I2165" i="1"/>
  <c r="K2165" i="1" s="1"/>
  <c r="J2165" i="1"/>
  <c r="O2165" i="1" s="1"/>
  <c r="I2166" i="1"/>
  <c r="J2166" i="1"/>
  <c r="O2166" i="1" s="1"/>
  <c r="K2166" i="1"/>
  <c r="L2166" i="1"/>
  <c r="M2166" i="1"/>
  <c r="N2166" i="1"/>
  <c r="I2167" i="1"/>
  <c r="J2167" i="1"/>
  <c r="O2167" i="1" s="1"/>
  <c r="K2167" i="1"/>
  <c r="L2167" i="1"/>
  <c r="M2167" i="1"/>
  <c r="N2167" i="1"/>
  <c r="I2168" i="1"/>
  <c r="K2168" i="1" s="1"/>
  <c r="J2168" i="1"/>
  <c r="O2168" i="1" s="1"/>
  <c r="L2168" i="1"/>
  <c r="M2168" i="1"/>
  <c r="N2168" i="1"/>
  <c r="I2169" i="1"/>
  <c r="L2169" i="1" s="1"/>
  <c r="J2169" i="1"/>
  <c r="O2169" i="1" s="1"/>
  <c r="K2169" i="1"/>
  <c r="M2169" i="1"/>
  <c r="N2169" i="1"/>
  <c r="I2170" i="1"/>
  <c r="J2170" i="1"/>
  <c r="O2170" i="1" s="1"/>
  <c r="N2170" i="1"/>
  <c r="I2171" i="1"/>
  <c r="J2171" i="1"/>
  <c r="O2171" i="1" s="1"/>
  <c r="I2172" i="1"/>
  <c r="L2172" i="1" s="1"/>
  <c r="J2172" i="1"/>
  <c r="O2172" i="1" s="1"/>
  <c r="K2172" i="1"/>
  <c r="I2173" i="1"/>
  <c r="J2173" i="1"/>
  <c r="O2173" i="1" s="1"/>
  <c r="I2174" i="1"/>
  <c r="J2174" i="1"/>
  <c r="O2174" i="1" s="1"/>
  <c r="K2174" i="1"/>
  <c r="L2174" i="1"/>
  <c r="M2174" i="1"/>
  <c r="N2174" i="1"/>
  <c r="I2175" i="1"/>
  <c r="J2175" i="1"/>
  <c r="O2175" i="1" s="1"/>
  <c r="K2175" i="1"/>
  <c r="L2175" i="1"/>
  <c r="M2175" i="1"/>
  <c r="N2175" i="1"/>
  <c r="I2176" i="1"/>
  <c r="K2176" i="1" s="1"/>
  <c r="J2176" i="1"/>
  <c r="O2176" i="1" s="1"/>
  <c r="L2176" i="1"/>
  <c r="M2176" i="1"/>
  <c r="N2176" i="1"/>
  <c r="I2177" i="1"/>
  <c r="L2177" i="1" s="1"/>
  <c r="J2177" i="1"/>
  <c r="O2177" i="1" s="1"/>
  <c r="K2177" i="1"/>
  <c r="M2177" i="1"/>
  <c r="N2177" i="1"/>
  <c r="I2178" i="1"/>
  <c r="J2178" i="1"/>
  <c r="O2178" i="1" s="1"/>
  <c r="N2178" i="1"/>
  <c r="I2179" i="1"/>
  <c r="J2179" i="1"/>
  <c r="O2179" i="1" s="1"/>
  <c r="I2180" i="1"/>
  <c r="L2180" i="1" s="1"/>
  <c r="J2180" i="1"/>
  <c r="O2180" i="1" s="1"/>
  <c r="K2180" i="1"/>
  <c r="I2181" i="1"/>
  <c r="J2181" i="1"/>
  <c r="O2181" i="1" s="1"/>
  <c r="I2182" i="1"/>
  <c r="J2182" i="1"/>
  <c r="O2182" i="1" s="1"/>
  <c r="K2182" i="1"/>
  <c r="L2182" i="1"/>
  <c r="M2182" i="1"/>
  <c r="N2182" i="1"/>
  <c r="I2183" i="1"/>
  <c r="J2183" i="1"/>
  <c r="O2183" i="1" s="1"/>
  <c r="K2183" i="1"/>
  <c r="L2183" i="1"/>
  <c r="M2183" i="1"/>
  <c r="N2183" i="1"/>
  <c r="I2184" i="1"/>
  <c r="K2184" i="1" s="1"/>
  <c r="J2184" i="1"/>
  <c r="O2184" i="1" s="1"/>
  <c r="L2184" i="1"/>
  <c r="M2184" i="1"/>
  <c r="N2184" i="1"/>
  <c r="I2185" i="1"/>
  <c r="L2185" i="1" s="1"/>
  <c r="J2185" i="1"/>
  <c r="O2185" i="1" s="1"/>
  <c r="K2185" i="1"/>
  <c r="M2185" i="1"/>
  <c r="N2185" i="1"/>
  <c r="I2186" i="1"/>
  <c r="J2186" i="1"/>
  <c r="O2186" i="1" s="1"/>
  <c r="N2186" i="1"/>
  <c r="I2187" i="1"/>
  <c r="J2187" i="1"/>
  <c r="O2187" i="1" s="1"/>
  <c r="I2188" i="1"/>
  <c r="L2188" i="1" s="1"/>
  <c r="J2188" i="1"/>
  <c r="O2188" i="1" s="1"/>
  <c r="K2188" i="1"/>
  <c r="I2189" i="1"/>
  <c r="J2189" i="1"/>
  <c r="O2189" i="1" s="1"/>
  <c r="K2189" i="1"/>
  <c r="L2189" i="1"/>
  <c r="I2190" i="1"/>
  <c r="J2190" i="1"/>
  <c r="O2190" i="1" s="1"/>
  <c r="K2190" i="1"/>
  <c r="L2190" i="1"/>
  <c r="M2190" i="1"/>
  <c r="N2190" i="1"/>
  <c r="I2191" i="1"/>
  <c r="J2191" i="1"/>
  <c r="O2191" i="1" s="1"/>
  <c r="K2191" i="1"/>
  <c r="L2191" i="1"/>
  <c r="M2191" i="1"/>
  <c r="N2191" i="1"/>
  <c r="I2192" i="1"/>
  <c r="K2192" i="1" s="1"/>
  <c r="J2192" i="1"/>
  <c r="O2192" i="1" s="1"/>
  <c r="L2192" i="1"/>
  <c r="M2192" i="1"/>
  <c r="N2192" i="1"/>
  <c r="I2193" i="1"/>
  <c r="L2193" i="1" s="1"/>
  <c r="J2193" i="1"/>
  <c r="O2193" i="1" s="1"/>
  <c r="K2193" i="1"/>
  <c r="M2193" i="1"/>
  <c r="N2193" i="1"/>
  <c r="I2194" i="1"/>
  <c r="J2194" i="1"/>
  <c r="O2194" i="1" s="1"/>
  <c r="N2194" i="1"/>
  <c r="I2195" i="1"/>
  <c r="J2195" i="1"/>
  <c r="O2195" i="1" s="1"/>
  <c r="I2196" i="1"/>
  <c r="K2196" i="1" s="1"/>
  <c r="J2196" i="1"/>
  <c r="O2196" i="1" s="1"/>
  <c r="I2197" i="1"/>
  <c r="J2197" i="1"/>
  <c r="O2197" i="1" s="1"/>
  <c r="I2198" i="1"/>
  <c r="J2198" i="1"/>
  <c r="O2198" i="1" s="1"/>
  <c r="K2198" i="1"/>
  <c r="L2198" i="1"/>
  <c r="M2198" i="1"/>
  <c r="N2198" i="1"/>
  <c r="I2199" i="1"/>
  <c r="J2199" i="1"/>
  <c r="O2199" i="1" s="1"/>
  <c r="K2199" i="1"/>
  <c r="L2199" i="1"/>
  <c r="M2199" i="1"/>
  <c r="N2199" i="1"/>
  <c r="I2200" i="1"/>
  <c r="K2200" i="1" s="1"/>
  <c r="J2200" i="1"/>
  <c r="O2200" i="1" s="1"/>
  <c r="L2200" i="1"/>
  <c r="M2200" i="1"/>
  <c r="N2200" i="1"/>
  <c r="I2201" i="1"/>
  <c r="L2201" i="1" s="1"/>
  <c r="J2201" i="1"/>
  <c r="O2201" i="1" s="1"/>
  <c r="K2201" i="1"/>
  <c r="M2201" i="1"/>
  <c r="N2201" i="1"/>
  <c r="I2202" i="1"/>
  <c r="N2202" i="1" s="1"/>
  <c r="J2202" i="1"/>
  <c r="O2202" i="1" s="1"/>
  <c r="I2203" i="1"/>
  <c r="J2203" i="1"/>
  <c r="O2203" i="1" s="1"/>
  <c r="I2204" i="1"/>
  <c r="K2204" i="1" s="1"/>
  <c r="J2204" i="1"/>
  <c r="O2204" i="1" s="1"/>
  <c r="I2205" i="1"/>
  <c r="J2205" i="1"/>
  <c r="O2205" i="1" s="1"/>
  <c r="K2205" i="1"/>
  <c r="L2205" i="1"/>
  <c r="I2206" i="1"/>
  <c r="J2206" i="1"/>
  <c r="O2206" i="1" s="1"/>
  <c r="K2206" i="1"/>
  <c r="L2206" i="1"/>
  <c r="M2206" i="1"/>
  <c r="N2206" i="1"/>
  <c r="I2207" i="1"/>
  <c r="J2207" i="1"/>
  <c r="O2207" i="1" s="1"/>
  <c r="K2207" i="1"/>
  <c r="L2207" i="1"/>
  <c r="M2207" i="1"/>
  <c r="N2207" i="1"/>
  <c r="I2208" i="1"/>
  <c r="K2208" i="1" s="1"/>
  <c r="J2208" i="1"/>
  <c r="O2208" i="1" s="1"/>
  <c r="L2208" i="1"/>
  <c r="M2208" i="1"/>
  <c r="N2208" i="1"/>
  <c r="I2209" i="1"/>
  <c r="L2209" i="1" s="1"/>
  <c r="J2209" i="1"/>
  <c r="O2209" i="1" s="1"/>
  <c r="K2209" i="1"/>
  <c r="M2209" i="1"/>
  <c r="N2209" i="1"/>
  <c r="I2210" i="1"/>
  <c r="L2210" i="1" s="1"/>
  <c r="J2210" i="1"/>
  <c r="O2210" i="1" s="1"/>
  <c r="I2211" i="1"/>
  <c r="J2211" i="1"/>
  <c r="O2211" i="1" s="1"/>
  <c r="M2211" i="1"/>
  <c r="I2212" i="1"/>
  <c r="K2212" i="1" s="1"/>
  <c r="J2212" i="1"/>
  <c r="O2212" i="1" s="1"/>
  <c r="N2212" i="1"/>
  <c r="I2213" i="1"/>
  <c r="J2213" i="1"/>
  <c r="O2213" i="1" s="1"/>
  <c r="K2213" i="1"/>
  <c r="L2213" i="1"/>
  <c r="I2214" i="1"/>
  <c r="J2214" i="1"/>
  <c r="O2214" i="1" s="1"/>
  <c r="K2214" i="1"/>
  <c r="L2214" i="1"/>
  <c r="M2214" i="1"/>
  <c r="N2214" i="1"/>
  <c r="I2215" i="1"/>
  <c r="K2215" i="1" s="1"/>
  <c r="J2215" i="1"/>
  <c r="O2215" i="1" s="1"/>
  <c r="M2215" i="1"/>
  <c r="I2216" i="1"/>
  <c r="K2216" i="1" s="1"/>
  <c r="J2216" i="1"/>
  <c r="O2216" i="1" s="1"/>
  <c r="L2216" i="1"/>
  <c r="M2216" i="1"/>
  <c r="N2216" i="1"/>
  <c r="I2217" i="1"/>
  <c r="L2217" i="1" s="1"/>
  <c r="J2217" i="1"/>
  <c r="O2217" i="1" s="1"/>
  <c r="K2217" i="1"/>
  <c r="M2217" i="1"/>
  <c r="N2217" i="1"/>
  <c r="I2218" i="1"/>
  <c r="J2218" i="1"/>
  <c r="O2218" i="1" s="1"/>
  <c r="L2218" i="1"/>
  <c r="N2218" i="1"/>
  <c r="I2219" i="1"/>
  <c r="M2219" i="1" s="1"/>
  <c r="J2219" i="1"/>
  <c r="O2219" i="1" s="1"/>
  <c r="I2220" i="1"/>
  <c r="K2220" i="1" s="1"/>
  <c r="J2220" i="1"/>
  <c r="O2220" i="1" s="1"/>
  <c r="N2220" i="1"/>
  <c r="I2221" i="1"/>
  <c r="K2221" i="1" s="1"/>
  <c r="J2221" i="1"/>
  <c r="O2221" i="1" s="1"/>
  <c r="I2222" i="1"/>
  <c r="J2222" i="1"/>
  <c r="O2222" i="1" s="1"/>
  <c r="K2222" i="1"/>
  <c r="L2222" i="1"/>
  <c r="M2222" i="1"/>
  <c r="N2222" i="1"/>
  <c r="I2223" i="1"/>
  <c r="J2223" i="1"/>
  <c r="O2223" i="1" s="1"/>
  <c r="K2223" i="1"/>
  <c r="L2223" i="1"/>
  <c r="M2223" i="1"/>
  <c r="N2223" i="1"/>
  <c r="I2224" i="1"/>
  <c r="K2224" i="1" s="1"/>
  <c r="J2224" i="1"/>
  <c r="O2224" i="1" s="1"/>
  <c r="L2224" i="1"/>
  <c r="M2224" i="1"/>
  <c r="N2224" i="1"/>
  <c r="I2225" i="1"/>
  <c r="L2225" i="1" s="1"/>
  <c r="J2225" i="1"/>
  <c r="O2225" i="1" s="1"/>
  <c r="K2225" i="1"/>
  <c r="M2225" i="1"/>
  <c r="N2225" i="1"/>
  <c r="I2226" i="1"/>
  <c r="J2226" i="1"/>
  <c r="O2226" i="1" s="1"/>
  <c r="I2227" i="1"/>
  <c r="J2227" i="1"/>
  <c r="O2227" i="1" s="1"/>
  <c r="K2227" i="1"/>
  <c r="M2227" i="1"/>
  <c r="I2228" i="1"/>
  <c r="M2228" i="1" s="1"/>
  <c r="J2228" i="1"/>
  <c r="O2228" i="1" s="1"/>
  <c r="N2228" i="1"/>
  <c r="I2229" i="1"/>
  <c r="N2229" i="1" s="1"/>
  <c r="J2229" i="1"/>
  <c r="O2229" i="1" s="1"/>
  <c r="K2229" i="1"/>
  <c r="L2229" i="1"/>
  <c r="M2229" i="1"/>
  <c r="I2230" i="1"/>
  <c r="J2230" i="1"/>
  <c r="O2230" i="1" s="1"/>
  <c r="K2230" i="1"/>
  <c r="L2230" i="1"/>
  <c r="M2230" i="1"/>
  <c r="N2230" i="1"/>
  <c r="I2231" i="1"/>
  <c r="K2231" i="1" s="1"/>
  <c r="J2231" i="1"/>
  <c r="O2231" i="1" s="1"/>
  <c r="L2231" i="1"/>
  <c r="N2231" i="1"/>
  <c r="I2232" i="1"/>
  <c r="K2232" i="1" s="1"/>
  <c r="J2232" i="1"/>
  <c r="O2232" i="1" s="1"/>
  <c r="L2232" i="1"/>
  <c r="M2232" i="1"/>
  <c r="N2232" i="1"/>
  <c r="I2233" i="1"/>
  <c r="J2233" i="1"/>
  <c r="O2233" i="1" s="1"/>
  <c r="I2234" i="1"/>
  <c r="J2234" i="1"/>
  <c r="O2234" i="1" s="1"/>
  <c r="L2234" i="1"/>
  <c r="I2235" i="1"/>
  <c r="K2235" i="1" s="1"/>
  <c r="J2235" i="1"/>
  <c r="O2235" i="1" s="1"/>
  <c r="M2235" i="1"/>
  <c r="I2236" i="1"/>
  <c r="J2236" i="1"/>
  <c r="O2236" i="1" s="1"/>
  <c r="I2237" i="1"/>
  <c r="N2237" i="1" s="1"/>
  <c r="J2237" i="1"/>
  <c r="O2237" i="1" s="1"/>
  <c r="K2237" i="1"/>
  <c r="L2237" i="1"/>
  <c r="M2237" i="1"/>
  <c r="I2238" i="1"/>
  <c r="J2238" i="1"/>
  <c r="O2238" i="1" s="1"/>
  <c r="K2238" i="1"/>
  <c r="L2238" i="1"/>
  <c r="M2238" i="1"/>
  <c r="N2238" i="1"/>
  <c r="I2239" i="1"/>
  <c r="N2239" i="1" s="1"/>
  <c r="J2239" i="1"/>
  <c r="O2239" i="1" s="1"/>
  <c r="I2240" i="1"/>
  <c r="J2240" i="1"/>
  <c r="O2240" i="1" s="1"/>
  <c r="I2241" i="1"/>
  <c r="J2241" i="1"/>
  <c r="O2241" i="1" s="1"/>
  <c r="K2241" i="1"/>
  <c r="M2241" i="1"/>
  <c r="I2242" i="1"/>
  <c r="M2242" i="1" s="1"/>
  <c r="J2242" i="1"/>
  <c r="O2242" i="1" s="1"/>
  <c r="K2242" i="1"/>
  <c r="N2242" i="1"/>
  <c r="I2243" i="1"/>
  <c r="N2243" i="1" s="1"/>
  <c r="J2243" i="1"/>
  <c r="O2243" i="1" s="1"/>
  <c r="M2243" i="1"/>
  <c r="I2244" i="1"/>
  <c r="J2244" i="1"/>
  <c r="O2244" i="1" s="1"/>
  <c r="I2245" i="1"/>
  <c r="J2245" i="1"/>
  <c r="O2245" i="1" s="1"/>
  <c r="I2246" i="1"/>
  <c r="J2246" i="1"/>
  <c r="O2246" i="1" s="1"/>
  <c r="K2246" i="1"/>
  <c r="L2246" i="1"/>
  <c r="M2246" i="1"/>
  <c r="N2246" i="1"/>
  <c r="I2247" i="1"/>
  <c r="L2247" i="1" s="1"/>
  <c r="J2247" i="1"/>
  <c r="O2247" i="1" s="1"/>
  <c r="K2247" i="1"/>
  <c r="M2247" i="1"/>
  <c r="N2247" i="1"/>
  <c r="I2248" i="1"/>
  <c r="K2248" i="1" s="1"/>
  <c r="J2248" i="1"/>
  <c r="O2248" i="1" s="1"/>
  <c r="M2248" i="1"/>
  <c r="I2249" i="1"/>
  <c r="J2249" i="1"/>
  <c r="O2249" i="1" s="1"/>
  <c r="I2250" i="1"/>
  <c r="M2250" i="1" s="1"/>
  <c r="J2250" i="1"/>
  <c r="O2250" i="1" s="1"/>
  <c r="K2250" i="1"/>
  <c r="L2250" i="1"/>
  <c r="N2250" i="1"/>
  <c r="I2251" i="1"/>
  <c r="N2251" i="1" s="1"/>
  <c r="J2251" i="1"/>
  <c r="O2251" i="1" s="1"/>
  <c r="K2251" i="1"/>
  <c r="L2251" i="1"/>
  <c r="M2251" i="1"/>
  <c r="I2252" i="1"/>
  <c r="K2252" i="1" s="1"/>
  <c r="J2252" i="1"/>
  <c r="O2252" i="1" s="1"/>
  <c r="L2252" i="1"/>
  <c r="N2252" i="1"/>
  <c r="I2253" i="1"/>
  <c r="J2253" i="1"/>
  <c r="O2253" i="1" s="1"/>
  <c r="N2253" i="1"/>
  <c r="I2254" i="1"/>
  <c r="J2254" i="1"/>
  <c r="O2254" i="1" s="1"/>
  <c r="K2254" i="1"/>
  <c r="L2254" i="1"/>
  <c r="M2254" i="1"/>
  <c r="N2254" i="1"/>
  <c r="I2255" i="1"/>
  <c r="J2255" i="1"/>
  <c r="O2255" i="1" s="1"/>
  <c r="K2255" i="1"/>
  <c r="L2255" i="1"/>
  <c r="M2255" i="1"/>
  <c r="N2255" i="1"/>
  <c r="I2256" i="1"/>
  <c r="J2256" i="1"/>
  <c r="O2256" i="1" s="1"/>
  <c r="I2257" i="1"/>
  <c r="L2257" i="1" s="1"/>
  <c r="J2257" i="1"/>
  <c r="O2257" i="1" s="1"/>
  <c r="K2257" i="1"/>
  <c r="N2257" i="1"/>
  <c r="I2258" i="1"/>
  <c r="M2258" i="1" s="1"/>
  <c r="J2258" i="1"/>
  <c r="O2258" i="1" s="1"/>
  <c r="K2258" i="1"/>
  <c r="N2258" i="1"/>
  <c r="I2259" i="1"/>
  <c r="J2259" i="1"/>
  <c r="O2259" i="1" s="1"/>
  <c r="I2260" i="1"/>
  <c r="J2260" i="1"/>
  <c r="O2260" i="1" s="1"/>
  <c r="I2261" i="1"/>
  <c r="L2261" i="1" s="1"/>
  <c r="J2261" i="1"/>
  <c r="O2261" i="1" s="1"/>
  <c r="K2261" i="1"/>
  <c r="M2261" i="1"/>
  <c r="N2261" i="1"/>
  <c r="I2262" i="1"/>
  <c r="J2262" i="1"/>
  <c r="O2262" i="1" s="1"/>
  <c r="K2262" i="1"/>
  <c r="L2262" i="1"/>
  <c r="M2262" i="1"/>
  <c r="N2262" i="1"/>
  <c r="I2263" i="1"/>
  <c r="L2263" i="1" s="1"/>
  <c r="J2263" i="1"/>
  <c r="O2263" i="1" s="1"/>
  <c r="K2263" i="1"/>
  <c r="M2263" i="1"/>
  <c r="I2264" i="1"/>
  <c r="J2264" i="1"/>
  <c r="O2264" i="1" s="1"/>
  <c r="I2265" i="1"/>
  <c r="L2265" i="1" s="1"/>
  <c r="J2265" i="1"/>
  <c r="O2265" i="1" s="1"/>
  <c r="K2265" i="1"/>
  <c r="M2265" i="1"/>
  <c r="N2265" i="1"/>
  <c r="I2266" i="1"/>
  <c r="M2266" i="1" s="1"/>
  <c r="J2266" i="1"/>
  <c r="O2266" i="1" s="1"/>
  <c r="K2266" i="1"/>
  <c r="L2266" i="1"/>
  <c r="N2266" i="1"/>
  <c r="I2267" i="1"/>
  <c r="N2267" i="1" s="1"/>
  <c r="J2267" i="1"/>
  <c r="O2267" i="1" s="1"/>
  <c r="L2267" i="1"/>
  <c r="I2268" i="1"/>
  <c r="J2268" i="1"/>
  <c r="O2268" i="1" s="1"/>
  <c r="N2268" i="1"/>
  <c r="I2269" i="1"/>
  <c r="J2269" i="1"/>
  <c r="O2269" i="1" s="1"/>
  <c r="K2269" i="1"/>
  <c r="L2269" i="1"/>
  <c r="M2269" i="1"/>
  <c r="N2269" i="1"/>
  <c r="I2270" i="1"/>
  <c r="J2270" i="1"/>
  <c r="O2270" i="1" s="1"/>
  <c r="K2270" i="1"/>
  <c r="L2270" i="1"/>
  <c r="M2270" i="1"/>
  <c r="N2270" i="1"/>
  <c r="I2271" i="1"/>
  <c r="J2271" i="1"/>
  <c r="O2271" i="1" s="1"/>
  <c r="K2271" i="1"/>
  <c r="L2271" i="1"/>
  <c r="M2271" i="1"/>
  <c r="N2271" i="1"/>
  <c r="I2272" i="1"/>
  <c r="K2272" i="1" s="1"/>
  <c r="J2272" i="1"/>
  <c r="O2272" i="1" s="1"/>
  <c r="L2272" i="1"/>
  <c r="N2272" i="1"/>
  <c r="I2273" i="1"/>
  <c r="L2273" i="1" s="1"/>
  <c r="J2273" i="1"/>
  <c r="O2273" i="1" s="1"/>
  <c r="K2273" i="1"/>
  <c r="N2273" i="1"/>
  <c r="I2274" i="1"/>
  <c r="J2274" i="1"/>
  <c r="O2274" i="1" s="1"/>
  <c r="I2275" i="1"/>
  <c r="J2275" i="1"/>
  <c r="O2275" i="1" s="1"/>
  <c r="I2276" i="1"/>
  <c r="L2276" i="1" s="1"/>
  <c r="J2276" i="1"/>
  <c r="O2276" i="1" s="1"/>
  <c r="K2276" i="1"/>
  <c r="M2276" i="1"/>
  <c r="N2276" i="1"/>
  <c r="I2277" i="1"/>
  <c r="L2277" i="1" s="1"/>
  <c r="J2277" i="1"/>
  <c r="O2277" i="1" s="1"/>
  <c r="K2277" i="1"/>
  <c r="M2277" i="1"/>
  <c r="I2278" i="1"/>
  <c r="J2278" i="1"/>
  <c r="O2278" i="1" s="1"/>
  <c r="K2278" i="1"/>
  <c r="L2278" i="1"/>
  <c r="M2278" i="1"/>
  <c r="N2278" i="1"/>
  <c r="I2279" i="1"/>
  <c r="J2279" i="1"/>
  <c r="O2279" i="1" s="1"/>
  <c r="I2280" i="1"/>
  <c r="K2280" i="1" s="1"/>
  <c r="J2280" i="1"/>
  <c r="O2280" i="1" s="1"/>
  <c r="L2280" i="1"/>
  <c r="M2280" i="1"/>
  <c r="N2280" i="1"/>
  <c r="I2281" i="1"/>
  <c r="L2281" i="1" s="1"/>
  <c r="J2281" i="1"/>
  <c r="O2281" i="1" s="1"/>
  <c r="K2281" i="1"/>
  <c r="M2281" i="1"/>
  <c r="N2281" i="1"/>
  <c r="I2282" i="1"/>
  <c r="M2282" i="1" s="1"/>
  <c r="J2282" i="1"/>
  <c r="O2282" i="1" s="1"/>
  <c r="L2282" i="1"/>
  <c r="I2283" i="1"/>
  <c r="J2283" i="1"/>
  <c r="O2283" i="1" s="1"/>
  <c r="I2284" i="1"/>
  <c r="J2284" i="1"/>
  <c r="O2284" i="1" s="1"/>
  <c r="K2284" i="1"/>
  <c r="L2284" i="1"/>
  <c r="M2284" i="1"/>
  <c r="N2284" i="1"/>
  <c r="I2285" i="1"/>
  <c r="J2285" i="1"/>
  <c r="O2285" i="1" s="1"/>
  <c r="K2285" i="1"/>
  <c r="L2285" i="1"/>
  <c r="M2285" i="1"/>
  <c r="N2285" i="1"/>
  <c r="I2286" i="1"/>
  <c r="J2286" i="1"/>
  <c r="O2286" i="1" s="1"/>
  <c r="K2286" i="1"/>
  <c r="L2286" i="1"/>
  <c r="M2286" i="1"/>
  <c r="N2286" i="1"/>
  <c r="I2287" i="1"/>
  <c r="K2287" i="1" s="1"/>
  <c r="J2287" i="1"/>
  <c r="O2287" i="1" s="1"/>
  <c r="L2287" i="1"/>
  <c r="N2287" i="1"/>
  <c r="I2288" i="1"/>
  <c r="K2288" i="1" s="1"/>
  <c r="J2288" i="1"/>
  <c r="O2288" i="1" s="1"/>
  <c r="L2288" i="1"/>
  <c r="N2288" i="1"/>
  <c r="I2289" i="1"/>
  <c r="J2289" i="1"/>
  <c r="O2289" i="1" s="1"/>
  <c r="I2290" i="1"/>
  <c r="J2290" i="1"/>
  <c r="O2290" i="1" s="1"/>
  <c r="I2291" i="1"/>
  <c r="N2291" i="1" s="1"/>
  <c r="J2291" i="1"/>
  <c r="O2291" i="1" s="1"/>
  <c r="K2291" i="1"/>
  <c r="M2291" i="1"/>
  <c r="I2292" i="1"/>
  <c r="L2292" i="1" s="1"/>
  <c r="J2292" i="1"/>
  <c r="O2292" i="1" s="1"/>
  <c r="K2292" i="1"/>
  <c r="M2292" i="1"/>
  <c r="I2293" i="1"/>
  <c r="J2293" i="1"/>
  <c r="O2293" i="1" s="1"/>
  <c r="I2294" i="1"/>
  <c r="J2294" i="1"/>
  <c r="O2294" i="1" s="1"/>
  <c r="K2294" i="1"/>
  <c r="L2294" i="1"/>
  <c r="M2294" i="1"/>
  <c r="N2294" i="1"/>
  <c r="I2295" i="1"/>
  <c r="J2295" i="1"/>
  <c r="O2295" i="1" s="1"/>
  <c r="K2295" i="1"/>
  <c r="I2296" i="1"/>
  <c r="K2296" i="1" s="1"/>
  <c r="J2296" i="1"/>
  <c r="O2296" i="1" s="1"/>
  <c r="L2296" i="1"/>
  <c r="M2296" i="1"/>
  <c r="N2296" i="1"/>
  <c r="I2297" i="1"/>
  <c r="L2297" i="1" s="1"/>
  <c r="J2297" i="1"/>
  <c r="O2297" i="1" s="1"/>
  <c r="M2297" i="1"/>
  <c r="I2298" i="1"/>
  <c r="J2298" i="1"/>
  <c r="O2298" i="1" s="1"/>
  <c r="I2299" i="1"/>
  <c r="N2299" i="1" s="1"/>
  <c r="J2299" i="1"/>
  <c r="O2299" i="1" s="1"/>
  <c r="K2299" i="1"/>
  <c r="L2299" i="1"/>
  <c r="M2299" i="1"/>
  <c r="I2300" i="1"/>
  <c r="J2300" i="1"/>
  <c r="O2300" i="1" s="1"/>
  <c r="K2300" i="1"/>
  <c r="L2300" i="1"/>
  <c r="M2300" i="1"/>
  <c r="N2300" i="1"/>
  <c r="I2301" i="1"/>
  <c r="K2301" i="1" s="1"/>
  <c r="J2301" i="1"/>
  <c r="O2301" i="1" s="1"/>
  <c r="L2301" i="1"/>
  <c r="N2301" i="1"/>
  <c r="I2302" i="1"/>
  <c r="J2302" i="1"/>
  <c r="O2302" i="1" s="1"/>
  <c r="K2302" i="1"/>
  <c r="L2302" i="1"/>
  <c r="M2302" i="1"/>
  <c r="N2302" i="1"/>
  <c r="I2303" i="1"/>
  <c r="J2303" i="1"/>
  <c r="O2303" i="1" s="1"/>
  <c r="N2303" i="1"/>
  <c r="I2304" i="1"/>
  <c r="J2304" i="1"/>
  <c r="O2304" i="1" s="1"/>
  <c r="I2305" i="1"/>
  <c r="J2305" i="1"/>
  <c r="O2305" i="1" s="1"/>
  <c r="K2305" i="1"/>
  <c r="M2305" i="1"/>
  <c r="I2306" i="1"/>
  <c r="M2306" i="1" s="1"/>
  <c r="J2306" i="1"/>
  <c r="O2306" i="1" s="1"/>
  <c r="K2306" i="1"/>
  <c r="N2306" i="1"/>
  <c r="I2307" i="1"/>
  <c r="N2307" i="1" s="1"/>
  <c r="J2307" i="1"/>
  <c r="O2307" i="1" s="1"/>
  <c r="K2307" i="1"/>
  <c r="M2307" i="1"/>
  <c r="I2308" i="1"/>
  <c r="J2308" i="1"/>
  <c r="O2308" i="1" s="1"/>
  <c r="I2309" i="1"/>
  <c r="J2309" i="1"/>
  <c r="O2309" i="1" s="1"/>
  <c r="K2309" i="1"/>
  <c r="L2309" i="1"/>
  <c r="I2310" i="1"/>
  <c r="J2310" i="1"/>
  <c r="O2310" i="1" s="1"/>
  <c r="K2310" i="1"/>
  <c r="L2310" i="1"/>
  <c r="M2310" i="1"/>
  <c r="N2310" i="1"/>
  <c r="I2311" i="1"/>
  <c r="L2311" i="1" s="1"/>
  <c r="J2311" i="1"/>
  <c r="O2311" i="1" s="1"/>
  <c r="K2311" i="1"/>
  <c r="M2311" i="1"/>
  <c r="N2311" i="1"/>
  <c r="I2312" i="1"/>
  <c r="K2312" i="1" s="1"/>
  <c r="J2312" i="1"/>
  <c r="O2312" i="1" s="1"/>
  <c r="M2312" i="1"/>
  <c r="I2313" i="1"/>
  <c r="J2313" i="1"/>
  <c r="O2313" i="1" s="1"/>
  <c r="I2314" i="1"/>
  <c r="M2314" i="1" s="1"/>
  <c r="J2314" i="1"/>
  <c r="O2314" i="1" s="1"/>
  <c r="K2314" i="1"/>
  <c r="L2314" i="1"/>
  <c r="N2314" i="1"/>
  <c r="I2315" i="1"/>
  <c r="N2315" i="1" s="1"/>
  <c r="J2315" i="1"/>
  <c r="O2315" i="1" s="1"/>
  <c r="K2315" i="1"/>
  <c r="L2315" i="1"/>
  <c r="M2315" i="1"/>
  <c r="I2316" i="1"/>
  <c r="K2316" i="1" s="1"/>
  <c r="J2316" i="1"/>
  <c r="O2316" i="1" s="1"/>
  <c r="L2316" i="1"/>
  <c r="N2316" i="1"/>
  <c r="I2317" i="1"/>
  <c r="N2317" i="1" s="1"/>
  <c r="J2317" i="1"/>
  <c r="O2317" i="1" s="1"/>
  <c r="I2318" i="1"/>
  <c r="J2318" i="1"/>
  <c r="O2318" i="1" s="1"/>
  <c r="K2318" i="1"/>
  <c r="L2318" i="1"/>
  <c r="M2318" i="1"/>
  <c r="N2318" i="1"/>
  <c r="I2319" i="1"/>
  <c r="J2319" i="1"/>
  <c r="O2319" i="1" s="1"/>
  <c r="K2319" i="1"/>
  <c r="L2319" i="1"/>
  <c r="M2319" i="1"/>
  <c r="N2319" i="1"/>
  <c r="I2320" i="1"/>
  <c r="L2320" i="1" s="1"/>
  <c r="J2320" i="1"/>
  <c r="O2320" i="1" s="1"/>
  <c r="M2320" i="1"/>
  <c r="I2321" i="1"/>
  <c r="L2321" i="1" s="1"/>
  <c r="J2321" i="1"/>
  <c r="O2321" i="1" s="1"/>
  <c r="K2321" i="1"/>
  <c r="N2321" i="1"/>
  <c r="I2322" i="1"/>
  <c r="M2322" i="1" s="1"/>
  <c r="J2322" i="1"/>
  <c r="O2322" i="1" s="1"/>
  <c r="K2322" i="1"/>
  <c r="N2322" i="1"/>
  <c r="I2323" i="1"/>
  <c r="J2323" i="1"/>
  <c r="O2323" i="1" s="1"/>
  <c r="I2324" i="1"/>
  <c r="K2324" i="1" s="1"/>
  <c r="J2324" i="1"/>
  <c r="O2324" i="1" s="1"/>
  <c r="L2324" i="1"/>
  <c r="I2325" i="1"/>
  <c r="L2325" i="1" s="1"/>
  <c r="J2325" i="1"/>
  <c r="O2325" i="1" s="1"/>
  <c r="K2325" i="1"/>
  <c r="M2325" i="1"/>
  <c r="N2325" i="1"/>
  <c r="I2326" i="1"/>
  <c r="J2326" i="1"/>
  <c r="O2326" i="1" s="1"/>
  <c r="K2326" i="1"/>
  <c r="L2326" i="1"/>
  <c r="M2326" i="1"/>
  <c r="N2326" i="1"/>
  <c r="I2327" i="1"/>
  <c r="L2327" i="1" s="1"/>
  <c r="J2327" i="1"/>
  <c r="O2327" i="1" s="1"/>
  <c r="K2327" i="1"/>
  <c r="M2327" i="1"/>
  <c r="I2328" i="1"/>
  <c r="J2328" i="1"/>
  <c r="O2328" i="1" s="1"/>
  <c r="I2329" i="1"/>
  <c r="L2329" i="1" s="1"/>
  <c r="J2329" i="1"/>
  <c r="O2329" i="1" s="1"/>
  <c r="K2329" i="1"/>
  <c r="M2329" i="1"/>
  <c r="N2329" i="1"/>
  <c r="I2330" i="1"/>
  <c r="M2330" i="1" s="1"/>
  <c r="J2330" i="1"/>
  <c r="O2330" i="1" s="1"/>
  <c r="K2330" i="1"/>
  <c r="L2330" i="1"/>
  <c r="N2330" i="1"/>
  <c r="I2331" i="1"/>
  <c r="N2331" i="1" s="1"/>
  <c r="J2331" i="1"/>
  <c r="O2331" i="1" s="1"/>
  <c r="L2331" i="1"/>
  <c r="I2332" i="1"/>
  <c r="N2332" i="1" s="1"/>
  <c r="J2332" i="1"/>
  <c r="O2332" i="1" s="1"/>
  <c r="I2333" i="1"/>
  <c r="J2333" i="1"/>
  <c r="O2333" i="1" s="1"/>
  <c r="K2333" i="1"/>
  <c r="L2333" i="1"/>
  <c r="M2333" i="1"/>
  <c r="N2333" i="1"/>
  <c r="I2334" i="1"/>
  <c r="J2334" i="1"/>
  <c r="O2334" i="1" s="1"/>
  <c r="K2334" i="1"/>
  <c r="L2334" i="1"/>
  <c r="M2334" i="1"/>
  <c r="N2334" i="1"/>
  <c r="I2335" i="1"/>
  <c r="J2335" i="1"/>
  <c r="O2335" i="1" s="1"/>
  <c r="K2335" i="1"/>
  <c r="L2335" i="1"/>
  <c r="M2335" i="1"/>
  <c r="N2335" i="1"/>
  <c r="I2336" i="1"/>
  <c r="K2336" i="1" s="1"/>
  <c r="J2336" i="1"/>
  <c r="O2336" i="1" s="1"/>
  <c r="L2336" i="1"/>
  <c r="N2336" i="1"/>
  <c r="I2337" i="1"/>
  <c r="L2337" i="1" s="1"/>
  <c r="J2337" i="1"/>
  <c r="O2337" i="1" s="1"/>
  <c r="K2337" i="1"/>
  <c r="N2337" i="1"/>
  <c r="I2338" i="1"/>
  <c r="J2338" i="1"/>
  <c r="O2338" i="1" s="1"/>
  <c r="I2339" i="1"/>
  <c r="J2339" i="1"/>
  <c r="O2339" i="1" s="1"/>
  <c r="K2339" i="1"/>
  <c r="L2339" i="1"/>
  <c r="I2340" i="1"/>
  <c r="L2340" i="1" s="1"/>
  <c r="J2340" i="1"/>
  <c r="O2340" i="1" s="1"/>
  <c r="K2340" i="1"/>
  <c r="M2340" i="1"/>
  <c r="N2340" i="1"/>
  <c r="I2341" i="1"/>
  <c r="L2341" i="1" s="1"/>
  <c r="J2341" i="1"/>
  <c r="O2341" i="1" s="1"/>
  <c r="K2341" i="1"/>
  <c r="M2341" i="1"/>
  <c r="I2342" i="1"/>
  <c r="J2342" i="1"/>
  <c r="O2342" i="1" s="1"/>
  <c r="K2342" i="1"/>
  <c r="L2342" i="1"/>
  <c r="M2342" i="1"/>
  <c r="N2342" i="1"/>
  <c r="I2343" i="1"/>
  <c r="J2343" i="1"/>
  <c r="O2343" i="1" s="1"/>
  <c r="I2344" i="1"/>
  <c r="K2344" i="1" s="1"/>
  <c r="J2344" i="1"/>
  <c r="O2344" i="1" s="1"/>
  <c r="L2344" i="1"/>
  <c r="M2344" i="1"/>
  <c r="N2344" i="1"/>
  <c r="I2345" i="1"/>
  <c r="L2345" i="1" s="1"/>
  <c r="J2345" i="1"/>
  <c r="O2345" i="1" s="1"/>
  <c r="K2345" i="1"/>
  <c r="M2345" i="1"/>
  <c r="N2345" i="1"/>
  <c r="I2346" i="1"/>
  <c r="M2346" i="1" s="1"/>
  <c r="J2346" i="1"/>
  <c r="O2346" i="1" s="1"/>
  <c r="L2346" i="1"/>
  <c r="I2347" i="1"/>
  <c r="J2347" i="1"/>
  <c r="O2347" i="1" s="1"/>
  <c r="I2348" i="1"/>
  <c r="J2348" i="1"/>
  <c r="O2348" i="1" s="1"/>
  <c r="K2348" i="1"/>
  <c r="L2348" i="1"/>
  <c r="M2348" i="1"/>
  <c r="N2348" i="1"/>
  <c r="I2349" i="1"/>
  <c r="J2349" i="1"/>
  <c r="O2349" i="1" s="1"/>
  <c r="K2349" i="1"/>
  <c r="L2349" i="1"/>
  <c r="M2349" i="1"/>
  <c r="N2349" i="1"/>
  <c r="I2350" i="1"/>
  <c r="J2350" i="1"/>
  <c r="O2350" i="1" s="1"/>
  <c r="K2350" i="1"/>
  <c r="L2350" i="1"/>
  <c r="M2350" i="1"/>
  <c r="N2350" i="1"/>
  <c r="I2351" i="1"/>
  <c r="K2351" i="1" s="1"/>
  <c r="J2351" i="1"/>
  <c r="O2351" i="1" s="1"/>
  <c r="L2351" i="1"/>
  <c r="N2351" i="1"/>
  <c r="I2352" i="1"/>
  <c r="K2352" i="1" s="1"/>
  <c r="J2352" i="1"/>
  <c r="O2352" i="1" s="1"/>
  <c r="L2352" i="1"/>
  <c r="N2352" i="1"/>
  <c r="I2353" i="1"/>
  <c r="J2353" i="1"/>
  <c r="O2353" i="1" s="1"/>
  <c r="I2354" i="1"/>
  <c r="K2354" i="1" s="1"/>
  <c r="J2354" i="1"/>
  <c r="O2354" i="1" s="1"/>
  <c r="L2354" i="1"/>
  <c r="I2355" i="1"/>
  <c r="N2355" i="1" s="1"/>
  <c r="J2355" i="1"/>
  <c r="O2355" i="1" s="1"/>
  <c r="K2355" i="1"/>
  <c r="M2355" i="1"/>
  <c r="I2356" i="1"/>
  <c r="L2356" i="1" s="1"/>
  <c r="J2356" i="1"/>
  <c r="O2356" i="1" s="1"/>
  <c r="K2356" i="1"/>
  <c r="M2356" i="1"/>
  <c r="I2357" i="1"/>
  <c r="J2357" i="1"/>
  <c r="O2357" i="1" s="1"/>
  <c r="I2358" i="1"/>
  <c r="J2358" i="1"/>
  <c r="O2358" i="1" s="1"/>
  <c r="K2358" i="1"/>
  <c r="L2358" i="1"/>
  <c r="M2358" i="1"/>
  <c r="N2358" i="1"/>
  <c r="I2359" i="1"/>
  <c r="K2359" i="1" s="1"/>
  <c r="J2359" i="1"/>
  <c r="O2359" i="1" s="1"/>
  <c r="I2360" i="1"/>
  <c r="K2360" i="1" s="1"/>
  <c r="J2360" i="1"/>
  <c r="O2360" i="1" s="1"/>
  <c r="L2360" i="1"/>
  <c r="M2360" i="1"/>
  <c r="N2360" i="1"/>
  <c r="I2361" i="1"/>
  <c r="L2361" i="1" s="1"/>
  <c r="J2361" i="1"/>
  <c r="O2361" i="1" s="1"/>
  <c r="M2361" i="1"/>
  <c r="I2362" i="1"/>
  <c r="J2362" i="1"/>
  <c r="O2362" i="1" s="1"/>
  <c r="I2363" i="1"/>
  <c r="N2363" i="1" s="1"/>
  <c r="J2363" i="1"/>
  <c r="O2363" i="1" s="1"/>
  <c r="K2363" i="1"/>
  <c r="L2363" i="1"/>
  <c r="M2363" i="1"/>
  <c r="I2364" i="1"/>
  <c r="J2364" i="1"/>
  <c r="O2364" i="1" s="1"/>
  <c r="K2364" i="1"/>
  <c r="L2364" i="1"/>
  <c r="M2364" i="1"/>
  <c r="N2364" i="1"/>
  <c r="I2365" i="1"/>
  <c r="K2365" i="1" s="1"/>
  <c r="J2365" i="1"/>
  <c r="O2365" i="1" s="1"/>
  <c r="L2365" i="1"/>
  <c r="N2365" i="1"/>
  <c r="I2366" i="1"/>
  <c r="J2366" i="1"/>
  <c r="O2366" i="1" s="1"/>
  <c r="K2366" i="1"/>
  <c r="L2366" i="1"/>
  <c r="M2366" i="1"/>
  <c r="N2366" i="1"/>
  <c r="I2367" i="1"/>
  <c r="N2367" i="1" s="1"/>
  <c r="J2367" i="1"/>
  <c r="O2367" i="1" s="1"/>
  <c r="I2368" i="1"/>
  <c r="J2368" i="1"/>
  <c r="O2368" i="1" s="1"/>
  <c r="I2369" i="1"/>
  <c r="J2369" i="1"/>
  <c r="O2369" i="1" s="1"/>
  <c r="I2370" i="1"/>
  <c r="M2370" i="1" s="1"/>
  <c r="J2370" i="1"/>
  <c r="O2370" i="1" s="1"/>
  <c r="K2370" i="1"/>
  <c r="N2370" i="1"/>
  <c r="I2371" i="1"/>
  <c r="N2371" i="1" s="1"/>
  <c r="J2371" i="1"/>
  <c r="O2371" i="1" s="1"/>
  <c r="K2371" i="1"/>
  <c r="M2371" i="1"/>
  <c r="I2372" i="1"/>
  <c r="J2372" i="1"/>
  <c r="O2372" i="1" s="1"/>
  <c r="I2373" i="1"/>
  <c r="J2373" i="1"/>
  <c r="O2373" i="1" s="1"/>
  <c r="I2374" i="1"/>
  <c r="J2374" i="1"/>
  <c r="O2374" i="1" s="1"/>
  <c r="K2374" i="1"/>
  <c r="L2374" i="1"/>
  <c r="M2374" i="1"/>
  <c r="N2374" i="1"/>
  <c r="I2375" i="1"/>
  <c r="L2375" i="1" s="1"/>
  <c r="J2375" i="1"/>
  <c r="O2375" i="1" s="1"/>
  <c r="K2375" i="1"/>
  <c r="M2375" i="1"/>
  <c r="N2375" i="1"/>
  <c r="I2376" i="1"/>
  <c r="K2376" i="1" s="1"/>
  <c r="J2376" i="1"/>
  <c r="O2376" i="1" s="1"/>
  <c r="M2376" i="1"/>
  <c r="I2377" i="1"/>
  <c r="J2377" i="1"/>
  <c r="O2377" i="1" s="1"/>
  <c r="I2378" i="1"/>
  <c r="M2378" i="1" s="1"/>
  <c r="J2378" i="1"/>
  <c r="O2378" i="1" s="1"/>
  <c r="K2378" i="1"/>
  <c r="L2378" i="1"/>
  <c r="N2378" i="1"/>
  <c r="I2379" i="1"/>
  <c r="N2379" i="1" s="1"/>
  <c r="J2379" i="1"/>
  <c r="O2379" i="1" s="1"/>
  <c r="K2379" i="1"/>
  <c r="L2379" i="1"/>
  <c r="M2379" i="1"/>
  <c r="I2380" i="1"/>
  <c r="K2380" i="1" s="1"/>
  <c r="J2380" i="1"/>
  <c r="O2380" i="1" s="1"/>
  <c r="L2380" i="1"/>
  <c r="N2380" i="1"/>
  <c r="I2381" i="1"/>
  <c r="J2381" i="1"/>
  <c r="O2381" i="1" s="1"/>
  <c r="N2381" i="1"/>
  <c r="I2382" i="1"/>
  <c r="J2382" i="1"/>
  <c r="O2382" i="1" s="1"/>
  <c r="K2382" i="1"/>
  <c r="L2382" i="1"/>
  <c r="M2382" i="1"/>
  <c r="N2382" i="1"/>
  <c r="I2383" i="1"/>
  <c r="J2383" i="1"/>
  <c r="O2383" i="1" s="1"/>
  <c r="K2383" i="1"/>
  <c r="L2383" i="1"/>
  <c r="M2383" i="1"/>
  <c r="N2383" i="1"/>
  <c r="I2384" i="1"/>
  <c r="J2384" i="1"/>
  <c r="O2384" i="1" s="1"/>
  <c r="I2385" i="1"/>
  <c r="L2385" i="1" s="1"/>
  <c r="J2385" i="1"/>
  <c r="O2385" i="1" s="1"/>
  <c r="K2385" i="1"/>
  <c r="N2385" i="1"/>
  <c r="I2386" i="1"/>
  <c r="M2386" i="1" s="1"/>
  <c r="J2386" i="1"/>
  <c r="O2386" i="1" s="1"/>
  <c r="K2386" i="1"/>
  <c r="N2386" i="1"/>
  <c r="I2387" i="1"/>
  <c r="J2387" i="1"/>
  <c r="O2387" i="1" s="1"/>
  <c r="I2388" i="1"/>
  <c r="J2388" i="1"/>
  <c r="O2388" i="1" s="1"/>
  <c r="I2389" i="1"/>
  <c r="L2389" i="1" s="1"/>
  <c r="J2389" i="1"/>
  <c r="O2389" i="1" s="1"/>
  <c r="K2389" i="1"/>
  <c r="M2389" i="1"/>
  <c r="N2389" i="1"/>
  <c r="I2390" i="1"/>
  <c r="J2390" i="1"/>
  <c r="O2390" i="1" s="1"/>
  <c r="K2390" i="1"/>
  <c r="L2390" i="1"/>
  <c r="M2390" i="1"/>
  <c r="N2390" i="1"/>
  <c r="I2391" i="1"/>
  <c r="L2391" i="1" s="1"/>
  <c r="J2391" i="1"/>
  <c r="O2391" i="1" s="1"/>
  <c r="K2391" i="1"/>
  <c r="M2391" i="1"/>
  <c r="I2392" i="1"/>
  <c r="J2392" i="1"/>
  <c r="O2392" i="1" s="1"/>
  <c r="I2393" i="1"/>
  <c r="L2393" i="1" s="1"/>
  <c r="J2393" i="1"/>
  <c r="O2393" i="1" s="1"/>
  <c r="K2393" i="1"/>
  <c r="M2393" i="1"/>
  <c r="N2393" i="1"/>
  <c r="I2394" i="1"/>
  <c r="M2394" i="1" s="1"/>
  <c r="J2394" i="1"/>
  <c r="O2394" i="1" s="1"/>
  <c r="K2394" i="1"/>
  <c r="L2394" i="1"/>
  <c r="N2394" i="1"/>
  <c r="I2395" i="1"/>
  <c r="N2395" i="1" s="1"/>
  <c r="J2395" i="1"/>
  <c r="O2395" i="1" s="1"/>
  <c r="L2395" i="1"/>
  <c r="I2396" i="1"/>
  <c r="N2396" i="1" s="1"/>
  <c r="J2396" i="1"/>
  <c r="O2396" i="1" s="1"/>
  <c r="I2397" i="1"/>
  <c r="J2397" i="1"/>
  <c r="O2397" i="1" s="1"/>
  <c r="K2397" i="1"/>
  <c r="L2397" i="1"/>
  <c r="M2397" i="1"/>
  <c r="N2397" i="1"/>
  <c r="I2398" i="1"/>
  <c r="J2398" i="1"/>
  <c r="O2398" i="1" s="1"/>
  <c r="K2398" i="1"/>
  <c r="L2398" i="1"/>
  <c r="M2398" i="1"/>
  <c r="N2398" i="1"/>
  <c r="I2399" i="1"/>
  <c r="J2399" i="1"/>
  <c r="O2399" i="1" s="1"/>
  <c r="K2399" i="1"/>
  <c r="L2399" i="1"/>
  <c r="M2399" i="1"/>
  <c r="N2399" i="1"/>
  <c r="I2400" i="1"/>
  <c r="K2400" i="1" s="1"/>
  <c r="J2400" i="1"/>
  <c r="O2400" i="1" s="1"/>
  <c r="L2400" i="1"/>
  <c r="N2400" i="1"/>
  <c r="I2401" i="1"/>
  <c r="L2401" i="1" s="1"/>
  <c r="J2401" i="1"/>
  <c r="O2401" i="1" s="1"/>
  <c r="K2401" i="1"/>
  <c r="N2401" i="1"/>
  <c r="I2402" i="1"/>
  <c r="J2402" i="1"/>
  <c r="O2402" i="1" s="1"/>
  <c r="I2403" i="1"/>
  <c r="J2403" i="1"/>
  <c r="O2403" i="1" s="1"/>
  <c r="I2404" i="1"/>
  <c r="L2404" i="1" s="1"/>
  <c r="J2404" i="1"/>
  <c r="O2404" i="1" s="1"/>
  <c r="K2404" i="1"/>
  <c r="M2404" i="1"/>
  <c r="N2404" i="1"/>
  <c r="I2405" i="1"/>
  <c r="L2405" i="1" s="1"/>
  <c r="J2405" i="1"/>
  <c r="O2405" i="1" s="1"/>
  <c r="K2405" i="1"/>
  <c r="M2405" i="1"/>
  <c r="I2406" i="1"/>
  <c r="J2406" i="1"/>
  <c r="O2406" i="1" s="1"/>
  <c r="K2406" i="1"/>
  <c r="L2406" i="1"/>
  <c r="M2406" i="1"/>
  <c r="N2406" i="1"/>
  <c r="I2407" i="1"/>
  <c r="J2407" i="1"/>
  <c r="O2407" i="1" s="1"/>
  <c r="I2408" i="1"/>
  <c r="K2408" i="1" s="1"/>
  <c r="J2408" i="1"/>
  <c r="O2408" i="1" s="1"/>
  <c r="L2408" i="1"/>
  <c r="M2408" i="1"/>
  <c r="N2408" i="1"/>
  <c r="I2409" i="1"/>
  <c r="L2409" i="1" s="1"/>
  <c r="J2409" i="1"/>
  <c r="O2409" i="1" s="1"/>
  <c r="K2409" i="1"/>
  <c r="M2409" i="1"/>
  <c r="N2409" i="1"/>
  <c r="I2410" i="1"/>
  <c r="M2410" i="1" s="1"/>
  <c r="J2410" i="1"/>
  <c r="O2410" i="1" s="1"/>
  <c r="L2410" i="1"/>
  <c r="I2411" i="1"/>
  <c r="J2411" i="1"/>
  <c r="O2411" i="1" s="1"/>
  <c r="I2412" i="1"/>
  <c r="J2412" i="1"/>
  <c r="O2412" i="1" s="1"/>
  <c r="K2412" i="1"/>
  <c r="L2412" i="1"/>
  <c r="M2412" i="1"/>
  <c r="N2412" i="1"/>
  <c r="I2413" i="1"/>
  <c r="J2413" i="1"/>
  <c r="O2413" i="1" s="1"/>
  <c r="K2413" i="1"/>
  <c r="L2413" i="1"/>
  <c r="M2413" i="1"/>
  <c r="N2413" i="1"/>
  <c r="I2414" i="1"/>
  <c r="J2414" i="1"/>
  <c r="O2414" i="1" s="1"/>
  <c r="K2414" i="1"/>
  <c r="L2414" i="1"/>
  <c r="M2414" i="1"/>
  <c r="N2414" i="1"/>
  <c r="I2415" i="1"/>
  <c r="K2415" i="1" s="1"/>
  <c r="J2415" i="1"/>
  <c r="O2415" i="1" s="1"/>
  <c r="L2415" i="1"/>
  <c r="N2415" i="1"/>
  <c r="I2416" i="1"/>
  <c r="K2416" i="1" s="1"/>
  <c r="J2416" i="1"/>
  <c r="O2416" i="1" s="1"/>
  <c r="L2416" i="1"/>
  <c r="N2416" i="1"/>
  <c r="I2417" i="1"/>
  <c r="J2417" i="1"/>
  <c r="O2417" i="1" s="1"/>
  <c r="I2418" i="1"/>
  <c r="J2418" i="1"/>
  <c r="O2418" i="1" s="1"/>
  <c r="I2419" i="1"/>
  <c r="N2419" i="1" s="1"/>
  <c r="J2419" i="1"/>
  <c r="O2419" i="1" s="1"/>
  <c r="K2419" i="1"/>
  <c r="M2419" i="1"/>
  <c r="I2420" i="1"/>
  <c r="L2420" i="1" s="1"/>
  <c r="J2420" i="1"/>
  <c r="O2420" i="1" s="1"/>
  <c r="K2420" i="1"/>
  <c r="M2420" i="1"/>
  <c r="I2421" i="1"/>
  <c r="J2421" i="1"/>
  <c r="O2421" i="1" s="1"/>
  <c r="I2422" i="1"/>
  <c r="J2422" i="1"/>
  <c r="O2422" i="1" s="1"/>
  <c r="K2422" i="1"/>
  <c r="L2422" i="1"/>
  <c r="M2422" i="1"/>
  <c r="N2422" i="1"/>
  <c r="I2423" i="1"/>
  <c r="J2423" i="1"/>
  <c r="O2423" i="1" s="1"/>
  <c r="K2423" i="1"/>
  <c r="I2424" i="1"/>
  <c r="K2424" i="1" s="1"/>
  <c r="J2424" i="1"/>
  <c r="O2424" i="1" s="1"/>
  <c r="L2424" i="1"/>
  <c r="M2424" i="1"/>
  <c r="N2424" i="1"/>
  <c r="I2425" i="1"/>
  <c r="L2425" i="1" s="1"/>
  <c r="J2425" i="1"/>
  <c r="O2425" i="1" s="1"/>
  <c r="M2425" i="1"/>
  <c r="I2426" i="1"/>
  <c r="J2426" i="1"/>
  <c r="O2426" i="1" s="1"/>
  <c r="I2427" i="1"/>
  <c r="N2427" i="1" s="1"/>
  <c r="J2427" i="1"/>
  <c r="O2427" i="1" s="1"/>
  <c r="K2427" i="1"/>
  <c r="L2427" i="1"/>
  <c r="M2427" i="1"/>
  <c r="I2428" i="1"/>
  <c r="J2428" i="1"/>
  <c r="O2428" i="1" s="1"/>
  <c r="K2428" i="1"/>
  <c r="L2428" i="1"/>
  <c r="M2428" i="1"/>
  <c r="N2428" i="1"/>
  <c r="I2429" i="1"/>
  <c r="K2429" i="1" s="1"/>
  <c r="J2429" i="1"/>
  <c r="O2429" i="1" s="1"/>
  <c r="L2429" i="1"/>
  <c r="N2429" i="1"/>
  <c r="I2430" i="1"/>
  <c r="J2430" i="1"/>
  <c r="O2430" i="1" s="1"/>
  <c r="K2430" i="1"/>
  <c r="L2430" i="1"/>
  <c r="M2430" i="1"/>
  <c r="N2430" i="1"/>
  <c r="I2431" i="1"/>
  <c r="J2431" i="1"/>
  <c r="O2431" i="1" s="1"/>
  <c r="N2431" i="1"/>
  <c r="I2432" i="1"/>
  <c r="J2432" i="1"/>
  <c r="O2432" i="1" s="1"/>
  <c r="I2433" i="1"/>
  <c r="J2433" i="1"/>
  <c r="O2433" i="1" s="1"/>
  <c r="K2433" i="1"/>
  <c r="L2433" i="1"/>
  <c r="M2433" i="1"/>
  <c r="N2433" i="1"/>
  <c r="I2434" i="1"/>
  <c r="K2434" i="1" s="1"/>
  <c r="J2434" i="1"/>
  <c r="O2434" i="1" s="1"/>
  <c r="L2434" i="1"/>
  <c r="I2435" i="1"/>
  <c r="J2435" i="1"/>
  <c r="O2435" i="1" s="1"/>
  <c r="K2435" i="1"/>
  <c r="L2435" i="1"/>
  <c r="M2435" i="1"/>
  <c r="N2435" i="1"/>
  <c r="I2436" i="1"/>
  <c r="L2436" i="1" s="1"/>
  <c r="J2436" i="1"/>
  <c r="O2436" i="1" s="1"/>
  <c r="K2436" i="1"/>
  <c r="M2436" i="1"/>
  <c r="N2436" i="1"/>
  <c r="I2437" i="1"/>
  <c r="K2437" i="1" s="1"/>
  <c r="J2437" i="1"/>
  <c r="O2437" i="1" s="1"/>
  <c r="L2437" i="1"/>
  <c r="N2437" i="1"/>
  <c r="I2438" i="1"/>
  <c r="L2438" i="1" s="1"/>
  <c r="J2438" i="1"/>
  <c r="O2438" i="1" s="1"/>
  <c r="K2438" i="1"/>
  <c r="M2438" i="1"/>
  <c r="I2439" i="1"/>
  <c r="N2439" i="1" s="1"/>
  <c r="J2439" i="1"/>
  <c r="O2439" i="1" s="1"/>
  <c r="I2440" i="1"/>
  <c r="J2440" i="1"/>
  <c r="O2440" i="1" s="1"/>
  <c r="I2441" i="1"/>
  <c r="J2441" i="1"/>
  <c r="O2441" i="1" s="1"/>
  <c r="K2441" i="1"/>
  <c r="L2441" i="1"/>
  <c r="M2441" i="1"/>
  <c r="N2441" i="1"/>
  <c r="I2442" i="1"/>
  <c r="K2442" i="1" s="1"/>
  <c r="J2442" i="1"/>
  <c r="O2442" i="1" s="1"/>
  <c r="I2443" i="1"/>
  <c r="J2443" i="1"/>
  <c r="O2443" i="1" s="1"/>
  <c r="K2443" i="1"/>
  <c r="L2443" i="1"/>
  <c r="M2443" i="1"/>
  <c r="N2443" i="1"/>
  <c r="I2444" i="1"/>
  <c r="L2444" i="1" s="1"/>
  <c r="J2444" i="1"/>
  <c r="O2444" i="1" s="1"/>
  <c r="K2444" i="1"/>
  <c r="M2444" i="1"/>
  <c r="N2444" i="1"/>
  <c r="I2445" i="1"/>
  <c r="K2445" i="1" s="1"/>
  <c r="J2445" i="1"/>
  <c r="O2445" i="1" s="1"/>
  <c r="L2445" i="1"/>
  <c r="N2445" i="1"/>
  <c r="I2446" i="1"/>
  <c r="L2446" i="1" s="1"/>
  <c r="J2446" i="1"/>
  <c r="O2446" i="1" s="1"/>
  <c r="K2446" i="1"/>
  <c r="M2446" i="1"/>
  <c r="I2447" i="1"/>
  <c r="J2447" i="1"/>
  <c r="O2447" i="1" s="1"/>
  <c r="N2447" i="1"/>
  <c r="I2448" i="1"/>
  <c r="J2448" i="1"/>
  <c r="O2448" i="1" s="1"/>
  <c r="I2449" i="1"/>
  <c r="J2449" i="1"/>
  <c r="O2449" i="1" s="1"/>
  <c r="K2449" i="1"/>
  <c r="L2449" i="1"/>
  <c r="M2449" i="1"/>
  <c r="N2449" i="1"/>
  <c r="I2450" i="1"/>
  <c r="J2450" i="1"/>
  <c r="O2450" i="1" s="1"/>
  <c r="K2450" i="1"/>
  <c r="L2450" i="1"/>
  <c r="I2451" i="1"/>
  <c r="J2451" i="1"/>
  <c r="O2451" i="1" s="1"/>
  <c r="K2451" i="1"/>
  <c r="L2451" i="1"/>
  <c r="M2451" i="1"/>
  <c r="N2451" i="1"/>
  <c r="I2452" i="1"/>
  <c r="L2452" i="1" s="1"/>
  <c r="J2452" i="1"/>
  <c r="O2452" i="1" s="1"/>
  <c r="K2452" i="1"/>
  <c r="M2452" i="1"/>
  <c r="N2452" i="1"/>
  <c r="I2453" i="1"/>
  <c r="K2453" i="1" s="1"/>
  <c r="J2453" i="1"/>
  <c r="O2453" i="1" s="1"/>
  <c r="L2453" i="1"/>
  <c r="N2453" i="1"/>
  <c r="I2454" i="1"/>
  <c r="L2454" i="1" s="1"/>
  <c r="J2454" i="1"/>
  <c r="O2454" i="1" s="1"/>
  <c r="K2454" i="1"/>
  <c r="M2454" i="1"/>
  <c r="I2455" i="1"/>
  <c r="J2455" i="1"/>
  <c r="O2455" i="1" s="1"/>
  <c r="N2455" i="1"/>
  <c r="I2456" i="1"/>
  <c r="J2456" i="1"/>
  <c r="O2456" i="1" s="1"/>
  <c r="I2457" i="1"/>
  <c r="J2457" i="1"/>
  <c r="O2457" i="1" s="1"/>
  <c r="K2457" i="1"/>
  <c r="L2457" i="1"/>
  <c r="M2457" i="1"/>
  <c r="N2457" i="1"/>
  <c r="I2458" i="1"/>
  <c r="J2458" i="1"/>
  <c r="O2458" i="1" s="1"/>
  <c r="I2459" i="1"/>
  <c r="J2459" i="1"/>
  <c r="O2459" i="1" s="1"/>
  <c r="K2459" i="1"/>
  <c r="L2459" i="1"/>
  <c r="M2459" i="1"/>
  <c r="N2459" i="1"/>
  <c r="I2460" i="1"/>
  <c r="L2460" i="1" s="1"/>
  <c r="J2460" i="1"/>
  <c r="O2460" i="1" s="1"/>
  <c r="K2460" i="1"/>
  <c r="M2460" i="1"/>
  <c r="N2460" i="1"/>
  <c r="I2461" i="1"/>
  <c r="K2461" i="1" s="1"/>
  <c r="J2461" i="1"/>
  <c r="O2461" i="1" s="1"/>
  <c r="L2461" i="1"/>
  <c r="N2461" i="1"/>
  <c r="I2462" i="1"/>
  <c r="L2462" i="1" s="1"/>
  <c r="J2462" i="1"/>
  <c r="O2462" i="1" s="1"/>
  <c r="K2462" i="1"/>
  <c r="M2462" i="1"/>
  <c r="I2463" i="1"/>
  <c r="N2463" i="1" s="1"/>
  <c r="J2463" i="1"/>
  <c r="O2463" i="1" s="1"/>
  <c r="I2464" i="1"/>
  <c r="J2464" i="1"/>
  <c r="O2464" i="1" s="1"/>
  <c r="I2465" i="1"/>
  <c r="J2465" i="1"/>
  <c r="O2465" i="1" s="1"/>
  <c r="K2465" i="1"/>
  <c r="L2465" i="1"/>
  <c r="M2465" i="1"/>
  <c r="N2465" i="1"/>
  <c r="I2466" i="1"/>
  <c r="J2466" i="1"/>
  <c r="O2466" i="1" s="1"/>
  <c r="I2467" i="1"/>
  <c r="J2467" i="1"/>
  <c r="O2467" i="1" s="1"/>
  <c r="K2467" i="1"/>
  <c r="L2467" i="1"/>
  <c r="M2467" i="1"/>
  <c r="N2467" i="1"/>
  <c r="I2468" i="1"/>
  <c r="L2468" i="1" s="1"/>
  <c r="J2468" i="1"/>
  <c r="O2468" i="1" s="1"/>
  <c r="K2468" i="1"/>
  <c r="M2468" i="1"/>
  <c r="N2468" i="1"/>
  <c r="I2469" i="1"/>
  <c r="K2469" i="1" s="1"/>
  <c r="J2469" i="1"/>
  <c r="O2469" i="1" s="1"/>
  <c r="L2469" i="1"/>
  <c r="N2469" i="1"/>
  <c r="I2470" i="1"/>
  <c r="L2470" i="1" s="1"/>
  <c r="J2470" i="1"/>
  <c r="O2470" i="1" s="1"/>
  <c r="K2470" i="1"/>
  <c r="M2470" i="1"/>
  <c r="I2471" i="1"/>
  <c r="N2471" i="1" s="1"/>
  <c r="J2471" i="1"/>
  <c r="O2471" i="1" s="1"/>
  <c r="I2472" i="1"/>
  <c r="J2472" i="1"/>
  <c r="O2472" i="1" s="1"/>
  <c r="I2473" i="1"/>
  <c r="J2473" i="1"/>
  <c r="O2473" i="1" s="1"/>
  <c r="K2473" i="1"/>
  <c r="L2473" i="1"/>
  <c r="M2473" i="1"/>
  <c r="N2473" i="1"/>
  <c r="I2474" i="1"/>
  <c r="K2474" i="1" s="1"/>
  <c r="J2474" i="1"/>
  <c r="O2474" i="1" s="1"/>
  <c r="I2475" i="1"/>
  <c r="J2475" i="1"/>
  <c r="O2475" i="1" s="1"/>
  <c r="K2475" i="1"/>
  <c r="L2475" i="1"/>
  <c r="M2475" i="1"/>
  <c r="N2475" i="1"/>
  <c r="I2476" i="1"/>
  <c r="L2476" i="1" s="1"/>
  <c r="J2476" i="1"/>
  <c r="O2476" i="1" s="1"/>
  <c r="K2476" i="1"/>
  <c r="M2476" i="1"/>
  <c r="N2476" i="1"/>
  <c r="I2477" i="1"/>
  <c r="K2477" i="1" s="1"/>
  <c r="J2477" i="1"/>
  <c r="O2477" i="1" s="1"/>
  <c r="L2477" i="1"/>
  <c r="N2477" i="1"/>
  <c r="I2478" i="1"/>
  <c r="L2478" i="1" s="1"/>
  <c r="J2478" i="1"/>
  <c r="O2478" i="1" s="1"/>
  <c r="K2478" i="1"/>
  <c r="M2478" i="1"/>
  <c r="I2479" i="1"/>
  <c r="J2479" i="1"/>
  <c r="O2479" i="1" s="1"/>
  <c r="N2479" i="1"/>
  <c r="I2480" i="1"/>
  <c r="J2480" i="1"/>
  <c r="O2480" i="1" s="1"/>
  <c r="I2481" i="1"/>
  <c r="J2481" i="1"/>
  <c r="O2481" i="1" s="1"/>
  <c r="K2481" i="1"/>
  <c r="L2481" i="1"/>
  <c r="M2481" i="1"/>
  <c r="N2481" i="1"/>
  <c r="I2482" i="1"/>
  <c r="J2482" i="1"/>
  <c r="O2482" i="1" s="1"/>
  <c r="K2482" i="1"/>
  <c r="L2482" i="1"/>
  <c r="I2483" i="1"/>
  <c r="J2483" i="1"/>
  <c r="O2483" i="1" s="1"/>
  <c r="K2483" i="1"/>
  <c r="L2483" i="1"/>
  <c r="M2483" i="1"/>
  <c r="N2483" i="1"/>
  <c r="I2484" i="1"/>
  <c r="L2484" i="1" s="1"/>
  <c r="J2484" i="1"/>
  <c r="O2484" i="1" s="1"/>
  <c r="K2484" i="1"/>
  <c r="M2484" i="1"/>
  <c r="N2484" i="1"/>
  <c r="I2485" i="1"/>
  <c r="K2485" i="1" s="1"/>
  <c r="J2485" i="1"/>
  <c r="O2485" i="1" s="1"/>
  <c r="L2485" i="1"/>
  <c r="N2485" i="1"/>
  <c r="I2486" i="1"/>
  <c r="L2486" i="1" s="1"/>
  <c r="J2486" i="1"/>
  <c r="O2486" i="1" s="1"/>
  <c r="K2486" i="1"/>
  <c r="M2486" i="1"/>
  <c r="I2487" i="1"/>
  <c r="J2487" i="1"/>
  <c r="O2487" i="1" s="1"/>
  <c r="I2488" i="1"/>
  <c r="J2488" i="1"/>
  <c r="O2488" i="1" s="1"/>
  <c r="I2489" i="1"/>
  <c r="J2489" i="1"/>
  <c r="O2489" i="1" s="1"/>
  <c r="K2489" i="1"/>
  <c r="L2489" i="1"/>
  <c r="M2489" i="1"/>
  <c r="N2489" i="1"/>
  <c r="I2490" i="1"/>
  <c r="J2490" i="1"/>
  <c r="O2490" i="1" s="1"/>
  <c r="K2490" i="1"/>
  <c r="L2490" i="1"/>
  <c r="I2491" i="1"/>
  <c r="J2491" i="1"/>
  <c r="O2491" i="1" s="1"/>
  <c r="K2491" i="1"/>
  <c r="L2491" i="1"/>
  <c r="M2491" i="1"/>
  <c r="N2491" i="1"/>
  <c r="I2492" i="1"/>
  <c r="L2492" i="1" s="1"/>
  <c r="J2492" i="1"/>
  <c r="O2492" i="1" s="1"/>
  <c r="K2492" i="1"/>
  <c r="M2492" i="1"/>
  <c r="N2492" i="1"/>
  <c r="I2493" i="1"/>
  <c r="K2493" i="1" s="1"/>
  <c r="J2493" i="1"/>
  <c r="O2493" i="1" s="1"/>
  <c r="L2493" i="1"/>
  <c r="N2493" i="1"/>
  <c r="I2494" i="1"/>
  <c r="L2494" i="1" s="1"/>
  <c r="J2494" i="1"/>
  <c r="O2494" i="1" s="1"/>
  <c r="K2494" i="1"/>
  <c r="M2494" i="1"/>
  <c r="I2495" i="1"/>
  <c r="J2495" i="1"/>
  <c r="O2495" i="1" s="1"/>
  <c r="I2496" i="1"/>
  <c r="J2496" i="1"/>
  <c r="O2496" i="1" s="1"/>
  <c r="I2497" i="1"/>
  <c r="J2497" i="1"/>
  <c r="O2497" i="1" s="1"/>
  <c r="K2497" i="1"/>
  <c r="L2497" i="1"/>
  <c r="M2497" i="1"/>
  <c r="N2497" i="1"/>
  <c r="I2498" i="1"/>
  <c r="K2498" i="1" s="1"/>
  <c r="J2498" i="1"/>
  <c r="O2498" i="1" s="1"/>
  <c r="L2498" i="1"/>
  <c r="I2499" i="1"/>
  <c r="J2499" i="1"/>
  <c r="O2499" i="1" s="1"/>
  <c r="K2499" i="1"/>
  <c r="L2499" i="1"/>
  <c r="M2499" i="1"/>
  <c r="N2499" i="1"/>
  <c r="I2500" i="1"/>
  <c r="L2500" i="1" s="1"/>
  <c r="J2500" i="1"/>
  <c r="O2500" i="1" s="1"/>
  <c r="K2500" i="1"/>
  <c r="M2500" i="1"/>
  <c r="N2500" i="1"/>
  <c r="I2501" i="1"/>
  <c r="K2501" i="1" s="1"/>
  <c r="J2501" i="1"/>
  <c r="O2501" i="1" s="1"/>
  <c r="L2501" i="1"/>
  <c r="N2501" i="1"/>
  <c r="I2502" i="1"/>
  <c r="L2502" i="1" s="1"/>
  <c r="J2502" i="1"/>
  <c r="O2502" i="1" s="1"/>
  <c r="K2502" i="1"/>
  <c r="M2502" i="1"/>
  <c r="I2503" i="1"/>
  <c r="J2503" i="1"/>
  <c r="O2503" i="1" s="1"/>
  <c r="N2503" i="1"/>
  <c r="I2504" i="1"/>
  <c r="J2504" i="1"/>
  <c r="O2504" i="1" s="1"/>
  <c r="I2505" i="1"/>
  <c r="J2505" i="1"/>
  <c r="O2505" i="1" s="1"/>
  <c r="K2505" i="1"/>
  <c r="L2505" i="1"/>
  <c r="M2505" i="1"/>
  <c r="N2505" i="1"/>
  <c r="I2506" i="1"/>
  <c r="K2506" i="1" s="1"/>
  <c r="J2506" i="1"/>
  <c r="O2506" i="1" s="1"/>
  <c r="I2507" i="1"/>
  <c r="J2507" i="1"/>
  <c r="O2507" i="1" s="1"/>
  <c r="K2507" i="1"/>
  <c r="L2507" i="1"/>
  <c r="M2507" i="1"/>
  <c r="N2507" i="1"/>
  <c r="I2508" i="1"/>
  <c r="L2508" i="1" s="1"/>
  <c r="J2508" i="1"/>
  <c r="O2508" i="1" s="1"/>
  <c r="K2508" i="1"/>
  <c r="M2508" i="1"/>
  <c r="N2508" i="1"/>
  <c r="I2509" i="1"/>
  <c r="K2509" i="1" s="1"/>
  <c r="J2509" i="1"/>
  <c r="O2509" i="1" s="1"/>
  <c r="L2509" i="1"/>
  <c r="N2509" i="1"/>
  <c r="I2510" i="1"/>
  <c r="L2510" i="1" s="1"/>
  <c r="J2510" i="1"/>
  <c r="O2510" i="1" s="1"/>
  <c r="K2510" i="1"/>
  <c r="M2510" i="1"/>
  <c r="I2511" i="1"/>
  <c r="J2511" i="1"/>
  <c r="O2511" i="1" s="1"/>
  <c r="N2511" i="1"/>
  <c r="I2512" i="1"/>
  <c r="J2512" i="1"/>
  <c r="O2512" i="1" s="1"/>
  <c r="I2513" i="1"/>
  <c r="J2513" i="1"/>
  <c r="O2513" i="1" s="1"/>
  <c r="K2513" i="1"/>
  <c r="L2513" i="1"/>
  <c r="M2513" i="1"/>
  <c r="N2513" i="1"/>
  <c r="I2514" i="1"/>
  <c r="J2514" i="1"/>
  <c r="O2514" i="1" s="1"/>
  <c r="K2514" i="1"/>
  <c r="L2514" i="1"/>
  <c r="I2515" i="1"/>
  <c r="J2515" i="1"/>
  <c r="O2515" i="1" s="1"/>
  <c r="K2515" i="1"/>
  <c r="L2515" i="1"/>
  <c r="M2515" i="1"/>
  <c r="N2515" i="1"/>
  <c r="I2516" i="1"/>
  <c r="L2516" i="1" s="1"/>
  <c r="J2516" i="1"/>
  <c r="O2516" i="1" s="1"/>
  <c r="K2516" i="1"/>
  <c r="M2516" i="1"/>
  <c r="N2516" i="1"/>
  <c r="I2517" i="1"/>
  <c r="K2517" i="1" s="1"/>
  <c r="J2517" i="1"/>
  <c r="O2517" i="1" s="1"/>
  <c r="L2517" i="1"/>
  <c r="N2517" i="1"/>
  <c r="I2518" i="1"/>
  <c r="L2518" i="1" s="1"/>
  <c r="J2518" i="1"/>
  <c r="O2518" i="1" s="1"/>
  <c r="K2518" i="1"/>
  <c r="M2518" i="1"/>
  <c r="I2519" i="1"/>
  <c r="J2519" i="1"/>
  <c r="O2519" i="1" s="1"/>
  <c r="N2519" i="1"/>
  <c r="I2520" i="1"/>
  <c r="J2520" i="1"/>
  <c r="O2520" i="1" s="1"/>
  <c r="I2521" i="1"/>
  <c r="J2521" i="1"/>
  <c r="O2521" i="1" s="1"/>
  <c r="K2521" i="1"/>
  <c r="L2521" i="1"/>
  <c r="M2521" i="1"/>
  <c r="N2521" i="1"/>
  <c r="I2522" i="1"/>
  <c r="J2522" i="1"/>
  <c r="O2522" i="1" s="1"/>
  <c r="I2523" i="1"/>
  <c r="J2523" i="1"/>
  <c r="O2523" i="1" s="1"/>
  <c r="K2523" i="1"/>
  <c r="L2523" i="1"/>
  <c r="M2523" i="1"/>
  <c r="N2523" i="1"/>
  <c r="I2524" i="1"/>
  <c r="L2524" i="1" s="1"/>
  <c r="J2524" i="1"/>
  <c r="O2524" i="1" s="1"/>
  <c r="K2524" i="1"/>
  <c r="M2524" i="1"/>
  <c r="N2524" i="1"/>
  <c r="I2525" i="1"/>
  <c r="K2525" i="1" s="1"/>
  <c r="J2525" i="1"/>
  <c r="O2525" i="1" s="1"/>
  <c r="L2525" i="1"/>
  <c r="N2525" i="1"/>
  <c r="I2526" i="1"/>
  <c r="L2526" i="1" s="1"/>
  <c r="J2526" i="1"/>
  <c r="O2526" i="1" s="1"/>
  <c r="K2526" i="1"/>
  <c r="M2526" i="1"/>
  <c r="I2527" i="1"/>
  <c r="N2527" i="1" s="1"/>
  <c r="J2527" i="1"/>
  <c r="O2527" i="1" s="1"/>
  <c r="I2528" i="1"/>
  <c r="J2528" i="1"/>
  <c r="O2528" i="1" s="1"/>
  <c r="I2529" i="1"/>
  <c r="J2529" i="1"/>
  <c r="O2529" i="1" s="1"/>
  <c r="K2529" i="1"/>
  <c r="L2529" i="1"/>
  <c r="M2529" i="1"/>
  <c r="N2529" i="1"/>
  <c r="I2530" i="1"/>
  <c r="J2530" i="1"/>
  <c r="O2530" i="1" s="1"/>
  <c r="I2531" i="1"/>
  <c r="J2531" i="1"/>
  <c r="O2531" i="1" s="1"/>
  <c r="K2531" i="1"/>
  <c r="L2531" i="1"/>
  <c r="M2531" i="1"/>
  <c r="N2531" i="1"/>
  <c r="I2532" i="1"/>
  <c r="L2532" i="1" s="1"/>
  <c r="J2532" i="1"/>
  <c r="O2532" i="1" s="1"/>
  <c r="K2532" i="1"/>
  <c r="M2532" i="1"/>
  <c r="N2532" i="1"/>
  <c r="I2533" i="1"/>
  <c r="K2533" i="1" s="1"/>
  <c r="J2533" i="1"/>
  <c r="O2533" i="1" s="1"/>
  <c r="L2533" i="1"/>
  <c r="N2533" i="1"/>
  <c r="I2534" i="1"/>
  <c r="L2534" i="1" s="1"/>
  <c r="J2534" i="1"/>
  <c r="O2534" i="1" s="1"/>
  <c r="K2534" i="1"/>
  <c r="M2534" i="1"/>
  <c r="I2535" i="1"/>
  <c r="N2535" i="1" s="1"/>
  <c r="J2535" i="1"/>
  <c r="O2535" i="1" s="1"/>
  <c r="I2536" i="1"/>
  <c r="J2536" i="1"/>
  <c r="O2536" i="1" s="1"/>
  <c r="I2537" i="1"/>
  <c r="J2537" i="1"/>
  <c r="O2537" i="1" s="1"/>
  <c r="K2537" i="1"/>
  <c r="L2537" i="1"/>
  <c r="M2537" i="1"/>
  <c r="N2537" i="1"/>
  <c r="I2538" i="1"/>
  <c r="J2538" i="1"/>
  <c r="O2538" i="1" s="1"/>
  <c r="K2538" i="1"/>
  <c r="I2539" i="1"/>
  <c r="J2539" i="1"/>
  <c r="O2539" i="1" s="1"/>
  <c r="K2539" i="1"/>
  <c r="L2539" i="1"/>
  <c r="M2539" i="1"/>
  <c r="N2539" i="1"/>
  <c r="I2540" i="1"/>
  <c r="L2540" i="1" s="1"/>
  <c r="J2540" i="1"/>
  <c r="O2540" i="1" s="1"/>
  <c r="K2540" i="1"/>
  <c r="M2540" i="1"/>
  <c r="N2540" i="1"/>
  <c r="I2541" i="1"/>
  <c r="K2541" i="1" s="1"/>
  <c r="J2541" i="1"/>
  <c r="O2541" i="1" s="1"/>
  <c r="L2541" i="1"/>
  <c r="N2541" i="1"/>
  <c r="I2542" i="1"/>
  <c r="L2542" i="1" s="1"/>
  <c r="J2542" i="1"/>
  <c r="O2542" i="1" s="1"/>
  <c r="K2542" i="1"/>
  <c r="M2542" i="1"/>
  <c r="I2543" i="1"/>
  <c r="J2543" i="1"/>
  <c r="O2543" i="1" s="1"/>
  <c r="N2543" i="1"/>
  <c r="I2544" i="1"/>
  <c r="J2544" i="1"/>
  <c r="O2544" i="1" s="1"/>
  <c r="I2545" i="1"/>
  <c r="J2545" i="1"/>
  <c r="O2545" i="1" s="1"/>
  <c r="K2545" i="1"/>
  <c r="L2545" i="1"/>
  <c r="M2545" i="1"/>
  <c r="N2545" i="1"/>
  <c r="I2546" i="1"/>
  <c r="J2546" i="1"/>
  <c r="O2546" i="1" s="1"/>
  <c r="K2546" i="1"/>
  <c r="L2546" i="1"/>
  <c r="I2547" i="1"/>
  <c r="J2547" i="1"/>
  <c r="O2547" i="1" s="1"/>
  <c r="K2547" i="1"/>
  <c r="L2547" i="1"/>
  <c r="M2547" i="1"/>
  <c r="N2547" i="1"/>
  <c r="I2548" i="1"/>
  <c r="L2548" i="1" s="1"/>
  <c r="J2548" i="1"/>
  <c r="O2548" i="1" s="1"/>
  <c r="K2548" i="1"/>
  <c r="M2548" i="1"/>
  <c r="N2548" i="1"/>
  <c r="I2549" i="1"/>
  <c r="K2549" i="1" s="1"/>
  <c r="J2549" i="1"/>
  <c r="O2549" i="1" s="1"/>
  <c r="L2549" i="1"/>
  <c r="N2549" i="1"/>
  <c r="I2550" i="1"/>
  <c r="L2550" i="1" s="1"/>
  <c r="J2550" i="1"/>
  <c r="O2550" i="1" s="1"/>
  <c r="K2550" i="1"/>
  <c r="M2550" i="1"/>
  <c r="I2551" i="1"/>
  <c r="J2551" i="1"/>
  <c r="O2551" i="1" s="1"/>
  <c r="I2552" i="1"/>
  <c r="J2552" i="1"/>
  <c r="O2552" i="1" s="1"/>
  <c r="I2553" i="1"/>
  <c r="J2553" i="1"/>
  <c r="O2553" i="1" s="1"/>
  <c r="K2553" i="1"/>
  <c r="L2553" i="1"/>
  <c r="M2553" i="1"/>
  <c r="N2553" i="1"/>
  <c r="I2554" i="1"/>
  <c r="J2554" i="1"/>
  <c r="O2554" i="1" s="1"/>
  <c r="K2554" i="1"/>
  <c r="L2554" i="1"/>
  <c r="I2555" i="1"/>
  <c r="J2555" i="1"/>
  <c r="O2555" i="1" s="1"/>
  <c r="K2555" i="1"/>
  <c r="L2555" i="1"/>
  <c r="M2555" i="1"/>
  <c r="N2555" i="1"/>
  <c r="I2556" i="1"/>
  <c r="L2556" i="1" s="1"/>
  <c r="J2556" i="1"/>
  <c r="O2556" i="1" s="1"/>
  <c r="K2556" i="1"/>
  <c r="M2556" i="1"/>
  <c r="N2556" i="1"/>
  <c r="I2557" i="1"/>
  <c r="K2557" i="1" s="1"/>
  <c r="J2557" i="1"/>
  <c r="O2557" i="1" s="1"/>
  <c r="L2557" i="1"/>
  <c r="N2557" i="1"/>
  <c r="I2558" i="1"/>
  <c r="L2558" i="1" s="1"/>
  <c r="J2558" i="1"/>
  <c r="O2558" i="1" s="1"/>
  <c r="K2558" i="1"/>
  <c r="M2558" i="1"/>
  <c r="I2559" i="1"/>
  <c r="J2559" i="1"/>
  <c r="O2559" i="1" s="1"/>
  <c r="I2560" i="1"/>
  <c r="J2560" i="1"/>
  <c r="O2560" i="1" s="1"/>
  <c r="I2561" i="1"/>
  <c r="J2561" i="1"/>
  <c r="O2561" i="1" s="1"/>
  <c r="K2561" i="1"/>
  <c r="L2561" i="1"/>
  <c r="M2561" i="1"/>
  <c r="N2561" i="1"/>
  <c r="I2562" i="1"/>
  <c r="K2562" i="1" s="1"/>
  <c r="J2562" i="1"/>
  <c r="O2562" i="1" s="1"/>
  <c r="L2562" i="1"/>
  <c r="I2563" i="1"/>
  <c r="J2563" i="1"/>
  <c r="O2563" i="1" s="1"/>
  <c r="K2563" i="1"/>
  <c r="L2563" i="1"/>
  <c r="M2563" i="1"/>
  <c r="N2563" i="1"/>
  <c r="I2564" i="1"/>
  <c r="L2564" i="1" s="1"/>
  <c r="J2564" i="1"/>
  <c r="O2564" i="1" s="1"/>
  <c r="K2564" i="1"/>
  <c r="M2564" i="1"/>
  <c r="N2564" i="1"/>
  <c r="I2565" i="1"/>
  <c r="K2565" i="1" s="1"/>
  <c r="J2565" i="1"/>
  <c r="O2565" i="1" s="1"/>
  <c r="L2565" i="1"/>
  <c r="N2565" i="1"/>
  <c r="I2566" i="1"/>
  <c r="L2566" i="1" s="1"/>
  <c r="J2566" i="1"/>
  <c r="O2566" i="1" s="1"/>
  <c r="K2566" i="1"/>
  <c r="M2566" i="1"/>
  <c r="I2567" i="1"/>
  <c r="J2567" i="1"/>
  <c r="O2567" i="1" s="1"/>
  <c r="I2568" i="1"/>
  <c r="J2568" i="1"/>
  <c r="O2568" i="1" s="1"/>
  <c r="I2569" i="1"/>
  <c r="J2569" i="1"/>
  <c r="O2569" i="1" s="1"/>
  <c r="K2569" i="1"/>
  <c r="L2569" i="1"/>
  <c r="M2569" i="1"/>
  <c r="N2569" i="1"/>
  <c r="I2570" i="1"/>
  <c r="K2570" i="1" s="1"/>
  <c r="J2570" i="1"/>
  <c r="O2570" i="1" s="1"/>
  <c r="L2570" i="1"/>
  <c r="I2571" i="1"/>
  <c r="J2571" i="1"/>
  <c r="O2571" i="1" s="1"/>
  <c r="K2571" i="1"/>
  <c r="L2571" i="1"/>
  <c r="M2571" i="1"/>
  <c r="N2571" i="1"/>
  <c r="I2572" i="1"/>
  <c r="L2572" i="1" s="1"/>
  <c r="J2572" i="1"/>
  <c r="O2572" i="1" s="1"/>
  <c r="K2572" i="1"/>
  <c r="M2572" i="1"/>
  <c r="N2572" i="1"/>
  <c r="I2573" i="1"/>
  <c r="K2573" i="1" s="1"/>
  <c r="J2573" i="1"/>
  <c r="O2573" i="1" s="1"/>
  <c r="L2573" i="1"/>
  <c r="N2573" i="1"/>
  <c r="I2574" i="1"/>
  <c r="L2574" i="1" s="1"/>
  <c r="J2574" i="1"/>
  <c r="O2574" i="1" s="1"/>
  <c r="K2574" i="1"/>
  <c r="M2574" i="1"/>
  <c r="I2575" i="1"/>
  <c r="J2575" i="1"/>
  <c r="O2575" i="1" s="1"/>
  <c r="N2575" i="1"/>
  <c r="I2576" i="1"/>
  <c r="J2576" i="1"/>
  <c r="O2576" i="1" s="1"/>
  <c r="I2577" i="1"/>
  <c r="J2577" i="1"/>
  <c r="O2577" i="1" s="1"/>
  <c r="K2577" i="1"/>
  <c r="L2577" i="1"/>
  <c r="M2577" i="1"/>
  <c r="N2577" i="1"/>
  <c r="I2578" i="1"/>
  <c r="J2578" i="1"/>
  <c r="O2578" i="1" s="1"/>
  <c r="K2578" i="1"/>
  <c r="L2578" i="1"/>
  <c r="I2579" i="1"/>
  <c r="J2579" i="1"/>
  <c r="O2579" i="1" s="1"/>
  <c r="K2579" i="1"/>
  <c r="L2579" i="1"/>
  <c r="M2579" i="1"/>
  <c r="N2579" i="1"/>
  <c r="I2580" i="1"/>
  <c r="L2580" i="1" s="1"/>
  <c r="J2580" i="1"/>
  <c r="O2580" i="1" s="1"/>
  <c r="K2580" i="1"/>
  <c r="M2580" i="1"/>
  <c r="N2580" i="1"/>
  <c r="I2581" i="1"/>
  <c r="K2581" i="1" s="1"/>
  <c r="J2581" i="1"/>
  <c r="O2581" i="1" s="1"/>
  <c r="L2581" i="1"/>
  <c r="N2581" i="1"/>
  <c r="I2582" i="1"/>
  <c r="L2582" i="1" s="1"/>
  <c r="J2582" i="1"/>
  <c r="O2582" i="1" s="1"/>
  <c r="K2582" i="1"/>
  <c r="M2582" i="1"/>
  <c r="I2583" i="1"/>
  <c r="J2583" i="1"/>
  <c r="O2583" i="1" s="1"/>
  <c r="N2583" i="1"/>
  <c r="I2584" i="1"/>
  <c r="J2584" i="1"/>
  <c r="O2584" i="1" s="1"/>
  <c r="I2585" i="1"/>
  <c r="J2585" i="1"/>
  <c r="O2585" i="1" s="1"/>
  <c r="K2585" i="1"/>
  <c r="L2585" i="1"/>
  <c r="M2585" i="1"/>
  <c r="N2585" i="1"/>
  <c r="I2586" i="1"/>
  <c r="J2586" i="1"/>
  <c r="O2586" i="1" s="1"/>
  <c r="I2587" i="1"/>
  <c r="J2587" i="1"/>
  <c r="O2587" i="1" s="1"/>
  <c r="K2587" i="1"/>
  <c r="L2587" i="1"/>
  <c r="M2587" i="1"/>
  <c r="N2587" i="1"/>
  <c r="I2588" i="1"/>
  <c r="L2588" i="1" s="1"/>
  <c r="J2588" i="1"/>
  <c r="O2588" i="1" s="1"/>
  <c r="K2588" i="1"/>
  <c r="M2588" i="1"/>
  <c r="N2588" i="1"/>
  <c r="I2589" i="1"/>
  <c r="K2589" i="1" s="1"/>
  <c r="J2589" i="1"/>
  <c r="O2589" i="1" s="1"/>
  <c r="L2589" i="1"/>
  <c r="N2589" i="1"/>
  <c r="I2590" i="1"/>
  <c r="L2590" i="1" s="1"/>
  <c r="J2590" i="1"/>
  <c r="O2590" i="1" s="1"/>
  <c r="K2590" i="1"/>
  <c r="M2590" i="1"/>
  <c r="I2591" i="1"/>
  <c r="J2591" i="1"/>
  <c r="O2591" i="1" s="1"/>
  <c r="L2591" i="1"/>
  <c r="N2591" i="1"/>
  <c r="I2592" i="1"/>
  <c r="J2592" i="1"/>
  <c r="O2592" i="1" s="1"/>
  <c r="I2593" i="1"/>
  <c r="J2593" i="1"/>
  <c r="O2593" i="1" s="1"/>
  <c r="K2593" i="1"/>
  <c r="L2593" i="1"/>
  <c r="M2593" i="1"/>
  <c r="N2593" i="1"/>
  <c r="I2594" i="1"/>
  <c r="J2594" i="1"/>
  <c r="O2594" i="1" s="1"/>
  <c r="K2594" i="1"/>
  <c r="L2594" i="1"/>
  <c r="I2595" i="1"/>
  <c r="J2595" i="1"/>
  <c r="O2595" i="1" s="1"/>
  <c r="K2595" i="1"/>
  <c r="L2595" i="1"/>
  <c r="M2595" i="1"/>
  <c r="N2595" i="1"/>
  <c r="I2596" i="1"/>
  <c r="L2596" i="1" s="1"/>
  <c r="J2596" i="1"/>
  <c r="O2596" i="1" s="1"/>
  <c r="K2596" i="1"/>
  <c r="M2596" i="1"/>
  <c r="N2596" i="1"/>
  <c r="I2597" i="1"/>
  <c r="K2597" i="1" s="1"/>
  <c r="J2597" i="1"/>
  <c r="O2597" i="1" s="1"/>
  <c r="L2597" i="1"/>
  <c r="N2597" i="1"/>
  <c r="I2598" i="1"/>
  <c r="L2598" i="1" s="1"/>
  <c r="J2598" i="1"/>
  <c r="O2598" i="1" s="1"/>
  <c r="K2598" i="1"/>
  <c r="M2598" i="1"/>
  <c r="I2599" i="1"/>
  <c r="J2599" i="1"/>
  <c r="O2599" i="1" s="1"/>
  <c r="L2599" i="1"/>
  <c r="N2599" i="1"/>
  <c r="I2600" i="1"/>
  <c r="J2600" i="1"/>
  <c r="O2600" i="1" s="1"/>
  <c r="I2601" i="1"/>
  <c r="J2601" i="1"/>
  <c r="O2601" i="1" s="1"/>
  <c r="K2601" i="1"/>
  <c r="L2601" i="1"/>
  <c r="M2601" i="1"/>
  <c r="N2601" i="1"/>
  <c r="I2602" i="1"/>
  <c r="K2602" i="1" s="1"/>
  <c r="J2602" i="1"/>
  <c r="O2602" i="1" s="1"/>
  <c r="L2602" i="1"/>
  <c r="I2603" i="1"/>
  <c r="J2603" i="1"/>
  <c r="O2603" i="1" s="1"/>
  <c r="K2603" i="1"/>
  <c r="L2603" i="1"/>
  <c r="M2603" i="1"/>
  <c r="N2603" i="1"/>
  <c r="I2604" i="1"/>
  <c r="L2604" i="1" s="1"/>
  <c r="J2604" i="1"/>
  <c r="O2604" i="1" s="1"/>
  <c r="K2604" i="1"/>
  <c r="M2604" i="1"/>
  <c r="I2605" i="1"/>
  <c r="K2605" i="1" s="1"/>
  <c r="J2605" i="1"/>
  <c r="O2605" i="1" s="1"/>
  <c r="L2605" i="1"/>
  <c r="N2605" i="1"/>
  <c r="I2606" i="1"/>
  <c r="L2606" i="1" s="1"/>
  <c r="J2606" i="1"/>
  <c r="O2606" i="1" s="1"/>
  <c r="K2606" i="1"/>
  <c r="M2606" i="1"/>
  <c r="I2607" i="1"/>
  <c r="J2607" i="1"/>
  <c r="O2607" i="1" s="1"/>
  <c r="L2607" i="1"/>
  <c r="N2607" i="1"/>
  <c r="I2608" i="1"/>
  <c r="J2608" i="1"/>
  <c r="O2608" i="1" s="1"/>
  <c r="M2608" i="1"/>
  <c r="I2609" i="1"/>
  <c r="J2609" i="1"/>
  <c r="O2609" i="1" s="1"/>
  <c r="K2609" i="1"/>
  <c r="L2609" i="1"/>
  <c r="M2609" i="1"/>
  <c r="N2609" i="1"/>
  <c r="I2610" i="1"/>
  <c r="J2610" i="1"/>
  <c r="O2610" i="1" s="1"/>
  <c r="K2610" i="1"/>
  <c r="L2610" i="1"/>
  <c r="I2611" i="1"/>
  <c r="J2611" i="1"/>
  <c r="O2611" i="1" s="1"/>
  <c r="K2611" i="1"/>
  <c r="L2611" i="1"/>
  <c r="M2611" i="1"/>
  <c r="N2611" i="1"/>
  <c r="I2612" i="1"/>
  <c r="J2612" i="1"/>
  <c r="O2612" i="1" s="1"/>
  <c r="K2612" i="1"/>
  <c r="I2613" i="1"/>
  <c r="K2613" i="1" s="1"/>
  <c r="J2613" i="1"/>
  <c r="O2613" i="1" s="1"/>
  <c r="L2613" i="1"/>
  <c r="N2613" i="1"/>
  <c r="I2614" i="1"/>
  <c r="L2614" i="1" s="1"/>
  <c r="J2614" i="1"/>
  <c r="O2614" i="1" s="1"/>
  <c r="K2614" i="1"/>
  <c r="M2614" i="1"/>
  <c r="I2615" i="1"/>
  <c r="L2615" i="1" s="1"/>
  <c r="J2615" i="1"/>
  <c r="O2615" i="1" s="1"/>
  <c r="I2616" i="1"/>
  <c r="M2616" i="1" s="1"/>
  <c r="J2616" i="1"/>
  <c r="O2616" i="1" s="1"/>
  <c r="I2617" i="1"/>
  <c r="J2617" i="1"/>
  <c r="O2617" i="1" s="1"/>
  <c r="K2617" i="1"/>
  <c r="L2617" i="1"/>
  <c r="M2617" i="1"/>
  <c r="N2617" i="1"/>
  <c r="I2618" i="1"/>
  <c r="J2618" i="1"/>
  <c r="O2618" i="1" s="1"/>
  <c r="K2618" i="1"/>
  <c r="L2618" i="1"/>
  <c r="I2619" i="1"/>
  <c r="J2619" i="1"/>
  <c r="O2619" i="1" s="1"/>
  <c r="K2619" i="1"/>
  <c r="L2619" i="1"/>
  <c r="M2619" i="1"/>
  <c r="N2619" i="1"/>
  <c r="I2620" i="1"/>
  <c r="J2620" i="1"/>
  <c r="O2620" i="1" s="1"/>
  <c r="I2621" i="1"/>
  <c r="K2621" i="1" s="1"/>
  <c r="J2621" i="1"/>
  <c r="O2621" i="1" s="1"/>
  <c r="L2621" i="1"/>
  <c r="N2621" i="1"/>
  <c r="I2622" i="1"/>
  <c r="L2622" i="1" s="1"/>
  <c r="J2622" i="1"/>
  <c r="O2622" i="1" s="1"/>
  <c r="K2622" i="1"/>
  <c r="M2622" i="1"/>
  <c r="I2623" i="1"/>
  <c r="J2623" i="1"/>
  <c r="O2623" i="1" s="1"/>
  <c r="I2624" i="1"/>
  <c r="J2624" i="1"/>
  <c r="O2624" i="1" s="1"/>
  <c r="L2624" i="1"/>
  <c r="M2624" i="1"/>
  <c r="I2625" i="1"/>
  <c r="J2625" i="1"/>
  <c r="O2625" i="1" s="1"/>
  <c r="K2625" i="1"/>
  <c r="L2625" i="1"/>
  <c r="M2625" i="1"/>
  <c r="N2625" i="1"/>
  <c r="I2626" i="1"/>
  <c r="J2626" i="1"/>
  <c r="O2626" i="1" s="1"/>
  <c r="I2627" i="1"/>
  <c r="J2627" i="1"/>
  <c r="O2627" i="1" s="1"/>
  <c r="K2627" i="1"/>
  <c r="L2627" i="1"/>
  <c r="M2627" i="1"/>
  <c r="N2627" i="1"/>
  <c r="I2628" i="1"/>
  <c r="L2628" i="1" s="1"/>
  <c r="J2628" i="1"/>
  <c r="O2628" i="1" s="1"/>
  <c r="K2628" i="1"/>
  <c r="M2628" i="1"/>
  <c r="N2628" i="1"/>
  <c r="I2629" i="1"/>
  <c r="L2629" i="1" s="1"/>
  <c r="J2629" i="1"/>
  <c r="O2629" i="1" s="1"/>
  <c r="N2629" i="1"/>
  <c r="I2630" i="1"/>
  <c r="L2630" i="1" s="1"/>
  <c r="J2630" i="1"/>
  <c r="O2630" i="1" s="1"/>
  <c r="K2630" i="1"/>
  <c r="M2630" i="1"/>
  <c r="I2631" i="1"/>
  <c r="M2631" i="1" s="1"/>
  <c r="J2631" i="1"/>
  <c r="O2631" i="1" s="1"/>
  <c r="K2631" i="1"/>
  <c r="L2631" i="1"/>
  <c r="N2631" i="1"/>
  <c r="I2632" i="1"/>
  <c r="J2632" i="1"/>
  <c r="O2632" i="1" s="1"/>
  <c r="L2632" i="1"/>
  <c r="M2632" i="1"/>
  <c r="I2633" i="1"/>
  <c r="J2633" i="1"/>
  <c r="O2633" i="1" s="1"/>
  <c r="K2633" i="1"/>
  <c r="L2633" i="1"/>
  <c r="M2633" i="1"/>
  <c r="N2633" i="1"/>
  <c r="I2634" i="1"/>
  <c r="M2634" i="1" s="1"/>
  <c r="J2634" i="1"/>
  <c r="O2634" i="1" s="1"/>
  <c r="K2634" i="1"/>
  <c r="L2634" i="1"/>
  <c r="N2634" i="1"/>
  <c r="I2635" i="1"/>
  <c r="J2635" i="1"/>
  <c r="O2635" i="1" s="1"/>
  <c r="K2635" i="1"/>
  <c r="L2635" i="1"/>
  <c r="M2635" i="1"/>
  <c r="N2635" i="1"/>
  <c r="I2636" i="1"/>
  <c r="L2636" i="1" s="1"/>
  <c r="J2636" i="1"/>
  <c r="O2636" i="1" s="1"/>
  <c r="K2636" i="1"/>
  <c r="M2636" i="1"/>
  <c r="N2636" i="1"/>
  <c r="I2637" i="1"/>
  <c r="J2637" i="1"/>
  <c r="O2637" i="1" s="1"/>
  <c r="I2638" i="1"/>
  <c r="L2638" i="1" s="1"/>
  <c r="J2638" i="1"/>
  <c r="O2638" i="1" s="1"/>
  <c r="K2638" i="1"/>
  <c r="M2638" i="1"/>
  <c r="I2639" i="1"/>
  <c r="M2639" i="1" s="1"/>
  <c r="J2639" i="1"/>
  <c r="O2639" i="1" s="1"/>
  <c r="K2639" i="1"/>
  <c r="L2639" i="1"/>
  <c r="N2639" i="1"/>
  <c r="I2640" i="1"/>
  <c r="J2640" i="1"/>
  <c r="O2640" i="1" s="1"/>
  <c r="L2640" i="1"/>
  <c r="I2641" i="1"/>
  <c r="J2641" i="1"/>
  <c r="O2641" i="1" s="1"/>
  <c r="K2641" i="1"/>
  <c r="L2641" i="1"/>
  <c r="M2641" i="1"/>
  <c r="N2641" i="1"/>
  <c r="I2642" i="1"/>
  <c r="M2642" i="1" s="1"/>
  <c r="J2642" i="1"/>
  <c r="O2642" i="1" s="1"/>
  <c r="K2642" i="1"/>
  <c r="L2642" i="1"/>
  <c r="N2642" i="1"/>
  <c r="I2643" i="1"/>
  <c r="J2643" i="1"/>
  <c r="O2643" i="1" s="1"/>
  <c r="K2643" i="1"/>
  <c r="L2643" i="1"/>
  <c r="M2643" i="1"/>
  <c r="N2643" i="1"/>
  <c r="I2644" i="1"/>
  <c r="J2644" i="1"/>
  <c r="O2644" i="1" s="1"/>
  <c r="I2645" i="1"/>
  <c r="J2645" i="1"/>
  <c r="O2645" i="1" s="1"/>
  <c r="L2645" i="1"/>
  <c r="N2645" i="1"/>
  <c r="I2646" i="1"/>
  <c r="L2646" i="1" s="1"/>
  <c r="J2646" i="1"/>
  <c r="O2646" i="1" s="1"/>
  <c r="K2646" i="1"/>
  <c r="M2646" i="1"/>
  <c r="I2647" i="1"/>
  <c r="J2647" i="1"/>
  <c r="O2647" i="1" s="1"/>
  <c r="K2647" i="1"/>
  <c r="I2648" i="1"/>
  <c r="J2648" i="1"/>
  <c r="O2648" i="1" s="1"/>
  <c r="L2648" i="1"/>
  <c r="M2648" i="1"/>
  <c r="I2649" i="1"/>
  <c r="J2649" i="1"/>
  <c r="O2649" i="1" s="1"/>
  <c r="K2649" i="1"/>
  <c r="L2649" i="1"/>
  <c r="M2649" i="1"/>
  <c r="N2649" i="1"/>
  <c r="I2650" i="1"/>
  <c r="K2650" i="1" s="1"/>
  <c r="J2650" i="1"/>
  <c r="O2650" i="1" s="1"/>
  <c r="I2651" i="1"/>
  <c r="J2651" i="1"/>
  <c r="O2651" i="1" s="1"/>
  <c r="K2651" i="1"/>
  <c r="L2651" i="1"/>
  <c r="M2651" i="1"/>
  <c r="N2651" i="1"/>
  <c r="I2652" i="1"/>
  <c r="L2652" i="1" s="1"/>
  <c r="J2652" i="1"/>
  <c r="O2652" i="1" s="1"/>
  <c r="K2652" i="1"/>
  <c r="M2652" i="1"/>
  <c r="N2652" i="1"/>
  <c r="I2653" i="1"/>
  <c r="J2653" i="1"/>
  <c r="O2653" i="1" s="1"/>
  <c r="L2653" i="1"/>
  <c r="N2653" i="1"/>
  <c r="I2654" i="1"/>
  <c r="L2654" i="1" s="1"/>
  <c r="J2654" i="1"/>
  <c r="O2654" i="1" s="1"/>
  <c r="K2654" i="1"/>
  <c r="M2654" i="1"/>
  <c r="I2655" i="1"/>
  <c r="M2655" i="1" s="1"/>
  <c r="J2655" i="1"/>
  <c r="O2655" i="1" s="1"/>
  <c r="K2655" i="1"/>
  <c r="L2655" i="1"/>
  <c r="N2655" i="1"/>
  <c r="I2656" i="1"/>
  <c r="J2656" i="1"/>
  <c r="O2656" i="1" s="1"/>
  <c r="I2657" i="1"/>
  <c r="J2657" i="1"/>
  <c r="O2657" i="1" s="1"/>
  <c r="K2657" i="1"/>
  <c r="L2657" i="1"/>
  <c r="M2657" i="1"/>
  <c r="N2657" i="1"/>
  <c r="I2658" i="1"/>
  <c r="M2658" i="1" s="1"/>
  <c r="J2658" i="1"/>
  <c r="O2658" i="1" s="1"/>
  <c r="K2658" i="1"/>
  <c r="L2658" i="1"/>
  <c r="N2658" i="1"/>
  <c r="I2659" i="1"/>
  <c r="J2659" i="1"/>
  <c r="O2659" i="1" s="1"/>
  <c r="K2659" i="1"/>
  <c r="L2659" i="1"/>
  <c r="M2659" i="1"/>
  <c r="N2659" i="1"/>
  <c r="I2660" i="1"/>
  <c r="J2660" i="1"/>
  <c r="O2660" i="1" s="1"/>
  <c r="I2661" i="1"/>
  <c r="J2661" i="1"/>
  <c r="O2661" i="1" s="1"/>
  <c r="L2661" i="1"/>
  <c r="I2662" i="1"/>
  <c r="L2662" i="1" s="1"/>
  <c r="J2662" i="1"/>
  <c r="O2662" i="1" s="1"/>
  <c r="K2662" i="1"/>
  <c r="M2662" i="1"/>
  <c r="I2663" i="1"/>
  <c r="J2663" i="1"/>
  <c r="O2663" i="1" s="1"/>
  <c r="I2664" i="1"/>
  <c r="J2664" i="1"/>
  <c r="O2664" i="1" s="1"/>
  <c r="L2664" i="1"/>
  <c r="M2664" i="1"/>
  <c r="I2665" i="1"/>
  <c r="J2665" i="1"/>
  <c r="O2665" i="1" s="1"/>
  <c r="K2665" i="1"/>
  <c r="L2665" i="1"/>
  <c r="M2665" i="1"/>
  <c r="N2665" i="1"/>
  <c r="I2666" i="1"/>
  <c r="J2666" i="1"/>
  <c r="O2666" i="1" s="1"/>
  <c r="I2667" i="1"/>
  <c r="J2667" i="1"/>
  <c r="O2667" i="1" s="1"/>
  <c r="K2667" i="1"/>
  <c r="L2667" i="1"/>
  <c r="M2667" i="1"/>
  <c r="N2667" i="1"/>
  <c r="I2668" i="1"/>
  <c r="L2668" i="1" s="1"/>
  <c r="J2668" i="1"/>
  <c r="O2668" i="1" s="1"/>
  <c r="K2668" i="1"/>
  <c r="M2668" i="1"/>
  <c r="I2669" i="1"/>
  <c r="J2669" i="1"/>
  <c r="O2669" i="1" s="1"/>
  <c r="L2669" i="1"/>
  <c r="N2669" i="1"/>
  <c r="I2670" i="1"/>
  <c r="L2670" i="1" s="1"/>
  <c r="J2670" i="1"/>
  <c r="O2670" i="1" s="1"/>
  <c r="K2670" i="1"/>
  <c r="M2670" i="1"/>
  <c r="I2671" i="1"/>
  <c r="M2671" i="1" s="1"/>
  <c r="J2671" i="1"/>
  <c r="O2671" i="1" s="1"/>
  <c r="K2671" i="1"/>
  <c r="L2671" i="1"/>
  <c r="I2672" i="1"/>
  <c r="L2672" i="1" s="1"/>
  <c r="J2672" i="1"/>
  <c r="O2672" i="1" s="1"/>
  <c r="M2672" i="1"/>
  <c r="I2673" i="1"/>
  <c r="J2673" i="1"/>
  <c r="O2673" i="1" s="1"/>
  <c r="K2673" i="1"/>
  <c r="L2673" i="1"/>
  <c r="M2673" i="1"/>
  <c r="N2673" i="1"/>
  <c r="I2674" i="1"/>
  <c r="M2674" i="1" s="1"/>
  <c r="J2674" i="1"/>
  <c r="O2674" i="1" s="1"/>
  <c r="K2674" i="1"/>
  <c r="L2674" i="1"/>
  <c r="I2675" i="1"/>
  <c r="J2675" i="1"/>
  <c r="O2675" i="1" s="1"/>
  <c r="K2675" i="1"/>
  <c r="L2675" i="1"/>
  <c r="M2675" i="1"/>
  <c r="N2675" i="1"/>
  <c r="I2676" i="1"/>
  <c r="L2676" i="1" s="1"/>
  <c r="J2676" i="1"/>
  <c r="O2676" i="1" s="1"/>
  <c r="M2676" i="1"/>
  <c r="N2676" i="1"/>
  <c r="I2677" i="1"/>
  <c r="J2677" i="1"/>
  <c r="O2677" i="1" s="1"/>
  <c r="I2678" i="1"/>
  <c r="L2678" i="1" s="1"/>
  <c r="J2678" i="1"/>
  <c r="O2678" i="1" s="1"/>
  <c r="K2678" i="1"/>
  <c r="M2678" i="1"/>
  <c r="I2679" i="1"/>
  <c r="M2679" i="1" s="1"/>
  <c r="J2679" i="1"/>
  <c r="O2679" i="1" s="1"/>
  <c r="L2679" i="1"/>
  <c r="N2679" i="1"/>
  <c r="I2680" i="1"/>
  <c r="J2680" i="1"/>
  <c r="O2680" i="1" s="1"/>
  <c r="I2681" i="1"/>
  <c r="J2681" i="1"/>
  <c r="O2681" i="1" s="1"/>
  <c r="K2681" i="1"/>
  <c r="L2681" i="1"/>
  <c r="M2681" i="1"/>
  <c r="N2681" i="1"/>
  <c r="I2682" i="1"/>
  <c r="M2682" i="1" s="1"/>
  <c r="J2682" i="1"/>
  <c r="O2682" i="1" s="1"/>
  <c r="L2682" i="1"/>
  <c r="N2682" i="1"/>
  <c r="I2683" i="1"/>
  <c r="J2683" i="1"/>
  <c r="O2683" i="1" s="1"/>
  <c r="K2683" i="1"/>
  <c r="L2683" i="1"/>
  <c r="M2683" i="1"/>
  <c r="N2683" i="1"/>
  <c r="I2684" i="1"/>
  <c r="J2684" i="1"/>
  <c r="O2684" i="1" s="1"/>
  <c r="I2685" i="1"/>
  <c r="J2685" i="1"/>
  <c r="O2685" i="1" s="1"/>
  <c r="L2685" i="1"/>
  <c r="N2685" i="1"/>
  <c r="I2686" i="1"/>
  <c r="L2686" i="1" s="1"/>
  <c r="J2686" i="1"/>
  <c r="O2686" i="1" s="1"/>
  <c r="K2686" i="1"/>
  <c r="M2686" i="1"/>
  <c r="I2687" i="1"/>
  <c r="J2687" i="1"/>
  <c r="O2687" i="1" s="1"/>
  <c r="I2688" i="1"/>
  <c r="J2688" i="1"/>
  <c r="O2688" i="1" s="1"/>
  <c r="L2688" i="1"/>
  <c r="M2688" i="1"/>
  <c r="I2689" i="1"/>
  <c r="J2689" i="1"/>
  <c r="O2689" i="1" s="1"/>
  <c r="K2689" i="1"/>
  <c r="L2689" i="1"/>
  <c r="M2689" i="1"/>
  <c r="N2689" i="1"/>
  <c r="I2690" i="1"/>
  <c r="J2690" i="1"/>
  <c r="O2690" i="1" s="1"/>
  <c r="I2691" i="1"/>
  <c r="J2691" i="1"/>
  <c r="O2691" i="1" s="1"/>
  <c r="K2691" i="1"/>
  <c r="L2691" i="1"/>
  <c r="M2691" i="1"/>
  <c r="N2691" i="1"/>
  <c r="I2692" i="1"/>
  <c r="L2692" i="1" s="1"/>
  <c r="J2692" i="1"/>
  <c r="O2692" i="1" s="1"/>
  <c r="K2692" i="1"/>
  <c r="M2692" i="1"/>
  <c r="N2692" i="1"/>
  <c r="I2693" i="1"/>
  <c r="L2693" i="1" s="1"/>
  <c r="J2693" i="1"/>
  <c r="O2693" i="1" s="1"/>
  <c r="N2693" i="1"/>
  <c r="I2694" i="1"/>
  <c r="L2694" i="1" s="1"/>
  <c r="J2694" i="1"/>
  <c r="O2694" i="1" s="1"/>
  <c r="K2694" i="1"/>
  <c r="M2694" i="1"/>
  <c r="I2695" i="1"/>
  <c r="M2695" i="1" s="1"/>
  <c r="J2695" i="1"/>
  <c r="O2695" i="1" s="1"/>
  <c r="K2695" i="1"/>
  <c r="L2695" i="1"/>
  <c r="N2695" i="1"/>
  <c r="I2696" i="1"/>
  <c r="J2696" i="1"/>
  <c r="O2696" i="1" s="1"/>
  <c r="L2696" i="1"/>
  <c r="M2696" i="1"/>
  <c r="I2697" i="1"/>
  <c r="J2697" i="1"/>
  <c r="O2697" i="1" s="1"/>
  <c r="K2697" i="1"/>
  <c r="L2697" i="1"/>
  <c r="M2697" i="1"/>
  <c r="N2697" i="1"/>
  <c r="I2698" i="1"/>
  <c r="M2698" i="1" s="1"/>
  <c r="J2698" i="1"/>
  <c r="O2698" i="1" s="1"/>
  <c r="K2698" i="1"/>
  <c r="L2698" i="1"/>
  <c r="N2698" i="1"/>
  <c r="I2699" i="1"/>
  <c r="J2699" i="1"/>
  <c r="O2699" i="1" s="1"/>
  <c r="K2699" i="1"/>
  <c r="L2699" i="1"/>
  <c r="M2699" i="1"/>
  <c r="N2699" i="1"/>
  <c r="I2700" i="1"/>
  <c r="L2700" i="1" s="1"/>
  <c r="J2700" i="1"/>
  <c r="O2700" i="1" s="1"/>
  <c r="K2700" i="1"/>
  <c r="M2700" i="1"/>
  <c r="N2700" i="1"/>
  <c r="I2701" i="1"/>
  <c r="J2701" i="1"/>
  <c r="O2701" i="1" s="1"/>
  <c r="I2702" i="1"/>
  <c r="L2702" i="1" s="1"/>
  <c r="J2702" i="1"/>
  <c r="O2702" i="1" s="1"/>
  <c r="K2702" i="1"/>
  <c r="M2702" i="1"/>
  <c r="I2703" i="1"/>
  <c r="M2703" i="1" s="1"/>
  <c r="J2703" i="1"/>
  <c r="O2703" i="1" s="1"/>
  <c r="K2703" i="1"/>
  <c r="L2703" i="1"/>
  <c r="N2703" i="1"/>
  <c r="I2704" i="1"/>
  <c r="J2704" i="1"/>
  <c r="O2704" i="1" s="1"/>
  <c r="L2704" i="1"/>
  <c r="I2705" i="1"/>
  <c r="J2705" i="1"/>
  <c r="O2705" i="1" s="1"/>
  <c r="K2705" i="1"/>
  <c r="L2705" i="1"/>
  <c r="M2705" i="1"/>
  <c r="N2705" i="1"/>
  <c r="I2706" i="1"/>
  <c r="M2706" i="1" s="1"/>
  <c r="J2706" i="1"/>
  <c r="O2706" i="1" s="1"/>
  <c r="K2706" i="1"/>
  <c r="L2706" i="1"/>
  <c r="N2706" i="1"/>
  <c r="I2707" i="1"/>
  <c r="J2707" i="1"/>
  <c r="O2707" i="1" s="1"/>
  <c r="K2707" i="1"/>
  <c r="L2707" i="1"/>
  <c r="M2707" i="1"/>
  <c r="N2707" i="1"/>
  <c r="I2708" i="1"/>
  <c r="J2708" i="1"/>
  <c r="O2708" i="1" s="1"/>
  <c r="I2709" i="1"/>
  <c r="J2709" i="1"/>
  <c r="O2709" i="1" s="1"/>
  <c r="L2709" i="1"/>
  <c r="N2709" i="1"/>
  <c r="I2710" i="1"/>
  <c r="L2710" i="1" s="1"/>
  <c r="J2710" i="1"/>
  <c r="O2710" i="1" s="1"/>
  <c r="K2710" i="1"/>
  <c r="M2710" i="1"/>
  <c r="I2711" i="1"/>
  <c r="J2711" i="1"/>
  <c r="O2711" i="1" s="1"/>
  <c r="K2711" i="1"/>
  <c r="I2712" i="1"/>
  <c r="J2712" i="1"/>
  <c r="O2712" i="1" s="1"/>
  <c r="L2712" i="1"/>
  <c r="M2712" i="1"/>
  <c r="I2713" i="1"/>
  <c r="J2713" i="1"/>
  <c r="O2713" i="1" s="1"/>
  <c r="K2713" i="1"/>
  <c r="L2713" i="1"/>
  <c r="M2713" i="1"/>
  <c r="N2713" i="1"/>
  <c r="I2714" i="1"/>
  <c r="K2714" i="1" s="1"/>
  <c r="J2714" i="1"/>
  <c r="O2714" i="1" s="1"/>
  <c r="I2715" i="1"/>
  <c r="J2715" i="1"/>
  <c r="O2715" i="1" s="1"/>
  <c r="K2715" i="1"/>
  <c r="L2715" i="1"/>
  <c r="M2715" i="1"/>
  <c r="N2715" i="1"/>
  <c r="I2716" i="1"/>
  <c r="L2716" i="1" s="1"/>
  <c r="J2716" i="1"/>
  <c r="O2716" i="1" s="1"/>
  <c r="K2716" i="1"/>
  <c r="M2716" i="1"/>
  <c r="N2716" i="1"/>
  <c r="I2717" i="1"/>
  <c r="J2717" i="1"/>
  <c r="O2717" i="1" s="1"/>
  <c r="L2717" i="1"/>
  <c r="N2717" i="1"/>
  <c r="I2718" i="1"/>
  <c r="L2718" i="1" s="1"/>
  <c r="J2718" i="1"/>
  <c r="O2718" i="1" s="1"/>
  <c r="K2718" i="1"/>
  <c r="M2718" i="1"/>
  <c r="I2719" i="1"/>
  <c r="M2719" i="1" s="1"/>
  <c r="J2719" i="1"/>
  <c r="O2719" i="1" s="1"/>
  <c r="K2719" i="1"/>
  <c r="L2719" i="1"/>
  <c r="N2719" i="1"/>
  <c r="I2720" i="1"/>
  <c r="J2720" i="1"/>
  <c r="O2720" i="1" s="1"/>
  <c r="I2721" i="1"/>
  <c r="J2721" i="1"/>
  <c r="O2721" i="1" s="1"/>
  <c r="K2721" i="1"/>
  <c r="L2721" i="1"/>
  <c r="M2721" i="1"/>
  <c r="N2721" i="1"/>
  <c r="I2722" i="1"/>
  <c r="M2722" i="1" s="1"/>
  <c r="J2722" i="1"/>
  <c r="O2722" i="1" s="1"/>
  <c r="K2722" i="1"/>
  <c r="L2722" i="1"/>
  <c r="N2722" i="1"/>
  <c r="I2723" i="1"/>
  <c r="J2723" i="1"/>
  <c r="O2723" i="1" s="1"/>
  <c r="K2723" i="1"/>
  <c r="L2723" i="1"/>
  <c r="M2723" i="1"/>
  <c r="N2723" i="1"/>
  <c r="I2724" i="1"/>
  <c r="J2724" i="1"/>
  <c r="O2724" i="1" s="1"/>
  <c r="I2725" i="1"/>
  <c r="J2725" i="1"/>
  <c r="O2725" i="1" s="1"/>
  <c r="I2726" i="1"/>
  <c r="L2726" i="1" s="1"/>
  <c r="J2726" i="1"/>
  <c r="O2726" i="1" s="1"/>
  <c r="K2726" i="1"/>
  <c r="M2726" i="1"/>
  <c r="I2727" i="1"/>
  <c r="J2727" i="1"/>
  <c r="O2727" i="1" s="1"/>
  <c r="I2728" i="1"/>
  <c r="J2728" i="1"/>
  <c r="O2728" i="1" s="1"/>
  <c r="L2728" i="1"/>
  <c r="M2728" i="1"/>
  <c r="I2729" i="1"/>
  <c r="J2729" i="1"/>
  <c r="O2729" i="1" s="1"/>
  <c r="K2729" i="1"/>
  <c r="L2729" i="1"/>
  <c r="M2729" i="1"/>
  <c r="N2729" i="1"/>
  <c r="I2730" i="1"/>
  <c r="J2730" i="1"/>
  <c r="O2730" i="1" s="1"/>
  <c r="I2731" i="1"/>
  <c r="J2731" i="1"/>
  <c r="O2731" i="1" s="1"/>
  <c r="K2731" i="1"/>
  <c r="L2731" i="1"/>
  <c r="M2731" i="1"/>
  <c r="N2731" i="1"/>
  <c r="I2732" i="1"/>
  <c r="L2732" i="1" s="1"/>
  <c r="J2732" i="1"/>
  <c r="O2732" i="1" s="1"/>
  <c r="K2732" i="1"/>
  <c r="M2732" i="1"/>
  <c r="I2733" i="1"/>
  <c r="J2733" i="1"/>
  <c r="O2733" i="1" s="1"/>
  <c r="L2733" i="1"/>
  <c r="N2733" i="1"/>
  <c r="I2734" i="1"/>
  <c r="L2734" i="1" s="1"/>
  <c r="J2734" i="1"/>
  <c r="O2734" i="1" s="1"/>
  <c r="K2734" i="1"/>
  <c r="M2734" i="1"/>
  <c r="I2735" i="1"/>
  <c r="M2735" i="1" s="1"/>
  <c r="J2735" i="1"/>
  <c r="O2735" i="1" s="1"/>
  <c r="K2735" i="1"/>
  <c r="L2735" i="1"/>
  <c r="I2736" i="1"/>
  <c r="L2736" i="1" s="1"/>
  <c r="J2736" i="1"/>
  <c r="O2736" i="1" s="1"/>
  <c r="M2736" i="1"/>
  <c r="I2737" i="1"/>
  <c r="J2737" i="1"/>
  <c r="O2737" i="1" s="1"/>
  <c r="K2737" i="1"/>
  <c r="L2737" i="1"/>
  <c r="M2737" i="1"/>
  <c r="N2737" i="1"/>
  <c r="I2738" i="1"/>
  <c r="M2738" i="1" s="1"/>
  <c r="J2738" i="1"/>
  <c r="O2738" i="1" s="1"/>
  <c r="K2738" i="1"/>
  <c r="L2738" i="1"/>
  <c r="I2739" i="1"/>
  <c r="J2739" i="1"/>
  <c r="O2739" i="1" s="1"/>
  <c r="K2739" i="1"/>
  <c r="L2739" i="1"/>
  <c r="M2739" i="1"/>
  <c r="N2739" i="1"/>
  <c r="I2740" i="1"/>
  <c r="L2740" i="1" s="1"/>
  <c r="J2740" i="1"/>
  <c r="O2740" i="1" s="1"/>
  <c r="M2740" i="1"/>
  <c r="N2740" i="1"/>
  <c r="I2741" i="1"/>
  <c r="J2741" i="1"/>
  <c r="O2741" i="1" s="1"/>
  <c r="I2742" i="1"/>
  <c r="L2742" i="1" s="1"/>
  <c r="J2742" i="1"/>
  <c r="O2742" i="1" s="1"/>
  <c r="K2742" i="1"/>
  <c r="M2742" i="1"/>
  <c r="I2743" i="1"/>
  <c r="M2743" i="1" s="1"/>
  <c r="J2743" i="1"/>
  <c r="O2743" i="1" s="1"/>
  <c r="L2743" i="1"/>
  <c r="N2743" i="1"/>
  <c r="I2744" i="1"/>
  <c r="J2744" i="1"/>
  <c r="O2744" i="1" s="1"/>
  <c r="I2745" i="1"/>
  <c r="J2745" i="1"/>
  <c r="O2745" i="1" s="1"/>
  <c r="K2745" i="1"/>
  <c r="L2745" i="1"/>
  <c r="M2745" i="1"/>
  <c r="N2745" i="1"/>
  <c r="I2746" i="1"/>
  <c r="J2746" i="1"/>
  <c r="O2746" i="1" s="1"/>
  <c r="K2746" i="1"/>
  <c r="L2746" i="1"/>
  <c r="M2746" i="1"/>
  <c r="N2746" i="1"/>
  <c r="I2747" i="1"/>
  <c r="J2747" i="1"/>
  <c r="O2747" i="1" s="1"/>
  <c r="K2747" i="1"/>
  <c r="L2747" i="1"/>
  <c r="M2747" i="1"/>
  <c r="N2747" i="1"/>
  <c r="I2748" i="1"/>
  <c r="L2748" i="1" s="1"/>
  <c r="J2748" i="1"/>
  <c r="O2748" i="1" s="1"/>
  <c r="K2748" i="1"/>
  <c r="N2748" i="1"/>
  <c r="I2749" i="1"/>
  <c r="J2749" i="1"/>
  <c r="O2749" i="1" s="1"/>
  <c r="I2750" i="1"/>
  <c r="J2750" i="1"/>
  <c r="O2750" i="1" s="1"/>
  <c r="K2750" i="1"/>
  <c r="M2750" i="1"/>
  <c r="I2751" i="1"/>
  <c r="M2751" i="1" s="1"/>
  <c r="J2751" i="1"/>
  <c r="O2751" i="1" s="1"/>
  <c r="K2751" i="1"/>
  <c r="N2751" i="1"/>
  <c r="I2752" i="1"/>
  <c r="K2752" i="1" s="1"/>
  <c r="J2752" i="1"/>
  <c r="O2752" i="1" s="1"/>
  <c r="I2753" i="1"/>
  <c r="J2753" i="1"/>
  <c r="O2753" i="1" s="1"/>
  <c r="K2753" i="1"/>
  <c r="L2753" i="1"/>
  <c r="M2753" i="1"/>
  <c r="N2753" i="1"/>
  <c r="I2754" i="1"/>
  <c r="K2754" i="1" s="1"/>
  <c r="J2754" i="1"/>
  <c r="O2754" i="1" s="1"/>
  <c r="L2754" i="1"/>
  <c r="M2754" i="1"/>
  <c r="N2754" i="1"/>
  <c r="I2755" i="1"/>
  <c r="J2755" i="1"/>
  <c r="O2755" i="1" s="1"/>
  <c r="K2755" i="1"/>
  <c r="L2755" i="1"/>
  <c r="M2755" i="1"/>
  <c r="N2755" i="1"/>
  <c r="I2756" i="1"/>
  <c r="J2756" i="1"/>
  <c r="O2756" i="1" s="1"/>
  <c r="I2757" i="1"/>
  <c r="L2757" i="1" s="1"/>
  <c r="J2757" i="1"/>
  <c r="O2757" i="1" s="1"/>
  <c r="I2758" i="1"/>
  <c r="J2758" i="1"/>
  <c r="O2758" i="1" s="1"/>
  <c r="K2758" i="1"/>
  <c r="M2758" i="1"/>
  <c r="I2759" i="1"/>
  <c r="J2759" i="1"/>
  <c r="O2759" i="1" s="1"/>
  <c r="I2760" i="1"/>
  <c r="N2760" i="1" s="1"/>
  <c r="J2760" i="1"/>
  <c r="O2760" i="1" s="1"/>
  <c r="K2760" i="1"/>
  <c r="L2760" i="1"/>
  <c r="I2761" i="1"/>
  <c r="J2761" i="1"/>
  <c r="O2761" i="1" s="1"/>
  <c r="K2761" i="1"/>
  <c r="L2761" i="1"/>
  <c r="M2761" i="1"/>
  <c r="N2761" i="1"/>
  <c r="I2762" i="1"/>
  <c r="L2762" i="1" s="1"/>
  <c r="J2762" i="1"/>
  <c r="O2762" i="1" s="1"/>
  <c r="K2762" i="1"/>
  <c r="M2762" i="1"/>
  <c r="N2762" i="1"/>
  <c r="I2763" i="1"/>
  <c r="J2763" i="1"/>
  <c r="O2763" i="1" s="1"/>
  <c r="K2763" i="1"/>
  <c r="L2763" i="1"/>
  <c r="M2763" i="1"/>
  <c r="N2763" i="1"/>
  <c r="I2764" i="1"/>
  <c r="J2764" i="1"/>
  <c r="O2764" i="1" s="1"/>
  <c r="I2765" i="1"/>
  <c r="J2765" i="1"/>
  <c r="O2765" i="1" s="1"/>
  <c r="L2765" i="1"/>
  <c r="N2765" i="1"/>
  <c r="I2766" i="1"/>
  <c r="K2766" i="1" s="1"/>
  <c r="J2766" i="1"/>
  <c r="O2766" i="1" s="1"/>
  <c r="M2766" i="1"/>
  <c r="I2767" i="1"/>
  <c r="J2767" i="1"/>
  <c r="O2767" i="1" s="1"/>
  <c r="I2768" i="1"/>
  <c r="N2768" i="1" s="1"/>
  <c r="J2768" i="1"/>
  <c r="O2768" i="1" s="1"/>
  <c r="K2768" i="1"/>
  <c r="L2768" i="1"/>
  <c r="M2768" i="1"/>
  <c r="I2769" i="1"/>
  <c r="J2769" i="1"/>
  <c r="O2769" i="1" s="1"/>
  <c r="K2769" i="1"/>
  <c r="L2769" i="1"/>
  <c r="M2769" i="1"/>
  <c r="N2769" i="1"/>
  <c r="I2770" i="1"/>
  <c r="J2770" i="1"/>
  <c r="O2770" i="1" s="1"/>
  <c r="I2771" i="1"/>
  <c r="J2771" i="1"/>
  <c r="O2771" i="1" s="1"/>
  <c r="K2771" i="1"/>
  <c r="L2771" i="1"/>
  <c r="M2771" i="1"/>
  <c r="N2771" i="1"/>
  <c r="I2772" i="1"/>
  <c r="J2772" i="1"/>
  <c r="O2772" i="1" s="1"/>
  <c r="K2772" i="1"/>
  <c r="I2773" i="1"/>
  <c r="J2773" i="1"/>
  <c r="O2773" i="1" s="1"/>
  <c r="L2773" i="1"/>
  <c r="N2773" i="1"/>
  <c r="I2774" i="1"/>
  <c r="M2774" i="1" s="1"/>
  <c r="J2774" i="1"/>
  <c r="O2774" i="1" s="1"/>
  <c r="K2774" i="1"/>
  <c r="I2775" i="1"/>
  <c r="K2775" i="1" s="1"/>
  <c r="J2775" i="1"/>
  <c r="O2775" i="1" s="1"/>
  <c r="I2776" i="1"/>
  <c r="N2776" i="1" s="1"/>
  <c r="J2776" i="1"/>
  <c r="O2776" i="1" s="1"/>
  <c r="K2776" i="1"/>
  <c r="L2776" i="1"/>
  <c r="M2776" i="1"/>
  <c r="I2777" i="1"/>
  <c r="J2777" i="1"/>
  <c r="O2777" i="1" s="1"/>
  <c r="K2777" i="1"/>
  <c r="L2777" i="1"/>
  <c r="M2777" i="1"/>
  <c r="N2777" i="1"/>
  <c r="I2778" i="1"/>
  <c r="J2778" i="1"/>
  <c r="O2778" i="1" s="1"/>
  <c r="I2779" i="1"/>
  <c r="J2779" i="1"/>
  <c r="O2779" i="1" s="1"/>
  <c r="K2779" i="1"/>
  <c r="L2779" i="1"/>
  <c r="M2779" i="1"/>
  <c r="N2779" i="1"/>
  <c r="I2780" i="1"/>
  <c r="L2780" i="1" s="1"/>
  <c r="J2780" i="1"/>
  <c r="O2780" i="1" s="1"/>
  <c r="K2780" i="1"/>
  <c r="M2780" i="1"/>
  <c r="I2781" i="1"/>
  <c r="J2781" i="1"/>
  <c r="O2781" i="1" s="1"/>
  <c r="L2781" i="1"/>
  <c r="N2781" i="1"/>
  <c r="I2782" i="1"/>
  <c r="J2782" i="1"/>
  <c r="O2782" i="1" s="1"/>
  <c r="I2783" i="1"/>
  <c r="M2783" i="1" s="1"/>
  <c r="J2783" i="1"/>
  <c r="O2783" i="1" s="1"/>
  <c r="K2783" i="1"/>
  <c r="L2783" i="1"/>
  <c r="I2784" i="1"/>
  <c r="N2784" i="1" s="1"/>
  <c r="J2784" i="1"/>
  <c r="O2784" i="1" s="1"/>
  <c r="L2784" i="1"/>
  <c r="M2784" i="1"/>
  <c r="I2785" i="1"/>
  <c r="J2785" i="1"/>
  <c r="O2785" i="1" s="1"/>
  <c r="K2785" i="1"/>
  <c r="L2785" i="1"/>
  <c r="M2785" i="1"/>
  <c r="N2785" i="1"/>
  <c r="I2786" i="1"/>
  <c r="J2786" i="1"/>
  <c r="O2786" i="1" s="1"/>
  <c r="K2786" i="1"/>
  <c r="I2787" i="1"/>
  <c r="J2787" i="1"/>
  <c r="O2787" i="1" s="1"/>
  <c r="K2787" i="1"/>
  <c r="L2787" i="1"/>
  <c r="M2787" i="1"/>
  <c r="N2787" i="1"/>
  <c r="I2788" i="1"/>
  <c r="L2788" i="1" s="1"/>
  <c r="J2788" i="1"/>
  <c r="O2788" i="1" s="1"/>
  <c r="K2788" i="1"/>
  <c r="M2788" i="1"/>
  <c r="N2788" i="1"/>
  <c r="I2789" i="1"/>
  <c r="L2789" i="1" s="1"/>
  <c r="J2789" i="1"/>
  <c r="O2789" i="1" s="1"/>
  <c r="N2789" i="1"/>
  <c r="I2790" i="1"/>
  <c r="J2790" i="1"/>
  <c r="O2790" i="1" s="1"/>
  <c r="I2791" i="1"/>
  <c r="M2791" i="1" s="1"/>
  <c r="J2791" i="1"/>
  <c r="O2791" i="1" s="1"/>
  <c r="K2791" i="1"/>
  <c r="L2791" i="1"/>
  <c r="N2791" i="1"/>
  <c r="I2792" i="1"/>
  <c r="N2792" i="1" s="1"/>
  <c r="J2792" i="1"/>
  <c r="O2792" i="1" s="1"/>
  <c r="K2792" i="1"/>
  <c r="M2792" i="1"/>
  <c r="I2793" i="1"/>
  <c r="J2793" i="1"/>
  <c r="O2793" i="1" s="1"/>
  <c r="K2793" i="1"/>
  <c r="L2793" i="1"/>
  <c r="M2793" i="1"/>
  <c r="N2793" i="1"/>
  <c r="I2794" i="1"/>
  <c r="M2794" i="1" s="1"/>
  <c r="J2794" i="1"/>
  <c r="O2794" i="1" s="1"/>
  <c r="K2794" i="1"/>
  <c r="L2794" i="1"/>
  <c r="I2795" i="1"/>
  <c r="J2795" i="1"/>
  <c r="O2795" i="1" s="1"/>
  <c r="K2795" i="1"/>
  <c r="L2795" i="1"/>
  <c r="M2795" i="1"/>
  <c r="N2795" i="1"/>
  <c r="I2796" i="1"/>
  <c r="L2796" i="1" s="1"/>
  <c r="J2796" i="1"/>
  <c r="O2796" i="1" s="1"/>
  <c r="K2796" i="1"/>
  <c r="M2796" i="1"/>
  <c r="N2796" i="1"/>
  <c r="I2797" i="1"/>
  <c r="N2797" i="1" s="1"/>
  <c r="J2797" i="1"/>
  <c r="O2797" i="1" s="1"/>
  <c r="L2797" i="1"/>
  <c r="I2798" i="1"/>
  <c r="J2798" i="1"/>
  <c r="O2798" i="1" s="1"/>
  <c r="I2799" i="1"/>
  <c r="M2799" i="1" s="1"/>
  <c r="J2799" i="1"/>
  <c r="O2799" i="1" s="1"/>
  <c r="K2799" i="1"/>
  <c r="L2799" i="1"/>
  <c r="N2799" i="1"/>
  <c r="I2800" i="1"/>
  <c r="J2800" i="1"/>
  <c r="O2800" i="1" s="1"/>
  <c r="I2801" i="1"/>
  <c r="J2801" i="1"/>
  <c r="O2801" i="1" s="1"/>
  <c r="K2801" i="1"/>
  <c r="L2801" i="1"/>
  <c r="M2801" i="1"/>
  <c r="N2801" i="1"/>
  <c r="I2802" i="1"/>
  <c r="J2802" i="1"/>
  <c r="O2802" i="1" s="1"/>
  <c r="K2802" i="1"/>
  <c r="L2802" i="1"/>
  <c r="M2802" i="1"/>
  <c r="N2802" i="1"/>
  <c r="I2803" i="1"/>
  <c r="J2803" i="1"/>
  <c r="O2803" i="1" s="1"/>
  <c r="K2803" i="1"/>
  <c r="L2803" i="1"/>
  <c r="M2803" i="1"/>
  <c r="N2803" i="1"/>
  <c r="I2804" i="1"/>
  <c r="L2804" i="1" s="1"/>
  <c r="J2804" i="1"/>
  <c r="O2804" i="1" s="1"/>
  <c r="M2804" i="1"/>
  <c r="N2804" i="1"/>
  <c r="I2805" i="1"/>
  <c r="J2805" i="1"/>
  <c r="O2805" i="1" s="1"/>
  <c r="I2806" i="1"/>
  <c r="J2806" i="1"/>
  <c r="O2806" i="1" s="1"/>
  <c r="K2806" i="1"/>
  <c r="M2806" i="1"/>
  <c r="I2807" i="1"/>
  <c r="M2807" i="1" s="1"/>
  <c r="J2807" i="1"/>
  <c r="O2807" i="1" s="1"/>
  <c r="L2807" i="1"/>
  <c r="N2807" i="1"/>
  <c r="I2808" i="1"/>
  <c r="J2808" i="1"/>
  <c r="O2808" i="1" s="1"/>
  <c r="I2809" i="1"/>
  <c r="J2809" i="1"/>
  <c r="O2809" i="1" s="1"/>
  <c r="K2809" i="1"/>
  <c r="L2809" i="1"/>
  <c r="M2809" i="1"/>
  <c r="N2809" i="1"/>
  <c r="I2810" i="1"/>
  <c r="J2810" i="1"/>
  <c r="O2810" i="1" s="1"/>
  <c r="K2810" i="1"/>
  <c r="L2810" i="1"/>
  <c r="M2810" i="1"/>
  <c r="N2810" i="1"/>
  <c r="I2811" i="1"/>
  <c r="J2811" i="1"/>
  <c r="O2811" i="1" s="1"/>
  <c r="K2811" i="1"/>
  <c r="L2811" i="1"/>
  <c r="M2811" i="1"/>
  <c r="N2811" i="1"/>
  <c r="I2812" i="1"/>
  <c r="L2812" i="1" s="1"/>
  <c r="J2812" i="1"/>
  <c r="O2812" i="1" s="1"/>
  <c r="K2812" i="1"/>
  <c r="N2812" i="1"/>
  <c r="I2813" i="1"/>
  <c r="J2813" i="1"/>
  <c r="O2813" i="1" s="1"/>
  <c r="I2814" i="1"/>
  <c r="J2814" i="1"/>
  <c r="O2814" i="1" s="1"/>
  <c r="K2814" i="1"/>
  <c r="M2814" i="1"/>
  <c r="I2815" i="1"/>
  <c r="M2815" i="1" s="1"/>
  <c r="J2815" i="1"/>
  <c r="O2815" i="1" s="1"/>
  <c r="K2815" i="1"/>
  <c r="N2815" i="1"/>
  <c r="I2816" i="1"/>
  <c r="J2816" i="1"/>
  <c r="O2816" i="1" s="1"/>
  <c r="K2816" i="1"/>
  <c r="I2817" i="1"/>
  <c r="J2817" i="1"/>
  <c r="O2817" i="1" s="1"/>
  <c r="K2817" i="1"/>
  <c r="L2817" i="1"/>
  <c r="M2817" i="1"/>
  <c r="N2817" i="1"/>
  <c r="I2818" i="1"/>
  <c r="K2818" i="1" s="1"/>
  <c r="J2818" i="1"/>
  <c r="O2818" i="1" s="1"/>
  <c r="L2818" i="1"/>
  <c r="M2818" i="1"/>
  <c r="N2818" i="1"/>
  <c r="I2819" i="1"/>
  <c r="J2819" i="1"/>
  <c r="O2819" i="1" s="1"/>
  <c r="K2819" i="1"/>
  <c r="L2819" i="1"/>
  <c r="M2819" i="1"/>
  <c r="N2819" i="1"/>
  <c r="I2820" i="1"/>
  <c r="J2820" i="1"/>
  <c r="O2820" i="1" s="1"/>
  <c r="I2821" i="1"/>
  <c r="J2821" i="1"/>
  <c r="O2821" i="1" s="1"/>
  <c r="L2821" i="1"/>
  <c r="I2822" i="1"/>
  <c r="J2822" i="1"/>
  <c r="O2822" i="1" s="1"/>
  <c r="K2822" i="1"/>
  <c r="M2822" i="1"/>
  <c r="I2823" i="1"/>
  <c r="J2823" i="1"/>
  <c r="O2823" i="1" s="1"/>
  <c r="I2824" i="1"/>
  <c r="N2824" i="1" s="1"/>
  <c r="J2824" i="1"/>
  <c r="O2824" i="1" s="1"/>
  <c r="K2824" i="1"/>
  <c r="L2824" i="1"/>
  <c r="I2825" i="1"/>
  <c r="J2825" i="1"/>
  <c r="O2825" i="1" s="1"/>
  <c r="K2825" i="1"/>
  <c r="L2825" i="1"/>
  <c r="M2825" i="1"/>
  <c r="N2825" i="1"/>
  <c r="I2826" i="1"/>
  <c r="L2826" i="1" s="1"/>
  <c r="J2826" i="1"/>
  <c r="O2826" i="1" s="1"/>
  <c r="K2826" i="1"/>
  <c r="M2826" i="1"/>
  <c r="N2826" i="1"/>
  <c r="I2827" i="1"/>
  <c r="J2827" i="1"/>
  <c r="O2827" i="1" s="1"/>
  <c r="K2827" i="1"/>
  <c r="L2827" i="1"/>
  <c r="M2827" i="1"/>
  <c r="N2827" i="1"/>
  <c r="I2828" i="1"/>
  <c r="J2828" i="1"/>
  <c r="O2828" i="1" s="1"/>
  <c r="I2829" i="1"/>
  <c r="J2829" i="1"/>
  <c r="O2829" i="1" s="1"/>
  <c r="L2829" i="1"/>
  <c r="N2829" i="1"/>
  <c r="I2830" i="1"/>
  <c r="K2830" i="1" s="1"/>
  <c r="J2830" i="1"/>
  <c r="O2830" i="1" s="1"/>
  <c r="M2830" i="1"/>
  <c r="I2831" i="1"/>
  <c r="J2831" i="1"/>
  <c r="O2831" i="1" s="1"/>
  <c r="I2832" i="1"/>
  <c r="N2832" i="1" s="1"/>
  <c r="J2832" i="1"/>
  <c r="O2832" i="1" s="1"/>
  <c r="K2832" i="1"/>
  <c r="L2832" i="1"/>
  <c r="M2832" i="1"/>
  <c r="I2833" i="1"/>
  <c r="J2833" i="1"/>
  <c r="O2833" i="1" s="1"/>
  <c r="K2833" i="1"/>
  <c r="L2833" i="1"/>
  <c r="M2833" i="1"/>
  <c r="N2833" i="1"/>
  <c r="I2834" i="1"/>
  <c r="J2834" i="1"/>
  <c r="O2834" i="1" s="1"/>
  <c r="I2835" i="1"/>
  <c r="J2835" i="1"/>
  <c r="O2835" i="1" s="1"/>
  <c r="K2835" i="1"/>
  <c r="L2835" i="1"/>
  <c r="M2835" i="1"/>
  <c r="N2835" i="1"/>
  <c r="I2836" i="1"/>
  <c r="J2836" i="1"/>
  <c r="O2836" i="1" s="1"/>
  <c r="I2837" i="1"/>
  <c r="J2837" i="1"/>
  <c r="O2837" i="1" s="1"/>
  <c r="L2837" i="1"/>
  <c r="N2837" i="1"/>
  <c r="I2838" i="1"/>
  <c r="M2838" i="1" s="1"/>
  <c r="J2838" i="1"/>
  <c r="O2838" i="1" s="1"/>
  <c r="K2838" i="1"/>
  <c r="I2839" i="1"/>
  <c r="J2839" i="1"/>
  <c r="O2839" i="1" s="1"/>
  <c r="K2839" i="1"/>
  <c r="I2840" i="1"/>
  <c r="N2840" i="1" s="1"/>
  <c r="J2840" i="1"/>
  <c r="O2840" i="1" s="1"/>
  <c r="K2840" i="1"/>
  <c r="L2840" i="1"/>
  <c r="M2840" i="1"/>
  <c r="I2841" i="1"/>
  <c r="J2841" i="1"/>
  <c r="O2841" i="1" s="1"/>
  <c r="K2841" i="1"/>
  <c r="L2841" i="1"/>
  <c r="M2841" i="1"/>
  <c r="N2841" i="1"/>
  <c r="I2842" i="1"/>
  <c r="J2842" i="1"/>
  <c r="O2842" i="1" s="1"/>
  <c r="I2843" i="1"/>
  <c r="J2843" i="1"/>
  <c r="O2843" i="1" s="1"/>
  <c r="K2843" i="1"/>
  <c r="L2843" i="1"/>
  <c r="M2843" i="1"/>
  <c r="N2843" i="1"/>
  <c r="I2844" i="1"/>
  <c r="L2844" i="1" s="1"/>
  <c r="J2844" i="1"/>
  <c r="O2844" i="1" s="1"/>
  <c r="K2844" i="1"/>
  <c r="M2844" i="1"/>
  <c r="I2845" i="1"/>
  <c r="J2845" i="1"/>
  <c r="O2845" i="1" s="1"/>
  <c r="L2845" i="1"/>
  <c r="N2845" i="1"/>
  <c r="I2846" i="1"/>
  <c r="J2846" i="1"/>
  <c r="O2846" i="1" s="1"/>
  <c r="I2847" i="1"/>
  <c r="M2847" i="1" s="1"/>
  <c r="J2847" i="1"/>
  <c r="O2847" i="1" s="1"/>
  <c r="K2847" i="1"/>
  <c r="L2847" i="1"/>
  <c r="I2848" i="1"/>
  <c r="N2848" i="1" s="1"/>
  <c r="J2848" i="1"/>
  <c r="O2848" i="1" s="1"/>
  <c r="L2848" i="1"/>
  <c r="M2848" i="1"/>
  <c r="I2849" i="1"/>
  <c r="J2849" i="1"/>
  <c r="O2849" i="1" s="1"/>
  <c r="K2849" i="1"/>
  <c r="L2849" i="1"/>
  <c r="M2849" i="1"/>
  <c r="N2849" i="1"/>
  <c r="I2850" i="1"/>
  <c r="J2850" i="1"/>
  <c r="O2850" i="1" s="1"/>
  <c r="I2851" i="1"/>
  <c r="J2851" i="1"/>
  <c r="O2851" i="1" s="1"/>
  <c r="K2851" i="1"/>
  <c r="L2851" i="1"/>
  <c r="M2851" i="1"/>
  <c r="N2851" i="1"/>
  <c r="I2852" i="1"/>
  <c r="L2852" i="1" s="1"/>
  <c r="J2852" i="1"/>
  <c r="O2852" i="1" s="1"/>
  <c r="K2852" i="1"/>
  <c r="M2852" i="1"/>
  <c r="N2852" i="1"/>
  <c r="I2853" i="1"/>
  <c r="L2853" i="1" s="1"/>
  <c r="J2853" i="1"/>
  <c r="O2853" i="1" s="1"/>
  <c r="N2853" i="1"/>
  <c r="I2854" i="1"/>
  <c r="J2854" i="1"/>
  <c r="O2854" i="1" s="1"/>
  <c r="I2855" i="1"/>
  <c r="M2855" i="1" s="1"/>
  <c r="J2855" i="1"/>
  <c r="O2855" i="1" s="1"/>
  <c r="K2855" i="1"/>
  <c r="L2855" i="1"/>
  <c r="N2855" i="1"/>
  <c r="I2856" i="1"/>
  <c r="N2856" i="1" s="1"/>
  <c r="J2856" i="1"/>
  <c r="O2856" i="1" s="1"/>
  <c r="K2856" i="1"/>
  <c r="M2856" i="1"/>
  <c r="I2857" i="1"/>
  <c r="J2857" i="1"/>
  <c r="O2857" i="1" s="1"/>
  <c r="K2857" i="1"/>
  <c r="L2857" i="1"/>
  <c r="M2857" i="1"/>
  <c r="N2857" i="1"/>
  <c r="I2858" i="1"/>
  <c r="M2858" i="1" s="1"/>
  <c r="J2858" i="1"/>
  <c r="O2858" i="1" s="1"/>
  <c r="K2858" i="1"/>
  <c r="L2858" i="1"/>
  <c r="I2859" i="1"/>
  <c r="J2859" i="1"/>
  <c r="O2859" i="1" s="1"/>
  <c r="K2859" i="1"/>
  <c r="L2859" i="1"/>
  <c r="M2859" i="1"/>
  <c r="N2859" i="1"/>
  <c r="I2860" i="1"/>
  <c r="L2860" i="1" s="1"/>
  <c r="J2860" i="1"/>
  <c r="O2860" i="1" s="1"/>
  <c r="K2860" i="1"/>
  <c r="M2860" i="1"/>
  <c r="N2860" i="1"/>
  <c r="I2861" i="1"/>
  <c r="N2861" i="1" s="1"/>
  <c r="J2861" i="1"/>
  <c r="O2861" i="1" s="1"/>
  <c r="L2861" i="1"/>
  <c r="I2862" i="1"/>
  <c r="K2862" i="1" s="1"/>
  <c r="J2862" i="1"/>
  <c r="O2862" i="1" s="1"/>
  <c r="I2863" i="1"/>
  <c r="M2863" i="1" s="1"/>
  <c r="J2863" i="1"/>
  <c r="O2863" i="1" s="1"/>
  <c r="K2863" i="1"/>
  <c r="L2863" i="1"/>
  <c r="N2863" i="1"/>
  <c r="I2864" i="1"/>
  <c r="J2864" i="1"/>
  <c r="O2864" i="1" s="1"/>
  <c r="I2865" i="1"/>
  <c r="J2865" i="1"/>
  <c r="O2865" i="1" s="1"/>
  <c r="K2865" i="1"/>
  <c r="L2865" i="1"/>
  <c r="M2865" i="1"/>
  <c r="N2865" i="1"/>
  <c r="I2866" i="1"/>
  <c r="J2866" i="1"/>
  <c r="O2866" i="1" s="1"/>
  <c r="K2866" i="1"/>
  <c r="L2866" i="1"/>
  <c r="M2866" i="1"/>
  <c r="N2866" i="1"/>
  <c r="I2867" i="1"/>
  <c r="J2867" i="1"/>
  <c r="O2867" i="1" s="1"/>
  <c r="K2867" i="1"/>
  <c r="L2867" i="1"/>
  <c r="M2867" i="1"/>
  <c r="N2867" i="1"/>
  <c r="I2868" i="1"/>
  <c r="L2868" i="1" s="1"/>
  <c r="J2868" i="1"/>
  <c r="O2868" i="1" s="1"/>
  <c r="M2868" i="1"/>
  <c r="N2868" i="1"/>
  <c r="I2869" i="1"/>
  <c r="J2869" i="1"/>
  <c r="O2869" i="1" s="1"/>
  <c r="I2870" i="1"/>
  <c r="J2870" i="1"/>
  <c r="O2870" i="1" s="1"/>
  <c r="K2870" i="1"/>
  <c r="M2870" i="1"/>
  <c r="I2871" i="1"/>
  <c r="M2871" i="1" s="1"/>
  <c r="J2871" i="1"/>
  <c r="O2871" i="1" s="1"/>
  <c r="L2871" i="1"/>
  <c r="N2871" i="1"/>
  <c r="I2872" i="1"/>
  <c r="J2872" i="1"/>
  <c r="O2872" i="1" s="1"/>
  <c r="I2873" i="1"/>
  <c r="J2873" i="1"/>
  <c r="O2873" i="1" s="1"/>
  <c r="K2873" i="1"/>
  <c r="L2873" i="1"/>
  <c r="M2873" i="1"/>
  <c r="N2873" i="1"/>
  <c r="I2874" i="1"/>
  <c r="J2874" i="1"/>
  <c r="O2874" i="1" s="1"/>
  <c r="K2874" i="1"/>
  <c r="L2874" i="1"/>
  <c r="M2874" i="1"/>
  <c r="N2874" i="1"/>
  <c r="I2875" i="1"/>
  <c r="J2875" i="1"/>
  <c r="O2875" i="1" s="1"/>
  <c r="K2875" i="1"/>
  <c r="L2875" i="1"/>
  <c r="M2875" i="1"/>
  <c r="N2875" i="1"/>
  <c r="I2876" i="1"/>
  <c r="L2876" i="1" s="1"/>
  <c r="J2876" i="1"/>
  <c r="O2876" i="1" s="1"/>
  <c r="K2876" i="1"/>
  <c r="N2876" i="1"/>
  <c r="I2877" i="1"/>
  <c r="J2877" i="1"/>
  <c r="O2877" i="1" s="1"/>
  <c r="I2878" i="1"/>
  <c r="J2878" i="1"/>
  <c r="O2878" i="1" s="1"/>
  <c r="K2878" i="1"/>
  <c r="M2878" i="1"/>
  <c r="I2879" i="1"/>
  <c r="M2879" i="1" s="1"/>
  <c r="J2879" i="1"/>
  <c r="O2879" i="1" s="1"/>
  <c r="K2879" i="1"/>
  <c r="N2879" i="1"/>
  <c r="I2880" i="1"/>
  <c r="J2880" i="1"/>
  <c r="O2880" i="1" s="1"/>
  <c r="K2880" i="1"/>
  <c r="I2881" i="1"/>
  <c r="J2881" i="1"/>
  <c r="O2881" i="1" s="1"/>
  <c r="K2881" i="1"/>
  <c r="L2881" i="1"/>
  <c r="M2881" i="1"/>
  <c r="N2881" i="1"/>
  <c r="I2882" i="1"/>
  <c r="K2882" i="1" s="1"/>
  <c r="J2882" i="1"/>
  <c r="O2882" i="1" s="1"/>
  <c r="L2882" i="1"/>
  <c r="M2882" i="1"/>
  <c r="N2882" i="1"/>
  <c r="I2883" i="1"/>
  <c r="J2883" i="1"/>
  <c r="O2883" i="1" s="1"/>
  <c r="K2883" i="1"/>
  <c r="L2883" i="1"/>
  <c r="M2883" i="1"/>
  <c r="N2883" i="1"/>
  <c r="I2884" i="1"/>
  <c r="J2884" i="1"/>
  <c r="O2884" i="1" s="1"/>
  <c r="I2885" i="1"/>
  <c r="J2885" i="1"/>
  <c r="O2885" i="1" s="1"/>
  <c r="I2886" i="1"/>
  <c r="J2886" i="1"/>
  <c r="O2886" i="1" s="1"/>
  <c r="K2886" i="1"/>
  <c r="M2886" i="1"/>
  <c r="I2887" i="1"/>
  <c r="J2887" i="1"/>
  <c r="O2887" i="1" s="1"/>
  <c r="I2888" i="1"/>
  <c r="N2888" i="1" s="1"/>
  <c r="J2888" i="1"/>
  <c r="O2888" i="1" s="1"/>
  <c r="K2888" i="1"/>
  <c r="L2888" i="1"/>
  <c r="I2889" i="1"/>
  <c r="J2889" i="1"/>
  <c r="O2889" i="1" s="1"/>
  <c r="K2889" i="1"/>
  <c r="L2889" i="1"/>
  <c r="M2889" i="1"/>
  <c r="N2889" i="1"/>
  <c r="I2890" i="1"/>
  <c r="L2890" i="1" s="1"/>
  <c r="J2890" i="1"/>
  <c r="O2890" i="1" s="1"/>
  <c r="K2890" i="1"/>
  <c r="M2890" i="1"/>
  <c r="N2890" i="1"/>
  <c r="I2891" i="1"/>
  <c r="J2891" i="1"/>
  <c r="O2891" i="1" s="1"/>
  <c r="K2891" i="1"/>
  <c r="L2891" i="1"/>
  <c r="M2891" i="1"/>
  <c r="N2891" i="1"/>
  <c r="I2892" i="1"/>
  <c r="J2892" i="1"/>
  <c r="O2892" i="1" s="1"/>
  <c r="I2893" i="1"/>
  <c r="J2893" i="1"/>
  <c r="O2893" i="1" s="1"/>
  <c r="L2893" i="1"/>
  <c r="N2893" i="1"/>
  <c r="I2894" i="1"/>
  <c r="K2894" i="1" s="1"/>
  <c r="J2894" i="1"/>
  <c r="O2894" i="1" s="1"/>
  <c r="M2894" i="1"/>
  <c r="I2895" i="1"/>
  <c r="J2895" i="1"/>
  <c r="O2895" i="1" s="1"/>
  <c r="I2896" i="1"/>
  <c r="N2896" i="1" s="1"/>
  <c r="J2896" i="1"/>
  <c r="O2896" i="1" s="1"/>
  <c r="K2896" i="1"/>
  <c r="L2896" i="1"/>
  <c r="M2896" i="1"/>
  <c r="I2897" i="1"/>
  <c r="J2897" i="1"/>
  <c r="O2897" i="1" s="1"/>
  <c r="K2897" i="1"/>
  <c r="L2897" i="1"/>
  <c r="M2897" i="1"/>
  <c r="N2897" i="1"/>
  <c r="I2898" i="1"/>
  <c r="J2898" i="1"/>
  <c r="O2898" i="1" s="1"/>
  <c r="I2899" i="1"/>
  <c r="J2899" i="1"/>
  <c r="O2899" i="1" s="1"/>
  <c r="K2899" i="1"/>
  <c r="L2899" i="1"/>
  <c r="M2899" i="1"/>
  <c r="N2899" i="1"/>
  <c r="I2900" i="1"/>
  <c r="J2900" i="1"/>
  <c r="O2900" i="1" s="1"/>
  <c r="K2900" i="1"/>
  <c r="I2901" i="1"/>
  <c r="J2901" i="1"/>
  <c r="O2901" i="1" s="1"/>
  <c r="L2901" i="1"/>
  <c r="N2901" i="1"/>
  <c r="I2902" i="1"/>
  <c r="M2902" i="1" s="1"/>
  <c r="J2902" i="1"/>
  <c r="O2902" i="1" s="1"/>
  <c r="K2902" i="1"/>
  <c r="I2903" i="1"/>
  <c r="J2903" i="1"/>
  <c r="O2903" i="1" s="1"/>
  <c r="K2903" i="1"/>
  <c r="I2904" i="1"/>
  <c r="N2904" i="1" s="1"/>
  <c r="J2904" i="1"/>
  <c r="O2904" i="1" s="1"/>
  <c r="K2904" i="1"/>
  <c r="L2904" i="1"/>
  <c r="M2904" i="1"/>
  <c r="I2905" i="1"/>
  <c r="J2905" i="1"/>
  <c r="O2905" i="1" s="1"/>
  <c r="K2905" i="1"/>
  <c r="L2905" i="1"/>
  <c r="M2905" i="1"/>
  <c r="N2905" i="1"/>
  <c r="I2906" i="1"/>
  <c r="J2906" i="1"/>
  <c r="O2906" i="1" s="1"/>
  <c r="I2907" i="1"/>
  <c r="J2907" i="1"/>
  <c r="O2907" i="1" s="1"/>
  <c r="K2907" i="1"/>
  <c r="L2907" i="1"/>
  <c r="M2907" i="1"/>
  <c r="N2907" i="1"/>
  <c r="I2908" i="1"/>
  <c r="L2908" i="1" s="1"/>
  <c r="J2908" i="1"/>
  <c r="O2908" i="1" s="1"/>
  <c r="K2908" i="1"/>
  <c r="M2908" i="1"/>
  <c r="I2909" i="1"/>
  <c r="J2909" i="1"/>
  <c r="O2909" i="1" s="1"/>
  <c r="L2909" i="1"/>
  <c r="N2909" i="1"/>
  <c r="I2910" i="1"/>
  <c r="J2910" i="1"/>
  <c r="O2910" i="1" s="1"/>
  <c r="I2911" i="1"/>
  <c r="M2911" i="1" s="1"/>
  <c r="J2911" i="1"/>
  <c r="O2911" i="1" s="1"/>
  <c r="K2911" i="1"/>
  <c r="L2911" i="1"/>
  <c r="I2912" i="1"/>
  <c r="N2912" i="1" s="1"/>
  <c r="J2912" i="1"/>
  <c r="O2912" i="1" s="1"/>
  <c r="L2912" i="1"/>
  <c r="M2912" i="1"/>
  <c r="I2913" i="1"/>
  <c r="J2913" i="1"/>
  <c r="O2913" i="1" s="1"/>
  <c r="K2913" i="1"/>
  <c r="L2913" i="1"/>
  <c r="M2913" i="1"/>
  <c r="N2913" i="1"/>
  <c r="I2914" i="1"/>
  <c r="J2914" i="1"/>
  <c r="O2914" i="1" s="1"/>
  <c r="K2914" i="1"/>
  <c r="I2915" i="1"/>
  <c r="J2915" i="1"/>
  <c r="O2915" i="1" s="1"/>
  <c r="K2915" i="1"/>
  <c r="L2915" i="1"/>
  <c r="M2915" i="1"/>
  <c r="N2915" i="1"/>
  <c r="I2916" i="1"/>
  <c r="L2916" i="1" s="1"/>
  <c r="J2916" i="1"/>
  <c r="O2916" i="1" s="1"/>
  <c r="K2916" i="1"/>
  <c r="M2916" i="1"/>
  <c r="N2916" i="1"/>
  <c r="I2917" i="1"/>
  <c r="L2917" i="1" s="1"/>
  <c r="J2917" i="1"/>
  <c r="O2917" i="1" s="1"/>
  <c r="N2917" i="1"/>
  <c r="I2918" i="1"/>
  <c r="J2918" i="1"/>
  <c r="O2918" i="1" s="1"/>
  <c r="I2919" i="1"/>
  <c r="M2919" i="1" s="1"/>
  <c r="J2919" i="1"/>
  <c r="O2919" i="1" s="1"/>
  <c r="K2919" i="1"/>
  <c r="L2919" i="1"/>
  <c r="N2919" i="1"/>
  <c r="I2920" i="1"/>
  <c r="N2920" i="1" s="1"/>
  <c r="J2920" i="1"/>
  <c r="O2920" i="1" s="1"/>
  <c r="K2920" i="1"/>
  <c r="M2920" i="1"/>
  <c r="I2921" i="1"/>
  <c r="J2921" i="1"/>
  <c r="O2921" i="1" s="1"/>
  <c r="K2921" i="1"/>
  <c r="L2921" i="1"/>
  <c r="M2921" i="1"/>
  <c r="N2921" i="1"/>
  <c r="I2922" i="1"/>
  <c r="M2922" i="1" s="1"/>
  <c r="J2922" i="1"/>
  <c r="O2922" i="1" s="1"/>
  <c r="K2922" i="1"/>
  <c r="L2922" i="1"/>
  <c r="I2923" i="1"/>
  <c r="J2923" i="1"/>
  <c r="O2923" i="1" s="1"/>
  <c r="K2923" i="1"/>
  <c r="L2923" i="1"/>
  <c r="M2923" i="1"/>
  <c r="N2923" i="1"/>
  <c r="I2924" i="1"/>
  <c r="L2924" i="1" s="1"/>
  <c r="J2924" i="1"/>
  <c r="O2924" i="1" s="1"/>
  <c r="K2924" i="1"/>
  <c r="M2924" i="1"/>
  <c r="N2924" i="1"/>
  <c r="I2925" i="1"/>
  <c r="N2925" i="1" s="1"/>
  <c r="J2925" i="1"/>
  <c r="O2925" i="1" s="1"/>
  <c r="L2925" i="1"/>
  <c r="I2926" i="1"/>
  <c r="J2926" i="1"/>
  <c r="O2926" i="1" s="1"/>
  <c r="K2926" i="1"/>
  <c r="I2927" i="1"/>
  <c r="M2927" i="1" s="1"/>
  <c r="J2927" i="1"/>
  <c r="O2927" i="1" s="1"/>
  <c r="K2927" i="1"/>
  <c r="L2927" i="1"/>
  <c r="N2927" i="1"/>
  <c r="I2928" i="1"/>
  <c r="J2928" i="1"/>
  <c r="O2928" i="1" s="1"/>
  <c r="I2929" i="1"/>
  <c r="J2929" i="1"/>
  <c r="O2929" i="1" s="1"/>
  <c r="K2929" i="1"/>
  <c r="L2929" i="1"/>
  <c r="M2929" i="1"/>
  <c r="N2929" i="1"/>
  <c r="I2930" i="1"/>
  <c r="J2930" i="1"/>
  <c r="O2930" i="1" s="1"/>
  <c r="K2930" i="1"/>
  <c r="L2930" i="1"/>
  <c r="M2930" i="1"/>
  <c r="N2930" i="1"/>
  <c r="I2931" i="1"/>
  <c r="J2931" i="1"/>
  <c r="O2931" i="1" s="1"/>
  <c r="K2931" i="1"/>
  <c r="L2931" i="1"/>
  <c r="M2931" i="1"/>
  <c r="N2931" i="1"/>
  <c r="I2932" i="1"/>
  <c r="L2932" i="1" s="1"/>
  <c r="J2932" i="1"/>
  <c r="O2932" i="1" s="1"/>
  <c r="M2932" i="1"/>
  <c r="N2932" i="1"/>
  <c r="I2933" i="1"/>
  <c r="J2933" i="1"/>
  <c r="O2933" i="1" s="1"/>
  <c r="I2934" i="1"/>
  <c r="J2934" i="1"/>
  <c r="O2934" i="1" s="1"/>
  <c r="K2934" i="1"/>
  <c r="M2934" i="1"/>
  <c r="I2935" i="1"/>
  <c r="M2935" i="1" s="1"/>
  <c r="J2935" i="1"/>
  <c r="O2935" i="1" s="1"/>
  <c r="L2935" i="1"/>
  <c r="N2935" i="1"/>
  <c r="I2936" i="1"/>
  <c r="J2936" i="1"/>
  <c r="O2936" i="1" s="1"/>
  <c r="I2937" i="1"/>
  <c r="J2937" i="1"/>
  <c r="O2937" i="1" s="1"/>
  <c r="K2937" i="1"/>
  <c r="L2937" i="1"/>
  <c r="M2937" i="1"/>
  <c r="N2937" i="1"/>
  <c r="I2938" i="1"/>
  <c r="J2938" i="1"/>
  <c r="O2938" i="1" s="1"/>
  <c r="K2938" i="1"/>
  <c r="L2938" i="1"/>
  <c r="M2938" i="1"/>
  <c r="N2938" i="1"/>
  <c r="I2939" i="1"/>
  <c r="J2939" i="1"/>
  <c r="O2939" i="1" s="1"/>
  <c r="K2939" i="1"/>
  <c r="L2939" i="1"/>
  <c r="M2939" i="1"/>
  <c r="N2939" i="1"/>
  <c r="I2940" i="1"/>
  <c r="L2940" i="1" s="1"/>
  <c r="J2940" i="1"/>
  <c r="O2940" i="1" s="1"/>
  <c r="K2940" i="1"/>
  <c r="N2940" i="1"/>
  <c r="I2941" i="1"/>
  <c r="J2941" i="1"/>
  <c r="O2941" i="1" s="1"/>
  <c r="I2942" i="1"/>
  <c r="J2942" i="1"/>
  <c r="O2942" i="1" s="1"/>
  <c r="K2942" i="1"/>
  <c r="M2942" i="1"/>
  <c r="I2943" i="1"/>
  <c r="M2943" i="1" s="1"/>
  <c r="J2943" i="1"/>
  <c r="O2943" i="1" s="1"/>
  <c r="K2943" i="1"/>
  <c r="N2943" i="1"/>
  <c r="I2944" i="1"/>
  <c r="J2944" i="1"/>
  <c r="O2944" i="1" s="1"/>
  <c r="I2945" i="1"/>
  <c r="M2945" i="1" s="1"/>
  <c r="J2945" i="1"/>
  <c r="O2945" i="1" s="1"/>
  <c r="K2945" i="1"/>
  <c r="L2945" i="1"/>
  <c r="I2946" i="1"/>
  <c r="J2946" i="1"/>
  <c r="O2946" i="1" s="1"/>
  <c r="K2946" i="1"/>
  <c r="L2946" i="1"/>
  <c r="M2946" i="1"/>
  <c r="N2946" i="1"/>
  <c r="I2947" i="1"/>
  <c r="J2947" i="1"/>
  <c r="O2947" i="1" s="1"/>
  <c r="K2947" i="1"/>
  <c r="L2947" i="1"/>
  <c r="M2947" i="1"/>
  <c r="N2947" i="1"/>
  <c r="I2948" i="1"/>
  <c r="L2948" i="1" s="1"/>
  <c r="J2948" i="1"/>
  <c r="O2948" i="1" s="1"/>
  <c r="K2948" i="1"/>
  <c r="M2948" i="1"/>
  <c r="N2948" i="1"/>
  <c r="I2949" i="1"/>
  <c r="J2949" i="1"/>
  <c r="O2949" i="1" s="1"/>
  <c r="I2950" i="1"/>
  <c r="J2950" i="1"/>
  <c r="O2950" i="1" s="1"/>
  <c r="K2950" i="1"/>
  <c r="I2951" i="1"/>
  <c r="M2951" i="1" s="1"/>
  <c r="J2951" i="1"/>
  <c r="O2951" i="1" s="1"/>
  <c r="K2951" i="1"/>
  <c r="L2951" i="1"/>
  <c r="N2951" i="1"/>
  <c r="I2952" i="1"/>
  <c r="N2952" i="1" s="1"/>
  <c r="J2952" i="1"/>
  <c r="O2952" i="1" s="1"/>
  <c r="L2952" i="1"/>
  <c r="M2952" i="1"/>
  <c r="I2953" i="1"/>
  <c r="J2953" i="1"/>
  <c r="O2953" i="1" s="1"/>
  <c r="I2954" i="1"/>
  <c r="J2954" i="1"/>
  <c r="O2954" i="1" s="1"/>
  <c r="K2954" i="1"/>
  <c r="I2955" i="1"/>
  <c r="J2955" i="1"/>
  <c r="O2955" i="1" s="1"/>
  <c r="K2955" i="1"/>
  <c r="L2955" i="1"/>
  <c r="M2955" i="1"/>
  <c r="N2955" i="1"/>
  <c r="I2956" i="1"/>
  <c r="J2956" i="1"/>
  <c r="O2956" i="1" s="1"/>
  <c r="K2956" i="1"/>
  <c r="L2956" i="1"/>
  <c r="M2956" i="1"/>
  <c r="N2956" i="1"/>
  <c r="I2957" i="1"/>
  <c r="K2957" i="1" s="1"/>
  <c r="J2957" i="1"/>
  <c r="O2957" i="1" s="1"/>
  <c r="L2957" i="1"/>
  <c r="M2957" i="1"/>
  <c r="N2957" i="1"/>
  <c r="I2958" i="1"/>
  <c r="L2958" i="1" s="1"/>
  <c r="J2958" i="1"/>
  <c r="O2958" i="1" s="1"/>
  <c r="K2958" i="1"/>
  <c r="N2958" i="1"/>
  <c r="I2959" i="1"/>
  <c r="J2959" i="1"/>
  <c r="O2959" i="1" s="1"/>
  <c r="I2960" i="1"/>
  <c r="N2960" i="1" s="1"/>
  <c r="J2960" i="1"/>
  <c r="O2960" i="1" s="1"/>
  <c r="K2960" i="1"/>
  <c r="L2960" i="1"/>
  <c r="I2961" i="1"/>
  <c r="J2961" i="1"/>
  <c r="O2961" i="1" s="1"/>
  <c r="K2961" i="1"/>
  <c r="L2961" i="1"/>
  <c r="M2961" i="1"/>
  <c r="N2961" i="1"/>
  <c r="I2962" i="1"/>
  <c r="L2962" i="1" s="1"/>
  <c r="J2962" i="1"/>
  <c r="O2962" i="1" s="1"/>
  <c r="K2962" i="1"/>
  <c r="M2962" i="1"/>
  <c r="N2962" i="1"/>
  <c r="I2963" i="1"/>
  <c r="J2963" i="1"/>
  <c r="O2963" i="1" s="1"/>
  <c r="K2963" i="1"/>
  <c r="L2963" i="1"/>
  <c r="M2963" i="1"/>
  <c r="N2963" i="1"/>
  <c r="I2964" i="1"/>
  <c r="J2964" i="1"/>
  <c r="O2964" i="1" s="1"/>
  <c r="I2965" i="1"/>
  <c r="J2965" i="1"/>
  <c r="O2965" i="1" s="1"/>
  <c r="L2965" i="1"/>
  <c r="I2966" i="1"/>
  <c r="L2966" i="1" s="1"/>
  <c r="J2966" i="1"/>
  <c r="O2966" i="1" s="1"/>
  <c r="K2966" i="1"/>
  <c r="M2966" i="1"/>
  <c r="N2966" i="1"/>
  <c r="I2967" i="1"/>
  <c r="M2967" i="1" s="1"/>
  <c r="J2967" i="1"/>
  <c r="O2967" i="1" s="1"/>
  <c r="L2967" i="1"/>
  <c r="N2967" i="1"/>
  <c r="I2968" i="1"/>
  <c r="J2968" i="1"/>
  <c r="O2968" i="1" s="1"/>
  <c r="I2969" i="1"/>
  <c r="J2969" i="1"/>
  <c r="O2969" i="1" s="1"/>
  <c r="K2969" i="1"/>
  <c r="I2970" i="1"/>
  <c r="J2970" i="1"/>
  <c r="O2970" i="1" s="1"/>
  <c r="K2970" i="1"/>
  <c r="L2970" i="1"/>
  <c r="M2970" i="1"/>
  <c r="N2970" i="1"/>
  <c r="I2971" i="1"/>
  <c r="J2971" i="1"/>
  <c r="O2971" i="1" s="1"/>
  <c r="K2971" i="1"/>
  <c r="L2971" i="1"/>
  <c r="M2971" i="1"/>
  <c r="N2971" i="1"/>
  <c r="I2972" i="1"/>
  <c r="K2972" i="1" s="1"/>
  <c r="J2972" i="1"/>
  <c r="O2972" i="1" s="1"/>
  <c r="L2972" i="1"/>
  <c r="M2972" i="1"/>
  <c r="N2972" i="1"/>
  <c r="I2973" i="1"/>
  <c r="K2973" i="1" s="1"/>
  <c r="J2973" i="1"/>
  <c r="O2973" i="1" s="1"/>
  <c r="L2973" i="1"/>
  <c r="N2973" i="1"/>
  <c r="I2974" i="1"/>
  <c r="J2974" i="1"/>
  <c r="O2974" i="1" s="1"/>
  <c r="I2975" i="1"/>
  <c r="M2975" i="1" s="1"/>
  <c r="J2975" i="1"/>
  <c r="O2975" i="1" s="1"/>
  <c r="K2975" i="1"/>
  <c r="L2975" i="1"/>
  <c r="I2976" i="1"/>
  <c r="N2976" i="1" s="1"/>
  <c r="J2976" i="1"/>
  <c r="O2976" i="1" s="1"/>
  <c r="K2976" i="1"/>
  <c r="L2976" i="1"/>
  <c r="M2976" i="1"/>
  <c r="I2977" i="1"/>
  <c r="L2977" i="1" s="1"/>
  <c r="J2977" i="1"/>
  <c r="O2977" i="1" s="1"/>
  <c r="K2977" i="1"/>
  <c r="M2977" i="1"/>
  <c r="N2977" i="1"/>
  <c r="I2978" i="1"/>
  <c r="J2978" i="1"/>
  <c r="O2978" i="1" s="1"/>
  <c r="I2979" i="1"/>
  <c r="J2979" i="1"/>
  <c r="O2979" i="1" s="1"/>
  <c r="K2979" i="1"/>
  <c r="L2979" i="1"/>
  <c r="M2979" i="1"/>
  <c r="N2979" i="1"/>
  <c r="I2980" i="1"/>
  <c r="M2980" i="1" s="1"/>
  <c r="J2980" i="1"/>
  <c r="O2980" i="1" s="1"/>
  <c r="K2980" i="1"/>
  <c r="L2980" i="1"/>
  <c r="I2981" i="1"/>
  <c r="K2981" i="1" s="1"/>
  <c r="J2981" i="1"/>
  <c r="O2981" i="1" s="1"/>
  <c r="L2981" i="1"/>
  <c r="M2981" i="1"/>
  <c r="N2981" i="1"/>
  <c r="I2982" i="1"/>
  <c r="L2982" i="1" s="1"/>
  <c r="J2982" i="1"/>
  <c r="O2982" i="1" s="1"/>
  <c r="M2982" i="1"/>
  <c r="N2982" i="1"/>
  <c r="I2983" i="1"/>
  <c r="J2983" i="1"/>
  <c r="O2983" i="1" s="1"/>
  <c r="I2984" i="1"/>
  <c r="K2984" i="1" s="1"/>
  <c r="J2984" i="1"/>
  <c r="O2984" i="1" s="1"/>
  <c r="I2985" i="1"/>
  <c r="J2985" i="1"/>
  <c r="O2985" i="1" s="1"/>
  <c r="K2985" i="1"/>
  <c r="L2985" i="1"/>
  <c r="M2985" i="1"/>
  <c r="N2985" i="1"/>
  <c r="I2986" i="1"/>
  <c r="K2986" i="1" s="1"/>
  <c r="J2986" i="1"/>
  <c r="O2986" i="1" s="1"/>
  <c r="L2986" i="1"/>
  <c r="M2986" i="1"/>
  <c r="N2986" i="1"/>
  <c r="I2987" i="1"/>
  <c r="J2987" i="1"/>
  <c r="O2987" i="1" s="1"/>
  <c r="K2987" i="1"/>
  <c r="L2987" i="1"/>
  <c r="M2987" i="1"/>
  <c r="N2987" i="1"/>
  <c r="I2988" i="1"/>
  <c r="J2988" i="1"/>
  <c r="O2988" i="1" s="1"/>
  <c r="I2989" i="1"/>
  <c r="J2989" i="1"/>
  <c r="O2989" i="1" s="1"/>
  <c r="I2990" i="1"/>
  <c r="L2990" i="1" s="1"/>
  <c r="J2990" i="1"/>
  <c r="O2990" i="1" s="1"/>
  <c r="K2990" i="1"/>
  <c r="M2990" i="1"/>
  <c r="I2991" i="1"/>
  <c r="M2991" i="1" s="1"/>
  <c r="J2991" i="1"/>
  <c r="O2991" i="1" s="1"/>
  <c r="K2991" i="1"/>
  <c r="L2991" i="1"/>
  <c r="N2991" i="1"/>
  <c r="I2992" i="1"/>
  <c r="N2992" i="1" s="1"/>
  <c r="J2992" i="1"/>
  <c r="O2992" i="1" s="1"/>
  <c r="K2992" i="1"/>
  <c r="M2992" i="1"/>
  <c r="I2993" i="1"/>
  <c r="J2993" i="1"/>
  <c r="O2993" i="1" s="1"/>
  <c r="I2994" i="1"/>
  <c r="M2994" i="1" s="1"/>
  <c r="J2994" i="1"/>
  <c r="O2994" i="1" s="1"/>
  <c r="K2994" i="1"/>
  <c r="L2994" i="1"/>
  <c r="I2995" i="1"/>
  <c r="J2995" i="1"/>
  <c r="O2995" i="1" s="1"/>
  <c r="K2995" i="1"/>
  <c r="L2995" i="1"/>
  <c r="M2995" i="1"/>
  <c r="N2995" i="1"/>
  <c r="I2996" i="1"/>
  <c r="J2996" i="1"/>
  <c r="O2996" i="1" s="1"/>
  <c r="K2996" i="1"/>
  <c r="L2996" i="1"/>
  <c r="M2996" i="1"/>
  <c r="N2996" i="1"/>
  <c r="I2997" i="1"/>
  <c r="K2997" i="1" s="1"/>
  <c r="J2997" i="1"/>
  <c r="O2997" i="1" s="1"/>
  <c r="M2997" i="1"/>
  <c r="N2997" i="1"/>
  <c r="I2998" i="1"/>
  <c r="J2998" i="1"/>
  <c r="O2998" i="1" s="1"/>
  <c r="I2999" i="1"/>
  <c r="J2999" i="1"/>
  <c r="O2999" i="1" s="1"/>
  <c r="I3000" i="1"/>
  <c r="N3000" i="1" s="1"/>
  <c r="J3000" i="1"/>
  <c r="O3000" i="1" s="1"/>
  <c r="K3000" i="1"/>
  <c r="L3000" i="1"/>
  <c r="M3000" i="1"/>
  <c r="I3001" i="1"/>
  <c r="K3001" i="1" s="1"/>
  <c r="J3001" i="1"/>
  <c r="O3001" i="1" s="1"/>
  <c r="L3001" i="1"/>
  <c r="M3001" i="1"/>
  <c r="N3001" i="1"/>
  <c r="I3002" i="1"/>
  <c r="J3002" i="1"/>
  <c r="O3002" i="1" s="1"/>
  <c r="I3003" i="1"/>
  <c r="J3003" i="1"/>
  <c r="O3003" i="1" s="1"/>
  <c r="K3003" i="1"/>
  <c r="L3003" i="1"/>
  <c r="M3003" i="1"/>
  <c r="N3003" i="1"/>
  <c r="I3004" i="1"/>
  <c r="J3004" i="1"/>
  <c r="O3004" i="1" s="1"/>
  <c r="K3004" i="1"/>
  <c r="I3005" i="1"/>
  <c r="K3005" i="1" s="1"/>
  <c r="J3005" i="1"/>
  <c r="O3005" i="1" s="1"/>
  <c r="L3005" i="1"/>
  <c r="M3005" i="1"/>
  <c r="I3006" i="1"/>
  <c r="L3006" i="1" s="1"/>
  <c r="J3006" i="1"/>
  <c r="O3006" i="1" s="1"/>
  <c r="K3006" i="1"/>
  <c r="M3006" i="1"/>
  <c r="N3006" i="1"/>
  <c r="I3007" i="1"/>
  <c r="M3007" i="1" s="1"/>
  <c r="J3007" i="1"/>
  <c r="O3007" i="1" s="1"/>
  <c r="K3007" i="1"/>
  <c r="N3007" i="1"/>
  <c r="I3008" i="1"/>
  <c r="J3008" i="1"/>
  <c r="O3008" i="1" s="1"/>
  <c r="I3009" i="1"/>
  <c r="M3009" i="1" s="1"/>
  <c r="J3009" i="1"/>
  <c r="O3009" i="1" s="1"/>
  <c r="K3009" i="1"/>
  <c r="L3009" i="1"/>
  <c r="I3010" i="1"/>
  <c r="J3010" i="1"/>
  <c r="O3010" i="1" s="1"/>
  <c r="K3010" i="1"/>
  <c r="L3010" i="1"/>
  <c r="M3010" i="1"/>
  <c r="N3010" i="1"/>
  <c r="I3011" i="1"/>
  <c r="J3011" i="1"/>
  <c r="O3011" i="1" s="1"/>
  <c r="K3011" i="1"/>
  <c r="L3011" i="1"/>
  <c r="M3011" i="1"/>
  <c r="N3011" i="1"/>
  <c r="I3012" i="1"/>
  <c r="L3012" i="1" s="1"/>
  <c r="J3012" i="1"/>
  <c r="O3012" i="1" s="1"/>
  <c r="K3012" i="1"/>
  <c r="M3012" i="1"/>
  <c r="N3012" i="1"/>
  <c r="I3013" i="1"/>
  <c r="J3013" i="1"/>
  <c r="O3013" i="1" s="1"/>
  <c r="I3014" i="1"/>
  <c r="J3014" i="1"/>
  <c r="O3014" i="1" s="1"/>
  <c r="K3014" i="1"/>
  <c r="I3015" i="1"/>
  <c r="M3015" i="1" s="1"/>
  <c r="J3015" i="1"/>
  <c r="O3015" i="1" s="1"/>
  <c r="K3015" i="1"/>
  <c r="L3015" i="1"/>
  <c r="N3015" i="1"/>
  <c r="I3016" i="1"/>
  <c r="N3016" i="1" s="1"/>
  <c r="J3016" i="1"/>
  <c r="O3016" i="1" s="1"/>
  <c r="L3016" i="1"/>
  <c r="M3016" i="1"/>
  <c r="I3017" i="1"/>
  <c r="J3017" i="1"/>
  <c r="O3017" i="1" s="1"/>
  <c r="I3018" i="1"/>
  <c r="J3018" i="1"/>
  <c r="O3018" i="1" s="1"/>
  <c r="K3018" i="1"/>
  <c r="I3019" i="1"/>
  <c r="J3019" i="1"/>
  <c r="O3019" i="1" s="1"/>
  <c r="K3019" i="1"/>
  <c r="L3019" i="1"/>
  <c r="M3019" i="1"/>
  <c r="N3019" i="1"/>
  <c r="I3020" i="1"/>
  <c r="J3020" i="1"/>
  <c r="O3020" i="1" s="1"/>
  <c r="K3020" i="1"/>
  <c r="L3020" i="1"/>
  <c r="M3020" i="1"/>
  <c r="N3020" i="1"/>
  <c r="I3021" i="1"/>
  <c r="K3021" i="1" s="1"/>
  <c r="J3021" i="1"/>
  <c r="O3021" i="1" s="1"/>
  <c r="L3021" i="1"/>
  <c r="M3021" i="1"/>
  <c r="N3021" i="1"/>
  <c r="I3022" i="1"/>
  <c r="L3022" i="1" s="1"/>
  <c r="J3022" i="1"/>
  <c r="O3022" i="1" s="1"/>
  <c r="K3022" i="1"/>
  <c r="N3022" i="1"/>
  <c r="I3023" i="1"/>
  <c r="J3023" i="1"/>
  <c r="O3023" i="1" s="1"/>
  <c r="I3024" i="1"/>
  <c r="N3024" i="1" s="1"/>
  <c r="J3024" i="1"/>
  <c r="O3024" i="1" s="1"/>
  <c r="K3024" i="1"/>
  <c r="L3024" i="1"/>
  <c r="I3025" i="1"/>
  <c r="J3025" i="1"/>
  <c r="O3025" i="1" s="1"/>
  <c r="K3025" i="1"/>
  <c r="L3025" i="1"/>
  <c r="M3025" i="1"/>
  <c r="N3025" i="1"/>
  <c r="I3026" i="1"/>
  <c r="L3026" i="1" s="1"/>
  <c r="J3026" i="1"/>
  <c r="O3026" i="1" s="1"/>
  <c r="K3026" i="1"/>
  <c r="M3026" i="1"/>
  <c r="N3026" i="1"/>
  <c r="I3027" i="1"/>
  <c r="J3027" i="1"/>
  <c r="O3027" i="1" s="1"/>
  <c r="K3027" i="1"/>
  <c r="L3027" i="1"/>
  <c r="M3027" i="1"/>
  <c r="N3027" i="1"/>
  <c r="I3028" i="1"/>
  <c r="J3028" i="1"/>
  <c r="O3028" i="1" s="1"/>
  <c r="I3029" i="1"/>
  <c r="L3029" i="1" s="1"/>
  <c r="J3029" i="1"/>
  <c r="O3029" i="1" s="1"/>
  <c r="I3030" i="1"/>
  <c r="L3030" i="1" s="1"/>
  <c r="J3030" i="1"/>
  <c r="O3030" i="1" s="1"/>
  <c r="K3030" i="1"/>
  <c r="M3030" i="1"/>
  <c r="N3030" i="1"/>
  <c r="I3031" i="1"/>
  <c r="M3031" i="1" s="1"/>
  <c r="J3031" i="1"/>
  <c r="O3031" i="1" s="1"/>
  <c r="L3031" i="1"/>
  <c r="N3031" i="1"/>
  <c r="I3032" i="1"/>
  <c r="J3032" i="1"/>
  <c r="O3032" i="1" s="1"/>
  <c r="I3033" i="1"/>
  <c r="K3033" i="1" s="1"/>
  <c r="J3033" i="1"/>
  <c r="O3033" i="1" s="1"/>
  <c r="I3034" i="1"/>
  <c r="J3034" i="1"/>
  <c r="O3034" i="1" s="1"/>
  <c r="K3034" i="1"/>
  <c r="L3034" i="1"/>
  <c r="M3034" i="1"/>
  <c r="N3034" i="1"/>
  <c r="I3035" i="1"/>
  <c r="J3035" i="1"/>
  <c r="O3035" i="1" s="1"/>
  <c r="K3035" i="1"/>
  <c r="L3035" i="1"/>
  <c r="M3035" i="1"/>
  <c r="N3035" i="1"/>
  <c r="I3036" i="1"/>
  <c r="K3036" i="1" s="1"/>
  <c r="J3036" i="1"/>
  <c r="O3036" i="1" s="1"/>
  <c r="L3036" i="1"/>
  <c r="M3036" i="1"/>
  <c r="N3036" i="1"/>
  <c r="I3037" i="1"/>
  <c r="K3037" i="1" s="1"/>
  <c r="J3037" i="1"/>
  <c r="O3037" i="1" s="1"/>
  <c r="L3037" i="1"/>
  <c r="N3037" i="1"/>
  <c r="I3038" i="1"/>
  <c r="J3038" i="1"/>
  <c r="O3038" i="1" s="1"/>
  <c r="I3039" i="1"/>
  <c r="M3039" i="1" s="1"/>
  <c r="J3039" i="1"/>
  <c r="O3039" i="1" s="1"/>
  <c r="K3039" i="1"/>
  <c r="L3039" i="1"/>
  <c r="I3040" i="1"/>
  <c r="N3040" i="1" s="1"/>
  <c r="J3040" i="1"/>
  <c r="O3040" i="1" s="1"/>
  <c r="K3040" i="1"/>
  <c r="L3040" i="1"/>
  <c r="M3040" i="1"/>
  <c r="I3041" i="1"/>
  <c r="L3041" i="1" s="1"/>
  <c r="J3041" i="1"/>
  <c r="O3041" i="1" s="1"/>
  <c r="K3041" i="1"/>
  <c r="M3041" i="1"/>
  <c r="N3041" i="1"/>
  <c r="I3042" i="1"/>
  <c r="J3042" i="1"/>
  <c r="O3042" i="1" s="1"/>
  <c r="I3043" i="1"/>
  <c r="J3043" i="1"/>
  <c r="O3043" i="1" s="1"/>
  <c r="K3043" i="1"/>
  <c r="L3043" i="1"/>
  <c r="M3043" i="1"/>
  <c r="N3043" i="1"/>
  <c r="I3044" i="1"/>
  <c r="M3044" i="1" s="1"/>
  <c r="J3044" i="1"/>
  <c r="O3044" i="1" s="1"/>
  <c r="K3044" i="1"/>
  <c r="L3044" i="1"/>
  <c r="I3045" i="1"/>
  <c r="K3045" i="1" s="1"/>
  <c r="J3045" i="1"/>
  <c r="O3045" i="1" s="1"/>
  <c r="L3045" i="1"/>
  <c r="M3045" i="1"/>
  <c r="N3045" i="1"/>
  <c r="I3046" i="1"/>
  <c r="L3046" i="1" s="1"/>
  <c r="J3046" i="1"/>
  <c r="O3046" i="1" s="1"/>
  <c r="M3046" i="1"/>
  <c r="N3046" i="1"/>
  <c r="I3047" i="1"/>
  <c r="J3047" i="1"/>
  <c r="O3047" i="1" s="1"/>
  <c r="I3048" i="1"/>
  <c r="J3048" i="1"/>
  <c r="O3048" i="1" s="1"/>
  <c r="K3048" i="1"/>
  <c r="I3049" i="1"/>
  <c r="J3049" i="1"/>
  <c r="O3049" i="1" s="1"/>
  <c r="K3049" i="1"/>
  <c r="L3049" i="1"/>
  <c r="M3049" i="1"/>
  <c r="N3049" i="1"/>
  <c r="I3050" i="1"/>
  <c r="K3050" i="1" s="1"/>
  <c r="J3050" i="1"/>
  <c r="O3050" i="1" s="1"/>
  <c r="L3050" i="1"/>
  <c r="M3050" i="1"/>
  <c r="N3050" i="1"/>
  <c r="I3051" i="1"/>
  <c r="J3051" i="1"/>
  <c r="O3051" i="1" s="1"/>
  <c r="K3051" i="1"/>
  <c r="L3051" i="1"/>
  <c r="M3051" i="1"/>
  <c r="N3051" i="1"/>
  <c r="I3052" i="1"/>
  <c r="J3052" i="1"/>
  <c r="O3052" i="1" s="1"/>
  <c r="I3053" i="1"/>
  <c r="J3053" i="1"/>
  <c r="O3053" i="1" s="1"/>
  <c r="I3054" i="1"/>
  <c r="L3054" i="1" s="1"/>
  <c r="J3054" i="1"/>
  <c r="O3054" i="1" s="1"/>
  <c r="K3054" i="1"/>
  <c r="M3054" i="1"/>
  <c r="I3055" i="1"/>
  <c r="M3055" i="1" s="1"/>
  <c r="J3055" i="1"/>
  <c r="O3055" i="1" s="1"/>
  <c r="K3055" i="1"/>
  <c r="L3055" i="1"/>
  <c r="N3055" i="1"/>
  <c r="I3056" i="1"/>
  <c r="N3056" i="1" s="1"/>
  <c r="J3056" i="1"/>
  <c r="O3056" i="1" s="1"/>
  <c r="K3056" i="1"/>
  <c r="M3056" i="1"/>
  <c r="I3057" i="1"/>
  <c r="J3057" i="1"/>
  <c r="O3057" i="1" s="1"/>
  <c r="I3058" i="1"/>
  <c r="M3058" i="1" s="1"/>
  <c r="J3058" i="1"/>
  <c r="O3058" i="1" s="1"/>
  <c r="K3058" i="1"/>
  <c r="L3058" i="1"/>
  <c r="I3059" i="1"/>
  <c r="J3059" i="1"/>
  <c r="O3059" i="1" s="1"/>
  <c r="K3059" i="1"/>
  <c r="L3059" i="1"/>
  <c r="M3059" i="1"/>
  <c r="N3059" i="1"/>
  <c r="I3060" i="1"/>
  <c r="J3060" i="1"/>
  <c r="O3060" i="1" s="1"/>
  <c r="K3060" i="1"/>
  <c r="L3060" i="1"/>
  <c r="M3060" i="1"/>
  <c r="N3060" i="1"/>
  <c r="I3061" i="1"/>
  <c r="K3061" i="1" s="1"/>
  <c r="J3061" i="1"/>
  <c r="O3061" i="1" s="1"/>
  <c r="M3061" i="1"/>
  <c r="N3061" i="1"/>
  <c r="I3062" i="1"/>
  <c r="J3062" i="1"/>
  <c r="O3062" i="1" s="1"/>
  <c r="I3063" i="1"/>
  <c r="K3063" i="1" s="1"/>
  <c r="J3063" i="1"/>
  <c r="O3063" i="1" s="1"/>
  <c r="I3064" i="1"/>
  <c r="N3064" i="1" s="1"/>
  <c r="J3064" i="1"/>
  <c r="O3064" i="1" s="1"/>
  <c r="K3064" i="1"/>
  <c r="L3064" i="1"/>
  <c r="M3064" i="1"/>
  <c r="I3065" i="1"/>
  <c r="K3065" i="1" s="1"/>
  <c r="J3065" i="1"/>
  <c r="O3065" i="1" s="1"/>
  <c r="L3065" i="1"/>
  <c r="M3065" i="1"/>
  <c r="N3065" i="1"/>
  <c r="I3066" i="1"/>
  <c r="J3066" i="1"/>
  <c r="O3066" i="1" s="1"/>
  <c r="I3067" i="1"/>
  <c r="J3067" i="1"/>
  <c r="O3067" i="1" s="1"/>
  <c r="K3067" i="1"/>
  <c r="L3067" i="1"/>
  <c r="M3067" i="1"/>
  <c r="N3067" i="1"/>
  <c r="I3068" i="1"/>
  <c r="J3068" i="1"/>
  <c r="O3068" i="1" s="1"/>
  <c r="K3068" i="1"/>
  <c r="I3069" i="1"/>
  <c r="K3069" i="1" s="1"/>
  <c r="J3069" i="1"/>
  <c r="O3069" i="1" s="1"/>
  <c r="L3069" i="1"/>
  <c r="M3069" i="1"/>
  <c r="I3070" i="1"/>
  <c r="L3070" i="1" s="1"/>
  <c r="J3070" i="1"/>
  <c r="O3070" i="1" s="1"/>
  <c r="K3070" i="1"/>
  <c r="M3070" i="1"/>
  <c r="N3070" i="1"/>
  <c r="I3071" i="1"/>
  <c r="M3071" i="1" s="1"/>
  <c r="J3071" i="1"/>
  <c r="O3071" i="1" s="1"/>
  <c r="K3071" i="1"/>
  <c r="N3071" i="1"/>
  <c r="I3072" i="1"/>
  <c r="J3072" i="1"/>
  <c r="O3072" i="1" s="1"/>
  <c r="I3073" i="1"/>
  <c r="M3073" i="1" s="1"/>
  <c r="J3073" i="1"/>
  <c r="O3073" i="1" s="1"/>
  <c r="K3073" i="1"/>
  <c r="L3073" i="1"/>
  <c r="I3074" i="1"/>
  <c r="J3074" i="1"/>
  <c r="O3074" i="1" s="1"/>
  <c r="K3074" i="1"/>
  <c r="L3074" i="1"/>
  <c r="M3074" i="1"/>
  <c r="N3074" i="1"/>
  <c r="I3075" i="1"/>
  <c r="J3075" i="1"/>
  <c r="O3075" i="1" s="1"/>
  <c r="K3075" i="1"/>
  <c r="L3075" i="1"/>
  <c r="M3075" i="1"/>
  <c r="N3075" i="1"/>
  <c r="I3076" i="1"/>
  <c r="L3076" i="1" s="1"/>
  <c r="J3076" i="1"/>
  <c r="O3076" i="1" s="1"/>
  <c r="K3076" i="1"/>
  <c r="M3076" i="1"/>
  <c r="N3076" i="1"/>
  <c r="I3077" i="1"/>
  <c r="J3077" i="1"/>
  <c r="O3077" i="1" s="1"/>
  <c r="I3078" i="1"/>
  <c r="J3078" i="1"/>
  <c r="O3078" i="1" s="1"/>
  <c r="K3078" i="1"/>
  <c r="I3079" i="1"/>
  <c r="M3079" i="1" s="1"/>
  <c r="J3079" i="1"/>
  <c r="O3079" i="1" s="1"/>
  <c r="K3079" i="1"/>
  <c r="L3079" i="1"/>
  <c r="N3079" i="1"/>
  <c r="I3080" i="1"/>
  <c r="N3080" i="1" s="1"/>
  <c r="J3080" i="1"/>
  <c r="O3080" i="1" s="1"/>
  <c r="L3080" i="1"/>
  <c r="M3080" i="1"/>
  <c r="I3081" i="1"/>
  <c r="J3081" i="1"/>
  <c r="O3081" i="1" s="1"/>
  <c r="I3082" i="1"/>
  <c r="K3082" i="1" s="1"/>
  <c r="J3082" i="1"/>
  <c r="O3082" i="1" s="1"/>
  <c r="I3083" i="1"/>
  <c r="J3083" i="1"/>
  <c r="O3083" i="1" s="1"/>
  <c r="K3083" i="1"/>
  <c r="L3083" i="1"/>
  <c r="M3083" i="1"/>
  <c r="N3083" i="1"/>
  <c r="I3084" i="1"/>
  <c r="J3084" i="1"/>
  <c r="O3084" i="1" s="1"/>
  <c r="K3084" i="1"/>
  <c r="L3084" i="1"/>
  <c r="M3084" i="1"/>
  <c r="N3084" i="1"/>
  <c r="I3085" i="1"/>
  <c r="K3085" i="1" s="1"/>
  <c r="J3085" i="1"/>
  <c r="O3085" i="1" s="1"/>
  <c r="L3085" i="1"/>
  <c r="M3085" i="1"/>
  <c r="N3085" i="1"/>
  <c r="I3086" i="1"/>
  <c r="L3086" i="1" s="1"/>
  <c r="J3086" i="1"/>
  <c r="O3086" i="1" s="1"/>
  <c r="K3086" i="1"/>
  <c r="N3086" i="1"/>
  <c r="I3087" i="1"/>
  <c r="J3087" i="1"/>
  <c r="O3087" i="1" s="1"/>
  <c r="I3088" i="1"/>
  <c r="N3088" i="1" s="1"/>
  <c r="J3088" i="1"/>
  <c r="O3088" i="1" s="1"/>
  <c r="K3088" i="1"/>
  <c r="L3088" i="1"/>
  <c r="I3089" i="1"/>
  <c r="J3089" i="1"/>
  <c r="O3089" i="1" s="1"/>
  <c r="K3089" i="1"/>
  <c r="L3089" i="1"/>
  <c r="M3089" i="1"/>
  <c r="N3089" i="1"/>
  <c r="I3090" i="1"/>
  <c r="L3090" i="1" s="1"/>
  <c r="J3090" i="1"/>
  <c r="O3090" i="1" s="1"/>
  <c r="K3090" i="1"/>
  <c r="M3090" i="1"/>
  <c r="N3090" i="1"/>
  <c r="I3091" i="1"/>
  <c r="J3091" i="1"/>
  <c r="O3091" i="1" s="1"/>
  <c r="K3091" i="1"/>
  <c r="L3091" i="1"/>
  <c r="M3091" i="1"/>
  <c r="N3091" i="1"/>
  <c r="I3092" i="1"/>
  <c r="J3092" i="1"/>
  <c r="O3092" i="1" s="1"/>
  <c r="I3093" i="1"/>
  <c r="K3093" i="1" s="1"/>
  <c r="J3093" i="1"/>
  <c r="O3093" i="1" s="1"/>
  <c r="I3094" i="1"/>
  <c r="M3094" i="1" s="1"/>
  <c r="J3094" i="1"/>
  <c r="O3094" i="1" s="1"/>
  <c r="K3094" i="1"/>
  <c r="L3094" i="1"/>
  <c r="I3095" i="1"/>
  <c r="J3095" i="1"/>
  <c r="O3095" i="1" s="1"/>
  <c r="K3095" i="1"/>
  <c r="L3095" i="1"/>
  <c r="M3095" i="1"/>
  <c r="N3095" i="1"/>
  <c r="I3096" i="1"/>
  <c r="J3096" i="1"/>
  <c r="O3096" i="1" s="1"/>
  <c r="K3096" i="1"/>
  <c r="L3096" i="1"/>
  <c r="M3096" i="1"/>
  <c r="N3096" i="1"/>
  <c r="I3097" i="1"/>
  <c r="K3097" i="1" s="1"/>
  <c r="J3097" i="1"/>
  <c r="O3097" i="1" s="1"/>
  <c r="L3097" i="1"/>
  <c r="M3097" i="1"/>
  <c r="N3097" i="1"/>
  <c r="I3098" i="1"/>
  <c r="L3098" i="1" s="1"/>
  <c r="J3098" i="1"/>
  <c r="O3098" i="1" s="1"/>
  <c r="K3098" i="1"/>
  <c r="M3098" i="1"/>
  <c r="N3098" i="1"/>
  <c r="I3099" i="1"/>
  <c r="J3099" i="1"/>
  <c r="O3099" i="1" s="1"/>
  <c r="I3100" i="1"/>
  <c r="J3100" i="1"/>
  <c r="O3100" i="1" s="1"/>
  <c r="I3101" i="1"/>
  <c r="J3101" i="1"/>
  <c r="O3101" i="1" s="1"/>
  <c r="I3102" i="1"/>
  <c r="M3102" i="1" s="1"/>
  <c r="J3102" i="1"/>
  <c r="O3102" i="1" s="1"/>
  <c r="K3102" i="1"/>
  <c r="L3102" i="1"/>
  <c r="I3103" i="1"/>
  <c r="J3103" i="1"/>
  <c r="O3103" i="1" s="1"/>
  <c r="K3103" i="1"/>
  <c r="L3103" i="1"/>
  <c r="M3103" i="1"/>
  <c r="N3103" i="1"/>
  <c r="I3104" i="1"/>
  <c r="J3104" i="1"/>
  <c r="O3104" i="1" s="1"/>
  <c r="K3104" i="1"/>
  <c r="L3104" i="1"/>
  <c r="M3104" i="1"/>
  <c r="N3104" i="1"/>
  <c r="I3105" i="1"/>
  <c r="K3105" i="1" s="1"/>
  <c r="J3105" i="1"/>
  <c r="O3105" i="1" s="1"/>
  <c r="L3105" i="1"/>
  <c r="M3105" i="1"/>
  <c r="N3105" i="1"/>
  <c r="I3106" i="1"/>
  <c r="L3106" i="1" s="1"/>
  <c r="J3106" i="1"/>
  <c r="O3106" i="1" s="1"/>
  <c r="K3106" i="1"/>
  <c r="M3106" i="1"/>
  <c r="N3106" i="1"/>
  <c r="I3107" i="1"/>
  <c r="J3107" i="1"/>
  <c r="O3107" i="1" s="1"/>
  <c r="I3108" i="1"/>
  <c r="J3108" i="1"/>
  <c r="O3108" i="1" s="1"/>
  <c r="I3109" i="1"/>
  <c r="J3109" i="1"/>
  <c r="O3109" i="1" s="1"/>
  <c r="K3109" i="1"/>
  <c r="I3110" i="1"/>
  <c r="M3110" i="1" s="1"/>
  <c r="J3110" i="1"/>
  <c r="O3110" i="1" s="1"/>
  <c r="K3110" i="1"/>
  <c r="L3110" i="1"/>
  <c r="I3111" i="1"/>
  <c r="J3111" i="1"/>
  <c r="O3111" i="1" s="1"/>
  <c r="K3111" i="1"/>
  <c r="L3111" i="1"/>
  <c r="M3111" i="1"/>
  <c r="N3111" i="1"/>
  <c r="I3112" i="1"/>
  <c r="J3112" i="1"/>
  <c r="O3112" i="1" s="1"/>
  <c r="K3112" i="1"/>
  <c r="L3112" i="1"/>
  <c r="M3112" i="1"/>
  <c r="N3112" i="1"/>
  <c r="I3113" i="1"/>
  <c r="K3113" i="1" s="1"/>
  <c r="J3113" i="1"/>
  <c r="O3113" i="1" s="1"/>
  <c r="L3113" i="1"/>
  <c r="M3113" i="1"/>
  <c r="N3113" i="1"/>
  <c r="I3114" i="1"/>
  <c r="L3114" i="1" s="1"/>
  <c r="J3114" i="1"/>
  <c r="O3114" i="1" s="1"/>
  <c r="K3114" i="1"/>
  <c r="M3114" i="1"/>
  <c r="N3114" i="1"/>
  <c r="I3115" i="1"/>
  <c r="J3115" i="1"/>
  <c r="O3115" i="1" s="1"/>
  <c r="N3115" i="1"/>
  <c r="I3116" i="1"/>
  <c r="J3116" i="1"/>
  <c r="O3116" i="1" s="1"/>
  <c r="I3117" i="1"/>
  <c r="K3117" i="1" s="1"/>
  <c r="J3117" i="1"/>
  <c r="O3117" i="1" s="1"/>
  <c r="I3118" i="1"/>
  <c r="J3118" i="1"/>
  <c r="O3118" i="1" s="1"/>
  <c r="K3118" i="1"/>
  <c r="I3119" i="1"/>
  <c r="J3119" i="1"/>
  <c r="O3119" i="1" s="1"/>
  <c r="K3119" i="1"/>
  <c r="L3119" i="1"/>
  <c r="M3119" i="1"/>
  <c r="N3119" i="1"/>
  <c r="I3120" i="1"/>
  <c r="J3120" i="1"/>
  <c r="O3120" i="1" s="1"/>
  <c r="K3120" i="1"/>
  <c r="L3120" i="1"/>
  <c r="M3120" i="1"/>
  <c r="N3120" i="1"/>
  <c r="I3121" i="1"/>
  <c r="K3121" i="1" s="1"/>
  <c r="J3121" i="1"/>
  <c r="O3121" i="1" s="1"/>
  <c r="L3121" i="1"/>
  <c r="M3121" i="1"/>
  <c r="N3121" i="1"/>
  <c r="I3122" i="1"/>
  <c r="L3122" i="1" s="1"/>
  <c r="J3122" i="1"/>
  <c r="O3122" i="1" s="1"/>
  <c r="K3122" i="1"/>
  <c r="M3122" i="1"/>
  <c r="N3122" i="1"/>
  <c r="I3123" i="1"/>
  <c r="N3123" i="1" s="1"/>
  <c r="J3123" i="1"/>
  <c r="O3123" i="1" s="1"/>
  <c r="I3124" i="1"/>
  <c r="J3124" i="1"/>
  <c r="O3124" i="1" s="1"/>
  <c r="I3125" i="1"/>
  <c r="K3125" i="1" s="1"/>
  <c r="J3125" i="1"/>
  <c r="O3125" i="1" s="1"/>
  <c r="I3126" i="1"/>
  <c r="J3126" i="1"/>
  <c r="O3126" i="1" s="1"/>
  <c r="K3126" i="1"/>
  <c r="L3126" i="1"/>
  <c r="I3127" i="1"/>
  <c r="J3127" i="1"/>
  <c r="O3127" i="1" s="1"/>
  <c r="K3127" i="1"/>
  <c r="L3127" i="1"/>
  <c r="M3127" i="1"/>
  <c r="N3127" i="1"/>
  <c r="I3128" i="1"/>
  <c r="J3128" i="1"/>
  <c r="O3128" i="1" s="1"/>
  <c r="K3128" i="1"/>
  <c r="L3128" i="1"/>
  <c r="M3128" i="1"/>
  <c r="N3128" i="1"/>
  <c r="I3129" i="1"/>
  <c r="K3129" i="1" s="1"/>
  <c r="J3129" i="1"/>
  <c r="O3129" i="1" s="1"/>
  <c r="L3129" i="1"/>
  <c r="M3129" i="1"/>
  <c r="N3129" i="1"/>
  <c r="I3130" i="1"/>
  <c r="L3130" i="1" s="1"/>
  <c r="J3130" i="1"/>
  <c r="O3130" i="1" s="1"/>
  <c r="K3130" i="1"/>
  <c r="M3130" i="1"/>
  <c r="N3130" i="1"/>
  <c r="I3131" i="1"/>
  <c r="L3131" i="1" s="1"/>
  <c r="J3131" i="1"/>
  <c r="O3131" i="1" s="1"/>
  <c r="I3132" i="1"/>
  <c r="J3132" i="1"/>
  <c r="O3132" i="1" s="1"/>
  <c r="I3133" i="1"/>
  <c r="N3133" i="1" s="1"/>
  <c r="J3133" i="1"/>
  <c r="O3133" i="1" s="1"/>
  <c r="I3134" i="1"/>
  <c r="J3134" i="1"/>
  <c r="O3134" i="1" s="1"/>
  <c r="I3135" i="1"/>
  <c r="J3135" i="1"/>
  <c r="O3135" i="1" s="1"/>
  <c r="K3135" i="1"/>
  <c r="L3135" i="1"/>
  <c r="M3135" i="1"/>
  <c r="N3135" i="1"/>
  <c r="I3136" i="1"/>
  <c r="K3136" i="1" s="1"/>
  <c r="J3136" i="1"/>
  <c r="O3136" i="1" s="1"/>
  <c r="M3136" i="1"/>
  <c r="N3136" i="1"/>
  <c r="I3137" i="1"/>
  <c r="K3137" i="1" s="1"/>
  <c r="J3137" i="1"/>
  <c r="O3137" i="1" s="1"/>
  <c r="L3137" i="1"/>
  <c r="M3137" i="1"/>
  <c r="N3137" i="1"/>
  <c r="I3138" i="1"/>
  <c r="L3138" i="1" s="1"/>
  <c r="J3138" i="1"/>
  <c r="O3138" i="1" s="1"/>
  <c r="K3138" i="1"/>
  <c r="M3138" i="1"/>
  <c r="N3138" i="1"/>
  <c r="I3139" i="1"/>
  <c r="J3139" i="1"/>
  <c r="O3139" i="1" s="1"/>
  <c r="L3139" i="1"/>
  <c r="N3139" i="1"/>
  <c r="I3140" i="1"/>
  <c r="M3140" i="1" s="1"/>
  <c r="J3140" i="1"/>
  <c r="O3140" i="1" s="1"/>
  <c r="I3141" i="1"/>
  <c r="J3141" i="1"/>
  <c r="O3141" i="1" s="1"/>
  <c r="K3141" i="1"/>
  <c r="I3142" i="1"/>
  <c r="K3142" i="1" s="1"/>
  <c r="J3142" i="1"/>
  <c r="O3142" i="1" s="1"/>
  <c r="I3143" i="1"/>
  <c r="J3143" i="1"/>
  <c r="O3143" i="1" s="1"/>
  <c r="K3143" i="1"/>
  <c r="L3143" i="1"/>
  <c r="M3143" i="1"/>
  <c r="N3143" i="1"/>
  <c r="I3144" i="1"/>
  <c r="J3144" i="1"/>
  <c r="O3144" i="1" s="1"/>
  <c r="K3144" i="1"/>
  <c r="L3144" i="1"/>
  <c r="M3144" i="1"/>
  <c r="N3144" i="1"/>
  <c r="I3145" i="1"/>
  <c r="K3145" i="1" s="1"/>
  <c r="J3145" i="1"/>
  <c r="O3145" i="1" s="1"/>
  <c r="L3145" i="1"/>
  <c r="M3145" i="1"/>
  <c r="N3145" i="1"/>
  <c r="I3146" i="1"/>
  <c r="L3146" i="1" s="1"/>
  <c r="J3146" i="1"/>
  <c r="O3146" i="1" s="1"/>
  <c r="K3146" i="1"/>
  <c r="M3146" i="1"/>
  <c r="N3146" i="1"/>
  <c r="I3147" i="1"/>
  <c r="J3147" i="1"/>
  <c r="O3147" i="1" s="1"/>
  <c r="N3147" i="1"/>
  <c r="I3148" i="1"/>
  <c r="J3148" i="1"/>
  <c r="O3148" i="1" s="1"/>
  <c r="M3148" i="1"/>
  <c r="I3149" i="1"/>
  <c r="N3149" i="1" s="1"/>
  <c r="J3149" i="1"/>
  <c r="O3149" i="1" s="1"/>
  <c r="K3149" i="1"/>
  <c r="I3150" i="1"/>
  <c r="J3150" i="1"/>
  <c r="O3150" i="1" s="1"/>
  <c r="K3150" i="1"/>
  <c r="L3150" i="1"/>
  <c r="I3151" i="1"/>
  <c r="J3151" i="1"/>
  <c r="O3151" i="1" s="1"/>
  <c r="K3151" i="1"/>
  <c r="L3151" i="1"/>
  <c r="M3151" i="1"/>
  <c r="N3151" i="1"/>
  <c r="I3152" i="1"/>
  <c r="L3152" i="1" s="1"/>
  <c r="J3152" i="1"/>
  <c r="O3152" i="1" s="1"/>
  <c r="I3153" i="1"/>
  <c r="K3153" i="1" s="1"/>
  <c r="J3153" i="1"/>
  <c r="O3153" i="1" s="1"/>
  <c r="L3153" i="1"/>
  <c r="M3153" i="1"/>
  <c r="N3153" i="1"/>
  <c r="I3154" i="1"/>
  <c r="L3154" i="1" s="1"/>
  <c r="J3154" i="1"/>
  <c r="O3154" i="1" s="1"/>
  <c r="K3154" i="1"/>
  <c r="M3154" i="1"/>
  <c r="N3154" i="1"/>
  <c r="I3155" i="1"/>
  <c r="J3155" i="1"/>
  <c r="O3155" i="1" s="1"/>
  <c r="I3156" i="1"/>
  <c r="J3156" i="1"/>
  <c r="O3156" i="1" s="1"/>
  <c r="I3157" i="1"/>
  <c r="J3157" i="1"/>
  <c r="O3157" i="1" s="1"/>
  <c r="K3157" i="1"/>
  <c r="N3157" i="1"/>
  <c r="I3158" i="1"/>
  <c r="L3158" i="1" s="1"/>
  <c r="J3158" i="1"/>
  <c r="O3158" i="1" s="1"/>
  <c r="I3159" i="1"/>
  <c r="J3159" i="1"/>
  <c r="O3159" i="1" s="1"/>
  <c r="K3159" i="1"/>
  <c r="L3159" i="1"/>
  <c r="M3159" i="1"/>
  <c r="N3159" i="1"/>
  <c r="I3160" i="1"/>
  <c r="K3160" i="1" s="1"/>
  <c r="J3160" i="1"/>
  <c r="O3160" i="1" s="1"/>
  <c r="L3160" i="1"/>
  <c r="M3160" i="1"/>
  <c r="N3160" i="1"/>
  <c r="I3161" i="1"/>
  <c r="K3161" i="1" s="1"/>
  <c r="J3161" i="1"/>
  <c r="O3161" i="1" s="1"/>
  <c r="L3161" i="1"/>
  <c r="M3161" i="1"/>
  <c r="N3161" i="1"/>
  <c r="I3162" i="1"/>
  <c r="L3162" i="1" s="1"/>
  <c r="J3162" i="1"/>
  <c r="O3162" i="1" s="1"/>
  <c r="K3162" i="1"/>
  <c r="M3162" i="1"/>
  <c r="N3162" i="1"/>
  <c r="I3163" i="1"/>
  <c r="J3163" i="1"/>
  <c r="O3163" i="1" s="1"/>
  <c r="L3163" i="1"/>
  <c r="I3164" i="1"/>
  <c r="J3164" i="1"/>
  <c r="O3164" i="1" s="1"/>
  <c r="I3165" i="1"/>
  <c r="J3165" i="1"/>
  <c r="O3165" i="1" s="1"/>
  <c r="I3166" i="1"/>
  <c r="J3166" i="1"/>
  <c r="O3166" i="1" s="1"/>
  <c r="I3167" i="1"/>
  <c r="J3167" i="1"/>
  <c r="O3167" i="1" s="1"/>
  <c r="K3167" i="1"/>
  <c r="L3167" i="1"/>
  <c r="M3167" i="1"/>
  <c r="N3167" i="1"/>
  <c r="I3168" i="1"/>
  <c r="K3168" i="1" s="1"/>
  <c r="J3168" i="1"/>
  <c r="O3168" i="1" s="1"/>
  <c r="I3169" i="1"/>
  <c r="K3169" i="1" s="1"/>
  <c r="J3169" i="1"/>
  <c r="O3169" i="1" s="1"/>
  <c r="L3169" i="1"/>
  <c r="M3169" i="1"/>
  <c r="N3169" i="1"/>
  <c r="I3170" i="1"/>
  <c r="L3170" i="1" s="1"/>
  <c r="J3170" i="1"/>
  <c r="O3170" i="1" s="1"/>
  <c r="K3170" i="1"/>
  <c r="M3170" i="1"/>
  <c r="N3170" i="1"/>
  <c r="I3171" i="1"/>
  <c r="N3171" i="1" s="1"/>
  <c r="J3171" i="1"/>
  <c r="O3171" i="1" s="1"/>
  <c r="L3171" i="1"/>
  <c r="I3172" i="1"/>
  <c r="J3172" i="1"/>
  <c r="O3172" i="1" s="1"/>
  <c r="M3172" i="1"/>
  <c r="I3173" i="1"/>
  <c r="K3173" i="1" s="1"/>
  <c r="J3173" i="1"/>
  <c r="O3173" i="1" s="1"/>
  <c r="I3174" i="1"/>
  <c r="K3174" i="1" s="1"/>
  <c r="J3174" i="1"/>
  <c r="O3174" i="1" s="1"/>
  <c r="I3175" i="1"/>
  <c r="J3175" i="1"/>
  <c r="O3175" i="1" s="1"/>
  <c r="K3175" i="1"/>
  <c r="L3175" i="1"/>
  <c r="M3175" i="1"/>
  <c r="N3175" i="1"/>
  <c r="I3176" i="1"/>
  <c r="L3176" i="1" s="1"/>
  <c r="J3176" i="1"/>
  <c r="O3176" i="1" s="1"/>
  <c r="K3176" i="1"/>
  <c r="N3176" i="1"/>
  <c r="I3177" i="1"/>
  <c r="K3177" i="1" s="1"/>
  <c r="J3177" i="1"/>
  <c r="O3177" i="1" s="1"/>
  <c r="L3177" i="1"/>
  <c r="M3177" i="1"/>
  <c r="N3177" i="1"/>
  <c r="I3178" i="1"/>
  <c r="L3178" i="1" s="1"/>
  <c r="J3178" i="1"/>
  <c r="O3178" i="1" s="1"/>
  <c r="K3178" i="1"/>
  <c r="M3178" i="1"/>
  <c r="N3178" i="1"/>
  <c r="I3179" i="1"/>
  <c r="J3179" i="1"/>
  <c r="O3179" i="1" s="1"/>
  <c r="L3179" i="1"/>
  <c r="N3179" i="1"/>
  <c r="I3180" i="1"/>
  <c r="J3180" i="1"/>
  <c r="O3180" i="1" s="1"/>
  <c r="M3180" i="1"/>
  <c r="I3181" i="1"/>
  <c r="J3181" i="1"/>
  <c r="O3181" i="1" s="1"/>
  <c r="K3181" i="1"/>
  <c r="N3181" i="1"/>
  <c r="I3182" i="1"/>
  <c r="L3182" i="1" s="1"/>
  <c r="J3182" i="1"/>
  <c r="O3182" i="1" s="1"/>
  <c r="K3182" i="1"/>
  <c r="I3183" i="1"/>
  <c r="J3183" i="1"/>
  <c r="O3183" i="1" s="1"/>
  <c r="K3183" i="1"/>
  <c r="L3183" i="1"/>
  <c r="M3183" i="1"/>
  <c r="N3183" i="1"/>
  <c r="I3184" i="1"/>
  <c r="J3184" i="1"/>
  <c r="O3184" i="1" s="1"/>
  <c r="K3184" i="1"/>
  <c r="L3184" i="1"/>
  <c r="M3184" i="1"/>
  <c r="N3184" i="1"/>
  <c r="I3185" i="1"/>
  <c r="K3185" i="1" s="1"/>
  <c r="J3185" i="1"/>
  <c r="O3185" i="1" s="1"/>
  <c r="L3185" i="1"/>
  <c r="M3185" i="1"/>
  <c r="N3185" i="1"/>
  <c r="I3186" i="1"/>
  <c r="L3186" i="1" s="1"/>
  <c r="J3186" i="1"/>
  <c r="O3186" i="1" s="1"/>
  <c r="K3186" i="1"/>
  <c r="M3186" i="1"/>
  <c r="N3186" i="1"/>
  <c r="I3187" i="1"/>
  <c r="J3187" i="1"/>
  <c r="O3187" i="1" s="1"/>
  <c r="I3188" i="1"/>
  <c r="J3188" i="1"/>
  <c r="O3188" i="1" s="1"/>
  <c r="M3188" i="1"/>
  <c r="I3189" i="1"/>
  <c r="N3189" i="1" s="1"/>
  <c r="J3189" i="1"/>
  <c r="O3189" i="1" s="1"/>
  <c r="I3190" i="1"/>
  <c r="J3190" i="1"/>
  <c r="O3190" i="1" s="1"/>
  <c r="K3190" i="1"/>
  <c r="L3190" i="1"/>
  <c r="I3191" i="1"/>
  <c r="J3191" i="1"/>
  <c r="O3191" i="1" s="1"/>
  <c r="K3191" i="1"/>
  <c r="L3191" i="1"/>
  <c r="M3191" i="1"/>
  <c r="N3191" i="1"/>
  <c r="I3192" i="1"/>
  <c r="J3192" i="1"/>
  <c r="O3192" i="1" s="1"/>
  <c r="I3193" i="1"/>
  <c r="K3193" i="1" s="1"/>
  <c r="J3193" i="1"/>
  <c r="O3193" i="1" s="1"/>
  <c r="L3193" i="1"/>
  <c r="M3193" i="1"/>
  <c r="N3193" i="1"/>
  <c r="I3194" i="1"/>
  <c r="L3194" i="1" s="1"/>
  <c r="J3194" i="1"/>
  <c r="O3194" i="1" s="1"/>
  <c r="K3194" i="1"/>
  <c r="M3194" i="1"/>
  <c r="N3194" i="1"/>
  <c r="I3195" i="1"/>
  <c r="L3195" i="1" s="1"/>
  <c r="J3195" i="1"/>
  <c r="O3195" i="1" s="1"/>
  <c r="I3196" i="1"/>
  <c r="J3196" i="1"/>
  <c r="O3196" i="1" s="1"/>
  <c r="I3197" i="1"/>
  <c r="J3197" i="1"/>
  <c r="O3197" i="1" s="1"/>
  <c r="N3197" i="1"/>
  <c r="I3198" i="1"/>
  <c r="J3198" i="1"/>
  <c r="O3198" i="1" s="1"/>
  <c r="I3199" i="1"/>
  <c r="J3199" i="1"/>
  <c r="O3199" i="1" s="1"/>
  <c r="K3199" i="1"/>
  <c r="L3199" i="1"/>
  <c r="M3199" i="1"/>
  <c r="N3199" i="1"/>
  <c r="I3200" i="1"/>
  <c r="K3200" i="1" s="1"/>
  <c r="J3200" i="1"/>
  <c r="O3200" i="1" s="1"/>
  <c r="M3200" i="1"/>
  <c r="N3200" i="1"/>
  <c r="I3201" i="1"/>
  <c r="K3201" i="1" s="1"/>
  <c r="J3201" i="1"/>
  <c r="O3201" i="1" s="1"/>
  <c r="L3201" i="1"/>
  <c r="M3201" i="1"/>
  <c r="N3201" i="1"/>
  <c r="I3202" i="1"/>
  <c r="L3202" i="1" s="1"/>
  <c r="J3202" i="1"/>
  <c r="O3202" i="1" s="1"/>
  <c r="K3202" i="1"/>
  <c r="M3202" i="1"/>
  <c r="N3202" i="1"/>
  <c r="I3203" i="1"/>
  <c r="M3203" i="1" s="1"/>
  <c r="J3203" i="1"/>
  <c r="O3203" i="1" s="1"/>
  <c r="K3203" i="1"/>
  <c r="L3203" i="1"/>
  <c r="N3203" i="1"/>
  <c r="I3204" i="1"/>
  <c r="J3204" i="1"/>
  <c r="O3204" i="1" s="1"/>
  <c r="I3205" i="1"/>
  <c r="J3205" i="1"/>
  <c r="O3205" i="1" s="1"/>
  <c r="M3205" i="1"/>
  <c r="I3206" i="1"/>
  <c r="M3206" i="1" s="1"/>
  <c r="J3206" i="1"/>
  <c r="O3206" i="1" s="1"/>
  <c r="K3206" i="1"/>
  <c r="L3206" i="1"/>
  <c r="N3206" i="1"/>
  <c r="I3207" i="1"/>
  <c r="J3207" i="1"/>
  <c r="O3207" i="1" s="1"/>
  <c r="K3207" i="1"/>
  <c r="L3207" i="1"/>
  <c r="M3207" i="1"/>
  <c r="N3207" i="1"/>
  <c r="I3208" i="1"/>
  <c r="K3208" i="1" s="1"/>
  <c r="J3208" i="1"/>
  <c r="O3208" i="1" s="1"/>
  <c r="M3208" i="1"/>
  <c r="N3208" i="1"/>
  <c r="I3209" i="1"/>
  <c r="K3209" i="1" s="1"/>
  <c r="J3209" i="1"/>
  <c r="O3209" i="1" s="1"/>
  <c r="L3209" i="1"/>
  <c r="I3210" i="1"/>
  <c r="L3210" i="1" s="1"/>
  <c r="J3210" i="1"/>
  <c r="O3210" i="1" s="1"/>
  <c r="K3210" i="1"/>
  <c r="M3210" i="1"/>
  <c r="N3210" i="1"/>
  <c r="I3211" i="1"/>
  <c r="M3211" i="1" s="1"/>
  <c r="J3211" i="1"/>
  <c r="O3211" i="1" s="1"/>
  <c r="K3211" i="1"/>
  <c r="L3211" i="1"/>
  <c r="N3211" i="1"/>
  <c r="I3212" i="1"/>
  <c r="J3212" i="1"/>
  <c r="O3212" i="1" s="1"/>
  <c r="I3213" i="1"/>
  <c r="M3213" i="1" s="1"/>
  <c r="J3213" i="1"/>
  <c r="O3213" i="1" s="1"/>
  <c r="I3214" i="1"/>
  <c r="M3214" i="1" s="1"/>
  <c r="J3214" i="1"/>
  <c r="O3214" i="1" s="1"/>
  <c r="K3214" i="1"/>
  <c r="L3214" i="1"/>
  <c r="N3214" i="1"/>
  <c r="I3215" i="1"/>
  <c r="J3215" i="1"/>
  <c r="O3215" i="1" s="1"/>
  <c r="K3215" i="1"/>
  <c r="L3215" i="1"/>
  <c r="M3215" i="1"/>
  <c r="N3215" i="1"/>
  <c r="I3216" i="1"/>
  <c r="K3216" i="1" s="1"/>
  <c r="J3216" i="1"/>
  <c r="O3216" i="1" s="1"/>
  <c r="M3216" i="1"/>
  <c r="N3216" i="1"/>
  <c r="I3217" i="1"/>
  <c r="K3217" i="1" s="1"/>
  <c r="J3217" i="1"/>
  <c r="O3217" i="1" s="1"/>
  <c r="L3217" i="1"/>
  <c r="I3218" i="1"/>
  <c r="L3218" i="1" s="1"/>
  <c r="J3218" i="1"/>
  <c r="O3218" i="1" s="1"/>
  <c r="K3218" i="1"/>
  <c r="M3218" i="1"/>
  <c r="N3218" i="1"/>
  <c r="I3219" i="1"/>
  <c r="M3219" i="1" s="1"/>
  <c r="J3219" i="1"/>
  <c r="O3219" i="1" s="1"/>
  <c r="K3219" i="1"/>
  <c r="L3219" i="1"/>
  <c r="N3219" i="1"/>
  <c r="I3220" i="1"/>
  <c r="J3220" i="1"/>
  <c r="O3220" i="1" s="1"/>
  <c r="M3220" i="1"/>
  <c r="I3221" i="1"/>
  <c r="J3221" i="1"/>
  <c r="O3221" i="1" s="1"/>
  <c r="M3221" i="1"/>
  <c r="I3222" i="1"/>
  <c r="M3222" i="1" s="1"/>
  <c r="J3222" i="1"/>
  <c r="O3222" i="1" s="1"/>
  <c r="K3222" i="1"/>
  <c r="L3222" i="1"/>
  <c r="N3222" i="1"/>
  <c r="I3223" i="1"/>
  <c r="J3223" i="1"/>
  <c r="O3223" i="1" s="1"/>
  <c r="K3223" i="1"/>
  <c r="L3223" i="1"/>
  <c r="M3223" i="1"/>
  <c r="N3223" i="1"/>
  <c r="I3224" i="1"/>
  <c r="K3224" i="1" s="1"/>
  <c r="J3224" i="1"/>
  <c r="O3224" i="1" s="1"/>
  <c r="M3224" i="1"/>
  <c r="N3224" i="1"/>
  <c r="I3225" i="1"/>
  <c r="K3225" i="1" s="1"/>
  <c r="J3225" i="1"/>
  <c r="O3225" i="1" s="1"/>
  <c r="L3225" i="1"/>
  <c r="I3226" i="1"/>
  <c r="L3226" i="1" s="1"/>
  <c r="J3226" i="1"/>
  <c r="O3226" i="1" s="1"/>
  <c r="K3226" i="1"/>
  <c r="M3226" i="1"/>
  <c r="N3226" i="1"/>
  <c r="I3227" i="1"/>
  <c r="M3227" i="1" s="1"/>
  <c r="J3227" i="1"/>
  <c r="O3227" i="1" s="1"/>
  <c r="K3227" i="1"/>
  <c r="L3227" i="1"/>
  <c r="N3227" i="1"/>
  <c r="I3228" i="1"/>
  <c r="J3228" i="1"/>
  <c r="O3228" i="1" s="1"/>
  <c r="M3228" i="1"/>
  <c r="I3229" i="1"/>
  <c r="M3229" i="1" s="1"/>
  <c r="J3229" i="1"/>
  <c r="O3229" i="1" s="1"/>
  <c r="I3230" i="1"/>
  <c r="M3230" i="1" s="1"/>
  <c r="J3230" i="1"/>
  <c r="O3230" i="1" s="1"/>
  <c r="K3230" i="1"/>
  <c r="L3230" i="1"/>
  <c r="N3230" i="1"/>
  <c r="I3231" i="1"/>
  <c r="J3231" i="1"/>
  <c r="O3231" i="1" s="1"/>
  <c r="K3231" i="1"/>
  <c r="L3231" i="1"/>
  <c r="M3231" i="1"/>
  <c r="N3231" i="1"/>
  <c r="I3232" i="1"/>
  <c r="K3232" i="1" s="1"/>
  <c r="J3232" i="1"/>
  <c r="O3232" i="1" s="1"/>
  <c r="M3232" i="1"/>
  <c r="N3232" i="1"/>
  <c r="I3233" i="1"/>
  <c r="J3233" i="1"/>
  <c r="O3233" i="1" s="1"/>
  <c r="L3233" i="1"/>
  <c r="I3234" i="1"/>
  <c r="L3234" i="1" s="1"/>
  <c r="J3234" i="1"/>
  <c r="O3234" i="1" s="1"/>
  <c r="K3234" i="1"/>
  <c r="M3234" i="1"/>
  <c r="N3234" i="1"/>
  <c r="I3235" i="1"/>
  <c r="M3235" i="1" s="1"/>
  <c r="J3235" i="1"/>
  <c r="O3235" i="1" s="1"/>
  <c r="K3235" i="1"/>
  <c r="L3235" i="1"/>
  <c r="N3235" i="1"/>
  <c r="I3236" i="1"/>
  <c r="J3236" i="1"/>
  <c r="O3236" i="1" s="1"/>
  <c r="M3236" i="1"/>
  <c r="I3237" i="1"/>
  <c r="J3237" i="1"/>
  <c r="O3237" i="1" s="1"/>
  <c r="I3238" i="1"/>
  <c r="M3238" i="1" s="1"/>
  <c r="J3238" i="1"/>
  <c r="O3238" i="1" s="1"/>
  <c r="K3238" i="1"/>
  <c r="L3238" i="1"/>
  <c r="N3238" i="1"/>
  <c r="I3239" i="1"/>
  <c r="J3239" i="1"/>
  <c r="O3239" i="1" s="1"/>
  <c r="K3239" i="1"/>
  <c r="L3239" i="1"/>
  <c r="M3239" i="1"/>
  <c r="N3239" i="1"/>
  <c r="I3240" i="1"/>
  <c r="K3240" i="1" s="1"/>
  <c r="J3240" i="1"/>
  <c r="O3240" i="1" s="1"/>
  <c r="M3240" i="1"/>
  <c r="N3240" i="1"/>
  <c r="I3241" i="1"/>
  <c r="J3241" i="1"/>
  <c r="O3241" i="1" s="1"/>
  <c r="L3241" i="1"/>
  <c r="I3242" i="1"/>
  <c r="L3242" i="1" s="1"/>
  <c r="J3242" i="1"/>
  <c r="O3242" i="1" s="1"/>
  <c r="K3242" i="1"/>
  <c r="M3242" i="1"/>
  <c r="N3242" i="1"/>
  <c r="I3243" i="1"/>
  <c r="M3243" i="1" s="1"/>
  <c r="J3243" i="1"/>
  <c r="O3243" i="1" s="1"/>
  <c r="K3243" i="1"/>
  <c r="L3243" i="1"/>
  <c r="N3243" i="1"/>
  <c r="I3244" i="1"/>
  <c r="M3244" i="1" s="1"/>
  <c r="J3244" i="1"/>
  <c r="O3244" i="1" s="1"/>
  <c r="I3245" i="1"/>
  <c r="J3245" i="1"/>
  <c r="O3245" i="1" s="1"/>
  <c r="I3246" i="1"/>
  <c r="M3246" i="1" s="1"/>
  <c r="J3246" i="1"/>
  <c r="O3246" i="1" s="1"/>
  <c r="K3246" i="1"/>
  <c r="L3246" i="1"/>
  <c r="N3246" i="1"/>
  <c r="I3247" i="1"/>
  <c r="J3247" i="1"/>
  <c r="O3247" i="1" s="1"/>
  <c r="K3247" i="1"/>
  <c r="L3247" i="1"/>
  <c r="M3247" i="1"/>
  <c r="N3247" i="1"/>
  <c r="I3248" i="1"/>
  <c r="K3248" i="1" s="1"/>
  <c r="J3248" i="1"/>
  <c r="O3248" i="1" s="1"/>
  <c r="M3248" i="1"/>
  <c r="N3248" i="1"/>
  <c r="I3249" i="1"/>
  <c r="L3249" i="1" s="1"/>
  <c r="J3249" i="1"/>
  <c r="O3249" i="1" s="1"/>
  <c r="I3250" i="1"/>
  <c r="L3250" i="1" s="1"/>
  <c r="J3250" i="1"/>
  <c r="O3250" i="1" s="1"/>
  <c r="K3250" i="1"/>
  <c r="M3250" i="1"/>
  <c r="N3250" i="1"/>
  <c r="I3251" i="1"/>
  <c r="M3251" i="1" s="1"/>
  <c r="J3251" i="1"/>
  <c r="O3251" i="1" s="1"/>
  <c r="K3251" i="1"/>
  <c r="L3251" i="1"/>
  <c r="N3251" i="1"/>
  <c r="I3252" i="1"/>
  <c r="M3252" i="1" s="1"/>
  <c r="J3252" i="1"/>
  <c r="O3252" i="1" s="1"/>
  <c r="I3253" i="1"/>
  <c r="J3253" i="1"/>
  <c r="O3253" i="1" s="1"/>
  <c r="M3253" i="1"/>
  <c r="I3254" i="1"/>
  <c r="M3254" i="1" s="1"/>
  <c r="J3254" i="1"/>
  <c r="O3254" i="1" s="1"/>
  <c r="K3254" i="1"/>
  <c r="L3254" i="1"/>
  <c r="N3254" i="1"/>
  <c r="I3255" i="1"/>
  <c r="J3255" i="1"/>
  <c r="O3255" i="1" s="1"/>
  <c r="K3255" i="1"/>
  <c r="L3255" i="1"/>
  <c r="M3255" i="1"/>
  <c r="N3255" i="1"/>
  <c r="I3256" i="1"/>
  <c r="K3256" i="1" s="1"/>
  <c r="J3256" i="1"/>
  <c r="O3256" i="1" s="1"/>
  <c r="M3256" i="1"/>
  <c r="N3256" i="1"/>
  <c r="I3257" i="1"/>
  <c r="L3257" i="1" s="1"/>
  <c r="J3257" i="1"/>
  <c r="O3257" i="1" s="1"/>
  <c r="I3258" i="1"/>
  <c r="L3258" i="1" s="1"/>
  <c r="J3258" i="1"/>
  <c r="O3258" i="1" s="1"/>
  <c r="K3258" i="1"/>
  <c r="M3258" i="1"/>
  <c r="N3258" i="1"/>
  <c r="I3259" i="1"/>
  <c r="M3259" i="1" s="1"/>
  <c r="J3259" i="1"/>
  <c r="O3259" i="1" s="1"/>
  <c r="K3259" i="1"/>
  <c r="L3259" i="1"/>
  <c r="N3259" i="1"/>
  <c r="I3260" i="1"/>
  <c r="M3260" i="1" s="1"/>
  <c r="J3260" i="1"/>
  <c r="O3260" i="1" s="1"/>
  <c r="I3261" i="1"/>
  <c r="J3261" i="1"/>
  <c r="O3261" i="1" s="1"/>
  <c r="M3261" i="1"/>
  <c r="I3262" i="1"/>
  <c r="M3262" i="1" s="1"/>
  <c r="J3262" i="1"/>
  <c r="O3262" i="1" s="1"/>
  <c r="K3262" i="1"/>
  <c r="L3262" i="1"/>
  <c r="N3262" i="1"/>
  <c r="I3263" i="1"/>
  <c r="J3263" i="1"/>
  <c r="O3263" i="1" s="1"/>
  <c r="K3263" i="1"/>
  <c r="L3263" i="1"/>
  <c r="M3263" i="1"/>
  <c r="N3263" i="1"/>
  <c r="I3264" i="1"/>
  <c r="K3264" i="1" s="1"/>
  <c r="J3264" i="1"/>
  <c r="O3264" i="1" s="1"/>
  <c r="M3264" i="1"/>
  <c r="N3264" i="1"/>
  <c r="I3265" i="1"/>
  <c r="L3265" i="1" s="1"/>
  <c r="J3265" i="1"/>
  <c r="O3265" i="1" s="1"/>
  <c r="I3266" i="1"/>
  <c r="L3266" i="1" s="1"/>
  <c r="J3266" i="1"/>
  <c r="O3266" i="1" s="1"/>
  <c r="K3266" i="1"/>
  <c r="M3266" i="1"/>
  <c r="N3266" i="1"/>
  <c r="I3267" i="1"/>
  <c r="M3267" i="1" s="1"/>
  <c r="J3267" i="1"/>
  <c r="O3267" i="1" s="1"/>
  <c r="K3267" i="1"/>
  <c r="L3267" i="1"/>
  <c r="N3267" i="1"/>
  <c r="I3268" i="1"/>
  <c r="J3268" i="1"/>
  <c r="O3268" i="1" s="1"/>
  <c r="I3269" i="1"/>
  <c r="J3269" i="1"/>
  <c r="O3269" i="1" s="1"/>
  <c r="M3269" i="1"/>
  <c r="I3270" i="1"/>
  <c r="M3270" i="1" s="1"/>
  <c r="J3270" i="1"/>
  <c r="O3270" i="1" s="1"/>
  <c r="K3270" i="1"/>
  <c r="L3270" i="1"/>
  <c r="N3270" i="1"/>
  <c r="I3271" i="1"/>
  <c r="J3271" i="1"/>
  <c r="O3271" i="1" s="1"/>
  <c r="K3271" i="1"/>
  <c r="L3271" i="1"/>
  <c r="M3271" i="1"/>
  <c r="N3271" i="1"/>
  <c r="I3272" i="1"/>
  <c r="K3272" i="1" s="1"/>
  <c r="J3272" i="1"/>
  <c r="O3272" i="1" s="1"/>
  <c r="M3272" i="1"/>
  <c r="N3272" i="1"/>
  <c r="I3273" i="1"/>
  <c r="J3273" i="1"/>
  <c r="O3273" i="1" s="1"/>
  <c r="I3274" i="1"/>
  <c r="L3274" i="1" s="1"/>
  <c r="J3274" i="1"/>
  <c r="O3274" i="1" s="1"/>
  <c r="K3274" i="1"/>
  <c r="M3274" i="1"/>
  <c r="N3274" i="1"/>
  <c r="I3275" i="1"/>
  <c r="M3275" i="1" s="1"/>
  <c r="J3275" i="1"/>
  <c r="O3275" i="1" s="1"/>
  <c r="K3275" i="1"/>
  <c r="L3275" i="1"/>
  <c r="N3275" i="1"/>
  <c r="I3276" i="1"/>
  <c r="J3276" i="1"/>
  <c r="O3276" i="1" s="1"/>
  <c r="I3277" i="1"/>
  <c r="M3277" i="1" s="1"/>
  <c r="J3277" i="1"/>
  <c r="O3277" i="1" s="1"/>
  <c r="I3278" i="1"/>
  <c r="M3278" i="1" s="1"/>
  <c r="J3278" i="1"/>
  <c r="O3278" i="1" s="1"/>
  <c r="K3278" i="1"/>
  <c r="L3278" i="1"/>
  <c r="N3278" i="1"/>
  <c r="I3279" i="1"/>
  <c r="J3279" i="1"/>
  <c r="O3279" i="1" s="1"/>
  <c r="K3279" i="1"/>
  <c r="L3279" i="1"/>
  <c r="M3279" i="1"/>
  <c r="N3279" i="1"/>
  <c r="I3280" i="1"/>
  <c r="K3280" i="1" s="1"/>
  <c r="J3280" i="1"/>
  <c r="O3280" i="1" s="1"/>
  <c r="M3280" i="1"/>
  <c r="N3280" i="1"/>
  <c r="I3281" i="1"/>
  <c r="J3281" i="1"/>
  <c r="O3281" i="1" s="1"/>
  <c r="I3282" i="1"/>
  <c r="L3282" i="1" s="1"/>
  <c r="J3282" i="1"/>
  <c r="O3282" i="1" s="1"/>
  <c r="K3282" i="1"/>
  <c r="M3282" i="1"/>
  <c r="N3282" i="1"/>
  <c r="I3283" i="1"/>
  <c r="M3283" i="1" s="1"/>
  <c r="J3283" i="1"/>
  <c r="O3283" i="1" s="1"/>
  <c r="K3283" i="1"/>
  <c r="L3283" i="1"/>
  <c r="N3283" i="1"/>
  <c r="I3284" i="1"/>
  <c r="J3284" i="1"/>
  <c r="O3284" i="1" s="1"/>
  <c r="M3284" i="1"/>
  <c r="I3285" i="1"/>
  <c r="J3285" i="1"/>
  <c r="O3285" i="1" s="1"/>
  <c r="M3285" i="1"/>
  <c r="I3286" i="1"/>
  <c r="M3286" i="1" s="1"/>
  <c r="J3286" i="1"/>
  <c r="O3286" i="1" s="1"/>
  <c r="K3286" i="1"/>
  <c r="L3286" i="1"/>
  <c r="N3286" i="1"/>
  <c r="I3287" i="1"/>
  <c r="J3287" i="1"/>
  <c r="O3287" i="1" s="1"/>
  <c r="K3287" i="1"/>
  <c r="L3287" i="1"/>
  <c r="M3287" i="1"/>
  <c r="N3287" i="1"/>
  <c r="I3288" i="1"/>
  <c r="K3288" i="1" s="1"/>
  <c r="J3288" i="1"/>
  <c r="O3288" i="1" s="1"/>
  <c r="M3288" i="1"/>
  <c r="N3288" i="1"/>
  <c r="I3289" i="1"/>
  <c r="J3289" i="1"/>
  <c r="O3289" i="1" s="1"/>
  <c r="L3289" i="1"/>
  <c r="I3290" i="1"/>
  <c r="L3290" i="1" s="1"/>
  <c r="J3290" i="1"/>
  <c r="O3290" i="1" s="1"/>
  <c r="K3290" i="1"/>
  <c r="M3290" i="1"/>
  <c r="N3290" i="1"/>
  <c r="I3291" i="1"/>
  <c r="M3291" i="1" s="1"/>
  <c r="J3291" i="1"/>
  <c r="O3291" i="1" s="1"/>
  <c r="K3291" i="1"/>
  <c r="L3291" i="1"/>
  <c r="N3291" i="1"/>
  <c r="I3292" i="1"/>
  <c r="J3292" i="1"/>
  <c r="O3292" i="1" s="1"/>
  <c r="M3292" i="1"/>
  <c r="I3293" i="1"/>
  <c r="M3293" i="1" s="1"/>
  <c r="J3293" i="1"/>
  <c r="O3293" i="1" s="1"/>
  <c r="I3294" i="1"/>
  <c r="M3294" i="1" s="1"/>
  <c r="J3294" i="1"/>
  <c r="O3294" i="1" s="1"/>
  <c r="K3294" i="1"/>
  <c r="L3294" i="1"/>
  <c r="N3294" i="1"/>
  <c r="I3295" i="1"/>
  <c r="J3295" i="1"/>
  <c r="O3295" i="1" s="1"/>
  <c r="K3295" i="1"/>
  <c r="L3295" i="1"/>
  <c r="M3295" i="1"/>
  <c r="N3295" i="1"/>
  <c r="I3296" i="1"/>
  <c r="K3296" i="1" s="1"/>
  <c r="J3296" i="1"/>
  <c r="O3296" i="1" s="1"/>
  <c r="M3296" i="1"/>
  <c r="N3296" i="1"/>
  <c r="I3297" i="1"/>
  <c r="J3297" i="1"/>
  <c r="O3297" i="1" s="1"/>
  <c r="L3297" i="1"/>
  <c r="I3298" i="1"/>
  <c r="L3298" i="1" s="1"/>
  <c r="J3298" i="1"/>
  <c r="O3298" i="1" s="1"/>
  <c r="K3298" i="1"/>
  <c r="M3298" i="1"/>
  <c r="N3298" i="1"/>
  <c r="I3299" i="1"/>
  <c r="M3299" i="1" s="1"/>
  <c r="J3299" i="1"/>
  <c r="O3299" i="1" s="1"/>
  <c r="K3299" i="1"/>
  <c r="L3299" i="1"/>
  <c r="N3299" i="1"/>
  <c r="I3300" i="1"/>
  <c r="J3300" i="1"/>
  <c r="O3300" i="1" s="1"/>
  <c r="M3300" i="1"/>
  <c r="I3301" i="1"/>
  <c r="J3301" i="1"/>
  <c r="O3301" i="1" s="1"/>
  <c r="I3302" i="1"/>
  <c r="M3302" i="1" s="1"/>
  <c r="J3302" i="1"/>
  <c r="O3302" i="1" s="1"/>
  <c r="K3302" i="1"/>
  <c r="L3302" i="1"/>
  <c r="N3302" i="1"/>
  <c r="I3303" i="1"/>
  <c r="J3303" i="1"/>
  <c r="O3303" i="1" s="1"/>
  <c r="K3303" i="1"/>
  <c r="L3303" i="1"/>
  <c r="M3303" i="1"/>
  <c r="N3303" i="1"/>
  <c r="I3304" i="1"/>
  <c r="K3304" i="1" s="1"/>
  <c r="J3304" i="1"/>
  <c r="O3304" i="1" s="1"/>
  <c r="M3304" i="1"/>
  <c r="N3304" i="1"/>
  <c r="I3305" i="1"/>
  <c r="J3305" i="1"/>
  <c r="O3305" i="1" s="1"/>
  <c r="L3305" i="1"/>
  <c r="I3306" i="1"/>
  <c r="L3306" i="1" s="1"/>
  <c r="J3306" i="1"/>
  <c r="O3306" i="1" s="1"/>
  <c r="K3306" i="1"/>
  <c r="M3306" i="1"/>
  <c r="N3306" i="1"/>
  <c r="I3307" i="1"/>
  <c r="M3307" i="1" s="1"/>
  <c r="J3307" i="1"/>
  <c r="O3307" i="1" s="1"/>
  <c r="K3307" i="1"/>
  <c r="L3307" i="1"/>
  <c r="N3307" i="1"/>
  <c r="I3308" i="1"/>
  <c r="M3308" i="1" s="1"/>
  <c r="J3308" i="1"/>
  <c r="O3308" i="1" s="1"/>
  <c r="I3309" i="1"/>
  <c r="J3309" i="1"/>
  <c r="O3309" i="1" s="1"/>
  <c r="I3310" i="1"/>
  <c r="M3310" i="1" s="1"/>
  <c r="J3310" i="1"/>
  <c r="O3310" i="1" s="1"/>
  <c r="K3310" i="1"/>
  <c r="L3310" i="1"/>
  <c r="N3310" i="1"/>
  <c r="I3311" i="1"/>
  <c r="J3311" i="1"/>
  <c r="O3311" i="1" s="1"/>
  <c r="K3311" i="1"/>
  <c r="L3311" i="1"/>
  <c r="M3311" i="1"/>
  <c r="N3311" i="1"/>
  <c r="I3312" i="1"/>
  <c r="L3312" i="1" s="1"/>
  <c r="J3312" i="1"/>
  <c r="O3312" i="1" s="1"/>
  <c r="K3312" i="1"/>
  <c r="M3312" i="1"/>
  <c r="N3312" i="1"/>
  <c r="I3313" i="1"/>
  <c r="J3313" i="1"/>
  <c r="O3313" i="1" s="1"/>
  <c r="L3313" i="1"/>
  <c r="I3314" i="1"/>
  <c r="L3314" i="1" s="1"/>
  <c r="J3314" i="1"/>
  <c r="O3314" i="1" s="1"/>
  <c r="K3314" i="1"/>
  <c r="M3314" i="1"/>
  <c r="N3314" i="1"/>
  <c r="I3315" i="1"/>
  <c r="M3315" i="1" s="1"/>
  <c r="J3315" i="1"/>
  <c r="O3315" i="1" s="1"/>
  <c r="K3315" i="1"/>
  <c r="L3315" i="1"/>
  <c r="N3315" i="1"/>
  <c r="I3316" i="1"/>
  <c r="M3316" i="1" s="1"/>
  <c r="J3316" i="1"/>
  <c r="O3316" i="1" s="1"/>
  <c r="I3317" i="1"/>
  <c r="J3317" i="1"/>
  <c r="O3317" i="1" s="1"/>
  <c r="I3318" i="1"/>
  <c r="M3318" i="1" s="1"/>
  <c r="J3318" i="1"/>
  <c r="O3318" i="1" s="1"/>
  <c r="K3318" i="1"/>
  <c r="L3318" i="1"/>
  <c r="N3318" i="1"/>
  <c r="I3319" i="1"/>
  <c r="J3319" i="1"/>
  <c r="O3319" i="1" s="1"/>
  <c r="K3319" i="1"/>
  <c r="L3319" i="1"/>
  <c r="M3319" i="1"/>
  <c r="N3319" i="1"/>
  <c r="I3320" i="1"/>
  <c r="L3320" i="1" s="1"/>
  <c r="J3320" i="1"/>
  <c r="O3320" i="1" s="1"/>
  <c r="K3320" i="1"/>
  <c r="M3320" i="1"/>
  <c r="N3320" i="1"/>
  <c r="I3321" i="1"/>
  <c r="J3321" i="1"/>
  <c r="O3321" i="1" s="1"/>
  <c r="L3321" i="1"/>
  <c r="I3322" i="1"/>
  <c r="L3322" i="1" s="1"/>
  <c r="J3322" i="1"/>
  <c r="O3322" i="1" s="1"/>
  <c r="K3322" i="1"/>
  <c r="M3322" i="1"/>
  <c r="N3322" i="1"/>
  <c r="I3323" i="1"/>
  <c r="M3323" i="1" s="1"/>
  <c r="J3323" i="1"/>
  <c r="O3323" i="1" s="1"/>
  <c r="K3323" i="1"/>
  <c r="L3323" i="1"/>
  <c r="N3323" i="1"/>
  <c r="I3324" i="1"/>
  <c r="M3324" i="1" s="1"/>
  <c r="J3324" i="1"/>
  <c r="O3324" i="1" s="1"/>
  <c r="I3325" i="1"/>
  <c r="J3325" i="1"/>
  <c r="O3325" i="1" s="1"/>
  <c r="I3326" i="1"/>
  <c r="M3326" i="1" s="1"/>
  <c r="J3326" i="1"/>
  <c r="O3326" i="1" s="1"/>
  <c r="K3326" i="1"/>
  <c r="L3326" i="1"/>
  <c r="N3326" i="1"/>
  <c r="I3327" i="1"/>
  <c r="J3327" i="1"/>
  <c r="O3327" i="1" s="1"/>
  <c r="K3327" i="1"/>
  <c r="L3327" i="1"/>
  <c r="M3327" i="1"/>
  <c r="N3327" i="1"/>
  <c r="I3328" i="1"/>
  <c r="L3328" i="1" s="1"/>
  <c r="J3328" i="1"/>
  <c r="O3328" i="1" s="1"/>
  <c r="K3328" i="1"/>
  <c r="M3328" i="1"/>
  <c r="N3328" i="1"/>
  <c r="I3329" i="1"/>
  <c r="J3329" i="1"/>
  <c r="O3329" i="1" s="1"/>
  <c r="L3329" i="1"/>
  <c r="I3330" i="1"/>
  <c r="L3330" i="1" s="1"/>
  <c r="J3330" i="1"/>
  <c r="O3330" i="1" s="1"/>
  <c r="K3330" i="1"/>
  <c r="M3330" i="1"/>
  <c r="N3330" i="1"/>
  <c r="I3331" i="1"/>
  <c r="M3331" i="1" s="1"/>
  <c r="J3331" i="1"/>
  <c r="O3331" i="1" s="1"/>
  <c r="K3331" i="1"/>
  <c r="L3331" i="1"/>
  <c r="N3331" i="1"/>
  <c r="I3332" i="1"/>
  <c r="M3332" i="1" s="1"/>
  <c r="J3332" i="1"/>
  <c r="O3332" i="1" s="1"/>
  <c r="I3333" i="1"/>
  <c r="J3333" i="1"/>
  <c r="O3333" i="1" s="1"/>
  <c r="I3334" i="1"/>
  <c r="M3334" i="1" s="1"/>
  <c r="J3334" i="1"/>
  <c r="O3334" i="1" s="1"/>
  <c r="K3334" i="1"/>
  <c r="L3334" i="1"/>
  <c r="N3334" i="1"/>
  <c r="I3335" i="1"/>
  <c r="J3335" i="1"/>
  <c r="O3335" i="1" s="1"/>
  <c r="K3335" i="1"/>
  <c r="L3335" i="1"/>
  <c r="M3335" i="1"/>
  <c r="N3335" i="1"/>
  <c r="I3336" i="1"/>
  <c r="L3336" i="1" s="1"/>
  <c r="J3336" i="1"/>
  <c r="O3336" i="1" s="1"/>
  <c r="K3336" i="1"/>
  <c r="M3336" i="1"/>
  <c r="N3336" i="1"/>
  <c r="I3337" i="1"/>
  <c r="J3337" i="1"/>
  <c r="O3337" i="1" s="1"/>
  <c r="L3337" i="1"/>
  <c r="I3338" i="1"/>
  <c r="L3338" i="1" s="1"/>
  <c r="J3338" i="1"/>
  <c r="O3338" i="1" s="1"/>
  <c r="K3338" i="1"/>
  <c r="M3338" i="1"/>
  <c r="N3338" i="1"/>
  <c r="I3339" i="1"/>
  <c r="M3339" i="1" s="1"/>
  <c r="J3339" i="1"/>
  <c r="O3339" i="1" s="1"/>
  <c r="K3339" i="1"/>
  <c r="L3339" i="1"/>
  <c r="N3339" i="1"/>
  <c r="I3340" i="1"/>
  <c r="M3340" i="1" s="1"/>
  <c r="J3340" i="1"/>
  <c r="O3340" i="1" s="1"/>
  <c r="I3341" i="1"/>
  <c r="J3341" i="1"/>
  <c r="O3341" i="1" s="1"/>
  <c r="I3342" i="1"/>
  <c r="M3342" i="1" s="1"/>
  <c r="J3342" i="1"/>
  <c r="O3342" i="1" s="1"/>
  <c r="K3342" i="1"/>
  <c r="L3342" i="1"/>
  <c r="N3342" i="1"/>
  <c r="I3343" i="1"/>
  <c r="J3343" i="1"/>
  <c r="O3343" i="1" s="1"/>
  <c r="K3343" i="1"/>
  <c r="L3343" i="1"/>
  <c r="M3343" i="1"/>
  <c r="N3343" i="1"/>
  <c r="I3344" i="1"/>
  <c r="L3344" i="1" s="1"/>
  <c r="J3344" i="1"/>
  <c r="O3344" i="1" s="1"/>
  <c r="K3344" i="1"/>
  <c r="M3344" i="1"/>
  <c r="N3344" i="1"/>
  <c r="I3345" i="1"/>
  <c r="J3345" i="1"/>
  <c r="O3345" i="1" s="1"/>
  <c r="L3345" i="1"/>
  <c r="I3346" i="1"/>
  <c r="L3346" i="1" s="1"/>
  <c r="J3346" i="1"/>
  <c r="O3346" i="1" s="1"/>
  <c r="K3346" i="1"/>
  <c r="M3346" i="1"/>
  <c r="N3346" i="1"/>
  <c r="I3347" i="1"/>
  <c r="M3347" i="1" s="1"/>
  <c r="J3347" i="1"/>
  <c r="O3347" i="1" s="1"/>
  <c r="K3347" i="1"/>
  <c r="L3347" i="1"/>
  <c r="N3347" i="1"/>
  <c r="I3348" i="1"/>
  <c r="M3348" i="1" s="1"/>
  <c r="J3348" i="1"/>
  <c r="O3348" i="1" s="1"/>
  <c r="I3349" i="1"/>
  <c r="J3349" i="1"/>
  <c r="O3349" i="1" s="1"/>
  <c r="I3350" i="1"/>
  <c r="M3350" i="1" s="1"/>
  <c r="J3350" i="1"/>
  <c r="O3350" i="1" s="1"/>
  <c r="K3350" i="1"/>
  <c r="L3350" i="1"/>
  <c r="N3350" i="1"/>
  <c r="I3351" i="1"/>
  <c r="J3351" i="1"/>
  <c r="O3351" i="1" s="1"/>
  <c r="K3351" i="1"/>
  <c r="L3351" i="1"/>
  <c r="M3351" i="1"/>
  <c r="N3351" i="1"/>
  <c r="I3352" i="1"/>
  <c r="L3352" i="1" s="1"/>
  <c r="J3352" i="1"/>
  <c r="O3352" i="1" s="1"/>
  <c r="K3352" i="1"/>
  <c r="M3352" i="1"/>
  <c r="N3352" i="1"/>
  <c r="I3353" i="1"/>
  <c r="J3353" i="1"/>
  <c r="O3353" i="1" s="1"/>
  <c r="L3353" i="1"/>
  <c r="I3354" i="1"/>
  <c r="L3354" i="1" s="1"/>
  <c r="J3354" i="1"/>
  <c r="O3354" i="1" s="1"/>
  <c r="K3354" i="1"/>
  <c r="M3354" i="1"/>
  <c r="N3354" i="1"/>
  <c r="I3355" i="1"/>
  <c r="M3355" i="1" s="1"/>
  <c r="J3355" i="1"/>
  <c r="O3355" i="1" s="1"/>
  <c r="K3355" i="1"/>
  <c r="L3355" i="1"/>
  <c r="N3355" i="1"/>
  <c r="I3356" i="1"/>
  <c r="L3356" i="1" s="1"/>
  <c r="J3356" i="1"/>
  <c r="O3356" i="1" s="1"/>
  <c r="M3356" i="1"/>
  <c r="I3357" i="1"/>
  <c r="J3357" i="1"/>
  <c r="O3357" i="1" s="1"/>
  <c r="I3358" i="1"/>
  <c r="J3358" i="1"/>
  <c r="O3358" i="1" s="1"/>
  <c r="K3358" i="1"/>
  <c r="M3358" i="1"/>
  <c r="I3359" i="1"/>
  <c r="J3359" i="1"/>
  <c r="O3359" i="1" s="1"/>
  <c r="K3359" i="1"/>
  <c r="L3359" i="1"/>
  <c r="M3359" i="1"/>
  <c r="N3359" i="1"/>
  <c r="I3360" i="1"/>
  <c r="J3360" i="1"/>
  <c r="O3360" i="1" s="1"/>
  <c r="K3360" i="1"/>
  <c r="L3360" i="1"/>
  <c r="M3360" i="1"/>
  <c r="N3360" i="1"/>
  <c r="I3361" i="1"/>
  <c r="K3361" i="1" s="1"/>
  <c r="J3361" i="1"/>
  <c r="O3361" i="1" s="1"/>
  <c r="L3361" i="1"/>
  <c r="M3361" i="1"/>
  <c r="N3361" i="1"/>
  <c r="I3362" i="1"/>
  <c r="L3362" i="1" s="1"/>
  <c r="J3362" i="1"/>
  <c r="O3362" i="1" s="1"/>
  <c r="K3362" i="1"/>
  <c r="N3362" i="1"/>
  <c r="I3363" i="1"/>
  <c r="J3363" i="1"/>
  <c r="O3363" i="1" s="1"/>
  <c r="I3364" i="1"/>
  <c r="K3364" i="1" s="1"/>
  <c r="J3364" i="1"/>
  <c r="O3364" i="1" s="1"/>
  <c r="L3364" i="1"/>
  <c r="I3365" i="1"/>
  <c r="J3365" i="1"/>
  <c r="O3365" i="1" s="1"/>
  <c r="K3365" i="1"/>
  <c r="L3365" i="1"/>
  <c r="M3365" i="1"/>
  <c r="N3365" i="1"/>
  <c r="I3366" i="1"/>
  <c r="L3366" i="1" s="1"/>
  <c r="J3366" i="1"/>
  <c r="O3366" i="1" s="1"/>
  <c r="K3366" i="1"/>
  <c r="M3366" i="1"/>
  <c r="N3366" i="1"/>
  <c r="I3367" i="1"/>
  <c r="J3367" i="1"/>
  <c r="O3367" i="1" s="1"/>
  <c r="K3367" i="1"/>
  <c r="L3367" i="1"/>
  <c r="M3367" i="1"/>
  <c r="N3367" i="1"/>
  <c r="I3368" i="1"/>
  <c r="L3368" i="1" s="1"/>
  <c r="J3368" i="1"/>
  <c r="O3368" i="1" s="1"/>
  <c r="I3369" i="1"/>
  <c r="J3369" i="1"/>
  <c r="O3369" i="1" s="1"/>
  <c r="I3370" i="1"/>
  <c r="L3370" i="1" s="1"/>
  <c r="J3370" i="1"/>
  <c r="O3370" i="1" s="1"/>
  <c r="K3370" i="1"/>
  <c r="M3370" i="1"/>
  <c r="N3370" i="1"/>
  <c r="I3371" i="1"/>
  <c r="J3371" i="1"/>
  <c r="O3371" i="1" s="1"/>
  <c r="I3372" i="1"/>
  <c r="J3372" i="1"/>
  <c r="O3372" i="1" s="1"/>
  <c r="K3372" i="1"/>
  <c r="I3373" i="1"/>
  <c r="K3373" i="1" s="1"/>
  <c r="J3373" i="1"/>
  <c r="O3373" i="1" s="1"/>
  <c r="I3374" i="1"/>
  <c r="J3374" i="1"/>
  <c r="O3374" i="1" s="1"/>
  <c r="K3374" i="1"/>
  <c r="L3374" i="1"/>
  <c r="M3374" i="1"/>
  <c r="N3374" i="1"/>
  <c r="I3375" i="1"/>
  <c r="J3375" i="1"/>
  <c r="O3375" i="1" s="1"/>
  <c r="K3375" i="1"/>
  <c r="L3375" i="1"/>
  <c r="M3375" i="1"/>
  <c r="N3375" i="1"/>
  <c r="I3376" i="1"/>
  <c r="K3376" i="1" s="1"/>
  <c r="J3376" i="1"/>
  <c r="O3376" i="1" s="1"/>
  <c r="M3376" i="1"/>
  <c r="N3376" i="1"/>
  <c r="I3377" i="1"/>
  <c r="K3377" i="1" s="1"/>
  <c r="J3377" i="1"/>
  <c r="O3377" i="1" s="1"/>
  <c r="L3377" i="1"/>
  <c r="N3377" i="1"/>
  <c r="I3378" i="1"/>
  <c r="J3378" i="1"/>
  <c r="O3378" i="1" s="1"/>
  <c r="I3379" i="1"/>
  <c r="K3379" i="1" s="1"/>
  <c r="J3379" i="1"/>
  <c r="O3379" i="1" s="1"/>
  <c r="I3380" i="1"/>
  <c r="N3380" i="1" s="1"/>
  <c r="J3380" i="1"/>
  <c r="O3380" i="1" s="1"/>
  <c r="K3380" i="1"/>
  <c r="L3380" i="1"/>
  <c r="M3380" i="1"/>
  <c r="I3381" i="1"/>
  <c r="L3381" i="1" s="1"/>
  <c r="J3381" i="1"/>
  <c r="O3381" i="1" s="1"/>
  <c r="K3381" i="1"/>
  <c r="M3381" i="1"/>
  <c r="N3381" i="1"/>
  <c r="I3382" i="1"/>
  <c r="L3382" i="1" s="1"/>
  <c r="J3382" i="1"/>
  <c r="O3382" i="1" s="1"/>
  <c r="I3383" i="1"/>
  <c r="J3383" i="1"/>
  <c r="O3383" i="1" s="1"/>
  <c r="K3383" i="1"/>
  <c r="L3383" i="1"/>
  <c r="M3383" i="1"/>
  <c r="N3383" i="1"/>
  <c r="I3384" i="1"/>
  <c r="M3384" i="1" s="1"/>
  <c r="J3384" i="1"/>
  <c r="O3384" i="1" s="1"/>
  <c r="L3384" i="1"/>
  <c r="N3384" i="1"/>
  <c r="I3385" i="1"/>
  <c r="K3385" i="1" s="1"/>
  <c r="J3385" i="1"/>
  <c r="O3385" i="1" s="1"/>
  <c r="L3385" i="1"/>
  <c r="M3385" i="1"/>
  <c r="N3385" i="1"/>
  <c r="I3386" i="1"/>
  <c r="J3386" i="1"/>
  <c r="O3386" i="1" s="1"/>
  <c r="M3386" i="1"/>
  <c r="I3387" i="1"/>
  <c r="K3387" i="1" s="1"/>
  <c r="J3387" i="1"/>
  <c r="O3387" i="1" s="1"/>
  <c r="I3388" i="1"/>
  <c r="J3388" i="1"/>
  <c r="O3388" i="1" s="1"/>
  <c r="I3389" i="1"/>
  <c r="J3389" i="1"/>
  <c r="O3389" i="1" s="1"/>
  <c r="K3389" i="1"/>
  <c r="L3389" i="1"/>
  <c r="M3389" i="1"/>
  <c r="N3389" i="1"/>
  <c r="I3390" i="1"/>
  <c r="K3390" i="1" s="1"/>
  <c r="J3390" i="1"/>
  <c r="O3390" i="1" s="1"/>
  <c r="I3391" i="1"/>
  <c r="J3391" i="1"/>
  <c r="O3391" i="1" s="1"/>
  <c r="K3391" i="1"/>
  <c r="L3391" i="1"/>
  <c r="M3391" i="1"/>
  <c r="N3391" i="1"/>
  <c r="I3392" i="1"/>
  <c r="J3392" i="1"/>
  <c r="O3392" i="1" s="1"/>
  <c r="K3392" i="1"/>
  <c r="I3393" i="1"/>
  <c r="M3393" i="1" s="1"/>
  <c r="J3393" i="1"/>
  <c r="O3393" i="1" s="1"/>
  <c r="I3394" i="1"/>
  <c r="J3394" i="1"/>
  <c r="O3394" i="1" s="1"/>
  <c r="K3394" i="1"/>
  <c r="I3395" i="1"/>
  <c r="M3395" i="1" s="1"/>
  <c r="J3395" i="1"/>
  <c r="O3395" i="1" s="1"/>
  <c r="K3395" i="1"/>
  <c r="L3395" i="1"/>
  <c r="N3395" i="1"/>
  <c r="I3396" i="1"/>
  <c r="N3396" i="1" s="1"/>
  <c r="J3396" i="1"/>
  <c r="O3396" i="1" s="1"/>
  <c r="K3396" i="1"/>
  <c r="M3396" i="1"/>
  <c r="I3397" i="1"/>
  <c r="J3397" i="1"/>
  <c r="O3397" i="1" s="1"/>
  <c r="I3398" i="1"/>
  <c r="M3398" i="1" s="1"/>
  <c r="J3398" i="1"/>
  <c r="O3398" i="1" s="1"/>
  <c r="I3399" i="1"/>
  <c r="J3399" i="1"/>
  <c r="O3399" i="1" s="1"/>
  <c r="K3399" i="1"/>
  <c r="L3399" i="1"/>
  <c r="M3399" i="1"/>
  <c r="N3399" i="1"/>
  <c r="I3400" i="1"/>
  <c r="J3400" i="1"/>
  <c r="O3400" i="1" s="1"/>
  <c r="K3400" i="1"/>
  <c r="L3400" i="1"/>
  <c r="M3400" i="1"/>
  <c r="N3400" i="1"/>
  <c r="I3401" i="1"/>
  <c r="J3401" i="1"/>
  <c r="O3401" i="1" s="1"/>
  <c r="M3401" i="1"/>
  <c r="N3401" i="1"/>
  <c r="I3402" i="1"/>
  <c r="K3402" i="1" s="1"/>
  <c r="J3402" i="1"/>
  <c r="O3402" i="1" s="1"/>
  <c r="I3403" i="1"/>
  <c r="J3403" i="1"/>
  <c r="O3403" i="1" s="1"/>
  <c r="K3403" i="1"/>
  <c r="N3403" i="1"/>
  <c r="I3404" i="1"/>
  <c r="N3404" i="1" s="1"/>
  <c r="J3404" i="1"/>
  <c r="O3404" i="1" s="1"/>
  <c r="K3404" i="1"/>
  <c r="L3404" i="1"/>
  <c r="M3404" i="1"/>
  <c r="I3405" i="1"/>
  <c r="L3405" i="1" s="1"/>
  <c r="J3405" i="1"/>
  <c r="O3405" i="1" s="1"/>
  <c r="I3406" i="1"/>
  <c r="K3406" i="1" s="1"/>
  <c r="J3406" i="1"/>
  <c r="O3406" i="1" s="1"/>
  <c r="N3406" i="1"/>
  <c r="I3407" i="1"/>
  <c r="J3407" i="1"/>
  <c r="O3407" i="1" s="1"/>
  <c r="K3407" i="1"/>
  <c r="L3407" i="1"/>
  <c r="M3407" i="1"/>
  <c r="N3407" i="1"/>
  <c r="I3408" i="1"/>
  <c r="J3408" i="1"/>
  <c r="O3408" i="1" s="1"/>
  <c r="I3409" i="1"/>
  <c r="J3409" i="1"/>
  <c r="O3409" i="1" s="1"/>
  <c r="L3409" i="1"/>
  <c r="M3409" i="1"/>
  <c r="I3410" i="1"/>
  <c r="L3410" i="1" s="1"/>
  <c r="J3410" i="1"/>
  <c r="O3410" i="1" s="1"/>
  <c r="K3410" i="1"/>
  <c r="M3410" i="1"/>
  <c r="N3410" i="1"/>
  <c r="I3411" i="1"/>
  <c r="M3411" i="1" s="1"/>
  <c r="J3411" i="1"/>
  <c r="O3411" i="1" s="1"/>
  <c r="K3411" i="1"/>
  <c r="N3411" i="1"/>
  <c r="I3412" i="1"/>
  <c r="J3412" i="1"/>
  <c r="O3412" i="1" s="1"/>
  <c r="L3412" i="1"/>
  <c r="I3413" i="1"/>
  <c r="J3413" i="1"/>
  <c r="O3413" i="1" s="1"/>
  <c r="I3414" i="1"/>
  <c r="J3414" i="1"/>
  <c r="O3414" i="1" s="1"/>
  <c r="K3414" i="1"/>
  <c r="L3414" i="1"/>
  <c r="M3414" i="1"/>
  <c r="N3414" i="1"/>
  <c r="I3415" i="1"/>
  <c r="J3415" i="1"/>
  <c r="O3415" i="1" s="1"/>
  <c r="K3415" i="1"/>
  <c r="L3415" i="1"/>
  <c r="M3415" i="1"/>
  <c r="N3415" i="1"/>
  <c r="I3416" i="1"/>
  <c r="L3416" i="1" s="1"/>
  <c r="J3416" i="1"/>
  <c r="O3416" i="1" s="1"/>
  <c r="K3416" i="1"/>
  <c r="M3416" i="1"/>
  <c r="N3416" i="1"/>
  <c r="I3417" i="1"/>
  <c r="J3417" i="1"/>
  <c r="O3417" i="1" s="1"/>
  <c r="I3418" i="1"/>
  <c r="J3418" i="1"/>
  <c r="O3418" i="1" s="1"/>
  <c r="K3418" i="1"/>
  <c r="N3418" i="1"/>
  <c r="I3419" i="1"/>
  <c r="M3419" i="1" s="1"/>
  <c r="J3419" i="1"/>
  <c r="O3419" i="1" s="1"/>
  <c r="K3419" i="1"/>
  <c r="L3419" i="1"/>
  <c r="N3419" i="1"/>
  <c r="I3420" i="1"/>
  <c r="J3420" i="1"/>
  <c r="O3420" i="1" s="1"/>
  <c r="L3420" i="1"/>
  <c r="M3420" i="1"/>
  <c r="I3421" i="1"/>
  <c r="K3421" i="1" s="1"/>
  <c r="J3421" i="1"/>
  <c r="O3421" i="1" s="1"/>
  <c r="N3421" i="1"/>
  <c r="I3422" i="1"/>
  <c r="J3422" i="1"/>
  <c r="O3422" i="1" s="1"/>
  <c r="I3423" i="1"/>
  <c r="J3423" i="1"/>
  <c r="O3423" i="1" s="1"/>
  <c r="K3423" i="1"/>
  <c r="L3423" i="1"/>
  <c r="M3423" i="1"/>
  <c r="N3423" i="1"/>
  <c r="I3424" i="1"/>
  <c r="J3424" i="1"/>
  <c r="O3424" i="1" s="1"/>
  <c r="K3424" i="1"/>
  <c r="L3424" i="1"/>
  <c r="M3424" i="1"/>
  <c r="N3424" i="1"/>
  <c r="I3425" i="1"/>
  <c r="K3425" i="1" s="1"/>
  <c r="J3425" i="1"/>
  <c r="O3425" i="1" s="1"/>
  <c r="L3425" i="1"/>
  <c r="M3425" i="1"/>
  <c r="N3425" i="1"/>
  <c r="I3426" i="1"/>
  <c r="L3426" i="1" s="1"/>
  <c r="J3426" i="1"/>
  <c r="O3426" i="1" s="1"/>
  <c r="K3426" i="1"/>
  <c r="N3426" i="1"/>
  <c r="I3427" i="1"/>
  <c r="L3427" i="1" s="1"/>
  <c r="J3427" i="1"/>
  <c r="O3427" i="1" s="1"/>
  <c r="I3428" i="1"/>
  <c r="J3428" i="1"/>
  <c r="O3428" i="1" s="1"/>
  <c r="K3428" i="1"/>
  <c r="L3428" i="1"/>
  <c r="I3429" i="1"/>
  <c r="J3429" i="1"/>
  <c r="O3429" i="1" s="1"/>
  <c r="K3429" i="1"/>
  <c r="L3429" i="1"/>
  <c r="M3429" i="1"/>
  <c r="N3429" i="1"/>
  <c r="I3430" i="1"/>
  <c r="L3430" i="1" s="1"/>
  <c r="J3430" i="1"/>
  <c r="O3430" i="1" s="1"/>
  <c r="K3430" i="1"/>
  <c r="M3430" i="1"/>
  <c r="N3430" i="1"/>
  <c r="I3431" i="1"/>
  <c r="J3431" i="1"/>
  <c r="O3431" i="1" s="1"/>
  <c r="K3431" i="1"/>
  <c r="L3431" i="1"/>
  <c r="M3431" i="1"/>
  <c r="N3431" i="1"/>
  <c r="I3432" i="1"/>
  <c r="J3432" i="1"/>
  <c r="O3432" i="1" s="1"/>
  <c r="L3432" i="1"/>
  <c r="I3433" i="1"/>
  <c r="L3433" i="1" s="1"/>
  <c r="J3433" i="1"/>
  <c r="O3433" i="1" s="1"/>
  <c r="I3434" i="1"/>
  <c r="L3434" i="1" s="1"/>
  <c r="J3434" i="1"/>
  <c r="O3434" i="1" s="1"/>
  <c r="K3434" i="1"/>
  <c r="M3434" i="1"/>
  <c r="N3434" i="1"/>
  <c r="I3435" i="1"/>
  <c r="L3435" i="1" s="1"/>
  <c r="J3435" i="1"/>
  <c r="O3435" i="1" s="1"/>
  <c r="I3436" i="1"/>
  <c r="J3436" i="1"/>
  <c r="O3436" i="1" s="1"/>
  <c r="I3437" i="1"/>
  <c r="K3437" i="1" s="1"/>
  <c r="J3437" i="1"/>
  <c r="O3437" i="1" s="1"/>
  <c r="M3437" i="1"/>
  <c r="I3438" i="1"/>
  <c r="J3438" i="1"/>
  <c r="O3438" i="1" s="1"/>
  <c r="K3438" i="1"/>
  <c r="L3438" i="1"/>
  <c r="M3438" i="1"/>
  <c r="N3438" i="1"/>
  <c r="I3439" i="1"/>
  <c r="J3439" i="1"/>
  <c r="O3439" i="1" s="1"/>
  <c r="K3439" i="1"/>
  <c r="L3439" i="1"/>
  <c r="M3439" i="1"/>
  <c r="N3439" i="1"/>
  <c r="I3440" i="1"/>
  <c r="K3440" i="1" s="1"/>
  <c r="J3440" i="1"/>
  <c r="O3440" i="1" s="1"/>
  <c r="L3440" i="1"/>
  <c r="M3440" i="1"/>
  <c r="N3440" i="1"/>
  <c r="I3441" i="1"/>
  <c r="K3441" i="1" s="1"/>
  <c r="J3441" i="1"/>
  <c r="O3441" i="1" s="1"/>
  <c r="L3441" i="1"/>
  <c r="N3441" i="1"/>
  <c r="I3442" i="1"/>
  <c r="J3442" i="1"/>
  <c r="O3442" i="1" s="1"/>
  <c r="I3443" i="1"/>
  <c r="K3443" i="1" s="1"/>
  <c r="J3443" i="1"/>
  <c r="O3443" i="1" s="1"/>
  <c r="L3443" i="1"/>
  <c r="I3444" i="1"/>
  <c r="N3444" i="1" s="1"/>
  <c r="J3444" i="1"/>
  <c r="O3444" i="1" s="1"/>
  <c r="K3444" i="1"/>
  <c r="L3444" i="1"/>
  <c r="M3444" i="1"/>
  <c r="I3445" i="1"/>
  <c r="L3445" i="1" s="1"/>
  <c r="J3445" i="1"/>
  <c r="O3445" i="1" s="1"/>
  <c r="K3445" i="1"/>
  <c r="M3445" i="1"/>
  <c r="N3445" i="1"/>
  <c r="I3446" i="1"/>
  <c r="L3446" i="1" s="1"/>
  <c r="J3446" i="1"/>
  <c r="O3446" i="1" s="1"/>
  <c r="I3447" i="1"/>
  <c r="J3447" i="1"/>
  <c r="O3447" i="1" s="1"/>
  <c r="K3447" i="1"/>
  <c r="L3447" i="1"/>
  <c r="M3447" i="1"/>
  <c r="N3447" i="1"/>
  <c r="I3448" i="1"/>
  <c r="M3448" i="1" s="1"/>
  <c r="J3448" i="1"/>
  <c r="O3448" i="1" s="1"/>
  <c r="K3448" i="1"/>
  <c r="L3448" i="1"/>
  <c r="N3448" i="1"/>
  <c r="I3449" i="1"/>
  <c r="K3449" i="1" s="1"/>
  <c r="J3449" i="1"/>
  <c r="O3449" i="1" s="1"/>
  <c r="L3449" i="1"/>
  <c r="M3449" i="1"/>
  <c r="N3449" i="1"/>
  <c r="I3450" i="1"/>
  <c r="J3450" i="1"/>
  <c r="O3450" i="1" s="1"/>
  <c r="I3451" i="1"/>
  <c r="J3451" i="1"/>
  <c r="O3451" i="1" s="1"/>
  <c r="K3451" i="1"/>
  <c r="I3452" i="1"/>
  <c r="K3452" i="1" s="1"/>
  <c r="J3452" i="1"/>
  <c r="O3452" i="1" s="1"/>
  <c r="I3453" i="1"/>
  <c r="J3453" i="1"/>
  <c r="O3453" i="1" s="1"/>
  <c r="K3453" i="1"/>
  <c r="L3453" i="1"/>
  <c r="M3453" i="1"/>
  <c r="N3453" i="1"/>
  <c r="I3454" i="1"/>
  <c r="K3454" i="1" s="1"/>
  <c r="J3454" i="1"/>
  <c r="O3454" i="1" s="1"/>
  <c r="M3454" i="1"/>
  <c r="N3454" i="1"/>
  <c r="I3455" i="1"/>
  <c r="J3455" i="1"/>
  <c r="O3455" i="1" s="1"/>
  <c r="K3455" i="1"/>
  <c r="L3455" i="1"/>
  <c r="M3455" i="1"/>
  <c r="N3455" i="1"/>
  <c r="I3456" i="1"/>
  <c r="J3456" i="1"/>
  <c r="O3456" i="1" s="1"/>
  <c r="I3457" i="1"/>
  <c r="J3457" i="1"/>
  <c r="O3457" i="1" s="1"/>
  <c r="I3458" i="1"/>
  <c r="K3458" i="1" s="1"/>
  <c r="J3458" i="1"/>
  <c r="O3458" i="1" s="1"/>
  <c r="I3459" i="1"/>
  <c r="J3459" i="1"/>
  <c r="O3459" i="1" s="1"/>
  <c r="I3460" i="1"/>
  <c r="N3460" i="1" s="1"/>
  <c r="J3460" i="1"/>
  <c r="O3460" i="1" s="1"/>
  <c r="K3460" i="1"/>
  <c r="M3460" i="1"/>
  <c r="I3461" i="1"/>
  <c r="L3461" i="1" s="1"/>
  <c r="J3461" i="1"/>
  <c r="O3461" i="1" s="1"/>
  <c r="I3462" i="1"/>
  <c r="J3462" i="1"/>
  <c r="O3462" i="1" s="1"/>
  <c r="I3463" i="1"/>
  <c r="J3463" i="1"/>
  <c r="O3463" i="1" s="1"/>
  <c r="K3463" i="1"/>
  <c r="L3463" i="1"/>
  <c r="M3463" i="1"/>
  <c r="N3463" i="1"/>
  <c r="I3464" i="1"/>
  <c r="K3464" i="1" s="1"/>
  <c r="J3464" i="1"/>
  <c r="O3464" i="1" s="1"/>
  <c r="L3464" i="1"/>
  <c r="M3464" i="1"/>
  <c r="N3464" i="1"/>
  <c r="I3465" i="1"/>
  <c r="M3465" i="1" s="1"/>
  <c r="J3465" i="1"/>
  <c r="O3465" i="1" s="1"/>
  <c r="I3466" i="1"/>
  <c r="J3466" i="1"/>
  <c r="O3466" i="1" s="1"/>
  <c r="I3467" i="1"/>
  <c r="M3467" i="1" s="1"/>
  <c r="J3467" i="1"/>
  <c r="O3467" i="1" s="1"/>
  <c r="K3467" i="1"/>
  <c r="L3467" i="1"/>
  <c r="N3467" i="1"/>
  <c r="I3468" i="1"/>
  <c r="N3468" i="1" s="1"/>
  <c r="J3468" i="1"/>
  <c r="O3468" i="1" s="1"/>
  <c r="K3468" i="1"/>
  <c r="L3468" i="1"/>
  <c r="M3468" i="1"/>
  <c r="I3469" i="1"/>
  <c r="J3469" i="1"/>
  <c r="O3469" i="1" s="1"/>
  <c r="I3470" i="1"/>
  <c r="M3470" i="1" s="1"/>
  <c r="J3470" i="1"/>
  <c r="O3470" i="1" s="1"/>
  <c r="K3470" i="1"/>
  <c r="L3470" i="1"/>
  <c r="N3470" i="1"/>
  <c r="I3471" i="1"/>
  <c r="J3471" i="1"/>
  <c r="O3471" i="1" s="1"/>
  <c r="K3471" i="1"/>
  <c r="L3471" i="1"/>
  <c r="M3471" i="1"/>
  <c r="N3471" i="1"/>
  <c r="I3472" i="1"/>
  <c r="K3472" i="1" s="1"/>
  <c r="J3472" i="1"/>
  <c r="O3472" i="1" s="1"/>
  <c r="L3472" i="1"/>
  <c r="M3472" i="1"/>
  <c r="N3472" i="1"/>
  <c r="I3473" i="1"/>
  <c r="K3473" i="1" s="1"/>
  <c r="J3473" i="1"/>
  <c r="O3473" i="1" s="1"/>
  <c r="I3474" i="1"/>
  <c r="J3474" i="1"/>
  <c r="O3474" i="1" s="1"/>
  <c r="I3475" i="1"/>
  <c r="J3475" i="1"/>
  <c r="O3475" i="1" s="1"/>
  <c r="K3475" i="1"/>
  <c r="N3475" i="1"/>
  <c r="I3476" i="1"/>
  <c r="N3476" i="1" s="1"/>
  <c r="J3476" i="1"/>
  <c r="O3476" i="1" s="1"/>
  <c r="L3476" i="1"/>
  <c r="M3476" i="1"/>
  <c r="I3477" i="1"/>
  <c r="J3477" i="1"/>
  <c r="O3477" i="1" s="1"/>
  <c r="I3478" i="1"/>
  <c r="N3478" i="1" s="1"/>
  <c r="J3478" i="1"/>
  <c r="O3478" i="1" s="1"/>
  <c r="K3478" i="1"/>
  <c r="L3478" i="1"/>
  <c r="M3478" i="1"/>
  <c r="I3479" i="1"/>
  <c r="J3479" i="1"/>
  <c r="O3479" i="1" s="1"/>
  <c r="K3479" i="1"/>
  <c r="L3479" i="1"/>
  <c r="M3479" i="1"/>
  <c r="N3479" i="1"/>
  <c r="I3480" i="1"/>
  <c r="L3480" i="1" s="1"/>
  <c r="J3480" i="1"/>
  <c r="O3480" i="1" s="1"/>
  <c r="M3480" i="1"/>
  <c r="N3480" i="1"/>
  <c r="I3481" i="1"/>
  <c r="L3481" i="1" s="1"/>
  <c r="J3481" i="1"/>
  <c r="O3481" i="1" s="1"/>
  <c r="I3482" i="1"/>
  <c r="J3482" i="1"/>
  <c r="O3482" i="1" s="1"/>
  <c r="K3482" i="1"/>
  <c r="I3483" i="1"/>
  <c r="M3483" i="1" s="1"/>
  <c r="J3483" i="1"/>
  <c r="O3483" i="1" s="1"/>
  <c r="K3483" i="1"/>
  <c r="L3483" i="1"/>
  <c r="N3483" i="1"/>
  <c r="I3484" i="1"/>
  <c r="L3484" i="1" s="1"/>
  <c r="J3484" i="1"/>
  <c r="O3484" i="1" s="1"/>
  <c r="M3484" i="1"/>
  <c r="I3485" i="1"/>
  <c r="J3485" i="1"/>
  <c r="O3485" i="1" s="1"/>
  <c r="I3486" i="1"/>
  <c r="J3486" i="1"/>
  <c r="O3486" i="1" s="1"/>
  <c r="K3486" i="1"/>
  <c r="L3486" i="1"/>
  <c r="M3486" i="1"/>
  <c r="N3486" i="1"/>
  <c r="I3487" i="1"/>
  <c r="J3487" i="1"/>
  <c r="O3487" i="1" s="1"/>
  <c r="K3487" i="1"/>
  <c r="L3487" i="1"/>
  <c r="M3487" i="1"/>
  <c r="N3487" i="1"/>
  <c r="I3488" i="1"/>
  <c r="J3488" i="1"/>
  <c r="O3488" i="1" s="1"/>
  <c r="K3488" i="1"/>
  <c r="L3488" i="1"/>
  <c r="M3488" i="1"/>
  <c r="N3488" i="1"/>
  <c r="I3489" i="1"/>
  <c r="J3489" i="1"/>
  <c r="O3489" i="1" s="1"/>
  <c r="I3490" i="1"/>
  <c r="J3490" i="1"/>
  <c r="O3490" i="1" s="1"/>
  <c r="I3491" i="1"/>
  <c r="M3491" i="1" s="1"/>
  <c r="J3491" i="1"/>
  <c r="O3491" i="1" s="1"/>
  <c r="L3491" i="1"/>
  <c r="N3491" i="1"/>
  <c r="I3492" i="1"/>
  <c r="J3492" i="1"/>
  <c r="O3492" i="1" s="1"/>
  <c r="I3493" i="1"/>
  <c r="J3493" i="1"/>
  <c r="O3493" i="1" s="1"/>
  <c r="I3494" i="1"/>
  <c r="L3494" i="1" s="1"/>
  <c r="J3494" i="1"/>
  <c r="O3494" i="1" s="1"/>
  <c r="K3494" i="1"/>
  <c r="M3494" i="1"/>
  <c r="N3494" i="1"/>
  <c r="I3495" i="1"/>
  <c r="J3495" i="1"/>
  <c r="O3495" i="1" s="1"/>
  <c r="K3495" i="1"/>
  <c r="L3495" i="1"/>
  <c r="M3495" i="1"/>
  <c r="N3495" i="1"/>
  <c r="I3496" i="1"/>
  <c r="N3496" i="1" s="1"/>
  <c r="J3496" i="1"/>
  <c r="O3496" i="1" s="1"/>
  <c r="I3497" i="1"/>
  <c r="J3497" i="1"/>
  <c r="O3497" i="1" s="1"/>
  <c r="I3498" i="1"/>
  <c r="L3498" i="1" s="1"/>
  <c r="J3498" i="1"/>
  <c r="O3498" i="1" s="1"/>
  <c r="K3498" i="1"/>
  <c r="M3498" i="1"/>
  <c r="N3498" i="1"/>
  <c r="I3499" i="1"/>
  <c r="L3499" i="1" s="1"/>
  <c r="J3499" i="1"/>
  <c r="O3499" i="1" s="1"/>
  <c r="N3499" i="1"/>
  <c r="I3500" i="1"/>
  <c r="J3500" i="1"/>
  <c r="O3500" i="1" s="1"/>
  <c r="I3501" i="1"/>
  <c r="N3501" i="1" s="1"/>
  <c r="J3501" i="1"/>
  <c r="O3501" i="1" s="1"/>
  <c r="K3501" i="1"/>
  <c r="L3501" i="1"/>
  <c r="M3501" i="1"/>
  <c r="I3502" i="1"/>
  <c r="J3502" i="1"/>
  <c r="O3502" i="1" s="1"/>
  <c r="K3502" i="1"/>
  <c r="L3502" i="1"/>
  <c r="M3502" i="1"/>
  <c r="N3502" i="1"/>
  <c r="I3503" i="1"/>
  <c r="J3503" i="1"/>
  <c r="O3503" i="1" s="1"/>
  <c r="K3503" i="1"/>
  <c r="L3503" i="1"/>
  <c r="M3503" i="1"/>
  <c r="N3503" i="1"/>
  <c r="I3504" i="1"/>
  <c r="K3504" i="1" s="1"/>
  <c r="J3504" i="1"/>
  <c r="O3504" i="1" s="1"/>
  <c r="I3505" i="1"/>
  <c r="J3505" i="1"/>
  <c r="O3505" i="1" s="1"/>
  <c r="I3506" i="1"/>
  <c r="L3506" i="1" s="1"/>
  <c r="J3506" i="1"/>
  <c r="O3506" i="1" s="1"/>
  <c r="K3506" i="1"/>
  <c r="M3506" i="1"/>
  <c r="N3506" i="1"/>
  <c r="I3507" i="1"/>
  <c r="M3507" i="1" s="1"/>
  <c r="J3507" i="1"/>
  <c r="O3507" i="1" s="1"/>
  <c r="I3508" i="1"/>
  <c r="J3508" i="1"/>
  <c r="O3508" i="1" s="1"/>
  <c r="I3509" i="1"/>
  <c r="L3509" i="1" s="1"/>
  <c r="J3509" i="1"/>
  <c r="O3509" i="1" s="1"/>
  <c r="K3509" i="1"/>
  <c r="M3509" i="1"/>
  <c r="N3509" i="1"/>
  <c r="I3510" i="1"/>
  <c r="N3510" i="1" s="1"/>
  <c r="J3510" i="1"/>
  <c r="O3510" i="1" s="1"/>
  <c r="K3510" i="1"/>
  <c r="L3510" i="1"/>
  <c r="M3510" i="1"/>
  <c r="I3511" i="1"/>
  <c r="J3511" i="1"/>
  <c r="O3511" i="1" s="1"/>
  <c r="K3511" i="1"/>
  <c r="L3511" i="1"/>
  <c r="M3511" i="1"/>
  <c r="N3511" i="1"/>
  <c r="I3512" i="1"/>
  <c r="J3512" i="1"/>
  <c r="O3512" i="1" s="1"/>
  <c r="K3512" i="1"/>
  <c r="I3513" i="1"/>
  <c r="K3513" i="1" s="1"/>
  <c r="J3513" i="1"/>
  <c r="O3513" i="1" s="1"/>
  <c r="L3513" i="1"/>
  <c r="M3513" i="1"/>
  <c r="N3513" i="1"/>
  <c r="I3514" i="1"/>
  <c r="M3514" i="1" s="1"/>
  <c r="J3514" i="1"/>
  <c r="O3514" i="1" s="1"/>
  <c r="N3514" i="1"/>
  <c r="I3515" i="1"/>
  <c r="J3515" i="1"/>
  <c r="O3515" i="1" s="1"/>
  <c r="I3516" i="1"/>
  <c r="N3516" i="1" s="1"/>
  <c r="J3516" i="1"/>
  <c r="O3516" i="1" s="1"/>
  <c r="K3516" i="1"/>
  <c r="L3516" i="1"/>
  <c r="M3516" i="1"/>
  <c r="I3517" i="1"/>
  <c r="J3517" i="1"/>
  <c r="O3517" i="1" s="1"/>
  <c r="K3517" i="1"/>
  <c r="L3517" i="1"/>
  <c r="M3517" i="1"/>
  <c r="N3517" i="1"/>
  <c r="I3518" i="1"/>
  <c r="K3518" i="1" s="1"/>
  <c r="J3518" i="1"/>
  <c r="O3518" i="1" s="1"/>
  <c r="I3519" i="1"/>
  <c r="J3519" i="1"/>
  <c r="O3519" i="1" s="1"/>
  <c r="K3519" i="1"/>
  <c r="L3519" i="1"/>
  <c r="M3519" i="1"/>
  <c r="N3519" i="1"/>
  <c r="I3520" i="1"/>
  <c r="J3520" i="1"/>
  <c r="O3520" i="1" s="1"/>
  <c r="I3521" i="1"/>
  <c r="K3521" i="1" s="1"/>
  <c r="J3521" i="1"/>
  <c r="O3521" i="1" s="1"/>
  <c r="L3521" i="1"/>
  <c r="M3521" i="1"/>
  <c r="N3521" i="1"/>
  <c r="I3522" i="1"/>
  <c r="L3522" i="1" s="1"/>
  <c r="J3522" i="1"/>
  <c r="O3522" i="1" s="1"/>
  <c r="M3522" i="1"/>
  <c r="N3522" i="1"/>
  <c r="I3523" i="1"/>
  <c r="M3523" i="1" s="1"/>
  <c r="J3523" i="1"/>
  <c r="O3523" i="1" s="1"/>
  <c r="I3524" i="1"/>
  <c r="J3524" i="1"/>
  <c r="O3524" i="1" s="1"/>
  <c r="I3525" i="1"/>
  <c r="N3525" i="1" s="1"/>
  <c r="J3525" i="1"/>
  <c r="O3525" i="1" s="1"/>
  <c r="K3525" i="1"/>
  <c r="L3525" i="1"/>
  <c r="M3525" i="1"/>
  <c r="I3526" i="1"/>
  <c r="K3526" i="1" s="1"/>
  <c r="J3526" i="1"/>
  <c r="O3526" i="1" s="1"/>
  <c r="L3526" i="1"/>
  <c r="M3526" i="1"/>
  <c r="N3526" i="1"/>
  <c r="I3527" i="1"/>
  <c r="J3527" i="1"/>
  <c r="O3527" i="1" s="1"/>
  <c r="K3527" i="1"/>
  <c r="L3527" i="1"/>
  <c r="M3527" i="1"/>
  <c r="N3527" i="1"/>
  <c r="I3528" i="1"/>
  <c r="K3528" i="1" s="1"/>
  <c r="J3528" i="1"/>
  <c r="O3528" i="1" s="1"/>
  <c r="N3528" i="1"/>
  <c r="I3529" i="1"/>
  <c r="J3529" i="1"/>
  <c r="O3529" i="1" s="1"/>
  <c r="I3530" i="1"/>
  <c r="K3530" i="1" s="1"/>
  <c r="J3530" i="1"/>
  <c r="O3530" i="1" s="1"/>
  <c r="I3531" i="1"/>
  <c r="M3531" i="1" s="1"/>
  <c r="J3531" i="1"/>
  <c r="O3531" i="1" s="1"/>
  <c r="K3531" i="1"/>
  <c r="L3531" i="1"/>
  <c r="N3531" i="1"/>
  <c r="I3532" i="1"/>
  <c r="N3532" i="1" s="1"/>
  <c r="J3532" i="1"/>
  <c r="O3532" i="1" s="1"/>
  <c r="K3532" i="1"/>
  <c r="L3532" i="1"/>
  <c r="M3532" i="1"/>
  <c r="I3533" i="1"/>
  <c r="J3533" i="1"/>
  <c r="O3533" i="1" s="1"/>
  <c r="I3534" i="1"/>
  <c r="J3534" i="1"/>
  <c r="O3534" i="1" s="1"/>
  <c r="K3534" i="1"/>
  <c r="I3535" i="1"/>
  <c r="J3535" i="1"/>
  <c r="O3535" i="1" s="1"/>
  <c r="K3535" i="1"/>
  <c r="L3535" i="1"/>
  <c r="M3535" i="1"/>
  <c r="N3535" i="1"/>
  <c r="I3536" i="1"/>
  <c r="J3536" i="1"/>
  <c r="O3536" i="1" s="1"/>
  <c r="K3536" i="1"/>
  <c r="L3536" i="1"/>
  <c r="M3536" i="1"/>
  <c r="N3536" i="1"/>
  <c r="I3537" i="1"/>
  <c r="K3537" i="1" s="1"/>
  <c r="J3537" i="1"/>
  <c r="O3537" i="1" s="1"/>
  <c r="M3537" i="1"/>
  <c r="N3537" i="1"/>
  <c r="I3538" i="1"/>
  <c r="L3538" i="1" s="1"/>
  <c r="J3538" i="1"/>
  <c r="O3538" i="1" s="1"/>
  <c r="I3539" i="1"/>
  <c r="J3539" i="1"/>
  <c r="O3539" i="1" s="1"/>
  <c r="I3540" i="1"/>
  <c r="N3540" i="1" s="1"/>
  <c r="J3540" i="1"/>
  <c r="O3540" i="1" s="1"/>
  <c r="K3540" i="1"/>
  <c r="L3540" i="1"/>
  <c r="M3540" i="1"/>
  <c r="I3541" i="1"/>
  <c r="K3541" i="1" s="1"/>
  <c r="J3541" i="1"/>
  <c r="O3541" i="1" s="1"/>
  <c r="L3541" i="1"/>
  <c r="M3541" i="1"/>
  <c r="N3541" i="1"/>
  <c r="I3542" i="1"/>
  <c r="K3542" i="1" s="1"/>
  <c r="J3542" i="1"/>
  <c r="O3542" i="1" s="1"/>
  <c r="N3542" i="1"/>
  <c r="I3543" i="1"/>
  <c r="J3543" i="1"/>
  <c r="O3543" i="1" s="1"/>
  <c r="K3543" i="1"/>
  <c r="L3543" i="1"/>
  <c r="M3543" i="1"/>
  <c r="N3543" i="1"/>
  <c r="I3544" i="1"/>
  <c r="J3544" i="1"/>
  <c r="O3544" i="1" s="1"/>
  <c r="I3545" i="1"/>
  <c r="J3545" i="1"/>
  <c r="O3545" i="1" s="1"/>
  <c r="L3545" i="1"/>
  <c r="I3546" i="1"/>
  <c r="L3546" i="1" s="1"/>
  <c r="J3546" i="1"/>
  <c r="O3546" i="1" s="1"/>
  <c r="K3546" i="1"/>
  <c r="M3546" i="1"/>
  <c r="N3546" i="1"/>
  <c r="I3547" i="1"/>
  <c r="M3547" i="1" s="1"/>
  <c r="J3547" i="1"/>
  <c r="O3547" i="1" s="1"/>
  <c r="K3547" i="1"/>
  <c r="L3547" i="1"/>
  <c r="N3547" i="1"/>
  <c r="I3548" i="1"/>
  <c r="J3548" i="1"/>
  <c r="O3548" i="1" s="1"/>
  <c r="I3549" i="1"/>
  <c r="J3549" i="1"/>
  <c r="O3549" i="1" s="1"/>
  <c r="K3549" i="1"/>
  <c r="I3550" i="1"/>
  <c r="J3550" i="1"/>
  <c r="O3550" i="1" s="1"/>
  <c r="K3550" i="1"/>
  <c r="L3550" i="1"/>
  <c r="M3550" i="1"/>
  <c r="N3550" i="1"/>
  <c r="I3551" i="1"/>
  <c r="J3551" i="1"/>
  <c r="O3551" i="1" s="1"/>
  <c r="K3551" i="1"/>
  <c r="L3551" i="1"/>
  <c r="M3551" i="1"/>
  <c r="N3551" i="1"/>
  <c r="I3552" i="1"/>
  <c r="J3552" i="1"/>
  <c r="O3552" i="1" s="1"/>
  <c r="K3552" i="1"/>
  <c r="L3552" i="1"/>
  <c r="M3552" i="1"/>
  <c r="N3552" i="1"/>
  <c r="I3553" i="1"/>
  <c r="K3553" i="1" s="1"/>
  <c r="J3553" i="1"/>
  <c r="O3553" i="1" s="1"/>
  <c r="I3554" i="1"/>
  <c r="J3554" i="1"/>
  <c r="O3554" i="1" s="1"/>
  <c r="I3555" i="1"/>
  <c r="M3555" i="1" s="1"/>
  <c r="J3555" i="1"/>
  <c r="O3555" i="1" s="1"/>
  <c r="K3555" i="1"/>
  <c r="L3555" i="1"/>
  <c r="N3555" i="1"/>
  <c r="I3556" i="1"/>
  <c r="N3556" i="1" s="1"/>
  <c r="J3556" i="1"/>
  <c r="O3556" i="1" s="1"/>
  <c r="L3556" i="1"/>
  <c r="M3556" i="1"/>
  <c r="I3557" i="1"/>
  <c r="K3557" i="1" s="1"/>
  <c r="J3557" i="1"/>
  <c r="O3557" i="1" s="1"/>
  <c r="N3557" i="1"/>
  <c r="I3558" i="1"/>
  <c r="J3558" i="1"/>
  <c r="O3558" i="1" s="1"/>
  <c r="I3559" i="1"/>
  <c r="J3559" i="1"/>
  <c r="O3559" i="1" s="1"/>
  <c r="K3559" i="1"/>
  <c r="L3559" i="1"/>
  <c r="M3559" i="1"/>
  <c r="N3559" i="1"/>
  <c r="I3560" i="1"/>
  <c r="N3560" i="1" s="1"/>
  <c r="J3560" i="1"/>
  <c r="O3560" i="1" s="1"/>
  <c r="K3560" i="1"/>
  <c r="L3560" i="1"/>
  <c r="M3560" i="1"/>
  <c r="I3561" i="1"/>
  <c r="K3561" i="1" s="1"/>
  <c r="J3561" i="1"/>
  <c r="O3561" i="1" s="1"/>
  <c r="L3561" i="1"/>
  <c r="M3561" i="1"/>
  <c r="N3561" i="1"/>
  <c r="I3562" i="1"/>
  <c r="L3562" i="1" s="1"/>
  <c r="J3562" i="1"/>
  <c r="O3562" i="1" s="1"/>
  <c r="K3562" i="1"/>
  <c r="M3562" i="1"/>
  <c r="N3562" i="1"/>
  <c r="I3563" i="1"/>
  <c r="J3563" i="1"/>
  <c r="O3563" i="1" s="1"/>
  <c r="I3564" i="1"/>
  <c r="J3564" i="1"/>
  <c r="O3564" i="1" s="1"/>
  <c r="K3564" i="1"/>
  <c r="I3565" i="1"/>
  <c r="J3565" i="1"/>
  <c r="O3565" i="1" s="1"/>
  <c r="K3565" i="1"/>
  <c r="L3565" i="1"/>
  <c r="M3565" i="1"/>
  <c r="N3565" i="1"/>
  <c r="I3566" i="1"/>
  <c r="J3566" i="1"/>
  <c r="O3566" i="1" s="1"/>
  <c r="K3566" i="1"/>
  <c r="L3566" i="1"/>
  <c r="M3566" i="1"/>
  <c r="N3566" i="1"/>
  <c r="I3567" i="1"/>
  <c r="J3567" i="1"/>
  <c r="O3567" i="1" s="1"/>
  <c r="K3567" i="1"/>
  <c r="L3567" i="1"/>
  <c r="M3567" i="1"/>
  <c r="N3567" i="1"/>
  <c r="I3568" i="1"/>
  <c r="J3568" i="1"/>
  <c r="O3568" i="1" s="1"/>
  <c r="I3569" i="1"/>
  <c r="J3569" i="1"/>
  <c r="O3569" i="1" s="1"/>
  <c r="I3570" i="1"/>
  <c r="L3570" i="1" s="1"/>
  <c r="J3570" i="1"/>
  <c r="O3570" i="1" s="1"/>
  <c r="K3570" i="1"/>
  <c r="M3570" i="1"/>
  <c r="N3570" i="1"/>
  <c r="I3571" i="1"/>
  <c r="M3571" i="1" s="1"/>
  <c r="J3571" i="1"/>
  <c r="O3571" i="1" s="1"/>
  <c r="L3571" i="1"/>
  <c r="N3571" i="1"/>
  <c r="I3572" i="1"/>
  <c r="N3572" i="1" s="1"/>
  <c r="J3572" i="1"/>
  <c r="O3572" i="1" s="1"/>
  <c r="I3573" i="1"/>
  <c r="J3573" i="1"/>
  <c r="O3573" i="1" s="1"/>
  <c r="I3574" i="1"/>
  <c r="N3574" i="1" s="1"/>
  <c r="J3574" i="1"/>
  <c r="O3574" i="1" s="1"/>
  <c r="K3574" i="1"/>
  <c r="L3574" i="1"/>
  <c r="M3574" i="1"/>
  <c r="I3575" i="1"/>
  <c r="J3575" i="1"/>
  <c r="O3575" i="1" s="1"/>
  <c r="K3575" i="1"/>
  <c r="L3575" i="1"/>
  <c r="M3575" i="1"/>
  <c r="N3575" i="1"/>
  <c r="I3576" i="1"/>
  <c r="K3576" i="1" s="1"/>
  <c r="J3576" i="1"/>
  <c r="O3576" i="1" s="1"/>
  <c r="L3576" i="1"/>
  <c r="M3576" i="1"/>
  <c r="N3576" i="1"/>
  <c r="I3577" i="1"/>
  <c r="K3577" i="1" s="1"/>
  <c r="J3577" i="1"/>
  <c r="O3577" i="1" s="1"/>
  <c r="L3577" i="1"/>
  <c r="M3577" i="1"/>
  <c r="N3577" i="1"/>
  <c r="I3578" i="1"/>
  <c r="J3578" i="1"/>
  <c r="O3578" i="1" s="1"/>
  <c r="I3579" i="1"/>
  <c r="J3579" i="1"/>
  <c r="O3579" i="1" s="1"/>
  <c r="I3580" i="1"/>
  <c r="N3580" i="1" s="1"/>
  <c r="J3580" i="1"/>
  <c r="O3580" i="1" s="1"/>
  <c r="K3580" i="1"/>
  <c r="L3580" i="1"/>
  <c r="M3580" i="1"/>
  <c r="I3581" i="1"/>
  <c r="J3581" i="1"/>
  <c r="O3581" i="1" s="1"/>
  <c r="K3581" i="1"/>
  <c r="L3581" i="1"/>
  <c r="M3581" i="1"/>
  <c r="N3581" i="1"/>
  <c r="I3582" i="1"/>
  <c r="J3582" i="1"/>
  <c r="O3582" i="1" s="1"/>
  <c r="I3583" i="1"/>
  <c r="J3583" i="1"/>
  <c r="O3583" i="1" s="1"/>
  <c r="K3583" i="1"/>
  <c r="L3583" i="1"/>
  <c r="M3583" i="1"/>
  <c r="N3583" i="1"/>
  <c r="I3584" i="1"/>
  <c r="J3584" i="1"/>
  <c r="O3584" i="1" s="1"/>
  <c r="I3585" i="1"/>
  <c r="K3585" i="1" s="1"/>
  <c r="J3585" i="1"/>
  <c r="O3585" i="1" s="1"/>
  <c r="L3585" i="1"/>
  <c r="M3585" i="1"/>
  <c r="N3585" i="1"/>
  <c r="I3586" i="1"/>
  <c r="L3586" i="1" s="1"/>
  <c r="J3586" i="1"/>
  <c r="O3586" i="1" s="1"/>
  <c r="M3586" i="1"/>
  <c r="N3586" i="1"/>
  <c r="I3587" i="1"/>
  <c r="M3587" i="1" s="1"/>
  <c r="J3587" i="1"/>
  <c r="O3587" i="1" s="1"/>
  <c r="I3588" i="1"/>
  <c r="J3588" i="1"/>
  <c r="O3588" i="1" s="1"/>
  <c r="I3589" i="1"/>
  <c r="N3589" i="1" s="1"/>
  <c r="J3589" i="1"/>
  <c r="O3589" i="1" s="1"/>
  <c r="K3589" i="1"/>
  <c r="L3589" i="1"/>
  <c r="M3589" i="1"/>
  <c r="I3590" i="1"/>
  <c r="K3590" i="1" s="1"/>
  <c r="J3590" i="1"/>
  <c r="O3590" i="1" s="1"/>
  <c r="L3590" i="1"/>
  <c r="M3590" i="1"/>
  <c r="N3590" i="1"/>
  <c r="I3591" i="1"/>
  <c r="J3591" i="1"/>
  <c r="O3591" i="1" s="1"/>
  <c r="K3591" i="1"/>
  <c r="L3591" i="1"/>
  <c r="M3591" i="1"/>
  <c r="N3591" i="1"/>
  <c r="I3592" i="1"/>
  <c r="K3592" i="1" s="1"/>
  <c r="J3592" i="1"/>
  <c r="O3592" i="1" s="1"/>
  <c r="N3592" i="1"/>
  <c r="I3593" i="1"/>
  <c r="J3593" i="1"/>
  <c r="O3593" i="1" s="1"/>
  <c r="I3594" i="1"/>
  <c r="K3594" i="1" s="1"/>
  <c r="J3594" i="1"/>
  <c r="O3594" i="1" s="1"/>
  <c r="I3595" i="1"/>
  <c r="M3595" i="1" s="1"/>
  <c r="J3595" i="1"/>
  <c r="O3595" i="1" s="1"/>
  <c r="K3595" i="1"/>
  <c r="L3595" i="1"/>
  <c r="N3595" i="1"/>
  <c r="I3596" i="1"/>
  <c r="N3596" i="1" s="1"/>
  <c r="J3596" i="1"/>
  <c r="O3596" i="1" s="1"/>
  <c r="K3596" i="1"/>
  <c r="L3596" i="1"/>
  <c r="M3596" i="1"/>
  <c r="I3597" i="1"/>
  <c r="J3597" i="1"/>
  <c r="O3597" i="1" s="1"/>
  <c r="I3598" i="1"/>
  <c r="J3598" i="1"/>
  <c r="O3598" i="1" s="1"/>
  <c r="K3598" i="1"/>
  <c r="I3599" i="1"/>
  <c r="J3599" i="1"/>
  <c r="O3599" i="1" s="1"/>
  <c r="K3599" i="1"/>
  <c r="L3599" i="1"/>
  <c r="M3599" i="1"/>
  <c r="N3599" i="1"/>
  <c r="I3600" i="1"/>
  <c r="J3600" i="1"/>
  <c r="O3600" i="1" s="1"/>
  <c r="K3600" i="1"/>
  <c r="L3600" i="1"/>
  <c r="M3600" i="1"/>
  <c r="N3600" i="1"/>
  <c r="I3601" i="1"/>
  <c r="K3601" i="1" s="1"/>
  <c r="J3601" i="1"/>
  <c r="O3601" i="1" s="1"/>
  <c r="M3601" i="1"/>
  <c r="N3601" i="1"/>
  <c r="I3602" i="1"/>
  <c r="L3602" i="1" s="1"/>
  <c r="J3602" i="1"/>
  <c r="O3602" i="1" s="1"/>
  <c r="I3603" i="1"/>
  <c r="J3603" i="1"/>
  <c r="O3603" i="1" s="1"/>
  <c r="I3604" i="1"/>
  <c r="N3604" i="1" s="1"/>
  <c r="J3604" i="1"/>
  <c r="O3604" i="1" s="1"/>
  <c r="K3604" i="1"/>
  <c r="L3604" i="1"/>
  <c r="M3604" i="1"/>
  <c r="I3605" i="1"/>
  <c r="K3605" i="1" s="1"/>
  <c r="J3605" i="1"/>
  <c r="O3605" i="1" s="1"/>
  <c r="L3605" i="1"/>
  <c r="M3605" i="1"/>
  <c r="N3605" i="1"/>
  <c r="I3606" i="1"/>
  <c r="K3606" i="1" s="1"/>
  <c r="J3606" i="1"/>
  <c r="O3606" i="1" s="1"/>
  <c r="N3606" i="1"/>
  <c r="I3607" i="1"/>
  <c r="J3607" i="1"/>
  <c r="O3607" i="1" s="1"/>
  <c r="K3607" i="1"/>
  <c r="L3607" i="1"/>
  <c r="M3607" i="1"/>
  <c r="N3607" i="1"/>
  <c r="I3608" i="1"/>
  <c r="J3608" i="1"/>
  <c r="O3608" i="1" s="1"/>
  <c r="I3609" i="1"/>
  <c r="J3609" i="1"/>
  <c r="O3609" i="1" s="1"/>
  <c r="I3610" i="1"/>
  <c r="L3610" i="1" s="1"/>
  <c r="J3610" i="1"/>
  <c r="O3610" i="1" s="1"/>
  <c r="K3610" i="1"/>
  <c r="M3610" i="1"/>
  <c r="N3610" i="1"/>
  <c r="I3611" i="1"/>
  <c r="M3611" i="1" s="1"/>
  <c r="J3611" i="1"/>
  <c r="O3611" i="1" s="1"/>
  <c r="K3611" i="1"/>
  <c r="L3611" i="1"/>
  <c r="N3611" i="1"/>
  <c r="I3612" i="1"/>
  <c r="J3612" i="1"/>
  <c r="O3612" i="1" s="1"/>
  <c r="I3613" i="1"/>
  <c r="J3613" i="1"/>
  <c r="O3613" i="1" s="1"/>
  <c r="K3613" i="1"/>
  <c r="I3614" i="1"/>
  <c r="J3614" i="1"/>
  <c r="O3614" i="1" s="1"/>
  <c r="K3614" i="1"/>
  <c r="L3614" i="1"/>
  <c r="M3614" i="1"/>
  <c r="N3614" i="1"/>
  <c r="I3615" i="1"/>
  <c r="J3615" i="1"/>
  <c r="O3615" i="1" s="1"/>
  <c r="K3615" i="1"/>
  <c r="L3615" i="1"/>
  <c r="M3615" i="1"/>
  <c r="N3615" i="1"/>
  <c r="I3616" i="1"/>
  <c r="J3616" i="1"/>
  <c r="O3616" i="1" s="1"/>
  <c r="K3616" i="1"/>
  <c r="L3616" i="1"/>
  <c r="M3616" i="1"/>
  <c r="N3616" i="1"/>
  <c r="I3617" i="1"/>
  <c r="K3617" i="1" s="1"/>
  <c r="J3617" i="1"/>
  <c r="O3617" i="1" s="1"/>
  <c r="I3618" i="1"/>
  <c r="J3618" i="1"/>
  <c r="O3618" i="1" s="1"/>
  <c r="I3619" i="1"/>
  <c r="M3619" i="1" s="1"/>
  <c r="J3619" i="1"/>
  <c r="O3619" i="1" s="1"/>
  <c r="K3619" i="1"/>
  <c r="L3619" i="1"/>
  <c r="N3619" i="1"/>
  <c r="I3620" i="1"/>
  <c r="N3620" i="1" s="1"/>
  <c r="J3620" i="1"/>
  <c r="O3620" i="1" s="1"/>
  <c r="L3620" i="1"/>
  <c r="M3620" i="1"/>
  <c r="I3621" i="1"/>
  <c r="K3621" i="1" s="1"/>
  <c r="J3621" i="1"/>
  <c r="O3621" i="1" s="1"/>
  <c r="N3621" i="1"/>
  <c r="I3622" i="1"/>
  <c r="J3622" i="1"/>
  <c r="O3622" i="1" s="1"/>
  <c r="I3623" i="1"/>
  <c r="J3623" i="1"/>
  <c r="O3623" i="1" s="1"/>
  <c r="K3623" i="1"/>
  <c r="L3623" i="1"/>
  <c r="M3623" i="1"/>
  <c r="N3623" i="1"/>
  <c r="I3624" i="1"/>
  <c r="N3624" i="1" s="1"/>
  <c r="J3624" i="1"/>
  <c r="O3624" i="1" s="1"/>
  <c r="K3624" i="1"/>
  <c r="L3624" i="1"/>
  <c r="M3624" i="1"/>
  <c r="I3625" i="1"/>
  <c r="K3625" i="1" s="1"/>
  <c r="J3625" i="1"/>
  <c r="O3625" i="1" s="1"/>
  <c r="L3625" i="1"/>
  <c r="M3625" i="1"/>
  <c r="N3625" i="1"/>
  <c r="I3626" i="1"/>
  <c r="L3626" i="1" s="1"/>
  <c r="J3626" i="1"/>
  <c r="O3626" i="1" s="1"/>
  <c r="K3626" i="1"/>
  <c r="M3626" i="1"/>
  <c r="N3626" i="1"/>
  <c r="I3627" i="1"/>
  <c r="J3627" i="1"/>
  <c r="O3627" i="1" s="1"/>
  <c r="I3628" i="1"/>
  <c r="J3628" i="1"/>
  <c r="O3628" i="1" s="1"/>
  <c r="K3628" i="1"/>
  <c r="I3629" i="1"/>
  <c r="J3629" i="1"/>
  <c r="O3629" i="1" s="1"/>
  <c r="K3629" i="1"/>
  <c r="L3629" i="1"/>
  <c r="M3629" i="1"/>
  <c r="N3629" i="1"/>
  <c r="I3630" i="1"/>
  <c r="J3630" i="1"/>
  <c r="O3630" i="1" s="1"/>
  <c r="K3630" i="1"/>
  <c r="L3630" i="1"/>
  <c r="M3630" i="1"/>
  <c r="N3630" i="1"/>
  <c r="I3631" i="1"/>
  <c r="J3631" i="1"/>
  <c r="O3631" i="1" s="1"/>
  <c r="K3631" i="1"/>
  <c r="L3631" i="1"/>
  <c r="M3631" i="1"/>
  <c r="N3631" i="1"/>
  <c r="I3632" i="1"/>
  <c r="J3632" i="1"/>
  <c r="O3632" i="1" s="1"/>
  <c r="I3633" i="1"/>
  <c r="J3633" i="1"/>
  <c r="O3633" i="1" s="1"/>
  <c r="I3634" i="1"/>
  <c r="L3634" i="1" s="1"/>
  <c r="J3634" i="1"/>
  <c r="O3634" i="1" s="1"/>
  <c r="K3634" i="1"/>
  <c r="M3634" i="1"/>
  <c r="N3634" i="1"/>
  <c r="I3635" i="1"/>
  <c r="M3635" i="1" s="1"/>
  <c r="J3635" i="1"/>
  <c r="O3635" i="1" s="1"/>
  <c r="L3635" i="1"/>
  <c r="N3635" i="1"/>
  <c r="I3636" i="1"/>
  <c r="N3636" i="1" s="1"/>
  <c r="J3636" i="1"/>
  <c r="O3636" i="1" s="1"/>
  <c r="I3637" i="1"/>
  <c r="J3637" i="1"/>
  <c r="O3637" i="1" s="1"/>
  <c r="I3638" i="1"/>
  <c r="N3638" i="1" s="1"/>
  <c r="J3638" i="1"/>
  <c r="O3638" i="1" s="1"/>
  <c r="K3638" i="1"/>
  <c r="L3638" i="1"/>
  <c r="M3638" i="1"/>
  <c r="I3639" i="1"/>
  <c r="J3639" i="1"/>
  <c r="O3639" i="1" s="1"/>
  <c r="K3639" i="1"/>
  <c r="L3639" i="1"/>
  <c r="M3639" i="1"/>
  <c r="N3639" i="1"/>
  <c r="I3640" i="1"/>
  <c r="K3640" i="1" s="1"/>
  <c r="J3640" i="1"/>
  <c r="O3640" i="1" s="1"/>
  <c r="L3640" i="1"/>
  <c r="M3640" i="1"/>
  <c r="N3640" i="1"/>
  <c r="I3641" i="1"/>
  <c r="K3641" i="1" s="1"/>
  <c r="J3641" i="1"/>
  <c r="O3641" i="1" s="1"/>
  <c r="L3641" i="1"/>
  <c r="M3641" i="1"/>
  <c r="N3641" i="1"/>
  <c r="I3642" i="1"/>
  <c r="J3642" i="1"/>
  <c r="O3642" i="1" s="1"/>
  <c r="I3643" i="1"/>
  <c r="J3643" i="1"/>
  <c r="O3643" i="1" s="1"/>
  <c r="I3644" i="1"/>
  <c r="N3644" i="1" s="1"/>
  <c r="J3644" i="1"/>
  <c r="O3644" i="1" s="1"/>
  <c r="K3644" i="1"/>
  <c r="L3644" i="1"/>
  <c r="M3644" i="1"/>
  <c r="I3645" i="1"/>
  <c r="J3645" i="1"/>
  <c r="O3645" i="1" s="1"/>
  <c r="K3645" i="1"/>
  <c r="L3645" i="1"/>
  <c r="M3645" i="1"/>
  <c r="N3645" i="1"/>
  <c r="I3646" i="1"/>
  <c r="J3646" i="1"/>
  <c r="O3646" i="1" s="1"/>
  <c r="I3647" i="1"/>
  <c r="J3647" i="1"/>
  <c r="O3647" i="1" s="1"/>
  <c r="K3647" i="1"/>
  <c r="L3647" i="1"/>
  <c r="M3647" i="1"/>
  <c r="N3647" i="1"/>
  <c r="I3648" i="1"/>
  <c r="J3648" i="1"/>
  <c r="O3648" i="1" s="1"/>
  <c r="I3649" i="1"/>
  <c r="K3649" i="1" s="1"/>
  <c r="J3649" i="1"/>
  <c r="O3649" i="1" s="1"/>
  <c r="L3649" i="1"/>
  <c r="M3649" i="1"/>
  <c r="N3649" i="1"/>
  <c r="I3650" i="1"/>
  <c r="L3650" i="1" s="1"/>
  <c r="J3650" i="1"/>
  <c r="O3650" i="1" s="1"/>
  <c r="M3650" i="1"/>
  <c r="N3650" i="1"/>
  <c r="I3651" i="1"/>
  <c r="M3651" i="1" s="1"/>
  <c r="J3651" i="1"/>
  <c r="O3651" i="1" s="1"/>
  <c r="I3652" i="1"/>
  <c r="J3652" i="1"/>
  <c r="O3652" i="1" s="1"/>
  <c r="I3653" i="1"/>
  <c r="N3653" i="1" s="1"/>
  <c r="J3653" i="1"/>
  <c r="O3653" i="1" s="1"/>
  <c r="K3653" i="1"/>
  <c r="L3653" i="1"/>
  <c r="M3653" i="1"/>
  <c r="I3654" i="1"/>
  <c r="K3654" i="1" s="1"/>
  <c r="J3654" i="1"/>
  <c r="O3654" i="1" s="1"/>
  <c r="L3654" i="1"/>
  <c r="M3654" i="1"/>
  <c r="N3654" i="1"/>
  <c r="I3655" i="1"/>
  <c r="J3655" i="1"/>
  <c r="O3655" i="1" s="1"/>
  <c r="K3655" i="1"/>
  <c r="L3655" i="1"/>
  <c r="M3655" i="1"/>
  <c r="N3655" i="1"/>
  <c r="I3656" i="1"/>
  <c r="J3656" i="1"/>
  <c r="O3656" i="1" s="1"/>
  <c r="N3656" i="1"/>
  <c r="I3657" i="1"/>
  <c r="J3657" i="1"/>
  <c r="O3657" i="1" s="1"/>
  <c r="I3658" i="1"/>
  <c r="J3658" i="1"/>
  <c r="O3658" i="1" s="1"/>
  <c r="K3658" i="1"/>
  <c r="M3658" i="1"/>
  <c r="I3659" i="1"/>
  <c r="M3659" i="1" s="1"/>
  <c r="J3659" i="1"/>
  <c r="O3659" i="1" s="1"/>
  <c r="K3659" i="1"/>
  <c r="L3659" i="1"/>
  <c r="N3659" i="1"/>
  <c r="I3660" i="1"/>
  <c r="N3660" i="1" s="1"/>
  <c r="J3660" i="1"/>
  <c r="O3660" i="1" s="1"/>
  <c r="K3660" i="1"/>
  <c r="L3660" i="1"/>
  <c r="M3660" i="1"/>
  <c r="I3661" i="1"/>
  <c r="J3661" i="1"/>
  <c r="O3661" i="1" s="1"/>
  <c r="I3662" i="1"/>
  <c r="J3662" i="1"/>
  <c r="O3662" i="1" s="1"/>
  <c r="K3662" i="1"/>
  <c r="L3662" i="1"/>
  <c r="I3663" i="1"/>
  <c r="J3663" i="1"/>
  <c r="O3663" i="1" s="1"/>
  <c r="K3663" i="1"/>
  <c r="L3663" i="1"/>
  <c r="M3663" i="1"/>
  <c r="N3663" i="1"/>
  <c r="I3664" i="1"/>
  <c r="J3664" i="1"/>
  <c r="O3664" i="1" s="1"/>
  <c r="K3664" i="1"/>
  <c r="L3664" i="1"/>
  <c r="M3664" i="1"/>
  <c r="N3664" i="1"/>
  <c r="I3665" i="1"/>
  <c r="K3665" i="1" s="1"/>
  <c r="J3665" i="1"/>
  <c r="O3665" i="1" s="1"/>
  <c r="M3665" i="1"/>
  <c r="N3665" i="1"/>
  <c r="I3666" i="1"/>
  <c r="J3666" i="1"/>
  <c r="O3666" i="1" s="1"/>
  <c r="I3667" i="1"/>
  <c r="J3667" i="1"/>
  <c r="O3667" i="1" s="1"/>
  <c r="K3667" i="1"/>
  <c r="I3668" i="1"/>
  <c r="N3668" i="1" s="1"/>
  <c r="J3668" i="1"/>
  <c r="O3668" i="1" s="1"/>
  <c r="K3668" i="1"/>
  <c r="L3668" i="1"/>
  <c r="M3668" i="1"/>
  <c r="I3669" i="1"/>
  <c r="K3669" i="1" s="1"/>
  <c r="J3669" i="1"/>
  <c r="O3669" i="1" s="1"/>
  <c r="L3669" i="1"/>
  <c r="M3669" i="1"/>
  <c r="N3669" i="1"/>
  <c r="I3670" i="1"/>
  <c r="J3670" i="1"/>
  <c r="O3670" i="1" s="1"/>
  <c r="N3670" i="1"/>
  <c r="I3671" i="1"/>
  <c r="J3671" i="1"/>
  <c r="O3671" i="1" s="1"/>
  <c r="K3671" i="1"/>
  <c r="L3671" i="1"/>
  <c r="M3671" i="1"/>
  <c r="N3671" i="1"/>
  <c r="I3672" i="1"/>
  <c r="J3672" i="1"/>
  <c r="O3672" i="1" s="1"/>
  <c r="K3672" i="1"/>
  <c r="I3673" i="1"/>
  <c r="L3673" i="1" s="1"/>
  <c r="J3673" i="1"/>
  <c r="O3673" i="1" s="1"/>
  <c r="M3673" i="1"/>
  <c r="I3674" i="1"/>
  <c r="L3674" i="1" s="1"/>
  <c r="J3674" i="1"/>
  <c r="O3674" i="1" s="1"/>
  <c r="K3674" i="1"/>
  <c r="M3674" i="1"/>
  <c r="N3674" i="1"/>
  <c r="I3675" i="1"/>
  <c r="M3675" i="1" s="1"/>
  <c r="J3675" i="1"/>
  <c r="O3675" i="1" s="1"/>
  <c r="K3675" i="1"/>
  <c r="L3675" i="1"/>
  <c r="N3675" i="1"/>
  <c r="I3676" i="1"/>
  <c r="J3676" i="1"/>
  <c r="O3676" i="1" s="1"/>
  <c r="I3677" i="1"/>
  <c r="J3677" i="1"/>
  <c r="O3677" i="1" s="1"/>
  <c r="K3677" i="1"/>
  <c r="L3677" i="1"/>
  <c r="I3678" i="1"/>
  <c r="J3678" i="1"/>
  <c r="O3678" i="1" s="1"/>
  <c r="K3678" i="1"/>
  <c r="L3678" i="1"/>
  <c r="M3678" i="1"/>
  <c r="N3678" i="1"/>
  <c r="I3679" i="1"/>
  <c r="J3679" i="1"/>
  <c r="O3679" i="1" s="1"/>
  <c r="K3679" i="1"/>
  <c r="L3679" i="1"/>
  <c r="M3679" i="1"/>
  <c r="N3679" i="1"/>
  <c r="I3680" i="1"/>
  <c r="J3680" i="1"/>
  <c r="O3680" i="1" s="1"/>
  <c r="K3680" i="1"/>
  <c r="L3680" i="1"/>
  <c r="M3680" i="1"/>
  <c r="N3680" i="1"/>
  <c r="I3681" i="1"/>
  <c r="J3681" i="1"/>
  <c r="O3681" i="1" s="1"/>
  <c r="I3682" i="1"/>
  <c r="J3682" i="1"/>
  <c r="O3682" i="1" s="1"/>
  <c r="I3683" i="1"/>
  <c r="M3683" i="1" s="1"/>
  <c r="J3683" i="1"/>
  <c r="O3683" i="1" s="1"/>
  <c r="K3683" i="1"/>
  <c r="L3683" i="1"/>
  <c r="N3683" i="1"/>
  <c r="I3684" i="1"/>
  <c r="N3684" i="1" s="1"/>
  <c r="J3684" i="1"/>
  <c r="O3684" i="1" s="1"/>
  <c r="L3684" i="1"/>
  <c r="M3684" i="1"/>
  <c r="I3685" i="1"/>
  <c r="J3685" i="1"/>
  <c r="O3685" i="1" s="1"/>
  <c r="N3685" i="1"/>
  <c r="I3686" i="1"/>
  <c r="J3686" i="1"/>
  <c r="O3686" i="1" s="1"/>
  <c r="I3687" i="1"/>
  <c r="J3687" i="1"/>
  <c r="O3687" i="1" s="1"/>
  <c r="K3687" i="1"/>
  <c r="L3687" i="1"/>
  <c r="M3687" i="1"/>
  <c r="N3687" i="1"/>
  <c r="I3688" i="1"/>
  <c r="N3688" i="1" s="1"/>
  <c r="J3688" i="1"/>
  <c r="O3688" i="1" s="1"/>
  <c r="K3688" i="1"/>
  <c r="L3688" i="1"/>
  <c r="M3688" i="1"/>
  <c r="I3689" i="1"/>
  <c r="K3689" i="1" s="1"/>
  <c r="J3689" i="1"/>
  <c r="O3689" i="1" s="1"/>
  <c r="L3689" i="1"/>
  <c r="M3689" i="1"/>
  <c r="N3689" i="1"/>
  <c r="I3690" i="1"/>
  <c r="L3690" i="1" s="1"/>
  <c r="J3690" i="1"/>
  <c r="O3690" i="1" s="1"/>
  <c r="K3690" i="1"/>
  <c r="M3690" i="1"/>
  <c r="N3690" i="1"/>
  <c r="I3691" i="1"/>
  <c r="J3691" i="1"/>
  <c r="O3691" i="1" s="1"/>
  <c r="I3692" i="1"/>
  <c r="J3692" i="1"/>
  <c r="O3692" i="1" s="1"/>
  <c r="K3692" i="1"/>
  <c r="L3692" i="1"/>
  <c r="I3693" i="1"/>
  <c r="J3693" i="1"/>
  <c r="O3693" i="1" s="1"/>
  <c r="K3693" i="1"/>
  <c r="L3693" i="1"/>
  <c r="M3693" i="1"/>
  <c r="N3693" i="1"/>
  <c r="I3694" i="1"/>
  <c r="J3694" i="1"/>
  <c r="O3694" i="1" s="1"/>
  <c r="K3694" i="1"/>
  <c r="L3694" i="1"/>
  <c r="M3694" i="1"/>
  <c r="N3694" i="1"/>
  <c r="I3695" i="1"/>
  <c r="J3695" i="1"/>
  <c r="O3695" i="1" s="1"/>
  <c r="K3695" i="1"/>
  <c r="L3695" i="1"/>
  <c r="M3695" i="1"/>
  <c r="N3695" i="1"/>
  <c r="I3696" i="1"/>
  <c r="J3696" i="1"/>
  <c r="O3696" i="1" s="1"/>
  <c r="I3697" i="1"/>
  <c r="J3697" i="1"/>
  <c r="O3697" i="1" s="1"/>
  <c r="I3698" i="1"/>
  <c r="L3698" i="1" s="1"/>
  <c r="J3698" i="1"/>
  <c r="O3698" i="1" s="1"/>
  <c r="K3698" i="1"/>
  <c r="M3698" i="1"/>
  <c r="N3698" i="1"/>
  <c r="I3699" i="1"/>
  <c r="M3699" i="1" s="1"/>
  <c r="J3699" i="1"/>
  <c r="O3699" i="1" s="1"/>
  <c r="L3699" i="1"/>
  <c r="N3699" i="1"/>
  <c r="I3700" i="1"/>
  <c r="J3700" i="1"/>
  <c r="O3700" i="1" s="1"/>
  <c r="I3701" i="1"/>
  <c r="J3701" i="1"/>
  <c r="O3701" i="1" s="1"/>
  <c r="I3702" i="1"/>
  <c r="N3702" i="1" s="1"/>
  <c r="J3702" i="1"/>
  <c r="O3702" i="1" s="1"/>
  <c r="K3702" i="1"/>
  <c r="L3702" i="1"/>
  <c r="M3702" i="1"/>
  <c r="I3703" i="1"/>
  <c r="J3703" i="1"/>
  <c r="O3703" i="1" s="1"/>
  <c r="K3703" i="1"/>
  <c r="L3703" i="1"/>
  <c r="M3703" i="1"/>
  <c r="N3703" i="1"/>
  <c r="I3704" i="1"/>
  <c r="K3704" i="1" s="1"/>
  <c r="J3704" i="1"/>
  <c r="O3704" i="1" s="1"/>
  <c r="L3704" i="1"/>
  <c r="M3704" i="1"/>
  <c r="N3704" i="1"/>
  <c r="I3705" i="1"/>
  <c r="K3705" i="1" s="1"/>
  <c r="J3705" i="1"/>
  <c r="O3705" i="1" s="1"/>
  <c r="L3705" i="1"/>
  <c r="M3705" i="1"/>
  <c r="N3705" i="1"/>
  <c r="I3706" i="1"/>
  <c r="J3706" i="1"/>
  <c r="O3706" i="1" s="1"/>
  <c r="I3707" i="1"/>
  <c r="L3707" i="1" s="1"/>
  <c r="J3707" i="1"/>
  <c r="O3707" i="1" s="1"/>
  <c r="K3707" i="1"/>
  <c r="I3708" i="1"/>
  <c r="N3708" i="1" s="1"/>
  <c r="J3708" i="1"/>
  <c r="O3708" i="1" s="1"/>
  <c r="K3708" i="1"/>
  <c r="L3708" i="1"/>
  <c r="M3708" i="1"/>
  <c r="I3709" i="1"/>
  <c r="J3709" i="1"/>
  <c r="O3709" i="1" s="1"/>
  <c r="K3709" i="1"/>
  <c r="L3709" i="1"/>
  <c r="M3709" i="1"/>
  <c r="N3709" i="1"/>
  <c r="I3710" i="1"/>
  <c r="J3710" i="1"/>
  <c r="O3710" i="1" s="1"/>
  <c r="I3711" i="1"/>
  <c r="J3711" i="1"/>
  <c r="O3711" i="1" s="1"/>
  <c r="K3711" i="1"/>
  <c r="L3711" i="1"/>
  <c r="M3711" i="1"/>
  <c r="N3711" i="1"/>
  <c r="I3712" i="1"/>
  <c r="J3712" i="1"/>
  <c r="O3712" i="1" s="1"/>
  <c r="K3712" i="1"/>
  <c r="L3712" i="1"/>
  <c r="I3713" i="1"/>
  <c r="K3713" i="1" s="1"/>
  <c r="J3713" i="1"/>
  <c r="O3713" i="1" s="1"/>
  <c r="L3713" i="1"/>
  <c r="M3713" i="1"/>
  <c r="N3713" i="1"/>
  <c r="I3714" i="1"/>
  <c r="L3714" i="1" s="1"/>
  <c r="J3714" i="1"/>
  <c r="O3714" i="1" s="1"/>
  <c r="M3714" i="1"/>
  <c r="N3714" i="1"/>
  <c r="I3715" i="1"/>
  <c r="J3715" i="1"/>
  <c r="O3715" i="1" s="1"/>
  <c r="I3716" i="1"/>
  <c r="J3716" i="1"/>
  <c r="O3716" i="1" s="1"/>
  <c r="K3716" i="1"/>
  <c r="I3717" i="1"/>
  <c r="N3717" i="1" s="1"/>
  <c r="J3717" i="1"/>
  <c r="O3717" i="1" s="1"/>
  <c r="K3717" i="1"/>
  <c r="L3717" i="1"/>
  <c r="M3717" i="1"/>
  <c r="I3718" i="1"/>
  <c r="K3718" i="1" s="1"/>
  <c r="J3718" i="1"/>
  <c r="O3718" i="1" s="1"/>
  <c r="L3718" i="1"/>
  <c r="M3718" i="1"/>
  <c r="N3718" i="1"/>
  <c r="I3719" i="1"/>
  <c r="J3719" i="1"/>
  <c r="O3719" i="1" s="1"/>
  <c r="K3719" i="1"/>
  <c r="L3719" i="1"/>
  <c r="M3719" i="1"/>
  <c r="N3719" i="1"/>
  <c r="I3720" i="1"/>
  <c r="N3720" i="1" s="1"/>
  <c r="J3720" i="1"/>
  <c r="O3720" i="1" s="1"/>
  <c r="K3720" i="1"/>
  <c r="I3721" i="1"/>
  <c r="J3721" i="1"/>
  <c r="O3721" i="1" s="1"/>
  <c r="I3722" i="1"/>
  <c r="M3722" i="1" s="1"/>
  <c r="J3722" i="1"/>
  <c r="O3722" i="1" s="1"/>
  <c r="K3722" i="1"/>
  <c r="I3723" i="1"/>
  <c r="M3723" i="1" s="1"/>
  <c r="J3723" i="1"/>
  <c r="O3723" i="1" s="1"/>
  <c r="K3723" i="1"/>
  <c r="L3723" i="1"/>
  <c r="N3723" i="1"/>
  <c r="I3724" i="1"/>
  <c r="N3724" i="1" s="1"/>
  <c r="J3724" i="1"/>
  <c r="O3724" i="1" s="1"/>
  <c r="K3724" i="1"/>
  <c r="L3724" i="1"/>
  <c r="M3724" i="1"/>
  <c r="I3725" i="1"/>
  <c r="J3725" i="1"/>
  <c r="O3725" i="1" s="1"/>
  <c r="L3725" i="1"/>
  <c r="I3726" i="1"/>
  <c r="J3726" i="1"/>
  <c r="O3726" i="1" s="1"/>
  <c r="I3727" i="1"/>
  <c r="J3727" i="1"/>
  <c r="O3727" i="1" s="1"/>
  <c r="K3727" i="1"/>
  <c r="L3727" i="1"/>
  <c r="M3727" i="1"/>
  <c r="N3727" i="1"/>
  <c r="I3728" i="1"/>
  <c r="J3728" i="1"/>
  <c r="O3728" i="1" s="1"/>
  <c r="K3728" i="1"/>
  <c r="L3728" i="1"/>
  <c r="M3728" i="1"/>
  <c r="N3728" i="1"/>
  <c r="I3729" i="1"/>
  <c r="M3729" i="1" s="1"/>
  <c r="J3729" i="1"/>
  <c r="O3729" i="1" s="1"/>
  <c r="N3729" i="1"/>
  <c r="I3730" i="1"/>
  <c r="J3730" i="1"/>
  <c r="O3730" i="1" s="1"/>
  <c r="I3731" i="1"/>
  <c r="N3731" i="1" s="1"/>
  <c r="J3731" i="1"/>
  <c r="O3731" i="1" s="1"/>
  <c r="K3731" i="1"/>
  <c r="I3732" i="1"/>
  <c r="N3732" i="1" s="1"/>
  <c r="J3732" i="1"/>
  <c r="O3732" i="1" s="1"/>
  <c r="K3732" i="1"/>
  <c r="L3732" i="1"/>
  <c r="M3732" i="1"/>
  <c r="I3733" i="1"/>
  <c r="K3733" i="1" s="1"/>
  <c r="J3733" i="1"/>
  <c r="O3733" i="1" s="1"/>
  <c r="L3733" i="1"/>
  <c r="M3733" i="1"/>
  <c r="N3733" i="1"/>
  <c r="I3734" i="1"/>
  <c r="J3734" i="1"/>
  <c r="O3734" i="1" s="1"/>
  <c r="K3734" i="1"/>
  <c r="N3734" i="1"/>
  <c r="I3735" i="1"/>
  <c r="J3735" i="1"/>
  <c r="O3735" i="1" s="1"/>
  <c r="K3735" i="1"/>
  <c r="L3735" i="1"/>
  <c r="M3735" i="1"/>
  <c r="N3735" i="1"/>
  <c r="I3736" i="1"/>
  <c r="M3736" i="1" s="1"/>
  <c r="J3736" i="1"/>
  <c r="O3736" i="1" s="1"/>
  <c r="K3736" i="1"/>
  <c r="I3737" i="1"/>
  <c r="L3737" i="1" s="1"/>
  <c r="J3737" i="1"/>
  <c r="O3737" i="1" s="1"/>
  <c r="M3737" i="1"/>
  <c r="I3738" i="1"/>
  <c r="L3738" i="1" s="1"/>
  <c r="J3738" i="1"/>
  <c r="O3738" i="1" s="1"/>
  <c r="K3738" i="1"/>
  <c r="M3738" i="1"/>
  <c r="N3738" i="1"/>
  <c r="I3739" i="1"/>
  <c r="M3739" i="1" s="1"/>
  <c r="J3739" i="1"/>
  <c r="O3739" i="1" s="1"/>
  <c r="K3739" i="1"/>
  <c r="L3739" i="1"/>
  <c r="N3739" i="1"/>
  <c r="I3740" i="1"/>
  <c r="J3740" i="1"/>
  <c r="O3740" i="1" s="1"/>
  <c r="L3740" i="1"/>
  <c r="I3741" i="1"/>
  <c r="M3741" i="1" s="1"/>
  <c r="J3741" i="1"/>
  <c r="O3741" i="1" s="1"/>
  <c r="K3741" i="1"/>
  <c r="N3741" i="1"/>
  <c r="I3742" i="1"/>
  <c r="J3742" i="1"/>
  <c r="O3742" i="1" s="1"/>
  <c r="K3742" i="1"/>
  <c r="L3742" i="1"/>
  <c r="M3742" i="1"/>
  <c r="N3742" i="1"/>
  <c r="I3743" i="1"/>
  <c r="J3743" i="1"/>
  <c r="O3743" i="1" s="1"/>
  <c r="K3743" i="1"/>
  <c r="L3743" i="1"/>
  <c r="M3743" i="1"/>
  <c r="N3743" i="1"/>
  <c r="I3744" i="1"/>
  <c r="J3744" i="1"/>
  <c r="O3744" i="1" s="1"/>
  <c r="K3744" i="1"/>
  <c r="L3744" i="1"/>
  <c r="M3744" i="1"/>
  <c r="N3744" i="1"/>
  <c r="I3745" i="1"/>
  <c r="J3745" i="1"/>
  <c r="O3745" i="1" s="1"/>
  <c r="I3746" i="1"/>
  <c r="N3746" i="1" s="1"/>
  <c r="J3746" i="1"/>
  <c r="O3746" i="1" s="1"/>
  <c r="K3746" i="1"/>
  <c r="I3747" i="1"/>
  <c r="M3747" i="1" s="1"/>
  <c r="J3747" i="1"/>
  <c r="O3747" i="1" s="1"/>
  <c r="K3747" i="1"/>
  <c r="L3747" i="1"/>
  <c r="N3747" i="1"/>
  <c r="I3748" i="1"/>
  <c r="J3748" i="1"/>
  <c r="O3748" i="1" s="1"/>
  <c r="L3748" i="1"/>
  <c r="M3748" i="1"/>
  <c r="I3749" i="1"/>
  <c r="J3749" i="1"/>
  <c r="O3749" i="1" s="1"/>
  <c r="K3749" i="1"/>
  <c r="N3749" i="1"/>
  <c r="I3750" i="1"/>
  <c r="J3750" i="1"/>
  <c r="O3750" i="1" s="1"/>
  <c r="K3750" i="1"/>
  <c r="M3750" i="1"/>
  <c r="I3751" i="1"/>
  <c r="J3751" i="1"/>
  <c r="O3751" i="1" s="1"/>
  <c r="K3751" i="1"/>
  <c r="L3751" i="1"/>
  <c r="M3751" i="1"/>
  <c r="N3751" i="1"/>
  <c r="I3752" i="1"/>
  <c r="N3752" i="1" s="1"/>
  <c r="J3752" i="1"/>
  <c r="O3752" i="1" s="1"/>
  <c r="K3752" i="1"/>
  <c r="L3752" i="1"/>
  <c r="M3752" i="1"/>
  <c r="I3753" i="1"/>
  <c r="K3753" i="1" s="1"/>
  <c r="J3753" i="1"/>
  <c r="O3753" i="1" s="1"/>
  <c r="L3753" i="1"/>
  <c r="M3753" i="1"/>
  <c r="N3753" i="1"/>
  <c r="I3754" i="1"/>
  <c r="L3754" i="1" s="1"/>
  <c r="J3754" i="1"/>
  <c r="O3754" i="1" s="1"/>
  <c r="K3754" i="1"/>
  <c r="M3754" i="1"/>
  <c r="N3754" i="1"/>
  <c r="I3755" i="1"/>
  <c r="J3755" i="1"/>
  <c r="O3755" i="1" s="1"/>
  <c r="L3755" i="1"/>
  <c r="I3756" i="1"/>
  <c r="J3756" i="1"/>
  <c r="O3756" i="1" s="1"/>
  <c r="K3756" i="1"/>
  <c r="L3756" i="1"/>
  <c r="I3757" i="1"/>
  <c r="J3757" i="1"/>
  <c r="O3757" i="1" s="1"/>
  <c r="K3757" i="1"/>
  <c r="L3757" i="1"/>
  <c r="M3757" i="1"/>
  <c r="N3757" i="1"/>
  <c r="I3758" i="1"/>
  <c r="J3758" i="1"/>
  <c r="O3758" i="1" s="1"/>
  <c r="K3758" i="1"/>
  <c r="L3758" i="1"/>
  <c r="M3758" i="1"/>
  <c r="N3758" i="1"/>
  <c r="I3759" i="1"/>
  <c r="J3759" i="1"/>
  <c r="O3759" i="1" s="1"/>
  <c r="K3759" i="1"/>
  <c r="L3759" i="1"/>
  <c r="M3759" i="1"/>
  <c r="N3759" i="1"/>
  <c r="I3760" i="1"/>
  <c r="J3760" i="1"/>
  <c r="O3760" i="1" s="1"/>
  <c r="L3760" i="1"/>
  <c r="I3761" i="1"/>
  <c r="J3761" i="1"/>
  <c r="O3761" i="1" s="1"/>
  <c r="L3761" i="1"/>
  <c r="N3761" i="1"/>
  <c r="I3762" i="1"/>
  <c r="L3762" i="1" s="1"/>
  <c r="J3762" i="1"/>
  <c r="O3762" i="1" s="1"/>
  <c r="K3762" i="1"/>
  <c r="M3762" i="1"/>
  <c r="N3762" i="1"/>
  <c r="I3763" i="1"/>
  <c r="L3763" i="1" s="1"/>
  <c r="J3763" i="1"/>
  <c r="O3763" i="1" s="1"/>
  <c r="N3763" i="1"/>
  <c r="I3764" i="1"/>
  <c r="J3764" i="1"/>
  <c r="O3764" i="1" s="1"/>
  <c r="I3765" i="1"/>
  <c r="M3765" i="1" s="1"/>
  <c r="J3765" i="1"/>
  <c r="O3765" i="1" s="1"/>
  <c r="K3765" i="1"/>
  <c r="I3766" i="1"/>
  <c r="N3766" i="1" s="1"/>
  <c r="J3766" i="1"/>
  <c r="O3766" i="1" s="1"/>
  <c r="K3766" i="1"/>
  <c r="L3766" i="1"/>
  <c r="M3766" i="1"/>
  <c r="I3767" i="1"/>
  <c r="J3767" i="1"/>
  <c r="O3767" i="1" s="1"/>
  <c r="K3767" i="1"/>
  <c r="L3767" i="1"/>
  <c r="M3767" i="1"/>
  <c r="N3767" i="1"/>
  <c r="I3768" i="1"/>
  <c r="K3768" i="1" s="1"/>
  <c r="J3768" i="1"/>
  <c r="O3768" i="1" s="1"/>
  <c r="L3768" i="1"/>
  <c r="N3768" i="1"/>
  <c r="I3769" i="1"/>
  <c r="K3769" i="1" s="1"/>
  <c r="J3769" i="1"/>
  <c r="O3769" i="1" s="1"/>
  <c r="L3769" i="1"/>
  <c r="M3769" i="1"/>
  <c r="N3769" i="1"/>
  <c r="I3770" i="1"/>
  <c r="J3770" i="1"/>
  <c r="O3770" i="1" s="1"/>
  <c r="I3771" i="1"/>
  <c r="K3771" i="1" s="1"/>
  <c r="J3771" i="1"/>
  <c r="O3771" i="1" s="1"/>
  <c r="L3771" i="1"/>
  <c r="I3772" i="1"/>
  <c r="N3772" i="1" s="1"/>
  <c r="J3772" i="1"/>
  <c r="O3772" i="1" s="1"/>
  <c r="K3772" i="1"/>
  <c r="L3772" i="1"/>
  <c r="M3772" i="1"/>
  <c r="I3773" i="1"/>
  <c r="J3773" i="1"/>
  <c r="O3773" i="1" s="1"/>
  <c r="K3773" i="1"/>
  <c r="L3773" i="1"/>
  <c r="M3773" i="1"/>
  <c r="N3773" i="1"/>
  <c r="I3774" i="1"/>
  <c r="J3774" i="1"/>
  <c r="O3774" i="1" s="1"/>
  <c r="L3774" i="1"/>
  <c r="I3775" i="1"/>
  <c r="J3775" i="1"/>
  <c r="O3775" i="1" s="1"/>
  <c r="K3775" i="1"/>
  <c r="L3775" i="1"/>
  <c r="M3775" i="1"/>
  <c r="N3775" i="1"/>
  <c r="I3776" i="1"/>
  <c r="J3776" i="1"/>
  <c r="O3776" i="1" s="1"/>
  <c r="K3776" i="1"/>
  <c r="L3776" i="1"/>
  <c r="I3777" i="1"/>
  <c r="K3777" i="1" s="1"/>
  <c r="J3777" i="1"/>
  <c r="O3777" i="1" s="1"/>
  <c r="L3777" i="1"/>
  <c r="M3777" i="1"/>
  <c r="N3777" i="1"/>
  <c r="I3778" i="1"/>
  <c r="J3778" i="1"/>
  <c r="O3778" i="1" s="1"/>
  <c r="I3779" i="1"/>
  <c r="K3779" i="1" s="1"/>
  <c r="J3779" i="1"/>
  <c r="O3779" i="1" s="1"/>
  <c r="I3780" i="1"/>
  <c r="J3780" i="1"/>
  <c r="O3780" i="1" s="1"/>
  <c r="K3780" i="1"/>
  <c r="M3780" i="1"/>
  <c r="I3781" i="1"/>
  <c r="N3781" i="1" s="1"/>
  <c r="J3781" i="1"/>
  <c r="O3781" i="1" s="1"/>
  <c r="K3781" i="1"/>
  <c r="L3781" i="1"/>
  <c r="M3781" i="1"/>
  <c r="I3782" i="1"/>
  <c r="K3782" i="1" s="1"/>
  <c r="J3782" i="1"/>
  <c r="O3782" i="1" s="1"/>
  <c r="M3782" i="1"/>
  <c r="I3783" i="1"/>
  <c r="J3783" i="1"/>
  <c r="O3783" i="1" s="1"/>
  <c r="K3783" i="1"/>
  <c r="L3783" i="1"/>
  <c r="M3783" i="1"/>
  <c r="N3783" i="1"/>
  <c r="I3784" i="1"/>
  <c r="J3784" i="1"/>
  <c r="O3784" i="1" s="1"/>
  <c r="I3785" i="1"/>
  <c r="J3785" i="1"/>
  <c r="O3785" i="1" s="1"/>
  <c r="M3785" i="1"/>
  <c r="I3786" i="1"/>
  <c r="J3786" i="1"/>
  <c r="O3786" i="1" s="1"/>
  <c r="I3787" i="1"/>
  <c r="M3787" i="1" s="1"/>
  <c r="J3787" i="1"/>
  <c r="O3787" i="1" s="1"/>
  <c r="K3787" i="1"/>
  <c r="L3787" i="1"/>
  <c r="N3787" i="1"/>
  <c r="I3788" i="1"/>
  <c r="N3788" i="1" s="1"/>
  <c r="J3788" i="1"/>
  <c r="O3788" i="1" s="1"/>
  <c r="K3788" i="1"/>
  <c r="L3788" i="1"/>
  <c r="M3788" i="1"/>
  <c r="I3789" i="1"/>
  <c r="J3789" i="1"/>
  <c r="O3789" i="1" s="1"/>
  <c r="I3790" i="1"/>
  <c r="M3790" i="1" s="1"/>
  <c r="J3790" i="1"/>
  <c r="O3790" i="1" s="1"/>
  <c r="K3790" i="1"/>
  <c r="N3790" i="1"/>
  <c r="I3791" i="1"/>
  <c r="J3791" i="1"/>
  <c r="O3791" i="1" s="1"/>
  <c r="K3791" i="1"/>
  <c r="L3791" i="1"/>
  <c r="M3791" i="1"/>
  <c r="N3791" i="1"/>
  <c r="I3792" i="1"/>
  <c r="J3792" i="1"/>
  <c r="O3792" i="1" s="1"/>
  <c r="K3792" i="1"/>
  <c r="L3792" i="1"/>
  <c r="M3792" i="1"/>
  <c r="N3792" i="1"/>
  <c r="I3793" i="1"/>
  <c r="J3793" i="1"/>
  <c r="O3793" i="1" s="1"/>
  <c r="M3793" i="1"/>
  <c r="I3794" i="1"/>
  <c r="J3794" i="1"/>
  <c r="O3794" i="1" s="1"/>
  <c r="K3794" i="1"/>
  <c r="I3795" i="1"/>
  <c r="J3795" i="1"/>
  <c r="O3795" i="1" s="1"/>
  <c r="I3796" i="1"/>
  <c r="N3796" i="1" s="1"/>
  <c r="J3796" i="1"/>
  <c r="O3796" i="1" s="1"/>
  <c r="K3796" i="1"/>
  <c r="L3796" i="1"/>
  <c r="M3796" i="1"/>
  <c r="I3797" i="1"/>
  <c r="J3797" i="1"/>
  <c r="O3797" i="1" s="1"/>
  <c r="I3798" i="1"/>
  <c r="N3798" i="1" s="1"/>
  <c r="J3798" i="1"/>
  <c r="O3798" i="1" s="1"/>
  <c r="K3798" i="1"/>
  <c r="I3799" i="1"/>
  <c r="J3799" i="1"/>
  <c r="O3799" i="1" s="1"/>
  <c r="K3799" i="1"/>
  <c r="L3799" i="1"/>
  <c r="M3799" i="1"/>
  <c r="N3799" i="1"/>
  <c r="I3800" i="1"/>
  <c r="J3800" i="1"/>
  <c r="O3800" i="1" s="1"/>
  <c r="K3800" i="1"/>
  <c r="M3800" i="1"/>
  <c r="I3801" i="1"/>
  <c r="J3801" i="1"/>
  <c r="O3801" i="1" s="1"/>
  <c r="L3801" i="1"/>
  <c r="I3802" i="1"/>
  <c r="L3802" i="1" s="1"/>
  <c r="J3802" i="1"/>
  <c r="O3802" i="1" s="1"/>
  <c r="K3802" i="1"/>
  <c r="M3802" i="1"/>
  <c r="N3802" i="1"/>
  <c r="I3803" i="1"/>
  <c r="M3803" i="1" s="1"/>
  <c r="J3803" i="1"/>
  <c r="O3803" i="1" s="1"/>
  <c r="K3803" i="1"/>
  <c r="L3803" i="1"/>
  <c r="N3803" i="1"/>
  <c r="I3804" i="1"/>
  <c r="J3804" i="1"/>
  <c r="O3804" i="1" s="1"/>
  <c r="I3805" i="1"/>
  <c r="M3805" i="1" s="1"/>
  <c r="J3805" i="1"/>
  <c r="O3805" i="1" s="1"/>
  <c r="L3805" i="1"/>
  <c r="I3806" i="1"/>
  <c r="J3806" i="1"/>
  <c r="O3806" i="1" s="1"/>
  <c r="K3806" i="1"/>
  <c r="L3806" i="1"/>
  <c r="M3806" i="1"/>
  <c r="N3806" i="1"/>
  <c r="I3807" i="1"/>
  <c r="J3807" i="1"/>
  <c r="O3807" i="1" s="1"/>
  <c r="K3807" i="1"/>
  <c r="L3807" i="1"/>
  <c r="M3807" i="1"/>
  <c r="N3807" i="1"/>
  <c r="I3808" i="1"/>
  <c r="J3808" i="1"/>
  <c r="O3808" i="1" s="1"/>
  <c r="K3808" i="1"/>
  <c r="L3808" i="1"/>
  <c r="M3808" i="1"/>
  <c r="N3808" i="1"/>
  <c r="I3809" i="1"/>
  <c r="J3809" i="1"/>
  <c r="O3809" i="1" s="1"/>
  <c r="L3809" i="1"/>
  <c r="I3810" i="1"/>
  <c r="J3810" i="1"/>
  <c r="O3810" i="1" s="1"/>
  <c r="I3811" i="1"/>
  <c r="M3811" i="1" s="1"/>
  <c r="J3811" i="1"/>
  <c r="O3811" i="1" s="1"/>
  <c r="K3811" i="1"/>
  <c r="L3811" i="1"/>
  <c r="N3811" i="1"/>
  <c r="I3812" i="1"/>
  <c r="J3812" i="1"/>
  <c r="O3812" i="1" s="1"/>
  <c r="I3813" i="1"/>
  <c r="N3813" i="1" s="1"/>
  <c r="J3813" i="1"/>
  <c r="O3813" i="1" s="1"/>
  <c r="K3813" i="1"/>
  <c r="I3814" i="1"/>
  <c r="J3814" i="1"/>
  <c r="O3814" i="1" s="1"/>
  <c r="K3814" i="1"/>
  <c r="M3814" i="1"/>
  <c r="I3815" i="1"/>
  <c r="J3815" i="1"/>
  <c r="O3815" i="1" s="1"/>
  <c r="K3815" i="1"/>
  <c r="L3815" i="1"/>
  <c r="M3815" i="1"/>
  <c r="N3815" i="1"/>
  <c r="I3816" i="1"/>
  <c r="N3816" i="1" s="1"/>
  <c r="J3816" i="1"/>
  <c r="O3816" i="1" s="1"/>
  <c r="K3816" i="1"/>
  <c r="L3816" i="1"/>
  <c r="M3816" i="1"/>
  <c r="I3817" i="1"/>
  <c r="K3817" i="1" s="1"/>
  <c r="J3817" i="1"/>
  <c r="O3817" i="1" s="1"/>
  <c r="L3817" i="1"/>
  <c r="M3817" i="1"/>
  <c r="N3817" i="1"/>
  <c r="I3818" i="1"/>
  <c r="L3818" i="1" s="1"/>
  <c r="J3818" i="1"/>
  <c r="O3818" i="1" s="1"/>
  <c r="K3818" i="1"/>
  <c r="M3818" i="1"/>
  <c r="N3818" i="1"/>
  <c r="I3819" i="1"/>
  <c r="J3819" i="1"/>
  <c r="O3819" i="1" s="1"/>
  <c r="I3820" i="1"/>
  <c r="J3820" i="1"/>
  <c r="O3820" i="1" s="1"/>
  <c r="I3821" i="1"/>
  <c r="J3821" i="1"/>
  <c r="O3821" i="1" s="1"/>
  <c r="K3821" i="1"/>
  <c r="L3821" i="1"/>
  <c r="M3821" i="1"/>
  <c r="N3821" i="1"/>
  <c r="I3822" i="1"/>
  <c r="J3822" i="1"/>
  <c r="O3822" i="1" s="1"/>
  <c r="K3822" i="1"/>
  <c r="L3822" i="1"/>
  <c r="M3822" i="1"/>
  <c r="N3822" i="1"/>
  <c r="I3823" i="1"/>
  <c r="J3823" i="1"/>
  <c r="O3823" i="1" s="1"/>
  <c r="K3823" i="1"/>
  <c r="L3823" i="1"/>
  <c r="M3823" i="1"/>
  <c r="N3823" i="1"/>
  <c r="I3824" i="1"/>
  <c r="J3824" i="1"/>
  <c r="O3824" i="1" s="1"/>
  <c r="L3824" i="1"/>
  <c r="I3825" i="1"/>
  <c r="J3825" i="1"/>
  <c r="O3825" i="1" s="1"/>
  <c r="L3825" i="1"/>
  <c r="N3825" i="1"/>
  <c r="I3826" i="1"/>
  <c r="L3826" i="1" s="1"/>
  <c r="J3826" i="1"/>
  <c r="O3826" i="1" s="1"/>
  <c r="K3826" i="1"/>
  <c r="M3826" i="1"/>
  <c r="N3826" i="1"/>
  <c r="I3827" i="1"/>
  <c r="J3827" i="1"/>
  <c r="O3827" i="1" s="1"/>
  <c r="L3827" i="1"/>
  <c r="I3828" i="1"/>
  <c r="J3828" i="1"/>
  <c r="O3828" i="1" s="1"/>
  <c r="K3828" i="1"/>
  <c r="I3829" i="1"/>
  <c r="J3829" i="1"/>
  <c r="O3829" i="1" s="1"/>
  <c r="I3830" i="1"/>
  <c r="N3830" i="1" s="1"/>
  <c r="J3830" i="1"/>
  <c r="O3830" i="1" s="1"/>
  <c r="K3830" i="1"/>
  <c r="L3830" i="1"/>
  <c r="M3830" i="1"/>
  <c r="I3831" i="1"/>
  <c r="J3831" i="1"/>
  <c r="O3831" i="1" s="1"/>
  <c r="K3831" i="1"/>
  <c r="L3831" i="1"/>
  <c r="M3831" i="1"/>
  <c r="N3831" i="1"/>
  <c r="I3832" i="1"/>
  <c r="J3832" i="1"/>
  <c r="O3832" i="1" s="1"/>
  <c r="I3833" i="1"/>
  <c r="K3833" i="1" s="1"/>
  <c r="J3833" i="1"/>
  <c r="O3833" i="1" s="1"/>
  <c r="L3833" i="1"/>
  <c r="M3833" i="1"/>
  <c r="N3833" i="1"/>
  <c r="I3834" i="1"/>
  <c r="J3834" i="1"/>
  <c r="O3834" i="1" s="1"/>
  <c r="M3834" i="1"/>
  <c r="I3835" i="1"/>
  <c r="J3835" i="1"/>
  <c r="O3835" i="1" s="1"/>
  <c r="K3835" i="1"/>
  <c r="I3836" i="1"/>
  <c r="N3836" i="1" s="1"/>
  <c r="J3836" i="1"/>
  <c r="O3836" i="1" s="1"/>
  <c r="K3836" i="1"/>
  <c r="L3836" i="1"/>
  <c r="M3836" i="1"/>
  <c r="I3837" i="1"/>
  <c r="J3837" i="1"/>
  <c r="O3837" i="1" s="1"/>
  <c r="K3837" i="1"/>
  <c r="L3837" i="1"/>
  <c r="M3837" i="1"/>
  <c r="N3837" i="1"/>
  <c r="I3838" i="1"/>
  <c r="J3838" i="1"/>
  <c r="O3838" i="1" s="1"/>
  <c r="I3839" i="1"/>
  <c r="J3839" i="1"/>
  <c r="O3839" i="1" s="1"/>
  <c r="K3839" i="1"/>
  <c r="L3839" i="1"/>
  <c r="M3839" i="1"/>
  <c r="N3839" i="1"/>
  <c r="I3840" i="1"/>
  <c r="M3840" i="1" s="1"/>
  <c r="J3840" i="1"/>
  <c r="O3840" i="1" s="1"/>
  <c r="K3840" i="1"/>
  <c r="L3840" i="1"/>
  <c r="N3840" i="1"/>
  <c r="I3841" i="1"/>
  <c r="K3841" i="1" s="1"/>
  <c r="J3841" i="1"/>
  <c r="O3841" i="1" s="1"/>
  <c r="L3841" i="1"/>
  <c r="M3841" i="1"/>
  <c r="N3841" i="1"/>
  <c r="I3842" i="1"/>
  <c r="J3842" i="1"/>
  <c r="O3842" i="1" s="1"/>
  <c r="M3842" i="1"/>
  <c r="N3842" i="1"/>
  <c r="I3843" i="1"/>
  <c r="J3843" i="1"/>
  <c r="O3843" i="1" s="1"/>
  <c r="K3843" i="1"/>
  <c r="I3844" i="1"/>
  <c r="M3844" i="1" s="1"/>
  <c r="J3844" i="1"/>
  <c r="O3844" i="1" s="1"/>
  <c r="K3844" i="1"/>
  <c r="I3845" i="1"/>
  <c r="N3845" i="1" s="1"/>
  <c r="J3845" i="1"/>
  <c r="O3845" i="1" s="1"/>
  <c r="K3845" i="1"/>
  <c r="L3845" i="1"/>
  <c r="M3845" i="1"/>
  <c r="I3846" i="1"/>
  <c r="K3846" i="1" s="1"/>
  <c r="J3846" i="1"/>
  <c r="O3846" i="1" s="1"/>
  <c r="L3846" i="1"/>
  <c r="N3846" i="1"/>
  <c r="I3847" i="1"/>
  <c r="J3847" i="1"/>
  <c r="O3847" i="1" s="1"/>
  <c r="K3847" i="1"/>
  <c r="L3847" i="1"/>
  <c r="M3847" i="1"/>
  <c r="N3847" i="1"/>
  <c r="I3848" i="1"/>
  <c r="N3848" i="1" s="1"/>
  <c r="J3848" i="1"/>
  <c r="O3848" i="1" s="1"/>
  <c r="K3848" i="1"/>
  <c r="I3849" i="1"/>
  <c r="J3849" i="1"/>
  <c r="O3849" i="1" s="1"/>
  <c r="I3850" i="1"/>
  <c r="M3850" i="1" s="1"/>
  <c r="J3850" i="1"/>
  <c r="O3850" i="1" s="1"/>
  <c r="K3850" i="1"/>
  <c r="I3851" i="1"/>
  <c r="M3851" i="1" s="1"/>
  <c r="J3851" i="1"/>
  <c r="O3851" i="1" s="1"/>
  <c r="K3851" i="1"/>
  <c r="L3851" i="1"/>
  <c r="N3851" i="1"/>
  <c r="I3852" i="1"/>
  <c r="N3852" i="1" s="1"/>
  <c r="J3852" i="1"/>
  <c r="O3852" i="1" s="1"/>
  <c r="K3852" i="1"/>
  <c r="L3852" i="1"/>
  <c r="M3852" i="1"/>
  <c r="I3853" i="1"/>
  <c r="J3853" i="1"/>
  <c r="O3853" i="1" s="1"/>
  <c r="L3853" i="1"/>
  <c r="I3854" i="1"/>
  <c r="J3854" i="1"/>
  <c r="O3854" i="1" s="1"/>
  <c r="I3855" i="1"/>
  <c r="J3855" i="1"/>
  <c r="O3855" i="1" s="1"/>
  <c r="K3855" i="1"/>
  <c r="L3855" i="1"/>
  <c r="M3855" i="1"/>
  <c r="N3855" i="1"/>
  <c r="I3856" i="1"/>
  <c r="J3856" i="1"/>
  <c r="O3856" i="1" s="1"/>
  <c r="K3856" i="1"/>
  <c r="L3856" i="1"/>
  <c r="M3856" i="1"/>
  <c r="N3856" i="1"/>
  <c r="I3857" i="1"/>
  <c r="M3857" i="1" s="1"/>
  <c r="J3857" i="1"/>
  <c r="O3857" i="1" s="1"/>
  <c r="N3857" i="1"/>
  <c r="I3858" i="1"/>
  <c r="J3858" i="1"/>
  <c r="O3858" i="1" s="1"/>
  <c r="I3859" i="1"/>
  <c r="N3859" i="1" s="1"/>
  <c r="J3859" i="1"/>
  <c r="O3859" i="1" s="1"/>
  <c r="K3859" i="1"/>
  <c r="I3860" i="1"/>
  <c r="N3860" i="1" s="1"/>
  <c r="J3860" i="1"/>
  <c r="O3860" i="1" s="1"/>
  <c r="K3860" i="1"/>
  <c r="L3860" i="1"/>
  <c r="M3860" i="1"/>
  <c r="I3861" i="1"/>
  <c r="K3861" i="1" s="1"/>
  <c r="J3861" i="1"/>
  <c r="O3861" i="1" s="1"/>
  <c r="L3861" i="1"/>
  <c r="M3861" i="1"/>
  <c r="N3861" i="1"/>
  <c r="I3862" i="1"/>
  <c r="J3862" i="1"/>
  <c r="O3862" i="1" s="1"/>
  <c r="K3862" i="1"/>
  <c r="N3862" i="1"/>
  <c r="I3863" i="1"/>
  <c r="J3863" i="1"/>
  <c r="O3863" i="1" s="1"/>
  <c r="K3863" i="1"/>
  <c r="L3863" i="1"/>
  <c r="M3863" i="1"/>
  <c r="N3863" i="1"/>
  <c r="I3864" i="1"/>
  <c r="J3864" i="1"/>
  <c r="O3864" i="1" s="1"/>
  <c r="K3864" i="1"/>
  <c r="M3864" i="1"/>
  <c r="I3865" i="1"/>
  <c r="L3865" i="1" s="1"/>
  <c r="J3865" i="1"/>
  <c r="O3865" i="1" s="1"/>
  <c r="M3865" i="1"/>
  <c r="I3866" i="1"/>
  <c r="L3866" i="1" s="1"/>
  <c r="J3866" i="1"/>
  <c r="O3866" i="1" s="1"/>
  <c r="K3866" i="1"/>
  <c r="M3866" i="1"/>
  <c r="N3866" i="1"/>
  <c r="I3867" i="1"/>
  <c r="M3867" i="1" s="1"/>
  <c r="J3867" i="1"/>
  <c r="O3867" i="1" s="1"/>
  <c r="K3867" i="1"/>
  <c r="L3867" i="1"/>
  <c r="N3867" i="1"/>
  <c r="I3868" i="1"/>
  <c r="J3868" i="1"/>
  <c r="O3868" i="1" s="1"/>
  <c r="L3868" i="1"/>
  <c r="I3869" i="1"/>
  <c r="M3869" i="1" s="1"/>
  <c r="J3869" i="1"/>
  <c r="O3869" i="1" s="1"/>
  <c r="K3869" i="1"/>
  <c r="N3869" i="1"/>
  <c r="I3870" i="1"/>
  <c r="J3870" i="1"/>
  <c r="O3870" i="1" s="1"/>
  <c r="K3870" i="1"/>
  <c r="L3870" i="1"/>
  <c r="M3870" i="1"/>
  <c r="N3870" i="1"/>
  <c r="I3871" i="1"/>
  <c r="J3871" i="1"/>
  <c r="O3871" i="1" s="1"/>
  <c r="K3871" i="1"/>
  <c r="L3871" i="1"/>
  <c r="M3871" i="1"/>
  <c r="N3871" i="1"/>
  <c r="I3872" i="1"/>
  <c r="J3872" i="1"/>
  <c r="O3872" i="1" s="1"/>
  <c r="K3872" i="1"/>
  <c r="L3872" i="1"/>
  <c r="M3872" i="1"/>
  <c r="N3872" i="1"/>
  <c r="I3873" i="1"/>
  <c r="J3873" i="1"/>
  <c r="O3873" i="1" s="1"/>
  <c r="I3874" i="1"/>
  <c r="N3874" i="1" s="1"/>
  <c r="J3874" i="1"/>
  <c r="O3874" i="1" s="1"/>
  <c r="K3874" i="1"/>
  <c r="I3875" i="1"/>
  <c r="M3875" i="1" s="1"/>
  <c r="J3875" i="1"/>
  <c r="O3875" i="1" s="1"/>
  <c r="K3875" i="1"/>
  <c r="L3875" i="1"/>
  <c r="N3875" i="1"/>
  <c r="I3876" i="1"/>
  <c r="J3876" i="1"/>
  <c r="O3876" i="1" s="1"/>
  <c r="L3876" i="1"/>
  <c r="M3876" i="1"/>
  <c r="I3877" i="1"/>
  <c r="J3877" i="1"/>
  <c r="O3877" i="1" s="1"/>
  <c r="K3877" i="1"/>
  <c r="N3877" i="1"/>
  <c r="I3878" i="1"/>
  <c r="J3878" i="1"/>
  <c r="O3878" i="1" s="1"/>
  <c r="I3879" i="1"/>
  <c r="J3879" i="1"/>
  <c r="O3879" i="1" s="1"/>
  <c r="K3879" i="1"/>
  <c r="L3879" i="1"/>
  <c r="M3879" i="1"/>
  <c r="N3879" i="1"/>
  <c r="I3880" i="1"/>
  <c r="N3880" i="1" s="1"/>
  <c r="J3880" i="1"/>
  <c r="O3880" i="1" s="1"/>
  <c r="K3880" i="1"/>
  <c r="L3880" i="1"/>
  <c r="M3880" i="1"/>
  <c r="I3881" i="1"/>
  <c r="K3881" i="1" s="1"/>
  <c r="J3881" i="1"/>
  <c r="O3881" i="1" s="1"/>
  <c r="L3881" i="1"/>
  <c r="M3881" i="1"/>
  <c r="N3881" i="1"/>
  <c r="I3882" i="1"/>
  <c r="L3882" i="1" s="1"/>
  <c r="J3882" i="1"/>
  <c r="O3882" i="1" s="1"/>
  <c r="K3882" i="1"/>
  <c r="M3882" i="1"/>
  <c r="N3882" i="1"/>
  <c r="I3883" i="1"/>
  <c r="J3883" i="1"/>
  <c r="O3883" i="1" s="1"/>
  <c r="L3883" i="1"/>
  <c r="I3884" i="1"/>
  <c r="J3884" i="1"/>
  <c r="O3884" i="1" s="1"/>
  <c r="K3884" i="1"/>
  <c r="L3884" i="1"/>
  <c r="I3885" i="1"/>
  <c r="J3885" i="1"/>
  <c r="O3885" i="1" s="1"/>
  <c r="K3885" i="1"/>
  <c r="L3885" i="1"/>
  <c r="M3885" i="1"/>
  <c r="N3885" i="1"/>
  <c r="I3886" i="1"/>
  <c r="J3886" i="1"/>
  <c r="O3886" i="1" s="1"/>
  <c r="K3886" i="1"/>
  <c r="L3886" i="1"/>
  <c r="M3886" i="1"/>
  <c r="N3886" i="1"/>
  <c r="I3887" i="1"/>
  <c r="J3887" i="1"/>
  <c r="O3887" i="1" s="1"/>
  <c r="K3887" i="1"/>
  <c r="L3887" i="1"/>
  <c r="M3887" i="1"/>
  <c r="N3887" i="1"/>
  <c r="I3888" i="1"/>
  <c r="J3888" i="1"/>
  <c r="O3888" i="1" s="1"/>
  <c r="I3889" i="1"/>
  <c r="J3889" i="1"/>
  <c r="O3889" i="1" s="1"/>
  <c r="L3889" i="1"/>
  <c r="N3889" i="1"/>
  <c r="I3890" i="1"/>
  <c r="L3890" i="1" s="1"/>
  <c r="J3890" i="1"/>
  <c r="O3890" i="1" s="1"/>
  <c r="K3890" i="1"/>
  <c r="M3890" i="1"/>
  <c r="N3890" i="1"/>
  <c r="I3891" i="1"/>
  <c r="L3891" i="1" s="1"/>
  <c r="J3891" i="1"/>
  <c r="O3891" i="1" s="1"/>
  <c r="N3891" i="1"/>
  <c r="I3892" i="1"/>
  <c r="J3892" i="1"/>
  <c r="O3892" i="1" s="1"/>
  <c r="I3893" i="1"/>
  <c r="M3893" i="1" s="1"/>
  <c r="J3893" i="1"/>
  <c r="O3893" i="1" s="1"/>
  <c r="K3893" i="1"/>
  <c r="I3894" i="1"/>
  <c r="N3894" i="1" s="1"/>
  <c r="J3894" i="1"/>
  <c r="O3894" i="1" s="1"/>
  <c r="K3894" i="1"/>
  <c r="L3894" i="1"/>
  <c r="M3894" i="1"/>
  <c r="I3895" i="1"/>
  <c r="J3895" i="1"/>
  <c r="O3895" i="1" s="1"/>
  <c r="K3895" i="1"/>
  <c r="L3895" i="1"/>
  <c r="M3895" i="1"/>
  <c r="N3895" i="1"/>
  <c r="I3896" i="1"/>
  <c r="K3896" i="1" s="1"/>
  <c r="J3896" i="1"/>
  <c r="O3896" i="1" s="1"/>
  <c r="L3896" i="1"/>
  <c r="N3896" i="1"/>
  <c r="I3897" i="1"/>
  <c r="J3897" i="1"/>
  <c r="O3897" i="1" s="1"/>
  <c r="K3897" i="1"/>
  <c r="L3897" i="1"/>
  <c r="M3897" i="1"/>
  <c r="N3897" i="1"/>
  <c r="I3898" i="1"/>
  <c r="J3898" i="1"/>
  <c r="O3898" i="1" s="1"/>
  <c r="I3899" i="1"/>
  <c r="J3899" i="1"/>
  <c r="O3899" i="1" s="1"/>
  <c r="L3899" i="1"/>
  <c r="I3900" i="1"/>
  <c r="J3900" i="1"/>
  <c r="O3900" i="1" s="1"/>
  <c r="K3900" i="1"/>
  <c r="M3900" i="1"/>
  <c r="I3901" i="1"/>
  <c r="L3901" i="1" s="1"/>
  <c r="J3901" i="1"/>
  <c r="O3901" i="1" s="1"/>
  <c r="K3901" i="1"/>
  <c r="I3902" i="1"/>
  <c r="N3902" i="1" s="1"/>
  <c r="J3902" i="1"/>
  <c r="O3902" i="1" s="1"/>
  <c r="K3902" i="1"/>
  <c r="L3902" i="1"/>
  <c r="M3902" i="1"/>
  <c r="I3903" i="1"/>
  <c r="J3903" i="1"/>
  <c r="O3903" i="1" s="1"/>
  <c r="K3903" i="1"/>
  <c r="L3903" i="1"/>
  <c r="M3903" i="1"/>
  <c r="N3903" i="1"/>
  <c r="I3904" i="1"/>
  <c r="K3904" i="1" s="1"/>
  <c r="J3904" i="1"/>
  <c r="O3904" i="1" s="1"/>
  <c r="L3904" i="1"/>
  <c r="N3904" i="1"/>
  <c r="I3905" i="1"/>
  <c r="J3905" i="1"/>
  <c r="O3905" i="1" s="1"/>
  <c r="K3905" i="1"/>
  <c r="L3905" i="1"/>
  <c r="M3905" i="1"/>
  <c r="N3905" i="1"/>
  <c r="I3906" i="1"/>
  <c r="N3906" i="1" s="1"/>
  <c r="J3906" i="1"/>
  <c r="O3906" i="1" s="1"/>
  <c r="K3906" i="1"/>
  <c r="I3907" i="1"/>
  <c r="J3907" i="1"/>
  <c r="O3907" i="1" s="1"/>
  <c r="I3908" i="1"/>
  <c r="J3908" i="1"/>
  <c r="O3908" i="1" s="1"/>
  <c r="K3908" i="1"/>
  <c r="M3908" i="1"/>
  <c r="I3909" i="1"/>
  <c r="J3909" i="1"/>
  <c r="O3909" i="1" s="1"/>
  <c r="I3910" i="1"/>
  <c r="N3910" i="1" s="1"/>
  <c r="J3910" i="1"/>
  <c r="O3910" i="1" s="1"/>
  <c r="K3910" i="1"/>
  <c r="L3910" i="1"/>
  <c r="M3910" i="1"/>
  <c r="I3911" i="1"/>
  <c r="J3911" i="1"/>
  <c r="O3911" i="1" s="1"/>
  <c r="K3911" i="1"/>
  <c r="L3911" i="1"/>
  <c r="M3911" i="1"/>
  <c r="N3911" i="1"/>
  <c r="I3912" i="1"/>
  <c r="K3912" i="1" s="1"/>
  <c r="J3912" i="1"/>
  <c r="O3912" i="1" s="1"/>
  <c r="L3912" i="1"/>
  <c r="M3912" i="1"/>
  <c r="N3912" i="1"/>
  <c r="I3913" i="1"/>
  <c r="J3913" i="1"/>
  <c r="O3913" i="1" s="1"/>
  <c r="K3913" i="1"/>
  <c r="L3913" i="1"/>
  <c r="M3913" i="1"/>
  <c r="N3913" i="1"/>
  <c r="I3914" i="1"/>
  <c r="J3914" i="1"/>
  <c r="O3914" i="1" s="1"/>
  <c r="K3914" i="1"/>
  <c r="I3915" i="1"/>
  <c r="J3915" i="1"/>
  <c r="O3915" i="1" s="1"/>
  <c r="L3915" i="1"/>
  <c r="I3916" i="1"/>
  <c r="J3916" i="1"/>
  <c r="O3916" i="1" s="1"/>
  <c r="I3917" i="1"/>
  <c r="M3917" i="1" s="1"/>
  <c r="J3917" i="1"/>
  <c r="O3917" i="1" s="1"/>
  <c r="K3917" i="1"/>
  <c r="N3917" i="1"/>
  <c r="I3918" i="1"/>
  <c r="N3918" i="1" s="1"/>
  <c r="J3918" i="1"/>
  <c r="O3918" i="1" s="1"/>
  <c r="K3918" i="1"/>
  <c r="L3918" i="1"/>
  <c r="M3918" i="1"/>
  <c r="I3919" i="1"/>
  <c r="J3919" i="1"/>
  <c r="O3919" i="1" s="1"/>
  <c r="K3919" i="1"/>
  <c r="L3919" i="1"/>
  <c r="M3919" i="1"/>
  <c r="N3919" i="1"/>
  <c r="I3920" i="1"/>
  <c r="K3920" i="1" s="1"/>
  <c r="J3920" i="1"/>
  <c r="O3920" i="1" s="1"/>
  <c r="L3920" i="1"/>
  <c r="M3920" i="1"/>
  <c r="N3920" i="1"/>
  <c r="I3921" i="1"/>
  <c r="J3921" i="1"/>
  <c r="O3921" i="1" s="1"/>
  <c r="K3921" i="1"/>
  <c r="L3921" i="1"/>
  <c r="M3921" i="1"/>
  <c r="N3921" i="1"/>
  <c r="I3922" i="1"/>
  <c r="J3922" i="1"/>
  <c r="O3922" i="1" s="1"/>
  <c r="K3922" i="1"/>
  <c r="N3922" i="1"/>
  <c r="I3923" i="1"/>
  <c r="J3923" i="1"/>
  <c r="O3923" i="1" s="1"/>
  <c r="L3923" i="1"/>
  <c r="I3924" i="1"/>
  <c r="K3924" i="1" s="1"/>
  <c r="J3924" i="1"/>
  <c r="O3924" i="1" s="1"/>
  <c r="M3924" i="1"/>
  <c r="I3925" i="1"/>
  <c r="M3925" i="1" s="1"/>
  <c r="J3925" i="1"/>
  <c r="O3925" i="1" s="1"/>
  <c r="K3925" i="1"/>
  <c r="N3925" i="1"/>
  <c r="I3926" i="1"/>
  <c r="N3926" i="1" s="1"/>
  <c r="J3926" i="1"/>
  <c r="O3926" i="1" s="1"/>
  <c r="K3926" i="1"/>
  <c r="L3926" i="1"/>
  <c r="M3926" i="1"/>
  <c r="I3927" i="1"/>
  <c r="J3927" i="1"/>
  <c r="O3927" i="1" s="1"/>
  <c r="K3927" i="1"/>
  <c r="L3927" i="1"/>
  <c r="M3927" i="1"/>
  <c r="N3927" i="1"/>
  <c r="I3928" i="1"/>
  <c r="J3928" i="1"/>
  <c r="O3928" i="1" s="1"/>
  <c r="I3929" i="1"/>
  <c r="J3929" i="1"/>
  <c r="O3929" i="1" s="1"/>
  <c r="K3929" i="1"/>
  <c r="L3929" i="1"/>
  <c r="M3929" i="1"/>
  <c r="N3929" i="1"/>
  <c r="I3930" i="1"/>
  <c r="J3930" i="1"/>
  <c r="O3930" i="1" s="1"/>
  <c r="K3930" i="1"/>
  <c r="N3930" i="1"/>
  <c r="I3931" i="1"/>
  <c r="J3931" i="1"/>
  <c r="O3931" i="1" s="1"/>
  <c r="L3931" i="1"/>
  <c r="I3932" i="1"/>
  <c r="J3932" i="1"/>
  <c r="O3932" i="1" s="1"/>
  <c r="K3932" i="1"/>
  <c r="M3932" i="1"/>
  <c r="I3933" i="1"/>
  <c r="M3933" i="1" s="1"/>
  <c r="J3933" i="1"/>
  <c r="O3933" i="1" s="1"/>
  <c r="K3933" i="1"/>
  <c r="L3933" i="1"/>
  <c r="N3933" i="1"/>
  <c r="I3934" i="1"/>
  <c r="N3934" i="1" s="1"/>
  <c r="J3934" i="1"/>
  <c r="O3934" i="1" s="1"/>
  <c r="K3934" i="1"/>
  <c r="L3934" i="1"/>
  <c r="M3934" i="1"/>
  <c r="I3935" i="1"/>
  <c r="J3935" i="1"/>
  <c r="O3935" i="1" s="1"/>
  <c r="K3935" i="1"/>
  <c r="L3935" i="1"/>
  <c r="M3935" i="1"/>
  <c r="N3935" i="1"/>
  <c r="I3936" i="1"/>
  <c r="K3936" i="1" s="1"/>
  <c r="J3936" i="1"/>
  <c r="O3936" i="1" s="1"/>
  <c r="M3936" i="1"/>
  <c r="I3937" i="1"/>
  <c r="J3937" i="1"/>
  <c r="O3937" i="1" s="1"/>
  <c r="K3937" i="1"/>
  <c r="L3937" i="1"/>
  <c r="M3937" i="1"/>
  <c r="N3937" i="1"/>
  <c r="I3938" i="1"/>
  <c r="J3938" i="1"/>
  <c r="O3938" i="1" s="1"/>
  <c r="I3939" i="1"/>
  <c r="J3939" i="1"/>
  <c r="O3939" i="1" s="1"/>
  <c r="L3939" i="1"/>
  <c r="I3940" i="1"/>
  <c r="J3940" i="1"/>
  <c r="O3940" i="1" s="1"/>
  <c r="I3941" i="1"/>
  <c r="M3941" i="1" s="1"/>
  <c r="J3941" i="1"/>
  <c r="O3941" i="1" s="1"/>
  <c r="K3941" i="1"/>
  <c r="L3941" i="1"/>
  <c r="N3941" i="1"/>
  <c r="I3942" i="1"/>
  <c r="N3942" i="1" s="1"/>
  <c r="J3942" i="1"/>
  <c r="O3942" i="1" s="1"/>
  <c r="K3942" i="1"/>
  <c r="L3942" i="1"/>
  <c r="M3942" i="1"/>
  <c r="I3943" i="1"/>
  <c r="J3943" i="1"/>
  <c r="O3943" i="1" s="1"/>
  <c r="K3943" i="1"/>
  <c r="L3943" i="1"/>
  <c r="M3943" i="1"/>
  <c r="N3943" i="1"/>
  <c r="I3944" i="1"/>
  <c r="J3944" i="1"/>
  <c r="O3944" i="1" s="1"/>
  <c r="L3944" i="1"/>
  <c r="M3944" i="1"/>
  <c r="I3945" i="1"/>
  <c r="J3945" i="1"/>
  <c r="O3945" i="1" s="1"/>
  <c r="K3945" i="1"/>
  <c r="L3945" i="1"/>
  <c r="M3945" i="1"/>
  <c r="N3945" i="1"/>
  <c r="I3946" i="1"/>
  <c r="K3946" i="1" s="1"/>
  <c r="J3946" i="1"/>
  <c r="O3946" i="1" s="1"/>
  <c r="N3946" i="1"/>
  <c r="I3947" i="1"/>
  <c r="J3947" i="1"/>
  <c r="O3947" i="1" s="1"/>
  <c r="I3948" i="1"/>
  <c r="M3948" i="1" s="1"/>
  <c r="J3948" i="1"/>
  <c r="O3948" i="1" s="1"/>
  <c r="K3948" i="1"/>
  <c r="I3949" i="1"/>
  <c r="J3949" i="1"/>
  <c r="O3949" i="1" s="1"/>
  <c r="I3950" i="1"/>
  <c r="N3950" i="1" s="1"/>
  <c r="J3950" i="1"/>
  <c r="O3950" i="1" s="1"/>
  <c r="K3950" i="1"/>
  <c r="L3950" i="1"/>
  <c r="M3950" i="1"/>
  <c r="I3951" i="1"/>
  <c r="J3951" i="1"/>
  <c r="O3951" i="1" s="1"/>
  <c r="K3951" i="1"/>
  <c r="L3951" i="1"/>
  <c r="M3951" i="1"/>
  <c r="N3951" i="1"/>
  <c r="I3952" i="1"/>
  <c r="J3952" i="1"/>
  <c r="O3952" i="1" s="1"/>
  <c r="I3953" i="1"/>
  <c r="J3953" i="1"/>
  <c r="O3953" i="1" s="1"/>
  <c r="K3953" i="1"/>
  <c r="L3953" i="1"/>
  <c r="M3953" i="1"/>
  <c r="N3953" i="1"/>
  <c r="I3954" i="1"/>
  <c r="J3954" i="1"/>
  <c r="O3954" i="1" s="1"/>
  <c r="I3955" i="1"/>
  <c r="L3955" i="1" s="1"/>
  <c r="J3955" i="1"/>
  <c r="O3955" i="1" s="1"/>
  <c r="I3956" i="1"/>
  <c r="J3956" i="1"/>
  <c r="O3956" i="1" s="1"/>
  <c r="K3956" i="1"/>
  <c r="I3957" i="1"/>
  <c r="M3957" i="1" s="1"/>
  <c r="J3957" i="1"/>
  <c r="O3957" i="1" s="1"/>
  <c r="L3957" i="1"/>
  <c r="I3958" i="1"/>
  <c r="N3958" i="1" s="1"/>
  <c r="J3958" i="1"/>
  <c r="O3958" i="1" s="1"/>
  <c r="K3958" i="1"/>
  <c r="L3958" i="1"/>
  <c r="M3958" i="1"/>
  <c r="I3959" i="1"/>
  <c r="J3959" i="1"/>
  <c r="O3959" i="1" s="1"/>
  <c r="K3959" i="1"/>
  <c r="L3959" i="1"/>
  <c r="M3959" i="1"/>
  <c r="N3959" i="1"/>
  <c r="I3960" i="1"/>
  <c r="K3960" i="1" s="1"/>
  <c r="J3960" i="1"/>
  <c r="O3960" i="1" s="1"/>
  <c r="L3960" i="1"/>
  <c r="N3960" i="1"/>
  <c r="I3961" i="1"/>
  <c r="J3961" i="1"/>
  <c r="O3961" i="1" s="1"/>
  <c r="K3961" i="1"/>
  <c r="L3961" i="1"/>
  <c r="M3961" i="1"/>
  <c r="N3961" i="1"/>
  <c r="I3962" i="1"/>
  <c r="J3962" i="1"/>
  <c r="O3962" i="1" s="1"/>
  <c r="I3963" i="1"/>
  <c r="J3963" i="1"/>
  <c r="O3963" i="1" s="1"/>
  <c r="I3964" i="1"/>
  <c r="J3964" i="1"/>
  <c r="O3964" i="1" s="1"/>
  <c r="K3964" i="1"/>
  <c r="M3964" i="1"/>
  <c r="I3965" i="1"/>
  <c r="J3965" i="1"/>
  <c r="O3965" i="1" s="1"/>
  <c r="I3966" i="1"/>
  <c r="N3966" i="1" s="1"/>
  <c r="J3966" i="1"/>
  <c r="O3966" i="1" s="1"/>
  <c r="K3966" i="1"/>
  <c r="L3966" i="1"/>
  <c r="M3966" i="1"/>
  <c r="I3967" i="1"/>
  <c r="J3967" i="1"/>
  <c r="O3967" i="1" s="1"/>
  <c r="K3967" i="1"/>
  <c r="L3967" i="1"/>
  <c r="M3967" i="1"/>
  <c r="N3967" i="1"/>
  <c r="I3968" i="1"/>
  <c r="K3968" i="1" s="1"/>
  <c r="J3968" i="1"/>
  <c r="O3968" i="1" s="1"/>
  <c r="L3968" i="1"/>
  <c r="N3968" i="1"/>
  <c r="I3969" i="1"/>
  <c r="J3969" i="1"/>
  <c r="O3969" i="1" s="1"/>
  <c r="K3969" i="1"/>
  <c r="L3969" i="1"/>
  <c r="M3969" i="1"/>
  <c r="N3969" i="1"/>
  <c r="I3970" i="1"/>
  <c r="N3970" i="1" s="1"/>
  <c r="J3970" i="1"/>
  <c r="O3970" i="1" s="1"/>
  <c r="K3970" i="1"/>
  <c r="I3971" i="1"/>
  <c r="J3971" i="1"/>
  <c r="O3971" i="1" s="1"/>
  <c r="I3972" i="1"/>
  <c r="J3972" i="1"/>
  <c r="O3972" i="1" s="1"/>
  <c r="K3972" i="1"/>
  <c r="M3972" i="1"/>
  <c r="I3973" i="1"/>
  <c r="J3973" i="1"/>
  <c r="O3973" i="1" s="1"/>
  <c r="I3974" i="1"/>
  <c r="N3974" i="1" s="1"/>
  <c r="J3974" i="1"/>
  <c r="O3974" i="1" s="1"/>
  <c r="K3974" i="1"/>
  <c r="L3974" i="1"/>
  <c r="M3974" i="1"/>
  <c r="I3975" i="1"/>
  <c r="J3975" i="1"/>
  <c r="O3975" i="1" s="1"/>
  <c r="K3975" i="1"/>
  <c r="L3975" i="1"/>
  <c r="M3975" i="1"/>
  <c r="N3975" i="1"/>
  <c r="I3976" i="1"/>
  <c r="K3976" i="1" s="1"/>
  <c r="J3976" i="1"/>
  <c r="O3976" i="1" s="1"/>
  <c r="L3976" i="1"/>
  <c r="N3976" i="1"/>
  <c r="I3977" i="1"/>
  <c r="J3977" i="1"/>
  <c r="O3977" i="1" s="1"/>
  <c r="K3977" i="1"/>
  <c r="L3977" i="1"/>
  <c r="M3977" i="1"/>
  <c r="N3977" i="1"/>
  <c r="I3978" i="1"/>
  <c r="J3978" i="1"/>
  <c r="O3978" i="1" s="1"/>
  <c r="K3978" i="1"/>
  <c r="I3979" i="1"/>
  <c r="J3979" i="1"/>
  <c r="O3979" i="1" s="1"/>
  <c r="L3979" i="1"/>
  <c r="I3980" i="1"/>
  <c r="J3980" i="1"/>
  <c r="O3980" i="1" s="1"/>
  <c r="I3981" i="1"/>
  <c r="M3981" i="1" s="1"/>
  <c r="J3981" i="1"/>
  <c r="O3981" i="1" s="1"/>
  <c r="K3981" i="1"/>
  <c r="N3981" i="1"/>
  <c r="I3982" i="1"/>
  <c r="N3982" i="1" s="1"/>
  <c r="J3982" i="1"/>
  <c r="O3982" i="1" s="1"/>
  <c r="K3982" i="1"/>
  <c r="L3982" i="1"/>
  <c r="M3982" i="1"/>
  <c r="I3983" i="1"/>
  <c r="J3983" i="1"/>
  <c r="O3983" i="1" s="1"/>
  <c r="K3983" i="1"/>
  <c r="L3983" i="1"/>
  <c r="M3983" i="1"/>
  <c r="N3983" i="1"/>
  <c r="I3984" i="1"/>
  <c r="K3984" i="1" s="1"/>
  <c r="J3984" i="1"/>
  <c r="O3984" i="1" s="1"/>
  <c r="L3984" i="1"/>
  <c r="M3984" i="1"/>
  <c r="N3984" i="1"/>
  <c r="I3985" i="1"/>
  <c r="J3985" i="1"/>
  <c r="O3985" i="1" s="1"/>
  <c r="K3985" i="1"/>
  <c r="L3985" i="1"/>
  <c r="M3985" i="1"/>
  <c r="N3985" i="1"/>
  <c r="I3986" i="1"/>
  <c r="N3986" i="1" s="1"/>
  <c r="J3986" i="1"/>
  <c r="O3986" i="1" s="1"/>
  <c r="K3986" i="1"/>
  <c r="I3987" i="1"/>
  <c r="J3987" i="1"/>
  <c r="O3987" i="1" s="1"/>
  <c r="L3987" i="1"/>
  <c r="I3988" i="1"/>
  <c r="K3988" i="1" s="1"/>
  <c r="J3988" i="1"/>
  <c r="O3988" i="1" s="1"/>
  <c r="M3988" i="1"/>
  <c r="I3989" i="1"/>
  <c r="M3989" i="1" s="1"/>
  <c r="J3989" i="1"/>
  <c r="O3989" i="1" s="1"/>
  <c r="K3989" i="1"/>
  <c r="L3989" i="1"/>
  <c r="N3989" i="1"/>
  <c r="I3990" i="1"/>
  <c r="N3990" i="1" s="1"/>
  <c r="J3990" i="1"/>
  <c r="O3990" i="1" s="1"/>
  <c r="K3990" i="1"/>
  <c r="L3990" i="1"/>
  <c r="M3990" i="1"/>
  <c r="I3991" i="1"/>
  <c r="J3991" i="1"/>
  <c r="O3991" i="1" s="1"/>
  <c r="K3991" i="1"/>
  <c r="L3991" i="1"/>
  <c r="M3991" i="1"/>
  <c r="N3991" i="1"/>
  <c r="I3992" i="1"/>
  <c r="J3992" i="1"/>
  <c r="O3992" i="1" s="1"/>
  <c r="I3993" i="1"/>
  <c r="J3993" i="1"/>
  <c r="O3993" i="1" s="1"/>
  <c r="K3993" i="1"/>
  <c r="L3993" i="1"/>
  <c r="M3993" i="1"/>
  <c r="N3993" i="1"/>
  <c r="I3994" i="1"/>
  <c r="J3994" i="1"/>
  <c r="O3994" i="1" s="1"/>
  <c r="K3994" i="1"/>
  <c r="N3994" i="1"/>
  <c r="I3995" i="1"/>
  <c r="J3995" i="1"/>
  <c r="O3995" i="1" s="1"/>
  <c r="L3995" i="1"/>
  <c r="I3996" i="1"/>
  <c r="J3996" i="1"/>
  <c r="O3996" i="1" s="1"/>
  <c r="K3996" i="1"/>
  <c r="M3996" i="1"/>
  <c r="I3997" i="1"/>
  <c r="M3997" i="1" s="1"/>
  <c r="J3997" i="1"/>
  <c r="O3997" i="1" s="1"/>
  <c r="K3997" i="1"/>
  <c r="N3997" i="1"/>
  <c r="I3998" i="1"/>
  <c r="N3998" i="1" s="1"/>
  <c r="J3998" i="1"/>
  <c r="O3998" i="1" s="1"/>
  <c r="K3998" i="1"/>
  <c r="L3998" i="1"/>
  <c r="M3998" i="1"/>
  <c r="I3999" i="1"/>
  <c r="J3999" i="1"/>
  <c r="O3999" i="1" s="1"/>
  <c r="K3999" i="1"/>
  <c r="L3999" i="1"/>
  <c r="M3999" i="1"/>
  <c r="N3999" i="1"/>
  <c r="I4000" i="1"/>
  <c r="K4000" i="1" s="1"/>
  <c r="J4000" i="1"/>
  <c r="O4000" i="1" s="1"/>
  <c r="L4000" i="1"/>
  <c r="N4000" i="1"/>
  <c r="I4001" i="1"/>
  <c r="J4001" i="1"/>
  <c r="O4001" i="1" s="1"/>
  <c r="K4001" i="1"/>
  <c r="L4001" i="1"/>
  <c r="M4001" i="1"/>
  <c r="N4001" i="1"/>
  <c r="I4002" i="1"/>
  <c r="J4002" i="1"/>
  <c r="O4002" i="1" s="1"/>
  <c r="N4002" i="1"/>
  <c r="I4003" i="1"/>
  <c r="J4003" i="1"/>
  <c r="O4003" i="1" s="1"/>
  <c r="I4004" i="1"/>
  <c r="M4004" i="1" s="1"/>
  <c r="J4004" i="1"/>
  <c r="O4004" i="1" s="1"/>
  <c r="K4004" i="1"/>
  <c r="I4005" i="1"/>
  <c r="M4005" i="1" s="1"/>
  <c r="J4005" i="1"/>
  <c r="O4005" i="1" s="1"/>
  <c r="K4005" i="1"/>
  <c r="N4005" i="1"/>
  <c r="I4006" i="1"/>
  <c r="N4006" i="1" s="1"/>
  <c r="J4006" i="1"/>
  <c r="O4006" i="1" s="1"/>
  <c r="K4006" i="1"/>
  <c r="M4006" i="1"/>
  <c r="I4007" i="1"/>
  <c r="J4007" i="1"/>
  <c r="O4007" i="1" s="1"/>
  <c r="I4008" i="1"/>
  <c r="L4008" i="1" s="1"/>
  <c r="J4008" i="1"/>
  <c r="O4008" i="1" s="1"/>
  <c r="K4008" i="1"/>
  <c r="I4009" i="1"/>
  <c r="J4009" i="1"/>
  <c r="O4009" i="1" s="1"/>
  <c r="K4009" i="1"/>
  <c r="L4009" i="1"/>
  <c r="M4009" i="1"/>
  <c r="N4009" i="1"/>
  <c r="I4010" i="1"/>
  <c r="L4010" i="1" s="1"/>
  <c r="J4010" i="1"/>
  <c r="O4010" i="1" s="1"/>
  <c r="K4010" i="1"/>
  <c r="M4010" i="1"/>
  <c r="N4010" i="1"/>
  <c r="I4011" i="1"/>
  <c r="K4011" i="1" s="1"/>
  <c r="J4011" i="1"/>
  <c r="O4011" i="1" s="1"/>
  <c r="M4011" i="1"/>
  <c r="I4012" i="1"/>
  <c r="J4012" i="1"/>
  <c r="O4012" i="1" s="1"/>
  <c r="I4013" i="1"/>
  <c r="M4013" i="1" s="1"/>
  <c r="J4013" i="1"/>
  <c r="O4013" i="1" s="1"/>
  <c r="K4013" i="1"/>
  <c r="L4013" i="1"/>
  <c r="N4013" i="1"/>
  <c r="I4014" i="1"/>
  <c r="N4014" i="1" s="1"/>
  <c r="J4014" i="1"/>
  <c r="O4014" i="1" s="1"/>
  <c r="K4014" i="1"/>
  <c r="L4014" i="1"/>
  <c r="M4014" i="1"/>
  <c r="I4015" i="1"/>
  <c r="K4015" i="1" s="1"/>
  <c r="J4015" i="1"/>
  <c r="O4015" i="1" s="1"/>
  <c r="L4015" i="1"/>
  <c r="N4015" i="1"/>
  <c r="I4016" i="1"/>
  <c r="J4016" i="1"/>
  <c r="O4016" i="1" s="1"/>
  <c r="I4017" i="1"/>
  <c r="J4017" i="1"/>
  <c r="O4017" i="1" s="1"/>
  <c r="K4017" i="1"/>
  <c r="L4017" i="1"/>
  <c r="M4017" i="1"/>
  <c r="N4017" i="1"/>
  <c r="I4018" i="1"/>
  <c r="J4018" i="1"/>
  <c r="O4018" i="1" s="1"/>
  <c r="K4018" i="1"/>
  <c r="L4018" i="1"/>
  <c r="M4018" i="1"/>
  <c r="N4018" i="1"/>
  <c r="I4019" i="1"/>
  <c r="J4019" i="1"/>
  <c r="O4019" i="1" s="1"/>
  <c r="I4020" i="1"/>
  <c r="L4020" i="1" s="1"/>
  <c r="J4020" i="1"/>
  <c r="O4020" i="1" s="1"/>
  <c r="K4020" i="1"/>
  <c r="N4020" i="1"/>
  <c r="I4021" i="1"/>
  <c r="M4021" i="1" s="1"/>
  <c r="J4021" i="1"/>
  <c r="O4021" i="1" s="1"/>
  <c r="K4021" i="1"/>
  <c r="N4021" i="1"/>
  <c r="I4022" i="1"/>
  <c r="J4022" i="1"/>
  <c r="O4022" i="1" s="1"/>
  <c r="I4023" i="1"/>
  <c r="J4023" i="1"/>
  <c r="O4023" i="1" s="1"/>
  <c r="I4024" i="1"/>
  <c r="L4024" i="1" s="1"/>
  <c r="J4024" i="1"/>
  <c r="O4024" i="1" s="1"/>
  <c r="K4024" i="1"/>
  <c r="M4024" i="1"/>
  <c r="N4024" i="1"/>
  <c r="I4025" i="1"/>
  <c r="J4025" i="1"/>
  <c r="O4025" i="1" s="1"/>
  <c r="K4025" i="1"/>
  <c r="L4025" i="1"/>
  <c r="M4025" i="1"/>
  <c r="N4025" i="1"/>
  <c r="I4026" i="1"/>
  <c r="L4026" i="1" s="1"/>
  <c r="J4026" i="1"/>
  <c r="O4026" i="1" s="1"/>
  <c r="K4026" i="1"/>
  <c r="M4026" i="1"/>
  <c r="I4027" i="1"/>
  <c r="J4027" i="1"/>
  <c r="O4027" i="1" s="1"/>
  <c r="I4028" i="1"/>
  <c r="L4028" i="1" s="1"/>
  <c r="J4028" i="1"/>
  <c r="O4028" i="1" s="1"/>
  <c r="K4028" i="1"/>
  <c r="M4028" i="1"/>
  <c r="N4028" i="1"/>
  <c r="I4029" i="1"/>
  <c r="M4029" i="1" s="1"/>
  <c r="J4029" i="1"/>
  <c r="O4029" i="1" s="1"/>
  <c r="K4029" i="1"/>
  <c r="L4029" i="1"/>
  <c r="N4029" i="1"/>
  <c r="I4030" i="1"/>
  <c r="N4030" i="1" s="1"/>
  <c r="J4030" i="1"/>
  <c r="O4030" i="1" s="1"/>
  <c r="L4030" i="1"/>
  <c r="I4031" i="1"/>
  <c r="J4031" i="1"/>
  <c r="O4031" i="1" s="1"/>
  <c r="I4032" i="1"/>
  <c r="J4032" i="1"/>
  <c r="O4032" i="1" s="1"/>
  <c r="K4032" i="1"/>
  <c r="L4032" i="1"/>
  <c r="M4032" i="1"/>
  <c r="N4032" i="1"/>
  <c r="I4033" i="1"/>
  <c r="J4033" i="1"/>
  <c r="O4033" i="1" s="1"/>
  <c r="K4033" i="1"/>
  <c r="L4033" i="1"/>
  <c r="M4033" i="1"/>
  <c r="N4033" i="1"/>
  <c r="I4034" i="1"/>
  <c r="J4034" i="1"/>
  <c r="O4034" i="1" s="1"/>
  <c r="K4034" i="1"/>
  <c r="L4034" i="1"/>
  <c r="M4034" i="1"/>
  <c r="N4034" i="1"/>
  <c r="I4035" i="1"/>
  <c r="K4035" i="1" s="1"/>
  <c r="J4035" i="1"/>
  <c r="O4035" i="1" s="1"/>
  <c r="L4035" i="1"/>
  <c r="N4035" i="1"/>
  <c r="I4036" i="1"/>
  <c r="L4036" i="1" s="1"/>
  <c r="J4036" i="1"/>
  <c r="O4036" i="1" s="1"/>
  <c r="K4036" i="1"/>
  <c r="N4036" i="1"/>
  <c r="I4037" i="1"/>
  <c r="J4037" i="1"/>
  <c r="O4037" i="1" s="1"/>
  <c r="I4038" i="1"/>
  <c r="L4038" i="1" s="1"/>
  <c r="J4038" i="1"/>
  <c r="O4038" i="1" s="1"/>
  <c r="K4038" i="1"/>
  <c r="I4039" i="1"/>
  <c r="L4039" i="1" s="1"/>
  <c r="J4039" i="1"/>
  <c r="O4039" i="1" s="1"/>
  <c r="K4039" i="1"/>
  <c r="M4039" i="1"/>
  <c r="N4039" i="1"/>
  <c r="I4040" i="1"/>
  <c r="L4040" i="1" s="1"/>
  <c r="J4040" i="1"/>
  <c r="O4040" i="1" s="1"/>
  <c r="K4040" i="1"/>
  <c r="M4040" i="1"/>
  <c r="I4041" i="1"/>
  <c r="J4041" i="1"/>
  <c r="O4041" i="1" s="1"/>
  <c r="K4041" i="1"/>
  <c r="L4041" i="1"/>
  <c r="M4041" i="1"/>
  <c r="N4041" i="1"/>
  <c r="I4042" i="1"/>
  <c r="J4042" i="1"/>
  <c r="O4042" i="1" s="1"/>
  <c r="I4043" i="1"/>
  <c r="K4043" i="1" s="1"/>
  <c r="J4043" i="1"/>
  <c r="O4043" i="1" s="1"/>
  <c r="L4043" i="1"/>
  <c r="M4043" i="1"/>
  <c r="N4043" i="1"/>
  <c r="I4044" i="1"/>
  <c r="L4044" i="1" s="1"/>
  <c r="J4044" i="1"/>
  <c r="O4044" i="1" s="1"/>
  <c r="K4044" i="1"/>
  <c r="M4044" i="1"/>
  <c r="N4044" i="1"/>
  <c r="I4045" i="1"/>
  <c r="M4045" i="1" s="1"/>
  <c r="J4045" i="1"/>
  <c r="O4045" i="1" s="1"/>
  <c r="L4045" i="1"/>
  <c r="I4046" i="1"/>
  <c r="J4046" i="1"/>
  <c r="O4046" i="1" s="1"/>
  <c r="I4047" i="1"/>
  <c r="J4047" i="1"/>
  <c r="O4047" i="1" s="1"/>
  <c r="K4047" i="1"/>
  <c r="L4047" i="1"/>
  <c r="M4047" i="1"/>
  <c r="N4047" i="1"/>
  <c r="I4048" i="1"/>
  <c r="J4048" i="1"/>
  <c r="O4048" i="1" s="1"/>
  <c r="K4048" i="1"/>
  <c r="L4048" i="1"/>
  <c r="M4048" i="1"/>
  <c r="N4048" i="1"/>
  <c r="I4049" i="1"/>
  <c r="J4049" i="1"/>
  <c r="O4049" i="1" s="1"/>
  <c r="K4049" i="1"/>
  <c r="L4049" i="1"/>
  <c r="M4049" i="1"/>
  <c r="N4049" i="1"/>
  <c r="I4050" i="1"/>
  <c r="K4050" i="1" s="1"/>
  <c r="J4050" i="1"/>
  <c r="O4050" i="1" s="1"/>
  <c r="L4050" i="1"/>
  <c r="N4050" i="1"/>
  <c r="I4051" i="1"/>
  <c r="K4051" i="1" s="1"/>
  <c r="J4051" i="1"/>
  <c r="O4051" i="1" s="1"/>
  <c r="L4051" i="1"/>
  <c r="N4051" i="1"/>
  <c r="I4052" i="1"/>
  <c r="J4052" i="1"/>
  <c r="O4052" i="1" s="1"/>
  <c r="I4053" i="1"/>
  <c r="J4053" i="1"/>
  <c r="O4053" i="1" s="1"/>
  <c r="I4054" i="1"/>
  <c r="N4054" i="1" s="1"/>
  <c r="J4054" i="1"/>
  <c r="O4054" i="1" s="1"/>
  <c r="K4054" i="1"/>
  <c r="M4054" i="1"/>
  <c r="I4055" i="1"/>
  <c r="L4055" i="1" s="1"/>
  <c r="J4055" i="1"/>
  <c r="O4055" i="1" s="1"/>
  <c r="K4055" i="1"/>
  <c r="M4055" i="1"/>
  <c r="I4056" i="1"/>
  <c r="J4056" i="1"/>
  <c r="O4056" i="1" s="1"/>
  <c r="I4057" i="1"/>
  <c r="J4057" i="1"/>
  <c r="O4057" i="1" s="1"/>
  <c r="K4057" i="1"/>
  <c r="L4057" i="1"/>
  <c r="M4057" i="1"/>
  <c r="N4057" i="1"/>
  <c r="I4058" i="1"/>
  <c r="J4058" i="1"/>
  <c r="O4058" i="1" s="1"/>
  <c r="I4059" i="1"/>
  <c r="K4059" i="1" s="1"/>
  <c r="J4059" i="1"/>
  <c r="O4059" i="1" s="1"/>
  <c r="L4059" i="1"/>
  <c r="M4059" i="1"/>
  <c r="N4059" i="1"/>
  <c r="I4060" i="1"/>
  <c r="L4060" i="1" s="1"/>
  <c r="J4060" i="1"/>
  <c r="O4060" i="1" s="1"/>
  <c r="M4060" i="1"/>
  <c r="I4061" i="1"/>
  <c r="J4061" i="1"/>
  <c r="O4061" i="1" s="1"/>
  <c r="I4062" i="1"/>
  <c r="N4062" i="1" s="1"/>
  <c r="J4062" i="1"/>
  <c r="O4062" i="1" s="1"/>
  <c r="K4062" i="1"/>
  <c r="L4062" i="1"/>
  <c r="M4062" i="1"/>
  <c r="I4063" i="1"/>
  <c r="J4063" i="1"/>
  <c r="O4063" i="1" s="1"/>
  <c r="K4063" i="1"/>
  <c r="L4063" i="1"/>
  <c r="M4063" i="1"/>
  <c r="N4063" i="1"/>
  <c r="I4064" i="1"/>
  <c r="K4064" i="1" s="1"/>
  <c r="J4064" i="1"/>
  <c r="O4064" i="1" s="1"/>
  <c r="L4064" i="1"/>
  <c r="N4064" i="1"/>
  <c r="I4065" i="1"/>
  <c r="J4065" i="1"/>
  <c r="O4065" i="1" s="1"/>
  <c r="K4065" i="1"/>
  <c r="L4065" i="1"/>
  <c r="M4065" i="1"/>
  <c r="N4065" i="1"/>
  <c r="I4066" i="1"/>
  <c r="J4066" i="1"/>
  <c r="O4066" i="1" s="1"/>
  <c r="I4067" i="1"/>
  <c r="J4067" i="1"/>
  <c r="O4067" i="1" s="1"/>
  <c r="I4068" i="1"/>
  <c r="J4068" i="1"/>
  <c r="O4068" i="1" s="1"/>
  <c r="K4068" i="1"/>
  <c r="M4068" i="1"/>
  <c r="I4069" i="1"/>
  <c r="M4069" i="1" s="1"/>
  <c r="J4069" i="1"/>
  <c r="O4069" i="1" s="1"/>
  <c r="K4069" i="1"/>
  <c r="N4069" i="1"/>
  <c r="I4070" i="1"/>
  <c r="N4070" i="1" s="1"/>
  <c r="J4070" i="1"/>
  <c r="O4070" i="1" s="1"/>
  <c r="K4070" i="1"/>
  <c r="M4070" i="1"/>
  <c r="I4071" i="1"/>
  <c r="J4071" i="1"/>
  <c r="O4071" i="1" s="1"/>
  <c r="I4072" i="1"/>
  <c r="J4072" i="1"/>
  <c r="O4072" i="1" s="1"/>
  <c r="K4072" i="1"/>
  <c r="L4072" i="1"/>
  <c r="M4072" i="1"/>
  <c r="N4072" i="1"/>
  <c r="I4073" i="1"/>
  <c r="J4073" i="1"/>
  <c r="O4073" i="1" s="1"/>
  <c r="K4073" i="1"/>
  <c r="L4073" i="1"/>
  <c r="I4074" i="1"/>
  <c r="J4074" i="1"/>
  <c r="O4074" i="1" s="1"/>
  <c r="K4074" i="1"/>
  <c r="L4074" i="1"/>
  <c r="M4074" i="1"/>
  <c r="N4074" i="1"/>
  <c r="I4075" i="1"/>
  <c r="L4075" i="1" s="1"/>
  <c r="J4075" i="1"/>
  <c r="O4075" i="1" s="1"/>
  <c r="K4075" i="1"/>
  <c r="M4075" i="1"/>
  <c r="N4075" i="1"/>
  <c r="I4076" i="1"/>
  <c r="K4076" i="1" s="1"/>
  <c r="J4076" i="1"/>
  <c r="O4076" i="1" s="1"/>
  <c r="L4076" i="1"/>
  <c r="N4076" i="1"/>
  <c r="I4077" i="1"/>
  <c r="L4077" i="1" s="1"/>
  <c r="J4077" i="1"/>
  <c r="O4077" i="1" s="1"/>
  <c r="K4077" i="1"/>
  <c r="M4077" i="1"/>
  <c r="I4078" i="1"/>
  <c r="J4078" i="1"/>
  <c r="O4078" i="1" s="1"/>
  <c r="I4079" i="1"/>
  <c r="J4079" i="1"/>
  <c r="O4079" i="1" s="1"/>
  <c r="I4080" i="1"/>
  <c r="J4080" i="1"/>
  <c r="O4080" i="1" s="1"/>
  <c r="K4080" i="1"/>
  <c r="L4080" i="1"/>
  <c r="M4080" i="1"/>
  <c r="N4080" i="1"/>
  <c r="I4081" i="1"/>
  <c r="L4081" i="1" s="1"/>
  <c r="J4081" i="1"/>
  <c r="O4081" i="1" s="1"/>
  <c r="K4081" i="1"/>
  <c r="I4082" i="1"/>
  <c r="J4082" i="1"/>
  <c r="O4082" i="1" s="1"/>
  <c r="K4082" i="1"/>
  <c r="L4082" i="1"/>
  <c r="M4082" i="1"/>
  <c r="N4082" i="1"/>
  <c r="I4083" i="1"/>
  <c r="L4083" i="1" s="1"/>
  <c r="J4083" i="1"/>
  <c r="O4083" i="1" s="1"/>
  <c r="K4083" i="1"/>
  <c r="M4083" i="1"/>
  <c r="N4083" i="1"/>
  <c r="I4084" i="1"/>
  <c r="K4084" i="1" s="1"/>
  <c r="J4084" i="1"/>
  <c r="O4084" i="1" s="1"/>
  <c r="L4084" i="1"/>
  <c r="N4084" i="1"/>
  <c r="I4085" i="1"/>
  <c r="L4085" i="1" s="1"/>
  <c r="J4085" i="1"/>
  <c r="O4085" i="1" s="1"/>
  <c r="K4085" i="1"/>
  <c r="M4085" i="1"/>
  <c r="I4086" i="1"/>
  <c r="J4086" i="1"/>
  <c r="O4086" i="1" s="1"/>
  <c r="N4086" i="1"/>
  <c r="I4087" i="1"/>
  <c r="J4087" i="1"/>
  <c r="O4087" i="1" s="1"/>
  <c r="I4088" i="1"/>
  <c r="J4088" i="1"/>
  <c r="O4088" i="1" s="1"/>
  <c r="K4088" i="1"/>
  <c r="L4088" i="1"/>
  <c r="M4088" i="1"/>
  <c r="N4088" i="1"/>
  <c r="I4089" i="1"/>
  <c r="K4089" i="1" s="1"/>
  <c r="J4089" i="1"/>
  <c r="O4089" i="1" s="1"/>
  <c r="L4089" i="1"/>
  <c r="I4090" i="1"/>
  <c r="J4090" i="1"/>
  <c r="O4090" i="1" s="1"/>
  <c r="K4090" i="1"/>
  <c r="L4090" i="1"/>
  <c r="M4090" i="1"/>
  <c r="N4090" i="1"/>
  <c r="I4091" i="1"/>
  <c r="L4091" i="1" s="1"/>
  <c r="J4091" i="1"/>
  <c r="O4091" i="1" s="1"/>
  <c r="K4091" i="1"/>
  <c r="M4091" i="1"/>
  <c r="N4091" i="1"/>
  <c r="I4092" i="1"/>
  <c r="K4092" i="1" s="1"/>
  <c r="J4092" i="1"/>
  <c r="O4092" i="1" s="1"/>
  <c r="L4092" i="1"/>
  <c r="N4092" i="1"/>
  <c r="I4093" i="1"/>
  <c r="L4093" i="1" s="1"/>
  <c r="J4093" i="1"/>
  <c r="O4093" i="1" s="1"/>
  <c r="K4093" i="1"/>
  <c r="M4093" i="1"/>
  <c r="I4094" i="1"/>
  <c r="J4094" i="1"/>
  <c r="O4094" i="1" s="1"/>
  <c r="N4094" i="1"/>
  <c r="I4095" i="1"/>
  <c r="J4095" i="1"/>
  <c r="O4095" i="1" s="1"/>
  <c r="I4096" i="1"/>
  <c r="J4096" i="1"/>
  <c r="O4096" i="1" s="1"/>
  <c r="K4096" i="1"/>
  <c r="L4096" i="1"/>
  <c r="M4096" i="1"/>
  <c r="N4096" i="1"/>
  <c r="I4097" i="1"/>
  <c r="L4097" i="1" s="1"/>
  <c r="J4097" i="1"/>
  <c r="O4097" i="1" s="1"/>
  <c r="K4097" i="1"/>
  <c r="I4098" i="1"/>
  <c r="J4098" i="1"/>
  <c r="O4098" i="1" s="1"/>
  <c r="K4098" i="1"/>
  <c r="L4098" i="1"/>
  <c r="M4098" i="1"/>
  <c r="N4098" i="1"/>
  <c r="I4099" i="1"/>
  <c r="L4099" i="1" s="1"/>
  <c r="J4099" i="1"/>
  <c r="O4099" i="1" s="1"/>
  <c r="K4099" i="1"/>
  <c r="M4099" i="1"/>
  <c r="N4099" i="1"/>
  <c r="I4100" i="1"/>
  <c r="K4100" i="1" s="1"/>
  <c r="J4100" i="1"/>
  <c r="O4100" i="1" s="1"/>
  <c r="L4100" i="1"/>
  <c r="N4100" i="1"/>
  <c r="I4101" i="1"/>
  <c r="L4101" i="1" s="1"/>
  <c r="J4101" i="1"/>
  <c r="O4101" i="1" s="1"/>
  <c r="K4101" i="1"/>
  <c r="M4101" i="1"/>
  <c r="I4102" i="1"/>
  <c r="J4102" i="1"/>
  <c r="O4102" i="1" s="1"/>
  <c r="N4102" i="1"/>
  <c r="I4103" i="1"/>
  <c r="J4103" i="1"/>
  <c r="O4103" i="1" s="1"/>
  <c r="I4104" i="1"/>
  <c r="J4104" i="1"/>
  <c r="O4104" i="1" s="1"/>
  <c r="K4104" i="1"/>
  <c r="L4104" i="1"/>
  <c r="M4104" i="1"/>
  <c r="N4104" i="1"/>
  <c r="I4105" i="1"/>
  <c r="J4105" i="1"/>
  <c r="O4105" i="1" s="1"/>
  <c r="I4106" i="1"/>
  <c r="J4106" i="1"/>
  <c r="O4106" i="1" s="1"/>
  <c r="K4106" i="1"/>
  <c r="L4106" i="1"/>
  <c r="M4106" i="1"/>
  <c r="N4106" i="1"/>
  <c r="I4107" i="1"/>
  <c r="L4107" i="1" s="1"/>
  <c r="J4107" i="1"/>
  <c r="O4107" i="1" s="1"/>
  <c r="K4107" i="1"/>
  <c r="M4107" i="1"/>
  <c r="N4107" i="1"/>
  <c r="I4108" i="1"/>
  <c r="K4108" i="1" s="1"/>
  <c r="J4108" i="1"/>
  <c r="O4108" i="1" s="1"/>
  <c r="L4108" i="1"/>
  <c r="N4108" i="1"/>
  <c r="I4109" i="1"/>
  <c r="L4109" i="1" s="1"/>
  <c r="J4109" i="1"/>
  <c r="O4109" i="1" s="1"/>
  <c r="K4109" i="1"/>
  <c r="M4109" i="1"/>
  <c r="I4110" i="1"/>
  <c r="J4110" i="1"/>
  <c r="O4110" i="1" s="1"/>
  <c r="N4110" i="1"/>
  <c r="I4111" i="1"/>
  <c r="J4111" i="1"/>
  <c r="O4111" i="1" s="1"/>
  <c r="I4112" i="1"/>
  <c r="J4112" i="1"/>
  <c r="O4112" i="1" s="1"/>
  <c r="K4112" i="1"/>
  <c r="L4112" i="1"/>
  <c r="M4112" i="1"/>
  <c r="N4112" i="1"/>
  <c r="I4113" i="1"/>
  <c r="J4113" i="1"/>
  <c r="O4113" i="1" s="1"/>
  <c r="I4114" i="1"/>
  <c r="J4114" i="1"/>
  <c r="O4114" i="1" s="1"/>
  <c r="K4114" i="1"/>
  <c r="L4114" i="1"/>
  <c r="M4114" i="1"/>
  <c r="N4114" i="1"/>
  <c r="I4115" i="1"/>
  <c r="L4115" i="1" s="1"/>
  <c r="J4115" i="1"/>
  <c r="O4115" i="1" s="1"/>
  <c r="K4115" i="1"/>
  <c r="M4115" i="1"/>
  <c r="N4115" i="1"/>
  <c r="I4116" i="1"/>
  <c r="K4116" i="1" s="1"/>
  <c r="J4116" i="1"/>
  <c r="O4116" i="1" s="1"/>
  <c r="L4116" i="1"/>
  <c r="N4116" i="1"/>
  <c r="I4117" i="1"/>
  <c r="L4117" i="1" s="1"/>
  <c r="J4117" i="1"/>
  <c r="O4117" i="1" s="1"/>
  <c r="K4117" i="1"/>
  <c r="M4117" i="1"/>
  <c r="I4118" i="1"/>
  <c r="N4118" i="1" s="1"/>
  <c r="J4118" i="1"/>
  <c r="O4118" i="1" s="1"/>
  <c r="I4119" i="1"/>
  <c r="J4119" i="1"/>
  <c r="O4119" i="1" s="1"/>
  <c r="I4120" i="1"/>
  <c r="J4120" i="1"/>
  <c r="O4120" i="1" s="1"/>
  <c r="K4120" i="1"/>
  <c r="L4120" i="1"/>
  <c r="M4120" i="1"/>
  <c r="N4120" i="1"/>
  <c r="I4121" i="1"/>
  <c r="J4121" i="1"/>
  <c r="O4121" i="1" s="1"/>
  <c r="K4121" i="1"/>
  <c r="L4121" i="1"/>
  <c r="I4122" i="1"/>
  <c r="J4122" i="1"/>
  <c r="O4122" i="1" s="1"/>
  <c r="K4122" i="1"/>
  <c r="L4122" i="1"/>
  <c r="M4122" i="1"/>
  <c r="N4122" i="1"/>
  <c r="I4123" i="1"/>
  <c r="L4123" i="1" s="1"/>
  <c r="J4123" i="1"/>
  <c r="O4123" i="1" s="1"/>
  <c r="K4123" i="1"/>
  <c r="M4123" i="1"/>
  <c r="N4123" i="1"/>
  <c r="I4124" i="1"/>
  <c r="K4124" i="1" s="1"/>
  <c r="J4124" i="1"/>
  <c r="O4124" i="1" s="1"/>
  <c r="L4124" i="1"/>
  <c r="N4124" i="1"/>
  <c r="I4125" i="1"/>
  <c r="L4125" i="1" s="1"/>
  <c r="J4125" i="1"/>
  <c r="O4125" i="1" s="1"/>
  <c r="K4125" i="1"/>
  <c r="M4125" i="1"/>
  <c r="I4126" i="1"/>
  <c r="J4126" i="1"/>
  <c r="O4126" i="1" s="1"/>
  <c r="N4126" i="1"/>
  <c r="I4127" i="1"/>
  <c r="J4127" i="1"/>
  <c r="O4127" i="1" s="1"/>
  <c r="I4128" i="1"/>
  <c r="J4128" i="1"/>
  <c r="O4128" i="1" s="1"/>
  <c r="K4128" i="1"/>
  <c r="L4128" i="1"/>
  <c r="M4128" i="1"/>
  <c r="N4128" i="1"/>
  <c r="I4129" i="1"/>
  <c r="J4129" i="1"/>
  <c r="O4129" i="1" s="1"/>
  <c r="K4129" i="1"/>
  <c r="L4129" i="1"/>
  <c r="I4130" i="1"/>
  <c r="J4130" i="1"/>
  <c r="O4130" i="1" s="1"/>
  <c r="K4130" i="1"/>
  <c r="L4130" i="1"/>
  <c r="M4130" i="1"/>
  <c r="N4130" i="1"/>
  <c r="I4131" i="1"/>
  <c r="L4131" i="1" s="1"/>
  <c r="J4131" i="1"/>
  <c r="O4131" i="1" s="1"/>
  <c r="K4131" i="1"/>
  <c r="M4131" i="1"/>
  <c r="N4131" i="1"/>
  <c r="I4132" i="1"/>
  <c r="K4132" i="1" s="1"/>
  <c r="J4132" i="1"/>
  <c r="O4132" i="1" s="1"/>
  <c r="L4132" i="1"/>
  <c r="N4132" i="1"/>
  <c r="I4133" i="1"/>
  <c r="L4133" i="1" s="1"/>
  <c r="J4133" i="1"/>
  <c r="O4133" i="1" s="1"/>
  <c r="K4133" i="1"/>
  <c r="M4133" i="1"/>
  <c r="I4134" i="1"/>
  <c r="J4134" i="1"/>
  <c r="O4134" i="1" s="1"/>
  <c r="I4135" i="1"/>
  <c r="J4135" i="1"/>
  <c r="O4135" i="1" s="1"/>
  <c r="I4136" i="1"/>
  <c r="J4136" i="1"/>
  <c r="O4136" i="1" s="1"/>
  <c r="K4136" i="1"/>
  <c r="L4136" i="1"/>
  <c r="M4136" i="1"/>
  <c r="N4136" i="1"/>
  <c r="I4137" i="1"/>
  <c r="J4137" i="1"/>
  <c r="O4137" i="1" s="1"/>
  <c r="K4137" i="1"/>
  <c r="L4137" i="1"/>
  <c r="I4138" i="1"/>
  <c r="J4138" i="1"/>
  <c r="O4138" i="1" s="1"/>
  <c r="K4138" i="1"/>
  <c r="L4138" i="1"/>
  <c r="M4138" i="1"/>
  <c r="N4138" i="1"/>
  <c r="I4139" i="1"/>
  <c r="L4139" i="1" s="1"/>
  <c r="J4139" i="1"/>
  <c r="O4139" i="1" s="1"/>
  <c r="K4139" i="1"/>
  <c r="M4139" i="1"/>
  <c r="N4139" i="1"/>
  <c r="I4140" i="1"/>
  <c r="K4140" i="1" s="1"/>
  <c r="J4140" i="1"/>
  <c r="O4140" i="1" s="1"/>
  <c r="L4140" i="1"/>
  <c r="N4140" i="1"/>
  <c r="I4141" i="1"/>
  <c r="L4141" i="1" s="1"/>
  <c r="J4141" i="1"/>
  <c r="O4141" i="1" s="1"/>
  <c r="K4141" i="1"/>
  <c r="M4141" i="1"/>
  <c r="I4142" i="1"/>
  <c r="J4142" i="1"/>
  <c r="O4142" i="1" s="1"/>
  <c r="I4143" i="1"/>
  <c r="J4143" i="1"/>
  <c r="O4143" i="1" s="1"/>
  <c r="I4144" i="1"/>
  <c r="J4144" i="1"/>
  <c r="O4144" i="1" s="1"/>
  <c r="K4144" i="1"/>
  <c r="L4144" i="1"/>
  <c r="M4144" i="1"/>
  <c r="N4144" i="1"/>
  <c r="I4145" i="1"/>
  <c r="L4145" i="1" s="1"/>
  <c r="J4145" i="1"/>
  <c r="O4145" i="1" s="1"/>
  <c r="K4145" i="1"/>
  <c r="I4146" i="1"/>
  <c r="J4146" i="1"/>
  <c r="O4146" i="1" s="1"/>
  <c r="K4146" i="1"/>
  <c r="L4146" i="1"/>
  <c r="M4146" i="1"/>
  <c r="N4146" i="1"/>
  <c r="I4147" i="1"/>
  <c r="L4147" i="1" s="1"/>
  <c r="J4147" i="1"/>
  <c r="O4147" i="1" s="1"/>
  <c r="K4147" i="1"/>
  <c r="M4147" i="1"/>
  <c r="N4147" i="1"/>
  <c r="I4148" i="1"/>
  <c r="K4148" i="1" s="1"/>
  <c r="J4148" i="1"/>
  <c r="O4148" i="1" s="1"/>
  <c r="L4148" i="1"/>
  <c r="N4148" i="1"/>
  <c r="I4149" i="1"/>
  <c r="L4149" i="1" s="1"/>
  <c r="J4149" i="1"/>
  <c r="O4149" i="1" s="1"/>
  <c r="K4149" i="1"/>
  <c r="M4149" i="1"/>
  <c r="I4150" i="1"/>
  <c r="J4150" i="1"/>
  <c r="O4150" i="1" s="1"/>
  <c r="N4150" i="1"/>
  <c r="I4151" i="1"/>
  <c r="J4151" i="1"/>
  <c r="O4151" i="1" s="1"/>
  <c r="I4152" i="1"/>
  <c r="J4152" i="1"/>
  <c r="O4152" i="1" s="1"/>
  <c r="K4152" i="1"/>
  <c r="L4152" i="1"/>
  <c r="M4152" i="1"/>
  <c r="N4152" i="1"/>
  <c r="I4153" i="1"/>
  <c r="K4153" i="1" s="1"/>
  <c r="J4153" i="1"/>
  <c r="O4153" i="1" s="1"/>
  <c r="L4153" i="1"/>
  <c r="I4154" i="1"/>
  <c r="J4154" i="1"/>
  <c r="O4154" i="1" s="1"/>
  <c r="K4154" i="1"/>
  <c r="L4154" i="1"/>
  <c r="M4154" i="1"/>
  <c r="N4154" i="1"/>
  <c r="I4155" i="1"/>
  <c r="L4155" i="1" s="1"/>
  <c r="J4155" i="1"/>
  <c r="O4155" i="1" s="1"/>
  <c r="K4155" i="1"/>
  <c r="M4155" i="1"/>
  <c r="N4155" i="1"/>
  <c r="I4156" i="1"/>
  <c r="K4156" i="1" s="1"/>
  <c r="J4156" i="1"/>
  <c r="O4156" i="1" s="1"/>
  <c r="L4156" i="1"/>
  <c r="N4156" i="1"/>
  <c r="I4157" i="1"/>
  <c r="L4157" i="1" s="1"/>
  <c r="J4157" i="1"/>
  <c r="O4157" i="1" s="1"/>
  <c r="K4157" i="1"/>
  <c r="M4157" i="1"/>
  <c r="I4158" i="1"/>
  <c r="J4158" i="1"/>
  <c r="O4158" i="1" s="1"/>
  <c r="N4158" i="1"/>
  <c r="I4159" i="1"/>
  <c r="J4159" i="1"/>
  <c r="O4159" i="1" s="1"/>
  <c r="I4160" i="1"/>
  <c r="J4160" i="1"/>
  <c r="O4160" i="1" s="1"/>
  <c r="K4160" i="1"/>
  <c r="L4160" i="1"/>
  <c r="M4160" i="1"/>
  <c r="N4160" i="1"/>
  <c r="I4161" i="1"/>
  <c r="L4161" i="1" s="1"/>
  <c r="J4161" i="1"/>
  <c r="O4161" i="1" s="1"/>
  <c r="K4161" i="1"/>
  <c r="I4162" i="1"/>
  <c r="J4162" i="1"/>
  <c r="O4162" i="1" s="1"/>
  <c r="K4162" i="1"/>
  <c r="L4162" i="1"/>
  <c r="M4162" i="1"/>
  <c r="N4162" i="1"/>
  <c r="I4163" i="1"/>
  <c r="L4163" i="1" s="1"/>
  <c r="J4163" i="1"/>
  <c r="O4163" i="1" s="1"/>
  <c r="K4163" i="1"/>
  <c r="M4163" i="1"/>
  <c r="N4163" i="1"/>
  <c r="I4164" i="1"/>
  <c r="K4164" i="1" s="1"/>
  <c r="J4164" i="1"/>
  <c r="O4164" i="1" s="1"/>
  <c r="L4164" i="1"/>
  <c r="N4164" i="1"/>
  <c r="I4165" i="1"/>
  <c r="L4165" i="1" s="1"/>
  <c r="J4165" i="1"/>
  <c r="O4165" i="1" s="1"/>
  <c r="K4165" i="1"/>
  <c r="M4165" i="1"/>
  <c r="I4166" i="1"/>
  <c r="J4166" i="1"/>
  <c r="O4166" i="1" s="1"/>
  <c r="N4166" i="1"/>
  <c r="I4167" i="1"/>
  <c r="J4167" i="1"/>
  <c r="O4167" i="1" s="1"/>
  <c r="I4168" i="1"/>
  <c r="J4168" i="1"/>
  <c r="O4168" i="1" s="1"/>
  <c r="K4168" i="1"/>
  <c r="L4168" i="1"/>
  <c r="M4168" i="1"/>
  <c r="N4168" i="1"/>
  <c r="I4169" i="1"/>
  <c r="J4169" i="1"/>
  <c r="O4169" i="1" s="1"/>
  <c r="I4170" i="1"/>
  <c r="J4170" i="1"/>
  <c r="O4170" i="1" s="1"/>
  <c r="K4170" i="1"/>
  <c r="L4170" i="1"/>
  <c r="M4170" i="1"/>
  <c r="N4170" i="1"/>
  <c r="I4171" i="1"/>
  <c r="L4171" i="1" s="1"/>
  <c r="J4171" i="1"/>
  <c r="O4171" i="1" s="1"/>
  <c r="K4171" i="1"/>
  <c r="M4171" i="1"/>
  <c r="N4171" i="1"/>
  <c r="I4172" i="1"/>
  <c r="K4172" i="1" s="1"/>
  <c r="J4172" i="1"/>
  <c r="O4172" i="1" s="1"/>
  <c r="L4172" i="1"/>
  <c r="N4172" i="1"/>
  <c r="I4173" i="1"/>
  <c r="L4173" i="1" s="1"/>
  <c r="J4173" i="1"/>
  <c r="O4173" i="1" s="1"/>
  <c r="K4173" i="1"/>
  <c r="M4173" i="1"/>
  <c r="I4174" i="1"/>
  <c r="J4174" i="1"/>
  <c r="O4174" i="1" s="1"/>
  <c r="N4174" i="1"/>
  <c r="I4175" i="1"/>
  <c r="J4175" i="1"/>
  <c r="O4175" i="1" s="1"/>
  <c r="I4176" i="1"/>
  <c r="J4176" i="1"/>
  <c r="O4176" i="1" s="1"/>
  <c r="K4176" i="1"/>
  <c r="L4176" i="1"/>
  <c r="M4176" i="1"/>
  <c r="N4176" i="1"/>
  <c r="I4177" i="1"/>
  <c r="J4177" i="1"/>
  <c r="O4177" i="1" s="1"/>
  <c r="I4178" i="1"/>
  <c r="J4178" i="1"/>
  <c r="O4178" i="1" s="1"/>
  <c r="K4178" i="1"/>
  <c r="L4178" i="1"/>
  <c r="M4178" i="1"/>
  <c r="N4178" i="1"/>
  <c r="I4179" i="1"/>
  <c r="L4179" i="1" s="1"/>
  <c r="J4179" i="1"/>
  <c r="O4179" i="1" s="1"/>
  <c r="K4179" i="1"/>
  <c r="M4179" i="1"/>
  <c r="N4179" i="1"/>
  <c r="I4180" i="1"/>
  <c r="K4180" i="1" s="1"/>
  <c r="J4180" i="1"/>
  <c r="O4180" i="1" s="1"/>
  <c r="L4180" i="1"/>
  <c r="N4180" i="1"/>
  <c r="I4181" i="1"/>
  <c r="L4181" i="1" s="1"/>
  <c r="J4181" i="1"/>
  <c r="O4181" i="1" s="1"/>
  <c r="K4181" i="1"/>
  <c r="M4181" i="1"/>
  <c r="I4182" i="1"/>
  <c r="N4182" i="1" s="1"/>
  <c r="J4182" i="1"/>
  <c r="O4182" i="1" s="1"/>
  <c r="I4183" i="1"/>
  <c r="J4183" i="1"/>
  <c r="O4183" i="1" s="1"/>
  <c r="I4184" i="1"/>
  <c r="J4184" i="1"/>
  <c r="O4184" i="1" s="1"/>
  <c r="K4184" i="1"/>
  <c r="L4184" i="1"/>
  <c r="M4184" i="1"/>
  <c r="N4184" i="1"/>
  <c r="I4185" i="1"/>
  <c r="J4185" i="1"/>
  <c r="O4185" i="1" s="1"/>
  <c r="K4185" i="1"/>
  <c r="L4185" i="1"/>
  <c r="I4186" i="1"/>
  <c r="J4186" i="1"/>
  <c r="O4186" i="1" s="1"/>
  <c r="K4186" i="1"/>
  <c r="L4186" i="1"/>
  <c r="M4186" i="1"/>
  <c r="N4186" i="1"/>
  <c r="I4187" i="1"/>
  <c r="L4187" i="1" s="1"/>
  <c r="J4187" i="1"/>
  <c r="O4187" i="1" s="1"/>
  <c r="K4187" i="1"/>
  <c r="M4187" i="1"/>
  <c r="N4187" i="1"/>
  <c r="I4188" i="1"/>
  <c r="K4188" i="1" s="1"/>
  <c r="J4188" i="1"/>
  <c r="O4188" i="1" s="1"/>
  <c r="L4188" i="1"/>
  <c r="N4188" i="1"/>
  <c r="I4189" i="1"/>
  <c r="L4189" i="1" s="1"/>
  <c r="J4189" i="1"/>
  <c r="O4189" i="1" s="1"/>
  <c r="K4189" i="1"/>
  <c r="M4189" i="1"/>
  <c r="I4190" i="1"/>
  <c r="J4190" i="1"/>
  <c r="O4190" i="1" s="1"/>
  <c r="N4190" i="1"/>
  <c r="I4191" i="1"/>
  <c r="J4191" i="1"/>
  <c r="O4191" i="1" s="1"/>
  <c r="I4192" i="1"/>
  <c r="J4192" i="1"/>
  <c r="O4192" i="1" s="1"/>
  <c r="K4192" i="1"/>
  <c r="L4192" i="1"/>
  <c r="M4192" i="1"/>
  <c r="N4192" i="1"/>
  <c r="I4193" i="1"/>
  <c r="J4193" i="1"/>
  <c r="O4193" i="1" s="1"/>
  <c r="K4193" i="1"/>
  <c r="L4193" i="1"/>
  <c r="I4194" i="1"/>
  <c r="J4194" i="1"/>
  <c r="O4194" i="1" s="1"/>
  <c r="K4194" i="1"/>
  <c r="L4194" i="1"/>
  <c r="M4194" i="1"/>
  <c r="N4194" i="1"/>
  <c r="I4195" i="1"/>
  <c r="L4195" i="1" s="1"/>
  <c r="J4195" i="1"/>
  <c r="O4195" i="1" s="1"/>
  <c r="K4195" i="1"/>
  <c r="M4195" i="1"/>
  <c r="N4195" i="1"/>
  <c r="I4196" i="1"/>
  <c r="K4196" i="1" s="1"/>
  <c r="J4196" i="1"/>
  <c r="O4196" i="1" s="1"/>
  <c r="L4196" i="1"/>
  <c r="N4196" i="1"/>
  <c r="I4197" i="1"/>
  <c r="L4197" i="1" s="1"/>
  <c r="J4197" i="1"/>
  <c r="O4197" i="1" s="1"/>
  <c r="K4197" i="1"/>
  <c r="M4197" i="1"/>
  <c r="I4198" i="1"/>
  <c r="J4198" i="1"/>
  <c r="O4198" i="1" s="1"/>
  <c r="I4199" i="1"/>
  <c r="J4199" i="1"/>
  <c r="O4199" i="1" s="1"/>
  <c r="I4200" i="1"/>
  <c r="J4200" i="1"/>
  <c r="O4200" i="1" s="1"/>
  <c r="K4200" i="1"/>
  <c r="L4200" i="1"/>
  <c r="M4200" i="1"/>
  <c r="N4200" i="1"/>
  <c r="I4201" i="1"/>
  <c r="J4201" i="1"/>
  <c r="O4201" i="1" s="1"/>
  <c r="K4201" i="1"/>
  <c r="L4201" i="1"/>
  <c r="I4202" i="1"/>
  <c r="J4202" i="1"/>
  <c r="O4202" i="1" s="1"/>
  <c r="K4202" i="1"/>
  <c r="L4202" i="1"/>
  <c r="M4202" i="1"/>
  <c r="N4202" i="1"/>
  <c r="I4203" i="1"/>
  <c r="L4203" i="1" s="1"/>
  <c r="J4203" i="1"/>
  <c r="O4203" i="1" s="1"/>
  <c r="K4203" i="1"/>
  <c r="M4203" i="1"/>
  <c r="N4203" i="1"/>
  <c r="I4204" i="1"/>
  <c r="K4204" i="1" s="1"/>
  <c r="J4204" i="1"/>
  <c r="O4204" i="1" s="1"/>
  <c r="L4204" i="1"/>
  <c r="N4204" i="1"/>
  <c r="I4205" i="1"/>
  <c r="L4205" i="1" s="1"/>
  <c r="J4205" i="1"/>
  <c r="O4205" i="1" s="1"/>
  <c r="K4205" i="1"/>
  <c r="M4205" i="1"/>
  <c r="I4206" i="1"/>
  <c r="J4206" i="1"/>
  <c r="O4206" i="1" s="1"/>
  <c r="I4207" i="1"/>
  <c r="J4207" i="1"/>
  <c r="O4207" i="1" s="1"/>
  <c r="I4208" i="1"/>
  <c r="J4208" i="1"/>
  <c r="O4208" i="1" s="1"/>
  <c r="K4208" i="1"/>
  <c r="L4208" i="1"/>
  <c r="M4208" i="1"/>
  <c r="N4208" i="1"/>
  <c r="I4209" i="1"/>
  <c r="L4209" i="1" s="1"/>
  <c r="J4209" i="1"/>
  <c r="O4209" i="1" s="1"/>
  <c r="K4209" i="1"/>
  <c r="I4210" i="1"/>
  <c r="J4210" i="1"/>
  <c r="O4210" i="1" s="1"/>
  <c r="K4210" i="1"/>
  <c r="L4210" i="1"/>
  <c r="M4210" i="1"/>
  <c r="N4210" i="1"/>
  <c r="I4211" i="1"/>
  <c r="L4211" i="1" s="1"/>
  <c r="J4211" i="1"/>
  <c r="O4211" i="1" s="1"/>
  <c r="K4211" i="1"/>
  <c r="M4211" i="1"/>
  <c r="N4211" i="1"/>
  <c r="I4212" i="1"/>
  <c r="K4212" i="1" s="1"/>
  <c r="J4212" i="1"/>
  <c r="O4212" i="1" s="1"/>
  <c r="L4212" i="1"/>
  <c r="N4212" i="1"/>
  <c r="I4213" i="1"/>
  <c r="L4213" i="1" s="1"/>
  <c r="J4213" i="1"/>
  <c r="O4213" i="1" s="1"/>
  <c r="K4213" i="1"/>
  <c r="M4213" i="1"/>
  <c r="I4214" i="1"/>
  <c r="J4214" i="1"/>
  <c r="O4214" i="1" s="1"/>
  <c r="N4214" i="1"/>
  <c r="I4215" i="1"/>
  <c r="J4215" i="1"/>
  <c r="O4215" i="1" s="1"/>
  <c r="I4216" i="1"/>
  <c r="J4216" i="1"/>
  <c r="O4216" i="1" s="1"/>
  <c r="K4216" i="1"/>
  <c r="L4216" i="1"/>
  <c r="M4216" i="1"/>
  <c r="N4216" i="1"/>
  <c r="I4217" i="1"/>
  <c r="K4217" i="1" s="1"/>
  <c r="J4217" i="1"/>
  <c r="O4217" i="1" s="1"/>
  <c r="L4217" i="1"/>
  <c r="I4218" i="1"/>
  <c r="J4218" i="1"/>
  <c r="O4218" i="1" s="1"/>
  <c r="K4218" i="1"/>
  <c r="L4218" i="1"/>
  <c r="M4218" i="1"/>
  <c r="N4218" i="1"/>
  <c r="I4219" i="1"/>
  <c r="L4219" i="1" s="1"/>
  <c r="J4219" i="1"/>
  <c r="O4219" i="1" s="1"/>
  <c r="K4219" i="1"/>
  <c r="M4219" i="1"/>
  <c r="N4219" i="1"/>
  <c r="I4220" i="1"/>
  <c r="K4220" i="1" s="1"/>
  <c r="J4220" i="1"/>
  <c r="O4220" i="1" s="1"/>
  <c r="L4220" i="1"/>
  <c r="N4220" i="1"/>
  <c r="I4221" i="1"/>
  <c r="L4221" i="1" s="1"/>
  <c r="J4221" i="1"/>
  <c r="O4221" i="1" s="1"/>
  <c r="K4221" i="1"/>
  <c r="M4221" i="1"/>
  <c r="I4222" i="1"/>
  <c r="J4222" i="1"/>
  <c r="O4222" i="1" s="1"/>
  <c r="N4222" i="1"/>
  <c r="I4223" i="1"/>
  <c r="J4223" i="1"/>
  <c r="O4223" i="1" s="1"/>
  <c r="I4224" i="1"/>
  <c r="J4224" i="1"/>
  <c r="O4224" i="1" s="1"/>
  <c r="K4224" i="1"/>
  <c r="L4224" i="1"/>
  <c r="M4224" i="1"/>
  <c r="N4224" i="1"/>
  <c r="I4225" i="1"/>
  <c r="L4225" i="1" s="1"/>
  <c r="J4225" i="1"/>
  <c r="O4225" i="1" s="1"/>
  <c r="K4225" i="1"/>
  <c r="I4226" i="1"/>
  <c r="J4226" i="1"/>
  <c r="O4226" i="1" s="1"/>
  <c r="K4226" i="1"/>
  <c r="L4226" i="1"/>
  <c r="M4226" i="1"/>
  <c r="N4226" i="1"/>
  <c r="I4227" i="1"/>
  <c r="L4227" i="1" s="1"/>
  <c r="J4227" i="1"/>
  <c r="O4227" i="1" s="1"/>
  <c r="K4227" i="1"/>
  <c r="M4227" i="1"/>
  <c r="N4227" i="1"/>
  <c r="I4228" i="1"/>
  <c r="K4228" i="1" s="1"/>
  <c r="J4228" i="1"/>
  <c r="O4228" i="1" s="1"/>
  <c r="L4228" i="1"/>
  <c r="N4228" i="1"/>
  <c r="I4229" i="1"/>
  <c r="L4229" i="1" s="1"/>
  <c r="J4229" i="1"/>
  <c r="O4229" i="1" s="1"/>
  <c r="K4229" i="1"/>
  <c r="M4229" i="1"/>
  <c r="I4230" i="1"/>
  <c r="J4230" i="1"/>
  <c r="O4230" i="1" s="1"/>
  <c r="N4230" i="1"/>
  <c r="I4231" i="1"/>
  <c r="J4231" i="1"/>
  <c r="O4231" i="1" s="1"/>
  <c r="I4232" i="1"/>
  <c r="J4232" i="1"/>
  <c r="O4232" i="1" s="1"/>
  <c r="K4232" i="1"/>
  <c r="L4232" i="1"/>
  <c r="M4232" i="1"/>
  <c r="N4232" i="1"/>
  <c r="I4233" i="1"/>
  <c r="J4233" i="1"/>
  <c r="O4233" i="1" s="1"/>
  <c r="I4234" i="1"/>
  <c r="J4234" i="1"/>
  <c r="O4234" i="1" s="1"/>
  <c r="K4234" i="1"/>
  <c r="L4234" i="1"/>
  <c r="M4234" i="1"/>
  <c r="N4234" i="1"/>
  <c r="I4235" i="1"/>
  <c r="L4235" i="1" s="1"/>
  <c r="J4235" i="1"/>
  <c r="O4235" i="1" s="1"/>
  <c r="K4235" i="1"/>
  <c r="M4235" i="1"/>
  <c r="N4235" i="1"/>
  <c r="I4236" i="1"/>
  <c r="K4236" i="1" s="1"/>
  <c r="J4236" i="1"/>
  <c r="O4236" i="1" s="1"/>
  <c r="L4236" i="1"/>
  <c r="N4236" i="1"/>
  <c r="I4237" i="1"/>
  <c r="L4237" i="1" s="1"/>
  <c r="J4237" i="1"/>
  <c r="O4237" i="1" s="1"/>
  <c r="K4237" i="1"/>
  <c r="M4237" i="1"/>
  <c r="I4238" i="1"/>
  <c r="J4238" i="1"/>
  <c r="O4238" i="1" s="1"/>
  <c r="N4238" i="1"/>
  <c r="I4239" i="1"/>
  <c r="J4239" i="1"/>
  <c r="O4239" i="1" s="1"/>
  <c r="I4240" i="1"/>
  <c r="J4240" i="1"/>
  <c r="O4240" i="1" s="1"/>
  <c r="K4240" i="1"/>
  <c r="L4240" i="1"/>
  <c r="M4240" i="1"/>
  <c r="N4240" i="1"/>
  <c r="I4241" i="1"/>
  <c r="J4241" i="1"/>
  <c r="O4241" i="1" s="1"/>
  <c r="I4242" i="1"/>
  <c r="J4242" i="1"/>
  <c r="O4242" i="1" s="1"/>
  <c r="K4242" i="1"/>
  <c r="L4242" i="1"/>
  <c r="M4242" i="1"/>
  <c r="N4242" i="1"/>
  <c r="I4243" i="1"/>
  <c r="L4243" i="1" s="1"/>
  <c r="J4243" i="1"/>
  <c r="O4243" i="1" s="1"/>
  <c r="K4243" i="1"/>
  <c r="M4243" i="1"/>
  <c r="N4243" i="1"/>
  <c r="I4244" i="1"/>
  <c r="K4244" i="1" s="1"/>
  <c r="J4244" i="1"/>
  <c r="O4244" i="1" s="1"/>
  <c r="L4244" i="1"/>
  <c r="N4244" i="1"/>
  <c r="I4245" i="1"/>
  <c r="L4245" i="1" s="1"/>
  <c r="J4245" i="1"/>
  <c r="O4245" i="1" s="1"/>
  <c r="K4245" i="1"/>
  <c r="M4245" i="1"/>
  <c r="I4246" i="1"/>
  <c r="N4246" i="1" s="1"/>
  <c r="J4246" i="1"/>
  <c r="O4246" i="1" s="1"/>
  <c r="I4247" i="1"/>
  <c r="J4247" i="1"/>
  <c r="O4247" i="1" s="1"/>
  <c r="I4248" i="1"/>
  <c r="J4248" i="1"/>
  <c r="O4248" i="1" s="1"/>
  <c r="K4248" i="1"/>
  <c r="L4248" i="1"/>
  <c r="M4248" i="1"/>
  <c r="N4248" i="1"/>
  <c r="I4249" i="1"/>
  <c r="J4249" i="1"/>
  <c r="O4249" i="1" s="1"/>
  <c r="K4249" i="1"/>
  <c r="L4249" i="1"/>
  <c r="I4250" i="1"/>
  <c r="J4250" i="1"/>
  <c r="O4250" i="1" s="1"/>
  <c r="K4250" i="1"/>
  <c r="L4250" i="1"/>
  <c r="M4250" i="1"/>
  <c r="N4250" i="1"/>
  <c r="I4251" i="1"/>
  <c r="L4251" i="1" s="1"/>
  <c r="J4251" i="1"/>
  <c r="O4251" i="1" s="1"/>
  <c r="K4251" i="1"/>
  <c r="M4251" i="1"/>
  <c r="N4251" i="1"/>
  <c r="I4252" i="1"/>
  <c r="K4252" i="1" s="1"/>
  <c r="J4252" i="1"/>
  <c r="O4252" i="1" s="1"/>
  <c r="L4252" i="1"/>
  <c r="N4252" i="1"/>
  <c r="I4253" i="1"/>
  <c r="L4253" i="1" s="1"/>
  <c r="J4253" i="1"/>
  <c r="O4253" i="1" s="1"/>
  <c r="K4253" i="1"/>
  <c r="M4253" i="1"/>
  <c r="I4254" i="1"/>
  <c r="J4254" i="1"/>
  <c r="O4254" i="1" s="1"/>
  <c r="N4254" i="1"/>
  <c r="I4255" i="1"/>
  <c r="J4255" i="1"/>
  <c r="O4255" i="1" s="1"/>
  <c r="I4256" i="1"/>
  <c r="J4256" i="1"/>
  <c r="O4256" i="1" s="1"/>
  <c r="K4256" i="1"/>
  <c r="L4256" i="1"/>
  <c r="M4256" i="1"/>
  <c r="N4256" i="1"/>
  <c r="I4257" i="1"/>
  <c r="J4257" i="1"/>
  <c r="O4257" i="1" s="1"/>
  <c r="K4257" i="1"/>
  <c r="L4257" i="1"/>
  <c r="I4258" i="1"/>
  <c r="J4258" i="1"/>
  <c r="O4258" i="1" s="1"/>
  <c r="K4258" i="1"/>
  <c r="L4258" i="1"/>
  <c r="M4258" i="1"/>
  <c r="N4258" i="1"/>
  <c r="I4259" i="1"/>
  <c r="L4259" i="1" s="1"/>
  <c r="J4259" i="1"/>
  <c r="O4259" i="1" s="1"/>
  <c r="K4259" i="1"/>
  <c r="M4259" i="1"/>
  <c r="N4259" i="1"/>
  <c r="I4260" i="1"/>
  <c r="K4260" i="1" s="1"/>
  <c r="J4260" i="1"/>
  <c r="O4260" i="1" s="1"/>
  <c r="L4260" i="1"/>
  <c r="N4260" i="1"/>
  <c r="I4261" i="1"/>
  <c r="L4261" i="1" s="1"/>
  <c r="J4261" i="1"/>
  <c r="O4261" i="1" s="1"/>
  <c r="K4261" i="1"/>
  <c r="M4261" i="1"/>
  <c r="I4262" i="1"/>
  <c r="J4262" i="1"/>
  <c r="O4262" i="1" s="1"/>
  <c r="I4263" i="1"/>
  <c r="J4263" i="1"/>
  <c r="O4263" i="1" s="1"/>
  <c r="I4264" i="1"/>
  <c r="J4264" i="1"/>
  <c r="O4264" i="1" s="1"/>
  <c r="K4264" i="1"/>
  <c r="L4264" i="1"/>
  <c r="M4264" i="1"/>
  <c r="N4264" i="1"/>
  <c r="I4265" i="1"/>
  <c r="J4265" i="1"/>
  <c r="O4265" i="1" s="1"/>
  <c r="K4265" i="1"/>
  <c r="L4265" i="1"/>
  <c r="I4266" i="1"/>
  <c r="J4266" i="1"/>
  <c r="O4266" i="1" s="1"/>
  <c r="K4266" i="1"/>
  <c r="L4266" i="1"/>
  <c r="M4266" i="1"/>
  <c r="N4266" i="1"/>
  <c r="I4267" i="1"/>
  <c r="L4267" i="1" s="1"/>
  <c r="J4267" i="1"/>
  <c r="O4267" i="1" s="1"/>
  <c r="K4267" i="1"/>
  <c r="M4267" i="1"/>
  <c r="N4267" i="1"/>
  <c r="I4268" i="1"/>
  <c r="K4268" i="1" s="1"/>
  <c r="J4268" i="1"/>
  <c r="O4268" i="1" s="1"/>
  <c r="L4268" i="1"/>
  <c r="N4268" i="1"/>
  <c r="I4269" i="1"/>
  <c r="L4269" i="1" s="1"/>
  <c r="J4269" i="1"/>
  <c r="O4269" i="1" s="1"/>
  <c r="K4269" i="1"/>
  <c r="M4269" i="1"/>
  <c r="I4270" i="1"/>
  <c r="J4270" i="1"/>
  <c r="O4270" i="1" s="1"/>
  <c r="I4271" i="1"/>
  <c r="J4271" i="1"/>
  <c r="O4271" i="1" s="1"/>
  <c r="I4272" i="1"/>
  <c r="J4272" i="1"/>
  <c r="O4272" i="1" s="1"/>
  <c r="K4272" i="1"/>
  <c r="L4272" i="1"/>
  <c r="M4272" i="1"/>
  <c r="N4272" i="1"/>
  <c r="I4273" i="1"/>
  <c r="L4273" i="1" s="1"/>
  <c r="J4273" i="1"/>
  <c r="O4273" i="1" s="1"/>
  <c r="K4273" i="1"/>
  <c r="I4274" i="1"/>
  <c r="J4274" i="1"/>
  <c r="O4274" i="1" s="1"/>
  <c r="K4274" i="1"/>
  <c r="L4274" i="1"/>
  <c r="M4274" i="1"/>
  <c r="N4274" i="1"/>
  <c r="I4275" i="1"/>
  <c r="L4275" i="1" s="1"/>
  <c r="J4275" i="1"/>
  <c r="O4275" i="1" s="1"/>
  <c r="K4275" i="1"/>
  <c r="M4275" i="1"/>
  <c r="N4275" i="1"/>
  <c r="I4276" i="1"/>
  <c r="K4276" i="1" s="1"/>
  <c r="J4276" i="1"/>
  <c r="O4276" i="1" s="1"/>
  <c r="L4276" i="1"/>
  <c r="N4276" i="1"/>
  <c r="I4277" i="1"/>
  <c r="L4277" i="1" s="1"/>
  <c r="J4277" i="1"/>
  <c r="O4277" i="1" s="1"/>
  <c r="K4277" i="1"/>
  <c r="M4277" i="1"/>
  <c r="I4278" i="1"/>
  <c r="J4278" i="1"/>
  <c r="O4278" i="1" s="1"/>
  <c r="N4278" i="1"/>
  <c r="I4279" i="1"/>
  <c r="J4279" i="1"/>
  <c r="O4279" i="1" s="1"/>
  <c r="I4280" i="1"/>
  <c r="J4280" i="1"/>
  <c r="O4280" i="1" s="1"/>
  <c r="K4280" i="1"/>
  <c r="L4280" i="1"/>
  <c r="M4280" i="1"/>
  <c r="N4280" i="1"/>
  <c r="I4281" i="1"/>
  <c r="K4281" i="1" s="1"/>
  <c r="J4281" i="1"/>
  <c r="O4281" i="1" s="1"/>
  <c r="L4281" i="1"/>
  <c r="I4282" i="1"/>
  <c r="J4282" i="1"/>
  <c r="O4282" i="1" s="1"/>
  <c r="K4282" i="1"/>
  <c r="L4282" i="1"/>
  <c r="M4282" i="1"/>
  <c r="N4282" i="1"/>
  <c r="I4283" i="1"/>
  <c r="L4283" i="1" s="1"/>
  <c r="J4283" i="1"/>
  <c r="O4283" i="1" s="1"/>
  <c r="K4283" i="1"/>
  <c r="M4283" i="1"/>
  <c r="N4283" i="1"/>
  <c r="I4284" i="1"/>
  <c r="K4284" i="1" s="1"/>
  <c r="J4284" i="1"/>
  <c r="O4284" i="1" s="1"/>
  <c r="L4284" i="1"/>
  <c r="N4284" i="1"/>
  <c r="I4285" i="1"/>
  <c r="L4285" i="1" s="1"/>
  <c r="J4285" i="1"/>
  <c r="O4285" i="1" s="1"/>
  <c r="K4285" i="1"/>
  <c r="M4285" i="1"/>
  <c r="I4286" i="1"/>
  <c r="J4286" i="1"/>
  <c r="O4286" i="1" s="1"/>
  <c r="N4286" i="1"/>
  <c r="I4287" i="1"/>
  <c r="J4287" i="1"/>
  <c r="O4287" i="1" s="1"/>
  <c r="I4288" i="1"/>
  <c r="J4288" i="1"/>
  <c r="O4288" i="1" s="1"/>
  <c r="K4288" i="1"/>
  <c r="L4288" i="1"/>
  <c r="M4288" i="1"/>
  <c r="N4288" i="1"/>
  <c r="I4289" i="1"/>
  <c r="L4289" i="1" s="1"/>
  <c r="J4289" i="1"/>
  <c r="O4289" i="1" s="1"/>
  <c r="K4289" i="1"/>
  <c r="I4290" i="1"/>
  <c r="J4290" i="1"/>
  <c r="O4290" i="1" s="1"/>
  <c r="K4290" i="1"/>
  <c r="L4290" i="1"/>
  <c r="M4290" i="1"/>
  <c r="N4290" i="1"/>
  <c r="I4291" i="1"/>
  <c r="L4291" i="1" s="1"/>
  <c r="J4291" i="1"/>
  <c r="O4291" i="1" s="1"/>
  <c r="K4291" i="1"/>
  <c r="M4291" i="1"/>
  <c r="N4291" i="1"/>
  <c r="I4292" i="1"/>
  <c r="K4292" i="1" s="1"/>
  <c r="J4292" i="1"/>
  <c r="O4292" i="1" s="1"/>
  <c r="L4292" i="1"/>
  <c r="N4292" i="1"/>
  <c r="I4293" i="1"/>
  <c r="L4293" i="1" s="1"/>
  <c r="J4293" i="1"/>
  <c r="O4293" i="1" s="1"/>
  <c r="K4293" i="1"/>
  <c r="M4293" i="1"/>
  <c r="I4294" i="1"/>
  <c r="J4294" i="1"/>
  <c r="O4294" i="1" s="1"/>
  <c r="N4294" i="1"/>
  <c r="I4295" i="1"/>
  <c r="J4295" i="1"/>
  <c r="O4295" i="1" s="1"/>
  <c r="I4296" i="1"/>
  <c r="J4296" i="1"/>
  <c r="O4296" i="1" s="1"/>
  <c r="K4296" i="1"/>
  <c r="L4296" i="1"/>
  <c r="M4296" i="1"/>
  <c r="N4296" i="1"/>
  <c r="I4297" i="1"/>
  <c r="J4297" i="1"/>
  <c r="O4297" i="1" s="1"/>
  <c r="I4298" i="1"/>
  <c r="J4298" i="1"/>
  <c r="O4298" i="1" s="1"/>
  <c r="K4298" i="1"/>
  <c r="L4298" i="1"/>
  <c r="M4298" i="1"/>
  <c r="N4298" i="1"/>
  <c r="I4299" i="1"/>
  <c r="L4299" i="1" s="1"/>
  <c r="J4299" i="1"/>
  <c r="O4299" i="1" s="1"/>
  <c r="K4299" i="1"/>
  <c r="M4299" i="1"/>
  <c r="N4299" i="1"/>
  <c r="I4300" i="1"/>
  <c r="K4300" i="1" s="1"/>
  <c r="J4300" i="1"/>
  <c r="O4300" i="1" s="1"/>
  <c r="L4300" i="1"/>
  <c r="N4300" i="1"/>
  <c r="I4301" i="1"/>
  <c r="L4301" i="1" s="1"/>
  <c r="J4301" i="1"/>
  <c r="O4301" i="1" s="1"/>
  <c r="K4301" i="1"/>
  <c r="M4301" i="1"/>
  <c r="I4302" i="1"/>
  <c r="J4302" i="1"/>
  <c r="O4302" i="1" s="1"/>
  <c r="N4302" i="1"/>
  <c r="I4303" i="1"/>
  <c r="J4303" i="1"/>
  <c r="O4303" i="1" s="1"/>
  <c r="I4304" i="1"/>
  <c r="J4304" i="1"/>
  <c r="O4304" i="1" s="1"/>
  <c r="K4304" i="1"/>
  <c r="L4304" i="1"/>
  <c r="M4304" i="1"/>
  <c r="N4304" i="1"/>
  <c r="I4305" i="1"/>
  <c r="J4305" i="1"/>
  <c r="O4305" i="1" s="1"/>
  <c r="I4306" i="1"/>
  <c r="J4306" i="1"/>
  <c r="O4306" i="1" s="1"/>
  <c r="K4306" i="1"/>
  <c r="L4306" i="1"/>
  <c r="M4306" i="1"/>
  <c r="N4306" i="1"/>
  <c r="I4307" i="1"/>
  <c r="L4307" i="1" s="1"/>
  <c r="J4307" i="1"/>
  <c r="O4307" i="1" s="1"/>
  <c r="K4307" i="1"/>
  <c r="M4307" i="1"/>
  <c r="N4307" i="1"/>
  <c r="I4308" i="1"/>
  <c r="K4308" i="1" s="1"/>
  <c r="J4308" i="1"/>
  <c r="O4308" i="1" s="1"/>
  <c r="L4308" i="1"/>
  <c r="N4308" i="1"/>
  <c r="I4309" i="1"/>
  <c r="L4309" i="1" s="1"/>
  <c r="J4309" i="1"/>
  <c r="O4309" i="1" s="1"/>
  <c r="K4309" i="1"/>
  <c r="M4309" i="1"/>
  <c r="I4310" i="1"/>
  <c r="N4310" i="1" s="1"/>
  <c r="J4310" i="1"/>
  <c r="O4310" i="1" s="1"/>
  <c r="I4311" i="1"/>
  <c r="J4311" i="1"/>
  <c r="O4311" i="1" s="1"/>
  <c r="I4312" i="1"/>
  <c r="J4312" i="1"/>
  <c r="O4312" i="1" s="1"/>
  <c r="K4312" i="1"/>
  <c r="L4312" i="1"/>
  <c r="M4312" i="1"/>
  <c r="N4312" i="1"/>
  <c r="I4313" i="1"/>
  <c r="J4313" i="1"/>
  <c r="O4313" i="1" s="1"/>
  <c r="K4313" i="1"/>
  <c r="L4313" i="1"/>
  <c r="I4314" i="1"/>
  <c r="J4314" i="1"/>
  <c r="O4314" i="1" s="1"/>
  <c r="K4314" i="1"/>
  <c r="L4314" i="1"/>
  <c r="M4314" i="1"/>
  <c r="N4314" i="1"/>
  <c r="I4315" i="1"/>
  <c r="L4315" i="1" s="1"/>
  <c r="J4315" i="1"/>
  <c r="O4315" i="1" s="1"/>
  <c r="K4315" i="1"/>
  <c r="M4315" i="1"/>
  <c r="N4315" i="1"/>
  <c r="I4316" i="1"/>
  <c r="K4316" i="1" s="1"/>
  <c r="J4316" i="1"/>
  <c r="O4316" i="1" s="1"/>
  <c r="L4316" i="1"/>
  <c r="N4316" i="1"/>
  <c r="I4317" i="1"/>
  <c r="L4317" i="1" s="1"/>
  <c r="J4317" i="1"/>
  <c r="O4317" i="1" s="1"/>
  <c r="K4317" i="1"/>
  <c r="M4317" i="1"/>
  <c r="I4318" i="1"/>
  <c r="J4318" i="1"/>
  <c r="O4318" i="1" s="1"/>
  <c r="N4318" i="1"/>
  <c r="I4319" i="1"/>
  <c r="J4319" i="1"/>
  <c r="O4319" i="1" s="1"/>
  <c r="I4320" i="1"/>
  <c r="J4320" i="1"/>
  <c r="O4320" i="1" s="1"/>
  <c r="K4320" i="1"/>
  <c r="L4320" i="1"/>
  <c r="M4320" i="1"/>
  <c r="N4320" i="1"/>
  <c r="I4321" i="1"/>
  <c r="J4321" i="1"/>
  <c r="O4321" i="1" s="1"/>
  <c r="K4321" i="1"/>
  <c r="L4321" i="1"/>
  <c r="I4322" i="1"/>
  <c r="J4322" i="1"/>
  <c r="O4322" i="1" s="1"/>
  <c r="K4322" i="1"/>
  <c r="L4322" i="1"/>
  <c r="M4322" i="1"/>
  <c r="N4322" i="1"/>
  <c r="I4323" i="1"/>
  <c r="L4323" i="1" s="1"/>
  <c r="J4323" i="1"/>
  <c r="O4323" i="1" s="1"/>
  <c r="K4323" i="1"/>
  <c r="M4323" i="1"/>
  <c r="N4323" i="1"/>
  <c r="I4324" i="1"/>
  <c r="K4324" i="1" s="1"/>
  <c r="J4324" i="1"/>
  <c r="O4324" i="1" s="1"/>
  <c r="L4324" i="1"/>
  <c r="N4324" i="1"/>
  <c r="I4325" i="1"/>
  <c r="L4325" i="1" s="1"/>
  <c r="J4325" i="1"/>
  <c r="O4325" i="1" s="1"/>
  <c r="K4325" i="1"/>
  <c r="M4325" i="1"/>
  <c r="I4326" i="1"/>
  <c r="J4326" i="1"/>
  <c r="O4326" i="1" s="1"/>
  <c r="I4327" i="1"/>
  <c r="J4327" i="1"/>
  <c r="O4327" i="1" s="1"/>
  <c r="I4328" i="1"/>
  <c r="J4328" i="1"/>
  <c r="O4328" i="1" s="1"/>
  <c r="K4328" i="1"/>
  <c r="L4328" i="1"/>
  <c r="M4328" i="1"/>
  <c r="N4328" i="1"/>
  <c r="I4329" i="1"/>
  <c r="J4329" i="1"/>
  <c r="O4329" i="1" s="1"/>
  <c r="K4329" i="1"/>
  <c r="L4329" i="1"/>
  <c r="I4330" i="1"/>
  <c r="J4330" i="1"/>
  <c r="O4330" i="1" s="1"/>
  <c r="K4330" i="1"/>
  <c r="L4330" i="1"/>
  <c r="M4330" i="1"/>
  <c r="N4330" i="1"/>
  <c r="I4331" i="1"/>
  <c r="L4331" i="1" s="1"/>
  <c r="J4331" i="1"/>
  <c r="O4331" i="1" s="1"/>
  <c r="K4331" i="1"/>
  <c r="M4331" i="1"/>
  <c r="N4331" i="1"/>
  <c r="I4332" i="1"/>
  <c r="K4332" i="1" s="1"/>
  <c r="J4332" i="1"/>
  <c r="O4332" i="1" s="1"/>
  <c r="L4332" i="1"/>
  <c r="N4332" i="1"/>
  <c r="I4333" i="1"/>
  <c r="L4333" i="1" s="1"/>
  <c r="J4333" i="1"/>
  <c r="O4333" i="1" s="1"/>
  <c r="K4333" i="1"/>
  <c r="M4333" i="1"/>
  <c r="I4334" i="1"/>
  <c r="J4334" i="1"/>
  <c r="O4334" i="1" s="1"/>
  <c r="I4335" i="1"/>
  <c r="J4335" i="1"/>
  <c r="O4335" i="1" s="1"/>
  <c r="I4336" i="1"/>
  <c r="J4336" i="1"/>
  <c r="O4336" i="1" s="1"/>
  <c r="K4336" i="1"/>
  <c r="L4336" i="1"/>
  <c r="M4336" i="1"/>
  <c r="N4336" i="1"/>
  <c r="I4337" i="1"/>
  <c r="L4337" i="1" s="1"/>
  <c r="J4337" i="1"/>
  <c r="O4337" i="1" s="1"/>
  <c r="K4337" i="1"/>
  <c r="I4338" i="1"/>
  <c r="J4338" i="1"/>
  <c r="O4338" i="1" s="1"/>
  <c r="K4338" i="1"/>
  <c r="L4338" i="1"/>
  <c r="M4338" i="1"/>
  <c r="N4338" i="1"/>
  <c r="I4339" i="1"/>
  <c r="L4339" i="1" s="1"/>
  <c r="J4339" i="1"/>
  <c r="O4339" i="1" s="1"/>
  <c r="K4339" i="1"/>
  <c r="M4339" i="1"/>
  <c r="N4339" i="1"/>
  <c r="I4340" i="1"/>
  <c r="K4340" i="1" s="1"/>
  <c r="J4340" i="1"/>
  <c r="O4340" i="1" s="1"/>
  <c r="L4340" i="1"/>
  <c r="N4340" i="1"/>
  <c r="I4341" i="1"/>
  <c r="L4341" i="1" s="1"/>
  <c r="J4341" i="1"/>
  <c r="O4341" i="1" s="1"/>
  <c r="K4341" i="1"/>
  <c r="M4341" i="1"/>
  <c r="I4342" i="1"/>
  <c r="J4342" i="1"/>
  <c r="O4342" i="1" s="1"/>
  <c r="N4342" i="1"/>
  <c r="I4343" i="1"/>
  <c r="J4343" i="1"/>
  <c r="O4343" i="1" s="1"/>
  <c r="I4344" i="1"/>
  <c r="J4344" i="1"/>
  <c r="O4344" i="1" s="1"/>
  <c r="K4344" i="1"/>
  <c r="L4344" i="1"/>
  <c r="M4344" i="1"/>
  <c r="N4344" i="1"/>
  <c r="I4345" i="1"/>
  <c r="K4345" i="1" s="1"/>
  <c r="J4345" i="1"/>
  <c r="O4345" i="1" s="1"/>
  <c r="L4345" i="1"/>
  <c r="I4346" i="1"/>
  <c r="J4346" i="1"/>
  <c r="O4346" i="1" s="1"/>
  <c r="K4346" i="1"/>
  <c r="L4346" i="1"/>
  <c r="M4346" i="1"/>
  <c r="N4346" i="1"/>
  <c r="I4347" i="1"/>
  <c r="L4347" i="1" s="1"/>
  <c r="J4347" i="1"/>
  <c r="O4347" i="1" s="1"/>
  <c r="K4347" i="1"/>
  <c r="M4347" i="1"/>
  <c r="N4347" i="1"/>
  <c r="I4348" i="1"/>
  <c r="K4348" i="1" s="1"/>
  <c r="J4348" i="1"/>
  <c r="O4348" i="1" s="1"/>
  <c r="L4348" i="1"/>
  <c r="N4348" i="1"/>
  <c r="I4349" i="1"/>
  <c r="L4349" i="1" s="1"/>
  <c r="J4349" i="1"/>
  <c r="O4349" i="1" s="1"/>
  <c r="K4349" i="1"/>
  <c r="M4349" i="1"/>
  <c r="I4350" i="1"/>
  <c r="J4350" i="1"/>
  <c r="O4350" i="1" s="1"/>
  <c r="N4350" i="1"/>
  <c r="I4351" i="1"/>
  <c r="J4351" i="1"/>
  <c r="O4351" i="1" s="1"/>
  <c r="I4352" i="1"/>
  <c r="J4352" i="1"/>
  <c r="O4352" i="1" s="1"/>
  <c r="K4352" i="1"/>
  <c r="L4352" i="1"/>
  <c r="M4352" i="1"/>
  <c r="N4352" i="1"/>
  <c r="I4353" i="1"/>
  <c r="L4353" i="1" s="1"/>
  <c r="J4353" i="1"/>
  <c r="O4353" i="1" s="1"/>
  <c r="K4353" i="1"/>
  <c r="I4354" i="1"/>
  <c r="J4354" i="1"/>
  <c r="O4354" i="1" s="1"/>
  <c r="K4354" i="1"/>
  <c r="L4354" i="1"/>
  <c r="M4354" i="1"/>
  <c r="N4354" i="1"/>
  <c r="I4355" i="1"/>
  <c r="L4355" i="1" s="1"/>
  <c r="J4355" i="1"/>
  <c r="O4355" i="1" s="1"/>
  <c r="K4355" i="1"/>
  <c r="M4355" i="1"/>
  <c r="N4355" i="1"/>
  <c r="I4356" i="1"/>
  <c r="K4356" i="1" s="1"/>
  <c r="J4356" i="1"/>
  <c r="O4356" i="1" s="1"/>
  <c r="L4356" i="1"/>
  <c r="N4356" i="1"/>
  <c r="I4357" i="1"/>
  <c r="L4357" i="1" s="1"/>
  <c r="J4357" i="1"/>
  <c r="O4357" i="1" s="1"/>
  <c r="K4357" i="1"/>
  <c r="M4357" i="1"/>
  <c r="I4358" i="1"/>
  <c r="J4358" i="1"/>
  <c r="O4358" i="1" s="1"/>
  <c r="N4358" i="1"/>
  <c r="I4359" i="1"/>
  <c r="J4359" i="1"/>
  <c r="O4359" i="1" s="1"/>
  <c r="I4360" i="1"/>
  <c r="J4360" i="1"/>
  <c r="O4360" i="1" s="1"/>
  <c r="K4360" i="1"/>
  <c r="L4360" i="1"/>
  <c r="M4360" i="1"/>
  <c r="N4360" i="1"/>
  <c r="I4361" i="1"/>
  <c r="J4361" i="1"/>
  <c r="O4361" i="1" s="1"/>
  <c r="I4362" i="1"/>
  <c r="J4362" i="1"/>
  <c r="O4362" i="1" s="1"/>
  <c r="K4362" i="1"/>
  <c r="L4362" i="1"/>
  <c r="M4362" i="1"/>
  <c r="N4362" i="1"/>
  <c r="I4363" i="1"/>
  <c r="L4363" i="1" s="1"/>
  <c r="J4363" i="1"/>
  <c r="O4363" i="1" s="1"/>
  <c r="K4363" i="1"/>
  <c r="M4363" i="1"/>
  <c r="N4363" i="1"/>
  <c r="I4364" i="1"/>
  <c r="K4364" i="1" s="1"/>
  <c r="J4364" i="1"/>
  <c r="O4364" i="1" s="1"/>
  <c r="L4364" i="1"/>
  <c r="N4364" i="1"/>
  <c r="I4365" i="1"/>
  <c r="L4365" i="1" s="1"/>
  <c r="J4365" i="1"/>
  <c r="O4365" i="1" s="1"/>
  <c r="K4365" i="1"/>
  <c r="M4365" i="1"/>
  <c r="I4366" i="1"/>
  <c r="J4366" i="1"/>
  <c r="O4366" i="1" s="1"/>
  <c r="N4366" i="1"/>
  <c r="I4367" i="1"/>
  <c r="J4367" i="1"/>
  <c r="O4367" i="1" s="1"/>
  <c r="I4368" i="1"/>
  <c r="J4368" i="1"/>
  <c r="O4368" i="1" s="1"/>
  <c r="K4368" i="1"/>
  <c r="L4368" i="1"/>
  <c r="M4368" i="1"/>
  <c r="N4368" i="1"/>
  <c r="I4369" i="1"/>
  <c r="J4369" i="1"/>
  <c r="O4369" i="1" s="1"/>
  <c r="I4370" i="1"/>
  <c r="J4370" i="1"/>
  <c r="O4370" i="1" s="1"/>
  <c r="K4370" i="1"/>
  <c r="L4370" i="1"/>
  <c r="M4370" i="1"/>
  <c r="N4370" i="1"/>
  <c r="I4371" i="1"/>
  <c r="L4371" i="1" s="1"/>
  <c r="J4371" i="1"/>
  <c r="O4371" i="1" s="1"/>
  <c r="K4371" i="1"/>
  <c r="M4371" i="1"/>
  <c r="N4371" i="1"/>
  <c r="I4372" i="1"/>
  <c r="K4372" i="1" s="1"/>
  <c r="J4372" i="1"/>
  <c r="O4372" i="1" s="1"/>
  <c r="L4372" i="1"/>
  <c r="N4372" i="1"/>
  <c r="I4373" i="1"/>
  <c r="L4373" i="1" s="1"/>
  <c r="J4373" i="1"/>
  <c r="O4373" i="1" s="1"/>
  <c r="K4373" i="1"/>
  <c r="M4373" i="1"/>
  <c r="I4374" i="1"/>
  <c r="N4374" i="1" s="1"/>
  <c r="J4374" i="1"/>
  <c r="O4374" i="1" s="1"/>
  <c r="I4375" i="1"/>
  <c r="J4375" i="1"/>
  <c r="O4375" i="1" s="1"/>
  <c r="I4376" i="1"/>
  <c r="J4376" i="1"/>
  <c r="O4376" i="1" s="1"/>
  <c r="K4376" i="1"/>
  <c r="L4376" i="1"/>
  <c r="M4376" i="1"/>
  <c r="N4376" i="1"/>
  <c r="I4377" i="1"/>
  <c r="J4377" i="1"/>
  <c r="O4377" i="1" s="1"/>
  <c r="K4377" i="1"/>
  <c r="L4377" i="1"/>
  <c r="I4378" i="1"/>
  <c r="J4378" i="1"/>
  <c r="O4378" i="1" s="1"/>
  <c r="K4378" i="1"/>
  <c r="L4378" i="1"/>
  <c r="M4378" i="1"/>
  <c r="N4378" i="1"/>
  <c r="I4379" i="1"/>
  <c r="L4379" i="1" s="1"/>
  <c r="J4379" i="1"/>
  <c r="O4379" i="1" s="1"/>
  <c r="K4379" i="1"/>
  <c r="M4379" i="1"/>
  <c r="N4379" i="1"/>
  <c r="I4380" i="1"/>
  <c r="K4380" i="1" s="1"/>
  <c r="J4380" i="1"/>
  <c r="O4380" i="1" s="1"/>
  <c r="L4380" i="1"/>
  <c r="N4380" i="1"/>
  <c r="I4381" i="1"/>
  <c r="L4381" i="1" s="1"/>
  <c r="J4381" i="1"/>
  <c r="O4381" i="1" s="1"/>
  <c r="K4381" i="1"/>
  <c r="M4381" i="1"/>
  <c r="I4382" i="1"/>
  <c r="J4382" i="1"/>
  <c r="O4382" i="1" s="1"/>
  <c r="N4382" i="1"/>
  <c r="I4383" i="1"/>
  <c r="J4383" i="1"/>
  <c r="O4383" i="1" s="1"/>
  <c r="I4384" i="1"/>
  <c r="J4384" i="1"/>
  <c r="O4384" i="1" s="1"/>
  <c r="K4384" i="1"/>
  <c r="L4384" i="1"/>
  <c r="M4384" i="1"/>
  <c r="N4384" i="1"/>
  <c r="I4385" i="1"/>
  <c r="J4385" i="1"/>
  <c r="O4385" i="1" s="1"/>
  <c r="K4385" i="1"/>
  <c r="L4385" i="1"/>
  <c r="I4386" i="1"/>
  <c r="J4386" i="1"/>
  <c r="O4386" i="1" s="1"/>
  <c r="K4386" i="1"/>
  <c r="L4386" i="1"/>
  <c r="M4386" i="1"/>
  <c r="N4386" i="1"/>
  <c r="I4387" i="1"/>
  <c r="L4387" i="1" s="1"/>
  <c r="J4387" i="1"/>
  <c r="O4387" i="1" s="1"/>
  <c r="K4387" i="1"/>
  <c r="M4387" i="1"/>
  <c r="N4387" i="1"/>
  <c r="I4388" i="1"/>
  <c r="K4388" i="1" s="1"/>
  <c r="J4388" i="1"/>
  <c r="O4388" i="1" s="1"/>
  <c r="L4388" i="1"/>
  <c r="N4388" i="1"/>
  <c r="I4389" i="1"/>
  <c r="L4389" i="1" s="1"/>
  <c r="J4389" i="1"/>
  <c r="O4389" i="1" s="1"/>
  <c r="K4389" i="1"/>
  <c r="M4389" i="1"/>
  <c r="I4390" i="1"/>
  <c r="J4390" i="1"/>
  <c r="O4390" i="1" s="1"/>
  <c r="I4391" i="1"/>
  <c r="J4391" i="1"/>
  <c r="O4391" i="1" s="1"/>
  <c r="I4392" i="1"/>
  <c r="J4392" i="1"/>
  <c r="O4392" i="1" s="1"/>
  <c r="K4392" i="1"/>
  <c r="L4392" i="1"/>
  <c r="M4392" i="1"/>
  <c r="N4392" i="1"/>
  <c r="I4393" i="1"/>
  <c r="J4393" i="1"/>
  <c r="O4393" i="1" s="1"/>
  <c r="K4393" i="1"/>
  <c r="L4393" i="1"/>
  <c r="I4394" i="1"/>
  <c r="J4394" i="1"/>
  <c r="O4394" i="1" s="1"/>
  <c r="K4394" i="1"/>
  <c r="L4394" i="1"/>
  <c r="M4394" i="1"/>
  <c r="N4394" i="1"/>
  <c r="I4395" i="1"/>
  <c r="L4395" i="1" s="1"/>
  <c r="J4395" i="1"/>
  <c r="O4395" i="1" s="1"/>
  <c r="K4395" i="1"/>
  <c r="M4395" i="1"/>
  <c r="N4395" i="1"/>
  <c r="I4396" i="1"/>
  <c r="K4396" i="1" s="1"/>
  <c r="J4396" i="1"/>
  <c r="O4396" i="1" s="1"/>
  <c r="L4396" i="1"/>
  <c r="N4396" i="1"/>
  <c r="I4397" i="1"/>
  <c r="L4397" i="1" s="1"/>
  <c r="J4397" i="1"/>
  <c r="O4397" i="1" s="1"/>
  <c r="K4397" i="1"/>
  <c r="M4397" i="1"/>
  <c r="I4398" i="1"/>
  <c r="J4398" i="1"/>
  <c r="O4398" i="1" s="1"/>
  <c r="I4399" i="1"/>
  <c r="J4399" i="1"/>
  <c r="O4399" i="1" s="1"/>
  <c r="I4400" i="1"/>
  <c r="J4400" i="1"/>
  <c r="O4400" i="1" s="1"/>
  <c r="K4400" i="1"/>
  <c r="L4400" i="1"/>
  <c r="M4400" i="1"/>
  <c r="N4400" i="1"/>
  <c r="I4401" i="1"/>
  <c r="L4401" i="1" s="1"/>
  <c r="J4401" i="1"/>
  <c r="O4401" i="1" s="1"/>
  <c r="K4401" i="1"/>
  <c r="I4402" i="1"/>
  <c r="J4402" i="1"/>
  <c r="O4402" i="1" s="1"/>
  <c r="K4402" i="1"/>
  <c r="L4402" i="1"/>
  <c r="M4402" i="1"/>
  <c r="N4402" i="1"/>
  <c r="I4403" i="1"/>
  <c r="L4403" i="1" s="1"/>
  <c r="J4403" i="1"/>
  <c r="O4403" i="1" s="1"/>
  <c r="K4403" i="1"/>
  <c r="M4403" i="1"/>
  <c r="N4403" i="1"/>
  <c r="I4404" i="1"/>
  <c r="K4404" i="1" s="1"/>
  <c r="J4404" i="1"/>
  <c r="O4404" i="1" s="1"/>
  <c r="L4404" i="1"/>
  <c r="N4404" i="1"/>
  <c r="I4405" i="1"/>
  <c r="L4405" i="1" s="1"/>
  <c r="J4405" i="1"/>
  <c r="O4405" i="1" s="1"/>
  <c r="K4405" i="1"/>
  <c r="M4405" i="1"/>
  <c r="I4406" i="1"/>
  <c r="J4406" i="1"/>
  <c r="O4406" i="1" s="1"/>
  <c r="N4406" i="1"/>
  <c r="I4407" i="1"/>
  <c r="J4407" i="1"/>
  <c r="O4407" i="1" s="1"/>
  <c r="I4408" i="1"/>
  <c r="J4408" i="1"/>
  <c r="O4408" i="1" s="1"/>
  <c r="K4408" i="1"/>
  <c r="L4408" i="1"/>
  <c r="M4408" i="1"/>
  <c r="N4408" i="1"/>
  <c r="I4409" i="1"/>
  <c r="K4409" i="1" s="1"/>
  <c r="J4409" i="1"/>
  <c r="O4409" i="1" s="1"/>
  <c r="L4409" i="1"/>
  <c r="I4410" i="1"/>
  <c r="J4410" i="1"/>
  <c r="O4410" i="1" s="1"/>
  <c r="K4410" i="1"/>
  <c r="L4410" i="1"/>
  <c r="M4410" i="1"/>
  <c r="N4410" i="1"/>
  <c r="I4411" i="1"/>
  <c r="L4411" i="1" s="1"/>
  <c r="J4411" i="1"/>
  <c r="O4411" i="1" s="1"/>
  <c r="K4411" i="1"/>
  <c r="M4411" i="1"/>
  <c r="N4411" i="1"/>
  <c r="I4412" i="1"/>
  <c r="K4412" i="1" s="1"/>
  <c r="J4412" i="1"/>
  <c r="O4412" i="1" s="1"/>
  <c r="L4412" i="1"/>
  <c r="N4412" i="1"/>
  <c r="I4413" i="1"/>
  <c r="L4413" i="1" s="1"/>
  <c r="J4413" i="1"/>
  <c r="O4413" i="1" s="1"/>
  <c r="K4413" i="1"/>
  <c r="M4413" i="1"/>
  <c r="I4414" i="1"/>
  <c r="J4414" i="1"/>
  <c r="O4414" i="1" s="1"/>
  <c r="N4414" i="1"/>
  <c r="I4415" i="1"/>
  <c r="J4415" i="1"/>
  <c r="O4415" i="1" s="1"/>
  <c r="I4416" i="1"/>
  <c r="J4416" i="1"/>
  <c r="O4416" i="1" s="1"/>
  <c r="K4416" i="1"/>
  <c r="L4416" i="1"/>
  <c r="M4416" i="1"/>
  <c r="N4416" i="1"/>
  <c r="I4417" i="1"/>
  <c r="L4417" i="1" s="1"/>
  <c r="J4417" i="1"/>
  <c r="O4417" i="1" s="1"/>
  <c r="K4417" i="1"/>
  <c r="I4418" i="1"/>
  <c r="J4418" i="1"/>
  <c r="O4418" i="1" s="1"/>
  <c r="K4418" i="1"/>
  <c r="L4418" i="1"/>
  <c r="M4418" i="1"/>
  <c r="N4418" i="1"/>
  <c r="I4419" i="1"/>
  <c r="L4419" i="1" s="1"/>
  <c r="J4419" i="1"/>
  <c r="O4419" i="1" s="1"/>
  <c r="K4419" i="1"/>
  <c r="M4419" i="1"/>
  <c r="N4419" i="1"/>
  <c r="I4420" i="1"/>
  <c r="K4420" i="1" s="1"/>
  <c r="J4420" i="1"/>
  <c r="O4420" i="1" s="1"/>
  <c r="L4420" i="1"/>
  <c r="N4420" i="1"/>
  <c r="I4421" i="1"/>
  <c r="L4421" i="1" s="1"/>
  <c r="J4421" i="1"/>
  <c r="O4421" i="1" s="1"/>
  <c r="K4421" i="1"/>
  <c r="M4421" i="1"/>
  <c r="I4422" i="1"/>
  <c r="J4422" i="1"/>
  <c r="O4422" i="1" s="1"/>
  <c r="N4422" i="1"/>
  <c r="I4423" i="1"/>
  <c r="J4423" i="1"/>
  <c r="O4423" i="1" s="1"/>
  <c r="I4424" i="1"/>
  <c r="J4424" i="1"/>
  <c r="O4424" i="1" s="1"/>
  <c r="K4424" i="1"/>
  <c r="L4424" i="1"/>
  <c r="M4424" i="1"/>
  <c r="N4424" i="1"/>
  <c r="I4425" i="1"/>
  <c r="J4425" i="1"/>
  <c r="O4425" i="1" s="1"/>
  <c r="I4426" i="1"/>
  <c r="J4426" i="1"/>
  <c r="O4426" i="1" s="1"/>
  <c r="K4426" i="1"/>
  <c r="L4426" i="1"/>
  <c r="M4426" i="1"/>
  <c r="N4426" i="1"/>
  <c r="I4427" i="1"/>
  <c r="L4427" i="1" s="1"/>
  <c r="J4427" i="1"/>
  <c r="O4427" i="1" s="1"/>
  <c r="K4427" i="1"/>
  <c r="M4427" i="1"/>
  <c r="N4427" i="1"/>
  <c r="I4428" i="1"/>
  <c r="K4428" i="1" s="1"/>
  <c r="J4428" i="1"/>
  <c r="O4428" i="1" s="1"/>
  <c r="L4428" i="1"/>
  <c r="N4428" i="1"/>
  <c r="I4429" i="1"/>
  <c r="L4429" i="1" s="1"/>
  <c r="J4429" i="1"/>
  <c r="O4429" i="1" s="1"/>
  <c r="K4429" i="1"/>
  <c r="M4429" i="1"/>
  <c r="I4430" i="1"/>
  <c r="J4430" i="1"/>
  <c r="O4430" i="1" s="1"/>
  <c r="N4430" i="1"/>
  <c r="I4431" i="1"/>
  <c r="J4431" i="1"/>
  <c r="O4431" i="1" s="1"/>
  <c r="I4432" i="1"/>
  <c r="J4432" i="1"/>
  <c r="O4432" i="1" s="1"/>
  <c r="K4432" i="1"/>
  <c r="L4432" i="1"/>
  <c r="M4432" i="1"/>
  <c r="N4432" i="1"/>
  <c r="I4433" i="1"/>
  <c r="J4433" i="1"/>
  <c r="O4433" i="1" s="1"/>
  <c r="I4434" i="1"/>
  <c r="J4434" i="1"/>
  <c r="O4434" i="1" s="1"/>
  <c r="K4434" i="1"/>
  <c r="L4434" i="1"/>
  <c r="M4434" i="1"/>
  <c r="N4434" i="1"/>
  <c r="I4435" i="1"/>
  <c r="L4435" i="1" s="1"/>
  <c r="J4435" i="1"/>
  <c r="O4435" i="1" s="1"/>
  <c r="K4435" i="1"/>
  <c r="M4435" i="1"/>
  <c r="N4435" i="1"/>
  <c r="I4436" i="1"/>
  <c r="K4436" i="1" s="1"/>
  <c r="J4436" i="1"/>
  <c r="O4436" i="1" s="1"/>
  <c r="L4436" i="1"/>
  <c r="N4436" i="1"/>
  <c r="I4437" i="1"/>
  <c r="L4437" i="1" s="1"/>
  <c r="J4437" i="1"/>
  <c r="O4437" i="1" s="1"/>
  <c r="K4437" i="1"/>
  <c r="M4437" i="1"/>
  <c r="I4438" i="1"/>
  <c r="N4438" i="1" s="1"/>
  <c r="J4438" i="1"/>
  <c r="O4438" i="1" s="1"/>
  <c r="I4439" i="1"/>
  <c r="J4439" i="1"/>
  <c r="O4439" i="1" s="1"/>
  <c r="I4440" i="1"/>
  <c r="J4440" i="1"/>
  <c r="O4440" i="1" s="1"/>
  <c r="K4440" i="1"/>
  <c r="L4440" i="1"/>
  <c r="M4440" i="1"/>
  <c r="N4440" i="1"/>
  <c r="I4441" i="1"/>
  <c r="J4441" i="1"/>
  <c r="O4441" i="1" s="1"/>
  <c r="K4441" i="1"/>
  <c r="L4441" i="1"/>
  <c r="I4442" i="1"/>
  <c r="J4442" i="1"/>
  <c r="O4442" i="1" s="1"/>
  <c r="K4442" i="1"/>
  <c r="L4442" i="1"/>
  <c r="M4442" i="1"/>
  <c r="N4442" i="1"/>
  <c r="I4443" i="1"/>
  <c r="L4443" i="1" s="1"/>
  <c r="J4443" i="1"/>
  <c r="O4443" i="1" s="1"/>
  <c r="K4443" i="1"/>
  <c r="M4443" i="1"/>
  <c r="N4443" i="1"/>
  <c r="I4444" i="1"/>
  <c r="K4444" i="1" s="1"/>
  <c r="J4444" i="1"/>
  <c r="O4444" i="1" s="1"/>
  <c r="L4444" i="1"/>
  <c r="N4444" i="1"/>
  <c r="I4445" i="1"/>
  <c r="L4445" i="1" s="1"/>
  <c r="J4445" i="1"/>
  <c r="O4445" i="1" s="1"/>
  <c r="K4445" i="1"/>
  <c r="M4445" i="1"/>
  <c r="I4446" i="1"/>
  <c r="J4446" i="1"/>
  <c r="O4446" i="1" s="1"/>
  <c r="N4446" i="1"/>
  <c r="I4447" i="1"/>
  <c r="J4447" i="1"/>
  <c r="O4447" i="1" s="1"/>
  <c r="I4448" i="1"/>
  <c r="J4448" i="1"/>
  <c r="O4448" i="1" s="1"/>
  <c r="K4448" i="1"/>
  <c r="L4448" i="1"/>
  <c r="M4448" i="1"/>
  <c r="N4448" i="1"/>
  <c r="I4449" i="1"/>
  <c r="J4449" i="1"/>
  <c r="O4449" i="1" s="1"/>
  <c r="K4449" i="1"/>
  <c r="L4449" i="1"/>
  <c r="I4450" i="1"/>
  <c r="J4450" i="1"/>
  <c r="O4450" i="1" s="1"/>
  <c r="K4450" i="1"/>
  <c r="L4450" i="1"/>
  <c r="M4450" i="1"/>
  <c r="N4450" i="1"/>
  <c r="I4451" i="1"/>
  <c r="L4451" i="1" s="1"/>
  <c r="J4451" i="1"/>
  <c r="O4451" i="1" s="1"/>
  <c r="K4451" i="1"/>
  <c r="M4451" i="1"/>
  <c r="N4451" i="1"/>
  <c r="I4452" i="1"/>
  <c r="K4452" i="1" s="1"/>
  <c r="J4452" i="1"/>
  <c r="O4452" i="1" s="1"/>
  <c r="L4452" i="1"/>
  <c r="N4452" i="1"/>
  <c r="I4453" i="1"/>
  <c r="L4453" i="1" s="1"/>
  <c r="J4453" i="1"/>
  <c r="O4453" i="1" s="1"/>
  <c r="K4453" i="1"/>
  <c r="M4453" i="1"/>
  <c r="I4454" i="1"/>
  <c r="J4454" i="1"/>
  <c r="O4454" i="1" s="1"/>
  <c r="I4455" i="1"/>
  <c r="J4455" i="1"/>
  <c r="O4455" i="1" s="1"/>
  <c r="I4456" i="1"/>
  <c r="J4456" i="1"/>
  <c r="O4456" i="1" s="1"/>
  <c r="K4456" i="1"/>
  <c r="L4456" i="1"/>
  <c r="M4456" i="1"/>
  <c r="N4456" i="1"/>
  <c r="I4457" i="1"/>
  <c r="J4457" i="1"/>
  <c r="O4457" i="1" s="1"/>
  <c r="K4457" i="1"/>
  <c r="L4457" i="1"/>
  <c r="I4458" i="1"/>
  <c r="J4458" i="1"/>
  <c r="O4458" i="1" s="1"/>
  <c r="K4458" i="1"/>
  <c r="L4458" i="1"/>
  <c r="M4458" i="1"/>
  <c r="N4458" i="1"/>
  <c r="I4459" i="1"/>
  <c r="L4459" i="1" s="1"/>
  <c r="J4459" i="1"/>
  <c r="O4459" i="1" s="1"/>
  <c r="K4459" i="1"/>
  <c r="M4459" i="1"/>
  <c r="N4459" i="1"/>
  <c r="I4460" i="1"/>
  <c r="K4460" i="1" s="1"/>
  <c r="J4460" i="1"/>
  <c r="O4460" i="1" s="1"/>
  <c r="L4460" i="1"/>
  <c r="N4460" i="1"/>
  <c r="I4461" i="1"/>
  <c r="L4461" i="1" s="1"/>
  <c r="J4461" i="1"/>
  <c r="O4461" i="1" s="1"/>
  <c r="K4461" i="1"/>
  <c r="M4461" i="1"/>
  <c r="I4462" i="1"/>
  <c r="J4462" i="1"/>
  <c r="O4462" i="1" s="1"/>
  <c r="I4463" i="1"/>
  <c r="J4463" i="1"/>
  <c r="O4463" i="1" s="1"/>
  <c r="I4464" i="1"/>
  <c r="J4464" i="1"/>
  <c r="O4464" i="1" s="1"/>
  <c r="K4464" i="1"/>
  <c r="L4464" i="1"/>
  <c r="M4464" i="1"/>
  <c r="N4464" i="1"/>
  <c r="I4465" i="1"/>
  <c r="L4465" i="1" s="1"/>
  <c r="J4465" i="1"/>
  <c r="O4465" i="1" s="1"/>
  <c r="K4465" i="1"/>
  <c r="I4466" i="1"/>
  <c r="J4466" i="1"/>
  <c r="O4466" i="1" s="1"/>
  <c r="K4466" i="1"/>
  <c r="L4466" i="1"/>
  <c r="M4466" i="1"/>
  <c r="N4466" i="1"/>
  <c r="I4467" i="1"/>
  <c r="L4467" i="1" s="1"/>
  <c r="J4467" i="1"/>
  <c r="O4467" i="1" s="1"/>
  <c r="K4467" i="1"/>
  <c r="M4467" i="1"/>
  <c r="N4467" i="1"/>
  <c r="I4468" i="1"/>
  <c r="K4468" i="1" s="1"/>
  <c r="J4468" i="1"/>
  <c r="O4468" i="1" s="1"/>
  <c r="L4468" i="1"/>
  <c r="N4468" i="1"/>
  <c r="I4469" i="1"/>
  <c r="L4469" i="1" s="1"/>
  <c r="J4469" i="1"/>
  <c r="O4469" i="1" s="1"/>
  <c r="K4469" i="1"/>
  <c r="M4469" i="1"/>
  <c r="I4470" i="1"/>
  <c r="J4470" i="1"/>
  <c r="O4470" i="1" s="1"/>
  <c r="N4470" i="1"/>
  <c r="I4471" i="1"/>
  <c r="J4471" i="1"/>
  <c r="O4471" i="1" s="1"/>
  <c r="I4472" i="1"/>
  <c r="J4472" i="1"/>
  <c r="O4472" i="1" s="1"/>
  <c r="K4472" i="1"/>
  <c r="L4472" i="1"/>
  <c r="M4472" i="1"/>
  <c r="N4472" i="1"/>
  <c r="I4473" i="1"/>
  <c r="K4473" i="1" s="1"/>
  <c r="J4473" i="1"/>
  <c r="O4473" i="1" s="1"/>
  <c r="L4473" i="1"/>
  <c r="I4474" i="1"/>
  <c r="J4474" i="1"/>
  <c r="O4474" i="1" s="1"/>
  <c r="K4474" i="1"/>
  <c r="L4474" i="1"/>
  <c r="M4474" i="1"/>
  <c r="N4474" i="1"/>
  <c r="I4475" i="1"/>
  <c r="L4475" i="1" s="1"/>
  <c r="J4475" i="1"/>
  <c r="O4475" i="1" s="1"/>
  <c r="K4475" i="1"/>
  <c r="M4475" i="1"/>
  <c r="N4475" i="1"/>
  <c r="I4476" i="1"/>
  <c r="K4476" i="1" s="1"/>
  <c r="J4476" i="1"/>
  <c r="O4476" i="1" s="1"/>
  <c r="L4476" i="1"/>
  <c r="N4476" i="1"/>
  <c r="I4477" i="1"/>
  <c r="L4477" i="1" s="1"/>
  <c r="J4477" i="1"/>
  <c r="O4477" i="1" s="1"/>
  <c r="K4477" i="1"/>
  <c r="M4477" i="1"/>
  <c r="I4478" i="1"/>
  <c r="J4478" i="1"/>
  <c r="O4478" i="1" s="1"/>
  <c r="N4478" i="1"/>
  <c r="I4479" i="1"/>
  <c r="J4479" i="1"/>
  <c r="O4479" i="1" s="1"/>
  <c r="I4480" i="1"/>
  <c r="J4480" i="1"/>
  <c r="O4480" i="1" s="1"/>
  <c r="K4480" i="1"/>
  <c r="L4480" i="1"/>
  <c r="M4480" i="1"/>
  <c r="N4480" i="1"/>
  <c r="I4481" i="1"/>
  <c r="L4481" i="1" s="1"/>
  <c r="J4481" i="1"/>
  <c r="O4481" i="1" s="1"/>
  <c r="K4481" i="1"/>
  <c r="I4482" i="1"/>
  <c r="J4482" i="1"/>
  <c r="O4482" i="1" s="1"/>
  <c r="K4482" i="1"/>
  <c r="L4482" i="1"/>
  <c r="M4482" i="1"/>
  <c r="N4482" i="1"/>
  <c r="I4483" i="1"/>
  <c r="L4483" i="1" s="1"/>
  <c r="J4483" i="1"/>
  <c r="O4483" i="1" s="1"/>
  <c r="K4483" i="1"/>
  <c r="M4483" i="1"/>
  <c r="N4483" i="1"/>
  <c r="I4484" i="1"/>
  <c r="K4484" i="1" s="1"/>
  <c r="J4484" i="1"/>
  <c r="O4484" i="1" s="1"/>
  <c r="L4484" i="1"/>
  <c r="N4484" i="1"/>
  <c r="I4485" i="1"/>
  <c r="L4485" i="1" s="1"/>
  <c r="J4485" i="1"/>
  <c r="O4485" i="1" s="1"/>
  <c r="K4485" i="1"/>
  <c r="M4485" i="1"/>
  <c r="I4486" i="1"/>
  <c r="J4486" i="1"/>
  <c r="O4486" i="1" s="1"/>
  <c r="N4486" i="1"/>
  <c r="I4487" i="1"/>
  <c r="J4487" i="1"/>
  <c r="O4487" i="1" s="1"/>
  <c r="I4488" i="1"/>
  <c r="J4488" i="1"/>
  <c r="O4488" i="1" s="1"/>
  <c r="K4488" i="1"/>
  <c r="L4488" i="1"/>
  <c r="M4488" i="1"/>
  <c r="N4488" i="1"/>
  <c r="I4489" i="1"/>
  <c r="J4489" i="1"/>
  <c r="O4489" i="1" s="1"/>
  <c r="I4490" i="1"/>
  <c r="J4490" i="1"/>
  <c r="O4490" i="1" s="1"/>
  <c r="K4490" i="1"/>
  <c r="L4490" i="1"/>
  <c r="M4490" i="1"/>
  <c r="N4490" i="1"/>
  <c r="I4491" i="1"/>
  <c r="L4491" i="1" s="1"/>
  <c r="J4491" i="1"/>
  <c r="O4491" i="1" s="1"/>
  <c r="K4491" i="1"/>
  <c r="M4491" i="1"/>
  <c r="N4491" i="1"/>
  <c r="I4492" i="1"/>
  <c r="K4492" i="1" s="1"/>
  <c r="J4492" i="1"/>
  <c r="O4492" i="1" s="1"/>
  <c r="L4492" i="1"/>
  <c r="N4492" i="1"/>
  <c r="I4493" i="1"/>
  <c r="L4493" i="1" s="1"/>
  <c r="J4493" i="1"/>
  <c r="O4493" i="1" s="1"/>
  <c r="K4493" i="1"/>
  <c r="M4493" i="1"/>
  <c r="I4494" i="1"/>
  <c r="J4494" i="1"/>
  <c r="O4494" i="1" s="1"/>
  <c r="N4494" i="1"/>
  <c r="I4495" i="1"/>
  <c r="J4495" i="1"/>
  <c r="O4495" i="1" s="1"/>
  <c r="I4496" i="1"/>
  <c r="J4496" i="1"/>
  <c r="O4496" i="1" s="1"/>
  <c r="K4496" i="1"/>
  <c r="L4496" i="1"/>
  <c r="M4496" i="1"/>
  <c r="N4496" i="1"/>
  <c r="I4497" i="1"/>
  <c r="J4497" i="1"/>
  <c r="O4497" i="1" s="1"/>
  <c r="I4498" i="1"/>
  <c r="J4498" i="1"/>
  <c r="O4498" i="1" s="1"/>
  <c r="K4498" i="1"/>
  <c r="L4498" i="1"/>
  <c r="M4498" i="1"/>
  <c r="N4498" i="1"/>
  <c r="I4499" i="1"/>
  <c r="L4499" i="1" s="1"/>
  <c r="J4499" i="1"/>
  <c r="O4499" i="1" s="1"/>
  <c r="K4499" i="1"/>
  <c r="M4499" i="1"/>
  <c r="N4499" i="1"/>
  <c r="I4500" i="1"/>
  <c r="K4500" i="1" s="1"/>
  <c r="J4500" i="1"/>
  <c r="O4500" i="1" s="1"/>
  <c r="L4500" i="1"/>
  <c r="N4500" i="1"/>
  <c r="I4501" i="1"/>
  <c r="L4501" i="1" s="1"/>
  <c r="J4501" i="1"/>
  <c r="O4501" i="1" s="1"/>
  <c r="K4501" i="1"/>
  <c r="M4501" i="1"/>
  <c r="I4502" i="1"/>
  <c r="N4502" i="1" s="1"/>
  <c r="J4502" i="1"/>
  <c r="O4502" i="1" s="1"/>
  <c r="I4503" i="1"/>
  <c r="J4503" i="1"/>
  <c r="O4503" i="1" s="1"/>
  <c r="I4504" i="1"/>
  <c r="J4504" i="1"/>
  <c r="O4504" i="1" s="1"/>
  <c r="K4504" i="1"/>
  <c r="L4504" i="1"/>
  <c r="M4504" i="1"/>
  <c r="N4504" i="1"/>
  <c r="I4505" i="1"/>
  <c r="J4505" i="1"/>
  <c r="O4505" i="1" s="1"/>
  <c r="K4505" i="1"/>
  <c r="L4505" i="1"/>
  <c r="I4506" i="1"/>
  <c r="J4506" i="1"/>
  <c r="O4506" i="1" s="1"/>
  <c r="K4506" i="1"/>
  <c r="L4506" i="1"/>
  <c r="M4506" i="1"/>
  <c r="N4506" i="1"/>
  <c r="I4507" i="1"/>
  <c r="L4507" i="1" s="1"/>
  <c r="J4507" i="1"/>
  <c r="O4507" i="1" s="1"/>
  <c r="K4507" i="1"/>
  <c r="M4507" i="1"/>
  <c r="N4507" i="1"/>
  <c r="I4508" i="1"/>
  <c r="K4508" i="1" s="1"/>
  <c r="J4508" i="1"/>
  <c r="O4508" i="1" s="1"/>
  <c r="L4508" i="1"/>
  <c r="N4508" i="1"/>
  <c r="I4509" i="1"/>
  <c r="L4509" i="1" s="1"/>
  <c r="J4509" i="1"/>
  <c r="O4509" i="1" s="1"/>
  <c r="K4509" i="1"/>
  <c r="M4509" i="1"/>
  <c r="I4510" i="1"/>
  <c r="J4510" i="1"/>
  <c r="O4510" i="1" s="1"/>
  <c r="N4510" i="1"/>
  <c r="I4511" i="1"/>
  <c r="J4511" i="1"/>
  <c r="O4511" i="1" s="1"/>
  <c r="I4512" i="1"/>
  <c r="J4512" i="1"/>
  <c r="O4512" i="1" s="1"/>
  <c r="K4512" i="1"/>
  <c r="L4512" i="1"/>
  <c r="M4512" i="1"/>
  <c r="N4512" i="1"/>
  <c r="I4513" i="1"/>
  <c r="J4513" i="1"/>
  <c r="O4513" i="1" s="1"/>
  <c r="K4513" i="1"/>
  <c r="L4513" i="1"/>
  <c r="I4514" i="1"/>
  <c r="J4514" i="1"/>
  <c r="O4514" i="1" s="1"/>
  <c r="K4514" i="1"/>
  <c r="L4514" i="1"/>
  <c r="M4514" i="1"/>
  <c r="N4514" i="1"/>
  <c r="I4515" i="1"/>
  <c r="L4515" i="1" s="1"/>
  <c r="J4515" i="1"/>
  <c r="O4515" i="1" s="1"/>
  <c r="K4515" i="1"/>
  <c r="M4515" i="1"/>
  <c r="N4515" i="1"/>
  <c r="I4516" i="1"/>
  <c r="K4516" i="1" s="1"/>
  <c r="J4516" i="1"/>
  <c r="O4516" i="1" s="1"/>
  <c r="L4516" i="1"/>
  <c r="N4516" i="1"/>
  <c r="I4517" i="1"/>
  <c r="L4517" i="1" s="1"/>
  <c r="J4517" i="1"/>
  <c r="O4517" i="1" s="1"/>
  <c r="K4517" i="1"/>
  <c r="M4517" i="1"/>
  <c r="I4518" i="1"/>
  <c r="J4518" i="1"/>
  <c r="O4518" i="1" s="1"/>
  <c r="I4519" i="1"/>
  <c r="J4519" i="1"/>
  <c r="O4519" i="1" s="1"/>
  <c r="I4520" i="1"/>
  <c r="J4520" i="1"/>
  <c r="O4520" i="1" s="1"/>
  <c r="K4520" i="1"/>
  <c r="L4520" i="1"/>
  <c r="M4520" i="1"/>
  <c r="N4520" i="1"/>
  <c r="I4521" i="1"/>
  <c r="J4521" i="1"/>
  <c r="O4521" i="1" s="1"/>
  <c r="K4521" i="1"/>
  <c r="L4521" i="1"/>
  <c r="I4522" i="1"/>
  <c r="J4522" i="1"/>
  <c r="O4522" i="1" s="1"/>
  <c r="K4522" i="1"/>
  <c r="L4522" i="1"/>
  <c r="M4522" i="1"/>
  <c r="N4522" i="1"/>
  <c r="I4523" i="1"/>
  <c r="L4523" i="1" s="1"/>
  <c r="J4523" i="1"/>
  <c r="O4523" i="1" s="1"/>
  <c r="K4523" i="1"/>
  <c r="M4523" i="1"/>
  <c r="N4523" i="1"/>
  <c r="I4524" i="1"/>
  <c r="K4524" i="1" s="1"/>
  <c r="J4524" i="1"/>
  <c r="O4524" i="1" s="1"/>
  <c r="L4524" i="1"/>
  <c r="N4524" i="1"/>
  <c r="I4525" i="1"/>
  <c r="L4525" i="1" s="1"/>
  <c r="J4525" i="1"/>
  <c r="O4525" i="1" s="1"/>
  <c r="K4525" i="1"/>
  <c r="M4525" i="1"/>
  <c r="I4526" i="1"/>
  <c r="J4526" i="1"/>
  <c r="O4526" i="1" s="1"/>
  <c r="I4527" i="1"/>
  <c r="J4527" i="1"/>
  <c r="O4527" i="1" s="1"/>
  <c r="I4528" i="1"/>
  <c r="J4528" i="1"/>
  <c r="O4528" i="1" s="1"/>
  <c r="K4528" i="1"/>
  <c r="L4528" i="1"/>
  <c r="M4528" i="1"/>
  <c r="N4528" i="1"/>
  <c r="I4529" i="1"/>
  <c r="L4529" i="1" s="1"/>
  <c r="J4529" i="1"/>
  <c r="O4529" i="1" s="1"/>
  <c r="K4529" i="1"/>
  <c r="I4530" i="1"/>
  <c r="J4530" i="1"/>
  <c r="O4530" i="1" s="1"/>
  <c r="K4530" i="1"/>
  <c r="L4530" i="1"/>
  <c r="M4530" i="1"/>
  <c r="N4530" i="1"/>
  <c r="I4531" i="1"/>
  <c r="L4531" i="1" s="1"/>
  <c r="J4531" i="1"/>
  <c r="O4531" i="1" s="1"/>
  <c r="K4531" i="1"/>
  <c r="M4531" i="1"/>
  <c r="N4531" i="1"/>
  <c r="I4532" i="1"/>
  <c r="K4532" i="1" s="1"/>
  <c r="J4532" i="1"/>
  <c r="O4532" i="1" s="1"/>
  <c r="L4532" i="1"/>
  <c r="N4532" i="1"/>
  <c r="I4533" i="1"/>
  <c r="L4533" i="1" s="1"/>
  <c r="J4533" i="1"/>
  <c r="O4533" i="1" s="1"/>
  <c r="K4533" i="1"/>
  <c r="M4533" i="1"/>
  <c r="I4534" i="1"/>
  <c r="J4534" i="1"/>
  <c r="O4534" i="1" s="1"/>
  <c r="L4534" i="1"/>
  <c r="N4534" i="1"/>
  <c r="I4535" i="1"/>
  <c r="M4535" i="1" s="1"/>
  <c r="J4535" i="1"/>
  <c r="O4535" i="1" s="1"/>
  <c r="I4536" i="1"/>
  <c r="J4536" i="1"/>
  <c r="O4536" i="1" s="1"/>
  <c r="K4536" i="1"/>
  <c r="L4536" i="1"/>
  <c r="M4536" i="1"/>
  <c r="N4536" i="1"/>
  <c r="I4537" i="1"/>
  <c r="J4537" i="1"/>
  <c r="O4537" i="1" s="1"/>
  <c r="K4537" i="1"/>
  <c r="L4537" i="1"/>
  <c r="I4538" i="1"/>
  <c r="J4538" i="1"/>
  <c r="O4538" i="1" s="1"/>
  <c r="K4538" i="1"/>
  <c r="L4538" i="1"/>
  <c r="M4538" i="1"/>
  <c r="N4538" i="1"/>
  <c r="I4539" i="1"/>
  <c r="J4539" i="1"/>
  <c r="O4539" i="1" s="1"/>
  <c r="I4540" i="1"/>
  <c r="K4540" i="1" s="1"/>
  <c r="J4540" i="1"/>
  <c r="O4540" i="1" s="1"/>
  <c r="L4540" i="1"/>
  <c r="N4540" i="1"/>
  <c r="I4541" i="1"/>
  <c r="L4541" i="1" s="1"/>
  <c r="J4541" i="1"/>
  <c r="O4541" i="1" s="1"/>
  <c r="K4541" i="1"/>
  <c r="M4541" i="1"/>
  <c r="I4542" i="1"/>
  <c r="J4542" i="1"/>
  <c r="O4542" i="1" s="1"/>
  <c r="I4543" i="1"/>
  <c r="J4543" i="1"/>
  <c r="O4543" i="1" s="1"/>
  <c r="M4543" i="1"/>
  <c r="I4544" i="1"/>
  <c r="J4544" i="1"/>
  <c r="O4544" i="1" s="1"/>
  <c r="K4544" i="1"/>
  <c r="L4544" i="1"/>
  <c r="M4544" i="1"/>
  <c r="N4544" i="1"/>
  <c r="I4545" i="1"/>
  <c r="J4545" i="1"/>
  <c r="O4545" i="1" s="1"/>
  <c r="K4545" i="1"/>
  <c r="L4545" i="1"/>
  <c r="I4546" i="1"/>
  <c r="J4546" i="1"/>
  <c r="O4546" i="1" s="1"/>
  <c r="K4546" i="1"/>
  <c r="L4546" i="1"/>
  <c r="M4546" i="1"/>
  <c r="N4546" i="1"/>
  <c r="I4547" i="1"/>
  <c r="J4547" i="1"/>
  <c r="O4547" i="1" s="1"/>
  <c r="I4548" i="1"/>
  <c r="K4548" i="1" s="1"/>
  <c r="J4548" i="1"/>
  <c r="O4548" i="1" s="1"/>
  <c r="L4548" i="1"/>
  <c r="N4548" i="1"/>
  <c r="I4549" i="1"/>
  <c r="L4549" i="1" s="1"/>
  <c r="J4549" i="1"/>
  <c r="O4549" i="1" s="1"/>
  <c r="K4549" i="1"/>
  <c r="M4549" i="1"/>
  <c r="I4550" i="1"/>
  <c r="J4550" i="1"/>
  <c r="O4550" i="1" s="1"/>
  <c r="I4551" i="1"/>
  <c r="J4551" i="1"/>
  <c r="O4551" i="1" s="1"/>
  <c r="M4551" i="1"/>
  <c r="I4552" i="1"/>
  <c r="J4552" i="1"/>
  <c r="O4552" i="1" s="1"/>
  <c r="K4552" i="1"/>
  <c r="L4552" i="1"/>
  <c r="M4552" i="1"/>
  <c r="N4552" i="1"/>
  <c r="I4553" i="1"/>
  <c r="J4553" i="1"/>
  <c r="O4553" i="1" s="1"/>
  <c r="K4553" i="1"/>
  <c r="L4553" i="1"/>
  <c r="I4554" i="1"/>
  <c r="J4554" i="1"/>
  <c r="O4554" i="1" s="1"/>
  <c r="K4554" i="1"/>
  <c r="L4554" i="1"/>
  <c r="M4554" i="1"/>
  <c r="N4554" i="1"/>
  <c r="I4555" i="1"/>
  <c r="L4555" i="1" s="1"/>
  <c r="J4555" i="1"/>
  <c r="O4555" i="1" s="1"/>
  <c r="K4555" i="1"/>
  <c r="N4555" i="1"/>
  <c r="I4556" i="1"/>
  <c r="K4556" i="1" s="1"/>
  <c r="J4556" i="1"/>
  <c r="O4556" i="1" s="1"/>
  <c r="L4556" i="1"/>
  <c r="N4556" i="1"/>
  <c r="I4557" i="1"/>
  <c r="L4557" i="1" s="1"/>
  <c r="J4557" i="1"/>
  <c r="O4557" i="1" s="1"/>
  <c r="K4557" i="1"/>
  <c r="M4557" i="1"/>
  <c r="I4558" i="1"/>
  <c r="N4558" i="1" s="1"/>
  <c r="J4558" i="1"/>
  <c r="O4558" i="1" s="1"/>
  <c r="L4558" i="1"/>
  <c r="I4559" i="1"/>
  <c r="J4559" i="1"/>
  <c r="O4559" i="1" s="1"/>
  <c r="M4559" i="1"/>
  <c r="I4560" i="1"/>
  <c r="J4560" i="1"/>
  <c r="O4560" i="1" s="1"/>
  <c r="K4560" i="1"/>
  <c r="L4560" i="1"/>
  <c r="M4560" i="1"/>
  <c r="N4560" i="1"/>
  <c r="I4561" i="1"/>
  <c r="J4561" i="1"/>
  <c r="O4561" i="1" s="1"/>
  <c r="I4562" i="1"/>
  <c r="J4562" i="1"/>
  <c r="O4562" i="1" s="1"/>
  <c r="K4562" i="1"/>
  <c r="L4562" i="1"/>
  <c r="M4562" i="1"/>
  <c r="N4562" i="1"/>
  <c r="I4563" i="1"/>
  <c r="L4563" i="1" s="1"/>
  <c r="J4563" i="1"/>
  <c r="O4563" i="1" s="1"/>
  <c r="M4563" i="1"/>
  <c r="I4564" i="1"/>
  <c r="K4564" i="1" s="1"/>
  <c r="J4564" i="1"/>
  <c r="O4564" i="1" s="1"/>
  <c r="L4564" i="1"/>
  <c r="N4564" i="1"/>
  <c r="I4565" i="1"/>
  <c r="L4565" i="1" s="1"/>
  <c r="J4565" i="1"/>
  <c r="O4565" i="1" s="1"/>
  <c r="K4565" i="1"/>
  <c r="M4565" i="1"/>
  <c r="I4566" i="1"/>
  <c r="L4566" i="1" s="1"/>
  <c r="J4566" i="1"/>
  <c r="O4566" i="1" s="1"/>
  <c r="N4566" i="1"/>
  <c r="I4567" i="1"/>
  <c r="J4567" i="1"/>
  <c r="O4567" i="1" s="1"/>
  <c r="M4567" i="1"/>
  <c r="I4568" i="1"/>
  <c r="J4568" i="1"/>
  <c r="O4568" i="1" s="1"/>
  <c r="K4568" i="1"/>
  <c r="L4568" i="1"/>
  <c r="M4568" i="1"/>
  <c r="N4568" i="1"/>
  <c r="I4569" i="1"/>
  <c r="J4569" i="1"/>
  <c r="O4569" i="1" s="1"/>
  <c r="I4570" i="1"/>
  <c r="J4570" i="1"/>
  <c r="O4570" i="1" s="1"/>
  <c r="K4570" i="1"/>
  <c r="L4570" i="1"/>
  <c r="M4570" i="1"/>
  <c r="N4570" i="1"/>
  <c r="I4571" i="1"/>
  <c r="L4571" i="1" s="1"/>
  <c r="J4571" i="1"/>
  <c r="O4571" i="1" s="1"/>
  <c r="K4571" i="1"/>
  <c r="N4571" i="1"/>
  <c r="I4572" i="1"/>
  <c r="K4572" i="1" s="1"/>
  <c r="J4572" i="1"/>
  <c r="O4572" i="1" s="1"/>
  <c r="L4572" i="1"/>
  <c r="N4572" i="1"/>
  <c r="I4573" i="1"/>
  <c r="L4573" i="1" s="1"/>
  <c r="J4573" i="1"/>
  <c r="O4573" i="1" s="1"/>
  <c r="K4573" i="1"/>
  <c r="M4573" i="1"/>
  <c r="I4574" i="1"/>
  <c r="N4574" i="1" s="1"/>
  <c r="J4574" i="1"/>
  <c r="O4574" i="1" s="1"/>
  <c r="L4574" i="1"/>
  <c r="I4575" i="1"/>
  <c r="J4575" i="1"/>
  <c r="O4575" i="1" s="1"/>
  <c r="I4576" i="1"/>
  <c r="J4576" i="1"/>
  <c r="O4576" i="1" s="1"/>
  <c r="K4576" i="1"/>
  <c r="L4576" i="1"/>
  <c r="M4576" i="1"/>
  <c r="N4576" i="1"/>
  <c r="I4577" i="1"/>
  <c r="L4577" i="1" s="1"/>
  <c r="J4577" i="1"/>
  <c r="O4577" i="1" s="1"/>
  <c r="K4577" i="1"/>
  <c r="I4578" i="1"/>
  <c r="J4578" i="1"/>
  <c r="O4578" i="1" s="1"/>
  <c r="K4578" i="1"/>
  <c r="L4578" i="1"/>
  <c r="M4578" i="1"/>
  <c r="N4578" i="1"/>
  <c r="I4579" i="1"/>
  <c r="L4579" i="1" s="1"/>
  <c r="J4579" i="1"/>
  <c r="O4579" i="1" s="1"/>
  <c r="K4579" i="1"/>
  <c r="M4579" i="1"/>
  <c r="N4579" i="1"/>
  <c r="I4580" i="1"/>
  <c r="K4580" i="1" s="1"/>
  <c r="J4580" i="1"/>
  <c r="O4580" i="1" s="1"/>
  <c r="L4580" i="1"/>
  <c r="N4580" i="1"/>
  <c r="I4581" i="1"/>
  <c r="L4581" i="1" s="1"/>
  <c r="J4581" i="1"/>
  <c r="O4581" i="1" s="1"/>
  <c r="K4581" i="1"/>
  <c r="M4581" i="1"/>
  <c r="I4582" i="1"/>
  <c r="J4582" i="1"/>
  <c r="O4582" i="1" s="1"/>
  <c r="L4582" i="1"/>
  <c r="N4582" i="1"/>
  <c r="I4583" i="1"/>
  <c r="J4583" i="1"/>
  <c r="O4583" i="1" s="1"/>
  <c r="I4584" i="1"/>
  <c r="J4584" i="1"/>
  <c r="O4584" i="1" s="1"/>
  <c r="K4584" i="1"/>
  <c r="L4584" i="1"/>
  <c r="M4584" i="1"/>
  <c r="N4584" i="1"/>
  <c r="I4585" i="1"/>
  <c r="K4585" i="1" s="1"/>
  <c r="J4585" i="1"/>
  <c r="O4585" i="1" s="1"/>
  <c r="L4585" i="1"/>
  <c r="I4586" i="1"/>
  <c r="J4586" i="1"/>
  <c r="O4586" i="1" s="1"/>
  <c r="K4586" i="1"/>
  <c r="L4586" i="1"/>
  <c r="M4586" i="1"/>
  <c r="N4586" i="1"/>
  <c r="I4587" i="1"/>
  <c r="L4587" i="1" s="1"/>
  <c r="J4587" i="1"/>
  <c r="O4587" i="1" s="1"/>
  <c r="K4587" i="1"/>
  <c r="M4587" i="1"/>
  <c r="I4588" i="1"/>
  <c r="K4588" i="1" s="1"/>
  <c r="J4588" i="1"/>
  <c r="O4588" i="1" s="1"/>
  <c r="L4588" i="1"/>
  <c r="N4588" i="1"/>
  <c r="I4589" i="1"/>
  <c r="L4589" i="1" s="1"/>
  <c r="J4589" i="1"/>
  <c r="O4589" i="1" s="1"/>
  <c r="K4589" i="1"/>
  <c r="M4589" i="1"/>
  <c r="I4590" i="1"/>
  <c r="J4590" i="1"/>
  <c r="O4590" i="1" s="1"/>
  <c r="L4590" i="1"/>
  <c r="N4590" i="1"/>
  <c r="I4591" i="1"/>
  <c r="J4591" i="1"/>
  <c r="O4591" i="1" s="1"/>
  <c r="M4591" i="1"/>
  <c r="I4592" i="1"/>
  <c r="J4592" i="1"/>
  <c r="O4592" i="1" s="1"/>
  <c r="K4592" i="1"/>
  <c r="L4592" i="1"/>
  <c r="M4592" i="1"/>
  <c r="N4592" i="1"/>
  <c r="I4593" i="1"/>
  <c r="L4593" i="1" s="1"/>
  <c r="J4593" i="1"/>
  <c r="O4593" i="1" s="1"/>
  <c r="K4593" i="1"/>
  <c r="I4594" i="1"/>
  <c r="J4594" i="1"/>
  <c r="O4594" i="1" s="1"/>
  <c r="K4594" i="1"/>
  <c r="L4594" i="1"/>
  <c r="M4594" i="1"/>
  <c r="N4594" i="1"/>
  <c r="I4595" i="1"/>
  <c r="L4595" i="1" s="1"/>
  <c r="J4595" i="1"/>
  <c r="O4595" i="1" s="1"/>
  <c r="K4595" i="1"/>
  <c r="M4595" i="1"/>
  <c r="N4595" i="1"/>
  <c r="I4596" i="1"/>
  <c r="K4596" i="1" s="1"/>
  <c r="J4596" i="1"/>
  <c r="O4596" i="1" s="1"/>
  <c r="L4596" i="1"/>
  <c r="N4596" i="1"/>
  <c r="I4597" i="1"/>
  <c r="L4597" i="1" s="1"/>
  <c r="J4597" i="1"/>
  <c r="O4597" i="1" s="1"/>
  <c r="K4597" i="1"/>
  <c r="M4597" i="1"/>
  <c r="I4598" i="1"/>
  <c r="J4598" i="1"/>
  <c r="O4598" i="1" s="1"/>
  <c r="L4598" i="1"/>
  <c r="N4598" i="1"/>
  <c r="I4599" i="1"/>
  <c r="M4599" i="1" s="1"/>
  <c r="J4599" i="1"/>
  <c r="O4599" i="1" s="1"/>
  <c r="I4600" i="1"/>
  <c r="J4600" i="1"/>
  <c r="O4600" i="1" s="1"/>
  <c r="K4600" i="1"/>
  <c r="L4600" i="1"/>
  <c r="M4600" i="1"/>
  <c r="N4600" i="1"/>
  <c r="I4601" i="1"/>
  <c r="J4601" i="1"/>
  <c r="O4601" i="1" s="1"/>
  <c r="K4601" i="1"/>
  <c r="L4601" i="1"/>
  <c r="I4602" i="1"/>
  <c r="J4602" i="1"/>
  <c r="O4602" i="1" s="1"/>
  <c r="K4602" i="1"/>
  <c r="L4602" i="1"/>
  <c r="M4602" i="1"/>
  <c r="N4602" i="1"/>
  <c r="I4603" i="1"/>
  <c r="J4603" i="1"/>
  <c r="O4603" i="1" s="1"/>
  <c r="I4604" i="1"/>
  <c r="K4604" i="1" s="1"/>
  <c r="J4604" i="1"/>
  <c r="O4604" i="1" s="1"/>
  <c r="L4604" i="1"/>
  <c r="N4604" i="1"/>
  <c r="I4605" i="1"/>
  <c r="L4605" i="1" s="1"/>
  <c r="J4605" i="1"/>
  <c r="O4605" i="1" s="1"/>
  <c r="K4605" i="1"/>
  <c r="M4605" i="1"/>
  <c r="I4606" i="1"/>
  <c r="J4606" i="1"/>
  <c r="O4606" i="1" s="1"/>
  <c r="I4607" i="1"/>
  <c r="J4607" i="1"/>
  <c r="O4607" i="1" s="1"/>
  <c r="M4607" i="1"/>
  <c r="I4608" i="1"/>
  <c r="J4608" i="1"/>
  <c r="O4608" i="1" s="1"/>
  <c r="K4608" i="1"/>
  <c r="L4608" i="1"/>
  <c r="M4608" i="1"/>
  <c r="N4608" i="1"/>
  <c r="I4609" i="1"/>
  <c r="J4609" i="1"/>
  <c r="O4609" i="1" s="1"/>
  <c r="K4609" i="1"/>
  <c r="L4609" i="1"/>
  <c r="I4610" i="1"/>
  <c r="J4610" i="1"/>
  <c r="O4610" i="1" s="1"/>
  <c r="K4610" i="1"/>
  <c r="L4610" i="1"/>
  <c r="M4610" i="1"/>
  <c r="N4610" i="1"/>
  <c r="I4611" i="1"/>
  <c r="J4611" i="1"/>
  <c r="O4611" i="1" s="1"/>
  <c r="I4612" i="1"/>
  <c r="K4612" i="1" s="1"/>
  <c r="J4612" i="1"/>
  <c r="O4612" i="1" s="1"/>
  <c r="L4612" i="1"/>
  <c r="N4612" i="1"/>
  <c r="I4613" i="1"/>
  <c r="L4613" i="1" s="1"/>
  <c r="J4613" i="1"/>
  <c r="O4613" i="1" s="1"/>
  <c r="K4613" i="1"/>
  <c r="M4613" i="1"/>
  <c r="I4614" i="1"/>
  <c r="J4614" i="1"/>
  <c r="O4614" i="1" s="1"/>
  <c r="I4615" i="1"/>
  <c r="J4615" i="1"/>
  <c r="O4615" i="1" s="1"/>
  <c r="M4615" i="1"/>
  <c r="I4616" i="1"/>
  <c r="J4616" i="1"/>
  <c r="O4616" i="1" s="1"/>
  <c r="K4616" i="1"/>
  <c r="L4616" i="1"/>
  <c r="M4616" i="1"/>
  <c r="N4616" i="1"/>
  <c r="I4617" i="1"/>
  <c r="J4617" i="1"/>
  <c r="O4617" i="1" s="1"/>
  <c r="K4617" i="1"/>
  <c r="L4617" i="1"/>
  <c r="I4618" i="1"/>
  <c r="J4618" i="1"/>
  <c r="O4618" i="1" s="1"/>
  <c r="K4618" i="1"/>
  <c r="L4618" i="1"/>
  <c r="M4618" i="1"/>
  <c r="N4618" i="1"/>
  <c r="I4619" i="1"/>
  <c r="L4619" i="1" s="1"/>
  <c r="J4619" i="1"/>
  <c r="O4619" i="1" s="1"/>
  <c r="K4619" i="1"/>
  <c r="N4619" i="1"/>
  <c r="I4620" i="1"/>
  <c r="K4620" i="1" s="1"/>
  <c r="J4620" i="1"/>
  <c r="O4620" i="1" s="1"/>
  <c r="L4620" i="1"/>
  <c r="N4620" i="1"/>
  <c r="I4621" i="1"/>
  <c r="J4621" i="1"/>
  <c r="O4621" i="1" s="1"/>
  <c r="K4621" i="1"/>
  <c r="M4621" i="1"/>
  <c r="I4622" i="1"/>
  <c r="N4622" i="1" s="1"/>
  <c r="J4622" i="1"/>
  <c r="O4622" i="1" s="1"/>
  <c r="L4622" i="1"/>
  <c r="I4623" i="1"/>
  <c r="J4623" i="1"/>
  <c r="O4623" i="1" s="1"/>
  <c r="K4623" i="1"/>
  <c r="M4623" i="1"/>
  <c r="I4624" i="1"/>
  <c r="J4624" i="1"/>
  <c r="O4624" i="1" s="1"/>
  <c r="K4624" i="1"/>
  <c r="L4624" i="1"/>
  <c r="M4624" i="1"/>
  <c r="N4624" i="1"/>
  <c r="I4625" i="1"/>
  <c r="J4625" i="1"/>
  <c r="O4625" i="1" s="1"/>
  <c r="I4626" i="1"/>
  <c r="J4626" i="1"/>
  <c r="O4626" i="1" s="1"/>
  <c r="K4626" i="1"/>
  <c r="L4626" i="1"/>
  <c r="M4626" i="1"/>
  <c r="N4626" i="1"/>
  <c r="I4627" i="1"/>
  <c r="L4627" i="1" s="1"/>
  <c r="J4627" i="1"/>
  <c r="O4627" i="1" s="1"/>
  <c r="K4627" i="1"/>
  <c r="M4627" i="1"/>
  <c r="N4627" i="1"/>
  <c r="I4628" i="1"/>
  <c r="K4628" i="1" s="1"/>
  <c r="J4628" i="1"/>
  <c r="O4628" i="1" s="1"/>
  <c r="L4628" i="1"/>
  <c r="N4628" i="1"/>
  <c r="I4629" i="1"/>
  <c r="J4629" i="1"/>
  <c r="O4629" i="1" s="1"/>
  <c r="I4630" i="1"/>
  <c r="J4630" i="1"/>
  <c r="O4630" i="1" s="1"/>
  <c r="L4630" i="1"/>
  <c r="N4630" i="1"/>
  <c r="I4631" i="1"/>
  <c r="J4631" i="1"/>
  <c r="O4631" i="1" s="1"/>
  <c r="I4632" i="1"/>
  <c r="J4632" i="1"/>
  <c r="O4632" i="1" s="1"/>
  <c r="K4632" i="1"/>
  <c r="L4632" i="1"/>
  <c r="M4632" i="1"/>
  <c r="N4632" i="1"/>
  <c r="I4633" i="1"/>
  <c r="N4633" i="1" s="1"/>
  <c r="J4633" i="1"/>
  <c r="O4633" i="1" s="1"/>
  <c r="K4633" i="1"/>
  <c r="M4633" i="1"/>
  <c r="I4634" i="1"/>
  <c r="J4634" i="1"/>
  <c r="O4634" i="1" s="1"/>
  <c r="K4634" i="1"/>
  <c r="L4634" i="1"/>
  <c r="M4634" i="1"/>
  <c r="N4634" i="1"/>
  <c r="I4635" i="1"/>
  <c r="J4635" i="1"/>
  <c r="O4635" i="1" s="1"/>
  <c r="I4636" i="1"/>
  <c r="K4636" i="1" s="1"/>
  <c r="J4636" i="1"/>
  <c r="O4636" i="1" s="1"/>
  <c r="L4636" i="1"/>
  <c r="N4636" i="1"/>
  <c r="I4637" i="1"/>
  <c r="K4637" i="1" s="1"/>
  <c r="J4637" i="1"/>
  <c r="O4637" i="1" s="1"/>
  <c r="M4637" i="1"/>
  <c r="I4638" i="1"/>
  <c r="J4638" i="1"/>
  <c r="O4638" i="1" s="1"/>
  <c r="I4639" i="1"/>
  <c r="M4639" i="1" s="1"/>
  <c r="J4639" i="1"/>
  <c r="O4639" i="1" s="1"/>
  <c r="K4639" i="1"/>
  <c r="I4640" i="1"/>
  <c r="J4640" i="1"/>
  <c r="O4640" i="1" s="1"/>
  <c r="K4640" i="1"/>
  <c r="L4640" i="1"/>
  <c r="M4640" i="1"/>
  <c r="N4640" i="1"/>
  <c r="I4641" i="1"/>
  <c r="N4641" i="1" s="1"/>
  <c r="J4641" i="1"/>
  <c r="O4641" i="1" s="1"/>
  <c r="K4641" i="1"/>
  <c r="L4641" i="1"/>
  <c r="M4641" i="1"/>
  <c r="I4642" i="1"/>
  <c r="J4642" i="1"/>
  <c r="O4642" i="1" s="1"/>
  <c r="K4642" i="1"/>
  <c r="L4642" i="1"/>
  <c r="M4642" i="1"/>
  <c r="N4642" i="1"/>
  <c r="I4643" i="1"/>
  <c r="L4643" i="1" s="1"/>
  <c r="J4643" i="1"/>
  <c r="O4643" i="1" s="1"/>
  <c r="M4643" i="1"/>
  <c r="I4644" i="1"/>
  <c r="K4644" i="1" s="1"/>
  <c r="J4644" i="1"/>
  <c r="O4644" i="1" s="1"/>
  <c r="L4644" i="1"/>
  <c r="N4644" i="1"/>
  <c r="I4645" i="1"/>
  <c r="J4645" i="1"/>
  <c r="O4645" i="1" s="1"/>
  <c r="K4645" i="1"/>
  <c r="M4645" i="1"/>
  <c r="I4646" i="1"/>
  <c r="L4646" i="1" s="1"/>
  <c r="J4646" i="1"/>
  <c r="O4646" i="1" s="1"/>
  <c r="N4646" i="1"/>
  <c r="I4647" i="1"/>
  <c r="J4647" i="1"/>
  <c r="O4647" i="1" s="1"/>
  <c r="K4647" i="1"/>
  <c r="M4647" i="1"/>
  <c r="I4648" i="1"/>
  <c r="J4648" i="1"/>
  <c r="O4648" i="1" s="1"/>
  <c r="K4648" i="1"/>
  <c r="L4648" i="1"/>
  <c r="M4648" i="1"/>
  <c r="N4648" i="1"/>
  <c r="I4649" i="1"/>
  <c r="N4649" i="1" s="1"/>
  <c r="J4649" i="1"/>
  <c r="O4649" i="1" s="1"/>
  <c r="K4649" i="1"/>
  <c r="M4649" i="1"/>
  <c r="I4650" i="1"/>
  <c r="J4650" i="1"/>
  <c r="O4650" i="1" s="1"/>
  <c r="K4650" i="1"/>
  <c r="L4650" i="1"/>
  <c r="M4650" i="1"/>
  <c r="N4650" i="1"/>
  <c r="I4651" i="1"/>
  <c r="L4651" i="1" s="1"/>
  <c r="J4651" i="1"/>
  <c r="O4651" i="1" s="1"/>
  <c r="K4651" i="1"/>
  <c r="M4651" i="1"/>
  <c r="I4652" i="1"/>
  <c r="K4652" i="1" s="1"/>
  <c r="J4652" i="1"/>
  <c r="O4652" i="1" s="1"/>
  <c r="L4652" i="1"/>
  <c r="N4652" i="1"/>
  <c r="I4653" i="1"/>
  <c r="J4653" i="1"/>
  <c r="O4653" i="1" s="1"/>
  <c r="I4654" i="1"/>
  <c r="J4654" i="1"/>
  <c r="O4654" i="1" s="1"/>
  <c r="L4654" i="1"/>
  <c r="N4654" i="1"/>
  <c r="I4655" i="1"/>
  <c r="M4655" i="1" s="1"/>
  <c r="J4655" i="1"/>
  <c r="O4655" i="1" s="1"/>
  <c r="K4655" i="1"/>
  <c r="I4656" i="1"/>
  <c r="J4656" i="1"/>
  <c r="O4656" i="1" s="1"/>
  <c r="K4656" i="1"/>
  <c r="L4656" i="1"/>
  <c r="M4656" i="1"/>
  <c r="N4656" i="1"/>
  <c r="I4657" i="1"/>
  <c r="N4657" i="1" s="1"/>
  <c r="J4657" i="1"/>
  <c r="O4657" i="1" s="1"/>
  <c r="K4657" i="1"/>
  <c r="L4657" i="1"/>
  <c r="M4657" i="1"/>
  <c r="I4658" i="1"/>
  <c r="J4658" i="1"/>
  <c r="O4658" i="1" s="1"/>
  <c r="K4658" i="1"/>
  <c r="L4658" i="1"/>
  <c r="M4658" i="1"/>
  <c r="N4658" i="1"/>
  <c r="I4659" i="1"/>
  <c r="J4659" i="1"/>
  <c r="O4659" i="1" s="1"/>
  <c r="I4660" i="1"/>
  <c r="K4660" i="1" s="1"/>
  <c r="J4660" i="1"/>
  <c r="O4660" i="1" s="1"/>
  <c r="L4660" i="1"/>
  <c r="N4660" i="1"/>
  <c r="I4661" i="1"/>
  <c r="M4661" i="1" s="1"/>
  <c r="J4661" i="1"/>
  <c r="O4661" i="1" s="1"/>
  <c r="K4661" i="1"/>
  <c r="I4662" i="1"/>
  <c r="J4662" i="1"/>
  <c r="O4662" i="1" s="1"/>
  <c r="I4663" i="1"/>
  <c r="J4663" i="1"/>
  <c r="O4663" i="1" s="1"/>
  <c r="K4663" i="1"/>
  <c r="M4663" i="1"/>
  <c r="I4664" i="1"/>
  <c r="J4664" i="1"/>
  <c r="O4664" i="1" s="1"/>
  <c r="K4664" i="1"/>
  <c r="L4664" i="1"/>
  <c r="M4664" i="1"/>
  <c r="N4664" i="1"/>
  <c r="I4665" i="1"/>
  <c r="J4665" i="1"/>
  <c r="O4665" i="1" s="1"/>
  <c r="I4666" i="1"/>
  <c r="J4666" i="1"/>
  <c r="O4666" i="1" s="1"/>
  <c r="K4666" i="1"/>
  <c r="L4666" i="1"/>
  <c r="M4666" i="1"/>
  <c r="N4666" i="1"/>
  <c r="I4667" i="1"/>
  <c r="L4667" i="1" s="1"/>
  <c r="J4667" i="1"/>
  <c r="O4667" i="1" s="1"/>
  <c r="K4667" i="1"/>
  <c r="N4667" i="1"/>
  <c r="I4668" i="1"/>
  <c r="K4668" i="1" s="1"/>
  <c r="J4668" i="1"/>
  <c r="O4668" i="1" s="1"/>
  <c r="L4668" i="1"/>
  <c r="N4668" i="1"/>
  <c r="I4669" i="1"/>
  <c r="J4669" i="1"/>
  <c r="O4669" i="1" s="1"/>
  <c r="K4669" i="1"/>
  <c r="M4669" i="1"/>
  <c r="I4670" i="1"/>
  <c r="N4670" i="1" s="1"/>
  <c r="J4670" i="1"/>
  <c r="O4670" i="1" s="1"/>
  <c r="L4670" i="1"/>
  <c r="I4671" i="1"/>
  <c r="J4671" i="1"/>
  <c r="O4671" i="1" s="1"/>
  <c r="I4672" i="1"/>
  <c r="J4672" i="1"/>
  <c r="O4672" i="1" s="1"/>
  <c r="K4672" i="1"/>
  <c r="L4672" i="1"/>
  <c r="M4672" i="1"/>
  <c r="N4672" i="1"/>
  <c r="I4673" i="1"/>
  <c r="N4673" i="1" s="1"/>
  <c r="J4673" i="1"/>
  <c r="O4673" i="1" s="1"/>
  <c r="L4673" i="1"/>
  <c r="I4674" i="1"/>
  <c r="J4674" i="1"/>
  <c r="O4674" i="1" s="1"/>
  <c r="K4674" i="1"/>
  <c r="L4674" i="1"/>
  <c r="M4674" i="1"/>
  <c r="N4674" i="1"/>
  <c r="I4675" i="1"/>
  <c r="L4675" i="1" s="1"/>
  <c r="J4675" i="1"/>
  <c r="O4675" i="1" s="1"/>
  <c r="K4675" i="1"/>
  <c r="M4675" i="1"/>
  <c r="N4675" i="1"/>
  <c r="I4676" i="1"/>
  <c r="K4676" i="1" s="1"/>
  <c r="J4676" i="1"/>
  <c r="O4676" i="1" s="1"/>
  <c r="L4676" i="1"/>
  <c r="N4676" i="1"/>
  <c r="I4677" i="1"/>
  <c r="M4677" i="1" s="1"/>
  <c r="J4677" i="1"/>
  <c r="O4677" i="1" s="1"/>
  <c r="K4677" i="1"/>
  <c r="I4678" i="1"/>
  <c r="J4678" i="1"/>
  <c r="O4678" i="1" s="1"/>
  <c r="L4678" i="1"/>
  <c r="N4678" i="1"/>
  <c r="I4679" i="1"/>
  <c r="K4679" i="1" s="1"/>
  <c r="J4679" i="1"/>
  <c r="O4679" i="1" s="1"/>
  <c r="M4679" i="1"/>
  <c r="I4680" i="1"/>
  <c r="J4680" i="1"/>
  <c r="O4680" i="1" s="1"/>
  <c r="K4680" i="1"/>
  <c r="L4680" i="1"/>
  <c r="M4680" i="1"/>
  <c r="N4680" i="1"/>
  <c r="I4681" i="1"/>
  <c r="N4681" i="1" s="1"/>
  <c r="J4681" i="1"/>
  <c r="O4681" i="1" s="1"/>
  <c r="K4681" i="1"/>
  <c r="L4681" i="1"/>
  <c r="I4682" i="1"/>
  <c r="J4682" i="1"/>
  <c r="O4682" i="1" s="1"/>
  <c r="K4682" i="1"/>
  <c r="L4682" i="1"/>
  <c r="M4682" i="1"/>
  <c r="N4682" i="1"/>
  <c r="I4683" i="1"/>
  <c r="L4683" i="1" s="1"/>
  <c r="J4683" i="1"/>
  <c r="O4683" i="1" s="1"/>
  <c r="K4683" i="1"/>
  <c r="N4683" i="1"/>
  <c r="I4684" i="1"/>
  <c r="K4684" i="1" s="1"/>
  <c r="J4684" i="1"/>
  <c r="O4684" i="1" s="1"/>
  <c r="L4684" i="1"/>
  <c r="N4684" i="1"/>
  <c r="I4685" i="1"/>
  <c r="J4685" i="1"/>
  <c r="O4685" i="1" s="1"/>
  <c r="K4685" i="1"/>
  <c r="M4685" i="1"/>
  <c r="I4686" i="1"/>
  <c r="N4686" i="1" s="1"/>
  <c r="J4686" i="1"/>
  <c r="O4686" i="1" s="1"/>
  <c r="L4686" i="1"/>
  <c r="I4687" i="1"/>
  <c r="J4687" i="1"/>
  <c r="O4687" i="1" s="1"/>
  <c r="K4687" i="1"/>
  <c r="M4687" i="1"/>
  <c r="I4688" i="1"/>
  <c r="J4688" i="1"/>
  <c r="O4688" i="1" s="1"/>
  <c r="K4688" i="1"/>
  <c r="L4688" i="1"/>
  <c r="M4688" i="1"/>
  <c r="N4688" i="1"/>
  <c r="I4689" i="1"/>
  <c r="J4689" i="1"/>
  <c r="O4689" i="1" s="1"/>
  <c r="I4690" i="1"/>
  <c r="J4690" i="1"/>
  <c r="O4690" i="1" s="1"/>
  <c r="K4690" i="1"/>
  <c r="L4690" i="1"/>
  <c r="M4690" i="1"/>
  <c r="N4690" i="1"/>
  <c r="I4691" i="1"/>
  <c r="L4691" i="1" s="1"/>
  <c r="J4691" i="1"/>
  <c r="O4691" i="1" s="1"/>
  <c r="K4691" i="1"/>
  <c r="M4691" i="1"/>
  <c r="N4691" i="1"/>
  <c r="I4692" i="1"/>
  <c r="K4692" i="1" s="1"/>
  <c r="J4692" i="1"/>
  <c r="O4692" i="1" s="1"/>
  <c r="L4692" i="1"/>
  <c r="N4692" i="1"/>
  <c r="I4693" i="1"/>
  <c r="J4693" i="1"/>
  <c r="O4693" i="1" s="1"/>
  <c r="I4694" i="1"/>
  <c r="J4694" i="1"/>
  <c r="O4694" i="1" s="1"/>
  <c r="L4694" i="1"/>
  <c r="N4694" i="1"/>
  <c r="I4695" i="1"/>
  <c r="J4695" i="1"/>
  <c r="O4695" i="1" s="1"/>
  <c r="I4696" i="1"/>
  <c r="J4696" i="1"/>
  <c r="O4696" i="1" s="1"/>
  <c r="K4696" i="1"/>
  <c r="L4696" i="1"/>
  <c r="M4696" i="1"/>
  <c r="N4696" i="1"/>
  <c r="I4697" i="1"/>
  <c r="N4697" i="1" s="1"/>
  <c r="J4697" i="1"/>
  <c r="O4697" i="1" s="1"/>
  <c r="K4697" i="1"/>
  <c r="M4697" i="1"/>
  <c r="I4698" i="1"/>
  <c r="J4698" i="1"/>
  <c r="O4698" i="1" s="1"/>
  <c r="K4698" i="1"/>
  <c r="L4698" i="1"/>
  <c r="M4698" i="1"/>
  <c r="N4698" i="1"/>
  <c r="I4699" i="1"/>
  <c r="J4699" i="1"/>
  <c r="O4699" i="1" s="1"/>
  <c r="I4700" i="1"/>
  <c r="K4700" i="1" s="1"/>
  <c r="J4700" i="1"/>
  <c r="O4700" i="1" s="1"/>
  <c r="L4700" i="1"/>
  <c r="N4700" i="1"/>
  <c r="I4701" i="1"/>
  <c r="K4701" i="1" s="1"/>
  <c r="J4701" i="1"/>
  <c r="O4701" i="1" s="1"/>
  <c r="M4701" i="1"/>
  <c r="I4702" i="1"/>
  <c r="J4702" i="1"/>
  <c r="O4702" i="1" s="1"/>
  <c r="I4703" i="1"/>
  <c r="M4703" i="1" s="1"/>
  <c r="J4703" i="1"/>
  <c r="O4703" i="1" s="1"/>
  <c r="K4703" i="1"/>
  <c r="I4704" i="1"/>
  <c r="J4704" i="1"/>
  <c r="O4704" i="1" s="1"/>
  <c r="K4704" i="1"/>
  <c r="L4704" i="1"/>
  <c r="M4704" i="1"/>
  <c r="N4704" i="1"/>
  <c r="I4705" i="1"/>
  <c r="N4705" i="1" s="1"/>
  <c r="J4705" i="1"/>
  <c r="O4705" i="1" s="1"/>
  <c r="K4705" i="1"/>
  <c r="L4705" i="1"/>
  <c r="M4705" i="1"/>
  <c r="I4706" i="1"/>
  <c r="J4706" i="1"/>
  <c r="O4706" i="1" s="1"/>
  <c r="K4706" i="1"/>
  <c r="L4706" i="1"/>
  <c r="M4706" i="1"/>
  <c r="N4706" i="1"/>
  <c r="I4707" i="1"/>
  <c r="L4707" i="1" s="1"/>
  <c r="J4707" i="1"/>
  <c r="O4707" i="1" s="1"/>
  <c r="M4707" i="1"/>
  <c r="I4708" i="1"/>
  <c r="K4708" i="1" s="1"/>
  <c r="J4708" i="1"/>
  <c r="O4708" i="1" s="1"/>
  <c r="L4708" i="1"/>
  <c r="N4708" i="1"/>
  <c r="I4709" i="1"/>
  <c r="J4709" i="1"/>
  <c r="O4709" i="1" s="1"/>
  <c r="K4709" i="1"/>
  <c r="M4709" i="1"/>
  <c r="I4710" i="1"/>
  <c r="L4710" i="1" s="1"/>
  <c r="J4710" i="1"/>
  <c r="O4710" i="1" s="1"/>
  <c r="N4710" i="1"/>
  <c r="I4711" i="1"/>
  <c r="J4711" i="1"/>
  <c r="O4711" i="1" s="1"/>
  <c r="K4711" i="1"/>
  <c r="M4711" i="1"/>
  <c r="I4712" i="1"/>
  <c r="J4712" i="1"/>
  <c r="O4712" i="1" s="1"/>
  <c r="K4712" i="1"/>
  <c r="L4712" i="1"/>
  <c r="M4712" i="1"/>
  <c r="N4712" i="1"/>
  <c r="I4713" i="1"/>
  <c r="N4713" i="1" s="1"/>
  <c r="J4713" i="1"/>
  <c r="O4713" i="1" s="1"/>
  <c r="K4713" i="1"/>
  <c r="M4713" i="1"/>
  <c r="I4714" i="1"/>
  <c r="J4714" i="1"/>
  <c r="O4714" i="1" s="1"/>
  <c r="K4714" i="1"/>
  <c r="L4714" i="1"/>
  <c r="M4714" i="1"/>
  <c r="N4714" i="1"/>
  <c r="I4715" i="1"/>
  <c r="L4715" i="1" s="1"/>
  <c r="J4715" i="1"/>
  <c r="O4715" i="1" s="1"/>
  <c r="K4715" i="1"/>
  <c r="M4715" i="1"/>
  <c r="I4716" i="1"/>
  <c r="K4716" i="1" s="1"/>
  <c r="J4716" i="1"/>
  <c r="O4716" i="1" s="1"/>
  <c r="L4716" i="1"/>
  <c r="N4716" i="1"/>
  <c r="I4717" i="1"/>
  <c r="J4717" i="1"/>
  <c r="O4717" i="1" s="1"/>
  <c r="I4718" i="1"/>
  <c r="J4718" i="1"/>
  <c r="O4718" i="1" s="1"/>
  <c r="L4718" i="1"/>
  <c r="N4718" i="1"/>
  <c r="I4719" i="1"/>
  <c r="M4719" i="1" s="1"/>
  <c r="J4719" i="1"/>
  <c r="O4719" i="1" s="1"/>
  <c r="K4719" i="1"/>
  <c r="I4720" i="1"/>
  <c r="J4720" i="1"/>
  <c r="O4720" i="1" s="1"/>
  <c r="K4720" i="1"/>
  <c r="L4720" i="1"/>
  <c r="M4720" i="1"/>
  <c r="N4720" i="1"/>
  <c r="I4721" i="1"/>
  <c r="N4721" i="1" s="1"/>
  <c r="J4721" i="1"/>
  <c r="O4721" i="1" s="1"/>
  <c r="K4721" i="1"/>
  <c r="L4721" i="1"/>
  <c r="M4721" i="1"/>
  <c r="I4722" i="1"/>
  <c r="J4722" i="1"/>
  <c r="O4722" i="1" s="1"/>
  <c r="K4722" i="1"/>
  <c r="L4722" i="1"/>
  <c r="M4722" i="1"/>
  <c r="N4722" i="1"/>
  <c r="I4723" i="1"/>
  <c r="J4723" i="1"/>
  <c r="O4723" i="1" s="1"/>
  <c r="I4724" i="1"/>
  <c r="K4724" i="1" s="1"/>
  <c r="J4724" i="1"/>
  <c r="O4724" i="1" s="1"/>
  <c r="L4724" i="1"/>
  <c r="N4724" i="1"/>
  <c r="I4725" i="1"/>
  <c r="M4725" i="1" s="1"/>
  <c r="J4725" i="1"/>
  <c r="O4725" i="1" s="1"/>
  <c r="K4725" i="1"/>
  <c r="I4726" i="1"/>
  <c r="J4726" i="1"/>
  <c r="O4726" i="1" s="1"/>
  <c r="I4727" i="1"/>
  <c r="J4727" i="1"/>
  <c r="O4727" i="1" s="1"/>
  <c r="K4727" i="1"/>
  <c r="M4727" i="1"/>
  <c r="I4728" i="1"/>
  <c r="J4728" i="1"/>
  <c r="O4728" i="1" s="1"/>
  <c r="K4728" i="1"/>
  <c r="L4728" i="1"/>
  <c r="M4728" i="1"/>
  <c r="N4728" i="1"/>
  <c r="I4729" i="1"/>
  <c r="J4729" i="1"/>
  <c r="O4729" i="1" s="1"/>
  <c r="I4730" i="1"/>
  <c r="J4730" i="1"/>
  <c r="O4730" i="1" s="1"/>
  <c r="K4730" i="1"/>
  <c r="L4730" i="1"/>
  <c r="M4730" i="1"/>
  <c r="N4730" i="1"/>
  <c r="I4731" i="1"/>
  <c r="L4731" i="1" s="1"/>
  <c r="J4731" i="1"/>
  <c r="O4731" i="1" s="1"/>
  <c r="K4731" i="1"/>
  <c r="N4731" i="1"/>
  <c r="I4732" i="1"/>
  <c r="K4732" i="1" s="1"/>
  <c r="J4732" i="1"/>
  <c r="O4732" i="1" s="1"/>
  <c r="L4732" i="1"/>
  <c r="N4732" i="1"/>
  <c r="I4733" i="1"/>
  <c r="J4733" i="1"/>
  <c r="O4733" i="1" s="1"/>
  <c r="K4733" i="1"/>
  <c r="M4733" i="1"/>
  <c r="I4734" i="1"/>
  <c r="N4734" i="1" s="1"/>
  <c r="J4734" i="1"/>
  <c r="O4734" i="1" s="1"/>
  <c r="L4734" i="1"/>
  <c r="I4735" i="1"/>
  <c r="J4735" i="1"/>
  <c r="O4735" i="1" s="1"/>
  <c r="I4736" i="1"/>
  <c r="J4736" i="1"/>
  <c r="O4736" i="1" s="1"/>
  <c r="K4736" i="1"/>
  <c r="L4736" i="1"/>
  <c r="M4736" i="1"/>
  <c r="N4736" i="1"/>
  <c r="I4737" i="1"/>
  <c r="N4737" i="1" s="1"/>
  <c r="J4737" i="1"/>
  <c r="O4737" i="1" s="1"/>
  <c r="L4737" i="1"/>
  <c r="I4738" i="1"/>
  <c r="J4738" i="1"/>
  <c r="O4738" i="1" s="1"/>
  <c r="K4738" i="1"/>
  <c r="L4738" i="1"/>
  <c r="M4738" i="1"/>
  <c r="N4738" i="1"/>
  <c r="I4739" i="1"/>
  <c r="L4739" i="1" s="1"/>
  <c r="J4739" i="1"/>
  <c r="O4739" i="1" s="1"/>
  <c r="K4739" i="1"/>
  <c r="M4739" i="1"/>
  <c r="N4739" i="1"/>
  <c r="I4740" i="1"/>
  <c r="K4740" i="1" s="1"/>
  <c r="J4740" i="1"/>
  <c r="O4740" i="1" s="1"/>
  <c r="L4740" i="1"/>
  <c r="N4740" i="1"/>
  <c r="I4741" i="1"/>
  <c r="M4741" i="1" s="1"/>
  <c r="J4741" i="1"/>
  <c r="O4741" i="1" s="1"/>
  <c r="K4741" i="1"/>
  <c r="I4742" i="1"/>
  <c r="J4742" i="1"/>
  <c r="O4742" i="1" s="1"/>
  <c r="L4742" i="1"/>
  <c r="N4742" i="1"/>
  <c r="I4743" i="1"/>
  <c r="K4743" i="1" s="1"/>
  <c r="J4743" i="1"/>
  <c r="O4743" i="1" s="1"/>
  <c r="M4743" i="1"/>
  <c r="I4744" i="1"/>
  <c r="J4744" i="1"/>
  <c r="O4744" i="1" s="1"/>
  <c r="K4744" i="1"/>
  <c r="L4744" i="1"/>
  <c r="M4744" i="1"/>
  <c r="N4744" i="1"/>
  <c r="I4745" i="1"/>
  <c r="N4745" i="1" s="1"/>
  <c r="J4745" i="1"/>
  <c r="O4745" i="1" s="1"/>
  <c r="K4745" i="1"/>
  <c r="L4745" i="1"/>
  <c r="I4746" i="1"/>
  <c r="J4746" i="1"/>
  <c r="O4746" i="1" s="1"/>
  <c r="K4746" i="1"/>
  <c r="L4746" i="1"/>
  <c r="M4746" i="1"/>
  <c r="N4746" i="1"/>
  <c r="I4747" i="1"/>
  <c r="L4747" i="1" s="1"/>
  <c r="J4747" i="1"/>
  <c r="O4747" i="1" s="1"/>
  <c r="K4747" i="1"/>
  <c r="N4747" i="1"/>
  <c r="I4748" i="1"/>
  <c r="K4748" i="1" s="1"/>
  <c r="J4748" i="1"/>
  <c r="O4748" i="1" s="1"/>
  <c r="L4748" i="1"/>
  <c r="N4748" i="1"/>
  <c r="I4749" i="1"/>
  <c r="J4749" i="1"/>
  <c r="O4749" i="1" s="1"/>
  <c r="K4749" i="1"/>
  <c r="M4749" i="1"/>
  <c r="I4750" i="1"/>
  <c r="N4750" i="1" s="1"/>
  <c r="J4750" i="1"/>
  <c r="O4750" i="1" s="1"/>
  <c r="L4750" i="1"/>
  <c r="I4751" i="1"/>
  <c r="J4751" i="1"/>
  <c r="O4751" i="1" s="1"/>
  <c r="K4751" i="1"/>
  <c r="M4751" i="1"/>
  <c r="I4752" i="1"/>
  <c r="J4752" i="1"/>
  <c r="O4752" i="1" s="1"/>
  <c r="K4752" i="1"/>
  <c r="L4752" i="1"/>
  <c r="M4752" i="1"/>
  <c r="N4752" i="1"/>
  <c r="I4753" i="1"/>
  <c r="J4753" i="1"/>
  <c r="O4753" i="1" s="1"/>
  <c r="I4754" i="1"/>
  <c r="J4754" i="1"/>
  <c r="O4754" i="1" s="1"/>
  <c r="K4754" i="1"/>
  <c r="L4754" i="1"/>
  <c r="M4754" i="1"/>
  <c r="N4754" i="1"/>
  <c r="I4755" i="1"/>
  <c r="L4755" i="1" s="1"/>
  <c r="J4755" i="1"/>
  <c r="O4755" i="1" s="1"/>
  <c r="K4755" i="1"/>
  <c r="M4755" i="1"/>
  <c r="N4755" i="1"/>
  <c r="I4756" i="1"/>
  <c r="K4756" i="1" s="1"/>
  <c r="J4756" i="1"/>
  <c r="O4756" i="1" s="1"/>
  <c r="L4756" i="1"/>
  <c r="N4756" i="1"/>
  <c r="I4757" i="1"/>
  <c r="J4757" i="1"/>
  <c r="O4757" i="1" s="1"/>
  <c r="I4758" i="1"/>
  <c r="J4758" i="1"/>
  <c r="O4758" i="1" s="1"/>
  <c r="L4758" i="1"/>
  <c r="N4758" i="1"/>
  <c r="I4759" i="1"/>
  <c r="J4759" i="1"/>
  <c r="O4759" i="1" s="1"/>
  <c r="I4760" i="1"/>
  <c r="J4760" i="1"/>
  <c r="O4760" i="1" s="1"/>
  <c r="K4760" i="1"/>
  <c r="L4760" i="1"/>
  <c r="M4760" i="1"/>
  <c r="N4760" i="1"/>
  <c r="I4761" i="1"/>
  <c r="N4761" i="1" s="1"/>
  <c r="J4761" i="1"/>
  <c r="O4761" i="1" s="1"/>
  <c r="K4761" i="1"/>
  <c r="M4761" i="1"/>
  <c r="I4762" i="1"/>
  <c r="J4762" i="1"/>
  <c r="O4762" i="1" s="1"/>
  <c r="K4762" i="1"/>
  <c r="L4762" i="1"/>
  <c r="M4762" i="1"/>
  <c r="N4762" i="1"/>
  <c r="I4763" i="1"/>
  <c r="J4763" i="1"/>
  <c r="O4763" i="1" s="1"/>
  <c r="I4764" i="1"/>
  <c r="K4764" i="1" s="1"/>
  <c r="J4764" i="1"/>
  <c r="O4764" i="1" s="1"/>
  <c r="L4764" i="1"/>
  <c r="N4764" i="1"/>
  <c r="I4765" i="1"/>
  <c r="K4765" i="1" s="1"/>
  <c r="J4765" i="1"/>
  <c r="O4765" i="1" s="1"/>
  <c r="M4765" i="1"/>
  <c r="I4766" i="1"/>
  <c r="J4766" i="1"/>
  <c r="O4766" i="1" s="1"/>
  <c r="I4767" i="1"/>
  <c r="M4767" i="1" s="1"/>
  <c r="J4767" i="1"/>
  <c r="O4767" i="1" s="1"/>
  <c r="K4767" i="1"/>
  <c r="I4768" i="1"/>
  <c r="J4768" i="1"/>
  <c r="O4768" i="1" s="1"/>
  <c r="K4768" i="1"/>
  <c r="L4768" i="1"/>
  <c r="M4768" i="1"/>
  <c r="N4768" i="1"/>
  <c r="I4769" i="1"/>
  <c r="N4769" i="1" s="1"/>
  <c r="J4769" i="1"/>
  <c r="O4769" i="1" s="1"/>
  <c r="K4769" i="1"/>
  <c r="L4769" i="1"/>
  <c r="M4769" i="1"/>
  <c r="I4770" i="1"/>
  <c r="J4770" i="1"/>
  <c r="O4770" i="1" s="1"/>
  <c r="K4770" i="1"/>
  <c r="L4770" i="1"/>
  <c r="M4770" i="1"/>
  <c r="N4770" i="1"/>
  <c r="I4771" i="1"/>
  <c r="L4771" i="1" s="1"/>
  <c r="J4771" i="1"/>
  <c r="O4771" i="1" s="1"/>
  <c r="M4771" i="1"/>
  <c r="I4772" i="1"/>
  <c r="K4772" i="1" s="1"/>
  <c r="J4772" i="1"/>
  <c r="O4772" i="1" s="1"/>
  <c r="L4772" i="1"/>
  <c r="N4772" i="1"/>
  <c r="I4773" i="1"/>
  <c r="J4773" i="1"/>
  <c r="O4773" i="1" s="1"/>
  <c r="K4773" i="1"/>
  <c r="M4773" i="1"/>
  <c r="I4774" i="1"/>
  <c r="L4774" i="1" s="1"/>
  <c r="J4774" i="1"/>
  <c r="O4774" i="1" s="1"/>
  <c r="N4774" i="1"/>
  <c r="I4775" i="1"/>
  <c r="J4775" i="1"/>
  <c r="O4775" i="1" s="1"/>
  <c r="K4775" i="1"/>
  <c r="M4775" i="1"/>
  <c r="I4776" i="1"/>
  <c r="J4776" i="1"/>
  <c r="O4776" i="1" s="1"/>
  <c r="K4776" i="1"/>
  <c r="L4776" i="1"/>
  <c r="M4776" i="1"/>
  <c r="N4776" i="1"/>
  <c r="I4777" i="1"/>
  <c r="N4777" i="1" s="1"/>
  <c r="J4777" i="1"/>
  <c r="O4777" i="1" s="1"/>
  <c r="K4777" i="1"/>
  <c r="M4777" i="1"/>
  <c r="I4778" i="1"/>
  <c r="J4778" i="1"/>
  <c r="O4778" i="1" s="1"/>
  <c r="K4778" i="1"/>
  <c r="L4778" i="1"/>
  <c r="M4778" i="1"/>
  <c r="N4778" i="1"/>
  <c r="I4779" i="1"/>
  <c r="L4779" i="1" s="1"/>
  <c r="J4779" i="1"/>
  <c r="O4779" i="1" s="1"/>
  <c r="K4779" i="1"/>
  <c r="M4779" i="1"/>
  <c r="I4780" i="1"/>
  <c r="K4780" i="1" s="1"/>
  <c r="J4780" i="1"/>
  <c r="O4780" i="1" s="1"/>
  <c r="L4780" i="1"/>
  <c r="N4780" i="1"/>
  <c r="I4781" i="1"/>
  <c r="J4781" i="1"/>
  <c r="O4781" i="1" s="1"/>
  <c r="I4782" i="1"/>
  <c r="J4782" i="1"/>
  <c r="O4782" i="1" s="1"/>
  <c r="L4782" i="1"/>
  <c r="N4782" i="1"/>
  <c r="I4783" i="1"/>
  <c r="M4783" i="1" s="1"/>
  <c r="J4783" i="1"/>
  <c r="O4783" i="1" s="1"/>
  <c r="K4783" i="1"/>
  <c r="I4784" i="1"/>
  <c r="J4784" i="1"/>
  <c r="O4784" i="1" s="1"/>
  <c r="K4784" i="1"/>
  <c r="L4784" i="1"/>
  <c r="M4784" i="1"/>
  <c r="N4784" i="1"/>
  <c r="I4785" i="1"/>
  <c r="N4785" i="1" s="1"/>
  <c r="J4785" i="1"/>
  <c r="O4785" i="1" s="1"/>
  <c r="K4785" i="1"/>
  <c r="L4785" i="1"/>
  <c r="M4785" i="1"/>
  <c r="I4786" i="1"/>
  <c r="J4786" i="1"/>
  <c r="O4786" i="1" s="1"/>
  <c r="K4786" i="1"/>
  <c r="L4786" i="1"/>
  <c r="M4786" i="1"/>
  <c r="N4786" i="1"/>
  <c r="I4787" i="1"/>
  <c r="J4787" i="1"/>
  <c r="O4787" i="1" s="1"/>
  <c r="I4788" i="1"/>
  <c r="K4788" i="1" s="1"/>
  <c r="J4788" i="1"/>
  <c r="O4788" i="1" s="1"/>
  <c r="L4788" i="1"/>
  <c r="N4788" i="1"/>
  <c r="I4789" i="1"/>
  <c r="M4789" i="1" s="1"/>
  <c r="J4789" i="1"/>
  <c r="O4789" i="1" s="1"/>
  <c r="K4789" i="1"/>
  <c r="I4790" i="1"/>
  <c r="J4790" i="1"/>
  <c r="O4790" i="1" s="1"/>
  <c r="I4791" i="1"/>
  <c r="J4791" i="1"/>
  <c r="O4791" i="1" s="1"/>
  <c r="K4791" i="1"/>
  <c r="M4791" i="1"/>
  <c r="I4792" i="1"/>
  <c r="J4792" i="1"/>
  <c r="O4792" i="1" s="1"/>
  <c r="K4792" i="1"/>
  <c r="L4792" i="1"/>
  <c r="M4792" i="1"/>
  <c r="N4792" i="1"/>
  <c r="I4793" i="1"/>
  <c r="J4793" i="1"/>
  <c r="O4793" i="1" s="1"/>
  <c r="I4794" i="1"/>
  <c r="J4794" i="1"/>
  <c r="O4794" i="1" s="1"/>
  <c r="K4794" i="1"/>
  <c r="L4794" i="1"/>
  <c r="M4794" i="1"/>
  <c r="N4794" i="1"/>
  <c r="I4795" i="1"/>
  <c r="L4795" i="1" s="1"/>
  <c r="J4795" i="1"/>
  <c r="O4795" i="1" s="1"/>
  <c r="K4795" i="1"/>
  <c r="N4795" i="1"/>
  <c r="I4796" i="1"/>
  <c r="K4796" i="1" s="1"/>
  <c r="J4796" i="1"/>
  <c r="O4796" i="1" s="1"/>
  <c r="L4796" i="1"/>
  <c r="N4796" i="1"/>
  <c r="I4797" i="1"/>
  <c r="J4797" i="1"/>
  <c r="O4797" i="1" s="1"/>
  <c r="K4797" i="1"/>
  <c r="M4797" i="1"/>
  <c r="I4798" i="1"/>
  <c r="N4798" i="1" s="1"/>
  <c r="J4798" i="1"/>
  <c r="O4798" i="1" s="1"/>
  <c r="L4798" i="1"/>
  <c r="I4799" i="1"/>
  <c r="J4799" i="1"/>
  <c r="O4799" i="1" s="1"/>
  <c r="I4800" i="1"/>
  <c r="J4800" i="1"/>
  <c r="O4800" i="1" s="1"/>
  <c r="K4800" i="1"/>
  <c r="L4800" i="1"/>
  <c r="M4800" i="1"/>
  <c r="N4800" i="1"/>
  <c r="I4801" i="1"/>
  <c r="N4801" i="1" s="1"/>
  <c r="J4801" i="1"/>
  <c r="O4801" i="1" s="1"/>
  <c r="L4801" i="1"/>
  <c r="I4802" i="1"/>
  <c r="J4802" i="1"/>
  <c r="O4802" i="1" s="1"/>
  <c r="K4802" i="1"/>
  <c r="L4802" i="1"/>
  <c r="M4802" i="1"/>
  <c r="N4802" i="1"/>
  <c r="I4803" i="1"/>
  <c r="L4803" i="1" s="1"/>
  <c r="J4803" i="1"/>
  <c r="O4803" i="1" s="1"/>
  <c r="K4803" i="1"/>
  <c r="M4803" i="1"/>
  <c r="N4803" i="1"/>
  <c r="I4804" i="1"/>
  <c r="K4804" i="1" s="1"/>
  <c r="J4804" i="1"/>
  <c r="O4804" i="1" s="1"/>
  <c r="L4804" i="1"/>
  <c r="N4804" i="1"/>
  <c r="I4805" i="1"/>
  <c r="M4805" i="1" s="1"/>
  <c r="J4805" i="1"/>
  <c r="O4805" i="1" s="1"/>
  <c r="K4805" i="1"/>
  <c r="I4806" i="1"/>
  <c r="J4806" i="1"/>
  <c r="O4806" i="1" s="1"/>
  <c r="L4806" i="1"/>
  <c r="N4806" i="1"/>
  <c r="I4807" i="1"/>
  <c r="K4807" i="1" s="1"/>
  <c r="J4807" i="1"/>
  <c r="O4807" i="1" s="1"/>
  <c r="M4807" i="1"/>
  <c r="I4808" i="1"/>
  <c r="J4808" i="1"/>
  <c r="O4808" i="1" s="1"/>
  <c r="K4808" i="1"/>
  <c r="L4808" i="1"/>
  <c r="M4808" i="1"/>
  <c r="N4808" i="1"/>
  <c r="I4809" i="1"/>
  <c r="N4809" i="1" s="1"/>
  <c r="J4809" i="1"/>
  <c r="O4809" i="1" s="1"/>
  <c r="K4809" i="1"/>
  <c r="L4809" i="1"/>
  <c r="I4810" i="1"/>
  <c r="J4810" i="1"/>
  <c r="O4810" i="1" s="1"/>
  <c r="K4810" i="1"/>
  <c r="L4810" i="1"/>
  <c r="M4810" i="1"/>
  <c r="N4810" i="1"/>
  <c r="I4811" i="1"/>
  <c r="L4811" i="1" s="1"/>
  <c r="J4811" i="1"/>
  <c r="O4811" i="1" s="1"/>
  <c r="K4811" i="1"/>
  <c r="N4811" i="1"/>
  <c r="I4812" i="1"/>
  <c r="K4812" i="1" s="1"/>
  <c r="J4812" i="1"/>
  <c r="O4812" i="1" s="1"/>
  <c r="L4812" i="1"/>
  <c r="N4812" i="1"/>
  <c r="I4813" i="1"/>
  <c r="J4813" i="1"/>
  <c r="O4813" i="1" s="1"/>
  <c r="K4813" i="1"/>
  <c r="M4813" i="1"/>
  <c r="I4814" i="1"/>
  <c r="N4814" i="1" s="1"/>
  <c r="J4814" i="1"/>
  <c r="O4814" i="1" s="1"/>
  <c r="L4814" i="1"/>
  <c r="I4815" i="1"/>
  <c r="J4815" i="1"/>
  <c r="O4815" i="1" s="1"/>
  <c r="K4815" i="1"/>
  <c r="M4815" i="1"/>
  <c r="I4816" i="1"/>
  <c r="J4816" i="1"/>
  <c r="O4816" i="1" s="1"/>
  <c r="K4816" i="1"/>
  <c r="L4816" i="1"/>
  <c r="M4816" i="1"/>
  <c r="N4816" i="1"/>
  <c r="I4817" i="1"/>
  <c r="J4817" i="1"/>
  <c r="O4817" i="1" s="1"/>
  <c r="I4818" i="1"/>
  <c r="J4818" i="1"/>
  <c r="O4818" i="1" s="1"/>
  <c r="K4818" i="1"/>
  <c r="L4818" i="1"/>
  <c r="M4818" i="1"/>
  <c r="N4818" i="1"/>
  <c r="I4819" i="1"/>
  <c r="L4819" i="1" s="1"/>
  <c r="J4819" i="1"/>
  <c r="O4819" i="1" s="1"/>
  <c r="K4819" i="1"/>
  <c r="M4819" i="1"/>
  <c r="N4819" i="1"/>
  <c r="I4820" i="1"/>
  <c r="K4820" i="1" s="1"/>
  <c r="J4820" i="1"/>
  <c r="O4820" i="1" s="1"/>
  <c r="L4820" i="1"/>
  <c r="N4820" i="1"/>
  <c r="I4821" i="1"/>
  <c r="J4821" i="1"/>
  <c r="O4821" i="1" s="1"/>
  <c r="I4822" i="1"/>
  <c r="J4822" i="1"/>
  <c r="O4822" i="1" s="1"/>
  <c r="L4822" i="1"/>
  <c r="N4822" i="1"/>
  <c r="I4823" i="1"/>
  <c r="J4823" i="1"/>
  <c r="O4823" i="1" s="1"/>
  <c r="I4824" i="1"/>
  <c r="J4824" i="1"/>
  <c r="O4824" i="1" s="1"/>
  <c r="K4824" i="1"/>
  <c r="L4824" i="1"/>
  <c r="M4824" i="1"/>
  <c r="N4824" i="1"/>
  <c r="I4825" i="1"/>
  <c r="N4825" i="1" s="1"/>
  <c r="J4825" i="1"/>
  <c r="O4825" i="1" s="1"/>
  <c r="K4825" i="1"/>
  <c r="M4825" i="1"/>
  <c r="I4826" i="1"/>
  <c r="J4826" i="1"/>
  <c r="O4826" i="1" s="1"/>
  <c r="K4826" i="1"/>
  <c r="L4826" i="1"/>
  <c r="M4826" i="1"/>
  <c r="N4826" i="1"/>
  <c r="I4827" i="1"/>
  <c r="J4827" i="1"/>
  <c r="O4827" i="1" s="1"/>
  <c r="I4828" i="1"/>
  <c r="K4828" i="1" s="1"/>
  <c r="J4828" i="1"/>
  <c r="O4828" i="1" s="1"/>
  <c r="L4828" i="1"/>
  <c r="N4828" i="1"/>
  <c r="I4829" i="1"/>
  <c r="K4829" i="1" s="1"/>
  <c r="J4829" i="1"/>
  <c r="O4829" i="1" s="1"/>
  <c r="M4829" i="1"/>
  <c r="I4830" i="1"/>
  <c r="J4830" i="1"/>
  <c r="O4830" i="1" s="1"/>
  <c r="I4831" i="1"/>
  <c r="M4831" i="1" s="1"/>
  <c r="J4831" i="1"/>
  <c r="O4831" i="1" s="1"/>
  <c r="K4831" i="1"/>
  <c r="I4832" i="1"/>
  <c r="J4832" i="1"/>
  <c r="O4832" i="1" s="1"/>
  <c r="K4832" i="1"/>
  <c r="L4832" i="1"/>
  <c r="M4832" i="1"/>
  <c r="N4832" i="1"/>
  <c r="I4833" i="1"/>
  <c r="N4833" i="1" s="1"/>
  <c r="J4833" i="1"/>
  <c r="O4833" i="1" s="1"/>
  <c r="K4833" i="1"/>
  <c r="L4833" i="1"/>
  <c r="M4833" i="1"/>
  <c r="I4834" i="1"/>
  <c r="J4834" i="1"/>
  <c r="O4834" i="1" s="1"/>
  <c r="K4834" i="1"/>
  <c r="L4834" i="1"/>
  <c r="M4834" i="1"/>
  <c r="N4834" i="1"/>
  <c r="I4835" i="1"/>
  <c r="L4835" i="1" s="1"/>
  <c r="J4835" i="1"/>
  <c r="O4835" i="1" s="1"/>
  <c r="M4835" i="1"/>
  <c r="I4836" i="1"/>
  <c r="K4836" i="1" s="1"/>
  <c r="J4836" i="1"/>
  <c r="O4836" i="1" s="1"/>
  <c r="L4836" i="1"/>
  <c r="N4836" i="1"/>
  <c r="I4837" i="1"/>
  <c r="J4837" i="1"/>
  <c r="O4837" i="1" s="1"/>
  <c r="K4837" i="1"/>
  <c r="M4837" i="1"/>
  <c r="I4838" i="1"/>
  <c r="L4838" i="1" s="1"/>
  <c r="J4838" i="1"/>
  <c r="O4838" i="1" s="1"/>
  <c r="N4838" i="1"/>
  <c r="I4839" i="1"/>
  <c r="J4839" i="1"/>
  <c r="O4839" i="1" s="1"/>
  <c r="K4839" i="1"/>
  <c r="M4839" i="1"/>
  <c r="I4840" i="1"/>
  <c r="J4840" i="1"/>
  <c r="O4840" i="1" s="1"/>
  <c r="K4840" i="1"/>
  <c r="L4840" i="1"/>
  <c r="M4840" i="1"/>
  <c r="N4840" i="1"/>
  <c r="I4841" i="1"/>
  <c r="N4841" i="1" s="1"/>
  <c r="J4841" i="1"/>
  <c r="O4841" i="1" s="1"/>
  <c r="K4841" i="1"/>
  <c r="M4841" i="1"/>
  <c r="I4842" i="1"/>
  <c r="J4842" i="1"/>
  <c r="O4842" i="1" s="1"/>
  <c r="K4842" i="1"/>
  <c r="L4842" i="1"/>
  <c r="M4842" i="1"/>
  <c r="N4842" i="1"/>
  <c r="I4843" i="1"/>
  <c r="L4843" i="1" s="1"/>
  <c r="J4843" i="1"/>
  <c r="O4843" i="1" s="1"/>
  <c r="K4843" i="1"/>
  <c r="M4843" i="1"/>
  <c r="I4844" i="1"/>
  <c r="K4844" i="1" s="1"/>
  <c r="J4844" i="1"/>
  <c r="O4844" i="1" s="1"/>
  <c r="L4844" i="1"/>
  <c r="N4844" i="1"/>
  <c r="I4845" i="1"/>
  <c r="J4845" i="1"/>
  <c r="O4845" i="1" s="1"/>
  <c r="I4846" i="1"/>
  <c r="J4846" i="1"/>
  <c r="O4846" i="1" s="1"/>
  <c r="L4846" i="1"/>
  <c r="N4846" i="1"/>
  <c r="I4847" i="1"/>
  <c r="M4847" i="1" s="1"/>
  <c r="J4847" i="1"/>
  <c r="O4847" i="1" s="1"/>
  <c r="K4847" i="1"/>
  <c r="I4848" i="1"/>
  <c r="J4848" i="1"/>
  <c r="O4848" i="1" s="1"/>
  <c r="K4848" i="1"/>
  <c r="L4848" i="1"/>
  <c r="M4848" i="1"/>
  <c r="N4848" i="1"/>
  <c r="I4849" i="1"/>
  <c r="N4849" i="1" s="1"/>
  <c r="J4849" i="1"/>
  <c r="O4849" i="1" s="1"/>
  <c r="K4849" i="1"/>
  <c r="L4849" i="1"/>
  <c r="M4849" i="1"/>
  <c r="I4850" i="1"/>
  <c r="J4850" i="1"/>
  <c r="O4850" i="1" s="1"/>
  <c r="K4850" i="1"/>
  <c r="L4850" i="1"/>
  <c r="M4850" i="1"/>
  <c r="N4850" i="1"/>
  <c r="I4851" i="1"/>
  <c r="J4851" i="1"/>
  <c r="O4851" i="1" s="1"/>
  <c r="I4852" i="1"/>
  <c r="K4852" i="1" s="1"/>
  <c r="J4852" i="1"/>
  <c r="O4852" i="1" s="1"/>
  <c r="L4852" i="1"/>
  <c r="N4852" i="1"/>
  <c r="I4853" i="1"/>
  <c r="M4853" i="1" s="1"/>
  <c r="J4853" i="1"/>
  <c r="O4853" i="1" s="1"/>
  <c r="K4853" i="1"/>
  <c r="I4854" i="1"/>
  <c r="J4854" i="1"/>
  <c r="O4854" i="1" s="1"/>
  <c r="I4855" i="1"/>
  <c r="J4855" i="1"/>
  <c r="O4855" i="1" s="1"/>
  <c r="K4855" i="1"/>
  <c r="M4855" i="1"/>
  <c r="I4856" i="1"/>
  <c r="J4856" i="1"/>
  <c r="O4856" i="1" s="1"/>
  <c r="K4856" i="1"/>
  <c r="L4856" i="1"/>
  <c r="M4856" i="1"/>
  <c r="N4856" i="1"/>
  <c r="I4857" i="1"/>
  <c r="J4857" i="1"/>
  <c r="O4857" i="1" s="1"/>
  <c r="I4858" i="1"/>
  <c r="J4858" i="1"/>
  <c r="O4858" i="1" s="1"/>
  <c r="K4858" i="1"/>
  <c r="L4858" i="1"/>
  <c r="M4858" i="1"/>
  <c r="N4858" i="1"/>
  <c r="I4859" i="1"/>
  <c r="L4859" i="1" s="1"/>
  <c r="J4859" i="1"/>
  <c r="O4859" i="1" s="1"/>
  <c r="K4859" i="1"/>
  <c r="N4859" i="1"/>
  <c r="I4860" i="1"/>
  <c r="K4860" i="1" s="1"/>
  <c r="J4860" i="1"/>
  <c r="O4860" i="1" s="1"/>
  <c r="L4860" i="1"/>
  <c r="N4860" i="1"/>
  <c r="I4861" i="1"/>
  <c r="J4861" i="1"/>
  <c r="O4861" i="1" s="1"/>
  <c r="K4861" i="1"/>
  <c r="M4861" i="1"/>
  <c r="I4862" i="1"/>
  <c r="N4862" i="1" s="1"/>
  <c r="J4862" i="1"/>
  <c r="O4862" i="1" s="1"/>
  <c r="L4862" i="1"/>
  <c r="I4863" i="1"/>
  <c r="J4863" i="1"/>
  <c r="O4863" i="1" s="1"/>
  <c r="I4864" i="1"/>
  <c r="J4864" i="1"/>
  <c r="O4864" i="1" s="1"/>
  <c r="K4864" i="1"/>
  <c r="L4864" i="1"/>
  <c r="M4864" i="1"/>
  <c r="N4864" i="1"/>
  <c r="I4865" i="1"/>
  <c r="N4865" i="1" s="1"/>
  <c r="J4865" i="1"/>
  <c r="O4865" i="1" s="1"/>
  <c r="L4865" i="1"/>
  <c r="I4866" i="1"/>
  <c r="J4866" i="1"/>
  <c r="O4866" i="1" s="1"/>
  <c r="K4866" i="1"/>
  <c r="L4866" i="1"/>
  <c r="M4866" i="1"/>
  <c r="N4866" i="1"/>
  <c r="I4867" i="1"/>
  <c r="L4867" i="1" s="1"/>
  <c r="J4867" i="1"/>
  <c r="O4867" i="1" s="1"/>
  <c r="K4867" i="1"/>
  <c r="M4867" i="1"/>
  <c r="N4867" i="1"/>
  <c r="I4868" i="1"/>
  <c r="K4868" i="1" s="1"/>
  <c r="J4868" i="1"/>
  <c r="O4868" i="1" s="1"/>
  <c r="L4868" i="1"/>
  <c r="N4868" i="1"/>
  <c r="I4869" i="1"/>
  <c r="M4869" i="1" s="1"/>
  <c r="J4869" i="1"/>
  <c r="O4869" i="1" s="1"/>
  <c r="K4869" i="1"/>
  <c r="I4870" i="1"/>
  <c r="J4870" i="1"/>
  <c r="O4870" i="1" s="1"/>
  <c r="L4870" i="1"/>
  <c r="N4870" i="1"/>
  <c r="I4871" i="1"/>
  <c r="K4871" i="1" s="1"/>
  <c r="J4871" i="1"/>
  <c r="O4871" i="1" s="1"/>
  <c r="M4871" i="1"/>
  <c r="I4872" i="1"/>
  <c r="J4872" i="1"/>
  <c r="O4872" i="1" s="1"/>
  <c r="K4872" i="1"/>
  <c r="L4872" i="1"/>
  <c r="M4872" i="1"/>
  <c r="N4872" i="1"/>
  <c r="I4873" i="1"/>
  <c r="N4873" i="1" s="1"/>
  <c r="J4873" i="1"/>
  <c r="O4873" i="1" s="1"/>
  <c r="K4873" i="1"/>
  <c r="L4873" i="1"/>
  <c r="I4874" i="1"/>
  <c r="J4874" i="1"/>
  <c r="O4874" i="1" s="1"/>
  <c r="K4874" i="1"/>
  <c r="L4874" i="1"/>
  <c r="M4874" i="1"/>
  <c r="N4874" i="1"/>
  <c r="I4875" i="1"/>
  <c r="L4875" i="1" s="1"/>
  <c r="J4875" i="1"/>
  <c r="O4875" i="1" s="1"/>
  <c r="K4875" i="1"/>
  <c r="N4875" i="1"/>
  <c r="I4876" i="1"/>
  <c r="K4876" i="1" s="1"/>
  <c r="J4876" i="1"/>
  <c r="O4876" i="1" s="1"/>
  <c r="L4876" i="1"/>
  <c r="N4876" i="1"/>
  <c r="I4877" i="1"/>
  <c r="J4877" i="1"/>
  <c r="O4877" i="1" s="1"/>
  <c r="K4877" i="1"/>
  <c r="M4877" i="1"/>
  <c r="I4878" i="1"/>
  <c r="N4878" i="1" s="1"/>
  <c r="J4878" i="1"/>
  <c r="O4878" i="1" s="1"/>
  <c r="L4878" i="1"/>
  <c r="I4879" i="1"/>
  <c r="J4879" i="1"/>
  <c r="O4879" i="1" s="1"/>
  <c r="K4879" i="1"/>
  <c r="M4879" i="1"/>
  <c r="I4880" i="1"/>
  <c r="J4880" i="1"/>
  <c r="O4880" i="1" s="1"/>
  <c r="K4880" i="1"/>
  <c r="L4880" i="1"/>
  <c r="M4880" i="1"/>
  <c r="N4880" i="1"/>
  <c r="I4881" i="1"/>
  <c r="J4881" i="1"/>
  <c r="O4881" i="1" s="1"/>
  <c r="I4882" i="1"/>
  <c r="J4882" i="1"/>
  <c r="O4882" i="1" s="1"/>
  <c r="K4882" i="1"/>
  <c r="L4882" i="1"/>
  <c r="M4882" i="1"/>
  <c r="N4882" i="1"/>
  <c r="I4883" i="1"/>
  <c r="L4883" i="1" s="1"/>
  <c r="J4883" i="1"/>
  <c r="O4883" i="1" s="1"/>
  <c r="K4883" i="1"/>
  <c r="M4883" i="1"/>
  <c r="N4883" i="1"/>
  <c r="I4884" i="1"/>
  <c r="K4884" i="1" s="1"/>
  <c r="J4884" i="1"/>
  <c r="O4884" i="1" s="1"/>
  <c r="L4884" i="1"/>
  <c r="N4884" i="1"/>
  <c r="I4885" i="1"/>
  <c r="J4885" i="1"/>
  <c r="O4885" i="1" s="1"/>
  <c r="I4886" i="1"/>
  <c r="J4886" i="1"/>
  <c r="O4886" i="1" s="1"/>
  <c r="L4886" i="1"/>
  <c r="N4886" i="1"/>
  <c r="I4887" i="1"/>
  <c r="J4887" i="1"/>
  <c r="O4887" i="1" s="1"/>
  <c r="I4888" i="1"/>
  <c r="J4888" i="1"/>
  <c r="O4888" i="1" s="1"/>
  <c r="K4888" i="1"/>
  <c r="L4888" i="1"/>
  <c r="M4888" i="1"/>
  <c r="N4888" i="1"/>
  <c r="I4889" i="1"/>
  <c r="N4889" i="1" s="1"/>
  <c r="J4889" i="1"/>
  <c r="O4889" i="1" s="1"/>
  <c r="K4889" i="1"/>
  <c r="M4889" i="1"/>
  <c r="I4890" i="1"/>
  <c r="J4890" i="1"/>
  <c r="O4890" i="1" s="1"/>
  <c r="K4890" i="1"/>
  <c r="L4890" i="1"/>
  <c r="M4890" i="1"/>
  <c r="N4890" i="1"/>
  <c r="I4891" i="1"/>
  <c r="J4891" i="1"/>
  <c r="O4891" i="1" s="1"/>
  <c r="I4892" i="1"/>
  <c r="K4892" i="1" s="1"/>
  <c r="J4892" i="1"/>
  <c r="O4892" i="1" s="1"/>
  <c r="L4892" i="1"/>
  <c r="N4892" i="1"/>
  <c r="I4893" i="1"/>
  <c r="K4893" i="1" s="1"/>
  <c r="J4893" i="1"/>
  <c r="O4893" i="1" s="1"/>
  <c r="M4893" i="1"/>
  <c r="I4894" i="1"/>
  <c r="J4894" i="1"/>
  <c r="O4894" i="1" s="1"/>
  <c r="I4895" i="1"/>
  <c r="M4895" i="1" s="1"/>
  <c r="J4895" i="1"/>
  <c r="O4895" i="1" s="1"/>
  <c r="K4895" i="1"/>
  <c r="I4896" i="1"/>
  <c r="J4896" i="1"/>
  <c r="O4896" i="1" s="1"/>
  <c r="K4896" i="1"/>
  <c r="L4896" i="1"/>
  <c r="M4896" i="1"/>
  <c r="N4896" i="1"/>
  <c r="I4897" i="1"/>
  <c r="N4897" i="1" s="1"/>
  <c r="J4897" i="1"/>
  <c r="O4897" i="1" s="1"/>
  <c r="K4897" i="1"/>
  <c r="L4897" i="1"/>
  <c r="M4897" i="1"/>
  <c r="I4898" i="1"/>
  <c r="J4898" i="1"/>
  <c r="O4898" i="1" s="1"/>
  <c r="K4898" i="1"/>
  <c r="L4898" i="1"/>
  <c r="M4898" i="1"/>
  <c r="N4898" i="1"/>
  <c r="I4899" i="1"/>
  <c r="L4899" i="1" s="1"/>
  <c r="J4899" i="1"/>
  <c r="O4899" i="1" s="1"/>
  <c r="M4899" i="1"/>
  <c r="I4900" i="1"/>
  <c r="K4900" i="1" s="1"/>
  <c r="J4900" i="1"/>
  <c r="O4900" i="1" s="1"/>
  <c r="L4900" i="1"/>
  <c r="N4900" i="1"/>
  <c r="I4901" i="1"/>
  <c r="J4901" i="1"/>
  <c r="O4901" i="1" s="1"/>
  <c r="K4901" i="1"/>
  <c r="M4901" i="1"/>
  <c r="I4902" i="1"/>
  <c r="L4902" i="1" s="1"/>
  <c r="J4902" i="1"/>
  <c r="O4902" i="1" s="1"/>
  <c r="N4902" i="1"/>
  <c r="I4903" i="1"/>
  <c r="J4903" i="1"/>
  <c r="O4903" i="1" s="1"/>
  <c r="K4903" i="1"/>
  <c r="M4903" i="1"/>
  <c r="I4904" i="1"/>
  <c r="J4904" i="1"/>
  <c r="O4904" i="1" s="1"/>
  <c r="K4904" i="1"/>
  <c r="L4904" i="1"/>
  <c r="M4904" i="1"/>
  <c r="N4904" i="1"/>
  <c r="I4905" i="1"/>
  <c r="N4905" i="1" s="1"/>
  <c r="J4905" i="1"/>
  <c r="O4905" i="1" s="1"/>
  <c r="K4905" i="1"/>
  <c r="M4905" i="1"/>
  <c r="I4906" i="1"/>
  <c r="J4906" i="1"/>
  <c r="O4906" i="1" s="1"/>
  <c r="K4906" i="1"/>
  <c r="L4906" i="1"/>
  <c r="M4906" i="1"/>
  <c r="N4906" i="1"/>
  <c r="I4907" i="1"/>
  <c r="L4907" i="1" s="1"/>
  <c r="J4907" i="1"/>
  <c r="O4907" i="1" s="1"/>
  <c r="K4907" i="1"/>
  <c r="M4907" i="1"/>
  <c r="I4908" i="1"/>
  <c r="K4908" i="1" s="1"/>
  <c r="J4908" i="1"/>
  <c r="O4908" i="1" s="1"/>
  <c r="L4908" i="1"/>
  <c r="N4908" i="1"/>
  <c r="I4909" i="1"/>
  <c r="J4909" i="1"/>
  <c r="O4909" i="1" s="1"/>
  <c r="I4910" i="1"/>
  <c r="J4910" i="1"/>
  <c r="O4910" i="1" s="1"/>
  <c r="L4910" i="1"/>
  <c r="N4910" i="1"/>
  <c r="I4911" i="1"/>
  <c r="M4911" i="1" s="1"/>
  <c r="J4911" i="1"/>
  <c r="O4911" i="1" s="1"/>
  <c r="K4911" i="1"/>
  <c r="I4912" i="1"/>
  <c r="J4912" i="1"/>
  <c r="O4912" i="1" s="1"/>
  <c r="K4912" i="1"/>
  <c r="L4912" i="1"/>
  <c r="M4912" i="1"/>
  <c r="N4912" i="1"/>
  <c r="I4913" i="1"/>
  <c r="N4913" i="1" s="1"/>
  <c r="J4913" i="1"/>
  <c r="O4913" i="1" s="1"/>
  <c r="K4913" i="1"/>
  <c r="L4913" i="1"/>
  <c r="M4913" i="1"/>
  <c r="I4914" i="1"/>
  <c r="J4914" i="1"/>
  <c r="O4914" i="1" s="1"/>
  <c r="K4914" i="1"/>
  <c r="L4914" i="1"/>
  <c r="M4914" i="1"/>
  <c r="N4914" i="1"/>
  <c r="I4915" i="1"/>
  <c r="J4915" i="1"/>
  <c r="O4915" i="1" s="1"/>
  <c r="I4916" i="1"/>
  <c r="K4916" i="1" s="1"/>
  <c r="J4916" i="1"/>
  <c r="O4916" i="1" s="1"/>
  <c r="L4916" i="1"/>
  <c r="N4916" i="1"/>
  <c r="I4917" i="1"/>
  <c r="M4917" i="1" s="1"/>
  <c r="J4917" i="1"/>
  <c r="O4917" i="1" s="1"/>
  <c r="K4917" i="1"/>
  <c r="I4918" i="1"/>
  <c r="J4918" i="1"/>
  <c r="O4918" i="1" s="1"/>
  <c r="I4919" i="1"/>
  <c r="J4919" i="1"/>
  <c r="O4919" i="1" s="1"/>
  <c r="K4919" i="1"/>
  <c r="M4919" i="1"/>
  <c r="I4920" i="1"/>
  <c r="J4920" i="1"/>
  <c r="O4920" i="1" s="1"/>
  <c r="K4920" i="1"/>
  <c r="L4920" i="1"/>
  <c r="M4920" i="1"/>
  <c r="N4920" i="1"/>
  <c r="I4921" i="1"/>
  <c r="J4921" i="1"/>
  <c r="O4921" i="1" s="1"/>
  <c r="I4922" i="1"/>
  <c r="J4922" i="1"/>
  <c r="O4922" i="1" s="1"/>
  <c r="K4922" i="1"/>
  <c r="L4922" i="1"/>
  <c r="M4922" i="1"/>
  <c r="N4922" i="1"/>
  <c r="I4923" i="1"/>
  <c r="L4923" i="1" s="1"/>
  <c r="J4923" i="1"/>
  <c r="O4923" i="1" s="1"/>
  <c r="K4923" i="1"/>
  <c r="N4923" i="1"/>
  <c r="I4924" i="1"/>
  <c r="K4924" i="1" s="1"/>
  <c r="J4924" i="1"/>
  <c r="O4924" i="1" s="1"/>
  <c r="L4924" i="1"/>
  <c r="N4924" i="1"/>
  <c r="I4925" i="1"/>
  <c r="J4925" i="1"/>
  <c r="O4925" i="1" s="1"/>
  <c r="K4925" i="1"/>
  <c r="M4925" i="1"/>
  <c r="I4926" i="1"/>
  <c r="N4926" i="1" s="1"/>
  <c r="J4926" i="1"/>
  <c r="O4926" i="1" s="1"/>
  <c r="L4926" i="1"/>
  <c r="I4927" i="1"/>
  <c r="J4927" i="1"/>
  <c r="O4927" i="1" s="1"/>
  <c r="I4928" i="1"/>
  <c r="J4928" i="1"/>
  <c r="O4928" i="1" s="1"/>
  <c r="K4928" i="1"/>
  <c r="L4928" i="1"/>
  <c r="M4928" i="1"/>
  <c r="N4928" i="1"/>
  <c r="I4929" i="1"/>
  <c r="N4929" i="1" s="1"/>
  <c r="J4929" i="1"/>
  <c r="O4929" i="1" s="1"/>
  <c r="L4929" i="1"/>
  <c r="I4930" i="1"/>
  <c r="J4930" i="1"/>
  <c r="O4930" i="1" s="1"/>
  <c r="K4930" i="1"/>
  <c r="L4930" i="1"/>
  <c r="M4930" i="1"/>
  <c r="N4930" i="1"/>
  <c r="I4931" i="1"/>
  <c r="L4931" i="1" s="1"/>
  <c r="J4931" i="1"/>
  <c r="O4931" i="1" s="1"/>
  <c r="K4931" i="1"/>
  <c r="M4931" i="1"/>
  <c r="N4931" i="1"/>
  <c r="I4932" i="1"/>
  <c r="K4932" i="1" s="1"/>
  <c r="J4932" i="1"/>
  <c r="O4932" i="1" s="1"/>
  <c r="L4932" i="1"/>
  <c r="N4932" i="1"/>
  <c r="I4933" i="1"/>
  <c r="M4933" i="1" s="1"/>
  <c r="J4933" i="1"/>
  <c r="O4933" i="1" s="1"/>
  <c r="K4933" i="1"/>
  <c r="I4934" i="1"/>
  <c r="J4934" i="1"/>
  <c r="O4934" i="1" s="1"/>
  <c r="L4934" i="1"/>
  <c r="N4934" i="1"/>
  <c r="I4935" i="1"/>
  <c r="K4935" i="1" s="1"/>
  <c r="J4935" i="1"/>
  <c r="O4935" i="1" s="1"/>
  <c r="M4935" i="1"/>
  <c r="I4936" i="1"/>
  <c r="J4936" i="1"/>
  <c r="O4936" i="1" s="1"/>
  <c r="K4936" i="1"/>
  <c r="L4936" i="1"/>
  <c r="M4936" i="1"/>
  <c r="N4936" i="1"/>
  <c r="I4937" i="1"/>
  <c r="N4937" i="1" s="1"/>
  <c r="J4937" i="1"/>
  <c r="O4937" i="1" s="1"/>
  <c r="K4937" i="1"/>
  <c r="L4937" i="1"/>
  <c r="I4938" i="1"/>
  <c r="J4938" i="1"/>
  <c r="O4938" i="1" s="1"/>
  <c r="K4938" i="1"/>
  <c r="L4938" i="1"/>
  <c r="M4938" i="1"/>
  <c r="N4938" i="1"/>
  <c r="I4939" i="1"/>
  <c r="L4939" i="1" s="1"/>
  <c r="J4939" i="1"/>
  <c r="O4939" i="1" s="1"/>
  <c r="K4939" i="1"/>
  <c r="N4939" i="1"/>
  <c r="I4940" i="1"/>
  <c r="K4940" i="1" s="1"/>
  <c r="J4940" i="1"/>
  <c r="O4940" i="1" s="1"/>
  <c r="L4940" i="1"/>
  <c r="N4940" i="1"/>
  <c r="I4941" i="1"/>
  <c r="J4941" i="1"/>
  <c r="O4941" i="1" s="1"/>
  <c r="K4941" i="1"/>
  <c r="M4941" i="1"/>
  <c r="I4942" i="1"/>
  <c r="N4942" i="1" s="1"/>
  <c r="J4942" i="1"/>
  <c r="O4942" i="1" s="1"/>
  <c r="L4942" i="1"/>
  <c r="I4943" i="1"/>
  <c r="J4943" i="1"/>
  <c r="O4943" i="1" s="1"/>
  <c r="K4943" i="1"/>
  <c r="M4943" i="1"/>
  <c r="I4944" i="1"/>
  <c r="J4944" i="1"/>
  <c r="O4944" i="1" s="1"/>
  <c r="K4944" i="1"/>
  <c r="L4944" i="1"/>
  <c r="M4944" i="1"/>
  <c r="N4944" i="1"/>
  <c r="I4945" i="1"/>
  <c r="J4945" i="1"/>
  <c r="O4945" i="1" s="1"/>
  <c r="I4946" i="1"/>
  <c r="J4946" i="1"/>
  <c r="O4946" i="1" s="1"/>
  <c r="K4946" i="1"/>
  <c r="L4946" i="1"/>
  <c r="M4946" i="1"/>
  <c r="N4946" i="1"/>
  <c r="I4947" i="1"/>
  <c r="L4947" i="1" s="1"/>
  <c r="J4947" i="1"/>
  <c r="O4947" i="1" s="1"/>
  <c r="K4947" i="1"/>
  <c r="M4947" i="1"/>
  <c r="N4947" i="1"/>
  <c r="I4948" i="1"/>
  <c r="K4948" i="1" s="1"/>
  <c r="J4948" i="1"/>
  <c r="O4948" i="1" s="1"/>
  <c r="L4948" i="1"/>
  <c r="N4948" i="1"/>
  <c r="I4949" i="1"/>
  <c r="J4949" i="1"/>
  <c r="O4949" i="1" s="1"/>
  <c r="I4950" i="1"/>
  <c r="J4950" i="1"/>
  <c r="O4950" i="1" s="1"/>
  <c r="L4950" i="1"/>
  <c r="N4950" i="1"/>
  <c r="I4951" i="1"/>
  <c r="J4951" i="1"/>
  <c r="O4951" i="1" s="1"/>
  <c r="I4952" i="1"/>
  <c r="J4952" i="1"/>
  <c r="O4952" i="1" s="1"/>
  <c r="K4952" i="1"/>
  <c r="L4952" i="1"/>
  <c r="M4952" i="1"/>
  <c r="N4952" i="1"/>
  <c r="I4953" i="1"/>
  <c r="N4953" i="1" s="1"/>
  <c r="J4953" i="1"/>
  <c r="O4953" i="1" s="1"/>
  <c r="K4953" i="1"/>
  <c r="M4953" i="1"/>
  <c r="I4954" i="1"/>
  <c r="J4954" i="1"/>
  <c r="O4954" i="1" s="1"/>
  <c r="K4954" i="1"/>
  <c r="L4954" i="1"/>
  <c r="M4954" i="1"/>
  <c r="N4954" i="1"/>
  <c r="I4955" i="1"/>
  <c r="J4955" i="1"/>
  <c r="O4955" i="1" s="1"/>
  <c r="I4956" i="1"/>
  <c r="K4956" i="1" s="1"/>
  <c r="J4956" i="1"/>
  <c r="O4956" i="1" s="1"/>
  <c r="L4956" i="1"/>
  <c r="N4956" i="1"/>
  <c r="I4957" i="1"/>
  <c r="K4957" i="1" s="1"/>
  <c r="J4957" i="1"/>
  <c r="O4957" i="1" s="1"/>
  <c r="M4957" i="1"/>
  <c r="I4958" i="1"/>
  <c r="J4958" i="1"/>
  <c r="O4958" i="1" s="1"/>
  <c r="I4959" i="1"/>
  <c r="M4959" i="1" s="1"/>
  <c r="J4959" i="1"/>
  <c r="O4959" i="1" s="1"/>
  <c r="K4959" i="1"/>
  <c r="I4960" i="1"/>
  <c r="J4960" i="1"/>
  <c r="O4960" i="1" s="1"/>
  <c r="K4960" i="1"/>
  <c r="L4960" i="1"/>
  <c r="M4960" i="1"/>
  <c r="N4960" i="1"/>
  <c r="I4961" i="1"/>
  <c r="N4961" i="1" s="1"/>
  <c r="J4961" i="1"/>
  <c r="O4961" i="1" s="1"/>
  <c r="K4961" i="1"/>
  <c r="L4961" i="1"/>
  <c r="M4961" i="1"/>
  <c r="I4962" i="1"/>
  <c r="J4962" i="1"/>
  <c r="O4962" i="1" s="1"/>
  <c r="K4962" i="1"/>
  <c r="L4962" i="1"/>
  <c r="M4962" i="1"/>
  <c r="N4962" i="1"/>
  <c r="I4963" i="1"/>
  <c r="L4963" i="1" s="1"/>
  <c r="J4963" i="1"/>
  <c r="O4963" i="1" s="1"/>
  <c r="M4963" i="1"/>
  <c r="I4964" i="1"/>
  <c r="K4964" i="1" s="1"/>
  <c r="J4964" i="1"/>
  <c r="O4964" i="1" s="1"/>
  <c r="L4964" i="1"/>
  <c r="N4964" i="1"/>
  <c r="I4965" i="1"/>
  <c r="J4965" i="1"/>
  <c r="O4965" i="1" s="1"/>
  <c r="K4965" i="1"/>
  <c r="M4965" i="1"/>
  <c r="I4966" i="1"/>
  <c r="L4966" i="1" s="1"/>
  <c r="J4966" i="1"/>
  <c r="O4966" i="1" s="1"/>
  <c r="N4966" i="1"/>
  <c r="I4967" i="1"/>
  <c r="J4967" i="1"/>
  <c r="O4967" i="1" s="1"/>
  <c r="K4967" i="1"/>
  <c r="M4967" i="1"/>
  <c r="I4968" i="1"/>
  <c r="J4968" i="1"/>
  <c r="O4968" i="1" s="1"/>
  <c r="K4968" i="1"/>
  <c r="L4968" i="1"/>
  <c r="M4968" i="1"/>
  <c r="N4968" i="1"/>
  <c r="I4969" i="1"/>
  <c r="N4969" i="1" s="1"/>
  <c r="J4969" i="1"/>
  <c r="O4969" i="1" s="1"/>
  <c r="K4969" i="1"/>
  <c r="M4969" i="1"/>
  <c r="I4970" i="1"/>
  <c r="J4970" i="1"/>
  <c r="O4970" i="1" s="1"/>
  <c r="K4970" i="1"/>
  <c r="L4970" i="1"/>
  <c r="M4970" i="1"/>
  <c r="N4970" i="1"/>
  <c r="I4971" i="1"/>
  <c r="L4971" i="1" s="1"/>
  <c r="J4971" i="1"/>
  <c r="O4971" i="1" s="1"/>
  <c r="K4971" i="1"/>
  <c r="M4971" i="1"/>
  <c r="I4972" i="1"/>
  <c r="K4972" i="1" s="1"/>
  <c r="J4972" i="1"/>
  <c r="O4972" i="1" s="1"/>
  <c r="L4972" i="1"/>
  <c r="N4972" i="1"/>
  <c r="I4973" i="1"/>
  <c r="J4973" i="1"/>
  <c r="O4973" i="1" s="1"/>
  <c r="I4974" i="1"/>
  <c r="J4974" i="1"/>
  <c r="O4974" i="1" s="1"/>
  <c r="L4974" i="1"/>
  <c r="N4974" i="1"/>
  <c r="I4975" i="1"/>
  <c r="M4975" i="1" s="1"/>
  <c r="J4975" i="1"/>
  <c r="O4975" i="1" s="1"/>
  <c r="K4975" i="1"/>
  <c r="I4976" i="1"/>
  <c r="J4976" i="1"/>
  <c r="O4976" i="1" s="1"/>
  <c r="K4976" i="1"/>
  <c r="L4976" i="1"/>
  <c r="M4976" i="1"/>
  <c r="N4976" i="1"/>
  <c r="I4977" i="1"/>
  <c r="N4977" i="1" s="1"/>
  <c r="J4977" i="1"/>
  <c r="O4977" i="1" s="1"/>
  <c r="K4977" i="1"/>
  <c r="L4977" i="1"/>
  <c r="M4977" i="1"/>
  <c r="I4978" i="1"/>
  <c r="J4978" i="1"/>
  <c r="O4978" i="1" s="1"/>
  <c r="K4978" i="1"/>
  <c r="L4978" i="1"/>
  <c r="M4978" i="1"/>
  <c r="N4978" i="1"/>
  <c r="I4979" i="1"/>
  <c r="J4979" i="1"/>
  <c r="O4979" i="1" s="1"/>
  <c r="I4980" i="1"/>
  <c r="K4980" i="1" s="1"/>
  <c r="J4980" i="1"/>
  <c r="O4980" i="1" s="1"/>
  <c r="L4980" i="1"/>
  <c r="N4980" i="1"/>
  <c r="I4981" i="1"/>
  <c r="M4981" i="1" s="1"/>
  <c r="J4981" i="1"/>
  <c r="O4981" i="1" s="1"/>
  <c r="K4981" i="1"/>
  <c r="I4982" i="1"/>
  <c r="J4982" i="1"/>
  <c r="O4982" i="1" s="1"/>
  <c r="I4983" i="1"/>
  <c r="J4983" i="1"/>
  <c r="O4983" i="1" s="1"/>
  <c r="K4983" i="1"/>
  <c r="M4983" i="1"/>
  <c r="I4984" i="1"/>
  <c r="J4984" i="1"/>
  <c r="O4984" i="1" s="1"/>
  <c r="K4984" i="1"/>
  <c r="L4984" i="1"/>
  <c r="M4984" i="1"/>
  <c r="N4984" i="1"/>
  <c r="I4985" i="1"/>
  <c r="J4985" i="1"/>
  <c r="O4985" i="1" s="1"/>
  <c r="I4986" i="1"/>
  <c r="J4986" i="1"/>
  <c r="O4986" i="1" s="1"/>
  <c r="K4986" i="1"/>
  <c r="L4986" i="1"/>
  <c r="M4986" i="1"/>
  <c r="N4986" i="1"/>
  <c r="I4987" i="1"/>
  <c r="L4987" i="1" s="1"/>
  <c r="J4987" i="1"/>
  <c r="O4987" i="1" s="1"/>
  <c r="K4987" i="1"/>
  <c r="N4987" i="1"/>
  <c r="I4988" i="1"/>
  <c r="K4988" i="1" s="1"/>
  <c r="J4988" i="1"/>
  <c r="O4988" i="1" s="1"/>
  <c r="L4988" i="1"/>
  <c r="N4988" i="1"/>
  <c r="I4989" i="1"/>
  <c r="J4989" i="1"/>
  <c r="O4989" i="1" s="1"/>
  <c r="K4989" i="1"/>
  <c r="M4989" i="1"/>
  <c r="I4990" i="1"/>
  <c r="N4990" i="1" s="1"/>
  <c r="J4990" i="1"/>
  <c r="O4990" i="1" s="1"/>
  <c r="L4990" i="1"/>
  <c r="I4991" i="1"/>
  <c r="J4991" i="1"/>
  <c r="O4991" i="1" s="1"/>
  <c r="I4992" i="1"/>
  <c r="J4992" i="1"/>
  <c r="O4992" i="1" s="1"/>
  <c r="K4992" i="1"/>
  <c r="L4992" i="1"/>
  <c r="M4992" i="1"/>
  <c r="N4992" i="1"/>
  <c r="I4993" i="1"/>
  <c r="N4993" i="1" s="1"/>
  <c r="J4993" i="1"/>
  <c r="O4993" i="1" s="1"/>
  <c r="L4993" i="1"/>
  <c r="I4994" i="1"/>
  <c r="J4994" i="1"/>
  <c r="O4994" i="1" s="1"/>
  <c r="K4994" i="1"/>
  <c r="L4994" i="1"/>
  <c r="M4994" i="1"/>
  <c r="N4994" i="1"/>
  <c r="I4995" i="1"/>
  <c r="L4995" i="1" s="1"/>
  <c r="J4995" i="1"/>
  <c r="O4995" i="1" s="1"/>
  <c r="K4995" i="1"/>
  <c r="M4995" i="1"/>
  <c r="N4995" i="1"/>
  <c r="I4996" i="1"/>
  <c r="K4996" i="1" s="1"/>
  <c r="J4996" i="1"/>
  <c r="O4996" i="1" s="1"/>
  <c r="L4996" i="1"/>
  <c r="N4996" i="1"/>
  <c r="I4997" i="1"/>
  <c r="M4997" i="1" s="1"/>
  <c r="J4997" i="1"/>
  <c r="O4997" i="1" s="1"/>
  <c r="K4997" i="1"/>
  <c r="I4998" i="1"/>
  <c r="J4998" i="1"/>
  <c r="O4998" i="1" s="1"/>
  <c r="L4998" i="1"/>
  <c r="N4998" i="1"/>
  <c r="I4999" i="1"/>
  <c r="K4999" i="1" s="1"/>
  <c r="J4999" i="1"/>
  <c r="O4999" i="1" s="1"/>
  <c r="M4999" i="1"/>
  <c r="I5000" i="1"/>
  <c r="J5000" i="1"/>
  <c r="O5000" i="1" s="1"/>
  <c r="K5000" i="1"/>
  <c r="L5000" i="1"/>
  <c r="M5000" i="1"/>
  <c r="N5000" i="1"/>
  <c r="I5001" i="1"/>
  <c r="N5001" i="1" s="1"/>
  <c r="J5001" i="1"/>
  <c r="O5001" i="1" s="1"/>
  <c r="K5001" i="1"/>
  <c r="L5001" i="1"/>
  <c r="I5002" i="1"/>
  <c r="J5002" i="1"/>
  <c r="O5002" i="1" s="1"/>
  <c r="K5002" i="1"/>
  <c r="L5002" i="1"/>
  <c r="M5002" i="1"/>
  <c r="N5002" i="1"/>
  <c r="I5003" i="1"/>
  <c r="L5003" i="1" s="1"/>
  <c r="J5003" i="1"/>
  <c r="O5003" i="1" s="1"/>
  <c r="K5003" i="1"/>
  <c r="N5003" i="1"/>
  <c r="I5004" i="1"/>
  <c r="K5004" i="1" s="1"/>
  <c r="J5004" i="1"/>
  <c r="O5004" i="1" s="1"/>
  <c r="L5004" i="1"/>
  <c r="N5004" i="1"/>
  <c r="I5005" i="1"/>
  <c r="J5005" i="1"/>
  <c r="O5005" i="1" s="1"/>
  <c r="K5005" i="1"/>
  <c r="M5005" i="1"/>
  <c r="I5006" i="1"/>
  <c r="N5006" i="1" s="1"/>
  <c r="J5006" i="1"/>
  <c r="O5006" i="1" s="1"/>
  <c r="L5006" i="1"/>
  <c r="I5007" i="1"/>
  <c r="J5007" i="1"/>
  <c r="O5007" i="1" s="1"/>
  <c r="K5007" i="1"/>
  <c r="M5007" i="1"/>
  <c r="I5008" i="1"/>
  <c r="J5008" i="1"/>
  <c r="O5008" i="1" s="1"/>
  <c r="K5008" i="1"/>
  <c r="L5008" i="1"/>
  <c r="M5008" i="1"/>
  <c r="N5008" i="1"/>
  <c r="I5009" i="1"/>
  <c r="J5009" i="1"/>
  <c r="O5009" i="1" s="1"/>
  <c r="I5010" i="1"/>
  <c r="J5010" i="1"/>
  <c r="O5010" i="1" s="1"/>
  <c r="K5010" i="1"/>
  <c r="L5010" i="1"/>
  <c r="M5010" i="1"/>
  <c r="N5010" i="1"/>
  <c r="I5011" i="1"/>
  <c r="L5011" i="1" s="1"/>
  <c r="J5011" i="1"/>
  <c r="O5011" i="1" s="1"/>
  <c r="K5011" i="1"/>
  <c r="M5011" i="1"/>
  <c r="N5011" i="1"/>
  <c r="I5012" i="1"/>
  <c r="K5012" i="1" s="1"/>
  <c r="J5012" i="1"/>
  <c r="O5012" i="1" s="1"/>
  <c r="L5012" i="1"/>
  <c r="N5012" i="1"/>
  <c r="I5013" i="1"/>
  <c r="J5013" i="1"/>
  <c r="O5013" i="1" s="1"/>
  <c r="I5014" i="1"/>
  <c r="J5014" i="1"/>
  <c r="O5014" i="1" s="1"/>
  <c r="L5014" i="1"/>
  <c r="N5014" i="1"/>
  <c r="I5015" i="1"/>
  <c r="J5015" i="1"/>
  <c r="O5015" i="1" s="1"/>
  <c r="I5016" i="1"/>
  <c r="J5016" i="1"/>
  <c r="O5016" i="1" s="1"/>
  <c r="K5016" i="1"/>
  <c r="L5016" i="1"/>
  <c r="M5016" i="1"/>
  <c r="N5016" i="1"/>
  <c r="I5017" i="1"/>
  <c r="N5017" i="1" s="1"/>
  <c r="J5017" i="1"/>
  <c r="O5017" i="1" s="1"/>
  <c r="K5017" i="1"/>
  <c r="M5017" i="1"/>
  <c r="I5018" i="1"/>
  <c r="J5018" i="1"/>
  <c r="O5018" i="1" s="1"/>
  <c r="K5018" i="1"/>
  <c r="L5018" i="1"/>
  <c r="M5018" i="1"/>
  <c r="N5018" i="1"/>
  <c r="I5019" i="1"/>
  <c r="J5019" i="1"/>
  <c r="O5019" i="1" s="1"/>
  <c r="I5020" i="1"/>
  <c r="K5020" i="1" s="1"/>
  <c r="J5020" i="1"/>
  <c r="O5020" i="1" s="1"/>
  <c r="L5020" i="1"/>
  <c r="N5020" i="1"/>
  <c r="I5021" i="1"/>
  <c r="K5021" i="1" s="1"/>
  <c r="J5021" i="1"/>
  <c r="O5021" i="1" s="1"/>
  <c r="M5021" i="1"/>
  <c r="I5022" i="1"/>
  <c r="J5022" i="1"/>
  <c r="O5022" i="1" s="1"/>
  <c r="I5023" i="1"/>
  <c r="M5023" i="1" s="1"/>
  <c r="J5023" i="1"/>
  <c r="O5023" i="1" s="1"/>
  <c r="K5023" i="1"/>
  <c r="I5024" i="1"/>
  <c r="J5024" i="1"/>
  <c r="O5024" i="1" s="1"/>
  <c r="K5024" i="1"/>
  <c r="L5024" i="1"/>
  <c r="M5024" i="1"/>
  <c r="N5024" i="1"/>
  <c r="I5025" i="1"/>
  <c r="N5025" i="1" s="1"/>
  <c r="J5025" i="1"/>
  <c r="O5025" i="1" s="1"/>
  <c r="K5025" i="1"/>
  <c r="L5025" i="1"/>
  <c r="M5025" i="1"/>
  <c r="I5026" i="1"/>
  <c r="J5026" i="1"/>
  <c r="O5026" i="1" s="1"/>
  <c r="K5026" i="1"/>
  <c r="L5026" i="1"/>
  <c r="M5026" i="1"/>
  <c r="N5026" i="1"/>
  <c r="I5027" i="1"/>
  <c r="L5027" i="1" s="1"/>
  <c r="J5027" i="1"/>
  <c r="O5027" i="1" s="1"/>
  <c r="M5027" i="1"/>
  <c r="I5028" i="1"/>
  <c r="K5028" i="1" s="1"/>
  <c r="J5028" i="1"/>
  <c r="O5028" i="1" s="1"/>
  <c r="L5028" i="1"/>
  <c r="N5028" i="1"/>
  <c r="I5029" i="1"/>
  <c r="J5029" i="1"/>
  <c r="O5029" i="1" s="1"/>
  <c r="K5029" i="1"/>
  <c r="M5029" i="1"/>
  <c r="I5030" i="1"/>
  <c r="L5030" i="1" s="1"/>
  <c r="J5030" i="1"/>
  <c r="O5030" i="1" s="1"/>
  <c r="N5030" i="1"/>
  <c r="I5031" i="1"/>
  <c r="J5031" i="1"/>
  <c r="O5031" i="1" s="1"/>
  <c r="K5031" i="1"/>
  <c r="M5031" i="1"/>
  <c r="I5032" i="1"/>
  <c r="J5032" i="1"/>
  <c r="O5032" i="1" s="1"/>
  <c r="K5032" i="1"/>
  <c r="L5032" i="1"/>
  <c r="M5032" i="1"/>
  <c r="N5032" i="1"/>
  <c r="I5033" i="1"/>
  <c r="N5033" i="1" s="1"/>
  <c r="J5033" i="1"/>
  <c r="O5033" i="1" s="1"/>
  <c r="K5033" i="1"/>
  <c r="M5033" i="1"/>
  <c r="I5034" i="1"/>
  <c r="J5034" i="1"/>
  <c r="O5034" i="1" s="1"/>
  <c r="K5034" i="1"/>
  <c r="L5034" i="1"/>
  <c r="M5034" i="1"/>
  <c r="N5034" i="1"/>
  <c r="I5035" i="1"/>
  <c r="L5035" i="1" s="1"/>
  <c r="J5035" i="1"/>
  <c r="O5035" i="1" s="1"/>
  <c r="K5035" i="1"/>
  <c r="M5035" i="1"/>
  <c r="I5036" i="1"/>
  <c r="K5036" i="1" s="1"/>
  <c r="J5036" i="1"/>
  <c r="O5036" i="1" s="1"/>
  <c r="L5036" i="1"/>
  <c r="N5036" i="1"/>
  <c r="I5037" i="1"/>
  <c r="J5037" i="1"/>
  <c r="O5037" i="1" s="1"/>
  <c r="I5038" i="1"/>
  <c r="M5038" i="1" s="1"/>
  <c r="J5038" i="1"/>
  <c r="O5038" i="1" s="1"/>
  <c r="K5038" i="1"/>
  <c r="L5038" i="1"/>
  <c r="I5039" i="1"/>
  <c r="N5039" i="1" s="1"/>
  <c r="J5039" i="1"/>
  <c r="O5039" i="1" s="1"/>
  <c r="L5039" i="1"/>
  <c r="I5040" i="1"/>
  <c r="J5040" i="1"/>
  <c r="O5040" i="1" s="1"/>
  <c r="K5040" i="1"/>
  <c r="L5040" i="1"/>
  <c r="M5040" i="1"/>
  <c r="N5040" i="1"/>
  <c r="I5041" i="1"/>
  <c r="J5041" i="1"/>
  <c r="O5041" i="1" s="1"/>
  <c r="K5041" i="1"/>
  <c r="L5041" i="1"/>
  <c r="M5041" i="1"/>
  <c r="N5041" i="1"/>
  <c r="I5042" i="1"/>
  <c r="J5042" i="1"/>
  <c r="O5042" i="1" s="1"/>
  <c r="K5042" i="1"/>
  <c r="L5042" i="1"/>
  <c r="M5042" i="1"/>
  <c r="N5042" i="1"/>
  <c r="I5043" i="1"/>
  <c r="L5043" i="1" s="1"/>
  <c r="J5043" i="1"/>
  <c r="O5043" i="1" s="1"/>
  <c r="K5043" i="1"/>
  <c r="M5043" i="1"/>
  <c r="N5043" i="1"/>
  <c r="I5044" i="1"/>
  <c r="L5044" i="1" s="1"/>
  <c r="J5044" i="1"/>
  <c r="O5044" i="1" s="1"/>
  <c r="N5044" i="1"/>
  <c r="I5045" i="1"/>
  <c r="J5045" i="1"/>
  <c r="O5045" i="1" s="1"/>
  <c r="I5046" i="1"/>
  <c r="M5046" i="1" s="1"/>
  <c r="J5046" i="1"/>
  <c r="O5046" i="1" s="1"/>
  <c r="K5046" i="1"/>
  <c r="L5046" i="1"/>
  <c r="N5046" i="1"/>
  <c r="I5047" i="1"/>
  <c r="N5047" i="1" s="1"/>
  <c r="J5047" i="1"/>
  <c r="O5047" i="1" s="1"/>
  <c r="K5047" i="1"/>
  <c r="M5047" i="1"/>
  <c r="I5048" i="1"/>
  <c r="J5048" i="1"/>
  <c r="O5048" i="1" s="1"/>
  <c r="K5048" i="1"/>
  <c r="L5048" i="1"/>
  <c r="M5048" i="1"/>
  <c r="N5048" i="1"/>
  <c r="I5049" i="1"/>
  <c r="M5049" i="1" s="1"/>
  <c r="J5049" i="1"/>
  <c r="O5049" i="1" s="1"/>
  <c r="K5049" i="1"/>
  <c r="L5049" i="1"/>
  <c r="I5050" i="1"/>
  <c r="J5050" i="1"/>
  <c r="O5050" i="1" s="1"/>
  <c r="K5050" i="1"/>
  <c r="L5050" i="1"/>
  <c r="M5050" i="1"/>
  <c r="N5050" i="1"/>
  <c r="I5051" i="1"/>
  <c r="L5051" i="1" s="1"/>
  <c r="J5051" i="1"/>
  <c r="O5051" i="1" s="1"/>
  <c r="K5051" i="1"/>
  <c r="N5051" i="1"/>
  <c r="I5052" i="1"/>
  <c r="N5052" i="1" s="1"/>
  <c r="J5052" i="1"/>
  <c r="O5052" i="1" s="1"/>
  <c r="L5052" i="1"/>
  <c r="I5053" i="1"/>
  <c r="J5053" i="1"/>
  <c r="O5053" i="1" s="1"/>
  <c r="K5053" i="1"/>
  <c r="M5053" i="1"/>
  <c r="I5054" i="1"/>
  <c r="M5054" i="1" s="1"/>
  <c r="J5054" i="1"/>
  <c r="O5054" i="1" s="1"/>
  <c r="K5054" i="1"/>
  <c r="N5054" i="1"/>
  <c r="I5055" i="1"/>
  <c r="J5055" i="1"/>
  <c r="O5055" i="1" s="1"/>
  <c r="I5056" i="1"/>
  <c r="J5056" i="1"/>
  <c r="O5056" i="1" s="1"/>
  <c r="K5056" i="1"/>
  <c r="L5056" i="1"/>
  <c r="M5056" i="1"/>
  <c r="N5056" i="1"/>
  <c r="I5057" i="1"/>
  <c r="J5057" i="1"/>
  <c r="O5057" i="1" s="1"/>
  <c r="K5057" i="1"/>
  <c r="L5057" i="1"/>
  <c r="M5057" i="1"/>
  <c r="N5057" i="1"/>
  <c r="I5058" i="1"/>
  <c r="J5058" i="1"/>
  <c r="O5058" i="1" s="1"/>
  <c r="K5058" i="1"/>
  <c r="L5058" i="1"/>
  <c r="M5058" i="1"/>
  <c r="N5058" i="1"/>
  <c r="I5059" i="1"/>
  <c r="L5059" i="1" s="1"/>
  <c r="J5059" i="1"/>
  <c r="O5059" i="1" s="1"/>
  <c r="M5059" i="1"/>
  <c r="I5060" i="1"/>
  <c r="J5060" i="1"/>
  <c r="O5060" i="1" s="1"/>
  <c r="I5061" i="1"/>
  <c r="J5061" i="1"/>
  <c r="O5061" i="1" s="1"/>
  <c r="K5061" i="1"/>
  <c r="M5061" i="1"/>
  <c r="I5062" i="1"/>
  <c r="M5062" i="1" s="1"/>
  <c r="J5062" i="1"/>
  <c r="O5062" i="1" s="1"/>
  <c r="L5062" i="1"/>
  <c r="I5063" i="1"/>
  <c r="J5063" i="1"/>
  <c r="O5063" i="1" s="1"/>
  <c r="I5064" i="1"/>
  <c r="J5064" i="1"/>
  <c r="O5064" i="1" s="1"/>
  <c r="K5064" i="1"/>
  <c r="L5064" i="1"/>
  <c r="M5064" i="1"/>
  <c r="N5064" i="1"/>
  <c r="I5065" i="1"/>
  <c r="L5065" i="1" s="1"/>
  <c r="J5065" i="1"/>
  <c r="O5065" i="1" s="1"/>
  <c r="K5065" i="1"/>
  <c r="M5065" i="1"/>
  <c r="N5065" i="1"/>
  <c r="I5066" i="1"/>
  <c r="J5066" i="1"/>
  <c r="O5066" i="1" s="1"/>
  <c r="K5066" i="1"/>
  <c r="L5066" i="1"/>
  <c r="M5066" i="1"/>
  <c r="N5066" i="1"/>
  <c r="I5067" i="1"/>
  <c r="L5067" i="1" s="1"/>
  <c r="J5067" i="1"/>
  <c r="O5067" i="1" s="1"/>
  <c r="K5067" i="1"/>
  <c r="N5067" i="1"/>
  <c r="I5068" i="1"/>
  <c r="J5068" i="1"/>
  <c r="O5068" i="1" s="1"/>
  <c r="I5069" i="1"/>
  <c r="J5069" i="1"/>
  <c r="O5069" i="1" s="1"/>
  <c r="K5069" i="1"/>
  <c r="M5069" i="1"/>
  <c r="I5070" i="1"/>
  <c r="M5070" i="1" s="1"/>
  <c r="J5070" i="1"/>
  <c r="O5070" i="1" s="1"/>
  <c r="K5070" i="1"/>
  <c r="N5070" i="1"/>
  <c r="I5071" i="1"/>
  <c r="N5071" i="1" s="1"/>
  <c r="J5071" i="1"/>
  <c r="O5071" i="1" s="1"/>
  <c r="K5071" i="1"/>
  <c r="L5071" i="1"/>
  <c r="M5071" i="1"/>
  <c r="I5072" i="1"/>
  <c r="J5072" i="1"/>
  <c r="O5072" i="1" s="1"/>
  <c r="K5072" i="1"/>
  <c r="L5072" i="1"/>
  <c r="M5072" i="1"/>
  <c r="N5072" i="1"/>
  <c r="I5073" i="1"/>
  <c r="K5073" i="1" s="1"/>
  <c r="J5073" i="1"/>
  <c r="O5073" i="1" s="1"/>
  <c r="L5073" i="1"/>
  <c r="N5073" i="1"/>
  <c r="I5074" i="1"/>
  <c r="J5074" i="1"/>
  <c r="O5074" i="1" s="1"/>
  <c r="K5074" i="1"/>
  <c r="L5074" i="1"/>
  <c r="M5074" i="1"/>
  <c r="N5074" i="1"/>
  <c r="I5075" i="1"/>
  <c r="J5075" i="1"/>
  <c r="O5075" i="1" s="1"/>
  <c r="I5076" i="1"/>
  <c r="J5076" i="1"/>
  <c r="O5076" i="1" s="1"/>
  <c r="I5077" i="1"/>
  <c r="L5077" i="1" s="1"/>
  <c r="J5077" i="1"/>
  <c r="O5077" i="1" s="1"/>
  <c r="K5077" i="1"/>
  <c r="M5077" i="1"/>
  <c r="I5078" i="1"/>
  <c r="M5078" i="1" s="1"/>
  <c r="J5078" i="1"/>
  <c r="O5078" i="1" s="1"/>
  <c r="K5078" i="1"/>
  <c r="N5078" i="1"/>
  <c r="I5079" i="1"/>
  <c r="N5079" i="1" s="1"/>
  <c r="J5079" i="1"/>
  <c r="O5079" i="1" s="1"/>
  <c r="K5079" i="1"/>
  <c r="M5079" i="1"/>
  <c r="I5080" i="1"/>
  <c r="J5080" i="1"/>
  <c r="O5080" i="1" s="1"/>
  <c r="I5081" i="1"/>
  <c r="M5081" i="1" s="1"/>
  <c r="J5081" i="1"/>
  <c r="O5081" i="1" s="1"/>
  <c r="K5081" i="1"/>
  <c r="L5081" i="1"/>
  <c r="I5082" i="1"/>
  <c r="J5082" i="1"/>
  <c r="O5082" i="1" s="1"/>
  <c r="K5082" i="1"/>
  <c r="L5082" i="1"/>
  <c r="M5082" i="1"/>
  <c r="N5082" i="1"/>
  <c r="I5083" i="1"/>
  <c r="L5083" i="1" s="1"/>
  <c r="J5083" i="1"/>
  <c r="O5083" i="1" s="1"/>
  <c r="K5083" i="1"/>
  <c r="M5083" i="1"/>
  <c r="N5083" i="1"/>
  <c r="I5084" i="1"/>
  <c r="K5084" i="1" s="1"/>
  <c r="J5084" i="1"/>
  <c r="O5084" i="1" s="1"/>
  <c r="M5084" i="1"/>
  <c r="I5085" i="1"/>
  <c r="J5085" i="1"/>
  <c r="O5085" i="1" s="1"/>
  <c r="I5086" i="1"/>
  <c r="M5086" i="1" s="1"/>
  <c r="J5086" i="1"/>
  <c r="O5086" i="1" s="1"/>
  <c r="K5086" i="1"/>
  <c r="L5086" i="1"/>
  <c r="N5086" i="1"/>
  <c r="I5087" i="1"/>
  <c r="N5087" i="1" s="1"/>
  <c r="J5087" i="1"/>
  <c r="O5087" i="1" s="1"/>
  <c r="K5087" i="1"/>
  <c r="L5087" i="1"/>
  <c r="M5087" i="1"/>
  <c r="I5088" i="1"/>
  <c r="K5088" i="1" s="1"/>
  <c r="J5088" i="1"/>
  <c r="O5088" i="1" s="1"/>
  <c r="L5088" i="1"/>
  <c r="N5088" i="1"/>
  <c r="I5089" i="1"/>
  <c r="J5089" i="1"/>
  <c r="O5089" i="1" s="1"/>
  <c r="I5090" i="1"/>
  <c r="J5090" i="1"/>
  <c r="O5090" i="1" s="1"/>
  <c r="K5090" i="1"/>
  <c r="L5090" i="1"/>
  <c r="M5090" i="1"/>
  <c r="N5090" i="1"/>
  <c r="I5091" i="1"/>
  <c r="J5091" i="1"/>
  <c r="O5091" i="1" s="1"/>
  <c r="K5091" i="1"/>
  <c r="L5091" i="1"/>
  <c r="M5091" i="1"/>
  <c r="N5091" i="1"/>
  <c r="I5092" i="1"/>
  <c r="K5092" i="1" s="1"/>
  <c r="J5092" i="1"/>
  <c r="O5092" i="1" s="1"/>
  <c r="L5092" i="1"/>
  <c r="M5092" i="1"/>
  <c r="I5093" i="1"/>
  <c r="L5093" i="1" s="1"/>
  <c r="J5093" i="1"/>
  <c r="O5093" i="1" s="1"/>
  <c r="K5093" i="1"/>
  <c r="N5093" i="1"/>
  <c r="I5094" i="1"/>
  <c r="M5094" i="1" s="1"/>
  <c r="J5094" i="1"/>
  <c r="O5094" i="1" s="1"/>
  <c r="K5094" i="1"/>
  <c r="N5094" i="1"/>
  <c r="I5095" i="1"/>
  <c r="J5095" i="1"/>
  <c r="O5095" i="1" s="1"/>
  <c r="I5096" i="1"/>
  <c r="M5096" i="1" s="1"/>
  <c r="J5096" i="1"/>
  <c r="O5096" i="1" s="1"/>
  <c r="K5096" i="1"/>
  <c r="L5096" i="1"/>
  <c r="I5097" i="1"/>
  <c r="L5097" i="1" s="1"/>
  <c r="J5097" i="1"/>
  <c r="O5097" i="1" s="1"/>
  <c r="K5097" i="1"/>
  <c r="M5097" i="1"/>
  <c r="N5097" i="1"/>
  <c r="I5098" i="1"/>
  <c r="J5098" i="1"/>
  <c r="O5098" i="1" s="1"/>
  <c r="K5098" i="1"/>
  <c r="L5098" i="1"/>
  <c r="M5098" i="1"/>
  <c r="N5098" i="1"/>
  <c r="I5099" i="1"/>
  <c r="L5099" i="1" s="1"/>
  <c r="J5099" i="1"/>
  <c r="O5099" i="1" s="1"/>
  <c r="K5099" i="1"/>
  <c r="M5099" i="1"/>
  <c r="I5100" i="1"/>
  <c r="J5100" i="1"/>
  <c r="O5100" i="1" s="1"/>
  <c r="I5101" i="1"/>
  <c r="L5101" i="1" s="1"/>
  <c r="J5101" i="1"/>
  <c r="O5101" i="1" s="1"/>
  <c r="K5101" i="1"/>
  <c r="M5101" i="1"/>
  <c r="N5101" i="1"/>
  <c r="I5102" i="1"/>
  <c r="M5102" i="1" s="1"/>
  <c r="J5102" i="1"/>
  <c r="O5102" i="1" s="1"/>
  <c r="K5102" i="1"/>
  <c r="L5102" i="1"/>
  <c r="N5102" i="1"/>
  <c r="I5103" i="1"/>
  <c r="N5103" i="1" s="1"/>
  <c r="J5103" i="1"/>
  <c r="O5103" i="1" s="1"/>
  <c r="L5103" i="1"/>
  <c r="I5104" i="1"/>
  <c r="J5104" i="1"/>
  <c r="O5104" i="1" s="1"/>
  <c r="I5105" i="1"/>
  <c r="J5105" i="1"/>
  <c r="O5105" i="1" s="1"/>
  <c r="K5105" i="1"/>
  <c r="L5105" i="1"/>
  <c r="M5105" i="1"/>
  <c r="N5105" i="1"/>
  <c r="I5106" i="1"/>
  <c r="J5106" i="1"/>
  <c r="O5106" i="1" s="1"/>
  <c r="K5106" i="1"/>
  <c r="L5106" i="1"/>
  <c r="M5106" i="1"/>
  <c r="N5106" i="1"/>
  <c r="I5107" i="1"/>
  <c r="J5107" i="1"/>
  <c r="O5107" i="1" s="1"/>
  <c r="K5107" i="1"/>
  <c r="L5107" i="1"/>
  <c r="M5107" i="1"/>
  <c r="N5107" i="1"/>
  <c r="I5108" i="1"/>
  <c r="K5108" i="1" s="1"/>
  <c r="J5108" i="1"/>
  <c r="O5108" i="1" s="1"/>
  <c r="L5108" i="1"/>
  <c r="N5108" i="1"/>
  <c r="I5109" i="1"/>
  <c r="L5109" i="1" s="1"/>
  <c r="J5109" i="1"/>
  <c r="O5109" i="1" s="1"/>
  <c r="K5109" i="1"/>
  <c r="N5109" i="1"/>
  <c r="I5110" i="1"/>
  <c r="J5110" i="1"/>
  <c r="O5110" i="1" s="1"/>
  <c r="I5111" i="1"/>
  <c r="N5111" i="1" s="1"/>
  <c r="J5111" i="1"/>
  <c r="O5111" i="1" s="1"/>
  <c r="K5111" i="1"/>
  <c r="L5111" i="1"/>
  <c r="I5112" i="1"/>
  <c r="L5112" i="1" s="1"/>
  <c r="J5112" i="1"/>
  <c r="O5112" i="1" s="1"/>
  <c r="K5112" i="1"/>
  <c r="M5112" i="1"/>
  <c r="N5112" i="1"/>
  <c r="I5113" i="1"/>
  <c r="L5113" i="1" s="1"/>
  <c r="J5113" i="1"/>
  <c r="O5113" i="1" s="1"/>
  <c r="K5113" i="1"/>
  <c r="M5113" i="1"/>
  <c r="I5114" i="1"/>
  <c r="J5114" i="1"/>
  <c r="O5114" i="1" s="1"/>
  <c r="K5114" i="1"/>
  <c r="L5114" i="1"/>
  <c r="M5114" i="1"/>
  <c r="N5114" i="1"/>
  <c r="I5115" i="1"/>
  <c r="J5115" i="1"/>
  <c r="O5115" i="1" s="1"/>
  <c r="I5116" i="1"/>
  <c r="K5116" i="1" s="1"/>
  <c r="J5116" i="1"/>
  <c r="O5116" i="1" s="1"/>
  <c r="L5116" i="1"/>
  <c r="M5116" i="1"/>
  <c r="N5116" i="1"/>
  <c r="I5117" i="1"/>
  <c r="L5117" i="1" s="1"/>
  <c r="J5117" i="1"/>
  <c r="O5117" i="1" s="1"/>
  <c r="K5117" i="1"/>
  <c r="M5117" i="1"/>
  <c r="N5117" i="1"/>
  <c r="I5118" i="1"/>
  <c r="M5118" i="1" s="1"/>
  <c r="J5118" i="1"/>
  <c r="O5118" i="1" s="1"/>
  <c r="L5118" i="1"/>
  <c r="I5119" i="1"/>
  <c r="J5119" i="1"/>
  <c r="O5119" i="1" s="1"/>
  <c r="I5120" i="1"/>
  <c r="J5120" i="1"/>
  <c r="O5120" i="1" s="1"/>
  <c r="K5120" i="1"/>
  <c r="L5120" i="1"/>
  <c r="M5120" i="1"/>
  <c r="N5120" i="1"/>
  <c r="I5121" i="1"/>
  <c r="J5121" i="1"/>
  <c r="O5121" i="1" s="1"/>
  <c r="K5121" i="1"/>
  <c r="L5121" i="1"/>
  <c r="M5121" i="1"/>
  <c r="N5121" i="1"/>
  <c r="I5122" i="1"/>
  <c r="J5122" i="1"/>
  <c r="O5122" i="1" s="1"/>
  <c r="K5122" i="1"/>
  <c r="L5122" i="1"/>
  <c r="M5122" i="1"/>
  <c r="N5122" i="1"/>
  <c r="I5123" i="1"/>
  <c r="K5123" i="1" s="1"/>
  <c r="J5123" i="1"/>
  <c r="O5123" i="1" s="1"/>
  <c r="L5123" i="1"/>
  <c r="N5123" i="1"/>
  <c r="I5124" i="1"/>
  <c r="K5124" i="1" s="1"/>
  <c r="J5124" i="1"/>
  <c r="O5124" i="1" s="1"/>
  <c r="L5124" i="1"/>
  <c r="N5124" i="1"/>
  <c r="I5125" i="1"/>
  <c r="J5125" i="1"/>
  <c r="O5125" i="1" s="1"/>
  <c r="I5126" i="1"/>
  <c r="M5126" i="1" s="1"/>
  <c r="J5126" i="1"/>
  <c r="O5126" i="1" s="1"/>
  <c r="K5126" i="1"/>
  <c r="L5126" i="1"/>
  <c r="I5127" i="1"/>
  <c r="N5127" i="1" s="1"/>
  <c r="J5127" i="1"/>
  <c r="O5127" i="1" s="1"/>
  <c r="K5127" i="1"/>
  <c r="M5127" i="1"/>
  <c r="I5128" i="1"/>
  <c r="L5128" i="1" s="1"/>
  <c r="J5128" i="1"/>
  <c r="O5128" i="1" s="1"/>
  <c r="K5128" i="1"/>
  <c r="M5128" i="1"/>
  <c r="I5129" i="1"/>
  <c r="J5129" i="1"/>
  <c r="O5129" i="1" s="1"/>
  <c r="I5130" i="1"/>
  <c r="J5130" i="1"/>
  <c r="O5130" i="1" s="1"/>
  <c r="K5130" i="1"/>
  <c r="L5130" i="1"/>
  <c r="M5130" i="1"/>
  <c r="N5130" i="1"/>
  <c r="I5131" i="1"/>
  <c r="M5131" i="1" s="1"/>
  <c r="J5131" i="1"/>
  <c r="O5131" i="1" s="1"/>
  <c r="K5131" i="1"/>
  <c r="L5131" i="1"/>
  <c r="I5132" i="1"/>
  <c r="K5132" i="1" s="1"/>
  <c r="J5132" i="1"/>
  <c r="O5132" i="1" s="1"/>
  <c r="L5132" i="1"/>
  <c r="M5132" i="1"/>
  <c r="N5132" i="1"/>
  <c r="I5133" i="1"/>
  <c r="L5133" i="1" s="1"/>
  <c r="J5133" i="1"/>
  <c r="O5133" i="1" s="1"/>
  <c r="M5133" i="1"/>
  <c r="I5134" i="1"/>
  <c r="J5134" i="1"/>
  <c r="O5134" i="1" s="1"/>
  <c r="I5135" i="1"/>
  <c r="N5135" i="1" s="1"/>
  <c r="J5135" i="1"/>
  <c r="O5135" i="1" s="1"/>
  <c r="K5135" i="1"/>
  <c r="L5135" i="1"/>
  <c r="M5135" i="1"/>
  <c r="I5136" i="1"/>
  <c r="J5136" i="1"/>
  <c r="O5136" i="1" s="1"/>
  <c r="K5136" i="1"/>
  <c r="L5136" i="1"/>
  <c r="M5136" i="1"/>
  <c r="N5136" i="1"/>
  <c r="I5137" i="1"/>
  <c r="K5137" i="1" s="1"/>
  <c r="J5137" i="1"/>
  <c r="O5137" i="1" s="1"/>
  <c r="L5137" i="1"/>
  <c r="N5137" i="1"/>
  <c r="I5138" i="1"/>
  <c r="J5138" i="1"/>
  <c r="O5138" i="1" s="1"/>
  <c r="K5138" i="1"/>
  <c r="L5138" i="1"/>
  <c r="M5138" i="1"/>
  <c r="N5138" i="1"/>
  <c r="I5139" i="1"/>
  <c r="J5139" i="1"/>
  <c r="O5139" i="1" s="1"/>
  <c r="I5140" i="1"/>
  <c r="J5140" i="1"/>
  <c r="O5140" i="1" s="1"/>
  <c r="I5141" i="1"/>
  <c r="L5141" i="1" s="1"/>
  <c r="J5141" i="1"/>
  <c r="O5141" i="1" s="1"/>
  <c r="K5141" i="1"/>
  <c r="M5141" i="1"/>
  <c r="I5142" i="1"/>
  <c r="M5142" i="1" s="1"/>
  <c r="J5142" i="1"/>
  <c r="O5142" i="1" s="1"/>
  <c r="K5142" i="1"/>
  <c r="N5142" i="1"/>
  <c r="I5143" i="1"/>
  <c r="N5143" i="1" s="1"/>
  <c r="J5143" i="1"/>
  <c r="O5143" i="1" s="1"/>
  <c r="K5143" i="1"/>
  <c r="M5143" i="1"/>
  <c r="I5144" i="1"/>
  <c r="J5144" i="1"/>
  <c r="O5144" i="1" s="1"/>
  <c r="I5145" i="1"/>
  <c r="M5145" i="1" s="1"/>
  <c r="J5145" i="1"/>
  <c r="O5145" i="1" s="1"/>
  <c r="K5145" i="1"/>
  <c r="L5145" i="1"/>
  <c r="I5146" i="1"/>
  <c r="J5146" i="1"/>
  <c r="O5146" i="1" s="1"/>
  <c r="K5146" i="1"/>
  <c r="L5146" i="1"/>
  <c r="M5146" i="1"/>
  <c r="N5146" i="1"/>
  <c r="I5147" i="1"/>
  <c r="L5147" i="1" s="1"/>
  <c r="J5147" i="1"/>
  <c r="O5147" i="1" s="1"/>
  <c r="K5147" i="1"/>
  <c r="M5147" i="1"/>
  <c r="N5147" i="1"/>
  <c r="I5148" i="1"/>
  <c r="K5148" i="1" s="1"/>
  <c r="J5148" i="1"/>
  <c r="O5148" i="1" s="1"/>
  <c r="M5148" i="1"/>
  <c r="I5149" i="1"/>
  <c r="J5149" i="1"/>
  <c r="O5149" i="1" s="1"/>
  <c r="I5150" i="1"/>
  <c r="M5150" i="1" s="1"/>
  <c r="J5150" i="1"/>
  <c r="O5150" i="1" s="1"/>
  <c r="K5150" i="1"/>
  <c r="L5150" i="1"/>
  <c r="N5150" i="1"/>
  <c r="I5151" i="1"/>
  <c r="N5151" i="1" s="1"/>
  <c r="J5151" i="1"/>
  <c r="O5151" i="1" s="1"/>
  <c r="K5151" i="1"/>
  <c r="L5151" i="1"/>
  <c r="M5151" i="1"/>
  <c r="I5152" i="1"/>
  <c r="K5152" i="1" s="1"/>
  <c r="J5152" i="1"/>
  <c r="O5152" i="1" s="1"/>
  <c r="L5152" i="1"/>
  <c r="N5152" i="1"/>
  <c r="I5153" i="1"/>
  <c r="J5153" i="1"/>
  <c r="O5153" i="1" s="1"/>
  <c r="I5154" i="1"/>
  <c r="J5154" i="1"/>
  <c r="O5154" i="1" s="1"/>
  <c r="K5154" i="1"/>
  <c r="L5154" i="1"/>
  <c r="M5154" i="1"/>
  <c r="N5154" i="1"/>
  <c r="I5155" i="1"/>
  <c r="J5155" i="1"/>
  <c r="O5155" i="1" s="1"/>
  <c r="K5155" i="1"/>
  <c r="L5155" i="1"/>
  <c r="M5155" i="1"/>
  <c r="N5155" i="1"/>
  <c r="I5156" i="1"/>
  <c r="K5156" i="1" s="1"/>
  <c r="J5156" i="1"/>
  <c r="O5156" i="1" s="1"/>
  <c r="L5156" i="1"/>
  <c r="M5156" i="1"/>
  <c r="I5157" i="1"/>
  <c r="L5157" i="1" s="1"/>
  <c r="J5157" i="1"/>
  <c r="O5157" i="1" s="1"/>
  <c r="K5157" i="1"/>
  <c r="N5157" i="1"/>
  <c r="I5158" i="1"/>
  <c r="M5158" i="1" s="1"/>
  <c r="J5158" i="1"/>
  <c r="O5158" i="1" s="1"/>
  <c r="K5158" i="1"/>
  <c r="N5158" i="1"/>
  <c r="I5159" i="1"/>
  <c r="J5159" i="1"/>
  <c r="O5159" i="1" s="1"/>
  <c r="I5160" i="1"/>
  <c r="M5160" i="1" s="1"/>
  <c r="J5160" i="1"/>
  <c r="O5160" i="1" s="1"/>
  <c r="K5160" i="1"/>
  <c r="L5160" i="1"/>
  <c r="I5161" i="1"/>
  <c r="L5161" i="1" s="1"/>
  <c r="J5161" i="1"/>
  <c r="O5161" i="1" s="1"/>
  <c r="K5161" i="1"/>
  <c r="M5161" i="1"/>
  <c r="N5161" i="1"/>
  <c r="I5162" i="1"/>
  <c r="J5162" i="1"/>
  <c r="O5162" i="1" s="1"/>
  <c r="K5162" i="1"/>
  <c r="L5162" i="1"/>
  <c r="M5162" i="1"/>
  <c r="N5162" i="1"/>
  <c r="I5163" i="1"/>
  <c r="L5163" i="1" s="1"/>
  <c r="J5163" i="1"/>
  <c r="O5163" i="1" s="1"/>
  <c r="K5163" i="1"/>
  <c r="M5163" i="1"/>
  <c r="I5164" i="1"/>
  <c r="J5164" i="1"/>
  <c r="O5164" i="1" s="1"/>
  <c r="I5165" i="1"/>
  <c r="L5165" i="1" s="1"/>
  <c r="J5165" i="1"/>
  <c r="O5165" i="1" s="1"/>
  <c r="K5165" i="1"/>
  <c r="M5165" i="1"/>
  <c r="N5165" i="1"/>
  <c r="I5166" i="1"/>
  <c r="M5166" i="1" s="1"/>
  <c r="J5166" i="1"/>
  <c r="O5166" i="1" s="1"/>
  <c r="K5166" i="1"/>
  <c r="L5166" i="1"/>
  <c r="N5166" i="1"/>
  <c r="I5167" i="1"/>
  <c r="N5167" i="1" s="1"/>
  <c r="J5167" i="1"/>
  <c r="O5167" i="1" s="1"/>
  <c r="L5167" i="1"/>
  <c r="I5168" i="1"/>
  <c r="J5168" i="1"/>
  <c r="O5168" i="1" s="1"/>
  <c r="I5169" i="1"/>
  <c r="J5169" i="1"/>
  <c r="O5169" i="1" s="1"/>
  <c r="K5169" i="1"/>
  <c r="L5169" i="1"/>
  <c r="M5169" i="1"/>
  <c r="N5169" i="1"/>
  <c r="I5170" i="1"/>
  <c r="J5170" i="1"/>
  <c r="O5170" i="1" s="1"/>
  <c r="K5170" i="1"/>
  <c r="L5170" i="1"/>
  <c r="M5170" i="1"/>
  <c r="N5170" i="1"/>
  <c r="I5171" i="1"/>
  <c r="J5171" i="1"/>
  <c r="O5171" i="1" s="1"/>
  <c r="K5171" i="1"/>
  <c r="L5171" i="1"/>
  <c r="M5171" i="1"/>
  <c r="N5171" i="1"/>
  <c r="I5172" i="1"/>
  <c r="K5172" i="1" s="1"/>
  <c r="J5172" i="1"/>
  <c r="O5172" i="1" s="1"/>
  <c r="L5172" i="1"/>
  <c r="N5172" i="1"/>
  <c r="I5173" i="1"/>
  <c r="L5173" i="1" s="1"/>
  <c r="J5173" i="1"/>
  <c r="O5173" i="1" s="1"/>
  <c r="K5173" i="1"/>
  <c r="N5173" i="1"/>
  <c r="I5174" i="1"/>
  <c r="J5174" i="1"/>
  <c r="O5174" i="1" s="1"/>
  <c r="I5175" i="1"/>
  <c r="N5175" i="1" s="1"/>
  <c r="J5175" i="1"/>
  <c r="O5175" i="1" s="1"/>
  <c r="K5175" i="1"/>
  <c r="L5175" i="1"/>
  <c r="I5176" i="1"/>
  <c r="L5176" i="1" s="1"/>
  <c r="J5176" i="1"/>
  <c r="O5176" i="1" s="1"/>
  <c r="K5176" i="1"/>
  <c r="M5176" i="1"/>
  <c r="N5176" i="1"/>
  <c r="I5177" i="1"/>
  <c r="L5177" i="1" s="1"/>
  <c r="J5177" i="1"/>
  <c r="O5177" i="1" s="1"/>
  <c r="K5177" i="1"/>
  <c r="M5177" i="1"/>
  <c r="I5178" i="1"/>
  <c r="J5178" i="1"/>
  <c r="O5178" i="1" s="1"/>
  <c r="K5178" i="1"/>
  <c r="L5178" i="1"/>
  <c r="M5178" i="1"/>
  <c r="N5178" i="1"/>
  <c r="I5179" i="1"/>
  <c r="J5179" i="1"/>
  <c r="O5179" i="1" s="1"/>
  <c r="I5180" i="1"/>
  <c r="K5180" i="1" s="1"/>
  <c r="J5180" i="1"/>
  <c r="O5180" i="1" s="1"/>
  <c r="L5180" i="1"/>
  <c r="M5180" i="1"/>
  <c r="N5180" i="1"/>
  <c r="I5181" i="1"/>
  <c r="L5181" i="1" s="1"/>
  <c r="J5181" i="1"/>
  <c r="O5181" i="1" s="1"/>
  <c r="K5181" i="1"/>
  <c r="M5181" i="1"/>
  <c r="N5181" i="1"/>
  <c r="I5182" i="1"/>
  <c r="M5182" i="1" s="1"/>
  <c r="J5182" i="1"/>
  <c r="O5182" i="1" s="1"/>
  <c r="L5182" i="1"/>
  <c r="I5183" i="1"/>
  <c r="J5183" i="1"/>
  <c r="O5183" i="1" s="1"/>
  <c r="I5184" i="1"/>
  <c r="J5184" i="1"/>
  <c r="O5184" i="1" s="1"/>
  <c r="K5184" i="1"/>
  <c r="L5184" i="1"/>
  <c r="M5184" i="1"/>
  <c r="N5184" i="1"/>
  <c r="I5185" i="1"/>
  <c r="J5185" i="1"/>
  <c r="O5185" i="1" s="1"/>
  <c r="K5185" i="1"/>
  <c r="L5185" i="1"/>
  <c r="M5185" i="1"/>
  <c r="N5185" i="1"/>
  <c r="I5186" i="1"/>
  <c r="J5186" i="1"/>
  <c r="O5186" i="1" s="1"/>
  <c r="K5186" i="1"/>
  <c r="L5186" i="1"/>
  <c r="M5186" i="1"/>
  <c r="N5186" i="1"/>
  <c r="I5187" i="1"/>
  <c r="K5187" i="1" s="1"/>
  <c r="J5187" i="1"/>
  <c r="O5187" i="1" s="1"/>
  <c r="L5187" i="1"/>
  <c r="N5187" i="1"/>
  <c r="I5188" i="1"/>
  <c r="K5188" i="1" s="1"/>
  <c r="J5188" i="1"/>
  <c r="O5188" i="1" s="1"/>
  <c r="L5188" i="1"/>
  <c r="N5188" i="1"/>
  <c r="I5189" i="1"/>
  <c r="J5189" i="1"/>
  <c r="O5189" i="1" s="1"/>
  <c r="I5190" i="1"/>
  <c r="M5190" i="1" s="1"/>
  <c r="J5190" i="1"/>
  <c r="O5190" i="1" s="1"/>
  <c r="K5190" i="1"/>
  <c r="L5190" i="1"/>
  <c r="I5191" i="1"/>
  <c r="N5191" i="1" s="1"/>
  <c r="J5191" i="1"/>
  <c r="O5191" i="1" s="1"/>
  <c r="K5191" i="1"/>
  <c r="M5191" i="1"/>
  <c r="I5192" i="1"/>
  <c r="L5192" i="1" s="1"/>
  <c r="J5192" i="1"/>
  <c r="O5192" i="1" s="1"/>
  <c r="K5192" i="1"/>
  <c r="M5192" i="1"/>
  <c r="I5193" i="1"/>
  <c r="J5193" i="1"/>
  <c r="O5193" i="1" s="1"/>
  <c r="I5194" i="1"/>
  <c r="J5194" i="1"/>
  <c r="O5194" i="1" s="1"/>
  <c r="K5194" i="1"/>
  <c r="L5194" i="1"/>
  <c r="M5194" i="1"/>
  <c r="N5194" i="1"/>
  <c r="I5195" i="1"/>
  <c r="M5195" i="1" s="1"/>
  <c r="J5195" i="1"/>
  <c r="O5195" i="1" s="1"/>
  <c r="K5195" i="1"/>
  <c r="L5195" i="1"/>
  <c r="I5196" i="1"/>
  <c r="K5196" i="1" s="1"/>
  <c r="J5196" i="1"/>
  <c r="O5196" i="1" s="1"/>
  <c r="L5196" i="1"/>
  <c r="M5196" i="1"/>
  <c r="N5196" i="1"/>
  <c r="I5197" i="1"/>
  <c r="L5197" i="1" s="1"/>
  <c r="J5197" i="1"/>
  <c r="O5197" i="1" s="1"/>
  <c r="M5197" i="1"/>
  <c r="I5198" i="1"/>
  <c r="J5198" i="1"/>
  <c r="O5198" i="1" s="1"/>
  <c r="I5199" i="1"/>
  <c r="N5199" i="1" s="1"/>
  <c r="J5199" i="1"/>
  <c r="O5199" i="1" s="1"/>
  <c r="K5199" i="1"/>
  <c r="L5199" i="1"/>
  <c r="M5199" i="1"/>
  <c r="I5200" i="1"/>
  <c r="J5200" i="1"/>
  <c r="O5200" i="1" s="1"/>
  <c r="K5200" i="1"/>
  <c r="L5200" i="1"/>
  <c r="M5200" i="1"/>
  <c r="N5200" i="1"/>
  <c r="I5201" i="1"/>
  <c r="K5201" i="1" s="1"/>
  <c r="J5201" i="1"/>
  <c r="O5201" i="1" s="1"/>
  <c r="L5201" i="1"/>
  <c r="N5201" i="1"/>
  <c r="I5202" i="1"/>
  <c r="J5202" i="1"/>
  <c r="O5202" i="1" s="1"/>
  <c r="K5202" i="1"/>
  <c r="L5202" i="1"/>
  <c r="M5202" i="1"/>
  <c r="N5202" i="1"/>
  <c r="I5203" i="1"/>
  <c r="J5203" i="1"/>
  <c r="O5203" i="1" s="1"/>
  <c r="I5204" i="1"/>
  <c r="J5204" i="1"/>
  <c r="O5204" i="1" s="1"/>
  <c r="I5205" i="1"/>
  <c r="L5205" i="1" s="1"/>
  <c r="J5205" i="1"/>
  <c r="O5205" i="1" s="1"/>
  <c r="K5205" i="1"/>
  <c r="M5205" i="1"/>
  <c r="I5206" i="1"/>
  <c r="M5206" i="1" s="1"/>
  <c r="J5206" i="1"/>
  <c r="O5206" i="1" s="1"/>
  <c r="K5206" i="1"/>
  <c r="N5206" i="1"/>
  <c r="I5207" i="1"/>
  <c r="N5207" i="1" s="1"/>
  <c r="J5207" i="1"/>
  <c r="O5207" i="1" s="1"/>
  <c r="K5207" i="1"/>
  <c r="M5207" i="1"/>
  <c r="I5208" i="1"/>
  <c r="J5208" i="1"/>
  <c r="O5208" i="1" s="1"/>
  <c r="I5209" i="1"/>
  <c r="M5209" i="1" s="1"/>
  <c r="J5209" i="1"/>
  <c r="O5209" i="1" s="1"/>
  <c r="K5209" i="1"/>
  <c r="L5209" i="1"/>
  <c r="I5210" i="1"/>
  <c r="J5210" i="1"/>
  <c r="O5210" i="1" s="1"/>
  <c r="K5210" i="1"/>
  <c r="L5210" i="1"/>
  <c r="M5210" i="1"/>
  <c r="N5210" i="1"/>
  <c r="I5211" i="1"/>
  <c r="L5211" i="1" s="1"/>
  <c r="J5211" i="1"/>
  <c r="O5211" i="1" s="1"/>
  <c r="K5211" i="1"/>
  <c r="M5211" i="1"/>
  <c r="N5211" i="1"/>
  <c r="I5212" i="1"/>
  <c r="K5212" i="1" s="1"/>
  <c r="J5212" i="1"/>
  <c r="O5212" i="1" s="1"/>
  <c r="M5212" i="1"/>
  <c r="I5213" i="1"/>
  <c r="J5213" i="1"/>
  <c r="O5213" i="1" s="1"/>
  <c r="I5214" i="1"/>
  <c r="M5214" i="1" s="1"/>
  <c r="J5214" i="1"/>
  <c r="O5214" i="1" s="1"/>
  <c r="K5214" i="1"/>
  <c r="L5214" i="1"/>
  <c r="N5214" i="1"/>
  <c r="I5215" i="1"/>
  <c r="N5215" i="1" s="1"/>
  <c r="J5215" i="1"/>
  <c r="O5215" i="1" s="1"/>
  <c r="K5215" i="1"/>
  <c r="L5215" i="1"/>
  <c r="M5215" i="1"/>
  <c r="I5216" i="1"/>
  <c r="K5216" i="1" s="1"/>
  <c r="J5216" i="1"/>
  <c r="O5216" i="1" s="1"/>
  <c r="L5216" i="1"/>
  <c r="N5216" i="1"/>
  <c r="I5217" i="1"/>
  <c r="J5217" i="1"/>
  <c r="O5217" i="1" s="1"/>
  <c r="I5218" i="1"/>
  <c r="J5218" i="1"/>
  <c r="O5218" i="1" s="1"/>
  <c r="K5218" i="1"/>
  <c r="L5218" i="1"/>
  <c r="M5218" i="1"/>
  <c r="N5218" i="1"/>
  <c r="I5219" i="1"/>
  <c r="J5219" i="1"/>
  <c r="O5219" i="1" s="1"/>
  <c r="K5219" i="1"/>
  <c r="L5219" i="1"/>
  <c r="M5219" i="1"/>
  <c r="N5219" i="1"/>
  <c r="I5220" i="1"/>
  <c r="K5220" i="1" s="1"/>
  <c r="J5220" i="1"/>
  <c r="O5220" i="1" s="1"/>
  <c r="L5220" i="1"/>
  <c r="M5220" i="1"/>
  <c r="I5221" i="1"/>
  <c r="L5221" i="1" s="1"/>
  <c r="J5221" i="1"/>
  <c r="O5221" i="1" s="1"/>
  <c r="K5221" i="1"/>
  <c r="N5221" i="1"/>
  <c r="I5222" i="1"/>
  <c r="M5222" i="1" s="1"/>
  <c r="J5222" i="1"/>
  <c r="O5222" i="1" s="1"/>
  <c r="K5222" i="1"/>
  <c r="N5222" i="1"/>
  <c r="I5223" i="1"/>
  <c r="J5223" i="1"/>
  <c r="O5223" i="1" s="1"/>
  <c r="I5224" i="1"/>
  <c r="M5224" i="1" s="1"/>
  <c r="J5224" i="1"/>
  <c r="O5224" i="1" s="1"/>
  <c r="K5224" i="1"/>
  <c r="L5224" i="1"/>
  <c r="I5225" i="1"/>
  <c r="L5225" i="1" s="1"/>
  <c r="J5225" i="1"/>
  <c r="O5225" i="1" s="1"/>
  <c r="K5225" i="1"/>
  <c r="M5225" i="1"/>
  <c r="N5225" i="1"/>
  <c r="I5226" i="1"/>
  <c r="J5226" i="1"/>
  <c r="O5226" i="1" s="1"/>
  <c r="K5226" i="1"/>
  <c r="L5226" i="1"/>
  <c r="M5226" i="1"/>
  <c r="N5226" i="1"/>
  <c r="I5227" i="1"/>
  <c r="L5227" i="1" s="1"/>
  <c r="J5227" i="1"/>
  <c r="O5227" i="1" s="1"/>
  <c r="K5227" i="1"/>
  <c r="M5227" i="1"/>
  <c r="I5228" i="1"/>
  <c r="J5228" i="1"/>
  <c r="O5228" i="1" s="1"/>
  <c r="I5229" i="1"/>
  <c r="L5229" i="1" s="1"/>
  <c r="J5229" i="1"/>
  <c r="O5229" i="1" s="1"/>
  <c r="K5229" i="1"/>
  <c r="M5229" i="1"/>
  <c r="N5229" i="1"/>
  <c r="I5230" i="1"/>
  <c r="M5230" i="1" s="1"/>
  <c r="J5230" i="1"/>
  <c r="O5230" i="1" s="1"/>
  <c r="K5230" i="1"/>
  <c r="L5230" i="1"/>
  <c r="N5230" i="1"/>
  <c r="I5231" i="1"/>
  <c r="N5231" i="1" s="1"/>
  <c r="J5231" i="1"/>
  <c r="O5231" i="1" s="1"/>
  <c r="L5231" i="1"/>
  <c r="I5232" i="1"/>
  <c r="J5232" i="1"/>
  <c r="O5232" i="1" s="1"/>
  <c r="I5233" i="1"/>
  <c r="J5233" i="1"/>
  <c r="O5233" i="1" s="1"/>
  <c r="K5233" i="1"/>
  <c r="L5233" i="1"/>
  <c r="M5233" i="1"/>
  <c r="N5233" i="1"/>
  <c r="I5234" i="1"/>
  <c r="J5234" i="1"/>
  <c r="O5234" i="1" s="1"/>
  <c r="K5234" i="1"/>
  <c r="L5234" i="1"/>
  <c r="M5234" i="1"/>
  <c r="N5234" i="1"/>
  <c r="I5235" i="1"/>
  <c r="J5235" i="1"/>
  <c r="O5235" i="1" s="1"/>
  <c r="K5235" i="1"/>
  <c r="L5235" i="1"/>
  <c r="M5235" i="1"/>
  <c r="N5235" i="1"/>
  <c r="I5236" i="1"/>
  <c r="K5236" i="1" s="1"/>
  <c r="J5236" i="1"/>
  <c r="O5236" i="1" s="1"/>
  <c r="L5236" i="1"/>
  <c r="N5236" i="1"/>
  <c r="I5237" i="1"/>
  <c r="L5237" i="1" s="1"/>
  <c r="J5237" i="1"/>
  <c r="O5237" i="1" s="1"/>
  <c r="K5237" i="1"/>
  <c r="N5237" i="1"/>
  <c r="I5238" i="1"/>
  <c r="J5238" i="1"/>
  <c r="O5238" i="1" s="1"/>
  <c r="I5239" i="1"/>
  <c r="N5239" i="1" s="1"/>
  <c r="J5239" i="1"/>
  <c r="O5239" i="1" s="1"/>
  <c r="K5239" i="1"/>
  <c r="L5239" i="1"/>
  <c r="I5240" i="1"/>
  <c r="L5240" i="1" s="1"/>
  <c r="J5240" i="1"/>
  <c r="O5240" i="1" s="1"/>
  <c r="K5240" i="1"/>
  <c r="M5240" i="1"/>
  <c r="N5240" i="1"/>
  <c r="I5241" i="1"/>
  <c r="L5241" i="1" s="1"/>
  <c r="J5241" i="1"/>
  <c r="O5241" i="1" s="1"/>
  <c r="K5241" i="1"/>
  <c r="M5241" i="1"/>
  <c r="I5242" i="1"/>
  <c r="J5242" i="1"/>
  <c r="O5242" i="1" s="1"/>
  <c r="K5242" i="1"/>
  <c r="L5242" i="1"/>
  <c r="M5242" i="1"/>
  <c r="N5242" i="1"/>
  <c r="I5243" i="1"/>
  <c r="J5243" i="1"/>
  <c r="O5243" i="1" s="1"/>
  <c r="I5244" i="1"/>
  <c r="K5244" i="1" s="1"/>
  <c r="J5244" i="1"/>
  <c r="O5244" i="1" s="1"/>
  <c r="L5244" i="1"/>
  <c r="M5244" i="1"/>
  <c r="N5244" i="1"/>
  <c r="I5245" i="1"/>
  <c r="L5245" i="1" s="1"/>
  <c r="J5245" i="1"/>
  <c r="O5245" i="1" s="1"/>
  <c r="K5245" i="1"/>
  <c r="M5245" i="1"/>
  <c r="N5245" i="1"/>
  <c r="I5246" i="1"/>
  <c r="M5246" i="1" s="1"/>
  <c r="J5246" i="1"/>
  <c r="O5246" i="1" s="1"/>
  <c r="L5246" i="1"/>
  <c r="I5247" i="1"/>
  <c r="J5247" i="1"/>
  <c r="O5247" i="1" s="1"/>
  <c r="I5248" i="1"/>
  <c r="J5248" i="1"/>
  <c r="O5248" i="1" s="1"/>
  <c r="K5248" i="1"/>
  <c r="L5248" i="1"/>
  <c r="M5248" i="1"/>
  <c r="N5248" i="1"/>
  <c r="I5249" i="1"/>
  <c r="J5249" i="1"/>
  <c r="O5249" i="1" s="1"/>
  <c r="K5249" i="1"/>
  <c r="L5249" i="1"/>
  <c r="M5249" i="1"/>
  <c r="N5249" i="1"/>
  <c r="I5250" i="1"/>
  <c r="J5250" i="1"/>
  <c r="O5250" i="1" s="1"/>
  <c r="K5250" i="1"/>
  <c r="L5250" i="1"/>
  <c r="M5250" i="1"/>
  <c r="N5250" i="1"/>
  <c r="I5251" i="1"/>
  <c r="K5251" i="1" s="1"/>
  <c r="J5251" i="1"/>
  <c r="O5251" i="1" s="1"/>
  <c r="L5251" i="1"/>
  <c r="N5251" i="1"/>
  <c r="I5252" i="1"/>
  <c r="K5252" i="1" s="1"/>
  <c r="J5252" i="1"/>
  <c r="O5252" i="1" s="1"/>
  <c r="L5252" i="1"/>
  <c r="N5252" i="1"/>
  <c r="I5253" i="1"/>
  <c r="J5253" i="1"/>
  <c r="O5253" i="1" s="1"/>
  <c r="I5254" i="1"/>
  <c r="M5254" i="1" s="1"/>
  <c r="J5254" i="1"/>
  <c r="O5254" i="1" s="1"/>
  <c r="K5254" i="1"/>
  <c r="L5254" i="1"/>
  <c r="I5255" i="1"/>
  <c r="N5255" i="1" s="1"/>
  <c r="J5255" i="1"/>
  <c r="O5255" i="1" s="1"/>
  <c r="K5255" i="1"/>
  <c r="M5255" i="1"/>
  <c r="I5256" i="1"/>
  <c r="L5256" i="1" s="1"/>
  <c r="J5256" i="1"/>
  <c r="O5256" i="1" s="1"/>
  <c r="K5256" i="1"/>
  <c r="M5256" i="1"/>
  <c r="I5257" i="1"/>
  <c r="J5257" i="1"/>
  <c r="O5257" i="1" s="1"/>
  <c r="I5258" i="1"/>
  <c r="J5258" i="1"/>
  <c r="O5258" i="1" s="1"/>
  <c r="K5258" i="1"/>
  <c r="L5258" i="1"/>
  <c r="M5258" i="1"/>
  <c r="N5258" i="1"/>
  <c r="I5259" i="1"/>
  <c r="M5259" i="1" s="1"/>
  <c r="J5259" i="1"/>
  <c r="O5259" i="1" s="1"/>
  <c r="K5259" i="1"/>
  <c r="L5259" i="1"/>
  <c r="I5260" i="1"/>
  <c r="J5260" i="1"/>
  <c r="O5260" i="1" s="1"/>
  <c r="K5260" i="1"/>
  <c r="L5260" i="1"/>
  <c r="M5260" i="1"/>
  <c r="N5260" i="1"/>
  <c r="I5261" i="1"/>
  <c r="L5261" i="1" s="1"/>
  <c r="J5261" i="1"/>
  <c r="O5261" i="1" s="1"/>
  <c r="K5261" i="1"/>
  <c r="M5261" i="1"/>
  <c r="N5261" i="1"/>
  <c r="I5262" i="1"/>
  <c r="K5262" i="1" s="1"/>
  <c r="J5262" i="1"/>
  <c r="O5262" i="1" s="1"/>
  <c r="L5262" i="1"/>
  <c r="N5262" i="1"/>
  <c r="I5263" i="1"/>
  <c r="L5263" i="1" s="1"/>
  <c r="J5263" i="1"/>
  <c r="O5263" i="1" s="1"/>
  <c r="K5263" i="1"/>
  <c r="M5263" i="1"/>
  <c r="I5264" i="1"/>
  <c r="J5264" i="1"/>
  <c r="O5264" i="1" s="1"/>
  <c r="I5265" i="1"/>
  <c r="J5265" i="1"/>
  <c r="O5265" i="1" s="1"/>
  <c r="I5266" i="1"/>
  <c r="J5266" i="1"/>
  <c r="O5266" i="1" s="1"/>
  <c r="K5266" i="1"/>
  <c r="L5266" i="1"/>
  <c r="M5266" i="1"/>
  <c r="N5266" i="1"/>
  <c r="I5267" i="1"/>
  <c r="M5267" i="1" s="1"/>
  <c r="J5267" i="1"/>
  <c r="O5267" i="1" s="1"/>
  <c r="K5267" i="1"/>
  <c r="L5267" i="1"/>
  <c r="I5268" i="1"/>
  <c r="J5268" i="1"/>
  <c r="O5268" i="1" s="1"/>
  <c r="K5268" i="1"/>
  <c r="L5268" i="1"/>
  <c r="M5268" i="1"/>
  <c r="N5268" i="1"/>
  <c r="I5269" i="1"/>
  <c r="L5269" i="1" s="1"/>
  <c r="J5269" i="1"/>
  <c r="O5269" i="1" s="1"/>
  <c r="K5269" i="1"/>
  <c r="M5269" i="1"/>
  <c r="N5269" i="1"/>
  <c r="I5270" i="1"/>
  <c r="K5270" i="1" s="1"/>
  <c r="J5270" i="1"/>
  <c r="O5270" i="1" s="1"/>
  <c r="L5270" i="1"/>
  <c r="N5270" i="1"/>
  <c r="I5271" i="1"/>
  <c r="L5271" i="1" s="1"/>
  <c r="J5271" i="1"/>
  <c r="O5271" i="1" s="1"/>
  <c r="K5271" i="1"/>
  <c r="M5271" i="1"/>
  <c r="I5272" i="1"/>
  <c r="J5272" i="1"/>
  <c r="O5272" i="1" s="1"/>
  <c r="I5273" i="1"/>
  <c r="J5273" i="1"/>
  <c r="O5273" i="1" s="1"/>
  <c r="I5274" i="1"/>
  <c r="J5274" i="1"/>
  <c r="O5274" i="1" s="1"/>
  <c r="K5274" i="1"/>
  <c r="L5274" i="1"/>
  <c r="M5274" i="1"/>
  <c r="N5274" i="1"/>
  <c r="I5275" i="1"/>
  <c r="M5275" i="1" s="1"/>
  <c r="J5275" i="1"/>
  <c r="O5275" i="1" s="1"/>
  <c r="K5275" i="1"/>
  <c r="L5275" i="1"/>
  <c r="I5276" i="1"/>
  <c r="J5276" i="1"/>
  <c r="O5276" i="1" s="1"/>
  <c r="K5276" i="1"/>
  <c r="L5276" i="1"/>
  <c r="M5276" i="1"/>
  <c r="N5276" i="1"/>
  <c r="I5277" i="1"/>
  <c r="L5277" i="1" s="1"/>
  <c r="J5277" i="1"/>
  <c r="O5277" i="1" s="1"/>
  <c r="K5277" i="1"/>
  <c r="M5277" i="1"/>
  <c r="N5277" i="1"/>
  <c r="I5278" i="1"/>
  <c r="K5278" i="1" s="1"/>
  <c r="J5278" i="1"/>
  <c r="O5278" i="1" s="1"/>
  <c r="L5278" i="1"/>
  <c r="N5278" i="1"/>
  <c r="I5279" i="1"/>
  <c r="L5279" i="1" s="1"/>
  <c r="J5279" i="1"/>
  <c r="O5279" i="1" s="1"/>
  <c r="K5279" i="1"/>
  <c r="M5279" i="1"/>
  <c r="I5280" i="1"/>
  <c r="J5280" i="1"/>
  <c r="O5280" i="1" s="1"/>
  <c r="I5281" i="1"/>
  <c r="J5281" i="1"/>
  <c r="O5281" i="1" s="1"/>
  <c r="I5282" i="1"/>
  <c r="J5282" i="1"/>
  <c r="O5282" i="1" s="1"/>
  <c r="K5282" i="1"/>
  <c r="L5282" i="1"/>
  <c r="M5282" i="1"/>
  <c r="N5282" i="1"/>
  <c r="I5283" i="1"/>
  <c r="M5283" i="1" s="1"/>
  <c r="J5283" i="1"/>
  <c r="O5283" i="1" s="1"/>
  <c r="K5283" i="1"/>
  <c r="L5283" i="1"/>
  <c r="I5284" i="1"/>
  <c r="J5284" i="1"/>
  <c r="O5284" i="1" s="1"/>
  <c r="K5284" i="1"/>
  <c r="L5284" i="1"/>
  <c r="M5284" i="1"/>
  <c r="N5284" i="1"/>
  <c r="I5285" i="1"/>
  <c r="L5285" i="1" s="1"/>
  <c r="J5285" i="1"/>
  <c r="O5285" i="1" s="1"/>
  <c r="K5285" i="1"/>
  <c r="M5285" i="1"/>
  <c r="N5285" i="1"/>
  <c r="I5286" i="1"/>
  <c r="K5286" i="1" s="1"/>
  <c r="J5286" i="1"/>
  <c r="O5286" i="1" s="1"/>
  <c r="L5286" i="1"/>
  <c r="N5286" i="1"/>
  <c r="I5287" i="1"/>
  <c r="L5287" i="1" s="1"/>
  <c r="J5287" i="1"/>
  <c r="O5287" i="1" s="1"/>
  <c r="K5287" i="1"/>
  <c r="M5287" i="1"/>
  <c r="I5288" i="1"/>
  <c r="J5288" i="1"/>
  <c r="O5288" i="1" s="1"/>
  <c r="I5289" i="1"/>
  <c r="J5289" i="1"/>
  <c r="O5289" i="1" s="1"/>
  <c r="I5290" i="1"/>
  <c r="J5290" i="1"/>
  <c r="O5290" i="1" s="1"/>
  <c r="K5290" i="1"/>
  <c r="L5290" i="1"/>
  <c r="M5290" i="1"/>
  <c r="N5290" i="1"/>
  <c r="I5291" i="1"/>
  <c r="M5291" i="1" s="1"/>
  <c r="J5291" i="1"/>
  <c r="O5291" i="1" s="1"/>
  <c r="K5291" i="1"/>
  <c r="L5291" i="1"/>
  <c r="I5292" i="1"/>
  <c r="J5292" i="1"/>
  <c r="O5292" i="1" s="1"/>
  <c r="K5292" i="1"/>
  <c r="L5292" i="1"/>
  <c r="M5292" i="1"/>
  <c r="N5292" i="1"/>
  <c r="I5293" i="1"/>
  <c r="L5293" i="1" s="1"/>
  <c r="J5293" i="1"/>
  <c r="O5293" i="1" s="1"/>
  <c r="K5293" i="1"/>
  <c r="M5293" i="1"/>
  <c r="N5293" i="1"/>
  <c r="I5294" i="1"/>
  <c r="K5294" i="1" s="1"/>
  <c r="J5294" i="1"/>
  <c r="O5294" i="1" s="1"/>
  <c r="L5294" i="1"/>
  <c r="N5294" i="1"/>
  <c r="I5295" i="1"/>
  <c r="L5295" i="1" s="1"/>
  <c r="J5295" i="1"/>
  <c r="O5295" i="1" s="1"/>
  <c r="K5295" i="1"/>
  <c r="M5295" i="1"/>
  <c r="I5296" i="1"/>
  <c r="J5296" i="1"/>
  <c r="O5296" i="1" s="1"/>
  <c r="I5297" i="1"/>
  <c r="J5297" i="1"/>
  <c r="O5297" i="1" s="1"/>
  <c r="I5298" i="1"/>
  <c r="J5298" i="1"/>
  <c r="O5298" i="1" s="1"/>
  <c r="K5298" i="1"/>
  <c r="L5298" i="1"/>
  <c r="M5298" i="1"/>
  <c r="N5298" i="1"/>
  <c r="I5299" i="1"/>
  <c r="M5299" i="1" s="1"/>
  <c r="J5299" i="1"/>
  <c r="O5299" i="1" s="1"/>
  <c r="K5299" i="1"/>
  <c r="L5299" i="1"/>
  <c r="I5300" i="1"/>
  <c r="J5300" i="1"/>
  <c r="O5300" i="1" s="1"/>
  <c r="K5300" i="1"/>
  <c r="L5300" i="1"/>
  <c r="M5300" i="1"/>
  <c r="N5300" i="1"/>
  <c r="I5301" i="1"/>
  <c r="L5301" i="1" s="1"/>
  <c r="J5301" i="1"/>
  <c r="O5301" i="1" s="1"/>
  <c r="K5301" i="1"/>
  <c r="M5301" i="1"/>
  <c r="N5301" i="1"/>
  <c r="I5302" i="1"/>
  <c r="K5302" i="1" s="1"/>
  <c r="J5302" i="1"/>
  <c r="O5302" i="1" s="1"/>
  <c r="L5302" i="1"/>
  <c r="N5302" i="1"/>
  <c r="I5303" i="1"/>
  <c r="L5303" i="1" s="1"/>
  <c r="J5303" i="1"/>
  <c r="O5303" i="1" s="1"/>
  <c r="K5303" i="1"/>
  <c r="M5303" i="1"/>
  <c r="I5304" i="1"/>
  <c r="J5304" i="1"/>
  <c r="O5304" i="1" s="1"/>
  <c r="I5305" i="1"/>
  <c r="J5305" i="1"/>
  <c r="O5305" i="1" s="1"/>
  <c r="I5306" i="1"/>
  <c r="J5306" i="1"/>
  <c r="O5306" i="1" s="1"/>
  <c r="K5306" i="1"/>
  <c r="L5306" i="1"/>
  <c r="M5306" i="1"/>
  <c r="N5306" i="1"/>
  <c r="I5307" i="1"/>
  <c r="M5307" i="1" s="1"/>
  <c r="J5307" i="1"/>
  <c r="O5307" i="1" s="1"/>
  <c r="K5307" i="1"/>
  <c r="L5307" i="1"/>
  <c r="I5308" i="1"/>
  <c r="J5308" i="1"/>
  <c r="O5308" i="1" s="1"/>
  <c r="K5308" i="1"/>
  <c r="L5308" i="1"/>
  <c r="M5308" i="1"/>
  <c r="N5308" i="1"/>
  <c r="I5309" i="1"/>
  <c r="L5309" i="1" s="1"/>
  <c r="J5309" i="1"/>
  <c r="O5309" i="1" s="1"/>
  <c r="K5309" i="1"/>
  <c r="M5309" i="1"/>
  <c r="N5309" i="1"/>
  <c r="I5310" i="1"/>
  <c r="K5310" i="1" s="1"/>
  <c r="J5310" i="1"/>
  <c r="O5310" i="1" s="1"/>
  <c r="L5310" i="1"/>
  <c r="N5310" i="1"/>
  <c r="I5311" i="1"/>
  <c r="L5311" i="1" s="1"/>
  <c r="J5311" i="1"/>
  <c r="O5311" i="1" s="1"/>
  <c r="K5311" i="1"/>
  <c r="M5311" i="1"/>
  <c r="I5312" i="1"/>
  <c r="J5312" i="1"/>
  <c r="O5312" i="1" s="1"/>
  <c r="I5313" i="1"/>
  <c r="J5313" i="1"/>
  <c r="O5313" i="1" s="1"/>
  <c r="I5314" i="1"/>
  <c r="J5314" i="1"/>
  <c r="O5314" i="1" s="1"/>
  <c r="K5314" i="1"/>
  <c r="L5314" i="1"/>
  <c r="M5314" i="1"/>
  <c r="N5314" i="1"/>
  <c r="I5315" i="1"/>
  <c r="M5315" i="1" s="1"/>
  <c r="J5315" i="1"/>
  <c r="O5315" i="1" s="1"/>
  <c r="K5315" i="1"/>
  <c r="L5315" i="1"/>
  <c r="I5316" i="1"/>
  <c r="J5316" i="1"/>
  <c r="O5316" i="1" s="1"/>
  <c r="K5316" i="1"/>
  <c r="L5316" i="1"/>
  <c r="M5316" i="1"/>
  <c r="N5316" i="1"/>
  <c r="I5317" i="1"/>
  <c r="L5317" i="1" s="1"/>
  <c r="J5317" i="1"/>
  <c r="O5317" i="1" s="1"/>
  <c r="K5317" i="1"/>
  <c r="M5317" i="1"/>
  <c r="N5317" i="1"/>
  <c r="I5318" i="1"/>
  <c r="K5318" i="1" s="1"/>
  <c r="J5318" i="1"/>
  <c r="O5318" i="1" s="1"/>
  <c r="L5318" i="1"/>
  <c r="N5318" i="1"/>
  <c r="I5319" i="1"/>
  <c r="L5319" i="1" s="1"/>
  <c r="J5319" i="1"/>
  <c r="O5319" i="1" s="1"/>
  <c r="K5319" i="1"/>
  <c r="M5319" i="1"/>
  <c r="I5320" i="1"/>
  <c r="J5320" i="1"/>
  <c r="O5320" i="1" s="1"/>
  <c r="I5321" i="1"/>
  <c r="J5321" i="1"/>
  <c r="O5321" i="1" s="1"/>
  <c r="I5322" i="1"/>
  <c r="J5322" i="1"/>
  <c r="O5322" i="1" s="1"/>
  <c r="K5322" i="1"/>
  <c r="L5322" i="1"/>
  <c r="M5322" i="1"/>
  <c r="N5322" i="1"/>
  <c r="I5323" i="1"/>
  <c r="M5323" i="1" s="1"/>
  <c r="J5323" i="1"/>
  <c r="O5323" i="1" s="1"/>
  <c r="K5323" i="1"/>
  <c r="L5323" i="1"/>
  <c r="I5324" i="1"/>
  <c r="J5324" i="1"/>
  <c r="O5324" i="1" s="1"/>
  <c r="K5324" i="1"/>
  <c r="L5324" i="1"/>
  <c r="M5324" i="1"/>
  <c r="N5324" i="1"/>
  <c r="I5325" i="1"/>
  <c r="L5325" i="1" s="1"/>
  <c r="J5325" i="1"/>
  <c r="O5325" i="1" s="1"/>
  <c r="K5325" i="1"/>
  <c r="M5325" i="1"/>
  <c r="N5325" i="1"/>
  <c r="I5326" i="1"/>
  <c r="K5326" i="1" s="1"/>
  <c r="J5326" i="1"/>
  <c r="O5326" i="1" s="1"/>
  <c r="L5326" i="1"/>
  <c r="N5326" i="1"/>
  <c r="I5327" i="1"/>
  <c r="L5327" i="1" s="1"/>
  <c r="J5327" i="1"/>
  <c r="O5327" i="1" s="1"/>
  <c r="K5327" i="1"/>
  <c r="M5327" i="1"/>
  <c r="I5328" i="1"/>
  <c r="J5328" i="1"/>
  <c r="O5328" i="1" s="1"/>
  <c r="I5329" i="1"/>
  <c r="J5329" i="1"/>
  <c r="O5329" i="1" s="1"/>
  <c r="I5330" i="1"/>
  <c r="J5330" i="1"/>
  <c r="O5330" i="1" s="1"/>
  <c r="K5330" i="1"/>
  <c r="L5330" i="1"/>
  <c r="M5330" i="1"/>
  <c r="N5330" i="1"/>
  <c r="I5331" i="1"/>
  <c r="M5331" i="1" s="1"/>
  <c r="J5331" i="1"/>
  <c r="O5331" i="1" s="1"/>
  <c r="K5331" i="1"/>
  <c r="L5331" i="1"/>
  <c r="I5332" i="1"/>
  <c r="J5332" i="1"/>
  <c r="O5332" i="1" s="1"/>
  <c r="K5332" i="1"/>
  <c r="L5332" i="1"/>
  <c r="M5332" i="1"/>
  <c r="N5332" i="1"/>
  <c r="I5333" i="1"/>
  <c r="L5333" i="1" s="1"/>
  <c r="J5333" i="1"/>
  <c r="O5333" i="1" s="1"/>
  <c r="K5333" i="1"/>
  <c r="M5333" i="1"/>
  <c r="N5333" i="1"/>
  <c r="I5334" i="1"/>
  <c r="K5334" i="1" s="1"/>
  <c r="J5334" i="1"/>
  <c r="O5334" i="1" s="1"/>
  <c r="L5334" i="1"/>
  <c r="N5334" i="1"/>
  <c r="I5335" i="1"/>
  <c r="L5335" i="1" s="1"/>
  <c r="J5335" i="1"/>
  <c r="O5335" i="1" s="1"/>
  <c r="K5335" i="1"/>
  <c r="M5335" i="1"/>
  <c r="I5336" i="1"/>
  <c r="J5336" i="1"/>
  <c r="O5336" i="1" s="1"/>
  <c r="I5337" i="1"/>
  <c r="J5337" i="1"/>
  <c r="O5337" i="1" s="1"/>
  <c r="I5338" i="1"/>
  <c r="J5338" i="1"/>
  <c r="O5338" i="1" s="1"/>
  <c r="K5338" i="1"/>
  <c r="L5338" i="1"/>
  <c r="M5338" i="1"/>
  <c r="N5338" i="1"/>
  <c r="I5339" i="1"/>
  <c r="M5339" i="1" s="1"/>
  <c r="J5339" i="1"/>
  <c r="O5339" i="1" s="1"/>
  <c r="K5339" i="1"/>
  <c r="L5339" i="1"/>
  <c r="I5340" i="1"/>
  <c r="J5340" i="1"/>
  <c r="O5340" i="1" s="1"/>
  <c r="K5340" i="1"/>
  <c r="L5340" i="1"/>
  <c r="M5340" i="1"/>
  <c r="N5340" i="1"/>
  <c r="I5341" i="1"/>
  <c r="L5341" i="1" s="1"/>
  <c r="J5341" i="1"/>
  <c r="O5341" i="1" s="1"/>
  <c r="K5341" i="1"/>
  <c r="M5341" i="1"/>
  <c r="N5341" i="1"/>
  <c r="I5342" i="1"/>
  <c r="K5342" i="1" s="1"/>
  <c r="J5342" i="1"/>
  <c r="O5342" i="1" s="1"/>
  <c r="L5342" i="1"/>
  <c r="N5342" i="1"/>
  <c r="I5343" i="1"/>
  <c r="L5343" i="1" s="1"/>
  <c r="J5343" i="1"/>
  <c r="O5343" i="1" s="1"/>
  <c r="K5343" i="1"/>
  <c r="M5343" i="1"/>
  <c r="I5344" i="1"/>
  <c r="J5344" i="1"/>
  <c r="O5344" i="1" s="1"/>
  <c r="I5345" i="1"/>
  <c r="J5345" i="1"/>
  <c r="O5345" i="1" s="1"/>
  <c r="I5346" i="1"/>
  <c r="J5346" i="1"/>
  <c r="O5346" i="1" s="1"/>
  <c r="K5346" i="1"/>
  <c r="L5346" i="1"/>
  <c r="M5346" i="1"/>
  <c r="N5346" i="1"/>
  <c r="I5347" i="1"/>
  <c r="M5347" i="1" s="1"/>
  <c r="J5347" i="1"/>
  <c r="O5347" i="1" s="1"/>
  <c r="K5347" i="1"/>
  <c r="L5347" i="1"/>
  <c r="I5348" i="1"/>
  <c r="J5348" i="1"/>
  <c r="O5348" i="1" s="1"/>
  <c r="K5348" i="1"/>
  <c r="L5348" i="1"/>
  <c r="M5348" i="1"/>
  <c r="N5348" i="1"/>
  <c r="I5349" i="1"/>
  <c r="L5349" i="1" s="1"/>
  <c r="J5349" i="1"/>
  <c r="O5349" i="1" s="1"/>
  <c r="K5349" i="1"/>
  <c r="M5349" i="1"/>
  <c r="N5349" i="1"/>
  <c r="I5350" i="1"/>
  <c r="K5350" i="1" s="1"/>
  <c r="J5350" i="1"/>
  <c r="O5350" i="1" s="1"/>
  <c r="L5350" i="1"/>
  <c r="N5350" i="1"/>
  <c r="I5351" i="1"/>
  <c r="L5351" i="1" s="1"/>
  <c r="J5351" i="1"/>
  <c r="O5351" i="1" s="1"/>
  <c r="K5351" i="1"/>
  <c r="M5351" i="1"/>
  <c r="I5352" i="1"/>
  <c r="J5352" i="1"/>
  <c r="O5352" i="1" s="1"/>
  <c r="I5353" i="1"/>
  <c r="J5353" i="1"/>
  <c r="O5353" i="1" s="1"/>
  <c r="I5354" i="1"/>
  <c r="J5354" i="1"/>
  <c r="O5354" i="1" s="1"/>
  <c r="K5354" i="1"/>
  <c r="L5354" i="1"/>
  <c r="M5354" i="1"/>
  <c r="N5354" i="1"/>
  <c r="I5355" i="1"/>
  <c r="M5355" i="1" s="1"/>
  <c r="J5355" i="1"/>
  <c r="O5355" i="1" s="1"/>
  <c r="K5355" i="1"/>
  <c r="L5355" i="1"/>
  <c r="I5356" i="1"/>
  <c r="J5356" i="1"/>
  <c r="O5356" i="1" s="1"/>
  <c r="K5356" i="1"/>
  <c r="L5356" i="1"/>
  <c r="M5356" i="1"/>
  <c r="N5356" i="1"/>
  <c r="I5357" i="1"/>
  <c r="L5357" i="1" s="1"/>
  <c r="J5357" i="1"/>
  <c r="O5357" i="1" s="1"/>
  <c r="K5357" i="1"/>
  <c r="M5357" i="1"/>
  <c r="N5357" i="1"/>
  <c r="I5358" i="1"/>
  <c r="K5358" i="1" s="1"/>
  <c r="J5358" i="1"/>
  <c r="O5358" i="1" s="1"/>
  <c r="L5358" i="1"/>
  <c r="N5358" i="1"/>
  <c r="I5359" i="1"/>
  <c r="L5359" i="1" s="1"/>
  <c r="J5359" i="1"/>
  <c r="O5359" i="1" s="1"/>
  <c r="K5359" i="1"/>
  <c r="M5359" i="1"/>
  <c r="I5360" i="1"/>
  <c r="J5360" i="1"/>
  <c r="O5360" i="1" s="1"/>
  <c r="I5361" i="1"/>
  <c r="J5361" i="1"/>
  <c r="O5361" i="1" s="1"/>
  <c r="I5362" i="1"/>
  <c r="J5362" i="1"/>
  <c r="O5362" i="1" s="1"/>
  <c r="K5362" i="1"/>
  <c r="L5362" i="1"/>
  <c r="M5362" i="1"/>
  <c r="N5362" i="1"/>
  <c r="I5363" i="1"/>
  <c r="M5363" i="1" s="1"/>
  <c r="J5363" i="1"/>
  <c r="O5363" i="1" s="1"/>
  <c r="K5363" i="1"/>
  <c r="L5363" i="1"/>
  <c r="I5364" i="1"/>
  <c r="J5364" i="1"/>
  <c r="O5364" i="1" s="1"/>
  <c r="K5364" i="1"/>
  <c r="L5364" i="1"/>
  <c r="M5364" i="1"/>
  <c r="N5364" i="1"/>
  <c r="I5365" i="1"/>
  <c r="L5365" i="1" s="1"/>
  <c r="J5365" i="1"/>
  <c r="O5365" i="1" s="1"/>
  <c r="K5365" i="1"/>
  <c r="M5365" i="1"/>
  <c r="N5365" i="1"/>
  <c r="I5366" i="1"/>
  <c r="K5366" i="1" s="1"/>
  <c r="J5366" i="1"/>
  <c r="O5366" i="1" s="1"/>
  <c r="L5366" i="1"/>
  <c r="N5366" i="1"/>
  <c r="I5367" i="1"/>
  <c r="L5367" i="1" s="1"/>
  <c r="J5367" i="1"/>
  <c r="O5367" i="1" s="1"/>
  <c r="K5367" i="1"/>
  <c r="M5367" i="1"/>
  <c r="I5368" i="1"/>
  <c r="J5368" i="1"/>
  <c r="O5368" i="1" s="1"/>
  <c r="I5369" i="1"/>
  <c r="J5369" i="1"/>
  <c r="O5369" i="1" s="1"/>
  <c r="I5370" i="1"/>
  <c r="J5370" i="1"/>
  <c r="O5370" i="1" s="1"/>
  <c r="K5370" i="1"/>
  <c r="L5370" i="1"/>
  <c r="M5370" i="1"/>
  <c r="N5370" i="1"/>
  <c r="I5371" i="1"/>
  <c r="M5371" i="1" s="1"/>
  <c r="J5371" i="1"/>
  <c r="O5371" i="1" s="1"/>
  <c r="K5371" i="1"/>
  <c r="L5371" i="1"/>
  <c r="I5372" i="1"/>
  <c r="J5372" i="1"/>
  <c r="O5372" i="1" s="1"/>
  <c r="K5372" i="1"/>
  <c r="L5372" i="1"/>
  <c r="M5372" i="1"/>
  <c r="N5372" i="1"/>
  <c r="I5373" i="1"/>
  <c r="L5373" i="1" s="1"/>
  <c r="J5373" i="1"/>
  <c r="O5373" i="1" s="1"/>
  <c r="K5373" i="1"/>
  <c r="M5373" i="1"/>
  <c r="N5373" i="1"/>
  <c r="I5374" i="1"/>
  <c r="K5374" i="1" s="1"/>
  <c r="J5374" i="1"/>
  <c r="O5374" i="1" s="1"/>
  <c r="L5374" i="1"/>
  <c r="N5374" i="1"/>
  <c r="I5375" i="1"/>
  <c r="L5375" i="1" s="1"/>
  <c r="J5375" i="1"/>
  <c r="O5375" i="1" s="1"/>
  <c r="K5375" i="1"/>
  <c r="M5375" i="1"/>
  <c r="I5376" i="1"/>
  <c r="J5376" i="1"/>
  <c r="O5376" i="1" s="1"/>
  <c r="I5377" i="1"/>
  <c r="J5377" i="1"/>
  <c r="O5377" i="1" s="1"/>
  <c r="I5378" i="1"/>
  <c r="J5378" i="1"/>
  <c r="O5378" i="1" s="1"/>
  <c r="K5378" i="1"/>
  <c r="L5378" i="1"/>
  <c r="M5378" i="1"/>
  <c r="N5378" i="1"/>
  <c r="I5379" i="1"/>
  <c r="M5379" i="1" s="1"/>
  <c r="J5379" i="1"/>
  <c r="O5379" i="1" s="1"/>
  <c r="K5379" i="1"/>
  <c r="L5379" i="1"/>
  <c r="I5380" i="1"/>
  <c r="J5380" i="1"/>
  <c r="O5380" i="1" s="1"/>
  <c r="K5380" i="1"/>
  <c r="L5380" i="1"/>
  <c r="M5380" i="1"/>
  <c r="N5380" i="1"/>
  <c r="I5381" i="1"/>
  <c r="L5381" i="1" s="1"/>
  <c r="J5381" i="1"/>
  <c r="O5381" i="1" s="1"/>
  <c r="K5381" i="1"/>
  <c r="M5381" i="1"/>
  <c r="N5381" i="1"/>
  <c r="I5382" i="1"/>
  <c r="K5382" i="1" s="1"/>
  <c r="J5382" i="1"/>
  <c r="O5382" i="1" s="1"/>
  <c r="L5382" i="1"/>
  <c r="N5382" i="1"/>
  <c r="I5383" i="1"/>
  <c r="L5383" i="1" s="1"/>
  <c r="J5383" i="1"/>
  <c r="O5383" i="1" s="1"/>
  <c r="K5383" i="1"/>
  <c r="M5383" i="1"/>
  <c r="I5384" i="1"/>
  <c r="J5384" i="1"/>
  <c r="O5384" i="1" s="1"/>
  <c r="I5385" i="1"/>
  <c r="J5385" i="1"/>
  <c r="O5385" i="1" s="1"/>
  <c r="I5386" i="1"/>
  <c r="J5386" i="1"/>
  <c r="O5386" i="1" s="1"/>
  <c r="K5386" i="1"/>
  <c r="L5386" i="1"/>
  <c r="M5386" i="1"/>
  <c r="N5386" i="1"/>
  <c r="I5387" i="1"/>
  <c r="M5387" i="1" s="1"/>
  <c r="J5387" i="1"/>
  <c r="O5387" i="1" s="1"/>
  <c r="K5387" i="1"/>
  <c r="L5387" i="1"/>
  <c r="I5388" i="1"/>
  <c r="J5388" i="1"/>
  <c r="O5388" i="1" s="1"/>
  <c r="K5388" i="1"/>
  <c r="L5388" i="1"/>
  <c r="M5388" i="1"/>
  <c r="N5388" i="1"/>
  <c r="I5389" i="1"/>
  <c r="L5389" i="1" s="1"/>
  <c r="J5389" i="1"/>
  <c r="O5389" i="1" s="1"/>
  <c r="K5389" i="1"/>
  <c r="M5389" i="1"/>
  <c r="N5389" i="1"/>
  <c r="I5390" i="1"/>
  <c r="K5390" i="1" s="1"/>
  <c r="J5390" i="1"/>
  <c r="O5390" i="1" s="1"/>
  <c r="L5390" i="1"/>
  <c r="N5390" i="1"/>
  <c r="I5391" i="1"/>
  <c r="L5391" i="1" s="1"/>
  <c r="J5391" i="1"/>
  <c r="O5391" i="1" s="1"/>
  <c r="K5391" i="1"/>
  <c r="M5391" i="1"/>
  <c r="I5392" i="1"/>
  <c r="J5392" i="1"/>
  <c r="O5392" i="1" s="1"/>
  <c r="I5393" i="1"/>
  <c r="J5393" i="1"/>
  <c r="O5393" i="1" s="1"/>
  <c r="I5394" i="1"/>
  <c r="J5394" i="1"/>
  <c r="O5394" i="1" s="1"/>
  <c r="K5394" i="1"/>
  <c r="L5394" i="1"/>
  <c r="M5394" i="1"/>
  <c r="N5394" i="1"/>
  <c r="I5395" i="1"/>
  <c r="M5395" i="1" s="1"/>
  <c r="J5395" i="1"/>
  <c r="O5395" i="1" s="1"/>
  <c r="K5395" i="1"/>
  <c r="L5395" i="1"/>
  <c r="I5396" i="1"/>
  <c r="J5396" i="1"/>
  <c r="O5396" i="1" s="1"/>
  <c r="K5396" i="1"/>
  <c r="L5396" i="1"/>
  <c r="M5396" i="1"/>
  <c r="N5396" i="1"/>
  <c r="I5397" i="1"/>
  <c r="L5397" i="1" s="1"/>
  <c r="J5397" i="1"/>
  <c r="O5397" i="1" s="1"/>
  <c r="K5397" i="1"/>
  <c r="M5397" i="1"/>
  <c r="N5397" i="1"/>
  <c r="I5398" i="1"/>
  <c r="K5398" i="1" s="1"/>
  <c r="J5398" i="1"/>
  <c r="O5398" i="1" s="1"/>
  <c r="L5398" i="1"/>
  <c r="N5398" i="1"/>
  <c r="I5399" i="1"/>
  <c r="L5399" i="1" s="1"/>
  <c r="J5399" i="1"/>
  <c r="O5399" i="1" s="1"/>
  <c r="K5399" i="1"/>
  <c r="M5399" i="1"/>
  <c r="I5400" i="1"/>
  <c r="J5400" i="1"/>
  <c r="O5400" i="1" s="1"/>
  <c r="I5401" i="1"/>
  <c r="J5401" i="1"/>
  <c r="O5401" i="1" s="1"/>
  <c r="I5402" i="1"/>
  <c r="J5402" i="1"/>
  <c r="O5402" i="1" s="1"/>
  <c r="K5402" i="1"/>
  <c r="L5402" i="1"/>
  <c r="M5402" i="1"/>
  <c r="N5402" i="1"/>
  <c r="I5403" i="1"/>
  <c r="M5403" i="1" s="1"/>
  <c r="J5403" i="1"/>
  <c r="O5403" i="1" s="1"/>
  <c r="K5403" i="1"/>
  <c r="L5403" i="1"/>
  <c r="I5404" i="1"/>
  <c r="J5404" i="1"/>
  <c r="O5404" i="1" s="1"/>
  <c r="K5404" i="1"/>
  <c r="L5404" i="1"/>
  <c r="M5404" i="1"/>
  <c r="N5404" i="1"/>
  <c r="I5405" i="1"/>
  <c r="L5405" i="1" s="1"/>
  <c r="J5405" i="1"/>
  <c r="O5405" i="1" s="1"/>
  <c r="K5405" i="1"/>
  <c r="M5405" i="1"/>
  <c r="N5405" i="1"/>
  <c r="I5406" i="1"/>
  <c r="K5406" i="1" s="1"/>
  <c r="J5406" i="1"/>
  <c r="O5406" i="1" s="1"/>
  <c r="L5406" i="1"/>
  <c r="N5406" i="1"/>
  <c r="I5407" i="1"/>
  <c r="L5407" i="1" s="1"/>
  <c r="J5407" i="1"/>
  <c r="O5407" i="1" s="1"/>
  <c r="K5407" i="1"/>
  <c r="M5407" i="1"/>
  <c r="I5408" i="1"/>
  <c r="J5408" i="1"/>
  <c r="O5408" i="1" s="1"/>
  <c r="I5409" i="1"/>
  <c r="J5409" i="1"/>
  <c r="O5409" i="1" s="1"/>
  <c r="I5410" i="1"/>
  <c r="J5410" i="1"/>
  <c r="O5410" i="1" s="1"/>
  <c r="K5410" i="1"/>
  <c r="L5410" i="1"/>
  <c r="M5410" i="1"/>
  <c r="N5410" i="1"/>
  <c r="I5411" i="1"/>
  <c r="M5411" i="1" s="1"/>
  <c r="J5411" i="1"/>
  <c r="O5411" i="1" s="1"/>
  <c r="K5411" i="1"/>
  <c r="L5411" i="1"/>
  <c r="I5412" i="1"/>
  <c r="J5412" i="1"/>
  <c r="O5412" i="1" s="1"/>
  <c r="K5412" i="1"/>
  <c r="L5412" i="1"/>
  <c r="M5412" i="1"/>
  <c r="N5412" i="1"/>
  <c r="I5413" i="1"/>
  <c r="L5413" i="1" s="1"/>
  <c r="J5413" i="1"/>
  <c r="O5413" i="1" s="1"/>
  <c r="K5413" i="1"/>
  <c r="M5413" i="1"/>
  <c r="N5413" i="1"/>
  <c r="I5414" i="1"/>
  <c r="K5414" i="1" s="1"/>
  <c r="J5414" i="1"/>
  <c r="O5414" i="1" s="1"/>
  <c r="L5414" i="1"/>
  <c r="N5414" i="1"/>
  <c r="I5415" i="1"/>
  <c r="L5415" i="1" s="1"/>
  <c r="J5415" i="1"/>
  <c r="O5415" i="1" s="1"/>
  <c r="K5415" i="1"/>
  <c r="M5415" i="1"/>
  <c r="I5416" i="1"/>
  <c r="J5416" i="1"/>
  <c r="O5416" i="1" s="1"/>
  <c r="I5417" i="1"/>
  <c r="J5417" i="1"/>
  <c r="O5417" i="1" s="1"/>
  <c r="I5418" i="1"/>
  <c r="J5418" i="1"/>
  <c r="O5418" i="1" s="1"/>
  <c r="K5418" i="1"/>
  <c r="L5418" i="1"/>
  <c r="M5418" i="1"/>
  <c r="N5418" i="1"/>
  <c r="I5419" i="1"/>
  <c r="M5419" i="1" s="1"/>
  <c r="J5419" i="1"/>
  <c r="O5419" i="1" s="1"/>
  <c r="K5419" i="1"/>
  <c r="L5419" i="1"/>
  <c r="I5420" i="1"/>
  <c r="J5420" i="1"/>
  <c r="O5420" i="1" s="1"/>
  <c r="K5420" i="1"/>
  <c r="L5420" i="1"/>
  <c r="M5420" i="1"/>
  <c r="N5420" i="1"/>
  <c r="I5421" i="1"/>
  <c r="L5421" i="1" s="1"/>
  <c r="J5421" i="1"/>
  <c r="O5421" i="1" s="1"/>
  <c r="K5421" i="1"/>
  <c r="M5421" i="1"/>
  <c r="N5421" i="1"/>
  <c r="I5422" i="1"/>
  <c r="K5422" i="1" s="1"/>
  <c r="J5422" i="1"/>
  <c r="O5422" i="1" s="1"/>
  <c r="L5422" i="1"/>
  <c r="N5422" i="1"/>
  <c r="I5423" i="1"/>
  <c r="L5423" i="1" s="1"/>
  <c r="J5423" i="1"/>
  <c r="O5423" i="1" s="1"/>
  <c r="K5423" i="1"/>
  <c r="M5423" i="1"/>
  <c r="I5424" i="1"/>
  <c r="J5424" i="1"/>
  <c r="O5424" i="1" s="1"/>
  <c r="I5425" i="1"/>
  <c r="J5425" i="1"/>
  <c r="O5425" i="1" s="1"/>
  <c r="I5426" i="1"/>
  <c r="J5426" i="1"/>
  <c r="O5426" i="1" s="1"/>
  <c r="K5426" i="1"/>
  <c r="L5426" i="1"/>
  <c r="M5426" i="1"/>
  <c r="N5426" i="1"/>
  <c r="I5427" i="1"/>
  <c r="M5427" i="1" s="1"/>
  <c r="J5427" i="1"/>
  <c r="O5427" i="1" s="1"/>
  <c r="K5427" i="1"/>
  <c r="L5427" i="1"/>
  <c r="I5428" i="1"/>
  <c r="J5428" i="1"/>
  <c r="O5428" i="1" s="1"/>
  <c r="K5428" i="1"/>
  <c r="L5428" i="1"/>
  <c r="M5428" i="1"/>
  <c r="N5428" i="1"/>
  <c r="I5429" i="1"/>
  <c r="L5429" i="1" s="1"/>
  <c r="J5429" i="1"/>
  <c r="O5429" i="1" s="1"/>
  <c r="K5429" i="1"/>
  <c r="M5429" i="1"/>
  <c r="N5429" i="1"/>
  <c r="I5430" i="1"/>
  <c r="K5430" i="1" s="1"/>
  <c r="J5430" i="1"/>
  <c r="O5430" i="1" s="1"/>
  <c r="L5430" i="1"/>
  <c r="N5430" i="1"/>
  <c r="I5431" i="1"/>
  <c r="L5431" i="1" s="1"/>
  <c r="J5431" i="1"/>
  <c r="O5431" i="1" s="1"/>
  <c r="K5431" i="1"/>
  <c r="M5431" i="1"/>
  <c r="I5432" i="1"/>
  <c r="J5432" i="1"/>
  <c r="O5432" i="1" s="1"/>
  <c r="I5433" i="1"/>
  <c r="J5433" i="1"/>
  <c r="O5433" i="1" s="1"/>
  <c r="I5434" i="1"/>
  <c r="J5434" i="1"/>
  <c r="O5434" i="1" s="1"/>
  <c r="K5434" i="1"/>
  <c r="L5434" i="1"/>
  <c r="M5434" i="1"/>
  <c r="N5434" i="1"/>
  <c r="I5435" i="1"/>
  <c r="M5435" i="1" s="1"/>
  <c r="J5435" i="1"/>
  <c r="O5435" i="1" s="1"/>
  <c r="K5435" i="1"/>
  <c r="L5435" i="1"/>
  <c r="I5436" i="1"/>
  <c r="J5436" i="1"/>
  <c r="O5436" i="1" s="1"/>
  <c r="K5436" i="1"/>
  <c r="L5436" i="1"/>
  <c r="M5436" i="1"/>
  <c r="N5436" i="1"/>
  <c r="I5437" i="1"/>
  <c r="L5437" i="1" s="1"/>
  <c r="J5437" i="1"/>
  <c r="O5437" i="1" s="1"/>
  <c r="K5437" i="1"/>
  <c r="M5437" i="1"/>
  <c r="N5437" i="1"/>
  <c r="I5438" i="1"/>
  <c r="K5438" i="1" s="1"/>
  <c r="J5438" i="1"/>
  <c r="O5438" i="1" s="1"/>
  <c r="L5438" i="1"/>
  <c r="N5438" i="1"/>
  <c r="I5439" i="1"/>
  <c r="K5439" i="1" s="1"/>
  <c r="J5439" i="1"/>
  <c r="O5439" i="1" s="1"/>
  <c r="M5439" i="1"/>
  <c r="I5440" i="1"/>
  <c r="J5440" i="1"/>
  <c r="O5440" i="1" s="1"/>
  <c r="I5441" i="1"/>
  <c r="J5441" i="1"/>
  <c r="O5441" i="1" s="1"/>
  <c r="I5442" i="1"/>
  <c r="J5442" i="1"/>
  <c r="O5442" i="1" s="1"/>
  <c r="K5442" i="1"/>
  <c r="L5442" i="1"/>
  <c r="M5442" i="1"/>
  <c r="N5442" i="1"/>
  <c r="I5443" i="1"/>
  <c r="M5443" i="1" s="1"/>
  <c r="J5443" i="1"/>
  <c r="O5443" i="1" s="1"/>
  <c r="K5443" i="1"/>
  <c r="L5443" i="1"/>
  <c r="I5444" i="1"/>
  <c r="J5444" i="1"/>
  <c r="O5444" i="1" s="1"/>
  <c r="K5444" i="1"/>
  <c r="L5444" i="1"/>
  <c r="M5444" i="1"/>
  <c r="N5444" i="1"/>
  <c r="I5445" i="1"/>
  <c r="L5445" i="1" s="1"/>
  <c r="J5445" i="1"/>
  <c r="O5445" i="1" s="1"/>
  <c r="K5445" i="1"/>
  <c r="M5445" i="1"/>
  <c r="N5445" i="1"/>
  <c r="I5446" i="1"/>
  <c r="K5446" i="1" s="1"/>
  <c r="J5446" i="1"/>
  <c r="O5446" i="1" s="1"/>
  <c r="L5446" i="1"/>
  <c r="N5446" i="1"/>
  <c r="I5447" i="1"/>
  <c r="K5447" i="1" s="1"/>
  <c r="J5447" i="1"/>
  <c r="O5447" i="1" s="1"/>
  <c r="M5447" i="1"/>
  <c r="I5448" i="1"/>
  <c r="J5448" i="1"/>
  <c r="O5448" i="1" s="1"/>
  <c r="I5449" i="1"/>
  <c r="J5449" i="1"/>
  <c r="O5449" i="1" s="1"/>
  <c r="I5450" i="1"/>
  <c r="J5450" i="1"/>
  <c r="O5450" i="1" s="1"/>
  <c r="K5450" i="1"/>
  <c r="L5450" i="1"/>
  <c r="M5450" i="1"/>
  <c r="N5450" i="1"/>
  <c r="I5451" i="1"/>
  <c r="M5451" i="1" s="1"/>
  <c r="J5451" i="1"/>
  <c r="O5451" i="1" s="1"/>
  <c r="K5451" i="1"/>
  <c r="L5451" i="1"/>
  <c r="I5452" i="1"/>
  <c r="J5452" i="1"/>
  <c r="O5452" i="1" s="1"/>
  <c r="K5452" i="1"/>
  <c r="L5452" i="1"/>
  <c r="M5452" i="1"/>
  <c r="N5452" i="1"/>
  <c r="I5453" i="1"/>
  <c r="L5453" i="1" s="1"/>
  <c r="J5453" i="1"/>
  <c r="O5453" i="1" s="1"/>
  <c r="K5453" i="1"/>
  <c r="M5453" i="1"/>
  <c r="N5453" i="1"/>
  <c r="I5454" i="1"/>
  <c r="K5454" i="1" s="1"/>
  <c r="J5454" i="1"/>
  <c r="O5454" i="1" s="1"/>
  <c r="L5454" i="1"/>
  <c r="N5454" i="1"/>
  <c r="I5455" i="1"/>
  <c r="K5455" i="1" s="1"/>
  <c r="J5455" i="1"/>
  <c r="O5455" i="1" s="1"/>
  <c r="M5455" i="1"/>
  <c r="I5456" i="1"/>
  <c r="J5456" i="1"/>
  <c r="O5456" i="1" s="1"/>
  <c r="I5457" i="1"/>
  <c r="J5457" i="1"/>
  <c r="O5457" i="1" s="1"/>
  <c r="I5458" i="1"/>
  <c r="J5458" i="1"/>
  <c r="O5458" i="1" s="1"/>
  <c r="K5458" i="1"/>
  <c r="L5458" i="1"/>
  <c r="M5458" i="1"/>
  <c r="N5458" i="1"/>
  <c r="I5459" i="1"/>
  <c r="M5459" i="1" s="1"/>
  <c r="J5459" i="1"/>
  <c r="O5459" i="1" s="1"/>
  <c r="K5459" i="1"/>
  <c r="L5459" i="1"/>
  <c r="I5460" i="1"/>
  <c r="J5460" i="1"/>
  <c r="O5460" i="1" s="1"/>
  <c r="K5460" i="1"/>
  <c r="L5460" i="1"/>
  <c r="M5460" i="1"/>
  <c r="N5460" i="1"/>
  <c r="I5461" i="1"/>
  <c r="L5461" i="1" s="1"/>
  <c r="J5461" i="1"/>
  <c r="O5461" i="1" s="1"/>
  <c r="K5461" i="1"/>
  <c r="M5461" i="1"/>
  <c r="N5461" i="1"/>
  <c r="I5462" i="1"/>
  <c r="K5462" i="1" s="1"/>
  <c r="J5462" i="1"/>
  <c r="O5462" i="1" s="1"/>
  <c r="L5462" i="1"/>
  <c r="N5462" i="1"/>
  <c r="I5463" i="1"/>
  <c r="K5463" i="1" s="1"/>
  <c r="J5463" i="1"/>
  <c r="O5463" i="1" s="1"/>
  <c r="M5463" i="1"/>
  <c r="I5464" i="1"/>
  <c r="J5464" i="1"/>
  <c r="O5464" i="1" s="1"/>
  <c r="I5465" i="1"/>
  <c r="J5465" i="1"/>
  <c r="O5465" i="1" s="1"/>
  <c r="I5466" i="1"/>
  <c r="J5466" i="1"/>
  <c r="O5466" i="1" s="1"/>
  <c r="K5466" i="1"/>
  <c r="L5466" i="1"/>
  <c r="M5466" i="1"/>
  <c r="N5466" i="1"/>
  <c r="I5467" i="1"/>
  <c r="M5467" i="1" s="1"/>
  <c r="J5467" i="1"/>
  <c r="O5467" i="1" s="1"/>
  <c r="K5467" i="1"/>
  <c r="L5467" i="1"/>
  <c r="I5468" i="1"/>
  <c r="J5468" i="1"/>
  <c r="O5468" i="1" s="1"/>
  <c r="K5468" i="1"/>
  <c r="L5468" i="1"/>
  <c r="M5468" i="1"/>
  <c r="N5468" i="1"/>
  <c r="I5469" i="1"/>
  <c r="L5469" i="1" s="1"/>
  <c r="J5469" i="1"/>
  <c r="O5469" i="1" s="1"/>
  <c r="K5469" i="1"/>
  <c r="M5469" i="1"/>
  <c r="N5469" i="1"/>
  <c r="I5470" i="1"/>
  <c r="K5470" i="1" s="1"/>
  <c r="J5470" i="1"/>
  <c r="O5470" i="1" s="1"/>
  <c r="L5470" i="1"/>
  <c r="N5470" i="1"/>
  <c r="I5471" i="1"/>
  <c r="K5471" i="1" s="1"/>
  <c r="J5471" i="1"/>
  <c r="O5471" i="1" s="1"/>
  <c r="M5471" i="1"/>
  <c r="I5472" i="1"/>
  <c r="J5472" i="1"/>
  <c r="O5472" i="1" s="1"/>
  <c r="I5473" i="1"/>
  <c r="J5473" i="1"/>
  <c r="O5473" i="1" s="1"/>
  <c r="I5474" i="1"/>
  <c r="J5474" i="1"/>
  <c r="O5474" i="1" s="1"/>
  <c r="K5474" i="1"/>
  <c r="L5474" i="1"/>
  <c r="M5474" i="1"/>
  <c r="N5474" i="1"/>
  <c r="I5475" i="1"/>
  <c r="M5475" i="1" s="1"/>
  <c r="J5475" i="1"/>
  <c r="O5475" i="1" s="1"/>
  <c r="K5475" i="1"/>
  <c r="L5475" i="1"/>
  <c r="I5476" i="1"/>
  <c r="J5476" i="1"/>
  <c r="O5476" i="1" s="1"/>
  <c r="K5476" i="1"/>
  <c r="L5476" i="1"/>
  <c r="M5476" i="1"/>
  <c r="N5476" i="1"/>
  <c r="I5477" i="1"/>
  <c r="L5477" i="1" s="1"/>
  <c r="J5477" i="1"/>
  <c r="O5477" i="1" s="1"/>
  <c r="K5477" i="1"/>
  <c r="M5477" i="1"/>
  <c r="N5477" i="1"/>
  <c r="I5478" i="1"/>
  <c r="K5478" i="1" s="1"/>
  <c r="J5478" i="1"/>
  <c r="O5478" i="1" s="1"/>
  <c r="L5478" i="1"/>
  <c r="N5478" i="1"/>
  <c r="I5479" i="1"/>
  <c r="K5479" i="1" s="1"/>
  <c r="J5479" i="1"/>
  <c r="O5479" i="1" s="1"/>
  <c r="M5479" i="1"/>
  <c r="I5480" i="1"/>
  <c r="J5480" i="1"/>
  <c r="O5480" i="1" s="1"/>
  <c r="I5481" i="1"/>
  <c r="J5481" i="1"/>
  <c r="O5481" i="1" s="1"/>
  <c r="I5482" i="1"/>
  <c r="J5482" i="1"/>
  <c r="O5482" i="1" s="1"/>
  <c r="K5482" i="1"/>
  <c r="L5482" i="1"/>
  <c r="M5482" i="1"/>
  <c r="N5482" i="1"/>
  <c r="I5483" i="1"/>
  <c r="M5483" i="1" s="1"/>
  <c r="J5483" i="1"/>
  <c r="O5483" i="1" s="1"/>
  <c r="K5483" i="1"/>
  <c r="L5483" i="1"/>
  <c r="I5484" i="1"/>
  <c r="J5484" i="1"/>
  <c r="O5484" i="1" s="1"/>
  <c r="K5484" i="1"/>
  <c r="L5484" i="1"/>
  <c r="M5484" i="1"/>
  <c r="N5484" i="1"/>
  <c r="I5485" i="1"/>
  <c r="L5485" i="1" s="1"/>
  <c r="J5485" i="1"/>
  <c r="O5485" i="1" s="1"/>
  <c r="K5485" i="1"/>
  <c r="M5485" i="1"/>
  <c r="N5485" i="1"/>
  <c r="I5486" i="1"/>
  <c r="K5486" i="1" s="1"/>
  <c r="J5486" i="1"/>
  <c r="O5486" i="1" s="1"/>
  <c r="L5486" i="1"/>
  <c r="N5486" i="1"/>
  <c r="I5487" i="1"/>
  <c r="K5487" i="1" s="1"/>
  <c r="J5487" i="1"/>
  <c r="O5487" i="1" s="1"/>
  <c r="M5487" i="1"/>
  <c r="I5488" i="1"/>
  <c r="J5488" i="1"/>
  <c r="O5488" i="1" s="1"/>
  <c r="I5489" i="1"/>
  <c r="J5489" i="1"/>
  <c r="O5489" i="1" s="1"/>
  <c r="I5490" i="1"/>
  <c r="J5490" i="1"/>
  <c r="O5490" i="1" s="1"/>
  <c r="K5490" i="1"/>
  <c r="L5490" i="1"/>
  <c r="M5490" i="1"/>
  <c r="N5490" i="1"/>
  <c r="I5491" i="1"/>
  <c r="M5491" i="1" s="1"/>
  <c r="J5491" i="1"/>
  <c r="O5491" i="1" s="1"/>
  <c r="K5491" i="1"/>
  <c r="L5491" i="1"/>
  <c r="I5492" i="1"/>
  <c r="J5492" i="1"/>
  <c r="O5492" i="1" s="1"/>
  <c r="K5492" i="1"/>
  <c r="L5492" i="1"/>
  <c r="M5492" i="1"/>
  <c r="N5492" i="1"/>
  <c r="I5493" i="1"/>
  <c r="L5493" i="1" s="1"/>
  <c r="J5493" i="1"/>
  <c r="O5493" i="1" s="1"/>
  <c r="K5493" i="1"/>
  <c r="M5493" i="1"/>
  <c r="N5493" i="1"/>
  <c r="I5494" i="1"/>
  <c r="K5494" i="1" s="1"/>
  <c r="J5494" i="1"/>
  <c r="O5494" i="1" s="1"/>
  <c r="L5494" i="1"/>
  <c r="N5494" i="1"/>
  <c r="I5495" i="1"/>
  <c r="K5495" i="1" s="1"/>
  <c r="J5495" i="1"/>
  <c r="O5495" i="1" s="1"/>
  <c r="M5495" i="1"/>
  <c r="I5496" i="1"/>
  <c r="J5496" i="1"/>
  <c r="O5496" i="1" s="1"/>
  <c r="I5497" i="1"/>
  <c r="J5497" i="1"/>
  <c r="O5497" i="1" s="1"/>
  <c r="I5498" i="1"/>
  <c r="J5498" i="1"/>
  <c r="O5498" i="1" s="1"/>
  <c r="K5498" i="1"/>
  <c r="L5498" i="1"/>
  <c r="M5498" i="1"/>
  <c r="N5498" i="1"/>
  <c r="I5499" i="1"/>
  <c r="M5499" i="1" s="1"/>
  <c r="J5499" i="1"/>
  <c r="O5499" i="1" s="1"/>
  <c r="K5499" i="1"/>
  <c r="L5499" i="1"/>
  <c r="I5500" i="1"/>
  <c r="J5500" i="1"/>
  <c r="O5500" i="1" s="1"/>
  <c r="K5500" i="1"/>
  <c r="L5500" i="1"/>
  <c r="M5500" i="1"/>
  <c r="N5500" i="1"/>
  <c r="I5501" i="1"/>
  <c r="L5501" i="1" s="1"/>
  <c r="J5501" i="1"/>
  <c r="O5501" i="1" s="1"/>
  <c r="K5501" i="1"/>
  <c r="M5501" i="1"/>
  <c r="N5501" i="1"/>
  <c r="I5502" i="1"/>
  <c r="K5502" i="1" s="1"/>
  <c r="J5502" i="1"/>
  <c r="O5502" i="1" s="1"/>
  <c r="L5502" i="1"/>
  <c r="N5502" i="1"/>
  <c r="I5503" i="1"/>
  <c r="K5503" i="1" s="1"/>
  <c r="J5503" i="1"/>
  <c r="O5503" i="1" s="1"/>
  <c r="M5503" i="1"/>
  <c r="I5504" i="1"/>
  <c r="J5504" i="1"/>
  <c r="O5504" i="1" s="1"/>
  <c r="I5505" i="1"/>
  <c r="J5505" i="1"/>
  <c r="O5505" i="1" s="1"/>
  <c r="I5506" i="1"/>
  <c r="J5506" i="1"/>
  <c r="O5506" i="1" s="1"/>
  <c r="K5506" i="1"/>
  <c r="L5506" i="1"/>
  <c r="M5506" i="1"/>
  <c r="N5506" i="1"/>
  <c r="I5507" i="1"/>
  <c r="M5507" i="1" s="1"/>
  <c r="J5507" i="1"/>
  <c r="O5507" i="1" s="1"/>
  <c r="K5507" i="1"/>
  <c r="L5507" i="1"/>
  <c r="I5508" i="1"/>
  <c r="J5508" i="1"/>
  <c r="O5508" i="1" s="1"/>
  <c r="K5508" i="1"/>
  <c r="L5508" i="1"/>
  <c r="M5508" i="1"/>
  <c r="N5508" i="1"/>
  <c r="I5509" i="1"/>
  <c r="L5509" i="1" s="1"/>
  <c r="J5509" i="1"/>
  <c r="O5509" i="1" s="1"/>
  <c r="K5509" i="1"/>
  <c r="M5509" i="1"/>
  <c r="N5509" i="1"/>
  <c r="I5510" i="1"/>
  <c r="K5510" i="1" s="1"/>
  <c r="J5510" i="1"/>
  <c r="O5510" i="1" s="1"/>
  <c r="L5510" i="1"/>
  <c r="N5510" i="1"/>
  <c r="I5511" i="1"/>
  <c r="K5511" i="1" s="1"/>
  <c r="J5511" i="1"/>
  <c r="O5511" i="1" s="1"/>
  <c r="M5511" i="1"/>
  <c r="I5512" i="1"/>
  <c r="J5512" i="1"/>
  <c r="O5512" i="1" s="1"/>
  <c r="I5513" i="1"/>
  <c r="J5513" i="1"/>
  <c r="O5513" i="1" s="1"/>
  <c r="I5514" i="1"/>
  <c r="J5514" i="1"/>
  <c r="O5514" i="1" s="1"/>
  <c r="K5514" i="1"/>
  <c r="L5514" i="1"/>
  <c r="M5514" i="1"/>
  <c r="N5514" i="1"/>
  <c r="I5515" i="1"/>
  <c r="M5515" i="1" s="1"/>
  <c r="J5515" i="1"/>
  <c r="O5515" i="1" s="1"/>
  <c r="K5515" i="1"/>
  <c r="L5515" i="1"/>
  <c r="I5516" i="1"/>
  <c r="J5516" i="1"/>
  <c r="O5516" i="1" s="1"/>
  <c r="K5516" i="1"/>
  <c r="L5516" i="1"/>
  <c r="M5516" i="1"/>
  <c r="N5516" i="1"/>
  <c r="I5517" i="1"/>
  <c r="L5517" i="1" s="1"/>
  <c r="J5517" i="1"/>
  <c r="O5517" i="1" s="1"/>
  <c r="K5517" i="1"/>
  <c r="M5517" i="1"/>
  <c r="N5517" i="1"/>
  <c r="I5518" i="1"/>
  <c r="K5518" i="1" s="1"/>
  <c r="J5518" i="1"/>
  <c r="O5518" i="1" s="1"/>
  <c r="L5518" i="1"/>
  <c r="N5518" i="1"/>
  <c r="I5519" i="1"/>
  <c r="K5519" i="1" s="1"/>
  <c r="J5519" i="1"/>
  <c r="O5519" i="1" s="1"/>
  <c r="M5519" i="1"/>
  <c r="I5520" i="1"/>
  <c r="J5520" i="1"/>
  <c r="O5520" i="1" s="1"/>
  <c r="I5521" i="1"/>
  <c r="J5521" i="1"/>
  <c r="O5521" i="1" s="1"/>
  <c r="I5522" i="1"/>
  <c r="J5522" i="1"/>
  <c r="O5522" i="1" s="1"/>
  <c r="K5522" i="1"/>
  <c r="L5522" i="1"/>
  <c r="M5522" i="1"/>
  <c r="N5522" i="1"/>
  <c r="I5523" i="1"/>
  <c r="M5523" i="1" s="1"/>
  <c r="J5523" i="1"/>
  <c r="O5523" i="1" s="1"/>
  <c r="K5523" i="1"/>
  <c r="L5523" i="1"/>
  <c r="I5524" i="1"/>
  <c r="J5524" i="1"/>
  <c r="O5524" i="1" s="1"/>
  <c r="K5524" i="1"/>
  <c r="L5524" i="1"/>
  <c r="M5524" i="1"/>
  <c r="N5524" i="1"/>
  <c r="I5525" i="1"/>
  <c r="L5525" i="1" s="1"/>
  <c r="J5525" i="1"/>
  <c r="O5525" i="1" s="1"/>
  <c r="K5525" i="1"/>
  <c r="M5525" i="1"/>
  <c r="N5525" i="1"/>
  <c r="I5526" i="1"/>
  <c r="K5526" i="1" s="1"/>
  <c r="J5526" i="1"/>
  <c r="O5526" i="1" s="1"/>
  <c r="L5526" i="1"/>
  <c r="N5526" i="1"/>
  <c r="I5527" i="1"/>
  <c r="K5527" i="1" s="1"/>
  <c r="J5527" i="1"/>
  <c r="O5527" i="1" s="1"/>
  <c r="M5527" i="1"/>
  <c r="I5528" i="1"/>
  <c r="J5528" i="1"/>
  <c r="O5528" i="1" s="1"/>
  <c r="I5529" i="1"/>
  <c r="J5529" i="1"/>
  <c r="O5529" i="1" s="1"/>
  <c r="I5530" i="1"/>
  <c r="J5530" i="1"/>
  <c r="O5530" i="1" s="1"/>
  <c r="K5530" i="1"/>
  <c r="L5530" i="1"/>
  <c r="M5530" i="1"/>
  <c r="N5530" i="1"/>
  <c r="I5531" i="1"/>
  <c r="M5531" i="1" s="1"/>
  <c r="J5531" i="1"/>
  <c r="O5531" i="1" s="1"/>
  <c r="K5531" i="1"/>
  <c r="L5531" i="1"/>
  <c r="I5532" i="1"/>
  <c r="J5532" i="1"/>
  <c r="O5532" i="1" s="1"/>
  <c r="K5532" i="1"/>
  <c r="L5532" i="1"/>
  <c r="M5532" i="1"/>
  <c r="N5532" i="1"/>
  <c r="I5533" i="1"/>
  <c r="L5533" i="1" s="1"/>
  <c r="J5533" i="1"/>
  <c r="O5533" i="1" s="1"/>
  <c r="K5533" i="1"/>
  <c r="M5533" i="1"/>
  <c r="N5533" i="1"/>
  <c r="I5534" i="1"/>
  <c r="K5534" i="1" s="1"/>
  <c r="J5534" i="1"/>
  <c r="O5534" i="1" s="1"/>
  <c r="L5534" i="1"/>
  <c r="N5534" i="1"/>
  <c r="I5535" i="1"/>
  <c r="K5535" i="1" s="1"/>
  <c r="J5535" i="1"/>
  <c r="O5535" i="1" s="1"/>
  <c r="M5535" i="1"/>
  <c r="I5536" i="1"/>
  <c r="J5536" i="1"/>
  <c r="O5536" i="1" s="1"/>
  <c r="I5537" i="1"/>
  <c r="J5537" i="1"/>
  <c r="O5537" i="1" s="1"/>
  <c r="I5538" i="1"/>
  <c r="J5538" i="1"/>
  <c r="O5538" i="1" s="1"/>
  <c r="K5538" i="1"/>
  <c r="L5538" i="1"/>
  <c r="M5538" i="1"/>
  <c r="N5538" i="1"/>
  <c r="I5539" i="1"/>
  <c r="M5539" i="1" s="1"/>
  <c r="J5539" i="1"/>
  <c r="O5539" i="1" s="1"/>
  <c r="K5539" i="1"/>
  <c r="L5539" i="1"/>
  <c r="I5540" i="1"/>
  <c r="J5540" i="1"/>
  <c r="O5540" i="1" s="1"/>
  <c r="K5540" i="1"/>
  <c r="L5540" i="1"/>
  <c r="M5540" i="1"/>
  <c r="N5540" i="1"/>
  <c r="I5541" i="1"/>
  <c r="L5541" i="1" s="1"/>
  <c r="J5541" i="1"/>
  <c r="O5541" i="1" s="1"/>
  <c r="K5541" i="1"/>
  <c r="M5541" i="1"/>
  <c r="N5541" i="1"/>
  <c r="I5542" i="1"/>
  <c r="K5542" i="1" s="1"/>
  <c r="J5542" i="1"/>
  <c r="O5542" i="1" s="1"/>
  <c r="L5542" i="1"/>
  <c r="N5542" i="1"/>
  <c r="I5543" i="1"/>
  <c r="K5543" i="1" s="1"/>
  <c r="J5543" i="1"/>
  <c r="O5543" i="1" s="1"/>
  <c r="M5543" i="1"/>
  <c r="I5544" i="1"/>
  <c r="J5544" i="1"/>
  <c r="O5544" i="1" s="1"/>
  <c r="I5545" i="1"/>
  <c r="J5545" i="1"/>
  <c r="O5545" i="1" s="1"/>
  <c r="I5546" i="1"/>
  <c r="J5546" i="1"/>
  <c r="O5546" i="1" s="1"/>
  <c r="K5546" i="1"/>
  <c r="L5546" i="1"/>
  <c r="M5546" i="1"/>
  <c r="N5546" i="1"/>
  <c r="I5547" i="1"/>
  <c r="M5547" i="1" s="1"/>
  <c r="J5547" i="1"/>
  <c r="O5547" i="1" s="1"/>
  <c r="K5547" i="1"/>
  <c r="L5547" i="1"/>
  <c r="I5548" i="1"/>
  <c r="J5548" i="1"/>
  <c r="O5548" i="1" s="1"/>
  <c r="K5548" i="1"/>
  <c r="L5548" i="1"/>
  <c r="M5548" i="1"/>
  <c r="N5548" i="1"/>
  <c r="I5549" i="1"/>
  <c r="L5549" i="1" s="1"/>
  <c r="J5549" i="1"/>
  <c r="O5549" i="1" s="1"/>
  <c r="K5549" i="1"/>
  <c r="M5549" i="1"/>
  <c r="N5549" i="1"/>
  <c r="I5550" i="1"/>
  <c r="K5550" i="1" s="1"/>
  <c r="J5550" i="1"/>
  <c r="O5550" i="1" s="1"/>
  <c r="L5550" i="1"/>
  <c r="N5550" i="1"/>
  <c r="I5551" i="1"/>
  <c r="K5551" i="1" s="1"/>
  <c r="J5551" i="1"/>
  <c r="O5551" i="1" s="1"/>
  <c r="M5551" i="1"/>
  <c r="I5552" i="1"/>
  <c r="J5552" i="1"/>
  <c r="O5552" i="1" s="1"/>
  <c r="I5553" i="1"/>
  <c r="J5553" i="1"/>
  <c r="O5553" i="1" s="1"/>
  <c r="I5554" i="1"/>
  <c r="J5554" i="1"/>
  <c r="O5554" i="1" s="1"/>
  <c r="K5554" i="1"/>
  <c r="L5554" i="1"/>
  <c r="M5554" i="1"/>
  <c r="N5554" i="1"/>
  <c r="I5555" i="1"/>
  <c r="M5555" i="1" s="1"/>
  <c r="J5555" i="1"/>
  <c r="O5555" i="1" s="1"/>
  <c r="K5555" i="1"/>
  <c r="L5555" i="1"/>
  <c r="I5556" i="1"/>
  <c r="J5556" i="1"/>
  <c r="O5556" i="1" s="1"/>
  <c r="K5556" i="1"/>
  <c r="L5556" i="1"/>
  <c r="M5556" i="1"/>
  <c r="N5556" i="1"/>
  <c r="I5557" i="1"/>
  <c r="L5557" i="1" s="1"/>
  <c r="J5557" i="1"/>
  <c r="O5557" i="1" s="1"/>
  <c r="K5557" i="1"/>
  <c r="M5557" i="1"/>
  <c r="N5557" i="1"/>
  <c r="I5558" i="1"/>
  <c r="K5558" i="1" s="1"/>
  <c r="J5558" i="1"/>
  <c r="O5558" i="1" s="1"/>
  <c r="L5558" i="1"/>
  <c r="N5558" i="1"/>
  <c r="I5559" i="1"/>
  <c r="K5559" i="1" s="1"/>
  <c r="J5559" i="1"/>
  <c r="O5559" i="1" s="1"/>
  <c r="M5559" i="1"/>
  <c r="I5560" i="1"/>
  <c r="J5560" i="1"/>
  <c r="O5560" i="1" s="1"/>
  <c r="I5561" i="1"/>
  <c r="J5561" i="1"/>
  <c r="O5561" i="1" s="1"/>
  <c r="I5562" i="1"/>
  <c r="J5562" i="1"/>
  <c r="O5562" i="1" s="1"/>
  <c r="K5562" i="1"/>
  <c r="L5562" i="1"/>
  <c r="M5562" i="1"/>
  <c r="N5562" i="1"/>
  <c r="I5563" i="1"/>
  <c r="M5563" i="1" s="1"/>
  <c r="J5563" i="1"/>
  <c r="O5563" i="1" s="1"/>
  <c r="K5563" i="1"/>
  <c r="L5563" i="1"/>
  <c r="I5564" i="1"/>
  <c r="J5564" i="1"/>
  <c r="O5564" i="1" s="1"/>
  <c r="K5564" i="1"/>
  <c r="L5564" i="1"/>
  <c r="M5564" i="1"/>
  <c r="N5564" i="1"/>
  <c r="I5565" i="1"/>
  <c r="L5565" i="1" s="1"/>
  <c r="J5565" i="1"/>
  <c r="O5565" i="1" s="1"/>
  <c r="K5565" i="1"/>
  <c r="M5565" i="1"/>
  <c r="N5565" i="1"/>
  <c r="I5566" i="1"/>
  <c r="K5566" i="1" s="1"/>
  <c r="J5566" i="1"/>
  <c r="O5566" i="1" s="1"/>
  <c r="L5566" i="1"/>
  <c r="N5566" i="1"/>
  <c r="I5567" i="1"/>
  <c r="K5567" i="1" s="1"/>
  <c r="J5567" i="1"/>
  <c r="O5567" i="1" s="1"/>
  <c r="M5567" i="1"/>
  <c r="I5568" i="1"/>
  <c r="J5568" i="1"/>
  <c r="O5568" i="1" s="1"/>
  <c r="I5569" i="1"/>
  <c r="J5569" i="1"/>
  <c r="O5569" i="1" s="1"/>
  <c r="I5570" i="1"/>
  <c r="J5570" i="1"/>
  <c r="O5570" i="1" s="1"/>
  <c r="K5570" i="1"/>
  <c r="L5570" i="1"/>
  <c r="M5570" i="1"/>
  <c r="N5570" i="1"/>
  <c r="I5571" i="1"/>
  <c r="M5571" i="1" s="1"/>
  <c r="J5571" i="1"/>
  <c r="O5571" i="1" s="1"/>
  <c r="K5571" i="1"/>
  <c r="L5571" i="1"/>
  <c r="I5572" i="1"/>
  <c r="J5572" i="1"/>
  <c r="O5572" i="1" s="1"/>
  <c r="K5572" i="1"/>
  <c r="L5572" i="1"/>
  <c r="M5572" i="1"/>
  <c r="N5572" i="1"/>
  <c r="I5573" i="1"/>
  <c r="L5573" i="1" s="1"/>
  <c r="J5573" i="1"/>
  <c r="O5573" i="1" s="1"/>
  <c r="K5573" i="1"/>
  <c r="M5573" i="1"/>
  <c r="N5573" i="1"/>
  <c r="I5574" i="1"/>
  <c r="K5574" i="1" s="1"/>
  <c r="J5574" i="1"/>
  <c r="O5574" i="1" s="1"/>
  <c r="L5574" i="1"/>
  <c r="N5574" i="1"/>
  <c r="I5575" i="1"/>
  <c r="K5575" i="1" s="1"/>
  <c r="J5575" i="1"/>
  <c r="O5575" i="1" s="1"/>
  <c r="M5575" i="1"/>
  <c r="I5576" i="1"/>
  <c r="J5576" i="1"/>
  <c r="O5576" i="1" s="1"/>
  <c r="I5577" i="1"/>
  <c r="J5577" i="1"/>
  <c r="O5577" i="1" s="1"/>
  <c r="I5578" i="1"/>
  <c r="J5578" i="1"/>
  <c r="O5578" i="1" s="1"/>
  <c r="K5578" i="1"/>
  <c r="L5578" i="1"/>
  <c r="M5578" i="1"/>
  <c r="N5578" i="1"/>
  <c r="I5579" i="1"/>
  <c r="M5579" i="1" s="1"/>
  <c r="J5579" i="1"/>
  <c r="O5579" i="1" s="1"/>
  <c r="K5579" i="1"/>
  <c r="L5579" i="1"/>
  <c r="I5580" i="1"/>
  <c r="J5580" i="1"/>
  <c r="O5580" i="1" s="1"/>
  <c r="K5580" i="1"/>
  <c r="L5580" i="1"/>
  <c r="M5580" i="1"/>
  <c r="N5580" i="1"/>
  <c r="I5581" i="1"/>
  <c r="L5581" i="1" s="1"/>
  <c r="J5581" i="1"/>
  <c r="O5581" i="1" s="1"/>
  <c r="K5581" i="1"/>
  <c r="M5581" i="1"/>
  <c r="N5581" i="1"/>
  <c r="I5582" i="1"/>
  <c r="K5582" i="1" s="1"/>
  <c r="J5582" i="1"/>
  <c r="O5582" i="1" s="1"/>
  <c r="L5582" i="1"/>
  <c r="N5582" i="1"/>
  <c r="I5583" i="1"/>
  <c r="K5583" i="1" s="1"/>
  <c r="J5583" i="1"/>
  <c r="O5583" i="1" s="1"/>
  <c r="M5583" i="1"/>
  <c r="I5584" i="1"/>
  <c r="J5584" i="1"/>
  <c r="O5584" i="1" s="1"/>
  <c r="I5585" i="1"/>
  <c r="J5585" i="1"/>
  <c r="O5585" i="1" s="1"/>
  <c r="I5586" i="1"/>
  <c r="J5586" i="1"/>
  <c r="O5586" i="1" s="1"/>
  <c r="K5586" i="1"/>
  <c r="L5586" i="1"/>
  <c r="M5586" i="1"/>
  <c r="N5586" i="1"/>
  <c r="I5587" i="1"/>
  <c r="M5587" i="1" s="1"/>
  <c r="J5587" i="1"/>
  <c r="O5587" i="1" s="1"/>
  <c r="K5587" i="1"/>
  <c r="L5587" i="1"/>
  <c r="I5588" i="1"/>
  <c r="J5588" i="1"/>
  <c r="O5588" i="1" s="1"/>
  <c r="K5588" i="1"/>
  <c r="L5588" i="1"/>
  <c r="M5588" i="1"/>
  <c r="N5588" i="1"/>
  <c r="I5589" i="1"/>
  <c r="L5589" i="1" s="1"/>
  <c r="J5589" i="1"/>
  <c r="O5589" i="1" s="1"/>
  <c r="K5589" i="1"/>
  <c r="M5589" i="1"/>
  <c r="N5589" i="1"/>
  <c r="I5590" i="1"/>
  <c r="K5590" i="1" s="1"/>
  <c r="J5590" i="1"/>
  <c r="O5590" i="1" s="1"/>
  <c r="L5590" i="1"/>
  <c r="N5590" i="1"/>
  <c r="I5591" i="1"/>
  <c r="K5591" i="1" s="1"/>
  <c r="J5591" i="1"/>
  <c r="O5591" i="1" s="1"/>
  <c r="M5591" i="1"/>
  <c r="I5592" i="1"/>
  <c r="J5592" i="1"/>
  <c r="O5592" i="1" s="1"/>
  <c r="I5593" i="1"/>
  <c r="J5593" i="1"/>
  <c r="O5593" i="1" s="1"/>
  <c r="I5594" i="1"/>
  <c r="J5594" i="1"/>
  <c r="O5594" i="1" s="1"/>
  <c r="K5594" i="1"/>
  <c r="L5594" i="1"/>
  <c r="M5594" i="1"/>
  <c r="N5594" i="1"/>
  <c r="I5595" i="1"/>
  <c r="M5595" i="1" s="1"/>
  <c r="J5595" i="1"/>
  <c r="O5595" i="1" s="1"/>
  <c r="K5595" i="1"/>
  <c r="L5595" i="1"/>
  <c r="I5596" i="1"/>
  <c r="J5596" i="1"/>
  <c r="O5596" i="1" s="1"/>
  <c r="K5596" i="1"/>
  <c r="L5596" i="1"/>
  <c r="M5596" i="1"/>
  <c r="N5596" i="1"/>
  <c r="I5597" i="1"/>
  <c r="L5597" i="1" s="1"/>
  <c r="J5597" i="1"/>
  <c r="O5597" i="1" s="1"/>
  <c r="K5597" i="1"/>
  <c r="M5597" i="1"/>
  <c r="N5597" i="1"/>
  <c r="I5598" i="1"/>
  <c r="K5598" i="1" s="1"/>
  <c r="J5598" i="1"/>
  <c r="O5598" i="1" s="1"/>
  <c r="L5598" i="1"/>
  <c r="N5598" i="1"/>
  <c r="I5599" i="1"/>
  <c r="K5599" i="1" s="1"/>
  <c r="J5599" i="1"/>
  <c r="O5599" i="1" s="1"/>
  <c r="M5599" i="1"/>
  <c r="I5600" i="1"/>
  <c r="J5600" i="1"/>
  <c r="O5600" i="1" s="1"/>
  <c r="I5601" i="1"/>
  <c r="J5601" i="1"/>
  <c r="O5601" i="1" s="1"/>
  <c r="I5602" i="1"/>
  <c r="J5602" i="1"/>
  <c r="O5602" i="1" s="1"/>
  <c r="K5602" i="1"/>
  <c r="L5602" i="1"/>
  <c r="M5602" i="1"/>
  <c r="N5602" i="1"/>
  <c r="I5603" i="1"/>
  <c r="M5603" i="1" s="1"/>
  <c r="J5603" i="1"/>
  <c r="O5603" i="1" s="1"/>
  <c r="K5603" i="1"/>
  <c r="L5603" i="1"/>
  <c r="I5604" i="1"/>
  <c r="J5604" i="1"/>
  <c r="O5604" i="1" s="1"/>
  <c r="K5604" i="1"/>
  <c r="L5604" i="1"/>
  <c r="M5604" i="1"/>
  <c r="N5604" i="1"/>
  <c r="I5605" i="1"/>
  <c r="L5605" i="1" s="1"/>
  <c r="J5605" i="1"/>
  <c r="O5605" i="1" s="1"/>
  <c r="K5605" i="1"/>
  <c r="M5605" i="1"/>
  <c r="N5605" i="1"/>
  <c r="I5606" i="1"/>
  <c r="K5606" i="1" s="1"/>
  <c r="J5606" i="1"/>
  <c r="O5606" i="1" s="1"/>
  <c r="L5606" i="1"/>
  <c r="N5606" i="1"/>
  <c r="I5607" i="1"/>
  <c r="K5607" i="1" s="1"/>
  <c r="J5607" i="1"/>
  <c r="O5607" i="1" s="1"/>
  <c r="M5607" i="1"/>
  <c r="I5608" i="1"/>
  <c r="J5608" i="1"/>
  <c r="O5608" i="1" s="1"/>
  <c r="I5609" i="1"/>
  <c r="J5609" i="1"/>
  <c r="O5609" i="1" s="1"/>
  <c r="I5610" i="1"/>
  <c r="J5610" i="1"/>
  <c r="O5610" i="1" s="1"/>
  <c r="K5610" i="1"/>
  <c r="L5610" i="1"/>
  <c r="M5610" i="1"/>
  <c r="N5610" i="1"/>
  <c r="I5611" i="1"/>
  <c r="M5611" i="1" s="1"/>
  <c r="J5611" i="1"/>
  <c r="O5611" i="1" s="1"/>
  <c r="K5611" i="1"/>
  <c r="L5611" i="1"/>
  <c r="I5612" i="1"/>
  <c r="J5612" i="1"/>
  <c r="O5612" i="1" s="1"/>
  <c r="K5612" i="1"/>
  <c r="L5612" i="1"/>
  <c r="M5612" i="1"/>
  <c r="N5612" i="1"/>
  <c r="I5613" i="1"/>
  <c r="L5613" i="1" s="1"/>
  <c r="J5613" i="1"/>
  <c r="O5613" i="1" s="1"/>
  <c r="K5613" i="1"/>
  <c r="M5613" i="1"/>
  <c r="N5613" i="1"/>
  <c r="I5614" i="1"/>
  <c r="K5614" i="1" s="1"/>
  <c r="J5614" i="1"/>
  <c r="O5614" i="1" s="1"/>
  <c r="L5614" i="1"/>
  <c r="N5614" i="1"/>
  <c r="I5615" i="1"/>
  <c r="K5615" i="1" s="1"/>
  <c r="J5615" i="1"/>
  <c r="O5615" i="1" s="1"/>
  <c r="M5615" i="1"/>
  <c r="I5616" i="1"/>
  <c r="J5616" i="1"/>
  <c r="O5616" i="1" s="1"/>
  <c r="I5617" i="1"/>
  <c r="J5617" i="1"/>
  <c r="O5617" i="1" s="1"/>
  <c r="I5618" i="1"/>
  <c r="J5618" i="1"/>
  <c r="O5618" i="1" s="1"/>
  <c r="K5618" i="1"/>
  <c r="L5618" i="1"/>
  <c r="M5618" i="1"/>
  <c r="N5618" i="1"/>
  <c r="I5619" i="1"/>
  <c r="M5619" i="1" s="1"/>
  <c r="J5619" i="1"/>
  <c r="O5619" i="1" s="1"/>
  <c r="K5619" i="1"/>
  <c r="L5619" i="1"/>
  <c r="I5620" i="1"/>
  <c r="J5620" i="1"/>
  <c r="O5620" i="1" s="1"/>
  <c r="K5620" i="1"/>
  <c r="L5620" i="1"/>
  <c r="M5620" i="1"/>
  <c r="N5620" i="1"/>
  <c r="I5621" i="1"/>
  <c r="L5621" i="1" s="1"/>
  <c r="J5621" i="1"/>
  <c r="O5621" i="1" s="1"/>
  <c r="K5621" i="1"/>
  <c r="M5621" i="1"/>
  <c r="N5621" i="1"/>
  <c r="I5622" i="1"/>
  <c r="K5622" i="1" s="1"/>
  <c r="J5622" i="1"/>
  <c r="O5622" i="1" s="1"/>
  <c r="L5622" i="1"/>
  <c r="N5622" i="1"/>
  <c r="I5623" i="1"/>
  <c r="K5623" i="1" s="1"/>
  <c r="J5623" i="1"/>
  <c r="O5623" i="1" s="1"/>
  <c r="M5623" i="1"/>
  <c r="I5624" i="1"/>
  <c r="J5624" i="1"/>
  <c r="O5624" i="1" s="1"/>
  <c r="I5625" i="1"/>
  <c r="J5625" i="1"/>
  <c r="O5625" i="1" s="1"/>
  <c r="I5626" i="1"/>
  <c r="J5626" i="1"/>
  <c r="O5626" i="1" s="1"/>
  <c r="K5626" i="1"/>
  <c r="L5626" i="1"/>
  <c r="M5626" i="1"/>
  <c r="N5626" i="1"/>
  <c r="I5627" i="1"/>
  <c r="M5627" i="1" s="1"/>
  <c r="J5627" i="1"/>
  <c r="O5627" i="1" s="1"/>
  <c r="K5627" i="1"/>
  <c r="L5627" i="1"/>
  <c r="I5628" i="1"/>
  <c r="J5628" i="1"/>
  <c r="O5628" i="1" s="1"/>
  <c r="K5628" i="1"/>
  <c r="L5628" i="1"/>
  <c r="M5628" i="1"/>
  <c r="N5628" i="1"/>
  <c r="I5629" i="1"/>
  <c r="L5629" i="1" s="1"/>
  <c r="J5629" i="1"/>
  <c r="O5629" i="1" s="1"/>
  <c r="K5629" i="1"/>
  <c r="M5629" i="1"/>
  <c r="N5629" i="1"/>
  <c r="I5630" i="1"/>
  <c r="K5630" i="1" s="1"/>
  <c r="J5630" i="1"/>
  <c r="O5630" i="1" s="1"/>
  <c r="L5630" i="1"/>
  <c r="N5630" i="1"/>
  <c r="I5631" i="1"/>
  <c r="K5631" i="1" s="1"/>
  <c r="J5631" i="1"/>
  <c r="O5631" i="1" s="1"/>
  <c r="M5631" i="1"/>
  <c r="I5632" i="1"/>
  <c r="J5632" i="1"/>
  <c r="O5632" i="1" s="1"/>
  <c r="I5633" i="1"/>
  <c r="J5633" i="1"/>
  <c r="O5633" i="1" s="1"/>
  <c r="I5634" i="1"/>
  <c r="J5634" i="1"/>
  <c r="O5634" i="1" s="1"/>
  <c r="K5634" i="1"/>
  <c r="L5634" i="1"/>
  <c r="M5634" i="1"/>
  <c r="N5634" i="1"/>
  <c r="I5635" i="1"/>
  <c r="M5635" i="1" s="1"/>
  <c r="J5635" i="1"/>
  <c r="O5635" i="1" s="1"/>
  <c r="K5635" i="1"/>
  <c r="L5635" i="1"/>
  <c r="I5636" i="1"/>
  <c r="J5636" i="1"/>
  <c r="O5636" i="1" s="1"/>
  <c r="K5636" i="1"/>
  <c r="L5636" i="1"/>
  <c r="M5636" i="1"/>
  <c r="N5636" i="1"/>
  <c r="I5637" i="1"/>
  <c r="L5637" i="1" s="1"/>
  <c r="J5637" i="1"/>
  <c r="O5637" i="1" s="1"/>
  <c r="K5637" i="1"/>
  <c r="M5637" i="1"/>
  <c r="N5637" i="1"/>
  <c r="I5638" i="1"/>
  <c r="K5638" i="1" s="1"/>
  <c r="J5638" i="1"/>
  <c r="O5638" i="1" s="1"/>
  <c r="L5638" i="1"/>
  <c r="N5638" i="1"/>
  <c r="I5639" i="1"/>
  <c r="K5639" i="1" s="1"/>
  <c r="J5639" i="1"/>
  <c r="O5639" i="1" s="1"/>
  <c r="M5639" i="1"/>
  <c r="I5640" i="1"/>
  <c r="J5640" i="1"/>
  <c r="O5640" i="1" s="1"/>
  <c r="I5641" i="1"/>
  <c r="J5641" i="1"/>
  <c r="O5641" i="1" s="1"/>
  <c r="I5642" i="1"/>
  <c r="J5642" i="1"/>
  <c r="O5642" i="1" s="1"/>
  <c r="K5642" i="1"/>
  <c r="L5642" i="1"/>
  <c r="M5642" i="1"/>
  <c r="N5642" i="1"/>
  <c r="I5643" i="1"/>
  <c r="M5643" i="1" s="1"/>
  <c r="J5643" i="1"/>
  <c r="O5643" i="1" s="1"/>
  <c r="K5643" i="1"/>
  <c r="L5643" i="1"/>
  <c r="I5644" i="1"/>
  <c r="J5644" i="1"/>
  <c r="O5644" i="1" s="1"/>
  <c r="K5644" i="1"/>
  <c r="L5644" i="1"/>
  <c r="M5644" i="1"/>
  <c r="N5644" i="1"/>
  <c r="I5645" i="1"/>
  <c r="L5645" i="1" s="1"/>
  <c r="J5645" i="1"/>
  <c r="O5645" i="1" s="1"/>
  <c r="K5645" i="1"/>
  <c r="M5645" i="1"/>
  <c r="N5645" i="1"/>
  <c r="I5646" i="1"/>
  <c r="K5646" i="1" s="1"/>
  <c r="J5646" i="1"/>
  <c r="O5646" i="1" s="1"/>
  <c r="L5646" i="1"/>
  <c r="N5646" i="1"/>
  <c r="I5647" i="1"/>
  <c r="K5647" i="1" s="1"/>
  <c r="J5647" i="1"/>
  <c r="O5647" i="1" s="1"/>
  <c r="M5647" i="1"/>
  <c r="I5648" i="1"/>
  <c r="J5648" i="1"/>
  <c r="O5648" i="1" s="1"/>
  <c r="I5649" i="1"/>
  <c r="J5649" i="1"/>
  <c r="O5649" i="1" s="1"/>
  <c r="I5650" i="1"/>
  <c r="J5650" i="1"/>
  <c r="O5650" i="1" s="1"/>
  <c r="K5650" i="1"/>
  <c r="L5650" i="1"/>
  <c r="M5650" i="1"/>
  <c r="N5650" i="1"/>
  <c r="I5651" i="1"/>
  <c r="K5651" i="1" s="1"/>
  <c r="J5651" i="1"/>
  <c r="O5651" i="1" s="1"/>
  <c r="L5651" i="1"/>
  <c r="I5652" i="1"/>
  <c r="J5652" i="1"/>
  <c r="O5652" i="1" s="1"/>
  <c r="K5652" i="1"/>
  <c r="L5652" i="1"/>
  <c r="M5652" i="1"/>
  <c r="N5652" i="1"/>
  <c r="I5653" i="1"/>
  <c r="L5653" i="1" s="1"/>
  <c r="J5653" i="1"/>
  <c r="O5653" i="1" s="1"/>
  <c r="K5653" i="1"/>
  <c r="M5653" i="1"/>
  <c r="N5653" i="1"/>
  <c r="I5654" i="1"/>
  <c r="K5654" i="1" s="1"/>
  <c r="J5654" i="1"/>
  <c r="O5654" i="1" s="1"/>
  <c r="L5654" i="1"/>
  <c r="N5654" i="1"/>
  <c r="I5655" i="1"/>
  <c r="K5655" i="1" s="1"/>
  <c r="J5655" i="1"/>
  <c r="O5655" i="1" s="1"/>
  <c r="M5655" i="1"/>
  <c r="I5656" i="1"/>
  <c r="J5656" i="1"/>
  <c r="O5656" i="1" s="1"/>
  <c r="N5656" i="1"/>
  <c r="I5657" i="1"/>
  <c r="J5657" i="1"/>
  <c r="O5657" i="1" s="1"/>
  <c r="I5658" i="1"/>
  <c r="J5658" i="1"/>
  <c r="O5658" i="1" s="1"/>
  <c r="K5658" i="1"/>
  <c r="L5658" i="1"/>
  <c r="M5658" i="1"/>
  <c r="N5658" i="1"/>
  <c r="I5659" i="1"/>
  <c r="K5659" i="1" s="1"/>
  <c r="J5659" i="1"/>
  <c r="O5659" i="1" s="1"/>
  <c r="I5660" i="1"/>
  <c r="J5660" i="1"/>
  <c r="O5660" i="1" s="1"/>
  <c r="K5660" i="1"/>
  <c r="L5660" i="1"/>
  <c r="M5660" i="1"/>
  <c r="N5660" i="1"/>
  <c r="I5661" i="1"/>
  <c r="L5661" i="1" s="1"/>
  <c r="J5661" i="1"/>
  <c r="O5661" i="1" s="1"/>
  <c r="K5661" i="1"/>
  <c r="M5661" i="1"/>
  <c r="N5661" i="1"/>
  <c r="I5662" i="1"/>
  <c r="K5662" i="1" s="1"/>
  <c r="J5662" i="1"/>
  <c r="O5662" i="1" s="1"/>
  <c r="L5662" i="1"/>
  <c r="N5662" i="1"/>
  <c r="I5663" i="1"/>
  <c r="K5663" i="1" s="1"/>
  <c r="J5663" i="1"/>
  <c r="O5663" i="1" s="1"/>
  <c r="M5663" i="1"/>
  <c r="I5664" i="1"/>
  <c r="N5664" i="1" s="1"/>
  <c r="J5664" i="1"/>
  <c r="O5664" i="1" s="1"/>
  <c r="I5665" i="1"/>
  <c r="J5665" i="1"/>
  <c r="O5665" i="1" s="1"/>
  <c r="I5666" i="1"/>
  <c r="J5666" i="1"/>
  <c r="O5666" i="1" s="1"/>
  <c r="K5666" i="1"/>
  <c r="L5666" i="1"/>
  <c r="M5666" i="1"/>
  <c r="N5666" i="1"/>
  <c r="I5667" i="1"/>
  <c r="J5667" i="1"/>
  <c r="O5667" i="1" s="1"/>
  <c r="I5668" i="1"/>
  <c r="J5668" i="1"/>
  <c r="O5668" i="1" s="1"/>
  <c r="K5668" i="1"/>
  <c r="L5668" i="1"/>
  <c r="M5668" i="1"/>
  <c r="N5668" i="1"/>
  <c r="I5669" i="1"/>
  <c r="L5669" i="1" s="1"/>
  <c r="J5669" i="1"/>
  <c r="O5669" i="1" s="1"/>
  <c r="K5669" i="1"/>
  <c r="M5669" i="1"/>
  <c r="N5669" i="1"/>
  <c r="I5670" i="1"/>
  <c r="K5670" i="1" s="1"/>
  <c r="J5670" i="1"/>
  <c r="O5670" i="1" s="1"/>
  <c r="L5670" i="1"/>
  <c r="N5670" i="1"/>
  <c r="I5671" i="1"/>
  <c r="K5671" i="1" s="1"/>
  <c r="J5671" i="1"/>
  <c r="O5671" i="1" s="1"/>
  <c r="M5671" i="1"/>
  <c r="I5672" i="1"/>
  <c r="N5672" i="1" s="1"/>
  <c r="J5672" i="1"/>
  <c r="O5672" i="1" s="1"/>
  <c r="I5673" i="1"/>
  <c r="J5673" i="1"/>
  <c r="O5673" i="1" s="1"/>
  <c r="I5674" i="1"/>
  <c r="J5674" i="1"/>
  <c r="O5674" i="1" s="1"/>
  <c r="K5674" i="1"/>
  <c r="L5674" i="1"/>
  <c r="M5674" i="1"/>
  <c r="N5674" i="1"/>
  <c r="I5675" i="1"/>
  <c r="J5675" i="1"/>
  <c r="O5675" i="1" s="1"/>
  <c r="K5675" i="1"/>
  <c r="L5675" i="1"/>
  <c r="I5676" i="1"/>
  <c r="J5676" i="1"/>
  <c r="O5676" i="1" s="1"/>
  <c r="K5676" i="1"/>
  <c r="L5676" i="1"/>
  <c r="M5676" i="1"/>
  <c r="N5676" i="1"/>
  <c r="I5677" i="1"/>
  <c r="L5677" i="1" s="1"/>
  <c r="J5677" i="1"/>
  <c r="O5677" i="1" s="1"/>
  <c r="K5677" i="1"/>
  <c r="M5677" i="1"/>
  <c r="N5677" i="1"/>
  <c r="I5678" i="1"/>
  <c r="K5678" i="1" s="1"/>
  <c r="J5678" i="1"/>
  <c r="O5678" i="1" s="1"/>
  <c r="L5678" i="1"/>
  <c r="N5678" i="1"/>
  <c r="I5679" i="1"/>
  <c r="K5679" i="1" s="1"/>
  <c r="J5679" i="1"/>
  <c r="O5679" i="1" s="1"/>
  <c r="M5679" i="1"/>
  <c r="I5680" i="1"/>
  <c r="J5680" i="1"/>
  <c r="O5680" i="1" s="1"/>
  <c r="I5681" i="1"/>
  <c r="J5681" i="1"/>
  <c r="O5681" i="1" s="1"/>
  <c r="I5682" i="1"/>
  <c r="J5682" i="1"/>
  <c r="O5682" i="1" s="1"/>
  <c r="K5682" i="1"/>
  <c r="L5682" i="1"/>
  <c r="M5682" i="1"/>
  <c r="N5682" i="1"/>
  <c r="I5683" i="1"/>
  <c r="K5683" i="1" s="1"/>
  <c r="J5683" i="1"/>
  <c r="O5683" i="1" s="1"/>
  <c r="L5683" i="1"/>
  <c r="I5684" i="1"/>
  <c r="J5684" i="1"/>
  <c r="O5684" i="1" s="1"/>
  <c r="K5684" i="1"/>
  <c r="L5684" i="1"/>
  <c r="M5684" i="1"/>
  <c r="N5684" i="1"/>
  <c r="I5685" i="1"/>
  <c r="L5685" i="1" s="1"/>
  <c r="J5685" i="1"/>
  <c r="O5685" i="1" s="1"/>
  <c r="K5685" i="1"/>
  <c r="M5685" i="1"/>
  <c r="N5685" i="1"/>
  <c r="I5686" i="1"/>
  <c r="K5686" i="1" s="1"/>
  <c r="J5686" i="1"/>
  <c r="O5686" i="1" s="1"/>
  <c r="L5686" i="1"/>
  <c r="N5686" i="1"/>
  <c r="I5687" i="1"/>
  <c r="K5687" i="1" s="1"/>
  <c r="J5687" i="1"/>
  <c r="O5687" i="1" s="1"/>
  <c r="M5687" i="1"/>
  <c r="I5688" i="1"/>
  <c r="J5688" i="1"/>
  <c r="O5688" i="1" s="1"/>
  <c r="N5688" i="1"/>
  <c r="I5689" i="1"/>
  <c r="J5689" i="1"/>
  <c r="O5689" i="1" s="1"/>
  <c r="I5690" i="1"/>
  <c r="J5690" i="1"/>
  <c r="O5690" i="1" s="1"/>
  <c r="K5690" i="1"/>
  <c r="L5690" i="1"/>
  <c r="M5690" i="1"/>
  <c r="N5690" i="1"/>
  <c r="I5691" i="1"/>
  <c r="K5691" i="1" s="1"/>
  <c r="J5691" i="1"/>
  <c r="O5691" i="1" s="1"/>
  <c r="I5692" i="1"/>
  <c r="J5692" i="1"/>
  <c r="O5692" i="1" s="1"/>
  <c r="K5692" i="1"/>
  <c r="L5692" i="1"/>
  <c r="M5692" i="1"/>
  <c r="N5692" i="1"/>
  <c r="I5693" i="1"/>
  <c r="L5693" i="1" s="1"/>
  <c r="J5693" i="1"/>
  <c r="O5693" i="1" s="1"/>
  <c r="K5693" i="1"/>
  <c r="M5693" i="1"/>
  <c r="N5693" i="1"/>
  <c r="I5694" i="1"/>
  <c r="K5694" i="1" s="1"/>
  <c r="J5694" i="1"/>
  <c r="O5694" i="1" s="1"/>
  <c r="L5694" i="1"/>
  <c r="N5694" i="1"/>
  <c r="I5695" i="1"/>
  <c r="K5695" i="1" s="1"/>
  <c r="J5695" i="1"/>
  <c r="O5695" i="1" s="1"/>
  <c r="M5695" i="1"/>
  <c r="I5696" i="1"/>
  <c r="N5696" i="1" s="1"/>
  <c r="J5696" i="1"/>
  <c r="O5696" i="1" s="1"/>
  <c r="I5697" i="1"/>
  <c r="J5697" i="1"/>
  <c r="O5697" i="1" s="1"/>
  <c r="I5698" i="1"/>
  <c r="J5698" i="1"/>
  <c r="O5698" i="1" s="1"/>
  <c r="K5698" i="1"/>
  <c r="L5698" i="1"/>
  <c r="M5698" i="1"/>
  <c r="N5698" i="1"/>
  <c r="I5699" i="1"/>
  <c r="J5699" i="1"/>
  <c r="O5699" i="1" s="1"/>
  <c r="I5700" i="1"/>
  <c r="J5700" i="1"/>
  <c r="O5700" i="1" s="1"/>
  <c r="K5700" i="1"/>
  <c r="L5700" i="1"/>
  <c r="M5700" i="1"/>
  <c r="N5700" i="1"/>
  <c r="I5701" i="1"/>
  <c r="L5701" i="1" s="1"/>
  <c r="J5701" i="1"/>
  <c r="O5701" i="1" s="1"/>
  <c r="K5701" i="1"/>
  <c r="M5701" i="1"/>
  <c r="N5701" i="1"/>
  <c r="I5702" i="1"/>
  <c r="K5702" i="1" s="1"/>
  <c r="J5702" i="1"/>
  <c r="O5702" i="1" s="1"/>
  <c r="L5702" i="1"/>
  <c r="N5702" i="1"/>
  <c r="I5703" i="1"/>
  <c r="K5703" i="1" s="1"/>
  <c r="J5703" i="1"/>
  <c r="O5703" i="1" s="1"/>
  <c r="M5703" i="1"/>
  <c r="I5704" i="1"/>
  <c r="N5704" i="1" s="1"/>
  <c r="J5704" i="1"/>
  <c r="O5704" i="1" s="1"/>
  <c r="I5705" i="1"/>
  <c r="J5705" i="1"/>
  <c r="O5705" i="1" s="1"/>
  <c r="I5706" i="1"/>
  <c r="J5706" i="1"/>
  <c r="O5706" i="1" s="1"/>
  <c r="K5706" i="1"/>
  <c r="L5706" i="1"/>
  <c r="M5706" i="1"/>
  <c r="N5706" i="1"/>
  <c r="I5707" i="1"/>
  <c r="J5707" i="1"/>
  <c r="O5707" i="1" s="1"/>
  <c r="K5707" i="1"/>
  <c r="L5707" i="1"/>
  <c r="I5708" i="1"/>
  <c r="J5708" i="1"/>
  <c r="O5708" i="1" s="1"/>
  <c r="K5708" i="1"/>
  <c r="L5708" i="1"/>
  <c r="M5708" i="1"/>
  <c r="N5708" i="1"/>
  <c r="I5709" i="1"/>
  <c r="L5709" i="1" s="1"/>
  <c r="J5709" i="1"/>
  <c r="O5709" i="1" s="1"/>
  <c r="K5709" i="1"/>
  <c r="M5709" i="1"/>
  <c r="N5709" i="1"/>
  <c r="I5710" i="1"/>
  <c r="K5710" i="1" s="1"/>
  <c r="J5710" i="1"/>
  <c r="O5710" i="1" s="1"/>
  <c r="L5710" i="1"/>
  <c r="N5710" i="1"/>
  <c r="I5711" i="1"/>
  <c r="K5711" i="1" s="1"/>
  <c r="J5711" i="1"/>
  <c r="O5711" i="1" s="1"/>
  <c r="M5711" i="1"/>
  <c r="I5712" i="1"/>
  <c r="J5712" i="1"/>
  <c r="O5712" i="1" s="1"/>
  <c r="I5713" i="1"/>
  <c r="J5713" i="1"/>
  <c r="O5713" i="1" s="1"/>
  <c r="I5714" i="1"/>
  <c r="J5714" i="1"/>
  <c r="O5714" i="1" s="1"/>
  <c r="K5714" i="1"/>
  <c r="L5714" i="1"/>
  <c r="M5714" i="1"/>
  <c r="N5714" i="1"/>
  <c r="I5715" i="1"/>
  <c r="K5715" i="1" s="1"/>
  <c r="J5715" i="1"/>
  <c r="O5715" i="1" s="1"/>
  <c r="L5715" i="1"/>
  <c r="I5716" i="1"/>
  <c r="J5716" i="1"/>
  <c r="O5716" i="1" s="1"/>
  <c r="K5716" i="1"/>
  <c r="L5716" i="1"/>
  <c r="M5716" i="1"/>
  <c r="N5716" i="1"/>
  <c r="I5717" i="1"/>
  <c r="L5717" i="1" s="1"/>
  <c r="J5717" i="1"/>
  <c r="O5717" i="1" s="1"/>
  <c r="K5717" i="1"/>
  <c r="M5717" i="1"/>
  <c r="N5717" i="1"/>
  <c r="I5718" i="1"/>
  <c r="K5718" i="1" s="1"/>
  <c r="J5718" i="1"/>
  <c r="O5718" i="1" s="1"/>
  <c r="L5718" i="1"/>
  <c r="N5718" i="1"/>
  <c r="I5719" i="1"/>
  <c r="K5719" i="1" s="1"/>
  <c r="J5719" i="1"/>
  <c r="O5719" i="1" s="1"/>
  <c r="M5719" i="1"/>
  <c r="I5720" i="1"/>
  <c r="J5720" i="1"/>
  <c r="O5720" i="1" s="1"/>
  <c r="N5720" i="1"/>
  <c r="I5721" i="1"/>
  <c r="J5721" i="1"/>
  <c r="O5721" i="1" s="1"/>
  <c r="I5722" i="1"/>
  <c r="J5722" i="1"/>
  <c r="O5722" i="1" s="1"/>
  <c r="K5722" i="1"/>
  <c r="L5722" i="1"/>
  <c r="M5722" i="1"/>
  <c r="N5722" i="1"/>
  <c r="I5723" i="1"/>
  <c r="K5723" i="1" s="1"/>
  <c r="J5723" i="1"/>
  <c r="O5723" i="1" s="1"/>
  <c r="I5724" i="1"/>
  <c r="J5724" i="1"/>
  <c r="O5724" i="1" s="1"/>
  <c r="K5724" i="1"/>
  <c r="L5724" i="1"/>
  <c r="M5724" i="1"/>
  <c r="N5724" i="1"/>
  <c r="I5725" i="1"/>
  <c r="L5725" i="1" s="1"/>
  <c r="J5725" i="1"/>
  <c r="O5725" i="1" s="1"/>
  <c r="K5725" i="1"/>
  <c r="M5725" i="1"/>
  <c r="N5725" i="1"/>
  <c r="I5726" i="1"/>
  <c r="K5726" i="1" s="1"/>
  <c r="J5726" i="1"/>
  <c r="O5726" i="1" s="1"/>
  <c r="L5726" i="1"/>
  <c r="N5726" i="1"/>
  <c r="I5727" i="1"/>
  <c r="K5727" i="1" s="1"/>
  <c r="J5727" i="1"/>
  <c r="O5727" i="1" s="1"/>
  <c r="M5727" i="1"/>
  <c r="I5728" i="1"/>
  <c r="N5728" i="1" s="1"/>
  <c r="J5728" i="1"/>
  <c r="O5728" i="1" s="1"/>
  <c r="I5729" i="1"/>
  <c r="J5729" i="1"/>
  <c r="O5729" i="1" s="1"/>
  <c r="I5730" i="1"/>
  <c r="J5730" i="1"/>
  <c r="O5730" i="1" s="1"/>
  <c r="K5730" i="1"/>
  <c r="L5730" i="1"/>
  <c r="M5730" i="1"/>
  <c r="N5730" i="1"/>
  <c r="I5731" i="1"/>
  <c r="L5731" i="1" s="1"/>
  <c r="J5731" i="1"/>
  <c r="O5731" i="1" s="1"/>
  <c r="I5732" i="1"/>
  <c r="J5732" i="1"/>
  <c r="O5732" i="1" s="1"/>
  <c r="K5732" i="1"/>
  <c r="L5732" i="1"/>
  <c r="M5732" i="1"/>
  <c r="N5732" i="1"/>
  <c r="I5733" i="1"/>
  <c r="L5733" i="1" s="1"/>
  <c r="J5733" i="1"/>
  <c r="O5733" i="1" s="1"/>
  <c r="K5733" i="1"/>
  <c r="M5733" i="1"/>
  <c r="N5733" i="1"/>
  <c r="I5734" i="1"/>
  <c r="K5734" i="1" s="1"/>
  <c r="J5734" i="1"/>
  <c r="O5734" i="1" s="1"/>
  <c r="L5734" i="1"/>
  <c r="N5734" i="1"/>
  <c r="I5735" i="1"/>
  <c r="K5735" i="1" s="1"/>
  <c r="J5735" i="1"/>
  <c r="O5735" i="1" s="1"/>
  <c r="M5735" i="1"/>
  <c r="I5736" i="1"/>
  <c r="N5736" i="1" s="1"/>
  <c r="J5736" i="1"/>
  <c r="O5736" i="1" s="1"/>
  <c r="I5737" i="1"/>
  <c r="J5737" i="1"/>
  <c r="O5737" i="1" s="1"/>
  <c r="I5738" i="1"/>
  <c r="J5738" i="1"/>
  <c r="O5738" i="1" s="1"/>
  <c r="K5738" i="1"/>
  <c r="L5738" i="1"/>
  <c r="M5738" i="1"/>
  <c r="N5738" i="1"/>
  <c r="I5739" i="1"/>
  <c r="J5739" i="1"/>
  <c r="O5739" i="1" s="1"/>
  <c r="K5739" i="1"/>
  <c r="L5739" i="1"/>
  <c r="I5740" i="1"/>
  <c r="J5740" i="1"/>
  <c r="O5740" i="1" s="1"/>
  <c r="K5740" i="1"/>
  <c r="L5740" i="1"/>
  <c r="M5740" i="1"/>
  <c r="N5740" i="1"/>
  <c r="I5741" i="1"/>
  <c r="L5741" i="1" s="1"/>
  <c r="J5741" i="1"/>
  <c r="O5741" i="1" s="1"/>
  <c r="K5741" i="1"/>
  <c r="M5741" i="1"/>
  <c r="N5741" i="1"/>
  <c r="I5742" i="1"/>
  <c r="K5742" i="1" s="1"/>
  <c r="J5742" i="1"/>
  <c r="O5742" i="1" s="1"/>
  <c r="L5742" i="1"/>
  <c r="N5742" i="1"/>
  <c r="I5743" i="1"/>
  <c r="K5743" i="1" s="1"/>
  <c r="J5743" i="1"/>
  <c r="O5743" i="1" s="1"/>
  <c r="M5743" i="1"/>
  <c r="I5744" i="1"/>
  <c r="J5744" i="1"/>
  <c r="O5744" i="1" s="1"/>
  <c r="I5745" i="1"/>
  <c r="J5745" i="1"/>
  <c r="O5745" i="1" s="1"/>
  <c r="I5746" i="1"/>
  <c r="J5746" i="1"/>
  <c r="O5746" i="1" s="1"/>
  <c r="K5746" i="1"/>
  <c r="L5746" i="1"/>
  <c r="M5746" i="1"/>
  <c r="N5746" i="1"/>
  <c r="I5747" i="1"/>
  <c r="K5747" i="1" s="1"/>
  <c r="J5747" i="1"/>
  <c r="O5747" i="1" s="1"/>
  <c r="L5747" i="1"/>
  <c r="I5748" i="1"/>
  <c r="J5748" i="1"/>
  <c r="O5748" i="1" s="1"/>
  <c r="K5748" i="1"/>
  <c r="L5748" i="1"/>
  <c r="M5748" i="1"/>
  <c r="N5748" i="1"/>
  <c r="I5749" i="1"/>
  <c r="L5749" i="1" s="1"/>
  <c r="J5749" i="1"/>
  <c r="O5749" i="1" s="1"/>
  <c r="K5749" i="1"/>
  <c r="M5749" i="1"/>
  <c r="N5749" i="1"/>
  <c r="I5750" i="1"/>
  <c r="K5750" i="1" s="1"/>
  <c r="J5750" i="1"/>
  <c r="O5750" i="1" s="1"/>
  <c r="L5750" i="1"/>
  <c r="N5750" i="1"/>
  <c r="I5751" i="1"/>
  <c r="K5751" i="1" s="1"/>
  <c r="J5751" i="1"/>
  <c r="O5751" i="1" s="1"/>
  <c r="M5751" i="1"/>
  <c r="I5752" i="1"/>
  <c r="J5752" i="1"/>
  <c r="O5752" i="1" s="1"/>
  <c r="N5752" i="1"/>
  <c r="I5753" i="1"/>
  <c r="J5753" i="1"/>
  <c r="O5753" i="1" s="1"/>
  <c r="I5754" i="1"/>
  <c r="J5754" i="1"/>
  <c r="O5754" i="1" s="1"/>
  <c r="K5754" i="1"/>
  <c r="L5754" i="1"/>
  <c r="M5754" i="1"/>
  <c r="N5754" i="1"/>
  <c r="I5755" i="1"/>
  <c r="K5755" i="1" s="1"/>
  <c r="J5755" i="1"/>
  <c r="O5755" i="1" s="1"/>
  <c r="I5756" i="1"/>
  <c r="J5756" i="1"/>
  <c r="O5756" i="1" s="1"/>
  <c r="K5756" i="1"/>
  <c r="L5756" i="1"/>
  <c r="M5756" i="1"/>
  <c r="N5756" i="1"/>
  <c r="I5757" i="1"/>
  <c r="L5757" i="1" s="1"/>
  <c r="J5757" i="1"/>
  <c r="O5757" i="1" s="1"/>
  <c r="K5757" i="1"/>
  <c r="M5757" i="1"/>
  <c r="N5757" i="1"/>
  <c r="I5758" i="1"/>
  <c r="K5758" i="1" s="1"/>
  <c r="J5758" i="1"/>
  <c r="O5758" i="1" s="1"/>
  <c r="L5758" i="1"/>
  <c r="N5758" i="1"/>
  <c r="I5759" i="1"/>
  <c r="K5759" i="1" s="1"/>
  <c r="J5759" i="1"/>
  <c r="O5759" i="1" s="1"/>
  <c r="M5759" i="1"/>
  <c r="I5760" i="1"/>
  <c r="N5760" i="1" s="1"/>
  <c r="J5760" i="1"/>
  <c r="O5760" i="1" s="1"/>
  <c r="I5761" i="1"/>
  <c r="J5761" i="1"/>
  <c r="O5761" i="1" s="1"/>
  <c r="I5762" i="1"/>
  <c r="J5762" i="1"/>
  <c r="O5762" i="1" s="1"/>
  <c r="K5762" i="1"/>
  <c r="L5762" i="1"/>
  <c r="M5762" i="1"/>
  <c r="N5762" i="1"/>
  <c r="I5763" i="1"/>
  <c r="J5763" i="1"/>
  <c r="O5763" i="1" s="1"/>
  <c r="I5764" i="1"/>
  <c r="J5764" i="1"/>
  <c r="O5764" i="1" s="1"/>
  <c r="K5764" i="1"/>
  <c r="L5764" i="1"/>
  <c r="M5764" i="1"/>
  <c r="N5764" i="1"/>
  <c r="I5765" i="1"/>
  <c r="L5765" i="1" s="1"/>
  <c r="J5765" i="1"/>
  <c r="O5765" i="1" s="1"/>
  <c r="K5765" i="1"/>
  <c r="M5765" i="1"/>
  <c r="N5765" i="1"/>
  <c r="I5766" i="1"/>
  <c r="K5766" i="1" s="1"/>
  <c r="J5766" i="1"/>
  <c r="O5766" i="1" s="1"/>
  <c r="L5766" i="1"/>
  <c r="N5766" i="1"/>
  <c r="I5767" i="1"/>
  <c r="K5767" i="1" s="1"/>
  <c r="J5767" i="1"/>
  <c r="O5767" i="1" s="1"/>
  <c r="M5767" i="1"/>
  <c r="I5768" i="1"/>
  <c r="N5768" i="1" s="1"/>
  <c r="J5768" i="1"/>
  <c r="O5768" i="1" s="1"/>
  <c r="I5769" i="1"/>
  <c r="J5769" i="1"/>
  <c r="O5769" i="1" s="1"/>
  <c r="I5770" i="1"/>
  <c r="J5770" i="1"/>
  <c r="O5770" i="1" s="1"/>
  <c r="K5770" i="1"/>
  <c r="L5770" i="1"/>
  <c r="M5770" i="1"/>
  <c r="N5770" i="1"/>
  <c r="I5771" i="1"/>
  <c r="J5771" i="1"/>
  <c r="O5771" i="1" s="1"/>
  <c r="K5771" i="1"/>
  <c r="L5771" i="1"/>
  <c r="I5772" i="1"/>
  <c r="J5772" i="1"/>
  <c r="O5772" i="1" s="1"/>
  <c r="K5772" i="1"/>
  <c r="L5772" i="1"/>
  <c r="M5772" i="1"/>
  <c r="N5772" i="1"/>
  <c r="I5773" i="1"/>
  <c r="L5773" i="1" s="1"/>
  <c r="J5773" i="1"/>
  <c r="O5773" i="1" s="1"/>
  <c r="K5773" i="1"/>
  <c r="M5773" i="1"/>
  <c r="N5773" i="1"/>
  <c r="I5774" i="1"/>
  <c r="K5774" i="1" s="1"/>
  <c r="J5774" i="1"/>
  <c r="O5774" i="1" s="1"/>
  <c r="L5774" i="1"/>
  <c r="N5774" i="1"/>
  <c r="I5775" i="1"/>
  <c r="K5775" i="1" s="1"/>
  <c r="J5775" i="1"/>
  <c r="O5775" i="1" s="1"/>
  <c r="M5775" i="1"/>
  <c r="I5776" i="1"/>
  <c r="J5776" i="1"/>
  <c r="O5776" i="1" s="1"/>
  <c r="I5777" i="1"/>
  <c r="J5777" i="1"/>
  <c r="O5777" i="1" s="1"/>
  <c r="I5778" i="1"/>
  <c r="J5778" i="1"/>
  <c r="O5778" i="1" s="1"/>
  <c r="K5778" i="1"/>
  <c r="L5778" i="1"/>
  <c r="M5778" i="1"/>
  <c r="N5778" i="1"/>
  <c r="I5779" i="1"/>
  <c r="K5779" i="1" s="1"/>
  <c r="J5779" i="1"/>
  <c r="O5779" i="1" s="1"/>
  <c r="L5779" i="1"/>
  <c r="I5780" i="1"/>
  <c r="J5780" i="1"/>
  <c r="O5780" i="1" s="1"/>
  <c r="K5780" i="1"/>
  <c r="L5780" i="1"/>
  <c r="M5780" i="1"/>
  <c r="N5780" i="1"/>
  <c r="I5781" i="1"/>
  <c r="L5781" i="1" s="1"/>
  <c r="J5781" i="1"/>
  <c r="O5781" i="1" s="1"/>
  <c r="K5781" i="1"/>
  <c r="M5781" i="1"/>
  <c r="N5781" i="1"/>
  <c r="I5782" i="1"/>
  <c r="K5782" i="1" s="1"/>
  <c r="J5782" i="1"/>
  <c r="O5782" i="1" s="1"/>
  <c r="L5782" i="1"/>
  <c r="N5782" i="1"/>
  <c r="I5783" i="1"/>
  <c r="K5783" i="1" s="1"/>
  <c r="J5783" i="1"/>
  <c r="O5783" i="1" s="1"/>
  <c r="M5783" i="1"/>
  <c r="I5784" i="1"/>
  <c r="J5784" i="1"/>
  <c r="O5784" i="1" s="1"/>
  <c r="N5784" i="1"/>
  <c r="I5785" i="1"/>
  <c r="J5785" i="1"/>
  <c r="O5785" i="1" s="1"/>
  <c r="I5786" i="1"/>
  <c r="J5786" i="1"/>
  <c r="O5786" i="1" s="1"/>
  <c r="K5786" i="1"/>
  <c r="L5786" i="1"/>
  <c r="M5786" i="1"/>
  <c r="N5786" i="1"/>
  <c r="I5787" i="1"/>
  <c r="K5787" i="1" s="1"/>
  <c r="J5787" i="1"/>
  <c r="O5787" i="1" s="1"/>
  <c r="I5788" i="1"/>
  <c r="J5788" i="1"/>
  <c r="O5788" i="1" s="1"/>
  <c r="K5788" i="1"/>
  <c r="L5788" i="1"/>
  <c r="M5788" i="1"/>
  <c r="N5788" i="1"/>
  <c r="I5789" i="1"/>
  <c r="L5789" i="1" s="1"/>
  <c r="J5789" i="1"/>
  <c r="O5789" i="1" s="1"/>
  <c r="K5789" i="1"/>
  <c r="M5789" i="1"/>
  <c r="N5789" i="1"/>
  <c r="I5790" i="1"/>
  <c r="K5790" i="1" s="1"/>
  <c r="J5790" i="1"/>
  <c r="O5790" i="1" s="1"/>
  <c r="L5790" i="1"/>
  <c r="N5790" i="1"/>
  <c r="I5791" i="1"/>
  <c r="K5791" i="1" s="1"/>
  <c r="J5791" i="1"/>
  <c r="O5791" i="1" s="1"/>
  <c r="M5791" i="1"/>
  <c r="I5792" i="1"/>
  <c r="N5792" i="1" s="1"/>
  <c r="J5792" i="1"/>
  <c r="O5792" i="1" s="1"/>
  <c r="I5793" i="1"/>
  <c r="J5793" i="1"/>
  <c r="O5793" i="1" s="1"/>
  <c r="I5794" i="1"/>
  <c r="J5794" i="1"/>
  <c r="O5794" i="1" s="1"/>
  <c r="K5794" i="1"/>
  <c r="L5794" i="1"/>
  <c r="M5794" i="1"/>
  <c r="N5794" i="1"/>
  <c r="I5795" i="1"/>
  <c r="J5795" i="1"/>
  <c r="O5795" i="1" s="1"/>
  <c r="I5796" i="1"/>
  <c r="J5796" i="1"/>
  <c r="O5796" i="1" s="1"/>
  <c r="K5796" i="1"/>
  <c r="L5796" i="1"/>
  <c r="M5796" i="1"/>
  <c r="N5796" i="1"/>
  <c r="I5797" i="1"/>
  <c r="L5797" i="1" s="1"/>
  <c r="J5797" i="1"/>
  <c r="O5797" i="1" s="1"/>
  <c r="K5797" i="1"/>
  <c r="M5797" i="1"/>
  <c r="N5797" i="1"/>
  <c r="I5798" i="1"/>
  <c r="K5798" i="1" s="1"/>
  <c r="J5798" i="1"/>
  <c r="O5798" i="1" s="1"/>
  <c r="L5798" i="1"/>
  <c r="N5798" i="1"/>
  <c r="I5799" i="1"/>
  <c r="K5799" i="1" s="1"/>
  <c r="J5799" i="1"/>
  <c r="O5799" i="1" s="1"/>
  <c r="M5799" i="1"/>
  <c r="I5800" i="1"/>
  <c r="N5800" i="1" s="1"/>
  <c r="J5800" i="1"/>
  <c r="O5800" i="1" s="1"/>
  <c r="I5801" i="1"/>
  <c r="J5801" i="1"/>
  <c r="O5801" i="1" s="1"/>
  <c r="I5802" i="1"/>
  <c r="J5802" i="1"/>
  <c r="O5802" i="1" s="1"/>
  <c r="K5802" i="1"/>
  <c r="L5802" i="1"/>
  <c r="M5802" i="1"/>
  <c r="N5802" i="1"/>
  <c r="I5803" i="1"/>
  <c r="J5803" i="1"/>
  <c r="O5803" i="1" s="1"/>
  <c r="K5803" i="1"/>
  <c r="L5803" i="1"/>
  <c r="I5804" i="1"/>
  <c r="J5804" i="1"/>
  <c r="O5804" i="1" s="1"/>
  <c r="K5804" i="1"/>
  <c r="L5804" i="1"/>
  <c r="M5804" i="1"/>
  <c r="N5804" i="1"/>
  <c r="I5805" i="1"/>
  <c r="L5805" i="1" s="1"/>
  <c r="J5805" i="1"/>
  <c r="O5805" i="1" s="1"/>
  <c r="K5805" i="1"/>
  <c r="M5805" i="1"/>
  <c r="N5805" i="1"/>
  <c r="I5806" i="1"/>
  <c r="K5806" i="1" s="1"/>
  <c r="J5806" i="1"/>
  <c r="O5806" i="1" s="1"/>
  <c r="L5806" i="1"/>
  <c r="N5806" i="1"/>
  <c r="I5807" i="1"/>
  <c r="K5807" i="1" s="1"/>
  <c r="J5807" i="1"/>
  <c r="O5807" i="1" s="1"/>
  <c r="M5807" i="1"/>
  <c r="I5808" i="1"/>
  <c r="J5808" i="1"/>
  <c r="O5808" i="1" s="1"/>
  <c r="I5809" i="1"/>
  <c r="J5809" i="1"/>
  <c r="O5809" i="1" s="1"/>
  <c r="I5810" i="1"/>
  <c r="J5810" i="1"/>
  <c r="O5810" i="1" s="1"/>
  <c r="K5810" i="1"/>
  <c r="L5810" i="1"/>
  <c r="M5810" i="1"/>
  <c r="N5810" i="1"/>
  <c r="I5811" i="1"/>
  <c r="K5811" i="1" s="1"/>
  <c r="J5811" i="1"/>
  <c r="O5811" i="1" s="1"/>
  <c r="L5811" i="1"/>
  <c r="I5812" i="1"/>
  <c r="J5812" i="1"/>
  <c r="O5812" i="1" s="1"/>
  <c r="K5812" i="1"/>
  <c r="L5812" i="1"/>
  <c r="M5812" i="1"/>
  <c r="N5812" i="1"/>
  <c r="I5813" i="1"/>
  <c r="L5813" i="1" s="1"/>
  <c r="J5813" i="1"/>
  <c r="O5813" i="1" s="1"/>
  <c r="K5813" i="1"/>
  <c r="M5813" i="1"/>
  <c r="N5813" i="1"/>
  <c r="I5814" i="1"/>
  <c r="K5814" i="1" s="1"/>
  <c r="J5814" i="1"/>
  <c r="O5814" i="1" s="1"/>
  <c r="L5814" i="1"/>
  <c r="N5814" i="1"/>
  <c r="I5815" i="1"/>
  <c r="K5815" i="1" s="1"/>
  <c r="J5815" i="1"/>
  <c r="O5815" i="1" s="1"/>
  <c r="M5815" i="1"/>
  <c r="I5816" i="1"/>
  <c r="J5816" i="1"/>
  <c r="O5816" i="1" s="1"/>
  <c r="N5816" i="1"/>
  <c r="I5817" i="1"/>
  <c r="J5817" i="1"/>
  <c r="O5817" i="1" s="1"/>
  <c r="I5818" i="1"/>
  <c r="J5818" i="1"/>
  <c r="O5818" i="1" s="1"/>
  <c r="K5818" i="1"/>
  <c r="L5818" i="1"/>
  <c r="M5818" i="1"/>
  <c r="N5818" i="1"/>
  <c r="I5819" i="1"/>
  <c r="K5819" i="1" s="1"/>
  <c r="J5819" i="1"/>
  <c r="O5819" i="1" s="1"/>
  <c r="I5820" i="1"/>
  <c r="J5820" i="1"/>
  <c r="O5820" i="1" s="1"/>
  <c r="K5820" i="1"/>
  <c r="L5820" i="1"/>
  <c r="M5820" i="1"/>
  <c r="N5820" i="1"/>
  <c r="I5821" i="1"/>
  <c r="L5821" i="1" s="1"/>
  <c r="J5821" i="1"/>
  <c r="O5821" i="1" s="1"/>
  <c r="K5821" i="1"/>
  <c r="M5821" i="1"/>
  <c r="N5821" i="1"/>
  <c r="I5822" i="1"/>
  <c r="K5822" i="1" s="1"/>
  <c r="J5822" i="1"/>
  <c r="O5822" i="1" s="1"/>
  <c r="L5822" i="1"/>
  <c r="N5822" i="1"/>
  <c r="I5823" i="1"/>
  <c r="K5823" i="1" s="1"/>
  <c r="J5823" i="1"/>
  <c r="O5823" i="1" s="1"/>
  <c r="M5823" i="1"/>
  <c r="I5824" i="1"/>
  <c r="N5824" i="1" s="1"/>
  <c r="J5824" i="1"/>
  <c r="O5824" i="1" s="1"/>
  <c r="I5825" i="1"/>
  <c r="J5825" i="1"/>
  <c r="O5825" i="1" s="1"/>
  <c r="I5826" i="1"/>
  <c r="J5826" i="1"/>
  <c r="O5826" i="1" s="1"/>
  <c r="K5826" i="1"/>
  <c r="L5826" i="1"/>
  <c r="M5826" i="1"/>
  <c r="N5826" i="1"/>
  <c r="I5827" i="1"/>
  <c r="L5827" i="1" s="1"/>
  <c r="J5827" i="1"/>
  <c r="O5827" i="1" s="1"/>
  <c r="I5828" i="1"/>
  <c r="J5828" i="1"/>
  <c r="O5828" i="1" s="1"/>
  <c r="K5828" i="1"/>
  <c r="L5828" i="1"/>
  <c r="M5828" i="1"/>
  <c r="N5828" i="1"/>
  <c r="I5829" i="1"/>
  <c r="L5829" i="1" s="1"/>
  <c r="J5829" i="1"/>
  <c r="O5829" i="1" s="1"/>
  <c r="K5829" i="1"/>
  <c r="M5829" i="1"/>
  <c r="N5829" i="1"/>
  <c r="I5830" i="1"/>
  <c r="K5830" i="1" s="1"/>
  <c r="J5830" i="1"/>
  <c r="O5830" i="1" s="1"/>
  <c r="L5830" i="1"/>
  <c r="N5830" i="1"/>
  <c r="I5831" i="1"/>
  <c r="K5831" i="1" s="1"/>
  <c r="J5831" i="1"/>
  <c r="O5831" i="1" s="1"/>
  <c r="M5831" i="1"/>
  <c r="I5832" i="1"/>
  <c r="N5832" i="1" s="1"/>
  <c r="J5832" i="1"/>
  <c r="O5832" i="1" s="1"/>
  <c r="I5833" i="1"/>
  <c r="J5833" i="1"/>
  <c r="O5833" i="1" s="1"/>
  <c r="I5834" i="1"/>
  <c r="J5834" i="1"/>
  <c r="O5834" i="1" s="1"/>
  <c r="K5834" i="1"/>
  <c r="L5834" i="1"/>
  <c r="M5834" i="1"/>
  <c r="N5834" i="1"/>
  <c r="I5835" i="1"/>
  <c r="J5835" i="1"/>
  <c r="O5835" i="1" s="1"/>
  <c r="K5835" i="1"/>
  <c r="L5835" i="1"/>
  <c r="I5836" i="1"/>
  <c r="J5836" i="1"/>
  <c r="O5836" i="1" s="1"/>
  <c r="K5836" i="1"/>
  <c r="L5836" i="1"/>
  <c r="M5836" i="1"/>
  <c r="N5836" i="1"/>
  <c r="I5837" i="1"/>
  <c r="L5837" i="1" s="1"/>
  <c r="J5837" i="1"/>
  <c r="O5837" i="1" s="1"/>
  <c r="K5837" i="1"/>
  <c r="M5837" i="1"/>
  <c r="N5837" i="1"/>
  <c r="I5838" i="1"/>
  <c r="K5838" i="1" s="1"/>
  <c r="J5838" i="1"/>
  <c r="O5838" i="1" s="1"/>
  <c r="L5838" i="1"/>
  <c r="N5838" i="1"/>
  <c r="I5839" i="1"/>
  <c r="K5839" i="1" s="1"/>
  <c r="J5839" i="1"/>
  <c r="O5839" i="1" s="1"/>
  <c r="M5839" i="1"/>
  <c r="I5840" i="1"/>
  <c r="J5840" i="1"/>
  <c r="O5840" i="1" s="1"/>
  <c r="I5841" i="1"/>
  <c r="J5841" i="1"/>
  <c r="O5841" i="1" s="1"/>
  <c r="I5842" i="1"/>
  <c r="J5842" i="1"/>
  <c r="O5842" i="1" s="1"/>
  <c r="K5842" i="1"/>
  <c r="L5842" i="1"/>
  <c r="M5842" i="1"/>
  <c r="N5842" i="1"/>
  <c r="I5843" i="1"/>
  <c r="K5843" i="1" s="1"/>
  <c r="J5843" i="1"/>
  <c r="O5843" i="1" s="1"/>
  <c r="L5843" i="1"/>
  <c r="I5844" i="1"/>
  <c r="J5844" i="1"/>
  <c r="O5844" i="1" s="1"/>
  <c r="K5844" i="1"/>
  <c r="L5844" i="1"/>
  <c r="M5844" i="1"/>
  <c r="N5844" i="1"/>
  <c r="I5845" i="1"/>
  <c r="L5845" i="1" s="1"/>
  <c r="J5845" i="1"/>
  <c r="O5845" i="1" s="1"/>
  <c r="K5845" i="1"/>
  <c r="M5845" i="1"/>
  <c r="N5845" i="1"/>
  <c r="I5846" i="1"/>
  <c r="K5846" i="1" s="1"/>
  <c r="J5846" i="1"/>
  <c r="O5846" i="1" s="1"/>
  <c r="L5846" i="1"/>
  <c r="N5846" i="1"/>
  <c r="I5847" i="1"/>
  <c r="K5847" i="1" s="1"/>
  <c r="J5847" i="1"/>
  <c r="O5847" i="1" s="1"/>
  <c r="M5847" i="1"/>
  <c r="I5848" i="1"/>
  <c r="J5848" i="1"/>
  <c r="O5848" i="1" s="1"/>
  <c r="N5848" i="1"/>
  <c r="I5849" i="1"/>
  <c r="J5849" i="1"/>
  <c r="O5849" i="1" s="1"/>
  <c r="I5850" i="1"/>
  <c r="J5850" i="1"/>
  <c r="O5850" i="1" s="1"/>
  <c r="K5850" i="1"/>
  <c r="L5850" i="1"/>
  <c r="M5850" i="1"/>
  <c r="N5850" i="1"/>
  <c r="I5851" i="1"/>
  <c r="K5851" i="1" s="1"/>
  <c r="J5851" i="1"/>
  <c r="O5851" i="1" s="1"/>
  <c r="I5852" i="1"/>
  <c r="J5852" i="1"/>
  <c r="O5852" i="1" s="1"/>
  <c r="K5852" i="1"/>
  <c r="L5852" i="1"/>
  <c r="M5852" i="1"/>
  <c r="N5852" i="1"/>
  <c r="I5853" i="1"/>
  <c r="L5853" i="1" s="1"/>
  <c r="J5853" i="1"/>
  <c r="O5853" i="1" s="1"/>
  <c r="K5853" i="1"/>
  <c r="M5853" i="1"/>
  <c r="N5853" i="1"/>
  <c r="I5854" i="1"/>
  <c r="K5854" i="1" s="1"/>
  <c r="J5854" i="1"/>
  <c r="O5854" i="1" s="1"/>
  <c r="L5854" i="1"/>
  <c r="N5854" i="1"/>
  <c r="I5855" i="1"/>
  <c r="K5855" i="1" s="1"/>
  <c r="J5855" i="1"/>
  <c r="O5855" i="1" s="1"/>
  <c r="M5855" i="1"/>
  <c r="I5856" i="1"/>
  <c r="N5856" i="1" s="1"/>
  <c r="J5856" i="1"/>
  <c r="O5856" i="1" s="1"/>
  <c r="I5857" i="1"/>
  <c r="J5857" i="1"/>
  <c r="O5857" i="1" s="1"/>
  <c r="I5858" i="1"/>
  <c r="J5858" i="1"/>
  <c r="O5858" i="1" s="1"/>
  <c r="K5858" i="1"/>
  <c r="L5858" i="1"/>
  <c r="M5858" i="1"/>
  <c r="N5858" i="1"/>
  <c r="I5859" i="1"/>
  <c r="J5859" i="1"/>
  <c r="O5859" i="1" s="1"/>
  <c r="I5860" i="1"/>
  <c r="J5860" i="1"/>
  <c r="O5860" i="1" s="1"/>
  <c r="K5860" i="1"/>
  <c r="L5860" i="1"/>
  <c r="M5860" i="1"/>
  <c r="N5860" i="1"/>
  <c r="I5861" i="1"/>
  <c r="L5861" i="1" s="1"/>
  <c r="J5861" i="1"/>
  <c r="O5861" i="1" s="1"/>
  <c r="K5861" i="1"/>
  <c r="M5861" i="1"/>
  <c r="N5861" i="1"/>
  <c r="I5862" i="1"/>
  <c r="K5862" i="1" s="1"/>
  <c r="J5862" i="1"/>
  <c r="O5862" i="1" s="1"/>
  <c r="L5862" i="1"/>
  <c r="N5862" i="1"/>
  <c r="I5863" i="1"/>
  <c r="K5863" i="1" s="1"/>
  <c r="J5863" i="1"/>
  <c r="O5863" i="1" s="1"/>
  <c r="M5863" i="1"/>
  <c r="I5864" i="1"/>
  <c r="N5864" i="1" s="1"/>
  <c r="J5864" i="1"/>
  <c r="O5864" i="1" s="1"/>
  <c r="I5865" i="1"/>
  <c r="J5865" i="1"/>
  <c r="O5865" i="1" s="1"/>
  <c r="I5866" i="1"/>
  <c r="J5866" i="1"/>
  <c r="O5866" i="1" s="1"/>
  <c r="K5866" i="1"/>
  <c r="L5866" i="1"/>
  <c r="M5866" i="1"/>
  <c r="N5866" i="1"/>
  <c r="I5867" i="1"/>
  <c r="J5867" i="1"/>
  <c r="O5867" i="1" s="1"/>
  <c r="K5867" i="1"/>
  <c r="L5867" i="1"/>
  <c r="I5868" i="1"/>
  <c r="J5868" i="1"/>
  <c r="O5868" i="1" s="1"/>
  <c r="K5868" i="1"/>
  <c r="L5868" i="1"/>
  <c r="M5868" i="1"/>
  <c r="N5868" i="1"/>
  <c r="I5869" i="1"/>
  <c r="L5869" i="1" s="1"/>
  <c r="J5869" i="1"/>
  <c r="O5869" i="1" s="1"/>
  <c r="K5869" i="1"/>
  <c r="M5869" i="1"/>
  <c r="N5869" i="1"/>
  <c r="I5870" i="1"/>
  <c r="K5870" i="1" s="1"/>
  <c r="J5870" i="1"/>
  <c r="O5870" i="1" s="1"/>
  <c r="L5870" i="1"/>
  <c r="N5870" i="1"/>
  <c r="I5871" i="1"/>
  <c r="K5871" i="1" s="1"/>
  <c r="J5871" i="1"/>
  <c r="O5871" i="1" s="1"/>
  <c r="M5871" i="1"/>
  <c r="I5872" i="1"/>
  <c r="J5872" i="1"/>
  <c r="O5872" i="1" s="1"/>
  <c r="I5873" i="1"/>
  <c r="J5873" i="1"/>
  <c r="O5873" i="1" s="1"/>
  <c r="I5874" i="1"/>
  <c r="J5874" i="1"/>
  <c r="O5874" i="1" s="1"/>
  <c r="K5874" i="1"/>
  <c r="L5874" i="1"/>
  <c r="M5874" i="1"/>
  <c r="N5874" i="1"/>
  <c r="I5875" i="1"/>
  <c r="K5875" i="1" s="1"/>
  <c r="J5875" i="1"/>
  <c r="O5875" i="1" s="1"/>
  <c r="L5875" i="1"/>
  <c r="J16" i="1"/>
  <c r="O16" i="1" s="1"/>
  <c r="L16" i="1"/>
  <c r="M16" i="1"/>
  <c r="N16" i="1"/>
  <c r="K16" i="1"/>
  <c r="I16" i="1"/>
  <c r="B10" i="1"/>
  <c r="W17" i="1" s="1"/>
  <c r="X17" i="1"/>
  <c r="Y17" i="1"/>
  <c r="AA17" i="1" s="1"/>
  <c r="Z17" i="1" s="1"/>
  <c r="AB17" i="1" s="1"/>
  <c r="X18" i="1"/>
  <c r="Y18" i="1"/>
  <c r="AA18" i="1" s="1"/>
  <c r="Z18" i="1" s="1"/>
  <c r="AB18" i="1" s="1"/>
  <c r="X19" i="1"/>
  <c r="Y19" i="1"/>
  <c r="AA19" i="1" s="1"/>
  <c r="Z19" i="1" s="1"/>
  <c r="AB19" i="1" s="1"/>
  <c r="X20" i="1"/>
  <c r="Y20" i="1"/>
  <c r="AA20" i="1" s="1"/>
  <c r="Z20" i="1" s="1"/>
  <c r="AB20" i="1" s="1"/>
  <c r="X21" i="1"/>
  <c r="Y21" i="1"/>
  <c r="AA21" i="1" s="1"/>
  <c r="Z21" i="1" s="1"/>
  <c r="AB21" i="1" s="1"/>
  <c r="X22" i="1"/>
  <c r="Y22" i="1"/>
  <c r="AA22" i="1" s="1"/>
  <c r="Z22" i="1" s="1"/>
  <c r="AB22" i="1" s="1"/>
  <c r="X23" i="1"/>
  <c r="Y23" i="1"/>
  <c r="AA23" i="1" s="1"/>
  <c r="Z23" i="1" s="1"/>
  <c r="AB23" i="1" s="1"/>
  <c r="X24" i="1"/>
  <c r="Y24" i="1"/>
  <c r="AA24" i="1" s="1"/>
  <c r="Z24" i="1" s="1"/>
  <c r="AB24" i="1" s="1"/>
  <c r="X25" i="1"/>
  <c r="Y25" i="1"/>
  <c r="AA25" i="1" s="1"/>
  <c r="Z25" i="1" s="1"/>
  <c r="AB25" i="1" s="1"/>
  <c r="X26" i="1"/>
  <c r="Y26" i="1"/>
  <c r="AA26" i="1" s="1"/>
  <c r="Z26" i="1" s="1"/>
  <c r="AB26" i="1" s="1"/>
  <c r="X27" i="1"/>
  <c r="Y27" i="1"/>
  <c r="AA27" i="1" s="1"/>
  <c r="Z27" i="1" s="1"/>
  <c r="AB27" i="1" s="1"/>
  <c r="X28" i="1"/>
  <c r="Y28" i="1"/>
  <c r="AA28" i="1" s="1"/>
  <c r="Z28" i="1" s="1"/>
  <c r="AB28" i="1" s="1"/>
  <c r="X29" i="1"/>
  <c r="Y29" i="1"/>
  <c r="X30" i="1"/>
  <c r="Y30" i="1"/>
  <c r="AA30" i="1" s="1"/>
  <c r="Z30" i="1" s="1"/>
  <c r="AB30" i="1" s="1"/>
  <c r="X31" i="1"/>
  <c r="Y31" i="1"/>
  <c r="X32" i="1"/>
  <c r="Y32" i="1"/>
  <c r="AA32" i="1" s="1"/>
  <c r="Z32" i="1" s="1"/>
  <c r="AB32" i="1" s="1"/>
  <c r="X33" i="1"/>
  <c r="Y33" i="1"/>
  <c r="X34" i="1"/>
  <c r="Y34" i="1"/>
  <c r="X35" i="1"/>
  <c r="Y35" i="1"/>
  <c r="X36" i="1"/>
  <c r="Y36" i="1"/>
  <c r="X37" i="1"/>
  <c r="AA85" i="1" s="1"/>
  <c r="Y37" i="1"/>
  <c r="X38" i="1"/>
  <c r="Y38" i="1"/>
  <c r="X39" i="1"/>
  <c r="Y39" i="1"/>
  <c r="X40" i="1"/>
  <c r="Y40" i="1"/>
  <c r="AA40" i="1" s="1"/>
  <c r="Z40" i="1" s="1"/>
  <c r="AB40" i="1" s="1"/>
  <c r="X41" i="1"/>
  <c r="Y41" i="1"/>
  <c r="X42" i="1"/>
  <c r="Y42" i="1"/>
  <c r="X43" i="1"/>
  <c r="Y43" i="1"/>
  <c r="X44" i="1"/>
  <c r="Y44" i="1"/>
  <c r="X45" i="1"/>
  <c r="AA95" i="1" s="1"/>
  <c r="Y45" i="1"/>
  <c r="X46" i="1"/>
  <c r="Y46" i="1"/>
  <c r="X47" i="1"/>
  <c r="Y47" i="1"/>
  <c r="X48" i="1"/>
  <c r="Y48" i="1"/>
  <c r="AA48" i="1" s="1"/>
  <c r="Z48" i="1" s="1"/>
  <c r="AB48" i="1" s="1"/>
  <c r="X49" i="1"/>
  <c r="Y49" i="1"/>
  <c r="X50" i="1"/>
  <c r="Y50" i="1"/>
  <c r="X51" i="1"/>
  <c r="Y51" i="1"/>
  <c r="X52" i="1"/>
  <c r="Y52" i="1"/>
  <c r="X53" i="1"/>
  <c r="Y53" i="1"/>
  <c r="X54" i="1"/>
  <c r="Y54" i="1"/>
  <c r="X55" i="1"/>
  <c r="Y55" i="1"/>
  <c r="X56" i="1"/>
  <c r="Y56" i="1"/>
  <c r="AA56" i="1" s="1"/>
  <c r="Z56" i="1" s="1"/>
  <c r="AB56" i="1" s="1"/>
  <c r="X57" i="1"/>
  <c r="Y57" i="1"/>
  <c r="X58" i="1"/>
  <c r="Y58" i="1"/>
  <c r="X59" i="1"/>
  <c r="Y59" i="1"/>
  <c r="X60" i="1"/>
  <c r="Y60" i="1"/>
  <c r="X61" i="1"/>
  <c r="Y61" i="1"/>
  <c r="X62" i="1"/>
  <c r="Y62" i="1"/>
  <c r="X63" i="1"/>
  <c r="Y63" i="1"/>
  <c r="X64" i="1"/>
  <c r="Y64" i="1"/>
  <c r="AA64" i="1" s="1"/>
  <c r="Z64" i="1" s="1"/>
  <c r="AB64" i="1" s="1"/>
  <c r="X65" i="1"/>
  <c r="Y65" i="1"/>
  <c r="X66" i="1"/>
  <c r="Y66" i="1"/>
  <c r="X67" i="1"/>
  <c r="Y67" i="1"/>
  <c r="X68" i="1"/>
  <c r="Y68" i="1"/>
  <c r="X69" i="1"/>
  <c r="Y69" i="1"/>
  <c r="X70" i="1"/>
  <c r="Y70" i="1"/>
  <c r="X71" i="1"/>
  <c r="Y71" i="1"/>
  <c r="X72" i="1"/>
  <c r="Y72" i="1"/>
  <c r="AA72" i="1" s="1"/>
  <c r="Z72" i="1" s="1"/>
  <c r="AB72" i="1" s="1"/>
  <c r="X73" i="1"/>
  <c r="Y73" i="1"/>
  <c r="X74" i="1"/>
  <c r="Y74" i="1"/>
  <c r="X75" i="1"/>
  <c r="Y75" i="1"/>
  <c r="X76" i="1"/>
  <c r="Y76" i="1"/>
  <c r="X77" i="1"/>
  <c r="Y77" i="1"/>
  <c r="X78" i="1"/>
  <c r="Y78" i="1"/>
  <c r="X79" i="1"/>
  <c r="Y79" i="1"/>
  <c r="X80" i="1"/>
  <c r="Y80" i="1"/>
  <c r="X81" i="1"/>
  <c r="Y81" i="1"/>
  <c r="X82" i="1"/>
  <c r="Y82" i="1"/>
  <c r="X83" i="1"/>
  <c r="Y83" i="1"/>
  <c r="X84" i="1"/>
  <c r="Y84" i="1"/>
  <c r="X85" i="1"/>
  <c r="Y85" i="1"/>
  <c r="X86" i="1"/>
  <c r="Y86" i="1"/>
  <c r="AA86" i="1"/>
  <c r="Z86" i="1" s="1"/>
  <c r="AB86" i="1" s="1"/>
  <c r="X87" i="1"/>
  <c r="Y87" i="1"/>
  <c r="X88" i="1"/>
  <c r="Y88" i="1"/>
  <c r="X89" i="1"/>
  <c r="Y89" i="1"/>
  <c r="AA89" i="1" s="1"/>
  <c r="X90" i="1"/>
  <c r="Y90" i="1"/>
  <c r="AA90" i="1" s="1"/>
  <c r="X91" i="1"/>
  <c r="Y91" i="1"/>
  <c r="X92" i="1"/>
  <c r="Y92" i="1"/>
  <c r="AA92" i="1" s="1"/>
  <c r="X93" i="1"/>
  <c r="Y93" i="1"/>
  <c r="AA93" i="1"/>
  <c r="Z93" i="1" s="1"/>
  <c r="AB93" i="1" s="1"/>
  <c r="X94" i="1"/>
  <c r="Y94" i="1"/>
  <c r="AA94" i="1" s="1"/>
  <c r="X95" i="1"/>
  <c r="Y95" i="1"/>
  <c r="X96" i="1"/>
  <c r="Y96" i="1"/>
  <c r="X97" i="1"/>
  <c r="Y97" i="1"/>
  <c r="AA97" i="1" s="1"/>
  <c r="X98" i="1"/>
  <c r="Y98" i="1"/>
  <c r="AA98" i="1" s="1"/>
  <c r="X99" i="1"/>
  <c r="Y99" i="1"/>
  <c r="X100" i="1"/>
  <c r="Y100" i="1"/>
  <c r="AA100" i="1" s="1"/>
  <c r="X101" i="1"/>
  <c r="Y101" i="1"/>
  <c r="AA101" i="1"/>
  <c r="Z101" i="1" s="1"/>
  <c r="AB101" i="1" s="1"/>
  <c r="X102" i="1"/>
  <c r="Y102" i="1"/>
  <c r="AA102" i="1"/>
  <c r="X103" i="1"/>
  <c r="Y103" i="1"/>
  <c r="AA103" i="1"/>
  <c r="X104" i="1"/>
  <c r="Y104" i="1"/>
  <c r="AA104" i="1"/>
  <c r="X105" i="1"/>
  <c r="Y105" i="1"/>
  <c r="AA105" i="1"/>
  <c r="X106" i="1"/>
  <c r="Y106" i="1"/>
  <c r="AA106" i="1"/>
  <c r="X107" i="1"/>
  <c r="Y107" i="1"/>
  <c r="AA107" i="1"/>
  <c r="X108" i="1"/>
  <c r="Y108" i="1"/>
  <c r="AA108" i="1"/>
  <c r="X109" i="1"/>
  <c r="Y109" i="1"/>
  <c r="AA109" i="1"/>
  <c r="X110" i="1"/>
  <c r="Y110" i="1"/>
  <c r="AA110" i="1"/>
  <c r="X111" i="1"/>
  <c r="Y111" i="1"/>
  <c r="AA111" i="1"/>
  <c r="X112" i="1"/>
  <c r="Y112" i="1"/>
  <c r="AA112" i="1"/>
  <c r="AA16" i="1"/>
  <c r="Z16" i="1" s="1"/>
  <c r="AB16" i="1" s="1"/>
  <c r="Y16" i="1"/>
  <c r="X16" i="1"/>
  <c r="C17" i="2"/>
  <c r="D17" i="2" s="1"/>
  <c r="C16" i="2"/>
  <c r="K5849" i="1" l="1"/>
  <c r="L5849" i="1"/>
  <c r="M5849" i="1"/>
  <c r="N5849" i="1"/>
  <c r="K5657" i="1"/>
  <c r="L5657" i="1"/>
  <c r="M5657" i="1"/>
  <c r="N5657" i="1"/>
  <c r="N5424" i="1"/>
  <c r="K5424" i="1"/>
  <c r="L5424" i="1"/>
  <c r="M5424" i="1"/>
  <c r="K4830" i="1"/>
  <c r="M4830" i="1"/>
  <c r="L4830" i="1"/>
  <c r="N4830" i="1"/>
  <c r="L4671" i="1"/>
  <c r="N4671" i="1"/>
  <c r="K4671" i="1"/>
  <c r="M4671" i="1"/>
  <c r="L4539" i="1"/>
  <c r="K4539" i="1"/>
  <c r="M4539" i="1"/>
  <c r="N4539" i="1"/>
  <c r="M4105" i="1"/>
  <c r="N4105" i="1"/>
  <c r="K4105" i="1"/>
  <c r="L4105" i="1"/>
  <c r="K2372" i="1"/>
  <c r="L2372" i="1"/>
  <c r="M2372" i="1"/>
  <c r="N2372" i="1"/>
  <c r="K2154" i="1"/>
  <c r="L2154" i="1"/>
  <c r="M2154" i="1"/>
  <c r="N2154" i="1"/>
  <c r="K1429" i="1"/>
  <c r="M1429" i="1"/>
  <c r="L1429" i="1"/>
  <c r="N1429" i="1"/>
  <c r="K1255" i="1"/>
  <c r="L1255" i="1"/>
  <c r="M1255" i="1"/>
  <c r="N1255" i="1"/>
  <c r="K5840" i="1"/>
  <c r="L5840" i="1"/>
  <c r="M5840" i="1"/>
  <c r="K5808" i="1"/>
  <c r="L5808" i="1"/>
  <c r="M5808" i="1"/>
  <c r="K5776" i="1"/>
  <c r="L5776" i="1"/>
  <c r="M5776" i="1"/>
  <c r="K5744" i="1"/>
  <c r="L5744" i="1"/>
  <c r="M5744" i="1"/>
  <c r="K5593" i="1"/>
  <c r="L5593" i="1"/>
  <c r="M5593" i="1"/>
  <c r="N5593" i="1"/>
  <c r="K5529" i="1"/>
  <c r="L5529" i="1"/>
  <c r="M5529" i="1"/>
  <c r="N5529" i="1"/>
  <c r="K5449" i="1"/>
  <c r="L5449" i="1"/>
  <c r="M5449" i="1"/>
  <c r="N5449" i="1"/>
  <c r="K5369" i="1"/>
  <c r="L5369" i="1"/>
  <c r="M5369" i="1"/>
  <c r="N5369" i="1"/>
  <c r="K5320" i="1"/>
  <c r="L5320" i="1"/>
  <c r="M5320" i="1"/>
  <c r="N5320" i="1"/>
  <c r="L4885" i="1"/>
  <c r="N4885" i="1"/>
  <c r="K4885" i="1"/>
  <c r="M4885" i="1"/>
  <c r="L4845" i="1"/>
  <c r="N4845" i="1"/>
  <c r="K4845" i="1"/>
  <c r="M4845" i="1"/>
  <c r="N4817" i="1"/>
  <c r="K4817" i="1"/>
  <c r="L4817" i="1"/>
  <c r="M4817" i="1"/>
  <c r="L4787" i="1"/>
  <c r="K4787" i="1"/>
  <c r="M4787" i="1"/>
  <c r="N4787" i="1"/>
  <c r="L4763" i="1"/>
  <c r="K4763" i="1"/>
  <c r="M4763" i="1"/>
  <c r="N4763" i="1"/>
  <c r="K4575" i="1"/>
  <c r="L4575" i="1"/>
  <c r="N4575" i="1"/>
  <c r="M4575" i="1"/>
  <c r="K5857" i="1"/>
  <c r="L5857" i="1"/>
  <c r="M5857" i="1"/>
  <c r="N5857" i="1"/>
  <c r="K5729" i="1"/>
  <c r="L5729" i="1"/>
  <c r="M5729" i="1"/>
  <c r="N5729" i="1"/>
  <c r="K5408" i="1"/>
  <c r="N5408" i="1"/>
  <c r="L5408" i="1"/>
  <c r="M5408" i="1"/>
  <c r="N5344" i="1"/>
  <c r="K5344" i="1"/>
  <c r="L5344" i="1"/>
  <c r="M5344" i="1"/>
  <c r="K5265" i="1"/>
  <c r="L5265" i="1"/>
  <c r="M5265" i="1"/>
  <c r="N5265" i="1"/>
  <c r="L5045" i="1"/>
  <c r="N5045" i="1"/>
  <c r="K5045" i="1"/>
  <c r="M5045" i="1"/>
  <c r="L5037" i="1"/>
  <c r="N5037" i="1"/>
  <c r="K5037" i="1"/>
  <c r="M5037" i="1"/>
  <c r="N4985" i="1"/>
  <c r="K4985" i="1"/>
  <c r="L4985" i="1"/>
  <c r="M4985" i="1"/>
  <c r="K4702" i="1"/>
  <c r="M4702" i="1"/>
  <c r="L4702" i="1"/>
  <c r="N4702" i="1"/>
  <c r="K4518" i="1"/>
  <c r="L4518" i="1"/>
  <c r="M4518" i="1"/>
  <c r="N4518" i="1"/>
  <c r="K4262" i="1"/>
  <c r="L4262" i="1"/>
  <c r="M4262" i="1"/>
  <c r="N4262" i="1"/>
  <c r="L3730" i="1"/>
  <c r="M3730" i="1"/>
  <c r="N3730" i="1"/>
  <c r="K3730" i="1"/>
  <c r="M5867" i="1"/>
  <c r="N5867" i="1"/>
  <c r="K5848" i="1"/>
  <c r="L5848" i="1"/>
  <c r="M5848" i="1"/>
  <c r="M5835" i="1"/>
  <c r="N5835" i="1"/>
  <c r="K5816" i="1"/>
  <c r="L5816" i="1"/>
  <c r="M5816" i="1"/>
  <c r="M5803" i="1"/>
  <c r="N5803" i="1"/>
  <c r="K5784" i="1"/>
  <c r="L5784" i="1"/>
  <c r="M5784" i="1"/>
  <c r="M5771" i="1"/>
  <c r="N5771" i="1"/>
  <c r="K5752" i="1"/>
  <c r="L5752" i="1"/>
  <c r="M5752" i="1"/>
  <c r="M5739" i="1"/>
  <c r="N5739" i="1"/>
  <c r="K5720" i="1"/>
  <c r="L5720" i="1"/>
  <c r="M5720" i="1"/>
  <c r="M5707" i="1"/>
  <c r="N5707" i="1"/>
  <c r="K5688" i="1"/>
  <c r="L5688" i="1"/>
  <c r="M5688" i="1"/>
  <c r="M5675" i="1"/>
  <c r="N5675" i="1"/>
  <c r="K5656" i="1"/>
  <c r="L5656" i="1"/>
  <c r="M5656" i="1"/>
  <c r="K5640" i="1"/>
  <c r="L5640" i="1"/>
  <c r="M5640" i="1"/>
  <c r="N5640" i="1"/>
  <c r="N5624" i="1"/>
  <c r="K5624" i="1"/>
  <c r="L5624" i="1"/>
  <c r="M5624" i="1"/>
  <c r="K5608" i="1"/>
  <c r="L5608" i="1"/>
  <c r="M5608" i="1"/>
  <c r="N5608" i="1"/>
  <c r="K5592" i="1"/>
  <c r="N5592" i="1"/>
  <c r="L5592" i="1"/>
  <c r="M5592" i="1"/>
  <c r="K5576" i="1"/>
  <c r="L5576" i="1"/>
  <c r="M5576" i="1"/>
  <c r="N5576" i="1"/>
  <c r="K5560" i="1"/>
  <c r="N5560" i="1"/>
  <c r="L5560" i="1"/>
  <c r="M5560" i="1"/>
  <c r="K5544" i="1"/>
  <c r="L5544" i="1"/>
  <c r="N5544" i="1"/>
  <c r="M5544" i="1"/>
  <c r="N5528" i="1"/>
  <c r="K5528" i="1"/>
  <c r="L5528" i="1"/>
  <c r="M5528" i="1"/>
  <c r="K5512" i="1"/>
  <c r="L5512" i="1"/>
  <c r="N5512" i="1"/>
  <c r="M5512" i="1"/>
  <c r="K5496" i="1"/>
  <c r="L5496" i="1"/>
  <c r="N5496" i="1"/>
  <c r="M5496" i="1"/>
  <c r="N5480" i="1"/>
  <c r="K5480" i="1"/>
  <c r="L5480" i="1"/>
  <c r="M5480" i="1"/>
  <c r="K5464" i="1"/>
  <c r="L5464" i="1"/>
  <c r="M5464" i="1"/>
  <c r="N5464" i="1"/>
  <c r="N5448" i="1"/>
  <c r="K5448" i="1"/>
  <c r="L5448" i="1"/>
  <c r="M5448" i="1"/>
  <c r="K5432" i="1"/>
  <c r="N5432" i="1"/>
  <c r="L5432" i="1"/>
  <c r="M5432" i="1"/>
  <c r="K5417" i="1"/>
  <c r="L5417" i="1"/>
  <c r="M5417" i="1"/>
  <c r="N5417" i="1"/>
  <c r="K5368" i="1"/>
  <c r="L5368" i="1"/>
  <c r="N5368" i="1"/>
  <c r="M5368" i="1"/>
  <c r="K5353" i="1"/>
  <c r="L5353" i="1"/>
  <c r="M5353" i="1"/>
  <c r="N5353" i="1"/>
  <c r="K5304" i="1"/>
  <c r="L5304" i="1"/>
  <c r="N5304" i="1"/>
  <c r="M5304" i="1"/>
  <c r="K5289" i="1"/>
  <c r="L5289" i="1"/>
  <c r="M5289" i="1"/>
  <c r="N5289" i="1"/>
  <c r="K5217" i="1"/>
  <c r="L5217" i="1"/>
  <c r="N5217" i="1"/>
  <c r="M5217" i="1"/>
  <c r="K5208" i="1"/>
  <c r="L5208" i="1"/>
  <c r="M5208" i="1"/>
  <c r="N5208" i="1"/>
  <c r="K5204" i="1"/>
  <c r="L5204" i="1"/>
  <c r="M5204" i="1"/>
  <c r="N5204" i="1"/>
  <c r="L5149" i="1"/>
  <c r="K5149" i="1"/>
  <c r="M5149" i="1"/>
  <c r="N5149" i="1"/>
  <c r="K5104" i="1"/>
  <c r="L5104" i="1"/>
  <c r="M5104" i="1"/>
  <c r="N5104" i="1"/>
  <c r="K4894" i="1"/>
  <c r="M4894" i="1"/>
  <c r="L4894" i="1"/>
  <c r="N4894" i="1"/>
  <c r="L4757" i="1"/>
  <c r="N4757" i="1"/>
  <c r="K4757" i="1"/>
  <c r="M4757" i="1"/>
  <c r="L4735" i="1"/>
  <c r="N4735" i="1"/>
  <c r="K4735" i="1"/>
  <c r="M4735" i="1"/>
  <c r="K4726" i="1"/>
  <c r="M4726" i="1"/>
  <c r="L4726" i="1"/>
  <c r="N4726" i="1"/>
  <c r="L4717" i="1"/>
  <c r="N4717" i="1"/>
  <c r="K4717" i="1"/>
  <c r="M4717" i="1"/>
  <c r="N4689" i="1"/>
  <c r="K4689" i="1"/>
  <c r="L4689" i="1"/>
  <c r="M4689" i="1"/>
  <c r="N4665" i="1"/>
  <c r="K4665" i="1"/>
  <c r="L4665" i="1"/>
  <c r="M4665" i="1"/>
  <c r="L4659" i="1"/>
  <c r="K4659" i="1"/>
  <c r="M4659" i="1"/>
  <c r="N4659" i="1"/>
  <c r="L4635" i="1"/>
  <c r="K4635" i="1"/>
  <c r="M4635" i="1"/>
  <c r="N4635" i="1"/>
  <c r="K4614" i="1"/>
  <c r="M4614" i="1"/>
  <c r="L4614" i="1"/>
  <c r="N4614" i="1"/>
  <c r="L4603" i="1"/>
  <c r="K4603" i="1"/>
  <c r="M4603" i="1"/>
  <c r="N4603" i="1"/>
  <c r="K4542" i="1"/>
  <c r="M4542" i="1"/>
  <c r="L4542" i="1"/>
  <c r="N4542" i="1"/>
  <c r="K4415" i="1"/>
  <c r="L4415" i="1"/>
  <c r="M4415" i="1"/>
  <c r="N4415" i="1"/>
  <c r="K4159" i="1"/>
  <c r="L4159" i="1"/>
  <c r="M4159" i="1"/>
  <c r="N4159" i="1"/>
  <c r="L3980" i="1"/>
  <c r="N3980" i="1"/>
  <c r="K3980" i="1"/>
  <c r="M3980" i="1"/>
  <c r="K5296" i="1"/>
  <c r="L5296" i="1"/>
  <c r="M5296" i="1"/>
  <c r="N5296" i="1"/>
  <c r="K4662" i="1"/>
  <c r="M4662" i="1"/>
  <c r="L4662" i="1"/>
  <c r="N4662" i="1"/>
  <c r="K4398" i="1"/>
  <c r="L4398" i="1"/>
  <c r="M4398" i="1"/>
  <c r="N4398" i="1"/>
  <c r="M2623" i="1"/>
  <c r="K2623" i="1"/>
  <c r="L2623" i="1"/>
  <c r="N2623" i="1"/>
  <c r="M2290" i="1"/>
  <c r="N2290" i="1"/>
  <c r="K2290" i="1"/>
  <c r="L2290" i="1"/>
  <c r="M2236" i="1"/>
  <c r="K2236" i="1"/>
  <c r="L2236" i="1"/>
  <c r="N2236" i="1"/>
  <c r="K19" i="1"/>
  <c r="L19" i="1"/>
  <c r="M19" i="1"/>
  <c r="N19" i="1"/>
  <c r="K5680" i="1"/>
  <c r="L5680" i="1"/>
  <c r="M5680" i="1"/>
  <c r="K5625" i="1"/>
  <c r="L5625" i="1"/>
  <c r="M5625" i="1"/>
  <c r="N5625" i="1"/>
  <c r="K5609" i="1"/>
  <c r="L5609" i="1"/>
  <c r="M5609" i="1"/>
  <c r="N5609" i="1"/>
  <c r="K5561" i="1"/>
  <c r="L5561" i="1"/>
  <c r="M5561" i="1"/>
  <c r="N5561" i="1"/>
  <c r="K5481" i="1"/>
  <c r="L5481" i="1"/>
  <c r="M5481" i="1"/>
  <c r="N5481" i="1"/>
  <c r="K5089" i="1"/>
  <c r="L5089" i="1"/>
  <c r="N5089" i="1"/>
  <c r="M5089" i="1"/>
  <c r="L4695" i="1"/>
  <c r="N4695" i="1"/>
  <c r="K4695" i="1"/>
  <c r="M4695" i="1"/>
  <c r="M4433" i="1"/>
  <c r="N4433" i="1"/>
  <c r="K4433" i="1"/>
  <c r="L4433" i="1"/>
  <c r="K5825" i="1"/>
  <c r="L5825" i="1"/>
  <c r="M5825" i="1"/>
  <c r="N5825" i="1"/>
  <c r="K5761" i="1"/>
  <c r="L5761" i="1"/>
  <c r="M5761" i="1"/>
  <c r="N5761" i="1"/>
  <c r="K5697" i="1"/>
  <c r="L5697" i="1"/>
  <c r="M5697" i="1"/>
  <c r="N5697" i="1"/>
  <c r="K5665" i="1"/>
  <c r="L5665" i="1"/>
  <c r="M5665" i="1"/>
  <c r="N5665" i="1"/>
  <c r="K5393" i="1"/>
  <c r="L5393" i="1"/>
  <c r="M5393" i="1"/>
  <c r="N5393" i="1"/>
  <c r="K5329" i="1"/>
  <c r="L5329" i="1"/>
  <c r="M5329" i="1"/>
  <c r="N5329" i="1"/>
  <c r="K5153" i="1"/>
  <c r="L5153" i="1"/>
  <c r="N5153" i="1"/>
  <c r="M5153" i="1"/>
  <c r="K5144" i="1"/>
  <c r="L5144" i="1"/>
  <c r="M5144" i="1"/>
  <c r="N5144" i="1"/>
  <c r="K5140" i="1"/>
  <c r="L5140" i="1"/>
  <c r="M5140" i="1"/>
  <c r="N5140" i="1"/>
  <c r="L5085" i="1"/>
  <c r="K5085" i="1"/>
  <c r="M5085" i="1"/>
  <c r="N5085" i="1"/>
  <c r="K5060" i="1"/>
  <c r="M5060" i="1"/>
  <c r="L5060" i="1"/>
  <c r="N5060" i="1"/>
  <c r="N5009" i="1"/>
  <c r="K5009" i="1"/>
  <c r="L5009" i="1"/>
  <c r="M5009" i="1"/>
  <c r="L4979" i="1"/>
  <c r="K4979" i="1"/>
  <c r="M4979" i="1"/>
  <c r="N4979" i="1"/>
  <c r="L4955" i="1"/>
  <c r="K4955" i="1"/>
  <c r="M4955" i="1"/>
  <c r="N4955" i="1"/>
  <c r="L4887" i="1"/>
  <c r="N4887" i="1"/>
  <c r="K4887" i="1"/>
  <c r="M4887" i="1"/>
  <c r="M4297" i="1"/>
  <c r="N4297" i="1"/>
  <c r="K4297" i="1"/>
  <c r="L4297" i="1"/>
  <c r="K5865" i="1"/>
  <c r="L5865" i="1"/>
  <c r="M5865" i="1"/>
  <c r="N5865" i="1"/>
  <c r="L5851" i="1"/>
  <c r="K5833" i="1"/>
  <c r="L5833" i="1"/>
  <c r="M5833" i="1"/>
  <c r="N5833" i="1"/>
  <c r="L5819" i="1"/>
  <c r="K5801" i="1"/>
  <c r="L5801" i="1"/>
  <c r="M5801" i="1"/>
  <c r="N5801" i="1"/>
  <c r="L5787" i="1"/>
  <c r="K5769" i="1"/>
  <c r="L5769" i="1"/>
  <c r="M5769" i="1"/>
  <c r="N5769" i="1"/>
  <c r="L5755" i="1"/>
  <c r="K5737" i="1"/>
  <c r="L5737" i="1"/>
  <c r="M5737" i="1"/>
  <c r="N5737" i="1"/>
  <c r="L5723" i="1"/>
  <c r="K5705" i="1"/>
  <c r="L5705" i="1"/>
  <c r="M5705" i="1"/>
  <c r="N5705" i="1"/>
  <c r="L5691" i="1"/>
  <c r="K5673" i="1"/>
  <c r="L5673" i="1"/>
  <c r="M5673" i="1"/>
  <c r="N5673" i="1"/>
  <c r="L5659" i="1"/>
  <c r="K5392" i="1"/>
  <c r="N5392" i="1"/>
  <c r="L5392" i="1"/>
  <c r="M5392" i="1"/>
  <c r="K5377" i="1"/>
  <c r="L5377" i="1"/>
  <c r="M5377" i="1"/>
  <c r="N5377" i="1"/>
  <c r="K5328" i="1"/>
  <c r="L5328" i="1"/>
  <c r="N5328" i="1"/>
  <c r="M5328" i="1"/>
  <c r="K5313" i="1"/>
  <c r="L5313" i="1"/>
  <c r="M5313" i="1"/>
  <c r="N5313" i="1"/>
  <c r="K5264" i="1"/>
  <c r="L5264" i="1"/>
  <c r="M5264" i="1"/>
  <c r="N5264" i="1"/>
  <c r="L5213" i="1"/>
  <c r="K5213" i="1"/>
  <c r="M5213" i="1"/>
  <c r="N5213" i="1"/>
  <c r="K5168" i="1"/>
  <c r="N5168" i="1"/>
  <c r="L5168" i="1"/>
  <c r="M5168" i="1"/>
  <c r="N5119" i="1"/>
  <c r="K5119" i="1"/>
  <c r="L5119" i="1"/>
  <c r="M5119" i="1"/>
  <c r="M5110" i="1"/>
  <c r="K5110" i="1"/>
  <c r="L5110" i="1"/>
  <c r="N5110" i="1"/>
  <c r="K5100" i="1"/>
  <c r="L5100" i="1"/>
  <c r="M5100" i="1"/>
  <c r="N5100" i="1"/>
  <c r="N5095" i="1"/>
  <c r="K5095" i="1"/>
  <c r="L5095" i="1"/>
  <c r="M5095" i="1"/>
  <c r="K5075" i="1"/>
  <c r="L5075" i="1"/>
  <c r="N5075" i="1"/>
  <c r="M5075" i="1"/>
  <c r="L4949" i="1"/>
  <c r="N4949" i="1"/>
  <c r="K4949" i="1"/>
  <c r="M4949" i="1"/>
  <c r="L4927" i="1"/>
  <c r="N4927" i="1"/>
  <c r="K4927" i="1"/>
  <c r="M4927" i="1"/>
  <c r="K4918" i="1"/>
  <c r="M4918" i="1"/>
  <c r="L4918" i="1"/>
  <c r="N4918" i="1"/>
  <c r="L4909" i="1"/>
  <c r="N4909" i="1"/>
  <c r="K4909" i="1"/>
  <c r="M4909" i="1"/>
  <c r="N4881" i="1"/>
  <c r="K4881" i="1"/>
  <c r="L4881" i="1"/>
  <c r="M4881" i="1"/>
  <c r="N4857" i="1"/>
  <c r="K4857" i="1"/>
  <c r="L4857" i="1"/>
  <c r="M4857" i="1"/>
  <c r="L4851" i="1"/>
  <c r="K4851" i="1"/>
  <c r="M4851" i="1"/>
  <c r="N4851" i="1"/>
  <c r="L4827" i="1"/>
  <c r="K4827" i="1"/>
  <c r="M4827" i="1"/>
  <c r="N4827" i="1"/>
  <c r="L4759" i="1"/>
  <c r="N4759" i="1"/>
  <c r="K4759" i="1"/>
  <c r="M4759" i="1"/>
  <c r="K4583" i="1"/>
  <c r="L4583" i="1"/>
  <c r="N4583" i="1"/>
  <c r="M4583" i="1"/>
  <c r="M4569" i="1"/>
  <c r="N4569" i="1"/>
  <c r="K4569" i="1"/>
  <c r="L4569" i="1"/>
  <c r="L4547" i="1"/>
  <c r="K4547" i="1"/>
  <c r="M4547" i="1"/>
  <c r="N4547" i="1"/>
  <c r="K4526" i="1"/>
  <c r="L4526" i="1"/>
  <c r="M4526" i="1"/>
  <c r="N4526" i="1"/>
  <c r="M4489" i="1"/>
  <c r="N4489" i="1"/>
  <c r="K4489" i="1"/>
  <c r="L4489" i="1"/>
  <c r="K4487" i="1"/>
  <c r="L4487" i="1"/>
  <c r="M4487" i="1"/>
  <c r="N4487" i="1"/>
  <c r="K4454" i="1"/>
  <c r="L4454" i="1"/>
  <c r="M4454" i="1"/>
  <c r="N4454" i="1"/>
  <c r="M4233" i="1"/>
  <c r="N4233" i="1"/>
  <c r="K4233" i="1"/>
  <c r="L4233" i="1"/>
  <c r="K4198" i="1"/>
  <c r="L4198" i="1"/>
  <c r="M4198" i="1"/>
  <c r="N4198" i="1"/>
  <c r="M4053" i="1"/>
  <c r="N4053" i="1"/>
  <c r="K4053" i="1"/>
  <c r="L4053" i="1"/>
  <c r="K3888" i="1"/>
  <c r="M3888" i="1"/>
  <c r="N3888" i="1"/>
  <c r="L3888" i="1"/>
  <c r="K5753" i="1"/>
  <c r="L5753" i="1"/>
  <c r="M5753" i="1"/>
  <c r="N5753" i="1"/>
  <c r="K5409" i="1"/>
  <c r="L5409" i="1"/>
  <c r="M5409" i="1"/>
  <c r="N5409" i="1"/>
  <c r="K5360" i="1"/>
  <c r="L5360" i="1"/>
  <c r="M5360" i="1"/>
  <c r="N5360" i="1"/>
  <c r="M5198" i="1"/>
  <c r="K5198" i="1"/>
  <c r="L5198" i="1"/>
  <c r="N5198" i="1"/>
  <c r="N5063" i="1"/>
  <c r="K5063" i="1"/>
  <c r="L5063" i="1"/>
  <c r="M5063" i="1"/>
  <c r="L5015" i="1"/>
  <c r="N5015" i="1"/>
  <c r="K5015" i="1"/>
  <c r="M5015" i="1"/>
  <c r="L4693" i="1"/>
  <c r="N4693" i="1"/>
  <c r="K4693" i="1"/>
  <c r="M4693" i="1"/>
  <c r="N4625" i="1"/>
  <c r="K4625" i="1"/>
  <c r="L4625" i="1"/>
  <c r="M4625" i="1"/>
  <c r="K3963" i="1"/>
  <c r="M3963" i="1"/>
  <c r="N3963" i="1"/>
  <c r="L3963" i="1"/>
  <c r="K3609" i="1"/>
  <c r="M3609" i="1"/>
  <c r="N3609" i="1"/>
  <c r="L3609" i="1"/>
  <c r="L2644" i="1"/>
  <c r="M2644" i="1"/>
  <c r="N2644" i="1"/>
  <c r="K2644" i="1"/>
  <c r="K2089" i="1"/>
  <c r="L2089" i="1"/>
  <c r="M2089" i="1"/>
  <c r="N2089" i="1"/>
  <c r="L1707" i="1"/>
  <c r="K1707" i="1"/>
  <c r="M1707" i="1"/>
  <c r="N1707" i="1"/>
  <c r="L1115" i="1"/>
  <c r="K1115" i="1"/>
  <c r="M1115" i="1"/>
  <c r="N1115" i="1"/>
  <c r="K5872" i="1"/>
  <c r="L5872" i="1"/>
  <c r="M5872" i="1"/>
  <c r="M5859" i="1"/>
  <c r="N5859" i="1"/>
  <c r="M5795" i="1"/>
  <c r="N5795" i="1"/>
  <c r="K5712" i="1"/>
  <c r="L5712" i="1"/>
  <c r="M5712" i="1"/>
  <c r="K5513" i="1"/>
  <c r="L5513" i="1"/>
  <c r="M5513" i="1"/>
  <c r="N5513" i="1"/>
  <c r="K5497" i="1"/>
  <c r="L5497" i="1"/>
  <c r="M5497" i="1"/>
  <c r="N5497" i="1"/>
  <c r="K5433" i="1"/>
  <c r="L5433" i="1"/>
  <c r="M5433" i="1"/>
  <c r="N5433" i="1"/>
  <c r="K5022" i="1"/>
  <c r="M5022" i="1"/>
  <c r="L5022" i="1"/>
  <c r="N5022" i="1"/>
  <c r="L4863" i="1"/>
  <c r="N4863" i="1"/>
  <c r="K4863" i="1"/>
  <c r="M4863" i="1"/>
  <c r="M3965" i="1"/>
  <c r="N3965" i="1"/>
  <c r="K3965" i="1"/>
  <c r="L3965" i="1"/>
  <c r="L3642" i="1"/>
  <c r="K3642" i="1"/>
  <c r="M3642" i="1"/>
  <c r="N3642" i="1"/>
  <c r="K3633" i="1"/>
  <c r="L3633" i="1"/>
  <c r="M3633" i="1"/>
  <c r="N3633" i="1"/>
  <c r="M5843" i="1"/>
  <c r="N5843" i="1"/>
  <c r="M5811" i="1"/>
  <c r="N5811" i="1"/>
  <c r="M5779" i="1"/>
  <c r="N5779" i="1"/>
  <c r="M5747" i="1"/>
  <c r="N5747" i="1"/>
  <c r="K5728" i="1"/>
  <c r="L5728" i="1"/>
  <c r="M5728" i="1"/>
  <c r="M5715" i="1"/>
  <c r="N5715" i="1"/>
  <c r="M5683" i="1"/>
  <c r="N5683" i="1"/>
  <c r="K5633" i="1"/>
  <c r="L5633" i="1"/>
  <c r="M5633" i="1"/>
  <c r="N5633" i="1"/>
  <c r="K5617" i="1"/>
  <c r="L5617" i="1"/>
  <c r="M5617" i="1"/>
  <c r="N5617" i="1"/>
  <c r="K5585" i="1"/>
  <c r="L5585" i="1"/>
  <c r="M5585" i="1"/>
  <c r="N5585" i="1"/>
  <c r="K5569" i="1"/>
  <c r="L5569" i="1"/>
  <c r="M5569" i="1"/>
  <c r="N5569" i="1"/>
  <c r="K5537" i="1"/>
  <c r="L5537" i="1"/>
  <c r="M5537" i="1"/>
  <c r="N5537" i="1"/>
  <c r="K5521" i="1"/>
  <c r="L5521" i="1"/>
  <c r="M5521" i="1"/>
  <c r="N5521" i="1"/>
  <c r="K5489" i="1"/>
  <c r="L5489" i="1"/>
  <c r="M5489" i="1"/>
  <c r="N5489" i="1"/>
  <c r="K5473" i="1"/>
  <c r="L5473" i="1"/>
  <c r="M5473" i="1"/>
  <c r="N5473" i="1"/>
  <c r="K5416" i="1"/>
  <c r="N5416" i="1"/>
  <c r="L5416" i="1"/>
  <c r="M5416" i="1"/>
  <c r="K5401" i="1"/>
  <c r="L5401" i="1"/>
  <c r="M5401" i="1"/>
  <c r="N5401" i="1"/>
  <c r="K5352" i="1"/>
  <c r="L5352" i="1"/>
  <c r="M5352" i="1"/>
  <c r="N5352" i="1"/>
  <c r="K5337" i="1"/>
  <c r="L5337" i="1"/>
  <c r="M5337" i="1"/>
  <c r="N5337" i="1"/>
  <c r="K5288" i="1"/>
  <c r="L5288" i="1"/>
  <c r="N5288" i="1"/>
  <c r="M5288" i="1"/>
  <c r="K5273" i="1"/>
  <c r="L5273" i="1"/>
  <c r="M5273" i="1"/>
  <c r="N5273" i="1"/>
  <c r="K5232" i="1"/>
  <c r="L5232" i="1"/>
  <c r="M5232" i="1"/>
  <c r="N5232" i="1"/>
  <c r="N5183" i="1"/>
  <c r="K5183" i="1"/>
  <c r="L5183" i="1"/>
  <c r="M5183" i="1"/>
  <c r="M5174" i="1"/>
  <c r="K5174" i="1"/>
  <c r="L5174" i="1"/>
  <c r="N5174" i="1"/>
  <c r="K5164" i="1"/>
  <c r="L5164" i="1"/>
  <c r="M5164" i="1"/>
  <c r="N5164" i="1"/>
  <c r="N5159" i="1"/>
  <c r="K5159" i="1"/>
  <c r="L5159" i="1"/>
  <c r="M5159" i="1"/>
  <c r="K5139" i="1"/>
  <c r="N5139" i="1"/>
  <c r="L5139" i="1"/>
  <c r="M5139" i="1"/>
  <c r="K5129" i="1"/>
  <c r="L5129" i="1"/>
  <c r="M5129" i="1"/>
  <c r="N5129" i="1"/>
  <c r="L5125" i="1"/>
  <c r="K5125" i="1"/>
  <c r="M5125" i="1"/>
  <c r="N5125" i="1"/>
  <c r="K5115" i="1"/>
  <c r="L5115" i="1"/>
  <c r="M5115" i="1"/>
  <c r="N5115" i="1"/>
  <c r="N5055" i="1"/>
  <c r="K5055" i="1"/>
  <c r="L5055" i="1"/>
  <c r="M5055" i="1"/>
  <c r="L5019" i="1"/>
  <c r="K5019" i="1"/>
  <c r="M5019" i="1"/>
  <c r="N5019" i="1"/>
  <c r="L4951" i="1"/>
  <c r="N4951" i="1"/>
  <c r="K4951" i="1"/>
  <c r="M4951" i="1"/>
  <c r="K4766" i="1"/>
  <c r="M4766" i="1"/>
  <c r="L4766" i="1"/>
  <c r="N4766" i="1"/>
  <c r="L4629" i="1"/>
  <c r="N4629" i="1"/>
  <c r="K4629" i="1"/>
  <c r="M4629" i="1"/>
  <c r="K4351" i="1"/>
  <c r="L4351" i="1"/>
  <c r="M4351" i="1"/>
  <c r="N4351" i="1"/>
  <c r="K4095" i="1"/>
  <c r="L4095" i="1"/>
  <c r="M4095" i="1"/>
  <c r="N4095" i="1"/>
  <c r="L3786" i="1"/>
  <c r="N3786" i="1"/>
  <c r="K3786" i="1"/>
  <c r="M3786" i="1"/>
  <c r="K5721" i="1"/>
  <c r="L5721" i="1"/>
  <c r="M5721" i="1"/>
  <c r="N5721" i="1"/>
  <c r="K5281" i="1"/>
  <c r="L5281" i="1"/>
  <c r="M5281" i="1"/>
  <c r="N5281" i="1"/>
  <c r="L4653" i="1"/>
  <c r="N4653" i="1"/>
  <c r="K4653" i="1"/>
  <c r="M4653" i="1"/>
  <c r="M4361" i="1"/>
  <c r="N4361" i="1"/>
  <c r="K4361" i="1"/>
  <c r="L4361" i="1"/>
  <c r="K4326" i="1"/>
  <c r="L4326" i="1"/>
  <c r="M4326" i="1"/>
  <c r="N4326" i="1"/>
  <c r="M4023" i="1"/>
  <c r="N4023" i="1"/>
  <c r="K4023" i="1"/>
  <c r="L4023" i="1"/>
  <c r="L3378" i="1"/>
  <c r="K3378" i="1"/>
  <c r="N3378" i="1"/>
  <c r="M3378" i="1"/>
  <c r="M3371" i="1"/>
  <c r="K3371" i="1"/>
  <c r="L3371" i="1"/>
  <c r="N3371" i="1"/>
  <c r="L3357" i="1"/>
  <c r="M3357" i="1"/>
  <c r="K3357" i="1"/>
  <c r="N3357" i="1"/>
  <c r="K3204" i="1"/>
  <c r="N3204" i="1"/>
  <c r="L3204" i="1"/>
  <c r="M3204" i="1"/>
  <c r="K2240" i="1"/>
  <c r="L2240" i="1"/>
  <c r="M2240" i="1"/>
  <c r="N2240" i="1"/>
  <c r="K2122" i="1"/>
  <c r="L2122" i="1"/>
  <c r="M2122" i="1"/>
  <c r="N2122" i="1"/>
  <c r="L2085" i="1"/>
  <c r="K2085" i="1"/>
  <c r="M2085" i="1"/>
  <c r="N2085" i="1"/>
  <c r="N1408" i="1"/>
  <c r="K1408" i="1"/>
  <c r="L1408" i="1"/>
  <c r="M1408" i="1"/>
  <c r="N317" i="1"/>
  <c r="L317" i="1"/>
  <c r="K317" i="1"/>
  <c r="M317" i="1"/>
  <c r="M5763" i="1"/>
  <c r="N5763" i="1"/>
  <c r="M5699" i="1"/>
  <c r="N5699" i="1"/>
  <c r="M5667" i="1"/>
  <c r="N5667" i="1"/>
  <c r="K5641" i="1"/>
  <c r="L5641" i="1"/>
  <c r="M5641" i="1"/>
  <c r="N5641" i="1"/>
  <c r="K5577" i="1"/>
  <c r="L5577" i="1"/>
  <c r="M5577" i="1"/>
  <c r="N5577" i="1"/>
  <c r="K5545" i="1"/>
  <c r="L5545" i="1"/>
  <c r="M5545" i="1"/>
  <c r="N5545" i="1"/>
  <c r="K5465" i="1"/>
  <c r="L5465" i="1"/>
  <c r="M5465" i="1"/>
  <c r="N5465" i="1"/>
  <c r="K5384" i="1"/>
  <c r="L5384" i="1"/>
  <c r="N5384" i="1"/>
  <c r="M5384" i="1"/>
  <c r="K5305" i="1"/>
  <c r="L5305" i="1"/>
  <c r="M5305" i="1"/>
  <c r="N5305" i="1"/>
  <c r="K5076" i="1"/>
  <c r="L5076" i="1"/>
  <c r="M5076" i="1"/>
  <c r="N5076" i="1"/>
  <c r="N4793" i="1"/>
  <c r="K4793" i="1"/>
  <c r="L4793" i="1"/>
  <c r="M4793" i="1"/>
  <c r="K4223" i="1"/>
  <c r="L4223" i="1"/>
  <c r="M4223" i="1"/>
  <c r="N4223" i="1"/>
  <c r="L3878" i="1"/>
  <c r="N3878" i="1"/>
  <c r="K3878" i="1"/>
  <c r="M3878" i="1"/>
  <c r="N5280" i="1"/>
  <c r="K5280" i="1"/>
  <c r="L5280" i="1"/>
  <c r="M5280" i="1"/>
  <c r="M5875" i="1"/>
  <c r="N5875" i="1"/>
  <c r="K5856" i="1"/>
  <c r="L5856" i="1"/>
  <c r="M5856" i="1"/>
  <c r="K5824" i="1"/>
  <c r="L5824" i="1"/>
  <c r="M5824" i="1"/>
  <c r="K5792" i="1"/>
  <c r="L5792" i="1"/>
  <c r="M5792" i="1"/>
  <c r="K5760" i="1"/>
  <c r="L5760" i="1"/>
  <c r="M5760" i="1"/>
  <c r="K5696" i="1"/>
  <c r="L5696" i="1"/>
  <c r="M5696" i="1"/>
  <c r="K5664" i="1"/>
  <c r="L5664" i="1"/>
  <c r="M5664" i="1"/>
  <c r="M5651" i="1"/>
  <c r="N5651" i="1"/>
  <c r="K5649" i="1"/>
  <c r="L5649" i="1"/>
  <c r="M5649" i="1"/>
  <c r="N5649" i="1"/>
  <c r="K5601" i="1"/>
  <c r="L5601" i="1"/>
  <c r="M5601" i="1"/>
  <c r="N5601" i="1"/>
  <c r="K5553" i="1"/>
  <c r="L5553" i="1"/>
  <c r="M5553" i="1"/>
  <c r="N5553" i="1"/>
  <c r="K5505" i="1"/>
  <c r="L5505" i="1"/>
  <c r="M5505" i="1"/>
  <c r="N5505" i="1"/>
  <c r="K5457" i="1"/>
  <c r="L5457" i="1"/>
  <c r="M5457" i="1"/>
  <c r="N5457" i="1"/>
  <c r="K5441" i="1"/>
  <c r="L5441" i="1"/>
  <c r="M5441" i="1"/>
  <c r="N5441" i="1"/>
  <c r="K5873" i="1"/>
  <c r="L5873" i="1"/>
  <c r="M5873" i="1"/>
  <c r="N5873" i="1"/>
  <c r="L5859" i="1"/>
  <c r="K5841" i="1"/>
  <c r="L5841" i="1"/>
  <c r="M5841" i="1"/>
  <c r="N5841" i="1"/>
  <c r="K5809" i="1"/>
  <c r="L5809" i="1"/>
  <c r="M5809" i="1"/>
  <c r="N5809" i="1"/>
  <c r="L5795" i="1"/>
  <c r="K5777" i="1"/>
  <c r="L5777" i="1"/>
  <c r="M5777" i="1"/>
  <c r="N5777" i="1"/>
  <c r="L5763" i="1"/>
  <c r="K5745" i="1"/>
  <c r="L5745" i="1"/>
  <c r="M5745" i="1"/>
  <c r="N5745" i="1"/>
  <c r="K5713" i="1"/>
  <c r="L5713" i="1"/>
  <c r="M5713" i="1"/>
  <c r="N5713" i="1"/>
  <c r="L5699" i="1"/>
  <c r="K5681" i="1"/>
  <c r="L5681" i="1"/>
  <c r="M5681" i="1"/>
  <c r="N5681" i="1"/>
  <c r="L5667" i="1"/>
  <c r="K5425" i="1"/>
  <c r="L5425" i="1"/>
  <c r="M5425" i="1"/>
  <c r="N5425" i="1"/>
  <c r="K5376" i="1"/>
  <c r="L5376" i="1"/>
  <c r="M5376" i="1"/>
  <c r="N5376" i="1"/>
  <c r="K5361" i="1"/>
  <c r="L5361" i="1"/>
  <c r="M5361" i="1"/>
  <c r="N5361" i="1"/>
  <c r="K5312" i="1"/>
  <c r="L5312" i="1"/>
  <c r="M5312" i="1"/>
  <c r="N5312" i="1"/>
  <c r="K5297" i="1"/>
  <c r="L5297" i="1"/>
  <c r="M5297" i="1"/>
  <c r="N5297" i="1"/>
  <c r="N5247" i="1"/>
  <c r="K5247" i="1"/>
  <c r="L5247" i="1"/>
  <c r="M5247" i="1"/>
  <c r="M5238" i="1"/>
  <c r="K5238" i="1"/>
  <c r="L5238" i="1"/>
  <c r="N5238" i="1"/>
  <c r="K5228" i="1"/>
  <c r="L5228" i="1"/>
  <c r="M5228" i="1"/>
  <c r="N5228" i="1"/>
  <c r="N5223" i="1"/>
  <c r="K5223" i="1"/>
  <c r="L5223" i="1"/>
  <c r="M5223" i="1"/>
  <c r="K5203" i="1"/>
  <c r="N5203" i="1"/>
  <c r="L5203" i="1"/>
  <c r="M5203" i="1"/>
  <c r="K5193" i="1"/>
  <c r="L5193" i="1"/>
  <c r="M5193" i="1"/>
  <c r="N5193" i="1"/>
  <c r="L5189" i="1"/>
  <c r="K5189" i="1"/>
  <c r="M5189" i="1"/>
  <c r="N5189" i="1"/>
  <c r="K5179" i="1"/>
  <c r="L5179" i="1"/>
  <c r="M5179" i="1"/>
  <c r="N5179" i="1"/>
  <c r="K5068" i="1"/>
  <c r="M5068" i="1"/>
  <c r="L5068" i="1"/>
  <c r="N5068" i="1"/>
  <c r="K4958" i="1"/>
  <c r="M4958" i="1"/>
  <c r="L4958" i="1"/>
  <c r="N4958" i="1"/>
  <c r="L4821" i="1"/>
  <c r="N4821" i="1"/>
  <c r="K4821" i="1"/>
  <c r="M4821" i="1"/>
  <c r="L4799" i="1"/>
  <c r="N4799" i="1"/>
  <c r="K4799" i="1"/>
  <c r="M4799" i="1"/>
  <c r="K4790" i="1"/>
  <c r="M4790" i="1"/>
  <c r="L4790" i="1"/>
  <c r="N4790" i="1"/>
  <c r="L4781" i="1"/>
  <c r="N4781" i="1"/>
  <c r="K4781" i="1"/>
  <c r="M4781" i="1"/>
  <c r="N4753" i="1"/>
  <c r="K4753" i="1"/>
  <c r="L4753" i="1"/>
  <c r="M4753" i="1"/>
  <c r="N4729" i="1"/>
  <c r="K4729" i="1"/>
  <c r="L4729" i="1"/>
  <c r="M4729" i="1"/>
  <c r="L4723" i="1"/>
  <c r="K4723" i="1"/>
  <c r="M4723" i="1"/>
  <c r="N4723" i="1"/>
  <c r="L4699" i="1"/>
  <c r="K4699" i="1"/>
  <c r="M4699" i="1"/>
  <c r="N4699" i="1"/>
  <c r="L4631" i="1"/>
  <c r="N4631" i="1"/>
  <c r="K4631" i="1"/>
  <c r="M4631" i="1"/>
  <c r="K4606" i="1"/>
  <c r="M4606" i="1"/>
  <c r="L4606" i="1"/>
  <c r="N4606" i="1"/>
  <c r="M4561" i="1"/>
  <c r="N4561" i="1"/>
  <c r="K4561" i="1"/>
  <c r="L4561" i="1"/>
  <c r="K4462" i="1"/>
  <c r="L4462" i="1"/>
  <c r="M4462" i="1"/>
  <c r="N4462" i="1"/>
  <c r="M4425" i="1"/>
  <c r="N4425" i="1"/>
  <c r="K4425" i="1"/>
  <c r="L4425" i="1"/>
  <c r="K4423" i="1"/>
  <c r="L4423" i="1"/>
  <c r="M4423" i="1"/>
  <c r="N4423" i="1"/>
  <c r="K4390" i="1"/>
  <c r="L4390" i="1"/>
  <c r="M4390" i="1"/>
  <c r="N4390" i="1"/>
  <c r="M4169" i="1"/>
  <c r="N4169" i="1"/>
  <c r="K4169" i="1"/>
  <c r="L4169" i="1"/>
  <c r="K4134" i="1"/>
  <c r="L4134" i="1"/>
  <c r="M4134" i="1"/>
  <c r="N4134" i="1"/>
  <c r="K4019" i="1"/>
  <c r="N4019" i="1"/>
  <c r="L4019" i="1"/>
  <c r="M4019" i="1"/>
  <c r="L3954" i="1"/>
  <c r="M3954" i="1"/>
  <c r="K3954" i="1"/>
  <c r="N3954" i="1"/>
  <c r="K3907" i="1"/>
  <c r="M3907" i="1"/>
  <c r="N3907" i="1"/>
  <c r="L3907" i="1"/>
  <c r="K5817" i="1"/>
  <c r="L5817" i="1"/>
  <c r="M5817" i="1"/>
  <c r="N5817" i="1"/>
  <c r="K5785" i="1"/>
  <c r="L5785" i="1"/>
  <c r="M5785" i="1"/>
  <c r="N5785" i="1"/>
  <c r="K5689" i="1"/>
  <c r="L5689" i="1"/>
  <c r="M5689" i="1"/>
  <c r="N5689" i="1"/>
  <c r="K5345" i="1"/>
  <c r="L5345" i="1"/>
  <c r="M5345" i="1"/>
  <c r="N5345" i="1"/>
  <c r="K4550" i="1"/>
  <c r="M4550" i="1"/>
  <c r="L4550" i="1"/>
  <c r="N4550" i="1"/>
  <c r="N3508" i="1"/>
  <c r="K3508" i="1"/>
  <c r="L3508" i="1"/>
  <c r="M3508" i="1"/>
  <c r="N2047" i="1"/>
  <c r="K2047" i="1"/>
  <c r="L2047" i="1"/>
  <c r="M2047" i="1"/>
  <c r="L1189" i="1"/>
  <c r="K1189" i="1"/>
  <c r="M1189" i="1"/>
  <c r="N1189" i="1"/>
  <c r="K455" i="1"/>
  <c r="L455" i="1"/>
  <c r="M455" i="1"/>
  <c r="N455" i="1"/>
  <c r="M5827" i="1"/>
  <c r="N5827" i="1"/>
  <c r="M5731" i="1"/>
  <c r="N5731" i="1"/>
  <c r="K5080" i="1"/>
  <c r="L5080" i="1"/>
  <c r="M5080" i="1"/>
  <c r="N5080" i="1"/>
  <c r="K4854" i="1"/>
  <c r="M4854" i="1"/>
  <c r="L4854" i="1"/>
  <c r="N4854" i="1"/>
  <c r="K4479" i="1"/>
  <c r="L4479" i="1"/>
  <c r="M4479" i="1"/>
  <c r="N4479" i="1"/>
  <c r="K5793" i="1"/>
  <c r="L5793" i="1"/>
  <c r="M5793" i="1"/>
  <c r="N5793" i="1"/>
  <c r="N5872" i="1"/>
  <c r="K5864" i="1"/>
  <c r="L5864" i="1"/>
  <c r="M5864" i="1"/>
  <c r="K5859" i="1"/>
  <c r="M5851" i="1"/>
  <c r="N5851" i="1"/>
  <c r="N5840" i="1"/>
  <c r="K5832" i="1"/>
  <c r="L5832" i="1"/>
  <c r="M5832" i="1"/>
  <c r="K5827" i="1"/>
  <c r="M5819" i="1"/>
  <c r="N5819" i="1"/>
  <c r="N5808" i="1"/>
  <c r="K5800" i="1"/>
  <c r="L5800" i="1"/>
  <c r="M5800" i="1"/>
  <c r="K5795" i="1"/>
  <c r="M5787" i="1"/>
  <c r="N5787" i="1"/>
  <c r="N5776" i="1"/>
  <c r="K5768" i="1"/>
  <c r="L5768" i="1"/>
  <c r="M5768" i="1"/>
  <c r="K5763" i="1"/>
  <c r="M5755" i="1"/>
  <c r="N5755" i="1"/>
  <c r="N5744" i="1"/>
  <c r="K5736" i="1"/>
  <c r="L5736" i="1"/>
  <c r="M5736" i="1"/>
  <c r="K5731" i="1"/>
  <c r="M5723" i="1"/>
  <c r="N5723" i="1"/>
  <c r="N5712" i="1"/>
  <c r="K5704" i="1"/>
  <c r="L5704" i="1"/>
  <c r="M5704" i="1"/>
  <c r="K5699" i="1"/>
  <c r="M5691" i="1"/>
  <c r="N5691" i="1"/>
  <c r="N5680" i="1"/>
  <c r="K5672" i="1"/>
  <c r="L5672" i="1"/>
  <c r="M5672" i="1"/>
  <c r="K5667" i="1"/>
  <c r="M5659" i="1"/>
  <c r="N5659" i="1"/>
  <c r="K5648" i="1"/>
  <c r="L5648" i="1"/>
  <c r="N5648" i="1"/>
  <c r="M5648" i="1"/>
  <c r="N5632" i="1"/>
  <c r="K5632" i="1"/>
  <c r="L5632" i="1"/>
  <c r="M5632" i="1"/>
  <c r="K5616" i="1"/>
  <c r="L5616" i="1"/>
  <c r="M5616" i="1"/>
  <c r="N5616" i="1"/>
  <c r="K5600" i="1"/>
  <c r="L5600" i="1"/>
  <c r="M5600" i="1"/>
  <c r="N5600" i="1"/>
  <c r="K5584" i="1"/>
  <c r="N5584" i="1"/>
  <c r="L5584" i="1"/>
  <c r="M5584" i="1"/>
  <c r="K5568" i="1"/>
  <c r="N5568" i="1"/>
  <c r="L5568" i="1"/>
  <c r="M5568" i="1"/>
  <c r="K5552" i="1"/>
  <c r="N5552" i="1"/>
  <c r="L5552" i="1"/>
  <c r="M5552" i="1"/>
  <c r="K5536" i="1"/>
  <c r="L5536" i="1"/>
  <c r="M5536" i="1"/>
  <c r="N5536" i="1"/>
  <c r="K5520" i="1"/>
  <c r="L5520" i="1"/>
  <c r="M5520" i="1"/>
  <c r="N5520" i="1"/>
  <c r="K5504" i="1"/>
  <c r="L5504" i="1"/>
  <c r="M5504" i="1"/>
  <c r="N5504" i="1"/>
  <c r="K5488" i="1"/>
  <c r="N5488" i="1"/>
  <c r="L5488" i="1"/>
  <c r="M5488" i="1"/>
  <c r="K5472" i="1"/>
  <c r="L5472" i="1"/>
  <c r="M5472" i="1"/>
  <c r="N5472" i="1"/>
  <c r="K5456" i="1"/>
  <c r="L5456" i="1"/>
  <c r="N5456" i="1"/>
  <c r="M5456" i="1"/>
  <c r="K5440" i="1"/>
  <c r="N5440" i="1"/>
  <c r="L5440" i="1"/>
  <c r="M5440" i="1"/>
  <c r="K5400" i="1"/>
  <c r="L5400" i="1"/>
  <c r="M5400" i="1"/>
  <c r="N5400" i="1"/>
  <c r="K5385" i="1"/>
  <c r="L5385" i="1"/>
  <c r="M5385" i="1"/>
  <c r="N5385" i="1"/>
  <c r="K5336" i="1"/>
  <c r="N5336" i="1"/>
  <c r="L5336" i="1"/>
  <c r="M5336" i="1"/>
  <c r="K5321" i="1"/>
  <c r="L5321" i="1"/>
  <c r="M5321" i="1"/>
  <c r="N5321" i="1"/>
  <c r="K5272" i="1"/>
  <c r="N5272" i="1"/>
  <c r="L5272" i="1"/>
  <c r="M5272" i="1"/>
  <c r="K5257" i="1"/>
  <c r="L5257" i="1"/>
  <c r="M5257" i="1"/>
  <c r="N5257" i="1"/>
  <c r="L5253" i="1"/>
  <c r="K5253" i="1"/>
  <c r="M5253" i="1"/>
  <c r="N5253" i="1"/>
  <c r="K5243" i="1"/>
  <c r="L5243" i="1"/>
  <c r="M5243" i="1"/>
  <c r="N5243" i="1"/>
  <c r="M5134" i="1"/>
  <c r="K5134" i="1"/>
  <c r="L5134" i="1"/>
  <c r="N5134" i="1"/>
  <c r="L5013" i="1"/>
  <c r="N5013" i="1"/>
  <c r="K5013" i="1"/>
  <c r="M5013" i="1"/>
  <c r="L4991" i="1"/>
  <c r="N4991" i="1"/>
  <c r="K4991" i="1"/>
  <c r="M4991" i="1"/>
  <c r="K4982" i="1"/>
  <c r="M4982" i="1"/>
  <c r="L4982" i="1"/>
  <c r="N4982" i="1"/>
  <c r="L4973" i="1"/>
  <c r="N4973" i="1"/>
  <c r="K4973" i="1"/>
  <c r="M4973" i="1"/>
  <c r="N4945" i="1"/>
  <c r="K4945" i="1"/>
  <c r="L4945" i="1"/>
  <c r="M4945" i="1"/>
  <c r="N4921" i="1"/>
  <c r="K4921" i="1"/>
  <c r="L4921" i="1"/>
  <c r="M4921" i="1"/>
  <c r="L4915" i="1"/>
  <c r="K4915" i="1"/>
  <c r="M4915" i="1"/>
  <c r="N4915" i="1"/>
  <c r="L4891" i="1"/>
  <c r="K4891" i="1"/>
  <c r="M4891" i="1"/>
  <c r="N4891" i="1"/>
  <c r="L4823" i="1"/>
  <c r="N4823" i="1"/>
  <c r="K4823" i="1"/>
  <c r="M4823" i="1"/>
  <c r="K4638" i="1"/>
  <c r="M4638" i="1"/>
  <c r="L4638" i="1"/>
  <c r="N4638" i="1"/>
  <c r="L4611" i="1"/>
  <c r="K4611" i="1"/>
  <c r="M4611" i="1"/>
  <c r="N4611" i="1"/>
  <c r="M4497" i="1"/>
  <c r="N4497" i="1"/>
  <c r="K4497" i="1"/>
  <c r="L4497" i="1"/>
  <c r="K4287" i="1"/>
  <c r="L4287" i="1"/>
  <c r="M4287" i="1"/>
  <c r="N4287" i="1"/>
  <c r="M3819" i="1"/>
  <c r="K3819" i="1"/>
  <c r="N3819" i="1"/>
  <c r="L3819" i="1"/>
  <c r="M4369" i="1"/>
  <c r="N4369" i="1"/>
  <c r="K4359" i="1"/>
  <c r="L4359" i="1"/>
  <c r="M4359" i="1"/>
  <c r="N4359" i="1"/>
  <c r="K4334" i="1"/>
  <c r="L4334" i="1"/>
  <c r="M4334" i="1"/>
  <c r="M4305" i="1"/>
  <c r="N4305" i="1"/>
  <c r="K4295" i="1"/>
  <c r="L4295" i="1"/>
  <c r="M4295" i="1"/>
  <c r="N4295" i="1"/>
  <c r="K4270" i="1"/>
  <c r="L4270" i="1"/>
  <c r="M4270" i="1"/>
  <c r="M4241" i="1"/>
  <c r="N4241" i="1"/>
  <c r="K4231" i="1"/>
  <c r="L4231" i="1"/>
  <c r="M4231" i="1"/>
  <c r="N4231" i="1"/>
  <c r="K4206" i="1"/>
  <c r="L4206" i="1"/>
  <c r="M4206" i="1"/>
  <c r="M4177" i="1"/>
  <c r="N4177" i="1"/>
  <c r="K4167" i="1"/>
  <c r="L4167" i="1"/>
  <c r="M4167" i="1"/>
  <c r="N4167" i="1"/>
  <c r="K4142" i="1"/>
  <c r="L4142" i="1"/>
  <c r="M4142" i="1"/>
  <c r="M4113" i="1"/>
  <c r="N4113" i="1"/>
  <c r="K4103" i="1"/>
  <c r="L4103" i="1"/>
  <c r="M4103" i="1"/>
  <c r="N4103" i="1"/>
  <c r="K4078" i="1"/>
  <c r="L4078" i="1"/>
  <c r="M4078" i="1"/>
  <c r="K4066" i="1"/>
  <c r="L4066" i="1"/>
  <c r="M4066" i="1"/>
  <c r="M4058" i="1"/>
  <c r="N4058" i="1"/>
  <c r="N4046" i="1"/>
  <c r="K4046" i="1"/>
  <c r="L4046" i="1"/>
  <c r="M4046" i="1"/>
  <c r="M4037" i="1"/>
  <c r="K4037" i="1"/>
  <c r="L4037" i="1"/>
  <c r="N4037" i="1"/>
  <c r="K4031" i="1"/>
  <c r="L4031" i="1"/>
  <c r="M4031" i="1"/>
  <c r="K4016" i="1"/>
  <c r="L4016" i="1"/>
  <c r="M4016" i="1"/>
  <c r="K4007" i="1"/>
  <c r="L4007" i="1"/>
  <c r="M4007" i="1"/>
  <c r="N4007" i="1"/>
  <c r="K4003" i="1"/>
  <c r="L4003" i="1"/>
  <c r="M4003" i="1"/>
  <c r="N4003" i="1"/>
  <c r="K3971" i="1"/>
  <c r="M3971" i="1"/>
  <c r="N3971" i="1"/>
  <c r="L3971" i="1"/>
  <c r="K3952" i="1"/>
  <c r="L3952" i="1"/>
  <c r="M3952" i="1"/>
  <c r="N3952" i="1"/>
  <c r="M3909" i="1"/>
  <c r="K3909" i="1"/>
  <c r="L3909" i="1"/>
  <c r="N3909" i="1"/>
  <c r="M3854" i="1"/>
  <c r="K3854" i="1"/>
  <c r="L3854" i="1"/>
  <c r="N3854" i="1"/>
  <c r="K3838" i="1"/>
  <c r="M3838" i="1"/>
  <c r="N3838" i="1"/>
  <c r="L3838" i="1"/>
  <c r="L3810" i="1"/>
  <c r="M3810" i="1"/>
  <c r="K3810" i="1"/>
  <c r="N3810" i="1"/>
  <c r="L3778" i="1"/>
  <c r="K3778" i="1"/>
  <c r="M3778" i="1"/>
  <c r="N3778" i="1"/>
  <c r="N3764" i="1"/>
  <c r="L3764" i="1"/>
  <c r="M3764" i="1"/>
  <c r="K3764" i="1"/>
  <c r="K3529" i="1"/>
  <c r="L3529" i="1"/>
  <c r="M3529" i="1"/>
  <c r="N3529" i="1"/>
  <c r="N3524" i="1"/>
  <c r="K3524" i="1"/>
  <c r="L3524" i="1"/>
  <c r="M3524" i="1"/>
  <c r="L3520" i="1"/>
  <c r="M3520" i="1"/>
  <c r="N3520" i="1"/>
  <c r="K3520" i="1"/>
  <c r="L3325" i="1"/>
  <c r="K3325" i="1"/>
  <c r="N3325" i="1"/>
  <c r="M3325" i="1"/>
  <c r="K3281" i="1"/>
  <c r="M3281" i="1"/>
  <c r="N3281" i="1"/>
  <c r="L3281" i="1"/>
  <c r="N2411" i="1"/>
  <c r="K2411" i="1"/>
  <c r="L2411" i="1"/>
  <c r="M2411" i="1"/>
  <c r="K2384" i="1"/>
  <c r="N2384" i="1"/>
  <c r="L2384" i="1"/>
  <c r="M2384" i="1"/>
  <c r="N2283" i="1"/>
  <c r="K2283" i="1"/>
  <c r="L2283" i="1"/>
  <c r="M2283" i="1"/>
  <c r="K2244" i="1"/>
  <c r="L2244" i="1"/>
  <c r="M2244" i="1"/>
  <c r="N2244" i="1"/>
  <c r="M2197" i="1"/>
  <c r="N2197" i="1"/>
  <c r="K2197" i="1"/>
  <c r="L2197" i="1"/>
  <c r="N2039" i="1"/>
  <c r="M2039" i="1"/>
  <c r="K2039" i="1"/>
  <c r="L2039" i="1"/>
  <c r="K1964" i="1"/>
  <c r="N1964" i="1"/>
  <c r="L1964" i="1"/>
  <c r="M1964" i="1"/>
  <c r="M1953" i="1"/>
  <c r="N1953" i="1"/>
  <c r="K1953" i="1"/>
  <c r="L1953" i="1"/>
  <c r="K1742" i="1"/>
  <c r="M1742" i="1"/>
  <c r="L1742" i="1"/>
  <c r="N1742" i="1"/>
  <c r="N1536" i="1"/>
  <c r="K1536" i="1"/>
  <c r="L1536" i="1"/>
  <c r="M1536" i="1"/>
  <c r="K1351" i="1"/>
  <c r="M1351" i="1"/>
  <c r="L1351" i="1"/>
  <c r="N1351" i="1"/>
  <c r="L1207" i="1"/>
  <c r="K1207" i="1"/>
  <c r="M1207" i="1"/>
  <c r="N1207" i="1"/>
  <c r="K290" i="1"/>
  <c r="M290" i="1"/>
  <c r="N290" i="1"/>
  <c r="L290" i="1"/>
  <c r="M21" i="1"/>
  <c r="N21" i="1"/>
  <c r="K21" i="1"/>
  <c r="L21" i="1"/>
  <c r="N5871" i="1"/>
  <c r="M5870" i="1"/>
  <c r="N5863" i="1"/>
  <c r="M5862" i="1"/>
  <c r="N5855" i="1"/>
  <c r="M5854" i="1"/>
  <c r="N5847" i="1"/>
  <c r="M5846" i="1"/>
  <c r="N5839" i="1"/>
  <c r="M5838" i="1"/>
  <c r="N5831" i="1"/>
  <c r="M5830" i="1"/>
  <c r="N5823" i="1"/>
  <c r="M5822" i="1"/>
  <c r="N5815" i="1"/>
  <c r="M5814" i="1"/>
  <c r="N5807" i="1"/>
  <c r="M5806" i="1"/>
  <c r="N5799" i="1"/>
  <c r="M5798" i="1"/>
  <c r="N5791" i="1"/>
  <c r="M5790" i="1"/>
  <c r="N5783" i="1"/>
  <c r="M5782" i="1"/>
  <c r="N5775" i="1"/>
  <c r="M5774" i="1"/>
  <c r="N5767" i="1"/>
  <c r="M5766" i="1"/>
  <c r="N5759" i="1"/>
  <c r="M5758" i="1"/>
  <c r="N5751" i="1"/>
  <c r="M5750" i="1"/>
  <c r="N5743" i="1"/>
  <c r="M5742" i="1"/>
  <c r="N5735" i="1"/>
  <c r="M5734" i="1"/>
  <c r="N5727" i="1"/>
  <c r="M5726" i="1"/>
  <c r="N5719" i="1"/>
  <c r="M5718" i="1"/>
  <c r="N5711" i="1"/>
  <c r="M5710" i="1"/>
  <c r="N5703" i="1"/>
  <c r="M5702" i="1"/>
  <c r="N5695" i="1"/>
  <c r="M5694" i="1"/>
  <c r="N5687" i="1"/>
  <c r="M5686" i="1"/>
  <c r="N5679" i="1"/>
  <c r="M5678" i="1"/>
  <c r="N5671" i="1"/>
  <c r="M5670" i="1"/>
  <c r="N5663" i="1"/>
  <c r="M5662" i="1"/>
  <c r="N5655" i="1"/>
  <c r="M5654" i="1"/>
  <c r="N5647" i="1"/>
  <c r="M5646" i="1"/>
  <c r="N5639" i="1"/>
  <c r="M5638" i="1"/>
  <c r="N5631" i="1"/>
  <c r="M5630" i="1"/>
  <c r="N5623" i="1"/>
  <c r="M5622" i="1"/>
  <c r="N5615" i="1"/>
  <c r="M5614" i="1"/>
  <c r="N5607" i="1"/>
  <c r="M5606" i="1"/>
  <c r="N5599" i="1"/>
  <c r="M5598" i="1"/>
  <c r="N5591" i="1"/>
  <c r="M5590" i="1"/>
  <c r="N5583" i="1"/>
  <c r="M5582" i="1"/>
  <c r="N5575" i="1"/>
  <c r="M5574" i="1"/>
  <c r="N5567" i="1"/>
  <c r="M5566" i="1"/>
  <c r="N5559" i="1"/>
  <c r="M5558" i="1"/>
  <c r="N5551" i="1"/>
  <c r="M5550" i="1"/>
  <c r="N5543" i="1"/>
  <c r="M5542" i="1"/>
  <c r="N5535" i="1"/>
  <c r="M5534" i="1"/>
  <c r="N5527" i="1"/>
  <c r="M5526" i="1"/>
  <c r="N5519" i="1"/>
  <c r="M5518" i="1"/>
  <c r="N5511" i="1"/>
  <c r="M5510" i="1"/>
  <c r="N5503" i="1"/>
  <c r="M5502" i="1"/>
  <c r="N5495" i="1"/>
  <c r="M5494" i="1"/>
  <c r="N5487" i="1"/>
  <c r="M5486" i="1"/>
  <c r="N5479" i="1"/>
  <c r="M5478" i="1"/>
  <c r="N5471" i="1"/>
  <c r="M5470" i="1"/>
  <c r="N5463" i="1"/>
  <c r="M5462" i="1"/>
  <c r="N5455" i="1"/>
  <c r="M5454" i="1"/>
  <c r="N5447" i="1"/>
  <c r="M5446" i="1"/>
  <c r="N5439" i="1"/>
  <c r="M5438" i="1"/>
  <c r="N5431" i="1"/>
  <c r="M5430" i="1"/>
  <c r="N5423" i="1"/>
  <c r="M5422" i="1"/>
  <c r="N5415" i="1"/>
  <c r="M5414" i="1"/>
  <c r="N5407" i="1"/>
  <c r="M5406" i="1"/>
  <c r="N5399" i="1"/>
  <c r="M5398" i="1"/>
  <c r="N5391" i="1"/>
  <c r="M5390" i="1"/>
  <c r="N5383" i="1"/>
  <c r="M5382" i="1"/>
  <c r="N5375" i="1"/>
  <c r="M5374" i="1"/>
  <c r="N5367" i="1"/>
  <c r="M5366" i="1"/>
  <c r="N5359" i="1"/>
  <c r="M5358" i="1"/>
  <c r="N5351" i="1"/>
  <c r="M5350" i="1"/>
  <c r="N5343" i="1"/>
  <c r="M5342" i="1"/>
  <c r="N5335" i="1"/>
  <c r="M5334" i="1"/>
  <c r="N5327" i="1"/>
  <c r="M5326" i="1"/>
  <c r="N5319" i="1"/>
  <c r="M5318" i="1"/>
  <c r="N5311" i="1"/>
  <c r="M5310" i="1"/>
  <c r="N5303" i="1"/>
  <c r="M5302" i="1"/>
  <c r="N5295" i="1"/>
  <c r="M5294" i="1"/>
  <c r="N5287" i="1"/>
  <c r="M5286" i="1"/>
  <c r="N5279" i="1"/>
  <c r="M5278" i="1"/>
  <c r="N5271" i="1"/>
  <c r="M5270" i="1"/>
  <c r="N5263" i="1"/>
  <c r="M5262" i="1"/>
  <c r="N5256" i="1"/>
  <c r="L5255" i="1"/>
  <c r="M5251" i="1"/>
  <c r="N5246" i="1"/>
  <c r="N5241" i="1"/>
  <c r="M5236" i="1"/>
  <c r="M5231" i="1"/>
  <c r="N5227" i="1"/>
  <c r="M5221" i="1"/>
  <c r="M5216" i="1"/>
  <c r="N5212" i="1"/>
  <c r="L5206" i="1"/>
  <c r="M5201" i="1"/>
  <c r="N5197" i="1"/>
  <c r="N5192" i="1"/>
  <c r="L5191" i="1"/>
  <c r="M5187" i="1"/>
  <c r="N5182" i="1"/>
  <c r="N5177" i="1"/>
  <c r="M5172" i="1"/>
  <c r="M5167" i="1"/>
  <c r="N5163" i="1"/>
  <c r="M5157" i="1"/>
  <c r="M5152" i="1"/>
  <c r="N5148" i="1"/>
  <c r="L5142" i="1"/>
  <c r="M5137" i="1"/>
  <c r="N5133" i="1"/>
  <c r="N5128" i="1"/>
  <c r="L5127" i="1"/>
  <c r="M5123" i="1"/>
  <c r="N5118" i="1"/>
  <c r="N5113" i="1"/>
  <c r="M5108" i="1"/>
  <c r="M5103" i="1"/>
  <c r="N5099" i="1"/>
  <c r="M5093" i="1"/>
  <c r="M5088" i="1"/>
  <c r="N5084" i="1"/>
  <c r="L5078" i="1"/>
  <c r="M5073" i="1"/>
  <c r="N5062" i="1"/>
  <c r="N5059" i="1"/>
  <c r="L5054" i="1"/>
  <c r="L5053" i="1"/>
  <c r="N5053" i="1"/>
  <c r="M5051" i="1"/>
  <c r="M5039" i="1"/>
  <c r="L5031" i="1"/>
  <c r="N5031" i="1"/>
  <c r="N5027" i="1"/>
  <c r="L5017" i="1"/>
  <c r="K4998" i="1"/>
  <c r="M4998" i="1"/>
  <c r="M4993" i="1"/>
  <c r="L4989" i="1"/>
  <c r="N4989" i="1"/>
  <c r="M4987" i="1"/>
  <c r="L4967" i="1"/>
  <c r="N4967" i="1"/>
  <c r="N4963" i="1"/>
  <c r="L4953" i="1"/>
  <c r="K4934" i="1"/>
  <c r="M4934" i="1"/>
  <c r="M4929" i="1"/>
  <c r="L4925" i="1"/>
  <c r="N4925" i="1"/>
  <c r="M4923" i="1"/>
  <c r="L4903" i="1"/>
  <c r="N4903" i="1"/>
  <c r="N4899" i="1"/>
  <c r="L4889" i="1"/>
  <c r="K4870" i="1"/>
  <c r="M4870" i="1"/>
  <c r="M4865" i="1"/>
  <c r="L4861" i="1"/>
  <c r="N4861" i="1"/>
  <c r="M4859" i="1"/>
  <c r="L4839" i="1"/>
  <c r="N4839" i="1"/>
  <c r="N4835" i="1"/>
  <c r="L4825" i="1"/>
  <c r="K4806" i="1"/>
  <c r="M4806" i="1"/>
  <c r="M4801" i="1"/>
  <c r="L4797" i="1"/>
  <c r="N4797" i="1"/>
  <c r="M4795" i="1"/>
  <c r="L4775" i="1"/>
  <c r="N4775" i="1"/>
  <c r="N4771" i="1"/>
  <c r="L4761" i="1"/>
  <c r="K4742" i="1"/>
  <c r="M4742" i="1"/>
  <c r="M4737" i="1"/>
  <c r="L4733" i="1"/>
  <c r="N4733" i="1"/>
  <c r="M4731" i="1"/>
  <c r="L4711" i="1"/>
  <c r="N4711" i="1"/>
  <c r="N4707" i="1"/>
  <c r="L4697" i="1"/>
  <c r="K4678" i="1"/>
  <c r="M4678" i="1"/>
  <c r="M4673" i="1"/>
  <c r="L4669" i="1"/>
  <c r="N4669" i="1"/>
  <c r="M4667" i="1"/>
  <c r="L4647" i="1"/>
  <c r="N4647" i="1"/>
  <c r="N4643" i="1"/>
  <c r="L4633" i="1"/>
  <c r="M4617" i="1"/>
  <c r="N4617" i="1"/>
  <c r="K4598" i="1"/>
  <c r="M4598" i="1"/>
  <c r="M4571" i="1"/>
  <c r="K4567" i="1"/>
  <c r="L4567" i="1"/>
  <c r="N4567" i="1"/>
  <c r="N4563" i="1"/>
  <c r="M4553" i="1"/>
  <c r="N4553" i="1"/>
  <c r="K4534" i="1"/>
  <c r="M4534" i="1"/>
  <c r="M4505" i="1"/>
  <c r="N4505" i="1"/>
  <c r="K4495" i="1"/>
  <c r="L4495" i="1"/>
  <c r="M4495" i="1"/>
  <c r="N4495" i="1"/>
  <c r="K4470" i="1"/>
  <c r="L4470" i="1"/>
  <c r="M4470" i="1"/>
  <c r="M4441" i="1"/>
  <c r="N4441" i="1"/>
  <c r="K4431" i="1"/>
  <c r="L4431" i="1"/>
  <c r="M4431" i="1"/>
  <c r="N4431" i="1"/>
  <c r="K4406" i="1"/>
  <c r="L4406" i="1"/>
  <c r="M4406" i="1"/>
  <c r="M4377" i="1"/>
  <c r="N4377" i="1"/>
  <c r="K4367" i="1"/>
  <c r="L4367" i="1"/>
  <c r="M4367" i="1"/>
  <c r="N4367" i="1"/>
  <c r="K4342" i="1"/>
  <c r="L4342" i="1"/>
  <c r="M4342" i="1"/>
  <c r="M4313" i="1"/>
  <c r="N4313" i="1"/>
  <c r="K4303" i="1"/>
  <c r="L4303" i="1"/>
  <c r="M4303" i="1"/>
  <c r="N4303" i="1"/>
  <c r="K4278" i="1"/>
  <c r="L4278" i="1"/>
  <c r="M4278" i="1"/>
  <c r="M4249" i="1"/>
  <c r="N4249" i="1"/>
  <c r="K4239" i="1"/>
  <c r="L4239" i="1"/>
  <c r="M4239" i="1"/>
  <c r="N4239" i="1"/>
  <c r="K4214" i="1"/>
  <c r="L4214" i="1"/>
  <c r="M4214" i="1"/>
  <c r="M4185" i="1"/>
  <c r="N4185" i="1"/>
  <c r="K4175" i="1"/>
  <c r="L4175" i="1"/>
  <c r="M4175" i="1"/>
  <c r="N4175" i="1"/>
  <c r="K4150" i="1"/>
  <c r="L4150" i="1"/>
  <c r="M4150" i="1"/>
  <c r="M4121" i="1"/>
  <c r="N4121" i="1"/>
  <c r="K4111" i="1"/>
  <c r="L4111" i="1"/>
  <c r="M4111" i="1"/>
  <c r="N4111" i="1"/>
  <c r="K4086" i="1"/>
  <c r="L4086" i="1"/>
  <c r="M4086" i="1"/>
  <c r="K4056" i="1"/>
  <c r="L4056" i="1"/>
  <c r="M4056" i="1"/>
  <c r="N4056" i="1"/>
  <c r="L4052" i="1"/>
  <c r="K4052" i="1"/>
  <c r="M4052" i="1"/>
  <c r="N4052" i="1"/>
  <c r="K4042" i="1"/>
  <c r="L4042" i="1"/>
  <c r="M4042" i="1"/>
  <c r="N4042" i="1"/>
  <c r="K4027" i="1"/>
  <c r="L4027" i="1"/>
  <c r="M4027" i="1"/>
  <c r="N4027" i="1"/>
  <c r="N4022" i="1"/>
  <c r="K4022" i="1"/>
  <c r="L4022" i="1"/>
  <c r="M4022" i="1"/>
  <c r="L4012" i="1"/>
  <c r="K4012" i="1"/>
  <c r="M4012" i="1"/>
  <c r="N4012" i="1"/>
  <c r="M3973" i="1"/>
  <c r="K3973" i="1"/>
  <c r="L3973" i="1"/>
  <c r="N3973" i="1"/>
  <c r="K3944" i="1"/>
  <c r="N3944" i="1"/>
  <c r="L3932" i="1"/>
  <c r="N3932" i="1"/>
  <c r="L3898" i="1"/>
  <c r="M3898" i="1"/>
  <c r="K3898" i="1"/>
  <c r="N3898" i="1"/>
  <c r="L3829" i="1"/>
  <c r="N3829" i="1"/>
  <c r="K3829" i="1"/>
  <c r="M3829" i="1"/>
  <c r="N3812" i="1"/>
  <c r="K3812" i="1"/>
  <c r="L3812" i="1"/>
  <c r="M3812" i="1"/>
  <c r="K3789" i="1"/>
  <c r="M3789" i="1"/>
  <c r="N3789" i="1"/>
  <c r="L3789" i="1"/>
  <c r="K3760" i="1"/>
  <c r="M3760" i="1"/>
  <c r="N3760" i="1"/>
  <c r="L3750" i="1"/>
  <c r="N3750" i="1"/>
  <c r="L3682" i="1"/>
  <c r="M3682" i="1"/>
  <c r="N3682" i="1"/>
  <c r="K3682" i="1"/>
  <c r="L3554" i="1"/>
  <c r="K3554" i="1"/>
  <c r="M3554" i="1"/>
  <c r="N3554" i="1"/>
  <c r="K3397" i="1"/>
  <c r="M3397" i="1"/>
  <c r="N3397" i="1"/>
  <c r="L3397" i="1"/>
  <c r="L5061" i="1"/>
  <c r="N5061" i="1"/>
  <c r="L4815" i="1"/>
  <c r="N4815" i="1"/>
  <c r="L4751" i="1"/>
  <c r="N4751" i="1"/>
  <c r="L4687" i="1"/>
  <c r="N4687" i="1"/>
  <c r="L4623" i="1"/>
  <c r="N4623" i="1"/>
  <c r="M4609" i="1"/>
  <c r="N4609" i="1"/>
  <c r="M4545" i="1"/>
  <c r="N4545" i="1"/>
  <c r="K4478" i="1"/>
  <c r="L4478" i="1"/>
  <c r="M4478" i="1"/>
  <c r="K4375" i="1"/>
  <c r="L4375" i="1"/>
  <c r="M4375" i="1"/>
  <c r="N4375" i="1"/>
  <c r="K4350" i="1"/>
  <c r="L4350" i="1"/>
  <c r="M4350" i="1"/>
  <c r="M4321" i="1"/>
  <c r="N4321" i="1"/>
  <c r="M4257" i="1"/>
  <c r="N4257" i="1"/>
  <c r="K4183" i="1"/>
  <c r="L4183" i="1"/>
  <c r="M4183" i="1"/>
  <c r="N4183" i="1"/>
  <c r="K4158" i="1"/>
  <c r="L4158" i="1"/>
  <c r="M4158" i="1"/>
  <c r="M4129" i="1"/>
  <c r="N4129" i="1"/>
  <c r="K4119" i="1"/>
  <c r="L4119" i="1"/>
  <c r="M4119" i="1"/>
  <c r="N4119" i="1"/>
  <c r="K4094" i="1"/>
  <c r="L4094" i="1"/>
  <c r="M4094" i="1"/>
  <c r="L4068" i="1"/>
  <c r="N4068" i="1"/>
  <c r="M4061" i="1"/>
  <c r="K4061" i="1"/>
  <c r="L4061" i="1"/>
  <c r="N4061" i="1"/>
  <c r="L3962" i="1"/>
  <c r="M3962" i="1"/>
  <c r="K3962" i="1"/>
  <c r="N3962" i="1"/>
  <c r="K3947" i="1"/>
  <c r="M3947" i="1"/>
  <c r="N3947" i="1"/>
  <c r="L3947" i="1"/>
  <c r="L3938" i="1"/>
  <c r="M3938" i="1"/>
  <c r="K3938" i="1"/>
  <c r="N3938" i="1"/>
  <c r="L3864" i="1"/>
  <c r="N3864" i="1"/>
  <c r="K3825" i="1"/>
  <c r="M3825" i="1"/>
  <c r="M3776" i="1"/>
  <c r="N3776" i="1"/>
  <c r="M3726" i="1"/>
  <c r="K3726" i="1"/>
  <c r="L3726" i="1"/>
  <c r="N3726" i="1"/>
  <c r="L3686" i="1"/>
  <c r="M3686" i="1"/>
  <c r="N3686" i="1"/>
  <c r="K3686" i="1"/>
  <c r="M3662" i="1"/>
  <c r="N3662" i="1"/>
  <c r="K3656" i="1"/>
  <c r="L3656" i="1"/>
  <c r="M3656" i="1"/>
  <c r="M3579" i="1"/>
  <c r="L3579" i="1"/>
  <c r="N3579" i="1"/>
  <c r="K3579" i="1"/>
  <c r="K3558" i="1"/>
  <c r="L3558" i="1"/>
  <c r="M3558" i="1"/>
  <c r="N3558" i="1"/>
  <c r="L3408" i="1"/>
  <c r="N3408" i="1"/>
  <c r="K3408" i="1"/>
  <c r="M3408" i="1"/>
  <c r="L3333" i="1"/>
  <c r="K3333" i="1"/>
  <c r="N3333" i="1"/>
  <c r="M3333" i="1"/>
  <c r="K3289" i="1"/>
  <c r="M3289" i="1"/>
  <c r="N3289" i="1"/>
  <c r="K3284" i="1"/>
  <c r="N3284" i="1"/>
  <c r="L3284" i="1"/>
  <c r="L3253" i="1"/>
  <c r="K3253" i="1"/>
  <c r="N3253" i="1"/>
  <c r="K3163" i="1"/>
  <c r="M3163" i="1"/>
  <c r="N3163" i="1"/>
  <c r="K3116" i="1"/>
  <c r="L3116" i="1"/>
  <c r="M3116" i="1"/>
  <c r="N3116" i="1"/>
  <c r="L3101" i="1"/>
  <c r="M3101" i="1"/>
  <c r="N3101" i="1"/>
  <c r="K3101" i="1"/>
  <c r="M3087" i="1"/>
  <c r="K3087" i="1"/>
  <c r="L3087" i="1"/>
  <c r="N3087" i="1"/>
  <c r="K2978" i="1"/>
  <c r="L2978" i="1"/>
  <c r="M2978" i="1"/>
  <c r="N2978" i="1"/>
  <c r="M2959" i="1"/>
  <c r="K2959" i="1"/>
  <c r="L2959" i="1"/>
  <c r="N2959" i="1"/>
  <c r="K2933" i="1"/>
  <c r="M2933" i="1"/>
  <c r="L2933" i="1"/>
  <c r="N2933" i="1"/>
  <c r="L2910" i="1"/>
  <c r="N2910" i="1"/>
  <c r="K2910" i="1"/>
  <c r="M2910" i="1"/>
  <c r="K2898" i="1"/>
  <c r="L2898" i="1"/>
  <c r="M2898" i="1"/>
  <c r="N2898" i="1"/>
  <c r="L2892" i="1"/>
  <c r="K2892" i="1"/>
  <c r="M2892" i="1"/>
  <c r="N2892" i="1"/>
  <c r="K2885" i="1"/>
  <c r="M2885" i="1"/>
  <c r="N2885" i="1"/>
  <c r="L2885" i="1"/>
  <c r="M2727" i="1"/>
  <c r="K2727" i="1"/>
  <c r="L2727" i="1"/>
  <c r="N2727" i="1"/>
  <c r="L5871" i="1"/>
  <c r="L5863" i="1"/>
  <c r="L5855" i="1"/>
  <c r="L5847" i="1"/>
  <c r="L5839" i="1"/>
  <c r="L5831" i="1"/>
  <c r="L5823" i="1"/>
  <c r="L5815" i="1"/>
  <c r="L5807" i="1"/>
  <c r="L5799" i="1"/>
  <c r="L5791" i="1"/>
  <c r="L5783" i="1"/>
  <c r="L5775" i="1"/>
  <c r="L5767" i="1"/>
  <c r="L5759" i="1"/>
  <c r="L5751" i="1"/>
  <c r="L5743" i="1"/>
  <c r="L5735" i="1"/>
  <c r="L5727" i="1"/>
  <c r="L5719" i="1"/>
  <c r="L5711" i="1"/>
  <c r="L5703" i="1"/>
  <c r="L5695" i="1"/>
  <c r="L5687" i="1"/>
  <c r="L5679" i="1"/>
  <c r="L5671" i="1"/>
  <c r="L5663" i="1"/>
  <c r="L5655" i="1"/>
  <c r="L5647" i="1"/>
  <c r="L5639" i="1"/>
  <c r="L5631" i="1"/>
  <c r="L5623" i="1"/>
  <c r="L5615" i="1"/>
  <c r="L5607" i="1"/>
  <c r="L5599" i="1"/>
  <c r="L5591" i="1"/>
  <c r="L5583" i="1"/>
  <c r="L5575" i="1"/>
  <c r="L5567" i="1"/>
  <c r="L5559" i="1"/>
  <c r="L5551" i="1"/>
  <c r="L5543" i="1"/>
  <c r="L5535" i="1"/>
  <c r="L5527" i="1"/>
  <c r="L5519" i="1"/>
  <c r="L5511" i="1"/>
  <c r="L5503" i="1"/>
  <c r="L5495" i="1"/>
  <c r="L5487" i="1"/>
  <c r="L5479" i="1"/>
  <c r="L5471" i="1"/>
  <c r="L5463" i="1"/>
  <c r="L5455" i="1"/>
  <c r="L5447" i="1"/>
  <c r="L5439" i="1"/>
  <c r="M5252" i="1"/>
  <c r="K5246" i="1"/>
  <c r="M5237" i="1"/>
  <c r="K5231" i="1"/>
  <c r="L5222" i="1"/>
  <c r="L5212" i="1"/>
  <c r="L5207" i="1"/>
  <c r="K5197" i="1"/>
  <c r="M5188" i="1"/>
  <c r="K5182" i="1"/>
  <c r="M5173" i="1"/>
  <c r="K5167" i="1"/>
  <c r="L5158" i="1"/>
  <c r="L5148" i="1"/>
  <c r="L5143" i="1"/>
  <c r="K5133" i="1"/>
  <c r="M5124" i="1"/>
  <c r="K5118" i="1"/>
  <c r="M5109" i="1"/>
  <c r="K5103" i="1"/>
  <c r="L5094" i="1"/>
  <c r="L5084" i="1"/>
  <c r="L5079" i="1"/>
  <c r="L5070" i="1"/>
  <c r="L5069" i="1"/>
  <c r="N5069" i="1"/>
  <c r="M5067" i="1"/>
  <c r="K5062" i="1"/>
  <c r="K5059" i="1"/>
  <c r="L5047" i="1"/>
  <c r="K5039" i="1"/>
  <c r="L5033" i="1"/>
  <c r="K5027" i="1"/>
  <c r="K5014" i="1"/>
  <c r="M5014" i="1"/>
  <c r="L5005" i="1"/>
  <c r="N5005" i="1"/>
  <c r="M5003" i="1"/>
  <c r="K4993" i="1"/>
  <c r="L4983" i="1"/>
  <c r="N4983" i="1"/>
  <c r="L4969" i="1"/>
  <c r="K4963" i="1"/>
  <c r="K4950" i="1"/>
  <c r="M4950" i="1"/>
  <c r="L4941" i="1"/>
  <c r="N4941" i="1"/>
  <c r="M4939" i="1"/>
  <c r="K4929" i="1"/>
  <c r="L4919" i="1"/>
  <c r="N4919" i="1"/>
  <c r="L4905" i="1"/>
  <c r="K4899" i="1"/>
  <c r="K4886" i="1"/>
  <c r="M4886" i="1"/>
  <c r="L4877" i="1"/>
  <c r="N4877" i="1"/>
  <c r="M4875" i="1"/>
  <c r="K4865" i="1"/>
  <c r="L4855" i="1"/>
  <c r="N4855" i="1"/>
  <c r="L4841" i="1"/>
  <c r="K4835" i="1"/>
  <c r="K4822" i="1"/>
  <c r="M4822" i="1"/>
  <c r="L4813" i="1"/>
  <c r="N4813" i="1"/>
  <c r="M4811" i="1"/>
  <c r="K4801" i="1"/>
  <c r="L4791" i="1"/>
  <c r="N4791" i="1"/>
  <c r="L4777" i="1"/>
  <c r="K4771" i="1"/>
  <c r="K4758" i="1"/>
  <c r="M4758" i="1"/>
  <c r="L4749" i="1"/>
  <c r="N4749" i="1"/>
  <c r="M4747" i="1"/>
  <c r="K4737" i="1"/>
  <c r="L4727" i="1"/>
  <c r="N4727" i="1"/>
  <c r="L4713" i="1"/>
  <c r="K4707" i="1"/>
  <c r="K4694" i="1"/>
  <c r="M4694" i="1"/>
  <c r="L4685" i="1"/>
  <c r="N4685" i="1"/>
  <c r="M4683" i="1"/>
  <c r="K4673" i="1"/>
  <c r="L4663" i="1"/>
  <c r="N4663" i="1"/>
  <c r="L4649" i="1"/>
  <c r="K4643" i="1"/>
  <c r="K4630" i="1"/>
  <c r="M4630" i="1"/>
  <c r="L4621" i="1"/>
  <c r="N4621" i="1"/>
  <c r="M4619" i="1"/>
  <c r="K4615" i="1"/>
  <c r="L4615" i="1"/>
  <c r="N4615" i="1"/>
  <c r="M4601" i="1"/>
  <c r="N4601" i="1"/>
  <c r="K4582" i="1"/>
  <c r="M4582" i="1"/>
  <c r="K4563" i="1"/>
  <c r="M4555" i="1"/>
  <c r="K4551" i="1"/>
  <c r="L4551" i="1"/>
  <c r="N4551" i="1"/>
  <c r="M4537" i="1"/>
  <c r="N4537" i="1"/>
  <c r="M4521" i="1"/>
  <c r="N4521" i="1"/>
  <c r="K4511" i="1"/>
  <c r="L4511" i="1"/>
  <c r="M4511" i="1"/>
  <c r="N4511" i="1"/>
  <c r="K4486" i="1"/>
  <c r="L4486" i="1"/>
  <c r="M4486" i="1"/>
  <c r="M4457" i="1"/>
  <c r="N4457" i="1"/>
  <c r="K4447" i="1"/>
  <c r="L4447" i="1"/>
  <c r="M4447" i="1"/>
  <c r="N4447" i="1"/>
  <c r="K4422" i="1"/>
  <c r="L4422" i="1"/>
  <c r="M4422" i="1"/>
  <c r="M4393" i="1"/>
  <c r="N4393" i="1"/>
  <c r="K4383" i="1"/>
  <c r="L4383" i="1"/>
  <c r="M4383" i="1"/>
  <c r="N4383" i="1"/>
  <c r="K4358" i="1"/>
  <c r="L4358" i="1"/>
  <c r="M4358" i="1"/>
  <c r="M4329" i="1"/>
  <c r="N4329" i="1"/>
  <c r="K4319" i="1"/>
  <c r="L4319" i="1"/>
  <c r="M4319" i="1"/>
  <c r="N4319" i="1"/>
  <c r="K4294" i="1"/>
  <c r="L4294" i="1"/>
  <c r="M4294" i="1"/>
  <c r="M4265" i="1"/>
  <c r="N4265" i="1"/>
  <c r="K4255" i="1"/>
  <c r="L4255" i="1"/>
  <c r="M4255" i="1"/>
  <c r="N4255" i="1"/>
  <c r="K4230" i="1"/>
  <c r="L4230" i="1"/>
  <c r="M4230" i="1"/>
  <c r="M4201" i="1"/>
  <c r="N4201" i="1"/>
  <c r="K4191" i="1"/>
  <c r="L4191" i="1"/>
  <c r="M4191" i="1"/>
  <c r="N4191" i="1"/>
  <c r="K4166" i="1"/>
  <c r="L4166" i="1"/>
  <c r="M4166" i="1"/>
  <c r="M4137" i="1"/>
  <c r="N4137" i="1"/>
  <c r="K4127" i="1"/>
  <c r="L4127" i="1"/>
  <c r="M4127" i="1"/>
  <c r="N4127" i="1"/>
  <c r="K4102" i="1"/>
  <c r="L4102" i="1"/>
  <c r="M4102" i="1"/>
  <c r="M4073" i="1"/>
  <c r="N4073" i="1"/>
  <c r="L3996" i="1"/>
  <c r="N3996" i="1"/>
  <c r="L3940" i="1"/>
  <c r="N3940" i="1"/>
  <c r="K3940" i="1"/>
  <c r="M3940" i="1"/>
  <c r="K3928" i="1"/>
  <c r="L3928" i="1"/>
  <c r="M3928" i="1"/>
  <c r="N3928" i="1"/>
  <c r="K3873" i="1"/>
  <c r="M3873" i="1"/>
  <c r="N3873" i="1"/>
  <c r="L3873" i="1"/>
  <c r="K3832" i="1"/>
  <c r="L3832" i="1"/>
  <c r="M3832" i="1"/>
  <c r="N3832" i="1"/>
  <c r="K3697" i="1"/>
  <c r="M3697" i="1"/>
  <c r="N3697" i="1"/>
  <c r="L3697" i="1"/>
  <c r="K3593" i="1"/>
  <c r="L3593" i="1"/>
  <c r="M3593" i="1"/>
  <c r="N3593" i="1"/>
  <c r="N3588" i="1"/>
  <c r="K3588" i="1"/>
  <c r="L3588" i="1"/>
  <c r="M3588" i="1"/>
  <c r="L3584" i="1"/>
  <c r="M3584" i="1"/>
  <c r="N3584" i="1"/>
  <c r="K3584" i="1"/>
  <c r="K3457" i="1"/>
  <c r="L3457" i="1"/>
  <c r="N3457" i="1"/>
  <c r="M3457" i="1"/>
  <c r="L3422" i="1"/>
  <c r="N3422" i="1"/>
  <c r="M3422" i="1"/>
  <c r="K3422" i="1"/>
  <c r="L5029" i="1"/>
  <c r="N5029" i="1"/>
  <c r="L5007" i="1"/>
  <c r="N5007" i="1"/>
  <c r="L4965" i="1"/>
  <c r="N4965" i="1"/>
  <c r="L4943" i="1"/>
  <c r="N4943" i="1"/>
  <c r="L4901" i="1"/>
  <c r="N4901" i="1"/>
  <c r="L4837" i="1"/>
  <c r="N4837" i="1"/>
  <c r="K4782" i="1"/>
  <c r="M4782" i="1"/>
  <c r="K4718" i="1"/>
  <c r="M4718" i="1"/>
  <c r="K4654" i="1"/>
  <c r="M4654" i="1"/>
  <c r="L4645" i="1"/>
  <c r="N4645" i="1"/>
  <c r="K4590" i="1"/>
  <c r="M4590" i="1"/>
  <c r="K4559" i="1"/>
  <c r="L4559" i="1"/>
  <c r="N4559" i="1"/>
  <c r="M4513" i="1"/>
  <c r="N4513" i="1"/>
  <c r="K4503" i="1"/>
  <c r="L4503" i="1"/>
  <c r="M4503" i="1"/>
  <c r="N4503" i="1"/>
  <c r="K4414" i="1"/>
  <c r="L4414" i="1"/>
  <c r="M4414" i="1"/>
  <c r="M4385" i="1"/>
  <c r="N4385" i="1"/>
  <c r="K4311" i="1"/>
  <c r="L4311" i="1"/>
  <c r="M4311" i="1"/>
  <c r="N4311" i="1"/>
  <c r="K4247" i="1"/>
  <c r="L4247" i="1"/>
  <c r="M4247" i="1"/>
  <c r="N4247" i="1"/>
  <c r="K4222" i="1"/>
  <c r="L4222" i="1"/>
  <c r="M4222" i="1"/>
  <c r="M4193" i="1"/>
  <c r="N4193" i="1"/>
  <c r="L5023" i="1"/>
  <c r="N5023" i="1"/>
  <c r="K4990" i="1"/>
  <c r="M4990" i="1"/>
  <c r="L4981" i="1"/>
  <c r="N4981" i="1"/>
  <c r="L4959" i="1"/>
  <c r="N4959" i="1"/>
  <c r="K4926" i="1"/>
  <c r="M4926" i="1"/>
  <c r="L4917" i="1"/>
  <c r="N4917" i="1"/>
  <c r="L4895" i="1"/>
  <c r="N4895" i="1"/>
  <c r="K4862" i="1"/>
  <c r="M4862" i="1"/>
  <c r="L4853" i="1"/>
  <c r="N4853" i="1"/>
  <c r="L4831" i="1"/>
  <c r="N4831" i="1"/>
  <c r="K4798" i="1"/>
  <c r="M4798" i="1"/>
  <c r="L4789" i="1"/>
  <c r="N4789" i="1"/>
  <c r="L4767" i="1"/>
  <c r="N4767" i="1"/>
  <c r="K4734" i="1"/>
  <c r="M4734" i="1"/>
  <c r="L4725" i="1"/>
  <c r="N4725" i="1"/>
  <c r="L4703" i="1"/>
  <c r="N4703" i="1"/>
  <c r="K4670" i="1"/>
  <c r="M4670" i="1"/>
  <c r="L4661" i="1"/>
  <c r="N4661" i="1"/>
  <c r="L4639" i="1"/>
  <c r="N4639" i="1"/>
  <c r="K4607" i="1"/>
  <c r="L4607" i="1"/>
  <c r="N4607" i="1"/>
  <c r="M4593" i="1"/>
  <c r="N4593" i="1"/>
  <c r="K4574" i="1"/>
  <c r="M4574" i="1"/>
  <c r="K4543" i="1"/>
  <c r="L4543" i="1"/>
  <c r="N4543" i="1"/>
  <c r="M4529" i="1"/>
  <c r="N4529" i="1"/>
  <c r="K4519" i="1"/>
  <c r="L4519" i="1"/>
  <c r="M4519" i="1"/>
  <c r="N4519" i="1"/>
  <c r="K4494" i="1"/>
  <c r="L4494" i="1"/>
  <c r="M4494" i="1"/>
  <c r="M4465" i="1"/>
  <c r="N4465" i="1"/>
  <c r="K4455" i="1"/>
  <c r="L4455" i="1"/>
  <c r="M4455" i="1"/>
  <c r="N4455" i="1"/>
  <c r="K4430" i="1"/>
  <c r="L4430" i="1"/>
  <c r="M4430" i="1"/>
  <c r="M4401" i="1"/>
  <c r="N4401" i="1"/>
  <c r="K4391" i="1"/>
  <c r="L4391" i="1"/>
  <c r="M4391" i="1"/>
  <c r="N4391" i="1"/>
  <c r="K4366" i="1"/>
  <c r="L4366" i="1"/>
  <c r="M4366" i="1"/>
  <c r="M4337" i="1"/>
  <c r="N4337" i="1"/>
  <c r="K4327" i="1"/>
  <c r="L4327" i="1"/>
  <c r="M4327" i="1"/>
  <c r="N4327" i="1"/>
  <c r="K4302" i="1"/>
  <c r="L4302" i="1"/>
  <c r="M4302" i="1"/>
  <c r="M4273" i="1"/>
  <c r="N4273" i="1"/>
  <c r="K4263" i="1"/>
  <c r="L4263" i="1"/>
  <c r="M4263" i="1"/>
  <c r="N4263" i="1"/>
  <c r="K4238" i="1"/>
  <c r="L4238" i="1"/>
  <c r="M4238" i="1"/>
  <c r="M4209" i="1"/>
  <c r="N4209" i="1"/>
  <c r="K4199" i="1"/>
  <c r="L4199" i="1"/>
  <c r="M4199" i="1"/>
  <c r="N4199" i="1"/>
  <c r="K4174" i="1"/>
  <c r="L4174" i="1"/>
  <c r="M4174" i="1"/>
  <c r="M4145" i="1"/>
  <c r="N4145" i="1"/>
  <c r="K4135" i="1"/>
  <c r="L4135" i="1"/>
  <c r="M4135" i="1"/>
  <c r="N4135" i="1"/>
  <c r="K4110" i="1"/>
  <c r="L4110" i="1"/>
  <c r="M4110" i="1"/>
  <c r="M4081" i="1"/>
  <c r="N4081" i="1"/>
  <c r="K4071" i="1"/>
  <c r="L4071" i="1"/>
  <c r="M4071" i="1"/>
  <c r="N4071" i="1"/>
  <c r="K4067" i="1"/>
  <c r="L4067" i="1"/>
  <c r="M4067" i="1"/>
  <c r="N4067" i="1"/>
  <c r="K4002" i="1"/>
  <c r="L4002" i="1"/>
  <c r="M4002" i="1"/>
  <c r="K3849" i="1"/>
  <c r="L3849" i="1"/>
  <c r="N3849" i="1"/>
  <c r="M3849" i="1"/>
  <c r="N3844" i="1"/>
  <c r="L3844" i="1"/>
  <c r="N3820" i="1"/>
  <c r="M3820" i="1"/>
  <c r="K3820" i="1"/>
  <c r="L3820" i="1"/>
  <c r="L3798" i="1"/>
  <c r="M3798" i="1"/>
  <c r="L3736" i="1"/>
  <c r="N3736" i="1"/>
  <c r="L3701" i="1"/>
  <c r="M3701" i="1"/>
  <c r="N3701" i="1"/>
  <c r="K3701" i="1"/>
  <c r="L3618" i="1"/>
  <c r="K3618" i="1"/>
  <c r="M3618" i="1"/>
  <c r="N3618" i="1"/>
  <c r="L3578" i="1"/>
  <c r="K3578" i="1"/>
  <c r="M3578" i="1"/>
  <c r="N3578" i="1"/>
  <c r="K3569" i="1"/>
  <c r="L3569" i="1"/>
  <c r="M3569" i="1"/>
  <c r="N3569" i="1"/>
  <c r="K3545" i="1"/>
  <c r="M3545" i="1"/>
  <c r="N3545" i="1"/>
  <c r="N3436" i="1"/>
  <c r="L3436" i="1"/>
  <c r="M3436" i="1"/>
  <c r="K3436" i="1"/>
  <c r="K4974" i="1"/>
  <c r="M4974" i="1"/>
  <c r="K4910" i="1"/>
  <c r="M4910" i="1"/>
  <c r="L4879" i="1"/>
  <c r="N4879" i="1"/>
  <c r="K4846" i="1"/>
  <c r="M4846" i="1"/>
  <c r="L4773" i="1"/>
  <c r="N4773" i="1"/>
  <c r="L4709" i="1"/>
  <c r="N4709" i="1"/>
  <c r="M4449" i="1"/>
  <c r="N4449" i="1"/>
  <c r="K4439" i="1"/>
  <c r="L4439" i="1"/>
  <c r="M4439" i="1"/>
  <c r="N4439" i="1"/>
  <c r="K4286" i="1"/>
  <c r="L4286" i="1"/>
  <c r="M4286" i="1"/>
  <c r="N5643" i="1"/>
  <c r="N5635" i="1"/>
  <c r="N5627" i="1"/>
  <c r="N5619" i="1"/>
  <c r="N5611" i="1"/>
  <c r="N5603" i="1"/>
  <c r="N5595" i="1"/>
  <c r="N5587" i="1"/>
  <c r="N5579" i="1"/>
  <c r="N5571" i="1"/>
  <c r="N5563" i="1"/>
  <c r="N5555" i="1"/>
  <c r="N5547" i="1"/>
  <c r="N5539" i="1"/>
  <c r="N5531" i="1"/>
  <c r="N5523" i="1"/>
  <c r="N5515" i="1"/>
  <c r="N5507" i="1"/>
  <c r="N5499" i="1"/>
  <c r="N5491" i="1"/>
  <c r="N5483" i="1"/>
  <c r="N5475" i="1"/>
  <c r="N5467" i="1"/>
  <c r="N5459" i="1"/>
  <c r="N5451" i="1"/>
  <c r="N5443" i="1"/>
  <c r="N5435" i="1"/>
  <c r="N5427" i="1"/>
  <c r="N5419" i="1"/>
  <c r="N5411" i="1"/>
  <c r="N5403" i="1"/>
  <c r="N5395" i="1"/>
  <c r="N5387" i="1"/>
  <c r="N5379" i="1"/>
  <c r="N5371" i="1"/>
  <c r="N5363" i="1"/>
  <c r="N5355" i="1"/>
  <c r="N5347" i="1"/>
  <c r="N5339" i="1"/>
  <c r="N5331" i="1"/>
  <c r="N5323" i="1"/>
  <c r="N5315" i="1"/>
  <c r="N5307" i="1"/>
  <c r="N5299" i="1"/>
  <c r="N5291" i="1"/>
  <c r="N5283" i="1"/>
  <c r="N5275" i="1"/>
  <c r="N5267" i="1"/>
  <c r="N5259" i="1"/>
  <c r="N5224" i="1"/>
  <c r="N5209" i="1"/>
  <c r="N5195" i="1"/>
  <c r="N5160" i="1"/>
  <c r="N5145" i="1"/>
  <c r="N5131" i="1"/>
  <c r="N5096" i="1"/>
  <c r="N5081" i="1"/>
  <c r="N5049" i="1"/>
  <c r="K5044" i="1"/>
  <c r="M5044" i="1"/>
  <c r="K5030" i="1"/>
  <c r="M5030" i="1"/>
  <c r="L5021" i="1"/>
  <c r="N5021" i="1"/>
  <c r="L4999" i="1"/>
  <c r="N4999" i="1"/>
  <c r="K4966" i="1"/>
  <c r="M4966" i="1"/>
  <c r="L4957" i="1"/>
  <c r="N4957" i="1"/>
  <c r="L4935" i="1"/>
  <c r="N4935" i="1"/>
  <c r="K4902" i="1"/>
  <c r="M4902" i="1"/>
  <c r="L4893" i="1"/>
  <c r="N4893" i="1"/>
  <c r="L4871" i="1"/>
  <c r="N4871" i="1"/>
  <c r="K4838" i="1"/>
  <c r="M4838" i="1"/>
  <c r="L4829" i="1"/>
  <c r="N4829" i="1"/>
  <c r="L4807" i="1"/>
  <c r="N4807" i="1"/>
  <c r="K4774" i="1"/>
  <c r="M4774" i="1"/>
  <c r="L4765" i="1"/>
  <c r="N4765" i="1"/>
  <c r="L4743" i="1"/>
  <c r="N4743" i="1"/>
  <c r="K4710" i="1"/>
  <c r="M4710" i="1"/>
  <c r="L4701" i="1"/>
  <c r="N4701" i="1"/>
  <c r="L4679" i="1"/>
  <c r="N4679" i="1"/>
  <c r="K4646" i="1"/>
  <c r="M4646" i="1"/>
  <c r="L4637" i="1"/>
  <c r="N4637" i="1"/>
  <c r="K4599" i="1"/>
  <c r="L4599" i="1"/>
  <c r="N4599" i="1"/>
  <c r="M4585" i="1"/>
  <c r="N4585" i="1"/>
  <c r="K4566" i="1"/>
  <c r="M4566" i="1"/>
  <c r="K4535" i="1"/>
  <c r="L4535" i="1"/>
  <c r="N4535" i="1"/>
  <c r="K4527" i="1"/>
  <c r="L4527" i="1"/>
  <c r="M4527" i="1"/>
  <c r="N4527" i="1"/>
  <c r="K4502" i="1"/>
  <c r="L4502" i="1"/>
  <c r="M4502" i="1"/>
  <c r="M4473" i="1"/>
  <c r="N4473" i="1"/>
  <c r="K4463" i="1"/>
  <c r="L4463" i="1"/>
  <c r="M4463" i="1"/>
  <c r="N4463" i="1"/>
  <c r="K4438" i="1"/>
  <c r="L4438" i="1"/>
  <c r="M4438" i="1"/>
  <c r="M4409" i="1"/>
  <c r="N4409" i="1"/>
  <c r="K4399" i="1"/>
  <c r="L4399" i="1"/>
  <c r="M4399" i="1"/>
  <c r="N4399" i="1"/>
  <c r="K4374" i="1"/>
  <c r="L4374" i="1"/>
  <c r="M4374" i="1"/>
  <c r="L4369" i="1"/>
  <c r="M4345" i="1"/>
  <c r="N4345" i="1"/>
  <c r="K4335" i="1"/>
  <c r="L4335" i="1"/>
  <c r="M4335" i="1"/>
  <c r="N4335" i="1"/>
  <c r="K4310" i="1"/>
  <c r="L4310" i="1"/>
  <c r="M4310" i="1"/>
  <c r="L4305" i="1"/>
  <c r="M4281" i="1"/>
  <c r="N4281" i="1"/>
  <c r="K4271" i="1"/>
  <c r="L4271" i="1"/>
  <c r="M4271" i="1"/>
  <c r="N4271" i="1"/>
  <c r="K4246" i="1"/>
  <c r="L4246" i="1"/>
  <c r="M4246" i="1"/>
  <c r="L4241" i="1"/>
  <c r="M4217" i="1"/>
  <c r="N4217" i="1"/>
  <c r="K4207" i="1"/>
  <c r="L4207" i="1"/>
  <c r="M4207" i="1"/>
  <c r="N4207" i="1"/>
  <c r="K4182" i="1"/>
  <c r="L4182" i="1"/>
  <c r="M4182" i="1"/>
  <c r="L4177" i="1"/>
  <c r="M4153" i="1"/>
  <c r="N4153" i="1"/>
  <c r="K4143" i="1"/>
  <c r="L4143" i="1"/>
  <c r="M4143" i="1"/>
  <c r="N4143" i="1"/>
  <c r="K4118" i="1"/>
  <c r="L4118" i="1"/>
  <c r="M4118" i="1"/>
  <c r="L4113" i="1"/>
  <c r="M4089" i="1"/>
  <c r="N4089" i="1"/>
  <c r="K4079" i="1"/>
  <c r="L4079" i="1"/>
  <c r="M4079" i="1"/>
  <c r="N4079" i="1"/>
  <c r="L4058" i="1"/>
  <c r="K3992" i="1"/>
  <c r="L3992" i="1"/>
  <c r="M3992" i="1"/>
  <c r="N3992" i="1"/>
  <c r="M3949" i="1"/>
  <c r="K3949" i="1"/>
  <c r="L3949" i="1"/>
  <c r="N3949" i="1"/>
  <c r="L3916" i="1"/>
  <c r="N3916" i="1"/>
  <c r="K3916" i="1"/>
  <c r="M3916" i="1"/>
  <c r="L3858" i="1"/>
  <c r="M3858" i="1"/>
  <c r="N3858" i="1"/>
  <c r="K3858" i="1"/>
  <c r="N3804" i="1"/>
  <c r="K3804" i="1"/>
  <c r="M3804" i="1"/>
  <c r="L3804" i="1"/>
  <c r="M3795" i="1"/>
  <c r="L3795" i="1"/>
  <c r="K3795" i="1"/>
  <c r="N3795" i="1"/>
  <c r="L3784" i="1"/>
  <c r="M3784" i="1"/>
  <c r="K3784" i="1"/>
  <c r="N3784" i="1"/>
  <c r="M3779" i="1"/>
  <c r="L3779" i="1"/>
  <c r="N3779" i="1"/>
  <c r="L3770" i="1"/>
  <c r="K3770" i="1"/>
  <c r="N3770" i="1"/>
  <c r="M3770" i="1"/>
  <c r="K3745" i="1"/>
  <c r="M3745" i="1"/>
  <c r="N3745" i="1"/>
  <c r="L3745" i="1"/>
  <c r="M3643" i="1"/>
  <c r="L3643" i="1"/>
  <c r="N3643" i="1"/>
  <c r="K3643" i="1"/>
  <c r="K3622" i="1"/>
  <c r="L3622" i="1"/>
  <c r="M3622" i="1"/>
  <c r="N3622" i="1"/>
  <c r="L3474" i="1"/>
  <c r="K3474" i="1"/>
  <c r="M3474" i="1"/>
  <c r="N3474" i="1"/>
  <c r="M3462" i="1"/>
  <c r="L3462" i="1"/>
  <c r="N3462" i="1"/>
  <c r="K3462" i="1"/>
  <c r="M3413" i="1"/>
  <c r="K3413" i="1"/>
  <c r="L3413" i="1"/>
  <c r="N3413" i="1"/>
  <c r="N5254" i="1"/>
  <c r="M5239" i="1"/>
  <c r="N5220" i="1"/>
  <c r="N5205" i="1"/>
  <c r="N5190" i="1"/>
  <c r="M5175" i="1"/>
  <c r="N5156" i="1"/>
  <c r="N5141" i="1"/>
  <c r="N5126" i="1"/>
  <c r="M5111" i="1"/>
  <c r="N5092" i="1"/>
  <c r="N5077" i="1"/>
  <c r="K5052" i="1"/>
  <c r="M5052" i="1"/>
  <c r="N5038" i="1"/>
  <c r="N5035" i="1"/>
  <c r="K5006" i="1"/>
  <c r="M5006" i="1"/>
  <c r="M5001" i="1"/>
  <c r="L4997" i="1"/>
  <c r="N4997" i="1"/>
  <c r="L4975" i="1"/>
  <c r="N4975" i="1"/>
  <c r="N4971" i="1"/>
  <c r="K4942" i="1"/>
  <c r="M4942" i="1"/>
  <c r="M4937" i="1"/>
  <c r="L4933" i="1"/>
  <c r="N4933" i="1"/>
  <c r="L4911" i="1"/>
  <c r="N4911" i="1"/>
  <c r="N4907" i="1"/>
  <c r="K4878" i="1"/>
  <c r="M4878" i="1"/>
  <c r="M4873" i="1"/>
  <c r="L4869" i="1"/>
  <c r="N4869" i="1"/>
  <c r="L4847" i="1"/>
  <c r="N4847" i="1"/>
  <c r="N4843" i="1"/>
  <c r="K4814" i="1"/>
  <c r="M4814" i="1"/>
  <c r="M4809" i="1"/>
  <c r="L4805" i="1"/>
  <c r="N4805" i="1"/>
  <c r="L4783" i="1"/>
  <c r="N4783" i="1"/>
  <c r="N4779" i="1"/>
  <c r="K4750" i="1"/>
  <c r="M4750" i="1"/>
  <c r="M4745" i="1"/>
  <c r="L4741" i="1"/>
  <c r="N4741" i="1"/>
  <c r="L4719" i="1"/>
  <c r="N4719" i="1"/>
  <c r="N4715" i="1"/>
  <c r="K4686" i="1"/>
  <c r="M4686" i="1"/>
  <c r="M4681" i="1"/>
  <c r="L4677" i="1"/>
  <c r="N4677" i="1"/>
  <c r="L4655" i="1"/>
  <c r="N4655" i="1"/>
  <c r="N4651" i="1"/>
  <c r="K4622" i="1"/>
  <c r="M4622" i="1"/>
  <c r="K4591" i="1"/>
  <c r="L4591" i="1"/>
  <c r="N4591" i="1"/>
  <c r="N4587" i="1"/>
  <c r="M4577" i="1"/>
  <c r="N4577" i="1"/>
  <c r="K4558" i="1"/>
  <c r="M4558" i="1"/>
  <c r="K4510" i="1"/>
  <c r="L4510" i="1"/>
  <c r="M4510" i="1"/>
  <c r="M4481" i="1"/>
  <c r="N4481" i="1"/>
  <c r="K4471" i="1"/>
  <c r="L4471" i="1"/>
  <c r="M4471" i="1"/>
  <c r="N4471" i="1"/>
  <c r="K4446" i="1"/>
  <c r="L4446" i="1"/>
  <c r="M4446" i="1"/>
  <c r="M4417" i="1"/>
  <c r="N4417" i="1"/>
  <c r="K4407" i="1"/>
  <c r="L4407" i="1"/>
  <c r="M4407" i="1"/>
  <c r="N4407" i="1"/>
  <c r="K4382" i="1"/>
  <c r="L4382" i="1"/>
  <c r="M4382" i="1"/>
  <c r="K4369" i="1"/>
  <c r="M4353" i="1"/>
  <c r="N4353" i="1"/>
  <c r="K4343" i="1"/>
  <c r="L4343" i="1"/>
  <c r="M4343" i="1"/>
  <c r="N4343" i="1"/>
  <c r="N4334" i="1"/>
  <c r="K4318" i="1"/>
  <c r="L4318" i="1"/>
  <c r="M4318" i="1"/>
  <c r="K4305" i="1"/>
  <c r="M4289" i="1"/>
  <c r="N4289" i="1"/>
  <c r="K4279" i="1"/>
  <c r="L4279" i="1"/>
  <c r="M4279" i="1"/>
  <c r="N4279" i="1"/>
  <c r="N4270" i="1"/>
  <c r="K4254" i="1"/>
  <c r="L4254" i="1"/>
  <c r="M4254" i="1"/>
  <c r="K4241" i="1"/>
  <c r="M4225" i="1"/>
  <c r="N4225" i="1"/>
  <c r="K4215" i="1"/>
  <c r="L4215" i="1"/>
  <c r="M4215" i="1"/>
  <c r="N4215" i="1"/>
  <c r="N4206" i="1"/>
  <c r="K4190" i="1"/>
  <c r="L4190" i="1"/>
  <c r="M4190" i="1"/>
  <c r="K4177" i="1"/>
  <c r="M4161" i="1"/>
  <c r="N4161" i="1"/>
  <c r="K4151" i="1"/>
  <c r="L4151" i="1"/>
  <c r="M4151" i="1"/>
  <c r="N4151" i="1"/>
  <c r="N4142" i="1"/>
  <c r="K4126" i="1"/>
  <c r="L4126" i="1"/>
  <c r="M4126" i="1"/>
  <c r="K4113" i="1"/>
  <c r="M4097" i="1"/>
  <c r="N4097" i="1"/>
  <c r="K4087" i="1"/>
  <c r="L4087" i="1"/>
  <c r="M4087" i="1"/>
  <c r="N4087" i="1"/>
  <c r="N4078" i="1"/>
  <c r="N4066" i="1"/>
  <c r="K4058" i="1"/>
  <c r="N4038" i="1"/>
  <c r="M4038" i="1"/>
  <c r="N4031" i="1"/>
  <c r="N4016" i="1"/>
  <c r="M4008" i="1"/>
  <c r="N4008" i="1"/>
  <c r="L4004" i="1"/>
  <c r="N4004" i="1"/>
  <c r="M3901" i="1"/>
  <c r="N3901" i="1"/>
  <c r="K3899" i="1"/>
  <c r="M3899" i="1"/>
  <c r="N3899" i="1"/>
  <c r="N3892" i="1"/>
  <c r="L3892" i="1"/>
  <c r="M3892" i="1"/>
  <c r="K3892" i="1"/>
  <c r="L3813" i="1"/>
  <c r="M3813" i="1"/>
  <c r="K3797" i="1"/>
  <c r="L3797" i="1"/>
  <c r="M3797" i="1"/>
  <c r="N3797" i="1"/>
  <c r="K3721" i="1"/>
  <c r="L3721" i="1"/>
  <c r="N3721" i="1"/>
  <c r="M3721" i="1"/>
  <c r="N3652" i="1"/>
  <c r="L3652" i="1"/>
  <c r="M3652" i="1"/>
  <c r="K3652" i="1"/>
  <c r="L3648" i="1"/>
  <c r="M3648" i="1"/>
  <c r="N3648" i="1"/>
  <c r="K3648" i="1"/>
  <c r="L3493" i="1"/>
  <c r="M3493" i="1"/>
  <c r="N3493" i="1"/>
  <c r="K3493" i="1"/>
  <c r="L3490" i="1"/>
  <c r="M3490" i="1"/>
  <c r="N3490" i="1"/>
  <c r="K3490" i="1"/>
  <c r="M3456" i="1"/>
  <c r="K3456" i="1"/>
  <c r="L3456" i="1"/>
  <c r="N3456" i="1"/>
  <c r="L3442" i="1"/>
  <c r="K3442" i="1"/>
  <c r="N3442" i="1"/>
  <c r="M3442" i="1"/>
  <c r="M5036" i="1"/>
  <c r="M5028" i="1"/>
  <c r="M5020" i="1"/>
  <c r="M5012" i="1"/>
  <c r="M5004" i="1"/>
  <c r="M4996" i="1"/>
  <c r="M4988" i="1"/>
  <c r="M4980" i="1"/>
  <c r="M4972" i="1"/>
  <c r="M4964" i="1"/>
  <c r="M4956" i="1"/>
  <c r="M4948" i="1"/>
  <c r="M4940" i="1"/>
  <c r="M4932" i="1"/>
  <c r="M4924" i="1"/>
  <c r="M4916" i="1"/>
  <c r="M4908" i="1"/>
  <c r="M4900" i="1"/>
  <c r="M4892" i="1"/>
  <c r="M4884" i="1"/>
  <c r="M4876" i="1"/>
  <c r="M4868" i="1"/>
  <c r="M4860" i="1"/>
  <c r="M4852" i="1"/>
  <c r="M4844" i="1"/>
  <c r="M4836" i="1"/>
  <c r="M4828" i="1"/>
  <c r="M4820" i="1"/>
  <c r="M4812" i="1"/>
  <c r="M4804" i="1"/>
  <c r="M4796" i="1"/>
  <c r="M4788" i="1"/>
  <c r="M4780" i="1"/>
  <c r="M4772" i="1"/>
  <c r="M4764" i="1"/>
  <c r="M4756" i="1"/>
  <c r="M4748" i="1"/>
  <c r="M4740" i="1"/>
  <c r="M4732" i="1"/>
  <c r="M4724" i="1"/>
  <c r="M4716" i="1"/>
  <c r="M4708" i="1"/>
  <c r="M4700" i="1"/>
  <c r="M4692" i="1"/>
  <c r="M4684" i="1"/>
  <c r="M4676" i="1"/>
  <c r="M4668" i="1"/>
  <c r="M4660" i="1"/>
  <c r="M4652" i="1"/>
  <c r="M4644" i="1"/>
  <c r="M4636" i="1"/>
  <c r="M4628" i="1"/>
  <c r="M4620" i="1"/>
  <c r="N4613" i="1"/>
  <c r="M4612" i="1"/>
  <c r="N4605" i="1"/>
  <c r="M4604" i="1"/>
  <c r="N4597" i="1"/>
  <c r="M4596" i="1"/>
  <c r="N4589" i="1"/>
  <c r="M4588" i="1"/>
  <c r="N4581" i="1"/>
  <c r="M4580" i="1"/>
  <c r="N4573" i="1"/>
  <c r="M4572" i="1"/>
  <c r="N4565" i="1"/>
  <c r="M4564" i="1"/>
  <c r="N4557" i="1"/>
  <c r="M4556" i="1"/>
  <c r="N4549" i="1"/>
  <c r="M4548" i="1"/>
  <c r="N4541" i="1"/>
  <c r="M4540" i="1"/>
  <c r="N4533" i="1"/>
  <c r="M4532" i="1"/>
  <c r="N4525" i="1"/>
  <c r="M4524" i="1"/>
  <c r="N4517" i="1"/>
  <c r="M4516" i="1"/>
  <c r="N4509" i="1"/>
  <c r="M4508" i="1"/>
  <c r="N4501" i="1"/>
  <c r="M4500" i="1"/>
  <c r="N4493" i="1"/>
  <c r="M4492" i="1"/>
  <c r="N4485" i="1"/>
  <c r="M4484" i="1"/>
  <c r="N4477" i="1"/>
  <c r="M4476" i="1"/>
  <c r="N4469" i="1"/>
  <c r="M4468" i="1"/>
  <c r="N4461" i="1"/>
  <c r="M4460" i="1"/>
  <c r="N4453" i="1"/>
  <c r="M4452" i="1"/>
  <c r="N4445" i="1"/>
  <c r="M4444" i="1"/>
  <c r="N4437" i="1"/>
  <c r="M4436" i="1"/>
  <c r="N4429" i="1"/>
  <c r="M4428" i="1"/>
  <c r="N4421" i="1"/>
  <c r="M4420" i="1"/>
  <c r="N4413" i="1"/>
  <c r="M4412" i="1"/>
  <c r="N4405" i="1"/>
  <c r="M4404" i="1"/>
  <c r="N4397" i="1"/>
  <c r="M4396" i="1"/>
  <c r="N4389" i="1"/>
  <c r="M4388" i="1"/>
  <c r="N4381" i="1"/>
  <c r="M4380" i="1"/>
  <c r="N4373" i="1"/>
  <c r="M4372" i="1"/>
  <c r="N4365" i="1"/>
  <c r="M4364" i="1"/>
  <c r="N4357" i="1"/>
  <c r="M4356" i="1"/>
  <c r="N4349" i="1"/>
  <c r="M4348" i="1"/>
  <c r="N4341" i="1"/>
  <c r="M4340" i="1"/>
  <c r="N4333" i="1"/>
  <c r="M4332" i="1"/>
  <c r="N4325" i="1"/>
  <c r="M4324" i="1"/>
  <c r="N4317" i="1"/>
  <c r="M4316" i="1"/>
  <c r="N4309" i="1"/>
  <c r="M4308" i="1"/>
  <c r="N4301" i="1"/>
  <c r="M4300" i="1"/>
  <c r="N4293" i="1"/>
  <c r="M4292" i="1"/>
  <c r="N4285" i="1"/>
  <c r="M4284" i="1"/>
  <c r="N4277" i="1"/>
  <c r="M4276" i="1"/>
  <c r="N4269" i="1"/>
  <c r="M4268" i="1"/>
  <c r="N4261" i="1"/>
  <c r="M4260" i="1"/>
  <c r="N4253" i="1"/>
  <c r="M4252" i="1"/>
  <c r="N4245" i="1"/>
  <c r="M4244" i="1"/>
  <c r="N4237" i="1"/>
  <c r="M4236" i="1"/>
  <c r="N4229" i="1"/>
  <c r="M4228" i="1"/>
  <c r="N4221" i="1"/>
  <c r="M4220" i="1"/>
  <c r="N4213" i="1"/>
  <c r="M4212" i="1"/>
  <c r="N4205" i="1"/>
  <c r="M4204" i="1"/>
  <c r="N4197" i="1"/>
  <c r="M4196" i="1"/>
  <c r="N4189" i="1"/>
  <c r="M4188" i="1"/>
  <c r="N4181" i="1"/>
  <c r="M4180" i="1"/>
  <c r="N4173" i="1"/>
  <c r="M4172" i="1"/>
  <c r="N4165" i="1"/>
  <c r="M4164" i="1"/>
  <c r="N4157" i="1"/>
  <c r="M4156" i="1"/>
  <c r="N4149" i="1"/>
  <c r="M4148" i="1"/>
  <c r="N4141" i="1"/>
  <c r="M4140" i="1"/>
  <c r="N4133" i="1"/>
  <c r="M4132" i="1"/>
  <c r="N4125" i="1"/>
  <c r="M4124" i="1"/>
  <c r="N4117" i="1"/>
  <c r="M4116" i="1"/>
  <c r="N4109" i="1"/>
  <c r="M4108" i="1"/>
  <c r="N4101" i="1"/>
  <c r="M4100" i="1"/>
  <c r="N4093" i="1"/>
  <c r="M4092" i="1"/>
  <c r="N4085" i="1"/>
  <c r="M4084" i="1"/>
  <c r="N4077" i="1"/>
  <c r="M4076" i="1"/>
  <c r="L4069" i="1"/>
  <c r="M4064" i="1"/>
  <c r="N4060" i="1"/>
  <c r="N4055" i="1"/>
  <c r="L4054" i="1"/>
  <c r="M4050" i="1"/>
  <c r="N4045" i="1"/>
  <c r="N4040" i="1"/>
  <c r="M4035" i="1"/>
  <c r="M4030" i="1"/>
  <c r="N4026" i="1"/>
  <c r="M4020" i="1"/>
  <c r="M4015" i="1"/>
  <c r="N4011" i="1"/>
  <c r="L4005" i="1"/>
  <c r="M4000" i="1"/>
  <c r="K3987" i="1"/>
  <c r="M3987" i="1"/>
  <c r="N3987" i="1"/>
  <c r="L3981" i="1"/>
  <c r="L3978" i="1"/>
  <c r="M3978" i="1"/>
  <c r="M3960" i="1"/>
  <c r="N3957" i="1"/>
  <c r="L3956" i="1"/>
  <c r="N3956" i="1"/>
  <c r="N3936" i="1"/>
  <c r="K3923" i="1"/>
  <c r="M3923" i="1"/>
  <c r="N3923" i="1"/>
  <c r="L3917" i="1"/>
  <c r="L3914" i="1"/>
  <c r="M3914" i="1"/>
  <c r="M3896" i="1"/>
  <c r="M3835" i="1"/>
  <c r="N3835" i="1"/>
  <c r="M3827" i="1"/>
  <c r="K3827" i="1"/>
  <c r="N3805" i="1"/>
  <c r="K3801" i="1"/>
  <c r="N3801" i="1"/>
  <c r="K3793" i="1"/>
  <c r="L3793" i="1"/>
  <c r="L3790" i="1"/>
  <c r="N3782" i="1"/>
  <c r="M3768" i="1"/>
  <c r="N3716" i="1"/>
  <c r="L3716" i="1"/>
  <c r="M3716" i="1"/>
  <c r="L3672" i="1"/>
  <c r="M3672" i="1"/>
  <c r="N3672" i="1"/>
  <c r="M3667" i="1"/>
  <c r="L3667" i="1"/>
  <c r="N3667" i="1"/>
  <c r="K3646" i="1"/>
  <c r="L3646" i="1"/>
  <c r="M3646" i="1"/>
  <c r="N3646" i="1"/>
  <c r="L3613" i="1"/>
  <c r="M3613" i="1"/>
  <c r="N3613" i="1"/>
  <c r="K3582" i="1"/>
  <c r="L3582" i="1"/>
  <c r="M3582" i="1"/>
  <c r="N3582" i="1"/>
  <c r="L3549" i="1"/>
  <c r="M3549" i="1"/>
  <c r="N3549" i="1"/>
  <c r="K3505" i="1"/>
  <c r="M3505" i="1"/>
  <c r="L3505" i="1"/>
  <c r="N3505" i="1"/>
  <c r="N3500" i="1"/>
  <c r="M3500" i="1"/>
  <c r="K3500" i="1"/>
  <c r="L3500" i="1"/>
  <c r="N3492" i="1"/>
  <c r="K3492" i="1"/>
  <c r="L3492" i="1"/>
  <c r="M3492" i="1"/>
  <c r="M3485" i="1"/>
  <c r="K3485" i="1"/>
  <c r="L3485" i="1"/>
  <c r="N3485" i="1"/>
  <c r="M3459" i="1"/>
  <c r="K3459" i="1"/>
  <c r="L3459" i="1"/>
  <c r="N3459" i="1"/>
  <c r="M3363" i="1"/>
  <c r="K3363" i="1"/>
  <c r="N3363" i="1"/>
  <c r="L3363" i="1"/>
  <c r="L3301" i="1"/>
  <c r="K3301" i="1"/>
  <c r="N3301" i="1"/>
  <c r="M3301" i="1"/>
  <c r="K3212" i="1"/>
  <c r="N3212" i="1"/>
  <c r="L3212" i="1"/>
  <c r="M3212" i="1"/>
  <c r="M3166" i="1"/>
  <c r="N3166" i="1"/>
  <c r="K3166" i="1"/>
  <c r="L3166" i="1"/>
  <c r="N2872" i="1"/>
  <c r="K2872" i="1"/>
  <c r="L2872" i="1"/>
  <c r="M2872" i="1"/>
  <c r="L2846" i="1"/>
  <c r="N2846" i="1"/>
  <c r="K2846" i="1"/>
  <c r="M2846" i="1"/>
  <c r="K2725" i="1"/>
  <c r="M2725" i="1"/>
  <c r="N2725" i="1"/>
  <c r="L2725" i="1"/>
  <c r="K2720" i="1"/>
  <c r="N2720" i="1"/>
  <c r="L2720" i="1"/>
  <c r="M2720" i="1"/>
  <c r="L2708" i="1"/>
  <c r="M2708" i="1"/>
  <c r="N2708" i="1"/>
  <c r="K2708" i="1"/>
  <c r="M2687" i="1"/>
  <c r="K2687" i="1"/>
  <c r="L2687" i="1"/>
  <c r="N2687" i="1"/>
  <c r="K2680" i="1"/>
  <c r="N2680" i="1"/>
  <c r="L2680" i="1"/>
  <c r="M2680" i="1"/>
  <c r="L2660" i="1"/>
  <c r="K2660" i="1"/>
  <c r="M2660" i="1"/>
  <c r="N2660" i="1"/>
  <c r="K2381" i="1"/>
  <c r="L2381" i="1"/>
  <c r="M2381" i="1"/>
  <c r="K2256" i="1"/>
  <c r="N2256" i="1"/>
  <c r="L2256" i="1"/>
  <c r="M2256" i="1"/>
  <c r="M2181" i="1"/>
  <c r="N2181" i="1"/>
  <c r="K2181" i="1"/>
  <c r="L2181" i="1"/>
  <c r="L1883" i="1"/>
  <c r="K1883" i="1"/>
  <c r="M1883" i="1"/>
  <c r="N1883" i="1"/>
  <c r="K1836" i="1"/>
  <c r="M1836" i="1"/>
  <c r="L1836" i="1"/>
  <c r="N1836" i="1"/>
  <c r="M1777" i="1"/>
  <c r="K1777" i="1"/>
  <c r="L1777" i="1"/>
  <c r="N1777" i="1"/>
  <c r="L4070" i="1"/>
  <c r="K4060" i="1"/>
  <c r="M4051" i="1"/>
  <c r="K4045" i="1"/>
  <c r="M4036" i="1"/>
  <c r="K4030" i="1"/>
  <c r="L4021" i="1"/>
  <c r="L4011" i="1"/>
  <c r="L4006" i="1"/>
  <c r="L3997" i="1"/>
  <c r="L3994" i="1"/>
  <c r="M3994" i="1"/>
  <c r="M3976" i="1"/>
  <c r="L3972" i="1"/>
  <c r="N3972" i="1"/>
  <c r="K3957" i="1"/>
  <c r="K3939" i="1"/>
  <c r="M3939" i="1"/>
  <c r="N3939" i="1"/>
  <c r="L3936" i="1"/>
  <c r="L3930" i="1"/>
  <c r="M3930" i="1"/>
  <c r="L3908" i="1"/>
  <c r="N3908" i="1"/>
  <c r="N3884" i="1"/>
  <c r="M3884" i="1"/>
  <c r="N3876" i="1"/>
  <c r="K3876" i="1"/>
  <c r="K3853" i="1"/>
  <c r="M3853" i="1"/>
  <c r="N3853" i="1"/>
  <c r="L3842" i="1"/>
  <c r="K3842" i="1"/>
  <c r="K3805" i="1"/>
  <c r="K3785" i="1"/>
  <c r="L3785" i="1"/>
  <c r="N3785" i="1"/>
  <c r="L3782" i="1"/>
  <c r="N3756" i="1"/>
  <c r="M3756" i="1"/>
  <c r="N3748" i="1"/>
  <c r="K3748" i="1"/>
  <c r="K3725" i="1"/>
  <c r="M3725" i="1"/>
  <c r="N3725" i="1"/>
  <c r="M3712" i="1"/>
  <c r="N3712" i="1"/>
  <c r="N3700" i="1"/>
  <c r="K3700" i="1"/>
  <c r="L3700" i="1"/>
  <c r="M3700" i="1"/>
  <c r="K3696" i="1"/>
  <c r="L3696" i="1"/>
  <c r="M3696" i="1"/>
  <c r="N3696" i="1"/>
  <c r="N3692" i="1"/>
  <c r="M3692" i="1"/>
  <c r="K3685" i="1"/>
  <c r="L3685" i="1"/>
  <c r="M3685" i="1"/>
  <c r="K3681" i="1"/>
  <c r="L3681" i="1"/>
  <c r="M3681" i="1"/>
  <c r="N3681" i="1"/>
  <c r="M3677" i="1"/>
  <c r="N3677" i="1"/>
  <c r="K3637" i="1"/>
  <c r="L3637" i="1"/>
  <c r="M3637" i="1"/>
  <c r="N3637" i="1"/>
  <c r="N3612" i="1"/>
  <c r="K3612" i="1"/>
  <c r="L3612" i="1"/>
  <c r="M3612" i="1"/>
  <c r="K3573" i="1"/>
  <c r="L3573" i="1"/>
  <c r="M3573" i="1"/>
  <c r="N3573" i="1"/>
  <c r="N3548" i="1"/>
  <c r="K3548" i="1"/>
  <c r="L3548" i="1"/>
  <c r="M3548" i="1"/>
  <c r="L3512" i="1"/>
  <c r="M3512" i="1"/>
  <c r="N3512" i="1"/>
  <c r="K3489" i="1"/>
  <c r="L3489" i="1"/>
  <c r="M3489" i="1"/>
  <c r="N3489" i="1"/>
  <c r="K3268" i="1"/>
  <c r="N3268" i="1"/>
  <c r="L3268" i="1"/>
  <c r="M3268" i="1"/>
  <c r="L3237" i="1"/>
  <c r="K3237" i="1"/>
  <c r="N3237" i="1"/>
  <c r="M3237" i="1"/>
  <c r="K3132" i="1"/>
  <c r="L3132" i="1"/>
  <c r="N3132" i="1"/>
  <c r="M3132" i="1"/>
  <c r="K3107" i="1"/>
  <c r="L3107" i="1"/>
  <c r="M3107" i="1"/>
  <c r="N3107" i="1"/>
  <c r="K2988" i="1"/>
  <c r="L2988" i="1"/>
  <c r="M2988" i="1"/>
  <c r="N2988" i="1"/>
  <c r="M2983" i="1"/>
  <c r="K2983" i="1"/>
  <c r="L2983" i="1"/>
  <c r="N2983" i="1"/>
  <c r="L2974" i="1"/>
  <c r="K2974" i="1"/>
  <c r="M2974" i="1"/>
  <c r="N2974" i="1"/>
  <c r="M2887" i="1"/>
  <c r="K2887" i="1"/>
  <c r="L2887" i="1"/>
  <c r="N2887" i="1"/>
  <c r="N2880" i="1"/>
  <c r="L2880" i="1"/>
  <c r="M2880" i="1"/>
  <c r="K2869" i="1"/>
  <c r="M2869" i="1"/>
  <c r="L2869" i="1"/>
  <c r="N2869" i="1"/>
  <c r="L2756" i="1"/>
  <c r="K2756" i="1"/>
  <c r="M2756" i="1"/>
  <c r="N2756" i="1"/>
  <c r="K2749" i="1"/>
  <c r="M2749" i="1"/>
  <c r="L2749" i="1"/>
  <c r="N2749" i="1"/>
  <c r="K3979" i="1"/>
  <c r="M3979" i="1"/>
  <c r="N3979" i="1"/>
  <c r="L3970" i="1"/>
  <c r="M3970" i="1"/>
  <c r="L3948" i="1"/>
  <c r="N3948" i="1"/>
  <c r="K3915" i="1"/>
  <c r="M3915" i="1"/>
  <c r="N3915" i="1"/>
  <c r="L3906" i="1"/>
  <c r="M3906" i="1"/>
  <c r="L3893" i="1"/>
  <c r="N3893" i="1"/>
  <c r="L3874" i="1"/>
  <c r="M3874" i="1"/>
  <c r="N3868" i="1"/>
  <c r="K3868" i="1"/>
  <c r="M3868" i="1"/>
  <c r="M3859" i="1"/>
  <c r="L3859" i="1"/>
  <c r="L3850" i="1"/>
  <c r="N3850" i="1"/>
  <c r="L3848" i="1"/>
  <c r="M3848" i="1"/>
  <c r="L3834" i="1"/>
  <c r="K3834" i="1"/>
  <c r="N3834" i="1"/>
  <c r="N3828" i="1"/>
  <c r="L3828" i="1"/>
  <c r="M3828" i="1"/>
  <c r="K3809" i="1"/>
  <c r="M3809" i="1"/>
  <c r="N3809" i="1"/>
  <c r="L3794" i="1"/>
  <c r="M3794" i="1"/>
  <c r="N3794" i="1"/>
  <c r="K3774" i="1"/>
  <c r="M3774" i="1"/>
  <c r="N3774" i="1"/>
  <c r="L3765" i="1"/>
  <c r="N3765" i="1"/>
  <c r="L3746" i="1"/>
  <c r="M3746" i="1"/>
  <c r="N3740" i="1"/>
  <c r="K3740" i="1"/>
  <c r="M3740" i="1"/>
  <c r="M3731" i="1"/>
  <c r="L3731" i="1"/>
  <c r="L3722" i="1"/>
  <c r="N3722" i="1"/>
  <c r="L3720" i="1"/>
  <c r="M3720" i="1"/>
  <c r="M3715" i="1"/>
  <c r="K3715" i="1"/>
  <c r="L3715" i="1"/>
  <c r="N3715" i="1"/>
  <c r="K3710" i="1"/>
  <c r="L3710" i="1"/>
  <c r="M3710" i="1"/>
  <c r="N3710" i="1"/>
  <c r="M3707" i="1"/>
  <c r="N3707" i="1"/>
  <c r="K3670" i="1"/>
  <c r="L3670" i="1"/>
  <c r="M3670" i="1"/>
  <c r="L3666" i="1"/>
  <c r="K3666" i="1"/>
  <c r="M3666" i="1"/>
  <c r="N3666" i="1"/>
  <c r="K3661" i="1"/>
  <c r="L3661" i="1"/>
  <c r="M3661" i="1"/>
  <c r="N3661" i="1"/>
  <c r="L3658" i="1"/>
  <c r="N3658" i="1"/>
  <c r="N3628" i="1"/>
  <c r="L3628" i="1"/>
  <c r="M3628" i="1"/>
  <c r="M3603" i="1"/>
  <c r="K3603" i="1"/>
  <c r="L3603" i="1"/>
  <c r="N3603" i="1"/>
  <c r="L3598" i="1"/>
  <c r="M3598" i="1"/>
  <c r="N3598" i="1"/>
  <c r="N3564" i="1"/>
  <c r="L3564" i="1"/>
  <c r="M3564" i="1"/>
  <c r="M3539" i="1"/>
  <c r="K3539" i="1"/>
  <c r="L3539" i="1"/>
  <c r="N3539" i="1"/>
  <c r="L3534" i="1"/>
  <c r="M3534" i="1"/>
  <c r="N3534" i="1"/>
  <c r="K3497" i="1"/>
  <c r="L3497" i="1"/>
  <c r="M3497" i="1"/>
  <c r="N3497" i="1"/>
  <c r="K3477" i="1"/>
  <c r="L3477" i="1"/>
  <c r="M3477" i="1"/>
  <c r="N3477" i="1"/>
  <c r="K3417" i="1"/>
  <c r="M3417" i="1"/>
  <c r="N3417" i="1"/>
  <c r="L3417" i="1"/>
  <c r="L3392" i="1"/>
  <c r="M3392" i="1"/>
  <c r="N3392" i="1"/>
  <c r="L3386" i="1"/>
  <c r="K3386" i="1"/>
  <c r="N3386" i="1"/>
  <c r="L3341" i="1"/>
  <c r="K3341" i="1"/>
  <c r="N3341" i="1"/>
  <c r="M3341" i="1"/>
  <c r="L3309" i="1"/>
  <c r="K3309" i="1"/>
  <c r="N3309" i="1"/>
  <c r="M3309" i="1"/>
  <c r="K3273" i="1"/>
  <c r="M3273" i="1"/>
  <c r="N3273" i="1"/>
  <c r="L3273" i="1"/>
  <c r="K3220" i="1"/>
  <c r="N3220" i="1"/>
  <c r="L3220" i="1"/>
  <c r="L3988" i="1"/>
  <c r="N3988" i="1"/>
  <c r="K3955" i="1"/>
  <c r="M3955" i="1"/>
  <c r="N3955" i="1"/>
  <c r="L3946" i="1"/>
  <c r="M3946" i="1"/>
  <c r="L3924" i="1"/>
  <c r="N3924" i="1"/>
  <c r="M3891" i="1"/>
  <c r="K3891" i="1"/>
  <c r="K3865" i="1"/>
  <c r="N3865" i="1"/>
  <c r="K3857" i="1"/>
  <c r="L3857" i="1"/>
  <c r="M3771" i="1"/>
  <c r="N3771" i="1"/>
  <c r="M3763" i="1"/>
  <c r="K3763" i="1"/>
  <c r="K3737" i="1"/>
  <c r="N3737" i="1"/>
  <c r="K3729" i="1"/>
  <c r="L3729" i="1"/>
  <c r="M3691" i="1"/>
  <c r="K3691" i="1"/>
  <c r="L3691" i="1"/>
  <c r="N3691" i="1"/>
  <c r="N3676" i="1"/>
  <c r="K3676" i="1"/>
  <c r="L3676" i="1"/>
  <c r="M3676" i="1"/>
  <c r="K3673" i="1"/>
  <c r="N3673" i="1"/>
  <c r="K3632" i="1"/>
  <c r="L3632" i="1"/>
  <c r="M3632" i="1"/>
  <c r="N3632" i="1"/>
  <c r="K3608" i="1"/>
  <c r="L3608" i="1"/>
  <c r="M3608" i="1"/>
  <c r="N3608" i="1"/>
  <c r="L3594" i="1"/>
  <c r="M3594" i="1"/>
  <c r="N3594" i="1"/>
  <c r="K3568" i="1"/>
  <c r="L3568" i="1"/>
  <c r="M3568" i="1"/>
  <c r="N3568" i="1"/>
  <c r="K3544" i="1"/>
  <c r="L3544" i="1"/>
  <c r="M3544" i="1"/>
  <c r="N3544" i="1"/>
  <c r="L3530" i="1"/>
  <c r="M3530" i="1"/>
  <c r="N3530" i="1"/>
  <c r="L3466" i="1"/>
  <c r="N3466" i="1"/>
  <c r="K3466" i="1"/>
  <c r="M3466" i="1"/>
  <c r="L3450" i="1"/>
  <c r="K3450" i="1"/>
  <c r="M3450" i="1"/>
  <c r="N3450" i="1"/>
  <c r="K3405" i="1"/>
  <c r="M3405" i="1"/>
  <c r="N3405" i="1"/>
  <c r="N3388" i="1"/>
  <c r="L3388" i="1"/>
  <c r="K3388" i="1"/>
  <c r="M3388" i="1"/>
  <c r="K3192" i="1"/>
  <c r="L3192" i="1"/>
  <c r="N3192" i="1"/>
  <c r="M3192" i="1"/>
  <c r="K3995" i="1"/>
  <c r="M3995" i="1"/>
  <c r="N3995" i="1"/>
  <c r="L3986" i="1"/>
  <c r="M3986" i="1"/>
  <c r="N3978" i="1"/>
  <c r="M3968" i="1"/>
  <c r="L3964" i="1"/>
  <c r="N3964" i="1"/>
  <c r="M3956" i="1"/>
  <c r="K3931" i="1"/>
  <c r="M3931" i="1"/>
  <c r="N3931" i="1"/>
  <c r="L3925" i="1"/>
  <c r="L3922" i="1"/>
  <c r="M3922" i="1"/>
  <c r="N3914" i="1"/>
  <c r="M3904" i="1"/>
  <c r="L3900" i="1"/>
  <c r="N3900" i="1"/>
  <c r="K3889" i="1"/>
  <c r="M3889" i="1"/>
  <c r="M3883" i="1"/>
  <c r="K3883" i="1"/>
  <c r="N3883" i="1"/>
  <c r="L3877" i="1"/>
  <c r="M3877" i="1"/>
  <c r="L3869" i="1"/>
  <c r="L3862" i="1"/>
  <c r="M3862" i="1"/>
  <c r="M3846" i="1"/>
  <c r="M3843" i="1"/>
  <c r="L3843" i="1"/>
  <c r="N3843" i="1"/>
  <c r="L3835" i="1"/>
  <c r="N3827" i="1"/>
  <c r="K3824" i="1"/>
  <c r="M3824" i="1"/>
  <c r="N3824" i="1"/>
  <c r="L3814" i="1"/>
  <c r="N3814" i="1"/>
  <c r="M3801" i="1"/>
  <c r="L3800" i="1"/>
  <c r="N3800" i="1"/>
  <c r="N3793" i="1"/>
  <c r="N3780" i="1"/>
  <c r="L3780" i="1"/>
  <c r="K3761" i="1"/>
  <c r="M3761" i="1"/>
  <c r="M3755" i="1"/>
  <c r="K3755" i="1"/>
  <c r="N3755" i="1"/>
  <c r="L3749" i="1"/>
  <c r="M3749" i="1"/>
  <c r="L3741" i="1"/>
  <c r="L3734" i="1"/>
  <c r="M3734" i="1"/>
  <c r="L3706" i="1"/>
  <c r="K3706" i="1"/>
  <c r="M3706" i="1"/>
  <c r="N3706" i="1"/>
  <c r="K3657" i="1"/>
  <c r="L3657" i="1"/>
  <c r="M3657" i="1"/>
  <c r="N3657" i="1"/>
  <c r="M3627" i="1"/>
  <c r="K3627" i="1"/>
  <c r="L3627" i="1"/>
  <c r="N3627" i="1"/>
  <c r="K3597" i="1"/>
  <c r="L3597" i="1"/>
  <c r="M3597" i="1"/>
  <c r="N3597" i="1"/>
  <c r="M3563" i="1"/>
  <c r="K3563" i="1"/>
  <c r="L3563" i="1"/>
  <c r="N3563" i="1"/>
  <c r="K3533" i="1"/>
  <c r="L3533" i="1"/>
  <c r="M3533" i="1"/>
  <c r="N3533" i="1"/>
  <c r="M3515" i="1"/>
  <c r="N3515" i="1"/>
  <c r="K3515" i="1"/>
  <c r="L3515" i="1"/>
  <c r="L3482" i="1"/>
  <c r="M3482" i="1"/>
  <c r="N3482" i="1"/>
  <c r="K3469" i="1"/>
  <c r="L3469" i="1"/>
  <c r="M3469" i="1"/>
  <c r="N3469" i="1"/>
  <c r="L3394" i="1"/>
  <c r="N3394" i="1"/>
  <c r="M3394" i="1"/>
  <c r="K3369" i="1"/>
  <c r="M3369" i="1"/>
  <c r="L3369" i="1"/>
  <c r="N3369" i="1"/>
  <c r="L3349" i="1"/>
  <c r="K3349" i="1"/>
  <c r="N3349" i="1"/>
  <c r="M3349" i="1"/>
  <c r="L3317" i="1"/>
  <c r="K3317" i="1"/>
  <c r="N3317" i="1"/>
  <c r="M3317" i="1"/>
  <c r="K3276" i="1"/>
  <c r="N3276" i="1"/>
  <c r="L3276" i="1"/>
  <c r="M3276" i="1"/>
  <c r="L3245" i="1"/>
  <c r="K3245" i="1"/>
  <c r="N3245" i="1"/>
  <c r="M3245" i="1"/>
  <c r="M3198" i="1"/>
  <c r="N3198" i="1"/>
  <c r="K3198" i="1"/>
  <c r="L3198" i="1"/>
  <c r="K3155" i="1"/>
  <c r="M3155" i="1"/>
  <c r="L3155" i="1"/>
  <c r="N3155" i="1"/>
  <c r="K3714" i="1"/>
  <c r="K3699" i="1"/>
  <c r="K3684" i="1"/>
  <c r="L3665" i="1"/>
  <c r="N3651" i="1"/>
  <c r="K3650" i="1"/>
  <c r="M3636" i="1"/>
  <c r="K3635" i="1"/>
  <c r="M3621" i="1"/>
  <c r="K3620" i="1"/>
  <c r="N3617" i="1"/>
  <c r="M3606" i="1"/>
  <c r="N3602" i="1"/>
  <c r="L3601" i="1"/>
  <c r="M3592" i="1"/>
  <c r="N3587" i="1"/>
  <c r="K3586" i="1"/>
  <c r="M3572" i="1"/>
  <c r="K3571" i="1"/>
  <c r="M3557" i="1"/>
  <c r="K3556" i="1"/>
  <c r="N3553" i="1"/>
  <c r="M3542" i="1"/>
  <c r="N3538" i="1"/>
  <c r="L3537" i="1"/>
  <c r="M3528" i="1"/>
  <c r="N3523" i="1"/>
  <c r="K3522" i="1"/>
  <c r="N3518" i="1"/>
  <c r="N3507" i="1"/>
  <c r="N3504" i="1"/>
  <c r="M3496" i="1"/>
  <c r="K3491" i="1"/>
  <c r="K3480" i="1"/>
  <c r="M3475" i="1"/>
  <c r="L3475" i="1"/>
  <c r="N3473" i="1"/>
  <c r="N3465" i="1"/>
  <c r="M3461" i="1"/>
  <c r="M3458" i="1"/>
  <c r="L3454" i="1"/>
  <c r="M3451" i="1"/>
  <c r="L3451" i="1"/>
  <c r="N3451" i="1"/>
  <c r="N3435" i="1"/>
  <c r="K3432" i="1"/>
  <c r="M3432" i="1"/>
  <c r="N3432" i="1"/>
  <c r="N3428" i="1"/>
  <c r="M3428" i="1"/>
  <c r="N3420" i="1"/>
  <c r="K3420" i="1"/>
  <c r="M3403" i="1"/>
  <c r="L3403" i="1"/>
  <c r="N3398" i="1"/>
  <c r="N3390" i="1"/>
  <c r="K3384" i="1"/>
  <c r="L3376" i="1"/>
  <c r="N3372" i="1"/>
  <c r="L3372" i="1"/>
  <c r="M3372" i="1"/>
  <c r="K3297" i="1"/>
  <c r="M3297" i="1"/>
  <c r="N3297" i="1"/>
  <c r="K3292" i="1"/>
  <c r="N3292" i="1"/>
  <c r="L3292" i="1"/>
  <c r="L3261" i="1"/>
  <c r="K3261" i="1"/>
  <c r="N3261" i="1"/>
  <c r="K3233" i="1"/>
  <c r="M3233" i="1"/>
  <c r="N3233" i="1"/>
  <c r="K3228" i="1"/>
  <c r="N3228" i="1"/>
  <c r="L3228" i="1"/>
  <c r="L3197" i="1"/>
  <c r="M3197" i="1"/>
  <c r="K3197" i="1"/>
  <c r="K3172" i="1"/>
  <c r="L3172" i="1"/>
  <c r="N3172" i="1"/>
  <c r="L3165" i="1"/>
  <c r="M3165" i="1"/>
  <c r="K3165" i="1"/>
  <c r="N3165" i="1"/>
  <c r="L3141" i="1"/>
  <c r="M3141" i="1"/>
  <c r="N3141" i="1"/>
  <c r="K3028" i="1"/>
  <c r="L3028" i="1"/>
  <c r="M3028" i="1"/>
  <c r="N3028" i="1"/>
  <c r="N3008" i="1"/>
  <c r="K3008" i="1"/>
  <c r="L3008" i="1"/>
  <c r="M3008" i="1"/>
  <c r="M2999" i="1"/>
  <c r="L2999" i="1"/>
  <c r="N2999" i="1"/>
  <c r="K2999" i="1"/>
  <c r="L2950" i="1"/>
  <c r="M2950" i="1"/>
  <c r="N2950" i="1"/>
  <c r="M2903" i="1"/>
  <c r="L2903" i="1"/>
  <c r="N2903" i="1"/>
  <c r="M2423" i="1"/>
  <c r="N2423" i="1"/>
  <c r="L2423" i="1"/>
  <c r="L3651" i="1"/>
  <c r="L3636" i="1"/>
  <c r="L3621" i="1"/>
  <c r="M3617" i="1"/>
  <c r="L3606" i="1"/>
  <c r="M3602" i="1"/>
  <c r="L3592" i="1"/>
  <c r="L3587" i="1"/>
  <c r="L3572" i="1"/>
  <c r="L3557" i="1"/>
  <c r="M3553" i="1"/>
  <c r="L3542" i="1"/>
  <c r="M3538" i="1"/>
  <c r="L3528" i="1"/>
  <c r="L3523" i="1"/>
  <c r="M3518" i="1"/>
  <c r="L3507" i="1"/>
  <c r="M3504" i="1"/>
  <c r="L3496" i="1"/>
  <c r="M3481" i="1"/>
  <c r="K3476" i="1"/>
  <c r="M3473" i="1"/>
  <c r="M3452" i="1"/>
  <c r="N3433" i="1"/>
  <c r="L3418" i="1"/>
  <c r="M3418" i="1"/>
  <c r="N3412" i="1"/>
  <c r="K3412" i="1"/>
  <c r="M3412" i="1"/>
  <c r="K3409" i="1"/>
  <c r="N3409" i="1"/>
  <c r="K3401" i="1"/>
  <c r="L3401" i="1"/>
  <c r="L3398" i="1"/>
  <c r="M3390" i="1"/>
  <c r="L3379" i="1"/>
  <c r="M3373" i="1"/>
  <c r="L3358" i="1"/>
  <c r="N3358" i="1"/>
  <c r="K3353" i="1"/>
  <c r="M3353" i="1"/>
  <c r="N3353" i="1"/>
  <c r="K3345" i="1"/>
  <c r="M3345" i="1"/>
  <c r="N3345" i="1"/>
  <c r="K3337" i="1"/>
  <c r="M3337" i="1"/>
  <c r="N3337" i="1"/>
  <c r="K3329" i="1"/>
  <c r="M3329" i="1"/>
  <c r="N3329" i="1"/>
  <c r="K3321" i="1"/>
  <c r="M3321" i="1"/>
  <c r="N3321" i="1"/>
  <c r="K3313" i="1"/>
  <c r="M3313" i="1"/>
  <c r="N3313" i="1"/>
  <c r="K3305" i="1"/>
  <c r="M3305" i="1"/>
  <c r="N3305" i="1"/>
  <c r="K3300" i="1"/>
  <c r="N3300" i="1"/>
  <c r="L3300" i="1"/>
  <c r="L3269" i="1"/>
  <c r="K3269" i="1"/>
  <c r="N3269" i="1"/>
  <c r="K3241" i="1"/>
  <c r="M3241" i="1"/>
  <c r="N3241" i="1"/>
  <c r="K3236" i="1"/>
  <c r="N3236" i="1"/>
  <c r="L3236" i="1"/>
  <c r="L3205" i="1"/>
  <c r="K3205" i="1"/>
  <c r="N3205" i="1"/>
  <c r="N3168" i="1"/>
  <c r="K3156" i="1"/>
  <c r="L3156" i="1"/>
  <c r="N3156" i="1"/>
  <c r="M3156" i="1"/>
  <c r="K3147" i="1"/>
  <c r="M3147" i="1"/>
  <c r="L3147" i="1"/>
  <c r="M3134" i="1"/>
  <c r="N3134" i="1"/>
  <c r="K3134" i="1"/>
  <c r="L3134" i="1"/>
  <c r="M3118" i="1"/>
  <c r="N3118" i="1"/>
  <c r="L3118" i="1"/>
  <c r="N3032" i="1"/>
  <c r="K3032" i="1"/>
  <c r="L3032" i="1"/>
  <c r="M3032" i="1"/>
  <c r="M3023" i="1"/>
  <c r="K3023" i="1"/>
  <c r="L3023" i="1"/>
  <c r="N3023" i="1"/>
  <c r="L2798" i="1"/>
  <c r="N2798" i="1"/>
  <c r="M2798" i="1"/>
  <c r="K2798" i="1"/>
  <c r="M2767" i="1"/>
  <c r="K2767" i="1"/>
  <c r="L2767" i="1"/>
  <c r="N2767" i="1"/>
  <c r="M2530" i="1"/>
  <c r="N2530" i="1"/>
  <c r="K2530" i="1"/>
  <c r="L2530" i="1"/>
  <c r="K2528" i="1"/>
  <c r="L2528" i="1"/>
  <c r="M2528" i="1"/>
  <c r="N2528" i="1"/>
  <c r="M2466" i="1"/>
  <c r="N2466" i="1"/>
  <c r="K2466" i="1"/>
  <c r="L2466" i="1"/>
  <c r="K3651" i="1"/>
  <c r="K3636" i="1"/>
  <c r="L3617" i="1"/>
  <c r="K3602" i="1"/>
  <c r="K3587" i="1"/>
  <c r="K3572" i="1"/>
  <c r="L3553" i="1"/>
  <c r="K3538" i="1"/>
  <c r="K3523" i="1"/>
  <c r="L3518" i="1"/>
  <c r="L3514" i="1"/>
  <c r="K3514" i="1"/>
  <c r="K3507" i="1"/>
  <c r="L3504" i="1"/>
  <c r="M3499" i="1"/>
  <c r="K3499" i="1"/>
  <c r="K3496" i="1"/>
  <c r="L3473" i="1"/>
  <c r="K3446" i="1"/>
  <c r="M3446" i="1"/>
  <c r="N3446" i="1"/>
  <c r="M3443" i="1"/>
  <c r="N3443" i="1"/>
  <c r="L3437" i="1"/>
  <c r="N3437" i="1"/>
  <c r="L3406" i="1"/>
  <c r="M3406" i="1"/>
  <c r="K3398" i="1"/>
  <c r="K3393" i="1"/>
  <c r="L3393" i="1"/>
  <c r="N3393" i="1"/>
  <c r="L3390" i="1"/>
  <c r="M3387" i="1"/>
  <c r="L3387" i="1"/>
  <c r="N3387" i="1"/>
  <c r="K3368" i="1"/>
  <c r="M3368" i="1"/>
  <c r="N3368" i="1"/>
  <c r="N3364" i="1"/>
  <c r="M3364" i="1"/>
  <c r="N3356" i="1"/>
  <c r="K3356" i="1"/>
  <c r="K3348" i="1"/>
  <c r="N3348" i="1"/>
  <c r="L3348" i="1"/>
  <c r="K3340" i="1"/>
  <c r="N3340" i="1"/>
  <c r="L3340" i="1"/>
  <c r="K3332" i="1"/>
  <c r="N3332" i="1"/>
  <c r="L3332" i="1"/>
  <c r="K3324" i="1"/>
  <c r="N3324" i="1"/>
  <c r="L3324" i="1"/>
  <c r="K3316" i="1"/>
  <c r="N3316" i="1"/>
  <c r="L3316" i="1"/>
  <c r="K3308" i="1"/>
  <c r="N3308" i="1"/>
  <c r="L3308" i="1"/>
  <c r="L3277" i="1"/>
  <c r="K3277" i="1"/>
  <c r="N3277" i="1"/>
  <c r="K3249" i="1"/>
  <c r="M3249" i="1"/>
  <c r="N3249" i="1"/>
  <c r="K3244" i="1"/>
  <c r="N3244" i="1"/>
  <c r="L3244" i="1"/>
  <c r="L3213" i="1"/>
  <c r="K3213" i="1"/>
  <c r="N3213" i="1"/>
  <c r="K3196" i="1"/>
  <c r="L3196" i="1"/>
  <c r="N3196" i="1"/>
  <c r="M3196" i="1"/>
  <c r="K3187" i="1"/>
  <c r="M3187" i="1"/>
  <c r="L3187" i="1"/>
  <c r="N3187" i="1"/>
  <c r="M3158" i="1"/>
  <c r="N3158" i="1"/>
  <c r="K3158" i="1"/>
  <c r="K3124" i="1"/>
  <c r="L3124" i="1"/>
  <c r="M3124" i="1"/>
  <c r="N3124" i="1"/>
  <c r="N2800" i="1"/>
  <c r="K2800" i="1"/>
  <c r="L2800" i="1"/>
  <c r="M2800" i="1"/>
  <c r="K2576" i="1"/>
  <c r="L2576" i="1"/>
  <c r="M2576" i="1"/>
  <c r="N2576" i="1"/>
  <c r="K2567" i="1"/>
  <c r="L2567" i="1"/>
  <c r="M2567" i="1"/>
  <c r="N2567" i="1"/>
  <c r="N3484" i="1"/>
  <c r="K3484" i="1"/>
  <c r="K3465" i="1"/>
  <c r="L3465" i="1"/>
  <c r="K3461" i="1"/>
  <c r="N3461" i="1"/>
  <c r="L3458" i="1"/>
  <c r="N3458" i="1"/>
  <c r="M3435" i="1"/>
  <c r="K3435" i="1"/>
  <c r="M3427" i="1"/>
  <c r="K3427" i="1"/>
  <c r="N3427" i="1"/>
  <c r="L3421" i="1"/>
  <c r="M3421" i="1"/>
  <c r="L3285" i="1"/>
  <c r="K3285" i="1"/>
  <c r="N3285" i="1"/>
  <c r="K3257" i="1"/>
  <c r="M3257" i="1"/>
  <c r="N3257" i="1"/>
  <c r="K3252" i="1"/>
  <c r="N3252" i="1"/>
  <c r="L3252" i="1"/>
  <c r="L3221" i="1"/>
  <c r="K3221" i="1"/>
  <c r="N3221" i="1"/>
  <c r="L3189" i="1"/>
  <c r="M3189" i="1"/>
  <c r="K3189" i="1"/>
  <c r="M3174" i="1"/>
  <c r="N3174" i="1"/>
  <c r="L3174" i="1"/>
  <c r="K3164" i="1"/>
  <c r="L3164" i="1"/>
  <c r="N3164" i="1"/>
  <c r="M3164" i="1"/>
  <c r="N3072" i="1"/>
  <c r="K3072" i="1"/>
  <c r="L3072" i="1"/>
  <c r="M3072" i="1"/>
  <c r="K3052" i="1"/>
  <c r="L3052" i="1"/>
  <c r="M3052" i="1"/>
  <c r="N3052" i="1"/>
  <c r="K3042" i="1"/>
  <c r="L3042" i="1"/>
  <c r="M3042" i="1"/>
  <c r="N3042" i="1"/>
  <c r="L2836" i="1"/>
  <c r="M2836" i="1"/>
  <c r="N2836" i="1"/>
  <c r="K2836" i="1"/>
  <c r="M2586" i="1"/>
  <c r="N2586" i="1"/>
  <c r="K2586" i="1"/>
  <c r="L2586" i="1"/>
  <c r="K2584" i="1"/>
  <c r="L2584" i="1"/>
  <c r="M2584" i="1"/>
  <c r="N2584" i="1"/>
  <c r="K3481" i="1"/>
  <c r="N3481" i="1"/>
  <c r="N3452" i="1"/>
  <c r="L3452" i="1"/>
  <c r="K3433" i="1"/>
  <c r="M3433" i="1"/>
  <c r="L3402" i="1"/>
  <c r="M3402" i="1"/>
  <c r="N3402" i="1"/>
  <c r="K3382" i="1"/>
  <c r="M3382" i="1"/>
  <c r="N3382" i="1"/>
  <c r="M3379" i="1"/>
  <c r="N3379" i="1"/>
  <c r="L3373" i="1"/>
  <c r="N3373" i="1"/>
  <c r="L3293" i="1"/>
  <c r="K3293" i="1"/>
  <c r="N3293" i="1"/>
  <c r="K3265" i="1"/>
  <c r="M3265" i="1"/>
  <c r="N3265" i="1"/>
  <c r="K3260" i="1"/>
  <c r="N3260" i="1"/>
  <c r="L3260" i="1"/>
  <c r="L3229" i="1"/>
  <c r="K3229" i="1"/>
  <c r="N3229" i="1"/>
  <c r="L3168" i="1"/>
  <c r="M3168" i="1"/>
  <c r="K3152" i="1"/>
  <c r="M3152" i="1"/>
  <c r="N3152" i="1"/>
  <c r="L3133" i="1"/>
  <c r="M3133" i="1"/>
  <c r="K3133" i="1"/>
  <c r="K3092" i="1"/>
  <c r="L3092" i="1"/>
  <c r="M3092" i="1"/>
  <c r="N3092" i="1"/>
  <c r="M3063" i="1"/>
  <c r="L3063" i="1"/>
  <c r="N3063" i="1"/>
  <c r="M3047" i="1"/>
  <c r="K3047" i="1"/>
  <c r="L3047" i="1"/>
  <c r="N3047" i="1"/>
  <c r="L3038" i="1"/>
  <c r="K3038" i="1"/>
  <c r="M3038" i="1"/>
  <c r="N3038" i="1"/>
  <c r="L2850" i="1"/>
  <c r="M2850" i="1"/>
  <c r="N2850" i="1"/>
  <c r="K2850" i="1"/>
  <c r="K2834" i="1"/>
  <c r="L2834" i="1"/>
  <c r="M2834" i="1"/>
  <c r="N2834" i="1"/>
  <c r="L2828" i="1"/>
  <c r="K2828" i="1"/>
  <c r="M2828" i="1"/>
  <c r="N2828" i="1"/>
  <c r="N2808" i="1"/>
  <c r="K2808" i="1"/>
  <c r="L2808" i="1"/>
  <c r="M2808" i="1"/>
  <c r="K2656" i="1"/>
  <c r="N2656" i="1"/>
  <c r="L2656" i="1"/>
  <c r="M2656" i="1"/>
  <c r="L3460" i="1"/>
  <c r="M3441" i="1"/>
  <c r="M3426" i="1"/>
  <c r="L3411" i="1"/>
  <c r="L3396" i="1"/>
  <c r="M3377" i="1"/>
  <c r="M3362" i="1"/>
  <c r="L3304" i="1"/>
  <c r="L3296" i="1"/>
  <c r="L3288" i="1"/>
  <c r="L3280" i="1"/>
  <c r="L3272" i="1"/>
  <c r="L3264" i="1"/>
  <c r="L3256" i="1"/>
  <c r="L3248" i="1"/>
  <c r="L3240" i="1"/>
  <c r="L3232" i="1"/>
  <c r="N3225" i="1"/>
  <c r="L3224" i="1"/>
  <c r="N3217" i="1"/>
  <c r="L3216" i="1"/>
  <c r="N3209" i="1"/>
  <c r="L3208" i="1"/>
  <c r="L3200" i="1"/>
  <c r="N3195" i="1"/>
  <c r="L3181" i="1"/>
  <c r="M3181" i="1"/>
  <c r="M3176" i="1"/>
  <c r="N3173" i="1"/>
  <c r="M3150" i="1"/>
  <c r="N3150" i="1"/>
  <c r="K3148" i="1"/>
  <c r="L3148" i="1"/>
  <c r="N3148" i="1"/>
  <c r="L3142" i="1"/>
  <c r="K3139" i="1"/>
  <c r="M3139" i="1"/>
  <c r="L3136" i="1"/>
  <c r="N3131" i="1"/>
  <c r="M3126" i="1"/>
  <c r="N3126" i="1"/>
  <c r="K3100" i="1"/>
  <c r="L3100" i="1"/>
  <c r="M3100" i="1"/>
  <c r="N3100" i="1"/>
  <c r="L3014" i="1"/>
  <c r="M3014" i="1"/>
  <c r="N3014" i="1"/>
  <c r="L3004" i="1"/>
  <c r="M3004" i="1"/>
  <c r="N3004" i="1"/>
  <c r="L2954" i="1"/>
  <c r="M2954" i="1"/>
  <c r="N2954" i="1"/>
  <c r="K2941" i="1"/>
  <c r="M2941" i="1"/>
  <c r="L2941" i="1"/>
  <c r="N2941" i="1"/>
  <c r="L2918" i="1"/>
  <c r="N2918" i="1"/>
  <c r="K2918" i="1"/>
  <c r="M2918" i="1"/>
  <c r="K2906" i="1"/>
  <c r="L2906" i="1"/>
  <c r="M2906" i="1"/>
  <c r="N2906" i="1"/>
  <c r="M2823" i="1"/>
  <c r="K2823" i="1"/>
  <c r="L2823" i="1"/>
  <c r="N2823" i="1"/>
  <c r="K2821" i="1"/>
  <c r="M2821" i="1"/>
  <c r="N2821" i="1"/>
  <c r="L2786" i="1"/>
  <c r="M2786" i="1"/>
  <c r="N2786" i="1"/>
  <c r="L2772" i="1"/>
  <c r="M2772" i="1"/>
  <c r="N2772" i="1"/>
  <c r="L2724" i="1"/>
  <c r="K2724" i="1"/>
  <c r="M2724" i="1"/>
  <c r="N2724" i="1"/>
  <c r="K2701" i="1"/>
  <c r="M2701" i="1"/>
  <c r="L2701" i="1"/>
  <c r="N2701" i="1"/>
  <c r="M2666" i="1"/>
  <c r="K2666" i="1"/>
  <c r="L2666" i="1"/>
  <c r="N2666" i="1"/>
  <c r="K2637" i="1"/>
  <c r="M2637" i="1"/>
  <c r="L2637" i="1"/>
  <c r="N2637" i="1"/>
  <c r="L2612" i="1"/>
  <c r="M2612" i="1"/>
  <c r="N2612" i="1"/>
  <c r="K2551" i="1"/>
  <c r="L2551" i="1"/>
  <c r="M2551" i="1"/>
  <c r="N2551" i="1"/>
  <c r="K2512" i="1"/>
  <c r="L2512" i="1"/>
  <c r="M2512" i="1"/>
  <c r="N2512" i="1"/>
  <c r="K2503" i="1"/>
  <c r="L2503" i="1"/>
  <c r="M2503" i="1"/>
  <c r="K2464" i="1"/>
  <c r="L2464" i="1"/>
  <c r="M2464" i="1"/>
  <c r="N2464" i="1"/>
  <c r="K2431" i="1"/>
  <c r="L2431" i="1"/>
  <c r="M2431" i="1"/>
  <c r="M2388" i="1"/>
  <c r="N2388" i="1"/>
  <c r="K2388" i="1"/>
  <c r="L2388" i="1"/>
  <c r="M2362" i="1"/>
  <c r="K2362" i="1"/>
  <c r="L2362" i="1"/>
  <c r="N2362" i="1"/>
  <c r="M2295" i="1"/>
  <c r="N2295" i="1"/>
  <c r="L2295" i="1"/>
  <c r="K2253" i="1"/>
  <c r="L2253" i="1"/>
  <c r="M2253" i="1"/>
  <c r="M3225" i="1"/>
  <c r="M3217" i="1"/>
  <c r="M3209" i="1"/>
  <c r="M3190" i="1"/>
  <c r="N3190" i="1"/>
  <c r="K3188" i="1"/>
  <c r="L3188" i="1"/>
  <c r="N3188" i="1"/>
  <c r="K3179" i="1"/>
  <c r="M3179" i="1"/>
  <c r="L3157" i="1"/>
  <c r="M3157" i="1"/>
  <c r="K3115" i="1"/>
  <c r="L3115" i="1"/>
  <c r="M3115" i="1"/>
  <c r="L3109" i="1"/>
  <c r="M3109" i="1"/>
  <c r="N3109" i="1"/>
  <c r="L3078" i="1"/>
  <c r="M3078" i="1"/>
  <c r="N3078" i="1"/>
  <c r="L3068" i="1"/>
  <c r="M3068" i="1"/>
  <c r="N3068" i="1"/>
  <c r="L3018" i="1"/>
  <c r="M3018" i="1"/>
  <c r="N3018" i="1"/>
  <c r="K3002" i="1"/>
  <c r="L3002" i="1"/>
  <c r="M3002" i="1"/>
  <c r="N3002" i="1"/>
  <c r="L2998" i="1"/>
  <c r="K2998" i="1"/>
  <c r="M2998" i="1"/>
  <c r="N2998" i="1"/>
  <c r="K2993" i="1"/>
  <c r="L2993" i="1"/>
  <c r="M2993" i="1"/>
  <c r="N2993" i="1"/>
  <c r="L2969" i="1"/>
  <c r="M2969" i="1"/>
  <c r="N2969" i="1"/>
  <c r="K2965" i="1"/>
  <c r="M2965" i="1"/>
  <c r="N2965" i="1"/>
  <c r="N2928" i="1"/>
  <c r="K2928" i="1"/>
  <c r="L2928" i="1"/>
  <c r="M2928" i="1"/>
  <c r="L2926" i="1"/>
  <c r="N2926" i="1"/>
  <c r="M2926" i="1"/>
  <c r="L2884" i="1"/>
  <c r="K2884" i="1"/>
  <c r="M2884" i="1"/>
  <c r="N2884" i="1"/>
  <c r="M2839" i="1"/>
  <c r="L2839" i="1"/>
  <c r="N2839" i="1"/>
  <c r="N2816" i="1"/>
  <c r="L2816" i="1"/>
  <c r="M2816" i="1"/>
  <c r="K2805" i="1"/>
  <c r="M2805" i="1"/>
  <c r="L2805" i="1"/>
  <c r="N2805" i="1"/>
  <c r="L2782" i="1"/>
  <c r="N2782" i="1"/>
  <c r="K2782" i="1"/>
  <c r="M2782" i="1"/>
  <c r="K2770" i="1"/>
  <c r="L2770" i="1"/>
  <c r="M2770" i="1"/>
  <c r="N2770" i="1"/>
  <c r="L2764" i="1"/>
  <c r="K2764" i="1"/>
  <c r="M2764" i="1"/>
  <c r="N2764" i="1"/>
  <c r="N2744" i="1"/>
  <c r="K2744" i="1"/>
  <c r="L2744" i="1"/>
  <c r="M2744" i="1"/>
  <c r="M2730" i="1"/>
  <c r="K2730" i="1"/>
  <c r="L2730" i="1"/>
  <c r="N2730" i="1"/>
  <c r="M2711" i="1"/>
  <c r="L2711" i="1"/>
  <c r="N2711" i="1"/>
  <c r="M2647" i="1"/>
  <c r="L2647" i="1"/>
  <c r="N2647" i="1"/>
  <c r="K2592" i="1"/>
  <c r="L2592" i="1"/>
  <c r="N2592" i="1"/>
  <c r="M2592" i="1"/>
  <c r="M2538" i="1"/>
  <c r="N2538" i="1"/>
  <c r="L2538" i="1"/>
  <c r="M2522" i="1"/>
  <c r="N2522" i="1"/>
  <c r="K2522" i="1"/>
  <c r="L2522" i="1"/>
  <c r="K2520" i="1"/>
  <c r="L2520" i="1"/>
  <c r="M2520" i="1"/>
  <c r="N2520" i="1"/>
  <c r="N2403" i="1"/>
  <c r="M2403" i="1"/>
  <c r="K2403" i="1"/>
  <c r="L2403" i="1"/>
  <c r="L2369" i="1"/>
  <c r="N2369" i="1"/>
  <c r="K2369" i="1"/>
  <c r="M2369" i="1"/>
  <c r="K2303" i="1"/>
  <c r="L2303" i="1"/>
  <c r="M2303" i="1"/>
  <c r="M2260" i="1"/>
  <c r="N2260" i="1"/>
  <c r="K2260" i="1"/>
  <c r="L2260" i="1"/>
  <c r="K3123" i="1"/>
  <c r="L3123" i="1"/>
  <c r="M3123" i="1"/>
  <c r="L3117" i="1"/>
  <c r="M3117" i="1"/>
  <c r="N3117" i="1"/>
  <c r="L3082" i="1"/>
  <c r="M3082" i="1"/>
  <c r="N3082" i="1"/>
  <c r="K3066" i="1"/>
  <c r="L3066" i="1"/>
  <c r="M3066" i="1"/>
  <c r="N3066" i="1"/>
  <c r="L3062" i="1"/>
  <c r="K3062" i="1"/>
  <c r="M3062" i="1"/>
  <c r="N3062" i="1"/>
  <c r="K3057" i="1"/>
  <c r="L3057" i="1"/>
  <c r="M3057" i="1"/>
  <c r="N3057" i="1"/>
  <c r="L3033" i="1"/>
  <c r="M3033" i="1"/>
  <c r="N3033" i="1"/>
  <c r="K3029" i="1"/>
  <c r="M3029" i="1"/>
  <c r="N3029" i="1"/>
  <c r="K2989" i="1"/>
  <c r="L2989" i="1"/>
  <c r="M2989" i="1"/>
  <c r="N2989" i="1"/>
  <c r="K2953" i="1"/>
  <c r="L2953" i="1"/>
  <c r="M2953" i="1"/>
  <c r="N2953" i="1"/>
  <c r="K2949" i="1"/>
  <c r="L2949" i="1"/>
  <c r="M2949" i="1"/>
  <c r="N2949" i="1"/>
  <c r="M2895" i="1"/>
  <c r="K2895" i="1"/>
  <c r="L2895" i="1"/>
  <c r="N2895" i="1"/>
  <c r="K2877" i="1"/>
  <c r="M2877" i="1"/>
  <c r="L2877" i="1"/>
  <c r="N2877" i="1"/>
  <c r="L2854" i="1"/>
  <c r="N2854" i="1"/>
  <c r="K2854" i="1"/>
  <c r="M2854" i="1"/>
  <c r="K2842" i="1"/>
  <c r="L2842" i="1"/>
  <c r="M2842" i="1"/>
  <c r="N2842" i="1"/>
  <c r="M2759" i="1"/>
  <c r="K2759" i="1"/>
  <c r="L2759" i="1"/>
  <c r="N2759" i="1"/>
  <c r="K2757" i="1"/>
  <c r="M2757" i="1"/>
  <c r="N2757" i="1"/>
  <c r="M2690" i="1"/>
  <c r="K2690" i="1"/>
  <c r="L2690" i="1"/>
  <c r="N2690" i="1"/>
  <c r="K2677" i="1"/>
  <c r="M2677" i="1"/>
  <c r="L2677" i="1"/>
  <c r="N2677" i="1"/>
  <c r="M2626" i="1"/>
  <c r="K2626" i="1"/>
  <c r="L2626" i="1"/>
  <c r="N2626" i="1"/>
  <c r="K2615" i="1"/>
  <c r="M2615" i="1"/>
  <c r="N2615" i="1"/>
  <c r="K2600" i="1"/>
  <c r="L2600" i="1"/>
  <c r="N2600" i="1"/>
  <c r="M2600" i="1"/>
  <c r="K2559" i="1"/>
  <c r="L2559" i="1"/>
  <c r="M2559" i="1"/>
  <c r="N2559" i="1"/>
  <c r="K2487" i="1"/>
  <c r="L2487" i="1"/>
  <c r="M2487" i="1"/>
  <c r="N2487" i="1"/>
  <c r="K2448" i="1"/>
  <c r="L2448" i="1"/>
  <c r="M2448" i="1"/>
  <c r="N2448" i="1"/>
  <c r="K2439" i="1"/>
  <c r="L2439" i="1"/>
  <c r="M2439" i="1"/>
  <c r="N2275" i="1"/>
  <c r="M2275" i="1"/>
  <c r="K2275" i="1"/>
  <c r="L2275" i="1"/>
  <c r="K3195" i="1"/>
  <c r="M3195" i="1"/>
  <c r="L3173" i="1"/>
  <c r="M3173" i="1"/>
  <c r="M3142" i="1"/>
  <c r="N3142" i="1"/>
  <c r="K3140" i="1"/>
  <c r="L3140" i="1"/>
  <c r="N3140" i="1"/>
  <c r="K3131" i="1"/>
  <c r="M3131" i="1"/>
  <c r="L3125" i="1"/>
  <c r="M3125" i="1"/>
  <c r="N3125" i="1"/>
  <c r="K3108" i="1"/>
  <c r="L3108" i="1"/>
  <c r="M3108" i="1"/>
  <c r="N3108" i="1"/>
  <c r="K3099" i="1"/>
  <c r="L3099" i="1"/>
  <c r="M3099" i="1"/>
  <c r="N3099" i="1"/>
  <c r="L3093" i="1"/>
  <c r="M3093" i="1"/>
  <c r="N3093" i="1"/>
  <c r="K3053" i="1"/>
  <c r="L3053" i="1"/>
  <c r="M3053" i="1"/>
  <c r="N3053" i="1"/>
  <c r="K3017" i="1"/>
  <c r="L3017" i="1"/>
  <c r="M3017" i="1"/>
  <c r="N3017" i="1"/>
  <c r="K3013" i="1"/>
  <c r="L3013" i="1"/>
  <c r="M3013" i="1"/>
  <c r="N3013" i="1"/>
  <c r="N2984" i="1"/>
  <c r="L2984" i="1"/>
  <c r="M2984" i="1"/>
  <c r="N2936" i="1"/>
  <c r="K2936" i="1"/>
  <c r="L2936" i="1"/>
  <c r="M2936" i="1"/>
  <c r="N2864" i="1"/>
  <c r="K2864" i="1"/>
  <c r="L2864" i="1"/>
  <c r="M2864" i="1"/>
  <c r="L2862" i="1"/>
  <c r="N2862" i="1"/>
  <c r="M2862" i="1"/>
  <c r="L2820" i="1"/>
  <c r="K2820" i="1"/>
  <c r="M2820" i="1"/>
  <c r="N2820" i="1"/>
  <c r="M2775" i="1"/>
  <c r="L2775" i="1"/>
  <c r="N2775" i="1"/>
  <c r="N2752" i="1"/>
  <c r="L2752" i="1"/>
  <c r="M2752" i="1"/>
  <c r="K2741" i="1"/>
  <c r="M2741" i="1"/>
  <c r="L2741" i="1"/>
  <c r="N2741" i="1"/>
  <c r="M2714" i="1"/>
  <c r="L2714" i="1"/>
  <c r="N2714" i="1"/>
  <c r="L2684" i="1"/>
  <c r="K2684" i="1"/>
  <c r="M2684" i="1"/>
  <c r="N2684" i="1"/>
  <c r="M2650" i="1"/>
  <c r="L2650" i="1"/>
  <c r="N2650" i="1"/>
  <c r="L2620" i="1"/>
  <c r="K2620" i="1"/>
  <c r="M2620" i="1"/>
  <c r="N2620" i="1"/>
  <c r="M2474" i="1"/>
  <c r="N2474" i="1"/>
  <c r="L2474" i="1"/>
  <c r="M2458" i="1"/>
  <c r="N2458" i="1"/>
  <c r="K2458" i="1"/>
  <c r="L2458" i="1"/>
  <c r="K2456" i="1"/>
  <c r="L2456" i="1"/>
  <c r="M2456" i="1"/>
  <c r="N2456" i="1"/>
  <c r="M2402" i="1"/>
  <c r="K2402" i="1"/>
  <c r="L2402" i="1"/>
  <c r="N2402" i="1"/>
  <c r="K2396" i="1"/>
  <c r="L2396" i="1"/>
  <c r="M2396" i="1"/>
  <c r="M2373" i="1"/>
  <c r="N2373" i="1"/>
  <c r="K2373" i="1"/>
  <c r="L2373" i="1"/>
  <c r="K2368" i="1"/>
  <c r="L2368" i="1"/>
  <c r="M2368" i="1"/>
  <c r="N2368" i="1"/>
  <c r="M3182" i="1"/>
  <c r="N3182" i="1"/>
  <c r="K3180" i="1"/>
  <c r="L3180" i="1"/>
  <c r="N3180" i="1"/>
  <c r="K3171" i="1"/>
  <c r="M3171" i="1"/>
  <c r="L3149" i="1"/>
  <c r="M3149" i="1"/>
  <c r="K3081" i="1"/>
  <c r="L3081" i="1"/>
  <c r="M3081" i="1"/>
  <c r="N3081" i="1"/>
  <c r="K3077" i="1"/>
  <c r="L3077" i="1"/>
  <c r="M3077" i="1"/>
  <c r="N3077" i="1"/>
  <c r="N3048" i="1"/>
  <c r="L3048" i="1"/>
  <c r="M3048" i="1"/>
  <c r="N2968" i="1"/>
  <c r="K2968" i="1"/>
  <c r="L2968" i="1"/>
  <c r="M2968" i="1"/>
  <c r="K2964" i="1"/>
  <c r="L2964" i="1"/>
  <c r="M2964" i="1"/>
  <c r="N2964" i="1"/>
  <c r="N2944" i="1"/>
  <c r="K2944" i="1"/>
  <c r="L2944" i="1"/>
  <c r="M2944" i="1"/>
  <c r="L2914" i="1"/>
  <c r="M2914" i="1"/>
  <c r="N2914" i="1"/>
  <c r="L2900" i="1"/>
  <c r="M2900" i="1"/>
  <c r="N2900" i="1"/>
  <c r="M2831" i="1"/>
  <c r="K2831" i="1"/>
  <c r="L2831" i="1"/>
  <c r="N2831" i="1"/>
  <c r="K2813" i="1"/>
  <c r="M2813" i="1"/>
  <c r="L2813" i="1"/>
  <c r="N2813" i="1"/>
  <c r="L2790" i="1"/>
  <c r="N2790" i="1"/>
  <c r="K2790" i="1"/>
  <c r="M2790" i="1"/>
  <c r="K2778" i="1"/>
  <c r="L2778" i="1"/>
  <c r="M2778" i="1"/>
  <c r="N2778" i="1"/>
  <c r="K2704" i="1"/>
  <c r="N2704" i="1"/>
  <c r="M2704" i="1"/>
  <c r="M2663" i="1"/>
  <c r="K2663" i="1"/>
  <c r="L2663" i="1"/>
  <c r="N2663" i="1"/>
  <c r="K2661" i="1"/>
  <c r="M2661" i="1"/>
  <c r="N2661" i="1"/>
  <c r="K2640" i="1"/>
  <c r="N2640" i="1"/>
  <c r="M2640" i="1"/>
  <c r="K2495" i="1"/>
  <c r="L2495" i="1"/>
  <c r="M2495" i="1"/>
  <c r="N2495" i="1"/>
  <c r="M2418" i="1"/>
  <c r="N2418" i="1"/>
  <c r="K2418" i="1"/>
  <c r="L2418" i="1"/>
  <c r="M2274" i="1"/>
  <c r="K2274" i="1"/>
  <c r="L2274" i="1"/>
  <c r="N2274" i="1"/>
  <c r="K2268" i="1"/>
  <c r="L2268" i="1"/>
  <c r="M2268" i="1"/>
  <c r="M2245" i="1"/>
  <c r="N2245" i="1"/>
  <c r="K2245" i="1"/>
  <c r="L2245" i="1"/>
  <c r="K2234" i="1"/>
  <c r="M2234" i="1"/>
  <c r="N2234" i="1"/>
  <c r="L2934" i="1"/>
  <c r="N2934" i="1"/>
  <c r="K2893" i="1"/>
  <c r="M2893" i="1"/>
  <c r="L2870" i="1"/>
  <c r="N2870" i="1"/>
  <c r="K2829" i="1"/>
  <c r="M2829" i="1"/>
  <c r="L2806" i="1"/>
  <c r="N2806" i="1"/>
  <c r="K2765" i="1"/>
  <c r="M2765" i="1"/>
  <c r="K2728" i="1"/>
  <c r="N2728" i="1"/>
  <c r="K2685" i="1"/>
  <c r="M2685" i="1"/>
  <c r="K2664" i="1"/>
  <c r="N2664" i="1"/>
  <c r="K2607" i="1"/>
  <c r="M2607" i="1"/>
  <c r="K2575" i="1"/>
  <c r="L2575" i="1"/>
  <c r="M2575" i="1"/>
  <c r="M2546" i="1"/>
  <c r="N2546" i="1"/>
  <c r="K2536" i="1"/>
  <c r="L2536" i="1"/>
  <c r="M2536" i="1"/>
  <c r="N2536" i="1"/>
  <c r="K2511" i="1"/>
  <c r="L2511" i="1"/>
  <c r="M2511" i="1"/>
  <c r="L2506" i="1"/>
  <c r="M2482" i="1"/>
  <c r="N2482" i="1"/>
  <c r="K2472" i="1"/>
  <c r="L2472" i="1"/>
  <c r="M2472" i="1"/>
  <c r="N2472" i="1"/>
  <c r="K2447" i="1"/>
  <c r="L2447" i="1"/>
  <c r="M2447" i="1"/>
  <c r="L2442" i="1"/>
  <c r="K2421" i="1"/>
  <c r="L2421" i="1"/>
  <c r="M2421" i="1"/>
  <c r="N2421" i="1"/>
  <c r="L2417" i="1"/>
  <c r="K2417" i="1"/>
  <c r="M2417" i="1"/>
  <c r="N2417" i="1"/>
  <c r="K2407" i="1"/>
  <c r="L2407" i="1"/>
  <c r="M2407" i="1"/>
  <c r="N2407" i="1"/>
  <c r="K2392" i="1"/>
  <c r="L2392" i="1"/>
  <c r="M2392" i="1"/>
  <c r="N2392" i="1"/>
  <c r="N2387" i="1"/>
  <c r="K2387" i="1"/>
  <c r="L2387" i="1"/>
  <c r="M2387" i="1"/>
  <c r="L2377" i="1"/>
  <c r="K2377" i="1"/>
  <c r="M2377" i="1"/>
  <c r="N2377" i="1"/>
  <c r="L2359" i="1"/>
  <c r="K2293" i="1"/>
  <c r="L2293" i="1"/>
  <c r="M2293" i="1"/>
  <c r="N2293" i="1"/>
  <c r="L2289" i="1"/>
  <c r="K2289" i="1"/>
  <c r="M2289" i="1"/>
  <c r="N2289" i="1"/>
  <c r="K2279" i="1"/>
  <c r="L2279" i="1"/>
  <c r="M2279" i="1"/>
  <c r="N2279" i="1"/>
  <c r="K2264" i="1"/>
  <c r="L2264" i="1"/>
  <c r="M2264" i="1"/>
  <c r="N2264" i="1"/>
  <c r="N2259" i="1"/>
  <c r="K2259" i="1"/>
  <c r="L2259" i="1"/>
  <c r="M2259" i="1"/>
  <c r="L2249" i="1"/>
  <c r="K2249" i="1"/>
  <c r="M2249" i="1"/>
  <c r="N2249" i="1"/>
  <c r="K2187" i="1"/>
  <c r="L2187" i="1"/>
  <c r="M2187" i="1"/>
  <c r="N2187" i="1"/>
  <c r="K2092" i="1"/>
  <c r="N2092" i="1"/>
  <c r="L2092" i="1"/>
  <c r="M2092" i="1"/>
  <c r="K2044" i="1"/>
  <c r="M2044" i="1"/>
  <c r="L2044" i="1"/>
  <c r="N2044" i="1"/>
  <c r="L1819" i="1"/>
  <c r="K1819" i="1"/>
  <c r="M1819" i="1"/>
  <c r="N1819" i="1"/>
  <c r="N1560" i="1"/>
  <c r="K1560" i="1"/>
  <c r="L1560" i="1"/>
  <c r="M1560" i="1"/>
  <c r="M1551" i="1"/>
  <c r="K1551" i="1"/>
  <c r="L1551" i="1"/>
  <c r="N1551" i="1"/>
  <c r="K1541" i="1"/>
  <c r="L1541" i="1"/>
  <c r="M1541" i="1"/>
  <c r="N1541" i="1"/>
  <c r="L1444" i="1"/>
  <c r="N1444" i="1"/>
  <c r="K1444" i="1"/>
  <c r="M1444" i="1"/>
  <c r="M3086" i="1"/>
  <c r="K3080" i="1"/>
  <c r="L3071" i="1"/>
  <c r="L3061" i="1"/>
  <c r="L3056" i="1"/>
  <c r="K3046" i="1"/>
  <c r="M3037" i="1"/>
  <c r="K3031" i="1"/>
  <c r="M3022" i="1"/>
  <c r="K3016" i="1"/>
  <c r="L3007" i="1"/>
  <c r="L2997" i="1"/>
  <c r="L2992" i="1"/>
  <c r="K2982" i="1"/>
  <c r="M2973" i="1"/>
  <c r="K2967" i="1"/>
  <c r="M2958" i="1"/>
  <c r="K2952" i="1"/>
  <c r="L2943" i="1"/>
  <c r="L2942" i="1"/>
  <c r="N2942" i="1"/>
  <c r="M2940" i="1"/>
  <c r="K2935" i="1"/>
  <c r="K2932" i="1"/>
  <c r="L2920" i="1"/>
  <c r="K2912" i="1"/>
  <c r="K2901" i="1"/>
  <c r="M2901" i="1"/>
  <c r="L2879" i="1"/>
  <c r="L2878" i="1"/>
  <c r="N2878" i="1"/>
  <c r="M2876" i="1"/>
  <c r="K2871" i="1"/>
  <c r="K2868" i="1"/>
  <c r="L2856" i="1"/>
  <c r="K2848" i="1"/>
  <c r="K2837" i="1"/>
  <c r="M2837" i="1"/>
  <c r="L2815" i="1"/>
  <c r="L2814" i="1"/>
  <c r="N2814" i="1"/>
  <c r="M2812" i="1"/>
  <c r="K2807" i="1"/>
  <c r="K2804" i="1"/>
  <c r="L2792" i="1"/>
  <c r="K2784" i="1"/>
  <c r="K2773" i="1"/>
  <c r="M2773" i="1"/>
  <c r="L2751" i="1"/>
  <c r="L2750" i="1"/>
  <c r="N2750" i="1"/>
  <c r="M2748" i="1"/>
  <c r="K2743" i="1"/>
  <c r="K2740" i="1"/>
  <c r="K2709" i="1"/>
  <c r="M2709" i="1"/>
  <c r="K2688" i="1"/>
  <c r="N2688" i="1"/>
  <c r="K2682" i="1"/>
  <c r="K2679" i="1"/>
  <c r="K2676" i="1"/>
  <c r="K2645" i="1"/>
  <c r="M2645" i="1"/>
  <c r="K2624" i="1"/>
  <c r="N2624" i="1"/>
  <c r="M2618" i="1"/>
  <c r="N2618" i="1"/>
  <c r="K2599" i="1"/>
  <c r="M2599" i="1"/>
  <c r="K2583" i="1"/>
  <c r="L2583" i="1"/>
  <c r="M2583" i="1"/>
  <c r="M2554" i="1"/>
  <c r="N2554" i="1"/>
  <c r="K2544" i="1"/>
  <c r="L2544" i="1"/>
  <c r="M2544" i="1"/>
  <c r="N2544" i="1"/>
  <c r="K2519" i="1"/>
  <c r="L2519" i="1"/>
  <c r="M2519" i="1"/>
  <c r="M2490" i="1"/>
  <c r="N2490" i="1"/>
  <c r="K2480" i="1"/>
  <c r="L2480" i="1"/>
  <c r="M2480" i="1"/>
  <c r="N2480" i="1"/>
  <c r="K2455" i="1"/>
  <c r="L2455" i="1"/>
  <c r="M2455" i="1"/>
  <c r="M2426" i="1"/>
  <c r="K2426" i="1"/>
  <c r="L2426" i="1"/>
  <c r="N2426" i="1"/>
  <c r="N2339" i="1"/>
  <c r="M2339" i="1"/>
  <c r="M2309" i="1"/>
  <c r="N2309" i="1"/>
  <c r="L2305" i="1"/>
  <c r="N2305" i="1"/>
  <c r="M2298" i="1"/>
  <c r="K2298" i="1"/>
  <c r="L2298" i="1"/>
  <c r="N2298" i="1"/>
  <c r="K2178" i="1"/>
  <c r="L2178" i="1"/>
  <c r="M2178" i="1"/>
  <c r="K2162" i="1"/>
  <c r="L2162" i="1"/>
  <c r="M2162" i="1"/>
  <c r="N2162" i="1"/>
  <c r="M2133" i="1"/>
  <c r="N2133" i="1"/>
  <c r="K2133" i="1"/>
  <c r="L2133" i="1"/>
  <c r="M1995" i="1"/>
  <c r="K1995" i="1"/>
  <c r="L1995" i="1"/>
  <c r="N1995" i="1"/>
  <c r="N1903" i="1"/>
  <c r="K1903" i="1"/>
  <c r="L1903" i="1"/>
  <c r="M1903" i="1"/>
  <c r="K1780" i="1"/>
  <c r="M1780" i="1"/>
  <c r="N1780" i="1"/>
  <c r="L1780" i="1"/>
  <c r="K1775" i="1"/>
  <c r="N1775" i="1"/>
  <c r="L1775" i="1"/>
  <c r="K2909" i="1"/>
  <c r="M2909" i="1"/>
  <c r="L2886" i="1"/>
  <c r="N2886" i="1"/>
  <c r="K2845" i="1"/>
  <c r="M2845" i="1"/>
  <c r="L2822" i="1"/>
  <c r="N2822" i="1"/>
  <c r="K2781" i="1"/>
  <c r="M2781" i="1"/>
  <c r="L2758" i="1"/>
  <c r="N2758" i="1"/>
  <c r="K2733" i="1"/>
  <c r="M2733" i="1"/>
  <c r="K2712" i="1"/>
  <c r="N2712" i="1"/>
  <c r="K2669" i="1"/>
  <c r="M2669" i="1"/>
  <c r="K2648" i="1"/>
  <c r="N2648" i="1"/>
  <c r="M2610" i="1"/>
  <c r="N2610" i="1"/>
  <c r="K2591" i="1"/>
  <c r="M2591" i="1"/>
  <c r="M2562" i="1"/>
  <c r="N2562" i="1"/>
  <c r="K2552" i="1"/>
  <c r="L2552" i="1"/>
  <c r="M2552" i="1"/>
  <c r="N2552" i="1"/>
  <c r="K2527" i="1"/>
  <c r="L2527" i="1"/>
  <c r="M2527" i="1"/>
  <c r="M2498" i="1"/>
  <c r="N2498" i="1"/>
  <c r="K2488" i="1"/>
  <c r="L2488" i="1"/>
  <c r="M2488" i="1"/>
  <c r="N2488" i="1"/>
  <c r="K2463" i="1"/>
  <c r="L2463" i="1"/>
  <c r="M2463" i="1"/>
  <c r="M2434" i="1"/>
  <c r="N2434" i="1"/>
  <c r="M2354" i="1"/>
  <c r="N2354" i="1"/>
  <c r="M2324" i="1"/>
  <c r="N2324" i="1"/>
  <c r="K2320" i="1"/>
  <c r="N2320" i="1"/>
  <c r="K2239" i="1"/>
  <c r="L2239" i="1"/>
  <c r="M2239" i="1"/>
  <c r="L2233" i="1"/>
  <c r="K2233" i="1"/>
  <c r="M2233" i="1"/>
  <c r="N2233" i="1"/>
  <c r="K2226" i="1"/>
  <c r="M2226" i="1"/>
  <c r="L2226" i="1"/>
  <c r="N2226" i="1"/>
  <c r="L2220" i="1"/>
  <c r="M2220" i="1"/>
  <c r="K2195" i="1"/>
  <c r="L2195" i="1"/>
  <c r="M2195" i="1"/>
  <c r="N2195" i="1"/>
  <c r="M2096" i="1"/>
  <c r="N2096" i="1"/>
  <c r="K2096" i="1"/>
  <c r="L2096" i="1"/>
  <c r="K1972" i="1"/>
  <c r="L1972" i="1"/>
  <c r="M1972" i="1"/>
  <c r="N1972" i="1"/>
  <c r="K1937" i="1"/>
  <c r="L1937" i="1"/>
  <c r="M1937" i="1"/>
  <c r="N1937" i="1"/>
  <c r="N3110" i="1"/>
  <c r="N3102" i="1"/>
  <c r="N3094" i="1"/>
  <c r="N3073" i="1"/>
  <c r="N3058" i="1"/>
  <c r="N3044" i="1"/>
  <c r="N3009" i="1"/>
  <c r="N2994" i="1"/>
  <c r="N2980" i="1"/>
  <c r="N2945" i="1"/>
  <c r="N2922" i="1"/>
  <c r="K2917" i="1"/>
  <c r="M2917" i="1"/>
  <c r="L2894" i="1"/>
  <c r="N2894" i="1"/>
  <c r="N2858" i="1"/>
  <c r="K2853" i="1"/>
  <c r="M2853" i="1"/>
  <c r="L2830" i="1"/>
  <c r="N2830" i="1"/>
  <c r="N2794" i="1"/>
  <c r="K2789" i="1"/>
  <c r="M2789" i="1"/>
  <c r="L2766" i="1"/>
  <c r="N2766" i="1"/>
  <c r="K2736" i="1"/>
  <c r="N2736" i="1"/>
  <c r="K2693" i="1"/>
  <c r="M2693" i="1"/>
  <c r="K2672" i="1"/>
  <c r="N2672" i="1"/>
  <c r="K2629" i="1"/>
  <c r="M2629" i="1"/>
  <c r="K2616" i="1"/>
  <c r="L2616" i="1"/>
  <c r="N2616" i="1"/>
  <c r="M2602" i="1"/>
  <c r="N2602" i="1"/>
  <c r="M2570" i="1"/>
  <c r="N2570" i="1"/>
  <c r="K2560" i="1"/>
  <c r="L2560" i="1"/>
  <c r="M2560" i="1"/>
  <c r="N2560" i="1"/>
  <c r="K2535" i="1"/>
  <c r="L2535" i="1"/>
  <c r="M2535" i="1"/>
  <c r="M2506" i="1"/>
  <c r="N2506" i="1"/>
  <c r="K2496" i="1"/>
  <c r="L2496" i="1"/>
  <c r="M2496" i="1"/>
  <c r="N2496" i="1"/>
  <c r="K2471" i="1"/>
  <c r="L2471" i="1"/>
  <c r="M2471" i="1"/>
  <c r="M2442" i="1"/>
  <c r="N2442" i="1"/>
  <c r="K2432" i="1"/>
  <c r="L2432" i="1"/>
  <c r="M2432" i="1"/>
  <c r="N2432" i="1"/>
  <c r="K2367" i="1"/>
  <c r="L2367" i="1"/>
  <c r="M2367" i="1"/>
  <c r="M2359" i="1"/>
  <c r="N2359" i="1"/>
  <c r="N2347" i="1"/>
  <c r="K2347" i="1"/>
  <c r="L2347" i="1"/>
  <c r="M2347" i="1"/>
  <c r="M2338" i="1"/>
  <c r="K2338" i="1"/>
  <c r="L2338" i="1"/>
  <c r="N2338" i="1"/>
  <c r="K2332" i="1"/>
  <c r="L2332" i="1"/>
  <c r="M2332" i="1"/>
  <c r="K2317" i="1"/>
  <c r="L2317" i="1"/>
  <c r="M2317" i="1"/>
  <c r="K2308" i="1"/>
  <c r="L2308" i="1"/>
  <c r="M2308" i="1"/>
  <c r="N2308" i="1"/>
  <c r="K2304" i="1"/>
  <c r="L2304" i="1"/>
  <c r="M2304" i="1"/>
  <c r="N2304" i="1"/>
  <c r="K2139" i="1"/>
  <c r="L2139" i="1"/>
  <c r="M2139" i="1"/>
  <c r="N2139" i="1"/>
  <c r="K2107" i="1"/>
  <c r="L2107" i="1"/>
  <c r="M2107" i="1"/>
  <c r="N2107" i="1"/>
  <c r="K2076" i="1"/>
  <c r="L2076" i="1"/>
  <c r="M2076" i="1"/>
  <c r="N2076" i="1"/>
  <c r="M2024" i="1"/>
  <c r="K2024" i="1"/>
  <c r="L2024" i="1"/>
  <c r="N2024" i="1"/>
  <c r="K1865" i="1"/>
  <c r="N1865" i="1"/>
  <c r="L1865" i="1"/>
  <c r="M1865" i="1"/>
  <c r="M1854" i="1"/>
  <c r="K1854" i="1"/>
  <c r="L1854" i="1"/>
  <c r="N1854" i="1"/>
  <c r="M3088" i="1"/>
  <c r="N3069" i="1"/>
  <c r="N3054" i="1"/>
  <c r="N3039" i="1"/>
  <c r="M3024" i="1"/>
  <c r="N3005" i="1"/>
  <c r="N2990" i="1"/>
  <c r="N2975" i="1"/>
  <c r="M2960" i="1"/>
  <c r="K2925" i="1"/>
  <c r="M2925" i="1"/>
  <c r="N2911" i="1"/>
  <c r="N2908" i="1"/>
  <c r="L2902" i="1"/>
  <c r="N2902" i="1"/>
  <c r="M2888" i="1"/>
  <c r="K2861" i="1"/>
  <c r="M2861" i="1"/>
  <c r="N2847" i="1"/>
  <c r="N2844" i="1"/>
  <c r="L2838" i="1"/>
  <c r="N2838" i="1"/>
  <c r="M2824" i="1"/>
  <c r="K2797" i="1"/>
  <c r="M2797" i="1"/>
  <c r="N2783" i="1"/>
  <c r="N2780" i="1"/>
  <c r="L2774" i="1"/>
  <c r="N2774" i="1"/>
  <c r="M2760" i="1"/>
  <c r="N2738" i="1"/>
  <c r="N2735" i="1"/>
  <c r="N2732" i="1"/>
  <c r="K2717" i="1"/>
  <c r="M2717" i="1"/>
  <c r="K2696" i="1"/>
  <c r="N2696" i="1"/>
  <c r="N2674" i="1"/>
  <c r="N2671" i="1"/>
  <c r="N2668" i="1"/>
  <c r="K2653" i="1"/>
  <c r="M2653" i="1"/>
  <c r="K2632" i="1"/>
  <c r="N2632" i="1"/>
  <c r="K2608" i="1"/>
  <c r="L2608" i="1"/>
  <c r="N2608" i="1"/>
  <c r="N2604" i="1"/>
  <c r="M2594" i="1"/>
  <c r="N2594" i="1"/>
  <c r="M2578" i="1"/>
  <c r="N2578" i="1"/>
  <c r="K2568" i="1"/>
  <c r="L2568" i="1"/>
  <c r="M2568" i="1"/>
  <c r="N2568" i="1"/>
  <c r="K2543" i="1"/>
  <c r="L2543" i="1"/>
  <c r="M2543" i="1"/>
  <c r="M2514" i="1"/>
  <c r="N2514" i="1"/>
  <c r="K2504" i="1"/>
  <c r="L2504" i="1"/>
  <c r="M2504" i="1"/>
  <c r="N2504" i="1"/>
  <c r="K2479" i="1"/>
  <c r="L2479" i="1"/>
  <c r="M2479" i="1"/>
  <c r="M2450" i="1"/>
  <c r="N2450" i="1"/>
  <c r="K2440" i="1"/>
  <c r="L2440" i="1"/>
  <c r="M2440" i="1"/>
  <c r="N2440" i="1"/>
  <c r="K2357" i="1"/>
  <c r="L2357" i="1"/>
  <c r="M2357" i="1"/>
  <c r="N2357" i="1"/>
  <c r="L2353" i="1"/>
  <c r="K2353" i="1"/>
  <c r="M2353" i="1"/>
  <c r="N2353" i="1"/>
  <c r="K2343" i="1"/>
  <c r="L2343" i="1"/>
  <c r="M2343" i="1"/>
  <c r="N2343" i="1"/>
  <c r="K2328" i="1"/>
  <c r="L2328" i="1"/>
  <c r="M2328" i="1"/>
  <c r="N2328" i="1"/>
  <c r="N2323" i="1"/>
  <c r="K2323" i="1"/>
  <c r="L2323" i="1"/>
  <c r="M2323" i="1"/>
  <c r="L2313" i="1"/>
  <c r="K2313" i="1"/>
  <c r="M2313" i="1"/>
  <c r="N2313" i="1"/>
  <c r="L2241" i="1"/>
  <c r="N2241" i="1"/>
  <c r="M2173" i="1"/>
  <c r="N2173" i="1"/>
  <c r="K2173" i="1"/>
  <c r="L2173" i="1"/>
  <c r="N2095" i="1"/>
  <c r="K2095" i="1"/>
  <c r="L2095" i="1"/>
  <c r="M2095" i="1"/>
  <c r="K2080" i="1"/>
  <c r="L2080" i="1"/>
  <c r="M2080" i="1"/>
  <c r="N2080" i="1"/>
  <c r="M2040" i="1"/>
  <c r="N2040" i="1"/>
  <c r="K2040" i="1"/>
  <c r="L2040" i="1"/>
  <c r="L1989" i="1"/>
  <c r="K1989" i="1"/>
  <c r="M1989" i="1"/>
  <c r="N1989" i="1"/>
  <c r="N1983" i="1"/>
  <c r="M1983" i="1"/>
  <c r="M1976" i="1"/>
  <c r="N1976" i="1"/>
  <c r="L1947" i="1"/>
  <c r="K1947" i="1"/>
  <c r="M1947" i="1"/>
  <c r="N1947" i="1"/>
  <c r="L1875" i="1"/>
  <c r="N1875" i="1"/>
  <c r="K1875" i="1"/>
  <c r="M1875" i="1"/>
  <c r="N2742" i="1"/>
  <c r="N2734" i="1"/>
  <c r="N2726" i="1"/>
  <c r="N2718" i="1"/>
  <c r="N2710" i="1"/>
  <c r="N2702" i="1"/>
  <c r="N2694" i="1"/>
  <c r="N2686" i="1"/>
  <c r="N2678" i="1"/>
  <c r="N2670" i="1"/>
  <c r="N2662" i="1"/>
  <c r="N2654" i="1"/>
  <c r="N2646" i="1"/>
  <c r="N2638" i="1"/>
  <c r="N2630" i="1"/>
  <c r="N2622" i="1"/>
  <c r="M2621" i="1"/>
  <c r="N2614" i="1"/>
  <c r="M2613" i="1"/>
  <c r="N2606" i="1"/>
  <c r="M2605" i="1"/>
  <c r="N2598" i="1"/>
  <c r="M2597" i="1"/>
  <c r="N2590" i="1"/>
  <c r="M2589" i="1"/>
  <c r="N2582" i="1"/>
  <c r="M2581" i="1"/>
  <c r="N2574" i="1"/>
  <c r="M2573" i="1"/>
  <c r="N2566" i="1"/>
  <c r="M2565" i="1"/>
  <c r="N2558" i="1"/>
  <c r="M2557" i="1"/>
  <c r="N2550" i="1"/>
  <c r="M2549" i="1"/>
  <c r="N2542" i="1"/>
  <c r="M2541" i="1"/>
  <c r="N2534" i="1"/>
  <c r="M2533" i="1"/>
  <c r="N2526" i="1"/>
  <c r="M2525" i="1"/>
  <c r="N2518" i="1"/>
  <c r="M2517" i="1"/>
  <c r="N2510" i="1"/>
  <c r="M2509" i="1"/>
  <c r="N2502" i="1"/>
  <c r="M2501" i="1"/>
  <c r="N2494" i="1"/>
  <c r="M2493" i="1"/>
  <c r="N2486" i="1"/>
  <c r="M2485" i="1"/>
  <c r="N2478" i="1"/>
  <c r="M2477" i="1"/>
  <c r="N2470" i="1"/>
  <c r="M2469" i="1"/>
  <c r="N2462" i="1"/>
  <c r="M2461" i="1"/>
  <c r="N2454" i="1"/>
  <c r="M2453" i="1"/>
  <c r="N2446" i="1"/>
  <c r="M2445" i="1"/>
  <c r="N2438" i="1"/>
  <c r="M2437" i="1"/>
  <c r="M2429" i="1"/>
  <c r="N2425" i="1"/>
  <c r="N2420" i="1"/>
  <c r="L2419" i="1"/>
  <c r="M2415" i="1"/>
  <c r="N2410" i="1"/>
  <c r="N2405" i="1"/>
  <c r="M2400" i="1"/>
  <c r="M2395" i="1"/>
  <c r="N2391" i="1"/>
  <c r="M2385" i="1"/>
  <c r="M2380" i="1"/>
  <c r="N2376" i="1"/>
  <c r="L2370" i="1"/>
  <c r="M2365" i="1"/>
  <c r="N2361" i="1"/>
  <c r="N2356" i="1"/>
  <c r="L2355" i="1"/>
  <c r="M2351" i="1"/>
  <c r="N2346" i="1"/>
  <c r="N2341" i="1"/>
  <c r="M2336" i="1"/>
  <c r="M2331" i="1"/>
  <c r="N2327" i="1"/>
  <c r="M2321" i="1"/>
  <c r="M2316" i="1"/>
  <c r="N2312" i="1"/>
  <c r="L2306" i="1"/>
  <c r="M2301" i="1"/>
  <c r="N2297" i="1"/>
  <c r="N2292" i="1"/>
  <c r="L2291" i="1"/>
  <c r="M2287" i="1"/>
  <c r="N2282" i="1"/>
  <c r="N2277" i="1"/>
  <c r="M2272" i="1"/>
  <c r="M2267" i="1"/>
  <c r="N2263" i="1"/>
  <c r="M2257" i="1"/>
  <c r="M2252" i="1"/>
  <c r="N2248" i="1"/>
  <c r="L2242" i="1"/>
  <c r="M2231" i="1"/>
  <c r="N2215" i="1"/>
  <c r="M2213" i="1"/>
  <c r="N2213" i="1"/>
  <c r="K2211" i="1"/>
  <c r="L2211" i="1"/>
  <c r="N2211" i="1"/>
  <c r="K2203" i="1"/>
  <c r="L2203" i="1"/>
  <c r="M2203" i="1"/>
  <c r="N2203" i="1"/>
  <c r="M2189" i="1"/>
  <c r="N2189" i="1"/>
  <c r="K2170" i="1"/>
  <c r="L2170" i="1"/>
  <c r="M2170" i="1"/>
  <c r="K2147" i="1"/>
  <c r="L2147" i="1"/>
  <c r="M2147" i="1"/>
  <c r="N2147" i="1"/>
  <c r="M2141" i="1"/>
  <c r="N2141" i="1"/>
  <c r="K2130" i="1"/>
  <c r="L2130" i="1"/>
  <c r="M2130" i="1"/>
  <c r="K2115" i="1"/>
  <c r="L2115" i="1"/>
  <c r="M2115" i="1"/>
  <c r="N2115" i="1"/>
  <c r="M2109" i="1"/>
  <c r="N2109" i="1"/>
  <c r="K2100" i="1"/>
  <c r="L2100" i="1"/>
  <c r="M2100" i="1"/>
  <c r="N2100" i="1"/>
  <c r="M2062" i="1"/>
  <c r="K2062" i="1"/>
  <c r="L2062" i="1"/>
  <c r="N2062" i="1"/>
  <c r="K2028" i="1"/>
  <c r="L2028" i="1"/>
  <c r="M2028" i="1"/>
  <c r="N2028" i="1"/>
  <c r="M2014" i="1"/>
  <c r="L2014" i="1"/>
  <c r="K2014" i="1"/>
  <c r="N2014" i="1"/>
  <c r="K1940" i="1"/>
  <c r="M1940" i="1"/>
  <c r="N1940" i="1"/>
  <c r="L1940" i="1"/>
  <c r="L1885" i="1"/>
  <c r="N1885" i="1"/>
  <c r="K1885" i="1"/>
  <c r="M1885" i="1"/>
  <c r="K2425" i="1"/>
  <c r="M2416" i="1"/>
  <c r="K2410" i="1"/>
  <c r="M2401" i="1"/>
  <c r="K2395" i="1"/>
  <c r="L2386" i="1"/>
  <c r="L2376" i="1"/>
  <c r="L2371" i="1"/>
  <c r="K2361" i="1"/>
  <c r="M2352" i="1"/>
  <c r="K2346" i="1"/>
  <c r="M2337" i="1"/>
  <c r="K2331" i="1"/>
  <c r="L2322" i="1"/>
  <c r="L2312" i="1"/>
  <c r="L2307" i="1"/>
  <c r="K2297" i="1"/>
  <c r="M2288" i="1"/>
  <c r="K2282" i="1"/>
  <c r="M2273" i="1"/>
  <c r="K2267" i="1"/>
  <c r="L2258" i="1"/>
  <c r="L2248" i="1"/>
  <c r="L2243" i="1"/>
  <c r="L2228" i="1"/>
  <c r="L2227" i="1"/>
  <c r="N2227" i="1"/>
  <c r="L2221" i="1"/>
  <c r="K2218" i="1"/>
  <c r="M2218" i="1"/>
  <c r="L2215" i="1"/>
  <c r="N2210" i="1"/>
  <c r="M2205" i="1"/>
  <c r="N2205" i="1"/>
  <c r="K2186" i="1"/>
  <c r="L2186" i="1"/>
  <c r="M2186" i="1"/>
  <c r="L2165" i="1"/>
  <c r="K2155" i="1"/>
  <c r="L2155" i="1"/>
  <c r="M2155" i="1"/>
  <c r="N2155" i="1"/>
  <c r="M2149" i="1"/>
  <c r="N2149" i="1"/>
  <c r="K2138" i="1"/>
  <c r="L2138" i="1"/>
  <c r="M2138" i="1"/>
  <c r="K2123" i="1"/>
  <c r="L2123" i="1"/>
  <c r="M2123" i="1"/>
  <c r="N2123" i="1"/>
  <c r="M2117" i="1"/>
  <c r="N2117" i="1"/>
  <c r="K2106" i="1"/>
  <c r="L2106" i="1"/>
  <c r="M2106" i="1"/>
  <c r="K2075" i="1"/>
  <c r="L2075" i="1"/>
  <c r="M2075" i="1"/>
  <c r="M2063" i="1"/>
  <c r="L2021" i="1"/>
  <c r="K2021" i="1"/>
  <c r="M2021" i="1"/>
  <c r="N2021" i="1"/>
  <c r="M1998" i="1"/>
  <c r="N1998" i="1"/>
  <c r="K1998" i="1"/>
  <c r="L1998" i="1"/>
  <c r="N1991" i="1"/>
  <c r="K1991" i="1"/>
  <c r="L1991" i="1"/>
  <c r="M1991" i="1"/>
  <c r="M1942" i="1"/>
  <c r="N1942" i="1"/>
  <c r="K1942" i="1"/>
  <c r="L1942" i="1"/>
  <c r="N1924" i="1"/>
  <c r="N1891" i="1"/>
  <c r="K1860" i="1"/>
  <c r="M1860" i="1"/>
  <c r="L1860" i="1"/>
  <c r="N1860" i="1"/>
  <c r="M1830" i="1"/>
  <c r="L1830" i="1"/>
  <c r="N1830" i="1"/>
  <c r="K1830" i="1"/>
  <c r="M1814" i="1"/>
  <c r="K1814" i="1"/>
  <c r="N1814" i="1"/>
  <c r="M1782" i="1"/>
  <c r="K1782" i="1"/>
  <c r="N1782" i="1"/>
  <c r="L1782" i="1"/>
  <c r="L1763" i="1"/>
  <c r="M1763" i="1"/>
  <c r="N1763" i="1"/>
  <c r="K1763" i="1"/>
  <c r="K2243" i="1"/>
  <c r="K2228" i="1"/>
  <c r="K2194" i="1"/>
  <c r="L2194" i="1"/>
  <c r="M2194" i="1"/>
  <c r="K2163" i="1"/>
  <c r="L2163" i="1"/>
  <c r="M2163" i="1"/>
  <c r="N2163" i="1"/>
  <c r="M2067" i="1"/>
  <c r="N2067" i="1"/>
  <c r="N2055" i="1"/>
  <c r="M2055" i="1"/>
  <c r="L2048" i="1"/>
  <c r="N2048" i="1"/>
  <c r="L2005" i="1"/>
  <c r="N2005" i="1"/>
  <c r="M1982" i="1"/>
  <c r="K1982" i="1"/>
  <c r="L1982" i="1"/>
  <c r="N1982" i="1"/>
  <c r="N1975" i="1"/>
  <c r="M1975" i="1"/>
  <c r="K1975" i="1"/>
  <c r="L1975" i="1"/>
  <c r="N1895" i="1"/>
  <c r="K1895" i="1"/>
  <c r="L1895" i="1"/>
  <c r="M1895" i="1"/>
  <c r="M1862" i="1"/>
  <c r="K1862" i="1"/>
  <c r="L1862" i="1"/>
  <c r="N1862" i="1"/>
  <c r="K1796" i="1"/>
  <c r="M1796" i="1"/>
  <c r="L1796" i="1"/>
  <c r="N1796" i="1"/>
  <c r="K1767" i="1"/>
  <c r="N1767" i="1"/>
  <c r="L1767" i="1"/>
  <c r="M1767" i="1"/>
  <c r="K1756" i="1"/>
  <c r="M1756" i="1"/>
  <c r="L1756" i="1"/>
  <c r="N1756" i="1"/>
  <c r="K1702" i="1"/>
  <c r="M1702" i="1"/>
  <c r="N1702" i="1"/>
  <c r="L1702" i="1"/>
  <c r="L1654" i="1"/>
  <c r="K1654" i="1"/>
  <c r="N1654" i="1"/>
  <c r="M1654" i="1"/>
  <c r="L2235" i="1"/>
  <c r="N2235" i="1"/>
  <c r="L2212" i="1"/>
  <c r="M2212" i="1"/>
  <c r="K2202" i="1"/>
  <c r="L2202" i="1"/>
  <c r="M2202" i="1"/>
  <c r="L2196" i="1"/>
  <c r="M2196" i="1"/>
  <c r="N2196" i="1"/>
  <c r="K2171" i="1"/>
  <c r="L2171" i="1"/>
  <c r="M2171" i="1"/>
  <c r="N2171" i="1"/>
  <c r="M2157" i="1"/>
  <c r="N2157" i="1"/>
  <c r="K2146" i="1"/>
  <c r="L2146" i="1"/>
  <c r="M2146" i="1"/>
  <c r="K2131" i="1"/>
  <c r="L2131" i="1"/>
  <c r="M2131" i="1"/>
  <c r="N2131" i="1"/>
  <c r="M2125" i="1"/>
  <c r="N2125" i="1"/>
  <c r="K2114" i="1"/>
  <c r="L2114" i="1"/>
  <c r="M2114" i="1"/>
  <c r="M2081" i="1"/>
  <c r="N2081" i="1"/>
  <c r="L2077" i="1"/>
  <c r="N2077" i="1"/>
  <c r="M2070" i="1"/>
  <c r="K2070" i="1"/>
  <c r="L2070" i="1"/>
  <c r="N2070" i="1"/>
  <c r="K2065" i="1"/>
  <c r="L2065" i="1"/>
  <c r="M2065" i="1"/>
  <c r="N2065" i="1"/>
  <c r="N2031" i="1"/>
  <c r="K2031" i="1"/>
  <c r="L2031" i="1"/>
  <c r="M2031" i="1"/>
  <c r="K2011" i="1"/>
  <c r="L2011" i="1"/>
  <c r="M2011" i="1"/>
  <c r="N2011" i="1"/>
  <c r="L1909" i="1"/>
  <c r="N1909" i="1"/>
  <c r="K1909" i="1"/>
  <c r="M1909" i="1"/>
  <c r="M1721" i="1"/>
  <c r="N1721" i="1"/>
  <c r="L1721" i="1"/>
  <c r="K1721" i="1"/>
  <c r="L1715" i="1"/>
  <c r="K1715" i="1"/>
  <c r="M1715" i="1"/>
  <c r="N1715" i="1"/>
  <c r="M2221" i="1"/>
  <c r="N2221" i="1"/>
  <c r="K2219" i="1"/>
  <c r="L2219" i="1"/>
  <c r="N2219" i="1"/>
  <c r="K2210" i="1"/>
  <c r="M2210" i="1"/>
  <c r="L2204" i="1"/>
  <c r="M2204" i="1"/>
  <c r="N2204" i="1"/>
  <c r="K2179" i="1"/>
  <c r="L2179" i="1"/>
  <c r="M2179" i="1"/>
  <c r="N2179" i="1"/>
  <c r="M2165" i="1"/>
  <c r="N2165" i="1"/>
  <c r="N2063" i="1"/>
  <c r="L2063" i="1"/>
  <c r="M2054" i="1"/>
  <c r="N2054" i="1"/>
  <c r="K2054" i="1"/>
  <c r="L2054" i="1"/>
  <c r="K2036" i="1"/>
  <c r="L2036" i="1"/>
  <c r="M2036" i="1"/>
  <c r="N2036" i="1"/>
  <c r="M2017" i="1"/>
  <c r="K2017" i="1"/>
  <c r="L2017" i="1"/>
  <c r="N2017" i="1"/>
  <c r="K1924" i="1"/>
  <c r="M1924" i="1"/>
  <c r="L1891" i="1"/>
  <c r="M1891" i="1"/>
  <c r="K1868" i="1"/>
  <c r="M1868" i="1"/>
  <c r="L1868" i="1"/>
  <c r="N1868" i="1"/>
  <c r="K1804" i="1"/>
  <c r="M1804" i="1"/>
  <c r="L1804" i="1"/>
  <c r="N1804" i="1"/>
  <c r="M1737" i="1"/>
  <c r="N1737" i="1"/>
  <c r="K1737" i="1"/>
  <c r="L1737" i="1"/>
  <c r="K1735" i="1"/>
  <c r="L1735" i="1"/>
  <c r="N1735" i="1"/>
  <c r="M1735" i="1"/>
  <c r="L2029" i="1"/>
  <c r="M2029" i="1"/>
  <c r="K2012" i="1"/>
  <c r="L2012" i="1"/>
  <c r="K2008" i="1"/>
  <c r="N2008" i="1"/>
  <c r="K1980" i="1"/>
  <c r="M1980" i="1"/>
  <c r="L1957" i="1"/>
  <c r="K1957" i="1"/>
  <c r="L1949" i="1"/>
  <c r="N1949" i="1"/>
  <c r="K1949" i="1"/>
  <c r="M1949" i="1"/>
  <c r="K1932" i="1"/>
  <c r="M1932" i="1"/>
  <c r="L1932" i="1"/>
  <c r="M1926" i="1"/>
  <c r="K1926" i="1"/>
  <c r="L1926" i="1"/>
  <c r="M1918" i="1"/>
  <c r="K1918" i="1"/>
  <c r="L1901" i="1"/>
  <c r="N1901" i="1"/>
  <c r="L1877" i="1"/>
  <c r="N1877" i="1"/>
  <c r="K1877" i="1"/>
  <c r="N1871" i="1"/>
  <c r="L1871" i="1"/>
  <c r="K1844" i="1"/>
  <c r="M1844" i="1"/>
  <c r="L1844" i="1"/>
  <c r="N1844" i="1"/>
  <c r="K1833" i="1"/>
  <c r="L1833" i="1"/>
  <c r="N1833" i="1"/>
  <c r="K1812" i="1"/>
  <c r="M1812" i="1"/>
  <c r="N1812" i="1"/>
  <c r="M1729" i="1"/>
  <c r="N1729" i="1"/>
  <c r="K1729" i="1"/>
  <c r="L1729" i="1"/>
  <c r="M1567" i="1"/>
  <c r="N1567" i="1"/>
  <c r="K1567" i="1"/>
  <c r="L1567" i="1"/>
  <c r="K1545" i="1"/>
  <c r="L1545" i="1"/>
  <c r="M1545" i="1"/>
  <c r="N1545" i="1"/>
  <c r="M1431" i="1"/>
  <c r="K1431" i="1"/>
  <c r="L1431" i="1"/>
  <c r="N1431" i="1"/>
  <c r="L1388" i="1"/>
  <c r="K1388" i="1"/>
  <c r="M1388" i="1"/>
  <c r="N1388" i="1"/>
  <c r="K1365" i="1"/>
  <c r="M1365" i="1"/>
  <c r="L1365" i="1"/>
  <c r="N1365" i="1"/>
  <c r="L1356" i="1"/>
  <c r="K1356" i="1"/>
  <c r="M1356" i="1"/>
  <c r="N1356" i="1"/>
  <c r="M1290" i="1"/>
  <c r="N1290" i="1"/>
  <c r="K1290" i="1"/>
  <c r="L1290" i="1"/>
  <c r="K1197" i="1"/>
  <c r="L1197" i="1"/>
  <c r="M1197" i="1"/>
  <c r="K1184" i="1"/>
  <c r="L1184" i="1"/>
  <c r="M1184" i="1"/>
  <c r="L2153" i="1"/>
  <c r="L2145" i="1"/>
  <c r="L2137" i="1"/>
  <c r="L2129" i="1"/>
  <c r="L2121" i="1"/>
  <c r="L2113" i="1"/>
  <c r="L2105" i="1"/>
  <c r="L2099" i="1"/>
  <c r="L2094" i="1"/>
  <c r="L2084" i="1"/>
  <c r="L2079" i="1"/>
  <c r="K2069" i="1"/>
  <c r="K2064" i="1"/>
  <c r="M2061" i="1"/>
  <c r="M2057" i="1"/>
  <c r="K2049" i="1"/>
  <c r="L2046" i="1"/>
  <c r="M2043" i="1"/>
  <c r="L2035" i="1"/>
  <c r="L2016" i="1"/>
  <c r="K2009" i="1"/>
  <c r="K2006" i="1"/>
  <c r="N2004" i="1"/>
  <c r="N1999" i="1"/>
  <c r="L1999" i="1"/>
  <c r="K1993" i="1"/>
  <c r="N1993" i="1"/>
  <c r="K1984" i="1"/>
  <c r="M1979" i="1"/>
  <c r="M1974" i="1"/>
  <c r="K1974" i="1"/>
  <c r="L1968" i="1"/>
  <c r="N1967" i="1"/>
  <c r="K1967" i="1"/>
  <c r="L1961" i="1"/>
  <c r="M1959" i="1"/>
  <c r="N1950" i="1"/>
  <c r="L1941" i="1"/>
  <c r="N1941" i="1"/>
  <c r="K1941" i="1"/>
  <c r="N1935" i="1"/>
  <c r="L1935" i="1"/>
  <c r="M1927" i="1"/>
  <c r="N1915" i="1"/>
  <c r="K1908" i="1"/>
  <c r="M1908" i="1"/>
  <c r="L1908" i="1"/>
  <c r="N1908" i="1"/>
  <c r="M1905" i="1"/>
  <c r="N1873" i="1"/>
  <c r="N1855" i="1"/>
  <c r="M1855" i="1"/>
  <c r="L1853" i="1"/>
  <c r="N1853" i="1"/>
  <c r="M1853" i="1"/>
  <c r="N1807" i="1"/>
  <c r="L1807" i="1"/>
  <c r="M1807" i="1"/>
  <c r="M1785" i="1"/>
  <c r="K1785" i="1"/>
  <c r="N1785" i="1"/>
  <c r="N1774" i="1"/>
  <c r="L1771" i="1"/>
  <c r="K1771" i="1"/>
  <c r="M1766" i="1"/>
  <c r="L1766" i="1"/>
  <c r="N1766" i="1"/>
  <c r="L1566" i="1"/>
  <c r="K1566" i="1"/>
  <c r="M1566" i="1"/>
  <c r="N1566" i="1"/>
  <c r="K1556" i="1"/>
  <c r="L1556" i="1"/>
  <c r="M1556" i="1"/>
  <c r="N1556" i="1"/>
  <c r="K1442" i="1"/>
  <c r="L1442" i="1"/>
  <c r="M1442" i="1"/>
  <c r="N1442" i="1"/>
  <c r="K1392" i="1"/>
  <c r="N1392" i="1"/>
  <c r="M1392" i="1"/>
  <c r="N2188" i="1"/>
  <c r="N2180" i="1"/>
  <c r="N2172" i="1"/>
  <c r="N2164" i="1"/>
  <c r="N2156" i="1"/>
  <c r="N2148" i="1"/>
  <c r="N2140" i="1"/>
  <c r="N2132" i="1"/>
  <c r="N2124" i="1"/>
  <c r="N2116" i="1"/>
  <c r="N2108" i="1"/>
  <c r="K2094" i="1"/>
  <c r="N2091" i="1"/>
  <c r="K2079" i="1"/>
  <c r="K2061" i="1"/>
  <c r="L2057" i="1"/>
  <c r="L2053" i="1"/>
  <c r="K2053" i="1"/>
  <c r="N2051" i="1"/>
  <c r="K2046" i="1"/>
  <c r="L2043" i="1"/>
  <c r="M2038" i="1"/>
  <c r="K2038" i="1"/>
  <c r="K2035" i="1"/>
  <c r="N2032" i="1"/>
  <c r="N2023" i="1"/>
  <c r="K2023" i="1"/>
  <c r="L2013" i="1"/>
  <c r="N2013" i="1"/>
  <c r="M1990" i="1"/>
  <c r="N1990" i="1"/>
  <c r="K1968" i="1"/>
  <c r="L1939" i="1"/>
  <c r="N1939" i="1"/>
  <c r="K1905" i="1"/>
  <c r="M1894" i="1"/>
  <c r="L1894" i="1"/>
  <c r="M1886" i="1"/>
  <c r="K1886" i="1"/>
  <c r="N1863" i="1"/>
  <c r="K1863" i="1"/>
  <c r="L1859" i="1"/>
  <c r="K1859" i="1"/>
  <c r="M1859" i="1"/>
  <c r="L1851" i="1"/>
  <c r="K1851" i="1"/>
  <c r="N1831" i="1"/>
  <c r="K1831" i="1"/>
  <c r="L1827" i="1"/>
  <c r="M1827" i="1"/>
  <c r="N1827" i="1"/>
  <c r="M1822" i="1"/>
  <c r="K1822" i="1"/>
  <c r="L1822" i="1"/>
  <c r="N1799" i="1"/>
  <c r="K1799" i="1"/>
  <c r="L1799" i="1"/>
  <c r="K1788" i="1"/>
  <c r="M1788" i="1"/>
  <c r="L1788" i="1"/>
  <c r="L1779" i="1"/>
  <c r="K1779" i="1"/>
  <c r="N1779" i="1"/>
  <c r="K1718" i="1"/>
  <c r="M1718" i="1"/>
  <c r="L1718" i="1"/>
  <c r="N1718" i="1"/>
  <c r="K1673" i="1"/>
  <c r="M1673" i="1"/>
  <c r="N1673" i="1"/>
  <c r="M1572" i="1"/>
  <c r="N1572" i="1"/>
  <c r="K1572" i="1"/>
  <c r="L1572" i="1"/>
  <c r="K1533" i="1"/>
  <c r="N1533" i="1"/>
  <c r="L1533" i="1"/>
  <c r="M1533" i="1"/>
  <c r="K1530" i="1"/>
  <c r="L1530" i="1"/>
  <c r="M1530" i="1"/>
  <c r="N1530" i="1"/>
  <c r="K1521" i="1"/>
  <c r="L1521" i="1"/>
  <c r="M1521" i="1"/>
  <c r="N1521" i="1"/>
  <c r="K1517" i="1"/>
  <c r="L1517" i="1"/>
  <c r="M1517" i="1"/>
  <c r="N1517" i="1"/>
  <c r="M1399" i="1"/>
  <c r="N1399" i="1"/>
  <c r="K1399" i="1"/>
  <c r="L1399" i="1"/>
  <c r="M2188" i="1"/>
  <c r="M2180" i="1"/>
  <c r="M2172" i="1"/>
  <c r="M2164" i="1"/>
  <c r="M2156" i="1"/>
  <c r="M2148" i="1"/>
  <c r="M2140" i="1"/>
  <c r="M2132" i="1"/>
  <c r="M2124" i="1"/>
  <c r="M2116" i="1"/>
  <c r="M2108" i="1"/>
  <c r="N2101" i="1"/>
  <c r="M2091" i="1"/>
  <c r="N2086" i="1"/>
  <c r="M2071" i="1"/>
  <c r="N2059" i="1"/>
  <c r="K2020" i="1"/>
  <c r="N2020" i="1"/>
  <c r="N2001" i="1"/>
  <c r="L1997" i="1"/>
  <c r="K1997" i="1"/>
  <c r="N1969" i="1"/>
  <c r="L1965" i="1"/>
  <c r="M1965" i="1"/>
  <c r="N1919" i="1"/>
  <c r="M1919" i="1"/>
  <c r="L1917" i="1"/>
  <c r="N1917" i="1"/>
  <c r="M1917" i="1"/>
  <c r="K1900" i="1"/>
  <c r="M1900" i="1"/>
  <c r="L1900" i="1"/>
  <c r="K1897" i="1"/>
  <c r="N1897" i="1"/>
  <c r="M1889" i="1"/>
  <c r="N1889" i="1"/>
  <c r="M1878" i="1"/>
  <c r="N1878" i="1"/>
  <c r="K1876" i="1"/>
  <c r="M1876" i="1"/>
  <c r="N1876" i="1"/>
  <c r="L1811" i="1"/>
  <c r="K1811" i="1"/>
  <c r="N1811" i="1"/>
  <c r="K1759" i="1"/>
  <c r="N1759" i="1"/>
  <c r="M1759" i="1"/>
  <c r="K1743" i="1"/>
  <c r="L1743" i="1"/>
  <c r="N1743" i="1"/>
  <c r="M1743" i="1"/>
  <c r="K1679" i="1"/>
  <c r="L1679" i="1"/>
  <c r="N1679" i="1"/>
  <c r="M1679" i="1"/>
  <c r="K1677" i="1"/>
  <c r="M1677" i="1"/>
  <c r="N1677" i="1"/>
  <c r="K1645" i="1"/>
  <c r="L1645" i="1"/>
  <c r="M1645" i="1"/>
  <c r="N1645" i="1"/>
  <c r="K1570" i="1"/>
  <c r="L1570" i="1"/>
  <c r="M1570" i="1"/>
  <c r="N1570" i="1"/>
  <c r="L1526" i="1"/>
  <c r="K1526" i="1"/>
  <c r="M1526" i="1"/>
  <c r="N1526" i="1"/>
  <c r="K1469" i="1"/>
  <c r="M1469" i="1"/>
  <c r="L1469" i="1"/>
  <c r="N1469" i="1"/>
  <c r="L1454" i="1"/>
  <c r="N1454" i="1"/>
  <c r="K1454" i="1"/>
  <c r="M1454" i="1"/>
  <c r="K1413" i="1"/>
  <c r="M1413" i="1"/>
  <c r="L1413" i="1"/>
  <c r="N1413" i="1"/>
  <c r="M2101" i="1"/>
  <c r="L2086" i="1"/>
  <c r="K2004" i="1"/>
  <c r="L2004" i="1"/>
  <c r="K1979" i="1"/>
  <c r="N1979" i="1"/>
  <c r="N1959" i="1"/>
  <c r="K1959" i="1"/>
  <c r="M1950" i="1"/>
  <c r="K1950" i="1"/>
  <c r="N1927" i="1"/>
  <c r="K1927" i="1"/>
  <c r="L1923" i="1"/>
  <c r="K1923" i="1"/>
  <c r="M1923" i="1"/>
  <c r="L1915" i="1"/>
  <c r="K1915" i="1"/>
  <c r="K1873" i="1"/>
  <c r="L1873" i="1"/>
  <c r="L1845" i="1"/>
  <c r="N1845" i="1"/>
  <c r="K1845" i="1"/>
  <c r="L1837" i="1"/>
  <c r="N1837" i="1"/>
  <c r="K1837" i="1"/>
  <c r="K1825" i="1"/>
  <c r="M1825" i="1"/>
  <c r="N1825" i="1"/>
  <c r="L1813" i="1"/>
  <c r="N1813" i="1"/>
  <c r="K1813" i="1"/>
  <c r="M1774" i="1"/>
  <c r="K1774" i="1"/>
  <c r="M1769" i="1"/>
  <c r="L1769" i="1"/>
  <c r="N1769" i="1"/>
  <c r="K1710" i="1"/>
  <c r="M1710" i="1"/>
  <c r="L1710" i="1"/>
  <c r="N1710" i="1"/>
  <c r="L1699" i="1"/>
  <c r="M1699" i="1"/>
  <c r="N1699" i="1"/>
  <c r="K1687" i="1"/>
  <c r="L1687" i="1"/>
  <c r="N1687" i="1"/>
  <c r="M1687" i="1"/>
  <c r="K1649" i="1"/>
  <c r="L1649" i="1"/>
  <c r="N1649" i="1"/>
  <c r="M1649" i="1"/>
  <c r="M1647" i="1"/>
  <c r="L1647" i="1"/>
  <c r="N1647" i="1"/>
  <c r="K1580" i="1"/>
  <c r="L1580" i="1"/>
  <c r="M1580" i="1"/>
  <c r="N1580" i="1"/>
  <c r="M1537" i="1"/>
  <c r="N1537" i="1"/>
  <c r="K1537" i="1"/>
  <c r="L1537" i="1"/>
  <c r="N1424" i="1"/>
  <c r="M1424" i="1"/>
  <c r="K1424" i="1"/>
  <c r="L1424" i="1"/>
  <c r="K1948" i="1"/>
  <c r="M1948" i="1"/>
  <c r="L1925" i="1"/>
  <c r="N1925" i="1"/>
  <c r="K1884" i="1"/>
  <c r="M1884" i="1"/>
  <c r="L1861" i="1"/>
  <c r="N1861" i="1"/>
  <c r="L1839" i="1"/>
  <c r="M1821" i="1"/>
  <c r="K1820" i="1"/>
  <c r="M1820" i="1"/>
  <c r="L1809" i="1"/>
  <c r="L1798" i="1"/>
  <c r="M1795" i="1"/>
  <c r="M1791" i="1"/>
  <c r="K1783" i="1"/>
  <c r="N1783" i="1"/>
  <c r="N1748" i="1"/>
  <c r="K1739" i="1"/>
  <c r="N1734" i="1"/>
  <c r="M1731" i="1"/>
  <c r="K1727" i="1"/>
  <c r="L1727" i="1"/>
  <c r="N1727" i="1"/>
  <c r="M1713" i="1"/>
  <c r="N1713" i="1"/>
  <c r="K1694" i="1"/>
  <c r="M1694" i="1"/>
  <c r="L1689" i="1"/>
  <c r="M1665" i="1"/>
  <c r="N1665" i="1"/>
  <c r="N1658" i="1"/>
  <c r="L1650" i="1"/>
  <c r="N1616" i="1"/>
  <c r="M1616" i="1"/>
  <c r="M1586" i="1"/>
  <c r="N1586" i="1"/>
  <c r="L1582" i="1"/>
  <c r="N1582" i="1"/>
  <c r="M1575" i="1"/>
  <c r="K1575" i="1"/>
  <c r="L1575" i="1"/>
  <c r="N1575" i="1"/>
  <c r="N1488" i="1"/>
  <c r="M1488" i="1"/>
  <c r="M1470" i="1"/>
  <c r="N1464" i="1"/>
  <c r="K1464" i="1"/>
  <c r="L1464" i="1"/>
  <c r="M1464" i="1"/>
  <c r="K1434" i="1"/>
  <c r="L1434" i="1"/>
  <c r="M1434" i="1"/>
  <c r="L1428" i="1"/>
  <c r="K1428" i="1"/>
  <c r="M1428" i="1"/>
  <c r="N1428" i="1"/>
  <c r="M1423" i="1"/>
  <c r="K1423" i="1"/>
  <c r="L1423" i="1"/>
  <c r="N1423" i="1"/>
  <c r="K1272" i="1"/>
  <c r="L1272" i="1"/>
  <c r="M1272" i="1"/>
  <c r="N1272" i="1"/>
  <c r="N1217" i="1"/>
  <c r="K1217" i="1"/>
  <c r="L1217" i="1"/>
  <c r="M1217" i="1"/>
  <c r="K1044" i="1"/>
  <c r="M1044" i="1"/>
  <c r="L1044" i="1"/>
  <c r="N1044" i="1"/>
  <c r="K894" i="1"/>
  <c r="L894" i="1"/>
  <c r="M894" i="1"/>
  <c r="N894" i="1"/>
  <c r="L849" i="1"/>
  <c r="K849" i="1"/>
  <c r="M849" i="1"/>
  <c r="N849" i="1"/>
  <c r="K800" i="1"/>
  <c r="L800" i="1"/>
  <c r="M800" i="1"/>
  <c r="N800" i="1"/>
  <c r="K736" i="1"/>
  <c r="M736" i="1"/>
  <c r="L736" i="1"/>
  <c r="N736" i="1"/>
  <c r="M690" i="1"/>
  <c r="K690" i="1"/>
  <c r="L690" i="1"/>
  <c r="N690" i="1"/>
  <c r="M511" i="1"/>
  <c r="N511" i="1"/>
  <c r="K511" i="1"/>
  <c r="L511" i="1"/>
  <c r="L1933" i="1"/>
  <c r="N1933" i="1"/>
  <c r="K1892" i="1"/>
  <c r="M1892" i="1"/>
  <c r="L1869" i="1"/>
  <c r="N1869" i="1"/>
  <c r="K1839" i="1"/>
  <c r="K1828" i="1"/>
  <c r="M1828" i="1"/>
  <c r="L1805" i="1"/>
  <c r="N1805" i="1"/>
  <c r="K1798" i="1"/>
  <c r="K1795" i="1"/>
  <c r="K1764" i="1"/>
  <c r="M1764" i="1"/>
  <c r="K1731" i="1"/>
  <c r="K1719" i="1"/>
  <c r="L1719" i="1"/>
  <c r="N1719" i="1"/>
  <c r="M1705" i="1"/>
  <c r="N1705" i="1"/>
  <c r="K1686" i="1"/>
  <c r="M1686" i="1"/>
  <c r="K1661" i="1"/>
  <c r="N1661" i="1"/>
  <c r="M1631" i="1"/>
  <c r="N1631" i="1"/>
  <c r="M1601" i="1"/>
  <c r="N1601" i="1"/>
  <c r="K1597" i="1"/>
  <c r="N1597" i="1"/>
  <c r="M1503" i="1"/>
  <c r="N1503" i="1"/>
  <c r="M1473" i="1"/>
  <c r="N1473" i="1"/>
  <c r="K1405" i="1"/>
  <c r="M1405" i="1"/>
  <c r="L1405" i="1"/>
  <c r="N1405" i="1"/>
  <c r="M1402" i="1"/>
  <c r="N1402" i="1"/>
  <c r="M1391" i="1"/>
  <c r="K1391" i="1"/>
  <c r="L1391" i="1"/>
  <c r="N1391" i="1"/>
  <c r="K1384" i="1"/>
  <c r="N1384" i="1"/>
  <c r="L1384" i="1"/>
  <c r="M1384" i="1"/>
  <c r="M1354" i="1"/>
  <c r="N1354" i="1"/>
  <c r="K1335" i="1"/>
  <c r="M1335" i="1"/>
  <c r="K1311" i="1"/>
  <c r="L1311" i="1"/>
  <c r="M1311" i="1"/>
  <c r="N1311" i="1"/>
  <c r="K1222" i="1"/>
  <c r="L1222" i="1"/>
  <c r="M1222" i="1"/>
  <c r="N1222" i="1"/>
  <c r="M1078" i="1"/>
  <c r="K1078" i="1"/>
  <c r="L1078" i="1"/>
  <c r="N1078" i="1"/>
  <c r="L997" i="1"/>
  <c r="N997" i="1"/>
  <c r="K997" i="1"/>
  <c r="M997" i="1"/>
  <c r="K985" i="1"/>
  <c r="N985" i="1"/>
  <c r="N983" i="1"/>
  <c r="K983" i="1"/>
  <c r="L983" i="1"/>
  <c r="M983" i="1"/>
  <c r="K1711" i="1"/>
  <c r="L1711" i="1"/>
  <c r="N1711" i="1"/>
  <c r="M1697" i="1"/>
  <c r="N1697" i="1"/>
  <c r="K1669" i="1"/>
  <c r="L1669" i="1"/>
  <c r="N1669" i="1"/>
  <c r="K1644" i="1"/>
  <c r="L1644" i="1"/>
  <c r="M1644" i="1"/>
  <c r="M1636" i="1"/>
  <c r="N1636" i="1"/>
  <c r="N1624" i="1"/>
  <c r="K1624" i="1"/>
  <c r="L1624" i="1"/>
  <c r="M1624" i="1"/>
  <c r="M1615" i="1"/>
  <c r="K1615" i="1"/>
  <c r="L1615" i="1"/>
  <c r="N1615" i="1"/>
  <c r="K1609" i="1"/>
  <c r="L1609" i="1"/>
  <c r="M1609" i="1"/>
  <c r="K1594" i="1"/>
  <c r="L1594" i="1"/>
  <c r="M1594" i="1"/>
  <c r="K1585" i="1"/>
  <c r="L1585" i="1"/>
  <c r="M1585" i="1"/>
  <c r="N1585" i="1"/>
  <c r="K1581" i="1"/>
  <c r="L1581" i="1"/>
  <c r="M1581" i="1"/>
  <c r="N1581" i="1"/>
  <c r="K1516" i="1"/>
  <c r="L1516" i="1"/>
  <c r="M1516" i="1"/>
  <c r="M1508" i="1"/>
  <c r="N1508" i="1"/>
  <c r="N1496" i="1"/>
  <c r="K1496" i="1"/>
  <c r="L1496" i="1"/>
  <c r="M1496" i="1"/>
  <c r="M1487" i="1"/>
  <c r="K1487" i="1"/>
  <c r="L1487" i="1"/>
  <c r="N1487" i="1"/>
  <c r="K1481" i="1"/>
  <c r="L1481" i="1"/>
  <c r="M1481" i="1"/>
  <c r="M1447" i="1"/>
  <c r="N1447" i="1"/>
  <c r="K1359" i="1"/>
  <c r="M1359" i="1"/>
  <c r="L1359" i="1"/>
  <c r="N1359" i="1"/>
  <c r="L1348" i="1"/>
  <c r="K1348" i="1"/>
  <c r="M1348" i="1"/>
  <c r="N1348" i="1"/>
  <c r="K1161" i="1"/>
  <c r="L1161" i="1"/>
  <c r="M1161" i="1"/>
  <c r="N1161" i="1"/>
  <c r="L1109" i="1"/>
  <c r="N1109" i="1"/>
  <c r="K1109" i="1"/>
  <c r="M1109" i="1"/>
  <c r="M1102" i="1"/>
  <c r="K1102" i="1"/>
  <c r="L1102" i="1"/>
  <c r="N1102" i="1"/>
  <c r="N1095" i="1"/>
  <c r="L1095" i="1"/>
  <c r="K1095" i="1"/>
  <c r="M1095" i="1"/>
  <c r="L1025" i="1"/>
  <c r="M1025" i="1"/>
  <c r="K1025" i="1"/>
  <c r="N1025" i="1"/>
  <c r="L1821" i="1"/>
  <c r="N1821" i="1"/>
  <c r="K1791" i="1"/>
  <c r="N1791" i="1"/>
  <c r="K1748" i="1"/>
  <c r="M1748" i="1"/>
  <c r="K1734" i="1"/>
  <c r="M1734" i="1"/>
  <c r="K1703" i="1"/>
  <c r="L1703" i="1"/>
  <c r="N1703" i="1"/>
  <c r="M1689" i="1"/>
  <c r="N1689" i="1"/>
  <c r="N1664" i="1"/>
  <c r="K1664" i="1"/>
  <c r="L1664" i="1"/>
  <c r="K1658" i="1"/>
  <c r="M1658" i="1"/>
  <c r="M1650" i="1"/>
  <c r="N1650" i="1"/>
  <c r="K1634" i="1"/>
  <c r="L1634" i="1"/>
  <c r="M1634" i="1"/>
  <c r="N1634" i="1"/>
  <c r="L1630" i="1"/>
  <c r="K1630" i="1"/>
  <c r="M1630" i="1"/>
  <c r="N1630" i="1"/>
  <c r="K1620" i="1"/>
  <c r="L1620" i="1"/>
  <c r="M1620" i="1"/>
  <c r="N1620" i="1"/>
  <c r="K1605" i="1"/>
  <c r="L1605" i="1"/>
  <c r="M1605" i="1"/>
  <c r="N1605" i="1"/>
  <c r="N1600" i="1"/>
  <c r="K1600" i="1"/>
  <c r="L1600" i="1"/>
  <c r="M1600" i="1"/>
  <c r="L1590" i="1"/>
  <c r="K1590" i="1"/>
  <c r="M1590" i="1"/>
  <c r="N1590" i="1"/>
  <c r="K1506" i="1"/>
  <c r="L1506" i="1"/>
  <c r="M1506" i="1"/>
  <c r="N1506" i="1"/>
  <c r="L1502" i="1"/>
  <c r="K1502" i="1"/>
  <c r="M1502" i="1"/>
  <c r="N1502" i="1"/>
  <c r="K1492" i="1"/>
  <c r="L1492" i="1"/>
  <c r="M1492" i="1"/>
  <c r="N1492" i="1"/>
  <c r="K1477" i="1"/>
  <c r="L1477" i="1"/>
  <c r="M1477" i="1"/>
  <c r="N1477" i="1"/>
  <c r="N1472" i="1"/>
  <c r="K1472" i="1"/>
  <c r="L1472" i="1"/>
  <c r="M1472" i="1"/>
  <c r="L1470" i="1"/>
  <c r="N1470" i="1"/>
  <c r="L1420" i="1"/>
  <c r="K1420" i="1"/>
  <c r="M1420" i="1"/>
  <c r="N1420" i="1"/>
  <c r="L1396" i="1"/>
  <c r="N1396" i="1"/>
  <c r="K1319" i="1"/>
  <c r="L1319" i="1"/>
  <c r="M1319" i="1"/>
  <c r="N1319" i="1"/>
  <c r="K1296" i="1"/>
  <c r="L1296" i="1"/>
  <c r="M1296" i="1"/>
  <c r="N1296" i="1"/>
  <c r="M1282" i="1"/>
  <c r="N1282" i="1"/>
  <c r="K1282" i="1"/>
  <c r="L1282" i="1"/>
  <c r="K1280" i="1"/>
  <c r="L1280" i="1"/>
  <c r="M1280" i="1"/>
  <c r="N1280" i="1"/>
  <c r="K1271" i="1"/>
  <c r="L1271" i="1"/>
  <c r="M1271" i="1"/>
  <c r="K1247" i="1"/>
  <c r="L1247" i="1"/>
  <c r="M1247" i="1"/>
  <c r="N1247" i="1"/>
  <c r="K1237" i="1"/>
  <c r="L1237" i="1"/>
  <c r="M1237" i="1"/>
  <c r="N1237" i="1"/>
  <c r="M1150" i="1"/>
  <c r="K1150" i="1"/>
  <c r="L1150" i="1"/>
  <c r="N1150" i="1"/>
  <c r="K1121" i="1"/>
  <c r="L1121" i="1"/>
  <c r="M1121" i="1"/>
  <c r="N1121" i="1"/>
  <c r="N1956" i="1"/>
  <c r="M1943" i="1"/>
  <c r="K1916" i="1"/>
  <c r="M1916" i="1"/>
  <c r="N1902" i="1"/>
  <c r="N1899" i="1"/>
  <c r="L1893" i="1"/>
  <c r="N1893" i="1"/>
  <c r="M1879" i="1"/>
  <c r="K1852" i="1"/>
  <c r="M1852" i="1"/>
  <c r="N1838" i="1"/>
  <c r="N1835" i="1"/>
  <c r="L1829" i="1"/>
  <c r="N1829" i="1"/>
  <c r="M1815" i="1"/>
  <c r="N1793" i="1"/>
  <c r="N1790" i="1"/>
  <c r="N1787" i="1"/>
  <c r="K1772" i="1"/>
  <c r="M1772" i="1"/>
  <c r="K1751" i="1"/>
  <c r="N1751" i="1"/>
  <c r="M1745" i="1"/>
  <c r="N1745" i="1"/>
  <c r="K1726" i="1"/>
  <c r="M1726" i="1"/>
  <c r="K1695" i="1"/>
  <c r="L1695" i="1"/>
  <c r="N1695" i="1"/>
  <c r="N1691" i="1"/>
  <c r="M1681" i="1"/>
  <c r="N1681" i="1"/>
  <c r="L1662" i="1"/>
  <c r="M1662" i="1"/>
  <c r="N1652" i="1"/>
  <c r="L1646" i="1"/>
  <c r="N1646" i="1"/>
  <c r="M1639" i="1"/>
  <c r="K1639" i="1"/>
  <c r="L1639" i="1"/>
  <c r="N1639" i="1"/>
  <c r="N1552" i="1"/>
  <c r="M1552" i="1"/>
  <c r="M1522" i="1"/>
  <c r="N1522" i="1"/>
  <c r="L1518" i="1"/>
  <c r="N1518" i="1"/>
  <c r="M1511" i="1"/>
  <c r="K1511" i="1"/>
  <c r="L1511" i="1"/>
  <c r="N1511" i="1"/>
  <c r="M1458" i="1"/>
  <c r="N1458" i="1"/>
  <c r="L1446" i="1"/>
  <c r="N1446" i="1"/>
  <c r="K1446" i="1"/>
  <c r="M1446" i="1"/>
  <c r="M1394" i="1"/>
  <c r="K1394" i="1"/>
  <c r="L1394" i="1"/>
  <c r="N1394" i="1"/>
  <c r="M1306" i="1"/>
  <c r="N1306" i="1"/>
  <c r="N1797" i="1"/>
  <c r="N1789" i="1"/>
  <c r="N1781" i="1"/>
  <c r="N1773" i="1"/>
  <c r="N1765" i="1"/>
  <c r="N1757" i="1"/>
  <c r="N1749" i="1"/>
  <c r="N1741" i="1"/>
  <c r="M1740" i="1"/>
  <c r="N1733" i="1"/>
  <c r="M1732" i="1"/>
  <c r="N1725" i="1"/>
  <c r="M1724" i="1"/>
  <c r="N1717" i="1"/>
  <c r="M1716" i="1"/>
  <c r="N1709" i="1"/>
  <c r="M1708" i="1"/>
  <c r="N1701" i="1"/>
  <c r="M1700" i="1"/>
  <c r="N1693" i="1"/>
  <c r="M1692" i="1"/>
  <c r="N1685" i="1"/>
  <c r="M1684" i="1"/>
  <c r="M1672" i="1"/>
  <c r="N1668" i="1"/>
  <c r="M1657" i="1"/>
  <c r="N1653" i="1"/>
  <c r="M1642" i="1"/>
  <c r="N1638" i="1"/>
  <c r="N1633" i="1"/>
  <c r="L1632" i="1"/>
  <c r="M1628" i="1"/>
  <c r="N1623" i="1"/>
  <c r="N1618" i="1"/>
  <c r="M1613" i="1"/>
  <c r="M1608" i="1"/>
  <c r="N1604" i="1"/>
  <c r="M1598" i="1"/>
  <c r="M1593" i="1"/>
  <c r="N1589" i="1"/>
  <c r="L1583" i="1"/>
  <c r="M1578" i="1"/>
  <c r="N1574" i="1"/>
  <c r="N1569" i="1"/>
  <c r="L1568" i="1"/>
  <c r="M1564" i="1"/>
  <c r="N1559" i="1"/>
  <c r="N1554" i="1"/>
  <c r="M1549" i="1"/>
  <c r="M1544" i="1"/>
  <c r="N1540" i="1"/>
  <c r="M1534" i="1"/>
  <c r="M1529" i="1"/>
  <c r="N1525" i="1"/>
  <c r="L1519" i="1"/>
  <c r="M1514" i="1"/>
  <c r="N1510" i="1"/>
  <c r="N1505" i="1"/>
  <c r="L1504" i="1"/>
  <c r="M1500" i="1"/>
  <c r="N1495" i="1"/>
  <c r="N1490" i="1"/>
  <c r="M1485" i="1"/>
  <c r="M1480" i="1"/>
  <c r="N1476" i="1"/>
  <c r="N1471" i="1"/>
  <c r="N1468" i="1"/>
  <c r="L1463" i="1"/>
  <c r="L1462" i="1"/>
  <c r="N1462" i="1"/>
  <c r="M1460" i="1"/>
  <c r="M1448" i="1"/>
  <c r="L1440" i="1"/>
  <c r="N1426" i="1"/>
  <c r="K1421" i="1"/>
  <c r="M1421" i="1"/>
  <c r="M1418" i="1"/>
  <c r="N1407" i="1"/>
  <c r="N1404" i="1"/>
  <c r="K1389" i="1"/>
  <c r="M1389" i="1"/>
  <c r="L1386" i="1"/>
  <c r="L1383" i="1"/>
  <c r="M1380" i="1"/>
  <c r="K1368" i="1"/>
  <c r="N1368" i="1"/>
  <c r="M1362" i="1"/>
  <c r="N1362" i="1"/>
  <c r="K1343" i="1"/>
  <c r="M1343" i="1"/>
  <c r="K1327" i="1"/>
  <c r="L1327" i="1"/>
  <c r="M1327" i="1"/>
  <c r="M1298" i="1"/>
  <c r="N1298" i="1"/>
  <c r="K1288" i="1"/>
  <c r="L1288" i="1"/>
  <c r="M1288" i="1"/>
  <c r="N1288" i="1"/>
  <c r="K1263" i="1"/>
  <c r="L1263" i="1"/>
  <c r="M1263" i="1"/>
  <c r="M1174" i="1"/>
  <c r="N1174" i="1"/>
  <c r="M1155" i="1"/>
  <c r="N1155" i="1"/>
  <c r="N1143" i="1"/>
  <c r="M1143" i="1"/>
  <c r="K1143" i="1"/>
  <c r="L1143" i="1"/>
  <c r="N1139" i="1"/>
  <c r="K1139" i="1"/>
  <c r="L1139" i="1"/>
  <c r="M1139" i="1"/>
  <c r="M1136" i="1"/>
  <c r="N1136" i="1"/>
  <c r="K1072" i="1"/>
  <c r="L1072" i="1"/>
  <c r="M1072" i="1"/>
  <c r="N1072" i="1"/>
  <c r="M1014" i="1"/>
  <c r="L1014" i="1"/>
  <c r="N1014" i="1"/>
  <c r="K988" i="1"/>
  <c r="M988" i="1"/>
  <c r="L988" i="1"/>
  <c r="N988" i="1"/>
  <c r="N811" i="1"/>
  <c r="M811" i="1"/>
  <c r="K811" i="1"/>
  <c r="L811" i="1"/>
  <c r="K804" i="1"/>
  <c r="L804" i="1"/>
  <c r="M804" i="1"/>
  <c r="N804" i="1"/>
  <c r="L729" i="1"/>
  <c r="N729" i="1"/>
  <c r="K729" i="1"/>
  <c r="M729" i="1"/>
  <c r="K666" i="1"/>
  <c r="L666" i="1"/>
  <c r="M666" i="1"/>
  <c r="N666" i="1"/>
  <c r="M1678" i="1"/>
  <c r="K1672" i="1"/>
  <c r="L1663" i="1"/>
  <c r="L1653" i="1"/>
  <c r="L1648" i="1"/>
  <c r="K1638" i="1"/>
  <c r="M1629" i="1"/>
  <c r="K1623" i="1"/>
  <c r="M1614" i="1"/>
  <c r="K1608" i="1"/>
  <c r="L1599" i="1"/>
  <c r="L1589" i="1"/>
  <c r="L1584" i="1"/>
  <c r="K1574" i="1"/>
  <c r="M1565" i="1"/>
  <c r="K1559" i="1"/>
  <c r="M1550" i="1"/>
  <c r="K1544" i="1"/>
  <c r="L1535" i="1"/>
  <c r="L1525" i="1"/>
  <c r="L1520" i="1"/>
  <c r="K1510" i="1"/>
  <c r="M1501" i="1"/>
  <c r="K1495" i="1"/>
  <c r="M1486" i="1"/>
  <c r="K1480" i="1"/>
  <c r="K1471" i="1"/>
  <c r="K1468" i="1"/>
  <c r="L1456" i="1"/>
  <c r="K1448" i="1"/>
  <c r="K1437" i="1"/>
  <c r="M1437" i="1"/>
  <c r="L1415" i="1"/>
  <c r="L1414" i="1"/>
  <c r="N1414" i="1"/>
  <c r="M1412" i="1"/>
  <c r="K1407" i="1"/>
  <c r="K1404" i="1"/>
  <c r="K1373" i="1"/>
  <c r="M1373" i="1"/>
  <c r="L1370" i="1"/>
  <c r="L1367" i="1"/>
  <c r="M1364" i="1"/>
  <c r="K1360" i="1"/>
  <c r="L1360" i="1"/>
  <c r="N1360" i="1"/>
  <c r="M1346" i="1"/>
  <c r="N1346" i="1"/>
  <c r="M1314" i="1"/>
  <c r="N1314" i="1"/>
  <c r="K1304" i="1"/>
  <c r="L1304" i="1"/>
  <c r="M1304" i="1"/>
  <c r="N1304" i="1"/>
  <c r="K1279" i="1"/>
  <c r="L1279" i="1"/>
  <c r="M1279" i="1"/>
  <c r="M1250" i="1"/>
  <c r="N1250" i="1"/>
  <c r="L1173" i="1"/>
  <c r="N1173" i="1"/>
  <c r="K1173" i="1"/>
  <c r="M1173" i="1"/>
  <c r="L1163" i="1"/>
  <c r="K1147" i="1"/>
  <c r="L1147" i="1"/>
  <c r="M1147" i="1"/>
  <c r="N1147" i="1"/>
  <c r="N1135" i="1"/>
  <c r="K1135" i="1"/>
  <c r="L1135" i="1"/>
  <c r="M1135" i="1"/>
  <c r="L1133" i="1"/>
  <c r="M1133" i="1"/>
  <c r="M1128" i="1"/>
  <c r="K1128" i="1"/>
  <c r="L1128" i="1"/>
  <c r="N1128" i="1"/>
  <c r="M1099" i="1"/>
  <c r="K1099" i="1"/>
  <c r="L1099" i="1"/>
  <c r="N1099" i="1"/>
  <c r="N1057" i="1"/>
  <c r="L915" i="1"/>
  <c r="M915" i="1"/>
  <c r="N915" i="1"/>
  <c r="K915" i="1"/>
  <c r="K1445" i="1"/>
  <c r="M1445" i="1"/>
  <c r="L1422" i="1"/>
  <c r="N1422" i="1"/>
  <c r="K1397" i="1"/>
  <c r="M1397" i="1"/>
  <c r="K1376" i="1"/>
  <c r="N1376" i="1"/>
  <c r="K1352" i="1"/>
  <c r="L1352" i="1"/>
  <c r="N1352" i="1"/>
  <c r="M1338" i="1"/>
  <c r="N1338" i="1"/>
  <c r="M1322" i="1"/>
  <c r="N1322" i="1"/>
  <c r="K1312" i="1"/>
  <c r="L1312" i="1"/>
  <c r="M1312" i="1"/>
  <c r="N1312" i="1"/>
  <c r="K1287" i="1"/>
  <c r="L1287" i="1"/>
  <c r="M1287" i="1"/>
  <c r="M1258" i="1"/>
  <c r="N1258" i="1"/>
  <c r="K1248" i="1"/>
  <c r="L1248" i="1"/>
  <c r="M1248" i="1"/>
  <c r="N1248" i="1"/>
  <c r="N1233" i="1"/>
  <c r="M1233" i="1"/>
  <c r="M1203" i="1"/>
  <c r="N1203" i="1"/>
  <c r="L1199" i="1"/>
  <c r="N1199" i="1"/>
  <c r="M1192" i="1"/>
  <c r="K1192" i="1"/>
  <c r="L1192" i="1"/>
  <c r="N1192" i="1"/>
  <c r="M1158" i="1"/>
  <c r="N1158" i="1"/>
  <c r="K1158" i="1"/>
  <c r="L1158" i="1"/>
  <c r="N1087" i="1"/>
  <c r="K1087" i="1"/>
  <c r="L1087" i="1"/>
  <c r="M1087" i="1"/>
  <c r="M950" i="1"/>
  <c r="L950" i="1"/>
  <c r="N950" i="1"/>
  <c r="K950" i="1"/>
  <c r="M926" i="1"/>
  <c r="K926" i="1"/>
  <c r="L926" i="1"/>
  <c r="N926" i="1"/>
  <c r="K902" i="1"/>
  <c r="L902" i="1"/>
  <c r="M902" i="1"/>
  <c r="N902" i="1"/>
  <c r="N747" i="1"/>
  <c r="M747" i="1"/>
  <c r="L747" i="1"/>
  <c r="L703" i="1"/>
  <c r="N703" i="1"/>
  <c r="K703" i="1"/>
  <c r="M703" i="1"/>
  <c r="K1453" i="1"/>
  <c r="M1453" i="1"/>
  <c r="L1430" i="1"/>
  <c r="N1430" i="1"/>
  <c r="K1400" i="1"/>
  <c r="N1400" i="1"/>
  <c r="K1344" i="1"/>
  <c r="L1344" i="1"/>
  <c r="N1344" i="1"/>
  <c r="M1330" i="1"/>
  <c r="N1330" i="1"/>
  <c r="K1320" i="1"/>
  <c r="L1320" i="1"/>
  <c r="M1320" i="1"/>
  <c r="N1320" i="1"/>
  <c r="K1295" i="1"/>
  <c r="L1295" i="1"/>
  <c r="M1295" i="1"/>
  <c r="M1266" i="1"/>
  <c r="N1266" i="1"/>
  <c r="K1256" i="1"/>
  <c r="L1256" i="1"/>
  <c r="M1256" i="1"/>
  <c r="N1256" i="1"/>
  <c r="M1218" i="1"/>
  <c r="N1218" i="1"/>
  <c r="K1214" i="1"/>
  <c r="N1214" i="1"/>
  <c r="L1181" i="1"/>
  <c r="K1181" i="1"/>
  <c r="M1181" i="1"/>
  <c r="N1181" i="1"/>
  <c r="L1165" i="1"/>
  <c r="K1165" i="1"/>
  <c r="M1165" i="1"/>
  <c r="N1165" i="1"/>
  <c r="L1125" i="1"/>
  <c r="M1125" i="1"/>
  <c r="K1125" i="1"/>
  <c r="N1125" i="1"/>
  <c r="K1052" i="1"/>
  <c r="M1052" i="1"/>
  <c r="L1052" i="1"/>
  <c r="K1009" i="1"/>
  <c r="M1009" i="1"/>
  <c r="N1009" i="1"/>
  <c r="L1009" i="1"/>
  <c r="K996" i="1"/>
  <c r="M996" i="1"/>
  <c r="N996" i="1"/>
  <c r="L961" i="1"/>
  <c r="M961" i="1"/>
  <c r="N961" i="1"/>
  <c r="K961" i="1"/>
  <c r="L957" i="1"/>
  <c r="N957" i="1"/>
  <c r="K957" i="1"/>
  <c r="M957" i="1"/>
  <c r="K1461" i="1"/>
  <c r="M1461" i="1"/>
  <c r="L1438" i="1"/>
  <c r="N1438" i="1"/>
  <c r="K1381" i="1"/>
  <c r="M1381" i="1"/>
  <c r="K1336" i="1"/>
  <c r="L1336" i="1"/>
  <c r="N1336" i="1"/>
  <c r="K1328" i="1"/>
  <c r="L1328" i="1"/>
  <c r="M1328" i="1"/>
  <c r="N1328" i="1"/>
  <c r="K1303" i="1"/>
  <c r="L1303" i="1"/>
  <c r="M1303" i="1"/>
  <c r="M1274" i="1"/>
  <c r="N1274" i="1"/>
  <c r="K1264" i="1"/>
  <c r="L1264" i="1"/>
  <c r="M1264" i="1"/>
  <c r="N1264" i="1"/>
  <c r="N1241" i="1"/>
  <c r="K1241" i="1"/>
  <c r="L1241" i="1"/>
  <c r="M1241" i="1"/>
  <c r="M1232" i="1"/>
  <c r="K1232" i="1"/>
  <c r="L1232" i="1"/>
  <c r="N1232" i="1"/>
  <c r="K1226" i="1"/>
  <c r="L1226" i="1"/>
  <c r="M1226" i="1"/>
  <c r="K1211" i="1"/>
  <c r="L1211" i="1"/>
  <c r="M1211" i="1"/>
  <c r="K1202" i="1"/>
  <c r="L1202" i="1"/>
  <c r="M1202" i="1"/>
  <c r="N1202" i="1"/>
  <c r="K1198" i="1"/>
  <c r="L1198" i="1"/>
  <c r="M1198" i="1"/>
  <c r="N1198" i="1"/>
  <c r="M1163" i="1"/>
  <c r="N1163" i="1"/>
  <c r="K1132" i="1"/>
  <c r="L1132" i="1"/>
  <c r="M1132" i="1"/>
  <c r="N1132" i="1"/>
  <c r="K1057" i="1"/>
  <c r="L1057" i="1"/>
  <c r="M1038" i="1"/>
  <c r="K1038" i="1"/>
  <c r="L1038" i="1"/>
  <c r="N1038" i="1"/>
  <c r="N1015" i="1"/>
  <c r="K1015" i="1"/>
  <c r="L1015" i="1"/>
  <c r="M1015" i="1"/>
  <c r="K918" i="1"/>
  <c r="M918" i="1"/>
  <c r="N918" i="1"/>
  <c r="N1406" i="1"/>
  <c r="N1398" i="1"/>
  <c r="N1390" i="1"/>
  <c r="N1382" i="1"/>
  <c r="N1374" i="1"/>
  <c r="N1366" i="1"/>
  <c r="N1358" i="1"/>
  <c r="M1357" i="1"/>
  <c r="N1350" i="1"/>
  <c r="M1349" i="1"/>
  <c r="N1342" i="1"/>
  <c r="M1341" i="1"/>
  <c r="N1334" i="1"/>
  <c r="M1333" i="1"/>
  <c r="N1326" i="1"/>
  <c r="M1325" i="1"/>
  <c r="N1318" i="1"/>
  <c r="M1317" i="1"/>
  <c r="N1310" i="1"/>
  <c r="M1309" i="1"/>
  <c r="N1302" i="1"/>
  <c r="M1301" i="1"/>
  <c r="N1294" i="1"/>
  <c r="M1293" i="1"/>
  <c r="N1286" i="1"/>
  <c r="M1285" i="1"/>
  <c r="N1278" i="1"/>
  <c r="M1277" i="1"/>
  <c r="N1270" i="1"/>
  <c r="M1269" i="1"/>
  <c r="N1262" i="1"/>
  <c r="M1261" i="1"/>
  <c r="N1254" i="1"/>
  <c r="M1253" i="1"/>
  <c r="N1246" i="1"/>
  <c r="M1245" i="1"/>
  <c r="N1240" i="1"/>
  <c r="N1235" i="1"/>
  <c r="M1230" i="1"/>
  <c r="M1225" i="1"/>
  <c r="N1221" i="1"/>
  <c r="M1215" i="1"/>
  <c r="M1210" i="1"/>
  <c r="N1206" i="1"/>
  <c r="L1200" i="1"/>
  <c r="M1195" i="1"/>
  <c r="L1183" i="1"/>
  <c r="M1182" i="1"/>
  <c r="L1182" i="1"/>
  <c r="N1180" i="1"/>
  <c r="M1164" i="1"/>
  <c r="M1149" i="1"/>
  <c r="K1148" i="1"/>
  <c r="M1148" i="1"/>
  <c r="M1137" i="1"/>
  <c r="N1134" i="1"/>
  <c r="N1119" i="1"/>
  <c r="K1119" i="1"/>
  <c r="K1116" i="1"/>
  <c r="N1116" i="1"/>
  <c r="K1100" i="1"/>
  <c r="L1100" i="1"/>
  <c r="L1093" i="1"/>
  <c r="K1093" i="1"/>
  <c r="L1085" i="1"/>
  <c r="K1085" i="1"/>
  <c r="K1076" i="1"/>
  <c r="M1076" i="1"/>
  <c r="M1070" i="1"/>
  <c r="K1070" i="1"/>
  <c r="M1062" i="1"/>
  <c r="N1062" i="1"/>
  <c r="K1060" i="1"/>
  <c r="M1060" i="1"/>
  <c r="N1060" i="1"/>
  <c r="L1021" i="1"/>
  <c r="N1021" i="1"/>
  <c r="K1021" i="1"/>
  <c r="L1003" i="1"/>
  <c r="K1003" i="1"/>
  <c r="M1003" i="1"/>
  <c r="K953" i="1"/>
  <c r="L953" i="1"/>
  <c r="M953" i="1"/>
  <c r="N953" i="1"/>
  <c r="K943" i="1"/>
  <c r="N943" i="1"/>
  <c r="M943" i="1"/>
  <c r="M881" i="1"/>
  <c r="N881" i="1"/>
  <c r="L881" i="1"/>
  <c r="M865" i="1"/>
  <c r="N865" i="1"/>
  <c r="K865" i="1"/>
  <c r="L865" i="1"/>
  <c r="K863" i="1"/>
  <c r="L863" i="1"/>
  <c r="M863" i="1"/>
  <c r="N863" i="1"/>
  <c r="M810" i="1"/>
  <c r="K810" i="1"/>
  <c r="L810" i="1"/>
  <c r="N810" i="1"/>
  <c r="N731" i="1"/>
  <c r="K731" i="1"/>
  <c r="L731" i="1"/>
  <c r="M731" i="1"/>
  <c r="K477" i="1"/>
  <c r="M477" i="1"/>
  <c r="L477" i="1"/>
  <c r="N477" i="1"/>
  <c r="K431" i="1"/>
  <c r="L431" i="1"/>
  <c r="M431" i="1"/>
  <c r="K1240" i="1"/>
  <c r="M1231" i="1"/>
  <c r="K1225" i="1"/>
  <c r="L1216" i="1"/>
  <c r="L1206" i="1"/>
  <c r="L1201" i="1"/>
  <c r="L1180" i="1"/>
  <c r="M1176" i="1"/>
  <c r="L1168" i="1"/>
  <c r="N1167" i="1"/>
  <c r="L1167" i="1"/>
  <c r="L1153" i="1"/>
  <c r="K1134" i="1"/>
  <c r="K1120" i="1"/>
  <c r="M1110" i="1"/>
  <c r="L1110" i="1"/>
  <c r="M1089" i="1"/>
  <c r="K1083" i="1"/>
  <c r="L1083" i="1"/>
  <c r="M1080" i="1"/>
  <c r="N1079" i="1"/>
  <c r="M1079" i="1"/>
  <c r="M1075" i="1"/>
  <c r="M1059" i="1"/>
  <c r="M1047" i="1"/>
  <c r="L1037" i="1"/>
  <c r="N1037" i="1"/>
  <c r="M1037" i="1"/>
  <c r="L1035" i="1"/>
  <c r="K1035" i="1"/>
  <c r="L1029" i="1"/>
  <c r="N1029" i="1"/>
  <c r="K1029" i="1"/>
  <c r="M1029" i="1"/>
  <c r="M998" i="1"/>
  <c r="K998" i="1"/>
  <c r="N998" i="1"/>
  <c r="K980" i="1"/>
  <c r="M980" i="1"/>
  <c r="L980" i="1"/>
  <c r="N980" i="1"/>
  <c r="M929" i="1"/>
  <c r="K929" i="1"/>
  <c r="L929" i="1"/>
  <c r="N929" i="1"/>
  <c r="K752" i="1"/>
  <c r="M752" i="1"/>
  <c r="N752" i="1"/>
  <c r="L705" i="1"/>
  <c r="N705" i="1"/>
  <c r="K705" i="1"/>
  <c r="M705" i="1"/>
  <c r="K701" i="1"/>
  <c r="L701" i="1"/>
  <c r="M701" i="1"/>
  <c r="N701" i="1"/>
  <c r="N1191" i="1"/>
  <c r="K1191" i="1"/>
  <c r="K1172" i="1"/>
  <c r="L1172" i="1"/>
  <c r="K1153" i="1"/>
  <c r="K1124" i="1"/>
  <c r="N1124" i="1"/>
  <c r="M1094" i="1"/>
  <c r="N1094" i="1"/>
  <c r="K1080" i="1"/>
  <c r="L1069" i="1"/>
  <c r="N1069" i="1"/>
  <c r="K1069" i="1"/>
  <c r="M1069" i="1"/>
  <c r="N1039" i="1"/>
  <c r="K1039" i="1"/>
  <c r="M1039" i="1"/>
  <c r="K1017" i="1"/>
  <c r="L1017" i="1"/>
  <c r="N1017" i="1"/>
  <c r="N991" i="1"/>
  <c r="L991" i="1"/>
  <c r="M991" i="1"/>
  <c r="L965" i="1"/>
  <c r="N965" i="1"/>
  <c r="K965" i="1"/>
  <c r="M965" i="1"/>
  <c r="K940" i="1"/>
  <c r="M940" i="1"/>
  <c r="L940" i="1"/>
  <c r="N940" i="1"/>
  <c r="L923" i="1"/>
  <c r="K923" i="1"/>
  <c r="M923" i="1"/>
  <c r="N923" i="1"/>
  <c r="M770" i="1"/>
  <c r="N770" i="1"/>
  <c r="K770" i="1"/>
  <c r="L770" i="1"/>
  <c r="M754" i="1"/>
  <c r="K754" i="1"/>
  <c r="L754" i="1"/>
  <c r="N754" i="1"/>
  <c r="K634" i="1"/>
  <c r="L634" i="1"/>
  <c r="M634" i="1"/>
  <c r="N634" i="1"/>
  <c r="K1188" i="1"/>
  <c r="N1188" i="1"/>
  <c r="L1157" i="1"/>
  <c r="K1157" i="1"/>
  <c r="M1142" i="1"/>
  <c r="K1142" i="1"/>
  <c r="N1127" i="1"/>
  <c r="K1127" i="1"/>
  <c r="N1112" i="1"/>
  <c r="K1108" i="1"/>
  <c r="L1108" i="1"/>
  <c r="N1105" i="1"/>
  <c r="K1104" i="1"/>
  <c r="N1104" i="1"/>
  <c r="L1101" i="1"/>
  <c r="N1101" i="1"/>
  <c r="L1067" i="1"/>
  <c r="K1067" i="1"/>
  <c r="L1061" i="1"/>
  <c r="N1061" i="1"/>
  <c r="K1061" i="1"/>
  <c r="N1055" i="1"/>
  <c r="L1055" i="1"/>
  <c r="K1020" i="1"/>
  <c r="M1020" i="1"/>
  <c r="L1020" i="1"/>
  <c r="L973" i="1"/>
  <c r="N973" i="1"/>
  <c r="M973" i="1"/>
  <c r="L947" i="1"/>
  <c r="M947" i="1"/>
  <c r="N947" i="1"/>
  <c r="M873" i="1"/>
  <c r="N873" i="1"/>
  <c r="K873" i="1"/>
  <c r="L873" i="1"/>
  <c r="K840" i="1"/>
  <c r="L840" i="1"/>
  <c r="M840" i="1"/>
  <c r="N840" i="1"/>
  <c r="M717" i="1"/>
  <c r="N717" i="1"/>
  <c r="K717" i="1"/>
  <c r="L717" i="1"/>
  <c r="L713" i="1"/>
  <c r="N713" i="1"/>
  <c r="K713" i="1"/>
  <c r="M713" i="1"/>
  <c r="K1089" i="1"/>
  <c r="N1089" i="1"/>
  <c r="K1075" i="1"/>
  <c r="N1075" i="1"/>
  <c r="L1059" i="1"/>
  <c r="N1059" i="1"/>
  <c r="N1047" i="1"/>
  <c r="K1047" i="1"/>
  <c r="L1011" i="1"/>
  <c r="M1011" i="1"/>
  <c r="N1011" i="1"/>
  <c r="M1006" i="1"/>
  <c r="K1006" i="1"/>
  <c r="L1006" i="1"/>
  <c r="L995" i="1"/>
  <c r="K995" i="1"/>
  <c r="N995" i="1"/>
  <c r="N975" i="1"/>
  <c r="K975" i="1"/>
  <c r="L975" i="1"/>
  <c r="M975" i="1"/>
  <c r="K910" i="1"/>
  <c r="L910" i="1"/>
  <c r="M910" i="1"/>
  <c r="K871" i="1"/>
  <c r="L871" i="1"/>
  <c r="M871" i="1"/>
  <c r="N871" i="1"/>
  <c r="K855" i="1"/>
  <c r="L855" i="1"/>
  <c r="M855" i="1"/>
  <c r="N855" i="1"/>
  <c r="K844" i="1"/>
  <c r="L844" i="1"/>
  <c r="M844" i="1"/>
  <c r="N844" i="1"/>
  <c r="N787" i="1"/>
  <c r="K787" i="1"/>
  <c r="L787" i="1"/>
  <c r="M787" i="1"/>
  <c r="L769" i="1"/>
  <c r="N769" i="1"/>
  <c r="K769" i="1"/>
  <c r="M769" i="1"/>
  <c r="K688" i="1"/>
  <c r="M688" i="1"/>
  <c r="L688" i="1"/>
  <c r="N688" i="1"/>
  <c r="M645" i="1"/>
  <c r="N645" i="1"/>
  <c r="K645" i="1"/>
  <c r="L645" i="1"/>
  <c r="K1068" i="1"/>
  <c r="M1068" i="1"/>
  <c r="L1046" i="1"/>
  <c r="L1045" i="1"/>
  <c r="N1045" i="1"/>
  <c r="M1043" i="1"/>
  <c r="N1028" i="1"/>
  <c r="L1023" i="1"/>
  <c r="M1005" i="1"/>
  <c r="K1004" i="1"/>
  <c r="M1004" i="1"/>
  <c r="L993" i="1"/>
  <c r="L982" i="1"/>
  <c r="L981" i="1"/>
  <c r="N981" i="1"/>
  <c r="M979" i="1"/>
  <c r="K974" i="1"/>
  <c r="K971" i="1"/>
  <c r="N964" i="1"/>
  <c r="L959" i="1"/>
  <c r="K951" i="1"/>
  <c r="M889" i="1"/>
  <c r="N889" i="1"/>
  <c r="K879" i="1"/>
  <c r="L879" i="1"/>
  <c r="M879" i="1"/>
  <c r="N879" i="1"/>
  <c r="K854" i="1"/>
  <c r="L854" i="1"/>
  <c r="M854" i="1"/>
  <c r="M826" i="1"/>
  <c r="N826" i="1"/>
  <c r="N819" i="1"/>
  <c r="K819" i="1"/>
  <c r="L819" i="1"/>
  <c r="M819" i="1"/>
  <c r="N795" i="1"/>
  <c r="K795" i="1"/>
  <c r="L795" i="1"/>
  <c r="M795" i="1"/>
  <c r="L793" i="1"/>
  <c r="N793" i="1"/>
  <c r="M781" i="1"/>
  <c r="N781" i="1"/>
  <c r="L777" i="1"/>
  <c r="N777" i="1"/>
  <c r="K777" i="1"/>
  <c r="M777" i="1"/>
  <c r="L767" i="1"/>
  <c r="N767" i="1"/>
  <c r="K728" i="1"/>
  <c r="M728" i="1"/>
  <c r="L728" i="1"/>
  <c r="N728" i="1"/>
  <c r="K693" i="1"/>
  <c r="L693" i="1"/>
  <c r="M693" i="1"/>
  <c r="L687" i="1"/>
  <c r="K687" i="1"/>
  <c r="M687" i="1"/>
  <c r="N687" i="1"/>
  <c r="M677" i="1"/>
  <c r="N677" i="1"/>
  <c r="K677" i="1"/>
  <c r="L677" i="1"/>
  <c r="K626" i="1"/>
  <c r="L626" i="1"/>
  <c r="M626" i="1"/>
  <c r="N626" i="1"/>
  <c r="M377" i="1"/>
  <c r="N377" i="1"/>
  <c r="K377" i="1"/>
  <c r="L377" i="1"/>
  <c r="N344" i="1"/>
  <c r="K344" i="1"/>
  <c r="L344" i="1"/>
  <c r="M344" i="1"/>
  <c r="K337" i="1"/>
  <c r="L337" i="1"/>
  <c r="M337" i="1"/>
  <c r="N337" i="1"/>
  <c r="L331" i="1"/>
  <c r="N331" i="1"/>
  <c r="K331" i="1"/>
  <c r="M331" i="1"/>
  <c r="N309" i="1"/>
  <c r="K309" i="1"/>
  <c r="L309" i="1"/>
  <c r="M309" i="1"/>
  <c r="K247" i="1"/>
  <c r="L247" i="1"/>
  <c r="M247" i="1"/>
  <c r="N247" i="1"/>
  <c r="M236" i="1"/>
  <c r="K236" i="1"/>
  <c r="L236" i="1"/>
  <c r="N236" i="1"/>
  <c r="K203" i="1"/>
  <c r="L203" i="1"/>
  <c r="N203" i="1"/>
  <c r="M203" i="1"/>
  <c r="L1118" i="1"/>
  <c r="L1103" i="1"/>
  <c r="M1084" i="1"/>
  <c r="L1054" i="1"/>
  <c r="L1053" i="1"/>
  <c r="N1053" i="1"/>
  <c r="M1051" i="1"/>
  <c r="K1046" i="1"/>
  <c r="K1043" i="1"/>
  <c r="L1031" i="1"/>
  <c r="K1023" i="1"/>
  <c r="K1012" i="1"/>
  <c r="M1012" i="1"/>
  <c r="L990" i="1"/>
  <c r="L989" i="1"/>
  <c r="N989" i="1"/>
  <c r="M987" i="1"/>
  <c r="K982" i="1"/>
  <c r="K979" i="1"/>
  <c r="L967" i="1"/>
  <c r="K959" i="1"/>
  <c r="K948" i="1"/>
  <c r="M948" i="1"/>
  <c r="L945" i="1"/>
  <c r="L942" i="1"/>
  <c r="M939" i="1"/>
  <c r="K927" i="1"/>
  <c r="N927" i="1"/>
  <c r="M921" i="1"/>
  <c r="N921" i="1"/>
  <c r="M897" i="1"/>
  <c r="N897" i="1"/>
  <c r="K887" i="1"/>
  <c r="L887" i="1"/>
  <c r="M887" i="1"/>
  <c r="N887" i="1"/>
  <c r="K862" i="1"/>
  <c r="L862" i="1"/>
  <c r="M862" i="1"/>
  <c r="K815" i="1"/>
  <c r="L815" i="1"/>
  <c r="M815" i="1"/>
  <c r="N815" i="1"/>
  <c r="K765" i="1"/>
  <c r="L765" i="1"/>
  <c r="M765" i="1"/>
  <c r="N765" i="1"/>
  <c r="M746" i="1"/>
  <c r="K746" i="1"/>
  <c r="L746" i="1"/>
  <c r="N746" i="1"/>
  <c r="M534" i="1"/>
  <c r="N528" i="1"/>
  <c r="K528" i="1"/>
  <c r="L528" i="1"/>
  <c r="M528" i="1"/>
  <c r="L522" i="1"/>
  <c r="K956" i="1"/>
  <c r="M956" i="1"/>
  <c r="M913" i="1"/>
  <c r="N913" i="1"/>
  <c r="M905" i="1"/>
  <c r="N905" i="1"/>
  <c r="K895" i="1"/>
  <c r="L895" i="1"/>
  <c r="M895" i="1"/>
  <c r="N895" i="1"/>
  <c r="K870" i="1"/>
  <c r="L870" i="1"/>
  <c r="M870" i="1"/>
  <c r="K839" i="1"/>
  <c r="L839" i="1"/>
  <c r="M839" i="1"/>
  <c r="M831" i="1"/>
  <c r="N831" i="1"/>
  <c r="L825" i="1"/>
  <c r="K825" i="1"/>
  <c r="M825" i="1"/>
  <c r="N825" i="1"/>
  <c r="K792" i="1"/>
  <c r="M792" i="1"/>
  <c r="L792" i="1"/>
  <c r="N792" i="1"/>
  <c r="K757" i="1"/>
  <c r="L757" i="1"/>
  <c r="M757" i="1"/>
  <c r="L751" i="1"/>
  <c r="K751" i="1"/>
  <c r="M751" i="1"/>
  <c r="N751" i="1"/>
  <c r="K658" i="1"/>
  <c r="L658" i="1"/>
  <c r="M658" i="1"/>
  <c r="N658" i="1"/>
  <c r="K635" i="1"/>
  <c r="L635" i="1"/>
  <c r="M635" i="1"/>
  <c r="N635" i="1"/>
  <c r="K609" i="1"/>
  <c r="L609" i="1"/>
  <c r="M609" i="1"/>
  <c r="L508" i="1"/>
  <c r="N508" i="1"/>
  <c r="M394" i="1"/>
  <c r="N394" i="1"/>
  <c r="K394" i="1"/>
  <c r="L394" i="1"/>
  <c r="K364" i="1"/>
  <c r="N364" i="1"/>
  <c r="L364" i="1"/>
  <c r="M364" i="1"/>
  <c r="K349" i="1"/>
  <c r="L349" i="1"/>
  <c r="M349" i="1"/>
  <c r="N349" i="1"/>
  <c r="K1028" i="1"/>
  <c r="M1028" i="1"/>
  <c r="L1005" i="1"/>
  <c r="N1005" i="1"/>
  <c r="K964" i="1"/>
  <c r="M964" i="1"/>
  <c r="K932" i="1"/>
  <c r="M932" i="1"/>
  <c r="K919" i="1"/>
  <c r="L919" i="1"/>
  <c r="N919" i="1"/>
  <c r="K903" i="1"/>
  <c r="L903" i="1"/>
  <c r="M903" i="1"/>
  <c r="N903" i="1"/>
  <c r="K878" i="1"/>
  <c r="L878" i="1"/>
  <c r="M878" i="1"/>
  <c r="K829" i="1"/>
  <c r="L829" i="1"/>
  <c r="M829" i="1"/>
  <c r="N829" i="1"/>
  <c r="N723" i="1"/>
  <c r="K723" i="1"/>
  <c r="L723" i="1"/>
  <c r="M723" i="1"/>
  <c r="M706" i="1"/>
  <c r="N706" i="1"/>
  <c r="L548" i="1"/>
  <c r="K548" i="1"/>
  <c r="M548" i="1"/>
  <c r="N548" i="1"/>
  <c r="N1086" i="1"/>
  <c r="M1071" i="1"/>
  <c r="M1063" i="1"/>
  <c r="K1036" i="1"/>
  <c r="M1036" i="1"/>
  <c r="N1022" i="1"/>
  <c r="N1019" i="1"/>
  <c r="L1013" i="1"/>
  <c r="N1013" i="1"/>
  <c r="M999" i="1"/>
  <c r="K972" i="1"/>
  <c r="M972" i="1"/>
  <c r="N958" i="1"/>
  <c r="N955" i="1"/>
  <c r="K935" i="1"/>
  <c r="N935" i="1"/>
  <c r="K911" i="1"/>
  <c r="L911" i="1"/>
  <c r="N911" i="1"/>
  <c r="K886" i="1"/>
  <c r="L886" i="1"/>
  <c r="M886" i="1"/>
  <c r="M857" i="1"/>
  <c r="N857" i="1"/>
  <c r="M845" i="1"/>
  <c r="N845" i="1"/>
  <c r="L841" i="1"/>
  <c r="N841" i="1"/>
  <c r="M834" i="1"/>
  <c r="K834" i="1"/>
  <c r="L834" i="1"/>
  <c r="N834" i="1"/>
  <c r="L743" i="1"/>
  <c r="K743" i="1"/>
  <c r="M743" i="1"/>
  <c r="N743" i="1"/>
  <c r="K667" i="1"/>
  <c r="L667" i="1"/>
  <c r="M667" i="1"/>
  <c r="N667" i="1"/>
  <c r="M653" i="1"/>
  <c r="N653" i="1"/>
  <c r="N536" i="1"/>
  <c r="K536" i="1"/>
  <c r="L536" i="1"/>
  <c r="M536" i="1"/>
  <c r="L534" i="1"/>
  <c r="N534" i="1"/>
  <c r="M522" i="1"/>
  <c r="N522" i="1"/>
  <c r="L518" i="1"/>
  <c r="N518" i="1"/>
  <c r="K518" i="1"/>
  <c r="M518" i="1"/>
  <c r="K432" i="1"/>
  <c r="L432" i="1"/>
  <c r="M432" i="1"/>
  <c r="N432" i="1"/>
  <c r="K393" i="1"/>
  <c r="L393" i="1"/>
  <c r="M393" i="1"/>
  <c r="N393" i="1"/>
  <c r="N949" i="1"/>
  <c r="N941" i="1"/>
  <c r="N933" i="1"/>
  <c r="N925" i="1"/>
  <c r="M924" i="1"/>
  <c r="N917" i="1"/>
  <c r="M916" i="1"/>
  <c r="N909" i="1"/>
  <c r="M908" i="1"/>
  <c r="N901" i="1"/>
  <c r="M900" i="1"/>
  <c r="N893" i="1"/>
  <c r="M892" i="1"/>
  <c r="N885" i="1"/>
  <c r="M884" i="1"/>
  <c r="N877" i="1"/>
  <c r="M876" i="1"/>
  <c r="N869" i="1"/>
  <c r="M868" i="1"/>
  <c r="N861" i="1"/>
  <c r="M860" i="1"/>
  <c r="N853" i="1"/>
  <c r="M852" i="1"/>
  <c r="N848" i="1"/>
  <c r="L842" i="1"/>
  <c r="M837" i="1"/>
  <c r="N833" i="1"/>
  <c r="N828" i="1"/>
  <c r="L827" i="1"/>
  <c r="M823" i="1"/>
  <c r="N818" i="1"/>
  <c r="N813" i="1"/>
  <c r="M808" i="1"/>
  <c r="M803" i="1"/>
  <c r="N799" i="1"/>
  <c r="N794" i="1"/>
  <c r="N791" i="1"/>
  <c r="L786" i="1"/>
  <c r="L785" i="1"/>
  <c r="N785" i="1"/>
  <c r="M783" i="1"/>
  <c r="M771" i="1"/>
  <c r="L763" i="1"/>
  <c r="N749" i="1"/>
  <c r="K744" i="1"/>
  <c r="M744" i="1"/>
  <c r="M741" i="1"/>
  <c r="N730" i="1"/>
  <c r="N727" i="1"/>
  <c r="L722" i="1"/>
  <c r="L721" i="1"/>
  <c r="N721" i="1"/>
  <c r="M719" i="1"/>
  <c r="M707" i="1"/>
  <c r="L699" i="1"/>
  <c r="N685" i="1"/>
  <c r="L683" i="1"/>
  <c r="N683" i="1"/>
  <c r="K675" i="1"/>
  <c r="L675" i="1"/>
  <c r="M675" i="1"/>
  <c r="N675" i="1"/>
  <c r="K643" i="1"/>
  <c r="L643" i="1"/>
  <c r="M643" i="1"/>
  <c r="N643" i="1"/>
  <c r="N616" i="1"/>
  <c r="M616" i="1"/>
  <c r="N592" i="1"/>
  <c r="K592" i="1"/>
  <c r="L592" i="1"/>
  <c r="M592" i="1"/>
  <c r="M575" i="1"/>
  <c r="N575" i="1"/>
  <c r="K541" i="1"/>
  <c r="M541" i="1"/>
  <c r="L541" i="1"/>
  <c r="N541" i="1"/>
  <c r="L510" i="1"/>
  <c r="N510" i="1"/>
  <c r="K510" i="1"/>
  <c r="M510" i="1"/>
  <c r="M495" i="1"/>
  <c r="K495" i="1"/>
  <c r="L495" i="1"/>
  <c r="N495" i="1"/>
  <c r="K493" i="1"/>
  <c r="M493" i="1"/>
  <c r="N488" i="1"/>
  <c r="M488" i="1"/>
  <c r="K470" i="1"/>
  <c r="L470" i="1"/>
  <c r="N470" i="1"/>
  <c r="M470" i="1"/>
  <c r="L463" i="1"/>
  <c r="M463" i="1"/>
  <c r="K463" i="1"/>
  <c r="N463" i="1"/>
  <c r="K446" i="1"/>
  <c r="L446" i="1"/>
  <c r="N446" i="1"/>
  <c r="L307" i="1"/>
  <c r="K307" i="1"/>
  <c r="M307" i="1"/>
  <c r="N307" i="1"/>
  <c r="L848" i="1"/>
  <c r="L843" i="1"/>
  <c r="K833" i="1"/>
  <c r="L828" i="1"/>
  <c r="M824" i="1"/>
  <c r="K818" i="1"/>
  <c r="L813" i="1"/>
  <c r="M809" i="1"/>
  <c r="K803" i="1"/>
  <c r="L799" i="1"/>
  <c r="K794" i="1"/>
  <c r="K791" i="1"/>
  <c r="N784" i="1"/>
  <c r="L779" i="1"/>
  <c r="K771" i="1"/>
  <c r="M761" i="1"/>
  <c r="K760" i="1"/>
  <c r="M760" i="1"/>
  <c r="L749" i="1"/>
  <c r="L738" i="1"/>
  <c r="L737" i="1"/>
  <c r="N737" i="1"/>
  <c r="M735" i="1"/>
  <c r="K730" i="1"/>
  <c r="K727" i="1"/>
  <c r="N720" i="1"/>
  <c r="L715" i="1"/>
  <c r="K707" i="1"/>
  <c r="M697" i="1"/>
  <c r="K696" i="1"/>
  <c r="M696" i="1"/>
  <c r="L685" i="1"/>
  <c r="L669" i="1"/>
  <c r="K651" i="1"/>
  <c r="L651" i="1"/>
  <c r="M651" i="1"/>
  <c r="N651" i="1"/>
  <c r="L637" i="1"/>
  <c r="M615" i="1"/>
  <c r="K615" i="1"/>
  <c r="L615" i="1"/>
  <c r="N615" i="1"/>
  <c r="K605" i="1"/>
  <c r="L605" i="1"/>
  <c r="M605" i="1"/>
  <c r="N605" i="1"/>
  <c r="L574" i="1"/>
  <c r="N574" i="1"/>
  <c r="K574" i="1"/>
  <c r="M574" i="1"/>
  <c r="M559" i="1"/>
  <c r="K559" i="1"/>
  <c r="L559" i="1"/>
  <c r="N559" i="1"/>
  <c r="K557" i="1"/>
  <c r="M557" i="1"/>
  <c r="N552" i="1"/>
  <c r="M552" i="1"/>
  <c r="K506" i="1"/>
  <c r="L506" i="1"/>
  <c r="M506" i="1"/>
  <c r="N506" i="1"/>
  <c r="M487" i="1"/>
  <c r="K487" i="1"/>
  <c r="L487" i="1"/>
  <c r="N487" i="1"/>
  <c r="M472" i="1"/>
  <c r="N472" i="1"/>
  <c r="K472" i="1"/>
  <c r="L472" i="1"/>
  <c r="N458" i="1"/>
  <c r="M458" i="1"/>
  <c r="L402" i="1"/>
  <c r="L824" i="1"/>
  <c r="K809" i="1"/>
  <c r="K779" i="1"/>
  <c r="K768" i="1"/>
  <c r="M768" i="1"/>
  <c r="L745" i="1"/>
  <c r="N745" i="1"/>
  <c r="K738" i="1"/>
  <c r="K735" i="1"/>
  <c r="K715" i="1"/>
  <c r="K704" i="1"/>
  <c r="M704" i="1"/>
  <c r="K674" i="1"/>
  <c r="L674" i="1"/>
  <c r="M674" i="1"/>
  <c r="M661" i="1"/>
  <c r="N661" i="1"/>
  <c r="K642" i="1"/>
  <c r="L642" i="1"/>
  <c r="M642" i="1"/>
  <c r="M629" i="1"/>
  <c r="N629" i="1"/>
  <c r="N600" i="1"/>
  <c r="K600" i="1"/>
  <c r="L600" i="1"/>
  <c r="M600" i="1"/>
  <c r="L598" i="1"/>
  <c r="N598" i="1"/>
  <c r="M586" i="1"/>
  <c r="N586" i="1"/>
  <c r="L582" i="1"/>
  <c r="N582" i="1"/>
  <c r="K582" i="1"/>
  <c r="M582" i="1"/>
  <c r="L572" i="1"/>
  <c r="N572" i="1"/>
  <c r="K533" i="1"/>
  <c r="M533" i="1"/>
  <c r="L533" i="1"/>
  <c r="N533" i="1"/>
  <c r="K498" i="1"/>
  <c r="L498" i="1"/>
  <c r="M498" i="1"/>
  <c r="L492" i="1"/>
  <c r="K492" i="1"/>
  <c r="M492" i="1"/>
  <c r="N492" i="1"/>
  <c r="K466" i="1"/>
  <c r="L466" i="1"/>
  <c r="M466" i="1"/>
  <c r="N466" i="1"/>
  <c r="N442" i="1"/>
  <c r="K442" i="1"/>
  <c r="L442" i="1"/>
  <c r="M442" i="1"/>
  <c r="K319" i="1"/>
  <c r="L319" i="1"/>
  <c r="M319" i="1"/>
  <c r="N319" i="1"/>
  <c r="L315" i="1"/>
  <c r="K315" i="1"/>
  <c r="M315" i="1"/>
  <c r="N315" i="1"/>
  <c r="K776" i="1"/>
  <c r="M776" i="1"/>
  <c r="L753" i="1"/>
  <c r="N753" i="1"/>
  <c r="K712" i="1"/>
  <c r="M712" i="1"/>
  <c r="L689" i="1"/>
  <c r="N689" i="1"/>
  <c r="K682" i="1"/>
  <c r="M682" i="1"/>
  <c r="K659" i="1"/>
  <c r="L659" i="1"/>
  <c r="M659" i="1"/>
  <c r="N659" i="1"/>
  <c r="K627" i="1"/>
  <c r="L627" i="1"/>
  <c r="M627" i="1"/>
  <c r="N627" i="1"/>
  <c r="K620" i="1"/>
  <c r="L620" i="1"/>
  <c r="M620" i="1"/>
  <c r="N620" i="1"/>
  <c r="K570" i="1"/>
  <c r="L570" i="1"/>
  <c r="M570" i="1"/>
  <c r="N570" i="1"/>
  <c r="M551" i="1"/>
  <c r="K551" i="1"/>
  <c r="L551" i="1"/>
  <c r="N551" i="1"/>
  <c r="M418" i="1"/>
  <c r="N418" i="1"/>
  <c r="K418" i="1"/>
  <c r="L418" i="1"/>
  <c r="L390" i="1"/>
  <c r="N390" i="1"/>
  <c r="K390" i="1"/>
  <c r="M390" i="1"/>
  <c r="K784" i="1"/>
  <c r="M784" i="1"/>
  <c r="L761" i="1"/>
  <c r="N761" i="1"/>
  <c r="K720" i="1"/>
  <c r="M720" i="1"/>
  <c r="L697" i="1"/>
  <c r="N697" i="1"/>
  <c r="M669" i="1"/>
  <c r="N669" i="1"/>
  <c r="K650" i="1"/>
  <c r="L650" i="1"/>
  <c r="M650" i="1"/>
  <c r="M637" i="1"/>
  <c r="N637" i="1"/>
  <c r="K597" i="1"/>
  <c r="M597" i="1"/>
  <c r="L597" i="1"/>
  <c r="N597" i="1"/>
  <c r="K562" i="1"/>
  <c r="L562" i="1"/>
  <c r="M562" i="1"/>
  <c r="L556" i="1"/>
  <c r="K556" i="1"/>
  <c r="M556" i="1"/>
  <c r="N556" i="1"/>
  <c r="L484" i="1"/>
  <c r="K484" i="1"/>
  <c r="M484" i="1"/>
  <c r="N484" i="1"/>
  <c r="L440" i="1"/>
  <c r="M440" i="1"/>
  <c r="N440" i="1"/>
  <c r="K423" i="1"/>
  <c r="L423" i="1"/>
  <c r="M423" i="1"/>
  <c r="N423" i="1"/>
  <c r="M402" i="1"/>
  <c r="N402" i="1"/>
  <c r="M345" i="1"/>
  <c r="N345" i="1"/>
  <c r="K345" i="1"/>
  <c r="L345" i="1"/>
  <c r="N681" i="1"/>
  <c r="M680" i="1"/>
  <c r="N673" i="1"/>
  <c r="M672" i="1"/>
  <c r="N665" i="1"/>
  <c r="M664" i="1"/>
  <c r="N657" i="1"/>
  <c r="M656" i="1"/>
  <c r="N649" i="1"/>
  <c r="M648" i="1"/>
  <c r="N641" i="1"/>
  <c r="M640" i="1"/>
  <c r="N633" i="1"/>
  <c r="M632" i="1"/>
  <c r="N625" i="1"/>
  <c r="M624" i="1"/>
  <c r="N618" i="1"/>
  <c r="M613" i="1"/>
  <c r="M608" i="1"/>
  <c r="N604" i="1"/>
  <c r="N599" i="1"/>
  <c r="N596" i="1"/>
  <c r="L591" i="1"/>
  <c r="L590" i="1"/>
  <c r="N590" i="1"/>
  <c r="M588" i="1"/>
  <c r="M576" i="1"/>
  <c r="L568" i="1"/>
  <c r="N554" i="1"/>
  <c r="K549" i="1"/>
  <c r="M549" i="1"/>
  <c r="M546" i="1"/>
  <c r="N535" i="1"/>
  <c r="N532" i="1"/>
  <c r="L527" i="1"/>
  <c r="L526" i="1"/>
  <c r="N526" i="1"/>
  <c r="M524" i="1"/>
  <c r="M512" i="1"/>
  <c r="L504" i="1"/>
  <c r="N490" i="1"/>
  <c r="K485" i="1"/>
  <c r="M485" i="1"/>
  <c r="M482" i="1"/>
  <c r="K416" i="1"/>
  <c r="L416" i="1"/>
  <c r="M416" i="1"/>
  <c r="N416" i="1"/>
  <c r="K407" i="1"/>
  <c r="L407" i="1"/>
  <c r="M407" i="1"/>
  <c r="K389" i="1"/>
  <c r="L389" i="1"/>
  <c r="M389" i="1"/>
  <c r="N389" i="1"/>
  <c r="K356" i="1"/>
  <c r="L356" i="1"/>
  <c r="M356" i="1"/>
  <c r="N356" i="1"/>
  <c r="L213" i="1"/>
  <c r="M213" i="1"/>
  <c r="N213" i="1"/>
  <c r="K213" i="1"/>
  <c r="L189" i="1"/>
  <c r="M189" i="1"/>
  <c r="N189" i="1"/>
  <c r="K189" i="1"/>
  <c r="L673" i="1"/>
  <c r="L665" i="1"/>
  <c r="L657" i="1"/>
  <c r="L649" i="1"/>
  <c r="L641" i="1"/>
  <c r="L633" i="1"/>
  <c r="L625" i="1"/>
  <c r="L618" i="1"/>
  <c r="M614" i="1"/>
  <c r="K608" i="1"/>
  <c r="L604" i="1"/>
  <c r="K599" i="1"/>
  <c r="K596" i="1"/>
  <c r="N589" i="1"/>
  <c r="L584" i="1"/>
  <c r="K576" i="1"/>
  <c r="M566" i="1"/>
  <c r="K565" i="1"/>
  <c r="M565" i="1"/>
  <c r="L554" i="1"/>
  <c r="L543" i="1"/>
  <c r="L542" i="1"/>
  <c r="N542" i="1"/>
  <c r="M540" i="1"/>
  <c r="K535" i="1"/>
  <c r="K532" i="1"/>
  <c r="N525" i="1"/>
  <c r="L520" i="1"/>
  <c r="K512" i="1"/>
  <c r="M502" i="1"/>
  <c r="K501" i="1"/>
  <c r="M501" i="1"/>
  <c r="L490" i="1"/>
  <c r="L479" i="1"/>
  <c r="L478" i="1"/>
  <c r="N478" i="1"/>
  <c r="L471" i="1"/>
  <c r="M471" i="1"/>
  <c r="M464" i="1"/>
  <c r="N464" i="1"/>
  <c r="K462" i="1"/>
  <c r="L462" i="1"/>
  <c r="N462" i="1"/>
  <c r="K454" i="1"/>
  <c r="L454" i="1"/>
  <c r="N454" i="1"/>
  <c r="L448" i="1"/>
  <c r="M448" i="1"/>
  <c r="N448" i="1"/>
  <c r="L434" i="1"/>
  <c r="M426" i="1"/>
  <c r="N426" i="1"/>
  <c r="K400" i="1"/>
  <c r="L400" i="1"/>
  <c r="M400" i="1"/>
  <c r="N400" i="1"/>
  <c r="N357" i="1"/>
  <c r="K297" i="1"/>
  <c r="L297" i="1"/>
  <c r="N297" i="1"/>
  <c r="N277" i="1"/>
  <c r="K277" i="1"/>
  <c r="L277" i="1"/>
  <c r="M277" i="1"/>
  <c r="K172" i="1"/>
  <c r="L172" i="1"/>
  <c r="M172" i="1"/>
  <c r="N172" i="1"/>
  <c r="K614" i="1"/>
  <c r="K584" i="1"/>
  <c r="K573" i="1"/>
  <c r="M573" i="1"/>
  <c r="L550" i="1"/>
  <c r="N550" i="1"/>
  <c r="K543" i="1"/>
  <c r="K540" i="1"/>
  <c r="K520" i="1"/>
  <c r="K509" i="1"/>
  <c r="M509" i="1"/>
  <c r="L486" i="1"/>
  <c r="N486" i="1"/>
  <c r="K479" i="1"/>
  <c r="K469" i="1"/>
  <c r="M469" i="1"/>
  <c r="L456" i="1"/>
  <c r="M456" i="1"/>
  <c r="N456" i="1"/>
  <c r="K424" i="1"/>
  <c r="L424" i="1"/>
  <c r="M424" i="1"/>
  <c r="N424" i="1"/>
  <c r="K415" i="1"/>
  <c r="L415" i="1"/>
  <c r="M415" i="1"/>
  <c r="K381" i="1"/>
  <c r="L381" i="1"/>
  <c r="M381" i="1"/>
  <c r="N381" i="1"/>
  <c r="N376" i="1"/>
  <c r="K376" i="1"/>
  <c r="L376" i="1"/>
  <c r="M376" i="1"/>
  <c r="K369" i="1"/>
  <c r="L369" i="1"/>
  <c r="M369" i="1"/>
  <c r="N369" i="1"/>
  <c r="M367" i="1"/>
  <c r="N367" i="1"/>
  <c r="N301" i="1"/>
  <c r="K301" i="1"/>
  <c r="M301" i="1"/>
  <c r="L301" i="1"/>
  <c r="K274" i="1"/>
  <c r="M274" i="1"/>
  <c r="L274" i="1"/>
  <c r="N274" i="1"/>
  <c r="L259" i="1"/>
  <c r="N259" i="1"/>
  <c r="K259" i="1"/>
  <c r="M259" i="1"/>
  <c r="K239" i="1"/>
  <c r="L239" i="1"/>
  <c r="M239" i="1"/>
  <c r="N239" i="1"/>
  <c r="L233" i="1"/>
  <c r="K233" i="1"/>
  <c r="M233" i="1"/>
  <c r="N233" i="1"/>
  <c r="L219" i="1"/>
  <c r="N219" i="1"/>
  <c r="K219" i="1"/>
  <c r="M219" i="1"/>
  <c r="L205" i="1"/>
  <c r="M205" i="1"/>
  <c r="N205" i="1"/>
  <c r="K205" i="1"/>
  <c r="K581" i="1"/>
  <c r="M581" i="1"/>
  <c r="L558" i="1"/>
  <c r="N558" i="1"/>
  <c r="K517" i="1"/>
  <c r="M517" i="1"/>
  <c r="L494" i="1"/>
  <c r="N494" i="1"/>
  <c r="K439" i="1"/>
  <c r="L439" i="1"/>
  <c r="M439" i="1"/>
  <c r="M410" i="1"/>
  <c r="N410" i="1"/>
  <c r="K388" i="1"/>
  <c r="L388" i="1"/>
  <c r="M388" i="1"/>
  <c r="L291" i="1"/>
  <c r="N291" i="1"/>
  <c r="K291" i="1"/>
  <c r="M291" i="1"/>
  <c r="K589" i="1"/>
  <c r="M589" i="1"/>
  <c r="L566" i="1"/>
  <c r="N566" i="1"/>
  <c r="K525" i="1"/>
  <c r="M525" i="1"/>
  <c r="L502" i="1"/>
  <c r="N502" i="1"/>
  <c r="K447" i="1"/>
  <c r="L447" i="1"/>
  <c r="M447" i="1"/>
  <c r="M434" i="1"/>
  <c r="N434" i="1"/>
  <c r="K408" i="1"/>
  <c r="L408" i="1"/>
  <c r="M408" i="1"/>
  <c r="N408" i="1"/>
  <c r="K399" i="1"/>
  <c r="L399" i="1"/>
  <c r="M399" i="1"/>
  <c r="L366" i="1"/>
  <c r="M366" i="1"/>
  <c r="K366" i="1"/>
  <c r="N366" i="1"/>
  <c r="M359" i="1"/>
  <c r="N359" i="1"/>
  <c r="K359" i="1"/>
  <c r="L359" i="1"/>
  <c r="K357" i="1"/>
  <c r="L357" i="1"/>
  <c r="K334" i="1"/>
  <c r="L334" i="1"/>
  <c r="M334" i="1"/>
  <c r="N334" i="1"/>
  <c r="N269" i="1"/>
  <c r="K269" i="1"/>
  <c r="L269" i="1"/>
  <c r="M269" i="1"/>
  <c r="M461" i="1"/>
  <c r="M453" i="1"/>
  <c r="M445" i="1"/>
  <c r="N438" i="1"/>
  <c r="M437" i="1"/>
  <c r="N430" i="1"/>
  <c r="M429" i="1"/>
  <c r="N422" i="1"/>
  <c r="M421" i="1"/>
  <c r="N414" i="1"/>
  <c r="M413" i="1"/>
  <c r="N406" i="1"/>
  <c r="M405" i="1"/>
  <c r="N398" i="1"/>
  <c r="M397" i="1"/>
  <c r="L391" i="1"/>
  <c r="M386" i="1"/>
  <c r="L374" i="1"/>
  <c r="M374" i="1"/>
  <c r="M372" i="1"/>
  <c r="M368" i="1"/>
  <c r="N361" i="1"/>
  <c r="K360" i="1"/>
  <c r="L342" i="1"/>
  <c r="M342" i="1"/>
  <c r="M340" i="1"/>
  <c r="K332" i="1"/>
  <c r="K311" i="1"/>
  <c r="N311" i="1"/>
  <c r="L294" i="1"/>
  <c r="L267" i="1"/>
  <c r="N267" i="1"/>
  <c r="M267" i="1"/>
  <c r="L241" i="1"/>
  <c r="M241" i="1"/>
  <c r="N241" i="1"/>
  <c r="K140" i="1"/>
  <c r="L140" i="1"/>
  <c r="M140" i="1"/>
  <c r="N140" i="1"/>
  <c r="L438" i="1"/>
  <c r="L430" i="1"/>
  <c r="L422" i="1"/>
  <c r="L414" i="1"/>
  <c r="L406" i="1"/>
  <c r="L398" i="1"/>
  <c r="L392" i="1"/>
  <c r="L383" i="1"/>
  <c r="L382" i="1"/>
  <c r="M382" i="1"/>
  <c r="M380" i="1"/>
  <c r="N373" i="1"/>
  <c r="K368" i="1"/>
  <c r="L361" i="1"/>
  <c r="L351" i="1"/>
  <c r="L350" i="1"/>
  <c r="M350" i="1"/>
  <c r="M348" i="1"/>
  <c r="N341" i="1"/>
  <c r="M335" i="1"/>
  <c r="N335" i="1"/>
  <c r="K330" i="1"/>
  <c r="L330" i="1"/>
  <c r="M330" i="1"/>
  <c r="K326" i="1"/>
  <c r="N326" i="1"/>
  <c r="N322" i="1"/>
  <c r="M321" i="1"/>
  <c r="N321" i="1"/>
  <c r="L316" i="1"/>
  <c r="M292" i="1"/>
  <c r="K292" i="1"/>
  <c r="N292" i="1"/>
  <c r="L255" i="1"/>
  <c r="M255" i="1"/>
  <c r="N255" i="1"/>
  <c r="M228" i="1"/>
  <c r="K228" i="1"/>
  <c r="L228" i="1"/>
  <c r="N228" i="1"/>
  <c r="K195" i="1"/>
  <c r="L195" i="1"/>
  <c r="N195" i="1"/>
  <c r="M195" i="1"/>
  <c r="M167" i="1"/>
  <c r="N167" i="1"/>
  <c r="L167" i="1"/>
  <c r="K152" i="1"/>
  <c r="N152" i="1"/>
  <c r="L152" i="1"/>
  <c r="M152" i="1"/>
  <c r="K149" i="1"/>
  <c r="L149" i="1"/>
  <c r="M149" i="1"/>
  <c r="N149" i="1"/>
  <c r="K392" i="1"/>
  <c r="L380" i="1"/>
  <c r="M375" i="1"/>
  <c r="N375" i="1"/>
  <c r="K365" i="1"/>
  <c r="L365" i="1"/>
  <c r="L348" i="1"/>
  <c r="M343" i="1"/>
  <c r="N343" i="1"/>
  <c r="M324" i="1"/>
  <c r="K324" i="1"/>
  <c r="N285" i="1"/>
  <c r="L285" i="1"/>
  <c r="M285" i="1"/>
  <c r="L251" i="1"/>
  <c r="N251" i="1"/>
  <c r="K251" i="1"/>
  <c r="M251" i="1"/>
  <c r="L145" i="1"/>
  <c r="K145" i="1"/>
  <c r="M145" i="1"/>
  <c r="N145" i="1"/>
  <c r="L358" i="1"/>
  <c r="M358" i="1"/>
  <c r="L302" i="1"/>
  <c r="M302" i="1"/>
  <c r="M244" i="1"/>
  <c r="L244" i="1"/>
  <c r="N244" i="1"/>
  <c r="K211" i="1"/>
  <c r="L211" i="1"/>
  <c r="N211" i="1"/>
  <c r="M211" i="1"/>
  <c r="L197" i="1"/>
  <c r="M197" i="1"/>
  <c r="N197" i="1"/>
  <c r="K197" i="1"/>
  <c r="K112" i="1"/>
  <c r="M112" i="1"/>
  <c r="L112" i="1"/>
  <c r="N112" i="1"/>
  <c r="M383" i="1"/>
  <c r="N383" i="1"/>
  <c r="K373" i="1"/>
  <c r="L373" i="1"/>
  <c r="M351" i="1"/>
  <c r="N351" i="1"/>
  <c r="K341" i="1"/>
  <c r="L341" i="1"/>
  <c r="K322" i="1"/>
  <c r="L322" i="1"/>
  <c r="M316" i="1"/>
  <c r="N316" i="1"/>
  <c r="K298" i="1"/>
  <c r="M298" i="1"/>
  <c r="N298" i="1"/>
  <c r="L289" i="1"/>
  <c r="K289" i="1"/>
  <c r="N289" i="1"/>
  <c r="K282" i="1"/>
  <c r="M282" i="1"/>
  <c r="L282" i="1"/>
  <c r="N282" i="1"/>
  <c r="L225" i="1"/>
  <c r="K225" i="1"/>
  <c r="M225" i="1"/>
  <c r="N225" i="1"/>
  <c r="K180" i="1"/>
  <c r="L180" i="1"/>
  <c r="M180" i="1"/>
  <c r="M159" i="1"/>
  <c r="N159" i="1"/>
  <c r="K159" i="1"/>
  <c r="L159" i="1"/>
  <c r="K157" i="1"/>
  <c r="L157" i="1"/>
  <c r="M157" i="1"/>
  <c r="N157" i="1"/>
  <c r="K136" i="1"/>
  <c r="L136" i="1"/>
  <c r="M136" i="1"/>
  <c r="N136" i="1"/>
  <c r="M325" i="1"/>
  <c r="M310" i="1"/>
  <c r="N306" i="1"/>
  <c r="L305" i="1"/>
  <c r="L300" i="1"/>
  <c r="M295" i="1"/>
  <c r="L287" i="1"/>
  <c r="N284" i="1"/>
  <c r="N281" i="1"/>
  <c r="L276" i="1"/>
  <c r="L275" i="1"/>
  <c r="N275" i="1"/>
  <c r="M273" i="1"/>
  <c r="K268" i="1"/>
  <c r="K265" i="1"/>
  <c r="M261" i="1"/>
  <c r="N258" i="1"/>
  <c r="L253" i="1"/>
  <c r="K245" i="1"/>
  <c r="M235" i="1"/>
  <c r="K234" i="1"/>
  <c r="M234" i="1"/>
  <c r="M231" i="1"/>
  <c r="K220" i="1"/>
  <c r="M220" i="1"/>
  <c r="M215" i="1"/>
  <c r="M207" i="1"/>
  <c r="M199" i="1"/>
  <c r="M191" i="1"/>
  <c r="L183" i="1"/>
  <c r="K165" i="1"/>
  <c r="L165" i="1"/>
  <c r="M165" i="1"/>
  <c r="N165" i="1"/>
  <c r="M137" i="1"/>
  <c r="L114" i="1"/>
  <c r="M114" i="1"/>
  <c r="K114" i="1"/>
  <c r="N114" i="1"/>
  <c r="K105" i="1"/>
  <c r="L105" i="1"/>
  <c r="N105" i="1"/>
  <c r="M105" i="1"/>
  <c r="L98" i="1"/>
  <c r="M98" i="1"/>
  <c r="K98" i="1"/>
  <c r="N98" i="1"/>
  <c r="L83" i="1"/>
  <c r="M83" i="1"/>
  <c r="N83" i="1"/>
  <c r="K73" i="1"/>
  <c r="L73" i="1"/>
  <c r="N73" i="1"/>
  <c r="M73" i="1"/>
  <c r="K18" i="1"/>
  <c r="L18" i="1"/>
  <c r="M18" i="1"/>
  <c r="L325" i="1"/>
  <c r="M306" i="1"/>
  <c r="K300" i="1"/>
  <c r="L284" i="1"/>
  <c r="L283" i="1"/>
  <c r="N283" i="1"/>
  <c r="M281" i="1"/>
  <c r="K276" i="1"/>
  <c r="K273" i="1"/>
  <c r="L261" i="1"/>
  <c r="K253" i="1"/>
  <c r="K242" i="1"/>
  <c r="M242" i="1"/>
  <c r="L215" i="1"/>
  <c r="K212" i="1"/>
  <c r="L212" i="1"/>
  <c r="M212" i="1"/>
  <c r="L207" i="1"/>
  <c r="K204" i="1"/>
  <c r="L204" i="1"/>
  <c r="M204" i="1"/>
  <c r="L199" i="1"/>
  <c r="K196" i="1"/>
  <c r="L196" i="1"/>
  <c r="M196" i="1"/>
  <c r="L191" i="1"/>
  <c r="K188" i="1"/>
  <c r="L188" i="1"/>
  <c r="M188" i="1"/>
  <c r="M175" i="1"/>
  <c r="N175" i="1"/>
  <c r="K156" i="1"/>
  <c r="L156" i="1"/>
  <c r="M156" i="1"/>
  <c r="L141" i="1"/>
  <c r="K135" i="1"/>
  <c r="L135" i="1"/>
  <c r="M135" i="1"/>
  <c r="M127" i="1"/>
  <c r="N127" i="1"/>
  <c r="K89" i="1"/>
  <c r="L89" i="1"/>
  <c r="N89" i="1"/>
  <c r="K65" i="1"/>
  <c r="L65" i="1"/>
  <c r="N65" i="1"/>
  <c r="M65" i="1"/>
  <c r="K34" i="1"/>
  <c r="L34" i="1"/>
  <c r="M34" i="1"/>
  <c r="N34" i="1"/>
  <c r="K250" i="1"/>
  <c r="M250" i="1"/>
  <c r="L227" i="1"/>
  <c r="N227" i="1"/>
  <c r="K191" i="1"/>
  <c r="K173" i="1"/>
  <c r="L173" i="1"/>
  <c r="M173" i="1"/>
  <c r="N173" i="1"/>
  <c r="K125" i="1"/>
  <c r="L125" i="1"/>
  <c r="M125" i="1"/>
  <c r="N125" i="1"/>
  <c r="M107" i="1"/>
  <c r="N107" i="1"/>
  <c r="K107" i="1"/>
  <c r="L107" i="1"/>
  <c r="N93" i="1"/>
  <c r="M93" i="1"/>
  <c r="N77" i="1"/>
  <c r="K77" i="1"/>
  <c r="L77" i="1"/>
  <c r="M77" i="1"/>
  <c r="K258" i="1"/>
  <c r="M258" i="1"/>
  <c r="L235" i="1"/>
  <c r="N235" i="1"/>
  <c r="M183" i="1"/>
  <c r="N183" i="1"/>
  <c r="K164" i="1"/>
  <c r="L164" i="1"/>
  <c r="M164" i="1"/>
  <c r="L137" i="1"/>
  <c r="N137" i="1"/>
  <c r="M130" i="1"/>
  <c r="K130" i="1"/>
  <c r="L130" i="1"/>
  <c r="N130" i="1"/>
  <c r="K117" i="1"/>
  <c r="L117" i="1"/>
  <c r="M117" i="1"/>
  <c r="K101" i="1"/>
  <c r="L101" i="1"/>
  <c r="M101" i="1"/>
  <c r="N101" i="1"/>
  <c r="L67" i="1"/>
  <c r="M67" i="1"/>
  <c r="N67" i="1"/>
  <c r="K67" i="1"/>
  <c r="K43" i="1"/>
  <c r="L43" i="1"/>
  <c r="M43" i="1"/>
  <c r="N43" i="1"/>
  <c r="M29" i="1"/>
  <c r="N29" i="1"/>
  <c r="K27" i="1"/>
  <c r="L27" i="1"/>
  <c r="M27" i="1"/>
  <c r="N27" i="1"/>
  <c r="K266" i="1"/>
  <c r="M266" i="1"/>
  <c r="L243" i="1"/>
  <c r="N243" i="1"/>
  <c r="L221" i="1"/>
  <c r="N221" i="1"/>
  <c r="K181" i="1"/>
  <c r="L181" i="1"/>
  <c r="M181" i="1"/>
  <c r="N181" i="1"/>
  <c r="M141" i="1"/>
  <c r="N141" i="1"/>
  <c r="N69" i="1"/>
  <c r="K69" i="1"/>
  <c r="L69" i="1"/>
  <c r="M69" i="1"/>
  <c r="M45" i="1"/>
  <c r="N45" i="1"/>
  <c r="K45" i="1"/>
  <c r="L45" i="1"/>
  <c r="M226" i="1"/>
  <c r="M218" i="1"/>
  <c r="M210" i="1"/>
  <c r="M202" i="1"/>
  <c r="M194" i="1"/>
  <c r="N187" i="1"/>
  <c r="M186" i="1"/>
  <c r="N179" i="1"/>
  <c r="M178" i="1"/>
  <c r="N171" i="1"/>
  <c r="M170" i="1"/>
  <c r="N163" i="1"/>
  <c r="M162" i="1"/>
  <c r="N155" i="1"/>
  <c r="M154" i="1"/>
  <c r="M148" i="1"/>
  <c r="N144" i="1"/>
  <c r="L138" i="1"/>
  <c r="M133" i="1"/>
  <c r="N129" i="1"/>
  <c r="L123" i="1"/>
  <c r="K81" i="1"/>
  <c r="L81" i="1"/>
  <c r="N81" i="1"/>
  <c r="L75" i="1"/>
  <c r="M75" i="1"/>
  <c r="N75" i="1"/>
  <c r="K58" i="1"/>
  <c r="L58" i="1"/>
  <c r="M58" i="1"/>
  <c r="L187" i="1"/>
  <c r="L179" i="1"/>
  <c r="L171" i="1"/>
  <c r="L163" i="1"/>
  <c r="L155" i="1"/>
  <c r="L144" i="1"/>
  <c r="L139" i="1"/>
  <c r="K129" i="1"/>
  <c r="M121" i="1"/>
  <c r="K120" i="1"/>
  <c r="M120" i="1"/>
  <c r="K113" i="1"/>
  <c r="L113" i="1"/>
  <c r="N113" i="1"/>
  <c r="L106" i="1"/>
  <c r="M106" i="1"/>
  <c r="M99" i="1"/>
  <c r="N99" i="1"/>
  <c r="K97" i="1"/>
  <c r="L97" i="1"/>
  <c r="N97" i="1"/>
  <c r="L91" i="1"/>
  <c r="M91" i="1"/>
  <c r="N91" i="1"/>
  <c r="K66" i="1"/>
  <c r="L66" i="1"/>
  <c r="M66" i="1"/>
  <c r="L61" i="1"/>
  <c r="M53" i="1"/>
  <c r="N53" i="1"/>
  <c r="K51" i="1"/>
  <c r="L51" i="1"/>
  <c r="M51" i="1"/>
  <c r="N51" i="1"/>
  <c r="K42" i="1"/>
  <c r="L42" i="1"/>
  <c r="M42" i="1"/>
  <c r="K139" i="1"/>
  <c r="K104" i="1"/>
  <c r="M104" i="1"/>
  <c r="K74" i="1"/>
  <c r="L74" i="1"/>
  <c r="M74" i="1"/>
  <c r="K61" i="1"/>
  <c r="M85" i="1"/>
  <c r="K82" i="1"/>
  <c r="L82" i="1"/>
  <c r="M82" i="1"/>
  <c r="M37" i="1"/>
  <c r="N37" i="1"/>
  <c r="K35" i="1"/>
  <c r="L35" i="1"/>
  <c r="M35" i="1"/>
  <c r="N35" i="1"/>
  <c r="K26" i="1"/>
  <c r="L26" i="1"/>
  <c r="M26" i="1"/>
  <c r="L121" i="1"/>
  <c r="N121" i="1"/>
  <c r="K90" i="1"/>
  <c r="L90" i="1"/>
  <c r="M90" i="1"/>
  <c r="K59" i="1"/>
  <c r="L59" i="1"/>
  <c r="M59" i="1"/>
  <c r="N59" i="1"/>
  <c r="K50" i="1"/>
  <c r="L50" i="1"/>
  <c r="M50" i="1"/>
  <c r="M96" i="1"/>
  <c r="M88" i="1"/>
  <c r="M80" i="1"/>
  <c r="M72" i="1"/>
  <c r="M64" i="1"/>
  <c r="N57" i="1"/>
  <c r="M56" i="1"/>
  <c r="N49" i="1"/>
  <c r="M48" i="1"/>
  <c r="N41" i="1"/>
  <c r="M40" i="1"/>
  <c r="N33" i="1"/>
  <c r="M32" i="1"/>
  <c r="N25" i="1"/>
  <c r="M24" i="1"/>
  <c r="N17" i="1"/>
  <c r="L57" i="1"/>
  <c r="L49" i="1"/>
  <c r="L41" i="1"/>
  <c r="L33" i="1"/>
  <c r="L25" i="1"/>
  <c r="L17" i="1"/>
  <c r="W111" i="1"/>
  <c r="W107" i="1"/>
  <c r="W101" i="1"/>
  <c r="W88" i="1"/>
  <c r="W67" i="1"/>
  <c r="W59" i="1"/>
  <c r="W51" i="1"/>
  <c r="W43" i="1"/>
  <c r="W35" i="1"/>
  <c r="W27" i="1"/>
  <c r="W19" i="1"/>
  <c r="W98" i="1"/>
  <c r="W93" i="1"/>
  <c r="W80" i="1"/>
  <c r="W64" i="1"/>
  <c r="W56" i="1"/>
  <c r="W48" i="1"/>
  <c r="W40" i="1"/>
  <c r="W32" i="1"/>
  <c r="W24" i="1"/>
  <c r="W91" i="1"/>
  <c r="W78" i="1"/>
  <c r="W38" i="1"/>
  <c r="W30" i="1"/>
  <c r="W22" i="1"/>
  <c r="W72" i="1"/>
  <c r="W95" i="1"/>
  <c r="W90" i="1"/>
  <c r="W85" i="1"/>
  <c r="W77" i="1"/>
  <c r="W69" i="1"/>
  <c r="W61" i="1"/>
  <c r="W53" i="1"/>
  <c r="W45" i="1"/>
  <c r="W37" i="1"/>
  <c r="W29" i="1"/>
  <c r="W21" i="1"/>
  <c r="W54" i="1"/>
  <c r="W100" i="1"/>
  <c r="W87" i="1"/>
  <c r="W82" i="1"/>
  <c r="W74" i="1"/>
  <c r="W66" i="1"/>
  <c r="W58" i="1"/>
  <c r="W50" i="1"/>
  <c r="W42" i="1"/>
  <c r="W34" i="1"/>
  <c r="W26" i="1"/>
  <c r="W18" i="1"/>
  <c r="W46" i="1"/>
  <c r="W75" i="1"/>
  <c r="W112" i="1"/>
  <c r="W110" i="1"/>
  <c r="W108" i="1"/>
  <c r="W106" i="1"/>
  <c r="W104" i="1"/>
  <c r="W102" i="1"/>
  <c r="W97" i="1"/>
  <c r="W92" i="1"/>
  <c r="W79" i="1"/>
  <c r="W71" i="1"/>
  <c r="W63" i="1"/>
  <c r="W55" i="1"/>
  <c r="W47" i="1"/>
  <c r="W39" i="1"/>
  <c r="W31" i="1"/>
  <c r="W23" i="1"/>
  <c r="W70" i="1"/>
  <c r="W62" i="1"/>
  <c r="W109" i="1"/>
  <c r="W105" i="1"/>
  <c r="W103" i="1"/>
  <c r="W83" i="1"/>
  <c r="W16" i="1"/>
  <c r="W94" i="1"/>
  <c r="W89" i="1"/>
  <c r="W84" i="1"/>
  <c r="W76" i="1"/>
  <c r="W68" i="1"/>
  <c r="W60" i="1"/>
  <c r="W52" i="1"/>
  <c r="W44" i="1"/>
  <c r="W36" i="1"/>
  <c r="W28" i="1"/>
  <c r="W20" i="1"/>
  <c r="W96" i="1"/>
  <c r="W86" i="1"/>
  <c r="W99" i="1"/>
  <c r="W81" i="1"/>
  <c r="W73" i="1"/>
  <c r="W65" i="1"/>
  <c r="W57" i="1"/>
  <c r="W49" i="1"/>
  <c r="W41" i="1"/>
  <c r="W33" i="1"/>
  <c r="W25" i="1"/>
  <c r="Z90" i="1"/>
  <c r="AB90" i="1" s="1"/>
  <c r="AC90" i="1" s="1"/>
  <c r="AD90" i="1" s="1"/>
  <c r="Z98" i="1"/>
  <c r="AB98" i="1" s="1"/>
  <c r="AC98" i="1" s="1"/>
  <c r="AD98" i="1" s="1"/>
  <c r="Z95" i="1"/>
  <c r="AB95" i="1" s="1"/>
  <c r="AC95" i="1" s="1"/>
  <c r="AD95" i="1" s="1"/>
  <c r="Z85" i="1"/>
  <c r="AB85" i="1" s="1"/>
  <c r="AC85" i="1" s="1"/>
  <c r="AD85" i="1" s="1"/>
  <c r="Z92" i="1"/>
  <c r="AB92" i="1" s="1"/>
  <c r="AC92" i="1" s="1"/>
  <c r="AD92" i="1" s="1"/>
  <c r="Z89" i="1"/>
  <c r="AB89" i="1" s="1"/>
  <c r="AC89" i="1" s="1"/>
  <c r="AD89" i="1" s="1"/>
  <c r="Z100" i="1"/>
  <c r="AB100" i="1" s="1"/>
  <c r="AC100" i="1" s="1"/>
  <c r="AD100" i="1" s="1"/>
  <c r="Z94" i="1"/>
  <c r="AB94" i="1" s="1"/>
  <c r="AC94" i="1" s="1"/>
  <c r="AD94" i="1" s="1"/>
  <c r="Z97" i="1"/>
  <c r="AB97" i="1" s="1"/>
  <c r="AC97" i="1" s="1"/>
  <c r="AD97" i="1" s="1"/>
  <c r="AC93" i="1"/>
  <c r="AD93" i="1" s="1"/>
  <c r="AA91" i="1"/>
  <c r="AA82" i="1"/>
  <c r="AA66" i="1"/>
  <c r="AA50" i="1"/>
  <c r="AC86" i="1"/>
  <c r="AD86" i="1" s="1"/>
  <c r="AA77" i="1"/>
  <c r="AC72" i="1"/>
  <c r="AD72" i="1" s="1"/>
  <c r="AA69" i="1"/>
  <c r="AC64" i="1"/>
  <c r="AD64" i="1" s="1"/>
  <c r="AA61" i="1"/>
  <c r="AC56" i="1"/>
  <c r="AD56" i="1" s="1"/>
  <c r="AA53" i="1"/>
  <c r="AC48" i="1"/>
  <c r="AD48" i="1" s="1"/>
  <c r="AA45" i="1"/>
  <c r="AC40" i="1"/>
  <c r="AD40" i="1" s="1"/>
  <c r="AA37" i="1"/>
  <c r="AC32" i="1"/>
  <c r="AD32" i="1" s="1"/>
  <c r="AC30" i="1"/>
  <c r="AD30" i="1" s="1"/>
  <c r="AC28" i="1"/>
  <c r="AD28" i="1" s="1"/>
  <c r="AC26" i="1"/>
  <c r="AD26" i="1" s="1"/>
  <c r="AC24" i="1"/>
  <c r="AD24" i="1" s="1"/>
  <c r="AC22" i="1"/>
  <c r="AD22" i="1" s="1"/>
  <c r="AC20" i="1"/>
  <c r="AD20" i="1" s="1"/>
  <c r="AC18" i="1"/>
  <c r="AD18" i="1" s="1"/>
  <c r="Z112" i="1"/>
  <c r="AB112" i="1" s="1"/>
  <c r="AC112" i="1" s="1"/>
  <c r="AD112" i="1" s="1"/>
  <c r="Z111" i="1"/>
  <c r="AB111" i="1" s="1"/>
  <c r="AC111" i="1" s="1"/>
  <c r="AD111" i="1" s="1"/>
  <c r="Z110" i="1"/>
  <c r="AB110" i="1" s="1"/>
  <c r="AC110" i="1" s="1"/>
  <c r="AD110" i="1" s="1"/>
  <c r="Z109" i="1"/>
  <c r="AB109" i="1" s="1"/>
  <c r="AC109" i="1" s="1"/>
  <c r="AD109" i="1" s="1"/>
  <c r="Z108" i="1"/>
  <c r="AB108" i="1" s="1"/>
  <c r="AC108" i="1" s="1"/>
  <c r="AD108" i="1" s="1"/>
  <c r="Z107" i="1"/>
  <c r="AB107" i="1" s="1"/>
  <c r="AC107" i="1" s="1"/>
  <c r="AD107" i="1" s="1"/>
  <c r="Z106" i="1"/>
  <c r="AB106" i="1" s="1"/>
  <c r="AC106" i="1" s="1"/>
  <c r="AD106" i="1" s="1"/>
  <c r="Z105" i="1"/>
  <c r="AB105" i="1" s="1"/>
  <c r="AC105" i="1" s="1"/>
  <c r="AD105" i="1" s="1"/>
  <c r="Z104" i="1"/>
  <c r="AB104" i="1" s="1"/>
  <c r="AC104" i="1" s="1"/>
  <c r="AD104" i="1" s="1"/>
  <c r="Z103" i="1"/>
  <c r="AB103" i="1" s="1"/>
  <c r="AC103" i="1" s="1"/>
  <c r="AD103" i="1" s="1"/>
  <c r="Z102" i="1"/>
  <c r="AB102" i="1" s="1"/>
  <c r="AC102" i="1" s="1"/>
  <c r="AD102" i="1" s="1"/>
  <c r="AA83" i="1"/>
  <c r="AA75" i="1"/>
  <c r="AA67" i="1"/>
  <c r="AA59" i="1"/>
  <c r="AA51" i="1"/>
  <c r="AA43" i="1"/>
  <c r="AA35" i="1"/>
  <c r="AA87" i="1"/>
  <c r="AA70" i="1"/>
  <c r="AA54" i="1"/>
  <c r="AA46" i="1"/>
  <c r="AA38" i="1"/>
  <c r="AA78" i="1"/>
  <c r="AA62" i="1"/>
  <c r="AA96" i="1"/>
  <c r="AA88" i="1"/>
  <c r="AA81" i="1"/>
  <c r="AA73" i="1"/>
  <c r="AA65" i="1"/>
  <c r="AA57" i="1"/>
  <c r="AA49" i="1"/>
  <c r="AA41" i="1"/>
  <c r="AA33" i="1"/>
  <c r="AC27" i="1"/>
  <c r="AD27" i="1" s="1"/>
  <c r="AC25" i="1"/>
  <c r="AD25" i="1" s="1"/>
  <c r="AC23" i="1"/>
  <c r="AD23" i="1" s="1"/>
  <c r="AC21" i="1"/>
  <c r="AD21" i="1" s="1"/>
  <c r="AC19" i="1"/>
  <c r="AD19" i="1" s="1"/>
  <c r="AC17" i="1"/>
  <c r="AD17" i="1" s="1"/>
  <c r="AA84" i="1"/>
  <c r="AA76" i="1"/>
  <c r="AA68" i="1"/>
  <c r="AA60" i="1"/>
  <c r="AA52" i="1"/>
  <c r="AA44" i="1"/>
  <c r="AA36" i="1"/>
  <c r="AA31" i="1"/>
  <c r="AA29" i="1"/>
  <c r="AA80" i="1"/>
  <c r="AA79" i="1"/>
  <c r="AA71" i="1"/>
  <c r="AA63" i="1"/>
  <c r="AA55" i="1"/>
  <c r="AA47" i="1"/>
  <c r="AA39" i="1"/>
  <c r="AC101" i="1"/>
  <c r="AD101" i="1" s="1"/>
  <c r="AA99" i="1"/>
  <c r="AA74" i="1"/>
  <c r="AA58" i="1"/>
  <c r="AA42" i="1"/>
  <c r="AA34" i="1"/>
  <c r="AC16" i="1"/>
  <c r="AD16" i="1" s="1"/>
  <c r="Z39" i="1" l="1"/>
  <c r="AB39" i="1" s="1"/>
  <c r="AC39" i="1" s="1"/>
  <c r="AD39" i="1" s="1"/>
  <c r="Z31" i="1"/>
  <c r="AB31" i="1" s="1"/>
  <c r="AC31" i="1" s="1"/>
  <c r="AD31" i="1" s="1"/>
  <c r="Z88" i="1"/>
  <c r="AB88" i="1" s="1"/>
  <c r="AC88" i="1" s="1"/>
  <c r="AD88" i="1" s="1"/>
  <c r="Z87" i="1"/>
  <c r="AB87" i="1" s="1"/>
  <c r="AC87" i="1" s="1"/>
  <c r="AD87" i="1" s="1"/>
  <c r="Z99" i="1"/>
  <c r="AB99" i="1" s="1"/>
  <c r="AC99" i="1" s="1"/>
  <c r="AD99" i="1" s="1"/>
  <c r="Z80" i="1"/>
  <c r="AB80" i="1" s="1"/>
  <c r="AC80" i="1" s="1"/>
  <c r="AD80" i="1" s="1"/>
  <c r="Z76" i="1"/>
  <c r="AB76" i="1" s="1"/>
  <c r="AC76" i="1" s="1"/>
  <c r="AD76" i="1" s="1"/>
  <c r="Z33" i="1"/>
  <c r="AB33" i="1" s="1"/>
  <c r="AC33" i="1" s="1"/>
  <c r="AD33" i="1" s="1"/>
  <c r="Z96" i="1"/>
  <c r="AB96" i="1" s="1"/>
  <c r="AC96" i="1" s="1"/>
  <c r="AD96" i="1" s="1"/>
  <c r="Z35" i="1"/>
  <c r="AB35" i="1" s="1"/>
  <c r="AC35" i="1" s="1"/>
  <c r="AD35" i="1" s="1"/>
  <c r="Z61" i="1"/>
  <c r="AB61" i="1" s="1"/>
  <c r="AC61" i="1" s="1"/>
  <c r="AD61" i="1" s="1"/>
  <c r="Z82" i="1"/>
  <c r="AB82" i="1" s="1"/>
  <c r="AC82" i="1" s="1"/>
  <c r="AD82" i="1" s="1"/>
  <c r="Z29" i="1"/>
  <c r="AB29" i="1" s="1"/>
  <c r="AC29" i="1" s="1"/>
  <c r="AD29" i="1" s="1"/>
  <c r="Z41" i="1"/>
  <c r="AB41" i="1" s="1"/>
  <c r="AC41" i="1" s="1"/>
  <c r="AD41" i="1" s="1"/>
  <c r="Z43" i="1"/>
  <c r="AB43" i="1" s="1"/>
  <c r="AC43" i="1" s="1"/>
  <c r="AD43" i="1" s="1"/>
  <c r="Z49" i="1"/>
  <c r="AB49" i="1" s="1"/>
  <c r="AC49" i="1" s="1"/>
  <c r="AD49" i="1" s="1"/>
  <c r="Z78" i="1"/>
  <c r="AB78" i="1" s="1"/>
  <c r="AC78" i="1" s="1"/>
  <c r="AD78" i="1" s="1"/>
  <c r="Z51" i="1"/>
  <c r="AB51" i="1" s="1"/>
  <c r="AC51" i="1" s="1"/>
  <c r="AD51" i="1" s="1"/>
  <c r="Z37" i="1"/>
  <c r="AB37" i="1" s="1"/>
  <c r="AC37" i="1" s="1"/>
  <c r="AD37" i="1" s="1"/>
  <c r="Z69" i="1"/>
  <c r="AB69" i="1" s="1"/>
  <c r="AC69" i="1" s="1"/>
  <c r="AD69" i="1" s="1"/>
  <c r="Z57" i="1"/>
  <c r="AB57" i="1" s="1"/>
  <c r="AC57" i="1" s="1"/>
  <c r="AD57" i="1" s="1"/>
  <c r="Z38" i="1"/>
  <c r="AB38" i="1" s="1"/>
  <c r="AC38" i="1" s="1"/>
  <c r="AD38" i="1" s="1"/>
  <c r="Z59" i="1"/>
  <c r="AB59" i="1" s="1"/>
  <c r="AC59" i="1" s="1"/>
  <c r="AD59" i="1" s="1"/>
  <c r="Z34" i="1"/>
  <c r="AB34" i="1" s="1"/>
  <c r="AC34" i="1" s="1"/>
  <c r="AD34" i="1" s="1"/>
  <c r="Z55" i="1"/>
  <c r="AB55" i="1" s="1"/>
  <c r="AC55" i="1" s="1"/>
  <c r="AD55" i="1" s="1"/>
  <c r="Z44" i="1"/>
  <c r="AB44" i="1" s="1"/>
  <c r="AC44" i="1" s="1"/>
  <c r="AD44" i="1" s="1"/>
  <c r="Z65" i="1"/>
  <c r="AB65" i="1" s="1"/>
  <c r="AC65" i="1" s="1"/>
  <c r="AD65" i="1" s="1"/>
  <c r="Z46" i="1"/>
  <c r="AB46" i="1" s="1"/>
  <c r="AC46" i="1" s="1"/>
  <c r="AD46" i="1" s="1"/>
  <c r="Z67" i="1"/>
  <c r="AB67" i="1" s="1"/>
  <c r="AC67" i="1" s="1"/>
  <c r="AD67" i="1" s="1"/>
  <c r="Z45" i="1"/>
  <c r="AB45" i="1" s="1"/>
  <c r="AC45" i="1" s="1"/>
  <c r="AD45" i="1" s="1"/>
  <c r="Z77" i="1"/>
  <c r="AB77" i="1" s="1"/>
  <c r="AC77" i="1" s="1"/>
  <c r="AD77" i="1" s="1"/>
  <c r="Z91" i="1"/>
  <c r="AB91" i="1" s="1"/>
  <c r="AC91" i="1" s="1"/>
  <c r="AD91" i="1" s="1"/>
  <c r="Z47" i="1"/>
  <c r="AB47" i="1" s="1"/>
  <c r="AC47" i="1" s="1"/>
  <c r="AD47" i="1" s="1"/>
  <c r="Z36" i="1"/>
  <c r="AB36" i="1" s="1"/>
  <c r="AC36" i="1" s="1"/>
  <c r="AD36" i="1" s="1"/>
  <c r="Z42" i="1"/>
  <c r="AB42" i="1" s="1"/>
  <c r="AC42" i="1" s="1"/>
  <c r="AD42" i="1" s="1"/>
  <c r="Z63" i="1"/>
  <c r="AB63" i="1" s="1"/>
  <c r="AC63" i="1" s="1"/>
  <c r="AD63" i="1" s="1"/>
  <c r="Z52" i="1"/>
  <c r="AB52" i="1" s="1"/>
  <c r="AC52" i="1" s="1"/>
  <c r="AD52" i="1" s="1"/>
  <c r="Z73" i="1"/>
  <c r="AB73" i="1" s="1"/>
  <c r="AC73" i="1" s="1"/>
  <c r="AD73" i="1" s="1"/>
  <c r="Z75" i="1"/>
  <c r="AB75" i="1" s="1"/>
  <c r="AC75" i="1" s="1"/>
  <c r="AD75" i="1" s="1"/>
  <c r="Z71" i="1"/>
  <c r="AB71" i="1" s="1"/>
  <c r="AC71" i="1" s="1"/>
  <c r="AD71" i="1" s="1"/>
  <c r="Z60" i="1"/>
  <c r="AB60" i="1" s="1"/>
  <c r="AC60" i="1" s="1"/>
  <c r="AD60" i="1" s="1"/>
  <c r="Z81" i="1"/>
  <c r="AB81" i="1" s="1"/>
  <c r="AC81" i="1" s="1"/>
  <c r="AD81" i="1" s="1"/>
  <c r="Z70" i="1"/>
  <c r="AB70" i="1" s="1"/>
  <c r="AC70" i="1" s="1"/>
  <c r="AD70" i="1" s="1"/>
  <c r="Z83" i="1"/>
  <c r="AB83" i="1" s="1"/>
  <c r="AC83" i="1" s="1"/>
  <c r="AD83" i="1" s="1"/>
  <c r="Z53" i="1"/>
  <c r="AB53" i="1" s="1"/>
  <c r="AC53" i="1" s="1"/>
  <c r="AD53" i="1" s="1"/>
  <c r="Z50" i="1"/>
  <c r="AB50" i="1" s="1"/>
  <c r="AC50" i="1" s="1"/>
  <c r="AD50" i="1" s="1"/>
  <c r="Z84" i="1"/>
  <c r="AB84" i="1" s="1"/>
  <c r="AC84" i="1" s="1"/>
  <c r="AD84" i="1" s="1"/>
  <c r="Z62" i="1"/>
  <c r="AB62" i="1" s="1"/>
  <c r="AC62" i="1" s="1"/>
  <c r="AD62" i="1" s="1"/>
  <c r="Z54" i="1"/>
  <c r="AB54" i="1" s="1"/>
  <c r="AC54" i="1" s="1"/>
  <c r="AD54" i="1" s="1"/>
  <c r="Z58" i="1"/>
  <c r="AB58" i="1" s="1"/>
  <c r="AC58" i="1" s="1"/>
  <c r="AD58" i="1" s="1"/>
  <c r="Z74" i="1"/>
  <c r="AB74" i="1" s="1"/>
  <c r="AC74" i="1" s="1"/>
  <c r="AD74" i="1" s="1"/>
  <c r="Z79" i="1"/>
  <c r="AB79" i="1" s="1"/>
  <c r="AC79" i="1" s="1"/>
  <c r="AD79" i="1" s="1"/>
  <c r="Z68" i="1"/>
  <c r="AB68" i="1" s="1"/>
  <c r="AC68" i="1" s="1"/>
  <c r="AD68" i="1" s="1"/>
  <c r="Z66" i="1"/>
  <c r="AB66" i="1" s="1"/>
  <c r="AC66" i="1" s="1"/>
  <c r="AD66" i="1" s="1"/>
  <c r="D16" i="2" l="1"/>
  <c r="B14" i="2" l="1"/>
  <c r="B1368" i="2" l="1"/>
  <c r="D1368" i="2"/>
  <c r="E1368" i="2"/>
  <c r="F1368" i="2"/>
  <c r="G1368" i="2"/>
  <c r="B1369" i="2"/>
  <c r="D1369" i="2"/>
  <c r="E1369" i="2"/>
  <c r="F1369" i="2"/>
  <c r="G1369" i="2"/>
  <c r="B1370" i="2"/>
  <c r="D1370" i="2"/>
  <c r="E1370" i="2"/>
  <c r="F1370" i="2"/>
  <c r="G1370" i="2"/>
  <c r="B1371" i="2"/>
  <c r="D1371" i="2"/>
  <c r="E1371" i="2"/>
  <c r="F1371" i="2"/>
  <c r="G1371" i="2"/>
  <c r="B1372" i="2"/>
  <c r="D1372" i="2"/>
  <c r="E1372" i="2"/>
  <c r="F1372" i="2"/>
  <c r="G1372" i="2"/>
  <c r="B1373" i="2"/>
  <c r="D1373" i="2"/>
  <c r="E1373" i="2"/>
  <c r="F1373" i="2"/>
  <c r="G1373" i="2"/>
  <c r="B1374" i="2"/>
  <c r="D1374" i="2"/>
  <c r="E1374" i="2"/>
  <c r="F1374" i="2"/>
  <c r="G1374" i="2"/>
  <c r="B1375" i="2"/>
  <c r="D1375" i="2"/>
  <c r="E1375" i="2"/>
  <c r="F1375" i="2"/>
  <c r="G1375" i="2"/>
  <c r="B1376" i="2"/>
  <c r="D1376" i="2"/>
  <c r="E1376" i="2"/>
  <c r="F1376" i="2"/>
  <c r="G1376" i="2"/>
  <c r="B1377" i="2"/>
  <c r="D1377" i="2"/>
  <c r="E1377" i="2"/>
  <c r="F1377" i="2"/>
  <c r="G1377" i="2"/>
  <c r="B1378" i="2"/>
  <c r="D1378" i="2"/>
  <c r="E1378" i="2"/>
  <c r="F1378" i="2"/>
  <c r="G1378" i="2"/>
  <c r="B1379" i="2"/>
  <c r="D1379" i="2"/>
  <c r="E1379" i="2"/>
  <c r="F1379" i="2"/>
  <c r="G1379" i="2"/>
  <c r="B1380" i="2"/>
  <c r="D1380" i="2"/>
  <c r="E1380" i="2"/>
  <c r="F1380" i="2"/>
  <c r="G1380" i="2"/>
  <c r="B1381" i="2"/>
  <c r="D1381" i="2"/>
  <c r="E1381" i="2"/>
  <c r="F1381" i="2"/>
  <c r="G1381" i="2"/>
  <c r="B1382" i="2"/>
  <c r="D1382" i="2"/>
  <c r="E1382" i="2"/>
  <c r="F1382" i="2"/>
  <c r="G1382" i="2"/>
  <c r="B1383" i="2"/>
  <c r="D1383" i="2"/>
  <c r="E1383" i="2"/>
  <c r="F1383" i="2"/>
  <c r="G1383" i="2"/>
  <c r="B1384" i="2"/>
  <c r="D1384" i="2"/>
  <c r="E1384" i="2"/>
  <c r="F1384" i="2"/>
  <c r="G1384" i="2"/>
  <c r="B1385" i="2"/>
  <c r="D1385" i="2"/>
  <c r="E1385" i="2"/>
  <c r="F1385" i="2"/>
  <c r="G1385" i="2"/>
  <c r="B1386" i="2"/>
  <c r="D1386" i="2"/>
  <c r="E1386" i="2"/>
  <c r="F1386" i="2"/>
  <c r="G1386" i="2"/>
  <c r="B1387" i="2"/>
  <c r="D1387" i="2"/>
  <c r="E1387" i="2"/>
  <c r="F1387" i="2"/>
  <c r="G1387" i="2"/>
  <c r="B1388" i="2"/>
  <c r="D1388" i="2"/>
  <c r="E1388" i="2"/>
  <c r="F1388" i="2"/>
  <c r="G1388" i="2"/>
  <c r="B1389" i="2"/>
  <c r="D1389" i="2"/>
  <c r="E1389" i="2"/>
  <c r="F1389" i="2"/>
  <c r="G1389" i="2"/>
  <c r="B1390" i="2"/>
  <c r="D1390" i="2"/>
  <c r="E1390" i="2"/>
  <c r="F1390" i="2"/>
  <c r="G1390" i="2"/>
  <c r="B1391" i="2"/>
  <c r="D1391" i="2"/>
  <c r="E1391" i="2"/>
  <c r="F1391" i="2"/>
  <c r="G1391" i="2"/>
  <c r="B1392" i="2"/>
  <c r="D1392" i="2"/>
  <c r="E1392" i="2"/>
  <c r="F1392" i="2"/>
  <c r="G1392" i="2"/>
  <c r="B1393" i="2"/>
  <c r="D1393" i="2"/>
  <c r="E1393" i="2"/>
  <c r="F1393" i="2"/>
  <c r="G1393" i="2"/>
  <c r="B1394" i="2"/>
  <c r="D1394" i="2"/>
  <c r="E1394" i="2"/>
  <c r="F1394" i="2"/>
  <c r="G1394" i="2"/>
  <c r="B1395" i="2"/>
  <c r="D1395" i="2"/>
  <c r="E1395" i="2"/>
  <c r="F1395" i="2"/>
  <c r="G1395" i="2"/>
  <c r="B1396" i="2"/>
  <c r="D1396" i="2"/>
  <c r="E1396" i="2"/>
  <c r="F1396" i="2"/>
  <c r="G1396" i="2"/>
  <c r="B1397" i="2"/>
  <c r="D1397" i="2"/>
  <c r="E1397" i="2"/>
  <c r="F1397" i="2"/>
  <c r="G1397" i="2"/>
  <c r="B1398" i="2"/>
  <c r="D1398" i="2"/>
  <c r="E1398" i="2"/>
  <c r="F1398" i="2"/>
  <c r="G1398" i="2"/>
  <c r="B1399" i="2"/>
  <c r="D1399" i="2"/>
  <c r="E1399" i="2"/>
  <c r="F1399" i="2"/>
  <c r="G1399" i="2"/>
  <c r="B1400" i="2"/>
  <c r="D1400" i="2"/>
  <c r="E1400" i="2"/>
  <c r="F1400" i="2"/>
  <c r="G1400" i="2"/>
  <c r="B1401" i="2"/>
  <c r="D1401" i="2"/>
  <c r="E1401" i="2"/>
  <c r="F1401" i="2"/>
  <c r="G1401" i="2"/>
  <c r="B1402" i="2"/>
  <c r="D1402" i="2"/>
  <c r="E1402" i="2"/>
  <c r="F1402" i="2"/>
  <c r="G1402" i="2"/>
  <c r="B1403" i="2"/>
  <c r="D1403" i="2"/>
  <c r="E1403" i="2"/>
  <c r="F1403" i="2"/>
  <c r="G1403" i="2"/>
  <c r="B1404" i="2"/>
  <c r="D1404" i="2"/>
  <c r="E1404" i="2"/>
  <c r="F1404" i="2"/>
  <c r="G1404" i="2"/>
  <c r="B1405" i="2"/>
  <c r="D1405" i="2"/>
  <c r="E1405" i="2"/>
  <c r="F1405" i="2"/>
  <c r="G1405" i="2"/>
  <c r="B1406" i="2"/>
  <c r="D1406" i="2"/>
  <c r="E1406" i="2"/>
  <c r="F1406" i="2"/>
  <c r="G1406" i="2"/>
  <c r="B1407" i="2"/>
  <c r="D1407" i="2"/>
  <c r="E1407" i="2"/>
  <c r="F1407" i="2"/>
  <c r="G1407" i="2"/>
  <c r="B1408" i="2"/>
  <c r="D1408" i="2"/>
  <c r="E1408" i="2"/>
  <c r="F1408" i="2"/>
  <c r="G1408" i="2"/>
  <c r="B1409" i="2"/>
  <c r="D1409" i="2"/>
  <c r="E1409" i="2"/>
  <c r="F1409" i="2"/>
  <c r="G1409" i="2"/>
  <c r="B1410" i="2"/>
  <c r="D1410" i="2"/>
  <c r="E1410" i="2"/>
  <c r="F1410" i="2"/>
  <c r="G1410" i="2"/>
  <c r="B1411" i="2"/>
  <c r="D1411" i="2"/>
  <c r="E1411" i="2"/>
  <c r="F1411" i="2"/>
  <c r="G1411" i="2"/>
  <c r="B1412" i="2"/>
  <c r="D1412" i="2"/>
  <c r="E1412" i="2"/>
  <c r="F1412" i="2"/>
  <c r="G1412" i="2"/>
  <c r="B1413" i="2"/>
  <c r="D1413" i="2"/>
  <c r="E1413" i="2"/>
  <c r="F1413" i="2"/>
  <c r="G1413" i="2"/>
  <c r="B1414" i="2"/>
  <c r="D1414" i="2"/>
  <c r="E1414" i="2"/>
  <c r="F1414" i="2"/>
  <c r="G1414" i="2"/>
  <c r="B1415" i="2"/>
  <c r="D1415" i="2"/>
  <c r="E1415" i="2"/>
  <c r="F1415" i="2"/>
  <c r="G1415" i="2"/>
  <c r="B1416" i="2"/>
  <c r="D1416" i="2"/>
  <c r="E1416" i="2"/>
  <c r="F1416" i="2"/>
  <c r="G1416" i="2"/>
  <c r="B1417" i="2"/>
  <c r="D1417" i="2"/>
  <c r="E1417" i="2"/>
  <c r="F1417" i="2"/>
  <c r="G1417" i="2"/>
  <c r="B1418" i="2"/>
  <c r="D1418" i="2"/>
  <c r="E1418" i="2"/>
  <c r="F1418" i="2"/>
  <c r="G1418" i="2"/>
  <c r="B1419" i="2"/>
  <c r="D1419" i="2"/>
  <c r="E1419" i="2"/>
  <c r="F1419" i="2"/>
  <c r="G1419" i="2"/>
  <c r="B1420" i="2"/>
  <c r="D1420" i="2"/>
  <c r="E1420" i="2"/>
  <c r="F1420" i="2"/>
  <c r="G1420" i="2"/>
  <c r="B1421" i="2"/>
  <c r="D1421" i="2"/>
  <c r="E1421" i="2"/>
  <c r="F1421" i="2"/>
  <c r="G1421" i="2"/>
  <c r="B1422" i="2"/>
  <c r="D1422" i="2"/>
  <c r="E1422" i="2"/>
  <c r="F1422" i="2"/>
  <c r="G1422" i="2"/>
  <c r="B1423" i="2"/>
  <c r="D1423" i="2"/>
  <c r="E1423" i="2"/>
  <c r="F1423" i="2"/>
  <c r="G1423" i="2"/>
  <c r="B1424" i="2"/>
  <c r="D1424" i="2"/>
  <c r="E1424" i="2"/>
  <c r="F1424" i="2"/>
  <c r="G1424" i="2"/>
  <c r="B1425" i="2"/>
  <c r="D1425" i="2"/>
  <c r="E1425" i="2"/>
  <c r="F1425" i="2"/>
  <c r="G1425" i="2"/>
  <c r="B1426" i="2"/>
  <c r="D1426" i="2"/>
  <c r="E1426" i="2"/>
  <c r="F1426" i="2"/>
  <c r="G1426" i="2"/>
  <c r="B1427" i="2"/>
  <c r="D1427" i="2"/>
  <c r="E1427" i="2"/>
  <c r="F1427" i="2"/>
  <c r="G1427" i="2"/>
  <c r="B1428" i="2"/>
  <c r="D1428" i="2"/>
  <c r="E1428" i="2"/>
  <c r="F1428" i="2"/>
  <c r="G1428" i="2"/>
  <c r="B1429" i="2"/>
  <c r="D1429" i="2"/>
  <c r="E1429" i="2"/>
  <c r="F1429" i="2"/>
  <c r="G1429" i="2"/>
  <c r="B1430" i="2"/>
  <c r="D1430" i="2"/>
  <c r="E1430" i="2"/>
  <c r="F1430" i="2"/>
  <c r="G1430" i="2"/>
  <c r="B1431" i="2"/>
  <c r="D1431" i="2"/>
  <c r="E1431" i="2"/>
  <c r="F1431" i="2"/>
  <c r="G1431" i="2"/>
  <c r="B1432" i="2"/>
  <c r="D1432" i="2"/>
  <c r="E1432" i="2"/>
  <c r="F1432" i="2"/>
  <c r="G1432" i="2"/>
  <c r="B1433" i="2"/>
  <c r="D1433" i="2"/>
  <c r="E1433" i="2"/>
  <c r="F1433" i="2"/>
  <c r="G1433" i="2"/>
  <c r="B1434" i="2"/>
  <c r="D1434" i="2"/>
  <c r="E1434" i="2"/>
  <c r="F1434" i="2"/>
  <c r="G1434" i="2"/>
  <c r="B1435" i="2"/>
  <c r="D1435" i="2"/>
  <c r="E1435" i="2"/>
  <c r="F1435" i="2"/>
  <c r="G1435" i="2"/>
  <c r="B1436" i="2"/>
  <c r="D1436" i="2"/>
  <c r="E1436" i="2"/>
  <c r="F1436" i="2"/>
  <c r="G1436" i="2"/>
  <c r="B1437" i="2"/>
  <c r="D1437" i="2"/>
  <c r="E1437" i="2"/>
  <c r="F1437" i="2"/>
  <c r="G1437" i="2"/>
  <c r="B1438" i="2"/>
  <c r="D1438" i="2"/>
  <c r="E1438" i="2"/>
  <c r="F1438" i="2"/>
  <c r="G1438" i="2"/>
  <c r="B1439" i="2"/>
  <c r="D1439" i="2"/>
  <c r="E1439" i="2"/>
  <c r="F1439" i="2"/>
  <c r="G1439" i="2"/>
  <c r="B1440" i="2"/>
  <c r="D1440" i="2"/>
  <c r="E1440" i="2"/>
  <c r="F1440" i="2"/>
  <c r="G1440" i="2"/>
  <c r="B1441" i="2"/>
  <c r="D1441" i="2"/>
  <c r="E1441" i="2"/>
  <c r="F1441" i="2"/>
  <c r="G1441" i="2"/>
  <c r="B1442" i="2"/>
  <c r="D1442" i="2"/>
  <c r="E1442" i="2"/>
  <c r="F1442" i="2"/>
  <c r="G1442" i="2"/>
  <c r="B1443" i="2"/>
  <c r="D1443" i="2"/>
  <c r="E1443" i="2"/>
  <c r="F1443" i="2"/>
  <c r="G1443" i="2"/>
  <c r="B1444" i="2"/>
  <c r="D1444" i="2"/>
  <c r="E1444" i="2"/>
  <c r="F1444" i="2"/>
  <c r="G1444" i="2"/>
  <c r="B1445" i="2"/>
  <c r="D1445" i="2"/>
  <c r="E1445" i="2"/>
  <c r="F1445" i="2"/>
  <c r="G1445" i="2"/>
  <c r="B1446" i="2"/>
  <c r="D1446" i="2"/>
  <c r="E1446" i="2"/>
  <c r="F1446" i="2"/>
  <c r="G1446" i="2"/>
  <c r="B1447" i="2"/>
  <c r="D1447" i="2"/>
  <c r="E1447" i="2"/>
  <c r="F1447" i="2"/>
  <c r="G1447" i="2"/>
  <c r="B1448" i="2"/>
  <c r="D1448" i="2"/>
  <c r="E1448" i="2"/>
  <c r="F1448" i="2"/>
  <c r="G1448" i="2"/>
  <c r="B1449" i="2"/>
  <c r="D1449" i="2"/>
  <c r="E1449" i="2"/>
  <c r="F1449" i="2"/>
  <c r="G1449" i="2"/>
  <c r="B1450" i="2"/>
  <c r="D1450" i="2"/>
  <c r="E1450" i="2"/>
  <c r="F1450" i="2"/>
  <c r="G1450" i="2"/>
  <c r="B1451" i="2"/>
  <c r="D1451" i="2"/>
  <c r="E1451" i="2"/>
  <c r="F1451" i="2"/>
  <c r="G1451" i="2"/>
  <c r="B1452" i="2"/>
  <c r="D1452" i="2"/>
  <c r="E1452" i="2"/>
  <c r="F1452" i="2"/>
  <c r="G1452" i="2"/>
  <c r="B1453" i="2"/>
  <c r="D1453" i="2"/>
  <c r="E1453" i="2"/>
  <c r="F1453" i="2"/>
  <c r="G1453" i="2"/>
  <c r="B1454" i="2"/>
  <c r="D1454" i="2"/>
  <c r="E1454" i="2"/>
  <c r="F1454" i="2"/>
  <c r="G1454" i="2"/>
  <c r="B1455" i="2"/>
  <c r="D1455" i="2"/>
  <c r="E1455" i="2"/>
  <c r="F1455" i="2"/>
  <c r="G1455" i="2"/>
  <c r="B1456" i="2"/>
  <c r="D1456" i="2"/>
  <c r="E1456" i="2"/>
  <c r="F1456" i="2"/>
  <c r="G1456" i="2"/>
  <c r="B1457" i="2"/>
  <c r="D1457" i="2"/>
  <c r="E1457" i="2"/>
  <c r="F1457" i="2"/>
  <c r="G1457" i="2"/>
  <c r="B1458" i="2"/>
  <c r="D1458" i="2"/>
  <c r="E1458" i="2"/>
  <c r="F1458" i="2"/>
  <c r="G1458" i="2"/>
  <c r="B1459" i="2"/>
  <c r="D1459" i="2"/>
  <c r="E1459" i="2"/>
  <c r="F1459" i="2"/>
  <c r="G1459" i="2"/>
  <c r="B1460" i="2"/>
  <c r="D1460" i="2"/>
  <c r="E1460" i="2"/>
  <c r="F1460" i="2"/>
  <c r="G1460" i="2"/>
  <c r="B1461" i="2"/>
  <c r="D1461" i="2"/>
  <c r="E1461" i="2"/>
  <c r="F1461" i="2"/>
  <c r="G1461" i="2"/>
  <c r="B1462" i="2"/>
  <c r="D1462" i="2"/>
  <c r="E1462" i="2"/>
  <c r="F1462" i="2"/>
  <c r="G1462" i="2"/>
  <c r="B1463" i="2"/>
  <c r="D1463" i="2"/>
  <c r="E1463" i="2"/>
  <c r="F1463" i="2"/>
  <c r="G1463" i="2"/>
  <c r="B1464" i="2"/>
  <c r="D1464" i="2"/>
  <c r="E1464" i="2"/>
  <c r="F1464" i="2"/>
  <c r="G1464" i="2"/>
  <c r="B1465" i="2"/>
  <c r="D1465" i="2"/>
  <c r="E1465" i="2"/>
  <c r="F1465" i="2"/>
  <c r="G1465" i="2"/>
  <c r="B1466" i="2"/>
  <c r="D1466" i="2"/>
  <c r="E1466" i="2"/>
  <c r="F1466" i="2"/>
  <c r="G1466" i="2"/>
  <c r="B1467" i="2"/>
  <c r="D1467" i="2"/>
  <c r="E1467" i="2"/>
  <c r="F1467" i="2"/>
  <c r="G1467" i="2"/>
  <c r="B1468" i="2"/>
  <c r="D1468" i="2"/>
  <c r="E1468" i="2"/>
  <c r="F1468" i="2"/>
  <c r="G1468" i="2"/>
  <c r="B1469" i="2"/>
  <c r="D1469" i="2"/>
  <c r="E1469" i="2"/>
  <c r="F1469" i="2"/>
  <c r="G1469" i="2"/>
  <c r="B1470" i="2"/>
  <c r="D1470" i="2"/>
  <c r="E1470" i="2"/>
  <c r="F1470" i="2"/>
  <c r="G1470" i="2"/>
  <c r="B1471" i="2"/>
  <c r="D1471" i="2"/>
  <c r="E1471" i="2"/>
  <c r="F1471" i="2"/>
  <c r="G1471" i="2"/>
  <c r="B1472" i="2"/>
  <c r="D1472" i="2"/>
  <c r="E1472" i="2"/>
  <c r="F1472" i="2"/>
  <c r="G1472" i="2"/>
  <c r="B1473" i="2"/>
  <c r="D1473" i="2"/>
  <c r="E1473" i="2"/>
  <c r="F1473" i="2"/>
  <c r="G1473" i="2"/>
  <c r="B1474" i="2"/>
  <c r="D1474" i="2"/>
  <c r="E1474" i="2"/>
  <c r="F1474" i="2"/>
  <c r="G1474" i="2"/>
  <c r="B1475" i="2"/>
  <c r="D1475" i="2"/>
  <c r="E1475" i="2"/>
  <c r="F1475" i="2"/>
  <c r="G1475" i="2"/>
  <c r="B1476" i="2"/>
  <c r="D1476" i="2"/>
  <c r="E1476" i="2"/>
  <c r="F1476" i="2"/>
  <c r="G1476" i="2"/>
  <c r="B1477" i="2"/>
  <c r="D1477" i="2"/>
  <c r="E1477" i="2"/>
  <c r="F1477" i="2"/>
  <c r="G1477" i="2"/>
  <c r="B1478" i="2"/>
  <c r="D1478" i="2"/>
  <c r="E1478" i="2"/>
  <c r="F1478" i="2"/>
  <c r="G1478" i="2"/>
  <c r="B1479" i="2"/>
  <c r="D1479" i="2"/>
  <c r="E1479" i="2"/>
  <c r="F1479" i="2"/>
  <c r="G1479" i="2"/>
  <c r="B1480" i="2"/>
  <c r="D1480" i="2"/>
  <c r="E1480" i="2"/>
  <c r="F1480" i="2"/>
  <c r="G1480" i="2"/>
  <c r="B1481" i="2"/>
  <c r="D1481" i="2"/>
  <c r="E1481" i="2"/>
  <c r="F1481" i="2"/>
  <c r="G1481" i="2"/>
  <c r="B1482" i="2"/>
  <c r="D1482" i="2"/>
  <c r="E1482" i="2"/>
  <c r="F1482" i="2"/>
  <c r="G1482" i="2"/>
  <c r="B1483" i="2"/>
  <c r="D1483" i="2"/>
  <c r="E1483" i="2"/>
  <c r="F1483" i="2"/>
  <c r="G1483" i="2"/>
  <c r="B1484" i="2"/>
  <c r="D1484" i="2"/>
  <c r="E1484" i="2"/>
  <c r="F1484" i="2"/>
  <c r="G1484" i="2"/>
  <c r="B1485" i="2"/>
  <c r="D1485" i="2"/>
  <c r="E1485" i="2"/>
  <c r="F1485" i="2"/>
  <c r="G1485" i="2"/>
  <c r="B1486" i="2"/>
  <c r="D1486" i="2"/>
  <c r="E1486" i="2"/>
  <c r="F1486" i="2"/>
  <c r="G1486" i="2"/>
  <c r="B1487" i="2"/>
  <c r="D1487" i="2"/>
  <c r="E1487" i="2"/>
  <c r="F1487" i="2"/>
  <c r="G1487" i="2"/>
  <c r="B1488" i="2"/>
  <c r="D1488" i="2"/>
  <c r="E1488" i="2"/>
  <c r="F1488" i="2"/>
  <c r="G1488" i="2"/>
  <c r="B1489" i="2"/>
  <c r="D1489" i="2"/>
  <c r="E1489" i="2"/>
  <c r="F1489" i="2"/>
  <c r="G1489" i="2"/>
  <c r="B1490" i="2"/>
  <c r="D1490" i="2"/>
  <c r="E1490" i="2"/>
  <c r="F1490" i="2"/>
  <c r="G1490" i="2"/>
  <c r="B1491" i="2"/>
  <c r="D1491" i="2"/>
  <c r="E1491" i="2"/>
  <c r="F1491" i="2"/>
  <c r="G1491" i="2"/>
  <c r="B1492" i="2"/>
  <c r="D1492" i="2"/>
  <c r="E1492" i="2"/>
  <c r="F1492" i="2"/>
  <c r="G1492" i="2"/>
  <c r="B1493" i="2"/>
  <c r="D1493" i="2"/>
  <c r="E1493" i="2"/>
  <c r="F1493" i="2"/>
  <c r="G1493" i="2"/>
  <c r="B1494" i="2"/>
  <c r="D1494" i="2"/>
  <c r="E1494" i="2"/>
  <c r="F1494" i="2"/>
  <c r="G1494" i="2"/>
  <c r="B1495" i="2"/>
  <c r="D1495" i="2"/>
  <c r="E1495" i="2"/>
  <c r="F1495" i="2"/>
  <c r="G1495" i="2"/>
  <c r="B1496" i="2"/>
  <c r="D1496" i="2"/>
  <c r="E1496" i="2"/>
  <c r="F1496" i="2"/>
  <c r="G1496" i="2"/>
  <c r="B1497" i="2"/>
  <c r="D1497" i="2"/>
  <c r="E1497" i="2"/>
  <c r="F1497" i="2"/>
  <c r="G1497" i="2"/>
  <c r="B1498" i="2"/>
  <c r="D1498" i="2"/>
  <c r="E1498" i="2"/>
  <c r="F1498" i="2"/>
  <c r="G1498" i="2"/>
  <c r="B1499" i="2"/>
  <c r="D1499" i="2"/>
  <c r="E1499" i="2"/>
  <c r="F1499" i="2"/>
  <c r="G1499" i="2"/>
  <c r="B1500" i="2"/>
  <c r="D1500" i="2"/>
  <c r="E1500" i="2"/>
  <c r="F1500" i="2"/>
  <c r="G1500" i="2"/>
  <c r="B1501" i="2"/>
  <c r="D1501" i="2"/>
  <c r="E1501" i="2"/>
  <c r="F1501" i="2"/>
  <c r="G1501" i="2"/>
  <c r="B1502" i="2"/>
  <c r="D1502" i="2"/>
  <c r="E1502" i="2"/>
  <c r="F1502" i="2"/>
  <c r="G1502" i="2"/>
  <c r="B1503" i="2"/>
  <c r="D1503" i="2"/>
  <c r="E1503" i="2"/>
  <c r="F1503" i="2"/>
  <c r="G1503" i="2"/>
  <c r="B1504" i="2"/>
  <c r="D1504" i="2"/>
  <c r="E1504" i="2"/>
  <c r="F1504" i="2"/>
  <c r="G1504" i="2"/>
  <c r="B1505" i="2"/>
  <c r="D1505" i="2"/>
  <c r="E1505" i="2"/>
  <c r="F1505" i="2"/>
  <c r="G1505" i="2"/>
  <c r="B1506" i="2"/>
  <c r="D1506" i="2"/>
  <c r="E1506" i="2"/>
  <c r="F1506" i="2"/>
  <c r="G1506" i="2"/>
  <c r="B1507" i="2"/>
  <c r="D1507" i="2"/>
  <c r="E1507" i="2"/>
  <c r="F1507" i="2"/>
  <c r="G1507" i="2"/>
  <c r="B1508" i="2"/>
  <c r="D1508" i="2"/>
  <c r="E1508" i="2"/>
  <c r="F1508" i="2"/>
  <c r="G1508" i="2"/>
  <c r="B1509" i="2"/>
  <c r="D1509" i="2"/>
  <c r="E1509" i="2"/>
  <c r="F1509" i="2"/>
  <c r="G1509" i="2"/>
  <c r="B1510" i="2"/>
  <c r="D1510" i="2"/>
  <c r="E1510" i="2"/>
  <c r="F1510" i="2"/>
  <c r="G1510" i="2"/>
  <c r="B1511" i="2"/>
  <c r="D1511" i="2"/>
  <c r="E1511" i="2"/>
  <c r="F1511" i="2"/>
  <c r="G1511" i="2"/>
  <c r="B1512" i="2"/>
  <c r="D1512" i="2"/>
  <c r="E1512" i="2"/>
  <c r="F1512" i="2"/>
  <c r="G1512" i="2"/>
  <c r="B1513" i="2"/>
  <c r="D1513" i="2"/>
  <c r="E1513" i="2"/>
  <c r="F1513" i="2"/>
  <c r="G1513" i="2"/>
  <c r="B1514" i="2"/>
  <c r="D1514" i="2"/>
  <c r="E1514" i="2"/>
  <c r="F1514" i="2"/>
  <c r="G1514" i="2"/>
  <c r="B1515" i="2"/>
  <c r="D1515" i="2"/>
  <c r="E1515" i="2"/>
  <c r="F1515" i="2"/>
  <c r="G1515" i="2"/>
  <c r="B1516" i="2"/>
  <c r="D1516" i="2"/>
  <c r="E1516" i="2"/>
  <c r="F1516" i="2"/>
  <c r="G1516" i="2"/>
  <c r="B1517" i="2"/>
  <c r="D1517" i="2"/>
  <c r="E1517" i="2"/>
  <c r="F1517" i="2"/>
  <c r="G1517" i="2"/>
  <c r="B1518" i="2"/>
  <c r="D1518" i="2"/>
  <c r="E1518" i="2"/>
  <c r="F1518" i="2"/>
  <c r="G1518" i="2"/>
  <c r="B1519" i="2"/>
  <c r="D1519" i="2"/>
  <c r="E1519" i="2"/>
  <c r="F1519" i="2"/>
  <c r="G1519" i="2"/>
  <c r="B1520" i="2"/>
  <c r="D1520" i="2"/>
  <c r="E1520" i="2"/>
  <c r="F1520" i="2"/>
  <c r="G1520" i="2"/>
  <c r="B1521" i="2"/>
  <c r="D1521" i="2"/>
  <c r="E1521" i="2"/>
  <c r="F1521" i="2"/>
  <c r="G1521" i="2"/>
  <c r="B1522" i="2"/>
  <c r="D1522" i="2"/>
  <c r="E1522" i="2"/>
  <c r="F1522" i="2"/>
  <c r="G1522" i="2"/>
  <c r="B1523" i="2"/>
  <c r="D1523" i="2"/>
  <c r="E1523" i="2"/>
  <c r="F1523" i="2"/>
  <c r="G1523" i="2"/>
  <c r="B1524" i="2"/>
  <c r="D1524" i="2"/>
  <c r="E1524" i="2"/>
  <c r="F1524" i="2"/>
  <c r="G1524" i="2"/>
  <c r="B1525" i="2"/>
  <c r="D1525" i="2"/>
  <c r="E1525" i="2"/>
  <c r="F1525" i="2"/>
  <c r="G1525" i="2"/>
  <c r="B1526" i="2"/>
  <c r="D1526" i="2"/>
  <c r="E1526" i="2"/>
  <c r="F1526" i="2"/>
  <c r="G1526" i="2"/>
  <c r="B1527" i="2"/>
  <c r="D1527" i="2"/>
  <c r="E1527" i="2"/>
  <c r="F1527" i="2"/>
  <c r="G1527" i="2"/>
  <c r="B1528" i="2"/>
  <c r="D1528" i="2"/>
  <c r="E1528" i="2"/>
  <c r="F1528" i="2"/>
  <c r="G1528" i="2"/>
  <c r="B1529" i="2"/>
  <c r="D1529" i="2"/>
  <c r="E1529" i="2"/>
  <c r="F1529" i="2"/>
  <c r="G1529" i="2"/>
  <c r="B1530" i="2"/>
  <c r="D1530" i="2"/>
  <c r="E1530" i="2"/>
  <c r="F1530" i="2"/>
  <c r="G1530" i="2"/>
  <c r="B1531" i="2"/>
  <c r="D1531" i="2"/>
  <c r="E1531" i="2"/>
  <c r="F1531" i="2"/>
  <c r="G1531" i="2"/>
  <c r="B1532" i="2"/>
  <c r="D1532" i="2"/>
  <c r="E1532" i="2"/>
  <c r="F1532" i="2"/>
  <c r="G1532" i="2"/>
  <c r="B1533" i="2"/>
  <c r="D1533" i="2"/>
  <c r="E1533" i="2"/>
  <c r="F1533" i="2"/>
  <c r="G1533" i="2"/>
  <c r="B1534" i="2"/>
  <c r="D1534" i="2"/>
  <c r="E1534" i="2"/>
  <c r="F1534" i="2"/>
  <c r="G1534" i="2"/>
  <c r="B1535" i="2"/>
  <c r="D1535" i="2"/>
  <c r="E1535" i="2"/>
  <c r="F1535" i="2"/>
  <c r="G1535" i="2"/>
  <c r="B1536" i="2"/>
  <c r="D1536" i="2"/>
  <c r="E1536" i="2"/>
  <c r="F1536" i="2"/>
  <c r="G1536" i="2"/>
  <c r="B1537" i="2"/>
  <c r="D1537" i="2"/>
  <c r="E1537" i="2"/>
  <c r="F1537" i="2"/>
  <c r="G1537" i="2"/>
  <c r="B1538" i="2"/>
  <c r="D1538" i="2"/>
  <c r="E1538" i="2"/>
  <c r="F1538" i="2"/>
  <c r="G1538" i="2"/>
  <c r="B1539" i="2"/>
  <c r="D1539" i="2"/>
  <c r="E1539" i="2"/>
  <c r="F1539" i="2"/>
  <c r="G1539" i="2"/>
  <c r="B1540" i="2"/>
  <c r="D1540" i="2"/>
  <c r="E1540" i="2"/>
  <c r="F1540" i="2"/>
  <c r="G1540" i="2"/>
  <c r="B1541" i="2"/>
  <c r="D1541" i="2"/>
  <c r="E1541" i="2"/>
  <c r="F1541" i="2"/>
  <c r="G1541" i="2"/>
  <c r="B1542" i="2"/>
  <c r="D1542" i="2"/>
  <c r="E1542" i="2"/>
  <c r="F1542" i="2"/>
  <c r="G1542" i="2"/>
  <c r="B1543" i="2"/>
  <c r="D1543" i="2"/>
  <c r="E1543" i="2"/>
  <c r="F1543" i="2"/>
  <c r="G1543" i="2"/>
  <c r="B1544" i="2"/>
  <c r="D1544" i="2"/>
  <c r="E1544" i="2"/>
  <c r="F1544" i="2"/>
  <c r="G1544" i="2"/>
  <c r="B1545" i="2"/>
  <c r="D1545" i="2"/>
  <c r="E1545" i="2"/>
  <c r="F1545" i="2"/>
  <c r="G1545" i="2"/>
  <c r="B1546" i="2"/>
  <c r="D1546" i="2"/>
  <c r="E1546" i="2"/>
  <c r="F1546" i="2"/>
  <c r="G1546" i="2"/>
  <c r="B1547" i="2"/>
  <c r="D1547" i="2"/>
  <c r="E1547" i="2"/>
  <c r="F1547" i="2"/>
  <c r="G1547" i="2"/>
  <c r="B1548" i="2"/>
  <c r="D1548" i="2"/>
  <c r="E1548" i="2"/>
  <c r="F1548" i="2"/>
  <c r="G1548" i="2"/>
  <c r="B1549" i="2"/>
  <c r="D1549" i="2"/>
  <c r="E1549" i="2"/>
  <c r="F1549" i="2"/>
  <c r="G1549" i="2"/>
  <c r="B1550" i="2"/>
  <c r="D1550" i="2"/>
  <c r="E1550" i="2"/>
  <c r="F1550" i="2"/>
  <c r="G1550" i="2"/>
  <c r="B1551" i="2"/>
  <c r="D1551" i="2"/>
  <c r="E1551" i="2"/>
  <c r="F1551" i="2"/>
  <c r="G1551" i="2"/>
  <c r="B1552" i="2"/>
  <c r="D1552" i="2"/>
  <c r="E1552" i="2"/>
  <c r="F1552" i="2"/>
  <c r="G1552" i="2"/>
  <c r="B1553" i="2"/>
  <c r="D1553" i="2"/>
  <c r="E1553" i="2"/>
  <c r="F1553" i="2"/>
  <c r="G1553" i="2"/>
  <c r="B1554" i="2"/>
  <c r="D1554" i="2"/>
  <c r="E1554" i="2"/>
  <c r="F1554" i="2"/>
  <c r="G1554" i="2"/>
  <c r="B1555" i="2"/>
  <c r="D1555" i="2"/>
  <c r="E1555" i="2"/>
  <c r="F1555" i="2"/>
  <c r="G1555" i="2"/>
  <c r="B1556" i="2"/>
  <c r="D1556" i="2"/>
  <c r="E1556" i="2"/>
  <c r="F1556" i="2"/>
  <c r="G1556" i="2"/>
  <c r="B1557" i="2"/>
  <c r="D1557" i="2"/>
  <c r="E1557" i="2"/>
  <c r="F1557" i="2"/>
  <c r="G1557" i="2"/>
  <c r="B1558" i="2"/>
  <c r="D1558" i="2"/>
  <c r="E1558" i="2"/>
  <c r="F1558" i="2"/>
  <c r="G1558" i="2"/>
  <c r="B1559" i="2"/>
  <c r="D1559" i="2"/>
  <c r="E1559" i="2"/>
  <c r="F1559" i="2"/>
  <c r="G1559" i="2"/>
  <c r="B1560" i="2"/>
  <c r="D1560" i="2"/>
  <c r="E1560" i="2"/>
  <c r="F1560" i="2"/>
  <c r="G1560" i="2"/>
  <c r="B1561" i="2"/>
  <c r="D1561" i="2"/>
  <c r="E1561" i="2"/>
  <c r="F1561" i="2"/>
  <c r="G1561" i="2"/>
  <c r="B1562" i="2"/>
  <c r="D1562" i="2"/>
  <c r="E1562" i="2"/>
  <c r="F1562" i="2"/>
  <c r="G1562" i="2"/>
  <c r="B1563" i="2"/>
  <c r="D1563" i="2"/>
  <c r="E1563" i="2"/>
  <c r="F1563" i="2"/>
  <c r="G1563" i="2"/>
  <c r="B1564" i="2"/>
  <c r="D1564" i="2"/>
  <c r="E1564" i="2"/>
  <c r="F1564" i="2"/>
  <c r="G1564" i="2"/>
  <c r="B1565" i="2"/>
  <c r="D1565" i="2"/>
  <c r="E1565" i="2"/>
  <c r="F1565" i="2"/>
  <c r="G1565" i="2"/>
  <c r="B1566" i="2"/>
  <c r="D1566" i="2"/>
  <c r="E1566" i="2"/>
  <c r="F1566" i="2"/>
  <c r="G1566" i="2"/>
  <c r="B1567" i="2"/>
  <c r="D1567" i="2"/>
  <c r="E1567" i="2"/>
  <c r="F1567" i="2"/>
  <c r="G1567" i="2"/>
  <c r="B1568" i="2"/>
  <c r="D1568" i="2"/>
  <c r="E1568" i="2"/>
  <c r="F1568" i="2"/>
  <c r="G1568" i="2"/>
  <c r="B1569" i="2"/>
  <c r="D1569" i="2"/>
  <c r="E1569" i="2"/>
  <c r="F1569" i="2"/>
  <c r="G1569" i="2"/>
  <c r="B1570" i="2"/>
  <c r="D1570" i="2"/>
  <c r="E1570" i="2"/>
  <c r="F1570" i="2"/>
  <c r="G1570" i="2"/>
  <c r="B1571" i="2"/>
  <c r="D1571" i="2"/>
  <c r="E1571" i="2"/>
  <c r="F1571" i="2"/>
  <c r="G1571" i="2"/>
  <c r="B1572" i="2"/>
  <c r="D1572" i="2"/>
  <c r="E1572" i="2"/>
  <c r="F1572" i="2"/>
  <c r="G1572" i="2"/>
  <c r="B1573" i="2"/>
  <c r="D1573" i="2"/>
  <c r="E1573" i="2"/>
  <c r="F1573" i="2"/>
  <c r="G1573" i="2"/>
  <c r="B1574" i="2"/>
  <c r="D1574" i="2"/>
  <c r="E1574" i="2"/>
  <c r="F1574" i="2"/>
  <c r="G1574" i="2"/>
  <c r="B1575" i="2"/>
  <c r="D1575" i="2"/>
  <c r="E1575" i="2"/>
  <c r="F1575" i="2"/>
  <c r="G1575" i="2"/>
  <c r="B1576" i="2"/>
  <c r="D1576" i="2"/>
  <c r="E1576" i="2"/>
  <c r="F1576" i="2"/>
  <c r="G1576" i="2"/>
  <c r="B1577" i="2"/>
  <c r="D1577" i="2"/>
  <c r="E1577" i="2"/>
  <c r="F1577" i="2"/>
  <c r="G1577" i="2"/>
  <c r="B1578" i="2"/>
  <c r="D1578" i="2"/>
  <c r="E1578" i="2"/>
  <c r="F1578" i="2"/>
  <c r="G1578" i="2"/>
  <c r="B1579" i="2"/>
  <c r="D1579" i="2"/>
  <c r="E1579" i="2"/>
  <c r="F1579" i="2"/>
  <c r="G1579" i="2"/>
  <c r="B1580" i="2"/>
  <c r="D1580" i="2"/>
  <c r="E1580" i="2"/>
  <c r="F1580" i="2"/>
  <c r="G1580" i="2"/>
  <c r="B1581" i="2"/>
  <c r="D1581" i="2"/>
  <c r="E1581" i="2"/>
  <c r="F1581" i="2"/>
  <c r="G1581" i="2"/>
  <c r="B1582" i="2"/>
  <c r="D1582" i="2"/>
  <c r="E1582" i="2"/>
  <c r="F1582" i="2"/>
  <c r="G1582" i="2"/>
  <c r="B1583" i="2"/>
  <c r="D1583" i="2"/>
  <c r="E1583" i="2"/>
  <c r="F1583" i="2"/>
  <c r="G1583" i="2"/>
  <c r="B1584" i="2"/>
  <c r="D1584" i="2"/>
  <c r="E1584" i="2"/>
  <c r="F1584" i="2"/>
  <c r="G1584" i="2"/>
  <c r="B1585" i="2"/>
  <c r="D1585" i="2"/>
  <c r="E1585" i="2"/>
  <c r="F1585" i="2"/>
  <c r="G1585" i="2"/>
  <c r="B1586" i="2"/>
  <c r="D1586" i="2"/>
  <c r="E1586" i="2"/>
  <c r="F1586" i="2"/>
  <c r="G1586" i="2"/>
  <c r="B1587" i="2"/>
  <c r="D1587" i="2"/>
  <c r="E1587" i="2"/>
  <c r="F1587" i="2"/>
  <c r="G1587" i="2"/>
  <c r="B1588" i="2"/>
  <c r="D1588" i="2"/>
  <c r="E1588" i="2"/>
  <c r="F1588" i="2"/>
  <c r="G1588" i="2"/>
  <c r="B1589" i="2"/>
  <c r="D1589" i="2"/>
  <c r="E1589" i="2"/>
  <c r="F1589" i="2"/>
  <c r="G1589" i="2"/>
  <c r="B1590" i="2"/>
  <c r="D1590" i="2"/>
  <c r="E1590" i="2"/>
  <c r="F1590" i="2"/>
  <c r="G1590" i="2"/>
  <c r="B1591" i="2"/>
  <c r="D1591" i="2"/>
  <c r="E1591" i="2"/>
  <c r="F1591" i="2"/>
  <c r="G1591" i="2"/>
  <c r="B1592" i="2"/>
  <c r="D1592" i="2"/>
  <c r="E1592" i="2"/>
  <c r="F1592" i="2"/>
  <c r="G1592" i="2"/>
  <c r="B1593" i="2"/>
  <c r="D1593" i="2"/>
  <c r="E1593" i="2"/>
  <c r="F1593" i="2"/>
  <c r="G1593" i="2"/>
  <c r="B1594" i="2"/>
  <c r="D1594" i="2"/>
  <c r="E1594" i="2"/>
  <c r="F1594" i="2"/>
  <c r="G1594" i="2"/>
  <c r="B1595" i="2"/>
  <c r="D1595" i="2"/>
  <c r="E1595" i="2"/>
  <c r="F1595" i="2"/>
  <c r="G1595" i="2"/>
  <c r="B1596" i="2"/>
  <c r="D1596" i="2"/>
  <c r="E1596" i="2"/>
  <c r="F1596" i="2"/>
  <c r="G1596" i="2"/>
  <c r="B1597" i="2"/>
  <c r="D1597" i="2"/>
  <c r="E1597" i="2"/>
  <c r="F1597" i="2"/>
  <c r="G1597" i="2"/>
  <c r="B1598" i="2"/>
  <c r="D1598" i="2"/>
  <c r="E1598" i="2"/>
  <c r="F1598" i="2"/>
  <c r="G1598" i="2"/>
  <c r="B1599" i="2"/>
  <c r="D1599" i="2"/>
  <c r="E1599" i="2"/>
  <c r="F1599" i="2"/>
  <c r="G1599" i="2"/>
  <c r="B1600" i="2"/>
  <c r="D1600" i="2"/>
  <c r="E1600" i="2"/>
  <c r="F1600" i="2"/>
  <c r="G1600" i="2"/>
  <c r="B1601" i="2"/>
  <c r="D1601" i="2"/>
  <c r="E1601" i="2"/>
  <c r="F1601" i="2"/>
  <c r="G1601" i="2"/>
  <c r="B1602" i="2"/>
  <c r="D1602" i="2"/>
  <c r="E1602" i="2"/>
  <c r="F1602" i="2"/>
  <c r="G1602" i="2"/>
  <c r="B1603" i="2"/>
  <c r="D1603" i="2"/>
  <c r="E1603" i="2"/>
  <c r="F1603" i="2"/>
  <c r="G1603" i="2"/>
  <c r="B1604" i="2"/>
  <c r="D1604" i="2"/>
  <c r="E1604" i="2"/>
  <c r="F1604" i="2"/>
  <c r="G1604" i="2"/>
  <c r="B1605" i="2"/>
  <c r="D1605" i="2"/>
  <c r="E1605" i="2"/>
  <c r="F1605" i="2"/>
  <c r="G1605" i="2"/>
  <c r="B1606" i="2"/>
  <c r="D1606" i="2"/>
  <c r="E1606" i="2"/>
  <c r="F1606" i="2"/>
  <c r="G1606" i="2"/>
  <c r="B1607" i="2"/>
  <c r="D1607" i="2"/>
  <c r="E1607" i="2"/>
  <c r="F1607" i="2"/>
  <c r="G1607" i="2"/>
  <c r="B1608" i="2"/>
  <c r="D1608" i="2"/>
  <c r="E1608" i="2"/>
  <c r="F1608" i="2"/>
  <c r="G1608" i="2"/>
  <c r="B1609" i="2"/>
  <c r="D1609" i="2"/>
  <c r="E1609" i="2"/>
  <c r="F1609" i="2"/>
  <c r="G1609" i="2"/>
  <c r="B1610" i="2"/>
  <c r="D1610" i="2"/>
  <c r="E1610" i="2"/>
  <c r="F1610" i="2"/>
  <c r="G1610" i="2"/>
  <c r="B1611" i="2"/>
  <c r="D1611" i="2"/>
  <c r="E1611" i="2"/>
  <c r="F1611" i="2"/>
  <c r="G1611" i="2"/>
  <c r="B1612" i="2"/>
  <c r="D1612" i="2"/>
  <c r="E1612" i="2"/>
  <c r="F1612" i="2"/>
  <c r="G1612" i="2"/>
  <c r="B1613" i="2"/>
  <c r="D1613" i="2"/>
  <c r="E1613" i="2"/>
  <c r="F1613" i="2"/>
  <c r="G1613" i="2"/>
  <c r="B1614" i="2"/>
  <c r="D1614" i="2"/>
  <c r="E1614" i="2"/>
  <c r="F1614" i="2"/>
  <c r="G1614" i="2"/>
  <c r="B1615" i="2"/>
  <c r="D1615" i="2"/>
  <c r="E1615" i="2"/>
  <c r="F1615" i="2"/>
  <c r="G1615" i="2"/>
  <c r="B1616" i="2"/>
  <c r="D1616" i="2"/>
  <c r="E1616" i="2"/>
  <c r="F1616" i="2"/>
  <c r="G1616" i="2"/>
  <c r="B1617" i="2"/>
  <c r="D1617" i="2"/>
  <c r="E1617" i="2"/>
  <c r="F1617" i="2"/>
  <c r="G1617" i="2"/>
  <c r="B1618" i="2"/>
  <c r="D1618" i="2"/>
  <c r="E1618" i="2"/>
  <c r="F1618" i="2"/>
  <c r="G1618" i="2"/>
  <c r="B1619" i="2"/>
  <c r="D1619" i="2"/>
  <c r="E1619" i="2"/>
  <c r="F1619" i="2"/>
  <c r="G1619" i="2"/>
  <c r="B1620" i="2"/>
  <c r="D1620" i="2"/>
  <c r="E1620" i="2"/>
  <c r="F1620" i="2"/>
  <c r="G1620" i="2"/>
  <c r="B1621" i="2"/>
  <c r="D1621" i="2"/>
  <c r="E1621" i="2"/>
  <c r="F1621" i="2"/>
  <c r="G1621" i="2"/>
  <c r="B1622" i="2"/>
  <c r="D1622" i="2"/>
  <c r="E1622" i="2"/>
  <c r="F1622" i="2"/>
  <c r="G1622" i="2"/>
  <c r="B1623" i="2"/>
  <c r="D1623" i="2"/>
  <c r="E1623" i="2"/>
  <c r="F1623" i="2"/>
  <c r="G1623" i="2"/>
  <c r="B1624" i="2"/>
  <c r="D1624" i="2"/>
  <c r="E1624" i="2"/>
  <c r="F1624" i="2"/>
  <c r="G1624" i="2"/>
  <c r="B1625" i="2"/>
  <c r="D1625" i="2"/>
  <c r="E1625" i="2"/>
  <c r="F1625" i="2"/>
  <c r="G1625" i="2"/>
  <c r="B1626" i="2"/>
  <c r="D1626" i="2"/>
  <c r="E1626" i="2"/>
  <c r="F1626" i="2"/>
  <c r="G1626" i="2"/>
  <c r="B1627" i="2"/>
  <c r="D1627" i="2"/>
  <c r="E1627" i="2"/>
  <c r="F1627" i="2"/>
  <c r="G1627" i="2"/>
  <c r="B1628" i="2"/>
  <c r="D1628" i="2"/>
  <c r="E1628" i="2"/>
  <c r="F1628" i="2"/>
  <c r="G1628" i="2"/>
  <c r="B1629" i="2"/>
  <c r="D1629" i="2"/>
  <c r="E1629" i="2"/>
  <c r="F1629" i="2"/>
  <c r="G1629" i="2"/>
  <c r="B1630" i="2"/>
  <c r="D1630" i="2"/>
  <c r="E1630" i="2"/>
  <c r="F1630" i="2"/>
  <c r="G1630" i="2"/>
  <c r="B1631" i="2"/>
  <c r="D1631" i="2"/>
  <c r="E1631" i="2"/>
  <c r="F1631" i="2"/>
  <c r="G1631" i="2"/>
  <c r="B1632" i="2"/>
  <c r="D1632" i="2"/>
  <c r="E1632" i="2"/>
  <c r="F1632" i="2"/>
  <c r="G1632" i="2"/>
  <c r="B1633" i="2"/>
  <c r="D1633" i="2"/>
  <c r="E1633" i="2"/>
  <c r="F1633" i="2"/>
  <c r="G1633" i="2"/>
  <c r="B1634" i="2"/>
  <c r="D1634" i="2"/>
  <c r="E1634" i="2"/>
  <c r="F1634" i="2"/>
  <c r="G1634" i="2"/>
  <c r="B1635" i="2"/>
  <c r="D1635" i="2"/>
  <c r="E1635" i="2"/>
  <c r="F1635" i="2"/>
  <c r="G1635" i="2"/>
  <c r="B1636" i="2"/>
  <c r="D1636" i="2"/>
  <c r="E1636" i="2"/>
  <c r="F1636" i="2"/>
  <c r="G1636" i="2"/>
  <c r="B1637" i="2"/>
  <c r="D1637" i="2"/>
  <c r="E1637" i="2"/>
  <c r="F1637" i="2"/>
  <c r="G1637" i="2"/>
  <c r="B1638" i="2"/>
  <c r="D1638" i="2"/>
  <c r="E1638" i="2"/>
  <c r="F1638" i="2"/>
  <c r="G1638" i="2"/>
  <c r="B1639" i="2"/>
  <c r="D1639" i="2"/>
  <c r="E1639" i="2"/>
  <c r="F1639" i="2"/>
  <c r="G1639" i="2"/>
  <c r="B1640" i="2"/>
  <c r="D1640" i="2"/>
  <c r="E1640" i="2"/>
  <c r="F1640" i="2"/>
  <c r="G1640" i="2"/>
  <c r="B1641" i="2"/>
  <c r="D1641" i="2"/>
  <c r="E1641" i="2"/>
  <c r="F1641" i="2"/>
  <c r="G1641" i="2"/>
  <c r="B1642" i="2"/>
  <c r="D1642" i="2"/>
  <c r="E1642" i="2"/>
  <c r="F1642" i="2"/>
  <c r="G1642" i="2"/>
  <c r="B1643" i="2"/>
  <c r="D1643" i="2"/>
  <c r="E1643" i="2"/>
  <c r="F1643" i="2"/>
  <c r="G1643" i="2"/>
  <c r="B1644" i="2"/>
  <c r="D1644" i="2"/>
  <c r="E1644" i="2"/>
  <c r="F1644" i="2"/>
  <c r="G1644" i="2"/>
  <c r="B1645" i="2"/>
  <c r="D1645" i="2"/>
  <c r="E1645" i="2"/>
  <c r="F1645" i="2"/>
  <c r="G1645" i="2"/>
  <c r="B1646" i="2"/>
  <c r="D1646" i="2"/>
  <c r="E1646" i="2"/>
  <c r="F1646" i="2"/>
  <c r="G1646" i="2"/>
  <c r="B1647" i="2"/>
  <c r="D1647" i="2"/>
  <c r="E1647" i="2"/>
  <c r="F1647" i="2"/>
  <c r="G1647" i="2"/>
  <c r="B1648" i="2"/>
  <c r="D1648" i="2"/>
  <c r="E1648" i="2"/>
  <c r="F1648" i="2"/>
  <c r="G1648" i="2"/>
  <c r="B1649" i="2"/>
  <c r="D1649" i="2"/>
  <c r="E1649" i="2"/>
  <c r="F1649" i="2"/>
  <c r="G1649" i="2"/>
  <c r="B1650" i="2"/>
  <c r="D1650" i="2"/>
  <c r="E1650" i="2"/>
  <c r="F1650" i="2"/>
  <c r="G1650" i="2"/>
  <c r="B1651" i="2"/>
  <c r="D1651" i="2"/>
  <c r="E1651" i="2"/>
  <c r="F1651" i="2"/>
  <c r="G1651" i="2"/>
  <c r="B1652" i="2"/>
  <c r="D1652" i="2"/>
  <c r="E1652" i="2"/>
  <c r="F1652" i="2"/>
  <c r="G1652" i="2"/>
  <c r="B1653" i="2"/>
  <c r="D1653" i="2"/>
  <c r="E1653" i="2"/>
  <c r="F1653" i="2"/>
  <c r="G1653" i="2"/>
  <c r="B1654" i="2"/>
  <c r="D1654" i="2"/>
  <c r="E1654" i="2"/>
  <c r="F1654" i="2"/>
  <c r="G1654" i="2"/>
  <c r="B1655" i="2"/>
  <c r="D1655" i="2"/>
  <c r="E1655" i="2"/>
  <c r="F1655" i="2"/>
  <c r="G1655" i="2"/>
  <c r="B1656" i="2"/>
  <c r="D1656" i="2"/>
  <c r="E1656" i="2"/>
  <c r="F1656" i="2"/>
  <c r="G1656" i="2"/>
  <c r="B1657" i="2"/>
  <c r="D1657" i="2"/>
  <c r="E1657" i="2"/>
  <c r="F1657" i="2"/>
  <c r="G1657" i="2"/>
  <c r="B1658" i="2"/>
  <c r="D1658" i="2"/>
  <c r="E1658" i="2"/>
  <c r="F1658" i="2"/>
  <c r="G1658" i="2"/>
  <c r="B1659" i="2"/>
  <c r="D1659" i="2"/>
  <c r="E1659" i="2"/>
  <c r="F1659" i="2"/>
  <c r="G1659" i="2"/>
  <c r="B1660" i="2"/>
  <c r="D1660" i="2"/>
  <c r="E1660" i="2"/>
  <c r="F1660" i="2"/>
  <c r="G1660" i="2"/>
  <c r="B1661" i="2"/>
  <c r="D1661" i="2"/>
  <c r="E1661" i="2"/>
  <c r="F1661" i="2"/>
  <c r="G1661" i="2"/>
  <c r="B1662" i="2"/>
  <c r="D1662" i="2"/>
  <c r="E1662" i="2"/>
  <c r="F1662" i="2"/>
  <c r="G1662" i="2"/>
  <c r="B1663" i="2"/>
  <c r="D1663" i="2"/>
  <c r="E1663" i="2"/>
  <c r="F1663" i="2"/>
  <c r="G1663" i="2"/>
  <c r="B1664" i="2"/>
  <c r="D1664" i="2"/>
  <c r="E1664" i="2"/>
  <c r="F1664" i="2"/>
  <c r="G1664" i="2"/>
  <c r="B1665" i="2"/>
  <c r="D1665" i="2"/>
  <c r="E1665" i="2"/>
  <c r="F1665" i="2"/>
  <c r="G1665" i="2"/>
  <c r="B1666" i="2"/>
  <c r="D1666" i="2"/>
  <c r="E1666" i="2"/>
  <c r="F1666" i="2"/>
  <c r="G1666" i="2"/>
  <c r="B1667" i="2"/>
  <c r="D1667" i="2"/>
  <c r="E1667" i="2"/>
  <c r="F1667" i="2"/>
  <c r="G1667" i="2"/>
  <c r="B1668" i="2"/>
  <c r="D1668" i="2"/>
  <c r="E1668" i="2"/>
  <c r="F1668" i="2"/>
  <c r="G1668" i="2"/>
  <c r="B1669" i="2"/>
  <c r="D1669" i="2"/>
  <c r="E1669" i="2"/>
  <c r="F1669" i="2"/>
  <c r="G1669" i="2"/>
  <c r="B1670" i="2"/>
  <c r="D1670" i="2"/>
  <c r="E1670" i="2"/>
  <c r="F1670" i="2"/>
  <c r="G1670" i="2"/>
  <c r="B1671" i="2"/>
  <c r="D1671" i="2"/>
  <c r="E1671" i="2"/>
  <c r="F1671" i="2"/>
  <c r="G1671" i="2"/>
  <c r="B1672" i="2"/>
  <c r="D1672" i="2"/>
  <c r="E1672" i="2"/>
  <c r="F1672" i="2"/>
  <c r="G1672" i="2"/>
  <c r="B1673" i="2"/>
  <c r="D1673" i="2"/>
  <c r="E1673" i="2"/>
  <c r="F1673" i="2"/>
  <c r="G1673" i="2"/>
  <c r="B1674" i="2"/>
  <c r="D1674" i="2"/>
  <c r="E1674" i="2"/>
  <c r="F1674" i="2"/>
  <c r="G1674" i="2"/>
  <c r="B1675" i="2"/>
  <c r="D1675" i="2"/>
  <c r="E1675" i="2"/>
  <c r="F1675" i="2"/>
  <c r="G1675" i="2"/>
  <c r="B1676" i="2"/>
  <c r="D1676" i="2"/>
  <c r="E1676" i="2"/>
  <c r="F1676" i="2"/>
  <c r="G1676" i="2"/>
  <c r="B1677" i="2"/>
  <c r="D1677" i="2"/>
  <c r="E1677" i="2"/>
  <c r="F1677" i="2"/>
  <c r="G1677" i="2"/>
  <c r="B1678" i="2"/>
  <c r="D1678" i="2"/>
  <c r="E1678" i="2"/>
  <c r="F1678" i="2"/>
  <c r="G1678" i="2"/>
  <c r="B1679" i="2"/>
  <c r="D1679" i="2"/>
  <c r="E1679" i="2"/>
  <c r="F1679" i="2"/>
  <c r="G1679" i="2"/>
  <c r="B1680" i="2"/>
  <c r="D1680" i="2"/>
  <c r="E1680" i="2"/>
  <c r="F1680" i="2"/>
  <c r="G1680" i="2"/>
  <c r="B1681" i="2"/>
  <c r="D1681" i="2"/>
  <c r="E1681" i="2"/>
  <c r="F1681" i="2"/>
  <c r="G1681" i="2"/>
  <c r="B1682" i="2"/>
  <c r="D1682" i="2"/>
  <c r="E1682" i="2"/>
  <c r="F1682" i="2"/>
  <c r="G1682" i="2"/>
  <c r="B1683" i="2"/>
  <c r="D1683" i="2"/>
  <c r="E1683" i="2"/>
  <c r="F1683" i="2"/>
  <c r="G1683" i="2"/>
  <c r="B1684" i="2"/>
  <c r="D1684" i="2"/>
  <c r="E1684" i="2"/>
  <c r="F1684" i="2"/>
  <c r="G1684" i="2"/>
  <c r="B1685" i="2"/>
  <c r="D1685" i="2"/>
  <c r="E1685" i="2"/>
  <c r="F1685" i="2"/>
  <c r="G1685" i="2"/>
  <c r="B1686" i="2"/>
  <c r="D1686" i="2"/>
  <c r="E1686" i="2"/>
  <c r="F1686" i="2"/>
  <c r="G1686" i="2"/>
  <c r="B1687" i="2"/>
  <c r="D1687" i="2"/>
  <c r="E1687" i="2"/>
  <c r="F1687" i="2"/>
  <c r="G1687" i="2"/>
  <c r="B1688" i="2"/>
  <c r="D1688" i="2"/>
  <c r="E1688" i="2"/>
  <c r="F1688" i="2"/>
  <c r="G1688" i="2"/>
  <c r="B1689" i="2"/>
  <c r="D1689" i="2"/>
  <c r="E1689" i="2"/>
  <c r="F1689" i="2"/>
  <c r="G1689" i="2"/>
  <c r="B1690" i="2"/>
  <c r="D1690" i="2"/>
  <c r="E1690" i="2"/>
  <c r="F1690" i="2"/>
  <c r="G1690" i="2"/>
  <c r="B1691" i="2"/>
  <c r="D1691" i="2"/>
  <c r="E1691" i="2"/>
  <c r="F1691" i="2"/>
  <c r="G1691" i="2"/>
  <c r="B1692" i="2"/>
  <c r="D1692" i="2"/>
  <c r="E1692" i="2"/>
  <c r="F1692" i="2"/>
  <c r="G1692" i="2"/>
  <c r="B1693" i="2"/>
  <c r="D1693" i="2"/>
  <c r="E1693" i="2"/>
  <c r="F1693" i="2"/>
  <c r="G1693" i="2"/>
  <c r="B1694" i="2"/>
  <c r="D1694" i="2"/>
  <c r="E1694" i="2"/>
  <c r="F1694" i="2"/>
  <c r="G1694" i="2"/>
  <c r="B1695" i="2"/>
  <c r="D1695" i="2"/>
  <c r="E1695" i="2"/>
  <c r="F1695" i="2"/>
  <c r="G1695" i="2"/>
  <c r="B1696" i="2"/>
  <c r="D1696" i="2"/>
  <c r="E1696" i="2"/>
  <c r="F1696" i="2"/>
  <c r="G1696" i="2"/>
  <c r="B1697" i="2"/>
  <c r="D1697" i="2"/>
  <c r="E1697" i="2"/>
  <c r="F1697" i="2"/>
  <c r="G1697" i="2"/>
  <c r="B1698" i="2"/>
  <c r="D1698" i="2"/>
  <c r="E1698" i="2"/>
  <c r="F1698" i="2"/>
  <c r="G1698" i="2"/>
  <c r="B1699" i="2"/>
  <c r="D1699" i="2"/>
  <c r="E1699" i="2"/>
  <c r="F1699" i="2"/>
  <c r="G1699" i="2"/>
  <c r="B1700" i="2"/>
  <c r="D1700" i="2"/>
  <c r="E1700" i="2"/>
  <c r="F1700" i="2"/>
  <c r="G1700" i="2"/>
  <c r="B1701" i="2"/>
  <c r="D1701" i="2"/>
  <c r="E1701" i="2"/>
  <c r="F1701" i="2"/>
  <c r="G1701" i="2"/>
  <c r="B1702" i="2"/>
  <c r="D1702" i="2"/>
  <c r="E1702" i="2"/>
  <c r="F1702" i="2"/>
  <c r="G1702" i="2"/>
  <c r="B1703" i="2"/>
  <c r="D1703" i="2"/>
  <c r="E1703" i="2"/>
  <c r="F1703" i="2"/>
  <c r="G1703" i="2"/>
  <c r="B1704" i="2"/>
  <c r="D1704" i="2"/>
  <c r="E1704" i="2"/>
  <c r="F1704" i="2"/>
  <c r="G1704" i="2"/>
  <c r="B1705" i="2"/>
  <c r="D1705" i="2"/>
  <c r="E1705" i="2"/>
  <c r="F1705" i="2"/>
  <c r="G1705" i="2"/>
  <c r="B1706" i="2"/>
  <c r="D1706" i="2"/>
  <c r="E1706" i="2"/>
  <c r="F1706" i="2"/>
  <c r="G1706" i="2"/>
  <c r="B1707" i="2"/>
  <c r="D1707" i="2"/>
  <c r="E1707" i="2"/>
  <c r="F1707" i="2"/>
  <c r="G1707" i="2"/>
  <c r="B1708" i="2"/>
  <c r="D1708" i="2"/>
  <c r="E1708" i="2"/>
  <c r="F1708" i="2"/>
  <c r="G1708" i="2"/>
  <c r="B1709" i="2"/>
  <c r="D1709" i="2"/>
  <c r="E1709" i="2"/>
  <c r="F1709" i="2"/>
  <c r="G1709" i="2"/>
  <c r="B1710" i="2"/>
  <c r="D1710" i="2"/>
  <c r="E1710" i="2"/>
  <c r="F1710" i="2"/>
  <c r="G1710" i="2"/>
  <c r="B1711" i="2"/>
  <c r="D1711" i="2"/>
  <c r="E1711" i="2"/>
  <c r="F1711" i="2"/>
  <c r="G1711" i="2"/>
  <c r="B1712" i="2"/>
  <c r="D1712" i="2"/>
  <c r="E1712" i="2"/>
  <c r="F1712" i="2"/>
  <c r="G1712" i="2"/>
  <c r="B1713" i="2"/>
  <c r="D1713" i="2"/>
  <c r="E1713" i="2"/>
  <c r="F1713" i="2"/>
  <c r="G1713" i="2"/>
  <c r="B1714" i="2"/>
  <c r="D1714" i="2"/>
  <c r="E1714" i="2"/>
  <c r="F1714" i="2"/>
  <c r="G1714" i="2"/>
  <c r="B1715" i="2"/>
  <c r="D1715" i="2"/>
  <c r="E1715" i="2"/>
  <c r="F1715" i="2"/>
  <c r="G1715" i="2"/>
  <c r="B1716" i="2"/>
  <c r="D1716" i="2"/>
  <c r="E1716" i="2"/>
  <c r="F1716" i="2"/>
  <c r="G1716" i="2"/>
  <c r="B1717" i="2"/>
  <c r="D1717" i="2"/>
  <c r="E1717" i="2"/>
  <c r="F1717" i="2"/>
  <c r="G1717" i="2"/>
  <c r="B1718" i="2"/>
  <c r="D1718" i="2"/>
  <c r="E1718" i="2"/>
  <c r="F1718" i="2"/>
  <c r="G1718" i="2"/>
  <c r="B1719" i="2"/>
  <c r="D1719" i="2"/>
  <c r="E1719" i="2"/>
  <c r="F1719" i="2"/>
  <c r="G1719" i="2"/>
  <c r="B1720" i="2"/>
  <c r="D1720" i="2"/>
  <c r="E1720" i="2"/>
  <c r="F1720" i="2"/>
  <c r="G1720" i="2"/>
  <c r="B1721" i="2"/>
  <c r="D1721" i="2"/>
  <c r="E1721" i="2"/>
  <c r="F1721" i="2"/>
  <c r="G1721" i="2"/>
  <c r="B1722" i="2"/>
  <c r="D1722" i="2"/>
  <c r="E1722" i="2"/>
  <c r="F1722" i="2"/>
  <c r="G1722" i="2"/>
  <c r="B1723" i="2"/>
  <c r="D1723" i="2"/>
  <c r="E1723" i="2"/>
  <c r="F1723" i="2"/>
  <c r="G1723" i="2"/>
  <c r="B1724" i="2"/>
  <c r="D1724" i="2"/>
  <c r="E1724" i="2"/>
  <c r="F1724" i="2"/>
  <c r="G1724" i="2"/>
  <c r="B1725" i="2"/>
  <c r="D1725" i="2"/>
  <c r="E1725" i="2"/>
  <c r="F1725" i="2"/>
  <c r="G1725" i="2"/>
  <c r="B1726" i="2"/>
  <c r="D1726" i="2"/>
  <c r="E1726" i="2"/>
  <c r="F1726" i="2"/>
  <c r="G1726" i="2"/>
  <c r="B1727" i="2"/>
  <c r="D1727" i="2"/>
  <c r="E1727" i="2"/>
  <c r="F1727" i="2"/>
  <c r="G1727" i="2"/>
  <c r="B1728" i="2"/>
  <c r="D1728" i="2"/>
  <c r="E1728" i="2"/>
  <c r="F1728" i="2"/>
  <c r="G1728" i="2"/>
  <c r="B1729" i="2"/>
  <c r="D1729" i="2"/>
  <c r="E1729" i="2"/>
  <c r="F1729" i="2"/>
  <c r="G1729" i="2"/>
  <c r="B1730" i="2"/>
  <c r="D1730" i="2"/>
  <c r="E1730" i="2"/>
  <c r="F1730" i="2"/>
  <c r="G1730" i="2"/>
  <c r="B1731" i="2"/>
  <c r="D1731" i="2"/>
  <c r="E1731" i="2"/>
  <c r="F1731" i="2"/>
  <c r="G1731" i="2"/>
  <c r="B1732" i="2"/>
  <c r="D1732" i="2"/>
  <c r="E1732" i="2"/>
  <c r="F1732" i="2"/>
  <c r="G1732" i="2"/>
  <c r="B1733" i="2"/>
  <c r="D1733" i="2"/>
  <c r="E1733" i="2"/>
  <c r="F1733" i="2"/>
  <c r="G1733" i="2"/>
  <c r="B1734" i="2"/>
  <c r="D1734" i="2"/>
  <c r="E1734" i="2"/>
  <c r="F1734" i="2"/>
  <c r="G1734" i="2"/>
  <c r="B1735" i="2"/>
  <c r="D1735" i="2"/>
  <c r="E1735" i="2"/>
  <c r="F1735" i="2"/>
  <c r="G1735" i="2"/>
  <c r="B1736" i="2"/>
  <c r="D1736" i="2"/>
  <c r="E1736" i="2"/>
  <c r="F1736" i="2"/>
  <c r="G1736" i="2"/>
  <c r="B1737" i="2"/>
  <c r="D1737" i="2"/>
  <c r="E1737" i="2"/>
  <c r="F1737" i="2"/>
  <c r="G1737" i="2"/>
  <c r="B1738" i="2"/>
  <c r="D1738" i="2"/>
  <c r="E1738" i="2"/>
  <c r="F1738" i="2"/>
  <c r="G1738" i="2"/>
  <c r="B1739" i="2"/>
  <c r="D1739" i="2"/>
  <c r="E1739" i="2"/>
  <c r="F1739" i="2"/>
  <c r="G1739" i="2"/>
  <c r="B1740" i="2"/>
  <c r="D1740" i="2"/>
  <c r="E1740" i="2"/>
  <c r="F1740" i="2"/>
  <c r="G1740" i="2"/>
  <c r="B1741" i="2"/>
  <c r="D1741" i="2"/>
  <c r="E1741" i="2"/>
  <c r="F1741" i="2"/>
  <c r="G1741" i="2"/>
  <c r="B1742" i="2"/>
  <c r="D1742" i="2"/>
  <c r="E1742" i="2"/>
  <c r="F1742" i="2"/>
  <c r="G1742" i="2"/>
  <c r="B1743" i="2"/>
  <c r="D1743" i="2"/>
  <c r="E1743" i="2"/>
  <c r="F1743" i="2"/>
  <c r="G1743" i="2"/>
  <c r="B1744" i="2"/>
  <c r="D1744" i="2"/>
  <c r="E1744" i="2"/>
  <c r="F1744" i="2"/>
  <c r="G1744" i="2"/>
  <c r="B1745" i="2"/>
  <c r="D1745" i="2"/>
  <c r="E1745" i="2"/>
  <c r="F1745" i="2"/>
  <c r="G1745" i="2"/>
  <c r="B1746" i="2"/>
  <c r="D1746" i="2"/>
  <c r="E1746" i="2"/>
  <c r="F1746" i="2"/>
  <c r="G1746" i="2"/>
  <c r="B1747" i="2"/>
  <c r="D1747" i="2"/>
  <c r="E1747" i="2"/>
  <c r="F1747" i="2"/>
  <c r="G1747" i="2"/>
  <c r="B1748" i="2"/>
  <c r="D1748" i="2"/>
  <c r="E1748" i="2"/>
  <c r="F1748" i="2"/>
  <c r="G1748" i="2"/>
  <c r="B1749" i="2"/>
  <c r="D1749" i="2"/>
  <c r="E1749" i="2"/>
  <c r="F1749" i="2"/>
  <c r="G1749" i="2"/>
  <c r="B1750" i="2"/>
  <c r="D1750" i="2"/>
  <c r="E1750" i="2"/>
  <c r="F1750" i="2"/>
  <c r="G1750" i="2"/>
  <c r="B1751" i="2"/>
  <c r="D1751" i="2"/>
  <c r="E1751" i="2"/>
  <c r="F1751" i="2"/>
  <c r="G1751" i="2"/>
  <c r="B1752" i="2"/>
  <c r="D1752" i="2"/>
  <c r="E1752" i="2"/>
  <c r="F1752" i="2"/>
  <c r="G1752" i="2"/>
  <c r="B1753" i="2"/>
  <c r="D1753" i="2"/>
  <c r="E1753" i="2"/>
  <c r="F1753" i="2"/>
  <c r="G1753" i="2"/>
  <c r="B1754" i="2"/>
  <c r="D1754" i="2"/>
  <c r="E1754" i="2"/>
  <c r="F1754" i="2"/>
  <c r="G1754" i="2"/>
  <c r="B1755" i="2"/>
  <c r="D1755" i="2"/>
  <c r="E1755" i="2"/>
  <c r="F1755" i="2"/>
  <c r="G1755" i="2"/>
  <c r="B1756" i="2"/>
  <c r="D1756" i="2"/>
  <c r="E1756" i="2"/>
  <c r="F1756" i="2"/>
  <c r="G1756" i="2"/>
  <c r="B1757" i="2"/>
  <c r="D1757" i="2"/>
  <c r="E1757" i="2"/>
  <c r="F1757" i="2"/>
  <c r="G1757" i="2"/>
  <c r="B1758" i="2"/>
  <c r="D1758" i="2"/>
  <c r="E1758" i="2"/>
  <c r="F1758" i="2"/>
  <c r="G1758" i="2"/>
  <c r="B1759" i="2"/>
  <c r="D1759" i="2"/>
  <c r="E1759" i="2"/>
  <c r="F1759" i="2"/>
  <c r="G1759" i="2"/>
  <c r="B1760" i="2"/>
  <c r="D1760" i="2"/>
  <c r="E1760" i="2"/>
  <c r="F1760" i="2"/>
  <c r="G1760" i="2"/>
  <c r="B1761" i="2"/>
  <c r="D1761" i="2"/>
  <c r="E1761" i="2"/>
  <c r="F1761" i="2"/>
  <c r="G1761" i="2"/>
  <c r="B1762" i="2"/>
  <c r="D1762" i="2"/>
  <c r="E1762" i="2"/>
  <c r="F1762" i="2"/>
  <c r="G1762" i="2"/>
  <c r="B1763" i="2"/>
  <c r="D1763" i="2"/>
  <c r="E1763" i="2"/>
  <c r="F1763" i="2"/>
  <c r="G1763" i="2"/>
  <c r="B1764" i="2"/>
  <c r="D1764" i="2"/>
  <c r="E1764" i="2"/>
  <c r="F1764" i="2"/>
  <c r="G1764" i="2"/>
  <c r="B1765" i="2"/>
  <c r="D1765" i="2"/>
  <c r="E1765" i="2"/>
  <c r="F1765" i="2"/>
  <c r="G1765" i="2"/>
  <c r="B1766" i="2"/>
  <c r="D1766" i="2"/>
  <c r="E1766" i="2"/>
  <c r="F1766" i="2"/>
  <c r="G1766" i="2"/>
  <c r="B1767" i="2"/>
  <c r="D1767" i="2"/>
  <c r="E1767" i="2"/>
  <c r="F1767" i="2"/>
  <c r="G1767" i="2"/>
  <c r="B1768" i="2"/>
  <c r="D1768" i="2"/>
  <c r="E1768" i="2"/>
  <c r="F1768" i="2"/>
  <c r="G1768" i="2"/>
  <c r="B1769" i="2"/>
  <c r="D1769" i="2"/>
  <c r="E1769" i="2"/>
  <c r="F1769" i="2"/>
  <c r="G1769" i="2"/>
  <c r="B1770" i="2"/>
  <c r="D1770" i="2"/>
  <c r="E1770" i="2"/>
  <c r="F1770" i="2"/>
  <c r="G1770" i="2"/>
  <c r="B1771" i="2"/>
  <c r="D1771" i="2"/>
  <c r="E1771" i="2"/>
  <c r="F1771" i="2"/>
  <c r="G1771" i="2"/>
  <c r="B1772" i="2"/>
  <c r="D1772" i="2"/>
  <c r="E1772" i="2"/>
  <c r="F1772" i="2"/>
  <c r="G1772" i="2"/>
  <c r="B1773" i="2"/>
  <c r="D1773" i="2"/>
  <c r="E1773" i="2"/>
  <c r="F1773" i="2"/>
  <c r="G1773" i="2"/>
  <c r="B1774" i="2"/>
  <c r="D1774" i="2"/>
  <c r="E1774" i="2"/>
  <c r="F1774" i="2"/>
  <c r="G1774" i="2"/>
  <c r="B1775" i="2"/>
  <c r="D1775" i="2"/>
  <c r="E1775" i="2"/>
  <c r="F1775" i="2"/>
  <c r="G1775" i="2"/>
  <c r="B1776" i="2"/>
  <c r="D1776" i="2"/>
  <c r="E1776" i="2"/>
  <c r="F1776" i="2"/>
  <c r="G1776" i="2"/>
  <c r="B1777" i="2"/>
  <c r="D1777" i="2"/>
  <c r="E1777" i="2"/>
  <c r="F1777" i="2"/>
  <c r="G1777" i="2"/>
  <c r="B1778" i="2"/>
  <c r="D1778" i="2"/>
  <c r="E1778" i="2"/>
  <c r="F1778" i="2"/>
  <c r="G1778" i="2"/>
  <c r="B1779" i="2"/>
  <c r="D1779" i="2"/>
  <c r="E1779" i="2"/>
  <c r="F1779" i="2"/>
  <c r="G1779" i="2"/>
  <c r="B1780" i="2"/>
  <c r="D1780" i="2"/>
  <c r="E1780" i="2"/>
  <c r="F1780" i="2"/>
  <c r="G1780" i="2"/>
  <c r="B1781" i="2"/>
  <c r="D1781" i="2"/>
  <c r="E1781" i="2"/>
  <c r="F1781" i="2"/>
  <c r="G1781" i="2"/>
  <c r="B1782" i="2"/>
  <c r="D1782" i="2"/>
  <c r="E1782" i="2"/>
  <c r="F1782" i="2"/>
  <c r="G1782" i="2"/>
  <c r="B1783" i="2"/>
  <c r="D1783" i="2"/>
  <c r="E1783" i="2"/>
  <c r="F1783" i="2"/>
  <c r="G1783" i="2"/>
  <c r="B1784" i="2"/>
  <c r="D1784" i="2"/>
  <c r="E1784" i="2"/>
  <c r="F1784" i="2"/>
  <c r="G1784" i="2"/>
  <c r="B1785" i="2"/>
  <c r="D1785" i="2"/>
  <c r="E1785" i="2"/>
  <c r="F1785" i="2"/>
  <c r="G1785" i="2"/>
  <c r="B1786" i="2"/>
  <c r="D1786" i="2"/>
  <c r="E1786" i="2"/>
  <c r="F1786" i="2"/>
  <c r="G1786" i="2"/>
  <c r="B1787" i="2"/>
  <c r="D1787" i="2"/>
  <c r="E1787" i="2"/>
  <c r="F1787" i="2"/>
  <c r="G1787" i="2"/>
  <c r="B1788" i="2"/>
  <c r="D1788" i="2"/>
  <c r="E1788" i="2"/>
  <c r="F1788" i="2"/>
  <c r="G1788" i="2"/>
  <c r="B1789" i="2"/>
  <c r="D1789" i="2"/>
  <c r="E1789" i="2"/>
  <c r="F1789" i="2"/>
  <c r="G1789" i="2"/>
  <c r="B1790" i="2"/>
  <c r="D1790" i="2"/>
  <c r="E1790" i="2"/>
  <c r="F1790" i="2"/>
  <c r="G1790" i="2"/>
  <c r="B1791" i="2"/>
  <c r="D1791" i="2"/>
  <c r="E1791" i="2"/>
  <c r="F1791" i="2"/>
  <c r="G1791" i="2"/>
  <c r="B1792" i="2"/>
  <c r="D1792" i="2"/>
  <c r="E1792" i="2"/>
  <c r="F1792" i="2"/>
  <c r="G1792" i="2"/>
  <c r="B1793" i="2"/>
  <c r="D1793" i="2"/>
  <c r="E1793" i="2"/>
  <c r="F1793" i="2"/>
  <c r="G1793" i="2"/>
  <c r="B1794" i="2"/>
  <c r="D1794" i="2"/>
  <c r="E1794" i="2"/>
  <c r="F1794" i="2"/>
  <c r="G1794" i="2"/>
  <c r="B1795" i="2"/>
  <c r="D1795" i="2"/>
  <c r="E1795" i="2"/>
  <c r="F1795" i="2"/>
  <c r="G1795" i="2"/>
  <c r="B1796" i="2"/>
  <c r="D1796" i="2"/>
  <c r="E1796" i="2"/>
  <c r="F1796" i="2"/>
  <c r="G1796" i="2"/>
  <c r="B1797" i="2"/>
  <c r="D1797" i="2"/>
  <c r="E1797" i="2"/>
  <c r="F1797" i="2"/>
  <c r="G1797" i="2"/>
  <c r="B1798" i="2"/>
  <c r="D1798" i="2"/>
  <c r="E1798" i="2"/>
  <c r="F1798" i="2"/>
  <c r="G1798" i="2"/>
  <c r="B1799" i="2"/>
  <c r="D1799" i="2"/>
  <c r="E1799" i="2"/>
  <c r="F1799" i="2"/>
  <c r="G1799" i="2"/>
  <c r="B1800" i="2"/>
  <c r="D1800" i="2"/>
  <c r="E1800" i="2"/>
  <c r="F1800" i="2"/>
  <c r="G1800" i="2"/>
  <c r="B1801" i="2"/>
  <c r="D1801" i="2"/>
  <c r="E1801" i="2"/>
  <c r="F1801" i="2"/>
  <c r="G1801" i="2"/>
  <c r="B1802" i="2"/>
  <c r="D1802" i="2"/>
  <c r="E1802" i="2"/>
  <c r="F1802" i="2"/>
  <c r="G1802" i="2"/>
  <c r="B1803" i="2"/>
  <c r="D1803" i="2"/>
  <c r="E1803" i="2"/>
  <c r="F1803" i="2"/>
  <c r="G1803" i="2"/>
  <c r="B1804" i="2"/>
  <c r="D1804" i="2"/>
  <c r="E1804" i="2"/>
  <c r="F1804" i="2"/>
  <c r="G1804" i="2"/>
  <c r="B1805" i="2"/>
  <c r="D1805" i="2"/>
  <c r="E1805" i="2"/>
  <c r="F1805" i="2"/>
  <c r="G1805" i="2"/>
  <c r="B1806" i="2"/>
  <c r="D1806" i="2"/>
  <c r="E1806" i="2"/>
  <c r="F1806" i="2"/>
  <c r="G1806" i="2"/>
  <c r="B1807" i="2"/>
  <c r="D1807" i="2"/>
  <c r="E1807" i="2"/>
  <c r="F1807" i="2"/>
  <c r="G1807" i="2"/>
  <c r="B1808" i="2"/>
  <c r="D1808" i="2"/>
  <c r="E1808" i="2"/>
  <c r="F1808" i="2"/>
  <c r="G1808" i="2"/>
  <c r="B1809" i="2"/>
  <c r="D1809" i="2"/>
  <c r="E1809" i="2"/>
  <c r="F1809" i="2"/>
  <c r="G1809" i="2"/>
  <c r="B1810" i="2"/>
  <c r="D1810" i="2"/>
  <c r="E1810" i="2"/>
  <c r="F1810" i="2"/>
  <c r="G1810" i="2"/>
  <c r="B1811" i="2"/>
  <c r="D1811" i="2"/>
  <c r="E1811" i="2"/>
  <c r="F1811" i="2"/>
  <c r="G1811" i="2"/>
  <c r="B1812" i="2"/>
  <c r="D1812" i="2"/>
  <c r="E1812" i="2"/>
  <c r="F1812" i="2"/>
  <c r="G1812" i="2"/>
  <c r="B1813" i="2"/>
  <c r="D1813" i="2"/>
  <c r="E1813" i="2"/>
  <c r="F1813" i="2"/>
  <c r="G1813" i="2"/>
  <c r="B1814" i="2"/>
  <c r="D1814" i="2"/>
  <c r="E1814" i="2"/>
  <c r="F1814" i="2"/>
  <c r="G1814" i="2"/>
  <c r="B1815" i="2"/>
  <c r="D1815" i="2"/>
  <c r="E1815" i="2"/>
  <c r="F1815" i="2"/>
  <c r="G1815" i="2"/>
  <c r="B1816" i="2"/>
  <c r="D1816" i="2"/>
  <c r="E1816" i="2"/>
  <c r="F1816" i="2"/>
  <c r="G1816" i="2"/>
  <c r="B1817" i="2"/>
  <c r="D1817" i="2"/>
  <c r="E1817" i="2"/>
  <c r="F1817" i="2"/>
  <c r="G1817" i="2"/>
  <c r="B1818" i="2"/>
  <c r="D1818" i="2"/>
  <c r="E1818" i="2"/>
  <c r="F1818" i="2"/>
  <c r="G1818" i="2"/>
  <c r="B1819" i="2"/>
  <c r="D1819" i="2"/>
  <c r="E1819" i="2"/>
  <c r="F1819" i="2"/>
  <c r="G1819" i="2"/>
  <c r="B1820" i="2"/>
  <c r="D1820" i="2"/>
  <c r="E1820" i="2"/>
  <c r="F1820" i="2"/>
  <c r="G1820" i="2"/>
  <c r="B1821" i="2"/>
  <c r="D1821" i="2"/>
  <c r="E1821" i="2"/>
  <c r="F1821" i="2"/>
  <c r="G1821" i="2"/>
  <c r="B1822" i="2"/>
  <c r="D1822" i="2"/>
  <c r="E1822" i="2"/>
  <c r="F1822" i="2"/>
  <c r="G1822" i="2"/>
  <c r="B1823" i="2"/>
  <c r="D1823" i="2"/>
  <c r="E1823" i="2"/>
  <c r="F1823" i="2"/>
  <c r="G1823" i="2"/>
  <c r="B1824" i="2"/>
  <c r="D1824" i="2"/>
  <c r="E1824" i="2"/>
  <c r="F1824" i="2"/>
  <c r="G1824" i="2"/>
  <c r="B1825" i="2"/>
  <c r="D1825" i="2"/>
  <c r="E1825" i="2"/>
  <c r="F1825" i="2"/>
  <c r="G1825" i="2"/>
  <c r="B1826" i="2"/>
  <c r="D1826" i="2"/>
  <c r="E1826" i="2"/>
  <c r="F1826" i="2"/>
  <c r="G1826" i="2"/>
  <c r="B1827" i="2"/>
  <c r="D1827" i="2"/>
  <c r="E1827" i="2"/>
  <c r="F1827" i="2"/>
  <c r="G1827" i="2"/>
  <c r="B1828" i="2"/>
  <c r="D1828" i="2"/>
  <c r="E1828" i="2"/>
  <c r="F1828" i="2"/>
  <c r="G1828" i="2"/>
  <c r="B1829" i="2"/>
  <c r="D1829" i="2"/>
  <c r="E1829" i="2"/>
  <c r="F1829" i="2"/>
  <c r="G1829" i="2"/>
  <c r="B1830" i="2"/>
  <c r="D1830" i="2"/>
  <c r="E1830" i="2"/>
  <c r="F1830" i="2"/>
  <c r="G1830" i="2"/>
  <c r="B1831" i="2"/>
  <c r="D1831" i="2"/>
  <c r="E1831" i="2"/>
  <c r="F1831" i="2"/>
  <c r="G1831" i="2"/>
  <c r="B1832" i="2"/>
  <c r="D1832" i="2"/>
  <c r="E1832" i="2"/>
  <c r="F1832" i="2"/>
  <c r="G1832" i="2"/>
  <c r="B1833" i="2"/>
  <c r="D1833" i="2"/>
  <c r="E1833" i="2"/>
  <c r="F1833" i="2"/>
  <c r="G1833" i="2"/>
  <c r="B1834" i="2"/>
  <c r="D1834" i="2"/>
  <c r="E1834" i="2"/>
  <c r="F1834" i="2"/>
  <c r="G1834" i="2"/>
  <c r="B1835" i="2"/>
  <c r="D1835" i="2"/>
  <c r="E1835" i="2"/>
  <c r="F1835" i="2"/>
  <c r="G1835" i="2"/>
  <c r="B1836" i="2"/>
  <c r="D1836" i="2"/>
  <c r="E1836" i="2"/>
  <c r="F1836" i="2"/>
  <c r="G1836" i="2"/>
  <c r="B1837" i="2"/>
  <c r="D1837" i="2"/>
  <c r="E1837" i="2"/>
  <c r="F1837" i="2"/>
  <c r="G1837" i="2"/>
  <c r="B1838" i="2"/>
  <c r="D1838" i="2"/>
  <c r="E1838" i="2"/>
  <c r="F1838" i="2"/>
  <c r="G1838" i="2"/>
  <c r="B1839" i="2"/>
  <c r="D1839" i="2"/>
  <c r="E1839" i="2"/>
  <c r="F1839" i="2"/>
  <c r="G1839" i="2"/>
  <c r="B1840" i="2"/>
  <c r="D1840" i="2"/>
  <c r="E1840" i="2"/>
  <c r="F1840" i="2"/>
  <c r="G1840" i="2"/>
  <c r="B1841" i="2"/>
  <c r="D1841" i="2"/>
  <c r="E1841" i="2"/>
  <c r="F1841" i="2"/>
  <c r="G1841" i="2"/>
  <c r="B1842" i="2"/>
  <c r="D1842" i="2"/>
  <c r="E1842" i="2"/>
  <c r="F1842" i="2"/>
  <c r="G1842" i="2"/>
  <c r="B1843" i="2"/>
  <c r="D1843" i="2"/>
  <c r="E1843" i="2"/>
  <c r="F1843" i="2"/>
  <c r="G1843" i="2"/>
  <c r="B1844" i="2"/>
  <c r="D1844" i="2"/>
  <c r="E1844" i="2"/>
  <c r="F1844" i="2"/>
  <c r="G1844" i="2"/>
  <c r="B1845" i="2"/>
  <c r="D1845" i="2"/>
  <c r="E1845" i="2"/>
  <c r="F1845" i="2"/>
  <c r="G1845" i="2"/>
  <c r="B1846" i="2"/>
  <c r="D1846" i="2"/>
  <c r="E1846" i="2"/>
  <c r="F1846" i="2"/>
  <c r="G1846" i="2"/>
  <c r="B1847" i="2"/>
  <c r="D1847" i="2"/>
  <c r="E1847" i="2"/>
  <c r="F1847" i="2"/>
  <c r="G1847" i="2"/>
  <c r="B1848" i="2"/>
  <c r="D1848" i="2"/>
  <c r="E1848" i="2"/>
  <c r="F1848" i="2"/>
  <c r="G1848" i="2"/>
  <c r="B1849" i="2"/>
  <c r="D1849" i="2"/>
  <c r="E1849" i="2"/>
  <c r="F1849" i="2"/>
  <c r="G1849" i="2"/>
  <c r="B1850" i="2"/>
  <c r="D1850" i="2"/>
  <c r="E1850" i="2"/>
  <c r="F1850" i="2"/>
  <c r="G1850" i="2"/>
  <c r="B1851" i="2"/>
  <c r="D1851" i="2"/>
  <c r="E1851" i="2"/>
  <c r="F1851" i="2"/>
  <c r="G1851" i="2"/>
  <c r="B1852" i="2"/>
  <c r="D1852" i="2"/>
  <c r="E1852" i="2"/>
  <c r="F1852" i="2"/>
  <c r="G1852" i="2"/>
  <c r="B1853" i="2"/>
  <c r="D1853" i="2"/>
  <c r="E1853" i="2"/>
  <c r="F1853" i="2"/>
  <c r="G1853" i="2"/>
  <c r="B1854" i="2"/>
  <c r="D1854" i="2"/>
  <c r="E1854" i="2"/>
  <c r="F1854" i="2"/>
  <c r="G1854" i="2"/>
  <c r="B1855" i="2"/>
  <c r="D1855" i="2"/>
  <c r="E1855" i="2"/>
  <c r="F1855" i="2"/>
  <c r="G1855" i="2"/>
  <c r="B1856" i="2"/>
  <c r="D1856" i="2"/>
  <c r="E1856" i="2"/>
  <c r="F1856" i="2"/>
  <c r="G1856" i="2"/>
  <c r="B1857" i="2"/>
  <c r="D1857" i="2"/>
  <c r="E1857" i="2"/>
  <c r="F1857" i="2"/>
  <c r="G1857" i="2"/>
  <c r="B1858" i="2"/>
  <c r="D1858" i="2"/>
  <c r="E1858" i="2"/>
  <c r="F1858" i="2"/>
  <c r="G1858" i="2"/>
  <c r="B1859" i="2"/>
  <c r="D1859" i="2"/>
  <c r="E1859" i="2"/>
  <c r="F1859" i="2"/>
  <c r="G1859" i="2"/>
  <c r="B1860" i="2"/>
  <c r="D1860" i="2"/>
  <c r="E1860" i="2"/>
  <c r="F1860" i="2"/>
  <c r="G1860" i="2"/>
  <c r="B1861" i="2"/>
  <c r="D1861" i="2"/>
  <c r="E1861" i="2"/>
  <c r="F1861" i="2"/>
  <c r="G1861" i="2"/>
  <c r="B1862" i="2"/>
  <c r="D1862" i="2"/>
  <c r="E1862" i="2"/>
  <c r="F1862" i="2"/>
  <c r="G1862" i="2"/>
  <c r="B1863" i="2"/>
  <c r="D1863" i="2"/>
  <c r="E1863" i="2"/>
  <c r="F1863" i="2"/>
  <c r="G1863" i="2"/>
  <c r="B1864" i="2"/>
  <c r="D1864" i="2"/>
  <c r="E1864" i="2"/>
  <c r="F1864" i="2"/>
  <c r="G1864" i="2"/>
  <c r="B1865" i="2"/>
  <c r="D1865" i="2"/>
  <c r="E1865" i="2"/>
  <c r="F1865" i="2"/>
  <c r="G1865" i="2"/>
  <c r="B1866" i="2"/>
  <c r="D1866" i="2"/>
  <c r="E1866" i="2"/>
  <c r="F1866" i="2"/>
  <c r="G1866" i="2"/>
  <c r="B1867" i="2"/>
  <c r="D1867" i="2"/>
  <c r="E1867" i="2"/>
  <c r="F1867" i="2"/>
  <c r="G1867" i="2"/>
  <c r="B1868" i="2"/>
  <c r="D1868" i="2"/>
  <c r="E1868" i="2"/>
  <c r="F1868" i="2"/>
  <c r="G1868" i="2"/>
  <c r="B1869" i="2"/>
  <c r="D1869" i="2"/>
  <c r="E1869" i="2"/>
  <c r="F1869" i="2"/>
  <c r="G1869" i="2"/>
  <c r="B1870" i="2"/>
  <c r="D1870" i="2"/>
  <c r="E1870" i="2"/>
  <c r="F1870" i="2"/>
  <c r="G1870" i="2"/>
  <c r="B1871" i="2"/>
  <c r="D1871" i="2"/>
  <c r="E1871" i="2"/>
  <c r="F1871" i="2"/>
  <c r="G1871" i="2"/>
  <c r="B1872" i="2"/>
  <c r="D1872" i="2"/>
  <c r="E1872" i="2"/>
  <c r="F1872" i="2"/>
  <c r="G1872" i="2"/>
  <c r="B1873" i="2"/>
  <c r="D1873" i="2"/>
  <c r="E1873" i="2"/>
  <c r="F1873" i="2"/>
  <c r="G1873" i="2"/>
  <c r="B1874" i="2"/>
  <c r="D1874" i="2"/>
  <c r="E1874" i="2"/>
  <c r="F1874" i="2"/>
  <c r="G1874" i="2"/>
  <c r="B1875" i="2"/>
  <c r="D1875" i="2"/>
  <c r="E1875" i="2"/>
  <c r="F1875" i="2"/>
  <c r="G1875" i="2"/>
  <c r="B1876" i="2"/>
  <c r="D1876" i="2"/>
  <c r="E1876" i="2"/>
  <c r="F1876" i="2"/>
  <c r="G1876" i="2"/>
  <c r="B1877" i="2"/>
  <c r="D1877" i="2"/>
  <c r="E1877" i="2"/>
  <c r="F1877" i="2"/>
  <c r="G1877" i="2"/>
  <c r="B1878" i="2"/>
  <c r="D1878" i="2"/>
  <c r="E1878" i="2"/>
  <c r="F1878" i="2"/>
  <c r="G1878" i="2"/>
  <c r="B1879" i="2"/>
  <c r="D1879" i="2"/>
  <c r="E1879" i="2"/>
  <c r="F1879" i="2"/>
  <c r="G1879" i="2"/>
  <c r="B1880" i="2"/>
  <c r="D1880" i="2"/>
  <c r="E1880" i="2"/>
  <c r="F1880" i="2"/>
  <c r="G1880" i="2"/>
  <c r="B1881" i="2"/>
  <c r="D1881" i="2"/>
  <c r="E1881" i="2"/>
  <c r="F1881" i="2"/>
  <c r="G1881" i="2"/>
  <c r="B1882" i="2"/>
  <c r="D1882" i="2"/>
  <c r="E1882" i="2"/>
  <c r="F1882" i="2"/>
  <c r="G1882" i="2"/>
  <c r="B1883" i="2"/>
  <c r="D1883" i="2"/>
  <c r="E1883" i="2"/>
  <c r="F1883" i="2"/>
  <c r="G1883" i="2"/>
  <c r="B1884" i="2"/>
  <c r="D1884" i="2"/>
  <c r="E1884" i="2"/>
  <c r="F1884" i="2"/>
  <c r="G1884" i="2"/>
  <c r="B1885" i="2"/>
  <c r="D1885" i="2"/>
  <c r="E1885" i="2"/>
  <c r="F1885" i="2"/>
  <c r="G1885" i="2"/>
  <c r="B1886" i="2"/>
  <c r="D1886" i="2"/>
  <c r="E1886" i="2"/>
  <c r="F1886" i="2"/>
  <c r="G1886" i="2"/>
  <c r="B1887" i="2"/>
  <c r="D1887" i="2"/>
  <c r="E1887" i="2"/>
  <c r="F1887" i="2"/>
  <c r="G1887" i="2"/>
  <c r="B1888" i="2"/>
  <c r="D1888" i="2"/>
  <c r="E1888" i="2"/>
  <c r="F1888" i="2"/>
  <c r="G1888" i="2"/>
  <c r="B1889" i="2"/>
  <c r="D1889" i="2"/>
  <c r="E1889" i="2"/>
  <c r="F1889" i="2"/>
  <c r="G1889" i="2"/>
  <c r="B1890" i="2"/>
  <c r="D1890" i="2"/>
  <c r="E1890" i="2"/>
  <c r="F1890" i="2"/>
  <c r="G1890" i="2"/>
  <c r="B1891" i="2"/>
  <c r="D1891" i="2"/>
  <c r="E1891" i="2"/>
  <c r="F1891" i="2"/>
  <c r="G1891" i="2"/>
  <c r="B1892" i="2"/>
  <c r="D1892" i="2"/>
  <c r="E1892" i="2"/>
  <c r="F1892" i="2"/>
  <c r="G1892" i="2"/>
  <c r="B1893" i="2"/>
  <c r="D1893" i="2"/>
  <c r="E1893" i="2"/>
  <c r="F1893" i="2"/>
  <c r="G1893" i="2"/>
  <c r="B1894" i="2"/>
  <c r="D1894" i="2"/>
  <c r="E1894" i="2"/>
  <c r="F1894" i="2"/>
  <c r="G1894" i="2"/>
  <c r="B1895" i="2"/>
  <c r="D1895" i="2"/>
  <c r="E1895" i="2"/>
  <c r="F1895" i="2"/>
  <c r="G1895" i="2"/>
  <c r="B1896" i="2"/>
  <c r="D1896" i="2"/>
  <c r="E1896" i="2"/>
  <c r="F1896" i="2"/>
  <c r="G1896" i="2"/>
  <c r="B1897" i="2"/>
  <c r="D1897" i="2"/>
  <c r="E1897" i="2"/>
  <c r="F1897" i="2"/>
  <c r="G1897" i="2"/>
  <c r="B1898" i="2"/>
  <c r="D1898" i="2"/>
  <c r="E1898" i="2"/>
  <c r="F1898" i="2"/>
  <c r="G1898" i="2"/>
  <c r="B1899" i="2"/>
  <c r="D1899" i="2"/>
  <c r="E1899" i="2"/>
  <c r="F1899" i="2"/>
  <c r="G1899" i="2"/>
  <c r="B1900" i="2"/>
  <c r="D1900" i="2"/>
  <c r="E1900" i="2"/>
  <c r="F1900" i="2"/>
  <c r="G1900" i="2"/>
  <c r="B1901" i="2"/>
  <c r="D1901" i="2"/>
  <c r="E1901" i="2"/>
  <c r="F1901" i="2"/>
  <c r="G1901" i="2"/>
  <c r="B1902" i="2"/>
  <c r="D1902" i="2"/>
  <c r="E1902" i="2"/>
  <c r="F1902" i="2"/>
  <c r="G1902" i="2"/>
  <c r="B1903" i="2"/>
  <c r="D1903" i="2"/>
  <c r="E1903" i="2"/>
  <c r="F1903" i="2"/>
  <c r="G1903" i="2"/>
  <c r="B1904" i="2"/>
  <c r="D1904" i="2"/>
  <c r="E1904" i="2"/>
  <c r="F1904" i="2"/>
  <c r="G1904" i="2"/>
  <c r="B1905" i="2"/>
  <c r="D1905" i="2"/>
  <c r="E1905" i="2"/>
  <c r="F1905" i="2"/>
  <c r="G1905" i="2"/>
  <c r="B1906" i="2"/>
  <c r="D1906" i="2"/>
  <c r="E1906" i="2"/>
  <c r="F1906" i="2"/>
  <c r="G1906" i="2"/>
  <c r="B1907" i="2"/>
  <c r="D1907" i="2"/>
  <c r="E1907" i="2"/>
  <c r="F1907" i="2"/>
  <c r="G1907" i="2"/>
  <c r="B1908" i="2"/>
  <c r="D1908" i="2"/>
  <c r="E1908" i="2"/>
  <c r="F1908" i="2"/>
  <c r="G1908" i="2"/>
  <c r="B1909" i="2"/>
  <c r="D1909" i="2"/>
  <c r="E1909" i="2"/>
  <c r="F1909" i="2"/>
  <c r="G1909" i="2"/>
  <c r="B1910" i="2"/>
  <c r="D1910" i="2"/>
  <c r="E1910" i="2"/>
  <c r="F1910" i="2"/>
  <c r="G1910" i="2"/>
  <c r="B1911" i="2"/>
  <c r="D1911" i="2"/>
  <c r="E1911" i="2"/>
  <c r="F1911" i="2"/>
  <c r="G1911" i="2"/>
  <c r="B1912" i="2"/>
  <c r="D1912" i="2"/>
  <c r="E1912" i="2"/>
  <c r="F1912" i="2"/>
  <c r="G1912" i="2"/>
  <c r="B1913" i="2"/>
  <c r="D1913" i="2"/>
  <c r="E1913" i="2"/>
  <c r="F1913" i="2"/>
  <c r="G1913" i="2"/>
  <c r="B1914" i="2"/>
  <c r="D1914" i="2"/>
  <c r="E1914" i="2"/>
  <c r="F1914" i="2"/>
  <c r="G1914" i="2"/>
  <c r="B1915" i="2"/>
  <c r="D1915" i="2"/>
  <c r="E1915" i="2"/>
  <c r="F1915" i="2"/>
  <c r="G1915" i="2"/>
  <c r="B1916" i="2"/>
  <c r="D1916" i="2"/>
  <c r="E1916" i="2"/>
  <c r="F1916" i="2"/>
  <c r="G1916" i="2"/>
  <c r="B1917" i="2"/>
  <c r="D1917" i="2"/>
  <c r="E1917" i="2"/>
  <c r="F1917" i="2"/>
  <c r="G1917" i="2"/>
  <c r="B1918" i="2"/>
  <c r="D1918" i="2"/>
  <c r="E1918" i="2"/>
  <c r="F1918" i="2"/>
  <c r="G1918" i="2"/>
  <c r="B1919" i="2"/>
  <c r="D1919" i="2"/>
  <c r="E1919" i="2"/>
  <c r="F1919" i="2"/>
  <c r="G1919" i="2"/>
  <c r="B1920" i="2"/>
  <c r="D1920" i="2"/>
  <c r="E1920" i="2"/>
  <c r="F1920" i="2"/>
  <c r="G1920" i="2"/>
  <c r="B1921" i="2"/>
  <c r="D1921" i="2"/>
  <c r="E1921" i="2"/>
  <c r="F1921" i="2"/>
  <c r="G1921" i="2"/>
  <c r="B1922" i="2"/>
  <c r="D1922" i="2"/>
  <c r="E1922" i="2"/>
  <c r="F1922" i="2"/>
  <c r="G1922" i="2"/>
  <c r="B1923" i="2"/>
  <c r="D1923" i="2"/>
  <c r="E1923" i="2"/>
  <c r="F1923" i="2"/>
  <c r="G1923" i="2"/>
  <c r="B1924" i="2"/>
  <c r="D1924" i="2"/>
  <c r="E1924" i="2"/>
  <c r="F1924" i="2"/>
  <c r="G1924" i="2"/>
  <c r="B1925" i="2"/>
  <c r="D1925" i="2"/>
  <c r="E1925" i="2"/>
  <c r="F1925" i="2"/>
  <c r="G1925" i="2"/>
  <c r="B1926" i="2"/>
  <c r="D1926" i="2"/>
  <c r="E1926" i="2"/>
  <c r="F1926" i="2"/>
  <c r="G1926" i="2"/>
  <c r="B1927" i="2"/>
  <c r="D1927" i="2"/>
  <c r="E1927" i="2"/>
  <c r="F1927" i="2"/>
  <c r="G1927" i="2"/>
  <c r="B1928" i="2"/>
  <c r="D1928" i="2"/>
  <c r="E1928" i="2"/>
  <c r="F1928" i="2"/>
  <c r="G1928" i="2"/>
  <c r="B1929" i="2"/>
  <c r="D1929" i="2"/>
  <c r="E1929" i="2"/>
  <c r="F1929" i="2"/>
  <c r="G1929" i="2"/>
  <c r="B1930" i="2"/>
  <c r="D1930" i="2"/>
  <c r="E1930" i="2"/>
  <c r="F1930" i="2"/>
  <c r="G1930" i="2"/>
  <c r="B1931" i="2"/>
  <c r="D1931" i="2"/>
  <c r="E1931" i="2"/>
  <c r="F1931" i="2"/>
  <c r="G1931" i="2"/>
  <c r="B1932" i="2"/>
  <c r="D1932" i="2"/>
  <c r="E1932" i="2"/>
  <c r="F1932" i="2"/>
  <c r="G1932" i="2"/>
  <c r="B1933" i="2"/>
  <c r="D1933" i="2"/>
  <c r="E1933" i="2"/>
  <c r="F1933" i="2"/>
  <c r="G1933" i="2"/>
  <c r="B1934" i="2"/>
  <c r="D1934" i="2"/>
  <c r="E1934" i="2"/>
  <c r="F1934" i="2"/>
  <c r="G1934" i="2"/>
  <c r="B1935" i="2"/>
  <c r="D1935" i="2"/>
  <c r="E1935" i="2"/>
  <c r="F1935" i="2"/>
  <c r="G1935" i="2"/>
  <c r="B1936" i="2"/>
  <c r="D1936" i="2"/>
  <c r="E1936" i="2"/>
  <c r="F1936" i="2"/>
  <c r="G1936" i="2"/>
  <c r="B1937" i="2"/>
  <c r="D1937" i="2"/>
  <c r="E1937" i="2"/>
  <c r="F1937" i="2"/>
  <c r="G1937" i="2"/>
  <c r="B1938" i="2"/>
  <c r="D1938" i="2"/>
  <c r="E1938" i="2"/>
  <c r="F1938" i="2"/>
  <c r="G1938" i="2"/>
  <c r="B1939" i="2"/>
  <c r="D1939" i="2"/>
  <c r="E1939" i="2"/>
  <c r="F1939" i="2"/>
  <c r="G1939" i="2"/>
  <c r="B1940" i="2"/>
  <c r="D1940" i="2"/>
  <c r="E1940" i="2"/>
  <c r="F1940" i="2"/>
  <c r="G1940" i="2"/>
  <c r="B1941" i="2"/>
  <c r="D1941" i="2"/>
  <c r="E1941" i="2"/>
  <c r="F1941" i="2"/>
  <c r="G1941" i="2"/>
  <c r="B1942" i="2"/>
  <c r="D1942" i="2"/>
  <c r="E1942" i="2"/>
  <c r="F1942" i="2"/>
  <c r="G1942" i="2"/>
  <c r="B1943" i="2"/>
  <c r="D1943" i="2"/>
  <c r="E1943" i="2"/>
  <c r="F1943" i="2"/>
  <c r="G1943" i="2"/>
  <c r="B1944" i="2"/>
  <c r="D1944" i="2"/>
  <c r="E1944" i="2"/>
  <c r="F1944" i="2"/>
  <c r="G1944" i="2"/>
  <c r="B1945" i="2"/>
  <c r="D1945" i="2"/>
  <c r="E1945" i="2"/>
  <c r="F1945" i="2"/>
  <c r="G1945" i="2"/>
  <c r="B1946" i="2"/>
  <c r="D1946" i="2"/>
  <c r="E1946" i="2"/>
  <c r="F1946" i="2"/>
  <c r="G1946" i="2"/>
  <c r="B1947" i="2"/>
  <c r="D1947" i="2"/>
  <c r="E1947" i="2"/>
  <c r="F1947" i="2"/>
  <c r="G1947" i="2"/>
  <c r="B1948" i="2"/>
  <c r="D1948" i="2"/>
  <c r="E1948" i="2"/>
  <c r="F1948" i="2"/>
  <c r="G1948" i="2"/>
  <c r="B1949" i="2"/>
  <c r="D1949" i="2"/>
  <c r="E1949" i="2"/>
  <c r="F1949" i="2"/>
  <c r="G1949" i="2"/>
  <c r="B1950" i="2"/>
  <c r="D1950" i="2"/>
  <c r="E1950" i="2"/>
  <c r="F1950" i="2"/>
  <c r="G1950" i="2"/>
  <c r="B1951" i="2"/>
  <c r="D1951" i="2"/>
  <c r="E1951" i="2"/>
  <c r="F1951" i="2"/>
  <c r="G1951" i="2"/>
  <c r="B1952" i="2"/>
  <c r="D1952" i="2"/>
  <c r="E1952" i="2"/>
  <c r="F1952" i="2"/>
  <c r="G1952" i="2"/>
  <c r="B1953" i="2"/>
  <c r="D1953" i="2"/>
  <c r="E1953" i="2"/>
  <c r="F1953" i="2"/>
  <c r="G1953" i="2"/>
  <c r="B1954" i="2"/>
  <c r="D1954" i="2"/>
  <c r="E1954" i="2"/>
  <c r="F1954" i="2"/>
  <c r="G1954" i="2"/>
  <c r="B1955" i="2"/>
  <c r="D1955" i="2"/>
  <c r="E1955" i="2"/>
  <c r="F1955" i="2"/>
  <c r="G1955" i="2"/>
  <c r="B1956" i="2"/>
  <c r="D1956" i="2"/>
  <c r="E1956" i="2"/>
  <c r="F1956" i="2"/>
  <c r="G1956" i="2"/>
  <c r="B1957" i="2"/>
  <c r="D1957" i="2"/>
  <c r="E1957" i="2"/>
  <c r="F1957" i="2"/>
  <c r="G1957" i="2"/>
  <c r="B1958" i="2"/>
  <c r="D1958" i="2"/>
  <c r="E1958" i="2"/>
  <c r="F1958" i="2"/>
  <c r="G1958" i="2"/>
  <c r="B1959" i="2"/>
  <c r="D1959" i="2"/>
  <c r="E1959" i="2"/>
  <c r="F1959" i="2"/>
  <c r="G1959" i="2"/>
  <c r="B1960" i="2"/>
  <c r="D1960" i="2"/>
  <c r="E1960" i="2"/>
  <c r="F1960" i="2"/>
  <c r="G1960" i="2"/>
  <c r="B1961" i="2"/>
  <c r="D1961" i="2"/>
  <c r="E1961" i="2"/>
  <c r="F1961" i="2"/>
  <c r="G1961" i="2"/>
  <c r="B1962" i="2"/>
  <c r="D1962" i="2"/>
  <c r="E1962" i="2"/>
  <c r="F1962" i="2"/>
  <c r="G1962" i="2"/>
  <c r="B1963" i="2"/>
  <c r="D1963" i="2"/>
  <c r="E1963" i="2"/>
  <c r="F1963" i="2"/>
  <c r="G1963" i="2"/>
  <c r="B1964" i="2"/>
  <c r="D1964" i="2"/>
  <c r="E1964" i="2"/>
  <c r="F1964" i="2"/>
  <c r="G1964" i="2"/>
  <c r="B1965" i="2"/>
  <c r="D1965" i="2"/>
  <c r="E1965" i="2"/>
  <c r="F1965" i="2"/>
  <c r="G1965" i="2"/>
  <c r="B1966" i="2"/>
  <c r="D1966" i="2"/>
  <c r="E1966" i="2"/>
  <c r="F1966" i="2"/>
  <c r="G1966" i="2"/>
  <c r="B1967" i="2"/>
  <c r="D1967" i="2"/>
  <c r="E1967" i="2"/>
  <c r="F1967" i="2"/>
  <c r="G1967" i="2"/>
  <c r="B1968" i="2"/>
  <c r="D1968" i="2"/>
  <c r="E1968" i="2"/>
  <c r="F1968" i="2"/>
  <c r="G1968" i="2"/>
  <c r="B1969" i="2"/>
  <c r="D1969" i="2"/>
  <c r="E1969" i="2"/>
  <c r="F1969" i="2"/>
  <c r="G1969" i="2"/>
  <c r="B1970" i="2"/>
  <c r="D1970" i="2"/>
  <c r="E1970" i="2"/>
  <c r="F1970" i="2"/>
  <c r="G1970" i="2"/>
  <c r="B1971" i="2"/>
  <c r="D1971" i="2"/>
  <c r="E1971" i="2"/>
  <c r="F1971" i="2"/>
  <c r="G1971" i="2"/>
  <c r="B1972" i="2"/>
  <c r="D1972" i="2"/>
  <c r="E1972" i="2"/>
  <c r="F1972" i="2"/>
  <c r="G1972" i="2"/>
  <c r="B1973" i="2"/>
  <c r="D1973" i="2"/>
  <c r="E1973" i="2"/>
  <c r="F1973" i="2"/>
  <c r="G1973" i="2"/>
  <c r="B1974" i="2"/>
  <c r="D1974" i="2"/>
  <c r="E1974" i="2"/>
  <c r="F1974" i="2"/>
  <c r="G1974" i="2"/>
  <c r="B1975" i="2"/>
  <c r="D1975" i="2"/>
  <c r="E1975" i="2"/>
  <c r="F1975" i="2"/>
  <c r="G1975" i="2"/>
  <c r="B1976" i="2"/>
  <c r="D1976" i="2"/>
  <c r="E1976" i="2"/>
  <c r="F1976" i="2"/>
  <c r="G1976" i="2"/>
  <c r="B1977" i="2"/>
  <c r="D1977" i="2"/>
  <c r="E1977" i="2"/>
  <c r="F1977" i="2"/>
  <c r="G1977" i="2"/>
  <c r="B1978" i="2"/>
  <c r="D1978" i="2"/>
  <c r="E1978" i="2"/>
  <c r="F1978" i="2"/>
  <c r="G1978" i="2"/>
  <c r="B1979" i="2"/>
  <c r="D1979" i="2"/>
  <c r="E1979" i="2"/>
  <c r="F1979" i="2"/>
  <c r="G1979" i="2"/>
  <c r="B1980" i="2"/>
  <c r="D1980" i="2"/>
  <c r="E1980" i="2"/>
  <c r="F1980" i="2"/>
  <c r="G1980" i="2"/>
  <c r="B1981" i="2"/>
  <c r="D1981" i="2"/>
  <c r="E1981" i="2"/>
  <c r="F1981" i="2"/>
  <c r="G1981" i="2"/>
  <c r="B1982" i="2"/>
  <c r="D1982" i="2"/>
  <c r="E1982" i="2"/>
  <c r="F1982" i="2"/>
  <c r="G1982" i="2"/>
  <c r="B1983" i="2"/>
  <c r="D1983" i="2"/>
  <c r="E1983" i="2"/>
  <c r="F1983" i="2"/>
  <c r="G1983" i="2"/>
  <c r="B1984" i="2"/>
  <c r="D1984" i="2"/>
  <c r="E1984" i="2"/>
  <c r="F1984" i="2"/>
  <c r="G1984" i="2"/>
  <c r="B1985" i="2"/>
  <c r="D1985" i="2"/>
  <c r="E1985" i="2"/>
  <c r="F1985" i="2"/>
  <c r="G1985" i="2"/>
  <c r="B1986" i="2"/>
  <c r="D1986" i="2"/>
  <c r="E1986" i="2"/>
  <c r="F1986" i="2"/>
  <c r="G1986" i="2"/>
  <c r="B1987" i="2"/>
  <c r="D1987" i="2"/>
  <c r="E1987" i="2"/>
  <c r="F1987" i="2"/>
  <c r="G1987" i="2"/>
  <c r="B1988" i="2"/>
  <c r="D1988" i="2"/>
  <c r="E1988" i="2"/>
  <c r="F1988" i="2"/>
  <c r="G1988" i="2"/>
  <c r="B1989" i="2"/>
  <c r="D1989" i="2"/>
  <c r="E1989" i="2"/>
  <c r="F1989" i="2"/>
  <c r="G1989" i="2"/>
  <c r="B1990" i="2"/>
  <c r="D1990" i="2"/>
  <c r="E1990" i="2"/>
  <c r="F1990" i="2"/>
  <c r="G1990" i="2"/>
  <c r="B1991" i="2"/>
  <c r="D1991" i="2"/>
  <c r="E1991" i="2"/>
  <c r="F1991" i="2"/>
  <c r="G1991" i="2"/>
  <c r="B1992" i="2"/>
  <c r="D1992" i="2"/>
  <c r="E1992" i="2"/>
  <c r="F1992" i="2"/>
  <c r="G1992" i="2"/>
  <c r="B1993" i="2"/>
  <c r="D1993" i="2"/>
  <c r="E1993" i="2"/>
  <c r="F1993" i="2"/>
  <c r="G1993" i="2"/>
  <c r="B1994" i="2"/>
  <c r="D1994" i="2"/>
  <c r="E1994" i="2"/>
  <c r="F1994" i="2"/>
  <c r="G1994" i="2"/>
  <c r="B1995" i="2"/>
  <c r="D1995" i="2"/>
  <c r="E1995" i="2"/>
  <c r="F1995" i="2"/>
  <c r="G1995" i="2"/>
  <c r="B1996" i="2"/>
  <c r="D1996" i="2"/>
  <c r="E1996" i="2"/>
  <c r="F1996" i="2"/>
  <c r="G1996" i="2"/>
  <c r="B1997" i="2"/>
  <c r="D1997" i="2"/>
  <c r="E1997" i="2"/>
  <c r="F1997" i="2"/>
  <c r="G1997" i="2"/>
  <c r="B1998" i="2"/>
  <c r="D1998" i="2"/>
  <c r="E1998" i="2"/>
  <c r="F1998" i="2"/>
  <c r="G1998" i="2"/>
  <c r="B1999" i="2"/>
  <c r="D1999" i="2"/>
  <c r="E1999" i="2"/>
  <c r="F1999" i="2"/>
  <c r="G1999" i="2"/>
  <c r="B2000" i="2"/>
  <c r="D2000" i="2"/>
  <c r="E2000" i="2"/>
  <c r="F2000" i="2"/>
  <c r="G2000" i="2"/>
  <c r="B2001" i="2"/>
  <c r="D2001" i="2"/>
  <c r="E2001" i="2"/>
  <c r="F2001" i="2"/>
  <c r="G2001" i="2"/>
  <c r="B2002" i="2"/>
  <c r="D2002" i="2"/>
  <c r="E2002" i="2"/>
  <c r="F2002" i="2"/>
  <c r="G2002" i="2"/>
  <c r="B2003" i="2"/>
  <c r="D2003" i="2"/>
  <c r="E2003" i="2"/>
  <c r="F2003" i="2"/>
  <c r="G2003" i="2"/>
  <c r="B2004" i="2"/>
  <c r="D2004" i="2"/>
  <c r="E2004" i="2"/>
  <c r="F2004" i="2"/>
  <c r="G2004" i="2"/>
  <c r="B2005" i="2"/>
  <c r="D2005" i="2"/>
  <c r="E2005" i="2"/>
  <c r="F2005" i="2"/>
  <c r="G2005" i="2"/>
  <c r="B2006" i="2"/>
  <c r="D2006" i="2"/>
  <c r="E2006" i="2"/>
  <c r="F2006" i="2"/>
  <c r="G2006" i="2"/>
  <c r="B2007" i="2"/>
  <c r="D2007" i="2"/>
  <c r="E2007" i="2"/>
  <c r="F2007" i="2"/>
  <c r="G2007" i="2"/>
  <c r="B2008" i="2"/>
  <c r="D2008" i="2"/>
  <c r="E2008" i="2"/>
  <c r="F2008" i="2"/>
  <c r="G2008" i="2"/>
  <c r="B2009" i="2"/>
  <c r="D2009" i="2"/>
  <c r="E2009" i="2"/>
  <c r="F2009" i="2"/>
  <c r="G2009" i="2"/>
  <c r="B2010" i="2"/>
  <c r="D2010" i="2"/>
  <c r="E2010" i="2"/>
  <c r="F2010" i="2"/>
  <c r="G2010" i="2"/>
  <c r="B2011" i="2"/>
  <c r="D2011" i="2"/>
  <c r="E2011" i="2"/>
  <c r="F2011" i="2"/>
  <c r="G2011" i="2"/>
  <c r="B2012" i="2"/>
  <c r="D2012" i="2"/>
  <c r="E2012" i="2"/>
  <c r="F2012" i="2"/>
  <c r="G2012" i="2"/>
  <c r="B2013" i="2"/>
  <c r="D2013" i="2"/>
  <c r="E2013" i="2"/>
  <c r="F2013" i="2"/>
  <c r="G2013" i="2"/>
  <c r="B2014" i="2"/>
  <c r="D2014" i="2"/>
  <c r="E2014" i="2"/>
  <c r="F2014" i="2"/>
  <c r="G2014" i="2"/>
  <c r="B2015" i="2"/>
  <c r="D2015" i="2"/>
  <c r="E2015" i="2"/>
  <c r="F2015" i="2"/>
  <c r="G2015" i="2"/>
  <c r="B2016" i="2"/>
  <c r="D2016" i="2"/>
  <c r="E2016" i="2"/>
  <c r="F2016" i="2"/>
  <c r="G2016" i="2"/>
  <c r="B2017" i="2"/>
  <c r="D2017" i="2"/>
  <c r="E2017" i="2"/>
  <c r="F2017" i="2"/>
  <c r="G2017" i="2"/>
  <c r="B2018" i="2"/>
  <c r="D2018" i="2"/>
  <c r="E2018" i="2"/>
  <c r="F2018" i="2"/>
  <c r="G2018" i="2"/>
  <c r="B2019" i="2"/>
  <c r="D2019" i="2"/>
  <c r="E2019" i="2"/>
  <c r="F2019" i="2"/>
  <c r="G2019" i="2"/>
  <c r="B2020" i="2"/>
  <c r="D2020" i="2"/>
  <c r="E2020" i="2"/>
  <c r="F2020" i="2"/>
  <c r="G2020" i="2"/>
  <c r="B2021" i="2"/>
  <c r="D2021" i="2"/>
  <c r="E2021" i="2"/>
  <c r="F2021" i="2"/>
  <c r="G2021" i="2"/>
  <c r="B2022" i="2"/>
  <c r="D2022" i="2"/>
  <c r="E2022" i="2"/>
  <c r="F2022" i="2"/>
  <c r="G2022" i="2"/>
  <c r="B2023" i="2"/>
  <c r="D2023" i="2"/>
  <c r="E2023" i="2"/>
  <c r="F2023" i="2"/>
  <c r="G2023" i="2"/>
  <c r="B2024" i="2"/>
  <c r="D2024" i="2"/>
  <c r="E2024" i="2"/>
  <c r="F2024" i="2"/>
  <c r="G2024" i="2"/>
  <c r="B2025" i="2"/>
  <c r="D2025" i="2"/>
  <c r="E2025" i="2"/>
  <c r="F2025" i="2"/>
  <c r="G2025" i="2"/>
  <c r="B2026" i="2"/>
  <c r="D2026" i="2"/>
  <c r="E2026" i="2"/>
  <c r="F2026" i="2"/>
  <c r="G2026" i="2"/>
  <c r="B2027" i="2"/>
  <c r="D2027" i="2"/>
  <c r="E2027" i="2"/>
  <c r="F2027" i="2"/>
  <c r="G2027" i="2"/>
  <c r="B2028" i="2"/>
  <c r="D2028" i="2"/>
  <c r="E2028" i="2"/>
  <c r="F2028" i="2"/>
  <c r="G2028" i="2"/>
  <c r="B2029" i="2"/>
  <c r="D2029" i="2"/>
  <c r="E2029" i="2"/>
  <c r="F2029" i="2"/>
  <c r="G2029" i="2"/>
  <c r="B2030" i="2"/>
  <c r="D2030" i="2"/>
  <c r="E2030" i="2"/>
  <c r="F2030" i="2"/>
  <c r="G2030" i="2"/>
  <c r="B2031" i="2"/>
  <c r="D2031" i="2"/>
  <c r="E2031" i="2"/>
  <c r="F2031" i="2"/>
  <c r="G2031" i="2"/>
  <c r="B2032" i="2"/>
  <c r="D2032" i="2"/>
  <c r="E2032" i="2"/>
  <c r="F2032" i="2"/>
  <c r="G2032" i="2"/>
  <c r="B2033" i="2"/>
  <c r="D2033" i="2"/>
  <c r="E2033" i="2"/>
  <c r="F2033" i="2"/>
  <c r="G2033" i="2"/>
  <c r="B2034" i="2"/>
  <c r="D2034" i="2"/>
  <c r="E2034" i="2"/>
  <c r="F2034" i="2"/>
  <c r="G2034" i="2"/>
  <c r="B2035" i="2"/>
  <c r="D2035" i="2"/>
  <c r="E2035" i="2"/>
  <c r="F2035" i="2"/>
  <c r="G2035" i="2"/>
  <c r="B2036" i="2"/>
  <c r="D2036" i="2"/>
  <c r="E2036" i="2"/>
  <c r="F2036" i="2"/>
  <c r="G2036" i="2"/>
  <c r="B2037" i="2"/>
  <c r="D2037" i="2"/>
  <c r="E2037" i="2"/>
  <c r="F2037" i="2"/>
  <c r="G2037" i="2"/>
  <c r="B2038" i="2"/>
  <c r="D2038" i="2"/>
  <c r="E2038" i="2"/>
  <c r="F2038" i="2"/>
  <c r="G2038" i="2"/>
  <c r="B2039" i="2"/>
  <c r="D2039" i="2"/>
  <c r="E2039" i="2"/>
  <c r="F2039" i="2"/>
  <c r="G2039" i="2"/>
  <c r="B2040" i="2"/>
  <c r="D2040" i="2"/>
  <c r="E2040" i="2"/>
  <c r="F2040" i="2"/>
  <c r="G2040" i="2"/>
  <c r="B2041" i="2"/>
  <c r="D2041" i="2"/>
  <c r="E2041" i="2"/>
  <c r="F2041" i="2"/>
  <c r="G2041" i="2"/>
  <c r="B2042" i="2"/>
  <c r="D2042" i="2"/>
  <c r="E2042" i="2"/>
  <c r="F2042" i="2"/>
  <c r="G2042" i="2"/>
  <c r="B2043" i="2"/>
  <c r="D2043" i="2"/>
  <c r="E2043" i="2"/>
  <c r="F2043" i="2"/>
  <c r="G2043" i="2"/>
  <c r="B2044" i="2"/>
  <c r="D2044" i="2"/>
  <c r="E2044" i="2"/>
  <c r="F2044" i="2"/>
  <c r="G2044" i="2"/>
  <c r="B2045" i="2"/>
  <c r="D2045" i="2"/>
  <c r="E2045" i="2"/>
  <c r="F2045" i="2"/>
  <c r="G2045" i="2"/>
  <c r="B2046" i="2"/>
  <c r="D2046" i="2"/>
  <c r="E2046" i="2"/>
  <c r="F2046" i="2"/>
  <c r="G2046" i="2"/>
  <c r="B2047" i="2"/>
  <c r="D2047" i="2"/>
  <c r="E2047" i="2"/>
  <c r="F2047" i="2"/>
  <c r="G2047" i="2"/>
  <c r="B2048" i="2"/>
  <c r="D2048" i="2"/>
  <c r="E2048" i="2"/>
  <c r="F2048" i="2"/>
  <c r="G2048" i="2"/>
  <c r="B2049" i="2"/>
  <c r="D2049" i="2"/>
  <c r="E2049" i="2"/>
  <c r="F2049" i="2"/>
  <c r="G2049" i="2"/>
  <c r="B2050" i="2"/>
  <c r="D2050" i="2"/>
  <c r="E2050" i="2"/>
  <c r="F2050" i="2"/>
  <c r="G2050" i="2"/>
  <c r="B2051" i="2"/>
  <c r="D2051" i="2"/>
  <c r="E2051" i="2"/>
  <c r="F2051" i="2"/>
  <c r="G2051" i="2"/>
  <c r="B2052" i="2"/>
  <c r="D2052" i="2"/>
  <c r="E2052" i="2"/>
  <c r="F2052" i="2"/>
  <c r="G2052" i="2"/>
  <c r="B2053" i="2"/>
  <c r="D2053" i="2"/>
  <c r="E2053" i="2"/>
  <c r="F2053" i="2"/>
  <c r="G2053" i="2"/>
  <c r="B2054" i="2"/>
  <c r="D2054" i="2"/>
  <c r="E2054" i="2"/>
  <c r="F2054" i="2"/>
  <c r="G2054" i="2"/>
  <c r="B2055" i="2"/>
  <c r="D2055" i="2"/>
  <c r="E2055" i="2"/>
  <c r="F2055" i="2"/>
  <c r="G2055" i="2"/>
  <c r="B2056" i="2"/>
  <c r="D2056" i="2"/>
  <c r="E2056" i="2"/>
  <c r="F2056" i="2"/>
  <c r="G2056" i="2"/>
  <c r="B2057" i="2"/>
  <c r="D2057" i="2"/>
  <c r="E2057" i="2"/>
  <c r="F2057" i="2"/>
  <c r="G2057" i="2"/>
  <c r="B2058" i="2"/>
  <c r="D2058" i="2"/>
  <c r="E2058" i="2"/>
  <c r="F2058" i="2"/>
  <c r="G2058" i="2"/>
  <c r="B2059" i="2"/>
  <c r="D2059" i="2"/>
  <c r="E2059" i="2"/>
  <c r="F2059" i="2"/>
  <c r="G2059" i="2"/>
  <c r="B2060" i="2"/>
  <c r="D2060" i="2"/>
  <c r="E2060" i="2"/>
  <c r="F2060" i="2"/>
  <c r="G2060" i="2"/>
  <c r="B2061" i="2"/>
  <c r="D2061" i="2"/>
  <c r="E2061" i="2"/>
  <c r="F2061" i="2"/>
  <c r="G2061" i="2"/>
  <c r="B2062" i="2"/>
  <c r="D2062" i="2"/>
  <c r="E2062" i="2"/>
  <c r="F2062" i="2"/>
  <c r="G2062" i="2"/>
  <c r="B2063" i="2"/>
  <c r="D2063" i="2"/>
  <c r="E2063" i="2"/>
  <c r="F2063" i="2"/>
  <c r="G2063" i="2"/>
  <c r="B2064" i="2"/>
  <c r="D2064" i="2"/>
  <c r="E2064" i="2"/>
  <c r="F2064" i="2"/>
  <c r="G2064" i="2"/>
  <c r="B2065" i="2"/>
  <c r="D2065" i="2"/>
  <c r="E2065" i="2"/>
  <c r="F2065" i="2"/>
  <c r="G2065" i="2"/>
  <c r="B2066" i="2"/>
  <c r="D2066" i="2"/>
  <c r="E2066" i="2"/>
  <c r="F2066" i="2"/>
  <c r="G2066" i="2"/>
  <c r="B2067" i="2"/>
  <c r="D2067" i="2"/>
  <c r="E2067" i="2"/>
  <c r="F2067" i="2"/>
  <c r="G2067" i="2"/>
  <c r="B2068" i="2"/>
  <c r="D2068" i="2"/>
  <c r="E2068" i="2"/>
  <c r="F2068" i="2"/>
  <c r="G2068" i="2"/>
  <c r="B2069" i="2"/>
  <c r="D2069" i="2"/>
  <c r="E2069" i="2"/>
  <c r="F2069" i="2"/>
  <c r="G2069" i="2"/>
  <c r="B2070" i="2"/>
  <c r="D2070" i="2"/>
  <c r="E2070" i="2"/>
  <c r="F2070" i="2"/>
  <c r="G2070" i="2"/>
  <c r="B2071" i="2"/>
  <c r="D2071" i="2"/>
  <c r="E2071" i="2"/>
  <c r="F2071" i="2"/>
  <c r="G2071" i="2"/>
  <c r="B2072" i="2"/>
  <c r="D2072" i="2"/>
  <c r="E2072" i="2"/>
  <c r="F2072" i="2"/>
  <c r="G2072" i="2"/>
  <c r="B2073" i="2"/>
  <c r="D2073" i="2"/>
  <c r="E2073" i="2"/>
  <c r="F2073" i="2"/>
  <c r="G2073" i="2"/>
  <c r="B2074" i="2"/>
  <c r="D2074" i="2"/>
  <c r="E2074" i="2"/>
  <c r="F2074" i="2"/>
  <c r="G2074" i="2"/>
  <c r="B2075" i="2"/>
  <c r="D2075" i="2"/>
  <c r="E2075" i="2"/>
  <c r="F2075" i="2"/>
  <c r="G2075" i="2"/>
  <c r="B2076" i="2"/>
  <c r="D2076" i="2"/>
  <c r="E2076" i="2"/>
  <c r="F2076" i="2"/>
  <c r="G2076" i="2"/>
  <c r="B2077" i="2"/>
  <c r="D2077" i="2"/>
  <c r="E2077" i="2"/>
  <c r="F2077" i="2"/>
  <c r="G2077" i="2"/>
  <c r="B2078" i="2"/>
  <c r="D2078" i="2"/>
  <c r="E2078" i="2"/>
  <c r="F2078" i="2"/>
  <c r="G2078" i="2"/>
  <c r="B2079" i="2"/>
  <c r="D2079" i="2"/>
  <c r="E2079" i="2"/>
  <c r="F2079" i="2"/>
  <c r="G2079" i="2"/>
  <c r="B2080" i="2"/>
  <c r="D2080" i="2"/>
  <c r="E2080" i="2"/>
  <c r="F2080" i="2"/>
  <c r="G2080" i="2"/>
  <c r="B2081" i="2"/>
  <c r="D2081" i="2"/>
  <c r="E2081" i="2"/>
  <c r="F2081" i="2"/>
  <c r="G2081" i="2"/>
  <c r="B2082" i="2"/>
  <c r="D2082" i="2"/>
  <c r="E2082" i="2"/>
  <c r="F2082" i="2"/>
  <c r="G2082" i="2"/>
  <c r="B2083" i="2"/>
  <c r="D2083" i="2"/>
  <c r="E2083" i="2"/>
  <c r="F2083" i="2"/>
  <c r="G2083" i="2"/>
  <c r="B2084" i="2"/>
  <c r="D2084" i="2"/>
  <c r="E2084" i="2"/>
  <c r="F2084" i="2"/>
  <c r="G2084" i="2"/>
  <c r="B2085" i="2"/>
  <c r="D2085" i="2"/>
  <c r="E2085" i="2"/>
  <c r="F2085" i="2"/>
  <c r="G2085" i="2"/>
  <c r="B2086" i="2"/>
  <c r="D2086" i="2"/>
  <c r="E2086" i="2"/>
  <c r="F2086" i="2"/>
  <c r="G2086" i="2"/>
  <c r="B2087" i="2"/>
  <c r="D2087" i="2"/>
  <c r="E2087" i="2"/>
  <c r="F2087" i="2"/>
  <c r="G2087" i="2"/>
  <c r="B2088" i="2"/>
  <c r="D2088" i="2"/>
  <c r="E2088" i="2"/>
  <c r="F2088" i="2"/>
  <c r="G2088" i="2"/>
  <c r="B2089" i="2"/>
  <c r="D2089" i="2"/>
  <c r="E2089" i="2"/>
  <c r="F2089" i="2"/>
  <c r="G2089" i="2"/>
  <c r="B2090" i="2"/>
  <c r="D2090" i="2"/>
  <c r="E2090" i="2"/>
  <c r="F2090" i="2"/>
  <c r="G2090" i="2"/>
  <c r="B2091" i="2"/>
  <c r="D2091" i="2"/>
  <c r="E2091" i="2"/>
  <c r="F2091" i="2"/>
  <c r="G2091" i="2"/>
  <c r="B2092" i="2"/>
  <c r="D2092" i="2"/>
  <c r="E2092" i="2"/>
  <c r="F2092" i="2"/>
  <c r="G2092" i="2"/>
  <c r="B2093" i="2"/>
  <c r="D2093" i="2"/>
  <c r="E2093" i="2"/>
  <c r="F2093" i="2"/>
  <c r="G2093" i="2"/>
  <c r="B2094" i="2"/>
  <c r="D2094" i="2"/>
  <c r="E2094" i="2"/>
  <c r="F2094" i="2"/>
  <c r="G2094" i="2"/>
  <c r="B2095" i="2"/>
  <c r="D2095" i="2"/>
  <c r="E2095" i="2"/>
  <c r="F2095" i="2"/>
  <c r="G2095" i="2"/>
  <c r="B2096" i="2"/>
  <c r="D2096" i="2"/>
  <c r="E2096" i="2"/>
  <c r="F2096" i="2"/>
  <c r="G2096" i="2"/>
  <c r="B2097" i="2"/>
  <c r="D2097" i="2"/>
  <c r="E2097" i="2"/>
  <c r="F2097" i="2"/>
  <c r="G2097" i="2"/>
  <c r="B2098" i="2"/>
  <c r="D2098" i="2"/>
  <c r="E2098" i="2"/>
  <c r="F2098" i="2"/>
  <c r="G2098" i="2"/>
  <c r="B2099" i="2"/>
  <c r="D2099" i="2"/>
  <c r="E2099" i="2"/>
  <c r="F2099" i="2"/>
  <c r="G2099" i="2"/>
  <c r="B2100" i="2"/>
  <c r="D2100" i="2"/>
  <c r="E2100" i="2"/>
  <c r="F2100" i="2"/>
  <c r="G2100" i="2"/>
  <c r="B2101" i="2"/>
  <c r="D2101" i="2"/>
  <c r="E2101" i="2"/>
  <c r="F2101" i="2"/>
  <c r="G2101" i="2"/>
  <c r="B2102" i="2"/>
  <c r="D2102" i="2"/>
  <c r="E2102" i="2"/>
  <c r="F2102" i="2"/>
  <c r="G2102" i="2"/>
  <c r="B2103" i="2"/>
  <c r="D2103" i="2"/>
  <c r="E2103" i="2"/>
  <c r="F2103" i="2"/>
  <c r="G2103" i="2"/>
  <c r="B2104" i="2"/>
  <c r="D2104" i="2"/>
  <c r="E2104" i="2"/>
  <c r="F2104" i="2"/>
  <c r="G2104" i="2"/>
  <c r="B2105" i="2"/>
  <c r="D2105" i="2"/>
  <c r="E2105" i="2"/>
  <c r="F2105" i="2"/>
  <c r="G2105" i="2"/>
  <c r="B2106" i="2"/>
  <c r="D2106" i="2"/>
  <c r="E2106" i="2"/>
  <c r="F2106" i="2"/>
  <c r="G2106" i="2"/>
  <c r="B2107" i="2"/>
  <c r="D2107" i="2"/>
  <c r="E2107" i="2"/>
  <c r="F2107" i="2"/>
  <c r="G2107" i="2"/>
  <c r="B2108" i="2"/>
  <c r="D2108" i="2"/>
  <c r="E2108" i="2"/>
  <c r="F2108" i="2"/>
  <c r="G2108" i="2"/>
  <c r="B2109" i="2"/>
  <c r="D2109" i="2"/>
  <c r="E2109" i="2"/>
  <c r="F2109" i="2"/>
  <c r="G2109" i="2"/>
  <c r="B2110" i="2"/>
  <c r="D2110" i="2"/>
  <c r="E2110" i="2"/>
  <c r="F2110" i="2"/>
  <c r="G2110" i="2"/>
  <c r="B2111" i="2"/>
  <c r="D2111" i="2"/>
  <c r="E2111" i="2"/>
  <c r="F2111" i="2"/>
  <c r="G2111" i="2"/>
  <c r="B2112" i="2"/>
  <c r="D2112" i="2"/>
  <c r="E2112" i="2"/>
  <c r="F2112" i="2"/>
  <c r="G2112" i="2"/>
  <c r="B2113" i="2"/>
  <c r="D2113" i="2"/>
  <c r="E2113" i="2"/>
  <c r="F2113" i="2"/>
  <c r="G2113" i="2"/>
  <c r="B2114" i="2"/>
  <c r="D2114" i="2"/>
  <c r="E2114" i="2"/>
  <c r="F2114" i="2"/>
  <c r="G2114" i="2"/>
  <c r="B2115" i="2"/>
  <c r="D2115" i="2"/>
  <c r="E2115" i="2"/>
  <c r="F2115" i="2"/>
  <c r="G2115" i="2"/>
  <c r="B2116" i="2"/>
  <c r="D2116" i="2"/>
  <c r="E2116" i="2"/>
  <c r="F2116" i="2"/>
  <c r="G2116" i="2"/>
  <c r="B2117" i="2"/>
  <c r="D2117" i="2"/>
  <c r="E2117" i="2"/>
  <c r="F2117" i="2"/>
  <c r="G2117" i="2"/>
  <c r="B2118" i="2"/>
  <c r="D2118" i="2"/>
  <c r="E2118" i="2"/>
  <c r="F2118" i="2"/>
  <c r="G2118" i="2"/>
  <c r="B2119" i="2"/>
  <c r="D2119" i="2"/>
  <c r="E2119" i="2"/>
  <c r="F2119" i="2"/>
  <c r="G2119" i="2"/>
  <c r="B2120" i="2"/>
  <c r="D2120" i="2"/>
  <c r="E2120" i="2"/>
  <c r="F2120" i="2"/>
  <c r="G2120" i="2"/>
  <c r="B2121" i="2"/>
  <c r="D2121" i="2"/>
  <c r="E2121" i="2"/>
  <c r="F2121" i="2"/>
  <c r="G2121" i="2"/>
  <c r="B2122" i="2"/>
  <c r="D2122" i="2"/>
  <c r="E2122" i="2"/>
  <c r="F2122" i="2"/>
  <c r="G2122" i="2"/>
  <c r="B2123" i="2"/>
  <c r="D2123" i="2"/>
  <c r="E2123" i="2"/>
  <c r="F2123" i="2"/>
  <c r="G2123" i="2"/>
  <c r="B2124" i="2"/>
  <c r="D2124" i="2"/>
  <c r="E2124" i="2"/>
  <c r="F2124" i="2"/>
  <c r="G2124" i="2"/>
  <c r="B2125" i="2"/>
  <c r="D2125" i="2"/>
  <c r="E2125" i="2"/>
  <c r="F2125" i="2"/>
  <c r="G2125" i="2"/>
  <c r="B2126" i="2"/>
  <c r="D2126" i="2"/>
  <c r="E2126" i="2"/>
  <c r="F2126" i="2"/>
  <c r="G2126" i="2"/>
  <c r="B2127" i="2"/>
  <c r="D2127" i="2"/>
  <c r="E2127" i="2"/>
  <c r="F2127" i="2"/>
  <c r="G2127" i="2"/>
  <c r="B2128" i="2"/>
  <c r="D2128" i="2"/>
  <c r="E2128" i="2"/>
  <c r="F2128" i="2"/>
  <c r="G2128" i="2"/>
  <c r="B2129" i="2"/>
  <c r="D2129" i="2"/>
  <c r="E2129" i="2"/>
  <c r="F2129" i="2"/>
  <c r="G2129" i="2"/>
  <c r="B2130" i="2"/>
  <c r="D2130" i="2"/>
  <c r="E2130" i="2"/>
  <c r="F2130" i="2"/>
  <c r="G2130" i="2"/>
  <c r="B2131" i="2"/>
  <c r="D2131" i="2"/>
  <c r="E2131" i="2"/>
  <c r="F2131" i="2"/>
  <c r="G2131" i="2"/>
  <c r="B2132" i="2"/>
  <c r="D2132" i="2"/>
  <c r="E2132" i="2"/>
  <c r="F2132" i="2"/>
  <c r="G2132" i="2"/>
  <c r="B2133" i="2"/>
  <c r="D2133" i="2"/>
  <c r="E2133" i="2"/>
  <c r="F2133" i="2"/>
  <c r="G2133" i="2"/>
  <c r="B2134" i="2"/>
  <c r="D2134" i="2"/>
  <c r="E2134" i="2"/>
  <c r="F2134" i="2"/>
  <c r="G2134" i="2"/>
  <c r="B2135" i="2"/>
  <c r="D2135" i="2"/>
  <c r="E2135" i="2"/>
  <c r="F2135" i="2"/>
  <c r="G2135" i="2"/>
  <c r="B2136" i="2"/>
  <c r="D2136" i="2"/>
  <c r="E2136" i="2"/>
  <c r="F2136" i="2"/>
  <c r="G2136" i="2"/>
  <c r="B2137" i="2"/>
  <c r="D2137" i="2"/>
  <c r="E2137" i="2"/>
  <c r="F2137" i="2"/>
  <c r="G2137" i="2"/>
  <c r="B2138" i="2"/>
  <c r="D2138" i="2"/>
  <c r="E2138" i="2"/>
  <c r="F2138" i="2"/>
  <c r="G2138" i="2"/>
  <c r="B2139" i="2"/>
  <c r="D2139" i="2"/>
  <c r="E2139" i="2"/>
  <c r="F2139" i="2"/>
  <c r="G2139" i="2"/>
  <c r="B2140" i="2"/>
  <c r="D2140" i="2"/>
  <c r="E2140" i="2"/>
  <c r="F2140" i="2"/>
  <c r="G2140" i="2"/>
  <c r="B2141" i="2"/>
  <c r="D2141" i="2"/>
  <c r="E2141" i="2"/>
  <c r="F2141" i="2"/>
  <c r="G2141" i="2"/>
  <c r="B2142" i="2"/>
  <c r="D2142" i="2"/>
  <c r="E2142" i="2"/>
  <c r="F2142" i="2"/>
  <c r="G2142" i="2"/>
  <c r="B2143" i="2"/>
  <c r="D2143" i="2"/>
  <c r="E2143" i="2"/>
  <c r="F2143" i="2"/>
  <c r="G2143" i="2"/>
  <c r="B2144" i="2"/>
  <c r="D2144" i="2"/>
  <c r="E2144" i="2"/>
  <c r="F2144" i="2"/>
  <c r="G2144" i="2"/>
  <c r="B2145" i="2"/>
  <c r="D2145" i="2"/>
  <c r="E2145" i="2"/>
  <c r="F2145" i="2"/>
  <c r="G2145" i="2"/>
  <c r="B2146" i="2"/>
  <c r="D2146" i="2"/>
  <c r="E2146" i="2"/>
  <c r="F2146" i="2"/>
  <c r="G2146" i="2"/>
  <c r="B2147" i="2"/>
  <c r="D2147" i="2"/>
  <c r="E2147" i="2"/>
  <c r="F2147" i="2"/>
  <c r="G2147" i="2"/>
  <c r="B2148" i="2"/>
  <c r="D2148" i="2"/>
  <c r="E2148" i="2"/>
  <c r="F2148" i="2"/>
  <c r="G2148" i="2"/>
  <c r="B2149" i="2"/>
  <c r="D2149" i="2"/>
  <c r="E2149" i="2"/>
  <c r="F2149" i="2"/>
  <c r="G2149" i="2"/>
  <c r="B2150" i="2"/>
  <c r="D2150" i="2"/>
  <c r="E2150" i="2"/>
  <c r="F2150" i="2"/>
  <c r="G2150" i="2"/>
  <c r="B2151" i="2"/>
  <c r="D2151" i="2"/>
  <c r="E2151" i="2"/>
  <c r="F2151" i="2"/>
  <c r="G2151" i="2"/>
  <c r="B2152" i="2"/>
  <c r="D2152" i="2"/>
  <c r="E2152" i="2"/>
  <c r="F2152" i="2"/>
  <c r="G2152" i="2"/>
  <c r="B2153" i="2"/>
  <c r="D2153" i="2"/>
  <c r="E2153" i="2"/>
  <c r="F2153" i="2"/>
  <c r="G2153" i="2"/>
  <c r="B2154" i="2"/>
  <c r="D2154" i="2"/>
  <c r="E2154" i="2"/>
  <c r="F2154" i="2"/>
  <c r="G2154" i="2"/>
  <c r="B2155" i="2"/>
  <c r="D2155" i="2"/>
  <c r="E2155" i="2"/>
  <c r="F2155" i="2"/>
  <c r="G2155" i="2"/>
  <c r="B2156" i="2"/>
  <c r="D2156" i="2"/>
  <c r="E2156" i="2"/>
  <c r="F2156" i="2"/>
  <c r="G2156" i="2"/>
  <c r="B2157" i="2"/>
  <c r="D2157" i="2"/>
  <c r="E2157" i="2"/>
  <c r="F2157" i="2"/>
  <c r="G2157" i="2"/>
  <c r="B2158" i="2"/>
  <c r="D2158" i="2"/>
  <c r="E2158" i="2"/>
  <c r="F2158" i="2"/>
  <c r="G2158" i="2"/>
  <c r="B2159" i="2"/>
  <c r="D2159" i="2"/>
  <c r="E2159" i="2"/>
  <c r="F2159" i="2"/>
  <c r="G2159" i="2"/>
  <c r="B2160" i="2"/>
  <c r="D2160" i="2"/>
  <c r="E2160" i="2"/>
  <c r="F2160" i="2"/>
  <c r="G2160" i="2"/>
  <c r="B2161" i="2"/>
  <c r="D2161" i="2"/>
  <c r="E2161" i="2"/>
  <c r="F2161" i="2"/>
  <c r="G2161" i="2"/>
  <c r="B2162" i="2"/>
  <c r="D2162" i="2"/>
  <c r="E2162" i="2"/>
  <c r="F2162" i="2"/>
  <c r="G2162" i="2"/>
  <c r="B2163" i="2"/>
  <c r="D2163" i="2"/>
  <c r="E2163" i="2"/>
  <c r="F2163" i="2"/>
  <c r="G2163" i="2"/>
  <c r="B2164" i="2"/>
  <c r="D2164" i="2"/>
  <c r="E2164" i="2"/>
  <c r="F2164" i="2"/>
  <c r="G2164" i="2"/>
  <c r="B2165" i="2"/>
  <c r="D2165" i="2"/>
  <c r="E2165" i="2"/>
  <c r="F2165" i="2"/>
  <c r="G2165" i="2"/>
  <c r="B2166" i="2"/>
  <c r="D2166" i="2"/>
  <c r="E2166" i="2"/>
  <c r="F2166" i="2"/>
  <c r="G2166" i="2"/>
  <c r="B2167" i="2"/>
  <c r="D2167" i="2"/>
  <c r="E2167" i="2"/>
  <c r="F2167" i="2"/>
  <c r="G2167" i="2"/>
  <c r="B2168" i="2"/>
  <c r="D2168" i="2"/>
  <c r="E2168" i="2"/>
  <c r="F2168" i="2"/>
  <c r="G2168" i="2"/>
  <c r="B2169" i="2"/>
  <c r="D2169" i="2"/>
  <c r="E2169" i="2"/>
  <c r="F2169" i="2"/>
  <c r="G2169" i="2"/>
  <c r="B2170" i="2"/>
  <c r="D2170" i="2"/>
  <c r="E2170" i="2"/>
  <c r="F2170" i="2"/>
  <c r="G2170" i="2"/>
  <c r="B2171" i="2"/>
  <c r="D2171" i="2"/>
  <c r="E2171" i="2"/>
  <c r="F2171" i="2"/>
  <c r="G2171" i="2"/>
  <c r="B2172" i="2"/>
  <c r="D2172" i="2"/>
  <c r="E2172" i="2"/>
  <c r="F2172" i="2"/>
  <c r="G2172" i="2"/>
  <c r="B2173" i="2"/>
  <c r="D2173" i="2"/>
  <c r="E2173" i="2"/>
  <c r="F2173" i="2"/>
  <c r="G2173" i="2"/>
  <c r="B2174" i="2"/>
  <c r="D2174" i="2"/>
  <c r="E2174" i="2"/>
  <c r="F2174" i="2"/>
  <c r="G2174" i="2"/>
  <c r="B2175" i="2"/>
  <c r="D2175" i="2"/>
  <c r="E2175" i="2"/>
  <c r="F2175" i="2"/>
  <c r="G2175" i="2"/>
  <c r="B2176" i="2"/>
  <c r="D2176" i="2"/>
  <c r="E2176" i="2"/>
  <c r="F2176" i="2"/>
  <c r="G2176" i="2"/>
  <c r="B2177" i="2"/>
  <c r="D2177" i="2"/>
  <c r="E2177" i="2"/>
  <c r="F2177" i="2"/>
  <c r="G2177" i="2"/>
  <c r="B2178" i="2"/>
  <c r="D2178" i="2"/>
  <c r="E2178" i="2"/>
  <c r="F2178" i="2"/>
  <c r="G2178" i="2"/>
  <c r="B2179" i="2"/>
  <c r="D2179" i="2"/>
  <c r="E2179" i="2"/>
  <c r="F2179" i="2"/>
  <c r="G2179" i="2"/>
  <c r="B2180" i="2"/>
  <c r="D2180" i="2"/>
  <c r="E2180" i="2"/>
  <c r="F2180" i="2"/>
  <c r="G2180" i="2"/>
  <c r="B2181" i="2"/>
  <c r="D2181" i="2"/>
  <c r="E2181" i="2"/>
  <c r="F2181" i="2"/>
  <c r="G2181" i="2"/>
  <c r="B2182" i="2"/>
  <c r="D2182" i="2"/>
  <c r="E2182" i="2"/>
  <c r="F2182" i="2"/>
  <c r="G2182" i="2"/>
  <c r="B2183" i="2"/>
  <c r="D2183" i="2"/>
  <c r="E2183" i="2"/>
  <c r="F2183" i="2"/>
  <c r="G2183" i="2"/>
  <c r="B2184" i="2"/>
  <c r="D2184" i="2"/>
  <c r="E2184" i="2"/>
  <c r="F2184" i="2"/>
  <c r="G2184" i="2"/>
  <c r="B2185" i="2"/>
  <c r="D2185" i="2"/>
  <c r="E2185" i="2"/>
  <c r="F2185" i="2"/>
  <c r="G2185" i="2"/>
  <c r="B2186" i="2"/>
  <c r="D2186" i="2"/>
  <c r="E2186" i="2"/>
  <c r="F2186" i="2"/>
  <c r="G2186" i="2"/>
  <c r="B2187" i="2"/>
  <c r="D2187" i="2"/>
  <c r="E2187" i="2"/>
  <c r="F2187" i="2"/>
  <c r="G2187" i="2"/>
  <c r="B2188" i="2"/>
  <c r="D2188" i="2"/>
  <c r="E2188" i="2"/>
  <c r="F2188" i="2"/>
  <c r="G2188" i="2"/>
  <c r="B2189" i="2"/>
  <c r="D2189" i="2"/>
  <c r="E2189" i="2"/>
  <c r="F2189" i="2"/>
  <c r="G2189" i="2"/>
  <c r="B2190" i="2"/>
  <c r="D2190" i="2"/>
  <c r="E2190" i="2"/>
  <c r="F2190" i="2"/>
  <c r="G2190" i="2"/>
  <c r="B2191" i="2"/>
  <c r="D2191" i="2"/>
  <c r="E2191" i="2"/>
  <c r="F2191" i="2"/>
  <c r="G2191" i="2"/>
  <c r="B2192" i="2"/>
  <c r="D2192" i="2"/>
  <c r="E2192" i="2"/>
  <c r="F2192" i="2"/>
  <c r="G2192" i="2"/>
  <c r="B2193" i="2"/>
  <c r="D2193" i="2"/>
  <c r="E2193" i="2"/>
  <c r="F2193" i="2"/>
  <c r="G2193" i="2"/>
  <c r="B2194" i="2"/>
  <c r="D2194" i="2"/>
  <c r="E2194" i="2"/>
  <c r="F2194" i="2"/>
  <c r="G2194" i="2"/>
  <c r="B2195" i="2"/>
  <c r="D2195" i="2"/>
  <c r="E2195" i="2"/>
  <c r="F2195" i="2"/>
  <c r="G2195" i="2"/>
  <c r="B2196" i="2"/>
  <c r="D2196" i="2"/>
  <c r="E2196" i="2"/>
  <c r="F2196" i="2"/>
  <c r="G2196" i="2"/>
  <c r="B2197" i="2"/>
  <c r="D2197" i="2"/>
  <c r="E2197" i="2"/>
  <c r="F2197" i="2"/>
  <c r="G2197" i="2"/>
  <c r="B2198" i="2"/>
  <c r="D2198" i="2"/>
  <c r="E2198" i="2"/>
  <c r="F2198" i="2"/>
  <c r="G2198" i="2"/>
  <c r="B2199" i="2"/>
  <c r="D2199" i="2"/>
  <c r="E2199" i="2"/>
  <c r="F2199" i="2"/>
  <c r="G2199" i="2"/>
  <c r="B2200" i="2"/>
  <c r="D2200" i="2"/>
  <c r="E2200" i="2"/>
  <c r="F2200" i="2"/>
  <c r="G2200" i="2"/>
  <c r="B2201" i="2"/>
  <c r="D2201" i="2"/>
  <c r="E2201" i="2"/>
  <c r="F2201" i="2"/>
  <c r="G2201" i="2"/>
  <c r="B2202" i="2"/>
  <c r="D2202" i="2"/>
  <c r="E2202" i="2"/>
  <c r="F2202" i="2"/>
  <c r="G2202" i="2"/>
  <c r="B2203" i="2"/>
  <c r="D2203" i="2"/>
  <c r="E2203" i="2"/>
  <c r="F2203" i="2"/>
  <c r="G2203" i="2"/>
  <c r="B2204" i="2"/>
  <c r="D2204" i="2"/>
  <c r="E2204" i="2"/>
  <c r="F2204" i="2"/>
  <c r="G2204" i="2"/>
  <c r="B2205" i="2"/>
  <c r="D2205" i="2"/>
  <c r="E2205" i="2"/>
  <c r="F2205" i="2"/>
  <c r="G2205" i="2"/>
  <c r="B2206" i="2"/>
  <c r="D2206" i="2"/>
  <c r="E2206" i="2"/>
  <c r="F2206" i="2"/>
  <c r="G2206" i="2"/>
  <c r="B2207" i="2"/>
  <c r="D2207" i="2"/>
  <c r="E2207" i="2"/>
  <c r="F2207" i="2"/>
  <c r="G2207" i="2"/>
  <c r="B2208" i="2"/>
  <c r="D2208" i="2"/>
  <c r="E2208" i="2"/>
  <c r="F2208" i="2"/>
  <c r="G2208" i="2"/>
  <c r="B2209" i="2"/>
  <c r="D2209" i="2"/>
  <c r="E2209" i="2"/>
  <c r="F2209" i="2"/>
  <c r="G2209" i="2"/>
  <c r="B2210" i="2"/>
  <c r="D2210" i="2"/>
  <c r="E2210" i="2"/>
  <c r="F2210" i="2"/>
  <c r="G2210" i="2"/>
  <c r="B2211" i="2"/>
  <c r="D2211" i="2"/>
  <c r="E2211" i="2"/>
  <c r="F2211" i="2"/>
  <c r="G2211" i="2"/>
  <c r="B2212" i="2"/>
  <c r="D2212" i="2"/>
  <c r="E2212" i="2"/>
  <c r="F2212" i="2"/>
  <c r="G2212" i="2"/>
  <c r="B2213" i="2"/>
  <c r="D2213" i="2"/>
  <c r="E2213" i="2"/>
  <c r="F2213" i="2"/>
  <c r="G2213" i="2"/>
  <c r="B2214" i="2"/>
  <c r="D2214" i="2"/>
  <c r="E2214" i="2"/>
  <c r="F2214" i="2"/>
  <c r="G2214" i="2"/>
  <c r="B2215" i="2"/>
  <c r="D2215" i="2"/>
  <c r="E2215" i="2"/>
  <c r="F2215" i="2"/>
  <c r="G2215" i="2"/>
  <c r="B2216" i="2"/>
  <c r="D2216" i="2"/>
  <c r="E2216" i="2"/>
  <c r="F2216" i="2"/>
  <c r="G2216" i="2"/>
  <c r="B2217" i="2"/>
  <c r="D2217" i="2"/>
  <c r="E2217" i="2"/>
  <c r="F2217" i="2"/>
  <c r="G2217" i="2"/>
  <c r="B2218" i="2"/>
  <c r="D2218" i="2"/>
  <c r="E2218" i="2"/>
  <c r="F2218" i="2"/>
  <c r="G2218" i="2"/>
  <c r="B2219" i="2"/>
  <c r="D2219" i="2"/>
  <c r="E2219" i="2"/>
  <c r="F2219" i="2"/>
  <c r="G2219" i="2"/>
  <c r="B2220" i="2"/>
  <c r="D2220" i="2"/>
  <c r="E2220" i="2"/>
  <c r="F2220" i="2"/>
  <c r="G2220" i="2"/>
  <c r="B2221" i="2"/>
  <c r="D2221" i="2"/>
  <c r="E2221" i="2"/>
  <c r="F2221" i="2"/>
  <c r="G2221" i="2"/>
  <c r="B2222" i="2"/>
  <c r="D2222" i="2"/>
  <c r="E2222" i="2"/>
  <c r="F2222" i="2"/>
  <c r="G2222" i="2"/>
  <c r="B2223" i="2"/>
  <c r="D2223" i="2"/>
  <c r="E2223" i="2"/>
  <c r="F2223" i="2"/>
  <c r="G2223" i="2"/>
  <c r="B2224" i="2"/>
  <c r="D2224" i="2"/>
  <c r="E2224" i="2"/>
  <c r="F2224" i="2"/>
  <c r="G2224" i="2"/>
  <c r="B2225" i="2"/>
  <c r="D2225" i="2"/>
  <c r="E2225" i="2"/>
  <c r="F2225" i="2"/>
  <c r="G2225" i="2"/>
  <c r="B2226" i="2"/>
  <c r="D2226" i="2"/>
  <c r="E2226" i="2"/>
  <c r="F2226" i="2"/>
  <c r="G2226" i="2"/>
  <c r="B2227" i="2"/>
  <c r="D2227" i="2"/>
  <c r="E2227" i="2"/>
  <c r="F2227" i="2"/>
  <c r="G2227" i="2"/>
  <c r="B2228" i="2"/>
  <c r="D2228" i="2"/>
  <c r="E2228" i="2"/>
  <c r="F2228" i="2"/>
  <c r="G2228" i="2"/>
  <c r="B2229" i="2"/>
  <c r="D2229" i="2"/>
  <c r="E2229" i="2"/>
  <c r="F2229" i="2"/>
  <c r="G2229" i="2"/>
  <c r="B2230" i="2"/>
  <c r="D2230" i="2"/>
  <c r="E2230" i="2"/>
  <c r="F2230" i="2"/>
  <c r="G2230" i="2"/>
  <c r="B2231" i="2"/>
  <c r="D2231" i="2"/>
  <c r="E2231" i="2"/>
  <c r="F2231" i="2"/>
  <c r="G2231" i="2"/>
  <c r="B2232" i="2"/>
  <c r="D2232" i="2"/>
  <c r="E2232" i="2"/>
  <c r="F2232" i="2"/>
  <c r="G2232" i="2"/>
  <c r="B2233" i="2"/>
  <c r="D2233" i="2"/>
  <c r="E2233" i="2"/>
  <c r="F2233" i="2"/>
  <c r="G2233" i="2"/>
  <c r="B2234" i="2"/>
  <c r="D2234" i="2"/>
  <c r="E2234" i="2"/>
  <c r="F2234" i="2"/>
  <c r="G2234" i="2"/>
  <c r="B2235" i="2"/>
  <c r="D2235" i="2"/>
  <c r="E2235" i="2"/>
  <c r="F2235" i="2"/>
  <c r="G2235" i="2"/>
  <c r="B2236" i="2"/>
  <c r="D2236" i="2"/>
  <c r="E2236" i="2"/>
  <c r="F2236" i="2"/>
  <c r="G2236" i="2"/>
  <c r="B2237" i="2"/>
  <c r="D2237" i="2"/>
  <c r="E2237" i="2"/>
  <c r="F2237" i="2"/>
  <c r="G2237" i="2"/>
  <c r="B2238" i="2"/>
  <c r="D2238" i="2"/>
  <c r="E2238" i="2"/>
  <c r="F2238" i="2"/>
  <c r="G2238" i="2"/>
  <c r="B2239" i="2"/>
  <c r="D2239" i="2"/>
  <c r="E2239" i="2"/>
  <c r="F2239" i="2"/>
  <c r="G2239" i="2"/>
  <c r="B2240" i="2"/>
  <c r="D2240" i="2"/>
  <c r="E2240" i="2"/>
  <c r="F2240" i="2"/>
  <c r="G2240" i="2"/>
  <c r="B2241" i="2"/>
  <c r="D2241" i="2"/>
  <c r="E2241" i="2"/>
  <c r="F2241" i="2"/>
  <c r="G2241" i="2"/>
  <c r="B2242" i="2"/>
  <c r="D2242" i="2"/>
  <c r="E2242" i="2"/>
  <c r="F2242" i="2"/>
  <c r="G2242" i="2"/>
  <c r="B2243" i="2"/>
  <c r="D2243" i="2"/>
  <c r="E2243" i="2"/>
  <c r="F2243" i="2"/>
  <c r="G2243" i="2"/>
  <c r="B2244" i="2"/>
  <c r="D2244" i="2"/>
  <c r="E2244" i="2"/>
  <c r="F2244" i="2"/>
  <c r="G2244" i="2"/>
  <c r="B2245" i="2"/>
  <c r="D2245" i="2"/>
  <c r="E2245" i="2"/>
  <c r="F2245" i="2"/>
  <c r="G2245" i="2"/>
  <c r="B2246" i="2"/>
  <c r="D2246" i="2"/>
  <c r="E2246" i="2"/>
  <c r="F2246" i="2"/>
  <c r="G2246" i="2"/>
  <c r="B2247" i="2"/>
  <c r="D2247" i="2"/>
  <c r="E2247" i="2"/>
  <c r="F2247" i="2"/>
  <c r="G2247" i="2"/>
  <c r="B2248" i="2"/>
  <c r="D2248" i="2"/>
  <c r="E2248" i="2"/>
  <c r="F2248" i="2"/>
  <c r="G2248" i="2"/>
  <c r="B2249" i="2"/>
  <c r="D2249" i="2"/>
  <c r="E2249" i="2"/>
  <c r="F2249" i="2"/>
  <c r="G2249" i="2"/>
  <c r="B2250" i="2"/>
  <c r="D2250" i="2"/>
  <c r="E2250" i="2"/>
  <c r="F2250" i="2"/>
  <c r="G2250" i="2"/>
  <c r="B2251" i="2"/>
  <c r="D2251" i="2"/>
  <c r="E2251" i="2"/>
  <c r="F2251" i="2"/>
  <c r="G2251" i="2"/>
  <c r="B2252" i="2"/>
  <c r="D2252" i="2"/>
  <c r="E2252" i="2"/>
  <c r="F2252" i="2"/>
  <c r="G2252" i="2"/>
  <c r="B2253" i="2"/>
  <c r="D2253" i="2"/>
  <c r="E2253" i="2"/>
  <c r="F2253" i="2"/>
  <c r="G2253" i="2"/>
  <c r="B2254" i="2"/>
  <c r="D2254" i="2"/>
  <c r="E2254" i="2"/>
  <c r="F2254" i="2"/>
  <c r="G2254" i="2"/>
  <c r="B2255" i="2"/>
  <c r="D2255" i="2"/>
  <c r="E2255" i="2"/>
  <c r="F2255" i="2"/>
  <c r="G2255" i="2"/>
  <c r="B2256" i="2"/>
  <c r="D2256" i="2"/>
  <c r="E2256" i="2"/>
  <c r="F2256" i="2"/>
  <c r="G2256" i="2"/>
  <c r="B2257" i="2"/>
  <c r="D2257" i="2"/>
  <c r="E2257" i="2"/>
  <c r="F2257" i="2"/>
  <c r="G2257" i="2"/>
  <c r="B2258" i="2"/>
  <c r="D2258" i="2"/>
  <c r="E2258" i="2"/>
  <c r="F2258" i="2"/>
  <c r="G2258" i="2"/>
  <c r="B2259" i="2"/>
  <c r="D2259" i="2"/>
  <c r="E2259" i="2"/>
  <c r="F2259" i="2"/>
  <c r="G2259" i="2"/>
  <c r="B2260" i="2"/>
  <c r="D2260" i="2"/>
  <c r="E2260" i="2"/>
  <c r="F2260" i="2"/>
  <c r="G2260" i="2"/>
  <c r="B2261" i="2"/>
  <c r="D2261" i="2"/>
  <c r="E2261" i="2"/>
  <c r="F2261" i="2"/>
  <c r="G2261" i="2"/>
  <c r="B2262" i="2"/>
  <c r="D2262" i="2"/>
  <c r="E2262" i="2"/>
  <c r="F2262" i="2"/>
  <c r="G2262" i="2"/>
  <c r="B2263" i="2"/>
  <c r="D2263" i="2"/>
  <c r="E2263" i="2"/>
  <c r="F2263" i="2"/>
  <c r="G2263" i="2"/>
  <c r="B2264" i="2"/>
  <c r="D2264" i="2"/>
  <c r="E2264" i="2"/>
  <c r="F2264" i="2"/>
  <c r="G2264" i="2"/>
  <c r="B2265" i="2"/>
  <c r="D2265" i="2"/>
  <c r="E2265" i="2"/>
  <c r="F2265" i="2"/>
  <c r="G2265" i="2"/>
  <c r="B2266" i="2"/>
  <c r="D2266" i="2"/>
  <c r="E2266" i="2"/>
  <c r="F2266" i="2"/>
  <c r="G2266" i="2"/>
  <c r="B2267" i="2"/>
  <c r="D2267" i="2"/>
  <c r="E2267" i="2"/>
  <c r="F2267" i="2"/>
  <c r="G2267" i="2"/>
  <c r="B2268" i="2"/>
  <c r="D2268" i="2"/>
  <c r="E2268" i="2"/>
  <c r="F2268" i="2"/>
  <c r="G2268" i="2"/>
  <c r="B2269" i="2"/>
  <c r="D2269" i="2"/>
  <c r="E2269" i="2"/>
  <c r="F2269" i="2"/>
  <c r="G2269" i="2"/>
  <c r="B2270" i="2"/>
  <c r="D2270" i="2"/>
  <c r="E2270" i="2"/>
  <c r="F2270" i="2"/>
  <c r="G2270" i="2"/>
  <c r="B2271" i="2"/>
  <c r="D2271" i="2"/>
  <c r="E2271" i="2"/>
  <c r="F2271" i="2"/>
  <c r="G2271" i="2"/>
  <c r="B2272" i="2"/>
  <c r="D2272" i="2"/>
  <c r="E2272" i="2"/>
  <c r="F2272" i="2"/>
  <c r="G2272" i="2"/>
  <c r="B2273" i="2"/>
  <c r="D2273" i="2"/>
  <c r="E2273" i="2"/>
  <c r="F2273" i="2"/>
  <c r="G2273" i="2"/>
  <c r="B2274" i="2"/>
  <c r="D2274" i="2"/>
  <c r="E2274" i="2"/>
  <c r="F2274" i="2"/>
  <c r="G2274" i="2"/>
  <c r="B2275" i="2"/>
  <c r="D2275" i="2"/>
  <c r="E2275" i="2"/>
  <c r="F2275" i="2"/>
  <c r="G2275" i="2"/>
  <c r="B2276" i="2"/>
  <c r="D2276" i="2"/>
  <c r="E2276" i="2"/>
  <c r="F2276" i="2"/>
  <c r="G2276" i="2"/>
  <c r="B2277" i="2"/>
  <c r="D2277" i="2"/>
  <c r="E2277" i="2"/>
  <c r="F2277" i="2"/>
  <c r="G2277" i="2"/>
  <c r="B2278" i="2"/>
  <c r="D2278" i="2"/>
  <c r="E2278" i="2"/>
  <c r="F2278" i="2"/>
  <c r="G2278" i="2"/>
  <c r="B2279" i="2"/>
  <c r="D2279" i="2"/>
  <c r="E2279" i="2"/>
  <c r="F2279" i="2"/>
  <c r="G2279" i="2"/>
  <c r="B2280" i="2"/>
  <c r="D2280" i="2"/>
  <c r="E2280" i="2"/>
  <c r="F2280" i="2"/>
  <c r="G2280" i="2"/>
  <c r="B2281" i="2"/>
  <c r="D2281" i="2"/>
  <c r="E2281" i="2"/>
  <c r="F2281" i="2"/>
  <c r="G2281" i="2"/>
  <c r="B2282" i="2"/>
  <c r="D2282" i="2"/>
  <c r="E2282" i="2"/>
  <c r="F2282" i="2"/>
  <c r="G2282" i="2"/>
  <c r="B2283" i="2"/>
  <c r="D2283" i="2"/>
  <c r="E2283" i="2"/>
  <c r="F2283" i="2"/>
  <c r="G2283" i="2"/>
  <c r="B2284" i="2"/>
  <c r="D2284" i="2"/>
  <c r="E2284" i="2"/>
  <c r="F2284" i="2"/>
  <c r="G2284" i="2"/>
  <c r="B2285" i="2"/>
  <c r="D2285" i="2"/>
  <c r="E2285" i="2"/>
  <c r="F2285" i="2"/>
  <c r="G2285" i="2"/>
  <c r="B2286" i="2"/>
  <c r="D2286" i="2"/>
  <c r="E2286" i="2"/>
  <c r="F2286" i="2"/>
  <c r="G2286" i="2"/>
  <c r="B2287" i="2"/>
  <c r="D2287" i="2"/>
  <c r="E2287" i="2"/>
  <c r="F2287" i="2"/>
  <c r="G2287" i="2"/>
  <c r="B2288" i="2"/>
  <c r="D2288" i="2"/>
  <c r="E2288" i="2"/>
  <c r="F2288" i="2"/>
  <c r="G2288" i="2"/>
  <c r="B2289" i="2"/>
  <c r="D2289" i="2"/>
  <c r="E2289" i="2"/>
  <c r="F2289" i="2"/>
  <c r="G2289" i="2"/>
  <c r="B2290" i="2"/>
  <c r="D2290" i="2"/>
  <c r="E2290" i="2"/>
  <c r="F2290" i="2"/>
  <c r="G2290" i="2"/>
  <c r="B2291" i="2"/>
  <c r="D2291" i="2"/>
  <c r="E2291" i="2"/>
  <c r="F2291" i="2"/>
  <c r="G2291" i="2"/>
  <c r="B2292" i="2"/>
  <c r="D2292" i="2"/>
  <c r="E2292" i="2"/>
  <c r="F2292" i="2"/>
  <c r="G2292" i="2"/>
  <c r="B2293" i="2"/>
  <c r="D2293" i="2"/>
  <c r="E2293" i="2"/>
  <c r="F2293" i="2"/>
  <c r="G2293" i="2"/>
  <c r="B2294" i="2"/>
  <c r="D2294" i="2"/>
  <c r="E2294" i="2"/>
  <c r="F2294" i="2"/>
  <c r="G2294" i="2"/>
  <c r="B2295" i="2"/>
  <c r="D2295" i="2"/>
  <c r="E2295" i="2"/>
  <c r="F2295" i="2"/>
  <c r="G2295" i="2"/>
  <c r="B2296" i="2"/>
  <c r="D2296" i="2"/>
  <c r="E2296" i="2"/>
  <c r="F2296" i="2"/>
  <c r="G2296" i="2"/>
  <c r="B2297" i="2"/>
  <c r="D2297" i="2"/>
  <c r="E2297" i="2"/>
  <c r="F2297" i="2"/>
  <c r="G2297" i="2"/>
  <c r="B2298" i="2"/>
  <c r="D2298" i="2"/>
  <c r="E2298" i="2"/>
  <c r="F2298" i="2"/>
  <c r="G2298" i="2"/>
  <c r="B2299" i="2"/>
  <c r="D2299" i="2"/>
  <c r="E2299" i="2"/>
  <c r="F2299" i="2"/>
  <c r="G2299" i="2"/>
  <c r="B2300" i="2"/>
  <c r="D2300" i="2"/>
  <c r="E2300" i="2"/>
  <c r="F2300" i="2"/>
  <c r="G2300" i="2"/>
  <c r="B2301" i="2"/>
  <c r="D2301" i="2"/>
  <c r="E2301" i="2"/>
  <c r="F2301" i="2"/>
  <c r="G2301" i="2"/>
  <c r="B2302" i="2"/>
  <c r="D2302" i="2"/>
  <c r="E2302" i="2"/>
  <c r="F2302" i="2"/>
  <c r="G2302" i="2"/>
  <c r="B2303" i="2"/>
  <c r="D2303" i="2"/>
  <c r="E2303" i="2"/>
  <c r="F2303" i="2"/>
  <c r="G2303" i="2"/>
  <c r="B2304" i="2"/>
  <c r="D2304" i="2"/>
  <c r="E2304" i="2"/>
  <c r="F2304" i="2"/>
  <c r="G2304" i="2"/>
  <c r="B2305" i="2"/>
  <c r="D2305" i="2"/>
  <c r="E2305" i="2"/>
  <c r="F2305" i="2"/>
  <c r="G2305" i="2"/>
  <c r="B2306" i="2"/>
  <c r="D2306" i="2"/>
  <c r="E2306" i="2"/>
  <c r="F2306" i="2"/>
  <c r="G2306" i="2"/>
  <c r="B2307" i="2"/>
  <c r="D2307" i="2"/>
  <c r="E2307" i="2"/>
  <c r="F2307" i="2"/>
  <c r="G2307" i="2"/>
  <c r="B2308" i="2"/>
  <c r="D2308" i="2"/>
  <c r="E2308" i="2"/>
  <c r="F2308" i="2"/>
  <c r="G2308" i="2"/>
  <c r="B2309" i="2"/>
  <c r="D2309" i="2"/>
  <c r="E2309" i="2"/>
  <c r="F2309" i="2"/>
  <c r="G2309" i="2"/>
  <c r="B2310" i="2"/>
  <c r="D2310" i="2"/>
  <c r="E2310" i="2"/>
  <c r="F2310" i="2"/>
  <c r="G2310" i="2"/>
  <c r="B2311" i="2"/>
  <c r="D2311" i="2"/>
  <c r="E2311" i="2"/>
  <c r="F2311" i="2"/>
  <c r="G2311" i="2"/>
  <c r="B2312" i="2"/>
  <c r="D2312" i="2"/>
  <c r="E2312" i="2"/>
  <c r="F2312" i="2"/>
  <c r="G2312" i="2"/>
  <c r="B2313" i="2"/>
  <c r="D2313" i="2"/>
  <c r="E2313" i="2"/>
  <c r="F2313" i="2"/>
  <c r="G2313" i="2"/>
  <c r="B2314" i="2"/>
  <c r="D2314" i="2"/>
  <c r="E2314" i="2"/>
  <c r="F2314" i="2"/>
  <c r="G2314" i="2"/>
  <c r="B2315" i="2"/>
  <c r="D2315" i="2"/>
  <c r="E2315" i="2"/>
  <c r="F2315" i="2"/>
  <c r="G2315" i="2"/>
  <c r="B2316" i="2"/>
  <c r="D2316" i="2"/>
  <c r="E2316" i="2"/>
  <c r="F2316" i="2"/>
  <c r="G2316" i="2"/>
  <c r="B2317" i="2"/>
  <c r="D2317" i="2"/>
  <c r="E2317" i="2"/>
  <c r="F2317" i="2"/>
  <c r="G2317" i="2"/>
  <c r="B2318" i="2"/>
  <c r="D2318" i="2"/>
  <c r="E2318" i="2"/>
  <c r="F2318" i="2"/>
  <c r="G2318" i="2"/>
  <c r="B2319" i="2"/>
  <c r="D2319" i="2"/>
  <c r="E2319" i="2"/>
  <c r="F2319" i="2"/>
  <c r="G2319" i="2"/>
  <c r="B2320" i="2"/>
  <c r="D2320" i="2"/>
  <c r="E2320" i="2"/>
  <c r="F2320" i="2"/>
  <c r="G2320" i="2"/>
  <c r="B2321" i="2"/>
  <c r="D2321" i="2"/>
  <c r="E2321" i="2"/>
  <c r="F2321" i="2"/>
  <c r="G2321" i="2"/>
  <c r="B2322" i="2"/>
  <c r="D2322" i="2"/>
  <c r="E2322" i="2"/>
  <c r="F2322" i="2"/>
  <c r="G2322" i="2"/>
  <c r="B2323" i="2"/>
  <c r="D2323" i="2"/>
  <c r="E2323" i="2"/>
  <c r="F2323" i="2"/>
  <c r="G2323" i="2"/>
  <c r="B2324" i="2"/>
  <c r="D2324" i="2"/>
  <c r="E2324" i="2"/>
  <c r="F2324" i="2"/>
  <c r="G2324" i="2"/>
  <c r="B2325" i="2"/>
  <c r="D2325" i="2"/>
  <c r="E2325" i="2"/>
  <c r="F2325" i="2"/>
  <c r="G2325" i="2"/>
  <c r="B2326" i="2"/>
  <c r="D2326" i="2"/>
  <c r="E2326" i="2"/>
  <c r="F2326" i="2"/>
  <c r="G2326" i="2"/>
  <c r="B2327" i="2"/>
  <c r="D2327" i="2"/>
  <c r="E2327" i="2"/>
  <c r="F2327" i="2"/>
  <c r="G2327" i="2"/>
  <c r="B2328" i="2"/>
  <c r="D2328" i="2"/>
  <c r="E2328" i="2"/>
  <c r="F2328" i="2"/>
  <c r="G2328" i="2"/>
  <c r="B2329" i="2"/>
  <c r="D2329" i="2"/>
  <c r="E2329" i="2"/>
  <c r="F2329" i="2"/>
  <c r="G2329" i="2"/>
  <c r="B2330" i="2"/>
  <c r="D2330" i="2"/>
  <c r="E2330" i="2"/>
  <c r="F2330" i="2"/>
  <c r="G2330" i="2"/>
  <c r="B2331" i="2"/>
  <c r="D2331" i="2"/>
  <c r="E2331" i="2"/>
  <c r="F2331" i="2"/>
  <c r="G2331" i="2"/>
  <c r="B2332" i="2"/>
  <c r="D2332" i="2"/>
  <c r="E2332" i="2"/>
  <c r="F2332" i="2"/>
  <c r="G2332" i="2"/>
  <c r="B2333" i="2"/>
  <c r="D2333" i="2"/>
  <c r="E2333" i="2"/>
  <c r="F2333" i="2"/>
  <c r="G2333" i="2"/>
  <c r="B2334" i="2"/>
  <c r="D2334" i="2"/>
  <c r="E2334" i="2"/>
  <c r="F2334" i="2"/>
  <c r="G2334" i="2"/>
  <c r="B2335" i="2"/>
  <c r="D2335" i="2"/>
  <c r="E2335" i="2"/>
  <c r="F2335" i="2"/>
  <c r="G2335" i="2"/>
  <c r="B2336" i="2"/>
  <c r="D2336" i="2"/>
  <c r="E2336" i="2"/>
  <c r="F2336" i="2"/>
  <c r="G2336" i="2"/>
  <c r="B2337" i="2"/>
  <c r="D2337" i="2"/>
  <c r="E2337" i="2"/>
  <c r="F2337" i="2"/>
  <c r="G2337" i="2"/>
  <c r="B2338" i="2"/>
  <c r="D2338" i="2"/>
  <c r="E2338" i="2"/>
  <c r="F2338" i="2"/>
  <c r="G2338" i="2"/>
  <c r="B2339" i="2"/>
  <c r="D2339" i="2"/>
  <c r="E2339" i="2"/>
  <c r="F2339" i="2"/>
  <c r="G2339" i="2"/>
  <c r="B2340" i="2"/>
  <c r="D2340" i="2"/>
  <c r="E2340" i="2"/>
  <c r="F2340" i="2"/>
  <c r="G2340" i="2"/>
  <c r="B2341" i="2"/>
  <c r="D2341" i="2"/>
  <c r="E2341" i="2"/>
  <c r="F2341" i="2"/>
  <c r="G2341" i="2"/>
  <c r="B2342" i="2"/>
  <c r="D2342" i="2"/>
  <c r="E2342" i="2"/>
  <c r="F2342" i="2"/>
  <c r="G2342" i="2"/>
  <c r="B2343" i="2"/>
  <c r="D2343" i="2"/>
  <c r="E2343" i="2"/>
  <c r="F2343" i="2"/>
  <c r="G2343" i="2"/>
  <c r="B2344" i="2"/>
  <c r="D2344" i="2"/>
  <c r="E2344" i="2"/>
  <c r="F2344" i="2"/>
  <c r="G2344" i="2"/>
  <c r="B2345" i="2"/>
  <c r="D2345" i="2"/>
  <c r="E2345" i="2"/>
  <c r="F2345" i="2"/>
  <c r="G2345" i="2"/>
  <c r="B2346" i="2"/>
  <c r="D2346" i="2"/>
  <c r="E2346" i="2"/>
  <c r="F2346" i="2"/>
  <c r="G2346" i="2"/>
  <c r="B2347" i="2"/>
  <c r="D2347" i="2"/>
  <c r="E2347" i="2"/>
  <c r="F2347" i="2"/>
  <c r="G2347" i="2"/>
  <c r="B2348" i="2"/>
  <c r="D2348" i="2"/>
  <c r="E2348" i="2"/>
  <c r="F2348" i="2"/>
  <c r="G2348" i="2"/>
  <c r="B2349" i="2"/>
  <c r="D2349" i="2"/>
  <c r="E2349" i="2"/>
  <c r="F2349" i="2"/>
  <c r="G2349" i="2"/>
  <c r="B2350" i="2"/>
  <c r="D2350" i="2"/>
  <c r="E2350" i="2"/>
  <c r="F2350" i="2"/>
  <c r="G2350" i="2"/>
  <c r="B2351" i="2"/>
  <c r="D2351" i="2"/>
  <c r="E2351" i="2"/>
  <c r="F2351" i="2"/>
  <c r="G2351" i="2"/>
  <c r="B2352" i="2"/>
  <c r="D2352" i="2"/>
  <c r="E2352" i="2"/>
  <c r="F2352" i="2"/>
  <c r="G2352" i="2"/>
  <c r="B2353" i="2"/>
  <c r="D2353" i="2"/>
  <c r="E2353" i="2"/>
  <c r="F2353" i="2"/>
  <c r="G2353" i="2"/>
  <c r="B2354" i="2"/>
  <c r="D2354" i="2"/>
  <c r="E2354" i="2"/>
  <c r="F2354" i="2"/>
  <c r="G2354" i="2"/>
  <c r="B2355" i="2"/>
  <c r="D2355" i="2"/>
  <c r="E2355" i="2"/>
  <c r="F2355" i="2"/>
  <c r="G2355" i="2"/>
  <c r="B2356" i="2"/>
  <c r="D2356" i="2"/>
  <c r="E2356" i="2"/>
  <c r="F2356" i="2"/>
  <c r="G2356" i="2"/>
  <c r="B2357" i="2"/>
  <c r="D2357" i="2"/>
  <c r="E2357" i="2"/>
  <c r="F2357" i="2"/>
  <c r="G2357" i="2"/>
  <c r="B2358" i="2"/>
  <c r="D2358" i="2"/>
  <c r="E2358" i="2"/>
  <c r="F2358" i="2"/>
  <c r="G2358" i="2"/>
  <c r="B2359" i="2"/>
  <c r="D2359" i="2"/>
  <c r="E2359" i="2"/>
  <c r="F2359" i="2"/>
  <c r="G2359" i="2"/>
  <c r="B2360" i="2"/>
  <c r="D2360" i="2"/>
  <c r="E2360" i="2"/>
  <c r="F2360" i="2"/>
  <c r="G2360" i="2"/>
  <c r="B2361" i="2"/>
  <c r="D2361" i="2"/>
  <c r="E2361" i="2"/>
  <c r="F2361" i="2"/>
  <c r="G2361" i="2"/>
  <c r="B2362" i="2"/>
  <c r="D2362" i="2"/>
  <c r="E2362" i="2"/>
  <c r="F2362" i="2"/>
  <c r="G2362" i="2"/>
  <c r="B2363" i="2"/>
  <c r="D2363" i="2"/>
  <c r="E2363" i="2"/>
  <c r="F2363" i="2"/>
  <c r="G2363" i="2"/>
  <c r="B2364" i="2"/>
  <c r="D2364" i="2"/>
  <c r="E2364" i="2"/>
  <c r="F2364" i="2"/>
  <c r="G2364" i="2"/>
  <c r="B2365" i="2"/>
  <c r="D2365" i="2"/>
  <c r="E2365" i="2"/>
  <c r="F2365" i="2"/>
  <c r="G2365" i="2"/>
  <c r="B2366" i="2"/>
  <c r="D2366" i="2"/>
  <c r="E2366" i="2"/>
  <c r="F2366" i="2"/>
  <c r="G2366" i="2"/>
  <c r="B2367" i="2"/>
  <c r="D2367" i="2"/>
  <c r="E2367" i="2"/>
  <c r="F2367" i="2"/>
  <c r="G2367" i="2"/>
  <c r="B2368" i="2"/>
  <c r="D2368" i="2"/>
  <c r="E2368" i="2"/>
  <c r="F2368" i="2"/>
  <c r="G2368" i="2"/>
  <c r="B2369" i="2"/>
  <c r="D2369" i="2"/>
  <c r="E2369" i="2"/>
  <c r="F2369" i="2"/>
  <c r="G2369" i="2"/>
  <c r="B2370" i="2"/>
  <c r="D2370" i="2"/>
  <c r="E2370" i="2"/>
  <c r="F2370" i="2"/>
  <c r="G2370" i="2"/>
  <c r="B2371" i="2"/>
  <c r="D2371" i="2"/>
  <c r="E2371" i="2"/>
  <c r="F2371" i="2"/>
  <c r="G2371" i="2"/>
  <c r="B2372" i="2"/>
  <c r="D2372" i="2"/>
  <c r="E2372" i="2"/>
  <c r="F2372" i="2"/>
  <c r="G2372" i="2"/>
  <c r="B2373" i="2"/>
  <c r="D2373" i="2"/>
  <c r="E2373" i="2"/>
  <c r="F2373" i="2"/>
  <c r="G2373" i="2"/>
  <c r="B2374" i="2"/>
  <c r="D2374" i="2"/>
  <c r="E2374" i="2"/>
  <c r="F2374" i="2"/>
  <c r="G2374" i="2"/>
  <c r="B2375" i="2"/>
  <c r="D2375" i="2"/>
  <c r="E2375" i="2"/>
  <c r="F2375" i="2"/>
  <c r="G2375" i="2"/>
  <c r="B2376" i="2"/>
  <c r="D2376" i="2"/>
  <c r="E2376" i="2"/>
  <c r="F2376" i="2"/>
  <c r="G2376" i="2"/>
  <c r="B2377" i="2"/>
  <c r="D2377" i="2"/>
  <c r="E2377" i="2"/>
  <c r="F2377" i="2"/>
  <c r="G2377" i="2"/>
  <c r="B2378" i="2"/>
  <c r="D2378" i="2"/>
  <c r="E2378" i="2"/>
  <c r="F2378" i="2"/>
  <c r="G2378" i="2"/>
  <c r="B2379" i="2"/>
  <c r="D2379" i="2"/>
  <c r="E2379" i="2"/>
  <c r="F2379" i="2"/>
  <c r="G2379" i="2"/>
  <c r="B2380" i="2"/>
  <c r="D2380" i="2"/>
  <c r="E2380" i="2"/>
  <c r="F2380" i="2"/>
  <c r="G2380" i="2"/>
  <c r="B2381" i="2"/>
  <c r="D2381" i="2"/>
  <c r="E2381" i="2"/>
  <c r="F2381" i="2"/>
  <c r="G2381" i="2"/>
  <c r="B2382" i="2"/>
  <c r="D2382" i="2"/>
  <c r="E2382" i="2"/>
  <c r="F2382" i="2"/>
  <c r="G2382" i="2"/>
  <c r="B2383" i="2"/>
  <c r="D2383" i="2"/>
  <c r="E2383" i="2"/>
  <c r="F2383" i="2"/>
  <c r="G2383" i="2"/>
  <c r="B2384" i="2"/>
  <c r="D2384" i="2"/>
  <c r="E2384" i="2"/>
  <c r="F2384" i="2"/>
  <c r="G2384" i="2"/>
  <c r="B2385" i="2"/>
  <c r="D2385" i="2"/>
  <c r="E2385" i="2"/>
  <c r="F2385" i="2"/>
  <c r="G2385" i="2"/>
  <c r="B2386" i="2"/>
  <c r="D2386" i="2"/>
  <c r="E2386" i="2"/>
  <c r="F2386" i="2"/>
  <c r="G2386" i="2"/>
  <c r="B2387" i="2"/>
  <c r="D2387" i="2"/>
  <c r="E2387" i="2"/>
  <c r="F2387" i="2"/>
  <c r="G2387" i="2"/>
  <c r="B2388" i="2"/>
  <c r="D2388" i="2"/>
  <c r="E2388" i="2"/>
  <c r="F2388" i="2"/>
  <c r="G2388" i="2"/>
  <c r="B2389" i="2"/>
  <c r="D2389" i="2"/>
  <c r="E2389" i="2"/>
  <c r="F2389" i="2"/>
  <c r="G2389" i="2"/>
  <c r="B2390" i="2"/>
  <c r="D2390" i="2"/>
  <c r="E2390" i="2"/>
  <c r="F2390" i="2"/>
  <c r="G2390" i="2"/>
  <c r="B2391" i="2"/>
  <c r="D2391" i="2"/>
  <c r="E2391" i="2"/>
  <c r="F2391" i="2"/>
  <c r="G2391" i="2"/>
  <c r="B2392" i="2"/>
  <c r="D2392" i="2"/>
  <c r="E2392" i="2"/>
  <c r="F2392" i="2"/>
  <c r="G2392" i="2"/>
  <c r="B2393" i="2"/>
  <c r="D2393" i="2"/>
  <c r="E2393" i="2"/>
  <c r="F2393" i="2"/>
  <c r="G2393" i="2"/>
  <c r="B2394" i="2"/>
  <c r="D2394" i="2"/>
  <c r="E2394" i="2"/>
  <c r="F2394" i="2"/>
  <c r="G2394" i="2"/>
  <c r="B2395" i="2"/>
  <c r="D2395" i="2"/>
  <c r="E2395" i="2"/>
  <c r="F2395" i="2"/>
  <c r="G2395" i="2"/>
  <c r="B2396" i="2"/>
  <c r="D2396" i="2"/>
  <c r="E2396" i="2"/>
  <c r="F2396" i="2"/>
  <c r="G2396" i="2"/>
  <c r="B2397" i="2"/>
  <c r="D2397" i="2"/>
  <c r="E2397" i="2"/>
  <c r="F2397" i="2"/>
  <c r="G2397" i="2"/>
  <c r="B2398" i="2"/>
  <c r="D2398" i="2"/>
  <c r="E2398" i="2"/>
  <c r="F2398" i="2"/>
  <c r="G2398" i="2"/>
  <c r="B2399" i="2"/>
  <c r="D2399" i="2"/>
  <c r="E2399" i="2"/>
  <c r="F2399" i="2"/>
  <c r="G2399" i="2"/>
  <c r="B2400" i="2"/>
  <c r="D2400" i="2"/>
  <c r="E2400" i="2"/>
  <c r="F2400" i="2"/>
  <c r="G2400" i="2"/>
  <c r="B2401" i="2"/>
  <c r="D2401" i="2"/>
  <c r="E2401" i="2"/>
  <c r="F2401" i="2"/>
  <c r="G2401" i="2"/>
  <c r="B2402" i="2"/>
  <c r="D2402" i="2"/>
  <c r="E2402" i="2"/>
  <c r="F2402" i="2"/>
  <c r="G2402" i="2"/>
  <c r="B2403" i="2"/>
  <c r="D2403" i="2"/>
  <c r="E2403" i="2"/>
  <c r="F2403" i="2"/>
  <c r="G2403" i="2"/>
  <c r="B2404" i="2"/>
  <c r="D2404" i="2"/>
  <c r="E2404" i="2"/>
  <c r="F2404" i="2"/>
  <c r="G2404" i="2"/>
  <c r="B2405" i="2"/>
  <c r="D2405" i="2"/>
  <c r="E2405" i="2"/>
  <c r="F2405" i="2"/>
  <c r="G2405" i="2"/>
  <c r="B2406" i="2"/>
  <c r="D2406" i="2"/>
  <c r="E2406" i="2"/>
  <c r="F2406" i="2"/>
  <c r="G2406" i="2"/>
  <c r="B2407" i="2"/>
  <c r="D2407" i="2"/>
  <c r="E2407" i="2"/>
  <c r="F2407" i="2"/>
  <c r="G2407" i="2"/>
  <c r="B2408" i="2"/>
  <c r="D2408" i="2"/>
  <c r="E2408" i="2"/>
  <c r="F2408" i="2"/>
  <c r="G2408" i="2"/>
  <c r="B2409" i="2"/>
  <c r="D2409" i="2"/>
  <c r="E2409" i="2"/>
  <c r="F2409" i="2"/>
  <c r="G2409" i="2"/>
  <c r="B2410" i="2"/>
  <c r="D2410" i="2"/>
  <c r="E2410" i="2"/>
  <c r="F2410" i="2"/>
  <c r="G2410" i="2"/>
  <c r="B2411" i="2"/>
  <c r="D2411" i="2"/>
  <c r="E2411" i="2"/>
  <c r="F2411" i="2"/>
  <c r="G2411" i="2"/>
  <c r="B2412" i="2"/>
  <c r="D2412" i="2"/>
  <c r="E2412" i="2"/>
  <c r="F2412" i="2"/>
  <c r="G2412" i="2"/>
  <c r="B2413" i="2"/>
  <c r="D2413" i="2"/>
  <c r="E2413" i="2"/>
  <c r="F2413" i="2"/>
  <c r="G2413" i="2"/>
  <c r="B2414" i="2"/>
  <c r="D2414" i="2"/>
  <c r="E2414" i="2"/>
  <c r="F2414" i="2"/>
  <c r="G2414" i="2"/>
  <c r="B2415" i="2"/>
  <c r="D2415" i="2"/>
  <c r="E2415" i="2"/>
  <c r="F2415" i="2"/>
  <c r="G2415" i="2"/>
  <c r="B2416" i="2"/>
  <c r="D2416" i="2"/>
  <c r="E2416" i="2"/>
  <c r="F2416" i="2"/>
  <c r="G2416" i="2"/>
  <c r="B2417" i="2"/>
  <c r="D2417" i="2"/>
  <c r="E2417" i="2"/>
  <c r="F2417" i="2"/>
  <c r="G2417" i="2"/>
  <c r="B2418" i="2"/>
  <c r="D2418" i="2"/>
  <c r="E2418" i="2"/>
  <c r="F2418" i="2"/>
  <c r="G2418" i="2"/>
  <c r="B2419" i="2"/>
  <c r="D2419" i="2"/>
  <c r="E2419" i="2"/>
  <c r="F2419" i="2"/>
  <c r="G2419" i="2"/>
  <c r="B2420" i="2"/>
  <c r="D2420" i="2"/>
  <c r="E2420" i="2"/>
  <c r="F2420" i="2"/>
  <c r="G2420" i="2"/>
  <c r="B2421" i="2"/>
  <c r="D2421" i="2"/>
  <c r="E2421" i="2"/>
  <c r="F2421" i="2"/>
  <c r="G2421" i="2"/>
  <c r="B2422" i="2"/>
  <c r="D2422" i="2"/>
  <c r="E2422" i="2"/>
  <c r="F2422" i="2"/>
  <c r="G2422" i="2"/>
  <c r="B2423" i="2"/>
  <c r="D2423" i="2"/>
  <c r="E2423" i="2"/>
  <c r="F2423" i="2"/>
  <c r="G2423" i="2"/>
  <c r="B2424" i="2"/>
  <c r="D2424" i="2"/>
  <c r="E2424" i="2"/>
  <c r="F2424" i="2"/>
  <c r="G2424" i="2"/>
  <c r="B2425" i="2"/>
  <c r="D2425" i="2"/>
  <c r="E2425" i="2"/>
  <c r="F2425" i="2"/>
  <c r="G2425" i="2"/>
  <c r="B2426" i="2"/>
  <c r="D2426" i="2"/>
  <c r="E2426" i="2"/>
  <c r="F2426" i="2"/>
  <c r="G2426" i="2"/>
  <c r="B2427" i="2"/>
  <c r="D2427" i="2"/>
  <c r="E2427" i="2"/>
  <c r="F2427" i="2"/>
  <c r="G2427" i="2"/>
  <c r="B2428" i="2"/>
  <c r="D2428" i="2"/>
  <c r="E2428" i="2"/>
  <c r="F2428" i="2"/>
  <c r="G2428" i="2"/>
  <c r="B2429" i="2"/>
  <c r="D2429" i="2"/>
  <c r="E2429" i="2"/>
  <c r="F2429" i="2"/>
  <c r="G2429" i="2"/>
  <c r="B2430" i="2"/>
  <c r="D2430" i="2"/>
  <c r="E2430" i="2"/>
  <c r="F2430" i="2"/>
  <c r="G2430" i="2"/>
  <c r="B2431" i="2"/>
  <c r="D2431" i="2"/>
  <c r="E2431" i="2"/>
  <c r="F2431" i="2"/>
  <c r="G2431" i="2"/>
  <c r="B2432" i="2"/>
  <c r="D2432" i="2"/>
  <c r="E2432" i="2"/>
  <c r="F2432" i="2"/>
  <c r="G2432" i="2"/>
  <c r="B2433" i="2"/>
  <c r="D2433" i="2"/>
  <c r="E2433" i="2"/>
  <c r="F2433" i="2"/>
  <c r="G2433" i="2"/>
  <c r="B2434" i="2"/>
  <c r="D2434" i="2"/>
  <c r="E2434" i="2"/>
  <c r="F2434" i="2"/>
  <c r="G2434" i="2"/>
  <c r="B2435" i="2"/>
  <c r="D2435" i="2"/>
  <c r="E2435" i="2"/>
  <c r="F2435" i="2"/>
  <c r="G2435" i="2"/>
  <c r="B2436" i="2"/>
  <c r="D2436" i="2"/>
  <c r="E2436" i="2"/>
  <c r="F2436" i="2"/>
  <c r="G2436" i="2"/>
  <c r="B2437" i="2"/>
  <c r="D2437" i="2"/>
  <c r="E2437" i="2"/>
  <c r="F2437" i="2"/>
  <c r="G2437" i="2"/>
  <c r="B2438" i="2"/>
  <c r="D2438" i="2"/>
  <c r="E2438" i="2"/>
  <c r="F2438" i="2"/>
  <c r="G2438" i="2"/>
  <c r="B2439" i="2"/>
  <c r="D2439" i="2"/>
  <c r="E2439" i="2"/>
  <c r="F2439" i="2"/>
  <c r="G2439" i="2"/>
  <c r="B2440" i="2"/>
  <c r="D2440" i="2"/>
  <c r="E2440" i="2"/>
  <c r="F2440" i="2"/>
  <c r="G2440" i="2"/>
  <c r="B2441" i="2"/>
  <c r="D2441" i="2"/>
  <c r="E2441" i="2"/>
  <c r="F2441" i="2"/>
  <c r="G2441" i="2"/>
  <c r="B2442" i="2"/>
  <c r="D2442" i="2"/>
  <c r="E2442" i="2"/>
  <c r="F2442" i="2"/>
  <c r="G2442" i="2"/>
  <c r="B2443" i="2"/>
  <c r="D2443" i="2"/>
  <c r="E2443" i="2"/>
  <c r="F2443" i="2"/>
  <c r="G2443" i="2"/>
  <c r="B2444" i="2"/>
  <c r="D2444" i="2"/>
  <c r="E2444" i="2"/>
  <c r="F2444" i="2"/>
  <c r="G2444" i="2"/>
  <c r="B2445" i="2"/>
  <c r="D2445" i="2"/>
  <c r="E2445" i="2"/>
  <c r="F2445" i="2"/>
  <c r="G2445" i="2"/>
  <c r="B2446" i="2"/>
  <c r="D2446" i="2"/>
  <c r="E2446" i="2"/>
  <c r="F2446" i="2"/>
  <c r="G2446" i="2"/>
  <c r="B2447" i="2"/>
  <c r="D2447" i="2"/>
  <c r="E2447" i="2"/>
  <c r="F2447" i="2"/>
  <c r="G2447" i="2"/>
  <c r="B2448" i="2"/>
  <c r="D2448" i="2"/>
  <c r="E2448" i="2"/>
  <c r="F2448" i="2"/>
  <c r="G2448" i="2"/>
  <c r="B2449" i="2"/>
  <c r="D2449" i="2"/>
  <c r="E2449" i="2"/>
  <c r="F2449" i="2"/>
  <c r="G2449" i="2"/>
  <c r="B2450" i="2"/>
  <c r="D2450" i="2"/>
  <c r="E2450" i="2"/>
  <c r="F2450" i="2"/>
  <c r="G2450" i="2"/>
  <c r="B2451" i="2"/>
  <c r="D2451" i="2"/>
  <c r="E2451" i="2"/>
  <c r="F2451" i="2"/>
  <c r="G2451" i="2"/>
  <c r="B2452" i="2"/>
  <c r="D2452" i="2"/>
  <c r="E2452" i="2"/>
  <c r="F2452" i="2"/>
  <c r="G2452" i="2"/>
  <c r="B2453" i="2"/>
  <c r="D2453" i="2"/>
  <c r="E2453" i="2"/>
  <c r="F2453" i="2"/>
  <c r="G2453" i="2"/>
  <c r="B2454" i="2"/>
  <c r="D2454" i="2"/>
  <c r="E2454" i="2"/>
  <c r="F2454" i="2"/>
  <c r="G2454" i="2"/>
  <c r="B2455" i="2"/>
  <c r="D2455" i="2"/>
  <c r="E2455" i="2"/>
  <c r="F2455" i="2"/>
  <c r="G2455" i="2"/>
  <c r="B2456" i="2"/>
  <c r="D2456" i="2"/>
  <c r="E2456" i="2"/>
  <c r="F2456" i="2"/>
  <c r="G2456" i="2"/>
  <c r="B2457" i="2"/>
  <c r="D2457" i="2"/>
  <c r="E2457" i="2"/>
  <c r="F2457" i="2"/>
  <c r="G2457" i="2"/>
  <c r="B2458" i="2"/>
  <c r="D2458" i="2"/>
  <c r="E2458" i="2"/>
  <c r="F2458" i="2"/>
  <c r="G2458" i="2"/>
  <c r="B2459" i="2"/>
  <c r="D2459" i="2"/>
  <c r="E2459" i="2"/>
  <c r="F2459" i="2"/>
  <c r="G2459" i="2"/>
  <c r="B2460" i="2"/>
  <c r="D2460" i="2"/>
  <c r="E2460" i="2"/>
  <c r="F2460" i="2"/>
  <c r="G2460" i="2"/>
  <c r="B2461" i="2"/>
  <c r="D2461" i="2"/>
  <c r="E2461" i="2"/>
  <c r="F2461" i="2"/>
  <c r="G2461" i="2"/>
  <c r="B2462" i="2"/>
  <c r="D2462" i="2"/>
  <c r="E2462" i="2"/>
  <c r="F2462" i="2"/>
  <c r="G2462" i="2"/>
  <c r="B2463" i="2"/>
  <c r="D2463" i="2"/>
  <c r="E2463" i="2"/>
  <c r="F2463" i="2"/>
  <c r="G2463" i="2"/>
  <c r="B2464" i="2"/>
  <c r="D2464" i="2"/>
  <c r="E2464" i="2"/>
  <c r="F2464" i="2"/>
  <c r="G2464" i="2"/>
  <c r="B2465" i="2"/>
  <c r="D2465" i="2"/>
  <c r="E2465" i="2"/>
  <c r="F2465" i="2"/>
  <c r="G2465" i="2"/>
  <c r="B2466" i="2"/>
  <c r="D2466" i="2"/>
  <c r="E2466" i="2"/>
  <c r="F2466" i="2"/>
  <c r="G2466" i="2"/>
  <c r="B2467" i="2"/>
  <c r="D2467" i="2"/>
  <c r="E2467" i="2"/>
  <c r="F2467" i="2"/>
  <c r="G2467" i="2"/>
  <c r="B2468" i="2"/>
  <c r="D2468" i="2"/>
  <c r="E2468" i="2"/>
  <c r="F2468" i="2"/>
  <c r="G2468" i="2"/>
  <c r="B2469" i="2"/>
  <c r="D2469" i="2"/>
  <c r="E2469" i="2"/>
  <c r="F2469" i="2"/>
  <c r="G2469" i="2"/>
  <c r="B2470" i="2"/>
  <c r="D2470" i="2"/>
  <c r="E2470" i="2"/>
  <c r="F2470" i="2"/>
  <c r="G2470" i="2"/>
  <c r="B2471" i="2"/>
  <c r="D2471" i="2"/>
  <c r="E2471" i="2"/>
  <c r="F2471" i="2"/>
  <c r="G2471" i="2"/>
  <c r="B2472" i="2"/>
  <c r="D2472" i="2"/>
  <c r="E2472" i="2"/>
  <c r="F2472" i="2"/>
  <c r="G2472" i="2"/>
  <c r="B2473" i="2"/>
  <c r="D2473" i="2"/>
  <c r="E2473" i="2"/>
  <c r="F2473" i="2"/>
  <c r="G2473" i="2"/>
  <c r="B2474" i="2"/>
  <c r="D2474" i="2"/>
  <c r="E2474" i="2"/>
  <c r="F2474" i="2"/>
  <c r="G2474" i="2"/>
  <c r="B2475" i="2"/>
  <c r="D2475" i="2"/>
  <c r="E2475" i="2"/>
  <c r="F2475" i="2"/>
  <c r="G2475" i="2"/>
  <c r="B2476" i="2"/>
  <c r="D2476" i="2"/>
  <c r="E2476" i="2"/>
  <c r="F2476" i="2"/>
  <c r="G2476" i="2"/>
  <c r="B2477" i="2"/>
  <c r="D2477" i="2"/>
  <c r="E2477" i="2"/>
  <c r="F2477" i="2"/>
  <c r="G2477" i="2"/>
  <c r="B2478" i="2"/>
  <c r="D2478" i="2"/>
  <c r="E2478" i="2"/>
  <c r="F2478" i="2"/>
  <c r="G2478" i="2"/>
  <c r="B2479" i="2"/>
  <c r="D2479" i="2"/>
  <c r="E2479" i="2"/>
  <c r="F2479" i="2"/>
  <c r="G2479" i="2"/>
  <c r="B2480" i="2"/>
  <c r="D2480" i="2"/>
  <c r="E2480" i="2"/>
  <c r="F2480" i="2"/>
  <c r="G2480" i="2"/>
  <c r="B2481" i="2"/>
  <c r="D2481" i="2"/>
  <c r="E2481" i="2"/>
  <c r="F2481" i="2"/>
  <c r="G2481" i="2"/>
  <c r="B2482" i="2"/>
  <c r="D2482" i="2"/>
  <c r="E2482" i="2"/>
  <c r="F2482" i="2"/>
  <c r="G2482" i="2"/>
  <c r="B2483" i="2"/>
  <c r="D2483" i="2"/>
  <c r="E2483" i="2"/>
  <c r="F2483" i="2"/>
  <c r="G2483" i="2"/>
  <c r="B2484" i="2"/>
  <c r="D2484" i="2"/>
  <c r="E2484" i="2"/>
  <c r="F2484" i="2"/>
  <c r="G2484" i="2"/>
  <c r="B2485" i="2"/>
  <c r="D2485" i="2"/>
  <c r="E2485" i="2"/>
  <c r="F2485" i="2"/>
  <c r="G2485" i="2"/>
  <c r="B2486" i="2"/>
  <c r="D2486" i="2"/>
  <c r="E2486" i="2"/>
  <c r="F2486" i="2"/>
  <c r="G2486" i="2"/>
  <c r="B2487" i="2"/>
  <c r="D2487" i="2"/>
  <c r="E2487" i="2"/>
  <c r="F2487" i="2"/>
  <c r="G2487" i="2"/>
  <c r="B2488" i="2"/>
  <c r="D2488" i="2"/>
  <c r="E2488" i="2"/>
  <c r="F2488" i="2"/>
  <c r="G2488" i="2"/>
  <c r="B2489" i="2"/>
  <c r="D2489" i="2"/>
  <c r="E2489" i="2"/>
  <c r="F2489" i="2"/>
  <c r="G2489" i="2"/>
  <c r="B2490" i="2"/>
  <c r="D2490" i="2"/>
  <c r="E2490" i="2"/>
  <c r="F2490" i="2"/>
  <c r="G2490" i="2"/>
  <c r="B2491" i="2"/>
  <c r="D2491" i="2"/>
  <c r="E2491" i="2"/>
  <c r="F2491" i="2"/>
  <c r="G2491" i="2"/>
  <c r="B2492" i="2"/>
  <c r="D2492" i="2"/>
  <c r="E2492" i="2"/>
  <c r="F2492" i="2"/>
  <c r="G2492" i="2"/>
  <c r="B2493" i="2"/>
  <c r="D2493" i="2"/>
  <c r="E2493" i="2"/>
  <c r="F2493" i="2"/>
  <c r="G2493" i="2"/>
  <c r="B2494" i="2"/>
  <c r="D2494" i="2"/>
  <c r="E2494" i="2"/>
  <c r="F2494" i="2"/>
  <c r="G2494" i="2"/>
  <c r="B2495" i="2"/>
  <c r="D2495" i="2"/>
  <c r="E2495" i="2"/>
  <c r="F2495" i="2"/>
  <c r="G2495" i="2"/>
  <c r="B2496" i="2"/>
  <c r="D2496" i="2"/>
  <c r="E2496" i="2"/>
  <c r="F2496" i="2"/>
  <c r="G2496" i="2"/>
  <c r="B2497" i="2"/>
  <c r="D2497" i="2"/>
  <c r="E2497" i="2"/>
  <c r="F2497" i="2"/>
  <c r="G2497" i="2"/>
  <c r="B2498" i="2"/>
  <c r="D2498" i="2"/>
  <c r="E2498" i="2"/>
  <c r="F2498" i="2"/>
  <c r="G2498" i="2"/>
  <c r="B2499" i="2"/>
  <c r="D2499" i="2"/>
  <c r="E2499" i="2"/>
  <c r="F2499" i="2"/>
  <c r="G2499" i="2"/>
  <c r="B2500" i="2"/>
  <c r="D2500" i="2"/>
  <c r="E2500" i="2"/>
  <c r="F2500" i="2"/>
  <c r="G2500" i="2"/>
  <c r="B2501" i="2"/>
  <c r="D2501" i="2"/>
  <c r="E2501" i="2"/>
  <c r="F2501" i="2"/>
  <c r="G2501" i="2"/>
  <c r="B2502" i="2"/>
  <c r="D2502" i="2"/>
  <c r="E2502" i="2"/>
  <c r="F2502" i="2"/>
  <c r="G2502" i="2"/>
  <c r="B2503" i="2"/>
  <c r="D2503" i="2"/>
  <c r="E2503" i="2"/>
  <c r="F2503" i="2"/>
  <c r="G2503" i="2"/>
  <c r="B2504" i="2"/>
  <c r="D2504" i="2"/>
  <c r="E2504" i="2"/>
  <c r="F2504" i="2"/>
  <c r="G2504" i="2"/>
  <c r="B2505" i="2"/>
  <c r="D2505" i="2"/>
  <c r="E2505" i="2"/>
  <c r="F2505" i="2"/>
  <c r="G2505" i="2"/>
  <c r="B2506" i="2"/>
  <c r="D2506" i="2"/>
  <c r="E2506" i="2"/>
  <c r="F2506" i="2"/>
  <c r="G2506" i="2"/>
  <c r="B2507" i="2"/>
  <c r="D2507" i="2"/>
  <c r="E2507" i="2"/>
  <c r="F2507" i="2"/>
  <c r="G2507" i="2"/>
  <c r="B2508" i="2"/>
  <c r="D2508" i="2"/>
  <c r="E2508" i="2"/>
  <c r="F2508" i="2"/>
  <c r="G2508" i="2"/>
  <c r="B2509" i="2"/>
  <c r="D2509" i="2"/>
  <c r="E2509" i="2"/>
  <c r="F2509" i="2"/>
  <c r="G2509" i="2"/>
  <c r="B2510" i="2"/>
  <c r="D2510" i="2"/>
  <c r="E2510" i="2"/>
  <c r="F2510" i="2"/>
  <c r="G2510" i="2"/>
  <c r="B2511" i="2"/>
  <c r="D2511" i="2"/>
  <c r="E2511" i="2"/>
  <c r="F2511" i="2"/>
  <c r="G2511" i="2"/>
  <c r="B2512" i="2"/>
  <c r="D2512" i="2"/>
  <c r="E2512" i="2"/>
  <c r="F2512" i="2"/>
  <c r="G2512" i="2"/>
  <c r="B2513" i="2"/>
  <c r="D2513" i="2"/>
  <c r="E2513" i="2"/>
  <c r="F2513" i="2"/>
  <c r="G2513" i="2"/>
  <c r="B2514" i="2"/>
  <c r="D2514" i="2"/>
  <c r="E2514" i="2"/>
  <c r="F2514" i="2"/>
  <c r="G2514" i="2"/>
  <c r="B2515" i="2"/>
  <c r="D2515" i="2"/>
  <c r="E2515" i="2"/>
  <c r="F2515" i="2"/>
  <c r="G2515" i="2"/>
  <c r="B2516" i="2"/>
  <c r="D2516" i="2"/>
  <c r="E2516" i="2"/>
  <c r="F2516" i="2"/>
  <c r="G2516" i="2"/>
  <c r="B2517" i="2"/>
  <c r="D2517" i="2"/>
  <c r="E2517" i="2"/>
  <c r="F2517" i="2"/>
  <c r="G2517" i="2"/>
  <c r="B2518" i="2"/>
  <c r="D2518" i="2"/>
  <c r="E2518" i="2"/>
  <c r="F2518" i="2"/>
  <c r="G2518" i="2"/>
  <c r="B2519" i="2"/>
  <c r="D2519" i="2"/>
  <c r="E2519" i="2"/>
  <c r="F2519" i="2"/>
  <c r="G2519" i="2"/>
  <c r="B2520" i="2"/>
  <c r="D2520" i="2"/>
  <c r="E2520" i="2"/>
  <c r="F2520" i="2"/>
  <c r="G2520" i="2"/>
  <c r="B2521" i="2"/>
  <c r="D2521" i="2"/>
  <c r="E2521" i="2"/>
  <c r="F2521" i="2"/>
  <c r="G2521" i="2"/>
  <c r="B2522" i="2"/>
  <c r="D2522" i="2"/>
  <c r="E2522" i="2"/>
  <c r="F2522" i="2"/>
  <c r="G2522" i="2"/>
  <c r="B2523" i="2"/>
  <c r="D2523" i="2"/>
  <c r="E2523" i="2"/>
  <c r="F2523" i="2"/>
  <c r="G2523" i="2"/>
  <c r="B2524" i="2"/>
  <c r="D2524" i="2"/>
  <c r="E2524" i="2"/>
  <c r="F2524" i="2"/>
  <c r="G2524" i="2"/>
  <c r="B2525" i="2"/>
  <c r="D2525" i="2"/>
  <c r="E2525" i="2"/>
  <c r="F2525" i="2"/>
  <c r="G2525" i="2"/>
  <c r="B2526" i="2"/>
  <c r="D2526" i="2"/>
  <c r="E2526" i="2"/>
  <c r="F2526" i="2"/>
  <c r="G2526" i="2"/>
  <c r="B2527" i="2"/>
  <c r="D2527" i="2"/>
  <c r="E2527" i="2"/>
  <c r="F2527" i="2"/>
  <c r="G2527" i="2"/>
  <c r="B2528" i="2"/>
  <c r="D2528" i="2"/>
  <c r="E2528" i="2"/>
  <c r="F2528" i="2"/>
  <c r="G2528" i="2"/>
  <c r="B2529" i="2"/>
  <c r="D2529" i="2"/>
  <c r="E2529" i="2"/>
  <c r="F2529" i="2"/>
  <c r="G2529" i="2"/>
  <c r="B2530" i="2"/>
  <c r="D2530" i="2"/>
  <c r="E2530" i="2"/>
  <c r="F2530" i="2"/>
  <c r="G2530" i="2"/>
  <c r="B2531" i="2"/>
  <c r="D2531" i="2"/>
  <c r="E2531" i="2"/>
  <c r="F2531" i="2"/>
  <c r="G2531" i="2"/>
  <c r="B2532" i="2"/>
  <c r="D2532" i="2"/>
  <c r="E2532" i="2"/>
  <c r="F2532" i="2"/>
  <c r="G2532" i="2"/>
  <c r="B874" i="2"/>
  <c r="D874" i="2"/>
  <c r="E874" i="2"/>
  <c r="F874" i="2"/>
  <c r="G874" i="2"/>
  <c r="B875" i="2"/>
  <c r="D875" i="2"/>
  <c r="E875" i="2"/>
  <c r="F875" i="2"/>
  <c r="G875" i="2"/>
  <c r="B876" i="2"/>
  <c r="D876" i="2"/>
  <c r="E876" i="2"/>
  <c r="F876" i="2"/>
  <c r="G876" i="2"/>
  <c r="B877" i="2"/>
  <c r="D877" i="2"/>
  <c r="E877" i="2"/>
  <c r="F877" i="2"/>
  <c r="G877" i="2"/>
  <c r="B878" i="2"/>
  <c r="D878" i="2"/>
  <c r="E878" i="2"/>
  <c r="F878" i="2"/>
  <c r="G878" i="2"/>
  <c r="B879" i="2"/>
  <c r="D879" i="2"/>
  <c r="E879" i="2"/>
  <c r="F879" i="2"/>
  <c r="G879" i="2"/>
  <c r="B880" i="2"/>
  <c r="D880" i="2"/>
  <c r="E880" i="2"/>
  <c r="F880" i="2"/>
  <c r="G880" i="2"/>
  <c r="B881" i="2"/>
  <c r="D881" i="2"/>
  <c r="E881" i="2"/>
  <c r="F881" i="2"/>
  <c r="G881" i="2"/>
  <c r="B882" i="2"/>
  <c r="D882" i="2"/>
  <c r="E882" i="2"/>
  <c r="F882" i="2"/>
  <c r="G882" i="2"/>
  <c r="B883" i="2"/>
  <c r="D883" i="2"/>
  <c r="E883" i="2"/>
  <c r="F883" i="2"/>
  <c r="G883" i="2"/>
  <c r="B884" i="2"/>
  <c r="D884" i="2"/>
  <c r="E884" i="2"/>
  <c r="F884" i="2"/>
  <c r="G884" i="2"/>
  <c r="B885" i="2"/>
  <c r="D885" i="2"/>
  <c r="E885" i="2"/>
  <c r="F885" i="2"/>
  <c r="G885" i="2"/>
  <c r="B886" i="2"/>
  <c r="D886" i="2"/>
  <c r="E886" i="2"/>
  <c r="F886" i="2"/>
  <c r="G886" i="2"/>
  <c r="B887" i="2"/>
  <c r="D887" i="2"/>
  <c r="E887" i="2"/>
  <c r="F887" i="2"/>
  <c r="G887" i="2"/>
  <c r="B888" i="2"/>
  <c r="D888" i="2"/>
  <c r="E888" i="2"/>
  <c r="F888" i="2"/>
  <c r="G888" i="2"/>
  <c r="B889" i="2"/>
  <c r="D889" i="2"/>
  <c r="E889" i="2"/>
  <c r="F889" i="2"/>
  <c r="G889" i="2"/>
  <c r="B890" i="2"/>
  <c r="D890" i="2"/>
  <c r="E890" i="2"/>
  <c r="F890" i="2"/>
  <c r="G890" i="2"/>
  <c r="B891" i="2"/>
  <c r="D891" i="2"/>
  <c r="E891" i="2"/>
  <c r="F891" i="2"/>
  <c r="G891" i="2"/>
  <c r="B892" i="2"/>
  <c r="D892" i="2"/>
  <c r="E892" i="2"/>
  <c r="F892" i="2"/>
  <c r="G892" i="2"/>
  <c r="B893" i="2"/>
  <c r="D893" i="2"/>
  <c r="E893" i="2"/>
  <c r="F893" i="2"/>
  <c r="G893" i="2"/>
  <c r="B894" i="2"/>
  <c r="D894" i="2"/>
  <c r="E894" i="2"/>
  <c r="F894" i="2"/>
  <c r="G894" i="2"/>
  <c r="B895" i="2"/>
  <c r="D895" i="2"/>
  <c r="E895" i="2"/>
  <c r="F895" i="2"/>
  <c r="G895" i="2"/>
  <c r="B896" i="2"/>
  <c r="D896" i="2"/>
  <c r="E896" i="2"/>
  <c r="F896" i="2"/>
  <c r="G896" i="2"/>
  <c r="B897" i="2"/>
  <c r="D897" i="2"/>
  <c r="E897" i="2"/>
  <c r="F897" i="2"/>
  <c r="G897" i="2"/>
  <c r="B898" i="2"/>
  <c r="D898" i="2"/>
  <c r="E898" i="2"/>
  <c r="F898" i="2"/>
  <c r="G898" i="2"/>
  <c r="B899" i="2"/>
  <c r="D899" i="2"/>
  <c r="E899" i="2"/>
  <c r="F899" i="2"/>
  <c r="G899" i="2"/>
  <c r="B900" i="2"/>
  <c r="D900" i="2"/>
  <c r="E900" i="2"/>
  <c r="F900" i="2"/>
  <c r="G900" i="2"/>
  <c r="B901" i="2"/>
  <c r="D901" i="2"/>
  <c r="E901" i="2"/>
  <c r="F901" i="2"/>
  <c r="G901" i="2"/>
  <c r="B902" i="2"/>
  <c r="D902" i="2"/>
  <c r="E902" i="2"/>
  <c r="F902" i="2"/>
  <c r="G902" i="2"/>
  <c r="B903" i="2"/>
  <c r="D903" i="2"/>
  <c r="E903" i="2"/>
  <c r="F903" i="2"/>
  <c r="G903" i="2"/>
  <c r="B904" i="2"/>
  <c r="D904" i="2"/>
  <c r="E904" i="2"/>
  <c r="F904" i="2"/>
  <c r="G904" i="2"/>
  <c r="B905" i="2"/>
  <c r="D905" i="2"/>
  <c r="E905" i="2"/>
  <c r="F905" i="2"/>
  <c r="G905" i="2"/>
  <c r="B906" i="2"/>
  <c r="D906" i="2"/>
  <c r="E906" i="2"/>
  <c r="F906" i="2"/>
  <c r="G906" i="2"/>
  <c r="B907" i="2"/>
  <c r="D907" i="2"/>
  <c r="E907" i="2"/>
  <c r="F907" i="2"/>
  <c r="G907" i="2"/>
  <c r="B908" i="2"/>
  <c r="D908" i="2"/>
  <c r="E908" i="2"/>
  <c r="F908" i="2"/>
  <c r="G908" i="2"/>
  <c r="B909" i="2"/>
  <c r="D909" i="2"/>
  <c r="E909" i="2"/>
  <c r="F909" i="2"/>
  <c r="G909" i="2"/>
  <c r="B910" i="2"/>
  <c r="D910" i="2"/>
  <c r="E910" i="2"/>
  <c r="F910" i="2"/>
  <c r="G910" i="2"/>
  <c r="B911" i="2"/>
  <c r="D911" i="2"/>
  <c r="E911" i="2"/>
  <c r="F911" i="2"/>
  <c r="G911" i="2"/>
  <c r="B912" i="2"/>
  <c r="D912" i="2"/>
  <c r="E912" i="2"/>
  <c r="F912" i="2"/>
  <c r="G912" i="2"/>
  <c r="B913" i="2"/>
  <c r="D913" i="2"/>
  <c r="E913" i="2"/>
  <c r="F913" i="2"/>
  <c r="G913" i="2"/>
  <c r="B914" i="2"/>
  <c r="D914" i="2"/>
  <c r="E914" i="2"/>
  <c r="F914" i="2"/>
  <c r="G914" i="2"/>
  <c r="B915" i="2"/>
  <c r="D915" i="2"/>
  <c r="E915" i="2"/>
  <c r="F915" i="2"/>
  <c r="G915" i="2"/>
  <c r="B916" i="2"/>
  <c r="D916" i="2"/>
  <c r="E916" i="2"/>
  <c r="F916" i="2"/>
  <c r="G916" i="2"/>
  <c r="B917" i="2"/>
  <c r="D917" i="2"/>
  <c r="E917" i="2"/>
  <c r="F917" i="2"/>
  <c r="G917" i="2"/>
  <c r="B918" i="2"/>
  <c r="D918" i="2"/>
  <c r="E918" i="2"/>
  <c r="F918" i="2"/>
  <c r="G918" i="2"/>
  <c r="B919" i="2"/>
  <c r="D919" i="2"/>
  <c r="E919" i="2"/>
  <c r="F919" i="2"/>
  <c r="G919" i="2"/>
  <c r="B920" i="2"/>
  <c r="D920" i="2"/>
  <c r="E920" i="2"/>
  <c r="F920" i="2"/>
  <c r="G920" i="2"/>
  <c r="B921" i="2"/>
  <c r="D921" i="2"/>
  <c r="E921" i="2"/>
  <c r="F921" i="2"/>
  <c r="G921" i="2"/>
  <c r="B922" i="2"/>
  <c r="D922" i="2"/>
  <c r="E922" i="2"/>
  <c r="F922" i="2"/>
  <c r="G922" i="2"/>
  <c r="B923" i="2"/>
  <c r="D923" i="2"/>
  <c r="E923" i="2"/>
  <c r="F923" i="2"/>
  <c r="G923" i="2"/>
  <c r="B924" i="2"/>
  <c r="D924" i="2"/>
  <c r="E924" i="2"/>
  <c r="F924" i="2"/>
  <c r="G924" i="2"/>
  <c r="B925" i="2"/>
  <c r="D925" i="2"/>
  <c r="E925" i="2"/>
  <c r="F925" i="2"/>
  <c r="G925" i="2"/>
  <c r="B926" i="2"/>
  <c r="D926" i="2"/>
  <c r="E926" i="2"/>
  <c r="F926" i="2"/>
  <c r="G926" i="2"/>
  <c r="B927" i="2"/>
  <c r="D927" i="2"/>
  <c r="E927" i="2"/>
  <c r="F927" i="2"/>
  <c r="G927" i="2"/>
  <c r="B928" i="2"/>
  <c r="D928" i="2"/>
  <c r="E928" i="2"/>
  <c r="F928" i="2"/>
  <c r="G928" i="2"/>
  <c r="B929" i="2"/>
  <c r="D929" i="2"/>
  <c r="E929" i="2"/>
  <c r="F929" i="2"/>
  <c r="G929" i="2"/>
  <c r="B930" i="2"/>
  <c r="D930" i="2"/>
  <c r="E930" i="2"/>
  <c r="F930" i="2"/>
  <c r="G930" i="2"/>
  <c r="B931" i="2"/>
  <c r="D931" i="2"/>
  <c r="E931" i="2"/>
  <c r="F931" i="2"/>
  <c r="G931" i="2"/>
  <c r="B932" i="2"/>
  <c r="D932" i="2"/>
  <c r="E932" i="2"/>
  <c r="F932" i="2"/>
  <c r="G932" i="2"/>
  <c r="B933" i="2"/>
  <c r="D933" i="2"/>
  <c r="E933" i="2"/>
  <c r="F933" i="2"/>
  <c r="G933" i="2"/>
  <c r="B934" i="2"/>
  <c r="D934" i="2"/>
  <c r="E934" i="2"/>
  <c r="F934" i="2"/>
  <c r="G934" i="2"/>
  <c r="B935" i="2"/>
  <c r="D935" i="2"/>
  <c r="E935" i="2"/>
  <c r="F935" i="2"/>
  <c r="G935" i="2"/>
  <c r="B936" i="2"/>
  <c r="D936" i="2"/>
  <c r="E936" i="2"/>
  <c r="F936" i="2"/>
  <c r="G936" i="2"/>
  <c r="B937" i="2"/>
  <c r="D937" i="2"/>
  <c r="E937" i="2"/>
  <c r="F937" i="2"/>
  <c r="G937" i="2"/>
  <c r="B938" i="2"/>
  <c r="D938" i="2"/>
  <c r="E938" i="2"/>
  <c r="F938" i="2"/>
  <c r="G938" i="2"/>
  <c r="B939" i="2"/>
  <c r="D939" i="2"/>
  <c r="E939" i="2"/>
  <c r="F939" i="2"/>
  <c r="G939" i="2"/>
  <c r="B940" i="2"/>
  <c r="D940" i="2"/>
  <c r="E940" i="2"/>
  <c r="F940" i="2"/>
  <c r="G940" i="2"/>
  <c r="B941" i="2"/>
  <c r="D941" i="2"/>
  <c r="E941" i="2"/>
  <c r="F941" i="2"/>
  <c r="G941" i="2"/>
  <c r="B942" i="2"/>
  <c r="D942" i="2"/>
  <c r="E942" i="2"/>
  <c r="F942" i="2"/>
  <c r="G942" i="2"/>
  <c r="B943" i="2"/>
  <c r="D943" i="2"/>
  <c r="E943" i="2"/>
  <c r="F943" i="2"/>
  <c r="G943" i="2"/>
  <c r="B944" i="2"/>
  <c r="D944" i="2"/>
  <c r="E944" i="2"/>
  <c r="F944" i="2"/>
  <c r="G944" i="2"/>
  <c r="B945" i="2"/>
  <c r="D945" i="2"/>
  <c r="E945" i="2"/>
  <c r="F945" i="2"/>
  <c r="G945" i="2"/>
  <c r="B946" i="2"/>
  <c r="D946" i="2"/>
  <c r="E946" i="2"/>
  <c r="F946" i="2"/>
  <c r="G946" i="2"/>
  <c r="B947" i="2"/>
  <c r="D947" i="2"/>
  <c r="E947" i="2"/>
  <c r="F947" i="2"/>
  <c r="G947" i="2"/>
  <c r="B948" i="2"/>
  <c r="D948" i="2"/>
  <c r="E948" i="2"/>
  <c r="F948" i="2"/>
  <c r="G948" i="2"/>
  <c r="B949" i="2"/>
  <c r="D949" i="2"/>
  <c r="E949" i="2"/>
  <c r="F949" i="2"/>
  <c r="G949" i="2"/>
  <c r="B950" i="2"/>
  <c r="D950" i="2"/>
  <c r="E950" i="2"/>
  <c r="F950" i="2"/>
  <c r="G950" i="2"/>
  <c r="B951" i="2"/>
  <c r="D951" i="2"/>
  <c r="E951" i="2"/>
  <c r="F951" i="2"/>
  <c r="G951" i="2"/>
  <c r="B952" i="2"/>
  <c r="D952" i="2"/>
  <c r="E952" i="2"/>
  <c r="F952" i="2"/>
  <c r="G952" i="2"/>
  <c r="B953" i="2"/>
  <c r="D953" i="2"/>
  <c r="E953" i="2"/>
  <c r="F953" i="2"/>
  <c r="G953" i="2"/>
  <c r="B954" i="2"/>
  <c r="D954" i="2"/>
  <c r="E954" i="2"/>
  <c r="F954" i="2"/>
  <c r="G954" i="2"/>
  <c r="B955" i="2"/>
  <c r="D955" i="2"/>
  <c r="E955" i="2"/>
  <c r="F955" i="2"/>
  <c r="G955" i="2"/>
  <c r="B956" i="2"/>
  <c r="D956" i="2"/>
  <c r="E956" i="2"/>
  <c r="F956" i="2"/>
  <c r="G956" i="2"/>
  <c r="B957" i="2"/>
  <c r="D957" i="2"/>
  <c r="E957" i="2"/>
  <c r="F957" i="2"/>
  <c r="G957" i="2"/>
  <c r="B958" i="2"/>
  <c r="D958" i="2"/>
  <c r="E958" i="2"/>
  <c r="F958" i="2"/>
  <c r="G958" i="2"/>
  <c r="B959" i="2"/>
  <c r="D959" i="2"/>
  <c r="E959" i="2"/>
  <c r="F959" i="2"/>
  <c r="G959" i="2"/>
  <c r="B960" i="2"/>
  <c r="D960" i="2"/>
  <c r="E960" i="2"/>
  <c r="F960" i="2"/>
  <c r="G960" i="2"/>
  <c r="B961" i="2"/>
  <c r="D961" i="2"/>
  <c r="E961" i="2"/>
  <c r="F961" i="2"/>
  <c r="G961" i="2"/>
  <c r="B962" i="2"/>
  <c r="D962" i="2"/>
  <c r="E962" i="2"/>
  <c r="F962" i="2"/>
  <c r="G962" i="2"/>
  <c r="B963" i="2"/>
  <c r="D963" i="2"/>
  <c r="E963" i="2"/>
  <c r="F963" i="2"/>
  <c r="G963" i="2"/>
  <c r="B964" i="2"/>
  <c r="D964" i="2"/>
  <c r="E964" i="2"/>
  <c r="F964" i="2"/>
  <c r="G964" i="2"/>
  <c r="B965" i="2"/>
  <c r="D965" i="2"/>
  <c r="E965" i="2"/>
  <c r="F965" i="2"/>
  <c r="G965" i="2"/>
  <c r="B966" i="2"/>
  <c r="D966" i="2"/>
  <c r="E966" i="2"/>
  <c r="F966" i="2"/>
  <c r="G966" i="2"/>
  <c r="B967" i="2"/>
  <c r="D967" i="2"/>
  <c r="E967" i="2"/>
  <c r="F967" i="2"/>
  <c r="G967" i="2"/>
  <c r="B968" i="2"/>
  <c r="D968" i="2"/>
  <c r="E968" i="2"/>
  <c r="F968" i="2"/>
  <c r="G968" i="2"/>
  <c r="B969" i="2"/>
  <c r="D969" i="2"/>
  <c r="E969" i="2"/>
  <c r="F969" i="2"/>
  <c r="G969" i="2"/>
  <c r="B970" i="2"/>
  <c r="D970" i="2"/>
  <c r="E970" i="2"/>
  <c r="F970" i="2"/>
  <c r="G970" i="2"/>
  <c r="B971" i="2"/>
  <c r="D971" i="2"/>
  <c r="E971" i="2"/>
  <c r="F971" i="2"/>
  <c r="G971" i="2"/>
  <c r="B972" i="2"/>
  <c r="D972" i="2"/>
  <c r="E972" i="2"/>
  <c r="F972" i="2"/>
  <c r="G972" i="2"/>
  <c r="B973" i="2"/>
  <c r="D973" i="2"/>
  <c r="E973" i="2"/>
  <c r="F973" i="2"/>
  <c r="G973" i="2"/>
  <c r="B974" i="2"/>
  <c r="D974" i="2"/>
  <c r="E974" i="2"/>
  <c r="F974" i="2"/>
  <c r="G974" i="2"/>
  <c r="B975" i="2"/>
  <c r="D975" i="2"/>
  <c r="E975" i="2"/>
  <c r="F975" i="2"/>
  <c r="G975" i="2"/>
  <c r="B976" i="2"/>
  <c r="D976" i="2"/>
  <c r="E976" i="2"/>
  <c r="F976" i="2"/>
  <c r="G976" i="2"/>
  <c r="B977" i="2"/>
  <c r="D977" i="2"/>
  <c r="E977" i="2"/>
  <c r="F977" i="2"/>
  <c r="G977" i="2"/>
  <c r="B978" i="2"/>
  <c r="D978" i="2"/>
  <c r="E978" i="2"/>
  <c r="F978" i="2"/>
  <c r="G978" i="2"/>
  <c r="B979" i="2"/>
  <c r="D979" i="2"/>
  <c r="E979" i="2"/>
  <c r="F979" i="2"/>
  <c r="G979" i="2"/>
  <c r="B980" i="2"/>
  <c r="D980" i="2"/>
  <c r="E980" i="2"/>
  <c r="F980" i="2"/>
  <c r="G980" i="2"/>
  <c r="B981" i="2"/>
  <c r="D981" i="2"/>
  <c r="E981" i="2"/>
  <c r="F981" i="2"/>
  <c r="G981" i="2"/>
  <c r="B982" i="2"/>
  <c r="D982" i="2"/>
  <c r="E982" i="2"/>
  <c r="F982" i="2"/>
  <c r="G982" i="2"/>
  <c r="B983" i="2"/>
  <c r="D983" i="2"/>
  <c r="E983" i="2"/>
  <c r="F983" i="2"/>
  <c r="G983" i="2"/>
  <c r="B984" i="2"/>
  <c r="D984" i="2"/>
  <c r="E984" i="2"/>
  <c r="F984" i="2"/>
  <c r="G984" i="2"/>
  <c r="B985" i="2"/>
  <c r="D985" i="2"/>
  <c r="E985" i="2"/>
  <c r="F985" i="2"/>
  <c r="G985" i="2"/>
  <c r="B986" i="2"/>
  <c r="D986" i="2"/>
  <c r="E986" i="2"/>
  <c r="F986" i="2"/>
  <c r="G986" i="2"/>
  <c r="B987" i="2"/>
  <c r="D987" i="2"/>
  <c r="E987" i="2"/>
  <c r="F987" i="2"/>
  <c r="G987" i="2"/>
  <c r="B988" i="2"/>
  <c r="D988" i="2"/>
  <c r="E988" i="2"/>
  <c r="F988" i="2"/>
  <c r="G988" i="2"/>
  <c r="B989" i="2"/>
  <c r="D989" i="2"/>
  <c r="E989" i="2"/>
  <c r="F989" i="2"/>
  <c r="G989" i="2"/>
  <c r="B990" i="2"/>
  <c r="D990" i="2"/>
  <c r="E990" i="2"/>
  <c r="F990" i="2"/>
  <c r="G990" i="2"/>
  <c r="B991" i="2"/>
  <c r="D991" i="2"/>
  <c r="E991" i="2"/>
  <c r="F991" i="2"/>
  <c r="G991" i="2"/>
  <c r="B992" i="2"/>
  <c r="D992" i="2"/>
  <c r="E992" i="2"/>
  <c r="F992" i="2"/>
  <c r="G992" i="2"/>
  <c r="B993" i="2"/>
  <c r="D993" i="2"/>
  <c r="E993" i="2"/>
  <c r="F993" i="2"/>
  <c r="G993" i="2"/>
  <c r="B994" i="2"/>
  <c r="D994" i="2"/>
  <c r="E994" i="2"/>
  <c r="F994" i="2"/>
  <c r="G994" i="2"/>
  <c r="B995" i="2"/>
  <c r="D995" i="2"/>
  <c r="E995" i="2"/>
  <c r="F995" i="2"/>
  <c r="G995" i="2"/>
  <c r="B996" i="2"/>
  <c r="D996" i="2"/>
  <c r="E996" i="2"/>
  <c r="F996" i="2"/>
  <c r="G996" i="2"/>
  <c r="B997" i="2"/>
  <c r="D997" i="2"/>
  <c r="E997" i="2"/>
  <c r="F997" i="2"/>
  <c r="G997" i="2"/>
  <c r="B998" i="2"/>
  <c r="D998" i="2"/>
  <c r="E998" i="2"/>
  <c r="F998" i="2"/>
  <c r="G998" i="2"/>
  <c r="B999" i="2"/>
  <c r="D999" i="2"/>
  <c r="E999" i="2"/>
  <c r="F999" i="2"/>
  <c r="G999" i="2"/>
  <c r="B1000" i="2"/>
  <c r="D1000" i="2"/>
  <c r="E1000" i="2"/>
  <c r="F1000" i="2"/>
  <c r="G1000" i="2"/>
  <c r="B1001" i="2"/>
  <c r="D1001" i="2"/>
  <c r="E1001" i="2"/>
  <c r="F1001" i="2"/>
  <c r="G1001" i="2"/>
  <c r="B1002" i="2"/>
  <c r="D1002" i="2"/>
  <c r="E1002" i="2"/>
  <c r="F1002" i="2"/>
  <c r="G1002" i="2"/>
  <c r="B1003" i="2"/>
  <c r="D1003" i="2"/>
  <c r="E1003" i="2"/>
  <c r="F1003" i="2"/>
  <c r="G1003" i="2"/>
  <c r="B1004" i="2"/>
  <c r="D1004" i="2"/>
  <c r="E1004" i="2"/>
  <c r="F1004" i="2"/>
  <c r="G1004" i="2"/>
  <c r="B1005" i="2"/>
  <c r="D1005" i="2"/>
  <c r="E1005" i="2"/>
  <c r="F1005" i="2"/>
  <c r="G1005" i="2"/>
  <c r="B1006" i="2"/>
  <c r="D1006" i="2"/>
  <c r="E1006" i="2"/>
  <c r="F1006" i="2"/>
  <c r="G1006" i="2"/>
  <c r="B1007" i="2"/>
  <c r="D1007" i="2"/>
  <c r="E1007" i="2"/>
  <c r="F1007" i="2"/>
  <c r="G1007" i="2"/>
  <c r="B1008" i="2"/>
  <c r="D1008" i="2"/>
  <c r="E1008" i="2"/>
  <c r="F1008" i="2"/>
  <c r="G1008" i="2"/>
  <c r="B1009" i="2"/>
  <c r="D1009" i="2"/>
  <c r="E1009" i="2"/>
  <c r="F1009" i="2"/>
  <c r="G1009" i="2"/>
  <c r="B1010" i="2"/>
  <c r="D1010" i="2"/>
  <c r="E1010" i="2"/>
  <c r="F1010" i="2"/>
  <c r="G1010" i="2"/>
  <c r="B1011" i="2"/>
  <c r="D1011" i="2"/>
  <c r="E1011" i="2"/>
  <c r="F1011" i="2"/>
  <c r="G1011" i="2"/>
  <c r="B1012" i="2"/>
  <c r="D1012" i="2"/>
  <c r="E1012" i="2"/>
  <c r="F1012" i="2"/>
  <c r="G1012" i="2"/>
  <c r="B1013" i="2"/>
  <c r="D1013" i="2"/>
  <c r="E1013" i="2"/>
  <c r="F1013" i="2"/>
  <c r="G1013" i="2"/>
  <c r="B1014" i="2"/>
  <c r="D1014" i="2"/>
  <c r="E1014" i="2"/>
  <c r="F1014" i="2"/>
  <c r="G1014" i="2"/>
  <c r="B1015" i="2"/>
  <c r="D1015" i="2"/>
  <c r="E1015" i="2"/>
  <c r="F1015" i="2"/>
  <c r="G1015" i="2"/>
  <c r="B1016" i="2"/>
  <c r="D1016" i="2"/>
  <c r="E1016" i="2"/>
  <c r="F1016" i="2"/>
  <c r="G1016" i="2"/>
  <c r="B1017" i="2"/>
  <c r="D1017" i="2"/>
  <c r="E1017" i="2"/>
  <c r="F1017" i="2"/>
  <c r="G1017" i="2"/>
  <c r="B1018" i="2"/>
  <c r="D1018" i="2"/>
  <c r="E1018" i="2"/>
  <c r="F1018" i="2"/>
  <c r="G1018" i="2"/>
  <c r="B1019" i="2"/>
  <c r="D1019" i="2"/>
  <c r="E1019" i="2"/>
  <c r="F1019" i="2"/>
  <c r="G1019" i="2"/>
  <c r="B1020" i="2"/>
  <c r="D1020" i="2"/>
  <c r="E1020" i="2"/>
  <c r="F1020" i="2"/>
  <c r="G1020" i="2"/>
  <c r="B1021" i="2"/>
  <c r="D1021" i="2"/>
  <c r="E1021" i="2"/>
  <c r="F1021" i="2"/>
  <c r="G1021" i="2"/>
  <c r="B1022" i="2"/>
  <c r="D1022" i="2"/>
  <c r="E1022" i="2"/>
  <c r="F1022" i="2"/>
  <c r="G1022" i="2"/>
  <c r="B1023" i="2"/>
  <c r="D1023" i="2"/>
  <c r="E1023" i="2"/>
  <c r="F1023" i="2"/>
  <c r="G1023" i="2"/>
  <c r="B1024" i="2"/>
  <c r="D1024" i="2"/>
  <c r="E1024" i="2"/>
  <c r="F1024" i="2"/>
  <c r="G1024" i="2"/>
  <c r="B1025" i="2"/>
  <c r="D1025" i="2"/>
  <c r="E1025" i="2"/>
  <c r="F1025" i="2"/>
  <c r="G1025" i="2"/>
  <c r="B1026" i="2"/>
  <c r="D1026" i="2"/>
  <c r="E1026" i="2"/>
  <c r="F1026" i="2"/>
  <c r="G1026" i="2"/>
  <c r="B1027" i="2"/>
  <c r="D1027" i="2"/>
  <c r="E1027" i="2"/>
  <c r="F1027" i="2"/>
  <c r="G1027" i="2"/>
  <c r="B1028" i="2"/>
  <c r="D1028" i="2"/>
  <c r="E1028" i="2"/>
  <c r="F1028" i="2"/>
  <c r="G1028" i="2"/>
  <c r="B1029" i="2"/>
  <c r="D1029" i="2"/>
  <c r="E1029" i="2"/>
  <c r="F1029" i="2"/>
  <c r="G1029" i="2"/>
  <c r="B1030" i="2"/>
  <c r="D1030" i="2"/>
  <c r="E1030" i="2"/>
  <c r="F1030" i="2"/>
  <c r="G1030" i="2"/>
  <c r="B1031" i="2"/>
  <c r="D1031" i="2"/>
  <c r="E1031" i="2"/>
  <c r="F1031" i="2"/>
  <c r="G1031" i="2"/>
  <c r="B1032" i="2"/>
  <c r="D1032" i="2"/>
  <c r="E1032" i="2"/>
  <c r="F1032" i="2"/>
  <c r="G1032" i="2"/>
  <c r="B1033" i="2"/>
  <c r="D1033" i="2"/>
  <c r="E1033" i="2"/>
  <c r="F1033" i="2"/>
  <c r="G1033" i="2"/>
  <c r="B1034" i="2"/>
  <c r="D1034" i="2"/>
  <c r="E1034" i="2"/>
  <c r="F1034" i="2"/>
  <c r="G1034" i="2"/>
  <c r="B1035" i="2"/>
  <c r="D1035" i="2"/>
  <c r="E1035" i="2"/>
  <c r="F1035" i="2"/>
  <c r="G1035" i="2"/>
  <c r="B1036" i="2"/>
  <c r="D1036" i="2"/>
  <c r="E1036" i="2"/>
  <c r="F1036" i="2"/>
  <c r="G1036" i="2"/>
  <c r="B1037" i="2"/>
  <c r="D1037" i="2"/>
  <c r="E1037" i="2"/>
  <c r="F1037" i="2"/>
  <c r="G1037" i="2"/>
  <c r="B1038" i="2"/>
  <c r="D1038" i="2"/>
  <c r="E1038" i="2"/>
  <c r="F1038" i="2"/>
  <c r="G1038" i="2"/>
  <c r="B1039" i="2"/>
  <c r="D1039" i="2"/>
  <c r="E1039" i="2"/>
  <c r="F1039" i="2"/>
  <c r="G1039" i="2"/>
  <c r="B1040" i="2"/>
  <c r="D1040" i="2"/>
  <c r="E1040" i="2"/>
  <c r="F1040" i="2"/>
  <c r="G1040" i="2"/>
  <c r="B1041" i="2"/>
  <c r="D1041" i="2"/>
  <c r="E1041" i="2"/>
  <c r="F1041" i="2"/>
  <c r="G1041" i="2"/>
  <c r="B1042" i="2"/>
  <c r="D1042" i="2"/>
  <c r="E1042" i="2"/>
  <c r="F1042" i="2"/>
  <c r="G1042" i="2"/>
  <c r="B1043" i="2"/>
  <c r="D1043" i="2"/>
  <c r="E1043" i="2"/>
  <c r="F1043" i="2"/>
  <c r="G1043" i="2"/>
  <c r="B1044" i="2"/>
  <c r="D1044" i="2"/>
  <c r="E1044" i="2"/>
  <c r="F1044" i="2"/>
  <c r="G1044" i="2"/>
  <c r="B1045" i="2"/>
  <c r="D1045" i="2"/>
  <c r="E1045" i="2"/>
  <c r="F1045" i="2"/>
  <c r="G1045" i="2"/>
  <c r="B1046" i="2"/>
  <c r="D1046" i="2"/>
  <c r="E1046" i="2"/>
  <c r="F1046" i="2"/>
  <c r="G1046" i="2"/>
  <c r="B1047" i="2"/>
  <c r="D1047" i="2"/>
  <c r="E1047" i="2"/>
  <c r="F1047" i="2"/>
  <c r="G1047" i="2"/>
  <c r="B1048" i="2"/>
  <c r="D1048" i="2"/>
  <c r="E1048" i="2"/>
  <c r="F1048" i="2"/>
  <c r="G1048" i="2"/>
  <c r="B1049" i="2"/>
  <c r="D1049" i="2"/>
  <c r="E1049" i="2"/>
  <c r="F1049" i="2"/>
  <c r="G1049" i="2"/>
  <c r="B1050" i="2"/>
  <c r="D1050" i="2"/>
  <c r="E1050" i="2"/>
  <c r="F1050" i="2"/>
  <c r="G1050" i="2"/>
  <c r="B1051" i="2"/>
  <c r="D1051" i="2"/>
  <c r="E1051" i="2"/>
  <c r="F1051" i="2"/>
  <c r="G1051" i="2"/>
  <c r="B1052" i="2"/>
  <c r="D1052" i="2"/>
  <c r="E1052" i="2"/>
  <c r="F1052" i="2"/>
  <c r="G1052" i="2"/>
  <c r="B1053" i="2"/>
  <c r="D1053" i="2"/>
  <c r="E1053" i="2"/>
  <c r="F1053" i="2"/>
  <c r="G1053" i="2"/>
  <c r="B1054" i="2"/>
  <c r="D1054" i="2"/>
  <c r="E1054" i="2"/>
  <c r="F1054" i="2"/>
  <c r="G1054" i="2"/>
  <c r="B1055" i="2"/>
  <c r="D1055" i="2"/>
  <c r="E1055" i="2"/>
  <c r="F1055" i="2"/>
  <c r="G1055" i="2"/>
  <c r="B1056" i="2"/>
  <c r="D1056" i="2"/>
  <c r="E1056" i="2"/>
  <c r="F1056" i="2"/>
  <c r="G1056" i="2"/>
  <c r="B1057" i="2"/>
  <c r="D1057" i="2"/>
  <c r="E1057" i="2"/>
  <c r="F1057" i="2"/>
  <c r="G1057" i="2"/>
  <c r="B1058" i="2"/>
  <c r="D1058" i="2"/>
  <c r="E1058" i="2"/>
  <c r="F1058" i="2"/>
  <c r="G1058" i="2"/>
  <c r="B1059" i="2"/>
  <c r="D1059" i="2"/>
  <c r="E1059" i="2"/>
  <c r="F1059" i="2"/>
  <c r="G1059" i="2"/>
  <c r="B1060" i="2"/>
  <c r="D1060" i="2"/>
  <c r="E1060" i="2"/>
  <c r="F1060" i="2"/>
  <c r="G1060" i="2"/>
  <c r="B1061" i="2"/>
  <c r="D1061" i="2"/>
  <c r="E1061" i="2"/>
  <c r="F1061" i="2"/>
  <c r="G1061" i="2"/>
  <c r="B1062" i="2"/>
  <c r="D1062" i="2"/>
  <c r="E1062" i="2"/>
  <c r="F1062" i="2"/>
  <c r="G1062" i="2"/>
  <c r="B1063" i="2"/>
  <c r="D1063" i="2"/>
  <c r="E1063" i="2"/>
  <c r="F1063" i="2"/>
  <c r="G1063" i="2"/>
  <c r="B1064" i="2"/>
  <c r="D1064" i="2"/>
  <c r="E1064" i="2"/>
  <c r="F1064" i="2"/>
  <c r="G1064" i="2"/>
  <c r="B1065" i="2"/>
  <c r="D1065" i="2"/>
  <c r="E1065" i="2"/>
  <c r="F1065" i="2"/>
  <c r="G1065" i="2"/>
  <c r="B1066" i="2"/>
  <c r="D1066" i="2"/>
  <c r="E1066" i="2"/>
  <c r="F1066" i="2"/>
  <c r="G1066" i="2"/>
  <c r="B1067" i="2"/>
  <c r="D1067" i="2"/>
  <c r="E1067" i="2"/>
  <c r="F1067" i="2"/>
  <c r="G1067" i="2"/>
  <c r="B1068" i="2"/>
  <c r="D1068" i="2"/>
  <c r="E1068" i="2"/>
  <c r="F1068" i="2"/>
  <c r="G1068" i="2"/>
  <c r="B1069" i="2"/>
  <c r="D1069" i="2"/>
  <c r="E1069" i="2"/>
  <c r="F1069" i="2"/>
  <c r="G1069" i="2"/>
  <c r="B1070" i="2"/>
  <c r="D1070" i="2"/>
  <c r="E1070" i="2"/>
  <c r="F1070" i="2"/>
  <c r="G1070" i="2"/>
  <c r="B1071" i="2"/>
  <c r="D1071" i="2"/>
  <c r="E1071" i="2"/>
  <c r="F1071" i="2"/>
  <c r="G1071" i="2"/>
  <c r="B1072" i="2"/>
  <c r="D1072" i="2"/>
  <c r="E1072" i="2"/>
  <c r="F1072" i="2"/>
  <c r="G1072" i="2"/>
  <c r="B1073" i="2"/>
  <c r="D1073" i="2"/>
  <c r="E1073" i="2"/>
  <c r="F1073" i="2"/>
  <c r="G1073" i="2"/>
  <c r="B1074" i="2"/>
  <c r="D1074" i="2"/>
  <c r="E1074" i="2"/>
  <c r="F1074" i="2"/>
  <c r="G1074" i="2"/>
  <c r="B1075" i="2"/>
  <c r="D1075" i="2"/>
  <c r="E1075" i="2"/>
  <c r="F1075" i="2"/>
  <c r="G1075" i="2"/>
  <c r="B1076" i="2"/>
  <c r="D1076" i="2"/>
  <c r="E1076" i="2"/>
  <c r="F1076" i="2"/>
  <c r="G1076" i="2"/>
  <c r="B1077" i="2"/>
  <c r="D1077" i="2"/>
  <c r="E1077" i="2"/>
  <c r="F1077" i="2"/>
  <c r="G1077" i="2"/>
  <c r="B1078" i="2"/>
  <c r="D1078" i="2"/>
  <c r="E1078" i="2"/>
  <c r="F1078" i="2"/>
  <c r="G1078" i="2"/>
  <c r="B1079" i="2"/>
  <c r="D1079" i="2"/>
  <c r="E1079" i="2"/>
  <c r="F1079" i="2"/>
  <c r="G1079" i="2"/>
  <c r="B1080" i="2"/>
  <c r="D1080" i="2"/>
  <c r="E1080" i="2"/>
  <c r="F1080" i="2"/>
  <c r="G1080" i="2"/>
  <c r="B1081" i="2"/>
  <c r="D1081" i="2"/>
  <c r="E1081" i="2"/>
  <c r="F1081" i="2"/>
  <c r="G1081" i="2"/>
  <c r="B1082" i="2"/>
  <c r="D1082" i="2"/>
  <c r="E1082" i="2"/>
  <c r="F1082" i="2"/>
  <c r="G1082" i="2"/>
  <c r="B1083" i="2"/>
  <c r="D1083" i="2"/>
  <c r="E1083" i="2"/>
  <c r="F1083" i="2"/>
  <c r="G1083" i="2"/>
  <c r="B1084" i="2"/>
  <c r="D1084" i="2"/>
  <c r="E1084" i="2"/>
  <c r="F1084" i="2"/>
  <c r="G1084" i="2"/>
  <c r="B1085" i="2"/>
  <c r="D1085" i="2"/>
  <c r="E1085" i="2"/>
  <c r="F1085" i="2"/>
  <c r="G1085" i="2"/>
  <c r="B1086" i="2"/>
  <c r="D1086" i="2"/>
  <c r="E1086" i="2"/>
  <c r="F1086" i="2"/>
  <c r="G1086" i="2"/>
  <c r="B1087" i="2"/>
  <c r="D1087" i="2"/>
  <c r="E1087" i="2"/>
  <c r="F1087" i="2"/>
  <c r="G1087" i="2"/>
  <c r="B1088" i="2"/>
  <c r="D1088" i="2"/>
  <c r="E1088" i="2"/>
  <c r="F1088" i="2"/>
  <c r="G1088" i="2"/>
  <c r="B1089" i="2"/>
  <c r="D1089" i="2"/>
  <c r="E1089" i="2"/>
  <c r="F1089" i="2"/>
  <c r="G1089" i="2"/>
  <c r="B1090" i="2"/>
  <c r="D1090" i="2"/>
  <c r="E1090" i="2"/>
  <c r="F1090" i="2"/>
  <c r="G1090" i="2"/>
  <c r="B1091" i="2"/>
  <c r="D1091" i="2"/>
  <c r="E1091" i="2"/>
  <c r="F1091" i="2"/>
  <c r="G1091" i="2"/>
  <c r="B1092" i="2"/>
  <c r="D1092" i="2"/>
  <c r="E1092" i="2"/>
  <c r="F1092" i="2"/>
  <c r="G1092" i="2"/>
  <c r="B1093" i="2"/>
  <c r="D1093" i="2"/>
  <c r="E1093" i="2"/>
  <c r="F1093" i="2"/>
  <c r="G1093" i="2"/>
  <c r="B1094" i="2"/>
  <c r="D1094" i="2"/>
  <c r="E1094" i="2"/>
  <c r="F1094" i="2"/>
  <c r="G1094" i="2"/>
  <c r="B1095" i="2"/>
  <c r="D1095" i="2"/>
  <c r="E1095" i="2"/>
  <c r="F1095" i="2"/>
  <c r="G1095" i="2"/>
  <c r="B1096" i="2"/>
  <c r="D1096" i="2"/>
  <c r="E1096" i="2"/>
  <c r="F1096" i="2"/>
  <c r="G1096" i="2"/>
  <c r="B1097" i="2"/>
  <c r="D1097" i="2"/>
  <c r="E1097" i="2"/>
  <c r="F1097" i="2"/>
  <c r="G1097" i="2"/>
  <c r="B1098" i="2"/>
  <c r="D1098" i="2"/>
  <c r="E1098" i="2"/>
  <c r="F1098" i="2"/>
  <c r="G1098" i="2"/>
  <c r="B1099" i="2"/>
  <c r="D1099" i="2"/>
  <c r="E1099" i="2"/>
  <c r="F1099" i="2"/>
  <c r="G1099" i="2"/>
  <c r="B1100" i="2"/>
  <c r="D1100" i="2"/>
  <c r="E1100" i="2"/>
  <c r="F1100" i="2"/>
  <c r="G1100" i="2"/>
  <c r="B1101" i="2"/>
  <c r="D1101" i="2"/>
  <c r="E1101" i="2"/>
  <c r="F1101" i="2"/>
  <c r="G1101" i="2"/>
  <c r="B1102" i="2"/>
  <c r="D1102" i="2"/>
  <c r="E1102" i="2"/>
  <c r="F1102" i="2"/>
  <c r="G1102" i="2"/>
  <c r="B1103" i="2"/>
  <c r="D1103" i="2"/>
  <c r="E1103" i="2"/>
  <c r="F1103" i="2"/>
  <c r="G1103" i="2"/>
  <c r="B1104" i="2"/>
  <c r="D1104" i="2"/>
  <c r="E1104" i="2"/>
  <c r="F1104" i="2"/>
  <c r="G1104" i="2"/>
  <c r="B1105" i="2"/>
  <c r="D1105" i="2"/>
  <c r="E1105" i="2"/>
  <c r="F1105" i="2"/>
  <c r="G1105" i="2"/>
  <c r="B1106" i="2"/>
  <c r="D1106" i="2"/>
  <c r="E1106" i="2"/>
  <c r="F1106" i="2"/>
  <c r="G1106" i="2"/>
  <c r="B1107" i="2"/>
  <c r="D1107" i="2"/>
  <c r="E1107" i="2"/>
  <c r="F1107" i="2"/>
  <c r="G1107" i="2"/>
  <c r="B1108" i="2"/>
  <c r="D1108" i="2"/>
  <c r="E1108" i="2"/>
  <c r="F1108" i="2"/>
  <c r="G1108" i="2"/>
  <c r="B1109" i="2"/>
  <c r="D1109" i="2"/>
  <c r="E1109" i="2"/>
  <c r="F1109" i="2"/>
  <c r="G1109" i="2"/>
  <c r="B1110" i="2"/>
  <c r="D1110" i="2"/>
  <c r="E1110" i="2"/>
  <c r="F1110" i="2"/>
  <c r="G1110" i="2"/>
  <c r="B1111" i="2"/>
  <c r="D1111" i="2"/>
  <c r="E1111" i="2"/>
  <c r="F1111" i="2"/>
  <c r="G1111" i="2"/>
  <c r="B1112" i="2"/>
  <c r="D1112" i="2"/>
  <c r="E1112" i="2"/>
  <c r="F1112" i="2"/>
  <c r="G1112" i="2"/>
  <c r="B1113" i="2"/>
  <c r="D1113" i="2"/>
  <c r="E1113" i="2"/>
  <c r="F1113" i="2"/>
  <c r="G1113" i="2"/>
  <c r="B1114" i="2"/>
  <c r="D1114" i="2"/>
  <c r="E1114" i="2"/>
  <c r="F1114" i="2"/>
  <c r="G1114" i="2"/>
  <c r="B1115" i="2"/>
  <c r="D1115" i="2"/>
  <c r="E1115" i="2"/>
  <c r="F1115" i="2"/>
  <c r="G1115" i="2"/>
  <c r="B1116" i="2"/>
  <c r="D1116" i="2"/>
  <c r="E1116" i="2"/>
  <c r="F1116" i="2"/>
  <c r="G1116" i="2"/>
  <c r="B1117" i="2"/>
  <c r="D1117" i="2"/>
  <c r="E1117" i="2"/>
  <c r="F1117" i="2"/>
  <c r="G1117" i="2"/>
  <c r="B1118" i="2"/>
  <c r="D1118" i="2"/>
  <c r="E1118" i="2"/>
  <c r="F1118" i="2"/>
  <c r="G1118" i="2"/>
  <c r="B1119" i="2"/>
  <c r="D1119" i="2"/>
  <c r="E1119" i="2"/>
  <c r="F1119" i="2"/>
  <c r="G1119" i="2"/>
  <c r="B1120" i="2"/>
  <c r="D1120" i="2"/>
  <c r="E1120" i="2"/>
  <c r="F1120" i="2"/>
  <c r="G1120" i="2"/>
  <c r="B1121" i="2"/>
  <c r="D1121" i="2"/>
  <c r="E1121" i="2"/>
  <c r="F1121" i="2"/>
  <c r="G1121" i="2"/>
  <c r="B1122" i="2"/>
  <c r="D1122" i="2"/>
  <c r="E1122" i="2"/>
  <c r="F1122" i="2"/>
  <c r="G1122" i="2"/>
  <c r="B1123" i="2"/>
  <c r="D1123" i="2"/>
  <c r="E1123" i="2"/>
  <c r="F1123" i="2"/>
  <c r="G1123" i="2"/>
  <c r="B1124" i="2"/>
  <c r="D1124" i="2"/>
  <c r="E1124" i="2"/>
  <c r="F1124" i="2"/>
  <c r="G1124" i="2"/>
  <c r="B1125" i="2"/>
  <c r="D1125" i="2"/>
  <c r="E1125" i="2"/>
  <c r="F1125" i="2"/>
  <c r="G1125" i="2"/>
  <c r="B1126" i="2"/>
  <c r="D1126" i="2"/>
  <c r="E1126" i="2"/>
  <c r="F1126" i="2"/>
  <c r="G1126" i="2"/>
  <c r="B1127" i="2"/>
  <c r="D1127" i="2"/>
  <c r="E1127" i="2"/>
  <c r="F1127" i="2"/>
  <c r="G1127" i="2"/>
  <c r="B1128" i="2"/>
  <c r="D1128" i="2"/>
  <c r="E1128" i="2"/>
  <c r="F1128" i="2"/>
  <c r="G1128" i="2"/>
  <c r="B1129" i="2"/>
  <c r="D1129" i="2"/>
  <c r="E1129" i="2"/>
  <c r="F1129" i="2"/>
  <c r="G1129" i="2"/>
  <c r="B1130" i="2"/>
  <c r="D1130" i="2"/>
  <c r="E1130" i="2"/>
  <c r="F1130" i="2"/>
  <c r="G1130" i="2"/>
  <c r="B1131" i="2"/>
  <c r="D1131" i="2"/>
  <c r="E1131" i="2"/>
  <c r="F1131" i="2"/>
  <c r="G1131" i="2"/>
  <c r="B1132" i="2"/>
  <c r="D1132" i="2"/>
  <c r="E1132" i="2"/>
  <c r="F1132" i="2"/>
  <c r="G1132" i="2"/>
  <c r="B1133" i="2"/>
  <c r="D1133" i="2"/>
  <c r="E1133" i="2"/>
  <c r="F1133" i="2"/>
  <c r="G1133" i="2"/>
  <c r="B1134" i="2"/>
  <c r="D1134" i="2"/>
  <c r="E1134" i="2"/>
  <c r="F1134" i="2"/>
  <c r="G1134" i="2"/>
  <c r="B1135" i="2"/>
  <c r="D1135" i="2"/>
  <c r="E1135" i="2"/>
  <c r="F1135" i="2"/>
  <c r="G1135" i="2"/>
  <c r="B1136" i="2"/>
  <c r="D1136" i="2"/>
  <c r="E1136" i="2"/>
  <c r="F1136" i="2"/>
  <c r="G1136" i="2"/>
  <c r="B1137" i="2"/>
  <c r="D1137" i="2"/>
  <c r="E1137" i="2"/>
  <c r="F1137" i="2"/>
  <c r="G1137" i="2"/>
  <c r="B1138" i="2"/>
  <c r="D1138" i="2"/>
  <c r="E1138" i="2"/>
  <c r="F1138" i="2"/>
  <c r="G1138" i="2"/>
  <c r="B1139" i="2"/>
  <c r="D1139" i="2"/>
  <c r="E1139" i="2"/>
  <c r="F1139" i="2"/>
  <c r="G1139" i="2"/>
  <c r="B1140" i="2"/>
  <c r="D1140" i="2"/>
  <c r="E1140" i="2"/>
  <c r="F1140" i="2"/>
  <c r="G1140" i="2"/>
  <c r="B1141" i="2"/>
  <c r="D1141" i="2"/>
  <c r="E1141" i="2"/>
  <c r="F1141" i="2"/>
  <c r="G1141" i="2"/>
  <c r="B1142" i="2"/>
  <c r="D1142" i="2"/>
  <c r="E1142" i="2"/>
  <c r="F1142" i="2"/>
  <c r="G1142" i="2"/>
  <c r="B1143" i="2"/>
  <c r="D1143" i="2"/>
  <c r="E1143" i="2"/>
  <c r="F1143" i="2"/>
  <c r="G1143" i="2"/>
  <c r="B1144" i="2"/>
  <c r="D1144" i="2"/>
  <c r="E1144" i="2"/>
  <c r="F1144" i="2"/>
  <c r="G1144" i="2"/>
  <c r="B1145" i="2"/>
  <c r="D1145" i="2"/>
  <c r="E1145" i="2"/>
  <c r="F1145" i="2"/>
  <c r="G1145" i="2"/>
  <c r="B1146" i="2"/>
  <c r="D1146" i="2"/>
  <c r="E1146" i="2"/>
  <c r="F1146" i="2"/>
  <c r="G1146" i="2"/>
  <c r="B1147" i="2"/>
  <c r="D1147" i="2"/>
  <c r="E1147" i="2"/>
  <c r="F1147" i="2"/>
  <c r="G1147" i="2"/>
  <c r="B1148" i="2"/>
  <c r="D1148" i="2"/>
  <c r="E1148" i="2"/>
  <c r="F1148" i="2"/>
  <c r="G1148" i="2"/>
  <c r="B1149" i="2"/>
  <c r="D1149" i="2"/>
  <c r="E1149" i="2"/>
  <c r="F1149" i="2"/>
  <c r="G1149" i="2"/>
  <c r="B1150" i="2"/>
  <c r="D1150" i="2"/>
  <c r="E1150" i="2"/>
  <c r="F1150" i="2"/>
  <c r="G1150" i="2"/>
  <c r="B1151" i="2"/>
  <c r="D1151" i="2"/>
  <c r="E1151" i="2"/>
  <c r="F1151" i="2"/>
  <c r="G1151" i="2"/>
  <c r="B1152" i="2"/>
  <c r="D1152" i="2"/>
  <c r="E1152" i="2"/>
  <c r="F1152" i="2"/>
  <c r="G1152" i="2"/>
  <c r="B1153" i="2"/>
  <c r="D1153" i="2"/>
  <c r="E1153" i="2"/>
  <c r="F1153" i="2"/>
  <c r="G1153" i="2"/>
  <c r="B1154" i="2"/>
  <c r="D1154" i="2"/>
  <c r="E1154" i="2"/>
  <c r="F1154" i="2"/>
  <c r="G1154" i="2"/>
  <c r="B1155" i="2"/>
  <c r="D1155" i="2"/>
  <c r="E1155" i="2"/>
  <c r="F1155" i="2"/>
  <c r="G1155" i="2"/>
  <c r="B1156" i="2"/>
  <c r="D1156" i="2"/>
  <c r="E1156" i="2"/>
  <c r="F1156" i="2"/>
  <c r="G1156" i="2"/>
  <c r="B1157" i="2"/>
  <c r="D1157" i="2"/>
  <c r="E1157" i="2"/>
  <c r="F1157" i="2"/>
  <c r="G1157" i="2"/>
  <c r="B1158" i="2"/>
  <c r="D1158" i="2"/>
  <c r="E1158" i="2"/>
  <c r="F1158" i="2"/>
  <c r="G1158" i="2"/>
  <c r="B1159" i="2"/>
  <c r="D1159" i="2"/>
  <c r="E1159" i="2"/>
  <c r="F1159" i="2"/>
  <c r="G1159" i="2"/>
  <c r="B1160" i="2"/>
  <c r="D1160" i="2"/>
  <c r="E1160" i="2"/>
  <c r="F1160" i="2"/>
  <c r="G1160" i="2"/>
  <c r="B1161" i="2"/>
  <c r="D1161" i="2"/>
  <c r="E1161" i="2"/>
  <c r="F1161" i="2"/>
  <c r="G1161" i="2"/>
  <c r="B1162" i="2"/>
  <c r="D1162" i="2"/>
  <c r="E1162" i="2"/>
  <c r="F1162" i="2"/>
  <c r="G1162" i="2"/>
  <c r="B1163" i="2"/>
  <c r="D1163" i="2"/>
  <c r="E1163" i="2"/>
  <c r="F1163" i="2"/>
  <c r="G1163" i="2"/>
  <c r="B1164" i="2"/>
  <c r="D1164" i="2"/>
  <c r="E1164" i="2"/>
  <c r="F1164" i="2"/>
  <c r="G1164" i="2"/>
  <c r="B1165" i="2"/>
  <c r="D1165" i="2"/>
  <c r="E1165" i="2"/>
  <c r="F1165" i="2"/>
  <c r="G1165" i="2"/>
  <c r="B1166" i="2"/>
  <c r="D1166" i="2"/>
  <c r="E1166" i="2"/>
  <c r="F1166" i="2"/>
  <c r="G1166" i="2"/>
  <c r="B1167" i="2"/>
  <c r="D1167" i="2"/>
  <c r="E1167" i="2"/>
  <c r="F1167" i="2"/>
  <c r="G1167" i="2"/>
  <c r="B1168" i="2"/>
  <c r="D1168" i="2"/>
  <c r="E1168" i="2"/>
  <c r="F1168" i="2"/>
  <c r="G1168" i="2"/>
  <c r="B1169" i="2"/>
  <c r="D1169" i="2"/>
  <c r="E1169" i="2"/>
  <c r="F1169" i="2"/>
  <c r="G1169" i="2"/>
  <c r="B1170" i="2"/>
  <c r="D1170" i="2"/>
  <c r="E1170" i="2"/>
  <c r="F1170" i="2"/>
  <c r="G1170" i="2"/>
  <c r="B1171" i="2"/>
  <c r="D1171" i="2"/>
  <c r="E1171" i="2"/>
  <c r="F1171" i="2"/>
  <c r="G1171" i="2"/>
  <c r="B1172" i="2"/>
  <c r="D1172" i="2"/>
  <c r="E1172" i="2"/>
  <c r="F1172" i="2"/>
  <c r="G1172" i="2"/>
  <c r="B1173" i="2"/>
  <c r="D1173" i="2"/>
  <c r="E1173" i="2"/>
  <c r="F1173" i="2"/>
  <c r="G1173" i="2"/>
  <c r="B1174" i="2"/>
  <c r="D1174" i="2"/>
  <c r="E1174" i="2"/>
  <c r="F1174" i="2"/>
  <c r="G1174" i="2"/>
  <c r="B1175" i="2"/>
  <c r="D1175" i="2"/>
  <c r="E1175" i="2"/>
  <c r="F1175" i="2"/>
  <c r="G1175" i="2"/>
  <c r="B1176" i="2"/>
  <c r="D1176" i="2"/>
  <c r="E1176" i="2"/>
  <c r="F1176" i="2"/>
  <c r="G1176" i="2"/>
  <c r="B1177" i="2"/>
  <c r="D1177" i="2"/>
  <c r="E1177" i="2"/>
  <c r="F1177" i="2"/>
  <c r="G1177" i="2"/>
  <c r="B1178" i="2"/>
  <c r="D1178" i="2"/>
  <c r="E1178" i="2"/>
  <c r="F1178" i="2"/>
  <c r="G1178" i="2"/>
  <c r="B1179" i="2"/>
  <c r="D1179" i="2"/>
  <c r="E1179" i="2"/>
  <c r="F1179" i="2"/>
  <c r="G1179" i="2"/>
  <c r="B1180" i="2"/>
  <c r="D1180" i="2"/>
  <c r="E1180" i="2"/>
  <c r="F1180" i="2"/>
  <c r="G1180" i="2"/>
  <c r="B1181" i="2"/>
  <c r="D1181" i="2"/>
  <c r="E1181" i="2"/>
  <c r="F1181" i="2"/>
  <c r="G1181" i="2"/>
  <c r="B1182" i="2"/>
  <c r="D1182" i="2"/>
  <c r="E1182" i="2"/>
  <c r="F1182" i="2"/>
  <c r="G1182" i="2"/>
  <c r="B1183" i="2"/>
  <c r="D1183" i="2"/>
  <c r="E1183" i="2"/>
  <c r="F1183" i="2"/>
  <c r="G1183" i="2"/>
  <c r="B1184" i="2"/>
  <c r="D1184" i="2"/>
  <c r="E1184" i="2"/>
  <c r="F1184" i="2"/>
  <c r="G1184" i="2"/>
  <c r="B1185" i="2"/>
  <c r="D1185" i="2"/>
  <c r="E1185" i="2"/>
  <c r="F1185" i="2"/>
  <c r="G1185" i="2"/>
  <c r="B1186" i="2"/>
  <c r="D1186" i="2"/>
  <c r="E1186" i="2"/>
  <c r="F1186" i="2"/>
  <c r="G1186" i="2"/>
  <c r="B1187" i="2"/>
  <c r="D1187" i="2"/>
  <c r="E1187" i="2"/>
  <c r="F1187" i="2"/>
  <c r="G1187" i="2"/>
  <c r="B1188" i="2"/>
  <c r="D1188" i="2"/>
  <c r="E1188" i="2"/>
  <c r="F1188" i="2"/>
  <c r="G1188" i="2"/>
  <c r="B1189" i="2"/>
  <c r="D1189" i="2"/>
  <c r="E1189" i="2"/>
  <c r="F1189" i="2"/>
  <c r="G1189" i="2"/>
  <c r="B1190" i="2"/>
  <c r="D1190" i="2"/>
  <c r="E1190" i="2"/>
  <c r="F1190" i="2"/>
  <c r="G1190" i="2"/>
  <c r="B1191" i="2"/>
  <c r="D1191" i="2"/>
  <c r="E1191" i="2"/>
  <c r="F1191" i="2"/>
  <c r="G1191" i="2"/>
  <c r="B1192" i="2"/>
  <c r="D1192" i="2"/>
  <c r="E1192" i="2"/>
  <c r="F1192" i="2"/>
  <c r="G1192" i="2"/>
  <c r="B1193" i="2"/>
  <c r="D1193" i="2"/>
  <c r="E1193" i="2"/>
  <c r="F1193" i="2"/>
  <c r="G1193" i="2"/>
  <c r="B1194" i="2"/>
  <c r="D1194" i="2"/>
  <c r="E1194" i="2"/>
  <c r="F1194" i="2"/>
  <c r="G1194" i="2"/>
  <c r="B1195" i="2"/>
  <c r="D1195" i="2"/>
  <c r="E1195" i="2"/>
  <c r="F1195" i="2"/>
  <c r="G1195" i="2"/>
  <c r="B1196" i="2"/>
  <c r="D1196" i="2"/>
  <c r="E1196" i="2"/>
  <c r="F1196" i="2"/>
  <c r="G1196" i="2"/>
  <c r="B1197" i="2"/>
  <c r="D1197" i="2"/>
  <c r="E1197" i="2"/>
  <c r="F1197" i="2"/>
  <c r="G1197" i="2"/>
  <c r="B1198" i="2"/>
  <c r="D1198" i="2"/>
  <c r="E1198" i="2"/>
  <c r="F1198" i="2"/>
  <c r="G1198" i="2"/>
  <c r="B1199" i="2"/>
  <c r="D1199" i="2"/>
  <c r="E1199" i="2"/>
  <c r="F1199" i="2"/>
  <c r="G1199" i="2"/>
  <c r="B1200" i="2"/>
  <c r="D1200" i="2"/>
  <c r="E1200" i="2"/>
  <c r="F1200" i="2"/>
  <c r="G1200" i="2"/>
  <c r="B1201" i="2"/>
  <c r="D1201" i="2"/>
  <c r="E1201" i="2"/>
  <c r="F1201" i="2"/>
  <c r="G1201" i="2"/>
  <c r="B1202" i="2"/>
  <c r="D1202" i="2"/>
  <c r="E1202" i="2"/>
  <c r="F1202" i="2"/>
  <c r="G1202" i="2"/>
  <c r="B1203" i="2"/>
  <c r="D1203" i="2"/>
  <c r="E1203" i="2"/>
  <c r="F1203" i="2"/>
  <c r="G1203" i="2"/>
  <c r="B1204" i="2"/>
  <c r="D1204" i="2"/>
  <c r="E1204" i="2"/>
  <c r="F1204" i="2"/>
  <c r="G1204" i="2"/>
  <c r="B1205" i="2"/>
  <c r="D1205" i="2"/>
  <c r="E1205" i="2"/>
  <c r="F1205" i="2"/>
  <c r="G1205" i="2"/>
  <c r="B1206" i="2"/>
  <c r="D1206" i="2"/>
  <c r="E1206" i="2"/>
  <c r="F1206" i="2"/>
  <c r="G1206" i="2"/>
  <c r="B1207" i="2"/>
  <c r="D1207" i="2"/>
  <c r="E1207" i="2"/>
  <c r="F1207" i="2"/>
  <c r="G1207" i="2"/>
  <c r="B1208" i="2"/>
  <c r="D1208" i="2"/>
  <c r="E1208" i="2"/>
  <c r="F1208" i="2"/>
  <c r="G1208" i="2"/>
  <c r="B1209" i="2"/>
  <c r="D1209" i="2"/>
  <c r="E1209" i="2"/>
  <c r="F1209" i="2"/>
  <c r="G1209" i="2"/>
  <c r="B1210" i="2"/>
  <c r="D1210" i="2"/>
  <c r="E1210" i="2"/>
  <c r="F1210" i="2"/>
  <c r="G1210" i="2"/>
  <c r="B1211" i="2"/>
  <c r="D1211" i="2"/>
  <c r="E1211" i="2"/>
  <c r="F1211" i="2"/>
  <c r="G1211" i="2"/>
  <c r="B1212" i="2"/>
  <c r="D1212" i="2"/>
  <c r="E1212" i="2"/>
  <c r="F1212" i="2"/>
  <c r="G1212" i="2"/>
  <c r="B1213" i="2"/>
  <c r="D1213" i="2"/>
  <c r="E1213" i="2"/>
  <c r="F1213" i="2"/>
  <c r="G1213" i="2"/>
  <c r="B1214" i="2"/>
  <c r="D1214" i="2"/>
  <c r="E1214" i="2"/>
  <c r="F1214" i="2"/>
  <c r="G1214" i="2"/>
  <c r="B1215" i="2"/>
  <c r="D1215" i="2"/>
  <c r="E1215" i="2"/>
  <c r="F1215" i="2"/>
  <c r="G1215" i="2"/>
  <c r="B1216" i="2"/>
  <c r="D1216" i="2"/>
  <c r="E1216" i="2"/>
  <c r="F1216" i="2"/>
  <c r="G1216" i="2"/>
  <c r="B1217" i="2"/>
  <c r="D1217" i="2"/>
  <c r="E1217" i="2"/>
  <c r="F1217" i="2"/>
  <c r="G1217" i="2"/>
  <c r="B1218" i="2"/>
  <c r="D1218" i="2"/>
  <c r="E1218" i="2"/>
  <c r="F1218" i="2"/>
  <c r="G1218" i="2"/>
  <c r="B1219" i="2"/>
  <c r="D1219" i="2"/>
  <c r="E1219" i="2"/>
  <c r="F1219" i="2"/>
  <c r="G1219" i="2"/>
  <c r="B1220" i="2"/>
  <c r="D1220" i="2"/>
  <c r="E1220" i="2"/>
  <c r="F1220" i="2"/>
  <c r="G1220" i="2"/>
  <c r="B1221" i="2"/>
  <c r="D1221" i="2"/>
  <c r="E1221" i="2"/>
  <c r="F1221" i="2"/>
  <c r="G1221" i="2"/>
  <c r="B1222" i="2"/>
  <c r="D1222" i="2"/>
  <c r="E1222" i="2"/>
  <c r="F1222" i="2"/>
  <c r="G1222" i="2"/>
  <c r="B1223" i="2"/>
  <c r="D1223" i="2"/>
  <c r="E1223" i="2"/>
  <c r="F1223" i="2"/>
  <c r="G1223" i="2"/>
  <c r="B1224" i="2"/>
  <c r="D1224" i="2"/>
  <c r="E1224" i="2"/>
  <c r="F1224" i="2"/>
  <c r="G1224" i="2"/>
  <c r="B1225" i="2"/>
  <c r="D1225" i="2"/>
  <c r="E1225" i="2"/>
  <c r="F1225" i="2"/>
  <c r="G1225" i="2"/>
  <c r="B1226" i="2"/>
  <c r="D1226" i="2"/>
  <c r="E1226" i="2"/>
  <c r="F1226" i="2"/>
  <c r="G1226" i="2"/>
  <c r="B1227" i="2"/>
  <c r="D1227" i="2"/>
  <c r="E1227" i="2"/>
  <c r="F1227" i="2"/>
  <c r="G1227" i="2"/>
  <c r="B1228" i="2"/>
  <c r="D1228" i="2"/>
  <c r="E1228" i="2"/>
  <c r="F1228" i="2"/>
  <c r="G1228" i="2"/>
  <c r="B1229" i="2"/>
  <c r="D1229" i="2"/>
  <c r="E1229" i="2"/>
  <c r="F1229" i="2"/>
  <c r="G1229" i="2"/>
  <c r="B1230" i="2"/>
  <c r="D1230" i="2"/>
  <c r="E1230" i="2"/>
  <c r="F1230" i="2"/>
  <c r="G1230" i="2"/>
  <c r="B1231" i="2"/>
  <c r="D1231" i="2"/>
  <c r="E1231" i="2"/>
  <c r="F1231" i="2"/>
  <c r="G1231" i="2"/>
  <c r="B1232" i="2"/>
  <c r="D1232" i="2"/>
  <c r="E1232" i="2"/>
  <c r="F1232" i="2"/>
  <c r="G1232" i="2"/>
  <c r="B1233" i="2"/>
  <c r="D1233" i="2"/>
  <c r="E1233" i="2"/>
  <c r="F1233" i="2"/>
  <c r="G1233" i="2"/>
  <c r="B1234" i="2"/>
  <c r="D1234" i="2"/>
  <c r="E1234" i="2"/>
  <c r="F1234" i="2"/>
  <c r="G1234" i="2"/>
  <c r="B1235" i="2"/>
  <c r="D1235" i="2"/>
  <c r="E1235" i="2"/>
  <c r="F1235" i="2"/>
  <c r="G1235" i="2"/>
  <c r="B1236" i="2"/>
  <c r="D1236" i="2"/>
  <c r="E1236" i="2"/>
  <c r="F1236" i="2"/>
  <c r="G1236" i="2"/>
  <c r="B1237" i="2"/>
  <c r="D1237" i="2"/>
  <c r="E1237" i="2"/>
  <c r="F1237" i="2"/>
  <c r="G1237" i="2"/>
  <c r="B1238" i="2"/>
  <c r="D1238" i="2"/>
  <c r="E1238" i="2"/>
  <c r="F1238" i="2"/>
  <c r="G1238" i="2"/>
  <c r="B1239" i="2"/>
  <c r="D1239" i="2"/>
  <c r="E1239" i="2"/>
  <c r="F1239" i="2"/>
  <c r="G1239" i="2"/>
  <c r="B1240" i="2"/>
  <c r="D1240" i="2"/>
  <c r="E1240" i="2"/>
  <c r="F1240" i="2"/>
  <c r="G1240" i="2"/>
  <c r="B1241" i="2"/>
  <c r="D1241" i="2"/>
  <c r="E1241" i="2"/>
  <c r="F1241" i="2"/>
  <c r="G1241" i="2"/>
  <c r="B1242" i="2"/>
  <c r="D1242" i="2"/>
  <c r="E1242" i="2"/>
  <c r="F1242" i="2"/>
  <c r="G1242" i="2"/>
  <c r="B1243" i="2"/>
  <c r="D1243" i="2"/>
  <c r="E1243" i="2"/>
  <c r="F1243" i="2"/>
  <c r="G1243" i="2"/>
  <c r="B1244" i="2"/>
  <c r="D1244" i="2"/>
  <c r="E1244" i="2"/>
  <c r="F1244" i="2"/>
  <c r="G1244" i="2"/>
  <c r="B1245" i="2"/>
  <c r="D1245" i="2"/>
  <c r="E1245" i="2"/>
  <c r="F1245" i="2"/>
  <c r="G1245" i="2"/>
  <c r="B1246" i="2"/>
  <c r="D1246" i="2"/>
  <c r="E1246" i="2"/>
  <c r="F1246" i="2"/>
  <c r="G1246" i="2"/>
  <c r="B1247" i="2"/>
  <c r="D1247" i="2"/>
  <c r="E1247" i="2"/>
  <c r="F1247" i="2"/>
  <c r="G1247" i="2"/>
  <c r="B1248" i="2"/>
  <c r="D1248" i="2"/>
  <c r="E1248" i="2"/>
  <c r="F1248" i="2"/>
  <c r="G1248" i="2"/>
  <c r="B1249" i="2"/>
  <c r="D1249" i="2"/>
  <c r="E1249" i="2"/>
  <c r="F1249" i="2"/>
  <c r="G1249" i="2"/>
  <c r="B1250" i="2"/>
  <c r="D1250" i="2"/>
  <c r="E1250" i="2"/>
  <c r="F1250" i="2"/>
  <c r="G1250" i="2"/>
  <c r="B1251" i="2"/>
  <c r="D1251" i="2"/>
  <c r="E1251" i="2"/>
  <c r="F1251" i="2"/>
  <c r="G1251" i="2"/>
  <c r="B1252" i="2"/>
  <c r="D1252" i="2"/>
  <c r="E1252" i="2"/>
  <c r="F1252" i="2"/>
  <c r="G1252" i="2"/>
  <c r="B1253" i="2"/>
  <c r="D1253" i="2"/>
  <c r="E1253" i="2"/>
  <c r="F1253" i="2"/>
  <c r="G1253" i="2"/>
  <c r="B1254" i="2"/>
  <c r="D1254" i="2"/>
  <c r="E1254" i="2"/>
  <c r="F1254" i="2"/>
  <c r="G1254" i="2"/>
  <c r="B1255" i="2"/>
  <c r="D1255" i="2"/>
  <c r="E1255" i="2"/>
  <c r="F1255" i="2"/>
  <c r="G1255" i="2"/>
  <c r="B1256" i="2"/>
  <c r="D1256" i="2"/>
  <c r="E1256" i="2"/>
  <c r="F1256" i="2"/>
  <c r="G1256" i="2"/>
  <c r="B1257" i="2"/>
  <c r="D1257" i="2"/>
  <c r="E1257" i="2"/>
  <c r="F1257" i="2"/>
  <c r="G1257" i="2"/>
  <c r="B1258" i="2"/>
  <c r="D1258" i="2"/>
  <c r="E1258" i="2"/>
  <c r="F1258" i="2"/>
  <c r="G1258" i="2"/>
  <c r="B1259" i="2"/>
  <c r="D1259" i="2"/>
  <c r="E1259" i="2"/>
  <c r="F1259" i="2"/>
  <c r="G1259" i="2"/>
  <c r="B1260" i="2"/>
  <c r="D1260" i="2"/>
  <c r="E1260" i="2"/>
  <c r="F1260" i="2"/>
  <c r="G1260" i="2"/>
  <c r="B1261" i="2"/>
  <c r="D1261" i="2"/>
  <c r="E1261" i="2"/>
  <c r="F1261" i="2"/>
  <c r="G1261" i="2"/>
  <c r="B1262" i="2"/>
  <c r="D1262" i="2"/>
  <c r="E1262" i="2"/>
  <c r="F1262" i="2"/>
  <c r="G1262" i="2"/>
  <c r="B1263" i="2"/>
  <c r="D1263" i="2"/>
  <c r="E1263" i="2"/>
  <c r="F1263" i="2"/>
  <c r="G1263" i="2"/>
  <c r="B1264" i="2"/>
  <c r="D1264" i="2"/>
  <c r="E1264" i="2"/>
  <c r="F1264" i="2"/>
  <c r="G1264" i="2"/>
  <c r="B1265" i="2"/>
  <c r="D1265" i="2"/>
  <c r="E1265" i="2"/>
  <c r="F1265" i="2"/>
  <c r="G1265" i="2"/>
  <c r="B1266" i="2"/>
  <c r="D1266" i="2"/>
  <c r="E1266" i="2"/>
  <c r="F1266" i="2"/>
  <c r="G1266" i="2"/>
  <c r="B1267" i="2"/>
  <c r="D1267" i="2"/>
  <c r="E1267" i="2"/>
  <c r="F1267" i="2"/>
  <c r="G1267" i="2"/>
  <c r="B1268" i="2"/>
  <c r="D1268" i="2"/>
  <c r="E1268" i="2"/>
  <c r="F1268" i="2"/>
  <c r="G1268" i="2"/>
  <c r="B1269" i="2"/>
  <c r="D1269" i="2"/>
  <c r="E1269" i="2"/>
  <c r="F1269" i="2"/>
  <c r="G1269" i="2"/>
  <c r="B1270" i="2"/>
  <c r="D1270" i="2"/>
  <c r="E1270" i="2"/>
  <c r="F1270" i="2"/>
  <c r="G1270" i="2"/>
  <c r="B1271" i="2"/>
  <c r="D1271" i="2"/>
  <c r="E1271" i="2"/>
  <c r="F1271" i="2"/>
  <c r="G1271" i="2"/>
  <c r="B1272" i="2"/>
  <c r="D1272" i="2"/>
  <c r="E1272" i="2"/>
  <c r="F1272" i="2"/>
  <c r="G1272" i="2"/>
  <c r="B1273" i="2"/>
  <c r="D1273" i="2"/>
  <c r="E1273" i="2"/>
  <c r="F1273" i="2"/>
  <c r="G1273" i="2"/>
  <c r="B1274" i="2"/>
  <c r="D1274" i="2"/>
  <c r="E1274" i="2"/>
  <c r="F1274" i="2"/>
  <c r="G1274" i="2"/>
  <c r="B1275" i="2"/>
  <c r="D1275" i="2"/>
  <c r="E1275" i="2"/>
  <c r="F1275" i="2"/>
  <c r="G1275" i="2"/>
  <c r="B1276" i="2"/>
  <c r="D1276" i="2"/>
  <c r="E1276" i="2"/>
  <c r="F1276" i="2"/>
  <c r="G1276" i="2"/>
  <c r="B1277" i="2"/>
  <c r="D1277" i="2"/>
  <c r="E1277" i="2"/>
  <c r="F1277" i="2"/>
  <c r="G1277" i="2"/>
  <c r="B1278" i="2"/>
  <c r="D1278" i="2"/>
  <c r="E1278" i="2"/>
  <c r="F1278" i="2"/>
  <c r="G1278" i="2"/>
  <c r="B1279" i="2"/>
  <c r="D1279" i="2"/>
  <c r="E1279" i="2"/>
  <c r="F1279" i="2"/>
  <c r="G1279" i="2"/>
  <c r="B1280" i="2"/>
  <c r="D1280" i="2"/>
  <c r="E1280" i="2"/>
  <c r="F1280" i="2"/>
  <c r="G1280" i="2"/>
  <c r="B1281" i="2"/>
  <c r="D1281" i="2"/>
  <c r="E1281" i="2"/>
  <c r="F1281" i="2"/>
  <c r="G1281" i="2"/>
  <c r="B1282" i="2"/>
  <c r="D1282" i="2"/>
  <c r="E1282" i="2"/>
  <c r="F1282" i="2"/>
  <c r="G1282" i="2"/>
  <c r="B1283" i="2"/>
  <c r="D1283" i="2"/>
  <c r="E1283" i="2"/>
  <c r="F1283" i="2"/>
  <c r="G1283" i="2"/>
  <c r="B1284" i="2"/>
  <c r="D1284" i="2"/>
  <c r="E1284" i="2"/>
  <c r="F1284" i="2"/>
  <c r="G1284" i="2"/>
  <c r="B1285" i="2"/>
  <c r="D1285" i="2"/>
  <c r="E1285" i="2"/>
  <c r="F1285" i="2"/>
  <c r="G1285" i="2"/>
  <c r="B1286" i="2"/>
  <c r="D1286" i="2"/>
  <c r="E1286" i="2"/>
  <c r="F1286" i="2"/>
  <c r="G1286" i="2"/>
  <c r="B1287" i="2"/>
  <c r="D1287" i="2"/>
  <c r="E1287" i="2"/>
  <c r="F1287" i="2"/>
  <c r="G1287" i="2"/>
  <c r="B1288" i="2"/>
  <c r="D1288" i="2"/>
  <c r="E1288" i="2"/>
  <c r="F1288" i="2"/>
  <c r="G1288" i="2"/>
  <c r="B1289" i="2"/>
  <c r="D1289" i="2"/>
  <c r="E1289" i="2"/>
  <c r="F1289" i="2"/>
  <c r="G1289" i="2"/>
  <c r="B1290" i="2"/>
  <c r="D1290" i="2"/>
  <c r="E1290" i="2"/>
  <c r="F1290" i="2"/>
  <c r="G1290" i="2"/>
  <c r="B1291" i="2"/>
  <c r="D1291" i="2"/>
  <c r="E1291" i="2"/>
  <c r="F1291" i="2"/>
  <c r="G1291" i="2"/>
  <c r="B1292" i="2"/>
  <c r="D1292" i="2"/>
  <c r="E1292" i="2"/>
  <c r="F1292" i="2"/>
  <c r="G1292" i="2"/>
  <c r="B1293" i="2"/>
  <c r="D1293" i="2"/>
  <c r="E1293" i="2"/>
  <c r="F1293" i="2"/>
  <c r="G1293" i="2"/>
  <c r="B1294" i="2"/>
  <c r="D1294" i="2"/>
  <c r="E1294" i="2"/>
  <c r="F1294" i="2"/>
  <c r="G1294" i="2"/>
  <c r="B1295" i="2"/>
  <c r="D1295" i="2"/>
  <c r="E1295" i="2"/>
  <c r="F1295" i="2"/>
  <c r="G1295" i="2"/>
  <c r="B1296" i="2"/>
  <c r="D1296" i="2"/>
  <c r="E1296" i="2"/>
  <c r="F1296" i="2"/>
  <c r="G1296" i="2"/>
  <c r="B1297" i="2"/>
  <c r="D1297" i="2"/>
  <c r="E1297" i="2"/>
  <c r="F1297" i="2"/>
  <c r="G1297" i="2"/>
  <c r="B1298" i="2"/>
  <c r="D1298" i="2"/>
  <c r="E1298" i="2"/>
  <c r="F1298" i="2"/>
  <c r="G1298" i="2"/>
  <c r="B1299" i="2"/>
  <c r="D1299" i="2"/>
  <c r="E1299" i="2"/>
  <c r="F1299" i="2"/>
  <c r="G1299" i="2"/>
  <c r="B1300" i="2"/>
  <c r="D1300" i="2"/>
  <c r="E1300" i="2"/>
  <c r="F1300" i="2"/>
  <c r="G1300" i="2"/>
  <c r="B1301" i="2"/>
  <c r="D1301" i="2"/>
  <c r="E1301" i="2"/>
  <c r="F1301" i="2"/>
  <c r="G1301" i="2"/>
  <c r="B1302" i="2"/>
  <c r="D1302" i="2"/>
  <c r="E1302" i="2"/>
  <c r="F1302" i="2"/>
  <c r="G1302" i="2"/>
  <c r="B1303" i="2"/>
  <c r="D1303" i="2"/>
  <c r="E1303" i="2"/>
  <c r="F1303" i="2"/>
  <c r="G1303" i="2"/>
  <c r="B1304" i="2"/>
  <c r="D1304" i="2"/>
  <c r="E1304" i="2"/>
  <c r="F1304" i="2"/>
  <c r="G1304" i="2"/>
  <c r="B1305" i="2"/>
  <c r="D1305" i="2"/>
  <c r="E1305" i="2"/>
  <c r="F1305" i="2"/>
  <c r="G1305" i="2"/>
  <c r="B1306" i="2"/>
  <c r="D1306" i="2"/>
  <c r="E1306" i="2"/>
  <c r="F1306" i="2"/>
  <c r="G1306" i="2"/>
  <c r="B1307" i="2"/>
  <c r="D1307" i="2"/>
  <c r="E1307" i="2"/>
  <c r="F1307" i="2"/>
  <c r="G1307" i="2"/>
  <c r="B1308" i="2"/>
  <c r="D1308" i="2"/>
  <c r="E1308" i="2"/>
  <c r="F1308" i="2"/>
  <c r="G1308" i="2"/>
  <c r="B1309" i="2"/>
  <c r="D1309" i="2"/>
  <c r="E1309" i="2"/>
  <c r="F1309" i="2"/>
  <c r="G1309" i="2"/>
  <c r="B1310" i="2"/>
  <c r="D1310" i="2"/>
  <c r="E1310" i="2"/>
  <c r="F1310" i="2"/>
  <c r="G1310" i="2"/>
  <c r="B1311" i="2"/>
  <c r="D1311" i="2"/>
  <c r="E1311" i="2"/>
  <c r="F1311" i="2"/>
  <c r="G1311" i="2"/>
  <c r="B1312" i="2"/>
  <c r="D1312" i="2"/>
  <c r="E1312" i="2"/>
  <c r="F1312" i="2"/>
  <c r="G1312" i="2"/>
  <c r="B1313" i="2"/>
  <c r="D1313" i="2"/>
  <c r="E1313" i="2"/>
  <c r="F1313" i="2"/>
  <c r="G1313" i="2"/>
  <c r="B1314" i="2"/>
  <c r="D1314" i="2"/>
  <c r="E1314" i="2"/>
  <c r="F1314" i="2"/>
  <c r="G1314" i="2"/>
  <c r="B1315" i="2"/>
  <c r="D1315" i="2"/>
  <c r="E1315" i="2"/>
  <c r="F1315" i="2"/>
  <c r="G1315" i="2"/>
  <c r="B1316" i="2"/>
  <c r="D1316" i="2"/>
  <c r="E1316" i="2"/>
  <c r="F1316" i="2"/>
  <c r="G1316" i="2"/>
  <c r="B1317" i="2"/>
  <c r="D1317" i="2"/>
  <c r="E1317" i="2"/>
  <c r="F1317" i="2"/>
  <c r="G1317" i="2"/>
  <c r="B1318" i="2"/>
  <c r="D1318" i="2"/>
  <c r="E1318" i="2"/>
  <c r="F1318" i="2"/>
  <c r="G1318" i="2"/>
  <c r="B1319" i="2"/>
  <c r="D1319" i="2"/>
  <c r="E1319" i="2"/>
  <c r="F1319" i="2"/>
  <c r="G1319" i="2"/>
  <c r="B1320" i="2"/>
  <c r="D1320" i="2"/>
  <c r="E1320" i="2"/>
  <c r="F1320" i="2"/>
  <c r="G1320" i="2"/>
  <c r="B1321" i="2"/>
  <c r="D1321" i="2"/>
  <c r="E1321" i="2"/>
  <c r="F1321" i="2"/>
  <c r="G1321" i="2"/>
  <c r="B1322" i="2"/>
  <c r="D1322" i="2"/>
  <c r="E1322" i="2"/>
  <c r="F1322" i="2"/>
  <c r="G1322" i="2"/>
  <c r="B1323" i="2"/>
  <c r="D1323" i="2"/>
  <c r="E1323" i="2"/>
  <c r="F1323" i="2"/>
  <c r="G1323" i="2"/>
  <c r="B1324" i="2"/>
  <c r="D1324" i="2"/>
  <c r="E1324" i="2"/>
  <c r="F1324" i="2"/>
  <c r="G1324" i="2"/>
  <c r="B1325" i="2"/>
  <c r="D1325" i="2"/>
  <c r="E1325" i="2"/>
  <c r="F1325" i="2"/>
  <c r="G1325" i="2"/>
  <c r="B1326" i="2"/>
  <c r="D1326" i="2"/>
  <c r="E1326" i="2"/>
  <c r="F1326" i="2"/>
  <c r="G1326" i="2"/>
  <c r="B1327" i="2"/>
  <c r="D1327" i="2"/>
  <c r="E1327" i="2"/>
  <c r="F1327" i="2"/>
  <c r="G1327" i="2"/>
  <c r="B1328" i="2"/>
  <c r="D1328" i="2"/>
  <c r="E1328" i="2"/>
  <c r="F1328" i="2"/>
  <c r="G1328" i="2"/>
  <c r="B1329" i="2"/>
  <c r="D1329" i="2"/>
  <c r="E1329" i="2"/>
  <c r="F1329" i="2"/>
  <c r="G1329" i="2"/>
  <c r="B1330" i="2"/>
  <c r="D1330" i="2"/>
  <c r="E1330" i="2"/>
  <c r="F1330" i="2"/>
  <c r="G1330" i="2"/>
  <c r="B1331" i="2"/>
  <c r="D1331" i="2"/>
  <c r="E1331" i="2"/>
  <c r="F1331" i="2"/>
  <c r="G1331" i="2"/>
  <c r="B1332" i="2"/>
  <c r="D1332" i="2"/>
  <c r="E1332" i="2"/>
  <c r="F1332" i="2"/>
  <c r="G1332" i="2"/>
  <c r="B1333" i="2"/>
  <c r="D1333" i="2"/>
  <c r="E1333" i="2"/>
  <c r="F1333" i="2"/>
  <c r="G1333" i="2"/>
  <c r="B1334" i="2"/>
  <c r="D1334" i="2"/>
  <c r="E1334" i="2"/>
  <c r="F1334" i="2"/>
  <c r="G1334" i="2"/>
  <c r="B1335" i="2"/>
  <c r="D1335" i="2"/>
  <c r="E1335" i="2"/>
  <c r="F1335" i="2"/>
  <c r="G1335" i="2"/>
  <c r="B1336" i="2"/>
  <c r="D1336" i="2"/>
  <c r="E1336" i="2"/>
  <c r="F1336" i="2"/>
  <c r="G1336" i="2"/>
  <c r="B1337" i="2"/>
  <c r="D1337" i="2"/>
  <c r="E1337" i="2"/>
  <c r="F1337" i="2"/>
  <c r="G1337" i="2"/>
  <c r="B1338" i="2"/>
  <c r="D1338" i="2"/>
  <c r="E1338" i="2"/>
  <c r="F1338" i="2"/>
  <c r="G1338" i="2"/>
  <c r="B1339" i="2"/>
  <c r="D1339" i="2"/>
  <c r="E1339" i="2"/>
  <c r="F1339" i="2"/>
  <c r="G1339" i="2"/>
  <c r="B1340" i="2"/>
  <c r="D1340" i="2"/>
  <c r="E1340" i="2"/>
  <c r="F1340" i="2"/>
  <c r="G1340" i="2"/>
  <c r="B1341" i="2"/>
  <c r="D1341" i="2"/>
  <c r="E1341" i="2"/>
  <c r="F1341" i="2"/>
  <c r="G1341" i="2"/>
  <c r="B1342" i="2"/>
  <c r="D1342" i="2"/>
  <c r="E1342" i="2"/>
  <c r="F1342" i="2"/>
  <c r="G1342" i="2"/>
  <c r="B1343" i="2"/>
  <c r="D1343" i="2"/>
  <c r="E1343" i="2"/>
  <c r="F1343" i="2"/>
  <c r="G1343" i="2"/>
  <c r="B1344" i="2"/>
  <c r="D1344" i="2"/>
  <c r="E1344" i="2"/>
  <c r="F1344" i="2"/>
  <c r="G1344" i="2"/>
  <c r="B1345" i="2"/>
  <c r="D1345" i="2"/>
  <c r="E1345" i="2"/>
  <c r="F1345" i="2"/>
  <c r="G1345" i="2"/>
  <c r="B1346" i="2"/>
  <c r="D1346" i="2"/>
  <c r="E1346" i="2"/>
  <c r="F1346" i="2"/>
  <c r="G1346" i="2"/>
  <c r="B1347" i="2"/>
  <c r="D1347" i="2"/>
  <c r="E1347" i="2"/>
  <c r="F1347" i="2"/>
  <c r="G1347" i="2"/>
  <c r="B1348" i="2"/>
  <c r="D1348" i="2"/>
  <c r="E1348" i="2"/>
  <c r="F1348" i="2"/>
  <c r="G1348" i="2"/>
  <c r="B1349" i="2"/>
  <c r="D1349" i="2"/>
  <c r="E1349" i="2"/>
  <c r="F1349" i="2"/>
  <c r="G1349" i="2"/>
  <c r="B1350" i="2"/>
  <c r="D1350" i="2"/>
  <c r="E1350" i="2"/>
  <c r="F1350" i="2"/>
  <c r="G1350" i="2"/>
  <c r="B1351" i="2"/>
  <c r="D1351" i="2"/>
  <c r="E1351" i="2"/>
  <c r="F1351" i="2"/>
  <c r="G1351" i="2"/>
  <c r="B1352" i="2"/>
  <c r="D1352" i="2"/>
  <c r="E1352" i="2"/>
  <c r="F1352" i="2"/>
  <c r="G1352" i="2"/>
  <c r="B1353" i="2"/>
  <c r="D1353" i="2"/>
  <c r="E1353" i="2"/>
  <c r="F1353" i="2"/>
  <c r="G1353" i="2"/>
  <c r="B1354" i="2"/>
  <c r="D1354" i="2"/>
  <c r="E1354" i="2"/>
  <c r="F1354" i="2"/>
  <c r="G1354" i="2"/>
  <c r="B1355" i="2"/>
  <c r="D1355" i="2"/>
  <c r="E1355" i="2"/>
  <c r="F1355" i="2"/>
  <c r="G1355" i="2"/>
  <c r="B1356" i="2"/>
  <c r="D1356" i="2"/>
  <c r="E1356" i="2"/>
  <c r="F1356" i="2"/>
  <c r="G1356" i="2"/>
  <c r="B1357" i="2"/>
  <c r="D1357" i="2"/>
  <c r="E1357" i="2"/>
  <c r="F1357" i="2"/>
  <c r="G1357" i="2"/>
  <c r="B1358" i="2"/>
  <c r="D1358" i="2"/>
  <c r="E1358" i="2"/>
  <c r="F1358" i="2"/>
  <c r="G1358" i="2"/>
  <c r="B1359" i="2"/>
  <c r="D1359" i="2"/>
  <c r="E1359" i="2"/>
  <c r="F1359" i="2"/>
  <c r="G1359" i="2"/>
  <c r="B1360" i="2"/>
  <c r="D1360" i="2"/>
  <c r="E1360" i="2"/>
  <c r="F1360" i="2"/>
  <c r="G1360" i="2"/>
  <c r="B1361" i="2"/>
  <c r="D1361" i="2"/>
  <c r="E1361" i="2"/>
  <c r="F1361" i="2"/>
  <c r="G1361" i="2"/>
  <c r="B1362" i="2"/>
  <c r="D1362" i="2"/>
  <c r="E1362" i="2"/>
  <c r="F1362" i="2"/>
  <c r="G1362" i="2"/>
  <c r="B1363" i="2"/>
  <c r="D1363" i="2"/>
  <c r="E1363" i="2"/>
  <c r="F1363" i="2"/>
  <c r="G1363" i="2"/>
  <c r="B1364" i="2"/>
  <c r="D1364" i="2"/>
  <c r="E1364" i="2"/>
  <c r="F1364" i="2"/>
  <c r="G1364" i="2"/>
  <c r="B1365" i="2"/>
  <c r="D1365" i="2"/>
  <c r="E1365" i="2"/>
  <c r="F1365" i="2"/>
  <c r="G1365" i="2"/>
  <c r="B1366" i="2"/>
  <c r="D1366" i="2"/>
  <c r="E1366" i="2"/>
  <c r="F1366" i="2"/>
  <c r="G1366" i="2"/>
  <c r="B1367" i="2"/>
  <c r="D1367" i="2"/>
  <c r="E1367" i="2"/>
  <c r="F1367" i="2"/>
  <c r="G1367" i="2"/>
  <c r="E850" i="2"/>
  <c r="J2532" i="2" l="1"/>
  <c r="V14" i="1"/>
  <c r="S13" i="1"/>
  <c r="E6" i="1"/>
  <c r="B12" i="1" s="1"/>
  <c r="B6" i="1"/>
  <c r="I4" i="1"/>
  <c r="J2" i="1"/>
  <c r="K2532" i="2" l="1"/>
  <c r="L2532" i="2" s="1"/>
  <c r="M2532" i="2" s="1"/>
  <c r="J2531" i="2"/>
  <c r="C883" i="2"/>
  <c r="C888" i="2"/>
  <c r="C892" i="2"/>
  <c r="C894" i="2"/>
  <c r="C879" i="2"/>
  <c r="C881" i="2"/>
  <c r="C885" i="2"/>
  <c r="C895" i="2"/>
  <c r="C897" i="2"/>
  <c r="C913" i="2"/>
  <c r="C929" i="2"/>
  <c r="C936" i="2"/>
  <c r="C940" i="2"/>
  <c r="C951" i="2"/>
  <c r="C960" i="2"/>
  <c r="C965" i="2"/>
  <c r="C969" i="2"/>
  <c r="C891" i="2"/>
  <c r="C902" i="2"/>
  <c r="C907" i="2"/>
  <c r="C916" i="2"/>
  <c r="C918" i="2"/>
  <c r="C932" i="2"/>
  <c r="C934" i="2"/>
  <c r="C939" i="2"/>
  <c r="C941" i="2"/>
  <c r="C962" i="2"/>
  <c r="C980" i="2"/>
  <c r="C986" i="2"/>
  <c r="C991" i="2"/>
  <c r="C995" i="2"/>
  <c r="C1004" i="2"/>
  <c r="C1008" i="2"/>
  <c r="C1013" i="2"/>
  <c r="C1022" i="2"/>
  <c r="C1038" i="2"/>
  <c r="C1045" i="2"/>
  <c r="C1049" i="2"/>
  <c r="C1053" i="2"/>
  <c r="C1064" i="2"/>
  <c r="C1073" i="2"/>
  <c r="C1075" i="2"/>
  <c r="C1079" i="2"/>
  <c r="C1083" i="2"/>
  <c r="C1088" i="2"/>
  <c r="C1103" i="2"/>
  <c r="C1110" i="2"/>
  <c r="C1138" i="2"/>
  <c r="C1140" i="2"/>
  <c r="C874" i="2"/>
  <c r="C884" i="2"/>
  <c r="C901" i="2"/>
  <c r="C904" i="2"/>
  <c r="C906" i="2"/>
  <c r="C912" i="2"/>
  <c r="C952" i="2"/>
  <c r="C964" i="2"/>
  <c r="C973" i="2"/>
  <c r="C982" i="2"/>
  <c r="C984" i="2"/>
  <c r="C987" i="2"/>
  <c r="C1006" i="2"/>
  <c r="C1018" i="2"/>
  <c r="C1024" i="2"/>
  <c r="C1029" i="2"/>
  <c r="C1031" i="2"/>
  <c r="C1048" i="2"/>
  <c r="C1056" i="2"/>
  <c r="C1058" i="2"/>
  <c r="C1062" i="2"/>
  <c r="C1067" i="2"/>
  <c r="C1084" i="2"/>
  <c r="C1093" i="2"/>
  <c r="C1098" i="2"/>
  <c r="C1100" i="2"/>
  <c r="C1112" i="2"/>
  <c r="C886" i="2"/>
  <c r="C889" i="2"/>
  <c r="C910" i="2"/>
  <c r="C921" i="2"/>
  <c r="C948" i="2"/>
  <c r="C950" i="2"/>
  <c r="C957" i="2"/>
  <c r="C966" i="2"/>
  <c r="C975" i="2"/>
  <c r="C978" i="2"/>
  <c r="C1000" i="2"/>
  <c r="C1009" i="2"/>
  <c r="C1014" i="2"/>
  <c r="C1016" i="2"/>
  <c r="C1044" i="2"/>
  <c r="C875" i="2"/>
  <c r="C880" i="2"/>
  <c r="C882" i="2"/>
  <c r="C919" i="2"/>
  <c r="C924" i="2"/>
  <c r="C928" i="2"/>
  <c r="C931" i="2"/>
  <c r="C943" i="2"/>
  <c r="C946" i="2"/>
  <c r="C953" i="2"/>
  <c r="C955" i="2"/>
  <c r="C961" i="2"/>
  <c r="C972" i="2"/>
  <c r="C981" i="2"/>
  <c r="C985" i="2"/>
  <c r="C989" i="2"/>
  <c r="C993" i="2"/>
  <c r="C1012" i="2"/>
  <c r="C1019" i="2"/>
  <c r="C1021" i="2"/>
  <c r="C1027" i="2"/>
  <c r="C1034" i="2"/>
  <c r="C1040" i="2"/>
  <c r="C1042" i="2"/>
  <c r="C1046" i="2"/>
  <c r="C1051" i="2"/>
  <c r="C1063" i="2"/>
  <c r="C878" i="2"/>
  <c r="C900" i="2"/>
  <c r="C914" i="2"/>
  <c r="C959" i="2"/>
  <c r="C967" i="2"/>
  <c r="C970" i="2"/>
  <c r="C979" i="2"/>
  <c r="C996" i="2"/>
  <c r="C1003" i="2"/>
  <c r="C1005" i="2"/>
  <c r="C1007" i="2"/>
  <c r="C1017" i="2"/>
  <c r="C1032" i="2"/>
  <c r="C1055" i="2"/>
  <c r="C1059" i="2"/>
  <c r="C1065" i="2"/>
  <c r="C1080" i="2"/>
  <c r="C1094" i="2"/>
  <c r="C1111" i="2"/>
  <c r="C1119" i="2"/>
  <c r="C1123" i="2"/>
  <c r="C1129" i="2"/>
  <c r="C1137" i="2"/>
  <c r="C1141" i="2"/>
  <c r="C1145" i="2"/>
  <c r="C1149" i="2"/>
  <c r="C1160" i="2"/>
  <c r="C1169" i="2"/>
  <c r="C1171" i="2"/>
  <c r="C1175" i="2"/>
  <c r="C1190" i="2"/>
  <c r="C1197" i="2"/>
  <c r="C1219" i="2"/>
  <c r="C1232" i="2"/>
  <c r="C1250" i="2"/>
  <c r="C1253" i="2"/>
  <c r="C1261" i="2"/>
  <c r="C1263" i="2"/>
  <c r="C1267" i="2"/>
  <c r="C1269" i="2"/>
  <c r="C1271" i="2"/>
  <c r="C1273" i="2"/>
  <c r="C1275" i="2"/>
  <c r="C1277" i="2"/>
  <c r="C1279" i="2"/>
  <c r="C1289" i="2"/>
  <c r="C1301" i="2"/>
  <c r="C1305" i="2"/>
  <c r="C1313" i="2"/>
  <c r="C1319" i="2"/>
  <c r="C1321" i="2"/>
  <c r="C1323" i="2"/>
  <c r="C1331" i="2"/>
  <c r="C1337" i="2"/>
  <c r="C1354" i="2"/>
  <c r="C1357" i="2"/>
  <c r="C1368" i="2"/>
  <c r="C1378" i="2"/>
  <c r="C1380" i="2"/>
  <c r="C1386" i="2"/>
  <c r="C1388" i="2"/>
  <c r="C1405" i="2"/>
  <c r="C1409" i="2"/>
  <c r="C926" i="2"/>
  <c r="C937" i="2"/>
  <c r="C944" i="2"/>
  <c r="C947" i="2"/>
  <c r="C956" i="2"/>
  <c r="C990" i="2"/>
  <c r="C997" i="2"/>
  <c r="C1023" i="2"/>
  <c r="C1086" i="2"/>
  <c r="C1091" i="2"/>
  <c r="C1096" i="2"/>
  <c r="C1114" i="2"/>
  <c r="C1130" i="2"/>
  <c r="C1143" i="2"/>
  <c r="C1153" i="2"/>
  <c r="C1157" i="2"/>
  <c r="C1164" i="2"/>
  <c r="C1172" i="2"/>
  <c r="C1187" i="2"/>
  <c r="C1191" i="2"/>
  <c r="C1207" i="2"/>
  <c r="C1209" i="2"/>
  <c r="C1211" i="2"/>
  <c r="C1220" i="2"/>
  <c r="C1222" i="2"/>
  <c r="C1243" i="2"/>
  <c r="C1251" i="2"/>
  <c r="C1260" i="2"/>
  <c r="C1264" i="2"/>
  <c r="C1276" i="2"/>
  <c r="C1286" i="2"/>
  <c r="C1291" i="2"/>
  <c r="C1298" i="2"/>
  <c r="C1302" i="2"/>
  <c r="C1325" i="2"/>
  <c r="C1328" i="2"/>
  <c r="C1339" i="2"/>
  <c r="C1341" i="2"/>
  <c r="C1355" i="2"/>
  <c r="C1360" i="2"/>
  <c r="C1379" i="2"/>
  <c r="C1384" i="2"/>
  <c r="C1389" i="2"/>
  <c r="C1391" i="2"/>
  <c r="C1400" i="2"/>
  <c r="C1404" i="2"/>
  <c r="C1414" i="2"/>
  <c r="C1426" i="2"/>
  <c r="C1453" i="2"/>
  <c r="C1457" i="2"/>
  <c r="C1461" i="2"/>
  <c r="C1463" i="2"/>
  <c r="C1465" i="2"/>
  <c r="C1471" i="2"/>
  <c r="C1478" i="2"/>
  <c r="C1483" i="2"/>
  <c r="C1486" i="2"/>
  <c r="C1488" i="2"/>
  <c r="C1510" i="2"/>
  <c r="C1512" i="2"/>
  <c r="C1518" i="2"/>
  <c r="C1522" i="2"/>
  <c r="C1532" i="2"/>
  <c r="C1535" i="2"/>
  <c r="C1548" i="2"/>
  <c r="C899" i="2"/>
  <c r="C903" i="2"/>
  <c r="C988" i="2"/>
  <c r="C994" i="2"/>
  <c r="C1011" i="2"/>
  <c r="C1020" i="2"/>
  <c r="C1030" i="2"/>
  <c r="C1043" i="2"/>
  <c r="C1050" i="2"/>
  <c r="C1066" i="2"/>
  <c r="C1076" i="2"/>
  <c r="C1078" i="2"/>
  <c r="C1081" i="2"/>
  <c r="C1089" i="2"/>
  <c r="C1099" i="2"/>
  <c r="C1106" i="2"/>
  <c r="C1125" i="2"/>
  <c r="C1136" i="2"/>
  <c r="C1148" i="2"/>
  <c r="C1162" i="2"/>
  <c r="C1166" i="2"/>
  <c r="C1168" i="2"/>
  <c r="C1170" i="2"/>
  <c r="C1174" i="2"/>
  <c r="C1183" i="2"/>
  <c r="C1185" i="2"/>
  <c r="C1189" i="2"/>
  <c r="C1193" i="2"/>
  <c r="C1195" i="2"/>
  <c r="C1199" i="2"/>
  <c r="C1201" i="2"/>
  <c r="C1203" i="2"/>
  <c r="C1205" i="2"/>
  <c r="C1225" i="2"/>
  <c r="C1241" i="2"/>
  <c r="C1247" i="2"/>
  <c r="C1249" i="2"/>
  <c r="C1258" i="2"/>
  <c r="C1262" i="2"/>
  <c r="C1274" i="2"/>
  <c r="C1293" i="2"/>
  <c r="C1296" i="2"/>
  <c r="C1310" i="2"/>
  <c r="C1317" i="2"/>
  <c r="C1335" i="2"/>
  <c r="C1349" i="2"/>
  <c r="C1351" i="2"/>
  <c r="C1362" i="2"/>
  <c r="C1364" i="2"/>
  <c r="C1373" i="2"/>
  <c r="C1375" i="2"/>
  <c r="C1396" i="2"/>
  <c r="C1402" i="2"/>
  <c r="C1411" i="2"/>
  <c r="C1416" i="2"/>
  <c r="C1418" i="2"/>
  <c r="C1420" i="2"/>
  <c r="C1437" i="2"/>
  <c r="C1441" i="2"/>
  <c r="C1445" i="2"/>
  <c r="C1447" i="2"/>
  <c r="C1449" i="2"/>
  <c r="C1455" i="2"/>
  <c r="C1475" i="2"/>
  <c r="C1496" i="2"/>
  <c r="C1502" i="2"/>
  <c r="C1508" i="2"/>
  <c r="C1524" i="2"/>
  <c r="C1528" i="2"/>
  <c r="C1530" i="2"/>
  <c r="C876" i="2"/>
  <c r="C911" i="2"/>
  <c r="C915" i="2"/>
  <c r="C954" i="2"/>
  <c r="C998" i="2"/>
  <c r="C1001" i="2"/>
  <c r="C1035" i="2"/>
  <c r="C1071" i="2"/>
  <c r="C1074" i="2"/>
  <c r="C1087" i="2"/>
  <c r="C1101" i="2"/>
  <c r="C1117" i="2"/>
  <c r="C1121" i="2"/>
  <c r="C1128" i="2"/>
  <c r="C1134" i="2"/>
  <c r="C1146" i="2"/>
  <c r="C1179" i="2"/>
  <c r="C1210" i="2"/>
  <c r="C1213" i="2"/>
  <c r="C1215" i="2"/>
  <c r="C1229" i="2"/>
  <c r="C1235" i="2"/>
  <c r="C1237" i="2"/>
  <c r="C1239" i="2"/>
  <c r="C1244" i="2"/>
  <c r="C1256" i="2"/>
  <c r="C1265" i="2"/>
  <c r="C1278" i="2"/>
  <c r="C1283" i="2"/>
  <c r="C1299" i="2"/>
  <c r="C1322" i="2"/>
  <c r="C1326" i="2"/>
  <c r="C1329" i="2"/>
  <c r="C1333" i="2"/>
  <c r="C1338" i="2"/>
  <c r="C1344" i="2"/>
  <c r="C1347" i="2"/>
  <c r="C1369" i="2"/>
  <c r="C1392" i="2"/>
  <c r="C1407" i="2"/>
  <c r="C1429" i="2"/>
  <c r="C1431" i="2"/>
  <c r="C1433" i="2"/>
  <c r="C1439" i="2"/>
  <c r="C1459" i="2"/>
  <c r="C1462" i="2"/>
  <c r="C1467" i="2"/>
  <c r="C1470" i="2"/>
  <c r="C1472" i="2"/>
  <c r="C1480" i="2"/>
  <c r="C1490" i="2"/>
  <c r="C1492" i="2"/>
  <c r="C1498" i="2"/>
  <c r="C1500" i="2"/>
  <c r="C1506" i="2"/>
  <c r="C896" i="2"/>
  <c r="C909" i="2"/>
  <c r="C922" i="2"/>
  <c r="C925" i="2"/>
  <c r="C927" i="2"/>
  <c r="C935" i="2"/>
  <c r="C938" i="2"/>
  <c r="C945" i="2"/>
  <c r="C963" i="2"/>
  <c r="C1015" i="2"/>
  <c r="C1028" i="2"/>
  <c r="C1047" i="2"/>
  <c r="C1057" i="2"/>
  <c r="C1060" i="2"/>
  <c r="C1069" i="2"/>
  <c r="C1082" i="2"/>
  <c r="C1092" i="2"/>
  <c r="C1104" i="2"/>
  <c r="C1107" i="2"/>
  <c r="C1109" i="2"/>
  <c r="C1115" i="2"/>
  <c r="C1124" i="2"/>
  <c r="C1139" i="2"/>
  <c r="C1150" i="2"/>
  <c r="C1156" i="2"/>
  <c r="C1177" i="2"/>
  <c r="C1181" i="2"/>
  <c r="C1196" i="2"/>
  <c r="C1206" i="2"/>
  <c r="C1218" i="2"/>
  <c r="C1254" i="2"/>
  <c r="C1259" i="2"/>
  <c r="C1281" i="2"/>
  <c r="C1285" i="2"/>
  <c r="C1287" i="2"/>
  <c r="C1294" i="2"/>
  <c r="C1307" i="2"/>
  <c r="C1309" i="2"/>
  <c r="C1311" i="2"/>
  <c r="C1314" i="2"/>
  <c r="C1316" i="2"/>
  <c r="C1324" i="2"/>
  <c r="C1340" i="2"/>
  <c r="C1367" i="2"/>
  <c r="C1376" i="2"/>
  <c r="C1385" i="2"/>
  <c r="C1390" i="2"/>
  <c r="C1394" i="2"/>
  <c r="C1412" i="2"/>
  <c r="C1421" i="2"/>
  <c r="C1425" i="2"/>
  <c r="C1443" i="2"/>
  <c r="C1446" i="2"/>
  <c r="C1451" i="2"/>
  <c r="C1454" i="2"/>
  <c r="C1456" i="2"/>
  <c r="C1476" i="2"/>
  <c r="C1482" i="2"/>
  <c r="C1484" i="2"/>
  <c r="C1504" i="2"/>
  <c r="C1515" i="2"/>
  <c r="C1517" i="2"/>
  <c r="C1520" i="2"/>
  <c r="C1525" i="2"/>
  <c r="C1531" i="2"/>
  <c r="C1552" i="2"/>
  <c r="C1558" i="2"/>
  <c r="C1560" i="2"/>
  <c r="C1570" i="2"/>
  <c r="C1578" i="2"/>
  <c r="C1599" i="2"/>
  <c r="C1606" i="2"/>
  <c r="C1620" i="2"/>
  <c r="C1633" i="2"/>
  <c r="C1641" i="2"/>
  <c r="C1645" i="2"/>
  <c r="C1649" i="2"/>
  <c r="C1656" i="2"/>
  <c r="C1658" i="2"/>
  <c r="C1680" i="2"/>
  <c r="C1684" i="2"/>
  <c r="C1702" i="2"/>
  <c r="C1705" i="2"/>
  <c r="C1710" i="2"/>
  <c r="C1713" i="2"/>
  <c r="C1715" i="2"/>
  <c r="C1723" i="2"/>
  <c r="C1733" i="2"/>
  <c r="C1760" i="2"/>
  <c r="C1764" i="2"/>
  <c r="C1768" i="2"/>
  <c r="C1770" i="2"/>
  <c r="C1772" i="2"/>
  <c r="C1778" i="2"/>
  <c r="C1798" i="2"/>
  <c r="C1806" i="2"/>
  <c r="C908" i="2"/>
  <c r="C1026" i="2"/>
  <c r="C1068" i="2"/>
  <c r="C1102" i="2"/>
  <c r="C1113" i="2"/>
  <c r="C1200" i="2"/>
  <c r="C1212" i="2"/>
  <c r="C1236" i="2"/>
  <c r="C1242" i="2"/>
  <c r="C1245" i="2"/>
  <c r="C1248" i="2"/>
  <c r="C1306" i="2"/>
  <c r="C1374" i="2"/>
  <c r="C1424" i="2"/>
  <c r="C1427" i="2"/>
  <c r="C1436" i="2"/>
  <c r="C1444" i="2"/>
  <c r="C1466" i="2"/>
  <c r="C1499" i="2"/>
  <c r="C1546" i="2"/>
  <c r="C1554" i="2"/>
  <c r="C1579" i="2"/>
  <c r="C1593" i="2"/>
  <c r="C1598" i="2"/>
  <c r="C1605" i="2"/>
  <c r="C1617" i="2"/>
  <c r="C1622" i="2"/>
  <c r="C1626" i="2"/>
  <c r="C1639" i="2"/>
  <c r="C1651" i="2"/>
  <c r="C1662" i="2"/>
  <c r="C1664" i="2"/>
  <c r="C1666" i="2"/>
  <c r="C1675" i="2"/>
  <c r="C1679" i="2"/>
  <c r="C1689" i="2"/>
  <c r="C1706" i="2"/>
  <c r="C1720" i="2"/>
  <c r="C1726" i="2"/>
  <c r="C1729" i="2"/>
  <c r="C1736" i="2"/>
  <c r="C1749" i="2"/>
  <c r="C1762" i="2"/>
  <c r="C1776" i="2"/>
  <c r="C1787" i="2"/>
  <c r="C1789" i="2"/>
  <c r="C1791" i="2"/>
  <c r="C1809" i="2"/>
  <c r="C1811" i="2"/>
  <c r="C1813" i="2"/>
  <c r="C1819" i="2"/>
  <c r="C1839" i="2"/>
  <c r="C1841" i="2"/>
  <c r="C1847" i="2"/>
  <c r="C1849" i="2"/>
  <c r="C1863" i="2"/>
  <c r="C1869" i="2"/>
  <c r="C1875" i="2"/>
  <c r="C1879" i="2"/>
  <c r="C1885" i="2"/>
  <c r="C933" i="2"/>
  <c r="C949" i="2"/>
  <c r="C1151" i="2"/>
  <c r="C1163" i="2"/>
  <c r="C1182" i="2"/>
  <c r="C1226" i="2"/>
  <c r="C1257" i="2"/>
  <c r="C1270" i="2"/>
  <c r="C1272" i="2"/>
  <c r="C1300" i="2"/>
  <c r="C1303" i="2"/>
  <c r="C1312" i="2"/>
  <c r="C1318" i="2"/>
  <c r="C1345" i="2"/>
  <c r="C1361" i="2"/>
  <c r="C1366" i="2"/>
  <c r="C1371" i="2"/>
  <c r="C1377" i="2"/>
  <c r="C1381" i="2"/>
  <c r="C1395" i="2"/>
  <c r="C1415" i="2"/>
  <c r="C1473" i="2"/>
  <c r="C1494" i="2"/>
  <c r="C1497" i="2"/>
  <c r="C1511" i="2"/>
  <c r="C1529" i="2"/>
  <c r="C1534" i="2"/>
  <c r="C1537" i="2"/>
  <c r="C1539" i="2"/>
  <c r="C1542" i="2"/>
  <c r="C1557" i="2"/>
  <c r="C1577" i="2"/>
  <c r="C1585" i="2"/>
  <c r="C1591" i="2"/>
  <c r="C1611" i="2"/>
  <c r="C1613" i="2"/>
  <c r="C1615" i="2"/>
  <c r="C1624" i="2"/>
  <c r="C1642" i="2"/>
  <c r="C1654" i="2"/>
  <c r="C1671" i="2"/>
  <c r="C1677" i="2"/>
  <c r="C1686" i="2"/>
  <c r="C1691" i="2"/>
  <c r="C1693" i="2"/>
  <c r="C1695" i="2"/>
  <c r="C1704" i="2"/>
  <c r="C1779" i="2"/>
  <c r="C1801" i="2"/>
  <c r="C893" i="2"/>
  <c r="C905" i="2"/>
  <c r="C930" i="2"/>
  <c r="C992" i="2"/>
  <c r="C1036" i="2"/>
  <c r="C1077" i="2"/>
  <c r="C1097" i="2"/>
  <c r="C1118" i="2"/>
  <c r="C1188" i="2"/>
  <c r="C1198" i="2"/>
  <c r="C1223" i="2"/>
  <c r="C1233" i="2"/>
  <c r="C1240" i="2"/>
  <c r="C1246" i="2"/>
  <c r="C1268" i="2"/>
  <c r="C1330" i="2"/>
  <c r="C1363" i="2"/>
  <c r="C1399" i="2"/>
  <c r="C1413" i="2"/>
  <c r="C1428" i="2"/>
  <c r="C1450" i="2"/>
  <c r="C1460" i="2"/>
  <c r="C1487" i="2"/>
  <c r="C1509" i="2"/>
  <c r="C1521" i="2"/>
  <c r="C1527" i="2"/>
  <c r="C1551" i="2"/>
  <c r="C1555" i="2"/>
  <c r="C1564" i="2"/>
  <c r="C1566" i="2"/>
  <c r="C1571" i="2"/>
  <c r="C1575" i="2"/>
  <c r="C1580" i="2"/>
  <c r="C1583" i="2"/>
  <c r="C1596" i="2"/>
  <c r="C1601" i="2"/>
  <c r="C1603" i="2"/>
  <c r="C1607" i="2"/>
  <c r="C1609" i="2"/>
  <c r="C1629" i="2"/>
  <c r="C1636" i="2"/>
  <c r="C1638" i="2"/>
  <c r="C1640" i="2"/>
  <c r="C1648" i="2"/>
  <c r="C1659" i="2"/>
  <c r="C1667" i="2"/>
  <c r="C1682" i="2"/>
  <c r="C1711" i="2"/>
  <c r="C1716" i="2"/>
  <c r="C1721" i="2"/>
  <c r="C1737" i="2"/>
  <c r="C1743" i="2"/>
  <c r="C1752" i="2"/>
  <c r="C1754" i="2"/>
  <c r="C1756" i="2"/>
  <c r="C1761" i="2"/>
  <c r="C1763" i="2"/>
  <c r="C1767" i="2"/>
  <c r="C1777" i="2"/>
  <c r="C1781" i="2"/>
  <c r="C1783" i="2"/>
  <c r="C1792" i="2"/>
  <c r="C1796" i="2"/>
  <c r="C1803" i="2"/>
  <c r="C1805" i="2"/>
  <c r="C1807" i="2"/>
  <c r="C898" i="2"/>
  <c r="C923" i="2"/>
  <c r="C942" i="2"/>
  <c r="C1039" i="2"/>
  <c r="C1041" i="2"/>
  <c r="C1061" i="2"/>
  <c r="C1085" i="2"/>
  <c r="C1095" i="2"/>
  <c r="C1126" i="2"/>
  <c r="C1135" i="2"/>
  <c r="C1142" i="2"/>
  <c r="C1154" i="2"/>
  <c r="C1173" i="2"/>
  <c r="C1176" i="2"/>
  <c r="C1208" i="2"/>
  <c r="C1216" i="2"/>
  <c r="C1227" i="2"/>
  <c r="C1252" i="2"/>
  <c r="C1280" i="2"/>
  <c r="C1284" i="2"/>
  <c r="C1290" i="2"/>
  <c r="C1297" i="2"/>
  <c r="C1304" i="2"/>
  <c r="C1336" i="2"/>
  <c r="C1342" i="2"/>
  <c r="C1382" i="2"/>
  <c r="C1393" i="2"/>
  <c r="C1408" i="2"/>
  <c r="C1410" i="2"/>
  <c r="C1422" i="2"/>
  <c r="C1434" i="2"/>
  <c r="C1440" i="2"/>
  <c r="C1442" i="2"/>
  <c r="C1448" i="2"/>
  <c r="C1464" i="2"/>
  <c r="C1474" i="2"/>
  <c r="C1477" i="2"/>
  <c r="C1495" i="2"/>
  <c r="C1501" i="2"/>
  <c r="C1516" i="2"/>
  <c r="C1540" i="2"/>
  <c r="C1544" i="2"/>
  <c r="C1549" i="2"/>
  <c r="C1559" i="2"/>
  <c r="C1562" i="2"/>
  <c r="C1568" i="2"/>
  <c r="C1573" i="2"/>
  <c r="C1586" i="2"/>
  <c r="C1588" i="2"/>
  <c r="C1590" i="2"/>
  <c r="C1594" i="2"/>
  <c r="C1614" i="2"/>
  <c r="C1618" i="2"/>
  <c r="C1621" i="2"/>
  <c r="C1627" i="2"/>
  <c r="C1661" i="2"/>
  <c r="C1665" i="2"/>
  <c r="C1669" i="2"/>
  <c r="C1687" i="2"/>
  <c r="C1696" i="2"/>
  <c r="C1700" i="2"/>
  <c r="C1707" i="2"/>
  <c r="C1709" i="2"/>
  <c r="C1718" i="2"/>
  <c r="C1725" i="2"/>
  <c r="C1727" i="2"/>
  <c r="C1732" i="2"/>
  <c r="C1739" i="2"/>
  <c r="C1741" i="2"/>
  <c r="C1748" i="2"/>
  <c r="C1758" i="2"/>
  <c r="C1765" i="2"/>
  <c r="C1774" i="2"/>
  <c r="C1794" i="2"/>
  <c r="C1812" i="2"/>
  <c r="C1816" i="2"/>
  <c r="C1818" i="2"/>
  <c r="C1823" i="2"/>
  <c r="C1825" i="2"/>
  <c r="C1831" i="2"/>
  <c r="C1833" i="2"/>
  <c r="C1851" i="2"/>
  <c r="C1858" i="2"/>
  <c r="C1864" i="2"/>
  <c r="C1868" i="2"/>
  <c r="C1882" i="2"/>
  <c r="C1890" i="2"/>
  <c r="C1905" i="2"/>
  <c r="C1907" i="2"/>
  <c r="C1909" i="2"/>
  <c r="C1915" i="2"/>
  <c r="C1918" i="2"/>
  <c r="C1920" i="2"/>
  <c r="C1922" i="2"/>
  <c r="C1934" i="2"/>
  <c r="C1945" i="2"/>
  <c r="C1964" i="2"/>
  <c r="C1967" i="2"/>
  <c r="C2005" i="2"/>
  <c r="C2011" i="2"/>
  <c r="C2016" i="2"/>
  <c r="C2024" i="2"/>
  <c r="C2034" i="2"/>
  <c r="C2038" i="2"/>
  <c r="C2049" i="2"/>
  <c r="C2057" i="2"/>
  <c r="C2065" i="2"/>
  <c r="C2076" i="2"/>
  <c r="C2079" i="2"/>
  <c r="C2085" i="2"/>
  <c r="C2096" i="2"/>
  <c r="C2098" i="2"/>
  <c r="C2112" i="2"/>
  <c r="C2139" i="2"/>
  <c r="C2143" i="2"/>
  <c r="C2161" i="2"/>
  <c r="C2182" i="2"/>
  <c r="C2192" i="2"/>
  <c r="C2194" i="2"/>
  <c r="C2200" i="2"/>
  <c r="C2202" i="2"/>
  <c r="C887" i="2"/>
  <c r="C890" i="2"/>
  <c r="C1054" i="2"/>
  <c r="C1122" i="2"/>
  <c r="C1161" i="2"/>
  <c r="C1165" i="2"/>
  <c r="C1228" i="2"/>
  <c r="C1327" i="2"/>
  <c r="C1332" i="2"/>
  <c r="C1346" i="2"/>
  <c r="C1352" i="2"/>
  <c r="C1358" i="2"/>
  <c r="C1365" i="2"/>
  <c r="C1383" i="2"/>
  <c r="C1398" i="2"/>
  <c r="C1561" i="2"/>
  <c r="C1574" i="2"/>
  <c r="C1589" i="2"/>
  <c r="C1612" i="2"/>
  <c r="C1690" i="2"/>
  <c r="C1698" i="2"/>
  <c r="C1744" i="2"/>
  <c r="C1773" i="2"/>
  <c r="C1808" i="2"/>
  <c r="C1822" i="2"/>
  <c r="C1836" i="2"/>
  <c r="C1838" i="2"/>
  <c r="C1872" i="2"/>
  <c r="C1877" i="2"/>
  <c r="C1894" i="2"/>
  <c r="C1919" i="2"/>
  <c r="C1948" i="2"/>
  <c r="C1963" i="2"/>
  <c r="C1965" i="2"/>
  <c r="C1972" i="2"/>
  <c r="C1977" i="2"/>
  <c r="C1982" i="2"/>
  <c r="C1986" i="2"/>
  <c r="C1992" i="2"/>
  <c r="C1995" i="2"/>
  <c r="C1997" i="2"/>
  <c r="C2004" i="2"/>
  <c r="C2014" i="2"/>
  <c r="C2031" i="2"/>
  <c r="C2036" i="2"/>
  <c r="C2046" i="2"/>
  <c r="C2053" i="2"/>
  <c r="C2060" i="2"/>
  <c r="C2072" i="2"/>
  <c r="C2089" i="2"/>
  <c r="C2104" i="2"/>
  <c r="C2106" i="2"/>
  <c r="C2111" i="2"/>
  <c r="C2118" i="2"/>
  <c r="C2120" i="2"/>
  <c r="C2127" i="2"/>
  <c r="C2137" i="2"/>
  <c r="C2144" i="2"/>
  <c r="C2151" i="2"/>
  <c r="C2162" i="2"/>
  <c r="C2184" i="2"/>
  <c r="C2186" i="2"/>
  <c r="C2191" i="2"/>
  <c r="C2196" i="2"/>
  <c r="C2209" i="2"/>
  <c r="C2214" i="2"/>
  <c r="C2216" i="2"/>
  <c r="C2227" i="2"/>
  <c r="C2229" i="2"/>
  <c r="C2231" i="2"/>
  <c r="C2237" i="2"/>
  <c r="C2257" i="2"/>
  <c r="C2260" i="2"/>
  <c r="C2265" i="2"/>
  <c r="C2268" i="2"/>
  <c r="C2270" i="2"/>
  <c r="C2278" i="2"/>
  <c r="C2288" i="2"/>
  <c r="C2315" i="2"/>
  <c r="C2319" i="2"/>
  <c r="C2323" i="2"/>
  <c r="C2325" i="2"/>
  <c r="C2327" i="2"/>
  <c r="C2333" i="2"/>
  <c r="C2353" i="2"/>
  <c r="C2370" i="2"/>
  <c r="C2376" i="2"/>
  <c r="C2378" i="2"/>
  <c r="C1052" i="2"/>
  <c r="C1070" i="2"/>
  <c r="C1090" i="2"/>
  <c r="C1132" i="2"/>
  <c r="C1158" i="2"/>
  <c r="C1180" i="2"/>
  <c r="C1184" i="2"/>
  <c r="C1231" i="2"/>
  <c r="C1320" i="2"/>
  <c r="C1356" i="2"/>
  <c r="C1417" i="2"/>
  <c r="C1435" i="2"/>
  <c r="C1458" i="2"/>
  <c r="C1505" i="2"/>
  <c r="C1538" i="2"/>
  <c r="C1565" i="2"/>
  <c r="C1592" i="2"/>
  <c r="C1610" i="2"/>
  <c r="C1630" i="2"/>
  <c r="C1634" i="2"/>
  <c r="C1637" i="2"/>
  <c r="C1644" i="2"/>
  <c r="C1663" i="2"/>
  <c r="C1670" i="2"/>
  <c r="C1688" i="2"/>
  <c r="C1722" i="2"/>
  <c r="C1759" i="2"/>
  <c r="C1766" i="2"/>
  <c r="C1784" i="2"/>
  <c r="C1786" i="2"/>
  <c r="C1799" i="2"/>
  <c r="C1802" i="2"/>
  <c r="C1810" i="2"/>
  <c r="C1827" i="2"/>
  <c r="C1832" i="2"/>
  <c r="C1834" i="2"/>
  <c r="C1845" i="2"/>
  <c r="C1852" i="2"/>
  <c r="C1856" i="2"/>
  <c r="C1870" i="2"/>
  <c r="C1880" i="2"/>
  <c r="C1887" i="2"/>
  <c r="C1924" i="2"/>
  <c r="C1928" i="2"/>
  <c r="C1933" i="2"/>
  <c r="C1943" i="2"/>
  <c r="C1950" i="2"/>
  <c r="C1954" i="2"/>
  <c r="C1969" i="2"/>
  <c r="C1999" i="2"/>
  <c r="C2010" i="2"/>
  <c r="C2019" i="2"/>
  <c r="C2021" i="2"/>
  <c r="C2042" i="2"/>
  <c r="C2048" i="2"/>
  <c r="C2051" i="2"/>
  <c r="C2066" i="2"/>
  <c r="C2075" i="2"/>
  <c r="C2077" i="2"/>
  <c r="C2084" i="2"/>
  <c r="C2092" i="2"/>
  <c r="C2113" i="2"/>
  <c r="C2123" i="2"/>
  <c r="C2125" i="2"/>
  <c r="C2129" i="2"/>
  <c r="C2132" i="2"/>
  <c r="C2147" i="2"/>
  <c r="C2149" i="2"/>
  <c r="C2153" i="2"/>
  <c r="C2156" i="2"/>
  <c r="C2158" i="2"/>
  <c r="C2174" i="2"/>
  <c r="C2193" i="2"/>
  <c r="C2198" i="2"/>
  <c r="C2203" i="2"/>
  <c r="C2205" i="2"/>
  <c r="C2219" i="2"/>
  <c r="C2223" i="2"/>
  <c r="C2241" i="2"/>
  <c r="C2244" i="2"/>
  <c r="C2249" i="2"/>
  <c r="C2252" i="2"/>
  <c r="C2254" i="2"/>
  <c r="C2274" i="2"/>
  <c r="C2280" i="2"/>
  <c r="C2282" i="2"/>
  <c r="C2299" i="2"/>
  <c r="C2303" i="2"/>
  <c r="C2307" i="2"/>
  <c r="C2309" i="2"/>
  <c r="C2311" i="2"/>
  <c r="C2317" i="2"/>
  <c r="C2337" i="2"/>
  <c r="C2340" i="2"/>
  <c r="C2345" i="2"/>
  <c r="C2348" i="2"/>
  <c r="C2350" i="2"/>
  <c r="C2358" i="2"/>
  <c r="C2368" i="2"/>
  <c r="C1037" i="2"/>
  <c r="C1155" i="2"/>
  <c r="C1204" i="2"/>
  <c r="C1224" i="2"/>
  <c r="C1266" i="2"/>
  <c r="C1292" i="2"/>
  <c r="C1295" i="2"/>
  <c r="C1308" i="2"/>
  <c r="C1343" i="2"/>
  <c r="C1350" i="2"/>
  <c r="C1353" i="2"/>
  <c r="C1359" i="2"/>
  <c r="C1387" i="2"/>
  <c r="C1430" i="2"/>
  <c r="C1432" i="2"/>
  <c r="C1479" i="2"/>
  <c r="C1513" i="2"/>
  <c r="C1567" i="2"/>
  <c r="C1581" i="2"/>
  <c r="C1600" i="2"/>
  <c r="C1652" i="2"/>
  <c r="C1655" i="2"/>
  <c r="C1674" i="2"/>
  <c r="C1683" i="2"/>
  <c r="C1685" i="2"/>
  <c r="C1697" i="2"/>
  <c r="C1699" i="2"/>
  <c r="C1701" i="2"/>
  <c r="C1708" i="2"/>
  <c r="C1712" i="2"/>
  <c r="C1719" i="2"/>
  <c r="C1730" i="2"/>
  <c r="C1751" i="2"/>
  <c r="C1790" i="2"/>
  <c r="C1843" i="2"/>
  <c r="C1848" i="2"/>
  <c r="C1850" i="2"/>
  <c r="C1854" i="2"/>
  <c r="C1861" i="2"/>
  <c r="C1873" i="2"/>
  <c r="C1883" i="2"/>
  <c r="C1900" i="2"/>
  <c r="C1904" i="2"/>
  <c r="C1911" i="2"/>
  <c r="C1914" i="2"/>
  <c r="C1916" i="2"/>
  <c r="C1931" i="2"/>
  <c r="C1935" i="2"/>
  <c r="C1940" i="2"/>
  <c r="C1952" i="2"/>
  <c r="C1957" i="2"/>
  <c r="C1974" i="2"/>
  <c r="C1978" i="2"/>
  <c r="C1984" i="2"/>
  <c r="C1987" i="2"/>
  <c r="C1989" i="2"/>
  <c r="C1996" i="2"/>
  <c r="C2001" i="2"/>
  <c r="C2006" i="2"/>
  <c r="C2023" i="2"/>
  <c r="C2028" i="2"/>
  <c r="C2033" i="2"/>
  <c r="C2040" i="2"/>
  <c r="C2055" i="2"/>
  <c r="C2062" i="2"/>
  <c r="C2081" i="2"/>
  <c r="C2086" i="2"/>
  <c r="C2094" i="2"/>
  <c r="C2107" i="2"/>
  <c r="C2109" i="2"/>
  <c r="C2160" i="2"/>
  <c r="C2165" i="2"/>
  <c r="C2167" i="2"/>
  <c r="C2172" i="2"/>
  <c r="C2176" i="2"/>
  <c r="C2178" i="2"/>
  <c r="C2187" i="2"/>
  <c r="C2189" i="2"/>
  <c r="C2221" i="2"/>
  <c r="C2228" i="2"/>
  <c r="C2233" i="2"/>
  <c r="C2236" i="2"/>
  <c r="C2238" i="2"/>
  <c r="C2262" i="2"/>
  <c r="C2272" i="2"/>
  <c r="C917" i="2"/>
  <c r="C920" i="2"/>
  <c r="C1116" i="2"/>
  <c r="C1152" i="2"/>
  <c r="C1159" i="2"/>
  <c r="C1178" i="2"/>
  <c r="C1202" i="2"/>
  <c r="C1334" i="2"/>
  <c r="C1348" i="2"/>
  <c r="C1372" i="2"/>
  <c r="C1406" i="2"/>
  <c r="C1452" i="2"/>
  <c r="C1468" i="2"/>
  <c r="C1526" i="2"/>
  <c r="C1533" i="2"/>
  <c r="C1536" i="2"/>
  <c r="C1587" i="2"/>
  <c r="C1597" i="2"/>
  <c r="C1619" i="2"/>
  <c r="C1628" i="2"/>
  <c r="C1631" i="2"/>
  <c r="C1668" i="2"/>
  <c r="C1681" i="2"/>
  <c r="C1734" i="2"/>
  <c r="C1738" i="2"/>
  <c r="C1745" i="2"/>
  <c r="C1771" i="2"/>
  <c r="C1785" i="2"/>
  <c r="C1817" i="2"/>
  <c r="C1821" i="2"/>
  <c r="C1828" i="2"/>
  <c r="C1881" i="2"/>
  <c r="C1895" i="2"/>
  <c r="C1926" i="2"/>
  <c r="C1929" i="2"/>
  <c r="C1937" i="2"/>
  <c r="C1946" i="2"/>
  <c r="C1955" i="2"/>
  <c r="C1959" i="2"/>
  <c r="C1970" i="2"/>
  <c r="C1991" i="2"/>
  <c r="C2008" i="2"/>
  <c r="C2013" i="2"/>
  <c r="C2020" i="2"/>
  <c r="C2025" i="2"/>
  <c r="C2043" i="2"/>
  <c r="C2045" i="2"/>
  <c r="C2052" i="2"/>
  <c r="C2064" i="2"/>
  <c r="C2067" i="2"/>
  <c r="C2069" i="2"/>
  <c r="C2090" i="2"/>
  <c r="C2099" i="2"/>
  <c r="C2101" i="2"/>
  <c r="C2103" i="2"/>
  <c r="C2114" i="2"/>
  <c r="C2119" i="2"/>
  <c r="C2126" i="2"/>
  <c r="C2134" i="2"/>
  <c r="C2138" i="2"/>
  <c r="C2148" i="2"/>
  <c r="C2163" i="2"/>
  <c r="C2169" i="2"/>
  <c r="C2183" i="2"/>
  <c r="C2206" i="2"/>
  <c r="C2210" i="2"/>
  <c r="C2215" i="2"/>
  <c r="C2225" i="2"/>
  <c r="C2246" i="2"/>
  <c r="C2256" i="2"/>
  <c r="C2258" i="2"/>
  <c r="C2264" i="2"/>
  <c r="C2266" i="2"/>
  <c r="C2283" i="2"/>
  <c r="C2287" i="2"/>
  <c r="C2305" i="2"/>
  <c r="C2308" i="2"/>
  <c r="C2313" i="2"/>
  <c r="C2316" i="2"/>
  <c r="C2318" i="2"/>
  <c r="C2342" i="2"/>
  <c r="C2352" i="2"/>
  <c r="C2371" i="2"/>
  <c r="C2373" i="2"/>
  <c r="C2375" i="2"/>
  <c r="C2381" i="2"/>
  <c r="C2401" i="2"/>
  <c r="C2418" i="2"/>
  <c r="C2424" i="2"/>
  <c r="C2426" i="2"/>
  <c r="C2440" i="2"/>
  <c r="C2444" i="2"/>
  <c r="C2450" i="2"/>
  <c r="C2455" i="2"/>
  <c r="C2479" i="2"/>
  <c r="C2483" i="2"/>
  <c r="C2485" i="2"/>
  <c r="C2491" i="2"/>
  <c r="C2497" i="2"/>
  <c r="C2505" i="2"/>
  <c r="C2523" i="2"/>
  <c r="C2525" i="2"/>
  <c r="C1370" i="2"/>
  <c r="C1438" i="2"/>
  <c r="C1481" i="2"/>
  <c r="C1493" i="2"/>
  <c r="C1572" i="2"/>
  <c r="C1672" i="2"/>
  <c r="C1676" i="2"/>
  <c r="C1746" i="2"/>
  <c r="C1814" i="2"/>
  <c r="C1829" i="2"/>
  <c r="C1837" i="2"/>
  <c r="C1871" i="2"/>
  <c r="C1891" i="2"/>
  <c r="C1956" i="2"/>
  <c r="C1962" i="2"/>
  <c r="C1966" i="2"/>
  <c r="C1968" i="2"/>
  <c r="C2009" i="2"/>
  <c r="C2044" i="2"/>
  <c r="C2059" i="2"/>
  <c r="C2116" i="2"/>
  <c r="C2133" i="2"/>
  <c r="C2142" i="2"/>
  <c r="C2154" i="2"/>
  <c r="C2159" i="2"/>
  <c r="C2173" i="2"/>
  <c r="C2179" i="2"/>
  <c r="C2195" i="2"/>
  <c r="C2207" i="2"/>
  <c r="C2211" i="2"/>
  <c r="C2226" i="2"/>
  <c r="C2242" i="2"/>
  <c r="C2248" i="2"/>
  <c r="C2253" i="2"/>
  <c r="C2263" i="2"/>
  <c r="C2273" i="2"/>
  <c r="C2294" i="2"/>
  <c r="C2312" i="2"/>
  <c r="C2321" i="2"/>
  <c r="C2360" i="2"/>
  <c r="C2363" i="2"/>
  <c r="C2366" i="2"/>
  <c r="C2400" i="2"/>
  <c r="C2405" i="2"/>
  <c r="C2407" i="2"/>
  <c r="C2412" i="2"/>
  <c r="C2416" i="2"/>
  <c r="C2421" i="2"/>
  <c r="C2425" i="2"/>
  <c r="C2435" i="2"/>
  <c r="C2439" i="2"/>
  <c r="C2441" i="2"/>
  <c r="C2443" i="2"/>
  <c r="C2461" i="2"/>
  <c r="C2463" i="2"/>
  <c r="C2474" i="2"/>
  <c r="C2476" i="2"/>
  <c r="C2486" i="2"/>
  <c r="C2488" i="2"/>
  <c r="C2500" i="2"/>
  <c r="C2511" i="2"/>
  <c r="C2513" i="2"/>
  <c r="C2515" i="2"/>
  <c r="C2526" i="2"/>
  <c r="C2528" i="2"/>
  <c r="C2532" i="2"/>
  <c r="C1167" i="2"/>
  <c r="C1469" i="2"/>
  <c r="C1485" i="2"/>
  <c r="C1647" i="2"/>
  <c r="C1650" i="2"/>
  <c r="C1717" i="2"/>
  <c r="C1750" i="2"/>
  <c r="C1775" i="2"/>
  <c r="C1782" i="2"/>
  <c r="C1826" i="2"/>
  <c r="C1842" i="2"/>
  <c r="C1859" i="2"/>
  <c r="C1865" i="2"/>
  <c r="C1878" i="2"/>
  <c r="C1888" i="2"/>
  <c r="C1898" i="2"/>
  <c r="C1910" i="2"/>
  <c r="C1917" i="2"/>
  <c r="C1927" i="2"/>
  <c r="C1930" i="2"/>
  <c r="C1936" i="2"/>
  <c r="C1976" i="2"/>
  <c r="C1980" i="2"/>
  <c r="C1994" i="2"/>
  <c r="C2003" i="2"/>
  <c r="C2093" i="2"/>
  <c r="C2100" i="2"/>
  <c r="C2105" i="2"/>
  <c r="C2128" i="2"/>
  <c r="C2146" i="2"/>
  <c r="C2152" i="2"/>
  <c r="C2164" i="2"/>
  <c r="C2170" i="2"/>
  <c r="C2185" i="2"/>
  <c r="C2199" i="2"/>
  <c r="C2201" i="2"/>
  <c r="C2218" i="2"/>
  <c r="C2230" i="2"/>
  <c r="C2240" i="2"/>
  <c r="C2245" i="2"/>
  <c r="C2251" i="2"/>
  <c r="C2267" i="2"/>
  <c r="C2271" i="2"/>
  <c r="C2277" i="2"/>
  <c r="C2286" i="2"/>
  <c r="C2289" i="2"/>
  <c r="C2300" i="2"/>
  <c r="C2302" i="2"/>
  <c r="C2304" i="2"/>
  <c r="C2310" i="2"/>
  <c r="C2330" i="2"/>
  <c r="C2338" i="2"/>
  <c r="C2346" i="2"/>
  <c r="C2355" i="2"/>
  <c r="C2382" i="2"/>
  <c r="C2384" i="2"/>
  <c r="C2387" i="2"/>
  <c r="C2389" i="2"/>
  <c r="C2403" i="2"/>
  <c r="C2409" i="2"/>
  <c r="C2419" i="2"/>
  <c r="C2437" i="2"/>
  <c r="C2452" i="2"/>
  <c r="C2459" i="2"/>
  <c r="C2469" i="2"/>
  <c r="C2498" i="2"/>
  <c r="C2509" i="2"/>
  <c r="C2519" i="2"/>
  <c r="C1131" i="2"/>
  <c r="C1133" i="2"/>
  <c r="C1217" i="2"/>
  <c r="C1221" i="2"/>
  <c r="C1230" i="2"/>
  <c r="C1563" i="2"/>
  <c r="C1569" i="2"/>
  <c r="C1582" i="2"/>
  <c r="C1584" i="2"/>
  <c r="C1595" i="2"/>
  <c r="C1616" i="2"/>
  <c r="C1623" i="2"/>
  <c r="C1635" i="2"/>
  <c r="C1673" i="2"/>
  <c r="C1742" i="2"/>
  <c r="C1747" i="2"/>
  <c r="C1815" i="2"/>
  <c r="C1840" i="2"/>
  <c r="C1857" i="2"/>
  <c r="C1862" i="2"/>
  <c r="C1892" i="2"/>
  <c r="C1901" i="2"/>
  <c r="C1921" i="2"/>
  <c r="C1998" i="2"/>
  <c r="C2007" i="2"/>
  <c r="C2035" i="2"/>
  <c r="C2056" i="2"/>
  <c r="C2073" i="2"/>
  <c r="C2082" i="2"/>
  <c r="C2117" i="2"/>
  <c r="C2131" i="2"/>
  <c r="C2155" i="2"/>
  <c r="C2157" i="2"/>
  <c r="C2180" i="2"/>
  <c r="C2208" i="2"/>
  <c r="C2212" i="2"/>
  <c r="C2297" i="2"/>
  <c r="C2322" i="2"/>
  <c r="C2336" i="2"/>
  <c r="C2341" i="2"/>
  <c r="C2344" i="2"/>
  <c r="C2349" i="2"/>
  <c r="C2379" i="2"/>
  <c r="C2394" i="2"/>
  <c r="C2431" i="2"/>
  <c r="C2433" i="2"/>
  <c r="C2446" i="2"/>
  <c r="C2448" i="2"/>
  <c r="C2466" i="2"/>
  <c r="C2472" i="2"/>
  <c r="C2478" i="2"/>
  <c r="C2489" i="2"/>
  <c r="C2493" i="2"/>
  <c r="C2496" i="2"/>
  <c r="C2502" i="2"/>
  <c r="C2507" i="2"/>
  <c r="C2514" i="2"/>
  <c r="C2517" i="2"/>
  <c r="C2529" i="2"/>
  <c r="C1002" i="2"/>
  <c r="C1120" i="2"/>
  <c r="C1127" i="2"/>
  <c r="C1288" i="2"/>
  <c r="C1523" i="2"/>
  <c r="C1608" i="2"/>
  <c r="C1643" i="2"/>
  <c r="C1714" i="2"/>
  <c r="C1800" i="2"/>
  <c r="C1824" i="2"/>
  <c r="C1860" i="2"/>
  <c r="C1866" i="2"/>
  <c r="C1889" i="2"/>
  <c r="C1899" i="2"/>
  <c r="C1947" i="2"/>
  <c r="C1985" i="2"/>
  <c r="C2000" i="2"/>
  <c r="C2022" i="2"/>
  <c r="C2032" i="2"/>
  <c r="C2041" i="2"/>
  <c r="C2047" i="2"/>
  <c r="C2050" i="2"/>
  <c r="C2054" i="2"/>
  <c r="C2061" i="2"/>
  <c r="C2063" i="2"/>
  <c r="C2070" i="2"/>
  <c r="C2091" i="2"/>
  <c r="C2110" i="2"/>
  <c r="C2124" i="2"/>
  <c r="C2171" i="2"/>
  <c r="C2190" i="2"/>
  <c r="C2197" i="2"/>
  <c r="C2234" i="2"/>
  <c r="C2243" i="2"/>
  <c r="C2261" i="2"/>
  <c r="C2290" i="2"/>
  <c r="C2295" i="2"/>
  <c r="C2328" i="2"/>
  <c r="C2331" i="2"/>
  <c r="C2334" i="2"/>
  <c r="C2347" i="2"/>
  <c r="C2356" i="2"/>
  <c r="C2364" i="2"/>
  <c r="C2367" i="2"/>
  <c r="C2369" i="2"/>
  <c r="C2388" i="2"/>
  <c r="C2392" i="2"/>
  <c r="C2404" i="2"/>
  <c r="C2410" i="2"/>
  <c r="C2415" i="2"/>
  <c r="C2420" i="2"/>
  <c r="C2460" i="2"/>
  <c r="C2464" i="2"/>
  <c r="C2468" i="2"/>
  <c r="C2470" i="2"/>
  <c r="C2475" i="2"/>
  <c r="C2499" i="2"/>
  <c r="C2510" i="2"/>
  <c r="C2520" i="2"/>
  <c r="C2522" i="2"/>
  <c r="C2531" i="2"/>
  <c r="C1401" i="2"/>
  <c r="C1514" i="2"/>
  <c r="C1541" i="2"/>
  <c r="C1553" i="2"/>
  <c r="C1602" i="2"/>
  <c r="C1657" i="2"/>
  <c r="C1728" i="2"/>
  <c r="C1793" i="2"/>
  <c r="C1830" i="2"/>
  <c r="C1855" i="2"/>
  <c r="C1876" i="2"/>
  <c r="C1884" i="2"/>
  <c r="C1902" i="2"/>
  <c r="C1906" i="2"/>
  <c r="C1932" i="2"/>
  <c r="C1942" i="2"/>
  <c r="C1949" i="2"/>
  <c r="C1960" i="2"/>
  <c r="C2015" i="2"/>
  <c r="C2017" i="2"/>
  <c r="C2239" i="2"/>
  <c r="C2276" i="2"/>
  <c r="C2285" i="2"/>
  <c r="C2332" i="2"/>
  <c r="C2351" i="2"/>
  <c r="C2359" i="2"/>
  <c r="C1144" i="2"/>
  <c r="C1147" i="2"/>
  <c r="C1397" i="2"/>
  <c r="C1519" i="2"/>
  <c r="C1547" i="2"/>
  <c r="C1653" i="2"/>
  <c r="C1703" i="2"/>
  <c r="C1757" i="2"/>
  <c r="C1853" i="2"/>
  <c r="C1939" i="2"/>
  <c r="C1983" i="2"/>
  <c r="C2083" i="2"/>
  <c r="C2088" i="2"/>
  <c r="C2095" i="2"/>
  <c r="C2102" i="2"/>
  <c r="C2122" i="2"/>
  <c r="C2136" i="2"/>
  <c r="C2140" i="2"/>
  <c r="C2166" i="2"/>
  <c r="C2181" i="2"/>
  <c r="C2232" i="2"/>
  <c r="C2259" i="2"/>
  <c r="C1255" i="2"/>
  <c r="C1282" i="2"/>
  <c r="C1491" i="2"/>
  <c r="C1507" i="2"/>
  <c r="C1753" i="2"/>
  <c r="C1903" i="2"/>
  <c r="C1913" i="2"/>
  <c r="C1958" i="2"/>
  <c r="C1961" i="2"/>
  <c r="C1993" i="2"/>
  <c r="C2018" i="2"/>
  <c r="C2039" i="2"/>
  <c r="C2115" i="2"/>
  <c r="C2188" i="2"/>
  <c r="C2204" i="2"/>
  <c r="C2222" i="2"/>
  <c r="C2224" i="2"/>
  <c r="C2296" i="2"/>
  <c r="C1010" i="2"/>
  <c r="C1025" i="2"/>
  <c r="C1033" i="2"/>
  <c r="C1108" i="2"/>
  <c r="C1194" i="2"/>
  <c r="C1234" i="2"/>
  <c r="C1238" i="2"/>
  <c r="C1489" i="2"/>
  <c r="C1646" i="2"/>
  <c r="C1731" i="2"/>
  <c r="C1735" i="2"/>
  <c r="C1896" i="2"/>
  <c r="C1981" i="2"/>
  <c r="C2037" i="2"/>
  <c r="C2074" i="2"/>
  <c r="C2080" i="2"/>
  <c r="C2087" i="2"/>
  <c r="C2135" i="2"/>
  <c r="C2306" i="2"/>
  <c r="C2326" i="2"/>
  <c r="C2329" i="2"/>
  <c r="C2372" i="2"/>
  <c r="C2390" i="2"/>
  <c r="C2393" i="2"/>
  <c r="C2408" i="2"/>
  <c r="C2432" i="2"/>
  <c r="C2438" i="2"/>
  <c r="C2451" i="2"/>
  <c r="C2453" i="2"/>
  <c r="C2456" i="2"/>
  <c r="C2504" i="2"/>
  <c r="C2521" i="2"/>
  <c r="C1072" i="2"/>
  <c r="C1503" i="2"/>
  <c r="C1543" i="2"/>
  <c r="C1576" i="2"/>
  <c r="C1625" i="2"/>
  <c r="C1844" i="2"/>
  <c r="C1846" i="2"/>
  <c r="C1951" i="2"/>
  <c r="C2027" i="2"/>
  <c r="C2030" i="2"/>
  <c r="C2217" i="2"/>
  <c r="C2362" i="2"/>
  <c r="C2380" i="2"/>
  <c r="C2386" i="2"/>
  <c r="C2477" i="2"/>
  <c r="C2501" i="2"/>
  <c r="C2518" i="2"/>
  <c r="C2530" i="2"/>
  <c r="C1604" i="2"/>
  <c r="C1912" i="2"/>
  <c r="C1988" i="2"/>
  <c r="C1990" i="2"/>
  <c r="C2130" i="2"/>
  <c r="C2175" i="2"/>
  <c r="C2177" i="2"/>
  <c r="C2247" i="2"/>
  <c r="C2250" i="2"/>
  <c r="C2279" i="2"/>
  <c r="C2281" i="2"/>
  <c r="C2413" i="2"/>
  <c r="C2430" i="2"/>
  <c r="C2434" i="2"/>
  <c r="C2449" i="2"/>
  <c r="C2494" i="2"/>
  <c r="C2516" i="2"/>
  <c r="C2524" i="2"/>
  <c r="C2527" i="2"/>
  <c r="C877" i="2"/>
  <c r="C968" i="2"/>
  <c r="C971" i="2"/>
  <c r="C974" i="2"/>
  <c r="C976" i="2"/>
  <c r="C999" i="2"/>
  <c r="C1694" i="2"/>
  <c r="C2058" i="2"/>
  <c r="C2121" i="2"/>
  <c r="C2275" i="2"/>
  <c r="C2402" i="2"/>
  <c r="C2423" i="2"/>
  <c r="C2427" i="2"/>
  <c r="C2482" i="2"/>
  <c r="C983" i="2"/>
  <c r="C1214" i="2"/>
  <c r="C1556" i="2"/>
  <c r="C1835" i="2"/>
  <c r="C1897" i="2"/>
  <c r="C1975" i="2"/>
  <c r="C2012" i="2"/>
  <c r="C2141" i="2"/>
  <c r="C2145" i="2"/>
  <c r="C2291" i="2"/>
  <c r="C2293" i="2"/>
  <c r="C2314" i="2"/>
  <c r="C2324" i="2"/>
  <c r="C2335" i="2"/>
  <c r="C2377" i="2"/>
  <c r="C2406" i="2"/>
  <c r="C2414" i="2"/>
  <c r="C2457" i="2"/>
  <c r="C2473" i="2"/>
  <c r="C2495" i="2"/>
  <c r="C2506" i="2"/>
  <c r="C1403" i="2"/>
  <c r="C1632" i="2"/>
  <c r="C1660" i="2"/>
  <c r="C1678" i="2"/>
  <c r="C1740" i="2"/>
  <c r="C1769" i="2"/>
  <c r="C1788" i="2"/>
  <c r="C1971" i="2"/>
  <c r="C1973" i="2"/>
  <c r="C2071" i="2"/>
  <c r="C2078" i="2"/>
  <c r="C2108" i="2"/>
  <c r="C2343" i="2"/>
  <c r="C2354" i="2"/>
  <c r="C2411" i="2"/>
  <c r="C2458" i="2"/>
  <c r="C2462" i="2"/>
  <c r="C2471" i="2"/>
  <c r="C2503" i="2"/>
  <c r="C977" i="2"/>
  <c r="C1105" i="2"/>
  <c r="C1941" i="2"/>
  <c r="C1944" i="2"/>
  <c r="C1953" i="2"/>
  <c r="C2097" i="2"/>
  <c r="C2235" i="2"/>
  <c r="C2269" i="2"/>
  <c r="C2391" i="2"/>
  <c r="C2395" i="2"/>
  <c r="C2399" i="2"/>
  <c r="C2447" i="2"/>
  <c r="C2508" i="2"/>
  <c r="C1893" i="2"/>
  <c r="C1908" i="2"/>
  <c r="C1923" i="2"/>
  <c r="C1925" i="2"/>
  <c r="C2068" i="2"/>
  <c r="C2220" i="2"/>
  <c r="C2298" i="2"/>
  <c r="C2397" i="2"/>
  <c r="C2436" i="2"/>
  <c r="C2442" i="2"/>
  <c r="C2454" i="2"/>
  <c r="C1874" i="2"/>
  <c r="C1886" i="2"/>
  <c r="C1938" i="2"/>
  <c r="C2213" i="2"/>
  <c r="C2292" i="2"/>
  <c r="C2301" i="2"/>
  <c r="C2385" i="2"/>
  <c r="C2428" i="2"/>
  <c r="C2445" i="2"/>
  <c r="C2490" i="2"/>
  <c r="C2492" i="2"/>
  <c r="C1419" i="2"/>
  <c r="C1423" i="2"/>
  <c r="C1867" i="2"/>
  <c r="C2168" i="2"/>
  <c r="C2365" i="2"/>
  <c r="C2374" i="2"/>
  <c r="C2429" i="2"/>
  <c r="C2481" i="2"/>
  <c r="C1186" i="2"/>
  <c r="C1192" i="2"/>
  <c r="C1315" i="2"/>
  <c r="C1804" i="2"/>
  <c r="C1820" i="2"/>
  <c r="C2150" i="2"/>
  <c r="C2361" i="2"/>
  <c r="C2417" i="2"/>
  <c r="C2465" i="2"/>
  <c r="C2467" i="2"/>
  <c r="C1780" i="2"/>
  <c r="C2002" i="2"/>
  <c r="C2029" i="2"/>
  <c r="C2284" i="2"/>
  <c r="C1724" i="2"/>
  <c r="C2026" i="2"/>
  <c r="C2484" i="2"/>
  <c r="C1692" i="2"/>
  <c r="C958" i="2"/>
  <c r="C1545" i="2"/>
  <c r="C1550" i="2"/>
  <c r="C2339" i="2"/>
  <c r="C2512" i="2"/>
  <c r="C1755" i="2"/>
  <c r="C1979" i="2"/>
  <c r="C2487" i="2"/>
  <c r="C2357" i="2"/>
  <c r="C2398" i="2"/>
  <c r="C2422" i="2"/>
  <c r="C2480" i="2"/>
  <c r="C2396" i="2"/>
  <c r="C1795" i="2"/>
  <c r="C2255" i="2"/>
  <c r="C2320" i="2"/>
  <c r="C2383" i="2"/>
  <c r="C1797" i="2"/>
  <c r="B11" i="1"/>
  <c r="J2530" i="2" l="1"/>
  <c r="K2531" i="2"/>
  <c r="L2531" i="2" s="1"/>
  <c r="M2531" i="2" s="1"/>
  <c r="P2479" i="2"/>
  <c r="Q2479" i="2"/>
  <c r="P1523" i="2"/>
  <c r="Q1523" i="2"/>
  <c r="P1399" i="2"/>
  <c r="Q1399" i="2"/>
  <c r="P2387" i="2"/>
  <c r="Q2387" i="2"/>
  <c r="P1951" i="2"/>
  <c r="Q1951" i="2"/>
  <c r="P1916" i="2"/>
  <c r="Q1916" i="2"/>
  <c r="P2139" i="2"/>
  <c r="Q2139" i="2"/>
  <c r="P2055" i="2"/>
  <c r="Q2055" i="2"/>
  <c r="P2207" i="2"/>
  <c r="Q2207" i="2"/>
  <c r="P2285" i="2"/>
  <c r="Q2285" i="2"/>
  <c r="P2268" i="2"/>
  <c r="Q2268" i="2"/>
  <c r="P2532" i="2"/>
  <c r="Q2532" i="2"/>
  <c r="P2425" i="2"/>
  <c r="Q2425" i="2"/>
  <c r="P1941" i="2"/>
  <c r="Q1941" i="2"/>
  <c r="P2354" i="2"/>
  <c r="Q2354" i="2"/>
  <c r="P1834" i="2"/>
  <c r="Q1834" i="2"/>
  <c r="P1648" i="2"/>
  <c r="Q1648" i="2"/>
  <c r="P1619" i="2"/>
  <c r="Q1619" i="2"/>
  <c r="P1874" i="2"/>
  <c r="Q1874" i="2"/>
  <c r="P1633" i="2"/>
  <c r="Q1633" i="2"/>
  <c r="P2002" i="2"/>
  <c r="Q2002" i="2"/>
  <c r="P2264" i="2"/>
  <c r="Q2264" i="2"/>
  <c r="P1537" i="2"/>
  <c r="Q1537" i="2"/>
  <c r="P2357" i="2"/>
  <c r="Q2357" i="2"/>
  <c r="P2525" i="2"/>
  <c r="Q2525" i="2"/>
  <c r="P1385" i="2"/>
  <c r="Q1385" i="2"/>
  <c r="P1512" i="2"/>
  <c r="Q1512" i="2"/>
  <c r="P2003" i="2"/>
  <c r="Q2003" i="2"/>
  <c r="P2266" i="2"/>
  <c r="Q2266" i="2"/>
  <c r="P2378" i="2"/>
  <c r="Q2378" i="2"/>
  <c r="P1971" i="2"/>
  <c r="Q1971" i="2"/>
  <c r="P2402" i="2"/>
  <c r="Q2402" i="2"/>
  <c r="P2024" i="2"/>
  <c r="Q2024" i="2"/>
  <c r="P2138" i="2"/>
  <c r="Q2138" i="2"/>
  <c r="P1796" i="2"/>
  <c r="Q1796" i="2"/>
  <c r="P2522" i="2"/>
  <c r="Q2522" i="2"/>
  <c r="P1792" i="2"/>
  <c r="Q1792" i="2"/>
  <c r="P2420" i="2"/>
  <c r="Q2420" i="2"/>
  <c r="P2498" i="2"/>
  <c r="Q2498" i="2"/>
  <c r="P1674" i="2"/>
  <c r="Q1674" i="2"/>
  <c r="P2366" i="2"/>
  <c r="Q2366" i="2"/>
  <c r="P2009" i="2"/>
  <c r="Q2009" i="2"/>
  <c r="P2060" i="2"/>
  <c r="Q2060" i="2"/>
  <c r="P2235" i="2"/>
  <c r="Q2235" i="2"/>
  <c r="P1780" i="2"/>
  <c r="Q1780" i="2"/>
  <c r="P2299" i="2"/>
  <c r="Q2299" i="2"/>
  <c r="P2158" i="2"/>
  <c r="Q2158" i="2"/>
  <c r="P1880" i="2"/>
  <c r="Q1880" i="2"/>
  <c r="P1428" i="2"/>
  <c r="Q1428" i="2"/>
  <c r="P2180" i="2"/>
  <c r="Q2180" i="2"/>
  <c r="P2006" i="2"/>
  <c r="Q2006" i="2"/>
  <c r="P1786" i="2"/>
  <c r="Q1786" i="2"/>
  <c r="P2438" i="2"/>
  <c r="Q2438" i="2"/>
  <c r="P1545" i="2"/>
  <c r="Q1545" i="2"/>
  <c r="P2504" i="2"/>
  <c r="Q2504" i="2"/>
  <c r="P1703" i="2"/>
  <c r="Q1703" i="2"/>
  <c r="P1936" i="2"/>
  <c r="Q1936" i="2"/>
  <c r="P1900" i="2"/>
  <c r="Q1900" i="2"/>
  <c r="P1374" i="2"/>
  <c r="Q1374" i="2"/>
  <c r="P1944" i="2"/>
  <c r="Q1944" i="2"/>
  <c r="P1685" i="2"/>
  <c r="Q1685" i="2"/>
  <c r="P1435" i="2"/>
  <c r="Q1435" i="2"/>
  <c r="P1776" i="2"/>
  <c r="Q1776" i="2"/>
  <c r="P1572" i="2"/>
  <c r="Q1572" i="2"/>
  <c r="P2228" i="2"/>
  <c r="Q2228" i="2"/>
  <c r="P1657" i="2"/>
  <c r="Q1657" i="2"/>
  <c r="P2389" i="2"/>
  <c r="Q2389" i="2"/>
  <c r="P2243" i="2"/>
  <c r="Q2243" i="2"/>
  <c r="P1967" i="2"/>
  <c r="Q1967" i="2"/>
  <c r="P1727" i="2"/>
  <c r="Q1727" i="2"/>
  <c r="P1743" i="2"/>
  <c r="Q1743" i="2"/>
  <c r="P1670" i="2"/>
  <c r="Q1670" i="2"/>
  <c r="P1665" i="2"/>
  <c r="Q1665" i="2"/>
  <c r="P1945" i="2"/>
  <c r="Q1945" i="2"/>
  <c r="P1630" i="2"/>
  <c r="Q1630" i="2"/>
  <c r="P1408" i="2"/>
  <c r="Q1408" i="2"/>
  <c r="P2414" i="2"/>
  <c r="Q2414" i="2"/>
  <c r="P1493" i="2"/>
  <c r="Q1493" i="2"/>
  <c r="P1931" i="2"/>
  <c r="Q1931" i="2"/>
  <c r="P1813" i="2"/>
  <c r="Q1813" i="2"/>
  <c r="P2239" i="2"/>
  <c r="Q2239" i="2"/>
  <c r="P1854" i="2"/>
  <c r="Q1854" i="2"/>
  <c r="P2028" i="2"/>
  <c r="Q2028" i="2"/>
  <c r="P1565" i="2"/>
  <c r="Q1565" i="2"/>
  <c r="P1643" i="2"/>
  <c r="Q1643" i="2"/>
  <c r="P1668" i="2"/>
  <c r="Q1668" i="2"/>
  <c r="P1644" i="2"/>
  <c r="Q1644" i="2"/>
  <c r="P2118" i="2"/>
  <c r="Q2118" i="2"/>
  <c r="P1894" i="2"/>
  <c r="Q1894" i="2"/>
  <c r="P1529" i="2"/>
  <c r="Q1529" i="2"/>
  <c r="P1847" i="2"/>
  <c r="Q1847" i="2"/>
  <c r="P1789" i="2"/>
  <c r="Q1789" i="2"/>
  <c r="P2204" i="2"/>
  <c r="Q2204" i="2"/>
  <c r="P2276" i="2"/>
  <c r="Q2276" i="2"/>
  <c r="P2469" i="2"/>
  <c r="Q2469" i="2"/>
  <c r="P2350" i="2"/>
  <c r="Q2350" i="2"/>
  <c r="P1605" i="2"/>
  <c r="Q1605" i="2"/>
  <c r="P1532" i="2"/>
  <c r="Q1532" i="2"/>
  <c r="P1884" i="2"/>
  <c r="Q1884" i="2"/>
  <c r="P1613" i="2"/>
  <c r="Q1613" i="2"/>
  <c r="P1815" i="2"/>
  <c r="Q1815" i="2"/>
  <c r="P1584" i="2"/>
  <c r="Q1584" i="2"/>
  <c r="P1650" i="2"/>
  <c r="Q1650" i="2"/>
  <c r="P1697" i="2"/>
  <c r="Q1697" i="2"/>
  <c r="P1713" i="2"/>
  <c r="Q1713" i="2"/>
  <c r="P2358" i="2"/>
  <c r="Q2358" i="2"/>
  <c r="P2516" i="2"/>
  <c r="Q2516" i="2"/>
  <c r="P2499" i="2"/>
  <c r="Q2499" i="2"/>
  <c r="P2418" i="2"/>
  <c r="Q2418" i="2"/>
  <c r="P2386" i="2"/>
  <c r="Q2386" i="2"/>
  <c r="P2211" i="2"/>
  <c r="Q2211" i="2"/>
  <c r="P2182" i="2"/>
  <c r="Q2182" i="2"/>
  <c r="P2104" i="2"/>
  <c r="Q2104" i="2"/>
  <c r="P1696" i="2"/>
  <c r="Q1696" i="2"/>
  <c r="P2181" i="2"/>
  <c r="Q2181" i="2"/>
  <c r="P1860" i="2"/>
  <c r="Q1860" i="2"/>
  <c r="P1826" i="2"/>
  <c r="Q1826" i="2"/>
  <c r="P2166" i="2"/>
  <c r="Q2166" i="2"/>
  <c r="P1544" i="2"/>
  <c r="Q1544" i="2"/>
  <c r="P1869" i="2"/>
  <c r="Q1869" i="2"/>
  <c r="P1777" i="2"/>
  <c r="Q1777" i="2"/>
  <c r="P1406" i="2"/>
  <c r="Q1406" i="2"/>
  <c r="P1935" i="2"/>
  <c r="Q1935" i="2"/>
  <c r="P1918" i="2"/>
  <c r="Q1918" i="2"/>
  <c r="P1827" i="2"/>
  <c r="Q1827" i="2"/>
  <c r="P1902" i="2"/>
  <c r="Q1902" i="2"/>
  <c r="P1539" i="2"/>
  <c r="Q1539" i="2"/>
  <c r="P1760" i="2"/>
  <c r="Q1760" i="2"/>
  <c r="P1848" i="2"/>
  <c r="Q1848" i="2"/>
  <c r="P2147" i="2"/>
  <c r="Q2147" i="2"/>
  <c r="P2322" i="2"/>
  <c r="Q2322" i="2"/>
  <c r="P2185" i="2"/>
  <c r="Q2185" i="2"/>
  <c r="P1895" i="2"/>
  <c r="Q1895" i="2"/>
  <c r="P1555" i="2"/>
  <c r="Q1555" i="2"/>
  <c r="P1684" i="2"/>
  <c r="Q1684" i="2"/>
  <c r="P1503" i="2"/>
  <c r="Q1503" i="2"/>
  <c r="P2301" i="2"/>
  <c r="Q2301" i="2"/>
  <c r="P2393" i="2"/>
  <c r="Q2393" i="2"/>
  <c r="P2122" i="2"/>
  <c r="Q2122" i="2"/>
  <c r="P2517" i="2"/>
  <c r="Q2517" i="2"/>
  <c r="P2526" i="2"/>
  <c r="Q2526" i="2"/>
  <c r="P1821" i="2"/>
  <c r="Q1821" i="2"/>
  <c r="P1581" i="2"/>
  <c r="Q1581" i="2"/>
  <c r="P1580" i="2"/>
  <c r="Q1580" i="2"/>
  <c r="P1521" i="2"/>
  <c r="Q1521" i="2"/>
  <c r="P1651" i="2"/>
  <c r="Q1651" i="2"/>
  <c r="P1463" i="2"/>
  <c r="Q1463" i="2"/>
  <c r="P1547" i="2"/>
  <c r="Q1547" i="2"/>
  <c r="P1479" i="2"/>
  <c r="Q1479" i="2"/>
  <c r="P1924" i="2"/>
  <c r="Q1924" i="2"/>
  <c r="P2059" i="2"/>
  <c r="Q2059" i="2"/>
  <c r="P1764" i="2"/>
  <c r="Q1764" i="2"/>
  <c r="P2260" i="2"/>
  <c r="Q2260" i="2"/>
  <c r="P2379" i="2"/>
  <c r="Q2379" i="2"/>
  <c r="P2169" i="2"/>
  <c r="Q2169" i="2"/>
  <c r="P2074" i="2"/>
  <c r="Q2074" i="2"/>
  <c r="P2171" i="2"/>
  <c r="Q2171" i="2"/>
  <c r="P2346" i="2"/>
  <c r="Q2346" i="2"/>
  <c r="P2219" i="2"/>
  <c r="Q2219" i="2"/>
  <c r="P1845" i="2"/>
  <c r="Q1845" i="2"/>
  <c r="P1707" i="2"/>
  <c r="Q1707" i="2"/>
  <c r="P1495" i="2"/>
  <c r="Q1495" i="2"/>
  <c r="P1629" i="2"/>
  <c r="Q1629" i="2"/>
  <c r="P1446" i="2"/>
  <c r="Q1446" i="2"/>
  <c r="P2380" i="2"/>
  <c r="Q2380" i="2"/>
  <c r="P2367" i="2"/>
  <c r="Q2367" i="2"/>
  <c r="P2119" i="2"/>
  <c r="Q2119" i="2"/>
  <c r="P1712" i="2"/>
  <c r="Q1712" i="2"/>
  <c r="P2072" i="2"/>
  <c r="Q2072" i="2"/>
  <c r="P2384" i="2"/>
  <c r="Q2384" i="2"/>
  <c r="P2253" i="2"/>
  <c r="Q2253" i="2"/>
  <c r="P2220" i="2"/>
  <c r="Q2220" i="2"/>
  <c r="P1990" i="2"/>
  <c r="Q1990" i="2"/>
  <c r="P2047" i="2"/>
  <c r="Q2047" i="2"/>
  <c r="P1751" i="2"/>
  <c r="Q1751" i="2"/>
  <c r="P1928" i="2"/>
  <c r="Q1928" i="2"/>
  <c r="P1546" i="2"/>
  <c r="Q1546" i="2"/>
  <c r="P1420" i="2"/>
  <c r="Q1420" i="2"/>
  <c r="P1724" i="2"/>
  <c r="Q1724" i="2"/>
  <c r="P2343" i="2"/>
  <c r="Q2343" i="2"/>
  <c r="P2281" i="2"/>
  <c r="Q2281" i="2"/>
  <c r="P2403" i="2"/>
  <c r="Q2403" i="2"/>
  <c r="P1891" i="2"/>
  <c r="Q1891" i="2"/>
  <c r="P2371" i="2"/>
  <c r="Q2371" i="2"/>
  <c r="P2014" i="2"/>
  <c r="Q2014" i="2"/>
  <c r="P1475" i="2"/>
  <c r="Q1475" i="2"/>
  <c r="P1548" i="2"/>
  <c r="Q1548" i="2"/>
  <c r="P2352" i="2"/>
  <c r="Q2352" i="2"/>
  <c r="P1732" i="2"/>
  <c r="Q1732" i="2"/>
  <c r="P1603" i="2"/>
  <c r="Q1603" i="2"/>
  <c r="P1753" i="2"/>
  <c r="Q1753" i="2"/>
  <c r="P2249" i="2"/>
  <c r="Q2249" i="2"/>
  <c r="P1909" i="2"/>
  <c r="Q1909" i="2"/>
  <c r="P1669" i="2"/>
  <c r="Q1669" i="2"/>
  <c r="P1601" i="2"/>
  <c r="Q1601" i="2"/>
  <c r="P1736" i="2"/>
  <c r="Q1736" i="2"/>
  <c r="P1407" i="2"/>
  <c r="Q1407" i="2"/>
  <c r="P1804" i="2"/>
  <c r="Q1804" i="2"/>
  <c r="P2012" i="2"/>
  <c r="Q2012" i="2"/>
  <c r="P2135" i="2"/>
  <c r="Q2135" i="2"/>
  <c r="P1731" i="2"/>
  <c r="Q1731" i="2"/>
  <c r="P2140" i="2"/>
  <c r="Q2140" i="2"/>
  <c r="P2347" i="2"/>
  <c r="Q2347" i="2"/>
  <c r="P2302" i="2"/>
  <c r="Q2302" i="2"/>
  <c r="P2483" i="2"/>
  <c r="Q2483" i="2"/>
  <c r="P1734" i="2"/>
  <c r="Q1734" i="2"/>
  <c r="P1978" i="2"/>
  <c r="Q1978" i="2"/>
  <c r="P1914" i="2"/>
  <c r="Q1914" i="2"/>
  <c r="P1850" i="2"/>
  <c r="Q1850" i="2"/>
  <c r="P2348" i="2"/>
  <c r="Q2348" i="2"/>
  <c r="P2125" i="2"/>
  <c r="Q2125" i="2"/>
  <c r="P2127" i="2"/>
  <c r="Q2127" i="2"/>
  <c r="P1725" i="2"/>
  <c r="Q1725" i="2"/>
  <c r="P1413" i="2"/>
  <c r="Q1413" i="2"/>
  <c r="P1729" i="2"/>
  <c r="Q1729" i="2"/>
  <c r="P1664" i="2"/>
  <c r="Q1664" i="2"/>
  <c r="P1506" i="2"/>
  <c r="Q1506" i="2"/>
  <c r="P1522" i="2"/>
  <c r="Q1522" i="2"/>
  <c r="P1404" i="2"/>
  <c r="Q1404" i="2"/>
  <c r="P2361" i="2"/>
  <c r="Q2361" i="2"/>
  <c r="P2509" i="2"/>
  <c r="Q2509" i="2"/>
  <c r="P2497" i="2"/>
  <c r="Q2497" i="2"/>
  <c r="P2077" i="2"/>
  <c r="Q2077" i="2"/>
  <c r="P1607" i="2"/>
  <c r="Q1607" i="2"/>
  <c r="P1425" i="2"/>
  <c r="Q1425" i="2"/>
  <c r="P1431" i="2"/>
  <c r="Q1431" i="2"/>
  <c r="P2326" i="2"/>
  <c r="Q2326" i="2"/>
  <c r="P2144" i="2"/>
  <c r="Q2144" i="2"/>
  <c r="P1589" i="2"/>
  <c r="Q1589" i="2"/>
  <c r="P1695" i="2"/>
  <c r="Q1695" i="2"/>
  <c r="P1472" i="2"/>
  <c r="Q1472" i="2"/>
  <c r="P1416" i="2"/>
  <c r="Q1416" i="2"/>
  <c r="P2269" i="2"/>
  <c r="Q2269" i="2"/>
  <c r="P2356" i="2"/>
  <c r="Q2356" i="2"/>
  <c r="P2297" i="2"/>
  <c r="Q2297" i="2"/>
  <c r="P2044" i="2"/>
  <c r="Q2044" i="2"/>
  <c r="P2066" i="2"/>
  <c r="Q2066" i="2"/>
  <c r="P1997" i="2"/>
  <c r="Q1997" i="2"/>
  <c r="P1851" i="2"/>
  <c r="Q1851" i="2"/>
  <c r="P1444" i="2"/>
  <c r="Q1444" i="2"/>
  <c r="P1531" i="2"/>
  <c r="Q1531" i="2"/>
  <c r="P2097" i="2"/>
  <c r="Q2097" i="2"/>
  <c r="P1403" i="2"/>
  <c r="Q1403" i="2"/>
  <c r="P2240" i="2"/>
  <c r="Q2240" i="2"/>
  <c r="P1828" i="2"/>
  <c r="Q1828" i="2"/>
  <c r="P1974" i="2"/>
  <c r="Q1974" i="2"/>
  <c r="P2345" i="2"/>
  <c r="Q2345" i="2"/>
  <c r="P1765" i="2"/>
  <c r="Q1765" i="2"/>
  <c r="P1586" i="2"/>
  <c r="Q1586" i="2"/>
  <c r="P1638" i="2"/>
  <c r="Q1638" i="2"/>
  <c r="P2320" i="2"/>
  <c r="Q2320" i="2"/>
  <c r="P1692" i="2"/>
  <c r="Q1692" i="2"/>
  <c r="P2292" i="2"/>
  <c r="Q2292" i="2"/>
  <c r="P2175" i="2"/>
  <c r="Q2175" i="2"/>
  <c r="P2331" i="2"/>
  <c r="Q2331" i="2"/>
  <c r="P2054" i="2"/>
  <c r="Q2054" i="2"/>
  <c r="P1840" i="2"/>
  <c r="Q1840" i="2"/>
  <c r="P1878" i="2"/>
  <c r="Q1878" i="2"/>
  <c r="P2474" i="2"/>
  <c r="Q2474" i="2"/>
  <c r="P2421" i="2"/>
  <c r="Q2421" i="2"/>
  <c r="P2360" i="2"/>
  <c r="Q2360" i="2"/>
  <c r="P1966" i="2"/>
  <c r="Q1966" i="2"/>
  <c r="P2043" i="2"/>
  <c r="Q2043" i="2"/>
  <c r="P2086" i="2"/>
  <c r="Q2086" i="2"/>
  <c r="P2156" i="2"/>
  <c r="Q2156" i="2"/>
  <c r="P1852" i="2"/>
  <c r="Q1852" i="2"/>
  <c r="P2288" i="2"/>
  <c r="Q2288" i="2"/>
  <c r="P1716" i="2"/>
  <c r="Q1716" i="2"/>
  <c r="P1636" i="2"/>
  <c r="Q1636" i="2"/>
  <c r="P1720" i="2"/>
  <c r="Q1720" i="2"/>
  <c r="P2110" i="2"/>
  <c r="Q2110" i="2"/>
  <c r="P1927" i="2"/>
  <c r="Q1927" i="2"/>
  <c r="P2165" i="2"/>
  <c r="Q2165" i="2"/>
  <c r="P1838" i="2"/>
  <c r="Q1838" i="2"/>
  <c r="P2161" i="2"/>
  <c r="Q2161" i="2"/>
  <c r="P1614" i="2"/>
  <c r="Q1614" i="2"/>
  <c r="P2480" i="2"/>
  <c r="Q2480" i="2"/>
  <c r="P2067" i="2"/>
  <c r="Q2067" i="2"/>
  <c r="P1466" i="2"/>
  <c r="Q1466" i="2"/>
  <c r="P1892" i="2"/>
  <c r="Q1892" i="2"/>
  <c r="P1837" i="2"/>
  <c r="Q1837" i="2"/>
  <c r="P2342" i="2"/>
  <c r="Q2342" i="2"/>
  <c r="P1448" i="2"/>
  <c r="Q1448" i="2"/>
  <c r="P1411" i="2"/>
  <c r="Q1411" i="2"/>
  <c r="P2408" i="2"/>
  <c r="Q2408" i="2"/>
  <c r="P2159" i="2"/>
  <c r="Q2159" i="2"/>
  <c r="P1919" i="2"/>
  <c r="Q1919" i="2"/>
  <c r="P1465" i="2"/>
  <c r="Q1465" i="2"/>
  <c r="P2411" i="2"/>
  <c r="Q2411" i="2"/>
  <c r="P2388" i="2"/>
  <c r="Q2388" i="2"/>
  <c r="P2515" i="2"/>
  <c r="Q2515" i="2"/>
  <c r="P2025" i="2"/>
  <c r="Q2025" i="2"/>
  <c r="P2153" i="2"/>
  <c r="Q2153" i="2"/>
  <c r="P2353" i="2"/>
  <c r="Q2353" i="2"/>
  <c r="P2085" i="2"/>
  <c r="Q2085" i="2"/>
  <c r="P1748" i="2"/>
  <c r="Q1748" i="2"/>
  <c r="P1803" i="2"/>
  <c r="Q1803" i="2"/>
  <c r="P1761" i="2"/>
  <c r="Q1761" i="2"/>
  <c r="P1575" i="2"/>
  <c r="Q1575" i="2"/>
  <c r="P1570" i="2"/>
  <c r="Q1570" i="2"/>
  <c r="P1439" i="2"/>
  <c r="Q1439" i="2"/>
  <c r="P1437" i="2"/>
  <c r="Q1437" i="2"/>
  <c r="P1730" i="2"/>
  <c r="Q1730" i="2"/>
  <c r="P1987" i="2"/>
  <c r="Q1987" i="2"/>
  <c r="P2075" i="2"/>
  <c r="Q2075" i="2"/>
  <c r="P2325" i="2"/>
  <c r="Q2325" i="2"/>
  <c r="P2029" i="2"/>
  <c r="Q2029" i="2"/>
  <c r="P1991" i="2"/>
  <c r="Q1991" i="2"/>
  <c r="P1592" i="2"/>
  <c r="Q1592" i="2"/>
  <c r="P1963" i="2"/>
  <c r="Q1963" i="2"/>
  <c r="P1973" i="2"/>
  <c r="Q1973" i="2"/>
  <c r="P2300" i="2"/>
  <c r="Q2300" i="2"/>
  <c r="P1773" i="2"/>
  <c r="Q1773" i="2"/>
  <c r="P1661" i="2"/>
  <c r="Q1661" i="2"/>
  <c r="P1500" i="2"/>
  <c r="Q1500" i="2"/>
  <c r="P1396" i="2"/>
  <c r="Q1396" i="2"/>
  <c r="P2465" i="2"/>
  <c r="Q2465" i="2"/>
  <c r="P1419" i="2"/>
  <c r="Q1419" i="2"/>
  <c r="P2259" i="2"/>
  <c r="Q2259" i="2"/>
  <c r="P2095" i="2"/>
  <c r="Q2095" i="2"/>
  <c r="P2448" i="2"/>
  <c r="Q2448" i="2"/>
  <c r="P2155" i="2"/>
  <c r="Q2155" i="2"/>
  <c r="P1582" i="2"/>
  <c r="Q1582" i="2"/>
  <c r="P2201" i="2"/>
  <c r="Q2201" i="2"/>
  <c r="P2461" i="2"/>
  <c r="Q2461" i="2"/>
  <c r="P2133" i="2"/>
  <c r="Q2133" i="2"/>
  <c r="P2305" i="2"/>
  <c r="Q2305" i="2"/>
  <c r="P2020" i="2"/>
  <c r="Q2020" i="2"/>
  <c r="P1883" i="2"/>
  <c r="Q1883" i="2"/>
  <c r="P2019" i="2"/>
  <c r="Q2019" i="2"/>
  <c r="P2227" i="2"/>
  <c r="Q2227" i="2"/>
  <c r="P2031" i="2"/>
  <c r="Q2031" i="2"/>
  <c r="P1872" i="2"/>
  <c r="Q1872" i="2"/>
  <c r="P1562" i="2"/>
  <c r="Q1562" i="2"/>
  <c r="P1477" i="2"/>
  <c r="Q1477" i="2"/>
  <c r="P1689" i="2"/>
  <c r="Q1689" i="2"/>
  <c r="P1488" i="2"/>
  <c r="Q1488" i="2"/>
  <c r="P1373" i="2"/>
  <c r="Q1373" i="2"/>
  <c r="P1364" i="2"/>
  <c r="Q1364" i="2"/>
  <c r="P1365" i="2"/>
  <c r="Q1365" i="2"/>
  <c r="P1367" i="2"/>
  <c r="Q1367" i="2"/>
  <c r="P1370" i="2"/>
  <c r="Q1370" i="2"/>
  <c r="P1361" i="2"/>
  <c r="Q1361" i="2"/>
  <c r="P1363" i="2"/>
  <c r="Q1363" i="2"/>
  <c r="P1354" i="2"/>
  <c r="Q1354" i="2"/>
  <c r="Q1035" i="2"/>
  <c r="P1035" i="2"/>
  <c r="Q1253" i="2"/>
  <c r="P1253" i="2"/>
  <c r="Q987" i="2"/>
  <c r="P987" i="2"/>
  <c r="Q1055" i="2"/>
  <c r="P1055" i="2"/>
  <c r="P1347" i="2"/>
  <c r="Q1347" i="2"/>
  <c r="P1018" i="2"/>
  <c r="Q1018" i="2"/>
  <c r="P1352" i="2"/>
  <c r="Q1352" i="2"/>
  <c r="Q1246" i="2"/>
  <c r="P1246" i="2"/>
  <c r="P1346" i="2"/>
  <c r="Q1346" i="2"/>
  <c r="Q940" i="2"/>
  <c r="P940" i="2"/>
  <c r="P1146" i="2"/>
  <c r="Q1146" i="2"/>
  <c r="P1349" i="2"/>
  <c r="Q1349" i="2"/>
  <c r="Q1083" i="2"/>
  <c r="P1083" i="2"/>
  <c r="P1343" i="2"/>
  <c r="Q1343" i="2"/>
  <c r="Q874" i="2"/>
  <c r="P874" i="2"/>
  <c r="P1103" i="2"/>
  <c r="Q1103" i="2"/>
  <c r="P1285" i="2"/>
  <c r="Q1285" i="2"/>
  <c r="Q972" i="2"/>
  <c r="P972" i="2"/>
  <c r="Q976" i="2"/>
  <c r="P976" i="2"/>
  <c r="Q1082" i="2"/>
  <c r="P1082" i="2"/>
  <c r="Q1322" i="2"/>
  <c r="P1322" i="2"/>
  <c r="Q1237" i="2"/>
  <c r="P1237" i="2"/>
  <c r="P1276" i="2"/>
  <c r="Q1276" i="2"/>
  <c r="Q1331" i="2"/>
  <c r="P1331" i="2"/>
  <c r="P1123" i="2"/>
  <c r="Q1123" i="2"/>
  <c r="P1196" i="2"/>
  <c r="Q1196" i="2"/>
  <c r="Q955" i="2"/>
  <c r="P955" i="2"/>
  <c r="P1050" i="2"/>
  <c r="Q1050" i="2"/>
  <c r="Q1091" i="2"/>
  <c r="P1091" i="2"/>
  <c r="P1110" i="2"/>
  <c r="Q1110" i="2"/>
  <c r="P1214" i="2"/>
  <c r="Q1214" i="2"/>
  <c r="Q1190" i="2"/>
  <c r="P1190" i="2"/>
  <c r="P1168" i="2"/>
  <c r="Q1168" i="2"/>
  <c r="Q1165" i="2"/>
  <c r="P1165" i="2"/>
  <c r="Q1257" i="2"/>
  <c r="P1257" i="2"/>
  <c r="Q1087" i="2"/>
  <c r="P1087" i="2"/>
  <c r="Q1074" i="2"/>
  <c r="P1074" i="2"/>
  <c r="P1061" i="2"/>
  <c r="Q1061" i="2"/>
  <c r="P1139" i="2"/>
  <c r="Q1139" i="2"/>
  <c r="Q1234" i="2"/>
  <c r="P1234" i="2"/>
  <c r="Q1097" i="2"/>
  <c r="P1097" i="2"/>
  <c r="P1109" i="2"/>
  <c r="Q1109" i="2"/>
  <c r="Q925" i="2"/>
  <c r="P925" i="2"/>
  <c r="Q961" i="2"/>
  <c r="P961" i="2"/>
  <c r="P912" i="2"/>
  <c r="Q912" i="2"/>
  <c r="P960" i="2"/>
  <c r="Q960" i="2"/>
  <c r="P1224" i="2"/>
  <c r="Q1224" i="2"/>
  <c r="Q931" i="2"/>
  <c r="P931" i="2"/>
  <c r="P1159" i="2"/>
  <c r="Q1159" i="2"/>
  <c r="Q1181" i="2"/>
  <c r="P1181" i="2"/>
  <c r="Q1108" i="2"/>
  <c r="P1108" i="2"/>
  <c r="P1070" i="2"/>
  <c r="Q1070" i="2"/>
  <c r="P890" i="2"/>
  <c r="Q890" i="2"/>
  <c r="Q1280" i="2"/>
  <c r="P1280" i="2"/>
  <c r="Q1220" i="2"/>
  <c r="P1220" i="2"/>
  <c r="Q1012" i="2"/>
  <c r="P1012" i="2"/>
  <c r="Q904" i="2"/>
  <c r="P904" i="2"/>
  <c r="Q1124" i="2"/>
  <c r="P1124" i="2"/>
  <c r="P1009" i="2"/>
  <c r="Q1009" i="2"/>
  <c r="Q1203" i="2"/>
  <c r="P1203" i="2"/>
  <c r="Q996" i="2"/>
  <c r="P996" i="2"/>
  <c r="P951" i="2"/>
  <c r="Q951" i="2"/>
  <c r="Q887" i="2"/>
  <c r="P887" i="2"/>
  <c r="P1233" i="2"/>
  <c r="Q1233" i="2"/>
  <c r="Q963" i="2"/>
  <c r="P963" i="2"/>
  <c r="P1089" i="2"/>
  <c r="Q1089" i="2"/>
  <c r="Q970" i="2"/>
  <c r="P970" i="2"/>
  <c r="Q1046" i="2"/>
  <c r="P1046" i="2"/>
  <c r="P993" i="2"/>
  <c r="Q993" i="2"/>
  <c r="P1112" i="2"/>
  <c r="Q1112" i="2"/>
  <c r="Q1001" i="2"/>
  <c r="P1001" i="2"/>
  <c r="P1218" i="2"/>
  <c r="Q1218" i="2"/>
  <c r="Q1273" i="2"/>
  <c r="P1273" i="2"/>
  <c r="P1027" i="2"/>
  <c r="Q1027" i="2"/>
  <c r="Q1138" i="2"/>
  <c r="P1138" i="2"/>
  <c r="P1116" i="2"/>
  <c r="Q1116" i="2"/>
  <c r="P1298" i="2"/>
  <c r="Q1298" i="2"/>
  <c r="P1259" i="2"/>
  <c r="Q1259" i="2"/>
  <c r="P945" i="2"/>
  <c r="Q945" i="2"/>
  <c r="P1011" i="2"/>
  <c r="Q1011" i="2"/>
  <c r="Q1032" i="2"/>
  <c r="P1032" i="2"/>
  <c r="Q982" i="2"/>
  <c r="P982" i="2"/>
  <c r="P962" i="2"/>
  <c r="Q962" i="2"/>
  <c r="Q1130" i="2"/>
  <c r="P1130" i="2"/>
  <c r="Q1180" i="2"/>
  <c r="P1180" i="2"/>
  <c r="P939" i="2"/>
  <c r="Q939" i="2"/>
  <c r="P900" i="2"/>
  <c r="Q900" i="2"/>
  <c r="P1037" i="2"/>
  <c r="Q1037" i="2"/>
  <c r="Q1122" i="2"/>
  <c r="P1122" i="2"/>
  <c r="P1290" i="2"/>
  <c r="Q1290" i="2"/>
  <c r="Q1173" i="2"/>
  <c r="P1173" i="2"/>
  <c r="Q1041" i="2"/>
  <c r="P1041" i="2"/>
  <c r="P1268" i="2"/>
  <c r="Q1268" i="2"/>
  <c r="P1270" i="2"/>
  <c r="Q1270" i="2"/>
  <c r="Q1265" i="2"/>
  <c r="P1265" i="2"/>
  <c r="Q1213" i="2"/>
  <c r="P1213" i="2"/>
  <c r="Q1101" i="2"/>
  <c r="P1101" i="2"/>
  <c r="P1293" i="2"/>
  <c r="Q1293" i="2"/>
  <c r="P1172" i="2"/>
  <c r="Q1172" i="2"/>
  <c r="Q1080" i="2"/>
  <c r="P1080" i="2"/>
  <c r="P938" i="2"/>
  <c r="Q938" i="2"/>
  <c r="Q1017" i="2"/>
  <c r="P1017" i="2"/>
  <c r="P1200" i="2"/>
  <c r="Q1200" i="2"/>
  <c r="P1111" i="2"/>
  <c r="Q1111" i="2"/>
  <c r="P895" i="2"/>
  <c r="Q895" i="2"/>
  <c r="P1274" i="2"/>
  <c r="Q1274" i="2"/>
  <c r="Q1106" i="2"/>
  <c r="P1106" i="2"/>
  <c r="Q1142" i="2"/>
  <c r="P1142" i="2"/>
  <c r="Q909" i="2"/>
  <c r="P909" i="2"/>
  <c r="P1170" i="2"/>
  <c r="Q1170" i="2"/>
  <c r="Q1137" i="2"/>
  <c r="P1137" i="2"/>
  <c r="P1059" i="2"/>
  <c r="Q1059" i="2"/>
  <c r="Q953" i="2"/>
  <c r="P953" i="2"/>
  <c r="P880" i="2"/>
  <c r="Q880" i="2"/>
  <c r="P975" i="2"/>
  <c r="Q975" i="2"/>
  <c r="P1069" i="2"/>
  <c r="Q1069" i="2"/>
  <c r="P1317" i="2"/>
  <c r="Q1317" i="2"/>
  <c r="P1207" i="2"/>
  <c r="Q1207" i="2"/>
  <c r="P1040" i="2"/>
  <c r="Q1040" i="2"/>
  <c r="P973" i="2"/>
  <c r="Q973" i="2"/>
  <c r="P998" i="2"/>
  <c r="Q998" i="2"/>
  <c r="Q947" i="2"/>
  <c r="P947" i="2"/>
  <c r="P1093" i="2"/>
  <c r="Q1093" i="2"/>
  <c r="Q883" i="2"/>
  <c r="P883" i="2"/>
  <c r="P1186" i="2"/>
  <c r="Q1186" i="2"/>
  <c r="Q968" i="2"/>
  <c r="P968" i="2"/>
  <c r="P1131" i="2"/>
  <c r="Q1131" i="2"/>
  <c r="P965" i="2"/>
  <c r="Q965" i="2"/>
  <c r="P978" i="2"/>
  <c r="Q978" i="2"/>
  <c r="P999" i="2"/>
  <c r="Q999" i="2"/>
  <c r="Q1320" i="2"/>
  <c r="P1320" i="2"/>
  <c r="P1252" i="2"/>
  <c r="Q1252" i="2"/>
  <c r="P1242" i="2"/>
  <c r="Q1242" i="2"/>
  <c r="P908" i="2"/>
  <c r="Q908" i="2"/>
  <c r="Q1199" i="2"/>
  <c r="P1199" i="2"/>
  <c r="P1211" i="2"/>
  <c r="Q1211" i="2"/>
  <c r="P1153" i="2"/>
  <c r="Q1153" i="2"/>
  <c r="Q1289" i="2"/>
  <c r="P1289" i="2"/>
  <c r="Q1175" i="2"/>
  <c r="P1175" i="2"/>
  <c r="P1129" i="2"/>
  <c r="Q1129" i="2"/>
  <c r="P1056" i="2"/>
  <c r="Q1056" i="2"/>
  <c r="P1038" i="2"/>
  <c r="Q1038" i="2"/>
  <c r="Q936" i="2"/>
  <c r="P936" i="2"/>
  <c r="Q1072" i="2"/>
  <c r="P1072" i="2"/>
  <c r="P1184" i="2"/>
  <c r="Q1184" i="2"/>
  <c r="P1128" i="2"/>
  <c r="Q1128" i="2"/>
  <c r="P1264" i="2"/>
  <c r="Q1264" i="2"/>
  <c r="P1076" i="2"/>
  <c r="Q1076" i="2"/>
  <c r="Q1007" i="2"/>
  <c r="P1007" i="2"/>
  <c r="Q1272" i="2"/>
  <c r="P1272" i="2"/>
  <c r="Q1084" i="2"/>
  <c r="P1084" i="2"/>
  <c r="P1105" i="2"/>
  <c r="Q1105" i="2"/>
  <c r="Q1107" i="2"/>
  <c r="P1107" i="2"/>
  <c r="P1086" i="2"/>
  <c r="Q1086" i="2"/>
  <c r="Q906" i="2"/>
  <c r="P906" i="2"/>
  <c r="Q881" i="2"/>
  <c r="P881" i="2"/>
  <c r="Q1150" i="2"/>
  <c r="P1150" i="2"/>
  <c r="Q1134" i="2"/>
  <c r="P1134" i="2"/>
  <c r="Q1335" i="2"/>
  <c r="P1335" i="2"/>
  <c r="P1166" i="2"/>
  <c r="Q1166" i="2"/>
  <c r="Q1261" i="2"/>
  <c r="P1261" i="2"/>
  <c r="Q989" i="2"/>
  <c r="P989" i="2"/>
  <c r="P1079" i="2"/>
  <c r="Q1079" i="2"/>
  <c r="P2436" i="2"/>
  <c r="Q2436" i="2"/>
  <c r="P1491" i="2"/>
  <c r="Q1491" i="2"/>
  <c r="P2241" i="2"/>
  <c r="Q2241" i="2"/>
  <c r="P1663" i="2"/>
  <c r="Q1663" i="2"/>
  <c r="P1516" i="2"/>
  <c r="Q1516" i="2"/>
  <c r="P1593" i="2"/>
  <c r="Q1593" i="2"/>
  <c r="P2397" i="2"/>
  <c r="Q2397" i="2"/>
  <c r="P2508" i="2"/>
  <c r="Q2508" i="2"/>
  <c r="P2359" i="2"/>
  <c r="Q2359" i="2"/>
  <c r="P1514" i="2"/>
  <c r="Q1514" i="2"/>
  <c r="P2470" i="2"/>
  <c r="Q2470" i="2"/>
  <c r="P2392" i="2"/>
  <c r="Q2392" i="2"/>
  <c r="P1947" i="2"/>
  <c r="Q1947" i="2"/>
  <c r="P2349" i="2"/>
  <c r="Q2349" i="2"/>
  <c r="P2242" i="2"/>
  <c r="Q2242" i="2"/>
  <c r="P2313" i="2"/>
  <c r="Q2313" i="2"/>
  <c r="P2256" i="2"/>
  <c r="Q2256" i="2"/>
  <c r="P2163" i="2"/>
  <c r="Q2163" i="2"/>
  <c r="P1955" i="2"/>
  <c r="Q1955" i="2"/>
  <c r="P2238" i="2"/>
  <c r="Q2238" i="2"/>
  <c r="P1353" i="2"/>
  <c r="Q1353" i="2"/>
  <c r="P1204" i="2"/>
  <c r="Q1204" i="2"/>
  <c r="P2340" i="2"/>
  <c r="Q2340" i="2"/>
  <c r="P2223" i="2"/>
  <c r="Q2223" i="2"/>
  <c r="P1943" i="2"/>
  <c r="Q1943" i="2"/>
  <c r="P2186" i="2"/>
  <c r="Q2186" i="2"/>
  <c r="P1383" i="2"/>
  <c r="Q1383" i="2"/>
  <c r="P1627" i="2"/>
  <c r="Q1627" i="2"/>
  <c r="Q1304" i="2"/>
  <c r="P1304" i="2"/>
  <c r="P1208" i="2"/>
  <c r="Q1208" i="2"/>
  <c r="P1677" i="2"/>
  <c r="Q1677" i="2"/>
  <c r="P1377" i="2"/>
  <c r="Q1377" i="2"/>
  <c r="Q949" i="2"/>
  <c r="P949" i="2"/>
  <c r="P1579" i="2"/>
  <c r="Q1579" i="2"/>
  <c r="P1424" i="2"/>
  <c r="Q1424" i="2"/>
  <c r="Q1060" i="2"/>
  <c r="P1060" i="2"/>
  <c r="Q1310" i="2"/>
  <c r="P1310" i="2"/>
  <c r="Q1328" i="2"/>
  <c r="P1328" i="2"/>
  <c r="Q1321" i="2"/>
  <c r="P1321" i="2"/>
  <c r="P1073" i="2"/>
  <c r="Q1073" i="2"/>
  <c r="Q897" i="2"/>
  <c r="P897" i="2"/>
  <c r="P1867" i="2"/>
  <c r="Q1867" i="2"/>
  <c r="P2335" i="2"/>
  <c r="Q2335" i="2"/>
  <c r="P1616" i="2"/>
  <c r="Q1616" i="2"/>
  <c r="P1968" i="2"/>
  <c r="Q1968" i="2"/>
  <c r="P2045" i="2"/>
  <c r="Q2045" i="2"/>
  <c r="P1799" i="2"/>
  <c r="Q1799" i="2"/>
  <c r="P2098" i="2"/>
  <c r="Q2098" i="2"/>
  <c r="P1658" i="2"/>
  <c r="Q1658" i="2"/>
  <c r="P1098" i="2"/>
  <c r="Q1098" i="2"/>
  <c r="P1979" i="2"/>
  <c r="Q1979" i="2"/>
  <c r="P1788" i="2"/>
  <c r="Q1788" i="2"/>
  <c r="P2495" i="2"/>
  <c r="Q2495" i="2"/>
  <c r="P2314" i="2"/>
  <c r="Q2314" i="2"/>
  <c r="P2430" i="2"/>
  <c r="Q2430" i="2"/>
  <c r="P2130" i="2"/>
  <c r="Q2130" i="2"/>
  <c r="P1846" i="2"/>
  <c r="Q1846" i="2"/>
  <c r="P2390" i="2"/>
  <c r="Q2390" i="2"/>
  <c r="Q1238" i="2"/>
  <c r="P1238" i="2"/>
  <c r="P2102" i="2"/>
  <c r="Q2102" i="2"/>
  <c r="P2328" i="2"/>
  <c r="Q2328" i="2"/>
  <c r="P1608" i="2"/>
  <c r="Q1608" i="2"/>
  <c r="P2514" i="2"/>
  <c r="Q2514" i="2"/>
  <c r="P2007" i="2"/>
  <c r="Q2007" i="2"/>
  <c r="P2286" i="2"/>
  <c r="Q2286" i="2"/>
  <c r="P2128" i="2"/>
  <c r="Q2128" i="2"/>
  <c r="P2463" i="2"/>
  <c r="Q2463" i="2"/>
  <c r="P2142" i="2"/>
  <c r="Q2142" i="2"/>
  <c r="P1676" i="2"/>
  <c r="Q1676" i="2"/>
  <c r="P2523" i="2"/>
  <c r="Q2523" i="2"/>
  <c r="P2308" i="2"/>
  <c r="Q2308" i="2"/>
  <c r="P2099" i="2"/>
  <c r="Q2099" i="2"/>
  <c r="P1946" i="2"/>
  <c r="Q1946" i="2"/>
  <c r="P1817" i="2"/>
  <c r="Q1817" i="2"/>
  <c r="P1631" i="2"/>
  <c r="Q1631" i="2"/>
  <c r="P1468" i="2"/>
  <c r="Q1468" i="2"/>
  <c r="P1567" i="2"/>
  <c r="Q1567" i="2"/>
  <c r="P2280" i="2"/>
  <c r="Q2280" i="2"/>
  <c r="P2092" i="2"/>
  <c r="Q2092" i="2"/>
  <c r="P1784" i="2"/>
  <c r="Q1784" i="2"/>
  <c r="P2278" i="2"/>
  <c r="Q2278" i="2"/>
  <c r="P2111" i="2"/>
  <c r="Q2111" i="2"/>
  <c r="P1422" i="2"/>
  <c r="Q1422" i="2"/>
  <c r="P1176" i="2"/>
  <c r="Q1176" i="2"/>
  <c r="P1509" i="2"/>
  <c r="Q1509" i="2"/>
  <c r="Q1330" i="2"/>
  <c r="P1330" i="2"/>
  <c r="P1787" i="2"/>
  <c r="Q1787" i="2"/>
  <c r="P1554" i="2"/>
  <c r="Q1554" i="2"/>
  <c r="P1649" i="2"/>
  <c r="Q1649" i="2"/>
  <c r="P1206" i="2"/>
  <c r="Q1206" i="2"/>
  <c r="Q1057" i="2"/>
  <c r="P1057" i="2"/>
  <c r="P927" i="2"/>
  <c r="Q927" i="2"/>
  <c r="Q1117" i="2"/>
  <c r="P1117" i="2"/>
  <c r="P1502" i="2"/>
  <c r="Q1502" i="2"/>
  <c r="Q1185" i="2"/>
  <c r="P1185" i="2"/>
  <c r="Q1136" i="2"/>
  <c r="P1136" i="2"/>
  <c r="Q1066" i="2"/>
  <c r="P1066" i="2"/>
  <c r="P903" i="2"/>
  <c r="Q903" i="2"/>
  <c r="P1510" i="2"/>
  <c r="Q1510" i="2"/>
  <c r="Q1325" i="2"/>
  <c r="P1325" i="2"/>
  <c r="P1378" i="2"/>
  <c r="Q1378" i="2"/>
  <c r="P1319" i="2"/>
  <c r="Q1319" i="2"/>
  <c r="Q1024" i="2"/>
  <c r="P1024" i="2"/>
  <c r="Q1315" i="2"/>
  <c r="P1315" i="2"/>
  <c r="P2518" i="2"/>
  <c r="Q2518" i="2"/>
  <c r="P2061" i="2"/>
  <c r="Q2061" i="2"/>
  <c r="P1857" i="2"/>
  <c r="Q1857" i="2"/>
  <c r="P1980" i="2"/>
  <c r="Q1980" i="2"/>
  <c r="P2401" i="2"/>
  <c r="Q2401" i="2"/>
  <c r="P1681" i="2"/>
  <c r="Q1681" i="2"/>
  <c r="P1359" i="2"/>
  <c r="Q1359" i="2"/>
  <c r="P2376" i="2"/>
  <c r="Q2376" i="2"/>
  <c r="P1992" i="2"/>
  <c r="Q1992" i="2"/>
  <c r="P2038" i="2"/>
  <c r="Q2038" i="2"/>
  <c r="P1807" i="2"/>
  <c r="Q1807" i="2"/>
  <c r="P1723" i="2"/>
  <c r="Q1723" i="2"/>
  <c r="Q1323" i="2"/>
  <c r="P1323" i="2"/>
  <c r="P2026" i="2"/>
  <c r="Q2026" i="2"/>
  <c r="P1938" i="2"/>
  <c r="Q1938" i="2"/>
  <c r="P2413" i="2"/>
  <c r="Q2413" i="2"/>
  <c r="P2332" i="2"/>
  <c r="Q2332" i="2"/>
  <c r="P2369" i="2"/>
  <c r="Q2369" i="2"/>
  <c r="P2124" i="2"/>
  <c r="Q2124" i="2"/>
  <c r="P1930" i="2"/>
  <c r="Q1930" i="2"/>
  <c r="P1859" i="2"/>
  <c r="Q1859" i="2"/>
  <c r="P2312" i="2"/>
  <c r="Q2312" i="2"/>
  <c r="P1628" i="2"/>
  <c r="Q1628" i="2"/>
  <c r="P1996" i="2"/>
  <c r="Q1996" i="2"/>
  <c r="P1513" i="2"/>
  <c r="Q1513" i="2"/>
  <c r="P2274" i="2"/>
  <c r="Q2274" i="2"/>
  <c r="P2149" i="2"/>
  <c r="Q2149" i="2"/>
  <c r="P1766" i="2"/>
  <c r="Q1766" i="2"/>
  <c r="P2333" i="2"/>
  <c r="Q2333" i="2"/>
  <c r="P2270" i="2"/>
  <c r="Q2270" i="2"/>
  <c r="P1690" i="2"/>
  <c r="Q1690" i="2"/>
  <c r="P1358" i="2"/>
  <c r="Q1358" i="2"/>
  <c r="P1818" i="2"/>
  <c r="Q1818" i="2"/>
  <c r="P1756" i="2"/>
  <c r="Q1756" i="2"/>
  <c r="P1487" i="2"/>
  <c r="Q1487" i="2"/>
  <c r="P1839" i="2"/>
  <c r="Q1839" i="2"/>
  <c r="Q1306" i="2"/>
  <c r="P1306" i="2"/>
  <c r="Q1102" i="2"/>
  <c r="P1102" i="2"/>
  <c r="P1770" i="2"/>
  <c r="Q1770" i="2"/>
  <c r="P1560" i="2"/>
  <c r="Q1560" i="2"/>
  <c r="P1443" i="2"/>
  <c r="Q1443" i="2"/>
  <c r="P1294" i="2"/>
  <c r="Q1294" i="2"/>
  <c r="Q937" i="2"/>
  <c r="P937" i="2"/>
  <c r="P1313" i="2"/>
  <c r="Q1313" i="2"/>
  <c r="Q1219" i="2"/>
  <c r="P1219" i="2"/>
  <c r="P1145" i="2"/>
  <c r="Q1145" i="2"/>
  <c r="P878" i="2"/>
  <c r="Q878" i="2"/>
  <c r="Q1000" i="2"/>
  <c r="P1000" i="2"/>
  <c r="P1053" i="2"/>
  <c r="Q1053" i="2"/>
  <c r="Q995" i="2"/>
  <c r="P995" i="2"/>
  <c r="Q932" i="2"/>
  <c r="P932" i="2"/>
  <c r="P2449" i="2"/>
  <c r="Q2449" i="2"/>
  <c r="P1541" i="2"/>
  <c r="Q1541" i="2"/>
  <c r="P2452" i="2"/>
  <c r="Q2452" i="2"/>
  <c r="P1959" i="2"/>
  <c r="Q1959" i="2"/>
  <c r="P2094" i="2"/>
  <c r="Q2094" i="2"/>
  <c r="P1398" i="2"/>
  <c r="Q1398" i="2"/>
  <c r="P1905" i="2"/>
  <c r="Q1905" i="2"/>
  <c r="Q1339" i="2"/>
  <c r="P1339" i="2"/>
  <c r="P2298" i="2"/>
  <c r="Q2298" i="2"/>
  <c r="P1556" i="2"/>
  <c r="Q1556" i="2"/>
  <c r="P2457" i="2"/>
  <c r="Q2457" i="2"/>
  <c r="P2453" i="2"/>
  <c r="Q2453" i="2"/>
  <c r="P1932" i="2"/>
  <c r="Q1932" i="2"/>
  <c r="P2446" i="2"/>
  <c r="Q2446" i="2"/>
  <c r="P1742" i="2"/>
  <c r="Q1742" i="2"/>
  <c r="P1569" i="2"/>
  <c r="Q1569" i="2"/>
  <c r="P2271" i="2"/>
  <c r="Q2271" i="2"/>
  <c r="P2199" i="2"/>
  <c r="Q2199" i="2"/>
  <c r="P2100" i="2"/>
  <c r="Q2100" i="2"/>
  <c r="P1842" i="2"/>
  <c r="Q1842" i="2"/>
  <c r="P2443" i="2"/>
  <c r="Q2443" i="2"/>
  <c r="P2407" i="2"/>
  <c r="Q2407" i="2"/>
  <c r="P2116" i="2"/>
  <c r="Q2116" i="2"/>
  <c r="P2440" i="2"/>
  <c r="Q2440" i="2"/>
  <c r="P1771" i="2"/>
  <c r="Q1771" i="2"/>
  <c r="P1989" i="2"/>
  <c r="Q1989" i="2"/>
  <c r="P2311" i="2"/>
  <c r="Q2311" i="2"/>
  <c r="P2010" i="2"/>
  <c r="Q2010" i="2"/>
  <c r="P1832" i="2"/>
  <c r="Q1832" i="2"/>
  <c r="Q1090" i="2"/>
  <c r="P1090" i="2"/>
  <c r="P2216" i="2"/>
  <c r="Q2216" i="2"/>
  <c r="P1612" i="2"/>
  <c r="Q1612" i="2"/>
  <c r="P1054" i="2"/>
  <c r="Q1054" i="2"/>
  <c r="P2011" i="2"/>
  <c r="Q2011" i="2"/>
  <c r="P1864" i="2"/>
  <c r="Q1864" i="2"/>
  <c r="P1559" i="2"/>
  <c r="Q1559" i="2"/>
  <c r="Q1077" i="2"/>
  <c r="P1077" i="2"/>
  <c r="P1704" i="2"/>
  <c r="Q1704" i="2"/>
  <c r="P1879" i="2"/>
  <c r="Q1879" i="2"/>
  <c r="P1705" i="2"/>
  <c r="Q1705" i="2"/>
  <c r="Q1340" i="2"/>
  <c r="P1340" i="2"/>
  <c r="P1210" i="2"/>
  <c r="Q1210" i="2"/>
  <c r="P1418" i="2"/>
  <c r="Q1418" i="2"/>
  <c r="Q1043" i="2"/>
  <c r="P1043" i="2"/>
  <c r="P1164" i="2"/>
  <c r="Q1164" i="2"/>
  <c r="P1197" i="2"/>
  <c r="Q1197" i="2"/>
  <c r="Q882" i="2"/>
  <c r="P882" i="2"/>
  <c r="Q1062" i="2"/>
  <c r="P1062" i="2"/>
  <c r="P918" i="2"/>
  <c r="Q918" i="2"/>
  <c r="Q974" i="2"/>
  <c r="P974" i="2"/>
  <c r="P2262" i="2"/>
  <c r="Q2262" i="2"/>
  <c r="P1701" i="2"/>
  <c r="Q1701" i="2"/>
  <c r="P2123" i="2"/>
  <c r="Q2123" i="2"/>
  <c r="P1228" i="2"/>
  <c r="Q1228" i="2"/>
  <c r="P1726" i="2"/>
  <c r="Q1726" i="2"/>
  <c r="P1599" i="2"/>
  <c r="Q1599" i="2"/>
  <c r="P1445" i="2"/>
  <c r="Q1445" i="2"/>
  <c r="Q913" i="2"/>
  <c r="P913" i="2"/>
  <c r="P1755" i="2"/>
  <c r="Q1755" i="2"/>
  <c r="P2399" i="2"/>
  <c r="Q2399" i="2"/>
  <c r="P1886" i="2"/>
  <c r="Q1886" i="2"/>
  <c r="P2279" i="2"/>
  <c r="Q2279" i="2"/>
  <c r="P2364" i="2"/>
  <c r="Q2364" i="2"/>
  <c r="P2310" i="2"/>
  <c r="Q2310" i="2"/>
  <c r="P1469" i="2"/>
  <c r="Q1469" i="2"/>
  <c r="P2500" i="2"/>
  <c r="Q2500" i="2"/>
  <c r="P2405" i="2"/>
  <c r="Q2405" i="2"/>
  <c r="P1871" i="2"/>
  <c r="Q1871" i="2"/>
  <c r="P2491" i="2"/>
  <c r="Q2491" i="2"/>
  <c r="P2426" i="2"/>
  <c r="Q2426" i="2"/>
  <c r="P2283" i="2"/>
  <c r="Q2283" i="2"/>
  <c r="P2126" i="2"/>
  <c r="Q2126" i="2"/>
  <c r="P2008" i="2"/>
  <c r="Q2008" i="2"/>
  <c r="P1372" i="2"/>
  <c r="Q1372" i="2"/>
  <c r="P2221" i="2"/>
  <c r="Q2221" i="2"/>
  <c r="P1719" i="2"/>
  <c r="Q1719" i="2"/>
  <c r="P2309" i="2"/>
  <c r="Q2309" i="2"/>
  <c r="P2252" i="2"/>
  <c r="Q2252" i="2"/>
  <c r="P1999" i="2"/>
  <c r="Q1999" i="2"/>
  <c r="P1610" i="2"/>
  <c r="Q1610" i="2"/>
  <c r="P1356" i="2"/>
  <c r="Q1356" i="2"/>
  <c r="P2265" i="2"/>
  <c r="Q2265" i="2"/>
  <c r="P2004" i="2"/>
  <c r="Q2004" i="2"/>
  <c r="P2065" i="2"/>
  <c r="Q2065" i="2"/>
  <c r="P2005" i="2"/>
  <c r="Q2005" i="2"/>
  <c r="P1812" i="2"/>
  <c r="Q1812" i="2"/>
  <c r="P1783" i="2"/>
  <c r="Q1783" i="2"/>
  <c r="P1036" i="2"/>
  <c r="Q1036" i="2"/>
  <c r="P1473" i="2"/>
  <c r="Q1473" i="2"/>
  <c r="P1345" i="2"/>
  <c r="Q1345" i="2"/>
  <c r="P1875" i="2"/>
  <c r="Q1875" i="2"/>
  <c r="P1749" i="2"/>
  <c r="Q1749" i="2"/>
  <c r="P1617" i="2"/>
  <c r="Q1617" i="2"/>
  <c r="Q1245" i="2"/>
  <c r="P1245" i="2"/>
  <c r="P1421" i="2"/>
  <c r="Q1421" i="2"/>
  <c r="P1324" i="2"/>
  <c r="Q1324" i="2"/>
  <c r="Q1104" i="2"/>
  <c r="P1104" i="2"/>
  <c r="P1429" i="2"/>
  <c r="Q1429" i="2"/>
  <c r="P1244" i="2"/>
  <c r="Q1244" i="2"/>
  <c r="P1351" i="2"/>
  <c r="Q1351" i="2"/>
  <c r="P1201" i="2"/>
  <c r="Q1201" i="2"/>
  <c r="P1483" i="2"/>
  <c r="Q1483" i="2"/>
  <c r="P1426" i="2"/>
  <c r="Q1426" i="2"/>
  <c r="P1291" i="2"/>
  <c r="Q1291" i="2"/>
  <c r="P1157" i="2"/>
  <c r="Q1157" i="2"/>
  <c r="Q1023" i="2"/>
  <c r="P1023" i="2"/>
  <c r="P1409" i="2"/>
  <c r="Q1409" i="2"/>
  <c r="Q1051" i="2"/>
  <c r="P1051" i="2"/>
  <c r="P886" i="2"/>
  <c r="Q886" i="2"/>
  <c r="Q1045" i="2"/>
  <c r="P1045" i="2"/>
  <c r="Q879" i="2"/>
  <c r="P879" i="2"/>
  <c r="P2462" i="2"/>
  <c r="Q2462" i="2"/>
  <c r="P2197" i="2"/>
  <c r="Q2197" i="2"/>
  <c r="P2529" i="2"/>
  <c r="Q2529" i="2"/>
  <c r="P2152" i="2"/>
  <c r="Q2152" i="2"/>
  <c r="P1202" i="2"/>
  <c r="Q1202" i="2"/>
  <c r="P1600" i="2"/>
  <c r="Q1600" i="2"/>
  <c r="P1950" i="2"/>
  <c r="Q1950" i="2"/>
  <c r="P2053" i="2"/>
  <c r="Q2053" i="2"/>
  <c r="P2200" i="2"/>
  <c r="Q2200" i="2"/>
  <c r="P1767" i="2"/>
  <c r="Q1767" i="2"/>
  <c r="P1583" i="2"/>
  <c r="Q1583" i="2"/>
  <c r="Q1299" i="2"/>
  <c r="P1299" i="2"/>
  <c r="P1518" i="2"/>
  <c r="Q1518" i="2"/>
  <c r="Q985" i="2"/>
  <c r="P985" i="2"/>
  <c r="P2255" i="2"/>
  <c r="Q2255" i="2"/>
  <c r="P2417" i="2"/>
  <c r="Q2417" i="2"/>
  <c r="P2456" i="2"/>
  <c r="Q2456" i="2"/>
  <c r="P2037" i="2"/>
  <c r="Q2037" i="2"/>
  <c r="P2329" i="2"/>
  <c r="Q2329" i="2"/>
  <c r="P2339" i="2"/>
  <c r="Q2339" i="2"/>
  <c r="P2374" i="2"/>
  <c r="Q2374" i="2"/>
  <c r="P2145" i="2"/>
  <c r="Q2145" i="2"/>
  <c r="P1912" i="2"/>
  <c r="Q1912" i="2"/>
  <c r="P2520" i="2"/>
  <c r="Q2520" i="2"/>
  <c r="P2261" i="2"/>
  <c r="Q2261" i="2"/>
  <c r="Q1127" i="2"/>
  <c r="P1127" i="2"/>
  <c r="P2496" i="2"/>
  <c r="Q2496" i="2"/>
  <c r="P2433" i="2"/>
  <c r="Q2433" i="2"/>
  <c r="P1563" i="2"/>
  <c r="Q1563" i="2"/>
  <c r="P2267" i="2"/>
  <c r="Q2267" i="2"/>
  <c r="P1550" i="2"/>
  <c r="Q1550" i="2"/>
  <c r="P2503" i="2"/>
  <c r="Q2503" i="2"/>
  <c r="P2250" i="2"/>
  <c r="Q2250" i="2"/>
  <c r="P2217" i="2"/>
  <c r="Q2217" i="2"/>
  <c r="P1543" i="2"/>
  <c r="Q1543" i="2"/>
  <c r="P1033" i="2"/>
  <c r="Q1033" i="2"/>
  <c r="P2510" i="2"/>
  <c r="Q2510" i="2"/>
  <c r="P1230" i="2"/>
  <c r="Q1230" i="2"/>
  <c r="P2304" i="2"/>
  <c r="Q2304" i="2"/>
  <c r="P2170" i="2"/>
  <c r="Q2170" i="2"/>
  <c r="P2439" i="2"/>
  <c r="Q2439" i="2"/>
  <c r="P2263" i="2"/>
  <c r="Q2263" i="2"/>
  <c r="Q917" i="2"/>
  <c r="P917" i="2"/>
  <c r="P2109" i="2"/>
  <c r="Q2109" i="2"/>
  <c r="P2323" i="2"/>
  <c r="Q2323" i="2"/>
  <c r="Q1332" i="2"/>
  <c r="P1332" i="2"/>
  <c r="P2057" i="2"/>
  <c r="Q2057" i="2"/>
  <c r="P1590" i="2"/>
  <c r="Q1590" i="2"/>
  <c r="P1382" i="2"/>
  <c r="Q1382" i="2"/>
  <c r="P1693" i="2"/>
  <c r="Q1693" i="2"/>
  <c r="P1615" i="2"/>
  <c r="Q1615" i="2"/>
  <c r="Q1316" i="2"/>
  <c r="P1316" i="2"/>
  <c r="Q1156" i="2"/>
  <c r="P1156" i="2"/>
  <c r="Q896" i="2"/>
  <c r="P896" i="2"/>
  <c r="P1239" i="2"/>
  <c r="Q1239" i="2"/>
  <c r="Q1258" i="2"/>
  <c r="P1258" i="2"/>
  <c r="Q997" i="2"/>
  <c r="P997" i="2"/>
  <c r="P1405" i="2"/>
  <c r="Q1405" i="2"/>
  <c r="Q1337" i="2"/>
  <c r="P1337" i="2"/>
  <c r="P1263" i="2"/>
  <c r="Q1263" i="2"/>
  <c r="Q875" i="2"/>
  <c r="P875" i="2"/>
  <c r="Q984" i="2"/>
  <c r="P984" i="2"/>
  <c r="Q980" i="2"/>
  <c r="P980" i="2"/>
  <c r="P2334" i="2"/>
  <c r="Q2334" i="2"/>
  <c r="P2476" i="2"/>
  <c r="Q2476" i="2"/>
  <c r="P1814" i="2"/>
  <c r="Q1814" i="2"/>
  <c r="P2103" i="2"/>
  <c r="Q2103" i="2"/>
  <c r="P1527" i="2"/>
  <c r="Q1527" i="2"/>
  <c r="P1462" i="2"/>
  <c r="Q1462" i="2"/>
  <c r="P1524" i="2"/>
  <c r="Q1524" i="2"/>
  <c r="Q994" i="2"/>
  <c r="P994" i="2"/>
  <c r="P1386" i="2"/>
  <c r="Q1386" i="2"/>
  <c r="P2398" i="2"/>
  <c r="Q2398" i="2"/>
  <c r="P2385" i="2"/>
  <c r="Q2385" i="2"/>
  <c r="P1908" i="2"/>
  <c r="Q1908" i="2"/>
  <c r="P2427" i="2"/>
  <c r="Q2427" i="2"/>
  <c r="P2494" i="2"/>
  <c r="Q2494" i="2"/>
  <c r="P1507" i="2"/>
  <c r="Q1507" i="2"/>
  <c r="P2410" i="2"/>
  <c r="Q2410" i="2"/>
  <c r="P2489" i="2"/>
  <c r="Q2489" i="2"/>
  <c r="P2394" i="2"/>
  <c r="Q2394" i="2"/>
  <c r="P2212" i="2"/>
  <c r="Q2212" i="2"/>
  <c r="Q1221" i="2"/>
  <c r="P1221" i="2"/>
  <c r="P2459" i="2"/>
  <c r="Q2459" i="2"/>
  <c r="P2435" i="2"/>
  <c r="Q2435" i="2"/>
  <c r="P2173" i="2"/>
  <c r="Q2173" i="2"/>
  <c r="P1829" i="2"/>
  <c r="Q1829" i="2"/>
  <c r="P2318" i="2"/>
  <c r="Q2318" i="2"/>
  <c r="P2183" i="2"/>
  <c r="Q2183" i="2"/>
  <c r="P2052" i="2"/>
  <c r="Q2052" i="2"/>
  <c r="P1970" i="2"/>
  <c r="Q1970" i="2"/>
  <c r="Q1334" i="2"/>
  <c r="P1334" i="2"/>
  <c r="P1652" i="2"/>
  <c r="Q1652" i="2"/>
  <c r="P2303" i="2"/>
  <c r="Q2303" i="2"/>
  <c r="P2244" i="2"/>
  <c r="Q2244" i="2"/>
  <c r="P1954" i="2"/>
  <c r="Q1954" i="2"/>
  <c r="P1231" i="2"/>
  <c r="Q1231" i="2"/>
  <c r="P1907" i="2"/>
  <c r="Q1907" i="2"/>
  <c r="P1540" i="2"/>
  <c r="Q1540" i="2"/>
  <c r="P1442" i="2"/>
  <c r="Q1442" i="2"/>
  <c r="P1640" i="2"/>
  <c r="Q1640" i="2"/>
  <c r="P1691" i="2"/>
  <c r="Q1691" i="2"/>
  <c r="P1395" i="2"/>
  <c r="Q1395" i="2"/>
  <c r="P1806" i="2"/>
  <c r="Q1806" i="2"/>
  <c r="P1525" i="2"/>
  <c r="Q1525" i="2"/>
  <c r="P1528" i="2"/>
  <c r="Q1528" i="2"/>
  <c r="P1447" i="2"/>
  <c r="Q1447" i="2"/>
  <c r="P1402" i="2"/>
  <c r="Q1402" i="2"/>
  <c r="P1471" i="2"/>
  <c r="Q1471" i="2"/>
  <c r="P1341" i="2"/>
  <c r="Q1341" i="2"/>
  <c r="P1143" i="2"/>
  <c r="Q1143" i="2"/>
  <c r="Q1279" i="2"/>
  <c r="P1279" i="2"/>
  <c r="Q1044" i="2"/>
  <c r="P1044" i="2"/>
  <c r="Q902" i="2"/>
  <c r="P902" i="2"/>
  <c r="P892" i="2"/>
  <c r="Q892" i="2"/>
  <c r="P2396" i="2"/>
  <c r="Q2396" i="2"/>
  <c r="P2454" i="2"/>
  <c r="Q2454" i="2"/>
  <c r="P2383" i="2"/>
  <c r="Q2383" i="2"/>
  <c r="Q958" i="2"/>
  <c r="P958" i="2"/>
  <c r="P1893" i="2"/>
  <c r="Q1893" i="2"/>
  <c r="P1975" i="2"/>
  <c r="Q1975" i="2"/>
  <c r="P2423" i="2"/>
  <c r="Q2423" i="2"/>
  <c r="P2177" i="2"/>
  <c r="Q2177" i="2"/>
  <c r="P2027" i="2"/>
  <c r="Q2027" i="2"/>
  <c r="P2087" i="2"/>
  <c r="Q2087" i="2"/>
  <c r="P1646" i="2"/>
  <c r="Q1646" i="2"/>
  <c r="Q1010" i="2"/>
  <c r="P1010" i="2"/>
  <c r="P2018" i="2"/>
  <c r="Q2018" i="2"/>
  <c r="P2136" i="2"/>
  <c r="Q2136" i="2"/>
  <c r="P1853" i="2"/>
  <c r="Q1853" i="2"/>
  <c r="Q1144" i="2"/>
  <c r="P1144" i="2"/>
  <c r="P2015" i="2"/>
  <c r="Q2015" i="2"/>
  <c r="P1876" i="2"/>
  <c r="Q1876" i="2"/>
  <c r="P2475" i="2"/>
  <c r="Q2475" i="2"/>
  <c r="P2404" i="2"/>
  <c r="Q2404" i="2"/>
  <c r="P1985" i="2"/>
  <c r="Q1985" i="2"/>
  <c r="P1714" i="2"/>
  <c r="Q1714" i="2"/>
  <c r="P2478" i="2"/>
  <c r="Q2478" i="2"/>
  <c r="P2208" i="2"/>
  <c r="Q2208" i="2"/>
  <c r="P2056" i="2"/>
  <c r="Q2056" i="2"/>
  <c r="Q1217" i="2"/>
  <c r="P1217" i="2"/>
  <c r="P2382" i="2"/>
  <c r="Q2382" i="2"/>
  <c r="P1888" i="2"/>
  <c r="Q1888" i="2"/>
  <c r="P1750" i="2"/>
  <c r="Q1750" i="2"/>
  <c r="P2528" i="2"/>
  <c r="Q2528" i="2"/>
  <c r="P2363" i="2"/>
  <c r="Q2363" i="2"/>
  <c r="P2248" i="2"/>
  <c r="Q2248" i="2"/>
  <c r="P2316" i="2"/>
  <c r="Q2316" i="2"/>
  <c r="P2258" i="2"/>
  <c r="Q2258" i="2"/>
  <c r="P1533" i="2"/>
  <c r="Q1533" i="2"/>
  <c r="P2178" i="2"/>
  <c r="Q2178" i="2"/>
  <c r="P2023" i="2"/>
  <c r="Q2023" i="2"/>
  <c r="P1911" i="2"/>
  <c r="Q1911" i="2"/>
  <c r="P2048" i="2"/>
  <c r="Q2048" i="2"/>
  <c r="P1856" i="2"/>
  <c r="Q1856" i="2"/>
  <c r="P1538" i="2"/>
  <c r="Q1538" i="2"/>
  <c r="P2315" i="2"/>
  <c r="Q2315" i="2"/>
  <c r="P2237" i="2"/>
  <c r="Q2237" i="2"/>
  <c r="P2191" i="2"/>
  <c r="Q2191" i="2"/>
  <c r="P2120" i="2"/>
  <c r="Q2120" i="2"/>
  <c r="P1831" i="2"/>
  <c r="Q1831" i="2"/>
  <c r="P1718" i="2"/>
  <c r="Q1718" i="2"/>
  <c r="P1440" i="2"/>
  <c r="Q1440" i="2"/>
  <c r="Q1336" i="2"/>
  <c r="P1336" i="2"/>
  <c r="Q1216" i="2"/>
  <c r="P1216" i="2"/>
  <c r="Q1095" i="2"/>
  <c r="P1095" i="2"/>
  <c r="P1721" i="2"/>
  <c r="Q1721" i="2"/>
  <c r="Q1198" i="2"/>
  <c r="P1198" i="2"/>
  <c r="Q905" i="2"/>
  <c r="P905" i="2"/>
  <c r="P1686" i="2"/>
  <c r="Q1686" i="2"/>
  <c r="P1611" i="2"/>
  <c r="Q1611" i="2"/>
  <c r="P1534" i="2"/>
  <c r="Q1534" i="2"/>
  <c r="P1381" i="2"/>
  <c r="Q1381" i="2"/>
  <c r="P1303" i="2"/>
  <c r="Q1303" i="2"/>
  <c r="P1151" i="2"/>
  <c r="Q1151" i="2"/>
  <c r="P1849" i="2"/>
  <c r="Q1849" i="2"/>
  <c r="P1791" i="2"/>
  <c r="Q1791" i="2"/>
  <c r="P1662" i="2"/>
  <c r="Q1662" i="2"/>
  <c r="P1427" i="2"/>
  <c r="Q1427" i="2"/>
  <c r="Q1212" i="2"/>
  <c r="P1212" i="2"/>
  <c r="P1798" i="2"/>
  <c r="Q1798" i="2"/>
  <c r="P1520" i="2"/>
  <c r="Q1520" i="2"/>
  <c r="P1454" i="2"/>
  <c r="Q1454" i="2"/>
  <c r="P1390" i="2"/>
  <c r="Q1390" i="2"/>
  <c r="P1311" i="2"/>
  <c r="Q1311" i="2"/>
  <c r="Q1254" i="2"/>
  <c r="P1254" i="2"/>
  <c r="P1369" i="2"/>
  <c r="Q1369" i="2"/>
  <c r="Q1235" i="2"/>
  <c r="P1235" i="2"/>
  <c r="P1247" i="2"/>
  <c r="Q1247" i="2"/>
  <c r="Q1193" i="2"/>
  <c r="P1193" i="2"/>
  <c r="Q1162" i="2"/>
  <c r="P1162" i="2"/>
  <c r="Q1078" i="2"/>
  <c r="P1078" i="2"/>
  <c r="P1400" i="2"/>
  <c r="Q1400" i="2"/>
  <c r="P956" i="2"/>
  <c r="Q956" i="2"/>
  <c r="Q1277" i="2"/>
  <c r="P1277" i="2"/>
  <c r="P1169" i="2"/>
  <c r="Q1169" i="2"/>
  <c r="P1119" i="2"/>
  <c r="Q1119" i="2"/>
  <c r="Q959" i="2"/>
  <c r="P959" i="2"/>
  <c r="P1016" i="2"/>
  <c r="Q1016" i="2"/>
  <c r="Q950" i="2"/>
  <c r="P950" i="2"/>
  <c r="P1031" i="2"/>
  <c r="Q1031" i="2"/>
  <c r="Q1075" i="2"/>
  <c r="P1075" i="2"/>
  <c r="Q1013" i="2"/>
  <c r="P1013" i="2"/>
  <c r="Q941" i="2"/>
  <c r="P941" i="2"/>
  <c r="P891" i="2"/>
  <c r="Q891" i="2"/>
  <c r="Q888" i="2"/>
  <c r="P888" i="2"/>
  <c r="P2422" i="2"/>
  <c r="Q2422" i="2"/>
  <c r="P2365" i="2"/>
  <c r="Q2365" i="2"/>
  <c r="P2487" i="2"/>
  <c r="Q2487" i="2"/>
  <c r="P2467" i="2"/>
  <c r="Q2467" i="2"/>
  <c r="P1192" i="2"/>
  <c r="Q1192" i="2"/>
  <c r="P1423" i="2"/>
  <c r="Q1423" i="2"/>
  <c r="P1953" i="2"/>
  <c r="Q1953" i="2"/>
  <c r="P2458" i="2"/>
  <c r="Q2458" i="2"/>
  <c r="P2506" i="2"/>
  <c r="Q2506" i="2"/>
  <c r="P2324" i="2"/>
  <c r="Q2324" i="2"/>
  <c r="P1897" i="2"/>
  <c r="Q1897" i="2"/>
  <c r="P971" i="2"/>
  <c r="Q971" i="2"/>
  <c r="P2434" i="2"/>
  <c r="Q2434" i="2"/>
  <c r="P2501" i="2"/>
  <c r="Q2501" i="2"/>
  <c r="P2521" i="2"/>
  <c r="Q2521" i="2"/>
  <c r="P2080" i="2"/>
  <c r="Q2080" i="2"/>
  <c r="P1489" i="2"/>
  <c r="Q1489" i="2"/>
  <c r="P2296" i="2"/>
  <c r="Q2296" i="2"/>
  <c r="P1993" i="2"/>
  <c r="Q1993" i="2"/>
  <c r="Q1282" i="2"/>
  <c r="P1282" i="2"/>
  <c r="P1757" i="2"/>
  <c r="Q1757" i="2"/>
  <c r="P1960" i="2"/>
  <c r="Q1960" i="2"/>
  <c r="P1855" i="2"/>
  <c r="Q1855" i="2"/>
  <c r="P2190" i="2"/>
  <c r="Q2190" i="2"/>
  <c r="P2472" i="2"/>
  <c r="Q2472" i="2"/>
  <c r="P2035" i="2"/>
  <c r="Q2035" i="2"/>
  <c r="P1595" i="2"/>
  <c r="Q1595" i="2"/>
  <c r="Q1133" i="2"/>
  <c r="P1133" i="2"/>
  <c r="P2437" i="2"/>
  <c r="Q2437" i="2"/>
  <c r="P2355" i="2"/>
  <c r="Q2355" i="2"/>
  <c r="P2289" i="2"/>
  <c r="Q2289" i="2"/>
  <c r="P2230" i="2"/>
  <c r="Q2230" i="2"/>
  <c r="P2146" i="2"/>
  <c r="Q2146" i="2"/>
  <c r="P1976" i="2"/>
  <c r="Q1976" i="2"/>
  <c r="P1717" i="2"/>
  <c r="Q1717" i="2"/>
  <c r="P2154" i="2"/>
  <c r="Q2154" i="2"/>
  <c r="P1746" i="2"/>
  <c r="Q1746" i="2"/>
  <c r="P2455" i="2"/>
  <c r="Q2455" i="2"/>
  <c r="P2381" i="2"/>
  <c r="Q2381" i="2"/>
  <c r="P2101" i="2"/>
  <c r="Q2101" i="2"/>
  <c r="P1526" i="2"/>
  <c r="Q1526" i="2"/>
  <c r="P1178" i="2"/>
  <c r="Q1178" i="2"/>
  <c r="P2176" i="2"/>
  <c r="Q2176" i="2"/>
  <c r="P1957" i="2"/>
  <c r="Q1957" i="2"/>
  <c r="P1904" i="2"/>
  <c r="Q1904" i="2"/>
  <c r="P1843" i="2"/>
  <c r="Q1843" i="2"/>
  <c r="P1699" i="2"/>
  <c r="Q1699" i="2"/>
  <c r="P2282" i="2"/>
  <c r="Q2282" i="2"/>
  <c r="P2113" i="2"/>
  <c r="Q2113" i="2"/>
  <c r="P2042" i="2"/>
  <c r="Q2042" i="2"/>
  <c r="P1505" i="2"/>
  <c r="Q1505" i="2"/>
  <c r="P2370" i="2"/>
  <c r="Q2370" i="2"/>
  <c r="P2231" i="2"/>
  <c r="Q2231" i="2"/>
  <c r="P2046" i="2"/>
  <c r="Q2046" i="2"/>
  <c r="P1986" i="2"/>
  <c r="Q1986" i="2"/>
  <c r="P1744" i="2"/>
  <c r="Q1744" i="2"/>
  <c r="P2194" i="2"/>
  <c r="Q2194" i="2"/>
  <c r="P2096" i="2"/>
  <c r="Q2096" i="2"/>
  <c r="P2034" i="2"/>
  <c r="Q2034" i="2"/>
  <c r="P1934" i="2"/>
  <c r="Q1934" i="2"/>
  <c r="P1890" i="2"/>
  <c r="Q1890" i="2"/>
  <c r="P1825" i="2"/>
  <c r="Q1825" i="2"/>
  <c r="P1758" i="2"/>
  <c r="Q1758" i="2"/>
  <c r="P1709" i="2"/>
  <c r="Q1709" i="2"/>
  <c r="P1573" i="2"/>
  <c r="Q1573" i="2"/>
  <c r="P1501" i="2"/>
  <c r="Q1501" i="2"/>
  <c r="P1434" i="2"/>
  <c r="Q1434" i="2"/>
  <c r="Q1085" i="2"/>
  <c r="P1085" i="2"/>
  <c r="P1805" i="2"/>
  <c r="Q1805" i="2"/>
  <c r="P1763" i="2"/>
  <c r="Q1763" i="2"/>
  <c r="P1188" i="2"/>
  <c r="Q1188" i="2"/>
  <c r="Q893" i="2"/>
  <c r="P893" i="2"/>
  <c r="P1591" i="2"/>
  <c r="Q1591" i="2"/>
  <c r="Q1300" i="2"/>
  <c r="P1300" i="2"/>
  <c r="P1778" i="2"/>
  <c r="Q1778" i="2"/>
  <c r="P1715" i="2"/>
  <c r="Q1715" i="2"/>
  <c r="P1656" i="2"/>
  <c r="Q1656" i="2"/>
  <c r="P1578" i="2"/>
  <c r="Q1578" i="2"/>
  <c r="P1517" i="2"/>
  <c r="Q1517" i="2"/>
  <c r="P1451" i="2"/>
  <c r="Q1451" i="2"/>
  <c r="Q1309" i="2"/>
  <c r="P1309" i="2"/>
  <c r="Q935" i="2"/>
  <c r="P935" i="2"/>
  <c r="P1498" i="2"/>
  <c r="Q1498" i="2"/>
  <c r="P1459" i="2"/>
  <c r="Q1459" i="2"/>
  <c r="Q1283" i="2"/>
  <c r="P1283" i="2"/>
  <c r="Q1229" i="2"/>
  <c r="P1229" i="2"/>
  <c r="P1121" i="2"/>
  <c r="Q1121" i="2"/>
  <c r="P1508" i="2"/>
  <c r="Q1508" i="2"/>
  <c r="P1441" i="2"/>
  <c r="Q1441" i="2"/>
  <c r="P1375" i="2"/>
  <c r="Q1375" i="2"/>
  <c r="Q1241" i="2"/>
  <c r="P1241" i="2"/>
  <c r="P1189" i="2"/>
  <c r="Q1189" i="2"/>
  <c r="P1148" i="2"/>
  <c r="Q1148" i="2"/>
  <c r="Q988" i="2"/>
  <c r="P988" i="2"/>
  <c r="P1391" i="2"/>
  <c r="Q1391" i="2"/>
  <c r="Q1260" i="2"/>
  <c r="P1260" i="2"/>
  <c r="P1191" i="2"/>
  <c r="Q1191" i="2"/>
  <c r="Q1114" i="2"/>
  <c r="P1114" i="2"/>
  <c r="P1380" i="2"/>
  <c r="Q1380" i="2"/>
  <c r="P1275" i="2"/>
  <c r="Q1275" i="2"/>
  <c r="Q1250" i="2"/>
  <c r="P1250" i="2"/>
  <c r="P1160" i="2"/>
  <c r="Q1160" i="2"/>
  <c r="P914" i="2"/>
  <c r="Q914" i="2"/>
  <c r="Q1034" i="2"/>
  <c r="P1034" i="2"/>
  <c r="Q981" i="2"/>
  <c r="P981" i="2"/>
  <c r="P928" i="2"/>
  <c r="Q928" i="2"/>
  <c r="Q1014" i="2"/>
  <c r="P1014" i="2"/>
  <c r="Q948" i="2"/>
  <c r="P948" i="2"/>
  <c r="Q1029" i="2"/>
  <c r="P1029" i="2"/>
  <c r="Q964" i="2"/>
  <c r="P964" i="2"/>
  <c r="Q1140" i="2"/>
  <c r="P1140" i="2"/>
  <c r="Q1008" i="2"/>
  <c r="P1008" i="2"/>
  <c r="P969" i="2"/>
  <c r="Q969" i="2"/>
  <c r="P2512" i="2"/>
  <c r="Q2512" i="2"/>
  <c r="P2484" i="2"/>
  <c r="Q2484" i="2"/>
  <c r="P2213" i="2"/>
  <c r="Q2213" i="2"/>
  <c r="P2447" i="2"/>
  <c r="Q2447" i="2"/>
  <c r="P1835" i="2"/>
  <c r="Q1835" i="2"/>
  <c r="P2275" i="2"/>
  <c r="Q2275" i="2"/>
  <c r="P2477" i="2"/>
  <c r="Q2477" i="2"/>
  <c r="P2224" i="2"/>
  <c r="Q2224" i="2"/>
  <c r="P1961" i="2"/>
  <c r="Q1961" i="2"/>
  <c r="Q1255" i="2"/>
  <c r="P1255" i="2"/>
  <c r="P2351" i="2"/>
  <c r="Q2351" i="2"/>
  <c r="P1949" i="2"/>
  <c r="Q1949" i="2"/>
  <c r="P1830" i="2"/>
  <c r="Q1830" i="2"/>
  <c r="P1401" i="2"/>
  <c r="Q1401" i="2"/>
  <c r="P2468" i="2"/>
  <c r="Q2468" i="2"/>
  <c r="P2050" i="2"/>
  <c r="Q2050" i="2"/>
  <c r="P1899" i="2"/>
  <c r="Q1899" i="2"/>
  <c r="P2466" i="2"/>
  <c r="Q2466" i="2"/>
  <c r="P2344" i="2"/>
  <c r="Q2344" i="2"/>
  <c r="P2157" i="2"/>
  <c r="Q2157" i="2"/>
  <c r="P2419" i="2"/>
  <c r="Q2419" i="2"/>
  <c r="P2218" i="2"/>
  <c r="Q2218" i="2"/>
  <c r="P1865" i="2"/>
  <c r="Q1865" i="2"/>
  <c r="P2416" i="2"/>
  <c r="Q2416" i="2"/>
  <c r="P2321" i="2"/>
  <c r="Q2321" i="2"/>
  <c r="P2226" i="2"/>
  <c r="Q2226" i="2"/>
  <c r="P1962" i="2"/>
  <c r="Q1962" i="2"/>
  <c r="P2450" i="2"/>
  <c r="Q2450" i="2"/>
  <c r="P2375" i="2"/>
  <c r="Q2375" i="2"/>
  <c r="P2246" i="2"/>
  <c r="Q2246" i="2"/>
  <c r="P2148" i="2"/>
  <c r="Q2148" i="2"/>
  <c r="P2236" i="2"/>
  <c r="Q2236" i="2"/>
  <c r="P2172" i="2"/>
  <c r="Q2172" i="2"/>
  <c r="P2081" i="2"/>
  <c r="Q2081" i="2"/>
  <c r="P2001" i="2"/>
  <c r="Q2001" i="2"/>
  <c r="P1952" i="2"/>
  <c r="Q1952" i="2"/>
  <c r="P1790" i="2"/>
  <c r="Q1790" i="2"/>
  <c r="P1350" i="2"/>
  <c r="Q1350" i="2"/>
  <c r="P1155" i="2"/>
  <c r="Q1155" i="2"/>
  <c r="P2337" i="2"/>
  <c r="Q2337" i="2"/>
  <c r="P2021" i="2"/>
  <c r="Q2021" i="2"/>
  <c r="P1933" i="2"/>
  <c r="Q1933" i="2"/>
  <c r="P1637" i="2"/>
  <c r="Q1637" i="2"/>
  <c r="P1458" i="2"/>
  <c r="Q1458" i="2"/>
  <c r="Q1158" i="2"/>
  <c r="P1158" i="2"/>
  <c r="P2229" i="2"/>
  <c r="Q2229" i="2"/>
  <c r="P2184" i="2"/>
  <c r="Q2184" i="2"/>
  <c r="P2036" i="2"/>
  <c r="Q2036" i="2"/>
  <c r="P1982" i="2"/>
  <c r="Q1982" i="2"/>
  <c r="P1877" i="2"/>
  <c r="Q1877" i="2"/>
  <c r="P1698" i="2"/>
  <c r="Q1698" i="2"/>
  <c r="Q1161" i="2"/>
  <c r="P1161" i="2"/>
  <c r="P2192" i="2"/>
  <c r="Q2192" i="2"/>
  <c r="P1922" i="2"/>
  <c r="Q1922" i="2"/>
  <c r="P1882" i="2"/>
  <c r="Q1882" i="2"/>
  <c r="P1823" i="2"/>
  <c r="Q1823" i="2"/>
  <c r="P1621" i="2"/>
  <c r="Q1621" i="2"/>
  <c r="P1568" i="2"/>
  <c r="Q1568" i="2"/>
  <c r="Q1297" i="2"/>
  <c r="P1297" i="2"/>
  <c r="P1711" i="2"/>
  <c r="Q1711" i="2"/>
  <c r="P1118" i="2"/>
  <c r="Q1118" i="2"/>
  <c r="P1801" i="2"/>
  <c r="Q1801" i="2"/>
  <c r="P1671" i="2"/>
  <c r="Q1671" i="2"/>
  <c r="P1585" i="2"/>
  <c r="Q1585" i="2"/>
  <c r="P1511" i="2"/>
  <c r="Q1511" i="2"/>
  <c r="P1371" i="2"/>
  <c r="Q1371" i="2"/>
  <c r="P933" i="2"/>
  <c r="Q933" i="2"/>
  <c r="P1841" i="2"/>
  <c r="Q1841" i="2"/>
  <c r="P1706" i="2"/>
  <c r="Q1706" i="2"/>
  <c r="P1639" i="2"/>
  <c r="Q1639" i="2"/>
  <c r="P1113" i="2"/>
  <c r="Q1113" i="2"/>
  <c r="P1772" i="2"/>
  <c r="Q1772" i="2"/>
  <c r="P1515" i="2"/>
  <c r="Q1515" i="2"/>
  <c r="P1376" i="2"/>
  <c r="Q1376" i="2"/>
  <c r="P1307" i="2"/>
  <c r="Q1307" i="2"/>
  <c r="P1115" i="2"/>
  <c r="Q1115" i="2"/>
  <c r="P1492" i="2"/>
  <c r="Q1492" i="2"/>
  <c r="P1344" i="2"/>
  <c r="Q1344" i="2"/>
  <c r="Q1278" i="2"/>
  <c r="P1278" i="2"/>
  <c r="Q1215" i="2"/>
  <c r="P1215" i="2"/>
  <c r="P954" i="2"/>
  <c r="Q954" i="2"/>
  <c r="P1296" i="2"/>
  <c r="Q1296" i="2"/>
  <c r="P1225" i="2"/>
  <c r="Q1225" i="2"/>
  <c r="P1461" i="2"/>
  <c r="Q1461" i="2"/>
  <c r="P1389" i="2"/>
  <c r="Q1389" i="2"/>
  <c r="Q1251" i="2"/>
  <c r="P1251" i="2"/>
  <c r="Q1187" i="2"/>
  <c r="P1187" i="2"/>
  <c r="Q1096" i="2"/>
  <c r="P1096" i="2"/>
  <c r="Q944" i="2"/>
  <c r="P944" i="2"/>
  <c r="Q1232" i="2"/>
  <c r="P1232" i="2"/>
  <c r="Q1149" i="2"/>
  <c r="P1149" i="2"/>
  <c r="P1094" i="2"/>
  <c r="Q1094" i="2"/>
  <c r="Q1005" i="2"/>
  <c r="P1005" i="2"/>
  <c r="Q924" i="2"/>
  <c r="P924" i="2"/>
  <c r="P921" i="2"/>
  <c r="Q921" i="2"/>
  <c r="Q952" i="2"/>
  <c r="P952" i="2"/>
  <c r="Q1064" i="2"/>
  <c r="P1064" i="2"/>
  <c r="P1004" i="2"/>
  <c r="Q1004" i="2"/>
  <c r="Q934" i="2"/>
  <c r="P934" i="2"/>
  <c r="P1795" i="2"/>
  <c r="Q1795" i="2"/>
  <c r="P2481" i="2"/>
  <c r="Q2481" i="2"/>
  <c r="P2492" i="2"/>
  <c r="Q2492" i="2"/>
  <c r="P1769" i="2"/>
  <c r="Q1769" i="2"/>
  <c r="P2473" i="2"/>
  <c r="Q2473" i="2"/>
  <c r="P2293" i="2"/>
  <c r="Q2293" i="2"/>
  <c r="P2121" i="2"/>
  <c r="Q2121" i="2"/>
  <c r="Q877" i="2"/>
  <c r="P877" i="2"/>
  <c r="P1844" i="2"/>
  <c r="Q1844" i="2"/>
  <c r="P2372" i="2"/>
  <c r="Q2372" i="2"/>
  <c r="P2222" i="2"/>
  <c r="Q2222" i="2"/>
  <c r="P1958" i="2"/>
  <c r="Q1958" i="2"/>
  <c r="P1653" i="2"/>
  <c r="Q1653" i="2"/>
  <c r="P1942" i="2"/>
  <c r="Q1942" i="2"/>
  <c r="P1793" i="2"/>
  <c r="Q1793" i="2"/>
  <c r="P2531" i="2"/>
  <c r="Q2531" i="2"/>
  <c r="P2464" i="2"/>
  <c r="Q2464" i="2"/>
  <c r="P2295" i="2"/>
  <c r="Q2295" i="2"/>
  <c r="P1889" i="2"/>
  <c r="Q1889" i="2"/>
  <c r="P2507" i="2"/>
  <c r="Q2507" i="2"/>
  <c r="P2341" i="2"/>
  <c r="Q2341" i="2"/>
  <c r="P1998" i="2"/>
  <c r="Q1998" i="2"/>
  <c r="P1747" i="2"/>
  <c r="Q1747" i="2"/>
  <c r="P2519" i="2"/>
  <c r="Q2519" i="2"/>
  <c r="P2409" i="2"/>
  <c r="Q2409" i="2"/>
  <c r="P2338" i="2"/>
  <c r="Q2338" i="2"/>
  <c r="P2277" i="2"/>
  <c r="Q2277" i="2"/>
  <c r="P2105" i="2"/>
  <c r="Q2105" i="2"/>
  <c r="P1647" i="2"/>
  <c r="Q1647" i="2"/>
  <c r="P2513" i="2"/>
  <c r="Q2513" i="2"/>
  <c r="P2412" i="2"/>
  <c r="Q2412" i="2"/>
  <c r="P1956" i="2"/>
  <c r="Q1956" i="2"/>
  <c r="P1672" i="2"/>
  <c r="Q1672" i="2"/>
  <c r="P2505" i="2"/>
  <c r="Q2505" i="2"/>
  <c r="P2444" i="2"/>
  <c r="Q2444" i="2"/>
  <c r="P2373" i="2"/>
  <c r="Q2373" i="2"/>
  <c r="P2225" i="2"/>
  <c r="Q2225" i="2"/>
  <c r="P2090" i="2"/>
  <c r="Q2090" i="2"/>
  <c r="P1937" i="2"/>
  <c r="Q1937" i="2"/>
  <c r="P1785" i="2"/>
  <c r="Q1785" i="2"/>
  <c r="P1452" i="2"/>
  <c r="Q1452" i="2"/>
  <c r="P1152" i="2"/>
  <c r="Q1152" i="2"/>
  <c r="P2233" i="2"/>
  <c r="Q2233" i="2"/>
  <c r="P2167" i="2"/>
  <c r="Q2167" i="2"/>
  <c r="P2062" i="2"/>
  <c r="Q2062" i="2"/>
  <c r="P1940" i="2"/>
  <c r="Q1940" i="2"/>
  <c r="P2317" i="2"/>
  <c r="Q2317" i="2"/>
  <c r="P2205" i="2"/>
  <c r="Q2205" i="2"/>
  <c r="P2084" i="2"/>
  <c r="Q2084" i="2"/>
  <c r="P1634" i="2"/>
  <c r="Q1634" i="2"/>
  <c r="P1132" i="2"/>
  <c r="Q1132" i="2"/>
  <c r="P2162" i="2"/>
  <c r="Q2162" i="2"/>
  <c r="P2106" i="2"/>
  <c r="Q2106" i="2"/>
  <c r="P1977" i="2"/>
  <c r="Q1977" i="2"/>
  <c r="P2079" i="2"/>
  <c r="Q2079" i="2"/>
  <c r="P2016" i="2"/>
  <c r="Q2016" i="2"/>
  <c r="P1920" i="2"/>
  <c r="Q1920" i="2"/>
  <c r="P1868" i="2"/>
  <c r="Q1868" i="2"/>
  <c r="P1741" i="2"/>
  <c r="Q1741" i="2"/>
  <c r="P1700" i="2"/>
  <c r="Q1700" i="2"/>
  <c r="P1618" i="2"/>
  <c r="Q1618" i="2"/>
  <c r="P1410" i="2"/>
  <c r="Q1410" i="2"/>
  <c r="P1682" i="2"/>
  <c r="Q1682" i="2"/>
  <c r="P1609" i="2"/>
  <c r="Q1609" i="2"/>
  <c r="P1571" i="2"/>
  <c r="Q1571" i="2"/>
  <c r="P1779" i="2"/>
  <c r="Q1779" i="2"/>
  <c r="P1654" i="2"/>
  <c r="Q1654" i="2"/>
  <c r="P1577" i="2"/>
  <c r="Q1577" i="2"/>
  <c r="P1497" i="2"/>
  <c r="Q1497" i="2"/>
  <c r="P1366" i="2"/>
  <c r="Q1366" i="2"/>
  <c r="P1885" i="2"/>
  <c r="Q1885" i="2"/>
  <c r="P1626" i="2"/>
  <c r="Q1626" i="2"/>
  <c r="P1710" i="2"/>
  <c r="Q1710" i="2"/>
  <c r="P1645" i="2"/>
  <c r="Q1645" i="2"/>
  <c r="P1504" i="2"/>
  <c r="Q1504" i="2"/>
  <c r="Q1047" i="2"/>
  <c r="P1047" i="2"/>
  <c r="P1490" i="2"/>
  <c r="Q1490" i="2"/>
  <c r="P1433" i="2"/>
  <c r="Q1433" i="2"/>
  <c r="P1338" i="2"/>
  <c r="Q1338" i="2"/>
  <c r="P915" i="2"/>
  <c r="Q915" i="2"/>
  <c r="P1496" i="2"/>
  <c r="Q1496" i="2"/>
  <c r="P1205" i="2"/>
  <c r="Q1205" i="2"/>
  <c r="Q1183" i="2"/>
  <c r="P1183" i="2"/>
  <c r="P1125" i="2"/>
  <c r="Q1125" i="2"/>
  <c r="P899" i="2"/>
  <c r="Q899" i="2"/>
  <c r="P1457" i="2"/>
  <c r="Q1457" i="2"/>
  <c r="P1384" i="2"/>
  <c r="Q1384" i="2"/>
  <c r="Q1302" i="2"/>
  <c r="P1302" i="2"/>
  <c r="Q1243" i="2"/>
  <c r="P1243" i="2"/>
  <c r="P1368" i="2"/>
  <c r="Q1368" i="2"/>
  <c r="P1271" i="2"/>
  <c r="Q1271" i="2"/>
  <c r="Q1003" i="2"/>
  <c r="P1003" i="2"/>
  <c r="Q1021" i="2"/>
  <c r="P1021" i="2"/>
  <c r="P919" i="2"/>
  <c r="Q919" i="2"/>
  <c r="P910" i="2"/>
  <c r="Q910" i="2"/>
  <c r="P1067" i="2"/>
  <c r="Q1067" i="2"/>
  <c r="P885" i="2"/>
  <c r="Q885" i="2"/>
  <c r="P2429" i="2"/>
  <c r="Q2429" i="2"/>
  <c r="P2490" i="2"/>
  <c r="Q2490" i="2"/>
  <c r="P2068" i="2"/>
  <c r="Q2068" i="2"/>
  <c r="P2395" i="2"/>
  <c r="Q2395" i="2"/>
  <c r="P1740" i="2"/>
  <c r="Q1740" i="2"/>
  <c r="P2291" i="2"/>
  <c r="Q2291" i="2"/>
  <c r="P2058" i="2"/>
  <c r="Q2058" i="2"/>
  <c r="P2527" i="2"/>
  <c r="Q2527" i="2"/>
  <c r="P1988" i="2"/>
  <c r="Q1988" i="2"/>
  <c r="P1625" i="2"/>
  <c r="Q1625" i="2"/>
  <c r="P1981" i="2"/>
  <c r="Q1981" i="2"/>
  <c r="Q1194" i="2"/>
  <c r="P1194" i="2"/>
  <c r="P1913" i="2"/>
  <c r="Q1913" i="2"/>
  <c r="P2232" i="2"/>
  <c r="Q2232" i="2"/>
  <c r="P2088" i="2"/>
  <c r="Q2088" i="2"/>
  <c r="P1728" i="2"/>
  <c r="Q1728" i="2"/>
  <c r="P2460" i="2"/>
  <c r="Q2460" i="2"/>
  <c r="P2290" i="2"/>
  <c r="Q2290" i="2"/>
  <c r="P2041" i="2"/>
  <c r="Q2041" i="2"/>
  <c r="P1866" i="2"/>
  <c r="Q1866" i="2"/>
  <c r="P1288" i="2"/>
  <c r="Q1288" i="2"/>
  <c r="P2502" i="2"/>
  <c r="Q2502" i="2"/>
  <c r="P2336" i="2"/>
  <c r="Q2336" i="2"/>
  <c r="P2131" i="2"/>
  <c r="Q2131" i="2"/>
  <c r="P1921" i="2"/>
  <c r="Q1921" i="2"/>
  <c r="P2330" i="2"/>
  <c r="Q2330" i="2"/>
  <c r="P1485" i="2"/>
  <c r="Q1485" i="2"/>
  <c r="P2511" i="2"/>
  <c r="Q2511" i="2"/>
  <c r="P2294" i="2"/>
  <c r="Q2294" i="2"/>
  <c r="P2287" i="2"/>
  <c r="Q2287" i="2"/>
  <c r="P2215" i="2"/>
  <c r="Q2215" i="2"/>
  <c r="P2134" i="2"/>
  <c r="Q2134" i="2"/>
  <c r="P2069" i="2"/>
  <c r="Q2069" i="2"/>
  <c r="P2013" i="2"/>
  <c r="Q2013" i="2"/>
  <c r="P1929" i="2"/>
  <c r="Q1929" i="2"/>
  <c r="P1873" i="2"/>
  <c r="Q1873" i="2"/>
  <c r="P1683" i="2"/>
  <c r="Q1683" i="2"/>
  <c r="P1308" i="2"/>
  <c r="Q1308" i="2"/>
  <c r="P2368" i="2"/>
  <c r="Q2368" i="2"/>
  <c r="P2254" i="2"/>
  <c r="Q2254" i="2"/>
  <c r="P2203" i="2"/>
  <c r="Q2203" i="2"/>
  <c r="P1759" i="2"/>
  <c r="Q1759" i="2"/>
  <c r="P1417" i="2"/>
  <c r="Q1417" i="2"/>
  <c r="P2327" i="2"/>
  <c r="Q2327" i="2"/>
  <c r="P2151" i="2"/>
  <c r="Q2151" i="2"/>
  <c r="P1972" i="2"/>
  <c r="Q1972" i="2"/>
  <c r="P2076" i="2"/>
  <c r="Q2076" i="2"/>
  <c r="P1816" i="2"/>
  <c r="Q1816" i="2"/>
  <c r="P1739" i="2"/>
  <c r="Q1739" i="2"/>
  <c r="P1474" i="2"/>
  <c r="Q1474" i="2"/>
  <c r="P1284" i="2"/>
  <c r="Q1284" i="2"/>
  <c r="P1154" i="2"/>
  <c r="Q1154" i="2"/>
  <c r="Q1039" i="2"/>
  <c r="P1039" i="2"/>
  <c r="P1754" i="2"/>
  <c r="Q1754" i="2"/>
  <c r="P1667" i="2"/>
  <c r="Q1667" i="2"/>
  <c r="P1566" i="2"/>
  <c r="Q1566" i="2"/>
  <c r="P1460" i="2"/>
  <c r="Q1460" i="2"/>
  <c r="P1642" i="2"/>
  <c r="Q1642" i="2"/>
  <c r="P1557" i="2"/>
  <c r="Q1557" i="2"/>
  <c r="P1494" i="2"/>
  <c r="Q1494" i="2"/>
  <c r="P1819" i="2"/>
  <c r="Q1819" i="2"/>
  <c r="P1762" i="2"/>
  <c r="Q1762" i="2"/>
  <c r="P1679" i="2"/>
  <c r="Q1679" i="2"/>
  <c r="P1622" i="2"/>
  <c r="Q1622" i="2"/>
  <c r="P1499" i="2"/>
  <c r="Q1499" i="2"/>
  <c r="Q1248" i="2"/>
  <c r="P1248" i="2"/>
  <c r="Q1068" i="2"/>
  <c r="P1068" i="2"/>
  <c r="P1768" i="2"/>
  <c r="Q1768" i="2"/>
  <c r="P1641" i="2"/>
  <c r="Q1641" i="2"/>
  <c r="P1558" i="2"/>
  <c r="Q1558" i="2"/>
  <c r="P1484" i="2"/>
  <c r="Q1484" i="2"/>
  <c r="Q1287" i="2"/>
  <c r="P1287" i="2"/>
  <c r="Q1028" i="2"/>
  <c r="P1028" i="2"/>
  <c r="P922" i="2"/>
  <c r="Q922" i="2"/>
  <c r="P1480" i="2"/>
  <c r="Q1480" i="2"/>
  <c r="Q1333" i="2"/>
  <c r="P1333" i="2"/>
  <c r="P1256" i="2"/>
  <c r="Q1256" i="2"/>
  <c r="Q911" i="2"/>
  <c r="P911" i="2"/>
  <c r="P1362" i="2"/>
  <c r="Q1362" i="2"/>
  <c r="Q1174" i="2"/>
  <c r="P1174" i="2"/>
  <c r="P1486" i="2"/>
  <c r="Q1486" i="2"/>
  <c r="P1453" i="2"/>
  <c r="Q1453" i="2"/>
  <c r="P1379" i="2"/>
  <c r="Q1379" i="2"/>
  <c r="P1222" i="2"/>
  <c r="Q1222" i="2"/>
  <c r="Q926" i="2"/>
  <c r="P926" i="2"/>
  <c r="P1357" i="2"/>
  <c r="Q1357" i="2"/>
  <c r="P1305" i="2"/>
  <c r="Q1305" i="2"/>
  <c r="P1269" i="2"/>
  <c r="Q1269" i="2"/>
  <c r="Q1141" i="2"/>
  <c r="P1141" i="2"/>
  <c r="Q1065" i="2"/>
  <c r="P1065" i="2"/>
  <c r="Q1063" i="2"/>
  <c r="P1063" i="2"/>
  <c r="Q1019" i="2"/>
  <c r="P1019" i="2"/>
  <c r="Q889" i="2"/>
  <c r="P889" i="2"/>
  <c r="Q1006" i="2"/>
  <c r="P1006" i="2"/>
  <c r="Q1049" i="2"/>
  <c r="P1049" i="2"/>
  <c r="Q991" i="2"/>
  <c r="P991" i="2"/>
  <c r="P2284" i="2"/>
  <c r="Q2284" i="2"/>
  <c r="P2150" i="2"/>
  <c r="Q2150" i="2"/>
  <c r="P2445" i="2"/>
  <c r="Q2445" i="2"/>
  <c r="P1925" i="2"/>
  <c r="Q1925" i="2"/>
  <c r="P2391" i="2"/>
  <c r="Q2391" i="2"/>
  <c r="P977" i="2"/>
  <c r="Q977" i="2"/>
  <c r="P2108" i="2"/>
  <c r="Q2108" i="2"/>
  <c r="P1678" i="2"/>
  <c r="Q1678" i="2"/>
  <c r="P983" i="2"/>
  <c r="Q983" i="2"/>
  <c r="P1694" i="2"/>
  <c r="Q1694" i="2"/>
  <c r="P2524" i="2"/>
  <c r="Q2524" i="2"/>
  <c r="P2362" i="2"/>
  <c r="Q2362" i="2"/>
  <c r="P1576" i="2"/>
  <c r="Q1576" i="2"/>
  <c r="P2451" i="2"/>
  <c r="Q2451" i="2"/>
  <c r="P1896" i="2"/>
  <c r="Q1896" i="2"/>
  <c r="P2188" i="2"/>
  <c r="Q2188" i="2"/>
  <c r="P1903" i="2"/>
  <c r="Q1903" i="2"/>
  <c r="P2083" i="2"/>
  <c r="Q2083" i="2"/>
  <c r="P1519" i="2"/>
  <c r="Q1519" i="2"/>
  <c r="P1906" i="2"/>
  <c r="Q1906" i="2"/>
  <c r="P2091" i="2"/>
  <c r="Q2091" i="2"/>
  <c r="P2032" i="2"/>
  <c r="Q2032" i="2"/>
  <c r="P2117" i="2"/>
  <c r="Q2117" i="2"/>
  <c r="P1901" i="2"/>
  <c r="Q1901" i="2"/>
  <c r="P1673" i="2"/>
  <c r="Q1673" i="2"/>
  <c r="P2093" i="2"/>
  <c r="Q2093" i="2"/>
  <c r="P1917" i="2"/>
  <c r="Q1917" i="2"/>
  <c r="P2441" i="2"/>
  <c r="Q2441" i="2"/>
  <c r="P2273" i="2"/>
  <c r="Q2273" i="2"/>
  <c r="P2195" i="2"/>
  <c r="Q2195" i="2"/>
  <c r="P2210" i="2"/>
  <c r="Q2210" i="2"/>
  <c r="P1926" i="2"/>
  <c r="Q1926" i="2"/>
  <c r="P1745" i="2"/>
  <c r="Q1745" i="2"/>
  <c r="P1597" i="2"/>
  <c r="Q1597" i="2"/>
  <c r="Q920" i="2"/>
  <c r="P920" i="2"/>
  <c r="P2160" i="2"/>
  <c r="Q2160" i="2"/>
  <c r="P2040" i="2"/>
  <c r="Q2040" i="2"/>
  <c r="P1861" i="2"/>
  <c r="Q1861" i="2"/>
  <c r="P1432" i="2"/>
  <c r="Q1432" i="2"/>
  <c r="Q1295" i="2"/>
  <c r="P1295" i="2"/>
  <c r="P2198" i="2"/>
  <c r="Q2198" i="2"/>
  <c r="P2132" i="2"/>
  <c r="Q2132" i="2"/>
  <c r="P1887" i="2"/>
  <c r="Q1887" i="2"/>
  <c r="P1722" i="2"/>
  <c r="Q1722" i="2"/>
  <c r="P2214" i="2"/>
  <c r="Q2214" i="2"/>
  <c r="P2089" i="2"/>
  <c r="Q2089" i="2"/>
  <c r="P1965" i="2"/>
  <c r="Q1965" i="2"/>
  <c r="P1836" i="2"/>
  <c r="Q1836" i="2"/>
  <c r="P2143" i="2"/>
  <c r="Q2143" i="2"/>
  <c r="P1915" i="2"/>
  <c r="Q1915" i="2"/>
  <c r="P1858" i="2"/>
  <c r="Q1858" i="2"/>
  <c r="P1687" i="2"/>
  <c r="Q1687" i="2"/>
  <c r="P1594" i="2"/>
  <c r="Q1594" i="2"/>
  <c r="P1549" i="2"/>
  <c r="Q1549" i="2"/>
  <c r="P1464" i="2"/>
  <c r="Q1464" i="2"/>
  <c r="P1393" i="2"/>
  <c r="Q1393" i="2"/>
  <c r="Q942" i="2"/>
  <c r="P942" i="2"/>
  <c r="P1752" i="2"/>
  <c r="Q1752" i="2"/>
  <c r="P1659" i="2"/>
  <c r="Q1659" i="2"/>
  <c r="P1564" i="2"/>
  <c r="Q1564" i="2"/>
  <c r="P1450" i="2"/>
  <c r="Q1450" i="2"/>
  <c r="Q1240" i="2"/>
  <c r="P1240" i="2"/>
  <c r="P1624" i="2"/>
  <c r="Q1624" i="2"/>
  <c r="P1542" i="2"/>
  <c r="Q1542" i="2"/>
  <c r="Q1226" i="2"/>
  <c r="P1226" i="2"/>
  <c r="P1675" i="2"/>
  <c r="Q1675" i="2"/>
  <c r="P1026" i="2"/>
  <c r="Q1026" i="2"/>
  <c r="P1702" i="2"/>
  <c r="Q1702" i="2"/>
  <c r="P1552" i="2"/>
  <c r="Q1552" i="2"/>
  <c r="P1482" i="2"/>
  <c r="Q1482" i="2"/>
  <c r="P1177" i="2"/>
  <c r="Q1177" i="2"/>
  <c r="P1015" i="2"/>
  <c r="Q1015" i="2"/>
  <c r="P1329" i="2"/>
  <c r="Q1329" i="2"/>
  <c r="Q1179" i="2"/>
  <c r="P1179" i="2"/>
  <c r="P876" i="2"/>
  <c r="Q876" i="2"/>
  <c r="P1455" i="2"/>
  <c r="Q1455" i="2"/>
  <c r="Q1262" i="2"/>
  <c r="P1262" i="2"/>
  <c r="Q1099" i="2"/>
  <c r="P1099" i="2"/>
  <c r="Q1030" i="2"/>
  <c r="P1030" i="2"/>
  <c r="P1535" i="2"/>
  <c r="Q1535" i="2"/>
  <c r="P1360" i="2"/>
  <c r="Q1360" i="2"/>
  <c r="P1301" i="2"/>
  <c r="Q1301" i="2"/>
  <c r="Q1267" i="2"/>
  <c r="P1267" i="2"/>
  <c r="Q979" i="2"/>
  <c r="P979" i="2"/>
  <c r="P1058" i="2"/>
  <c r="Q1058" i="2"/>
  <c r="Q1088" i="2"/>
  <c r="P1088" i="2"/>
  <c r="P986" i="2"/>
  <c r="Q986" i="2"/>
  <c r="Q916" i="2"/>
  <c r="P916" i="2"/>
  <c r="P2428" i="2"/>
  <c r="Q2428" i="2"/>
  <c r="P1923" i="2"/>
  <c r="Q1923" i="2"/>
  <c r="P2078" i="2"/>
  <c r="Q2078" i="2"/>
  <c r="P1660" i="2"/>
  <c r="Q1660" i="2"/>
  <c r="P2406" i="2"/>
  <c r="Q2406" i="2"/>
  <c r="P2141" i="2"/>
  <c r="Q2141" i="2"/>
  <c r="P2482" i="2"/>
  <c r="Q2482" i="2"/>
  <c r="P1604" i="2"/>
  <c r="Q1604" i="2"/>
  <c r="P2306" i="2"/>
  <c r="Q2306" i="2"/>
  <c r="P1735" i="2"/>
  <c r="Q1735" i="2"/>
  <c r="P2115" i="2"/>
  <c r="Q2115" i="2"/>
  <c r="P1983" i="2"/>
  <c r="Q1983" i="2"/>
  <c r="P1397" i="2"/>
  <c r="Q1397" i="2"/>
  <c r="P1602" i="2"/>
  <c r="Q1602" i="2"/>
  <c r="P2415" i="2"/>
  <c r="Q2415" i="2"/>
  <c r="P2070" i="2"/>
  <c r="Q2070" i="2"/>
  <c r="P2022" i="2"/>
  <c r="Q2022" i="2"/>
  <c r="P1824" i="2"/>
  <c r="Q1824" i="2"/>
  <c r="Q1120" i="2"/>
  <c r="P1120" i="2"/>
  <c r="P2493" i="2"/>
  <c r="Q2493" i="2"/>
  <c r="P2431" i="2"/>
  <c r="Q2431" i="2"/>
  <c r="P2082" i="2"/>
  <c r="Q2082" i="2"/>
  <c r="P1635" i="2"/>
  <c r="Q1635" i="2"/>
  <c r="P2251" i="2"/>
  <c r="Q2251" i="2"/>
  <c r="P1910" i="2"/>
  <c r="Q1910" i="2"/>
  <c r="P1782" i="2"/>
  <c r="Q1782" i="2"/>
  <c r="Q1167" i="2"/>
  <c r="P1167" i="2"/>
  <c r="P2488" i="2"/>
  <c r="Q2488" i="2"/>
  <c r="P2400" i="2"/>
  <c r="Q2400" i="2"/>
  <c r="P2179" i="2"/>
  <c r="Q2179" i="2"/>
  <c r="P1481" i="2"/>
  <c r="Q1481" i="2"/>
  <c r="P2485" i="2"/>
  <c r="Q2485" i="2"/>
  <c r="P2424" i="2"/>
  <c r="Q2424" i="2"/>
  <c r="P2206" i="2"/>
  <c r="Q2206" i="2"/>
  <c r="P2064" i="2"/>
  <c r="Q2064" i="2"/>
  <c r="P1738" i="2"/>
  <c r="Q1738" i="2"/>
  <c r="P1587" i="2"/>
  <c r="Q1587" i="2"/>
  <c r="P1348" i="2"/>
  <c r="Q1348" i="2"/>
  <c r="P2189" i="2"/>
  <c r="Q2189" i="2"/>
  <c r="P2033" i="2"/>
  <c r="Q2033" i="2"/>
  <c r="P1984" i="2"/>
  <c r="Q1984" i="2"/>
  <c r="P1655" i="2"/>
  <c r="Q1655" i="2"/>
  <c r="P1430" i="2"/>
  <c r="Q1430" i="2"/>
  <c r="P1292" i="2"/>
  <c r="Q1292" i="2"/>
  <c r="P2307" i="2"/>
  <c r="Q2307" i="2"/>
  <c r="P2193" i="2"/>
  <c r="Q2193" i="2"/>
  <c r="P2129" i="2"/>
  <c r="Q2129" i="2"/>
  <c r="P1969" i="2"/>
  <c r="Q1969" i="2"/>
  <c r="P1810" i="2"/>
  <c r="Q1810" i="2"/>
  <c r="P1688" i="2"/>
  <c r="Q1688" i="2"/>
  <c r="Q1052" i="2"/>
  <c r="P1052" i="2"/>
  <c r="P2209" i="2"/>
  <c r="Q2209" i="2"/>
  <c r="P2137" i="2"/>
  <c r="Q2137" i="2"/>
  <c r="P1822" i="2"/>
  <c r="Q1822" i="2"/>
  <c r="P1574" i="2"/>
  <c r="Q1574" i="2"/>
  <c r="P1794" i="2"/>
  <c r="Q1794" i="2"/>
  <c r="P1135" i="2"/>
  <c r="Q1135" i="2"/>
  <c r="P923" i="2"/>
  <c r="Q923" i="2"/>
  <c r="P1781" i="2"/>
  <c r="Q1781" i="2"/>
  <c r="Q992" i="2"/>
  <c r="P992" i="2"/>
  <c r="P1415" i="2"/>
  <c r="Q1415" i="2"/>
  <c r="P1318" i="2"/>
  <c r="Q1318" i="2"/>
  <c r="P1182" i="2"/>
  <c r="Q1182" i="2"/>
  <c r="P1811" i="2"/>
  <c r="Q1811" i="2"/>
  <c r="P1666" i="2"/>
  <c r="Q1666" i="2"/>
  <c r="P1620" i="2"/>
  <c r="Q1620" i="2"/>
  <c r="P1476" i="2"/>
  <c r="Q1476" i="2"/>
  <c r="P1412" i="2"/>
  <c r="Q1412" i="2"/>
  <c r="P1281" i="2"/>
  <c r="Q1281" i="2"/>
  <c r="Q1092" i="2"/>
  <c r="P1092" i="2"/>
  <c r="P1470" i="2"/>
  <c r="Q1470" i="2"/>
  <c r="Q1326" i="2"/>
  <c r="P1326" i="2"/>
  <c r="P1071" i="2"/>
  <c r="Q1071" i="2"/>
  <c r="P1530" i="2"/>
  <c r="Q1530" i="2"/>
  <c r="P1449" i="2"/>
  <c r="Q1449" i="2"/>
  <c r="P1020" i="2"/>
  <c r="Q1020" i="2"/>
  <c r="P1478" i="2"/>
  <c r="Q1478" i="2"/>
  <c r="P1414" i="2"/>
  <c r="Q1414" i="2"/>
  <c r="P1355" i="2"/>
  <c r="Q1355" i="2"/>
  <c r="P1286" i="2"/>
  <c r="Q1286" i="2"/>
  <c r="P946" i="2"/>
  <c r="Q946" i="2"/>
  <c r="P966" i="2"/>
  <c r="Q966" i="2"/>
  <c r="P901" i="2"/>
  <c r="Q901" i="2"/>
  <c r="Q907" i="2"/>
  <c r="P907" i="2"/>
  <c r="P894" i="2"/>
  <c r="Q894" i="2"/>
  <c r="P1820" i="2"/>
  <c r="Q1820" i="2"/>
  <c r="P1797" i="2"/>
  <c r="Q1797" i="2"/>
  <c r="P2168" i="2"/>
  <c r="Q2168" i="2"/>
  <c r="P2442" i="2"/>
  <c r="Q2442" i="2"/>
  <c r="P2471" i="2"/>
  <c r="Q2471" i="2"/>
  <c r="P2071" i="2"/>
  <c r="Q2071" i="2"/>
  <c r="P1632" i="2"/>
  <c r="Q1632" i="2"/>
  <c r="P2377" i="2"/>
  <c r="Q2377" i="2"/>
  <c r="P2247" i="2"/>
  <c r="Q2247" i="2"/>
  <c r="P2530" i="2"/>
  <c r="Q2530" i="2"/>
  <c r="P2030" i="2"/>
  <c r="Q2030" i="2"/>
  <c r="P2432" i="2"/>
  <c r="Q2432" i="2"/>
  <c r="P1025" i="2"/>
  <c r="Q1025" i="2"/>
  <c r="P2039" i="2"/>
  <c r="Q2039" i="2"/>
  <c r="P1939" i="2"/>
  <c r="Q1939" i="2"/>
  <c r="Q1147" i="2"/>
  <c r="P1147" i="2"/>
  <c r="P2017" i="2"/>
  <c r="Q2017" i="2"/>
  <c r="P1553" i="2"/>
  <c r="Q1553" i="2"/>
  <c r="P2234" i="2"/>
  <c r="Q2234" i="2"/>
  <c r="P2063" i="2"/>
  <c r="Q2063" i="2"/>
  <c r="P2000" i="2"/>
  <c r="Q2000" i="2"/>
  <c r="P1800" i="2"/>
  <c r="Q1800" i="2"/>
  <c r="P1002" i="2"/>
  <c r="Q1002" i="2"/>
  <c r="P2073" i="2"/>
  <c r="Q2073" i="2"/>
  <c r="P1862" i="2"/>
  <c r="Q1862" i="2"/>
  <c r="P1623" i="2"/>
  <c r="Q1623" i="2"/>
  <c r="P2245" i="2"/>
  <c r="Q2245" i="2"/>
  <c r="P2164" i="2"/>
  <c r="Q2164" i="2"/>
  <c r="P1994" i="2"/>
  <c r="Q1994" i="2"/>
  <c r="P1898" i="2"/>
  <c r="Q1898" i="2"/>
  <c r="P1775" i="2"/>
  <c r="Q1775" i="2"/>
  <c r="P2486" i="2"/>
  <c r="Q2486" i="2"/>
  <c r="P1438" i="2"/>
  <c r="Q1438" i="2"/>
  <c r="P2114" i="2"/>
  <c r="Q2114" i="2"/>
  <c r="P1881" i="2"/>
  <c r="Q1881" i="2"/>
  <c r="P1536" i="2"/>
  <c r="Q1536" i="2"/>
  <c r="P2272" i="2"/>
  <c r="Q2272" i="2"/>
  <c r="P2187" i="2"/>
  <c r="Q2187" i="2"/>
  <c r="P2107" i="2"/>
  <c r="Q2107" i="2"/>
  <c r="P1708" i="2"/>
  <c r="Q1708" i="2"/>
  <c r="P1387" i="2"/>
  <c r="Q1387" i="2"/>
  <c r="Q1266" i="2"/>
  <c r="P1266" i="2"/>
  <c r="P2174" i="2"/>
  <c r="Q2174" i="2"/>
  <c r="P2051" i="2"/>
  <c r="Q2051" i="2"/>
  <c r="P1870" i="2"/>
  <c r="Q1870" i="2"/>
  <c r="P1802" i="2"/>
  <c r="Q1802" i="2"/>
  <c r="P2319" i="2"/>
  <c r="Q2319" i="2"/>
  <c r="P2257" i="2"/>
  <c r="Q2257" i="2"/>
  <c r="P2196" i="2"/>
  <c r="Q2196" i="2"/>
  <c r="P1995" i="2"/>
  <c r="Q1995" i="2"/>
  <c r="P1948" i="2"/>
  <c r="Q1948" i="2"/>
  <c r="P1808" i="2"/>
  <c r="Q1808" i="2"/>
  <c r="P1561" i="2"/>
  <c r="Q1561" i="2"/>
  <c r="P1327" i="2"/>
  <c r="Q1327" i="2"/>
  <c r="P2202" i="2"/>
  <c r="Q2202" i="2"/>
  <c r="P2112" i="2"/>
  <c r="Q2112" i="2"/>
  <c r="P2049" i="2"/>
  <c r="Q2049" i="2"/>
  <c r="P1964" i="2"/>
  <c r="Q1964" i="2"/>
  <c r="P1833" i="2"/>
  <c r="Q1833" i="2"/>
  <c r="P1774" i="2"/>
  <c r="Q1774" i="2"/>
  <c r="P1588" i="2"/>
  <c r="Q1588" i="2"/>
  <c r="P1342" i="2"/>
  <c r="Q1342" i="2"/>
  <c r="P1227" i="2"/>
  <c r="Q1227" i="2"/>
  <c r="Q1126" i="2"/>
  <c r="P1126" i="2"/>
  <c r="Q898" i="2"/>
  <c r="P898" i="2"/>
  <c r="P1737" i="2"/>
  <c r="Q1737" i="2"/>
  <c r="P1596" i="2"/>
  <c r="Q1596" i="2"/>
  <c r="P1551" i="2"/>
  <c r="Q1551" i="2"/>
  <c r="P1223" i="2"/>
  <c r="Q1223" i="2"/>
  <c r="P930" i="2"/>
  <c r="Q930" i="2"/>
  <c r="Q1312" i="2"/>
  <c r="P1312" i="2"/>
  <c r="P1163" i="2"/>
  <c r="Q1163" i="2"/>
  <c r="P1863" i="2"/>
  <c r="Q1863" i="2"/>
  <c r="P1809" i="2"/>
  <c r="Q1809" i="2"/>
  <c r="P1598" i="2"/>
  <c r="Q1598" i="2"/>
  <c r="P1436" i="2"/>
  <c r="Q1436" i="2"/>
  <c r="P1236" i="2"/>
  <c r="Q1236" i="2"/>
  <c r="P1733" i="2"/>
  <c r="Q1733" i="2"/>
  <c r="P1680" i="2"/>
  <c r="Q1680" i="2"/>
  <c r="P1606" i="2"/>
  <c r="Q1606" i="2"/>
  <c r="P1456" i="2"/>
  <c r="Q1456" i="2"/>
  <c r="P1394" i="2"/>
  <c r="Q1394" i="2"/>
  <c r="Q1314" i="2"/>
  <c r="P1314" i="2"/>
  <c r="P1467" i="2"/>
  <c r="Q1467" i="2"/>
  <c r="P1392" i="2"/>
  <c r="Q1392" i="2"/>
  <c r="P1249" i="2"/>
  <c r="Q1249" i="2"/>
  <c r="Q1195" i="2"/>
  <c r="P1195" i="2"/>
  <c r="P1081" i="2"/>
  <c r="Q1081" i="2"/>
  <c r="Q1209" i="2"/>
  <c r="P1209" i="2"/>
  <c r="P990" i="2"/>
  <c r="Q990" i="2"/>
  <c r="P1388" i="2"/>
  <c r="Q1388" i="2"/>
  <c r="P1171" i="2"/>
  <c r="Q1171" i="2"/>
  <c r="P967" i="2"/>
  <c r="Q967" i="2"/>
  <c r="Q1042" i="2"/>
  <c r="P1042" i="2"/>
  <c r="Q943" i="2"/>
  <c r="P943" i="2"/>
  <c r="Q957" i="2"/>
  <c r="P957" i="2"/>
  <c r="Q1100" i="2"/>
  <c r="P1100" i="2"/>
  <c r="P1048" i="2"/>
  <c r="Q1048" i="2"/>
  <c r="P884" i="2"/>
  <c r="Q884" i="2"/>
  <c r="Q1022" i="2"/>
  <c r="P1022" i="2"/>
  <c r="P929" i="2"/>
  <c r="Q929" i="2"/>
  <c r="AF10" i="1"/>
  <c r="A2" i="2"/>
  <c r="J2529" i="2" l="1"/>
  <c r="K2530" i="2"/>
  <c r="L2530" i="2" s="1"/>
  <c r="M2530" i="2" s="1"/>
  <c r="F8" i="2"/>
  <c r="J2528" i="2" l="1"/>
  <c r="K2529" i="2"/>
  <c r="L2529" i="2" s="1"/>
  <c r="M2529" i="2" s="1"/>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E331" i="2"/>
  <c r="B331" i="2"/>
  <c r="B330" i="2"/>
  <c r="B329" i="2"/>
  <c r="B328" i="2"/>
  <c r="B327" i="2"/>
  <c r="B326" i="2"/>
  <c r="B325" i="2"/>
  <c r="B324" i="2"/>
  <c r="B323" i="2"/>
  <c r="B322" i="2"/>
  <c r="B321" i="2"/>
  <c r="B320" i="2"/>
  <c r="B319" i="2"/>
  <c r="B318" i="2"/>
  <c r="B317" i="2"/>
  <c r="B316" i="2"/>
  <c r="B315" i="2"/>
  <c r="B314" i="2"/>
  <c r="B313" i="2"/>
  <c r="F312" i="2"/>
  <c r="B312" i="2"/>
  <c r="B311" i="2"/>
  <c r="B310" i="2"/>
  <c r="B309" i="2"/>
  <c r="B308" i="2"/>
  <c r="E307"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F219"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F123"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E95"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E55" i="2"/>
  <c r="B55" i="2"/>
  <c r="B54" i="2"/>
  <c r="B53" i="2"/>
  <c r="B52" i="2"/>
  <c r="F51" i="2"/>
  <c r="B51" i="2"/>
  <c r="B50" i="2"/>
  <c r="B49" i="2"/>
  <c r="B48" i="2"/>
  <c r="B47" i="2"/>
  <c r="B46" i="2"/>
  <c r="B45" i="2"/>
  <c r="B44" i="2"/>
  <c r="D43" i="2"/>
  <c r="B43" i="2"/>
  <c r="D42" i="2"/>
  <c r="B42" i="2"/>
  <c r="B41" i="2"/>
  <c r="B40" i="2"/>
  <c r="B39" i="2"/>
  <c r="B38" i="2"/>
  <c r="B37" i="2"/>
  <c r="B36" i="2"/>
  <c r="B35" i="2"/>
  <c r="B34" i="2"/>
  <c r="B33" i="2"/>
  <c r="E25" i="2"/>
  <c r="F7" i="2"/>
  <c r="A6" i="2"/>
  <c r="F873" i="2"/>
  <c r="E873" i="2"/>
  <c r="D873" i="2"/>
  <c r="F872" i="2"/>
  <c r="E872" i="2"/>
  <c r="D872" i="2"/>
  <c r="G872" i="2"/>
  <c r="E871" i="2"/>
  <c r="D871" i="2"/>
  <c r="G871" i="2"/>
  <c r="E868" i="2"/>
  <c r="G868" i="2"/>
  <c r="G867" i="2"/>
  <c r="F867" i="2"/>
  <c r="E867" i="2"/>
  <c r="D867" i="2"/>
  <c r="G866" i="2"/>
  <c r="F866" i="2"/>
  <c r="E866" i="2"/>
  <c r="D866" i="2"/>
  <c r="F865" i="2"/>
  <c r="E865" i="2"/>
  <c r="D865" i="2"/>
  <c r="F864" i="2"/>
  <c r="E864" i="2"/>
  <c r="D864" i="2"/>
  <c r="G864" i="2"/>
  <c r="E863" i="2"/>
  <c r="D863" i="2"/>
  <c r="G863" i="2"/>
  <c r="E860" i="2"/>
  <c r="G860" i="2"/>
  <c r="G859" i="2"/>
  <c r="F859" i="2"/>
  <c r="E859" i="2"/>
  <c r="D859" i="2"/>
  <c r="G858" i="2"/>
  <c r="F858" i="2"/>
  <c r="E858" i="2"/>
  <c r="D858" i="2"/>
  <c r="F857" i="2"/>
  <c r="E857" i="2"/>
  <c r="D857" i="2"/>
  <c r="F856" i="2"/>
  <c r="E856" i="2"/>
  <c r="D856" i="2"/>
  <c r="G856" i="2"/>
  <c r="E855" i="2"/>
  <c r="D855" i="2"/>
  <c r="G855" i="2"/>
  <c r="E852" i="2"/>
  <c r="G852" i="2"/>
  <c r="G851" i="2"/>
  <c r="F851" i="2"/>
  <c r="E851" i="2"/>
  <c r="D851" i="2"/>
  <c r="G850" i="2"/>
  <c r="F850" i="2"/>
  <c r="D850" i="2"/>
  <c r="F849" i="2"/>
  <c r="E849" i="2"/>
  <c r="D849" i="2"/>
  <c r="F848" i="2"/>
  <c r="E848" i="2"/>
  <c r="D848" i="2"/>
  <c r="G848" i="2"/>
  <c r="E847" i="2"/>
  <c r="D847" i="2"/>
  <c r="G847" i="2"/>
  <c r="E844" i="2"/>
  <c r="G844" i="2"/>
  <c r="G843" i="2"/>
  <c r="F843" i="2"/>
  <c r="E843" i="2"/>
  <c r="D843" i="2"/>
  <c r="G842" i="2"/>
  <c r="F842" i="2"/>
  <c r="E842" i="2"/>
  <c r="D842" i="2"/>
  <c r="F841" i="2"/>
  <c r="E841" i="2"/>
  <c r="D841" i="2"/>
  <c r="F840" i="2"/>
  <c r="E840" i="2"/>
  <c r="D840" i="2"/>
  <c r="G840" i="2"/>
  <c r="E839" i="2"/>
  <c r="D839" i="2"/>
  <c r="G839" i="2"/>
  <c r="E836" i="2"/>
  <c r="G836" i="2"/>
  <c r="G835" i="2"/>
  <c r="F835" i="2"/>
  <c r="E835" i="2"/>
  <c r="D835" i="2"/>
  <c r="G834" i="2"/>
  <c r="F834" i="2"/>
  <c r="E834" i="2"/>
  <c r="D834" i="2"/>
  <c r="F833" i="2"/>
  <c r="E833" i="2"/>
  <c r="D833" i="2"/>
  <c r="F832" i="2"/>
  <c r="E832" i="2"/>
  <c r="D832" i="2"/>
  <c r="G832" i="2"/>
  <c r="E831" i="2"/>
  <c r="D831" i="2"/>
  <c r="G831" i="2"/>
  <c r="E828" i="2"/>
  <c r="G828" i="2"/>
  <c r="G827" i="2"/>
  <c r="F827" i="2"/>
  <c r="E827" i="2"/>
  <c r="D827" i="2"/>
  <c r="G826" i="2"/>
  <c r="F826" i="2"/>
  <c r="E826" i="2"/>
  <c r="D826" i="2"/>
  <c r="F825" i="2"/>
  <c r="E825" i="2"/>
  <c r="D825" i="2"/>
  <c r="F824" i="2"/>
  <c r="E824" i="2"/>
  <c r="D824" i="2"/>
  <c r="G824" i="2"/>
  <c r="E823" i="2"/>
  <c r="D823" i="2"/>
  <c r="G823" i="2"/>
  <c r="E820" i="2"/>
  <c r="G820" i="2"/>
  <c r="G819" i="2"/>
  <c r="F819" i="2"/>
  <c r="E819" i="2"/>
  <c r="D819" i="2"/>
  <c r="G818" i="2"/>
  <c r="F818" i="2"/>
  <c r="E818" i="2"/>
  <c r="D818" i="2"/>
  <c r="F817" i="2"/>
  <c r="E817" i="2"/>
  <c r="D817" i="2"/>
  <c r="F816" i="2"/>
  <c r="E816" i="2"/>
  <c r="D816" i="2"/>
  <c r="G816" i="2"/>
  <c r="E815" i="2"/>
  <c r="D815" i="2"/>
  <c r="G815" i="2"/>
  <c r="E812" i="2"/>
  <c r="G812" i="2"/>
  <c r="G811" i="2"/>
  <c r="F811" i="2"/>
  <c r="E811" i="2"/>
  <c r="D811" i="2"/>
  <c r="G810" i="2"/>
  <c r="F810" i="2"/>
  <c r="E810" i="2"/>
  <c r="D810" i="2"/>
  <c r="F809" i="2"/>
  <c r="E809" i="2"/>
  <c r="D809" i="2"/>
  <c r="F808" i="2"/>
  <c r="E808" i="2"/>
  <c r="D808" i="2"/>
  <c r="G808" i="2"/>
  <c r="E807" i="2"/>
  <c r="D807" i="2"/>
  <c r="G807" i="2"/>
  <c r="E804" i="2"/>
  <c r="G804" i="2"/>
  <c r="G803" i="2"/>
  <c r="F803" i="2"/>
  <c r="E803" i="2"/>
  <c r="D803" i="2"/>
  <c r="G802" i="2"/>
  <c r="F802" i="2"/>
  <c r="E802" i="2"/>
  <c r="D802" i="2"/>
  <c r="F801" i="2"/>
  <c r="E801" i="2"/>
  <c r="D801" i="2"/>
  <c r="F800" i="2"/>
  <c r="E800" i="2"/>
  <c r="D800" i="2"/>
  <c r="G800" i="2"/>
  <c r="E799" i="2"/>
  <c r="D799" i="2"/>
  <c r="G799" i="2"/>
  <c r="E796" i="2"/>
  <c r="G796" i="2"/>
  <c r="G795" i="2"/>
  <c r="F795" i="2"/>
  <c r="E795" i="2"/>
  <c r="D795" i="2"/>
  <c r="G794" i="2"/>
  <c r="F794" i="2"/>
  <c r="E794" i="2"/>
  <c r="D794" i="2"/>
  <c r="F793" i="2"/>
  <c r="E793" i="2"/>
  <c r="D793" i="2"/>
  <c r="F792" i="2"/>
  <c r="E792" i="2"/>
  <c r="D792" i="2"/>
  <c r="G792" i="2"/>
  <c r="E791" i="2"/>
  <c r="D791" i="2"/>
  <c r="G791" i="2"/>
  <c r="E788" i="2"/>
  <c r="G788" i="2"/>
  <c r="G787" i="2"/>
  <c r="F787" i="2"/>
  <c r="E787" i="2"/>
  <c r="D787" i="2"/>
  <c r="G786" i="2"/>
  <c r="F786" i="2"/>
  <c r="E786" i="2"/>
  <c r="D786" i="2"/>
  <c r="F785" i="2"/>
  <c r="E785" i="2"/>
  <c r="D785" i="2"/>
  <c r="F784" i="2"/>
  <c r="E784" i="2"/>
  <c r="D784" i="2"/>
  <c r="G784" i="2"/>
  <c r="E783" i="2"/>
  <c r="D783" i="2"/>
  <c r="G783" i="2"/>
  <c r="E780" i="2"/>
  <c r="G780" i="2"/>
  <c r="G779" i="2"/>
  <c r="F779" i="2"/>
  <c r="E779" i="2"/>
  <c r="D779" i="2"/>
  <c r="G778" i="2"/>
  <c r="F778" i="2"/>
  <c r="E778" i="2"/>
  <c r="D778" i="2"/>
  <c r="F777" i="2"/>
  <c r="E777" i="2"/>
  <c r="D777" i="2"/>
  <c r="F776" i="2"/>
  <c r="E776" i="2"/>
  <c r="D776" i="2"/>
  <c r="G776" i="2"/>
  <c r="E775" i="2"/>
  <c r="D775" i="2"/>
  <c r="G775" i="2"/>
  <c r="E772" i="2"/>
  <c r="G772" i="2"/>
  <c r="G771" i="2"/>
  <c r="F771" i="2"/>
  <c r="E771" i="2"/>
  <c r="D771" i="2"/>
  <c r="G770" i="2"/>
  <c r="F770" i="2"/>
  <c r="E770" i="2"/>
  <c r="D770" i="2"/>
  <c r="F769" i="2"/>
  <c r="E769" i="2"/>
  <c r="D769" i="2"/>
  <c r="F768" i="2"/>
  <c r="E768" i="2"/>
  <c r="D768" i="2"/>
  <c r="G768" i="2"/>
  <c r="E767" i="2"/>
  <c r="D767" i="2"/>
  <c r="G767" i="2"/>
  <c r="E764" i="2"/>
  <c r="G764" i="2"/>
  <c r="G763" i="2"/>
  <c r="F763" i="2"/>
  <c r="E763" i="2"/>
  <c r="D763" i="2"/>
  <c r="G762" i="2"/>
  <c r="F762" i="2"/>
  <c r="E762" i="2"/>
  <c r="D762" i="2"/>
  <c r="F761" i="2"/>
  <c r="E761" i="2"/>
  <c r="D761" i="2"/>
  <c r="F760" i="2"/>
  <c r="E760" i="2"/>
  <c r="D760" i="2"/>
  <c r="G760" i="2"/>
  <c r="E759" i="2"/>
  <c r="D759" i="2"/>
  <c r="G759" i="2"/>
  <c r="E756" i="2"/>
  <c r="G756" i="2"/>
  <c r="G755" i="2"/>
  <c r="F755" i="2"/>
  <c r="E755" i="2"/>
  <c r="D755" i="2"/>
  <c r="G754" i="2"/>
  <c r="F754" i="2"/>
  <c r="E754" i="2"/>
  <c r="D754" i="2"/>
  <c r="F753" i="2"/>
  <c r="E753" i="2"/>
  <c r="D753" i="2"/>
  <c r="F752" i="2"/>
  <c r="E752" i="2"/>
  <c r="D752" i="2"/>
  <c r="G752" i="2"/>
  <c r="E751" i="2"/>
  <c r="D751" i="2"/>
  <c r="G751" i="2"/>
  <c r="E748" i="2"/>
  <c r="G748" i="2"/>
  <c r="G747" i="2"/>
  <c r="F747" i="2"/>
  <c r="E747" i="2"/>
  <c r="D747" i="2"/>
  <c r="G746" i="2"/>
  <c r="F746" i="2"/>
  <c r="E746" i="2"/>
  <c r="D746" i="2"/>
  <c r="F745" i="2"/>
  <c r="E745" i="2"/>
  <c r="D745" i="2"/>
  <c r="F744" i="2"/>
  <c r="E744" i="2"/>
  <c r="D744" i="2"/>
  <c r="G744" i="2"/>
  <c r="E743" i="2"/>
  <c r="D743" i="2"/>
  <c r="G743" i="2"/>
  <c r="E740" i="2"/>
  <c r="G740" i="2"/>
  <c r="G739" i="2"/>
  <c r="F739" i="2"/>
  <c r="E739" i="2"/>
  <c r="D739" i="2"/>
  <c r="G738" i="2"/>
  <c r="F738" i="2"/>
  <c r="E738" i="2"/>
  <c r="D738" i="2"/>
  <c r="F737" i="2"/>
  <c r="E737" i="2"/>
  <c r="D737" i="2"/>
  <c r="F736" i="2"/>
  <c r="E736" i="2"/>
  <c r="D736" i="2"/>
  <c r="G736" i="2"/>
  <c r="E735" i="2"/>
  <c r="D735" i="2"/>
  <c r="G735" i="2"/>
  <c r="E732" i="2"/>
  <c r="G732" i="2"/>
  <c r="G731" i="2"/>
  <c r="F731" i="2"/>
  <c r="E731" i="2"/>
  <c r="D731" i="2"/>
  <c r="G730" i="2"/>
  <c r="F730" i="2"/>
  <c r="E730" i="2"/>
  <c r="D730" i="2"/>
  <c r="F729" i="2"/>
  <c r="E729" i="2"/>
  <c r="D729" i="2"/>
  <c r="F728" i="2"/>
  <c r="E728" i="2"/>
  <c r="D728" i="2"/>
  <c r="G728" i="2"/>
  <c r="E727" i="2"/>
  <c r="D727" i="2"/>
  <c r="G727" i="2"/>
  <c r="E724" i="2"/>
  <c r="G724" i="2"/>
  <c r="G723" i="2"/>
  <c r="F723" i="2"/>
  <c r="E723" i="2"/>
  <c r="D723" i="2"/>
  <c r="G722" i="2"/>
  <c r="F722" i="2"/>
  <c r="E722" i="2"/>
  <c r="D722" i="2"/>
  <c r="F721" i="2"/>
  <c r="E721" i="2"/>
  <c r="D721" i="2"/>
  <c r="F720" i="2"/>
  <c r="E720" i="2"/>
  <c r="D720" i="2"/>
  <c r="G720" i="2"/>
  <c r="E719" i="2"/>
  <c r="D719" i="2"/>
  <c r="G719" i="2"/>
  <c r="E716" i="2"/>
  <c r="G716" i="2"/>
  <c r="G715" i="2"/>
  <c r="F715" i="2"/>
  <c r="E715" i="2"/>
  <c r="D715" i="2"/>
  <c r="G714" i="2"/>
  <c r="F714" i="2"/>
  <c r="E714" i="2"/>
  <c r="D714" i="2"/>
  <c r="F713" i="2"/>
  <c r="E713" i="2"/>
  <c r="D713" i="2"/>
  <c r="F712" i="2"/>
  <c r="E712" i="2"/>
  <c r="D712" i="2"/>
  <c r="G712" i="2"/>
  <c r="E711" i="2"/>
  <c r="D711" i="2"/>
  <c r="G711" i="2"/>
  <c r="E708" i="2"/>
  <c r="G708" i="2"/>
  <c r="G707" i="2"/>
  <c r="F707" i="2"/>
  <c r="E707" i="2"/>
  <c r="D707" i="2"/>
  <c r="G706" i="2"/>
  <c r="F706" i="2"/>
  <c r="E706" i="2"/>
  <c r="D706" i="2"/>
  <c r="F705" i="2"/>
  <c r="E705" i="2"/>
  <c r="D705" i="2"/>
  <c r="F704" i="2"/>
  <c r="E704" i="2"/>
  <c r="D704" i="2"/>
  <c r="G704" i="2"/>
  <c r="E703" i="2"/>
  <c r="D703" i="2"/>
  <c r="G703" i="2"/>
  <c r="E700" i="2"/>
  <c r="G700" i="2"/>
  <c r="G699" i="2"/>
  <c r="F699" i="2"/>
  <c r="E699" i="2"/>
  <c r="D699" i="2"/>
  <c r="G698" i="2"/>
  <c r="F698" i="2"/>
  <c r="E698" i="2"/>
  <c r="D698" i="2"/>
  <c r="F697" i="2"/>
  <c r="E697" i="2"/>
  <c r="D697" i="2"/>
  <c r="F696" i="2"/>
  <c r="E696" i="2"/>
  <c r="D696" i="2"/>
  <c r="G696" i="2"/>
  <c r="E695" i="2"/>
  <c r="D695" i="2"/>
  <c r="G695" i="2"/>
  <c r="E692" i="2"/>
  <c r="G692" i="2"/>
  <c r="G691" i="2"/>
  <c r="F691" i="2"/>
  <c r="E691" i="2"/>
  <c r="D691" i="2"/>
  <c r="G690" i="2"/>
  <c r="F690" i="2"/>
  <c r="E690" i="2"/>
  <c r="D690" i="2"/>
  <c r="F689" i="2"/>
  <c r="E689" i="2"/>
  <c r="D689" i="2"/>
  <c r="F688" i="2"/>
  <c r="E688" i="2"/>
  <c r="D688" i="2"/>
  <c r="G688" i="2"/>
  <c r="E687" i="2"/>
  <c r="D687" i="2"/>
  <c r="G687" i="2"/>
  <c r="E684" i="2"/>
  <c r="G684" i="2"/>
  <c r="G683" i="2"/>
  <c r="F683" i="2"/>
  <c r="E683" i="2"/>
  <c r="D683" i="2"/>
  <c r="G682" i="2"/>
  <c r="F682" i="2"/>
  <c r="E682" i="2"/>
  <c r="D682" i="2"/>
  <c r="F681" i="2"/>
  <c r="E681" i="2"/>
  <c r="D681" i="2"/>
  <c r="F680" i="2"/>
  <c r="E680" i="2"/>
  <c r="D680" i="2"/>
  <c r="G680" i="2"/>
  <c r="E679" i="2"/>
  <c r="D679" i="2"/>
  <c r="G679" i="2"/>
  <c r="E676" i="2"/>
  <c r="G676" i="2"/>
  <c r="G675" i="2"/>
  <c r="F675" i="2"/>
  <c r="E675" i="2"/>
  <c r="D675" i="2"/>
  <c r="G674" i="2"/>
  <c r="F674" i="2"/>
  <c r="E674" i="2"/>
  <c r="D674" i="2"/>
  <c r="F673" i="2"/>
  <c r="E673" i="2"/>
  <c r="D673" i="2"/>
  <c r="F672" i="2"/>
  <c r="E672" i="2"/>
  <c r="D672" i="2"/>
  <c r="G672" i="2"/>
  <c r="E671" i="2"/>
  <c r="D671" i="2"/>
  <c r="G671" i="2"/>
  <c r="E668" i="2"/>
  <c r="G668" i="2"/>
  <c r="G667" i="2"/>
  <c r="F667" i="2"/>
  <c r="E667" i="2"/>
  <c r="D667" i="2"/>
  <c r="G666" i="2"/>
  <c r="F666" i="2"/>
  <c r="E666" i="2"/>
  <c r="D666" i="2"/>
  <c r="F665" i="2"/>
  <c r="E665" i="2"/>
  <c r="D665" i="2"/>
  <c r="F664" i="2"/>
  <c r="E664" i="2"/>
  <c r="D664" i="2"/>
  <c r="G664" i="2"/>
  <c r="E663" i="2"/>
  <c r="D663" i="2"/>
  <c r="G663" i="2"/>
  <c r="E660" i="2"/>
  <c r="G660" i="2"/>
  <c r="G659" i="2"/>
  <c r="F659" i="2"/>
  <c r="E659" i="2"/>
  <c r="D659" i="2"/>
  <c r="G658" i="2"/>
  <c r="F658" i="2"/>
  <c r="E658" i="2"/>
  <c r="D658" i="2"/>
  <c r="F657" i="2"/>
  <c r="E657" i="2"/>
  <c r="D657" i="2"/>
  <c r="F656" i="2"/>
  <c r="E656" i="2"/>
  <c r="D656" i="2"/>
  <c r="G656" i="2"/>
  <c r="E655" i="2"/>
  <c r="D655" i="2"/>
  <c r="G655" i="2"/>
  <c r="E652" i="2"/>
  <c r="G652" i="2"/>
  <c r="G651" i="2"/>
  <c r="F651" i="2"/>
  <c r="E651" i="2"/>
  <c r="D651" i="2"/>
  <c r="G650" i="2"/>
  <c r="F650" i="2"/>
  <c r="E650" i="2"/>
  <c r="D650" i="2"/>
  <c r="F649" i="2"/>
  <c r="E649" i="2"/>
  <c r="D649" i="2"/>
  <c r="F648" i="2"/>
  <c r="E648" i="2"/>
  <c r="D648" i="2"/>
  <c r="G648" i="2"/>
  <c r="E647" i="2"/>
  <c r="D647" i="2"/>
  <c r="G647" i="2"/>
  <c r="E644" i="2"/>
  <c r="G644" i="2"/>
  <c r="G643" i="2"/>
  <c r="F643" i="2"/>
  <c r="E643" i="2"/>
  <c r="D643" i="2"/>
  <c r="G642" i="2"/>
  <c r="F642" i="2"/>
  <c r="E642" i="2"/>
  <c r="D642" i="2"/>
  <c r="F641" i="2"/>
  <c r="E641" i="2"/>
  <c r="D641" i="2"/>
  <c r="F640" i="2"/>
  <c r="E640" i="2"/>
  <c r="D640" i="2"/>
  <c r="G640" i="2"/>
  <c r="E639" i="2"/>
  <c r="D639" i="2"/>
  <c r="G639" i="2"/>
  <c r="E636" i="2"/>
  <c r="G636" i="2"/>
  <c r="G635" i="2"/>
  <c r="F635" i="2"/>
  <c r="E635" i="2"/>
  <c r="D635" i="2"/>
  <c r="G634" i="2"/>
  <c r="F634" i="2"/>
  <c r="E634" i="2"/>
  <c r="D634" i="2"/>
  <c r="F633" i="2"/>
  <c r="E633" i="2"/>
  <c r="D633" i="2"/>
  <c r="F632" i="2"/>
  <c r="E632" i="2"/>
  <c r="D632" i="2"/>
  <c r="G632" i="2"/>
  <c r="E631" i="2"/>
  <c r="D631" i="2"/>
  <c r="G631" i="2"/>
  <c r="E628" i="2"/>
  <c r="G628" i="2"/>
  <c r="G627" i="2"/>
  <c r="F627" i="2"/>
  <c r="E627" i="2"/>
  <c r="D627" i="2"/>
  <c r="G626" i="2"/>
  <c r="F626" i="2"/>
  <c r="E626" i="2"/>
  <c r="D626" i="2"/>
  <c r="F625" i="2"/>
  <c r="E625" i="2"/>
  <c r="D625" i="2"/>
  <c r="F624" i="2"/>
  <c r="E624" i="2"/>
  <c r="D624" i="2"/>
  <c r="G624" i="2"/>
  <c r="E623" i="2"/>
  <c r="D623" i="2"/>
  <c r="G623" i="2"/>
  <c r="E620" i="2"/>
  <c r="G620" i="2"/>
  <c r="G619" i="2"/>
  <c r="F619" i="2"/>
  <c r="E619" i="2"/>
  <c r="D619" i="2"/>
  <c r="G618" i="2"/>
  <c r="F618" i="2"/>
  <c r="E618" i="2"/>
  <c r="D618" i="2"/>
  <c r="F617" i="2"/>
  <c r="E617" i="2"/>
  <c r="D617" i="2"/>
  <c r="F616" i="2"/>
  <c r="E616" i="2"/>
  <c r="D616" i="2"/>
  <c r="G616" i="2"/>
  <c r="E615" i="2"/>
  <c r="D615" i="2"/>
  <c r="G615" i="2"/>
  <c r="E612" i="2"/>
  <c r="G612" i="2"/>
  <c r="G611" i="2"/>
  <c r="F611" i="2"/>
  <c r="E611" i="2"/>
  <c r="D611" i="2"/>
  <c r="G610" i="2"/>
  <c r="F610" i="2"/>
  <c r="E610" i="2"/>
  <c r="D610" i="2"/>
  <c r="F609" i="2"/>
  <c r="E609" i="2"/>
  <c r="D609" i="2"/>
  <c r="F608" i="2"/>
  <c r="E608" i="2"/>
  <c r="D608" i="2"/>
  <c r="G608" i="2"/>
  <c r="E607" i="2"/>
  <c r="D607" i="2"/>
  <c r="G607" i="2"/>
  <c r="E604" i="2"/>
  <c r="G604" i="2"/>
  <c r="G603" i="2"/>
  <c r="F603" i="2"/>
  <c r="E603" i="2"/>
  <c r="D603" i="2"/>
  <c r="G602" i="2"/>
  <c r="F602" i="2"/>
  <c r="E602" i="2"/>
  <c r="D602" i="2"/>
  <c r="F601" i="2"/>
  <c r="E601" i="2"/>
  <c r="D601" i="2"/>
  <c r="F600" i="2"/>
  <c r="E600" i="2"/>
  <c r="D600" i="2"/>
  <c r="G600" i="2"/>
  <c r="E599" i="2"/>
  <c r="D599" i="2"/>
  <c r="G599" i="2"/>
  <c r="E596" i="2"/>
  <c r="G596" i="2"/>
  <c r="G595" i="2"/>
  <c r="F595" i="2"/>
  <c r="E595" i="2"/>
  <c r="D595" i="2"/>
  <c r="G594" i="2"/>
  <c r="F594" i="2"/>
  <c r="E594" i="2"/>
  <c r="D594" i="2"/>
  <c r="F593" i="2"/>
  <c r="E593" i="2"/>
  <c r="D593" i="2"/>
  <c r="F592" i="2"/>
  <c r="E592" i="2"/>
  <c r="D592" i="2"/>
  <c r="G592" i="2"/>
  <c r="E591" i="2"/>
  <c r="D591" i="2"/>
  <c r="G591" i="2"/>
  <c r="E588" i="2"/>
  <c r="G588" i="2"/>
  <c r="G587" i="2"/>
  <c r="F587" i="2"/>
  <c r="E587" i="2"/>
  <c r="D587" i="2"/>
  <c r="G586" i="2"/>
  <c r="F586" i="2"/>
  <c r="E586" i="2"/>
  <c r="D586" i="2"/>
  <c r="F585" i="2"/>
  <c r="E585" i="2"/>
  <c r="D585" i="2"/>
  <c r="F584" i="2"/>
  <c r="E584" i="2"/>
  <c r="D584" i="2"/>
  <c r="G584" i="2"/>
  <c r="E583" i="2"/>
  <c r="D583" i="2"/>
  <c r="G583" i="2"/>
  <c r="E580" i="2"/>
  <c r="G580" i="2"/>
  <c r="G579" i="2"/>
  <c r="F579" i="2"/>
  <c r="E579" i="2"/>
  <c r="D579" i="2"/>
  <c r="G578" i="2"/>
  <c r="F578" i="2"/>
  <c r="E578" i="2"/>
  <c r="D578" i="2"/>
  <c r="F577" i="2"/>
  <c r="E577" i="2"/>
  <c r="D577" i="2"/>
  <c r="F576" i="2"/>
  <c r="E576" i="2"/>
  <c r="D576" i="2"/>
  <c r="G576" i="2"/>
  <c r="E575" i="2"/>
  <c r="D575" i="2"/>
  <c r="G575" i="2"/>
  <c r="E572" i="2"/>
  <c r="G572" i="2"/>
  <c r="G571" i="2"/>
  <c r="F571" i="2"/>
  <c r="E571" i="2"/>
  <c r="D571" i="2"/>
  <c r="G570" i="2"/>
  <c r="F570" i="2"/>
  <c r="E570" i="2"/>
  <c r="D570" i="2"/>
  <c r="F569" i="2"/>
  <c r="E569" i="2"/>
  <c r="D569" i="2"/>
  <c r="F568" i="2"/>
  <c r="E568" i="2"/>
  <c r="D568" i="2"/>
  <c r="G568" i="2"/>
  <c r="E567" i="2"/>
  <c r="D567" i="2"/>
  <c r="G567" i="2"/>
  <c r="E564" i="2"/>
  <c r="G564" i="2"/>
  <c r="G563" i="2"/>
  <c r="F563" i="2"/>
  <c r="E563" i="2"/>
  <c r="D563" i="2"/>
  <c r="G562" i="2"/>
  <c r="F562" i="2"/>
  <c r="E562" i="2"/>
  <c r="D562" i="2"/>
  <c r="F561" i="2"/>
  <c r="E561" i="2"/>
  <c r="D561" i="2"/>
  <c r="F560" i="2"/>
  <c r="E560" i="2"/>
  <c r="D560" i="2"/>
  <c r="G560" i="2"/>
  <c r="E559" i="2"/>
  <c r="D559" i="2"/>
  <c r="G559" i="2"/>
  <c r="E556" i="2"/>
  <c r="G556" i="2"/>
  <c r="G555" i="2"/>
  <c r="F555" i="2"/>
  <c r="E555" i="2"/>
  <c r="D555" i="2"/>
  <c r="G554" i="2"/>
  <c r="F554" i="2"/>
  <c r="E554" i="2"/>
  <c r="D554" i="2"/>
  <c r="F553" i="2"/>
  <c r="E553" i="2"/>
  <c r="D553" i="2"/>
  <c r="F552" i="2"/>
  <c r="E552" i="2"/>
  <c r="D552" i="2"/>
  <c r="G552" i="2"/>
  <c r="E551" i="2"/>
  <c r="D551" i="2"/>
  <c r="G551" i="2"/>
  <c r="E548" i="2"/>
  <c r="G548" i="2"/>
  <c r="G547" i="2"/>
  <c r="F547" i="2"/>
  <c r="E547" i="2"/>
  <c r="D547" i="2"/>
  <c r="G546" i="2"/>
  <c r="F546" i="2"/>
  <c r="E546" i="2"/>
  <c r="D546" i="2"/>
  <c r="F545" i="2"/>
  <c r="E545" i="2"/>
  <c r="D545" i="2"/>
  <c r="F544" i="2"/>
  <c r="E544" i="2"/>
  <c r="D544" i="2"/>
  <c r="G544" i="2"/>
  <c r="E543" i="2"/>
  <c r="D543" i="2"/>
  <c r="G543" i="2"/>
  <c r="E540" i="2"/>
  <c r="G540" i="2"/>
  <c r="G539" i="2"/>
  <c r="F539" i="2"/>
  <c r="E539" i="2"/>
  <c r="D539" i="2"/>
  <c r="G538" i="2"/>
  <c r="F538" i="2"/>
  <c r="E538" i="2"/>
  <c r="D538" i="2"/>
  <c r="F537" i="2"/>
  <c r="E537" i="2"/>
  <c r="D537" i="2"/>
  <c r="F536" i="2"/>
  <c r="E536" i="2"/>
  <c r="D536" i="2"/>
  <c r="G536" i="2"/>
  <c r="E535" i="2"/>
  <c r="D535" i="2"/>
  <c r="G535" i="2"/>
  <c r="E532" i="2"/>
  <c r="G532" i="2"/>
  <c r="G531" i="2"/>
  <c r="F531" i="2"/>
  <c r="E531" i="2"/>
  <c r="D531" i="2"/>
  <c r="G530" i="2"/>
  <c r="F530" i="2"/>
  <c r="E530" i="2"/>
  <c r="D530" i="2"/>
  <c r="F529" i="2"/>
  <c r="E529" i="2"/>
  <c r="D529" i="2"/>
  <c r="F528" i="2"/>
  <c r="E528" i="2"/>
  <c r="D528" i="2"/>
  <c r="G528" i="2"/>
  <c r="E527" i="2"/>
  <c r="D527" i="2"/>
  <c r="G527" i="2"/>
  <c r="E524" i="2"/>
  <c r="G524" i="2"/>
  <c r="G523" i="2"/>
  <c r="F523" i="2"/>
  <c r="E523" i="2"/>
  <c r="D523" i="2"/>
  <c r="G522" i="2"/>
  <c r="F522" i="2"/>
  <c r="E522" i="2"/>
  <c r="D522" i="2"/>
  <c r="F521" i="2"/>
  <c r="E521" i="2"/>
  <c r="D521" i="2"/>
  <c r="F520" i="2"/>
  <c r="E520" i="2"/>
  <c r="D520" i="2"/>
  <c r="G520" i="2"/>
  <c r="E519" i="2"/>
  <c r="D519" i="2"/>
  <c r="G519" i="2"/>
  <c r="E516" i="2"/>
  <c r="G516" i="2"/>
  <c r="G515" i="2"/>
  <c r="F515" i="2"/>
  <c r="E515" i="2"/>
  <c r="D515" i="2"/>
  <c r="G514" i="2"/>
  <c r="F514" i="2"/>
  <c r="E514" i="2"/>
  <c r="D514" i="2"/>
  <c r="F513" i="2"/>
  <c r="E513" i="2"/>
  <c r="D513" i="2"/>
  <c r="F512" i="2"/>
  <c r="E512" i="2"/>
  <c r="D512" i="2"/>
  <c r="G512" i="2"/>
  <c r="E511" i="2"/>
  <c r="D511" i="2"/>
  <c r="G511" i="2"/>
  <c r="E508" i="2"/>
  <c r="G508" i="2"/>
  <c r="G507" i="2"/>
  <c r="F507" i="2"/>
  <c r="E507" i="2"/>
  <c r="D507" i="2"/>
  <c r="G506" i="2"/>
  <c r="F506" i="2"/>
  <c r="E506" i="2"/>
  <c r="D506" i="2"/>
  <c r="F505" i="2"/>
  <c r="E505" i="2"/>
  <c r="D505" i="2"/>
  <c r="F504" i="2"/>
  <c r="E504" i="2"/>
  <c r="D504" i="2"/>
  <c r="G504" i="2"/>
  <c r="E503" i="2"/>
  <c r="D503" i="2"/>
  <c r="G503" i="2"/>
  <c r="E500" i="2"/>
  <c r="G500" i="2"/>
  <c r="G499" i="2"/>
  <c r="F499" i="2"/>
  <c r="E499" i="2"/>
  <c r="D499" i="2"/>
  <c r="G498" i="2"/>
  <c r="F498" i="2"/>
  <c r="E498" i="2"/>
  <c r="D498" i="2"/>
  <c r="F497" i="2"/>
  <c r="E497" i="2"/>
  <c r="D497" i="2"/>
  <c r="F496" i="2"/>
  <c r="E496" i="2"/>
  <c r="D496" i="2"/>
  <c r="G496" i="2"/>
  <c r="E495" i="2"/>
  <c r="D495" i="2"/>
  <c r="G495" i="2"/>
  <c r="E492" i="2"/>
  <c r="G492" i="2"/>
  <c r="G491" i="2"/>
  <c r="F491" i="2"/>
  <c r="E491" i="2"/>
  <c r="D491" i="2"/>
  <c r="G490" i="2"/>
  <c r="F490" i="2"/>
  <c r="E490" i="2"/>
  <c r="D490" i="2"/>
  <c r="F489" i="2"/>
  <c r="E489" i="2"/>
  <c r="D489" i="2"/>
  <c r="F488" i="2"/>
  <c r="E488" i="2"/>
  <c r="D488" i="2"/>
  <c r="G488" i="2"/>
  <c r="E487" i="2"/>
  <c r="D487" i="2"/>
  <c r="G487" i="2"/>
  <c r="E484" i="2"/>
  <c r="G484" i="2"/>
  <c r="G483" i="2"/>
  <c r="F483" i="2"/>
  <c r="E483" i="2"/>
  <c r="D483" i="2"/>
  <c r="G482" i="2"/>
  <c r="F482" i="2"/>
  <c r="E482" i="2"/>
  <c r="D482" i="2"/>
  <c r="F481" i="2"/>
  <c r="E481" i="2"/>
  <c r="D481" i="2"/>
  <c r="F480" i="2"/>
  <c r="E480" i="2"/>
  <c r="D480" i="2"/>
  <c r="G480" i="2"/>
  <c r="E479" i="2"/>
  <c r="D479" i="2"/>
  <c r="G479" i="2"/>
  <c r="E476" i="2"/>
  <c r="G476" i="2"/>
  <c r="G475" i="2"/>
  <c r="F475" i="2"/>
  <c r="E475" i="2"/>
  <c r="D475" i="2"/>
  <c r="G474" i="2"/>
  <c r="F474" i="2"/>
  <c r="E474" i="2"/>
  <c r="D474" i="2"/>
  <c r="F473" i="2"/>
  <c r="E473" i="2"/>
  <c r="D473" i="2"/>
  <c r="F472" i="2"/>
  <c r="E472" i="2"/>
  <c r="D472" i="2"/>
  <c r="G472" i="2"/>
  <c r="E471" i="2"/>
  <c r="D471" i="2"/>
  <c r="G471" i="2"/>
  <c r="E468" i="2"/>
  <c r="G468" i="2"/>
  <c r="G467" i="2"/>
  <c r="F467" i="2"/>
  <c r="E467" i="2"/>
  <c r="D467" i="2"/>
  <c r="G466" i="2"/>
  <c r="F466" i="2"/>
  <c r="E466" i="2"/>
  <c r="D466" i="2"/>
  <c r="F465" i="2"/>
  <c r="E465" i="2"/>
  <c r="D465" i="2"/>
  <c r="F464" i="2"/>
  <c r="E464" i="2"/>
  <c r="D464" i="2"/>
  <c r="G464" i="2"/>
  <c r="E463" i="2"/>
  <c r="D463" i="2"/>
  <c r="G463" i="2"/>
  <c r="E460" i="2"/>
  <c r="G460" i="2"/>
  <c r="G459" i="2"/>
  <c r="F459" i="2"/>
  <c r="E459" i="2"/>
  <c r="D459" i="2"/>
  <c r="G458" i="2"/>
  <c r="F458" i="2"/>
  <c r="E458" i="2"/>
  <c r="D458" i="2"/>
  <c r="F457" i="2"/>
  <c r="E457" i="2"/>
  <c r="D457" i="2"/>
  <c r="F456" i="2"/>
  <c r="E456" i="2"/>
  <c r="D456" i="2"/>
  <c r="G456" i="2"/>
  <c r="E455" i="2"/>
  <c r="D455" i="2"/>
  <c r="G455" i="2"/>
  <c r="E452" i="2"/>
  <c r="G452" i="2"/>
  <c r="G451" i="2"/>
  <c r="F451" i="2"/>
  <c r="E451" i="2"/>
  <c r="D451" i="2"/>
  <c r="G450" i="2"/>
  <c r="F450" i="2"/>
  <c r="E450" i="2"/>
  <c r="D450" i="2"/>
  <c r="F449" i="2"/>
  <c r="E449" i="2"/>
  <c r="D449" i="2"/>
  <c r="F448" i="2"/>
  <c r="E448" i="2"/>
  <c r="D448" i="2"/>
  <c r="G448" i="2"/>
  <c r="E447" i="2"/>
  <c r="D447" i="2"/>
  <c r="G447" i="2"/>
  <c r="E444" i="2"/>
  <c r="G444" i="2"/>
  <c r="G443" i="2"/>
  <c r="F443" i="2"/>
  <c r="E443" i="2"/>
  <c r="D443" i="2"/>
  <c r="G442" i="2"/>
  <c r="F442" i="2"/>
  <c r="E442" i="2"/>
  <c r="D442" i="2"/>
  <c r="F441" i="2"/>
  <c r="E441" i="2"/>
  <c r="D441" i="2"/>
  <c r="F440" i="2"/>
  <c r="E440" i="2"/>
  <c r="D440" i="2"/>
  <c r="G440" i="2"/>
  <c r="E439" i="2"/>
  <c r="D439" i="2"/>
  <c r="G439" i="2"/>
  <c r="E436" i="2"/>
  <c r="G436" i="2"/>
  <c r="G435" i="2"/>
  <c r="F435" i="2"/>
  <c r="E435" i="2"/>
  <c r="D435" i="2"/>
  <c r="G434" i="2"/>
  <c r="F434" i="2"/>
  <c r="E434" i="2"/>
  <c r="D434" i="2"/>
  <c r="F433" i="2"/>
  <c r="E433" i="2"/>
  <c r="D433" i="2"/>
  <c r="F432" i="2"/>
  <c r="E432" i="2"/>
  <c r="D432" i="2"/>
  <c r="G432" i="2"/>
  <c r="E431" i="2"/>
  <c r="D431" i="2"/>
  <c r="G431" i="2"/>
  <c r="E428" i="2"/>
  <c r="G428" i="2"/>
  <c r="G427" i="2"/>
  <c r="F427" i="2"/>
  <c r="E427" i="2"/>
  <c r="D427" i="2"/>
  <c r="G426" i="2"/>
  <c r="F426" i="2"/>
  <c r="E426" i="2"/>
  <c r="D426" i="2"/>
  <c r="F425" i="2"/>
  <c r="E425" i="2"/>
  <c r="D425" i="2"/>
  <c r="F424" i="2"/>
  <c r="E424" i="2"/>
  <c r="D424" i="2"/>
  <c r="G424" i="2"/>
  <c r="E423" i="2"/>
  <c r="D423" i="2"/>
  <c r="G423" i="2"/>
  <c r="E420" i="2"/>
  <c r="G420" i="2"/>
  <c r="G419" i="2"/>
  <c r="F419" i="2"/>
  <c r="E419" i="2"/>
  <c r="D419" i="2"/>
  <c r="G418" i="2"/>
  <c r="F418" i="2"/>
  <c r="E418" i="2"/>
  <c r="D418" i="2"/>
  <c r="F417" i="2"/>
  <c r="E417" i="2"/>
  <c r="D417" i="2"/>
  <c r="F416" i="2"/>
  <c r="E416" i="2"/>
  <c r="D416" i="2"/>
  <c r="G416" i="2"/>
  <c r="E415" i="2"/>
  <c r="D415" i="2"/>
  <c r="G415" i="2"/>
  <c r="E412" i="2"/>
  <c r="G412" i="2"/>
  <c r="G411" i="2"/>
  <c r="F411" i="2"/>
  <c r="E411" i="2"/>
  <c r="D411" i="2"/>
  <c r="G410" i="2"/>
  <c r="F410" i="2"/>
  <c r="E410" i="2"/>
  <c r="D410" i="2"/>
  <c r="F409" i="2"/>
  <c r="E409" i="2"/>
  <c r="D409" i="2"/>
  <c r="F408" i="2"/>
  <c r="E408" i="2"/>
  <c r="D408" i="2"/>
  <c r="G408" i="2"/>
  <c r="E407" i="2"/>
  <c r="D407" i="2"/>
  <c r="G407" i="2"/>
  <c r="E404" i="2"/>
  <c r="G404" i="2"/>
  <c r="G403" i="2"/>
  <c r="F403" i="2"/>
  <c r="E403" i="2"/>
  <c r="D403" i="2"/>
  <c r="G402" i="2"/>
  <c r="F402" i="2"/>
  <c r="E402" i="2"/>
  <c r="D402" i="2"/>
  <c r="F401" i="2"/>
  <c r="E401" i="2"/>
  <c r="D401" i="2"/>
  <c r="F400" i="2"/>
  <c r="E400" i="2"/>
  <c r="D400" i="2"/>
  <c r="G400" i="2"/>
  <c r="E399" i="2"/>
  <c r="D399" i="2"/>
  <c r="G399" i="2"/>
  <c r="E396" i="2"/>
  <c r="G396" i="2"/>
  <c r="G395" i="2"/>
  <c r="F395" i="2"/>
  <c r="E395" i="2"/>
  <c r="D395" i="2"/>
  <c r="G394" i="2"/>
  <c r="F394" i="2"/>
  <c r="E394" i="2"/>
  <c r="D394" i="2"/>
  <c r="F393" i="2"/>
  <c r="E393" i="2"/>
  <c r="D393" i="2"/>
  <c r="F392" i="2"/>
  <c r="E392" i="2"/>
  <c r="D392" i="2"/>
  <c r="G392" i="2"/>
  <c r="E391" i="2"/>
  <c r="D391" i="2"/>
  <c r="G391" i="2"/>
  <c r="E388" i="2"/>
  <c r="G388" i="2"/>
  <c r="G387" i="2"/>
  <c r="F387" i="2"/>
  <c r="E387" i="2"/>
  <c r="D387" i="2"/>
  <c r="G386" i="2"/>
  <c r="F386" i="2"/>
  <c r="E386" i="2"/>
  <c r="D386" i="2"/>
  <c r="F385" i="2"/>
  <c r="E385" i="2"/>
  <c r="D385" i="2"/>
  <c r="F384" i="2"/>
  <c r="E384" i="2"/>
  <c r="D384" i="2"/>
  <c r="G384" i="2"/>
  <c r="E383" i="2"/>
  <c r="D383" i="2"/>
  <c r="G383" i="2"/>
  <c r="E380" i="2"/>
  <c r="G380" i="2"/>
  <c r="G379" i="2"/>
  <c r="F379" i="2"/>
  <c r="E379" i="2"/>
  <c r="D379" i="2"/>
  <c r="G378" i="2"/>
  <c r="F378" i="2"/>
  <c r="E378" i="2"/>
  <c r="D378" i="2"/>
  <c r="F377" i="2"/>
  <c r="E377" i="2"/>
  <c r="D377" i="2"/>
  <c r="F376" i="2"/>
  <c r="E376" i="2"/>
  <c r="D376" i="2"/>
  <c r="G376" i="2"/>
  <c r="E375" i="2"/>
  <c r="D375" i="2"/>
  <c r="G375" i="2"/>
  <c r="E372" i="2"/>
  <c r="G372" i="2"/>
  <c r="G371" i="2"/>
  <c r="F371" i="2"/>
  <c r="E371" i="2"/>
  <c r="D371" i="2"/>
  <c r="G370" i="2"/>
  <c r="F370" i="2"/>
  <c r="E370" i="2"/>
  <c r="D370" i="2"/>
  <c r="F369" i="2"/>
  <c r="E369" i="2"/>
  <c r="D369" i="2"/>
  <c r="F368" i="2"/>
  <c r="E368" i="2"/>
  <c r="D368" i="2"/>
  <c r="G368" i="2"/>
  <c r="E367" i="2"/>
  <c r="D367" i="2"/>
  <c r="G367" i="2"/>
  <c r="E364" i="2"/>
  <c r="G364" i="2"/>
  <c r="G363" i="2"/>
  <c r="F363" i="2"/>
  <c r="E363" i="2"/>
  <c r="D363" i="2"/>
  <c r="G362" i="2"/>
  <c r="F362" i="2"/>
  <c r="E362" i="2"/>
  <c r="D362" i="2"/>
  <c r="F361" i="2"/>
  <c r="E361" i="2"/>
  <c r="D361" i="2"/>
  <c r="F360" i="2"/>
  <c r="E360" i="2"/>
  <c r="D360" i="2"/>
  <c r="G360" i="2"/>
  <c r="E359" i="2"/>
  <c r="D359" i="2"/>
  <c r="G359" i="2"/>
  <c r="E356" i="2"/>
  <c r="G356" i="2"/>
  <c r="G355" i="2"/>
  <c r="F355" i="2"/>
  <c r="E355" i="2"/>
  <c r="D355" i="2"/>
  <c r="G354" i="2"/>
  <c r="F354" i="2"/>
  <c r="E354" i="2"/>
  <c r="D354" i="2"/>
  <c r="F353" i="2"/>
  <c r="E353" i="2"/>
  <c r="D353" i="2"/>
  <c r="F352" i="2"/>
  <c r="E352" i="2"/>
  <c r="D352" i="2"/>
  <c r="G352" i="2"/>
  <c r="E351" i="2"/>
  <c r="D351" i="2"/>
  <c r="G351" i="2"/>
  <c r="E348" i="2"/>
  <c r="G348" i="2"/>
  <c r="G347" i="2"/>
  <c r="F347" i="2"/>
  <c r="E347" i="2"/>
  <c r="D347" i="2"/>
  <c r="G346" i="2"/>
  <c r="F346" i="2"/>
  <c r="E346" i="2"/>
  <c r="D346" i="2"/>
  <c r="F345" i="2"/>
  <c r="E345" i="2"/>
  <c r="D345" i="2"/>
  <c r="F344" i="2"/>
  <c r="E344" i="2"/>
  <c r="D344" i="2"/>
  <c r="G344" i="2"/>
  <c r="E343" i="2"/>
  <c r="D343" i="2"/>
  <c r="G343" i="2"/>
  <c r="E340" i="2"/>
  <c r="G340" i="2"/>
  <c r="G339" i="2"/>
  <c r="F339" i="2"/>
  <c r="E339" i="2"/>
  <c r="D339" i="2"/>
  <c r="G338" i="2"/>
  <c r="F338" i="2"/>
  <c r="E338" i="2"/>
  <c r="D338" i="2"/>
  <c r="F337" i="2"/>
  <c r="E337" i="2"/>
  <c r="D337" i="2"/>
  <c r="F336" i="2"/>
  <c r="E336" i="2"/>
  <c r="D336" i="2"/>
  <c r="G336" i="2"/>
  <c r="E335" i="2"/>
  <c r="D335" i="2"/>
  <c r="G335" i="2"/>
  <c r="E332" i="2"/>
  <c r="G332" i="2"/>
  <c r="G331" i="2"/>
  <c r="F331" i="2"/>
  <c r="D331" i="2"/>
  <c r="G330" i="2"/>
  <c r="F330" i="2"/>
  <c r="E330" i="2"/>
  <c r="D330" i="2"/>
  <c r="F329" i="2"/>
  <c r="E329" i="2"/>
  <c r="D329" i="2"/>
  <c r="F328" i="2"/>
  <c r="E328" i="2"/>
  <c r="D328" i="2"/>
  <c r="G328" i="2"/>
  <c r="E327" i="2"/>
  <c r="D327" i="2"/>
  <c r="G327" i="2"/>
  <c r="E324" i="2"/>
  <c r="G324" i="2"/>
  <c r="G323" i="2"/>
  <c r="F323" i="2"/>
  <c r="E323" i="2"/>
  <c r="D323" i="2"/>
  <c r="G322" i="2"/>
  <c r="F322" i="2"/>
  <c r="E322" i="2"/>
  <c r="D322" i="2"/>
  <c r="F321" i="2"/>
  <c r="E321" i="2"/>
  <c r="D321" i="2"/>
  <c r="F320" i="2"/>
  <c r="E320" i="2"/>
  <c r="D320" i="2"/>
  <c r="G320" i="2"/>
  <c r="E319" i="2"/>
  <c r="D319" i="2"/>
  <c r="G319" i="2"/>
  <c r="E316" i="2"/>
  <c r="G316" i="2"/>
  <c r="G315" i="2"/>
  <c r="F315" i="2"/>
  <c r="E315" i="2"/>
  <c r="D315" i="2"/>
  <c r="G314" i="2"/>
  <c r="F314" i="2"/>
  <c r="E314" i="2"/>
  <c r="D314" i="2"/>
  <c r="F313" i="2"/>
  <c r="E313" i="2"/>
  <c r="D313" i="2"/>
  <c r="E312" i="2"/>
  <c r="D312" i="2"/>
  <c r="G312" i="2"/>
  <c r="E311" i="2"/>
  <c r="D311" i="2"/>
  <c r="G311" i="2"/>
  <c r="E308" i="2"/>
  <c r="G308" i="2"/>
  <c r="G307" i="2"/>
  <c r="F307" i="2"/>
  <c r="D307" i="2"/>
  <c r="G306" i="2"/>
  <c r="F306" i="2"/>
  <c r="E306" i="2"/>
  <c r="D306" i="2"/>
  <c r="F305" i="2"/>
  <c r="E305" i="2"/>
  <c r="D305" i="2"/>
  <c r="F304" i="2"/>
  <c r="E304" i="2"/>
  <c r="D304" i="2"/>
  <c r="G304" i="2"/>
  <c r="E303" i="2"/>
  <c r="D303" i="2"/>
  <c r="G303" i="2"/>
  <c r="E300" i="2"/>
  <c r="G300" i="2"/>
  <c r="G299" i="2"/>
  <c r="F299" i="2"/>
  <c r="E299" i="2"/>
  <c r="D299" i="2"/>
  <c r="G298" i="2"/>
  <c r="F298" i="2"/>
  <c r="E298" i="2"/>
  <c r="D298" i="2"/>
  <c r="F297" i="2"/>
  <c r="E297" i="2"/>
  <c r="D297" i="2"/>
  <c r="F296" i="2"/>
  <c r="E296" i="2"/>
  <c r="D296" i="2"/>
  <c r="G296" i="2"/>
  <c r="E295" i="2"/>
  <c r="D295" i="2"/>
  <c r="G295" i="2"/>
  <c r="E292" i="2"/>
  <c r="G292" i="2"/>
  <c r="G291" i="2"/>
  <c r="F291" i="2"/>
  <c r="E291" i="2"/>
  <c r="D291" i="2"/>
  <c r="G290" i="2"/>
  <c r="F290" i="2"/>
  <c r="E290" i="2"/>
  <c r="D290" i="2"/>
  <c r="F289" i="2"/>
  <c r="E289" i="2"/>
  <c r="D289" i="2"/>
  <c r="F288" i="2"/>
  <c r="E288" i="2"/>
  <c r="D288" i="2"/>
  <c r="G288" i="2"/>
  <c r="E287" i="2"/>
  <c r="D287" i="2"/>
  <c r="G287" i="2"/>
  <c r="E284" i="2"/>
  <c r="G284" i="2"/>
  <c r="G283" i="2"/>
  <c r="F283" i="2"/>
  <c r="E283" i="2"/>
  <c r="D283" i="2"/>
  <c r="G282" i="2"/>
  <c r="F282" i="2"/>
  <c r="E282" i="2"/>
  <c r="D282" i="2"/>
  <c r="F281" i="2"/>
  <c r="E281" i="2"/>
  <c r="D281" i="2"/>
  <c r="F280" i="2"/>
  <c r="E280" i="2"/>
  <c r="D280" i="2"/>
  <c r="G280" i="2"/>
  <c r="E279" i="2"/>
  <c r="D279" i="2"/>
  <c r="G279" i="2"/>
  <c r="E276" i="2"/>
  <c r="G276" i="2"/>
  <c r="G275" i="2"/>
  <c r="F275" i="2"/>
  <c r="E275" i="2"/>
  <c r="D275" i="2"/>
  <c r="G274" i="2"/>
  <c r="F274" i="2"/>
  <c r="E274" i="2"/>
  <c r="D274" i="2"/>
  <c r="F273" i="2"/>
  <c r="E273" i="2"/>
  <c r="D273" i="2"/>
  <c r="F272" i="2"/>
  <c r="E272" i="2"/>
  <c r="D272" i="2"/>
  <c r="G272" i="2"/>
  <c r="E271" i="2"/>
  <c r="D271" i="2"/>
  <c r="G271" i="2"/>
  <c r="E268" i="2"/>
  <c r="G268" i="2"/>
  <c r="G267" i="2"/>
  <c r="F267" i="2"/>
  <c r="E267" i="2"/>
  <c r="D267" i="2"/>
  <c r="G266" i="2"/>
  <c r="F266" i="2"/>
  <c r="E266" i="2"/>
  <c r="D266" i="2"/>
  <c r="F265" i="2"/>
  <c r="E265" i="2"/>
  <c r="D265" i="2"/>
  <c r="F264" i="2"/>
  <c r="E264" i="2"/>
  <c r="D264" i="2"/>
  <c r="G264" i="2"/>
  <c r="E263" i="2"/>
  <c r="D263" i="2"/>
  <c r="G263" i="2"/>
  <c r="E260" i="2"/>
  <c r="G260" i="2"/>
  <c r="G259" i="2"/>
  <c r="F259" i="2"/>
  <c r="E259" i="2"/>
  <c r="D259" i="2"/>
  <c r="G258" i="2"/>
  <c r="F258" i="2"/>
  <c r="E258" i="2"/>
  <c r="D258" i="2"/>
  <c r="F257" i="2"/>
  <c r="E257" i="2"/>
  <c r="D257" i="2"/>
  <c r="F256" i="2"/>
  <c r="E256" i="2"/>
  <c r="D256" i="2"/>
  <c r="G256" i="2"/>
  <c r="E255" i="2"/>
  <c r="D255" i="2"/>
  <c r="G255" i="2"/>
  <c r="E252" i="2"/>
  <c r="G252" i="2"/>
  <c r="G251" i="2"/>
  <c r="F251" i="2"/>
  <c r="E251" i="2"/>
  <c r="D251" i="2"/>
  <c r="G250" i="2"/>
  <c r="F250" i="2"/>
  <c r="E250" i="2"/>
  <c r="D250" i="2"/>
  <c r="F249" i="2"/>
  <c r="E249" i="2"/>
  <c r="D249" i="2"/>
  <c r="F248" i="2"/>
  <c r="E248" i="2"/>
  <c r="D248" i="2"/>
  <c r="G248" i="2"/>
  <c r="E247" i="2"/>
  <c r="D247" i="2"/>
  <c r="G247" i="2"/>
  <c r="E244" i="2"/>
  <c r="G244" i="2"/>
  <c r="G243" i="2"/>
  <c r="F243" i="2"/>
  <c r="E243" i="2"/>
  <c r="D243" i="2"/>
  <c r="G242" i="2"/>
  <c r="F242" i="2"/>
  <c r="E242" i="2"/>
  <c r="D242" i="2"/>
  <c r="F241" i="2"/>
  <c r="E241" i="2"/>
  <c r="D241" i="2"/>
  <c r="F240" i="2"/>
  <c r="E240" i="2"/>
  <c r="D240" i="2"/>
  <c r="G240" i="2"/>
  <c r="E239" i="2"/>
  <c r="D239" i="2"/>
  <c r="G239" i="2"/>
  <c r="E236" i="2"/>
  <c r="G236" i="2"/>
  <c r="G235" i="2"/>
  <c r="F235" i="2"/>
  <c r="E235" i="2"/>
  <c r="D235" i="2"/>
  <c r="G234" i="2"/>
  <c r="F234" i="2"/>
  <c r="E234" i="2"/>
  <c r="D234" i="2"/>
  <c r="F233" i="2"/>
  <c r="E233" i="2"/>
  <c r="D233" i="2"/>
  <c r="F232" i="2"/>
  <c r="E232" i="2"/>
  <c r="D232" i="2"/>
  <c r="G232" i="2"/>
  <c r="E231" i="2"/>
  <c r="D231" i="2"/>
  <c r="G231" i="2"/>
  <c r="E228" i="2"/>
  <c r="G228" i="2"/>
  <c r="G227" i="2"/>
  <c r="F227" i="2"/>
  <c r="E227" i="2"/>
  <c r="D227" i="2"/>
  <c r="G226" i="2"/>
  <c r="F226" i="2"/>
  <c r="E226" i="2"/>
  <c r="D226" i="2"/>
  <c r="F225" i="2"/>
  <c r="E225" i="2"/>
  <c r="D225" i="2"/>
  <c r="F224" i="2"/>
  <c r="E224" i="2"/>
  <c r="D224" i="2"/>
  <c r="G224" i="2"/>
  <c r="E223" i="2"/>
  <c r="D223" i="2"/>
  <c r="G223" i="2"/>
  <c r="E220" i="2"/>
  <c r="G220" i="2"/>
  <c r="G219" i="2"/>
  <c r="E219" i="2"/>
  <c r="D219" i="2"/>
  <c r="G218" i="2"/>
  <c r="F218" i="2"/>
  <c r="E218" i="2"/>
  <c r="D218" i="2"/>
  <c r="F217" i="2"/>
  <c r="E217" i="2"/>
  <c r="D217" i="2"/>
  <c r="F216" i="2"/>
  <c r="E216" i="2"/>
  <c r="D216" i="2"/>
  <c r="G216" i="2"/>
  <c r="E215" i="2"/>
  <c r="D215" i="2"/>
  <c r="G215" i="2"/>
  <c r="E212" i="2"/>
  <c r="G212" i="2"/>
  <c r="G211" i="2"/>
  <c r="F211" i="2"/>
  <c r="E211" i="2"/>
  <c r="D211" i="2"/>
  <c r="G210" i="2"/>
  <c r="F210" i="2"/>
  <c r="E210" i="2"/>
  <c r="D210" i="2"/>
  <c r="F209" i="2"/>
  <c r="E209" i="2"/>
  <c r="D209" i="2"/>
  <c r="F208" i="2"/>
  <c r="E208" i="2"/>
  <c r="D208" i="2"/>
  <c r="G208" i="2"/>
  <c r="E207" i="2"/>
  <c r="D207" i="2"/>
  <c r="G207" i="2"/>
  <c r="E204" i="2"/>
  <c r="G204" i="2"/>
  <c r="G203" i="2"/>
  <c r="F203" i="2"/>
  <c r="E203" i="2"/>
  <c r="D203" i="2"/>
  <c r="G202" i="2"/>
  <c r="F202" i="2"/>
  <c r="E202" i="2"/>
  <c r="D202" i="2"/>
  <c r="F201" i="2"/>
  <c r="E201" i="2"/>
  <c r="D201" i="2"/>
  <c r="F200" i="2"/>
  <c r="E200" i="2"/>
  <c r="D200" i="2"/>
  <c r="G200" i="2"/>
  <c r="E199" i="2"/>
  <c r="D199" i="2"/>
  <c r="G199" i="2"/>
  <c r="E196" i="2"/>
  <c r="G196" i="2"/>
  <c r="G195" i="2"/>
  <c r="F195" i="2"/>
  <c r="E195" i="2"/>
  <c r="D195" i="2"/>
  <c r="G194" i="2"/>
  <c r="F194" i="2"/>
  <c r="E194" i="2"/>
  <c r="D194" i="2"/>
  <c r="F193" i="2"/>
  <c r="E193" i="2"/>
  <c r="D193" i="2"/>
  <c r="F192" i="2"/>
  <c r="E192" i="2"/>
  <c r="D192" i="2"/>
  <c r="G192" i="2"/>
  <c r="E191" i="2"/>
  <c r="D191" i="2"/>
  <c r="G191" i="2"/>
  <c r="E188" i="2"/>
  <c r="G188" i="2"/>
  <c r="G187" i="2"/>
  <c r="F187" i="2"/>
  <c r="E187" i="2"/>
  <c r="D187" i="2"/>
  <c r="G186" i="2"/>
  <c r="F186" i="2"/>
  <c r="E186" i="2"/>
  <c r="D186" i="2"/>
  <c r="F185" i="2"/>
  <c r="E185" i="2"/>
  <c r="D185" i="2"/>
  <c r="F184" i="2"/>
  <c r="E184" i="2"/>
  <c r="D184" i="2"/>
  <c r="G184" i="2"/>
  <c r="E183" i="2"/>
  <c r="D183" i="2"/>
  <c r="G183" i="2"/>
  <c r="E180" i="2"/>
  <c r="G180" i="2"/>
  <c r="G179" i="2"/>
  <c r="F179" i="2"/>
  <c r="E179" i="2"/>
  <c r="D179" i="2"/>
  <c r="G178" i="2"/>
  <c r="F178" i="2"/>
  <c r="E178" i="2"/>
  <c r="D178" i="2"/>
  <c r="F177" i="2"/>
  <c r="E177" i="2"/>
  <c r="D177" i="2"/>
  <c r="F176" i="2"/>
  <c r="E176" i="2"/>
  <c r="D176" i="2"/>
  <c r="G176" i="2"/>
  <c r="E175" i="2"/>
  <c r="D175" i="2"/>
  <c r="G175" i="2"/>
  <c r="E172" i="2"/>
  <c r="G172" i="2"/>
  <c r="G171" i="2"/>
  <c r="F171" i="2"/>
  <c r="E171" i="2"/>
  <c r="D171" i="2"/>
  <c r="G170" i="2"/>
  <c r="F170" i="2"/>
  <c r="E170" i="2"/>
  <c r="D170" i="2"/>
  <c r="F169" i="2"/>
  <c r="E169" i="2"/>
  <c r="D169" i="2"/>
  <c r="F168" i="2"/>
  <c r="E168" i="2"/>
  <c r="D168" i="2"/>
  <c r="G168" i="2"/>
  <c r="E167" i="2"/>
  <c r="D167" i="2"/>
  <c r="G167" i="2"/>
  <c r="E164" i="2"/>
  <c r="G164" i="2"/>
  <c r="G163" i="2"/>
  <c r="F163" i="2"/>
  <c r="E163" i="2"/>
  <c r="D163" i="2"/>
  <c r="G162" i="2"/>
  <c r="F162" i="2"/>
  <c r="E162" i="2"/>
  <c r="D162" i="2"/>
  <c r="F161" i="2"/>
  <c r="E161" i="2"/>
  <c r="D161" i="2"/>
  <c r="F160" i="2"/>
  <c r="E160" i="2"/>
  <c r="D160" i="2"/>
  <c r="G160" i="2"/>
  <c r="E159" i="2"/>
  <c r="D159" i="2"/>
  <c r="G159" i="2"/>
  <c r="E156" i="2"/>
  <c r="G156" i="2"/>
  <c r="G155" i="2"/>
  <c r="F155" i="2"/>
  <c r="E155" i="2"/>
  <c r="D155" i="2"/>
  <c r="G154" i="2"/>
  <c r="F154" i="2"/>
  <c r="E154" i="2"/>
  <c r="D154" i="2"/>
  <c r="F153" i="2"/>
  <c r="E153" i="2"/>
  <c r="D153" i="2"/>
  <c r="F152" i="2"/>
  <c r="E152" i="2"/>
  <c r="D152" i="2"/>
  <c r="G152" i="2"/>
  <c r="E151" i="2"/>
  <c r="D151" i="2"/>
  <c r="G151" i="2"/>
  <c r="E148" i="2"/>
  <c r="G148" i="2"/>
  <c r="G147" i="2"/>
  <c r="F147" i="2"/>
  <c r="E147" i="2"/>
  <c r="D147" i="2"/>
  <c r="G146" i="2"/>
  <c r="F146" i="2"/>
  <c r="E146" i="2"/>
  <c r="D146" i="2"/>
  <c r="F145" i="2"/>
  <c r="E145" i="2"/>
  <c r="D145" i="2"/>
  <c r="F144" i="2"/>
  <c r="E144" i="2"/>
  <c r="D144" i="2"/>
  <c r="G144" i="2"/>
  <c r="E143" i="2"/>
  <c r="D143" i="2"/>
  <c r="G143" i="2"/>
  <c r="E140" i="2"/>
  <c r="G140" i="2"/>
  <c r="G139" i="2"/>
  <c r="F139" i="2"/>
  <c r="E139" i="2"/>
  <c r="D139" i="2"/>
  <c r="G138" i="2"/>
  <c r="F138" i="2"/>
  <c r="E138" i="2"/>
  <c r="D138" i="2"/>
  <c r="F137" i="2"/>
  <c r="E137" i="2"/>
  <c r="D137" i="2"/>
  <c r="F136" i="2"/>
  <c r="E136" i="2"/>
  <c r="D136" i="2"/>
  <c r="G136" i="2"/>
  <c r="E135" i="2"/>
  <c r="D135" i="2"/>
  <c r="G135" i="2"/>
  <c r="E132" i="2"/>
  <c r="G132" i="2"/>
  <c r="G131" i="2"/>
  <c r="F131" i="2"/>
  <c r="E131" i="2"/>
  <c r="D131" i="2"/>
  <c r="G130" i="2"/>
  <c r="F130" i="2"/>
  <c r="E130" i="2"/>
  <c r="D130" i="2"/>
  <c r="F129" i="2"/>
  <c r="E129" i="2"/>
  <c r="D129" i="2"/>
  <c r="F128" i="2"/>
  <c r="E128" i="2"/>
  <c r="D128" i="2"/>
  <c r="G128" i="2"/>
  <c r="E127" i="2"/>
  <c r="D127" i="2"/>
  <c r="G127" i="2"/>
  <c r="E124" i="2"/>
  <c r="G124" i="2"/>
  <c r="G123" i="2"/>
  <c r="E123" i="2"/>
  <c r="D123" i="2"/>
  <c r="G122" i="2"/>
  <c r="F122" i="2"/>
  <c r="E122" i="2"/>
  <c r="D122" i="2"/>
  <c r="F121" i="2"/>
  <c r="E121" i="2"/>
  <c r="D121" i="2"/>
  <c r="F120" i="2"/>
  <c r="E120" i="2"/>
  <c r="D120" i="2"/>
  <c r="G120" i="2"/>
  <c r="E119" i="2"/>
  <c r="D119" i="2"/>
  <c r="G119" i="2"/>
  <c r="E116" i="2"/>
  <c r="G116" i="2"/>
  <c r="G115" i="2"/>
  <c r="F115" i="2"/>
  <c r="E115" i="2"/>
  <c r="D115" i="2"/>
  <c r="G114" i="2"/>
  <c r="F114" i="2"/>
  <c r="E114" i="2"/>
  <c r="D114" i="2"/>
  <c r="F113" i="2"/>
  <c r="E113" i="2"/>
  <c r="D113" i="2"/>
  <c r="F112" i="2"/>
  <c r="E112" i="2"/>
  <c r="D112" i="2"/>
  <c r="G112" i="2"/>
  <c r="E111" i="2"/>
  <c r="D111" i="2"/>
  <c r="G111" i="2"/>
  <c r="E108" i="2"/>
  <c r="G108" i="2"/>
  <c r="G107" i="2"/>
  <c r="F107" i="2"/>
  <c r="E107" i="2"/>
  <c r="D107" i="2"/>
  <c r="G106" i="2"/>
  <c r="F106" i="2"/>
  <c r="E106" i="2"/>
  <c r="D106" i="2"/>
  <c r="F105" i="2"/>
  <c r="E105" i="2"/>
  <c r="D105" i="2"/>
  <c r="F104" i="2"/>
  <c r="E104" i="2"/>
  <c r="D104" i="2"/>
  <c r="G104" i="2"/>
  <c r="E103" i="2"/>
  <c r="D103" i="2"/>
  <c r="G103" i="2"/>
  <c r="E100" i="2"/>
  <c r="G100" i="2"/>
  <c r="G99" i="2"/>
  <c r="F99" i="2"/>
  <c r="E99" i="2"/>
  <c r="D99" i="2"/>
  <c r="G98" i="2"/>
  <c r="F98" i="2"/>
  <c r="E98" i="2"/>
  <c r="D98" i="2"/>
  <c r="F97" i="2"/>
  <c r="E97" i="2"/>
  <c r="D97" i="2"/>
  <c r="F96" i="2"/>
  <c r="E96" i="2"/>
  <c r="D96" i="2"/>
  <c r="G96" i="2"/>
  <c r="D95" i="2"/>
  <c r="G95" i="2"/>
  <c r="E92" i="2"/>
  <c r="G92" i="2"/>
  <c r="G91" i="2"/>
  <c r="F91" i="2"/>
  <c r="E91" i="2"/>
  <c r="D91" i="2"/>
  <c r="G90" i="2"/>
  <c r="F90" i="2"/>
  <c r="E90" i="2"/>
  <c r="D90" i="2"/>
  <c r="F89" i="2"/>
  <c r="E89" i="2"/>
  <c r="D89" i="2"/>
  <c r="F88" i="2"/>
  <c r="E88" i="2"/>
  <c r="D88" i="2"/>
  <c r="G88" i="2"/>
  <c r="E87" i="2"/>
  <c r="D87" i="2"/>
  <c r="G87" i="2"/>
  <c r="E84" i="2"/>
  <c r="G84" i="2"/>
  <c r="G83" i="2"/>
  <c r="F83" i="2"/>
  <c r="E83" i="2"/>
  <c r="D83" i="2"/>
  <c r="G82" i="2"/>
  <c r="F82" i="2"/>
  <c r="E82" i="2"/>
  <c r="D82" i="2"/>
  <c r="F81" i="2"/>
  <c r="E81" i="2"/>
  <c r="D81" i="2"/>
  <c r="F80" i="2"/>
  <c r="E80" i="2"/>
  <c r="D80" i="2"/>
  <c r="G80" i="2"/>
  <c r="E79" i="2"/>
  <c r="D79" i="2"/>
  <c r="G79" i="2"/>
  <c r="E76" i="2"/>
  <c r="G76" i="2"/>
  <c r="G75" i="2"/>
  <c r="F75" i="2"/>
  <c r="E75" i="2"/>
  <c r="D75" i="2"/>
  <c r="G74" i="2"/>
  <c r="F74" i="2"/>
  <c r="E74" i="2"/>
  <c r="D74" i="2"/>
  <c r="F73" i="2"/>
  <c r="E73" i="2"/>
  <c r="D73" i="2"/>
  <c r="F72" i="2"/>
  <c r="E72" i="2"/>
  <c r="D72" i="2"/>
  <c r="G72" i="2"/>
  <c r="E71" i="2"/>
  <c r="D71" i="2"/>
  <c r="G71" i="2"/>
  <c r="E68" i="2"/>
  <c r="G68" i="2"/>
  <c r="G67" i="2"/>
  <c r="F67" i="2"/>
  <c r="E67" i="2"/>
  <c r="D67" i="2"/>
  <c r="G66" i="2"/>
  <c r="F66" i="2"/>
  <c r="E66" i="2"/>
  <c r="D66" i="2"/>
  <c r="F65" i="2"/>
  <c r="E65" i="2"/>
  <c r="D65" i="2"/>
  <c r="F64" i="2"/>
  <c r="E64" i="2"/>
  <c r="D64" i="2"/>
  <c r="G64" i="2"/>
  <c r="E63" i="2"/>
  <c r="D63" i="2"/>
  <c r="G63" i="2"/>
  <c r="E60" i="2"/>
  <c r="G60" i="2"/>
  <c r="G59" i="2"/>
  <c r="F59" i="2"/>
  <c r="E59" i="2"/>
  <c r="D59" i="2"/>
  <c r="G58" i="2"/>
  <c r="F58" i="2"/>
  <c r="E58" i="2"/>
  <c r="D58" i="2"/>
  <c r="F57" i="2"/>
  <c r="E57" i="2"/>
  <c r="D57" i="2"/>
  <c r="F56" i="2"/>
  <c r="E56" i="2"/>
  <c r="D56" i="2"/>
  <c r="G56" i="2"/>
  <c r="D55" i="2"/>
  <c r="G55" i="2"/>
  <c r="E52" i="2"/>
  <c r="G52" i="2"/>
  <c r="G51" i="2"/>
  <c r="E51" i="2"/>
  <c r="D51" i="2"/>
  <c r="G50" i="2"/>
  <c r="F50" i="2"/>
  <c r="E50" i="2"/>
  <c r="D50" i="2"/>
  <c r="F49" i="2"/>
  <c r="E49" i="2"/>
  <c r="D49" i="2"/>
  <c r="F48" i="2"/>
  <c r="E48" i="2"/>
  <c r="D48" i="2"/>
  <c r="G48" i="2"/>
  <c r="E47" i="2"/>
  <c r="D47" i="2"/>
  <c r="G47" i="2"/>
  <c r="E44" i="2"/>
  <c r="G44" i="2"/>
  <c r="G43" i="2"/>
  <c r="F43" i="2"/>
  <c r="E43" i="2"/>
  <c r="G42" i="2"/>
  <c r="F42" i="2"/>
  <c r="E42" i="2"/>
  <c r="F41" i="2"/>
  <c r="E41" i="2"/>
  <c r="D41" i="2"/>
  <c r="F40" i="2"/>
  <c r="E40" i="2"/>
  <c r="D40" i="2"/>
  <c r="G40" i="2"/>
  <c r="E39" i="2"/>
  <c r="D39" i="2"/>
  <c r="G39" i="2"/>
  <c r="E36" i="2"/>
  <c r="G36" i="2"/>
  <c r="G35" i="2"/>
  <c r="F35" i="2"/>
  <c r="E35" i="2"/>
  <c r="D35" i="2"/>
  <c r="G34" i="2"/>
  <c r="F34" i="2"/>
  <c r="E34" i="2"/>
  <c r="D34" i="2"/>
  <c r="F33" i="2"/>
  <c r="E33" i="2"/>
  <c r="D33" i="2"/>
  <c r="C25" i="2"/>
  <c r="J2527" i="2" l="1"/>
  <c r="K2528" i="2"/>
  <c r="L2528" i="2" s="1"/>
  <c r="M2528" i="2" s="1"/>
  <c r="AT34" i="2"/>
  <c r="AT33" i="2"/>
  <c r="AW34" i="2"/>
  <c r="AW33" i="2"/>
  <c r="C139" i="2"/>
  <c r="C114" i="2"/>
  <c r="C34" i="2"/>
  <c r="C364" i="2"/>
  <c r="C499" i="2"/>
  <c r="C64" i="2"/>
  <c r="C431" i="2"/>
  <c r="C306" i="2"/>
  <c r="C384" i="2"/>
  <c r="C461" i="2"/>
  <c r="C478" i="2"/>
  <c r="C604" i="2"/>
  <c r="C663" i="2"/>
  <c r="C803" i="2"/>
  <c r="C465" i="2"/>
  <c r="C632" i="2"/>
  <c r="C651" i="2"/>
  <c r="C716" i="2"/>
  <c r="C754" i="2"/>
  <c r="C819" i="2"/>
  <c r="C475" i="2"/>
  <c r="C658" i="2"/>
  <c r="C748" i="2"/>
  <c r="C850" i="2"/>
  <c r="C363" i="2"/>
  <c r="C633" i="2"/>
  <c r="C433" i="2"/>
  <c r="C261" i="2"/>
  <c r="C443" i="2"/>
  <c r="C771" i="2"/>
  <c r="C676" i="2"/>
  <c r="C711" i="2"/>
  <c r="C156" i="2"/>
  <c r="C679" i="2"/>
  <c r="C837" i="2"/>
  <c r="C412" i="2"/>
  <c r="C533" i="2"/>
  <c r="C62" i="2"/>
  <c r="C477" i="2"/>
  <c r="C14" i="2"/>
  <c r="AY34" i="2"/>
  <c r="AY33" i="2"/>
  <c r="C13" i="2"/>
  <c r="J28" i="2"/>
  <c r="I28" i="2"/>
  <c r="G45" i="2"/>
  <c r="F45" i="2"/>
  <c r="E45" i="2"/>
  <c r="D45" i="2"/>
  <c r="G94" i="2"/>
  <c r="F94" i="2"/>
  <c r="E94" i="2"/>
  <c r="D94" i="2"/>
  <c r="G102" i="2"/>
  <c r="F102" i="2"/>
  <c r="E102" i="2"/>
  <c r="D102" i="2"/>
  <c r="G126" i="2"/>
  <c r="F126" i="2"/>
  <c r="E126" i="2"/>
  <c r="D126" i="2"/>
  <c r="G134" i="2"/>
  <c r="F134" i="2"/>
  <c r="E134" i="2"/>
  <c r="D134" i="2"/>
  <c r="G158" i="2"/>
  <c r="F158" i="2"/>
  <c r="E158" i="2"/>
  <c r="D158" i="2"/>
  <c r="G182" i="2"/>
  <c r="F182" i="2"/>
  <c r="E182" i="2"/>
  <c r="D182" i="2"/>
  <c r="G206" i="2"/>
  <c r="F206" i="2"/>
  <c r="D206" i="2"/>
  <c r="E206" i="2"/>
  <c r="G214" i="2"/>
  <c r="F214" i="2"/>
  <c r="D214" i="2"/>
  <c r="E214" i="2"/>
  <c r="G318" i="2"/>
  <c r="F318" i="2"/>
  <c r="E318" i="2"/>
  <c r="D318" i="2"/>
  <c r="G334" i="2"/>
  <c r="F334" i="2"/>
  <c r="D334" i="2"/>
  <c r="E334" i="2"/>
  <c r="G366" i="2"/>
  <c r="F366" i="2"/>
  <c r="E366" i="2"/>
  <c r="D366" i="2"/>
  <c r="G390" i="2"/>
  <c r="F390" i="2"/>
  <c r="E390" i="2"/>
  <c r="D390" i="2"/>
  <c r="G414" i="2"/>
  <c r="F414" i="2"/>
  <c r="E414" i="2"/>
  <c r="D414" i="2"/>
  <c r="G430" i="2"/>
  <c r="F430" i="2"/>
  <c r="E430" i="2"/>
  <c r="D430" i="2"/>
  <c r="G454" i="2"/>
  <c r="F454" i="2"/>
  <c r="D454" i="2"/>
  <c r="E454" i="2"/>
  <c r="G462" i="2"/>
  <c r="F462" i="2"/>
  <c r="D462" i="2"/>
  <c r="E462" i="2"/>
  <c r="G518" i="2"/>
  <c r="F518" i="2"/>
  <c r="E518" i="2"/>
  <c r="D518" i="2"/>
  <c r="G534" i="2"/>
  <c r="F534" i="2"/>
  <c r="D534" i="2"/>
  <c r="E534" i="2"/>
  <c r="G550" i="2"/>
  <c r="F550" i="2"/>
  <c r="D550" i="2"/>
  <c r="E550" i="2"/>
  <c r="G558" i="2"/>
  <c r="F558" i="2"/>
  <c r="E558" i="2"/>
  <c r="D558" i="2"/>
  <c r="G598" i="2"/>
  <c r="F598" i="2"/>
  <c r="E598" i="2"/>
  <c r="D598" i="2"/>
  <c r="G614" i="2"/>
  <c r="F614" i="2"/>
  <c r="D614" i="2"/>
  <c r="E614" i="2"/>
  <c r="G638" i="2"/>
  <c r="F638" i="2"/>
  <c r="D638" i="2"/>
  <c r="E638" i="2"/>
  <c r="G654" i="2"/>
  <c r="F654" i="2"/>
  <c r="D654" i="2"/>
  <c r="E654" i="2"/>
  <c r="G686" i="2"/>
  <c r="F686" i="2"/>
  <c r="E686" i="2"/>
  <c r="D686" i="2"/>
  <c r="G718" i="2"/>
  <c r="F718" i="2"/>
  <c r="D718" i="2"/>
  <c r="E718" i="2"/>
  <c r="G734" i="2"/>
  <c r="F734" i="2"/>
  <c r="E734" i="2"/>
  <c r="D734" i="2"/>
  <c r="G782" i="2"/>
  <c r="F782" i="2"/>
  <c r="D782" i="2"/>
  <c r="E782" i="2"/>
  <c r="G790" i="2"/>
  <c r="F790" i="2"/>
  <c r="D790" i="2"/>
  <c r="E790" i="2"/>
  <c r="G806" i="2"/>
  <c r="F806" i="2"/>
  <c r="D806" i="2"/>
  <c r="E806" i="2"/>
  <c r="G822" i="2"/>
  <c r="F822" i="2"/>
  <c r="E822" i="2"/>
  <c r="D822" i="2"/>
  <c r="G62" i="2"/>
  <c r="F62" i="2"/>
  <c r="E62" i="2"/>
  <c r="D62" i="2"/>
  <c r="G142" i="2"/>
  <c r="F142" i="2"/>
  <c r="D142" i="2"/>
  <c r="E142" i="2"/>
  <c r="G174" i="2"/>
  <c r="F174" i="2"/>
  <c r="E174" i="2"/>
  <c r="D174" i="2"/>
  <c r="G198" i="2"/>
  <c r="F198" i="2"/>
  <c r="E198" i="2"/>
  <c r="D198" i="2"/>
  <c r="G238" i="2"/>
  <c r="F238" i="2"/>
  <c r="D238" i="2"/>
  <c r="E238" i="2"/>
  <c r="G246" i="2"/>
  <c r="F246" i="2"/>
  <c r="D246" i="2"/>
  <c r="E246" i="2"/>
  <c r="G270" i="2"/>
  <c r="F270" i="2"/>
  <c r="D270" i="2"/>
  <c r="E270" i="2"/>
  <c r="G294" i="2"/>
  <c r="F294" i="2"/>
  <c r="E294" i="2"/>
  <c r="D294" i="2"/>
  <c r="G302" i="2"/>
  <c r="F302" i="2"/>
  <c r="E302" i="2"/>
  <c r="D302" i="2"/>
  <c r="G350" i="2"/>
  <c r="F350" i="2"/>
  <c r="D350" i="2"/>
  <c r="E350" i="2"/>
  <c r="G358" i="2"/>
  <c r="F358" i="2"/>
  <c r="E358" i="2"/>
  <c r="D358" i="2"/>
  <c r="G438" i="2"/>
  <c r="F438" i="2"/>
  <c r="E438" i="2"/>
  <c r="D438" i="2"/>
  <c r="G470" i="2"/>
  <c r="F470" i="2"/>
  <c r="E470" i="2"/>
  <c r="D470" i="2"/>
  <c r="G478" i="2"/>
  <c r="F478" i="2"/>
  <c r="E478" i="2"/>
  <c r="D478" i="2"/>
  <c r="G502" i="2"/>
  <c r="F502" i="2"/>
  <c r="D502" i="2"/>
  <c r="E502" i="2"/>
  <c r="G566" i="2"/>
  <c r="F566" i="2"/>
  <c r="D566" i="2"/>
  <c r="E566" i="2"/>
  <c r="G574" i="2"/>
  <c r="F574" i="2"/>
  <c r="D574" i="2"/>
  <c r="E574" i="2"/>
  <c r="G606" i="2"/>
  <c r="F606" i="2"/>
  <c r="D606" i="2"/>
  <c r="E606" i="2"/>
  <c r="G622" i="2"/>
  <c r="F622" i="2"/>
  <c r="E622" i="2"/>
  <c r="D622" i="2"/>
  <c r="G630" i="2"/>
  <c r="F630" i="2"/>
  <c r="E630" i="2"/>
  <c r="D630" i="2"/>
  <c r="G670" i="2"/>
  <c r="F670" i="2"/>
  <c r="D670" i="2"/>
  <c r="E670" i="2"/>
  <c r="G726" i="2"/>
  <c r="F726" i="2"/>
  <c r="D726" i="2"/>
  <c r="E726" i="2"/>
  <c r="G742" i="2"/>
  <c r="F742" i="2"/>
  <c r="E742" i="2"/>
  <c r="D742" i="2"/>
  <c r="G766" i="2"/>
  <c r="F766" i="2"/>
  <c r="D766" i="2"/>
  <c r="E766" i="2"/>
  <c r="G70" i="2"/>
  <c r="F70" i="2"/>
  <c r="D70" i="2"/>
  <c r="E70" i="2"/>
  <c r="G54" i="2"/>
  <c r="F54" i="2"/>
  <c r="D54" i="2"/>
  <c r="E54" i="2"/>
  <c r="F77" i="2"/>
  <c r="G77" i="2"/>
  <c r="E77" i="2"/>
  <c r="D77" i="2"/>
  <c r="G37" i="2"/>
  <c r="F37" i="2"/>
  <c r="E37" i="2"/>
  <c r="D37" i="2"/>
  <c r="G262" i="2"/>
  <c r="F262" i="2"/>
  <c r="D262" i="2"/>
  <c r="E262" i="2"/>
  <c r="G286" i="2"/>
  <c r="F286" i="2"/>
  <c r="D286" i="2"/>
  <c r="E286" i="2"/>
  <c r="G326" i="2"/>
  <c r="F326" i="2"/>
  <c r="E326" i="2"/>
  <c r="D326" i="2"/>
  <c r="G342" i="2"/>
  <c r="F342" i="2"/>
  <c r="E342" i="2"/>
  <c r="D342" i="2"/>
  <c r="G374" i="2"/>
  <c r="F374" i="2"/>
  <c r="E374" i="2"/>
  <c r="D374" i="2"/>
  <c r="G398" i="2"/>
  <c r="F398" i="2"/>
  <c r="E398" i="2"/>
  <c r="D398" i="2"/>
  <c r="G422" i="2"/>
  <c r="F422" i="2"/>
  <c r="E422" i="2"/>
  <c r="D422" i="2"/>
  <c r="G446" i="2"/>
  <c r="F446" i="2"/>
  <c r="E446" i="2"/>
  <c r="D446" i="2"/>
  <c r="G486" i="2"/>
  <c r="F486" i="2"/>
  <c r="E486" i="2"/>
  <c r="D486" i="2"/>
  <c r="G494" i="2"/>
  <c r="F494" i="2"/>
  <c r="E494" i="2"/>
  <c r="D494" i="2"/>
  <c r="G510" i="2"/>
  <c r="F510" i="2"/>
  <c r="E510" i="2"/>
  <c r="D510" i="2"/>
  <c r="G582" i="2"/>
  <c r="F582" i="2"/>
  <c r="E582" i="2"/>
  <c r="D582" i="2"/>
  <c r="G646" i="2"/>
  <c r="F646" i="2"/>
  <c r="E646" i="2"/>
  <c r="D646" i="2"/>
  <c r="G678" i="2"/>
  <c r="F678" i="2"/>
  <c r="D678" i="2"/>
  <c r="E678" i="2"/>
  <c r="G694" i="2"/>
  <c r="F694" i="2"/>
  <c r="E694" i="2"/>
  <c r="D694" i="2"/>
  <c r="G710" i="2"/>
  <c r="F710" i="2"/>
  <c r="D710" i="2"/>
  <c r="E710" i="2"/>
  <c r="G750" i="2"/>
  <c r="F750" i="2"/>
  <c r="D750" i="2"/>
  <c r="E750" i="2"/>
  <c r="G798" i="2"/>
  <c r="F798" i="2"/>
  <c r="D798" i="2"/>
  <c r="E798" i="2"/>
  <c r="G814" i="2"/>
  <c r="F814" i="2"/>
  <c r="D814" i="2"/>
  <c r="E814" i="2"/>
  <c r="G830" i="2"/>
  <c r="F830" i="2"/>
  <c r="D830" i="2"/>
  <c r="E830" i="2"/>
  <c r="G838" i="2"/>
  <c r="F838" i="2"/>
  <c r="D838" i="2"/>
  <c r="E838" i="2"/>
  <c r="G862" i="2"/>
  <c r="F862" i="2"/>
  <c r="E862" i="2"/>
  <c r="D862" i="2"/>
  <c r="G870" i="2"/>
  <c r="F870" i="2"/>
  <c r="E870" i="2"/>
  <c r="D870" i="2"/>
  <c r="G46" i="2"/>
  <c r="F46" i="2"/>
  <c r="E46" i="2"/>
  <c r="D46" i="2"/>
  <c r="F6" i="2"/>
  <c r="G38" i="2"/>
  <c r="F38" i="2"/>
  <c r="D38" i="2"/>
  <c r="E38" i="2"/>
  <c r="G61" i="2"/>
  <c r="F61" i="2"/>
  <c r="E61" i="2"/>
  <c r="D61" i="2"/>
  <c r="G78" i="2"/>
  <c r="F78" i="2"/>
  <c r="E78" i="2"/>
  <c r="D78" i="2"/>
  <c r="G86" i="2"/>
  <c r="F86" i="2"/>
  <c r="D86" i="2"/>
  <c r="E86" i="2"/>
  <c r="G110" i="2"/>
  <c r="F110" i="2"/>
  <c r="E110" i="2"/>
  <c r="D110" i="2"/>
  <c r="G118" i="2"/>
  <c r="F118" i="2"/>
  <c r="E118" i="2"/>
  <c r="D118" i="2"/>
  <c r="G150" i="2"/>
  <c r="F150" i="2"/>
  <c r="E150" i="2"/>
  <c r="D150" i="2"/>
  <c r="G166" i="2"/>
  <c r="F166" i="2"/>
  <c r="E166" i="2"/>
  <c r="D166" i="2"/>
  <c r="G190" i="2"/>
  <c r="F190" i="2"/>
  <c r="D190" i="2"/>
  <c r="E190" i="2"/>
  <c r="G222" i="2"/>
  <c r="F222" i="2"/>
  <c r="E222" i="2"/>
  <c r="D222" i="2"/>
  <c r="G230" i="2"/>
  <c r="F230" i="2"/>
  <c r="D230" i="2"/>
  <c r="E230" i="2"/>
  <c r="G254" i="2"/>
  <c r="F254" i="2"/>
  <c r="E254" i="2"/>
  <c r="D254" i="2"/>
  <c r="G278" i="2"/>
  <c r="F278" i="2"/>
  <c r="D278" i="2"/>
  <c r="E278" i="2"/>
  <c r="G310" i="2"/>
  <c r="F310" i="2"/>
  <c r="D310" i="2"/>
  <c r="E310" i="2"/>
  <c r="G382" i="2"/>
  <c r="F382" i="2"/>
  <c r="E382" i="2"/>
  <c r="D382" i="2"/>
  <c r="G406" i="2"/>
  <c r="F406" i="2"/>
  <c r="E406" i="2"/>
  <c r="D406" i="2"/>
  <c r="G526" i="2"/>
  <c r="F526" i="2"/>
  <c r="E526" i="2"/>
  <c r="D526" i="2"/>
  <c r="G542" i="2"/>
  <c r="F542" i="2"/>
  <c r="E542" i="2"/>
  <c r="D542" i="2"/>
  <c r="G590" i="2"/>
  <c r="F590" i="2"/>
  <c r="D590" i="2"/>
  <c r="E590" i="2"/>
  <c r="G662" i="2"/>
  <c r="F662" i="2"/>
  <c r="E662" i="2"/>
  <c r="D662" i="2"/>
  <c r="G702" i="2"/>
  <c r="F702" i="2"/>
  <c r="E702" i="2"/>
  <c r="D702" i="2"/>
  <c r="G758" i="2"/>
  <c r="F758" i="2"/>
  <c r="E758" i="2"/>
  <c r="D758" i="2"/>
  <c r="G774" i="2"/>
  <c r="F774" i="2"/>
  <c r="E774" i="2"/>
  <c r="D774" i="2"/>
  <c r="G846" i="2"/>
  <c r="F846" i="2"/>
  <c r="E846" i="2"/>
  <c r="D846" i="2"/>
  <c r="G854" i="2"/>
  <c r="F854" i="2"/>
  <c r="D854" i="2"/>
  <c r="E854" i="2"/>
  <c r="G69" i="2"/>
  <c r="F69" i="2"/>
  <c r="E69" i="2"/>
  <c r="D69" i="2"/>
  <c r="G53" i="2"/>
  <c r="F53" i="2"/>
  <c r="E53" i="2"/>
  <c r="D53" i="2"/>
  <c r="G85" i="2"/>
  <c r="F85" i="2"/>
  <c r="E85" i="2"/>
  <c r="D85" i="2"/>
  <c r="F93" i="2"/>
  <c r="G93" i="2"/>
  <c r="E93" i="2"/>
  <c r="D93" i="2"/>
  <c r="G101" i="2"/>
  <c r="F101" i="2"/>
  <c r="E101" i="2"/>
  <c r="D101" i="2"/>
  <c r="F109" i="2"/>
  <c r="G109" i="2"/>
  <c r="E109" i="2"/>
  <c r="D109" i="2"/>
  <c r="G117" i="2"/>
  <c r="F117" i="2"/>
  <c r="E117" i="2"/>
  <c r="D117" i="2"/>
  <c r="F125" i="2"/>
  <c r="G125" i="2"/>
  <c r="E125" i="2"/>
  <c r="D125" i="2"/>
  <c r="G133" i="2"/>
  <c r="F133" i="2"/>
  <c r="E133" i="2"/>
  <c r="D133" i="2"/>
  <c r="F141" i="2"/>
  <c r="G141" i="2"/>
  <c r="E141" i="2"/>
  <c r="D141" i="2"/>
  <c r="G149" i="2"/>
  <c r="F149" i="2"/>
  <c r="E149" i="2"/>
  <c r="D149" i="2"/>
  <c r="F157" i="2"/>
  <c r="G157" i="2"/>
  <c r="E157" i="2"/>
  <c r="D157" i="2"/>
  <c r="F165" i="2"/>
  <c r="G165" i="2"/>
  <c r="E165" i="2"/>
  <c r="D165" i="2"/>
  <c r="G173" i="2"/>
  <c r="F173" i="2"/>
  <c r="E173" i="2"/>
  <c r="D173" i="2"/>
  <c r="G181" i="2"/>
  <c r="F181" i="2"/>
  <c r="E181" i="2"/>
  <c r="D181" i="2"/>
  <c r="G189" i="2"/>
  <c r="F189" i="2"/>
  <c r="E189" i="2"/>
  <c r="D189" i="2"/>
  <c r="F197" i="2"/>
  <c r="G197" i="2"/>
  <c r="E197" i="2"/>
  <c r="D197" i="2"/>
  <c r="F205" i="2"/>
  <c r="G205" i="2"/>
  <c r="E205" i="2"/>
  <c r="D205" i="2"/>
  <c r="F213" i="2"/>
  <c r="G213" i="2"/>
  <c r="E213" i="2"/>
  <c r="D213" i="2"/>
  <c r="F221" i="2"/>
  <c r="G221" i="2"/>
  <c r="E221" i="2"/>
  <c r="D221" i="2"/>
  <c r="G229" i="2"/>
  <c r="F229" i="2"/>
  <c r="E229" i="2"/>
  <c r="D229" i="2"/>
  <c r="F237" i="2"/>
  <c r="G237" i="2"/>
  <c r="E237" i="2"/>
  <c r="D237" i="2"/>
  <c r="F245" i="2"/>
  <c r="G245" i="2"/>
  <c r="E245" i="2"/>
  <c r="D245" i="2"/>
  <c r="F253" i="2"/>
  <c r="G253" i="2"/>
  <c r="E253" i="2"/>
  <c r="D253" i="2"/>
  <c r="F261" i="2"/>
  <c r="G261" i="2"/>
  <c r="E261" i="2"/>
  <c r="D261" i="2"/>
  <c r="F269" i="2"/>
  <c r="G269" i="2"/>
  <c r="E269" i="2"/>
  <c r="D269" i="2"/>
  <c r="F277" i="2"/>
  <c r="G277" i="2"/>
  <c r="E277" i="2"/>
  <c r="D277" i="2"/>
  <c r="F285" i="2"/>
  <c r="G285" i="2"/>
  <c r="E285" i="2"/>
  <c r="D285" i="2"/>
  <c r="F293" i="2"/>
  <c r="G293" i="2"/>
  <c r="E293" i="2"/>
  <c r="D293" i="2"/>
  <c r="F301" i="2"/>
  <c r="G301" i="2"/>
  <c r="E301" i="2"/>
  <c r="D301" i="2"/>
  <c r="F309" i="2"/>
  <c r="G309" i="2"/>
  <c r="E309" i="2"/>
  <c r="D309" i="2"/>
  <c r="F317" i="2"/>
  <c r="G317" i="2"/>
  <c r="E317" i="2"/>
  <c r="D317" i="2"/>
  <c r="F325" i="2"/>
  <c r="G325" i="2"/>
  <c r="E325" i="2"/>
  <c r="D325" i="2"/>
  <c r="F333" i="2"/>
  <c r="G333" i="2"/>
  <c r="E333" i="2"/>
  <c r="D333" i="2"/>
  <c r="F341" i="2"/>
  <c r="G341" i="2"/>
  <c r="E341" i="2"/>
  <c r="D341" i="2"/>
  <c r="F349" i="2"/>
  <c r="G349" i="2"/>
  <c r="E349" i="2"/>
  <c r="D349" i="2"/>
  <c r="F357" i="2"/>
  <c r="G357" i="2"/>
  <c r="E357" i="2"/>
  <c r="D357" i="2"/>
  <c r="F365" i="2"/>
  <c r="G365" i="2"/>
  <c r="E365" i="2"/>
  <c r="D365" i="2"/>
  <c r="F373" i="2"/>
  <c r="G373" i="2"/>
  <c r="E373" i="2"/>
  <c r="D373" i="2"/>
  <c r="F381" i="2"/>
  <c r="G381" i="2"/>
  <c r="E381" i="2"/>
  <c r="D381" i="2"/>
  <c r="F389" i="2"/>
  <c r="G389" i="2"/>
  <c r="E389" i="2"/>
  <c r="D389" i="2"/>
  <c r="F397" i="2"/>
  <c r="G397" i="2"/>
  <c r="E397" i="2"/>
  <c r="D397" i="2"/>
  <c r="F405" i="2"/>
  <c r="G405" i="2"/>
  <c r="E405" i="2"/>
  <c r="D405" i="2"/>
  <c r="F413" i="2"/>
  <c r="G413" i="2"/>
  <c r="E413" i="2"/>
  <c r="D413" i="2"/>
  <c r="F421" i="2"/>
  <c r="G421" i="2"/>
  <c r="E421" i="2"/>
  <c r="D421" i="2"/>
  <c r="F429" i="2"/>
  <c r="G429" i="2"/>
  <c r="E429" i="2"/>
  <c r="D429" i="2"/>
  <c r="F437" i="2"/>
  <c r="G437" i="2"/>
  <c r="E437" i="2"/>
  <c r="D437" i="2"/>
  <c r="F445" i="2"/>
  <c r="G445" i="2"/>
  <c r="E445" i="2"/>
  <c r="D445" i="2"/>
  <c r="F453" i="2"/>
  <c r="G453" i="2"/>
  <c r="E453" i="2"/>
  <c r="D453" i="2"/>
  <c r="F461" i="2"/>
  <c r="G461" i="2"/>
  <c r="E461" i="2"/>
  <c r="D461" i="2"/>
  <c r="F469" i="2"/>
  <c r="G469" i="2"/>
  <c r="E469" i="2"/>
  <c r="D469" i="2"/>
  <c r="F477" i="2"/>
  <c r="G477" i="2"/>
  <c r="E477" i="2"/>
  <c r="D477" i="2"/>
  <c r="F485" i="2"/>
  <c r="G485" i="2"/>
  <c r="E485" i="2"/>
  <c r="D485" i="2"/>
  <c r="F493" i="2"/>
  <c r="G493" i="2"/>
  <c r="E493" i="2"/>
  <c r="D493" i="2"/>
  <c r="F501" i="2"/>
  <c r="G501" i="2"/>
  <c r="E501" i="2"/>
  <c r="D501" i="2"/>
  <c r="F509" i="2"/>
  <c r="G509" i="2"/>
  <c r="E509" i="2"/>
  <c r="D509" i="2"/>
  <c r="F517" i="2"/>
  <c r="G517" i="2"/>
  <c r="E517" i="2"/>
  <c r="D517" i="2"/>
  <c r="F525" i="2"/>
  <c r="G525" i="2"/>
  <c r="E525" i="2"/>
  <c r="D525" i="2"/>
  <c r="F533" i="2"/>
  <c r="G533" i="2"/>
  <c r="E533" i="2"/>
  <c r="D533" i="2"/>
  <c r="F541" i="2"/>
  <c r="G541" i="2"/>
  <c r="E541" i="2"/>
  <c r="D541" i="2"/>
  <c r="F549" i="2"/>
  <c r="G549" i="2"/>
  <c r="E549" i="2"/>
  <c r="D549" i="2"/>
  <c r="F557" i="2"/>
  <c r="G557" i="2"/>
  <c r="E557" i="2"/>
  <c r="D557" i="2"/>
  <c r="F565" i="2"/>
  <c r="G565" i="2"/>
  <c r="E565" i="2"/>
  <c r="D565" i="2"/>
  <c r="F573" i="2"/>
  <c r="G573" i="2"/>
  <c r="E573" i="2"/>
  <c r="D573" i="2"/>
  <c r="F581" i="2"/>
  <c r="G581" i="2"/>
  <c r="E581" i="2"/>
  <c r="D581" i="2"/>
  <c r="F589" i="2"/>
  <c r="G589" i="2"/>
  <c r="E589" i="2"/>
  <c r="D589" i="2"/>
  <c r="F597" i="2"/>
  <c r="G597" i="2"/>
  <c r="E597" i="2"/>
  <c r="D597" i="2"/>
  <c r="F605" i="2"/>
  <c r="G605" i="2"/>
  <c r="E605" i="2"/>
  <c r="D605" i="2"/>
  <c r="F613" i="2"/>
  <c r="G613" i="2"/>
  <c r="E613" i="2"/>
  <c r="D613" i="2"/>
  <c r="F621" i="2"/>
  <c r="G621" i="2"/>
  <c r="E621" i="2"/>
  <c r="D621" i="2"/>
  <c r="F629" i="2"/>
  <c r="G629" i="2"/>
  <c r="E629" i="2"/>
  <c r="D629" i="2"/>
  <c r="G637" i="2"/>
  <c r="F637" i="2"/>
  <c r="E637" i="2"/>
  <c r="D637" i="2"/>
  <c r="F645" i="2"/>
  <c r="G645" i="2"/>
  <c r="E645" i="2"/>
  <c r="D645" i="2"/>
  <c r="F653" i="2"/>
  <c r="G653" i="2"/>
  <c r="E653" i="2"/>
  <c r="D653" i="2"/>
  <c r="G661" i="2"/>
  <c r="F661" i="2"/>
  <c r="E661" i="2"/>
  <c r="D661" i="2"/>
  <c r="F669" i="2"/>
  <c r="G669" i="2"/>
  <c r="E669" i="2"/>
  <c r="D669" i="2"/>
  <c r="G677" i="2"/>
  <c r="F677" i="2"/>
  <c r="E677" i="2"/>
  <c r="D677" i="2"/>
  <c r="F685" i="2"/>
  <c r="G685" i="2"/>
  <c r="E685" i="2"/>
  <c r="D685" i="2"/>
  <c r="G693" i="2"/>
  <c r="F693" i="2"/>
  <c r="E693" i="2"/>
  <c r="D693" i="2"/>
  <c r="F701" i="2"/>
  <c r="G701" i="2"/>
  <c r="E701" i="2"/>
  <c r="D701" i="2"/>
  <c r="G709" i="2"/>
  <c r="F709" i="2"/>
  <c r="E709" i="2"/>
  <c r="D709" i="2"/>
  <c r="F717" i="2"/>
  <c r="G717" i="2"/>
  <c r="E717" i="2"/>
  <c r="D717" i="2"/>
  <c r="G725" i="2"/>
  <c r="F725" i="2"/>
  <c r="E725" i="2"/>
  <c r="D725" i="2"/>
  <c r="F733" i="2"/>
  <c r="G733" i="2"/>
  <c r="E733" i="2"/>
  <c r="D733" i="2"/>
  <c r="G741" i="2"/>
  <c r="F741" i="2"/>
  <c r="E741" i="2"/>
  <c r="D741" i="2"/>
  <c r="F749" i="2"/>
  <c r="G749" i="2"/>
  <c r="E749" i="2"/>
  <c r="D749" i="2"/>
  <c r="F757" i="2"/>
  <c r="G757" i="2"/>
  <c r="E757" i="2"/>
  <c r="D757" i="2"/>
  <c r="F765" i="2"/>
  <c r="G765" i="2"/>
  <c r="E765" i="2"/>
  <c r="D765" i="2"/>
  <c r="G773" i="2"/>
  <c r="F773" i="2"/>
  <c r="E773" i="2"/>
  <c r="D773" i="2"/>
  <c r="F781" i="2"/>
  <c r="G781" i="2"/>
  <c r="E781" i="2"/>
  <c r="D781" i="2"/>
  <c r="G789" i="2"/>
  <c r="F789" i="2"/>
  <c r="E789" i="2"/>
  <c r="D789" i="2"/>
  <c r="F797" i="2"/>
  <c r="G797" i="2"/>
  <c r="E797" i="2"/>
  <c r="D797" i="2"/>
  <c r="F805" i="2"/>
  <c r="G805" i="2"/>
  <c r="E805" i="2"/>
  <c r="D805" i="2"/>
  <c r="F813" i="2"/>
  <c r="G813" i="2"/>
  <c r="E813" i="2"/>
  <c r="D813" i="2"/>
  <c r="F821" i="2"/>
  <c r="G821" i="2"/>
  <c r="E821" i="2"/>
  <c r="D821" i="2"/>
  <c r="G829" i="2"/>
  <c r="F829" i="2"/>
  <c r="E829" i="2"/>
  <c r="D829" i="2"/>
  <c r="G837" i="2"/>
  <c r="F837" i="2"/>
  <c r="E837" i="2"/>
  <c r="D837" i="2"/>
  <c r="F845" i="2"/>
  <c r="G845" i="2"/>
  <c r="E845" i="2"/>
  <c r="D845" i="2"/>
  <c r="G853" i="2"/>
  <c r="F853" i="2"/>
  <c r="E853" i="2"/>
  <c r="D853" i="2"/>
  <c r="F861" i="2"/>
  <c r="G861" i="2"/>
  <c r="E861" i="2"/>
  <c r="D861" i="2"/>
  <c r="F869" i="2"/>
  <c r="G869" i="2"/>
  <c r="E869" i="2"/>
  <c r="D869" i="2"/>
  <c r="G49" i="2"/>
  <c r="G65" i="2"/>
  <c r="G81" i="2"/>
  <c r="G105" i="2"/>
  <c r="G129" i="2"/>
  <c r="G137" i="2"/>
  <c r="G153" i="2"/>
  <c r="G169" i="2"/>
  <c r="G185" i="2"/>
  <c r="G193" i="2"/>
  <c r="G201" i="2"/>
  <c r="G209" i="2"/>
  <c r="G225" i="2"/>
  <c r="G241" i="2"/>
  <c r="G257" i="2"/>
  <c r="G273" i="2"/>
  <c r="G297" i="2"/>
  <c r="G305" i="2"/>
  <c r="G313" i="2"/>
  <c r="G321" i="2"/>
  <c r="G345" i="2"/>
  <c r="G361" i="2"/>
  <c r="G377" i="2"/>
  <c r="G393" i="2"/>
  <c r="G409" i="2"/>
  <c r="G425" i="2"/>
  <c r="G441" i="2"/>
  <c r="G449" i="2"/>
  <c r="G465" i="2"/>
  <c r="G473" i="2"/>
  <c r="G481" i="2"/>
  <c r="G497" i="2"/>
  <c r="G513" i="2"/>
  <c r="G529" i="2"/>
  <c r="G545" i="2"/>
  <c r="G561" i="2"/>
  <c r="G585" i="2"/>
  <c r="G601" i="2"/>
  <c r="G625" i="2"/>
  <c r="G633" i="2"/>
  <c r="G649" i="2"/>
  <c r="G689" i="2"/>
  <c r="G697" i="2"/>
  <c r="G705" i="2"/>
  <c r="G721" i="2"/>
  <c r="G737" i="2"/>
  <c r="G745" i="2"/>
  <c r="G761" i="2"/>
  <c r="G769" i="2"/>
  <c r="G777" i="2"/>
  <c r="G785" i="2"/>
  <c r="G801" i="2"/>
  <c r="G825" i="2"/>
  <c r="G841" i="2"/>
  <c r="G849" i="2"/>
  <c r="G873" i="2"/>
  <c r="F39" i="2"/>
  <c r="F47" i="2"/>
  <c r="F55" i="2"/>
  <c r="F63" i="2"/>
  <c r="F71" i="2"/>
  <c r="F79" i="2"/>
  <c r="F87" i="2"/>
  <c r="F95" i="2"/>
  <c r="F103" i="2"/>
  <c r="F111" i="2"/>
  <c r="F119" i="2"/>
  <c r="F127" i="2"/>
  <c r="F135" i="2"/>
  <c r="F143" i="2"/>
  <c r="F151" i="2"/>
  <c r="F159" i="2"/>
  <c r="F167" i="2"/>
  <c r="F175" i="2"/>
  <c r="F183" i="2"/>
  <c r="F191" i="2"/>
  <c r="F199" i="2"/>
  <c r="F207" i="2"/>
  <c r="F215" i="2"/>
  <c r="F223" i="2"/>
  <c r="F231" i="2"/>
  <c r="F239" i="2"/>
  <c r="F247" i="2"/>
  <c r="F255" i="2"/>
  <c r="F263" i="2"/>
  <c r="F271" i="2"/>
  <c r="F279" i="2"/>
  <c r="F287" i="2"/>
  <c r="F295" i="2"/>
  <c r="F303" i="2"/>
  <c r="F311" i="2"/>
  <c r="F319" i="2"/>
  <c r="F327" i="2"/>
  <c r="F335" i="2"/>
  <c r="F343" i="2"/>
  <c r="F351" i="2"/>
  <c r="F359" i="2"/>
  <c r="F367" i="2"/>
  <c r="F375" i="2"/>
  <c r="F383" i="2"/>
  <c r="F391" i="2"/>
  <c r="F399" i="2"/>
  <c r="F407" i="2"/>
  <c r="F415" i="2"/>
  <c r="F423" i="2"/>
  <c r="F431" i="2"/>
  <c r="F439" i="2"/>
  <c r="F447" i="2"/>
  <c r="F455" i="2"/>
  <c r="F463" i="2"/>
  <c r="F471" i="2"/>
  <c r="F479" i="2"/>
  <c r="F487" i="2"/>
  <c r="F495" i="2"/>
  <c r="F503" i="2"/>
  <c r="F511" i="2"/>
  <c r="F519" i="2"/>
  <c r="F527" i="2"/>
  <c r="F535" i="2"/>
  <c r="F543" i="2"/>
  <c r="F551" i="2"/>
  <c r="F559" i="2"/>
  <c r="F567" i="2"/>
  <c r="F575" i="2"/>
  <c r="F583" i="2"/>
  <c r="F591" i="2"/>
  <c r="F599" i="2"/>
  <c r="F607" i="2"/>
  <c r="F615" i="2"/>
  <c r="F623" i="2"/>
  <c r="F631" i="2"/>
  <c r="F639" i="2"/>
  <c r="F647" i="2"/>
  <c r="F655" i="2"/>
  <c r="F663" i="2"/>
  <c r="F671" i="2"/>
  <c r="F679" i="2"/>
  <c r="F687" i="2"/>
  <c r="F695" i="2"/>
  <c r="F703" i="2"/>
  <c r="F711" i="2"/>
  <c r="F719" i="2"/>
  <c r="F727" i="2"/>
  <c r="F735" i="2"/>
  <c r="F743" i="2"/>
  <c r="F751" i="2"/>
  <c r="F759" i="2"/>
  <c r="F767" i="2"/>
  <c r="F775" i="2"/>
  <c r="F783" i="2"/>
  <c r="F791" i="2"/>
  <c r="F799" i="2"/>
  <c r="F807" i="2"/>
  <c r="F815" i="2"/>
  <c r="F823" i="2"/>
  <c r="F831" i="2"/>
  <c r="F839" i="2"/>
  <c r="F847" i="2"/>
  <c r="F855" i="2"/>
  <c r="F863" i="2"/>
  <c r="F871" i="2"/>
  <c r="G41" i="2"/>
  <c r="G57" i="2"/>
  <c r="G73" i="2"/>
  <c r="G89" i="2"/>
  <c r="G97" i="2"/>
  <c r="G113" i="2"/>
  <c r="G121" i="2"/>
  <c r="G145" i="2"/>
  <c r="G161" i="2"/>
  <c r="G177" i="2"/>
  <c r="G217" i="2"/>
  <c r="G233" i="2"/>
  <c r="G249" i="2"/>
  <c r="G265" i="2"/>
  <c r="G281" i="2"/>
  <c r="G289" i="2"/>
  <c r="G329" i="2"/>
  <c r="G337" i="2"/>
  <c r="G353" i="2"/>
  <c r="G369" i="2"/>
  <c r="G385" i="2"/>
  <c r="G401" i="2"/>
  <c r="G417" i="2"/>
  <c r="G433" i="2"/>
  <c r="G457" i="2"/>
  <c r="G489" i="2"/>
  <c r="G505" i="2"/>
  <c r="G521" i="2"/>
  <c r="G537" i="2"/>
  <c r="G553" i="2"/>
  <c r="G569" i="2"/>
  <c r="G577" i="2"/>
  <c r="G593" i="2"/>
  <c r="G609" i="2"/>
  <c r="G617" i="2"/>
  <c r="G641" i="2"/>
  <c r="G657" i="2"/>
  <c r="G665" i="2"/>
  <c r="G673" i="2"/>
  <c r="G681" i="2"/>
  <c r="G713" i="2"/>
  <c r="G729" i="2"/>
  <c r="G753" i="2"/>
  <c r="G793" i="2"/>
  <c r="G809" i="2"/>
  <c r="G817" i="2"/>
  <c r="G833" i="2"/>
  <c r="G857" i="2"/>
  <c r="G865" i="2"/>
  <c r="D36" i="2"/>
  <c r="D44" i="2"/>
  <c r="D52" i="2"/>
  <c r="D60" i="2"/>
  <c r="D68" i="2"/>
  <c r="D76" i="2"/>
  <c r="D84" i="2"/>
  <c r="D92" i="2"/>
  <c r="D100" i="2"/>
  <c r="D108" i="2"/>
  <c r="D116" i="2"/>
  <c r="D124" i="2"/>
  <c r="D132" i="2"/>
  <c r="D140" i="2"/>
  <c r="D148" i="2"/>
  <c r="D156" i="2"/>
  <c r="D164" i="2"/>
  <c r="D172" i="2"/>
  <c r="D180" i="2"/>
  <c r="D188" i="2"/>
  <c r="D196" i="2"/>
  <c r="D204" i="2"/>
  <c r="D212" i="2"/>
  <c r="D220" i="2"/>
  <c r="D228" i="2"/>
  <c r="D236" i="2"/>
  <c r="D244" i="2"/>
  <c r="D252" i="2"/>
  <c r="D260" i="2"/>
  <c r="D268" i="2"/>
  <c r="D276" i="2"/>
  <c r="D284" i="2"/>
  <c r="D292" i="2"/>
  <c r="D300" i="2"/>
  <c r="D308" i="2"/>
  <c r="D316" i="2"/>
  <c r="D324" i="2"/>
  <c r="D332" i="2"/>
  <c r="D340" i="2"/>
  <c r="D348" i="2"/>
  <c r="D356" i="2"/>
  <c r="D364" i="2"/>
  <c r="D372" i="2"/>
  <c r="D380" i="2"/>
  <c r="D388" i="2"/>
  <c r="D396" i="2"/>
  <c r="D404" i="2"/>
  <c r="D412" i="2"/>
  <c r="D420" i="2"/>
  <c r="D428" i="2"/>
  <c r="D436" i="2"/>
  <c r="D444" i="2"/>
  <c r="D452" i="2"/>
  <c r="D460" i="2"/>
  <c r="D468" i="2"/>
  <c r="D476" i="2"/>
  <c r="D484" i="2"/>
  <c r="D492" i="2"/>
  <c r="D500" i="2"/>
  <c r="D508" i="2"/>
  <c r="D516" i="2"/>
  <c r="D524" i="2"/>
  <c r="D532" i="2"/>
  <c r="D540" i="2"/>
  <c r="D548" i="2"/>
  <c r="D556" i="2"/>
  <c r="D564" i="2"/>
  <c r="D572" i="2"/>
  <c r="D580" i="2"/>
  <c r="D588" i="2"/>
  <c r="D596" i="2"/>
  <c r="D604" i="2"/>
  <c r="D612" i="2"/>
  <c r="D620" i="2"/>
  <c r="D628" i="2"/>
  <c r="D636" i="2"/>
  <c r="D644" i="2"/>
  <c r="D652" i="2"/>
  <c r="D660" i="2"/>
  <c r="D668" i="2"/>
  <c r="D676" i="2"/>
  <c r="D684" i="2"/>
  <c r="D692" i="2"/>
  <c r="D700" i="2"/>
  <c r="D708" i="2"/>
  <c r="D716" i="2"/>
  <c r="D724" i="2"/>
  <c r="D732" i="2"/>
  <c r="D740" i="2"/>
  <c r="D748" i="2"/>
  <c r="D756" i="2"/>
  <c r="D764" i="2"/>
  <c r="D772" i="2"/>
  <c r="D780" i="2"/>
  <c r="D788" i="2"/>
  <c r="D796" i="2"/>
  <c r="D804" i="2"/>
  <c r="D812" i="2"/>
  <c r="D820" i="2"/>
  <c r="D828" i="2"/>
  <c r="D836" i="2"/>
  <c r="D844" i="2"/>
  <c r="D852" i="2"/>
  <c r="D860" i="2"/>
  <c r="D868" i="2"/>
  <c r="F36" i="2"/>
  <c r="F44" i="2"/>
  <c r="F60" i="2"/>
  <c r="F76" i="2"/>
  <c r="F84" i="2"/>
  <c r="F92" i="2"/>
  <c r="F100" i="2"/>
  <c r="F108" i="2"/>
  <c r="F116" i="2"/>
  <c r="F124" i="2"/>
  <c r="F132" i="2"/>
  <c r="F140" i="2"/>
  <c r="F148" i="2"/>
  <c r="F156" i="2"/>
  <c r="F164" i="2"/>
  <c r="F172" i="2"/>
  <c r="F180" i="2"/>
  <c r="F188" i="2"/>
  <c r="F196" i="2"/>
  <c r="F204" i="2"/>
  <c r="F212" i="2"/>
  <c r="F220" i="2"/>
  <c r="F228" i="2"/>
  <c r="F236" i="2"/>
  <c r="F244" i="2"/>
  <c r="F252" i="2"/>
  <c r="F260" i="2"/>
  <c r="F268" i="2"/>
  <c r="F276" i="2"/>
  <c r="F284" i="2"/>
  <c r="F292" i="2"/>
  <c r="F300" i="2"/>
  <c r="F308" i="2"/>
  <c r="F316" i="2"/>
  <c r="F324" i="2"/>
  <c r="F332" i="2"/>
  <c r="F340" i="2"/>
  <c r="F348" i="2"/>
  <c r="F356" i="2"/>
  <c r="F364" i="2"/>
  <c r="F372" i="2"/>
  <c r="F380" i="2"/>
  <c r="F388" i="2"/>
  <c r="F396" i="2"/>
  <c r="F404" i="2"/>
  <c r="F412" i="2"/>
  <c r="F420" i="2"/>
  <c r="F428" i="2"/>
  <c r="F436" i="2"/>
  <c r="F444" i="2"/>
  <c r="F452" i="2"/>
  <c r="F460" i="2"/>
  <c r="F468" i="2"/>
  <c r="F476" i="2"/>
  <c r="F484" i="2"/>
  <c r="F492" i="2"/>
  <c r="F500" i="2"/>
  <c r="F508" i="2"/>
  <c r="F516" i="2"/>
  <c r="F524" i="2"/>
  <c r="F532" i="2"/>
  <c r="F540" i="2"/>
  <c r="F548" i="2"/>
  <c r="F556" i="2"/>
  <c r="F564" i="2"/>
  <c r="F572" i="2"/>
  <c r="F580" i="2"/>
  <c r="F588" i="2"/>
  <c r="F596" i="2"/>
  <c r="F604" i="2"/>
  <c r="F612" i="2"/>
  <c r="F620" i="2"/>
  <c r="F628" i="2"/>
  <c r="F636" i="2"/>
  <c r="F644" i="2"/>
  <c r="F652" i="2"/>
  <c r="F660" i="2"/>
  <c r="F668" i="2"/>
  <c r="F676" i="2"/>
  <c r="F684" i="2"/>
  <c r="F692" i="2"/>
  <c r="F700" i="2"/>
  <c r="F708" i="2"/>
  <c r="F716" i="2"/>
  <c r="F724" i="2"/>
  <c r="F732" i="2"/>
  <c r="F740" i="2"/>
  <c r="F748" i="2"/>
  <c r="F756" i="2"/>
  <c r="F764" i="2"/>
  <c r="F772" i="2"/>
  <c r="F780" i="2"/>
  <c r="F788" i="2"/>
  <c r="F796" i="2"/>
  <c r="F804" i="2"/>
  <c r="F812" i="2"/>
  <c r="F820" i="2"/>
  <c r="F828" i="2"/>
  <c r="F836" i="2"/>
  <c r="F844" i="2"/>
  <c r="F852" i="2"/>
  <c r="F860" i="2"/>
  <c r="F868" i="2"/>
  <c r="F52" i="2"/>
  <c r="F68" i="2"/>
  <c r="C24" i="2"/>
  <c r="J2526" i="2" l="1"/>
  <c r="K2527" i="2"/>
  <c r="L2527" i="2" s="1"/>
  <c r="M2527" i="2" s="1"/>
  <c r="P679" i="2"/>
  <c r="Q711" i="2"/>
  <c r="P850" i="2"/>
  <c r="Q632" i="2"/>
  <c r="Q651" i="2"/>
  <c r="P771" i="2"/>
  <c r="Q663" i="2"/>
  <c r="P819" i="2"/>
  <c r="P658" i="2"/>
  <c r="P803" i="2"/>
  <c r="Q754" i="2"/>
  <c r="P114" i="2"/>
  <c r="P306" i="2"/>
  <c r="Q64" i="2"/>
  <c r="Q384" i="2"/>
  <c r="P443" i="2"/>
  <c r="Q475" i="2"/>
  <c r="Q499" i="2"/>
  <c r="Q363" i="2"/>
  <c r="P139" i="2"/>
  <c r="Q431" i="2"/>
  <c r="P34" i="2"/>
  <c r="Q850" i="2"/>
  <c r="P676" i="2"/>
  <c r="P632" i="2"/>
  <c r="Q412" i="2"/>
  <c r="P711" i="2"/>
  <c r="Q679" i="2"/>
  <c r="Q771" i="2"/>
  <c r="P364" i="2"/>
  <c r="Q114" i="2"/>
  <c r="P475" i="2"/>
  <c r="Q803" i="2"/>
  <c r="P431" i="2"/>
  <c r="Q306" i="2"/>
  <c r="Q443" i="2"/>
  <c r="P64" i="2"/>
  <c r="P363" i="2"/>
  <c r="Q34" i="2"/>
  <c r="Q658" i="2"/>
  <c r="P384" i="2"/>
  <c r="Q819" i="2"/>
  <c r="P499" i="2"/>
  <c r="Q139" i="2"/>
  <c r="P651" i="2"/>
  <c r="P663" i="2"/>
  <c r="P754" i="2"/>
  <c r="Q364" i="2"/>
  <c r="Q748" i="2"/>
  <c r="P748" i="2"/>
  <c r="Q478" i="2"/>
  <c r="P478" i="2"/>
  <c r="Q604" i="2"/>
  <c r="P604" i="2"/>
  <c r="P156" i="2"/>
  <c r="Q156" i="2"/>
  <c r="P477" i="2"/>
  <c r="Q477" i="2"/>
  <c r="Q676" i="2"/>
  <c r="Q716" i="2"/>
  <c r="P716" i="2"/>
  <c r="P433" i="2"/>
  <c r="Q433" i="2"/>
  <c r="P461" i="2"/>
  <c r="Q461" i="2"/>
  <c r="P633" i="2"/>
  <c r="Q633" i="2"/>
  <c r="P62" i="2"/>
  <c r="Q62" i="2"/>
  <c r="P412" i="2"/>
  <c r="Q533" i="2"/>
  <c r="P533" i="2"/>
  <c r="P261" i="2"/>
  <c r="Q261" i="2"/>
  <c r="P465" i="2"/>
  <c r="Q465" i="2"/>
  <c r="P837" i="2"/>
  <c r="Q837" i="2"/>
  <c r="F14" i="2"/>
  <c r="C71" i="2"/>
  <c r="C787" i="2"/>
  <c r="C828" i="2"/>
  <c r="C342" i="2"/>
  <c r="C221" i="2"/>
  <c r="C120" i="2"/>
  <c r="C322" i="2"/>
  <c r="C265" i="2"/>
  <c r="C780" i="2"/>
  <c r="C777" i="2"/>
  <c r="C840" i="2"/>
  <c r="C586" i="2"/>
  <c r="C474" i="2"/>
  <c r="C313" i="2"/>
  <c r="C197" i="2"/>
  <c r="C191" i="2"/>
  <c r="C741" i="2"/>
  <c r="C68" i="2"/>
  <c r="C352" i="2"/>
  <c r="C715" i="2"/>
  <c r="C526" i="2"/>
  <c r="C831" i="2"/>
  <c r="C124" i="2"/>
  <c r="C144" i="2"/>
  <c r="C305" i="2"/>
  <c r="C234" i="2"/>
  <c r="C348" i="2"/>
  <c r="C226" i="2"/>
  <c r="C664" i="2"/>
  <c r="C868" i="2"/>
  <c r="C175" i="2"/>
  <c r="C801" i="2"/>
  <c r="C331" i="2"/>
  <c r="C772" i="2"/>
  <c r="C542" i="2"/>
  <c r="C379" i="2"/>
  <c r="C798" i="2"/>
  <c r="C764" i="2"/>
  <c r="C726" i="2"/>
  <c r="C776" i="2"/>
  <c r="C414" i="2"/>
  <c r="C204" i="2"/>
  <c r="C634" i="2"/>
  <c r="C422" i="2"/>
  <c r="C568" i="2"/>
  <c r="C378" i="2"/>
  <c r="C724" i="2"/>
  <c r="C695" i="2"/>
  <c r="C524" i="2"/>
  <c r="C426" i="2"/>
  <c r="C129" i="2"/>
  <c r="C335" i="2"/>
  <c r="C327" i="2"/>
  <c r="C163" i="2"/>
  <c r="C329" i="2"/>
  <c r="C107" i="2"/>
  <c r="C231" i="2"/>
  <c r="C295" i="2"/>
  <c r="C40" i="2"/>
  <c r="C41" i="2"/>
  <c r="C137" i="2"/>
  <c r="C804" i="2"/>
  <c r="C366" i="2"/>
  <c r="C762" i="2"/>
  <c r="C356" i="2"/>
  <c r="C717" i="2"/>
  <c r="C854" i="2"/>
  <c r="C732" i="2"/>
  <c r="C267" i="2"/>
  <c r="C680" i="2"/>
  <c r="C162" i="2"/>
  <c r="C747" i="2"/>
  <c r="C428" i="2"/>
  <c r="C864" i="2"/>
  <c r="C815" i="2"/>
  <c r="C682" i="2"/>
  <c r="C584" i="2"/>
  <c r="C382" i="2"/>
  <c r="C140" i="2"/>
  <c r="C855" i="2"/>
  <c r="C775" i="2"/>
  <c r="C704" i="2"/>
  <c r="C551" i="2"/>
  <c r="C81" i="2"/>
  <c r="C832" i="2"/>
  <c r="C757" i="2"/>
  <c r="C511" i="2"/>
  <c r="C790" i="2"/>
  <c r="C816" i="2"/>
  <c r="C733" i="2"/>
  <c r="C537" i="2"/>
  <c r="C237" i="2"/>
  <c r="C833" i="2"/>
  <c r="C789" i="2"/>
  <c r="C721" i="2"/>
  <c r="C561" i="2"/>
  <c r="C453" i="2"/>
  <c r="C641" i="2"/>
  <c r="C583" i="2"/>
  <c r="C240" i="2"/>
  <c r="C575" i="2"/>
  <c r="C103" i="2"/>
  <c r="C469" i="2"/>
  <c r="C223" i="2"/>
  <c r="C701" i="2"/>
  <c r="C671" i="2"/>
  <c r="C603" i="2"/>
  <c r="C504" i="2"/>
  <c r="C445" i="2"/>
  <c r="C388" i="2"/>
  <c r="C317" i="2"/>
  <c r="C406" i="2"/>
  <c r="C310" i="2"/>
  <c r="C219" i="2"/>
  <c r="C497" i="2"/>
  <c r="C416" i="2"/>
  <c r="C374" i="2"/>
  <c r="C206" i="2"/>
  <c r="C427" i="2"/>
  <c r="C341" i="2"/>
  <c r="C300" i="2"/>
  <c r="C236" i="2"/>
  <c r="C297" i="2"/>
  <c r="C228" i="2"/>
  <c r="C189" i="2"/>
  <c r="C85" i="2"/>
  <c r="C350" i="2"/>
  <c r="C95" i="2"/>
  <c r="C112" i="2"/>
  <c r="C57" i="2"/>
  <c r="C110" i="2"/>
  <c r="C825" i="2"/>
  <c r="C799" i="2"/>
  <c r="C451" i="2"/>
  <c r="C686" i="2"/>
  <c r="C439" i="2"/>
  <c r="C253" i="2"/>
  <c r="C48" i="2"/>
  <c r="C108" i="2"/>
  <c r="C811" i="2"/>
  <c r="C601" i="2"/>
  <c r="C860" i="2"/>
  <c r="C534" i="2"/>
  <c r="C648" i="2"/>
  <c r="C624" i="2"/>
  <c r="C761" i="2"/>
  <c r="C709" i="2"/>
  <c r="C867" i="2"/>
  <c r="C672" i="2"/>
  <c r="C746" i="2"/>
  <c r="C708" i="2"/>
  <c r="C644" i="2"/>
  <c r="C556" i="2"/>
  <c r="C841" i="2"/>
  <c r="C544" i="2"/>
  <c r="C822" i="2"/>
  <c r="C503" i="2"/>
  <c r="C872" i="2"/>
  <c r="C692" i="2"/>
  <c r="C629" i="2"/>
  <c r="C148" i="2"/>
  <c r="C494" i="2"/>
  <c r="C233" i="2"/>
  <c r="C531" i="2"/>
  <c r="C60" i="2"/>
  <c r="C661" i="2"/>
  <c r="C492" i="2"/>
  <c r="C377" i="2"/>
  <c r="C283" i="2"/>
  <c r="C292" i="2"/>
  <c r="C394" i="2"/>
  <c r="C111" i="2"/>
  <c r="C496" i="2"/>
  <c r="C417" i="2"/>
  <c r="C257" i="2"/>
  <c r="C220" i="2"/>
  <c r="C169" i="2"/>
  <c r="C55" i="2"/>
  <c r="C340" i="2"/>
  <c r="C209" i="2"/>
  <c r="C43" i="2"/>
  <c r="C100" i="2"/>
  <c r="C59" i="2"/>
  <c r="C587" i="2"/>
  <c r="C592" i="2"/>
  <c r="C849" i="2"/>
  <c r="C642" i="2"/>
  <c r="C573" i="2"/>
  <c r="C616" i="2"/>
  <c r="C785" i="2"/>
  <c r="C605" i="2"/>
  <c r="C835" i="2"/>
  <c r="C670" i="2"/>
  <c r="C479" i="2"/>
  <c r="C581" i="2"/>
  <c r="C845" i="2"/>
  <c r="C744" i="2"/>
  <c r="C393" i="2"/>
  <c r="C399" i="2"/>
  <c r="C818" i="2"/>
  <c r="C423" i="2"/>
  <c r="C397" i="2"/>
  <c r="C620" i="2"/>
  <c r="C213" i="2"/>
  <c r="C545" i="2"/>
  <c r="C288" i="2"/>
  <c r="C160" i="2"/>
  <c r="C298" i="2"/>
  <c r="C391" i="2"/>
  <c r="C323" i="2"/>
  <c r="C89" i="2"/>
  <c r="C214" i="2"/>
  <c r="C218" i="2"/>
  <c r="C187" i="2"/>
  <c r="C154" i="2"/>
  <c r="C192" i="2"/>
  <c r="C141" i="2"/>
  <c r="C151" i="2"/>
  <c r="C65" i="2"/>
  <c r="C669" i="2"/>
  <c r="C784" i="2"/>
  <c r="C852" i="2"/>
  <c r="C368" i="2"/>
  <c r="C285" i="2"/>
  <c r="C170" i="2"/>
  <c r="C259" i="2"/>
  <c r="C635" i="2"/>
  <c r="C856" i="2"/>
  <c r="C792" i="2"/>
  <c r="C759" i="2"/>
  <c r="C558" i="2"/>
  <c r="C806" i="2"/>
  <c r="C783" i="2"/>
  <c r="C486" i="2"/>
  <c r="C488" i="2"/>
  <c r="C243" i="2"/>
  <c r="C750" i="2"/>
  <c r="C574" i="2"/>
  <c r="C166" i="2"/>
  <c r="C149" i="2"/>
  <c r="C471" i="2"/>
  <c r="C566" i="2"/>
  <c r="C729" i="2"/>
  <c r="C202" i="2"/>
  <c r="C358" i="2"/>
  <c r="C183" i="2"/>
  <c r="C153" i="2"/>
  <c r="C517" i="2"/>
  <c r="C50" i="2"/>
  <c r="C483" i="2"/>
  <c r="C235" i="2"/>
  <c r="C571" i="2"/>
  <c r="C203" i="2"/>
  <c r="C638" i="2"/>
  <c r="C274" i="2"/>
  <c r="C873" i="2"/>
  <c r="C736" i="2"/>
  <c r="C345" i="2"/>
  <c r="C659" i="2"/>
  <c r="C720" i="2"/>
  <c r="C839" i="2"/>
  <c r="C607" i="2"/>
  <c r="C227" i="2"/>
  <c r="C463" i="2"/>
  <c r="C403" i="2"/>
  <c r="C275" i="2"/>
  <c r="C562" i="2"/>
  <c r="C522" i="2"/>
  <c r="C307" i="2"/>
  <c r="C176" i="2"/>
  <c r="C36" i="2"/>
  <c r="C131" i="2"/>
  <c r="C56" i="2"/>
  <c r="C858" i="2"/>
  <c r="C830" i="2"/>
  <c r="C357" i="2"/>
  <c r="C691" i="2"/>
  <c r="C821" i="2"/>
  <c r="C824" i="2"/>
  <c r="C172" i="2"/>
  <c r="C434" i="2"/>
  <c r="C674" i="2"/>
  <c r="C600" i="2"/>
  <c r="C710" i="2"/>
  <c r="C392" i="2"/>
  <c r="C859" i="2"/>
  <c r="C809" i="2"/>
  <c r="C751" i="2"/>
  <c r="C657" i="2"/>
  <c r="C362" i="2"/>
  <c r="C844" i="2"/>
  <c r="C696" i="2"/>
  <c r="C829" i="2"/>
  <c r="C484" i="2"/>
  <c r="C808" i="2"/>
  <c r="C779" i="2"/>
  <c r="C712" i="2"/>
  <c r="C639" i="2"/>
  <c r="C559" i="2"/>
  <c r="C211" i="2"/>
  <c r="C637" i="2"/>
  <c r="C193" i="2"/>
  <c r="C643" i="2"/>
  <c r="C502" i="2"/>
  <c r="C99" i="2"/>
  <c r="C628" i="2"/>
  <c r="C554" i="2"/>
  <c r="C462" i="2"/>
  <c r="C699" i="2"/>
  <c r="C585" i="2"/>
  <c r="C532" i="2"/>
  <c r="C500" i="2"/>
  <c r="C440" i="2"/>
  <c r="C386" i="2"/>
  <c r="C168" i="2"/>
  <c r="C404" i="2"/>
  <c r="C188" i="2"/>
  <c r="C349" i="2"/>
  <c r="C472" i="2"/>
  <c r="C182" i="2"/>
  <c r="C515" i="2"/>
  <c r="C421" i="2"/>
  <c r="C174" i="2"/>
  <c r="C282" i="2"/>
  <c r="C82" i="2"/>
  <c r="C346" i="2"/>
  <c r="C299" i="2"/>
  <c r="C230" i="2"/>
  <c r="C171" i="2"/>
  <c r="C127" i="2"/>
  <c r="C46" i="2"/>
  <c r="C51" i="2"/>
  <c r="C102" i="2"/>
  <c r="C61" i="2"/>
  <c r="C869" i="2"/>
  <c r="C552" i="2"/>
  <c r="C768" i="2"/>
  <c r="C646" i="2"/>
  <c r="C791" i="2"/>
  <c r="C738" i="2"/>
  <c r="C529" i="2"/>
  <c r="C293" i="2"/>
  <c r="C700" i="2"/>
  <c r="C365" i="2"/>
  <c r="C863" i="2"/>
  <c r="C755" i="2"/>
  <c r="C866" i="2"/>
  <c r="C807" i="2"/>
  <c r="C766" i="2"/>
  <c r="C684" i="2"/>
  <c r="C576" i="2"/>
  <c r="C186" i="2"/>
  <c r="C510" i="2"/>
  <c r="C609" i="2"/>
  <c r="C550" i="2"/>
  <c r="C508" i="2"/>
  <c r="C407" i="2"/>
  <c r="C688" i="2"/>
  <c r="C640" i="2"/>
  <c r="C549" i="2"/>
  <c r="C519" i="2"/>
  <c r="C470" i="2"/>
  <c r="C354" i="2"/>
  <c r="C245" i="2"/>
  <c r="C63" i="2"/>
  <c r="C157" i="2"/>
  <c r="C441" i="2"/>
  <c r="C387" i="2"/>
  <c r="C58" i="2"/>
  <c r="C271" i="2"/>
  <c r="C83" i="2"/>
  <c r="C491" i="2"/>
  <c r="C321" i="2"/>
  <c r="C258" i="2"/>
  <c r="C115" i="2"/>
  <c r="C328" i="2"/>
  <c r="C159" i="2"/>
  <c r="C375" i="2"/>
  <c r="C336" i="2"/>
  <c r="C167" i="2"/>
  <c r="C147" i="2"/>
  <c r="C79" i="2"/>
  <c r="C123" i="2"/>
  <c r="C88" i="2"/>
  <c r="C146" i="2"/>
  <c r="C94" i="2"/>
  <c r="C312" i="2"/>
  <c r="C514" i="2"/>
  <c r="C458" i="2"/>
  <c r="C612" i="2"/>
  <c r="C52" i="2"/>
  <c r="C788" i="2"/>
  <c r="C734" i="2"/>
  <c r="C749" i="2"/>
  <c r="C774" i="2"/>
  <c r="C579" i="2"/>
  <c r="C625" i="2"/>
  <c r="C436" i="2"/>
  <c r="C763" i="2"/>
  <c r="C577" i="2"/>
  <c r="C177" i="2"/>
  <c r="C308" i="2"/>
  <c r="C294" i="2"/>
  <c r="C105" i="2"/>
  <c r="C281" i="2"/>
  <c r="C210" i="2"/>
  <c r="C752" i="2"/>
  <c r="C505" i="2"/>
  <c r="C655" i="2"/>
  <c r="C301" i="2"/>
  <c r="C135" i="2"/>
  <c r="C33" i="2"/>
  <c r="C728" i="2"/>
  <c r="C420" i="2"/>
  <c r="C580" i="2"/>
  <c r="C452" i="2"/>
  <c r="C113" i="2"/>
  <c r="C90" i="2"/>
  <c r="C280" i="2"/>
  <c r="C608" i="2"/>
  <c r="C687" i="2"/>
  <c r="C409" i="2"/>
  <c r="C713" i="2"/>
  <c r="C723" i="2"/>
  <c r="C848" i="2"/>
  <c r="C847" i="2"/>
  <c r="C745" i="2"/>
  <c r="C314" i="2"/>
  <c r="C656" i="2"/>
  <c r="C739" i="2"/>
  <c r="C435" i="2"/>
  <c r="C793" i="2"/>
  <c r="C827" i="2"/>
  <c r="C557" i="2"/>
  <c r="C565" i="2"/>
  <c r="C630" i="2"/>
  <c r="C622" i="2"/>
  <c r="C459" i="2"/>
  <c r="C578" i="2"/>
  <c r="C398" i="2"/>
  <c r="C180" i="2"/>
  <c r="C446" i="2"/>
  <c r="C464" i="2"/>
  <c r="C199" i="2"/>
  <c r="C290" i="2"/>
  <c r="C138" i="2"/>
  <c r="C344" i="2"/>
  <c r="C278" i="2"/>
  <c r="C69" i="2"/>
  <c r="C158" i="2"/>
  <c r="C121" i="2"/>
  <c r="C80" i="2"/>
  <c r="C104" i="2"/>
  <c r="C277" i="2"/>
  <c r="C756" i="2"/>
  <c r="C598" i="2"/>
  <c r="C430" i="2"/>
  <c r="C408" i="2"/>
  <c r="C101" i="2"/>
  <c r="C126" i="2"/>
  <c r="C572" i="2"/>
  <c r="C782" i="2"/>
  <c r="C650" i="2"/>
  <c r="C645" i="2"/>
  <c r="C173" i="2"/>
  <c r="C49" i="2"/>
  <c r="C871" i="2"/>
  <c r="C769" i="2"/>
  <c r="C753" i="2"/>
  <c r="C543" i="2"/>
  <c r="C567" i="2"/>
  <c r="C823" i="2"/>
  <c r="C666" i="2"/>
  <c r="C528" i="2"/>
  <c r="C820" i="2"/>
  <c r="C460" i="2"/>
  <c r="C795" i="2"/>
  <c r="C520" i="2"/>
  <c r="C618" i="2"/>
  <c r="C693" i="2"/>
  <c r="C212" i="2"/>
  <c r="C205" i="2"/>
  <c r="C132" i="2"/>
  <c r="C361" i="2"/>
  <c r="C225" i="2"/>
  <c r="C706" i="2"/>
  <c r="C610" i="2"/>
  <c r="C535" i="2"/>
  <c r="C590" i="2"/>
  <c r="C318" i="2"/>
  <c r="C143" i="2"/>
  <c r="C536" i="2"/>
  <c r="C758" i="2"/>
  <c r="C351" i="2"/>
  <c r="C215" i="2"/>
  <c r="C553" i="2"/>
  <c r="C548" i="2"/>
  <c r="C380" i="2"/>
  <c r="C260" i="2"/>
  <c r="C117" i="2"/>
  <c r="C719" i="2"/>
  <c r="C506" i="2"/>
  <c r="C569" i="2"/>
  <c r="C765" i="2"/>
  <c r="C767" i="2"/>
  <c r="C627" i="2"/>
  <c r="C665" i="2"/>
  <c r="C371" i="2"/>
  <c r="C343" i="2"/>
  <c r="C615" i="2"/>
  <c r="C725" i="2"/>
  <c r="C413" i="2"/>
  <c r="C255" i="2"/>
  <c r="C389" i="2"/>
  <c r="C198" i="2"/>
  <c r="C272" i="2"/>
  <c r="C325" i="2"/>
  <c r="C229" i="2"/>
  <c r="C613" i="2"/>
  <c r="C591" i="2"/>
  <c r="C507" i="2"/>
  <c r="C467" i="2"/>
  <c r="C78" i="2"/>
  <c r="C264" i="2"/>
  <c r="C482" i="2"/>
  <c r="C667" i="2"/>
  <c r="C286" i="2"/>
  <c r="C304" i="2"/>
  <c r="C402" i="2"/>
  <c r="C337" i="2"/>
  <c r="C254" i="2"/>
  <c r="C125" i="2"/>
  <c r="C589" i="2"/>
  <c r="C473" i="2"/>
  <c r="C796" i="2"/>
  <c r="C843" i="2"/>
  <c r="C619" i="2"/>
  <c r="C731" i="2"/>
  <c r="C454" i="2"/>
  <c r="C677" i="2"/>
  <c r="C457" i="2"/>
  <c r="C195" i="2"/>
  <c r="C370" i="2"/>
  <c r="C450" i="2"/>
  <c r="C247" i="2"/>
  <c r="C87" i="2"/>
  <c r="C287" i="2"/>
  <c r="C72" i="2"/>
  <c r="C45" i="2"/>
  <c r="C86" i="2"/>
  <c r="C597" i="2"/>
  <c r="C381" i="2"/>
  <c r="C513" i="2"/>
  <c r="C242" i="2"/>
  <c r="C324" i="2"/>
  <c r="C248" i="2"/>
  <c r="C802" i="2"/>
  <c r="C813" i="2"/>
  <c r="C702" i="2"/>
  <c r="C564" i="2"/>
  <c r="C694" i="2"/>
  <c r="C851" i="2"/>
  <c r="C800" i="2"/>
  <c r="C208" i="2"/>
  <c r="C794" i="2"/>
  <c r="C742" i="2"/>
  <c r="C631" i="2"/>
  <c r="C539" i="2"/>
  <c r="C311" i="2"/>
  <c r="C826" i="2"/>
  <c r="C652" i="2"/>
  <c r="C523" i="2"/>
  <c r="C810" i="2"/>
  <c r="C714" i="2"/>
  <c r="C865" i="2"/>
  <c r="C786" i="2"/>
  <c r="C683" i="2"/>
  <c r="C501" i="2"/>
  <c r="C870" i="2"/>
  <c r="C812" i="2"/>
  <c r="C770" i="2"/>
  <c r="C689" i="2"/>
  <c r="C582" i="2"/>
  <c r="C555" i="2"/>
  <c r="C401" i="2"/>
  <c r="C190" i="2"/>
  <c r="C626" i="2"/>
  <c r="C525" i="2"/>
  <c r="C97" i="2"/>
  <c r="C560" i="2"/>
  <c r="C487" i="2"/>
  <c r="C373" i="2"/>
  <c r="C705" i="2"/>
  <c r="C617" i="2"/>
  <c r="C512" i="2"/>
  <c r="C438" i="2"/>
  <c r="C727" i="2"/>
  <c r="C690" i="2"/>
  <c r="C647" i="2"/>
  <c r="C570" i="2"/>
  <c r="C521" i="2"/>
  <c r="C489" i="2"/>
  <c r="C415" i="2"/>
  <c r="C359" i="2"/>
  <c r="C249" i="2"/>
  <c r="C93" i="2"/>
  <c r="C372" i="2"/>
  <c r="C444" i="2"/>
  <c r="C390" i="2"/>
  <c r="C75" i="2"/>
  <c r="C456" i="2"/>
  <c r="C291" i="2"/>
  <c r="C134" i="2"/>
  <c r="C493" i="2"/>
  <c r="C410" i="2"/>
  <c r="C250" i="2"/>
  <c r="C179" i="2"/>
  <c r="C262" i="2"/>
  <c r="C133" i="2"/>
  <c r="C332" i="2"/>
  <c r="C276" i="2"/>
  <c r="C161" i="2"/>
  <c r="C39" i="2"/>
  <c r="C338" i="2"/>
  <c r="C289" i="2"/>
  <c r="C200" i="2"/>
  <c r="C222" i="2"/>
  <c r="C91" i="2"/>
  <c r="C128" i="2"/>
  <c r="C76" i="2"/>
  <c r="C38" i="2"/>
  <c r="C98" i="2"/>
  <c r="C35" i="2"/>
  <c r="C96" i="2"/>
  <c r="C53" i="2"/>
  <c r="C842" i="2"/>
  <c r="C485" i="2"/>
  <c r="C296" i="2"/>
  <c r="C623" i="2"/>
  <c r="C735" i="2"/>
  <c r="C654" i="2"/>
  <c r="C836" i="2"/>
  <c r="C778" i="2"/>
  <c r="C730" i="2"/>
  <c r="C284" i="2"/>
  <c r="C814" i="2"/>
  <c r="C718" i="2"/>
  <c r="C621" i="2"/>
  <c r="C432" i="2"/>
  <c r="C662" i="2"/>
  <c r="C861" i="2"/>
  <c r="C614" i="2"/>
  <c r="C449" i="2"/>
  <c r="C853" i="2"/>
  <c r="C805" i="2"/>
  <c r="C743" i="2"/>
  <c r="C678" i="2"/>
  <c r="C518" i="2"/>
  <c r="C369" i="2"/>
  <c r="C181" i="2"/>
  <c r="C602" i="2"/>
  <c r="C498" i="2"/>
  <c r="C326" i="2"/>
  <c r="C675" i="2"/>
  <c r="C596" i="2"/>
  <c r="C538" i="2"/>
  <c r="C455" i="2"/>
  <c r="C339" i="2"/>
  <c r="C685" i="2"/>
  <c r="C606" i="2"/>
  <c r="C481" i="2"/>
  <c r="C396" i="2"/>
  <c r="C722" i="2"/>
  <c r="C681" i="2"/>
  <c r="C636" i="2"/>
  <c r="C547" i="2"/>
  <c r="C516" i="2"/>
  <c r="C468" i="2"/>
  <c r="C411" i="2"/>
  <c r="C347" i="2"/>
  <c r="C239" i="2"/>
  <c r="C425" i="2"/>
  <c r="C333" i="2"/>
  <c r="C279" i="2"/>
  <c r="C437" i="2"/>
  <c r="C383" i="2"/>
  <c r="C232" i="2"/>
  <c r="C47" i="2"/>
  <c r="C424" i="2"/>
  <c r="C268" i="2"/>
  <c r="C67" i="2"/>
  <c r="C480" i="2"/>
  <c r="C385" i="2"/>
  <c r="C315" i="2"/>
  <c r="C241" i="2"/>
  <c r="C164" i="2"/>
  <c r="C77" i="2"/>
  <c r="C252" i="2"/>
  <c r="C194" i="2"/>
  <c r="C109" i="2"/>
  <c r="C320" i="2"/>
  <c r="C270" i="2"/>
  <c r="C207" i="2"/>
  <c r="C152" i="2"/>
  <c r="C367" i="2"/>
  <c r="C330" i="2"/>
  <c r="C256" i="2"/>
  <c r="C165" i="2"/>
  <c r="C201" i="2"/>
  <c r="C145" i="2"/>
  <c r="C74" i="2"/>
  <c r="C119" i="2"/>
  <c r="C130" i="2"/>
  <c r="C84" i="2"/>
  <c r="C142" i="2"/>
  <c r="C92" i="2"/>
  <c r="C37" i="2"/>
  <c r="C546" i="2"/>
  <c r="C395" i="2"/>
  <c r="C263" i="2"/>
  <c r="C862" i="2"/>
  <c r="C740" i="2"/>
  <c r="C418" i="2"/>
  <c r="C698" i="2"/>
  <c r="C266" i="2"/>
  <c r="C773" i="2"/>
  <c r="C817" i="2"/>
  <c r="C697" i="2"/>
  <c r="C595" i="2"/>
  <c r="C448" i="2"/>
  <c r="C273" i="2"/>
  <c r="C857" i="2"/>
  <c r="C781" i="2"/>
  <c r="C707" i="2"/>
  <c r="C834" i="2"/>
  <c r="C760" i="2"/>
  <c r="C599" i="2"/>
  <c r="C184" i="2"/>
  <c r="C846" i="2"/>
  <c r="C540" i="2"/>
  <c r="C838" i="2"/>
  <c r="C797" i="2"/>
  <c r="C737" i="2"/>
  <c r="C660" i="2"/>
  <c r="C563" i="2"/>
  <c r="C495" i="2"/>
  <c r="C649" i="2"/>
  <c r="C594" i="2"/>
  <c r="C466" i="2"/>
  <c r="C269" i="2"/>
  <c r="C653" i="2"/>
  <c r="C588" i="2"/>
  <c r="C527" i="2"/>
  <c r="C405" i="2"/>
  <c r="C668" i="2"/>
  <c r="C593" i="2"/>
  <c r="C476" i="2"/>
  <c r="C703" i="2"/>
  <c r="C673" i="2"/>
  <c r="C611" i="2"/>
  <c r="C541" i="2"/>
  <c r="C509" i="2"/>
  <c r="C447" i="2"/>
  <c r="C400" i="2"/>
  <c r="C334" i="2"/>
  <c r="C419" i="2"/>
  <c r="C319" i="2"/>
  <c r="C224" i="2"/>
  <c r="C44" i="2"/>
  <c r="C429" i="2"/>
  <c r="C353" i="2"/>
  <c r="C216" i="2"/>
  <c r="C490" i="2"/>
  <c r="C376" i="2"/>
  <c r="C251" i="2"/>
  <c r="C530" i="2"/>
  <c r="C442" i="2"/>
  <c r="C360" i="2"/>
  <c r="C302" i="2"/>
  <c r="C217" i="2"/>
  <c r="C155" i="2"/>
  <c r="C309" i="2"/>
  <c r="C238" i="2"/>
  <c r="C178" i="2"/>
  <c r="C42" i="2"/>
  <c r="C303" i="2"/>
  <c r="C244" i="2"/>
  <c r="C196" i="2"/>
  <c r="C122" i="2"/>
  <c r="C355" i="2"/>
  <c r="C316" i="2"/>
  <c r="C246" i="2"/>
  <c r="C150" i="2"/>
  <c r="C185" i="2"/>
  <c r="C136" i="2"/>
  <c r="C66" i="2"/>
  <c r="C106" i="2"/>
  <c r="C54" i="2"/>
  <c r="C116" i="2"/>
  <c r="C70" i="2"/>
  <c r="C118" i="2"/>
  <c r="C73" i="2"/>
  <c r="L28" i="2"/>
  <c r="K28" i="2"/>
  <c r="N28" i="2"/>
  <c r="J2525" i="2" l="1"/>
  <c r="K2526" i="2"/>
  <c r="L2526" i="2" s="1"/>
  <c r="M2526" i="2" s="1"/>
  <c r="P601" i="2"/>
  <c r="Q677" i="2"/>
  <c r="P769" i="2"/>
  <c r="P710" i="2"/>
  <c r="P668" i="2"/>
  <c r="Q649" i="2"/>
  <c r="P846" i="2"/>
  <c r="Q636" i="2"/>
  <c r="Q861" i="2"/>
  <c r="Q870" i="2"/>
  <c r="P652" i="2"/>
  <c r="P665" i="2"/>
  <c r="Q820" i="2"/>
  <c r="Q745" i="2"/>
  <c r="P774" i="2"/>
  <c r="P844" i="2"/>
  <c r="Q830" i="2"/>
  <c r="Q729" i="2"/>
  <c r="Q620" i="2"/>
  <c r="P709" i="2"/>
  <c r="P854" i="2"/>
  <c r="P828" i="2"/>
  <c r="Q685" i="2"/>
  <c r="Q625" i="2"/>
  <c r="P637" i="2"/>
  <c r="Q833" i="2"/>
  <c r="P812" i="2"/>
  <c r="Q630" i="2"/>
  <c r="P669" i="2"/>
  <c r="P732" i="2"/>
  <c r="P740" i="2"/>
  <c r="Q681" i="2"/>
  <c r="P836" i="2"/>
  <c r="Q617" i="2"/>
  <c r="Q628" i="2"/>
  <c r="Q761" i="2"/>
  <c r="Q641" i="2"/>
  <c r="Q862" i="2"/>
  <c r="Q678" i="2"/>
  <c r="P654" i="2"/>
  <c r="Q705" i="2"/>
  <c r="P694" i="2"/>
  <c r="P734" i="2"/>
  <c r="Q657" i="2"/>
  <c r="P670" i="2"/>
  <c r="Q701" i="2"/>
  <c r="Q741" i="2"/>
  <c r="Q780" i="2"/>
  <c r="P838" i="2"/>
  <c r="Q766" i="2"/>
  <c r="Q829" i="2"/>
  <c r="Q673" i="2"/>
  <c r="Q653" i="2"/>
  <c r="Q737" i="2"/>
  <c r="P817" i="2"/>
  <c r="Q805" i="2"/>
  <c r="Q718" i="2"/>
  <c r="P865" i="2"/>
  <c r="Q702" i="2"/>
  <c r="Q597" i="2"/>
  <c r="P796" i="2"/>
  <c r="Q613" i="2"/>
  <c r="Q725" i="2"/>
  <c r="Q756" i="2"/>
  <c r="Q713" i="2"/>
  <c r="Q700" i="2"/>
  <c r="P869" i="2"/>
  <c r="Q809" i="2"/>
  <c r="P605" i="2"/>
  <c r="Q692" i="2"/>
  <c r="Q708" i="2"/>
  <c r="Q686" i="2"/>
  <c r="Q721" i="2"/>
  <c r="Q724" i="2"/>
  <c r="P726" i="2"/>
  <c r="Q781" i="2"/>
  <c r="P758" i="2"/>
  <c r="Q753" i="2"/>
  <c r="Q622" i="2"/>
  <c r="Q750" i="2"/>
  <c r="Q798" i="2"/>
  <c r="P857" i="2"/>
  <c r="P614" i="2"/>
  <c r="Q845" i="2"/>
  <c r="P822" i="2"/>
  <c r="P825" i="2"/>
  <c r="P662" i="2"/>
  <c r="Q749" i="2"/>
  <c r="P609" i="2"/>
  <c r="Q646" i="2"/>
  <c r="Q849" i="2"/>
  <c r="Q841" i="2"/>
  <c r="P733" i="2"/>
  <c r="P717" i="2"/>
  <c r="P772" i="2"/>
  <c r="Q777" i="2"/>
  <c r="P660" i="2"/>
  <c r="Q697" i="2"/>
  <c r="P621" i="2"/>
  <c r="Q765" i="2"/>
  <c r="Q693" i="2"/>
  <c r="P645" i="2"/>
  <c r="Q598" i="2"/>
  <c r="P793" i="2"/>
  <c r="Q788" i="2"/>
  <c r="P873" i="2"/>
  <c r="Q806" i="2"/>
  <c r="P629" i="2"/>
  <c r="Q644" i="2"/>
  <c r="Q790" i="2"/>
  <c r="Q801" i="2"/>
  <c r="P797" i="2"/>
  <c r="Q773" i="2"/>
  <c r="Q606" i="2"/>
  <c r="Q853" i="2"/>
  <c r="P814" i="2"/>
  <c r="Q689" i="2"/>
  <c r="Q742" i="2"/>
  <c r="Q813" i="2"/>
  <c r="Q782" i="2"/>
  <c r="Q612" i="2"/>
  <c r="P684" i="2"/>
  <c r="Q821" i="2"/>
  <c r="P638" i="2"/>
  <c r="Q852" i="2"/>
  <c r="P785" i="2"/>
  <c r="Q661" i="2"/>
  <c r="Q860" i="2"/>
  <c r="Q789" i="2"/>
  <c r="Q757" i="2"/>
  <c r="Q804" i="2"/>
  <c r="Q764" i="2"/>
  <c r="P868" i="2"/>
  <c r="Q334" i="2"/>
  <c r="Q476" i="2"/>
  <c r="P37" i="2"/>
  <c r="Q201" i="2"/>
  <c r="P385" i="2"/>
  <c r="P437" i="2"/>
  <c r="P516" i="2"/>
  <c r="P449" i="2"/>
  <c r="Q284" i="2"/>
  <c r="Q485" i="2"/>
  <c r="Q276" i="2"/>
  <c r="P134" i="2"/>
  <c r="Q249" i="2"/>
  <c r="Q97" i="2"/>
  <c r="Q45" i="2"/>
  <c r="P457" i="2"/>
  <c r="Q589" i="2"/>
  <c r="Q325" i="2"/>
  <c r="P225" i="2"/>
  <c r="P572" i="2"/>
  <c r="P281" i="2"/>
  <c r="Q321" i="2"/>
  <c r="Q529" i="2"/>
  <c r="P102" i="2"/>
  <c r="Q188" i="2"/>
  <c r="Q545" i="2"/>
  <c r="Q60" i="2"/>
  <c r="Q221" i="2"/>
  <c r="Q185" i="2"/>
  <c r="Q429" i="2"/>
  <c r="Q425" i="2"/>
  <c r="Q190" i="2"/>
  <c r="P380" i="2"/>
  <c r="P557" i="2"/>
  <c r="P301" i="2"/>
  <c r="Q57" i="2"/>
  <c r="Q204" i="2"/>
  <c r="Q68" i="2"/>
  <c r="Q596" i="2"/>
  <c r="P289" i="2"/>
  <c r="Q390" i="2"/>
  <c r="P521" i="2"/>
  <c r="Q401" i="2"/>
  <c r="Q513" i="2"/>
  <c r="Q548" i="2"/>
  <c r="Q590" i="2"/>
  <c r="Q212" i="2"/>
  <c r="Q173" i="2"/>
  <c r="Q430" i="2"/>
  <c r="Q69" i="2"/>
  <c r="P180" i="2"/>
  <c r="P113" i="2"/>
  <c r="P177" i="2"/>
  <c r="P510" i="2"/>
  <c r="P141" i="2"/>
  <c r="Q169" i="2"/>
  <c r="Q148" i="2"/>
  <c r="Q556" i="2"/>
  <c r="Q253" i="2"/>
  <c r="Q300" i="2"/>
  <c r="Q310" i="2"/>
  <c r="P453" i="2"/>
  <c r="P428" i="2"/>
  <c r="Q356" i="2"/>
  <c r="Q524" i="2"/>
  <c r="Q414" i="2"/>
  <c r="Q305" i="2"/>
  <c r="Q189" i="2"/>
  <c r="Q73" i="2"/>
  <c r="Q405" i="2"/>
  <c r="P84" i="2"/>
  <c r="Q268" i="2"/>
  <c r="P337" i="2"/>
  <c r="P205" i="2"/>
  <c r="P446" i="2"/>
  <c r="P308" i="2"/>
  <c r="P94" i="2"/>
  <c r="P421" i="2"/>
  <c r="P345" i="2"/>
  <c r="P566" i="2"/>
  <c r="P397" i="2"/>
  <c r="P494" i="2"/>
  <c r="Q236" i="2"/>
  <c r="Q118" i="2"/>
  <c r="Q541" i="2"/>
  <c r="P70" i="2"/>
  <c r="P164" i="2"/>
  <c r="Q381" i="2"/>
  <c r="Q452" i="2"/>
  <c r="P577" i="2"/>
  <c r="Q549" i="2"/>
  <c r="P365" i="2"/>
  <c r="P230" i="2"/>
  <c r="Q500" i="2"/>
  <c r="Q149" i="2"/>
  <c r="Q285" i="2"/>
  <c r="Q377" i="2"/>
  <c r="P116" i="2"/>
  <c r="P238" i="2"/>
  <c r="P326" i="2"/>
  <c r="P38" i="2"/>
  <c r="P286" i="2"/>
  <c r="P569" i="2"/>
  <c r="P580" i="2"/>
  <c r="P52" i="2"/>
  <c r="P441" i="2"/>
  <c r="Q532" i="2"/>
  <c r="Q36" i="2"/>
  <c r="P153" i="2"/>
  <c r="P166" i="2"/>
  <c r="P558" i="2"/>
  <c r="Q257" i="2"/>
  <c r="P492" i="2"/>
  <c r="Q534" i="2"/>
  <c r="Q350" i="2"/>
  <c r="P317" i="2"/>
  <c r="Q469" i="2"/>
  <c r="P140" i="2"/>
  <c r="Q366" i="2"/>
  <c r="Q329" i="2"/>
  <c r="P124" i="2"/>
  <c r="Q197" i="2"/>
  <c r="P358" i="2"/>
  <c r="Q445" i="2"/>
  <c r="Q509" i="2"/>
  <c r="Q252" i="2"/>
  <c r="P518" i="2"/>
  <c r="Q262" i="2"/>
  <c r="P489" i="2"/>
  <c r="Q501" i="2"/>
  <c r="Q389" i="2"/>
  <c r="P318" i="2"/>
  <c r="P49" i="2"/>
  <c r="P158" i="2"/>
  <c r="Q470" i="2"/>
  <c r="P486" i="2"/>
  <c r="P292" i="2"/>
  <c r="Q150" i="2"/>
  <c r="P44" i="2"/>
  <c r="Q77" i="2"/>
  <c r="Q246" i="2"/>
  <c r="P588" i="2"/>
  <c r="Q396" i="2"/>
  <c r="P444" i="2"/>
  <c r="Q373" i="2"/>
  <c r="Q564" i="2"/>
  <c r="P413" i="2"/>
  <c r="Q553" i="2"/>
  <c r="Q278" i="2"/>
  <c r="Q398" i="2"/>
  <c r="Q505" i="2"/>
  <c r="Q182" i="2"/>
  <c r="P502" i="2"/>
  <c r="Q172" i="2"/>
  <c r="Q517" i="2"/>
  <c r="Q220" i="2"/>
  <c r="Q341" i="2"/>
  <c r="P406" i="2"/>
  <c r="Q561" i="2"/>
  <c r="Q265" i="2"/>
  <c r="P316" i="2"/>
  <c r="P241" i="2"/>
  <c r="Q481" i="2"/>
  <c r="P372" i="2"/>
  <c r="P582" i="2"/>
  <c r="P54" i="2"/>
  <c r="Q309" i="2"/>
  <c r="Q269" i="2"/>
  <c r="Q145" i="2"/>
  <c r="Q270" i="2"/>
  <c r="P468" i="2"/>
  <c r="P76" i="2"/>
  <c r="P161" i="2"/>
  <c r="P493" i="2"/>
  <c r="Q93" i="2"/>
  <c r="Q86" i="2"/>
  <c r="P473" i="2"/>
  <c r="P229" i="2"/>
  <c r="Q277" i="2"/>
  <c r="Q409" i="2"/>
  <c r="P420" i="2"/>
  <c r="Q436" i="2"/>
  <c r="Q157" i="2"/>
  <c r="Q293" i="2"/>
  <c r="P61" i="2"/>
  <c r="P349" i="2"/>
  <c r="P585" i="2"/>
  <c r="Q193" i="2"/>
  <c r="Q484" i="2"/>
  <c r="P574" i="2"/>
  <c r="Q393" i="2"/>
  <c r="P100" i="2"/>
  <c r="P417" i="2"/>
  <c r="P85" i="2"/>
  <c r="Q206" i="2"/>
  <c r="Q388" i="2"/>
  <c r="Q382" i="2"/>
  <c r="Q313" i="2"/>
  <c r="Q593" i="2"/>
  <c r="P540" i="2"/>
  <c r="Q92" i="2"/>
  <c r="Q109" i="2"/>
  <c r="Q525" i="2"/>
  <c r="P460" i="2"/>
  <c r="P126" i="2"/>
  <c r="Q245" i="2"/>
  <c r="P462" i="2"/>
  <c r="Q357" i="2"/>
  <c r="Q213" i="2"/>
  <c r="Q209" i="2"/>
  <c r="P228" i="2"/>
  <c r="Q374" i="2"/>
  <c r="Q137" i="2"/>
  <c r="P526" i="2"/>
  <c r="Q196" i="2"/>
  <c r="P217" i="2"/>
  <c r="P165" i="2"/>
  <c r="Q181" i="2"/>
  <c r="Q332" i="2"/>
  <c r="P438" i="2"/>
  <c r="Q125" i="2"/>
  <c r="Q117" i="2"/>
  <c r="Q361" i="2"/>
  <c r="P33" i="2"/>
  <c r="Q105" i="2"/>
  <c r="Q508" i="2"/>
  <c r="P404" i="2"/>
  <c r="P214" i="2"/>
  <c r="Q573" i="2"/>
  <c r="P237" i="2"/>
  <c r="Q81" i="2"/>
  <c r="Q41" i="2"/>
  <c r="Q422" i="2"/>
  <c r="P342" i="2"/>
  <c r="P244" i="2"/>
  <c r="P302" i="2"/>
  <c r="Q353" i="2"/>
  <c r="Q273" i="2"/>
  <c r="P142" i="2"/>
  <c r="P333" i="2"/>
  <c r="Q369" i="2"/>
  <c r="P53" i="2"/>
  <c r="P222" i="2"/>
  <c r="P133" i="2"/>
  <c r="Q324" i="2"/>
  <c r="P454" i="2"/>
  <c r="P254" i="2"/>
  <c r="Q78" i="2"/>
  <c r="P198" i="2"/>
  <c r="Q260" i="2"/>
  <c r="Q132" i="2"/>
  <c r="Q101" i="2"/>
  <c r="P121" i="2"/>
  <c r="Q565" i="2"/>
  <c r="P294" i="2"/>
  <c r="P550" i="2"/>
  <c r="P46" i="2"/>
  <c r="P174" i="2"/>
  <c r="Q65" i="2"/>
  <c r="P89" i="2"/>
  <c r="Q581" i="2"/>
  <c r="Q340" i="2"/>
  <c r="Q233" i="2"/>
  <c r="Q108" i="2"/>
  <c r="Q110" i="2"/>
  <c r="P297" i="2"/>
  <c r="Q497" i="2"/>
  <c r="Q537" i="2"/>
  <c r="Q129" i="2"/>
  <c r="P542" i="2"/>
  <c r="P348" i="2"/>
  <c r="P43" i="2"/>
  <c r="Q43" i="2"/>
  <c r="P382" i="2"/>
  <c r="P401" i="2"/>
  <c r="P451" i="2"/>
  <c r="Q451" i="2"/>
  <c r="P265" i="2"/>
  <c r="P607" i="2"/>
  <c r="Q607" i="2"/>
  <c r="P374" i="2"/>
  <c r="Q96" i="2"/>
  <c r="P96" i="2"/>
  <c r="P181" i="2"/>
  <c r="Q550" i="2"/>
  <c r="Q667" i="2"/>
  <c r="P667" i="2"/>
  <c r="P91" i="2"/>
  <c r="Q91" i="2"/>
  <c r="P188" i="2"/>
  <c r="P853" i="2"/>
  <c r="P590" i="2"/>
  <c r="P381" i="2"/>
  <c r="Q375" i="2"/>
  <c r="P375" i="2"/>
  <c r="Q134" i="2"/>
  <c r="P307" i="2"/>
  <c r="Q307" i="2"/>
  <c r="Q400" i="2"/>
  <c r="P400" i="2"/>
  <c r="Q715" i="2"/>
  <c r="P715" i="2"/>
  <c r="P152" i="2"/>
  <c r="Q152" i="2"/>
  <c r="P80" i="2"/>
  <c r="Q80" i="2"/>
  <c r="Q402" i="2"/>
  <c r="P402" i="2"/>
  <c r="Q506" i="2"/>
  <c r="P506" i="2"/>
  <c r="P525" i="2"/>
  <c r="Q449" i="2"/>
  <c r="Q660" i="2"/>
  <c r="P332" i="2"/>
  <c r="Q502" i="2"/>
  <c r="P373" i="2"/>
  <c r="Q38" i="2"/>
  <c r="P90" i="2"/>
  <c r="Q90" i="2"/>
  <c r="P537" i="2"/>
  <c r="Q404" i="2"/>
  <c r="Q866" i="2"/>
  <c r="P866" i="2"/>
  <c r="P109" i="2"/>
  <c r="P71" i="2"/>
  <c r="Q71" i="2"/>
  <c r="P497" i="2"/>
  <c r="Q76" i="2"/>
  <c r="Q289" i="2"/>
  <c r="P143" i="2"/>
  <c r="Q143" i="2"/>
  <c r="Q751" i="2"/>
  <c r="P751" i="2"/>
  <c r="P776" i="2"/>
  <c r="Q776" i="2"/>
  <c r="Q53" i="2"/>
  <c r="P780" i="2"/>
  <c r="Q828" i="2"/>
  <c r="P395" i="2"/>
  <c r="Q395" i="2"/>
  <c r="Q631" i="2"/>
  <c r="P631" i="2"/>
  <c r="P650" i="2"/>
  <c r="Q650" i="2"/>
  <c r="P763" i="2"/>
  <c r="Q763" i="2"/>
  <c r="Q640" i="2"/>
  <c r="P640" i="2"/>
  <c r="Q542" i="2"/>
  <c r="P169" i="2"/>
  <c r="P350" i="2"/>
  <c r="P597" i="2"/>
  <c r="Q822" i="2"/>
  <c r="Q165" i="2"/>
  <c r="P197" i="2"/>
  <c r="P233" i="2"/>
  <c r="P300" i="2"/>
  <c r="Q759" i="2"/>
  <c r="P759" i="2"/>
  <c r="Q770" i="2"/>
  <c r="P770" i="2"/>
  <c r="Q802" i="2"/>
  <c r="P802" i="2"/>
  <c r="Q758" i="2"/>
  <c r="P334" i="2"/>
  <c r="P436" i="2"/>
  <c r="Q635" i="2"/>
  <c r="P635" i="2"/>
  <c r="Q583" i="2"/>
  <c r="P583" i="2"/>
  <c r="P815" i="2"/>
  <c r="Q815" i="2"/>
  <c r="P789" i="2"/>
  <c r="Q645" i="2"/>
  <c r="P718" i="2"/>
  <c r="P532" i="2"/>
  <c r="P593" i="2"/>
  <c r="Q89" i="2"/>
  <c r="Q691" i="2"/>
  <c r="P691" i="2"/>
  <c r="Q37" i="2"/>
  <c r="P130" i="2"/>
  <c r="Q130" i="2"/>
  <c r="P827" i="2"/>
  <c r="Q827" i="2"/>
  <c r="Q391" i="2"/>
  <c r="P391" i="2"/>
  <c r="P325" i="2"/>
  <c r="P761" i="2"/>
  <c r="Q333" i="2"/>
  <c r="Q428" i="2"/>
  <c r="P376" i="2"/>
  <c r="Q376" i="2"/>
  <c r="P831" i="2"/>
  <c r="Q831" i="2"/>
  <c r="Q259" i="2"/>
  <c r="P259" i="2"/>
  <c r="Q609" i="2"/>
  <c r="Q855" i="2"/>
  <c r="P855" i="2"/>
  <c r="P341" i="2"/>
  <c r="Q302" i="2"/>
  <c r="P861" i="2"/>
  <c r="Q228" i="2"/>
  <c r="P452" i="2"/>
  <c r="Q195" i="2"/>
  <c r="P195" i="2"/>
  <c r="Q490" i="2"/>
  <c r="P490" i="2"/>
  <c r="Q496" i="2"/>
  <c r="P496" i="2"/>
  <c r="Q672" i="2"/>
  <c r="P672" i="2"/>
  <c r="Q178" i="2"/>
  <c r="P178" i="2"/>
  <c r="P618" i="2"/>
  <c r="Q618" i="2"/>
  <c r="Q567" i="2"/>
  <c r="P567" i="2"/>
  <c r="Q344" i="2"/>
  <c r="P344" i="2"/>
  <c r="P643" i="2"/>
  <c r="Q643" i="2"/>
  <c r="P808" i="2"/>
  <c r="Q808" i="2"/>
  <c r="Q254" i="2"/>
  <c r="P145" i="2"/>
  <c r="Q638" i="2"/>
  <c r="P644" i="2"/>
  <c r="Q141" i="2"/>
  <c r="P606" i="2"/>
  <c r="P513" i="2"/>
  <c r="P685" i="2"/>
  <c r="Q46" i="2"/>
  <c r="P678" i="2"/>
  <c r="Q574" i="2"/>
  <c r="Q468" i="2"/>
  <c r="Q844" i="2"/>
  <c r="Q113" i="2"/>
  <c r="P548" i="2"/>
  <c r="Q244" i="2"/>
  <c r="Q516" i="2"/>
  <c r="P86" i="2"/>
  <c r="Q510" i="2"/>
  <c r="Q797" i="2"/>
  <c r="P657" i="2"/>
  <c r="Q540" i="2"/>
  <c r="P565" i="2"/>
  <c r="Q225" i="2"/>
  <c r="Q294" i="2"/>
  <c r="P347" i="2"/>
  <c r="Q347" i="2"/>
  <c r="P591" i="2"/>
  <c r="Q591" i="2"/>
  <c r="P587" i="2"/>
  <c r="Q587" i="2"/>
  <c r="P182" i="2"/>
  <c r="P220" i="2"/>
  <c r="P47" i="2"/>
  <c r="Q47" i="2"/>
  <c r="P186" i="2"/>
  <c r="Q186" i="2"/>
  <c r="Q588" i="2"/>
  <c r="P653" i="2"/>
  <c r="Q326" i="2"/>
  <c r="Q873" i="2"/>
  <c r="P285" i="2"/>
  <c r="Q793" i="2"/>
  <c r="Q140" i="2"/>
  <c r="Q420" i="2"/>
  <c r="P106" i="2"/>
  <c r="Q106" i="2"/>
  <c r="Q155" i="2"/>
  <c r="P155" i="2"/>
  <c r="P266" i="2"/>
  <c r="Q266" i="2"/>
  <c r="Q482" i="2"/>
  <c r="P482" i="2"/>
  <c r="P699" i="2"/>
  <c r="Q699" i="2"/>
  <c r="P392" i="2"/>
  <c r="Q392" i="2"/>
  <c r="Q839" i="2"/>
  <c r="P839" i="2"/>
  <c r="P203" i="2"/>
  <c r="Q203" i="2"/>
  <c r="P503" i="2"/>
  <c r="Q503" i="2"/>
  <c r="P832" i="2"/>
  <c r="Q832" i="2"/>
  <c r="P327" i="2"/>
  <c r="Q327" i="2"/>
  <c r="P388" i="2"/>
  <c r="P806" i="2"/>
  <c r="P749" i="2"/>
  <c r="Q126" i="2"/>
  <c r="Q164" i="2"/>
  <c r="Q153" i="2"/>
  <c r="Q652" i="2"/>
  <c r="P612" i="2"/>
  <c r="P192" i="2"/>
  <c r="Q192" i="2"/>
  <c r="Q835" i="2"/>
  <c r="P835" i="2"/>
  <c r="P370" i="2"/>
  <c r="Q370" i="2"/>
  <c r="Q450" i="2"/>
  <c r="P450" i="2"/>
  <c r="P463" i="2"/>
  <c r="Q463" i="2"/>
  <c r="P724" i="2"/>
  <c r="P788" i="2"/>
  <c r="P615" i="2"/>
  <c r="Q615" i="2"/>
  <c r="Q216" i="2"/>
  <c r="P216" i="2"/>
  <c r="P547" i="2"/>
  <c r="Q547" i="2"/>
  <c r="P264" i="2"/>
  <c r="Q264" i="2"/>
  <c r="P314" i="2"/>
  <c r="Q314" i="2"/>
  <c r="P157" i="2"/>
  <c r="P447" i="2"/>
  <c r="Q447" i="2"/>
  <c r="P455" i="2"/>
  <c r="Q455" i="2"/>
  <c r="Q512" i="2"/>
  <c r="P512" i="2"/>
  <c r="P354" i="2"/>
  <c r="Q354" i="2"/>
  <c r="Q554" i="2"/>
  <c r="P554" i="2"/>
  <c r="P559" i="2"/>
  <c r="Q559" i="2"/>
  <c r="Q600" i="2"/>
  <c r="P600" i="2"/>
  <c r="P642" i="2"/>
  <c r="Q642" i="2"/>
  <c r="P544" i="2"/>
  <c r="Q544" i="2"/>
  <c r="P841" i="2"/>
  <c r="P681" i="2"/>
  <c r="P845" i="2"/>
  <c r="P329" i="2"/>
  <c r="P209" i="2"/>
  <c r="P484" i="2"/>
  <c r="Q812" i="2"/>
  <c r="P263" i="2"/>
  <c r="Q263" i="2"/>
  <c r="P647" i="2"/>
  <c r="Q647" i="2"/>
  <c r="Q115" i="2"/>
  <c r="P115" i="2"/>
  <c r="Q480" i="2"/>
  <c r="P480" i="2"/>
  <c r="Q272" i="2"/>
  <c r="P272" i="2"/>
  <c r="P282" i="2"/>
  <c r="Q282" i="2"/>
  <c r="Q684" i="2"/>
  <c r="Q330" i="2"/>
  <c r="P330" i="2"/>
  <c r="Q408" i="2"/>
  <c r="P408" i="2"/>
  <c r="P127" i="2"/>
  <c r="Q127" i="2"/>
  <c r="Q219" i="2"/>
  <c r="P219" i="2"/>
  <c r="Q864" i="2"/>
  <c r="P864" i="2"/>
  <c r="Q426" i="2"/>
  <c r="P426" i="2"/>
  <c r="Q234" i="2"/>
  <c r="P234" i="2"/>
  <c r="P661" i="2"/>
  <c r="P469" i="2"/>
  <c r="P45" i="2"/>
  <c r="Q174" i="2"/>
  <c r="P425" i="2"/>
  <c r="P641" i="2"/>
  <c r="P628" i="2"/>
  <c r="Q621" i="2"/>
  <c r="P368" i="2"/>
  <c r="Q368" i="2"/>
  <c r="P872" i="2"/>
  <c r="Q872" i="2"/>
  <c r="P680" i="2"/>
  <c r="Q680" i="2"/>
  <c r="Q359" i="2"/>
  <c r="P359" i="2"/>
  <c r="P248" i="2"/>
  <c r="Q248" i="2"/>
  <c r="Q371" i="2"/>
  <c r="P371" i="2"/>
  <c r="P522" i="2"/>
  <c r="Q522" i="2"/>
  <c r="P813" i="2"/>
  <c r="Q442" i="2"/>
  <c r="P442" i="2"/>
  <c r="Q424" i="2"/>
  <c r="P424" i="2"/>
  <c r="P146" i="2"/>
  <c r="Q146" i="2"/>
  <c r="Q519" i="2"/>
  <c r="P519" i="2"/>
  <c r="Q171" i="2"/>
  <c r="P171" i="2"/>
  <c r="P50" i="2"/>
  <c r="Q50" i="2"/>
  <c r="Q592" i="2"/>
  <c r="P592" i="2"/>
  <c r="Q112" i="2"/>
  <c r="P112" i="2"/>
  <c r="P231" i="2"/>
  <c r="Q231" i="2"/>
  <c r="P331" i="2"/>
  <c r="Q331" i="2"/>
  <c r="Q709" i="2"/>
  <c r="P517" i="2"/>
  <c r="P553" i="2"/>
  <c r="P765" i="2"/>
  <c r="Q94" i="2"/>
  <c r="P705" i="2"/>
  <c r="P132" i="2"/>
  <c r="P221" i="2"/>
  <c r="P206" i="2"/>
  <c r="Q281" i="2"/>
  <c r="P257" i="2"/>
  <c r="Q124" i="2"/>
  <c r="Q286" i="2"/>
  <c r="P767" i="2"/>
  <c r="Q767" i="2"/>
  <c r="Q515" i="2"/>
  <c r="P515" i="2"/>
  <c r="Q747" i="2"/>
  <c r="P747" i="2"/>
  <c r="Q230" i="2"/>
  <c r="P201" i="2"/>
  <c r="Q486" i="2"/>
  <c r="Q817" i="2"/>
  <c r="P833" i="2"/>
  <c r="Q717" i="2"/>
  <c r="Q457" i="2"/>
  <c r="P398" i="2"/>
  <c r="Q380" i="2"/>
  <c r="Q492" i="2"/>
  <c r="Q432" i="2"/>
  <c r="P432" i="2"/>
  <c r="Q743" i="2"/>
  <c r="P743" i="2"/>
  <c r="P250" i="2"/>
  <c r="Q250" i="2"/>
  <c r="P762" i="2"/>
  <c r="Q762" i="2"/>
  <c r="Q410" i="2"/>
  <c r="P410" i="2"/>
  <c r="P299" i="2"/>
  <c r="Q299" i="2"/>
  <c r="Q274" i="2"/>
  <c r="P274" i="2"/>
  <c r="P427" i="2"/>
  <c r="Q427" i="2"/>
  <c r="P310" i="2"/>
  <c r="Q441" i="2"/>
  <c r="P429" i="2"/>
  <c r="P246" i="2"/>
  <c r="P862" i="2"/>
  <c r="P508" i="2"/>
  <c r="Q84" i="2"/>
  <c r="Q255" i="2"/>
  <c r="P255" i="2"/>
  <c r="Q823" i="2"/>
  <c r="P823" i="2"/>
  <c r="Q411" i="2"/>
  <c r="P411" i="2"/>
  <c r="Q472" i="2"/>
  <c r="P472" i="2"/>
  <c r="P498" i="2"/>
  <c r="Q498" i="2"/>
  <c r="Q688" i="2"/>
  <c r="P688" i="2"/>
  <c r="P245" i="2"/>
  <c r="Q453" i="2"/>
  <c r="Q629" i="2"/>
  <c r="Q526" i="2"/>
  <c r="Q785" i="2"/>
  <c r="Q238" i="2"/>
  <c r="P646" i="2"/>
  <c r="P541" i="2"/>
  <c r="P377" i="2"/>
  <c r="Q489" i="2"/>
  <c r="Q372" i="2"/>
  <c r="Q572" i="2"/>
  <c r="P148" i="2"/>
  <c r="P440" i="2"/>
  <c r="Q440" i="2"/>
  <c r="P119" i="2"/>
  <c r="Q119" i="2"/>
  <c r="P570" i="2"/>
  <c r="Q570" i="2"/>
  <c r="P95" i="2"/>
  <c r="Q95" i="2"/>
  <c r="P695" i="2"/>
  <c r="Q695" i="2"/>
  <c r="P160" i="2"/>
  <c r="Q160" i="2"/>
  <c r="P511" i="2"/>
  <c r="Q511" i="2"/>
  <c r="Q703" i="2"/>
  <c r="P703" i="2"/>
  <c r="Q746" i="2"/>
  <c r="P746" i="2"/>
  <c r="Q664" i="2"/>
  <c r="P664" i="2"/>
  <c r="P852" i="2"/>
  <c r="P430" i="2"/>
  <c r="Q838" i="2"/>
  <c r="Q237" i="2"/>
  <c r="P701" i="2"/>
  <c r="P556" i="2"/>
  <c r="P564" i="2"/>
  <c r="Q580" i="2"/>
  <c r="Q722" i="2"/>
  <c r="P722" i="2"/>
  <c r="Q170" i="2"/>
  <c r="P170" i="2"/>
  <c r="P555" i="2"/>
  <c r="Q555" i="2"/>
  <c r="Q407" i="2"/>
  <c r="P407" i="2"/>
  <c r="Q867" i="2"/>
  <c r="P867" i="2"/>
  <c r="P485" i="2"/>
  <c r="Q473" i="2"/>
  <c r="Q614" i="2"/>
  <c r="P870" i="2"/>
  <c r="P589" i="2"/>
  <c r="P692" i="2"/>
  <c r="P708" i="2"/>
  <c r="Q732" i="2"/>
  <c r="P619" i="2"/>
  <c r="Q619" i="2"/>
  <c r="P159" i="2"/>
  <c r="Q159" i="2"/>
  <c r="Q736" i="2"/>
  <c r="P736" i="2"/>
  <c r="P283" i="2"/>
  <c r="Q283" i="2"/>
  <c r="P596" i="2"/>
  <c r="Q723" i="2"/>
  <c r="P723" i="2"/>
  <c r="Q648" i="2"/>
  <c r="P648" i="2"/>
  <c r="P175" i="2"/>
  <c r="Q175" i="2"/>
  <c r="P690" i="2"/>
  <c r="Q690" i="2"/>
  <c r="P714" i="2"/>
  <c r="Q714" i="2"/>
  <c r="P79" i="2"/>
  <c r="Q79" i="2"/>
  <c r="Q346" i="2"/>
  <c r="P346" i="2"/>
  <c r="P859" i="2"/>
  <c r="Q859" i="2"/>
  <c r="Q183" i="2"/>
  <c r="P183" i="2"/>
  <c r="P128" i="2"/>
  <c r="Q128" i="2"/>
  <c r="P810" i="2"/>
  <c r="Q810" i="2"/>
  <c r="P687" i="2"/>
  <c r="Q687" i="2"/>
  <c r="P63" i="2"/>
  <c r="Q63" i="2"/>
  <c r="Q792" i="2"/>
  <c r="P792" i="2"/>
  <c r="P744" i="2"/>
  <c r="Q744" i="2"/>
  <c r="P616" i="2"/>
  <c r="Q616" i="2"/>
  <c r="Q568" i="2"/>
  <c r="P568" i="2"/>
  <c r="P594" i="2"/>
  <c r="Q594" i="2"/>
  <c r="Q72" i="2"/>
  <c r="P72" i="2"/>
  <c r="P536" i="2"/>
  <c r="Q536" i="2"/>
  <c r="P491" i="2"/>
  <c r="Q491" i="2"/>
  <c r="Q531" i="2"/>
  <c r="P531" i="2"/>
  <c r="Q811" i="2"/>
  <c r="P811" i="2"/>
  <c r="P416" i="2"/>
  <c r="Q416" i="2"/>
  <c r="Q379" i="2"/>
  <c r="P379" i="2"/>
  <c r="Q194" i="2"/>
  <c r="P194" i="2"/>
  <c r="Q67" i="2"/>
  <c r="P67" i="2"/>
  <c r="P778" i="2"/>
  <c r="Q778" i="2"/>
  <c r="Q287" i="2"/>
  <c r="P287" i="2"/>
  <c r="P235" i="2"/>
  <c r="Q235" i="2"/>
  <c r="P840" i="2"/>
  <c r="Q840" i="2"/>
  <c r="Q345" i="2"/>
  <c r="P277" i="2"/>
  <c r="P829" i="2"/>
  <c r="Q349" i="2"/>
  <c r="P620" i="2"/>
  <c r="P353" i="2"/>
  <c r="Q337" i="2"/>
  <c r="P236" i="2"/>
  <c r="P524" i="2"/>
  <c r="Q100" i="2"/>
  <c r="Q471" i="2"/>
  <c r="P471" i="2"/>
  <c r="Q303" i="2"/>
  <c r="P303" i="2"/>
  <c r="Q495" i="2"/>
  <c r="P495" i="2"/>
  <c r="Q538" i="2"/>
  <c r="P538" i="2"/>
  <c r="Q75" i="2"/>
  <c r="P75" i="2"/>
  <c r="P467" i="2"/>
  <c r="Q467" i="2"/>
  <c r="P847" i="2"/>
  <c r="Q847" i="2"/>
  <c r="P362" i="2"/>
  <c r="Q362" i="2"/>
  <c r="Q323" i="2"/>
  <c r="P323" i="2"/>
  <c r="P48" i="2"/>
  <c r="Q48" i="2"/>
  <c r="Q704" i="2"/>
  <c r="P704" i="2"/>
  <c r="P295" i="2"/>
  <c r="Q295" i="2"/>
  <c r="P787" i="2"/>
  <c r="Q787" i="2"/>
  <c r="P693" i="2"/>
  <c r="P293" i="2"/>
  <c r="P77" i="2"/>
  <c r="Q297" i="2"/>
  <c r="Q121" i="2"/>
  <c r="Q161" i="2"/>
  <c r="Q726" i="2"/>
  <c r="P617" i="2"/>
  <c r="Q566" i="2"/>
  <c r="P108" i="2"/>
  <c r="P356" i="2"/>
  <c r="Q595" i="2"/>
  <c r="P595" i="2"/>
  <c r="P239" i="2"/>
  <c r="Q239" i="2"/>
  <c r="P35" i="2"/>
  <c r="Q35" i="2"/>
  <c r="P179" i="2"/>
  <c r="Q179" i="2"/>
  <c r="P683" i="2"/>
  <c r="Q683" i="2"/>
  <c r="P311" i="2"/>
  <c r="Q311" i="2"/>
  <c r="P247" i="2"/>
  <c r="Q247" i="2"/>
  <c r="P507" i="2"/>
  <c r="Q507" i="2"/>
  <c r="P666" i="2"/>
  <c r="Q666" i="2"/>
  <c r="P848" i="2"/>
  <c r="Q848" i="2"/>
  <c r="P655" i="2"/>
  <c r="Q655" i="2"/>
  <c r="P58" i="2"/>
  <c r="Q58" i="2"/>
  <c r="P863" i="2"/>
  <c r="Q863" i="2"/>
  <c r="Q768" i="2"/>
  <c r="P768" i="2"/>
  <c r="P99" i="2"/>
  <c r="Q99" i="2"/>
  <c r="P712" i="2"/>
  <c r="Q712" i="2"/>
  <c r="P434" i="2"/>
  <c r="Q434" i="2"/>
  <c r="Q56" i="2"/>
  <c r="P56" i="2"/>
  <c r="P403" i="2"/>
  <c r="Q403" i="2"/>
  <c r="Q783" i="2"/>
  <c r="P783" i="2"/>
  <c r="Q423" i="2"/>
  <c r="P423" i="2"/>
  <c r="Q624" i="2"/>
  <c r="P624" i="2"/>
  <c r="Q816" i="2"/>
  <c r="P816" i="2"/>
  <c r="Q775" i="2"/>
  <c r="P775" i="2"/>
  <c r="Q406" i="2"/>
  <c r="P117" i="2"/>
  <c r="P129" i="2"/>
  <c r="P309" i="2"/>
  <c r="Q437" i="2"/>
  <c r="P549" i="2"/>
  <c r="P805" i="2"/>
  <c r="P737" i="2"/>
  <c r="P409" i="2"/>
  <c r="P545" i="2"/>
  <c r="P390" i="2"/>
  <c r="P782" i="2"/>
  <c r="Q358" i="2"/>
  <c r="P262" i="2"/>
  <c r="P750" i="2"/>
  <c r="P745" i="2"/>
  <c r="P849" i="2"/>
  <c r="Q348" i="2"/>
  <c r="Q710" i="2"/>
  <c r="P369" i="2"/>
  <c r="P414" i="2"/>
  <c r="P505" i="2"/>
  <c r="P97" i="2"/>
  <c r="P860" i="2"/>
  <c r="Q52" i="2"/>
  <c r="Q444" i="2"/>
  <c r="Q367" i="2"/>
  <c r="P367" i="2"/>
  <c r="Q530" i="2"/>
  <c r="P530" i="2"/>
  <c r="Q224" i="2"/>
  <c r="P224" i="2"/>
  <c r="Q611" i="2"/>
  <c r="P611" i="2"/>
  <c r="Q760" i="2"/>
  <c r="P760" i="2"/>
  <c r="Q675" i="2"/>
  <c r="P675" i="2"/>
  <c r="Q735" i="2"/>
  <c r="P735" i="2"/>
  <c r="P98" i="2"/>
  <c r="Q98" i="2"/>
  <c r="P338" i="2"/>
  <c r="Q338" i="2"/>
  <c r="Q786" i="2"/>
  <c r="P786" i="2"/>
  <c r="Q539" i="2"/>
  <c r="P539" i="2"/>
  <c r="Q843" i="2"/>
  <c r="P843" i="2"/>
  <c r="Q304" i="2"/>
  <c r="P304" i="2"/>
  <c r="Q535" i="2"/>
  <c r="P535" i="2"/>
  <c r="P88" i="2"/>
  <c r="Q88" i="2"/>
  <c r="Q328" i="2"/>
  <c r="P328" i="2"/>
  <c r="P387" i="2"/>
  <c r="Q387" i="2"/>
  <c r="P552" i="2"/>
  <c r="Q552" i="2"/>
  <c r="Q779" i="2"/>
  <c r="P779" i="2"/>
  <c r="Q131" i="2"/>
  <c r="P131" i="2"/>
  <c r="P298" i="2"/>
  <c r="Q298" i="2"/>
  <c r="Q818" i="2"/>
  <c r="P818" i="2"/>
  <c r="Q439" i="2"/>
  <c r="P439" i="2"/>
  <c r="Q223" i="2"/>
  <c r="P223" i="2"/>
  <c r="P107" i="2"/>
  <c r="Q107" i="2"/>
  <c r="Q144" i="2"/>
  <c r="P144" i="2"/>
  <c r="P191" i="2"/>
  <c r="Q191" i="2"/>
  <c r="Q61" i="2"/>
  <c r="Q133" i="2"/>
  <c r="P725" i="2"/>
  <c r="P821" i="2"/>
  <c r="P278" i="2"/>
  <c r="P173" i="2"/>
  <c r="P697" i="2"/>
  <c r="Q668" i="2"/>
  <c r="P470" i="2"/>
  <c r="Q814" i="2"/>
  <c r="Q665" i="2"/>
  <c r="Q317" i="2"/>
  <c r="P249" i="2"/>
  <c r="P253" i="2"/>
  <c r="Q577" i="2"/>
  <c r="Q385" i="2"/>
  <c r="P476" i="2"/>
  <c r="P598" i="2"/>
  <c r="P830" i="2"/>
  <c r="Q518" i="2"/>
  <c r="P630" i="2"/>
  <c r="P753" i="2"/>
  <c r="Q116" i="2"/>
  <c r="P636" i="2"/>
  <c r="P563" i="2"/>
  <c r="Q563" i="2"/>
  <c r="P251" i="2"/>
  <c r="Q251" i="2"/>
  <c r="P319" i="2"/>
  <c r="Q319" i="2"/>
  <c r="P834" i="2"/>
  <c r="Q834" i="2"/>
  <c r="P74" i="2"/>
  <c r="Q74" i="2"/>
  <c r="Q207" i="2"/>
  <c r="P207" i="2"/>
  <c r="Q232" i="2"/>
  <c r="P232" i="2"/>
  <c r="P623" i="2"/>
  <c r="Q623" i="2"/>
  <c r="P39" i="2"/>
  <c r="Q39" i="2"/>
  <c r="Q487" i="2"/>
  <c r="P487" i="2"/>
  <c r="Q215" i="2"/>
  <c r="P215" i="2"/>
  <c r="Q610" i="2"/>
  <c r="P610" i="2"/>
  <c r="Q578" i="2"/>
  <c r="P578" i="2"/>
  <c r="P435" i="2"/>
  <c r="Q435" i="2"/>
  <c r="Q752" i="2"/>
  <c r="P752" i="2"/>
  <c r="P123" i="2"/>
  <c r="Q123" i="2"/>
  <c r="Q576" i="2"/>
  <c r="P576" i="2"/>
  <c r="P824" i="2"/>
  <c r="Q824" i="2"/>
  <c r="P227" i="2"/>
  <c r="Q227" i="2"/>
  <c r="Q154" i="2"/>
  <c r="P154" i="2"/>
  <c r="P399" i="2"/>
  <c r="Q399" i="2"/>
  <c r="Q59" i="2"/>
  <c r="P59" i="2"/>
  <c r="Q162" i="2"/>
  <c r="P162" i="2"/>
  <c r="P322" i="2"/>
  <c r="Q322" i="2"/>
  <c r="Q662" i="2"/>
  <c r="P149" i="2"/>
  <c r="P741" i="2"/>
  <c r="P213" i="2"/>
  <c r="P581" i="2"/>
  <c r="Q869" i="2"/>
  <c r="P189" i="2"/>
  <c r="P649" i="2"/>
  <c r="Q462" i="2"/>
  <c r="P573" i="2"/>
  <c r="P65" i="2"/>
  <c r="P340" i="2"/>
  <c r="Q417" i="2"/>
  <c r="Q301" i="2"/>
  <c r="P509" i="2"/>
  <c r="P781" i="2"/>
  <c r="Q857" i="2"/>
  <c r="P686" i="2"/>
  <c r="P481" i="2"/>
  <c r="P766" i="2"/>
  <c r="P700" i="2"/>
  <c r="P36" i="2"/>
  <c r="Q180" i="2"/>
  <c r="P764" i="2"/>
  <c r="Q599" i="2"/>
  <c r="P599" i="2"/>
  <c r="P355" i="2"/>
  <c r="Q355" i="2"/>
  <c r="P419" i="2"/>
  <c r="Q419" i="2"/>
  <c r="P707" i="2"/>
  <c r="Q707" i="2"/>
  <c r="Q546" i="2"/>
  <c r="P546" i="2"/>
  <c r="P315" i="2"/>
  <c r="Q315" i="2"/>
  <c r="Q383" i="2"/>
  <c r="P383" i="2"/>
  <c r="Q296" i="2"/>
  <c r="P296" i="2"/>
  <c r="P560" i="2"/>
  <c r="Q560" i="2"/>
  <c r="Q351" i="2"/>
  <c r="P351" i="2"/>
  <c r="Q706" i="2"/>
  <c r="P706" i="2"/>
  <c r="Q520" i="2"/>
  <c r="P520" i="2"/>
  <c r="P543" i="2"/>
  <c r="Q543" i="2"/>
  <c r="Q138" i="2"/>
  <c r="P138" i="2"/>
  <c r="P459" i="2"/>
  <c r="Q459" i="2"/>
  <c r="P739" i="2"/>
  <c r="Q739" i="2"/>
  <c r="P210" i="2"/>
  <c r="Q210" i="2"/>
  <c r="Q258" i="2"/>
  <c r="P258" i="2"/>
  <c r="Q176" i="2"/>
  <c r="P176" i="2"/>
  <c r="Q187" i="2"/>
  <c r="P187" i="2"/>
  <c r="Q288" i="2"/>
  <c r="P288" i="2"/>
  <c r="Q103" i="2"/>
  <c r="P103" i="2"/>
  <c r="Q163" i="2"/>
  <c r="P163" i="2"/>
  <c r="P378" i="2"/>
  <c r="Q378" i="2"/>
  <c r="P120" i="2"/>
  <c r="Q120" i="2"/>
  <c r="P118" i="2"/>
  <c r="P773" i="2"/>
  <c r="P357" i="2"/>
  <c r="P137" i="2"/>
  <c r="Q637" i="2"/>
  <c r="Q769" i="2"/>
  <c r="P41" i="2"/>
  <c r="Q102" i="2"/>
  <c r="P534" i="2"/>
  <c r="P422" i="2"/>
  <c r="Q605" i="2"/>
  <c r="P305" i="2"/>
  <c r="Q569" i="2"/>
  <c r="Q557" i="2"/>
  <c r="P713" i="2"/>
  <c r="P790" i="2"/>
  <c r="Q54" i="2"/>
  <c r="P105" i="2"/>
  <c r="P73" i="2"/>
  <c r="P809" i="2"/>
  <c r="Q734" i="2"/>
  <c r="Q292" i="2"/>
  <c r="P500" i="2"/>
  <c r="P68" i="2"/>
  <c r="P204" i="2"/>
  <c r="Q466" i="2"/>
  <c r="P466" i="2"/>
  <c r="Q320" i="2"/>
  <c r="P320" i="2"/>
  <c r="Q602" i="2"/>
  <c r="P602" i="2"/>
  <c r="Q727" i="2"/>
  <c r="P727" i="2"/>
  <c r="Q794" i="2"/>
  <c r="P794" i="2"/>
  <c r="Q343" i="2"/>
  <c r="P343" i="2"/>
  <c r="P719" i="2"/>
  <c r="Q719" i="2"/>
  <c r="Q795" i="2"/>
  <c r="P795" i="2"/>
  <c r="Q104" i="2"/>
  <c r="P104" i="2"/>
  <c r="Q290" i="2"/>
  <c r="P290" i="2"/>
  <c r="Q656" i="2"/>
  <c r="P656" i="2"/>
  <c r="P728" i="2"/>
  <c r="Q728" i="2"/>
  <c r="P458" i="2"/>
  <c r="Q458" i="2"/>
  <c r="P147" i="2"/>
  <c r="Q147" i="2"/>
  <c r="Q82" i="2"/>
  <c r="P82" i="2"/>
  <c r="P784" i="2"/>
  <c r="Q784" i="2"/>
  <c r="P218" i="2"/>
  <c r="Q218" i="2"/>
  <c r="P799" i="2"/>
  <c r="Q799" i="2"/>
  <c r="P575" i="2"/>
  <c r="Q575" i="2"/>
  <c r="P584" i="2"/>
  <c r="Q584" i="2"/>
  <c r="P267" i="2"/>
  <c r="Q267" i="2"/>
  <c r="P474" i="2"/>
  <c r="Q474" i="2"/>
  <c r="Q166" i="2"/>
  <c r="Q846" i="2"/>
  <c r="Q229" i="2"/>
  <c r="P501" i="2"/>
  <c r="P613" i="2"/>
  <c r="Q241" i="2"/>
  <c r="P78" i="2"/>
  <c r="P81" i="2"/>
  <c r="Q558" i="2"/>
  <c r="P622" i="2"/>
  <c r="Q413" i="2"/>
  <c r="Q669" i="2"/>
  <c r="P529" i="2"/>
  <c r="P673" i="2"/>
  <c r="P804" i="2"/>
  <c r="Q365" i="2"/>
  <c r="P820" i="2"/>
  <c r="Q865" i="2"/>
  <c r="Q142" i="2"/>
  <c r="P321" i="2"/>
  <c r="P252" i="2"/>
  <c r="Q342" i="2"/>
  <c r="P57" i="2"/>
  <c r="Q521" i="2"/>
  <c r="Q740" i="2"/>
  <c r="P756" i="2"/>
  <c r="P196" i="2"/>
  <c r="P268" i="2"/>
  <c r="P66" i="2"/>
  <c r="Q66" i="2"/>
  <c r="P698" i="2"/>
  <c r="Q698" i="2"/>
  <c r="P279" i="2"/>
  <c r="Q279" i="2"/>
  <c r="P339" i="2"/>
  <c r="Q339" i="2"/>
  <c r="Q730" i="2"/>
  <c r="P730" i="2"/>
  <c r="Q842" i="2"/>
  <c r="P842" i="2"/>
  <c r="Q291" i="2"/>
  <c r="P291" i="2"/>
  <c r="Q523" i="2"/>
  <c r="P523" i="2"/>
  <c r="Q208" i="2"/>
  <c r="P208" i="2"/>
  <c r="P199" i="2"/>
  <c r="Q199" i="2"/>
  <c r="Q608" i="2"/>
  <c r="P608" i="2"/>
  <c r="P579" i="2"/>
  <c r="Q579" i="2"/>
  <c r="Q514" i="2"/>
  <c r="P514" i="2"/>
  <c r="P167" i="2"/>
  <c r="Q167" i="2"/>
  <c r="Q807" i="2"/>
  <c r="P807" i="2"/>
  <c r="Q738" i="2"/>
  <c r="P738" i="2"/>
  <c r="P51" i="2"/>
  <c r="Q51" i="2"/>
  <c r="P211" i="2"/>
  <c r="Q211" i="2"/>
  <c r="Q696" i="2"/>
  <c r="P696" i="2"/>
  <c r="P720" i="2"/>
  <c r="Q720" i="2"/>
  <c r="Q571" i="2"/>
  <c r="P571" i="2"/>
  <c r="Q202" i="2"/>
  <c r="P202" i="2"/>
  <c r="P243" i="2"/>
  <c r="Q243" i="2"/>
  <c r="Q856" i="2"/>
  <c r="P856" i="2"/>
  <c r="P111" i="2"/>
  <c r="Q111" i="2"/>
  <c r="P504" i="2"/>
  <c r="Q504" i="2"/>
  <c r="Q240" i="2"/>
  <c r="P240" i="2"/>
  <c r="P682" i="2"/>
  <c r="Q682" i="2"/>
  <c r="Q335" i="2"/>
  <c r="P335" i="2"/>
  <c r="Q226" i="2"/>
  <c r="P226" i="2"/>
  <c r="Q586" i="2"/>
  <c r="P586" i="2"/>
  <c r="Q222" i="2"/>
  <c r="P69" i="2"/>
  <c r="Q585" i="2"/>
  <c r="P389" i="2"/>
  <c r="P361" i="2"/>
  <c r="P110" i="2"/>
  <c r="P702" i="2"/>
  <c r="Q49" i="2"/>
  <c r="Q670" i="2"/>
  <c r="P273" i="2"/>
  <c r="Q205" i="2"/>
  <c r="P777" i="2"/>
  <c r="P93" i="2"/>
  <c r="Q397" i="2"/>
  <c r="P193" i="2"/>
  <c r="Q308" i="2"/>
  <c r="P92" i="2"/>
  <c r="P561" i="2"/>
  <c r="Q198" i="2"/>
  <c r="Q494" i="2"/>
  <c r="Q868" i="2"/>
  <c r="Q44" i="2"/>
  <c r="P260" i="2"/>
  <c r="P396" i="2"/>
  <c r="Q136" i="2"/>
  <c r="P136" i="2"/>
  <c r="Q418" i="2"/>
  <c r="P418" i="2"/>
  <c r="P256" i="2"/>
  <c r="Q256" i="2"/>
  <c r="Q456" i="2"/>
  <c r="P456" i="2"/>
  <c r="Q415" i="2"/>
  <c r="P415" i="2"/>
  <c r="Q626" i="2"/>
  <c r="P626" i="2"/>
  <c r="Q800" i="2"/>
  <c r="P800" i="2"/>
  <c r="P871" i="2"/>
  <c r="Q871" i="2"/>
  <c r="Q464" i="2"/>
  <c r="P464" i="2"/>
  <c r="Q280" i="2"/>
  <c r="P280" i="2"/>
  <c r="Q135" i="2"/>
  <c r="P135" i="2"/>
  <c r="P312" i="2"/>
  <c r="Q312" i="2"/>
  <c r="Q336" i="2"/>
  <c r="P336" i="2"/>
  <c r="Q83" i="2"/>
  <c r="P83" i="2"/>
  <c r="P791" i="2"/>
  <c r="Q791" i="2"/>
  <c r="P168" i="2"/>
  <c r="Q168" i="2"/>
  <c r="P562" i="2"/>
  <c r="Q562" i="2"/>
  <c r="P659" i="2"/>
  <c r="Q659" i="2"/>
  <c r="P488" i="2"/>
  <c r="Q488" i="2"/>
  <c r="Q394" i="2"/>
  <c r="P394" i="2"/>
  <c r="Q603" i="2"/>
  <c r="P603" i="2"/>
  <c r="P551" i="2"/>
  <c r="Q551" i="2"/>
  <c r="Q40" i="2"/>
  <c r="P40" i="2"/>
  <c r="P634" i="2"/>
  <c r="Q634" i="2"/>
  <c r="P352" i="2"/>
  <c r="Q352" i="2"/>
  <c r="Q85" i="2"/>
  <c r="P677" i="2"/>
  <c r="P721" i="2"/>
  <c r="P405" i="2"/>
  <c r="P150" i="2"/>
  <c r="Q774" i="2"/>
  <c r="P185" i="2"/>
  <c r="P313" i="2"/>
  <c r="Q214" i="2"/>
  <c r="Q654" i="2"/>
  <c r="P270" i="2"/>
  <c r="P742" i="2"/>
  <c r="P393" i="2"/>
  <c r="Q733" i="2"/>
  <c r="P125" i="2"/>
  <c r="P366" i="2"/>
  <c r="Q446" i="2"/>
  <c r="P801" i="2"/>
  <c r="Q158" i="2"/>
  <c r="P729" i="2"/>
  <c r="P284" i="2"/>
  <c r="P172" i="2"/>
  <c r="P60" i="2"/>
  <c r="P324" i="2"/>
  <c r="P212" i="2"/>
  <c r="P42" i="2"/>
  <c r="Q42" i="2"/>
  <c r="P527" i="2"/>
  <c r="Q527" i="2"/>
  <c r="Q122" i="2"/>
  <c r="P122" i="2"/>
  <c r="Q360" i="2"/>
  <c r="P360" i="2"/>
  <c r="Q184" i="2"/>
  <c r="P184" i="2"/>
  <c r="P448" i="2"/>
  <c r="Q448" i="2"/>
  <c r="Q200" i="2"/>
  <c r="P200" i="2"/>
  <c r="P826" i="2"/>
  <c r="Q826" i="2"/>
  <c r="P851" i="2"/>
  <c r="Q851" i="2"/>
  <c r="Q242" i="2"/>
  <c r="P242" i="2"/>
  <c r="P87" i="2"/>
  <c r="Q87" i="2"/>
  <c r="Q731" i="2"/>
  <c r="P731" i="2"/>
  <c r="P627" i="2"/>
  <c r="Q627" i="2"/>
  <c r="P528" i="2"/>
  <c r="Q528" i="2"/>
  <c r="P271" i="2"/>
  <c r="Q271" i="2"/>
  <c r="P755" i="2"/>
  <c r="Q755" i="2"/>
  <c r="Q386" i="2"/>
  <c r="P386" i="2"/>
  <c r="Q639" i="2"/>
  <c r="P639" i="2"/>
  <c r="Q674" i="2"/>
  <c r="P674" i="2"/>
  <c r="P858" i="2"/>
  <c r="Q858" i="2"/>
  <c r="Q275" i="2"/>
  <c r="P275" i="2"/>
  <c r="Q483" i="2"/>
  <c r="P483" i="2"/>
  <c r="P151" i="2"/>
  <c r="Q151" i="2"/>
  <c r="Q479" i="2"/>
  <c r="P479" i="2"/>
  <c r="Q55" i="2"/>
  <c r="P55" i="2"/>
  <c r="P671" i="2"/>
  <c r="Q671" i="2"/>
  <c r="P101" i="2"/>
  <c r="Q825" i="2"/>
  <c r="Q421" i="2"/>
  <c r="P757" i="2"/>
  <c r="Q601" i="2"/>
  <c r="P190" i="2"/>
  <c r="Q854" i="2"/>
  <c r="Q772" i="2"/>
  <c r="Q70" i="2"/>
  <c r="Q694" i="2"/>
  <c r="P269" i="2"/>
  <c r="Q493" i="2"/>
  <c r="Q460" i="2"/>
  <c r="P445" i="2"/>
  <c r="P689" i="2"/>
  <c r="Q454" i="2"/>
  <c r="Q582" i="2"/>
  <c r="Q177" i="2"/>
  <c r="Q318" i="2"/>
  <c r="Q438" i="2"/>
  <c r="P798" i="2"/>
  <c r="Q217" i="2"/>
  <c r="P625" i="2"/>
  <c r="Q796" i="2"/>
  <c r="Q316" i="2"/>
  <c r="Q836" i="2"/>
  <c r="P276" i="2"/>
  <c r="Q33" i="2"/>
  <c r="AV32" i="2"/>
  <c r="AV34" i="2" s="1"/>
  <c r="J2524" i="2" l="1"/>
  <c r="K2525" i="2"/>
  <c r="L2525" i="2" s="1"/>
  <c r="M2525" i="2" s="1"/>
  <c r="M28" i="2"/>
  <c r="J2523" i="2" l="1"/>
  <c r="K2524" i="2"/>
  <c r="L2524" i="2" s="1"/>
  <c r="M2524" i="2" s="1"/>
  <c r="F12" i="2"/>
  <c r="J2522" i="2" l="1"/>
  <c r="K2523" i="2"/>
  <c r="L2523" i="2" s="1"/>
  <c r="AZ34" i="2"/>
  <c r="F11" i="2"/>
  <c r="M2523" i="2" l="1"/>
  <c r="J2521" i="2"/>
  <c r="K2522" i="2"/>
  <c r="L2522" i="2" s="1"/>
  <c r="M2522" i="2" s="1"/>
  <c r="AZ33" i="2"/>
  <c r="J2520" i="2" l="1"/>
  <c r="K2521" i="2"/>
  <c r="L2521" i="2" s="1"/>
  <c r="M2521" i="2" s="1"/>
  <c r="J2519" i="2" l="1"/>
  <c r="K2520" i="2"/>
  <c r="L2520" i="2" s="1"/>
  <c r="M2520" i="2" s="1"/>
  <c r="J2518" i="2" l="1"/>
  <c r="K2519" i="2"/>
  <c r="L2519" i="2" s="1"/>
  <c r="M2519" i="2" s="1"/>
  <c r="J2517" i="2" l="1"/>
  <c r="K2518" i="2"/>
  <c r="L2518" i="2" s="1"/>
  <c r="M2518" i="2" s="1"/>
  <c r="J2516" i="2" l="1"/>
  <c r="K2517" i="2"/>
  <c r="L2517" i="2" s="1"/>
  <c r="M2517" i="2" s="1"/>
  <c r="J2515" i="2" l="1"/>
  <c r="K2516" i="2"/>
  <c r="L2516" i="2" s="1"/>
  <c r="M2516" i="2" s="1"/>
  <c r="J2514" i="2" l="1"/>
  <c r="K2515" i="2"/>
  <c r="L2515" i="2" s="1"/>
  <c r="M2515" i="2" l="1"/>
  <c r="J2513" i="2"/>
  <c r="K2514" i="2"/>
  <c r="L2514" i="2" s="1"/>
  <c r="M2514" i="2" l="1"/>
  <c r="J2512" i="2"/>
  <c r="K2513" i="2"/>
  <c r="L2513" i="2" s="1"/>
  <c r="M2513" i="2" l="1"/>
  <c r="J2511" i="2"/>
  <c r="K2512" i="2"/>
  <c r="L2512" i="2" s="1"/>
  <c r="M2512" i="2" s="1"/>
  <c r="J2510" i="2" l="1"/>
  <c r="K2511" i="2"/>
  <c r="L2511" i="2" s="1"/>
  <c r="M2511" i="2" l="1"/>
  <c r="J2509" i="2"/>
  <c r="K2510" i="2"/>
  <c r="L2510" i="2" s="1"/>
  <c r="M2510" i="2" l="1"/>
  <c r="J2508" i="2"/>
  <c r="K2509" i="2"/>
  <c r="L2509" i="2" s="1"/>
  <c r="M2509" i="2" s="1"/>
  <c r="J2507" i="2" l="1"/>
  <c r="K2508" i="2"/>
  <c r="L2508" i="2" s="1"/>
  <c r="M2508" i="2" s="1"/>
  <c r="J2506" i="2" l="1"/>
  <c r="K2507" i="2"/>
  <c r="L2507" i="2" s="1"/>
  <c r="M2507" i="2" l="1"/>
  <c r="J2505" i="2"/>
  <c r="K2506" i="2"/>
  <c r="L2506" i="2" s="1"/>
  <c r="J2504" i="2" l="1"/>
  <c r="K2505" i="2"/>
  <c r="L2505" i="2" s="1"/>
  <c r="M2506" i="2"/>
  <c r="M2505" i="2" l="1"/>
  <c r="J2503" i="2"/>
  <c r="K2504" i="2"/>
  <c r="L2504" i="2" s="1"/>
  <c r="J2502" i="2" l="1"/>
  <c r="K2503" i="2"/>
  <c r="L2503" i="2" s="1"/>
  <c r="M2504" i="2"/>
  <c r="M2503" i="2" l="1"/>
  <c r="J2501" i="2"/>
  <c r="K2502" i="2"/>
  <c r="L2502" i="2" s="1"/>
  <c r="M2502" i="2" l="1"/>
  <c r="J2500" i="2"/>
  <c r="K2501" i="2"/>
  <c r="L2501" i="2" s="1"/>
  <c r="M2501" i="2" l="1"/>
  <c r="J2499" i="2"/>
  <c r="K2500" i="2"/>
  <c r="L2500" i="2" s="1"/>
  <c r="M2500" i="2" l="1"/>
  <c r="J2498" i="2"/>
  <c r="K2499" i="2"/>
  <c r="L2499" i="2" s="1"/>
  <c r="J2497" i="2" l="1"/>
  <c r="K2498" i="2"/>
  <c r="L2498" i="2" s="1"/>
  <c r="M2498" i="2" s="1"/>
  <c r="M2499" i="2"/>
  <c r="J2496" i="2" l="1"/>
  <c r="K2497" i="2"/>
  <c r="L2497" i="2" s="1"/>
  <c r="M2497" i="2" l="1"/>
  <c r="J2495" i="2"/>
  <c r="K2496" i="2"/>
  <c r="L2496" i="2" s="1"/>
  <c r="M2496" i="2" s="1"/>
  <c r="J2494" i="2" l="1"/>
  <c r="K2495" i="2"/>
  <c r="L2495" i="2" s="1"/>
  <c r="M2495" i="2" s="1"/>
  <c r="J2493" i="2" l="1"/>
  <c r="K2494" i="2"/>
  <c r="L2494" i="2" s="1"/>
  <c r="J2492" i="2" l="1"/>
  <c r="K2493" i="2"/>
  <c r="L2493" i="2" s="1"/>
  <c r="M2494" i="2"/>
  <c r="M2493" i="2" l="1"/>
  <c r="J2491" i="2"/>
  <c r="K2492" i="2"/>
  <c r="L2492" i="2" s="1"/>
  <c r="J2490" i="2" l="1"/>
  <c r="K2491" i="2"/>
  <c r="L2491" i="2" s="1"/>
  <c r="M2491" i="2" s="1"/>
  <c r="M2492" i="2"/>
  <c r="J2489" i="2" l="1"/>
  <c r="K2490" i="2"/>
  <c r="L2490" i="2" s="1"/>
  <c r="J2488" i="2" l="1"/>
  <c r="K2489" i="2"/>
  <c r="L2489" i="2" s="1"/>
  <c r="M2490" i="2"/>
  <c r="M2489" i="2" l="1"/>
  <c r="J2487" i="2"/>
  <c r="K2488" i="2"/>
  <c r="L2488" i="2" s="1"/>
  <c r="J2486" i="2" l="1"/>
  <c r="K2487" i="2"/>
  <c r="L2487" i="2" s="1"/>
  <c r="M2488" i="2"/>
  <c r="M2487" i="2" l="1"/>
  <c r="J2485" i="2"/>
  <c r="K2486" i="2"/>
  <c r="L2486" i="2" s="1"/>
  <c r="J2484" i="2" l="1"/>
  <c r="K2485" i="2"/>
  <c r="L2485" i="2" s="1"/>
  <c r="M2486" i="2"/>
  <c r="M2485" i="2" l="1"/>
  <c r="J2483" i="2"/>
  <c r="K2484" i="2"/>
  <c r="L2484" i="2" s="1"/>
  <c r="M2484" i="2" l="1"/>
  <c r="J2482" i="2"/>
  <c r="K2483" i="2"/>
  <c r="L2483" i="2" s="1"/>
  <c r="M2483" i="2" l="1"/>
  <c r="J2481" i="2"/>
  <c r="K2482" i="2"/>
  <c r="L2482" i="2" s="1"/>
  <c r="M2482" i="2" l="1"/>
  <c r="J2480" i="2"/>
  <c r="K2481" i="2"/>
  <c r="L2481" i="2" s="1"/>
  <c r="J2479" i="2" l="1"/>
  <c r="K2480" i="2"/>
  <c r="L2480" i="2" s="1"/>
  <c r="M2481" i="2"/>
  <c r="M2480" i="2" l="1"/>
  <c r="J2478" i="2"/>
  <c r="K2479" i="2"/>
  <c r="L2479" i="2" s="1"/>
  <c r="J2477" i="2" l="1"/>
  <c r="K2478" i="2"/>
  <c r="L2478" i="2" s="1"/>
  <c r="M2478" i="2" s="1"/>
  <c r="M2479" i="2"/>
  <c r="J2476" i="2" l="1"/>
  <c r="K2477" i="2"/>
  <c r="L2477" i="2" s="1"/>
  <c r="M2477" i="2" l="1"/>
  <c r="J2475" i="2"/>
  <c r="K2476" i="2"/>
  <c r="L2476" i="2" s="1"/>
  <c r="M2476" i="2" s="1"/>
  <c r="J2474" i="2" l="1"/>
  <c r="K2475" i="2"/>
  <c r="L2475" i="2" s="1"/>
  <c r="M2475" i="2" l="1"/>
  <c r="J2473" i="2"/>
  <c r="K2474" i="2"/>
  <c r="L2474" i="2" s="1"/>
  <c r="J2472" i="2" l="1"/>
  <c r="K2473" i="2"/>
  <c r="L2473" i="2" s="1"/>
  <c r="M2473" i="2" s="1"/>
  <c r="M2474" i="2"/>
  <c r="J2471" i="2" l="1"/>
  <c r="K2472" i="2"/>
  <c r="L2472" i="2" s="1"/>
  <c r="M2472" i="2" l="1"/>
  <c r="J2470" i="2"/>
  <c r="K2471" i="2"/>
  <c r="L2471" i="2" s="1"/>
  <c r="J2469" i="2" l="1"/>
  <c r="K2470" i="2"/>
  <c r="L2470" i="2" s="1"/>
  <c r="M2470" i="2" s="1"/>
  <c r="M2471" i="2"/>
  <c r="J2468" i="2" l="1"/>
  <c r="K2469" i="2"/>
  <c r="L2469" i="2" s="1"/>
  <c r="M2469" i="2" l="1"/>
  <c r="J2467" i="2"/>
  <c r="K2468" i="2"/>
  <c r="L2468" i="2" s="1"/>
  <c r="M2468" i="2" l="1"/>
  <c r="J2466" i="2"/>
  <c r="K2467" i="2"/>
  <c r="L2467" i="2" s="1"/>
  <c r="M2467" i="2" s="1"/>
  <c r="J2465" i="2" l="1"/>
  <c r="K2466" i="2"/>
  <c r="L2466" i="2" s="1"/>
  <c r="M2466" i="2" s="1"/>
  <c r="J2464" i="2" l="1"/>
  <c r="K2465" i="2"/>
  <c r="L2465" i="2" s="1"/>
  <c r="M2465" i="2" l="1"/>
  <c r="J2463" i="2"/>
  <c r="K2464" i="2"/>
  <c r="L2464" i="2" s="1"/>
  <c r="J2462" i="2" l="1"/>
  <c r="K2463" i="2"/>
  <c r="L2463" i="2" s="1"/>
  <c r="M2464" i="2"/>
  <c r="M2463" i="2" l="1"/>
  <c r="J2461" i="2"/>
  <c r="K2462" i="2"/>
  <c r="L2462" i="2" s="1"/>
  <c r="M2462" i="2" l="1"/>
  <c r="J2460" i="2"/>
  <c r="K2461" i="2"/>
  <c r="L2461" i="2" s="1"/>
  <c r="M2461" i="2" s="1"/>
  <c r="J2459" i="2" l="1"/>
  <c r="K2460" i="2"/>
  <c r="L2460" i="2" s="1"/>
  <c r="M2460" i="2" s="1"/>
  <c r="J2458" i="2" l="1"/>
  <c r="K2459" i="2"/>
  <c r="L2459" i="2" s="1"/>
  <c r="M2459" i="2" l="1"/>
  <c r="J2457" i="2"/>
  <c r="K2458" i="2"/>
  <c r="L2458" i="2" s="1"/>
  <c r="J2456" i="2" l="1"/>
  <c r="K2457" i="2"/>
  <c r="L2457" i="2" s="1"/>
  <c r="M2458" i="2"/>
  <c r="M2457" i="2" l="1"/>
  <c r="J2455" i="2"/>
  <c r="K2456" i="2"/>
  <c r="L2456" i="2" s="1"/>
  <c r="J2454" i="2" l="1"/>
  <c r="K2455" i="2"/>
  <c r="L2455" i="2" s="1"/>
  <c r="M2455" i="2" s="1"/>
  <c r="M2456" i="2"/>
  <c r="J2453" i="2" l="1"/>
  <c r="K2454" i="2"/>
  <c r="L2454" i="2" s="1"/>
  <c r="M2454" i="2" l="1"/>
  <c r="J2452" i="2"/>
  <c r="K2453" i="2"/>
  <c r="L2453" i="2" s="1"/>
  <c r="M2453" i="2" s="1"/>
  <c r="J2451" i="2" l="1"/>
  <c r="K2452" i="2"/>
  <c r="L2452" i="2" s="1"/>
  <c r="M2452" i="2" s="1"/>
  <c r="J2450" i="2" l="1"/>
  <c r="K2451" i="2"/>
  <c r="L2451" i="2" s="1"/>
  <c r="J2449" i="2" l="1"/>
  <c r="K2450" i="2"/>
  <c r="L2450" i="2" s="1"/>
  <c r="M2450" i="2" s="1"/>
  <c r="M2451" i="2"/>
  <c r="J2448" i="2" l="1"/>
  <c r="K2449" i="2"/>
  <c r="L2449" i="2" s="1"/>
  <c r="M2449" i="2" l="1"/>
  <c r="J2447" i="2"/>
  <c r="K2448" i="2"/>
  <c r="L2448" i="2" s="1"/>
  <c r="J2446" i="2" l="1"/>
  <c r="K2447" i="2"/>
  <c r="L2447" i="2" s="1"/>
  <c r="M2448" i="2"/>
  <c r="M2447" i="2" l="1"/>
  <c r="J2445" i="2"/>
  <c r="K2446" i="2"/>
  <c r="L2446" i="2" s="1"/>
  <c r="J2444" i="2" l="1"/>
  <c r="K2445" i="2"/>
  <c r="L2445" i="2" s="1"/>
  <c r="M2446" i="2"/>
  <c r="M2445" i="2" l="1"/>
  <c r="J2443" i="2"/>
  <c r="K2444" i="2"/>
  <c r="L2444" i="2" s="1"/>
  <c r="J2442" i="2" l="1"/>
  <c r="K2443" i="2"/>
  <c r="L2443" i="2" s="1"/>
  <c r="M2444" i="2"/>
  <c r="M2443" i="2" l="1"/>
  <c r="J2441" i="2"/>
  <c r="K2442" i="2"/>
  <c r="L2442" i="2" s="1"/>
  <c r="M2442" i="2" l="1"/>
  <c r="J2440" i="2"/>
  <c r="K2441" i="2"/>
  <c r="L2441" i="2" s="1"/>
  <c r="J2439" i="2" l="1"/>
  <c r="K2440" i="2"/>
  <c r="L2440" i="2" s="1"/>
  <c r="M2440" i="2" s="1"/>
  <c r="M2441" i="2"/>
  <c r="J2438" i="2" l="1"/>
  <c r="K2439" i="2"/>
  <c r="L2439" i="2" s="1"/>
  <c r="M2439" i="2" l="1"/>
  <c r="J2437" i="2"/>
  <c r="K2438" i="2"/>
  <c r="L2438" i="2" s="1"/>
  <c r="M2438" i="2" s="1"/>
  <c r="J2436" i="2" l="1"/>
  <c r="K2437" i="2"/>
  <c r="L2437" i="2" s="1"/>
  <c r="M2437" i="2" l="1"/>
  <c r="J2435" i="2"/>
  <c r="K2436" i="2"/>
  <c r="L2436" i="2" s="1"/>
  <c r="M2436" i="2" s="1"/>
  <c r="J2434" i="2" l="1"/>
  <c r="K2435" i="2"/>
  <c r="L2435" i="2" s="1"/>
  <c r="M2435" i="2" s="1"/>
  <c r="J2433" i="2" l="1"/>
  <c r="K2434" i="2"/>
  <c r="L2434" i="2" s="1"/>
  <c r="M2434" i="2" l="1"/>
  <c r="J2432" i="2"/>
  <c r="K2433" i="2"/>
  <c r="L2433" i="2" s="1"/>
  <c r="J2431" i="2" l="1"/>
  <c r="K2432" i="2"/>
  <c r="L2432" i="2" s="1"/>
  <c r="M2433" i="2"/>
  <c r="M2432" i="2" l="1"/>
  <c r="J2430" i="2"/>
  <c r="K2431" i="2"/>
  <c r="L2431" i="2" s="1"/>
  <c r="J2429" i="2" l="1"/>
  <c r="K2430" i="2"/>
  <c r="L2430" i="2" s="1"/>
  <c r="M2431" i="2"/>
  <c r="M2430" i="2" l="1"/>
  <c r="J2428" i="2"/>
  <c r="K2429" i="2"/>
  <c r="L2429" i="2" s="1"/>
  <c r="J2427" i="2" l="1"/>
  <c r="K2428" i="2"/>
  <c r="L2428" i="2" s="1"/>
  <c r="M2429" i="2"/>
  <c r="M2428" i="2" l="1"/>
  <c r="J2426" i="2"/>
  <c r="K2427" i="2"/>
  <c r="L2427" i="2" s="1"/>
  <c r="J2425" i="2" l="1"/>
  <c r="K2426" i="2"/>
  <c r="L2426" i="2" s="1"/>
  <c r="M2427" i="2"/>
  <c r="M2426" i="2" l="1"/>
  <c r="J2424" i="2"/>
  <c r="K2425" i="2"/>
  <c r="L2425" i="2" s="1"/>
  <c r="J2423" i="2" l="1"/>
  <c r="K2424" i="2"/>
  <c r="L2424" i="2" s="1"/>
  <c r="M2425" i="2"/>
  <c r="M2424" i="2" l="1"/>
  <c r="J2422" i="2"/>
  <c r="K2423" i="2"/>
  <c r="L2423" i="2" s="1"/>
  <c r="J2421" i="2" l="1"/>
  <c r="K2422" i="2"/>
  <c r="L2422" i="2" s="1"/>
  <c r="M2423" i="2"/>
  <c r="M2422" i="2" l="1"/>
  <c r="J2420" i="2"/>
  <c r="K2421" i="2"/>
  <c r="L2421" i="2" s="1"/>
  <c r="M2421" i="2" l="1"/>
  <c r="J2419" i="2"/>
  <c r="K2420" i="2"/>
  <c r="L2420" i="2" s="1"/>
  <c r="J2418" i="2" l="1"/>
  <c r="K2419" i="2"/>
  <c r="L2419" i="2" s="1"/>
  <c r="M2420" i="2"/>
  <c r="M2419" i="2" l="1"/>
  <c r="J2417" i="2"/>
  <c r="K2418" i="2"/>
  <c r="L2418" i="2" s="1"/>
  <c r="J2416" i="2" l="1"/>
  <c r="K2417" i="2"/>
  <c r="L2417" i="2" s="1"/>
  <c r="M2418" i="2"/>
  <c r="M2417" i="2" l="1"/>
  <c r="J2415" i="2"/>
  <c r="K2416" i="2"/>
  <c r="L2416" i="2" s="1"/>
  <c r="J2414" i="2" l="1"/>
  <c r="K2415" i="2"/>
  <c r="L2415" i="2" s="1"/>
  <c r="M2415" i="2" s="1"/>
  <c r="M2416" i="2"/>
  <c r="J2413" i="2" l="1"/>
  <c r="K2414" i="2"/>
  <c r="L2414" i="2" s="1"/>
  <c r="M2414" i="2" l="1"/>
  <c r="J2412" i="2"/>
  <c r="K2413" i="2"/>
  <c r="L2413" i="2" s="1"/>
  <c r="M2413" i="2" s="1"/>
  <c r="J2411" i="2" l="1"/>
  <c r="K2412" i="2"/>
  <c r="L2412" i="2" s="1"/>
  <c r="M2412" i="2" s="1"/>
  <c r="J2410" i="2" l="1"/>
  <c r="K2411" i="2"/>
  <c r="L2411" i="2" s="1"/>
  <c r="M2411" i="2" l="1"/>
  <c r="J2409" i="2"/>
  <c r="K2410" i="2"/>
  <c r="L2410" i="2" s="1"/>
  <c r="J2408" i="2" l="1"/>
  <c r="K2409" i="2"/>
  <c r="L2409" i="2" s="1"/>
  <c r="M2410" i="2"/>
  <c r="M2409" i="2" l="1"/>
  <c r="J2407" i="2"/>
  <c r="K2408" i="2"/>
  <c r="L2408" i="2" s="1"/>
  <c r="M2408" i="2" l="1"/>
  <c r="J2406" i="2"/>
  <c r="K2407" i="2"/>
  <c r="L2407" i="2" s="1"/>
  <c r="J2405" i="2" l="1"/>
  <c r="K2406" i="2"/>
  <c r="L2406" i="2" s="1"/>
  <c r="M2406" i="2" s="1"/>
  <c r="M2407" i="2"/>
  <c r="J2404" i="2" l="1"/>
  <c r="K2405" i="2"/>
  <c r="L2405" i="2" s="1"/>
  <c r="M2405" i="2" l="1"/>
  <c r="J2403" i="2"/>
  <c r="K2404" i="2"/>
  <c r="L2404" i="2" s="1"/>
  <c r="M2404" i="2" s="1"/>
  <c r="J2402" i="2" l="1"/>
  <c r="K2403" i="2"/>
  <c r="L2403" i="2" s="1"/>
  <c r="M2403" i="2" l="1"/>
  <c r="J2401" i="2"/>
  <c r="K2402" i="2"/>
  <c r="L2402" i="2" s="1"/>
  <c r="M2402" i="2" l="1"/>
  <c r="J2400" i="2"/>
  <c r="K2401" i="2"/>
  <c r="L2401" i="2" s="1"/>
  <c r="M2401" i="2" l="1"/>
  <c r="J2399" i="2"/>
  <c r="K2400" i="2"/>
  <c r="L2400" i="2" s="1"/>
  <c r="J2398" i="2" l="1"/>
  <c r="K2399" i="2"/>
  <c r="L2399" i="2" s="1"/>
  <c r="M2399" i="2" s="1"/>
  <c r="M2400" i="2"/>
  <c r="J2397" i="2" l="1"/>
  <c r="K2398" i="2"/>
  <c r="L2398" i="2" s="1"/>
  <c r="M2398" i="2" l="1"/>
  <c r="J2396" i="2"/>
  <c r="K2397" i="2"/>
  <c r="L2397" i="2" s="1"/>
  <c r="M2397" i="2" s="1"/>
  <c r="J2395" i="2" l="1"/>
  <c r="K2396" i="2"/>
  <c r="L2396" i="2" s="1"/>
  <c r="M2396" i="2" l="1"/>
  <c r="J2394" i="2"/>
  <c r="K2395" i="2"/>
  <c r="L2395" i="2" s="1"/>
  <c r="J2393" i="2" l="1"/>
  <c r="K2394" i="2"/>
  <c r="L2394" i="2" s="1"/>
  <c r="M2395" i="2"/>
  <c r="M2394" i="2" l="1"/>
  <c r="J2392" i="2"/>
  <c r="K2393" i="2"/>
  <c r="L2393" i="2" s="1"/>
  <c r="J2391" i="2" l="1"/>
  <c r="K2392" i="2"/>
  <c r="L2392" i="2" s="1"/>
  <c r="M2393" i="2"/>
  <c r="M2392" i="2" l="1"/>
  <c r="J2390" i="2"/>
  <c r="K2391" i="2"/>
  <c r="L2391" i="2" s="1"/>
  <c r="J2389" i="2" l="1"/>
  <c r="K2390" i="2"/>
  <c r="L2390" i="2" s="1"/>
  <c r="M2391" i="2"/>
  <c r="M2390" i="2" l="1"/>
  <c r="J2388" i="2"/>
  <c r="K2389" i="2"/>
  <c r="L2389" i="2" s="1"/>
  <c r="M2389" i="2" l="1"/>
  <c r="J2387" i="2"/>
  <c r="K2388" i="2"/>
  <c r="L2388" i="2" s="1"/>
  <c r="J2386" i="2" l="1"/>
  <c r="K2387" i="2"/>
  <c r="L2387" i="2" s="1"/>
  <c r="M2387" i="2" s="1"/>
  <c r="M2388" i="2"/>
  <c r="J2385" i="2" l="1"/>
  <c r="K2386" i="2"/>
  <c r="L2386" i="2" s="1"/>
  <c r="M2386" i="2" l="1"/>
  <c r="J2384" i="2"/>
  <c r="K2385" i="2"/>
  <c r="L2385" i="2" s="1"/>
  <c r="J2383" i="2" l="1"/>
  <c r="K2384" i="2"/>
  <c r="L2384" i="2" s="1"/>
  <c r="M2385" i="2"/>
  <c r="M2384" i="2" l="1"/>
  <c r="J2382" i="2"/>
  <c r="K2383" i="2"/>
  <c r="L2383" i="2" s="1"/>
  <c r="J2381" i="2" l="1"/>
  <c r="K2382" i="2"/>
  <c r="L2382" i="2" s="1"/>
  <c r="M2382" i="2" s="1"/>
  <c r="M2383" i="2"/>
  <c r="J2380" i="2" l="1"/>
  <c r="K2381" i="2"/>
  <c r="L2381" i="2" s="1"/>
  <c r="M2381" i="2" l="1"/>
  <c r="J2379" i="2"/>
  <c r="K2380" i="2"/>
  <c r="L2380" i="2" s="1"/>
  <c r="J2378" i="2" l="1"/>
  <c r="K2379" i="2"/>
  <c r="L2379" i="2" s="1"/>
  <c r="M2380" i="2"/>
  <c r="M2379" i="2" l="1"/>
  <c r="J2377" i="2"/>
  <c r="K2378" i="2"/>
  <c r="L2378" i="2" s="1"/>
  <c r="M2378" i="2" l="1"/>
  <c r="J2376" i="2"/>
  <c r="K2377" i="2"/>
  <c r="L2377" i="2" s="1"/>
  <c r="J2375" i="2" l="1"/>
  <c r="K2376" i="2"/>
  <c r="L2376" i="2" s="1"/>
  <c r="M2376" i="2" s="1"/>
  <c r="M2377" i="2"/>
  <c r="J2374" i="2" l="1"/>
  <c r="K2375" i="2"/>
  <c r="L2375" i="2" s="1"/>
  <c r="M2375" i="2" l="1"/>
  <c r="J2373" i="2"/>
  <c r="K2374" i="2"/>
  <c r="L2374" i="2" s="1"/>
  <c r="J2372" i="2" l="1"/>
  <c r="K2373" i="2"/>
  <c r="L2373" i="2" s="1"/>
  <c r="M2374" i="2"/>
  <c r="M2373" i="2" l="1"/>
  <c r="J2371" i="2"/>
  <c r="K2372" i="2"/>
  <c r="L2372" i="2" s="1"/>
  <c r="M2372" i="2" l="1"/>
  <c r="J2370" i="2"/>
  <c r="K2371" i="2"/>
  <c r="L2371" i="2" s="1"/>
  <c r="M2371" i="2" s="1"/>
  <c r="J2369" i="2" l="1"/>
  <c r="K2370" i="2"/>
  <c r="L2370" i="2" s="1"/>
  <c r="M2370" i="2" s="1"/>
  <c r="J2368" i="2" l="1"/>
  <c r="K2369" i="2"/>
  <c r="L2369" i="2" s="1"/>
  <c r="J2367" i="2" l="1"/>
  <c r="K2368" i="2"/>
  <c r="L2368" i="2" s="1"/>
  <c r="M2368" i="2" s="1"/>
  <c r="M2369" i="2"/>
  <c r="J2366" i="2" l="1"/>
  <c r="K2367" i="2"/>
  <c r="L2367" i="2" s="1"/>
  <c r="J2365" i="2" l="1"/>
  <c r="K2366" i="2"/>
  <c r="L2366" i="2" s="1"/>
  <c r="M2367" i="2"/>
  <c r="M2366" i="2" l="1"/>
  <c r="J2364" i="2"/>
  <c r="K2365" i="2"/>
  <c r="L2365" i="2" s="1"/>
  <c r="J2363" i="2" l="1"/>
  <c r="K2364" i="2"/>
  <c r="L2364" i="2" s="1"/>
  <c r="M2365" i="2"/>
  <c r="M2364" i="2" l="1"/>
  <c r="J2362" i="2"/>
  <c r="K2363" i="2"/>
  <c r="L2363" i="2" s="1"/>
  <c r="J2361" i="2" l="1"/>
  <c r="K2362" i="2"/>
  <c r="L2362" i="2" s="1"/>
  <c r="M2363" i="2"/>
  <c r="M2362" i="2" l="1"/>
  <c r="J2360" i="2"/>
  <c r="K2361" i="2"/>
  <c r="L2361" i="2" s="1"/>
  <c r="J2359" i="2" l="1"/>
  <c r="K2360" i="2"/>
  <c r="L2360" i="2" s="1"/>
  <c r="M2360" i="2" s="1"/>
  <c r="M2361" i="2"/>
  <c r="J2358" i="2" l="1"/>
  <c r="K2359" i="2"/>
  <c r="L2359" i="2" s="1"/>
  <c r="M2359" i="2" l="1"/>
  <c r="J2357" i="2"/>
  <c r="K2358" i="2"/>
  <c r="L2358" i="2" s="1"/>
  <c r="M2358" i="2" s="1"/>
  <c r="J2356" i="2" l="1"/>
  <c r="K2357" i="2"/>
  <c r="L2357" i="2" s="1"/>
  <c r="M2357" i="2" l="1"/>
  <c r="J2355" i="2"/>
  <c r="K2356" i="2"/>
  <c r="L2356" i="2" s="1"/>
  <c r="J2354" i="2" l="1"/>
  <c r="K2355" i="2"/>
  <c r="L2355" i="2" s="1"/>
  <c r="M2355" i="2" s="1"/>
  <c r="M2356" i="2"/>
  <c r="J2353" i="2" l="1"/>
  <c r="K2354" i="2"/>
  <c r="L2354" i="2" s="1"/>
  <c r="M2354" i="2" l="1"/>
  <c r="J2352" i="2"/>
  <c r="K2353" i="2"/>
  <c r="L2353" i="2" s="1"/>
  <c r="M2353" i="2" s="1"/>
  <c r="J2351" i="2" l="1"/>
  <c r="K2352" i="2"/>
  <c r="L2352" i="2" s="1"/>
  <c r="M2352" i="2" l="1"/>
  <c r="J2350" i="2"/>
  <c r="K2351" i="2"/>
  <c r="L2351" i="2" s="1"/>
  <c r="J2349" i="2" l="1"/>
  <c r="K2350" i="2"/>
  <c r="L2350" i="2" s="1"/>
  <c r="M2351" i="2"/>
  <c r="M2350" i="2" l="1"/>
  <c r="J2348" i="2"/>
  <c r="K2349" i="2"/>
  <c r="L2349" i="2" s="1"/>
  <c r="J2347" i="2" l="1"/>
  <c r="K2348" i="2"/>
  <c r="L2348" i="2" s="1"/>
  <c r="M2349" i="2"/>
  <c r="M2348" i="2" l="1"/>
  <c r="J2346" i="2"/>
  <c r="K2347" i="2"/>
  <c r="L2347" i="2" s="1"/>
  <c r="J2345" i="2" l="1"/>
  <c r="K2346" i="2"/>
  <c r="L2346" i="2" s="1"/>
  <c r="M2346" i="2" s="1"/>
  <c r="M2347" i="2"/>
  <c r="J2344" i="2" l="1"/>
  <c r="K2345" i="2"/>
  <c r="L2345" i="2" s="1"/>
  <c r="M2345" i="2" l="1"/>
  <c r="J2343" i="2"/>
  <c r="K2344" i="2"/>
  <c r="L2344" i="2" s="1"/>
  <c r="J2342" i="2" l="1"/>
  <c r="K2343" i="2"/>
  <c r="L2343" i="2" s="1"/>
  <c r="M2344" i="2"/>
  <c r="M2343" i="2" l="1"/>
  <c r="J2341" i="2"/>
  <c r="K2342" i="2"/>
  <c r="L2342" i="2" s="1"/>
  <c r="J2340" i="2" l="1"/>
  <c r="K2341" i="2"/>
  <c r="L2341" i="2" s="1"/>
  <c r="M2341" i="2" s="1"/>
  <c r="M2342" i="2"/>
  <c r="J2339" i="2" l="1"/>
  <c r="K2340" i="2"/>
  <c r="L2340" i="2" s="1"/>
  <c r="M2340" i="2" l="1"/>
  <c r="J2338" i="2"/>
  <c r="K2339" i="2"/>
  <c r="L2339" i="2" s="1"/>
  <c r="M2339" i="2" s="1"/>
  <c r="J2337" i="2" l="1"/>
  <c r="K2338" i="2"/>
  <c r="L2338" i="2" s="1"/>
  <c r="M2338" i="2" l="1"/>
  <c r="J2336" i="2"/>
  <c r="K2337" i="2"/>
  <c r="L2337" i="2" s="1"/>
  <c r="J2335" i="2" l="1"/>
  <c r="K2336" i="2"/>
  <c r="L2336" i="2" s="1"/>
  <c r="M2337" i="2"/>
  <c r="M2336" i="2" l="1"/>
  <c r="J2334" i="2"/>
  <c r="K2335" i="2"/>
  <c r="L2335" i="2" s="1"/>
  <c r="M2335" i="2" l="1"/>
  <c r="J2333" i="2"/>
  <c r="K2334" i="2"/>
  <c r="L2334" i="2" s="1"/>
  <c r="J2332" i="2" l="1"/>
  <c r="K2333" i="2"/>
  <c r="L2333" i="2" s="1"/>
  <c r="M2334" i="2"/>
  <c r="M2333" i="2" l="1"/>
  <c r="J2331" i="2"/>
  <c r="K2332" i="2"/>
  <c r="L2332" i="2" s="1"/>
  <c r="M2332" i="2" l="1"/>
  <c r="J2330" i="2"/>
  <c r="K2331" i="2"/>
  <c r="L2331" i="2" s="1"/>
  <c r="J2329" i="2" l="1"/>
  <c r="K2330" i="2"/>
  <c r="L2330" i="2" s="1"/>
  <c r="M2330" i="2" s="1"/>
  <c r="M2331" i="2"/>
  <c r="J2328" i="2" l="1"/>
  <c r="K2329" i="2"/>
  <c r="L2329" i="2" s="1"/>
  <c r="M2329" i="2" l="1"/>
  <c r="J2327" i="2"/>
  <c r="K2328" i="2"/>
  <c r="L2328" i="2" s="1"/>
  <c r="J2326" i="2" l="1"/>
  <c r="K2327" i="2"/>
  <c r="L2327" i="2" s="1"/>
  <c r="M2328" i="2"/>
  <c r="M2327" i="2" l="1"/>
  <c r="J2325" i="2"/>
  <c r="K2326" i="2"/>
  <c r="L2326" i="2" s="1"/>
  <c r="J2324" i="2" l="1"/>
  <c r="K2325" i="2"/>
  <c r="L2325" i="2" s="1"/>
  <c r="M2326" i="2"/>
  <c r="M2325" i="2" l="1"/>
  <c r="J2323" i="2"/>
  <c r="K2324" i="2"/>
  <c r="L2324" i="2" s="1"/>
  <c r="M2324" i="2" l="1"/>
  <c r="J2322" i="2"/>
  <c r="K2323" i="2"/>
  <c r="L2323" i="2" s="1"/>
  <c r="J2321" i="2" l="1"/>
  <c r="K2322" i="2"/>
  <c r="L2322" i="2" s="1"/>
  <c r="M2323" i="2"/>
  <c r="M2322" i="2" l="1"/>
  <c r="J2320" i="2"/>
  <c r="K2321" i="2"/>
  <c r="L2321" i="2" s="1"/>
  <c r="J2319" i="2" l="1"/>
  <c r="K2320" i="2"/>
  <c r="L2320" i="2" s="1"/>
  <c r="M2321" i="2"/>
  <c r="M2320" i="2" l="1"/>
  <c r="J2318" i="2"/>
  <c r="K2319" i="2"/>
  <c r="L2319" i="2" s="1"/>
  <c r="J2317" i="2" l="1"/>
  <c r="K2318" i="2"/>
  <c r="L2318" i="2" s="1"/>
  <c r="M2318" i="2" s="1"/>
  <c r="M2319" i="2"/>
  <c r="J2316" i="2" l="1"/>
  <c r="K2317" i="2"/>
  <c r="L2317" i="2" s="1"/>
  <c r="M2317" i="2" l="1"/>
  <c r="J2315" i="2"/>
  <c r="K2316" i="2"/>
  <c r="L2316" i="2" s="1"/>
  <c r="J2314" i="2" l="1"/>
  <c r="K2315" i="2"/>
  <c r="L2315" i="2" s="1"/>
  <c r="M2316" i="2"/>
  <c r="M2315" i="2" l="1"/>
  <c r="J2313" i="2"/>
  <c r="K2314" i="2"/>
  <c r="L2314" i="2" s="1"/>
  <c r="J2312" i="2" l="1"/>
  <c r="K2313" i="2"/>
  <c r="L2313" i="2" s="1"/>
  <c r="M2314" i="2"/>
  <c r="M2313" i="2" l="1"/>
  <c r="J2311" i="2"/>
  <c r="K2312" i="2"/>
  <c r="L2312" i="2" s="1"/>
  <c r="J2310" i="2" l="1"/>
  <c r="K2311" i="2"/>
  <c r="L2311" i="2" s="1"/>
  <c r="M2312" i="2"/>
  <c r="M2311" i="2" l="1"/>
  <c r="J2309" i="2"/>
  <c r="K2310" i="2"/>
  <c r="L2310" i="2" s="1"/>
  <c r="J2308" i="2" l="1"/>
  <c r="K2309" i="2"/>
  <c r="L2309" i="2" s="1"/>
  <c r="M2310" i="2"/>
  <c r="M2309" i="2" l="1"/>
  <c r="J2307" i="2"/>
  <c r="K2308" i="2"/>
  <c r="L2308" i="2" s="1"/>
  <c r="J2306" i="2" l="1"/>
  <c r="K2307" i="2"/>
  <c r="L2307" i="2" s="1"/>
  <c r="M2308" i="2"/>
  <c r="M2307" i="2" l="1"/>
  <c r="J2305" i="2"/>
  <c r="K2306" i="2"/>
  <c r="L2306" i="2" s="1"/>
  <c r="M2306" i="2" l="1"/>
  <c r="J2304" i="2"/>
  <c r="K2305" i="2"/>
  <c r="L2305" i="2" s="1"/>
  <c r="M2305" i="2" s="1"/>
  <c r="J2303" i="2" l="1"/>
  <c r="K2304" i="2"/>
  <c r="L2304" i="2" s="1"/>
  <c r="M2304" i="2" l="1"/>
  <c r="J2302" i="2"/>
  <c r="K2303" i="2"/>
  <c r="L2303" i="2" s="1"/>
  <c r="M2303" i="2" l="1"/>
  <c r="J2301" i="2"/>
  <c r="K2302" i="2"/>
  <c r="L2302" i="2" s="1"/>
  <c r="J2300" i="2" l="1"/>
  <c r="K2301" i="2"/>
  <c r="L2301" i="2" s="1"/>
  <c r="M2301" i="2" s="1"/>
  <c r="M2302" i="2"/>
  <c r="J2299" i="2" l="1"/>
  <c r="K2300" i="2"/>
  <c r="L2300" i="2" s="1"/>
  <c r="M2300" i="2" l="1"/>
  <c r="J2298" i="2"/>
  <c r="K2299" i="2"/>
  <c r="L2299" i="2" s="1"/>
  <c r="J2297" i="2" l="1"/>
  <c r="K2298" i="2"/>
  <c r="L2298" i="2" s="1"/>
  <c r="M2299" i="2"/>
  <c r="M2298" i="2" l="1"/>
  <c r="J2296" i="2"/>
  <c r="K2297" i="2"/>
  <c r="L2297" i="2" s="1"/>
  <c r="J2295" i="2" l="1"/>
  <c r="K2296" i="2"/>
  <c r="L2296" i="2" s="1"/>
  <c r="M2297" i="2"/>
  <c r="M2296" i="2" l="1"/>
  <c r="J2294" i="2"/>
  <c r="K2295" i="2"/>
  <c r="L2295" i="2" s="1"/>
  <c r="J2293" i="2" l="1"/>
  <c r="K2294" i="2"/>
  <c r="L2294" i="2" s="1"/>
  <c r="M2295" i="2"/>
  <c r="M2294" i="2" l="1"/>
  <c r="J2292" i="2"/>
  <c r="K2293" i="2"/>
  <c r="L2293" i="2" s="1"/>
  <c r="J2291" i="2" l="1"/>
  <c r="K2292" i="2"/>
  <c r="L2292" i="2" s="1"/>
  <c r="M2293" i="2"/>
  <c r="M2292" i="2" l="1"/>
  <c r="J2290" i="2"/>
  <c r="K2291" i="2"/>
  <c r="L2291" i="2" s="1"/>
  <c r="J2289" i="2" l="1"/>
  <c r="K2290" i="2"/>
  <c r="L2290" i="2" s="1"/>
  <c r="M2291" i="2"/>
  <c r="M2290" i="2" l="1"/>
  <c r="J2288" i="2"/>
  <c r="K2289" i="2"/>
  <c r="L2289" i="2" s="1"/>
  <c r="M2289" i="2" l="1"/>
  <c r="J2287" i="2"/>
  <c r="K2288" i="2"/>
  <c r="L2288" i="2" s="1"/>
  <c r="M2288" i="2" s="1"/>
  <c r="J2286" i="2" l="1"/>
  <c r="K2287" i="2"/>
  <c r="L2287" i="2" s="1"/>
  <c r="M2287" i="2" s="1"/>
  <c r="J2285" i="2" l="1"/>
  <c r="K2286" i="2"/>
  <c r="L2286" i="2" s="1"/>
  <c r="M2286" i="2" l="1"/>
  <c r="J2284" i="2"/>
  <c r="K2285" i="2"/>
  <c r="L2285" i="2" s="1"/>
  <c r="M2285" i="2" l="1"/>
  <c r="J2283" i="2"/>
  <c r="K2284" i="2"/>
  <c r="L2284" i="2" s="1"/>
  <c r="J2282" i="2" l="1"/>
  <c r="K2283" i="2"/>
  <c r="L2283" i="2" s="1"/>
  <c r="M2283" i="2" s="1"/>
  <c r="M2284" i="2"/>
  <c r="J2281" i="2" l="1"/>
  <c r="K2282" i="2"/>
  <c r="L2282" i="2" s="1"/>
  <c r="M2282" i="2" l="1"/>
  <c r="J2280" i="2"/>
  <c r="K2281" i="2"/>
  <c r="L2281" i="2" s="1"/>
  <c r="M2281" i="2" s="1"/>
  <c r="J2279" i="2" l="1"/>
  <c r="K2280" i="2"/>
  <c r="L2280" i="2" s="1"/>
  <c r="M2280" i="2" l="1"/>
  <c r="J2278" i="2"/>
  <c r="K2279" i="2"/>
  <c r="L2279" i="2" s="1"/>
  <c r="M2279" i="2" l="1"/>
  <c r="J2277" i="2"/>
  <c r="K2278" i="2"/>
  <c r="L2278" i="2" s="1"/>
  <c r="J2276" i="2" l="1"/>
  <c r="K2277" i="2"/>
  <c r="L2277" i="2" s="1"/>
  <c r="M2278" i="2"/>
  <c r="M2277" i="2" l="1"/>
  <c r="J2275" i="2"/>
  <c r="K2276" i="2"/>
  <c r="L2276" i="2" s="1"/>
  <c r="J2274" i="2" l="1"/>
  <c r="K2275" i="2"/>
  <c r="L2275" i="2" s="1"/>
  <c r="M2275" i="2" s="1"/>
  <c r="M2276" i="2"/>
  <c r="J2273" i="2" l="1"/>
  <c r="K2274" i="2"/>
  <c r="L2274" i="2" s="1"/>
  <c r="M2274" i="2" l="1"/>
  <c r="J2272" i="2"/>
  <c r="K2273" i="2"/>
  <c r="L2273" i="2" s="1"/>
  <c r="J2271" i="2" l="1"/>
  <c r="K2272" i="2"/>
  <c r="L2272" i="2" s="1"/>
  <c r="M2273" i="2"/>
  <c r="M2272" i="2" l="1"/>
  <c r="J2270" i="2"/>
  <c r="K2271" i="2"/>
  <c r="L2271" i="2" s="1"/>
  <c r="M2271" i="2" l="1"/>
  <c r="J2269" i="2"/>
  <c r="K2270" i="2"/>
  <c r="L2270" i="2" s="1"/>
  <c r="M2270" i="2" s="1"/>
  <c r="J2268" i="2" l="1"/>
  <c r="K2269" i="2"/>
  <c r="L2269" i="2" s="1"/>
  <c r="M2269" i="2" s="1"/>
  <c r="J2267" i="2" l="1"/>
  <c r="K2268" i="2"/>
  <c r="L2268" i="2" s="1"/>
  <c r="M2268" i="2" l="1"/>
  <c r="J2266" i="2"/>
  <c r="K2267" i="2"/>
  <c r="L2267" i="2" s="1"/>
  <c r="M2267" i="2" l="1"/>
  <c r="J2265" i="2"/>
  <c r="K2266" i="2"/>
  <c r="L2266" i="2" s="1"/>
  <c r="M2266" i="2" l="1"/>
  <c r="J2264" i="2"/>
  <c r="K2265" i="2"/>
  <c r="L2265" i="2" s="1"/>
  <c r="M2265" i="2" s="1"/>
  <c r="J2263" i="2" l="1"/>
  <c r="K2264" i="2"/>
  <c r="L2264" i="2" s="1"/>
  <c r="M2264" i="2" l="1"/>
  <c r="J2262" i="2"/>
  <c r="K2263" i="2"/>
  <c r="L2263" i="2" s="1"/>
  <c r="J2261" i="2" l="1"/>
  <c r="K2262" i="2"/>
  <c r="L2262" i="2" s="1"/>
  <c r="M2262" i="2" s="1"/>
  <c r="M2263" i="2"/>
  <c r="J2260" i="2" l="1"/>
  <c r="K2261" i="2"/>
  <c r="L2261" i="2" s="1"/>
  <c r="M2261" i="2" l="1"/>
  <c r="J2259" i="2"/>
  <c r="K2260" i="2"/>
  <c r="L2260" i="2" s="1"/>
  <c r="M2260" i="2" s="1"/>
  <c r="J2258" i="2" l="1"/>
  <c r="K2259" i="2"/>
  <c r="L2259" i="2" s="1"/>
  <c r="M2259" i="2" l="1"/>
  <c r="J2257" i="2"/>
  <c r="K2258" i="2"/>
  <c r="L2258" i="2" s="1"/>
  <c r="J2256" i="2" l="1"/>
  <c r="K2257" i="2"/>
  <c r="L2257" i="2" s="1"/>
  <c r="M2257" i="2" s="1"/>
  <c r="M2258" i="2"/>
  <c r="J2255" i="2" l="1"/>
  <c r="K2256" i="2"/>
  <c r="L2256" i="2" s="1"/>
  <c r="M2256" i="2" l="1"/>
  <c r="J2254" i="2"/>
  <c r="K2255" i="2"/>
  <c r="L2255" i="2" s="1"/>
  <c r="M2255" i="2" s="1"/>
  <c r="J2253" i="2" l="1"/>
  <c r="K2254" i="2"/>
  <c r="L2254" i="2" s="1"/>
  <c r="M2254" i="2" l="1"/>
  <c r="J2252" i="2"/>
  <c r="K2253" i="2"/>
  <c r="L2253" i="2" s="1"/>
  <c r="M2253" i="2" s="1"/>
  <c r="J2251" i="2" l="1"/>
  <c r="K2252" i="2"/>
  <c r="L2252" i="2" s="1"/>
  <c r="M2252" i="2" l="1"/>
  <c r="J2250" i="2"/>
  <c r="K2251" i="2"/>
  <c r="L2251" i="2" s="1"/>
  <c r="M2251" i="2" l="1"/>
  <c r="J2249" i="2"/>
  <c r="K2250" i="2"/>
  <c r="L2250" i="2" s="1"/>
  <c r="M2250" i="2" s="1"/>
  <c r="J2248" i="2" l="1"/>
  <c r="K2249" i="2"/>
  <c r="L2249" i="2" s="1"/>
  <c r="M2249" i="2" l="1"/>
  <c r="J2247" i="2"/>
  <c r="K2248" i="2"/>
  <c r="L2248" i="2" s="1"/>
  <c r="J2246" i="2" l="1"/>
  <c r="K2247" i="2"/>
  <c r="L2247" i="2" s="1"/>
  <c r="M2248" i="2"/>
  <c r="M2247" i="2" l="1"/>
  <c r="J2245" i="2"/>
  <c r="K2246" i="2"/>
  <c r="L2246" i="2" s="1"/>
  <c r="J2244" i="2" l="1"/>
  <c r="K2245" i="2"/>
  <c r="L2245" i="2" s="1"/>
  <c r="M2246" i="2"/>
  <c r="M2245" i="2" l="1"/>
  <c r="J2243" i="2"/>
  <c r="K2244" i="2"/>
  <c r="L2244" i="2" s="1"/>
  <c r="M2244" i="2" l="1"/>
  <c r="J2242" i="2"/>
  <c r="K2243" i="2"/>
  <c r="L2243" i="2" s="1"/>
  <c r="M2243" i="2" l="1"/>
  <c r="J2241" i="2"/>
  <c r="K2242" i="2"/>
  <c r="L2242" i="2" s="1"/>
  <c r="M2242" i="2" s="1"/>
  <c r="J2240" i="2" l="1"/>
  <c r="K2241" i="2"/>
  <c r="L2241" i="2" s="1"/>
  <c r="M2241" i="2" l="1"/>
  <c r="J2239" i="2"/>
  <c r="K2240" i="2"/>
  <c r="L2240" i="2" s="1"/>
  <c r="J2238" i="2" l="1"/>
  <c r="K2239" i="2"/>
  <c r="L2239" i="2" s="1"/>
  <c r="M2240" i="2"/>
  <c r="M2239" i="2" l="1"/>
  <c r="J2237" i="2"/>
  <c r="K2238" i="2"/>
  <c r="L2238" i="2" s="1"/>
  <c r="J2236" i="2" l="1"/>
  <c r="K2237" i="2"/>
  <c r="L2237" i="2" s="1"/>
  <c r="M2238" i="2"/>
  <c r="M2237" i="2" l="1"/>
  <c r="J2235" i="2"/>
  <c r="K2236" i="2"/>
  <c r="L2236" i="2" s="1"/>
  <c r="J2234" i="2" l="1"/>
  <c r="K2235" i="2"/>
  <c r="L2235" i="2" s="1"/>
  <c r="M2235" i="2" s="1"/>
  <c r="M2236" i="2"/>
  <c r="J2233" i="2" l="1"/>
  <c r="K2234" i="2"/>
  <c r="L2234" i="2" s="1"/>
  <c r="M2234" i="2" l="1"/>
  <c r="J2232" i="2"/>
  <c r="K2233" i="2"/>
  <c r="L2233" i="2" s="1"/>
  <c r="M2233" i="2" s="1"/>
  <c r="J2231" i="2" l="1"/>
  <c r="K2232" i="2"/>
  <c r="L2232" i="2" s="1"/>
  <c r="M2232" i="2" l="1"/>
  <c r="J2230" i="2"/>
  <c r="K2231" i="2"/>
  <c r="L2231" i="2" s="1"/>
  <c r="M2231" i="2" s="1"/>
  <c r="J2229" i="2" l="1"/>
  <c r="K2230" i="2"/>
  <c r="L2230" i="2" s="1"/>
  <c r="M2230" i="2" l="1"/>
  <c r="J2228" i="2"/>
  <c r="K2229" i="2"/>
  <c r="L2229" i="2" s="1"/>
  <c r="M2229" i="2" l="1"/>
  <c r="J2227" i="2"/>
  <c r="K2228" i="2"/>
  <c r="L2228" i="2" s="1"/>
  <c r="M2228" i="2" s="1"/>
  <c r="J2226" i="2" l="1"/>
  <c r="K2227" i="2"/>
  <c r="L2227" i="2" s="1"/>
  <c r="M2227" i="2" l="1"/>
  <c r="J2225" i="2"/>
  <c r="K2226" i="2"/>
  <c r="L2226" i="2" s="1"/>
  <c r="J2224" i="2" l="1"/>
  <c r="K2225" i="2"/>
  <c r="L2225" i="2" s="1"/>
  <c r="M2225" i="2" s="1"/>
  <c r="M2226" i="2"/>
  <c r="J2223" i="2" l="1"/>
  <c r="K2224" i="2"/>
  <c r="L2224" i="2" s="1"/>
  <c r="J2222" i="2" l="1"/>
  <c r="K2223" i="2"/>
  <c r="L2223" i="2" s="1"/>
  <c r="M2224" i="2"/>
  <c r="M2223" i="2" l="1"/>
  <c r="J2221" i="2"/>
  <c r="K2222" i="2"/>
  <c r="L2222" i="2" s="1"/>
  <c r="J2220" i="2" l="1"/>
  <c r="K2221" i="2"/>
  <c r="L2221" i="2" s="1"/>
  <c r="M2222" i="2"/>
  <c r="M2221" i="2" l="1"/>
  <c r="J2219" i="2"/>
  <c r="K2220" i="2"/>
  <c r="L2220" i="2" s="1"/>
  <c r="J2218" i="2" l="1"/>
  <c r="K2219" i="2"/>
  <c r="L2219" i="2" s="1"/>
  <c r="M2220" i="2"/>
  <c r="M2219" i="2" l="1"/>
  <c r="J2217" i="2"/>
  <c r="K2218" i="2"/>
  <c r="L2218" i="2" s="1"/>
  <c r="J2216" i="2" l="1"/>
  <c r="K2217" i="2"/>
  <c r="L2217" i="2" s="1"/>
  <c r="M2218" i="2"/>
  <c r="M2217" i="2" l="1"/>
  <c r="J2215" i="2"/>
  <c r="K2216" i="2"/>
  <c r="L2216" i="2" s="1"/>
  <c r="J2214" i="2" l="1"/>
  <c r="K2215" i="2"/>
  <c r="L2215" i="2" s="1"/>
  <c r="M2216" i="2"/>
  <c r="M2215" i="2" l="1"/>
  <c r="J2213" i="2"/>
  <c r="K2214" i="2"/>
  <c r="L2214" i="2" s="1"/>
  <c r="M2214" i="2" l="1"/>
  <c r="J2212" i="2"/>
  <c r="K2213" i="2"/>
  <c r="L2213" i="2" s="1"/>
  <c r="J2211" i="2" l="1"/>
  <c r="K2212" i="2"/>
  <c r="L2212" i="2" s="1"/>
  <c r="M2213" i="2"/>
  <c r="M2212" i="2" l="1"/>
  <c r="J2210" i="2"/>
  <c r="K2211" i="2"/>
  <c r="L2211" i="2" s="1"/>
  <c r="J2209" i="2" l="1"/>
  <c r="K2210" i="2"/>
  <c r="L2210" i="2" s="1"/>
  <c r="M2211" i="2"/>
  <c r="M2210" i="2" l="1"/>
  <c r="J2208" i="2"/>
  <c r="K2209" i="2"/>
  <c r="L2209" i="2" s="1"/>
  <c r="M2209" i="2" l="1"/>
  <c r="J2207" i="2"/>
  <c r="K2208" i="2"/>
  <c r="L2208" i="2" s="1"/>
  <c r="M2208" i="2" s="1"/>
  <c r="J2206" i="2" l="1"/>
  <c r="K2207" i="2"/>
  <c r="L2207" i="2" s="1"/>
  <c r="M2207" i="2" l="1"/>
  <c r="J2205" i="2"/>
  <c r="K2206" i="2"/>
  <c r="L2206" i="2" s="1"/>
  <c r="J2204" i="2" l="1"/>
  <c r="K2205" i="2"/>
  <c r="L2205" i="2" s="1"/>
  <c r="M2206" i="2"/>
  <c r="M2205" i="2" l="1"/>
  <c r="J2203" i="2"/>
  <c r="K2204" i="2"/>
  <c r="L2204" i="2" s="1"/>
  <c r="J2202" i="2" l="1"/>
  <c r="K2203" i="2"/>
  <c r="L2203" i="2" s="1"/>
  <c r="M2203" i="2" s="1"/>
  <c r="M2204" i="2"/>
  <c r="J2201" i="2" l="1"/>
  <c r="K2202" i="2"/>
  <c r="L2202" i="2" s="1"/>
  <c r="M2202" i="2" l="1"/>
  <c r="J2200" i="2"/>
  <c r="K2201" i="2"/>
  <c r="L2201" i="2" s="1"/>
  <c r="M2201" i="2" s="1"/>
  <c r="J2199" i="2" l="1"/>
  <c r="K2200" i="2"/>
  <c r="L2200" i="2" s="1"/>
  <c r="M2200" i="2" l="1"/>
  <c r="J2198" i="2"/>
  <c r="K2199" i="2"/>
  <c r="L2199" i="2" s="1"/>
  <c r="M2199" i="2" s="1"/>
  <c r="J2197" i="2" l="1"/>
  <c r="K2198" i="2"/>
  <c r="L2198" i="2" s="1"/>
  <c r="M2198" i="2" s="1"/>
  <c r="J2196" i="2" l="1"/>
  <c r="K2197" i="2"/>
  <c r="L2197" i="2" s="1"/>
  <c r="M2197" i="2" l="1"/>
  <c r="J2195" i="2"/>
  <c r="K2196" i="2"/>
  <c r="L2196" i="2" s="1"/>
  <c r="M2196" i="2" s="1"/>
  <c r="J2194" i="2" l="1"/>
  <c r="K2195" i="2"/>
  <c r="L2195" i="2" s="1"/>
  <c r="M2195" i="2" s="1"/>
  <c r="J2193" i="2" l="1"/>
  <c r="K2194" i="2"/>
  <c r="L2194" i="2" s="1"/>
  <c r="M2194" i="2" l="1"/>
  <c r="J2192" i="2"/>
  <c r="K2193" i="2"/>
  <c r="L2193" i="2" s="1"/>
  <c r="J2191" i="2" l="1"/>
  <c r="K2192" i="2"/>
  <c r="L2192" i="2" s="1"/>
  <c r="M2193" i="2"/>
  <c r="M2192" i="2" l="1"/>
  <c r="J2190" i="2"/>
  <c r="K2191" i="2"/>
  <c r="L2191" i="2" s="1"/>
  <c r="J2189" i="2" l="1"/>
  <c r="K2190" i="2"/>
  <c r="L2190" i="2" s="1"/>
  <c r="M2190" i="2" s="1"/>
  <c r="M2191" i="2"/>
  <c r="J2188" i="2" l="1"/>
  <c r="K2189" i="2"/>
  <c r="L2189" i="2" s="1"/>
  <c r="M2189" i="2" l="1"/>
  <c r="J2187" i="2"/>
  <c r="K2188" i="2"/>
  <c r="L2188" i="2" s="1"/>
  <c r="M2188" i="2" s="1"/>
  <c r="J2186" i="2" l="1"/>
  <c r="K2187" i="2"/>
  <c r="L2187" i="2" s="1"/>
  <c r="M2187" i="2" l="1"/>
  <c r="J2185" i="2"/>
  <c r="K2186" i="2"/>
  <c r="L2186" i="2" s="1"/>
  <c r="M2186" i="2" s="1"/>
  <c r="J2184" i="2" l="1"/>
  <c r="K2185" i="2"/>
  <c r="L2185" i="2" s="1"/>
  <c r="M2185" i="2" s="1"/>
  <c r="J2183" i="2" l="1"/>
  <c r="K2184" i="2"/>
  <c r="L2184" i="2" s="1"/>
  <c r="M2184" i="2" l="1"/>
  <c r="J2182" i="2"/>
  <c r="K2183" i="2"/>
  <c r="L2183" i="2" s="1"/>
  <c r="J2181" i="2" l="1"/>
  <c r="K2182" i="2"/>
  <c r="L2182" i="2" s="1"/>
  <c r="M2182" i="2" s="1"/>
  <c r="M2183" i="2"/>
  <c r="J2180" i="2" l="1"/>
  <c r="K2181" i="2"/>
  <c r="L2181" i="2" s="1"/>
  <c r="M2181" i="2" l="1"/>
  <c r="J2179" i="2"/>
  <c r="K2180" i="2"/>
  <c r="L2180" i="2" s="1"/>
  <c r="J2178" i="2" l="1"/>
  <c r="K2179" i="2"/>
  <c r="L2179" i="2" s="1"/>
  <c r="M2180" i="2"/>
  <c r="M2179" i="2" l="1"/>
  <c r="J2177" i="2"/>
  <c r="K2178" i="2"/>
  <c r="L2178" i="2" s="1"/>
  <c r="J2176" i="2" l="1"/>
  <c r="K2177" i="2"/>
  <c r="L2177" i="2" s="1"/>
  <c r="M2177" i="2" s="1"/>
  <c r="M2178" i="2"/>
  <c r="J2175" i="2" l="1"/>
  <c r="K2176" i="2"/>
  <c r="L2176" i="2" s="1"/>
  <c r="J2174" i="2" l="1"/>
  <c r="K2175" i="2"/>
  <c r="L2175" i="2" s="1"/>
  <c r="M2176" i="2"/>
  <c r="M2175" i="2" l="1"/>
  <c r="J2173" i="2"/>
  <c r="K2174" i="2"/>
  <c r="L2174" i="2" s="1"/>
  <c r="J2172" i="2" l="1"/>
  <c r="K2173" i="2"/>
  <c r="L2173" i="2" s="1"/>
  <c r="M2174" i="2"/>
  <c r="M2173" i="2" l="1"/>
  <c r="J2171" i="2"/>
  <c r="K2172" i="2"/>
  <c r="L2172" i="2" s="1"/>
  <c r="J2170" i="2" l="1"/>
  <c r="K2171" i="2"/>
  <c r="L2171" i="2" s="1"/>
  <c r="M2172" i="2"/>
  <c r="M2171" i="2" l="1"/>
  <c r="J2169" i="2"/>
  <c r="K2170" i="2"/>
  <c r="L2170" i="2" s="1"/>
  <c r="J2168" i="2" l="1"/>
  <c r="K2169" i="2"/>
  <c r="L2169" i="2" s="1"/>
  <c r="M2169" i="2" s="1"/>
  <c r="M2170" i="2"/>
  <c r="J2167" i="2" l="1"/>
  <c r="K2168" i="2"/>
  <c r="L2168" i="2" s="1"/>
  <c r="M2168" i="2" l="1"/>
  <c r="J2166" i="2"/>
  <c r="K2167" i="2"/>
  <c r="L2167" i="2" s="1"/>
  <c r="M2167" i="2" s="1"/>
  <c r="J2165" i="2" l="1"/>
  <c r="K2166" i="2"/>
  <c r="L2166" i="2" s="1"/>
  <c r="M2166" i="2" l="1"/>
  <c r="J2164" i="2"/>
  <c r="K2165" i="2"/>
  <c r="L2165" i="2" s="1"/>
  <c r="J2163" i="2" l="1"/>
  <c r="K2164" i="2"/>
  <c r="L2164" i="2" s="1"/>
  <c r="M2164" i="2" s="1"/>
  <c r="M2165" i="2"/>
  <c r="J2162" i="2" l="1"/>
  <c r="K2163" i="2"/>
  <c r="L2163" i="2" s="1"/>
  <c r="J2161" i="2" l="1"/>
  <c r="K2162" i="2"/>
  <c r="L2162" i="2" s="1"/>
  <c r="M2163" i="2"/>
  <c r="M2162" i="2" l="1"/>
  <c r="J2160" i="2"/>
  <c r="K2161" i="2"/>
  <c r="L2161" i="2" s="1"/>
  <c r="M2161" i="2" l="1"/>
  <c r="J2159" i="2"/>
  <c r="K2160" i="2"/>
  <c r="L2160" i="2" s="1"/>
  <c r="M2160" i="2" s="1"/>
  <c r="J2158" i="2" l="1"/>
  <c r="K2159" i="2"/>
  <c r="L2159" i="2" s="1"/>
  <c r="M2159" i="2" s="1"/>
  <c r="J2157" i="2" l="1"/>
  <c r="K2158" i="2"/>
  <c r="L2158" i="2" s="1"/>
  <c r="J2156" i="2" l="1"/>
  <c r="K2157" i="2"/>
  <c r="L2157" i="2" s="1"/>
  <c r="M2158" i="2"/>
  <c r="M2157" i="2" l="1"/>
  <c r="J2155" i="2"/>
  <c r="K2156" i="2"/>
  <c r="L2156" i="2" s="1"/>
  <c r="J2154" i="2" l="1"/>
  <c r="K2155" i="2"/>
  <c r="L2155" i="2" s="1"/>
  <c r="M2155" i="2" s="1"/>
  <c r="M2156" i="2"/>
  <c r="J2153" i="2" l="1"/>
  <c r="K2154" i="2"/>
  <c r="L2154" i="2" s="1"/>
  <c r="M2154" i="2" l="1"/>
  <c r="J2152" i="2"/>
  <c r="K2153" i="2"/>
  <c r="L2153" i="2" s="1"/>
  <c r="M2153" i="2" s="1"/>
  <c r="J2151" i="2" l="1"/>
  <c r="K2152" i="2"/>
  <c r="L2152" i="2" s="1"/>
  <c r="J2150" i="2" l="1"/>
  <c r="K2151" i="2"/>
  <c r="L2151" i="2" s="1"/>
  <c r="M2152" i="2"/>
  <c r="M2151" i="2" l="1"/>
  <c r="J2149" i="2"/>
  <c r="K2150" i="2"/>
  <c r="L2150" i="2" s="1"/>
  <c r="M2150" i="2" l="1"/>
  <c r="J2148" i="2"/>
  <c r="K2149" i="2"/>
  <c r="L2149" i="2" s="1"/>
  <c r="M2149" i="2" s="1"/>
  <c r="J2147" i="2" l="1"/>
  <c r="K2148" i="2"/>
  <c r="L2148" i="2" s="1"/>
  <c r="M2148" i="2" s="1"/>
  <c r="J2146" i="2" l="1"/>
  <c r="K2147" i="2"/>
  <c r="L2147" i="2" s="1"/>
  <c r="J2145" i="2" l="1"/>
  <c r="K2146" i="2"/>
  <c r="L2146" i="2" s="1"/>
  <c r="M2147" i="2"/>
  <c r="M2146" i="2" l="1"/>
  <c r="J2144" i="2"/>
  <c r="K2145" i="2"/>
  <c r="L2145" i="2" s="1"/>
  <c r="M2145" i="2" l="1"/>
  <c r="J2143" i="2"/>
  <c r="K2144" i="2"/>
  <c r="L2144" i="2" s="1"/>
  <c r="J2142" i="2" l="1"/>
  <c r="K2143" i="2"/>
  <c r="L2143" i="2" s="1"/>
  <c r="M2143" i="2" s="1"/>
  <c r="M2144" i="2"/>
  <c r="J2141" i="2" l="1"/>
  <c r="K2142" i="2"/>
  <c r="L2142" i="2" s="1"/>
  <c r="M2142" i="2" l="1"/>
  <c r="J2140" i="2"/>
  <c r="K2141" i="2"/>
  <c r="L2141" i="2" s="1"/>
  <c r="M2141" i="2" s="1"/>
  <c r="J2139" i="2" l="1"/>
  <c r="K2140" i="2"/>
  <c r="L2140" i="2" s="1"/>
  <c r="M2140" i="2" s="1"/>
  <c r="J2138" i="2" l="1"/>
  <c r="K2139" i="2"/>
  <c r="L2139" i="2" s="1"/>
  <c r="M2139" i="2" l="1"/>
  <c r="J2137" i="2"/>
  <c r="K2138" i="2"/>
  <c r="L2138" i="2" s="1"/>
  <c r="M2138" i="2" s="1"/>
  <c r="J2136" i="2" l="1"/>
  <c r="K2137" i="2"/>
  <c r="L2137" i="2" s="1"/>
  <c r="M2137" i="2" l="1"/>
  <c r="J2135" i="2"/>
  <c r="K2136" i="2"/>
  <c r="L2136" i="2" s="1"/>
  <c r="J2134" i="2" l="1"/>
  <c r="K2135" i="2"/>
  <c r="L2135" i="2" s="1"/>
  <c r="M2135" i="2" s="1"/>
  <c r="M2136" i="2"/>
  <c r="J2133" i="2" l="1"/>
  <c r="K2134" i="2"/>
  <c r="L2134" i="2" s="1"/>
  <c r="J2132" i="2" l="1"/>
  <c r="K2133" i="2"/>
  <c r="L2133" i="2" s="1"/>
  <c r="M2134" i="2"/>
  <c r="M2133" i="2" l="1"/>
  <c r="J2131" i="2"/>
  <c r="K2132" i="2"/>
  <c r="L2132" i="2" s="1"/>
  <c r="J2130" i="2" l="1"/>
  <c r="K2131" i="2"/>
  <c r="L2131" i="2" s="1"/>
  <c r="M2131" i="2" s="1"/>
  <c r="M2132" i="2"/>
  <c r="J2129" i="2" l="1"/>
  <c r="K2130" i="2"/>
  <c r="L2130" i="2" s="1"/>
  <c r="M2130" i="2" l="1"/>
  <c r="J2128" i="2"/>
  <c r="K2129" i="2"/>
  <c r="L2129" i="2" s="1"/>
  <c r="J2127" i="2" l="1"/>
  <c r="K2128" i="2"/>
  <c r="L2128" i="2" s="1"/>
  <c r="M2129" i="2"/>
  <c r="M2128" i="2" l="1"/>
  <c r="J2126" i="2"/>
  <c r="K2127" i="2"/>
  <c r="L2127" i="2" s="1"/>
  <c r="M2127" i="2" l="1"/>
  <c r="J2125" i="2"/>
  <c r="K2126" i="2"/>
  <c r="L2126" i="2" s="1"/>
  <c r="M2126" i="2" l="1"/>
  <c r="J2124" i="2"/>
  <c r="K2125" i="2"/>
  <c r="L2125" i="2" s="1"/>
  <c r="J2123" i="2" l="1"/>
  <c r="K2124" i="2"/>
  <c r="L2124" i="2" s="1"/>
  <c r="M2124" i="2" s="1"/>
  <c r="M2125" i="2"/>
  <c r="J2122" i="2" l="1"/>
  <c r="K2123" i="2"/>
  <c r="L2123" i="2" s="1"/>
  <c r="M2123" i="2" l="1"/>
  <c r="J2121" i="2"/>
  <c r="K2122" i="2"/>
  <c r="L2122" i="2" s="1"/>
  <c r="M2122" i="2" s="1"/>
  <c r="J2120" i="2" l="1"/>
  <c r="K2121" i="2"/>
  <c r="L2121" i="2" s="1"/>
  <c r="M2121" i="2" l="1"/>
  <c r="J2119" i="2"/>
  <c r="K2120" i="2"/>
  <c r="L2120" i="2" s="1"/>
  <c r="J2118" i="2" l="1"/>
  <c r="K2119" i="2"/>
  <c r="L2119" i="2" s="1"/>
  <c r="M2120" i="2"/>
  <c r="M2119" i="2" l="1"/>
  <c r="J2117" i="2"/>
  <c r="K2118" i="2"/>
  <c r="L2118" i="2" s="1"/>
  <c r="J2116" i="2" l="1"/>
  <c r="K2117" i="2"/>
  <c r="L2117" i="2" s="1"/>
  <c r="M2118" i="2"/>
  <c r="M2117" i="2" l="1"/>
  <c r="J2115" i="2"/>
  <c r="K2116" i="2"/>
  <c r="L2116" i="2" s="1"/>
  <c r="M2116" i="2" l="1"/>
  <c r="J2114" i="2"/>
  <c r="K2115" i="2"/>
  <c r="L2115" i="2" s="1"/>
  <c r="M2115" i="2" l="1"/>
  <c r="J2113" i="2"/>
  <c r="K2114" i="2"/>
  <c r="L2114" i="2" s="1"/>
  <c r="M2114" i="2" s="1"/>
  <c r="J2112" i="2" l="1"/>
  <c r="K2113" i="2"/>
  <c r="L2113" i="2" s="1"/>
  <c r="M2113" i="2" l="1"/>
  <c r="J2111" i="2"/>
  <c r="K2112" i="2"/>
  <c r="L2112" i="2" s="1"/>
  <c r="J2110" i="2" l="1"/>
  <c r="K2111" i="2"/>
  <c r="L2111" i="2" s="1"/>
  <c r="M2111" i="2" s="1"/>
  <c r="M2112" i="2"/>
  <c r="J2109" i="2" l="1"/>
  <c r="K2110" i="2"/>
  <c r="L2110" i="2" s="1"/>
  <c r="M2110" i="2" l="1"/>
  <c r="J2108" i="2"/>
  <c r="K2109" i="2"/>
  <c r="L2109" i="2" s="1"/>
  <c r="M2109" i="2" s="1"/>
  <c r="J2107" i="2" l="1"/>
  <c r="K2108" i="2"/>
  <c r="L2108" i="2" s="1"/>
  <c r="M2108" i="2" l="1"/>
  <c r="J2106" i="2"/>
  <c r="K2107" i="2"/>
  <c r="L2107" i="2" s="1"/>
  <c r="M2107" i="2" l="1"/>
  <c r="J2105" i="2"/>
  <c r="K2106" i="2"/>
  <c r="L2106" i="2" s="1"/>
  <c r="J2104" i="2" l="1"/>
  <c r="K2105" i="2"/>
  <c r="L2105" i="2" s="1"/>
  <c r="M2106" i="2"/>
  <c r="M2105" i="2" l="1"/>
  <c r="J2103" i="2"/>
  <c r="K2104" i="2"/>
  <c r="L2104" i="2" s="1"/>
  <c r="M2104" i="2" l="1"/>
  <c r="J2102" i="2"/>
  <c r="K2103" i="2"/>
  <c r="L2103" i="2" s="1"/>
  <c r="M2103" i="2" s="1"/>
  <c r="J2101" i="2" l="1"/>
  <c r="K2102" i="2"/>
  <c r="L2102" i="2" s="1"/>
  <c r="M2102" i="2" l="1"/>
  <c r="J2100" i="2"/>
  <c r="K2101" i="2"/>
  <c r="L2101" i="2" s="1"/>
  <c r="J2099" i="2" l="1"/>
  <c r="K2100" i="2"/>
  <c r="L2100" i="2" s="1"/>
  <c r="M2101" i="2"/>
  <c r="M2100" i="2" l="1"/>
  <c r="J2098" i="2"/>
  <c r="K2099" i="2"/>
  <c r="L2099" i="2" s="1"/>
  <c r="M2099" i="2" l="1"/>
  <c r="J2097" i="2"/>
  <c r="K2098" i="2"/>
  <c r="L2098" i="2" s="1"/>
  <c r="M2098" i="2" s="1"/>
  <c r="J2096" i="2" l="1"/>
  <c r="K2097" i="2"/>
  <c r="L2097" i="2" s="1"/>
  <c r="M2097" i="2" s="1"/>
  <c r="J2095" i="2" l="1"/>
  <c r="K2096" i="2"/>
  <c r="L2096" i="2" s="1"/>
  <c r="M2096" i="2" s="1"/>
  <c r="J2094" i="2" l="1"/>
  <c r="K2095" i="2"/>
  <c r="L2095" i="2" s="1"/>
  <c r="M2095" i="2" s="1"/>
  <c r="J2093" i="2" l="1"/>
  <c r="K2094" i="2"/>
  <c r="L2094" i="2" s="1"/>
  <c r="M2094" i="2" l="1"/>
  <c r="J2092" i="2"/>
  <c r="K2093" i="2"/>
  <c r="L2093" i="2" s="1"/>
  <c r="J2091" i="2" l="1"/>
  <c r="K2092" i="2"/>
  <c r="L2092" i="2" s="1"/>
  <c r="M2093" i="2"/>
  <c r="M2092" i="2" l="1"/>
  <c r="J2090" i="2"/>
  <c r="K2091" i="2"/>
  <c r="L2091" i="2" s="1"/>
  <c r="J2089" i="2" l="1"/>
  <c r="K2090" i="2"/>
  <c r="L2090" i="2" s="1"/>
  <c r="M2090" i="2" s="1"/>
  <c r="M2091" i="2"/>
  <c r="J2088" i="2" l="1"/>
  <c r="K2089" i="2"/>
  <c r="L2089" i="2" s="1"/>
  <c r="M2089" i="2" l="1"/>
  <c r="J2087" i="2"/>
  <c r="K2088" i="2"/>
  <c r="L2088" i="2" s="1"/>
  <c r="M2088" i="2" s="1"/>
  <c r="J2086" i="2" l="1"/>
  <c r="K2087" i="2"/>
  <c r="L2087" i="2" s="1"/>
  <c r="M2087" i="2" s="1"/>
  <c r="J2085" i="2" l="1"/>
  <c r="K2086" i="2"/>
  <c r="L2086" i="2" s="1"/>
  <c r="M2086" i="2" l="1"/>
  <c r="J2084" i="2"/>
  <c r="K2085" i="2"/>
  <c r="L2085" i="2" s="1"/>
  <c r="M2085" i="2" l="1"/>
  <c r="J2083" i="2"/>
  <c r="K2084" i="2"/>
  <c r="L2084" i="2" s="1"/>
  <c r="M2084" i="2" s="1"/>
  <c r="J2082" i="2" l="1"/>
  <c r="K2083" i="2"/>
  <c r="L2083" i="2" s="1"/>
  <c r="M2083" i="2" l="1"/>
  <c r="J2081" i="2"/>
  <c r="K2082" i="2"/>
  <c r="L2082" i="2" s="1"/>
  <c r="M2082" i="2" l="1"/>
  <c r="J2080" i="2"/>
  <c r="K2081" i="2"/>
  <c r="L2081" i="2" s="1"/>
  <c r="M2081" i="2" l="1"/>
  <c r="J2079" i="2"/>
  <c r="K2080" i="2"/>
  <c r="L2080" i="2" s="1"/>
  <c r="M2080" i="2" l="1"/>
  <c r="J2078" i="2"/>
  <c r="K2079" i="2"/>
  <c r="L2079" i="2" s="1"/>
  <c r="M2079" i="2" l="1"/>
  <c r="J2077" i="2"/>
  <c r="K2078" i="2"/>
  <c r="L2078" i="2" s="1"/>
  <c r="M2078" i="2" l="1"/>
  <c r="J2076" i="2"/>
  <c r="K2077" i="2"/>
  <c r="L2077" i="2" s="1"/>
  <c r="M2077" i="2" l="1"/>
  <c r="J2075" i="2"/>
  <c r="K2076" i="2"/>
  <c r="L2076" i="2" s="1"/>
  <c r="M2076" i="2" l="1"/>
  <c r="J2074" i="2"/>
  <c r="K2075" i="2"/>
  <c r="L2075" i="2" s="1"/>
  <c r="M2075" i="2" l="1"/>
  <c r="J2073" i="2"/>
  <c r="K2074" i="2"/>
  <c r="L2074" i="2" s="1"/>
  <c r="M2074" i="2" l="1"/>
  <c r="J2072" i="2"/>
  <c r="K2073" i="2"/>
  <c r="L2073" i="2" s="1"/>
  <c r="J2071" i="2" l="1"/>
  <c r="K2072" i="2"/>
  <c r="L2072" i="2" s="1"/>
  <c r="M2073" i="2"/>
  <c r="M2072" i="2" l="1"/>
  <c r="J2070" i="2"/>
  <c r="K2071" i="2"/>
  <c r="L2071" i="2" s="1"/>
  <c r="M2071" i="2" l="1"/>
  <c r="J2069" i="2"/>
  <c r="K2070" i="2"/>
  <c r="L2070" i="2" s="1"/>
  <c r="J2068" i="2" l="1"/>
  <c r="K2069" i="2"/>
  <c r="L2069" i="2" s="1"/>
  <c r="M2070" i="2"/>
  <c r="M2069" i="2" l="1"/>
  <c r="J2067" i="2"/>
  <c r="K2068" i="2"/>
  <c r="L2068" i="2" s="1"/>
  <c r="M2068" i="2" l="1"/>
  <c r="J2066" i="2"/>
  <c r="K2067" i="2"/>
  <c r="L2067" i="2" s="1"/>
  <c r="M2067" i="2" l="1"/>
  <c r="J2065" i="2"/>
  <c r="K2066" i="2"/>
  <c r="L2066" i="2" s="1"/>
  <c r="M2066" i="2" l="1"/>
  <c r="J2064" i="2"/>
  <c r="K2065" i="2"/>
  <c r="L2065" i="2" s="1"/>
  <c r="M2065" i="2" l="1"/>
  <c r="J2063" i="2"/>
  <c r="K2064" i="2"/>
  <c r="L2064" i="2" s="1"/>
  <c r="M2064" i="2" l="1"/>
  <c r="J2062" i="2"/>
  <c r="K2063" i="2"/>
  <c r="L2063" i="2" s="1"/>
  <c r="M2063" i="2" l="1"/>
  <c r="J2061" i="2"/>
  <c r="K2062" i="2"/>
  <c r="L2062" i="2" s="1"/>
  <c r="M2062" i="2" s="1"/>
  <c r="J2060" i="2" l="1"/>
  <c r="K2061" i="2"/>
  <c r="L2061" i="2" s="1"/>
  <c r="M2061" i="2" s="1"/>
  <c r="J2059" i="2" l="1"/>
  <c r="K2060" i="2"/>
  <c r="L2060" i="2" s="1"/>
  <c r="M2060" i="2" l="1"/>
  <c r="J2058" i="2"/>
  <c r="K2059" i="2"/>
  <c r="L2059" i="2" s="1"/>
  <c r="M2059" i="2" l="1"/>
  <c r="J2057" i="2"/>
  <c r="K2058" i="2"/>
  <c r="L2058" i="2" s="1"/>
  <c r="M2058" i="2" s="1"/>
  <c r="J2056" i="2" l="1"/>
  <c r="K2057" i="2"/>
  <c r="L2057" i="2" s="1"/>
  <c r="M2057" i="2" l="1"/>
  <c r="J2055" i="2"/>
  <c r="K2056" i="2"/>
  <c r="L2056" i="2" s="1"/>
  <c r="M2056" i="2" s="1"/>
  <c r="J2054" i="2" l="1"/>
  <c r="K2055" i="2"/>
  <c r="L2055" i="2" s="1"/>
  <c r="J2053" i="2" l="1"/>
  <c r="K2054" i="2"/>
  <c r="L2054" i="2" s="1"/>
  <c r="M2055" i="2"/>
  <c r="M2054" i="2" l="1"/>
  <c r="J2052" i="2"/>
  <c r="K2053" i="2"/>
  <c r="L2053" i="2" s="1"/>
  <c r="J2051" i="2" l="1"/>
  <c r="K2052" i="2"/>
  <c r="L2052" i="2" s="1"/>
  <c r="M2052" i="2" s="1"/>
  <c r="M2053" i="2"/>
  <c r="J2050" i="2" l="1"/>
  <c r="K2051" i="2"/>
  <c r="L2051" i="2" s="1"/>
  <c r="M2051" i="2" l="1"/>
  <c r="J2049" i="2"/>
  <c r="K2050" i="2"/>
  <c r="L2050" i="2" s="1"/>
  <c r="M2050" i="2" s="1"/>
  <c r="J2048" i="2" l="1"/>
  <c r="K2049" i="2"/>
  <c r="L2049" i="2" s="1"/>
  <c r="M2049" i="2" s="1"/>
  <c r="J2047" i="2" l="1"/>
  <c r="K2048" i="2"/>
  <c r="L2048" i="2" s="1"/>
  <c r="M2048" i="2" l="1"/>
  <c r="J2046" i="2"/>
  <c r="K2047" i="2"/>
  <c r="L2047" i="2" s="1"/>
  <c r="M2047" i="2" s="1"/>
  <c r="J2045" i="2" l="1"/>
  <c r="K2046" i="2"/>
  <c r="L2046" i="2" s="1"/>
  <c r="M2046" i="2" s="1"/>
  <c r="J2044" i="2" l="1"/>
  <c r="K2045" i="2"/>
  <c r="L2045" i="2" s="1"/>
  <c r="M2045" i="2" l="1"/>
  <c r="J2043" i="2"/>
  <c r="K2044" i="2"/>
  <c r="L2044" i="2" s="1"/>
  <c r="J2042" i="2" l="1"/>
  <c r="K2043" i="2"/>
  <c r="L2043" i="2" s="1"/>
  <c r="M2044" i="2"/>
  <c r="M2043" i="2" l="1"/>
  <c r="J2041" i="2"/>
  <c r="K2042" i="2"/>
  <c r="L2042" i="2" s="1"/>
  <c r="J2040" i="2" l="1"/>
  <c r="K2041" i="2"/>
  <c r="L2041" i="2" s="1"/>
  <c r="M2042" i="2"/>
  <c r="M2041" i="2" l="1"/>
  <c r="J2039" i="2"/>
  <c r="K2040" i="2"/>
  <c r="L2040" i="2" s="1"/>
  <c r="M2040" i="2" l="1"/>
  <c r="J2038" i="2"/>
  <c r="K2039" i="2"/>
  <c r="L2039" i="2" s="1"/>
  <c r="M2039" i="2" l="1"/>
  <c r="J2037" i="2"/>
  <c r="K2038" i="2"/>
  <c r="L2038" i="2" s="1"/>
  <c r="J2036" i="2" l="1"/>
  <c r="K2037" i="2"/>
  <c r="L2037" i="2" s="1"/>
  <c r="M2037" i="2" s="1"/>
  <c r="M2038" i="2"/>
  <c r="J2035" i="2" l="1"/>
  <c r="K2036" i="2"/>
  <c r="L2036" i="2" s="1"/>
  <c r="M2036" i="2" l="1"/>
  <c r="J2034" i="2"/>
  <c r="K2035" i="2"/>
  <c r="L2035" i="2" s="1"/>
  <c r="J2033" i="2" l="1"/>
  <c r="K2034" i="2"/>
  <c r="L2034" i="2" s="1"/>
  <c r="M2035" i="2"/>
  <c r="M2034" i="2" l="1"/>
  <c r="J2032" i="2"/>
  <c r="K2033" i="2"/>
  <c r="L2033" i="2" s="1"/>
  <c r="M2033" i="2" l="1"/>
  <c r="J2031" i="2"/>
  <c r="K2032" i="2"/>
  <c r="L2032" i="2" s="1"/>
  <c r="M2032" i="2" s="1"/>
  <c r="J2030" i="2" l="1"/>
  <c r="K2031" i="2"/>
  <c r="L2031" i="2" s="1"/>
  <c r="M2031" i="2" s="1"/>
  <c r="J2029" i="2" l="1"/>
  <c r="K2030" i="2"/>
  <c r="L2030" i="2" s="1"/>
  <c r="M2030" i="2" l="1"/>
  <c r="J2028" i="2"/>
  <c r="K2029" i="2"/>
  <c r="L2029" i="2" s="1"/>
  <c r="J2027" i="2" l="1"/>
  <c r="K2028" i="2"/>
  <c r="L2028" i="2" s="1"/>
  <c r="M2029" i="2"/>
  <c r="M2028" i="2" l="1"/>
  <c r="J2026" i="2"/>
  <c r="K2027" i="2"/>
  <c r="L2027" i="2" s="1"/>
  <c r="J2025" i="2" l="1"/>
  <c r="K2026" i="2"/>
  <c r="L2026" i="2" s="1"/>
  <c r="M2027" i="2"/>
  <c r="M2026" i="2" l="1"/>
  <c r="J2024" i="2"/>
  <c r="K2025" i="2"/>
  <c r="L2025" i="2" s="1"/>
  <c r="J2023" i="2" l="1"/>
  <c r="K2024" i="2"/>
  <c r="L2024" i="2" s="1"/>
  <c r="M2025" i="2"/>
  <c r="M2024" i="2" l="1"/>
  <c r="J2022" i="2"/>
  <c r="K2023" i="2"/>
  <c r="L2023" i="2" s="1"/>
  <c r="J2021" i="2" l="1"/>
  <c r="K2022" i="2"/>
  <c r="L2022" i="2" s="1"/>
  <c r="M2023" i="2"/>
  <c r="M2022" i="2" l="1"/>
  <c r="J2020" i="2"/>
  <c r="K2021" i="2"/>
  <c r="L2021" i="2" s="1"/>
  <c r="J2019" i="2" l="1"/>
  <c r="K2020" i="2"/>
  <c r="L2020" i="2" s="1"/>
  <c r="M2021" i="2"/>
  <c r="M2020" i="2" l="1"/>
  <c r="J2018" i="2"/>
  <c r="K2019" i="2"/>
  <c r="L2019" i="2" s="1"/>
  <c r="J2017" i="2" l="1"/>
  <c r="K2018" i="2"/>
  <c r="L2018" i="2" s="1"/>
  <c r="M2019" i="2"/>
  <c r="M2018" i="2" l="1"/>
  <c r="J2016" i="2"/>
  <c r="K2017" i="2"/>
  <c r="L2017" i="2" s="1"/>
  <c r="M2017" i="2" l="1"/>
  <c r="J2015" i="2"/>
  <c r="K2016" i="2"/>
  <c r="L2016" i="2" s="1"/>
  <c r="J2014" i="2" l="1"/>
  <c r="K2015" i="2"/>
  <c r="L2015" i="2" s="1"/>
  <c r="M2016" i="2"/>
  <c r="M2015" i="2" l="1"/>
  <c r="J2013" i="2"/>
  <c r="K2014" i="2"/>
  <c r="L2014" i="2" s="1"/>
  <c r="M2014" i="2" l="1"/>
  <c r="J2012" i="2"/>
  <c r="K2013" i="2"/>
  <c r="L2013" i="2" s="1"/>
  <c r="M2013" i="2" s="1"/>
  <c r="J2011" i="2" l="1"/>
  <c r="K2012" i="2"/>
  <c r="L2012" i="2" s="1"/>
  <c r="M2012" i="2" s="1"/>
  <c r="J2010" i="2" l="1"/>
  <c r="K2011" i="2"/>
  <c r="L2011" i="2" s="1"/>
  <c r="M2011" i="2" s="1"/>
  <c r="J2009" i="2" l="1"/>
  <c r="K2010" i="2"/>
  <c r="L2010" i="2" s="1"/>
  <c r="M2010" i="2" l="1"/>
  <c r="J2008" i="2"/>
  <c r="K2009" i="2"/>
  <c r="L2009" i="2" s="1"/>
  <c r="J2007" i="2" l="1"/>
  <c r="K2008" i="2"/>
  <c r="L2008" i="2" s="1"/>
  <c r="M2009" i="2"/>
  <c r="M2008" i="2" l="1"/>
  <c r="J2006" i="2"/>
  <c r="K2007" i="2"/>
  <c r="L2007" i="2" s="1"/>
  <c r="M2007" i="2" l="1"/>
  <c r="J2005" i="2"/>
  <c r="K2006" i="2"/>
  <c r="L2006" i="2" s="1"/>
  <c r="M2006" i="2" l="1"/>
  <c r="J2004" i="2"/>
  <c r="K2005" i="2"/>
  <c r="L2005" i="2" s="1"/>
  <c r="M2005" i="2" l="1"/>
  <c r="J2003" i="2"/>
  <c r="K2004" i="2"/>
  <c r="L2004" i="2" s="1"/>
  <c r="J2002" i="2" l="1"/>
  <c r="K2003" i="2"/>
  <c r="L2003" i="2" s="1"/>
  <c r="M2003" i="2" s="1"/>
  <c r="M2004" i="2"/>
  <c r="J2001" i="2" l="1"/>
  <c r="K2002" i="2"/>
  <c r="L2002" i="2" s="1"/>
  <c r="M2002" i="2" l="1"/>
  <c r="J2000" i="2"/>
  <c r="K2001" i="2"/>
  <c r="L2001" i="2" s="1"/>
  <c r="M2001" i="2" s="1"/>
  <c r="J1999" i="2" l="1"/>
  <c r="K2000" i="2"/>
  <c r="L2000" i="2" s="1"/>
  <c r="M2000" i="2" s="1"/>
  <c r="J1998" i="2" l="1"/>
  <c r="K1999" i="2"/>
  <c r="L1999" i="2" s="1"/>
  <c r="M1999" i="2" s="1"/>
  <c r="J1997" i="2" l="1"/>
  <c r="K1998" i="2"/>
  <c r="L1998" i="2" s="1"/>
  <c r="M1998" i="2" l="1"/>
  <c r="J1996" i="2"/>
  <c r="K1997" i="2"/>
  <c r="L1997" i="2" s="1"/>
  <c r="M1997" i="2" s="1"/>
  <c r="J1995" i="2" l="1"/>
  <c r="K1996" i="2"/>
  <c r="L1996" i="2" s="1"/>
  <c r="M1996" i="2" l="1"/>
  <c r="J1994" i="2"/>
  <c r="K1995" i="2"/>
  <c r="L1995" i="2" s="1"/>
  <c r="J1993" i="2" l="1"/>
  <c r="K1994" i="2"/>
  <c r="L1994" i="2" s="1"/>
  <c r="M1995" i="2"/>
  <c r="M1994" i="2" l="1"/>
  <c r="J1992" i="2"/>
  <c r="K1993" i="2"/>
  <c r="L1993" i="2" s="1"/>
  <c r="J1991" i="2" l="1"/>
  <c r="K1992" i="2"/>
  <c r="L1992" i="2" s="1"/>
  <c r="M1993" i="2"/>
  <c r="M1992" i="2" l="1"/>
  <c r="J1990" i="2"/>
  <c r="K1991" i="2"/>
  <c r="L1991" i="2" s="1"/>
  <c r="J1989" i="2" l="1"/>
  <c r="K1990" i="2"/>
  <c r="L1990" i="2" s="1"/>
  <c r="M1991" i="2"/>
  <c r="M1990" i="2" l="1"/>
  <c r="J1988" i="2"/>
  <c r="K1989" i="2"/>
  <c r="L1989" i="2" s="1"/>
  <c r="J1987" i="2" l="1"/>
  <c r="K1988" i="2"/>
  <c r="L1988" i="2" s="1"/>
  <c r="M1989" i="2"/>
  <c r="M1988" i="2" l="1"/>
  <c r="J1986" i="2"/>
  <c r="K1987" i="2"/>
  <c r="L1987" i="2" s="1"/>
  <c r="M1987" i="2" l="1"/>
  <c r="J1985" i="2"/>
  <c r="K1986" i="2"/>
  <c r="L1986" i="2" s="1"/>
  <c r="J1984" i="2" l="1"/>
  <c r="K1985" i="2"/>
  <c r="L1985" i="2" s="1"/>
  <c r="M1986" i="2"/>
  <c r="M1985" i="2" l="1"/>
  <c r="J1983" i="2"/>
  <c r="K1984" i="2"/>
  <c r="L1984" i="2" s="1"/>
  <c r="J1982" i="2" l="1"/>
  <c r="K1983" i="2"/>
  <c r="L1983" i="2" s="1"/>
  <c r="M1983" i="2" s="1"/>
  <c r="M1984" i="2"/>
  <c r="J1981" i="2" l="1"/>
  <c r="K1982" i="2"/>
  <c r="L1982" i="2" s="1"/>
  <c r="J1980" i="2" l="1"/>
  <c r="K1981" i="2"/>
  <c r="L1981" i="2" s="1"/>
  <c r="M1981" i="2" s="1"/>
  <c r="M1982" i="2"/>
  <c r="J1979" i="2" l="1"/>
  <c r="K1980" i="2"/>
  <c r="L1980" i="2" s="1"/>
  <c r="J1978" i="2" l="1"/>
  <c r="K1979" i="2"/>
  <c r="L1979" i="2" s="1"/>
  <c r="M1980" i="2"/>
  <c r="M1979" i="2" l="1"/>
  <c r="J1977" i="2"/>
  <c r="K1978" i="2"/>
  <c r="L1978" i="2" s="1"/>
  <c r="J1976" i="2" l="1"/>
  <c r="K1977" i="2"/>
  <c r="L1977" i="2" s="1"/>
  <c r="M1977" i="2" s="1"/>
  <c r="M1978" i="2"/>
  <c r="J1975" i="2" l="1"/>
  <c r="K1976" i="2"/>
  <c r="L1976" i="2" s="1"/>
  <c r="M1976" i="2" l="1"/>
  <c r="J1974" i="2"/>
  <c r="K1975" i="2"/>
  <c r="L1975" i="2" s="1"/>
  <c r="M1975" i="2" s="1"/>
  <c r="J1973" i="2" l="1"/>
  <c r="K1974" i="2"/>
  <c r="L1974" i="2" s="1"/>
  <c r="M1974" i="2" l="1"/>
  <c r="J1972" i="2"/>
  <c r="K1973" i="2"/>
  <c r="L1973" i="2" s="1"/>
  <c r="M1973" i="2" s="1"/>
  <c r="J1971" i="2" l="1"/>
  <c r="K1972" i="2"/>
  <c r="L1972" i="2" s="1"/>
  <c r="M1972" i="2" l="1"/>
  <c r="J1970" i="2"/>
  <c r="K1971" i="2"/>
  <c r="L1971" i="2" s="1"/>
  <c r="J1969" i="2" l="1"/>
  <c r="K1970" i="2"/>
  <c r="L1970" i="2" s="1"/>
  <c r="M1971" i="2"/>
  <c r="M1970" i="2" l="1"/>
  <c r="J1968" i="2"/>
  <c r="K1969" i="2"/>
  <c r="L1969" i="2" s="1"/>
  <c r="J1967" i="2" l="1"/>
  <c r="K1968" i="2"/>
  <c r="L1968" i="2" s="1"/>
  <c r="M1969" i="2"/>
  <c r="M1968" i="2" l="1"/>
  <c r="J1966" i="2"/>
  <c r="K1967" i="2"/>
  <c r="L1967" i="2" s="1"/>
  <c r="M1967" i="2" l="1"/>
  <c r="J1965" i="2"/>
  <c r="K1966" i="2"/>
  <c r="L1966" i="2" s="1"/>
  <c r="J1964" i="2" l="1"/>
  <c r="K1965" i="2"/>
  <c r="L1965" i="2" s="1"/>
  <c r="M1966" i="2"/>
  <c r="M1965" i="2" l="1"/>
  <c r="J1963" i="2"/>
  <c r="K1964" i="2"/>
  <c r="L1964" i="2" s="1"/>
  <c r="J1962" i="2" l="1"/>
  <c r="K1963" i="2"/>
  <c r="L1963" i="2" s="1"/>
  <c r="M1964" i="2"/>
  <c r="M1963" i="2" l="1"/>
  <c r="J1961" i="2"/>
  <c r="K1962" i="2"/>
  <c r="L1962" i="2" s="1"/>
  <c r="J1960" i="2" l="1"/>
  <c r="K1961" i="2"/>
  <c r="L1961" i="2" s="1"/>
  <c r="M1961" i="2" s="1"/>
  <c r="M1962" i="2"/>
  <c r="J1959" i="2" l="1"/>
  <c r="K1960" i="2"/>
  <c r="L1960" i="2" s="1"/>
  <c r="M1960" i="2" l="1"/>
  <c r="J1958" i="2"/>
  <c r="K1959" i="2"/>
  <c r="L1959" i="2" s="1"/>
  <c r="M1959" i="2" s="1"/>
  <c r="J1957" i="2" l="1"/>
  <c r="K1958" i="2"/>
  <c r="L1958" i="2" s="1"/>
  <c r="M1958" i="2" s="1"/>
  <c r="J1956" i="2" l="1"/>
  <c r="K1957" i="2"/>
  <c r="L1957" i="2" s="1"/>
  <c r="M1957" i="2" l="1"/>
  <c r="J1955" i="2"/>
  <c r="K1956" i="2"/>
  <c r="L1956" i="2" s="1"/>
  <c r="M1956" i="2" s="1"/>
  <c r="J1954" i="2" l="1"/>
  <c r="K1955" i="2"/>
  <c r="L1955" i="2" s="1"/>
  <c r="M1955" i="2" l="1"/>
  <c r="J1953" i="2"/>
  <c r="K1954" i="2"/>
  <c r="L1954" i="2" s="1"/>
  <c r="J1952" i="2" l="1"/>
  <c r="K1953" i="2"/>
  <c r="L1953" i="2" s="1"/>
  <c r="M1953" i="2" s="1"/>
  <c r="M1954" i="2"/>
  <c r="J1951" i="2" l="1"/>
  <c r="K1952" i="2"/>
  <c r="L1952" i="2" s="1"/>
  <c r="M1952" i="2" l="1"/>
  <c r="J1950" i="2"/>
  <c r="K1951" i="2"/>
  <c r="L1951" i="2" s="1"/>
  <c r="M1951" i="2" s="1"/>
  <c r="J1949" i="2" l="1"/>
  <c r="K1950" i="2"/>
  <c r="L1950" i="2" s="1"/>
  <c r="M1950" i="2" l="1"/>
  <c r="J1948" i="2"/>
  <c r="K1949" i="2"/>
  <c r="L1949" i="2" s="1"/>
  <c r="J1947" i="2" l="1"/>
  <c r="K1948" i="2"/>
  <c r="L1948" i="2" s="1"/>
  <c r="M1949" i="2"/>
  <c r="M1948" i="2" l="1"/>
  <c r="J1946" i="2"/>
  <c r="K1947" i="2"/>
  <c r="L1947" i="2" s="1"/>
  <c r="M1947" i="2" l="1"/>
  <c r="J1945" i="2"/>
  <c r="K1946" i="2"/>
  <c r="L1946" i="2" s="1"/>
  <c r="M1946" i="2" s="1"/>
  <c r="J1944" i="2" l="1"/>
  <c r="K1945" i="2"/>
  <c r="L1945" i="2" s="1"/>
  <c r="M1945" i="2" s="1"/>
  <c r="J1943" i="2" l="1"/>
  <c r="K1944" i="2"/>
  <c r="L1944" i="2" s="1"/>
  <c r="M1944" i="2" l="1"/>
  <c r="J1942" i="2"/>
  <c r="K1943" i="2"/>
  <c r="L1943" i="2" s="1"/>
  <c r="M1943" i="2" s="1"/>
  <c r="J1941" i="2" l="1"/>
  <c r="K1942" i="2"/>
  <c r="L1942" i="2" s="1"/>
  <c r="M1942" i="2" s="1"/>
  <c r="J1940" i="2" l="1"/>
  <c r="K1941" i="2"/>
  <c r="L1941" i="2" s="1"/>
  <c r="M1941" i="2" l="1"/>
  <c r="J1939" i="2"/>
  <c r="K1940" i="2"/>
  <c r="L1940" i="2" s="1"/>
  <c r="M1940" i="2" s="1"/>
  <c r="J1938" i="2" l="1"/>
  <c r="K1939" i="2"/>
  <c r="L1939" i="2" s="1"/>
  <c r="M1939" i="2" l="1"/>
  <c r="J1937" i="2"/>
  <c r="K1938" i="2"/>
  <c r="L1938" i="2" s="1"/>
  <c r="J1936" i="2" l="1"/>
  <c r="K1937" i="2"/>
  <c r="L1937" i="2" s="1"/>
  <c r="M1938" i="2"/>
  <c r="M1937" i="2" l="1"/>
  <c r="J1935" i="2"/>
  <c r="K1936" i="2"/>
  <c r="L1936" i="2" s="1"/>
  <c r="J1934" i="2" l="1"/>
  <c r="K1935" i="2"/>
  <c r="L1935" i="2" s="1"/>
  <c r="M1935" i="2" s="1"/>
  <c r="M1936" i="2"/>
  <c r="J1933" i="2" l="1"/>
  <c r="K1934" i="2"/>
  <c r="L1934" i="2" s="1"/>
  <c r="M1934" i="2" l="1"/>
  <c r="J1932" i="2"/>
  <c r="K1933" i="2"/>
  <c r="L1933" i="2" s="1"/>
  <c r="M1933" i="2" s="1"/>
  <c r="J1931" i="2" l="1"/>
  <c r="K1932" i="2"/>
  <c r="L1932" i="2" s="1"/>
  <c r="M1932" i="2" l="1"/>
  <c r="J1930" i="2"/>
  <c r="K1931" i="2"/>
  <c r="L1931" i="2" s="1"/>
  <c r="J1929" i="2" l="1"/>
  <c r="K1930" i="2"/>
  <c r="L1930" i="2" s="1"/>
  <c r="M1930" i="2" s="1"/>
  <c r="M1931" i="2"/>
  <c r="J1928" i="2" l="1"/>
  <c r="K1929" i="2"/>
  <c r="L1929" i="2" s="1"/>
  <c r="M1929" i="2" l="1"/>
  <c r="J1927" i="2"/>
  <c r="K1928" i="2"/>
  <c r="L1928" i="2" s="1"/>
  <c r="M1928" i="2" s="1"/>
  <c r="J1926" i="2" l="1"/>
  <c r="K1927" i="2"/>
  <c r="L1927" i="2" s="1"/>
  <c r="M1927" i="2" l="1"/>
  <c r="J1925" i="2"/>
  <c r="K1926" i="2"/>
  <c r="L1926" i="2" s="1"/>
  <c r="M1926" i="2" s="1"/>
  <c r="J1924" i="2" l="1"/>
  <c r="K1925" i="2"/>
  <c r="L1925" i="2" s="1"/>
  <c r="M1925" i="2" l="1"/>
  <c r="J1923" i="2"/>
  <c r="K1924" i="2"/>
  <c r="L1924" i="2" s="1"/>
  <c r="M1924" i="2" l="1"/>
  <c r="J1922" i="2"/>
  <c r="K1923" i="2"/>
  <c r="L1923" i="2" s="1"/>
  <c r="J1921" i="2" l="1"/>
  <c r="K1922" i="2"/>
  <c r="L1922" i="2" s="1"/>
  <c r="M1923" i="2"/>
  <c r="M1922" i="2" l="1"/>
  <c r="J1920" i="2"/>
  <c r="K1921" i="2"/>
  <c r="L1921" i="2" s="1"/>
  <c r="J1919" i="2" l="1"/>
  <c r="K1920" i="2"/>
  <c r="L1920" i="2" s="1"/>
  <c r="M1920" i="2" s="1"/>
  <c r="M1921" i="2"/>
  <c r="J1918" i="2" l="1"/>
  <c r="K1919" i="2"/>
  <c r="L1919" i="2" s="1"/>
  <c r="M1919" i="2" l="1"/>
  <c r="J1917" i="2"/>
  <c r="K1918" i="2"/>
  <c r="L1918" i="2" s="1"/>
  <c r="M1918" i="2" s="1"/>
  <c r="J1916" i="2" l="1"/>
  <c r="K1917" i="2"/>
  <c r="L1917" i="2" s="1"/>
  <c r="M1917" i="2" l="1"/>
  <c r="J1915" i="2"/>
  <c r="K1916" i="2"/>
  <c r="L1916" i="2" s="1"/>
  <c r="M1916" i="2" l="1"/>
  <c r="J1914" i="2"/>
  <c r="K1915" i="2"/>
  <c r="L1915" i="2" s="1"/>
  <c r="M1915" i="2" s="1"/>
  <c r="J1913" i="2" l="1"/>
  <c r="K1914" i="2"/>
  <c r="L1914" i="2" s="1"/>
  <c r="M1914" i="2" l="1"/>
  <c r="J1912" i="2"/>
  <c r="K1913" i="2"/>
  <c r="L1913" i="2" s="1"/>
  <c r="M1913" i="2" s="1"/>
  <c r="J1911" i="2" l="1"/>
  <c r="K1912" i="2"/>
  <c r="L1912" i="2" s="1"/>
  <c r="M1912" i="2" l="1"/>
  <c r="J1910" i="2"/>
  <c r="K1911" i="2"/>
  <c r="L1911" i="2" s="1"/>
  <c r="M1911" i="2" s="1"/>
  <c r="J1909" i="2" l="1"/>
  <c r="K1910" i="2"/>
  <c r="L1910" i="2" s="1"/>
  <c r="M1910" i="2" l="1"/>
  <c r="J1908" i="2"/>
  <c r="K1909" i="2"/>
  <c r="L1909" i="2" s="1"/>
  <c r="M1909" i="2" s="1"/>
  <c r="J1907" i="2" l="1"/>
  <c r="K1908" i="2"/>
  <c r="L1908" i="2" s="1"/>
  <c r="M1908" i="2" l="1"/>
  <c r="J1906" i="2"/>
  <c r="K1907" i="2"/>
  <c r="L1907" i="2" s="1"/>
  <c r="J1905" i="2" l="1"/>
  <c r="K1906" i="2"/>
  <c r="L1906" i="2" s="1"/>
  <c r="M1906" i="2" s="1"/>
  <c r="M1907" i="2"/>
  <c r="J1904" i="2" l="1"/>
  <c r="K1905" i="2"/>
  <c r="L1905" i="2" s="1"/>
  <c r="M1905" i="2" l="1"/>
  <c r="J1903" i="2"/>
  <c r="K1904" i="2"/>
  <c r="L1904" i="2" s="1"/>
  <c r="M1904" i="2" s="1"/>
  <c r="J1902" i="2" l="1"/>
  <c r="K1903" i="2"/>
  <c r="L1903" i="2" s="1"/>
  <c r="M1903" i="2" s="1"/>
  <c r="J1901" i="2" l="1"/>
  <c r="K1902" i="2"/>
  <c r="L1902" i="2" s="1"/>
  <c r="M1902" i="2" l="1"/>
  <c r="J1900" i="2"/>
  <c r="K1901" i="2"/>
  <c r="L1901" i="2" s="1"/>
  <c r="M1901" i="2" s="1"/>
  <c r="J1899" i="2" l="1"/>
  <c r="K1900" i="2"/>
  <c r="L1900" i="2" s="1"/>
  <c r="M1900" i="2" s="1"/>
  <c r="J1898" i="2" l="1"/>
  <c r="K1899" i="2"/>
  <c r="L1899" i="2" s="1"/>
  <c r="M1899" i="2" l="1"/>
  <c r="J1897" i="2"/>
  <c r="K1898" i="2"/>
  <c r="L1898" i="2" s="1"/>
  <c r="J1896" i="2" l="1"/>
  <c r="K1897" i="2"/>
  <c r="L1897" i="2" s="1"/>
  <c r="M1898" i="2"/>
  <c r="M1897" i="2" l="1"/>
  <c r="J1895" i="2"/>
  <c r="K1896" i="2"/>
  <c r="L1896" i="2" s="1"/>
  <c r="J1894" i="2" l="1"/>
  <c r="K1895" i="2"/>
  <c r="L1895" i="2" s="1"/>
  <c r="M1896" i="2"/>
  <c r="M1895" i="2" l="1"/>
  <c r="J1893" i="2"/>
  <c r="K1894" i="2"/>
  <c r="L1894" i="2" s="1"/>
  <c r="M1894" i="2" l="1"/>
  <c r="J1892" i="2"/>
  <c r="K1893" i="2"/>
  <c r="L1893" i="2" s="1"/>
  <c r="M1893" i="2" s="1"/>
  <c r="J1891" i="2" l="1"/>
  <c r="K1892" i="2"/>
  <c r="L1892" i="2" s="1"/>
  <c r="M1892" i="2" s="1"/>
  <c r="J1890" i="2" l="1"/>
  <c r="K1891" i="2"/>
  <c r="L1891" i="2" s="1"/>
  <c r="M1891" i="2" l="1"/>
  <c r="J1889" i="2"/>
  <c r="K1890" i="2"/>
  <c r="L1890" i="2" s="1"/>
  <c r="M1890" i="2" l="1"/>
  <c r="J1888" i="2"/>
  <c r="K1889" i="2"/>
  <c r="L1889" i="2" s="1"/>
  <c r="J1887" i="2" l="1"/>
  <c r="K1888" i="2"/>
  <c r="L1888" i="2" s="1"/>
  <c r="M1888" i="2" s="1"/>
  <c r="M1889" i="2"/>
  <c r="J1886" i="2" l="1"/>
  <c r="K1887" i="2"/>
  <c r="L1887" i="2" s="1"/>
  <c r="M1887" i="2" l="1"/>
  <c r="J1885" i="2"/>
  <c r="K1886" i="2"/>
  <c r="L1886" i="2" s="1"/>
  <c r="M1886" i="2" s="1"/>
  <c r="J1884" i="2" l="1"/>
  <c r="K1885" i="2"/>
  <c r="L1885" i="2" s="1"/>
  <c r="M1885" i="2" l="1"/>
  <c r="J1883" i="2"/>
  <c r="K1884" i="2"/>
  <c r="L1884" i="2" s="1"/>
  <c r="M1884" i="2" s="1"/>
  <c r="J1882" i="2" l="1"/>
  <c r="K1883" i="2"/>
  <c r="L1883" i="2" s="1"/>
  <c r="M1883" i="2" l="1"/>
  <c r="J1881" i="2"/>
  <c r="K1882" i="2"/>
  <c r="L1882" i="2" s="1"/>
  <c r="M1882" i="2" l="1"/>
  <c r="J1880" i="2"/>
  <c r="K1881" i="2"/>
  <c r="L1881" i="2" s="1"/>
  <c r="M1881" i="2" l="1"/>
  <c r="J1879" i="2"/>
  <c r="K1880" i="2"/>
  <c r="L1880" i="2" s="1"/>
  <c r="M1880" i="2" s="1"/>
  <c r="J1878" i="2" l="1"/>
  <c r="K1879" i="2"/>
  <c r="L1879" i="2" s="1"/>
  <c r="M1879" i="2" l="1"/>
  <c r="J1877" i="2"/>
  <c r="K1878" i="2"/>
  <c r="L1878" i="2" s="1"/>
  <c r="M1878" i="2" s="1"/>
  <c r="J1876" i="2" l="1"/>
  <c r="K1877" i="2"/>
  <c r="L1877" i="2" s="1"/>
  <c r="M1877" i="2" l="1"/>
  <c r="J1875" i="2"/>
  <c r="K1876" i="2"/>
  <c r="L1876" i="2" s="1"/>
  <c r="J1874" i="2" l="1"/>
  <c r="K1875" i="2"/>
  <c r="L1875" i="2" s="1"/>
  <c r="M1875" i="2" s="1"/>
  <c r="M1876" i="2"/>
  <c r="J1873" i="2" l="1"/>
  <c r="K1874" i="2"/>
  <c r="L1874" i="2" s="1"/>
  <c r="M1874" i="2" l="1"/>
  <c r="J1872" i="2"/>
  <c r="K1873" i="2"/>
  <c r="L1873" i="2" s="1"/>
  <c r="M1873" i="2" s="1"/>
  <c r="J1871" i="2" l="1"/>
  <c r="K1872" i="2"/>
  <c r="L1872" i="2" s="1"/>
  <c r="M1872" i="2" l="1"/>
  <c r="J1870" i="2"/>
  <c r="K1871" i="2"/>
  <c r="L1871" i="2" s="1"/>
  <c r="M1871" i="2" s="1"/>
  <c r="J1869" i="2" l="1"/>
  <c r="K1870" i="2"/>
  <c r="L1870" i="2" s="1"/>
  <c r="M1870" i="2" l="1"/>
  <c r="J1868" i="2"/>
  <c r="K1869" i="2"/>
  <c r="L1869" i="2" s="1"/>
  <c r="J1867" i="2" l="1"/>
  <c r="K1868" i="2"/>
  <c r="L1868" i="2" s="1"/>
  <c r="M1868" i="2" s="1"/>
  <c r="M1869" i="2"/>
  <c r="J1866" i="2" l="1"/>
  <c r="K1867" i="2"/>
  <c r="L1867" i="2" s="1"/>
  <c r="J1865" i="2" l="1"/>
  <c r="K1866" i="2"/>
  <c r="L1866" i="2" s="1"/>
  <c r="M1867" i="2"/>
  <c r="M1866" i="2" l="1"/>
  <c r="J1864" i="2"/>
  <c r="K1865" i="2"/>
  <c r="L1865" i="2" s="1"/>
  <c r="M1865" i="2" l="1"/>
  <c r="J1863" i="2"/>
  <c r="K1864" i="2"/>
  <c r="L1864" i="2" s="1"/>
  <c r="J1862" i="2" l="1"/>
  <c r="K1863" i="2"/>
  <c r="L1863" i="2" s="1"/>
  <c r="M1864" i="2"/>
  <c r="M1863" i="2" l="1"/>
  <c r="J1861" i="2"/>
  <c r="K1862" i="2"/>
  <c r="L1862" i="2" s="1"/>
  <c r="J1860" i="2" l="1"/>
  <c r="K1861" i="2"/>
  <c r="L1861" i="2" s="1"/>
  <c r="M1862" i="2"/>
  <c r="M1861" i="2" l="1"/>
  <c r="J1859" i="2"/>
  <c r="K1860" i="2"/>
  <c r="L1860" i="2" s="1"/>
  <c r="M1860" i="2" l="1"/>
  <c r="J1858" i="2"/>
  <c r="K1859" i="2"/>
  <c r="L1859" i="2" s="1"/>
  <c r="J1857" i="2" l="1"/>
  <c r="K1858" i="2"/>
  <c r="L1858" i="2" s="1"/>
  <c r="M1858" i="2" s="1"/>
  <c r="M1859" i="2"/>
  <c r="J1856" i="2" l="1"/>
  <c r="K1857" i="2"/>
  <c r="L1857" i="2" s="1"/>
  <c r="M1857" i="2" l="1"/>
  <c r="J1855" i="2"/>
  <c r="K1856" i="2"/>
  <c r="L1856" i="2" s="1"/>
  <c r="M1856" i="2" l="1"/>
  <c r="J1854" i="2"/>
  <c r="K1855" i="2"/>
  <c r="L1855" i="2" s="1"/>
  <c r="J1853" i="2" l="1"/>
  <c r="K1854" i="2"/>
  <c r="L1854" i="2" s="1"/>
  <c r="M1855" i="2"/>
  <c r="M1854" i="2" l="1"/>
  <c r="J1852" i="2"/>
  <c r="K1853" i="2"/>
  <c r="L1853" i="2" s="1"/>
  <c r="J1851" i="2" l="1"/>
  <c r="K1852" i="2"/>
  <c r="L1852" i="2" s="1"/>
  <c r="M1853" i="2"/>
  <c r="M1852" i="2" l="1"/>
  <c r="J1850" i="2"/>
  <c r="K1851" i="2"/>
  <c r="L1851" i="2" s="1"/>
  <c r="J1849" i="2" l="1"/>
  <c r="K1850" i="2"/>
  <c r="L1850" i="2" s="1"/>
  <c r="M1850" i="2" s="1"/>
  <c r="M1851" i="2"/>
  <c r="J1848" i="2" l="1"/>
  <c r="K1849" i="2"/>
  <c r="L1849" i="2" s="1"/>
  <c r="M1849" i="2" l="1"/>
  <c r="J1847" i="2"/>
  <c r="K1848" i="2"/>
  <c r="L1848" i="2" s="1"/>
  <c r="J1846" i="2" l="1"/>
  <c r="K1847" i="2"/>
  <c r="L1847" i="2" s="1"/>
  <c r="M1848" i="2"/>
  <c r="M1847" i="2" l="1"/>
  <c r="J1845" i="2"/>
  <c r="K1846" i="2"/>
  <c r="L1846" i="2" s="1"/>
  <c r="M1846" i="2" l="1"/>
  <c r="J1844" i="2"/>
  <c r="K1845" i="2"/>
  <c r="L1845" i="2" s="1"/>
  <c r="J1843" i="2" l="1"/>
  <c r="K1844" i="2"/>
  <c r="L1844" i="2" s="1"/>
  <c r="M1844" i="2" s="1"/>
  <c r="M1845" i="2"/>
  <c r="J1842" i="2" l="1"/>
  <c r="K1843" i="2"/>
  <c r="L1843" i="2" s="1"/>
  <c r="M1843" i="2" l="1"/>
  <c r="J1841" i="2"/>
  <c r="K1842" i="2"/>
  <c r="L1842" i="2" s="1"/>
  <c r="M1842" i="2" s="1"/>
  <c r="J1840" i="2" l="1"/>
  <c r="K1841" i="2"/>
  <c r="L1841" i="2" s="1"/>
  <c r="M1841" i="2" l="1"/>
  <c r="J1839" i="2"/>
  <c r="K1840" i="2"/>
  <c r="L1840" i="2" s="1"/>
  <c r="J1838" i="2" l="1"/>
  <c r="K1839" i="2"/>
  <c r="L1839" i="2" s="1"/>
  <c r="M1840" i="2"/>
  <c r="M1839" i="2" l="1"/>
  <c r="J1837" i="2"/>
  <c r="K1838" i="2"/>
  <c r="L1838" i="2" s="1"/>
  <c r="M1838" i="2" l="1"/>
  <c r="J1836" i="2"/>
  <c r="K1837" i="2"/>
  <c r="L1837" i="2" s="1"/>
  <c r="M1837" i="2" l="1"/>
  <c r="J1835" i="2"/>
  <c r="K1836" i="2"/>
  <c r="L1836" i="2" s="1"/>
  <c r="M1836" i="2" s="1"/>
  <c r="J1834" i="2" l="1"/>
  <c r="K1835" i="2"/>
  <c r="L1835" i="2" s="1"/>
  <c r="M1835" i="2" s="1"/>
  <c r="J1833" i="2" l="1"/>
  <c r="K1834" i="2"/>
  <c r="L1834" i="2" s="1"/>
  <c r="M1834" i="2" l="1"/>
  <c r="J1832" i="2"/>
  <c r="K1833" i="2"/>
  <c r="L1833" i="2" s="1"/>
  <c r="J1831" i="2" l="1"/>
  <c r="K1832" i="2"/>
  <c r="L1832" i="2" s="1"/>
  <c r="M1833" i="2"/>
  <c r="M1832" i="2" l="1"/>
  <c r="J1830" i="2"/>
  <c r="K1831" i="2"/>
  <c r="L1831" i="2" s="1"/>
  <c r="J1829" i="2" l="1"/>
  <c r="K1830" i="2"/>
  <c r="L1830" i="2" s="1"/>
  <c r="M1831" i="2"/>
  <c r="M1830" i="2" l="1"/>
  <c r="J1828" i="2"/>
  <c r="K1829" i="2"/>
  <c r="L1829" i="2" s="1"/>
  <c r="J1827" i="2" l="1"/>
  <c r="K1828" i="2"/>
  <c r="L1828" i="2" s="1"/>
  <c r="M1828" i="2" s="1"/>
  <c r="M1829" i="2"/>
  <c r="J1826" i="2" l="1"/>
  <c r="K1827" i="2"/>
  <c r="L1827" i="2" s="1"/>
  <c r="M1827" i="2" l="1"/>
  <c r="J1825" i="2"/>
  <c r="K1826" i="2"/>
  <c r="L1826" i="2" s="1"/>
  <c r="J1824" i="2" l="1"/>
  <c r="K1825" i="2"/>
  <c r="L1825" i="2" s="1"/>
  <c r="M1826" i="2"/>
  <c r="M1825" i="2" l="1"/>
  <c r="J1823" i="2"/>
  <c r="K1824" i="2"/>
  <c r="L1824" i="2" s="1"/>
  <c r="J1822" i="2" l="1"/>
  <c r="K1823" i="2"/>
  <c r="L1823" i="2" s="1"/>
  <c r="M1823" i="2" s="1"/>
  <c r="M1824" i="2"/>
  <c r="J1821" i="2" l="1"/>
  <c r="K1822" i="2"/>
  <c r="L1822" i="2" s="1"/>
  <c r="M1822" i="2" l="1"/>
  <c r="J1820" i="2"/>
  <c r="K1821" i="2"/>
  <c r="L1821" i="2" s="1"/>
  <c r="J1819" i="2" l="1"/>
  <c r="K1820" i="2"/>
  <c r="L1820" i="2" s="1"/>
  <c r="M1821" i="2"/>
  <c r="M1820" i="2" l="1"/>
  <c r="J1818" i="2"/>
  <c r="K1819" i="2"/>
  <c r="L1819" i="2" s="1"/>
  <c r="J1817" i="2" l="1"/>
  <c r="K1818" i="2"/>
  <c r="L1818" i="2" s="1"/>
  <c r="M1819" i="2"/>
  <c r="M1818" i="2" l="1"/>
  <c r="J1816" i="2"/>
  <c r="K1817" i="2"/>
  <c r="L1817" i="2" s="1"/>
  <c r="J1815" i="2" l="1"/>
  <c r="K1816" i="2"/>
  <c r="L1816" i="2" s="1"/>
  <c r="M1817" i="2"/>
  <c r="M1816" i="2" l="1"/>
  <c r="J1814" i="2"/>
  <c r="K1815" i="2"/>
  <c r="L1815" i="2" s="1"/>
  <c r="J1813" i="2" l="1"/>
  <c r="K1814" i="2"/>
  <c r="L1814" i="2" s="1"/>
  <c r="M1815" i="2"/>
  <c r="M1814" i="2" l="1"/>
  <c r="J1812" i="2"/>
  <c r="K1813" i="2"/>
  <c r="L1813" i="2" s="1"/>
  <c r="J1811" i="2" l="1"/>
  <c r="K1812" i="2"/>
  <c r="L1812" i="2" s="1"/>
  <c r="M1812" i="2" s="1"/>
  <c r="M1813" i="2"/>
  <c r="J1810" i="2" l="1"/>
  <c r="K1811" i="2"/>
  <c r="L1811" i="2" s="1"/>
  <c r="M1811" i="2" l="1"/>
  <c r="J1809" i="2"/>
  <c r="K1810" i="2"/>
  <c r="L1810" i="2" s="1"/>
  <c r="J1808" i="2" l="1"/>
  <c r="K1809" i="2"/>
  <c r="L1809" i="2" s="1"/>
  <c r="M1810" i="2"/>
  <c r="M1809" i="2" l="1"/>
  <c r="J1807" i="2"/>
  <c r="K1808" i="2"/>
  <c r="L1808" i="2" s="1"/>
  <c r="J1806" i="2" l="1"/>
  <c r="K1807" i="2"/>
  <c r="L1807" i="2" s="1"/>
  <c r="M1807" i="2" s="1"/>
  <c r="M1808" i="2"/>
  <c r="J1805" i="2" l="1"/>
  <c r="K1806" i="2"/>
  <c r="L1806" i="2" s="1"/>
  <c r="M1806" i="2" l="1"/>
  <c r="J1804" i="2"/>
  <c r="K1805" i="2"/>
  <c r="L1805" i="2" s="1"/>
  <c r="J1803" i="2" l="1"/>
  <c r="K1804" i="2"/>
  <c r="L1804" i="2" s="1"/>
  <c r="M1805" i="2"/>
  <c r="M1804" i="2" l="1"/>
  <c r="J1802" i="2"/>
  <c r="K1803" i="2"/>
  <c r="L1803" i="2" s="1"/>
  <c r="J1801" i="2" l="1"/>
  <c r="K1802" i="2"/>
  <c r="L1802" i="2" s="1"/>
  <c r="M1802" i="2" s="1"/>
  <c r="M1803" i="2"/>
  <c r="J1800" i="2" l="1"/>
  <c r="K1801" i="2"/>
  <c r="L1801" i="2" s="1"/>
  <c r="M1801" i="2" l="1"/>
  <c r="J1799" i="2"/>
  <c r="K1800" i="2"/>
  <c r="L1800" i="2" s="1"/>
  <c r="M1800" i="2" s="1"/>
  <c r="J1798" i="2" l="1"/>
  <c r="K1799" i="2"/>
  <c r="L1799" i="2" s="1"/>
  <c r="M1799" i="2" l="1"/>
  <c r="J1797" i="2"/>
  <c r="K1798" i="2"/>
  <c r="L1798" i="2" s="1"/>
  <c r="J1796" i="2" l="1"/>
  <c r="K1797" i="2"/>
  <c r="L1797" i="2" s="1"/>
  <c r="M1798" i="2"/>
  <c r="M1797" i="2" l="1"/>
  <c r="J1795" i="2"/>
  <c r="K1796" i="2"/>
  <c r="L1796" i="2" s="1"/>
  <c r="J1794" i="2" l="1"/>
  <c r="K1795" i="2"/>
  <c r="L1795" i="2" s="1"/>
  <c r="M1795" i="2" s="1"/>
  <c r="M1796" i="2"/>
  <c r="J1793" i="2" l="1"/>
  <c r="K1794" i="2"/>
  <c r="L1794" i="2" s="1"/>
  <c r="M1794" i="2" l="1"/>
  <c r="J1792" i="2"/>
  <c r="K1793" i="2"/>
  <c r="L1793" i="2" s="1"/>
  <c r="J1791" i="2" l="1"/>
  <c r="K1792" i="2"/>
  <c r="L1792" i="2" s="1"/>
  <c r="M1793" i="2"/>
  <c r="M1792" i="2" l="1"/>
  <c r="J1790" i="2"/>
  <c r="K1791" i="2"/>
  <c r="L1791" i="2" s="1"/>
  <c r="J1789" i="2" l="1"/>
  <c r="K1790" i="2"/>
  <c r="L1790" i="2" s="1"/>
  <c r="M1790" i="2" s="1"/>
  <c r="M1791" i="2"/>
  <c r="J1788" i="2" l="1"/>
  <c r="K1789" i="2"/>
  <c r="L1789" i="2" s="1"/>
  <c r="M1789" i="2" l="1"/>
  <c r="J1787" i="2"/>
  <c r="K1788" i="2"/>
  <c r="L1788" i="2" s="1"/>
  <c r="M1788" i="2" s="1"/>
  <c r="J1786" i="2" l="1"/>
  <c r="K1787" i="2"/>
  <c r="L1787" i="2" s="1"/>
  <c r="M1787" i="2" l="1"/>
  <c r="J1785" i="2"/>
  <c r="K1786" i="2"/>
  <c r="L1786" i="2" s="1"/>
  <c r="J1784" i="2" l="1"/>
  <c r="K1785" i="2"/>
  <c r="L1785" i="2" s="1"/>
  <c r="M1785" i="2" s="1"/>
  <c r="M1786" i="2"/>
  <c r="J1783" i="2" l="1"/>
  <c r="K1784" i="2"/>
  <c r="L1784" i="2" s="1"/>
  <c r="J1782" i="2" l="1"/>
  <c r="K1783" i="2"/>
  <c r="L1783" i="2" s="1"/>
  <c r="M1783" i="2" s="1"/>
  <c r="M1784" i="2"/>
  <c r="J1781" i="2" l="1"/>
  <c r="K1782" i="2"/>
  <c r="L1782" i="2" s="1"/>
  <c r="M1782" i="2" l="1"/>
  <c r="J1780" i="2"/>
  <c r="K1781" i="2"/>
  <c r="L1781" i="2" s="1"/>
  <c r="M1781" i="2" s="1"/>
  <c r="J1779" i="2" l="1"/>
  <c r="K1780" i="2"/>
  <c r="L1780" i="2" s="1"/>
  <c r="M1780" i="2" l="1"/>
  <c r="J1778" i="2"/>
  <c r="K1779" i="2"/>
  <c r="L1779" i="2" s="1"/>
  <c r="M1779" i="2" l="1"/>
  <c r="J1777" i="2"/>
  <c r="K1778" i="2"/>
  <c r="L1778" i="2" s="1"/>
  <c r="M1778" i="2" s="1"/>
  <c r="J1776" i="2" l="1"/>
  <c r="K1777" i="2"/>
  <c r="L1777" i="2" s="1"/>
  <c r="M1777" i="2" l="1"/>
  <c r="J1775" i="2"/>
  <c r="K1776" i="2"/>
  <c r="L1776" i="2" s="1"/>
  <c r="J1774" i="2" l="1"/>
  <c r="K1775" i="2"/>
  <c r="L1775" i="2" s="1"/>
  <c r="M1776" i="2"/>
  <c r="M1775" i="2" l="1"/>
  <c r="J1773" i="2"/>
  <c r="K1774" i="2"/>
  <c r="L1774" i="2" s="1"/>
  <c r="J1772" i="2" l="1"/>
  <c r="K1773" i="2"/>
  <c r="L1773" i="2" s="1"/>
  <c r="M1774" i="2"/>
  <c r="M1773" i="2" l="1"/>
  <c r="J1771" i="2"/>
  <c r="K1772" i="2"/>
  <c r="L1772" i="2" s="1"/>
  <c r="J1770" i="2" l="1"/>
  <c r="K1771" i="2"/>
  <c r="L1771" i="2" s="1"/>
  <c r="M1772" i="2"/>
  <c r="M1771" i="2" l="1"/>
  <c r="J1769" i="2"/>
  <c r="K1770" i="2"/>
  <c r="L1770" i="2" s="1"/>
  <c r="M1770" i="2" l="1"/>
  <c r="J1768" i="2"/>
  <c r="K1769" i="2"/>
  <c r="L1769" i="2" s="1"/>
  <c r="M1769" i="2" s="1"/>
  <c r="J1767" i="2" l="1"/>
  <c r="K1768" i="2"/>
  <c r="L1768" i="2" s="1"/>
  <c r="M1768" i="2" s="1"/>
  <c r="J1766" i="2" l="1"/>
  <c r="K1767" i="2"/>
  <c r="L1767" i="2" s="1"/>
  <c r="J1765" i="2" l="1"/>
  <c r="K1766" i="2"/>
  <c r="L1766" i="2" s="1"/>
  <c r="M1766" i="2" s="1"/>
  <c r="M1767" i="2"/>
  <c r="J1764" i="2" l="1"/>
  <c r="K1765" i="2"/>
  <c r="L1765" i="2" s="1"/>
  <c r="M1765" i="2" l="1"/>
  <c r="J1763" i="2"/>
  <c r="K1764" i="2"/>
  <c r="L1764" i="2" s="1"/>
  <c r="M1764" i="2" s="1"/>
  <c r="J1762" i="2" l="1"/>
  <c r="K1763" i="2"/>
  <c r="L1763" i="2" s="1"/>
  <c r="M1763" i="2" l="1"/>
  <c r="J1761" i="2"/>
  <c r="K1762" i="2"/>
  <c r="L1762" i="2" s="1"/>
  <c r="J1760" i="2" l="1"/>
  <c r="K1761" i="2"/>
  <c r="L1761" i="2" s="1"/>
  <c r="M1762" i="2"/>
  <c r="M1761" i="2" l="1"/>
  <c r="J1759" i="2"/>
  <c r="K1760" i="2"/>
  <c r="L1760" i="2" s="1"/>
  <c r="J1758" i="2" l="1"/>
  <c r="K1759" i="2"/>
  <c r="L1759" i="2" s="1"/>
  <c r="M1760" i="2"/>
  <c r="M1759" i="2" l="1"/>
  <c r="J1757" i="2"/>
  <c r="K1758" i="2"/>
  <c r="L1758" i="2" s="1"/>
  <c r="J1756" i="2" l="1"/>
  <c r="K1757" i="2"/>
  <c r="L1757" i="2" s="1"/>
  <c r="M1757" i="2" s="1"/>
  <c r="M1758" i="2"/>
  <c r="J1755" i="2" l="1"/>
  <c r="K1756" i="2"/>
  <c r="L1756" i="2" s="1"/>
  <c r="J1754" i="2" l="1"/>
  <c r="K1755" i="2"/>
  <c r="L1755" i="2" s="1"/>
  <c r="M1755" i="2" s="1"/>
  <c r="M1756" i="2"/>
  <c r="J1753" i="2" l="1"/>
  <c r="K1754" i="2"/>
  <c r="L1754" i="2" s="1"/>
  <c r="J1752" i="2" l="1"/>
  <c r="K1753" i="2"/>
  <c r="L1753" i="2" s="1"/>
  <c r="M1753" i="2" s="1"/>
  <c r="M1754" i="2"/>
  <c r="J1751" i="2" l="1"/>
  <c r="K1752" i="2"/>
  <c r="L1752" i="2" s="1"/>
  <c r="J1750" i="2" l="1"/>
  <c r="K1751" i="2"/>
  <c r="L1751" i="2" s="1"/>
  <c r="M1752" i="2"/>
  <c r="M1751" i="2" l="1"/>
  <c r="J1749" i="2"/>
  <c r="K1750" i="2"/>
  <c r="L1750" i="2" s="1"/>
  <c r="M1750" i="2" l="1"/>
  <c r="J1748" i="2"/>
  <c r="K1749" i="2"/>
  <c r="L1749" i="2" s="1"/>
  <c r="M1749" i="2" s="1"/>
  <c r="J1747" i="2" l="1"/>
  <c r="K1748" i="2"/>
  <c r="L1748" i="2" s="1"/>
  <c r="M1748" i="2" l="1"/>
  <c r="J1746" i="2"/>
  <c r="K1747" i="2"/>
  <c r="L1747" i="2" s="1"/>
  <c r="J1745" i="2" l="1"/>
  <c r="K1746" i="2"/>
  <c r="L1746" i="2" s="1"/>
  <c r="M1746" i="2" s="1"/>
  <c r="M1747" i="2"/>
  <c r="J1744" i="2" l="1"/>
  <c r="K1745" i="2"/>
  <c r="L1745" i="2" s="1"/>
  <c r="M1745" i="2" l="1"/>
  <c r="J1743" i="2"/>
  <c r="K1744" i="2"/>
  <c r="L1744" i="2" s="1"/>
  <c r="J1742" i="2" l="1"/>
  <c r="K1743" i="2"/>
  <c r="L1743" i="2" s="1"/>
  <c r="M1744" i="2"/>
  <c r="M1743" i="2" l="1"/>
  <c r="J1741" i="2"/>
  <c r="K1742" i="2"/>
  <c r="L1742" i="2" s="1"/>
  <c r="M1742" i="2" l="1"/>
  <c r="J1740" i="2"/>
  <c r="K1741" i="2"/>
  <c r="L1741" i="2" s="1"/>
  <c r="J1739" i="2" l="1"/>
  <c r="K1740" i="2"/>
  <c r="L1740" i="2" s="1"/>
  <c r="M1741" i="2"/>
  <c r="M1740" i="2" l="1"/>
  <c r="J1738" i="2"/>
  <c r="K1739" i="2"/>
  <c r="L1739" i="2" s="1"/>
  <c r="J1737" i="2" l="1"/>
  <c r="K1738" i="2"/>
  <c r="L1738" i="2" s="1"/>
  <c r="M1739" i="2"/>
  <c r="M1738" i="2" l="1"/>
  <c r="J1736" i="2"/>
  <c r="K1737" i="2"/>
  <c r="L1737" i="2" s="1"/>
  <c r="J1735" i="2" l="1"/>
  <c r="K1736" i="2"/>
  <c r="L1736" i="2" s="1"/>
  <c r="M1737" i="2"/>
  <c r="M1736" i="2" l="1"/>
  <c r="J1734" i="2"/>
  <c r="K1735" i="2"/>
  <c r="L1735" i="2" s="1"/>
  <c r="J1733" i="2" l="1"/>
  <c r="K1734" i="2"/>
  <c r="L1734" i="2" s="1"/>
  <c r="M1734" i="2" s="1"/>
  <c r="M1735" i="2"/>
  <c r="J1732" i="2" l="1"/>
  <c r="K1733" i="2"/>
  <c r="L1733" i="2" s="1"/>
  <c r="M1733" i="2" l="1"/>
  <c r="J1731" i="2"/>
  <c r="K1732" i="2"/>
  <c r="L1732" i="2" s="1"/>
  <c r="M1732" i="2" s="1"/>
  <c r="J1730" i="2" l="1"/>
  <c r="K1731" i="2"/>
  <c r="L1731" i="2" s="1"/>
  <c r="M1731" i="2" l="1"/>
  <c r="J1729" i="2"/>
  <c r="K1730" i="2"/>
  <c r="L1730" i="2" s="1"/>
  <c r="J1728" i="2" l="1"/>
  <c r="K1729" i="2"/>
  <c r="L1729" i="2" s="1"/>
  <c r="M1729" i="2" s="1"/>
  <c r="M1730" i="2"/>
  <c r="J1727" i="2" l="1"/>
  <c r="K1728" i="2"/>
  <c r="L1728" i="2" s="1"/>
  <c r="M1728" i="2" l="1"/>
  <c r="J1726" i="2"/>
  <c r="K1727" i="2"/>
  <c r="L1727" i="2" s="1"/>
  <c r="M1727" i="2" s="1"/>
  <c r="J1725" i="2" l="1"/>
  <c r="K1726" i="2"/>
  <c r="L1726" i="2" s="1"/>
  <c r="M1726" i="2" l="1"/>
  <c r="J1724" i="2"/>
  <c r="K1725" i="2"/>
  <c r="L1725" i="2" s="1"/>
  <c r="J1723" i="2" l="1"/>
  <c r="K1724" i="2"/>
  <c r="L1724" i="2" s="1"/>
  <c r="M1724" i="2" s="1"/>
  <c r="M1725" i="2"/>
  <c r="J1722" i="2" l="1"/>
  <c r="K1723" i="2"/>
  <c r="L1723" i="2" s="1"/>
  <c r="M1723" i="2" l="1"/>
  <c r="J1721" i="2"/>
  <c r="K1722" i="2"/>
  <c r="L1722" i="2" s="1"/>
  <c r="J1720" i="2" l="1"/>
  <c r="K1721" i="2"/>
  <c r="L1721" i="2" s="1"/>
  <c r="M1722" i="2"/>
  <c r="M1721" i="2" l="1"/>
  <c r="J1719" i="2"/>
  <c r="K1720" i="2"/>
  <c r="L1720" i="2" s="1"/>
  <c r="J1718" i="2" l="1"/>
  <c r="K1719" i="2"/>
  <c r="L1719" i="2" s="1"/>
  <c r="M1719" i="2" s="1"/>
  <c r="M1720" i="2"/>
  <c r="J1717" i="2" l="1"/>
  <c r="K1718" i="2"/>
  <c r="L1718" i="2" s="1"/>
  <c r="M1718" i="2" l="1"/>
  <c r="J1716" i="2"/>
  <c r="K1717" i="2"/>
  <c r="L1717" i="2" s="1"/>
  <c r="M1717" i="2" s="1"/>
  <c r="J1715" i="2" l="1"/>
  <c r="K1716" i="2"/>
  <c r="L1716" i="2" s="1"/>
  <c r="M1716" i="2" l="1"/>
  <c r="J1714" i="2"/>
  <c r="K1715" i="2"/>
  <c r="L1715" i="2" s="1"/>
  <c r="J1713" i="2" l="1"/>
  <c r="K1714" i="2"/>
  <c r="L1714" i="2" s="1"/>
  <c r="M1715" i="2"/>
  <c r="M1714" i="2" l="1"/>
  <c r="J1712" i="2"/>
  <c r="K1713" i="2"/>
  <c r="L1713" i="2" s="1"/>
  <c r="M1713" i="2" l="1"/>
  <c r="J1711" i="2"/>
  <c r="K1712" i="2"/>
  <c r="L1712" i="2" s="1"/>
  <c r="J1710" i="2" l="1"/>
  <c r="K1711" i="2"/>
  <c r="L1711" i="2" s="1"/>
  <c r="M1711" i="2" s="1"/>
  <c r="M1712" i="2"/>
  <c r="J1709" i="2" l="1"/>
  <c r="K1710" i="2"/>
  <c r="L1710" i="2" s="1"/>
  <c r="M1710" i="2" l="1"/>
  <c r="J1708" i="2"/>
  <c r="K1709" i="2"/>
  <c r="L1709" i="2" s="1"/>
  <c r="M1709" i="2" l="1"/>
  <c r="J1707" i="2"/>
  <c r="K1708" i="2"/>
  <c r="L1708" i="2" s="1"/>
  <c r="J1706" i="2" l="1"/>
  <c r="K1707" i="2"/>
  <c r="L1707" i="2" s="1"/>
  <c r="M1708" i="2"/>
  <c r="M1707" i="2" l="1"/>
  <c r="J1705" i="2"/>
  <c r="K1706" i="2"/>
  <c r="L1706" i="2" s="1"/>
  <c r="M1706" i="2" l="1"/>
  <c r="J1704" i="2"/>
  <c r="K1705" i="2"/>
  <c r="L1705" i="2" s="1"/>
  <c r="M1705" i="2" s="1"/>
  <c r="J1703" i="2" l="1"/>
  <c r="K1704" i="2"/>
  <c r="L1704" i="2" s="1"/>
  <c r="M1704" i="2" l="1"/>
  <c r="J1702" i="2"/>
  <c r="K1703" i="2"/>
  <c r="L1703" i="2" s="1"/>
  <c r="M1703" i="2" l="1"/>
  <c r="J1701" i="2"/>
  <c r="K1702" i="2"/>
  <c r="L1702" i="2" s="1"/>
  <c r="J1700" i="2" l="1"/>
  <c r="K1701" i="2"/>
  <c r="L1701" i="2" s="1"/>
  <c r="M1702" i="2"/>
  <c r="M1701" i="2" l="1"/>
  <c r="J1699" i="2"/>
  <c r="K1700" i="2"/>
  <c r="L1700" i="2" s="1"/>
  <c r="M1700" i="2" l="1"/>
  <c r="J1698" i="2"/>
  <c r="K1699" i="2"/>
  <c r="L1699" i="2" s="1"/>
  <c r="J1697" i="2" l="1"/>
  <c r="K1698" i="2"/>
  <c r="L1698" i="2" s="1"/>
  <c r="M1698" i="2" s="1"/>
  <c r="M1699" i="2"/>
  <c r="J1696" i="2" l="1"/>
  <c r="K1697" i="2"/>
  <c r="L1697" i="2" s="1"/>
  <c r="M1697" i="2" l="1"/>
  <c r="J1695" i="2"/>
  <c r="K1696" i="2"/>
  <c r="L1696" i="2" s="1"/>
  <c r="M1696" i="2" s="1"/>
  <c r="J1694" i="2" l="1"/>
  <c r="K1695" i="2"/>
  <c r="L1695" i="2" s="1"/>
  <c r="M1695" i="2" s="1"/>
  <c r="J1693" i="2" l="1"/>
  <c r="K1694" i="2"/>
  <c r="L1694" i="2" s="1"/>
  <c r="M1694" i="2" l="1"/>
  <c r="J1692" i="2"/>
  <c r="K1693" i="2"/>
  <c r="L1693" i="2" s="1"/>
  <c r="J1691" i="2" l="1"/>
  <c r="K1692" i="2"/>
  <c r="L1692" i="2" s="1"/>
  <c r="M1693" i="2"/>
  <c r="M1692" i="2" l="1"/>
  <c r="J1690" i="2"/>
  <c r="K1691" i="2"/>
  <c r="L1691" i="2" s="1"/>
  <c r="M1691" i="2" l="1"/>
  <c r="J1689" i="2"/>
  <c r="K1690" i="2"/>
  <c r="L1690" i="2" s="1"/>
  <c r="M1690" i="2" s="1"/>
  <c r="J1688" i="2" l="1"/>
  <c r="K1689" i="2"/>
  <c r="L1689" i="2" s="1"/>
  <c r="M1689" i="2" l="1"/>
  <c r="J1687" i="2"/>
  <c r="K1688" i="2"/>
  <c r="L1688" i="2" s="1"/>
  <c r="J1686" i="2" l="1"/>
  <c r="K1687" i="2"/>
  <c r="L1687" i="2" s="1"/>
  <c r="M1687" i="2" s="1"/>
  <c r="M1688" i="2"/>
  <c r="J1685" i="2" l="1"/>
  <c r="K1686" i="2"/>
  <c r="L1686" i="2" s="1"/>
  <c r="M1686" i="2" l="1"/>
  <c r="J1684" i="2"/>
  <c r="K1685" i="2"/>
  <c r="L1685" i="2" s="1"/>
  <c r="M1685" i="2" s="1"/>
  <c r="J1683" i="2" l="1"/>
  <c r="K1684" i="2"/>
  <c r="L1684" i="2" s="1"/>
  <c r="M1684" i="2" l="1"/>
  <c r="J1682" i="2"/>
  <c r="K1683" i="2"/>
  <c r="L1683" i="2" s="1"/>
  <c r="J1681" i="2" l="1"/>
  <c r="K1682" i="2"/>
  <c r="L1682" i="2" s="1"/>
  <c r="M1683" i="2"/>
  <c r="M1682" i="2" l="1"/>
  <c r="J1680" i="2"/>
  <c r="K1681" i="2"/>
  <c r="L1681" i="2" s="1"/>
  <c r="M1681" i="2" l="1"/>
  <c r="J1679" i="2"/>
  <c r="K1680" i="2"/>
  <c r="L1680" i="2" s="1"/>
  <c r="M1680" i="2" s="1"/>
  <c r="J1678" i="2" l="1"/>
  <c r="K1679" i="2"/>
  <c r="L1679" i="2" s="1"/>
  <c r="M1679" i="2" s="1"/>
  <c r="J1677" i="2" l="1"/>
  <c r="K1678" i="2"/>
  <c r="L1678" i="2" s="1"/>
  <c r="M1678" i="2" s="1"/>
  <c r="J1676" i="2" l="1"/>
  <c r="K1677" i="2"/>
  <c r="L1677" i="2" s="1"/>
  <c r="M1677" i="2" l="1"/>
  <c r="J1675" i="2"/>
  <c r="K1676" i="2"/>
  <c r="L1676" i="2" s="1"/>
  <c r="J1674" i="2" l="1"/>
  <c r="K1675" i="2"/>
  <c r="L1675" i="2" s="1"/>
  <c r="M1675" i="2" s="1"/>
  <c r="M1676" i="2"/>
  <c r="J1673" i="2" l="1"/>
  <c r="K1674" i="2"/>
  <c r="L1674" i="2" s="1"/>
  <c r="M1674" i="2" l="1"/>
  <c r="J1672" i="2"/>
  <c r="K1673" i="2"/>
  <c r="L1673" i="2" s="1"/>
  <c r="M1673" i="2" s="1"/>
  <c r="J1671" i="2" l="1"/>
  <c r="K1672" i="2"/>
  <c r="L1672" i="2" s="1"/>
  <c r="M1672" i="2" l="1"/>
  <c r="J1670" i="2"/>
  <c r="K1671" i="2"/>
  <c r="L1671" i="2" s="1"/>
  <c r="J1669" i="2" l="1"/>
  <c r="K1670" i="2"/>
  <c r="L1670" i="2" s="1"/>
  <c r="M1671" i="2"/>
  <c r="M1670" i="2" l="1"/>
  <c r="J1668" i="2"/>
  <c r="K1669" i="2"/>
  <c r="L1669" i="2" s="1"/>
  <c r="J1667" i="2" l="1"/>
  <c r="K1668" i="2"/>
  <c r="L1668" i="2" s="1"/>
  <c r="M1669" i="2"/>
  <c r="M1668" i="2" l="1"/>
  <c r="J1666" i="2"/>
  <c r="K1667" i="2"/>
  <c r="L1667" i="2" s="1"/>
  <c r="J1665" i="2" l="1"/>
  <c r="K1666" i="2"/>
  <c r="L1666" i="2" s="1"/>
  <c r="M1666" i="2" s="1"/>
  <c r="M1667" i="2"/>
  <c r="J1664" i="2" l="1"/>
  <c r="K1665" i="2"/>
  <c r="L1665" i="2" s="1"/>
  <c r="M1665" i="2" l="1"/>
  <c r="J1663" i="2"/>
  <c r="K1664" i="2"/>
  <c r="L1664" i="2" s="1"/>
  <c r="J1662" i="2" l="1"/>
  <c r="K1663" i="2"/>
  <c r="L1663" i="2" s="1"/>
  <c r="M1664" i="2"/>
  <c r="M1663" i="2" l="1"/>
  <c r="J1661" i="2"/>
  <c r="K1662" i="2"/>
  <c r="L1662" i="2" s="1"/>
  <c r="M1662" i="2" l="1"/>
  <c r="J1660" i="2"/>
  <c r="K1661" i="2"/>
  <c r="L1661" i="2" s="1"/>
  <c r="J1659" i="2" l="1"/>
  <c r="K1660" i="2"/>
  <c r="L1660" i="2" s="1"/>
  <c r="M1660" i="2" s="1"/>
  <c r="M1661" i="2"/>
  <c r="J1658" i="2" l="1"/>
  <c r="K1659" i="2"/>
  <c r="L1659" i="2" s="1"/>
  <c r="M1659" i="2" l="1"/>
  <c r="J1657" i="2"/>
  <c r="K1658" i="2"/>
  <c r="L1658" i="2" s="1"/>
  <c r="M1658" i="2" s="1"/>
  <c r="J1656" i="2" l="1"/>
  <c r="K1657" i="2"/>
  <c r="L1657" i="2" s="1"/>
  <c r="M1657" i="2" s="1"/>
  <c r="J1655" i="2" l="1"/>
  <c r="K1656" i="2"/>
  <c r="L1656" i="2" s="1"/>
  <c r="M1656" i="2" l="1"/>
  <c r="J1654" i="2"/>
  <c r="K1655" i="2"/>
  <c r="L1655" i="2" s="1"/>
  <c r="J1653" i="2" l="1"/>
  <c r="K1654" i="2"/>
  <c r="L1654" i="2" s="1"/>
  <c r="M1655" i="2"/>
  <c r="M1654" i="2" l="1"/>
  <c r="J1652" i="2"/>
  <c r="K1653" i="2"/>
  <c r="L1653" i="2" s="1"/>
  <c r="J1651" i="2" l="1"/>
  <c r="K1652" i="2"/>
  <c r="L1652" i="2" s="1"/>
  <c r="M1653" i="2"/>
  <c r="M1652" i="2" l="1"/>
  <c r="J1650" i="2"/>
  <c r="K1651" i="2"/>
  <c r="L1651" i="2" s="1"/>
  <c r="M1651" i="2" l="1"/>
  <c r="J1649" i="2"/>
  <c r="K1650" i="2"/>
  <c r="L1650" i="2" s="1"/>
  <c r="M1650" i="2" s="1"/>
  <c r="J1648" i="2" l="1"/>
  <c r="K1649" i="2"/>
  <c r="L1649" i="2" s="1"/>
  <c r="M1649" i="2" l="1"/>
  <c r="J1647" i="2"/>
  <c r="K1648" i="2"/>
  <c r="L1648" i="2" s="1"/>
  <c r="M1648" i="2" l="1"/>
  <c r="J1646" i="2"/>
  <c r="K1647" i="2"/>
  <c r="L1647" i="2" s="1"/>
  <c r="M1647" i="2" l="1"/>
  <c r="J1645" i="2"/>
  <c r="K1646" i="2"/>
  <c r="L1646" i="2" s="1"/>
  <c r="J1644" i="2" l="1"/>
  <c r="K1645" i="2"/>
  <c r="L1645" i="2" s="1"/>
  <c r="M1645" i="2" s="1"/>
  <c r="M1646" i="2"/>
  <c r="J1643" i="2" l="1"/>
  <c r="K1644" i="2"/>
  <c r="L1644" i="2" s="1"/>
  <c r="M1644" i="2" l="1"/>
  <c r="J1642" i="2"/>
  <c r="K1643" i="2"/>
  <c r="L1643" i="2" s="1"/>
  <c r="M1643" i="2" s="1"/>
  <c r="J1641" i="2" l="1"/>
  <c r="K1642" i="2"/>
  <c r="L1642" i="2" s="1"/>
  <c r="J1640" i="2" l="1"/>
  <c r="K1641" i="2"/>
  <c r="L1641" i="2" s="1"/>
  <c r="M1641" i="2" s="1"/>
  <c r="M1642" i="2"/>
  <c r="J1639" i="2" l="1"/>
  <c r="K1640" i="2"/>
  <c r="L1640" i="2" s="1"/>
  <c r="M1640" i="2" s="1"/>
  <c r="J1638" i="2" l="1"/>
  <c r="K1639" i="2"/>
  <c r="L1639" i="2" s="1"/>
  <c r="M1639" i="2" s="1"/>
  <c r="J1637" i="2" l="1"/>
  <c r="K1638" i="2"/>
  <c r="L1638" i="2" s="1"/>
  <c r="M1638" i="2" l="1"/>
  <c r="J1636" i="2"/>
  <c r="K1637" i="2"/>
  <c r="L1637" i="2" s="1"/>
  <c r="M1637" i="2" s="1"/>
  <c r="J1635" i="2" l="1"/>
  <c r="K1636" i="2"/>
  <c r="L1636" i="2" s="1"/>
  <c r="M1636" i="2" s="1"/>
  <c r="J1634" i="2" l="1"/>
  <c r="K1635" i="2"/>
  <c r="L1635" i="2" s="1"/>
  <c r="M1635" i="2" s="1"/>
  <c r="J1633" i="2" l="1"/>
  <c r="K1634" i="2"/>
  <c r="L1634" i="2" s="1"/>
  <c r="M1634" i="2" l="1"/>
  <c r="J1632" i="2"/>
  <c r="K1633" i="2"/>
  <c r="L1633" i="2" s="1"/>
  <c r="J1631" i="2" l="1"/>
  <c r="K1632" i="2"/>
  <c r="L1632" i="2" s="1"/>
  <c r="M1632" i="2" s="1"/>
  <c r="M1633" i="2"/>
  <c r="J1630" i="2" l="1"/>
  <c r="K1631" i="2"/>
  <c r="L1631" i="2" s="1"/>
  <c r="M1631" i="2" l="1"/>
  <c r="J1629" i="2"/>
  <c r="K1630" i="2"/>
  <c r="L1630" i="2" s="1"/>
  <c r="M1630" i="2" s="1"/>
  <c r="J1628" i="2" l="1"/>
  <c r="K1629" i="2"/>
  <c r="L1629" i="2" s="1"/>
  <c r="M1629" i="2" l="1"/>
  <c r="J1627" i="2"/>
  <c r="K1628" i="2"/>
  <c r="L1628" i="2" s="1"/>
  <c r="M1628" i="2" l="1"/>
  <c r="J1626" i="2"/>
  <c r="K1627" i="2"/>
  <c r="L1627" i="2" s="1"/>
  <c r="M1627" i="2" s="1"/>
  <c r="J1625" i="2" l="1"/>
  <c r="K1626" i="2"/>
  <c r="L1626" i="2" s="1"/>
  <c r="M1626" i="2" l="1"/>
  <c r="J1624" i="2"/>
  <c r="K1625" i="2"/>
  <c r="L1625" i="2" s="1"/>
  <c r="J1623" i="2" l="1"/>
  <c r="K1624" i="2"/>
  <c r="L1624" i="2" s="1"/>
  <c r="M1624" i="2" s="1"/>
  <c r="M1625" i="2"/>
  <c r="J1622" i="2" l="1"/>
  <c r="K1623" i="2"/>
  <c r="L1623" i="2" s="1"/>
  <c r="J1621" i="2" l="1"/>
  <c r="K1622" i="2"/>
  <c r="L1622" i="2" s="1"/>
  <c r="M1622" i="2" s="1"/>
  <c r="M1623" i="2"/>
  <c r="J1620" i="2" l="1"/>
  <c r="K1621" i="2"/>
  <c r="L1621" i="2" s="1"/>
  <c r="M1621" i="2" l="1"/>
  <c r="J1619" i="2"/>
  <c r="K1620" i="2"/>
  <c r="L1620" i="2" s="1"/>
  <c r="M1620" i="2" s="1"/>
  <c r="J1618" i="2" l="1"/>
  <c r="K1619" i="2"/>
  <c r="L1619" i="2" s="1"/>
  <c r="M1619" i="2" s="1"/>
  <c r="J1617" i="2" l="1"/>
  <c r="K1618" i="2"/>
  <c r="L1618" i="2" s="1"/>
  <c r="M1618" i="2" l="1"/>
  <c r="J1616" i="2"/>
  <c r="K1617" i="2"/>
  <c r="L1617" i="2" s="1"/>
  <c r="M1617" i="2" s="1"/>
  <c r="J1615" i="2" l="1"/>
  <c r="K1616" i="2"/>
  <c r="L1616" i="2" s="1"/>
  <c r="M1616" i="2" l="1"/>
  <c r="J1614" i="2"/>
  <c r="K1615" i="2"/>
  <c r="L1615" i="2" s="1"/>
  <c r="M1615" i="2" l="1"/>
  <c r="J1613" i="2"/>
  <c r="K1614" i="2"/>
  <c r="L1614" i="2" s="1"/>
  <c r="M1614" i="2" s="1"/>
  <c r="J1612" i="2" l="1"/>
  <c r="K1613" i="2"/>
  <c r="L1613" i="2" s="1"/>
  <c r="M1613" i="2" s="1"/>
  <c r="J1611" i="2" l="1"/>
  <c r="K1612" i="2"/>
  <c r="L1612" i="2" s="1"/>
  <c r="M1612" i="2" l="1"/>
  <c r="J1610" i="2"/>
  <c r="K1611" i="2"/>
  <c r="L1611" i="2" s="1"/>
  <c r="J1609" i="2" l="1"/>
  <c r="K1610" i="2"/>
  <c r="L1610" i="2" s="1"/>
  <c r="M1611" i="2"/>
  <c r="M1610" i="2" l="1"/>
  <c r="J1608" i="2"/>
  <c r="K1609" i="2"/>
  <c r="L1609" i="2" s="1"/>
  <c r="M1609" i="2" l="1"/>
  <c r="J1607" i="2"/>
  <c r="K1608" i="2"/>
  <c r="L1608" i="2" s="1"/>
  <c r="M1608" i="2" s="1"/>
  <c r="J1606" i="2" l="1"/>
  <c r="K1607" i="2"/>
  <c r="L1607" i="2" s="1"/>
  <c r="M1607" i="2" s="1"/>
  <c r="J1605" i="2" l="1"/>
  <c r="K1606" i="2"/>
  <c r="L1606" i="2" s="1"/>
  <c r="M1606" i="2" l="1"/>
  <c r="J1604" i="2"/>
  <c r="K1605" i="2"/>
  <c r="L1605" i="2" s="1"/>
  <c r="M1605" i="2" l="1"/>
  <c r="J1603" i="2"/>
  <c r="K1604" i="2"/>
  <c r="L1604" i="2" s="1"/>
  <c r="J1602" i="2" l="1"/>
  <c r="K1603" i="2"/>
  <c r="L1603" i="2" s="1"/>
  <c r="M1604" i="2"/>
  <c r="M1603" i="2" l="1"/>
  <c r="J1601" i="2"/>
  <c r="K1602" i="2"/>
  <c r="L1602" i="2" s="1"/>
  <c r="J1600" i="2" l="1"/>
  <c r="K1601" i="2"/>
  <c r="L1601" i="2" s="1"/>
  <c r="M1601" i="2" s="1"/>
  <c r="M1602" i="2"/>
  <c r="J1599" i="2" l="1"/>
  <c r="K1600" i="2"/>
  <c r="L1600" i="2" s="1"/>
  <c r="M1600" i="2" l="1"/>
  <c r="J1598" i="2"/>
  <c r="K1599" i="2"/>
  <c r="L1599" i="2" s="1"/>
  <c r="M1599" i="2" s="1"/>
  <c r="J1597" i="2" l="1"/>
  <c r="K1598" i="2"/>
  <c r="L1598" i="2" s="1"/>
  <c r="M1598" i="2" l="1"/>
  <c r="J1596" i="2"/>
  <c r="K1597" i="2"/>
  <c r="L1597" i="2" s="1"/>
  <c r="J1595" i="2" l="1"/>
  <c r="K1596" i="2"/>
  <c r="L1596" i="2" s="1"/>
  <c r="M1597" i="2"/>
  <c r="M1596" i="2" l="1"/>
  <c r="J1594" i="2"/>
  <c r="K1595" i="2"/>
  <c r="L1595" i="2" s="1"/>
  <c r="J1593" i="2" l="1"/>
  <c r="K1594" i="2"/>
  <c r="L1594" i="2" s="1"/>
  <c r="M1594" i="2" s="1"/>
  <c r="M1595" i="2"/>
  <c r="J1592" i="2" l="1"/>
  <c r="K1593" i="2"/>
  <c r="L1593" i="2" s="1"/>
  <c r="M1593" i="2" l="1"/>
  <c r="J1591" i="2"/>
  <c r="K1592" i="2"/>
  <c r="L1592" i="2" s="1"/>
  <c r="M1592" i="2" s="1"/>
  <c r="J1590" i="2" l="1"/>
  <c r="K1591" i="2"/>
  <c r="L1591" i="2" s="1"/>
  <c r="M1591" i="2" l="1"/>
  <c r="J1589" i="2"/>
  <c r="K1590" i="2"/>
  <c r="L1590" i="2" s="1"/>
  <c r="M1590" i="2" l="1"/>
  <c r="J1588" i="2"/>
  <c r="K1589" i="2"/>
  <c r="L1589" i="2" s="1"/>
  <c r="M1589" i="2" s="1"/>
  <c r="J1587" i="2" l="1"/>
  <c r="K1588" i="2"/>
  <c r="L1588" i="2" s="1"/>
  <c r="M1588" i="2" l="1"/>
  <c r="J1586" i="2"/>
  <c r="K1587" i="2"/>
  <c r="L1587" i="2" s="1"/>
  <c r="J1585" i="2" l="1"/>
  <c r="K1586" i="2"/>
  <c r="L1586" i="2" s="1"/>
  <c r="M1586" i="2" s="1"/>
  <c r="M1587" i="2"/>
  <c r="J1584" i="2" l="1"/>
  <c r="K1585" i="2"/>
  <c r="L1585" i="2" s="1"/>
  <c r="J1583" i="2" l="1"/>
  <c r="K1584" i="2"/>
  <c r="L1584" i="2" s="1"/>
  <c r="M1585" i="2"/>
  <c r="M1584" i="2" l="1"/>
  <c r="J1582" i="2"/>
  <c r="K1583" i="2"/>
  <c r="L1583" i="2" s="1"/>
  <c r="M1583" i="2" l="1"/>
  <c r="J1581" i="2"/>
  <c r="K1582" i="2"/>
  <c r="L1582" i="2" s="1"/>
  <c r="J1580" i="2" l="1"/>
  <c r="K1581" i="2"/>
  <c r="L1581" i="2" s="1"/>
  <c r="M1581" i="2" s="1"/>
  <c r="M1582" i="2"/>
  <c r="J1579" i="2" l="1"/>
  <c r="K1580" i="2"/>
  <c r="L1580" i="2" s="1"/>
  <c r="M1580" i="2" l="1"/>
  <c r="J1578" i="2"/>
  <c r="K1579" i="2"/>
  <c r="L1579" i="2" s="1"/>
  <c r="M1579" i="2" s="1"/>
  <c r="J1577" i="2" l="1"/>
  <c r="K1578" i="2"/>
  <c r="L1578" i="2" s="1"/>
  <c r="M1578" i="2" s="1"/>
  <c r="J1576" i="2" l="1"/>
  <c r="K1577" i="2"/>
  <c r="L1577" i="2" s="1"/>
  <c r="M1577" i="2" l="1"/>
  <c r="J1575" i="2"/>
  <c r="K1576" i="2"/>
  <c r="L1576" i="2" s="1"/>
  <c r="J1574" i="2" l="1"/>
  <c r="K1575" i="2"/>
  <c r="L1575" i="2" s="1"/>
  <c r="M1575" i="2" s="1"/>
  <c r="M1576" i="2"/>
  <c r="J1573" i="2" l="1"/>
  <c r="K1574" i="2"/>
  <c r="L1574" i="2" s="1"/>
  <c r="M1574" i="2" l="1"/>
  <c r="J1572" i="2"/>
  <c r="K1573" i="2"/>
  <c r="L1573" i="2" s="1"/>
  <c r="J1571" i="2" l="1"/>
  <c r="K1572" i="2"/>
  <c r="L1572" i="2" s="1"/>
  <c r="M1573" i="2"/>
  <c r="M1572" i="2" l="1"/>
  <c r="J1570" i="2"/>
  <c r="K1571" i="2"/>
  <c r="L1571" i="2" s="1"/>
  <c r="J1569" i="2" l="1"/>
  <c r="K1570" i="2"/>
  <c r="L1570" i="2" s="1"/>
  <c r="M1570" i="2" s="1"/>
  <c r="M1571" i="2"/>
  <c r="J1568" i="2" l="1"/>
  <c r="K1569" i="2"/>
  <c r="L1569" i="2" s="1"/>
  <c r="M1569" i="2" l="1"/>
  <c r="J1567" i="2"/>
  <c r="K1568" i="2"/>
  <c r="L1568" i="2" s="1"/>
  <c r="M1568" i="2" s="1"/>
  <c r="J1566" i="2" l="1"/>
  <c r="K1567" i="2"/>
  <c r="L1567" i="2" s="1"/>
  <c r="M1567" i="2" l="1"/>
  <c r="J1565" i="2"/>
  <c r="K1566" i="2"/>
  <c r="L1566" i="2" s="1"/>
  <c r="M1566" i="2" l="1"/>
  <c r="J1564" i="2"/>
  <c r="K1565" i="2"/>
  <c r="L1565" i="2" s="1"/>
  <c r="J1563" i="2" l="1"/>
  <c r="K1564" i="2"/>
  <c r="L1564" i="2" s="1"/>
  <c r="M1565" i="2"/>
  <c r="M1564" i="2" l="1"/>
  <c r="J1562" i="2"/>
  <c r="K1563" i="2"/>
  <c r="L1563" i="2" s="1"/>
  <c r="J1561" i="2" l="1"/>
  <c r="K1562" i="2"/>
  <c r="L1562" i="2" s="1"/>
  <c r="M1562" i="2" s="1"/>
  <c r="M1563" i="2"/>
  <c r="J1560" i="2" l="1"/>
  <c r="K1561" i="2"/>
  <c r="L1561" i="2" s="1"/>
  <c r="M1561" i="2" l="1"/>
  <c r="J1559" i="2"/>
  <c r="K1560" i="2"/>
  <c r="L1560" i="2" s="1"/>
  <c r="M1560" i="2" s="1"/>
  <c r="J1558" i="2" l="1"/>
  <c r="K1559" i="2"/>
  <c r="L1559" i="2" s="1"/>
  <c r="M1559" i="2" s="1"/>
  <c r="J1557" i="2" l="1"/>
  <c r="K1558" i="2"/>
  <c r="L1558" i="2" s="1"/>
  <c r="M1558" i="2" l="1"/>
  <c r="J1556" i="2"/>
  <c r="K1557" i="2"/>
  <c r="L1557" i="2" s="1"/>
  <c r="J1555" i="2" l="1"/>
  <c r="K1556" i="2"/>
  <c r="L1556" i="2" s="1"/>
  <c r="M1557" i="2"/>
  <c r="M1556" i="2" l="1"/>
  <c r="J1554" i="2"/>
  <c r="K1555" i="2"/>
  <c r="L1555" i="2" s="1"/>
  <c r="M1555" i="2" l="1"/>
  <c r="J1553" i="2"/>
  <c r="K1554" i="2"/>
  <c r="L1554" i="2" s="1"/>
  <c r="M1554" i="2" s="1"/>
  <c r="J1552" i="2" l="1"/>
  <c r="K1553" i="2"/>
  <c r="L1553" i="2" s="1"/>
  <c r="M1553" i="2" s="1"/>
  <c r="J1551" i="2" l="1"/>
  <c r="K1552" i="2"/>
  <c r="L1552" i="2" s="1"/>
  <c r="M1552" i="2" l="1"/>
  <c r="J1550" i="2"/>
  <c r="K1551" i="2"/>
  <c r="L1551" i="2" s="1"/>
  <c r="M1551" i="2" s="1"/>
  <c r="J1549" i="2" l="1"/>
  <c r="K1550" i="2"/>
  <c r="L1550" i="2" s="1"/>
  <c r="M1550" i="2" l="1"/>
  <c r="J1548" i="2"/>
  <c r="K1549" i="2"/>
  <c r="L1549" i="2" s="1"/>
  <c r="J1547" i="2" l="1"/>
  <c r="K1548" i="2"/>
  <c r="L1548" i="2" s="1"/>
  <c r="M1548" i="2" s="1"/>
  <c r="M1549" i="2"/>
  <c r="J1546" i="2" l="1"/>
  <c r="K1547" i="2"/>
  <c r="L1547" i="2" s="1"/>
  <c r="M1547" i="2" l="1"/>
  <c r="J1545" i="2"/>
  <c r="K1546" i="2"/>
  <c r="L1546" i="2" s="1"/>
  <c r="M1546" i="2" s="1"/>
  <c r="J1544" i="2" l="1"/>
  <c r="K1545" i="2"/>
  <c r="L1545" i="2" s="1"/>
  <c r="M1545" i="2" s="1"/>
  <c r="J1543" i="2" l="1"/>
  <c r="K1544" i="2"/>
  <c r="L1544" i="2" s="1"/>
  <c r="M1544" i="2" l="1"/>
  <c r="J1542" i="2"/>
  <c r="K1543" i="2"/>
  <c r="L1543" i="2" s="1"/>
  <c r="J1541" i="2" l="1"/>
  <c r="K1542" i="2"/>
  <c r="L1542" i="2" s="1"/>
  <c r="M1543" i="2"/>
  <c r="M1542" i="2" l="1"/>
  <c r="J1540" i="2"/>
  <c r="K1541" i="2"/>
  <c r="L1541" i="2" s="1"/>
  <c r="J1539" i="2" l="1"/>
  <c r="K1540" i="2"/>
  <c r="L1540" i="2" s="1"/>
  <c r="M1541" i="2"/>
  <c r="M1540" i="2" l="1"/>
  <c r="J1538" i="2"/>
  <c r="K1539" i="2"/>
  <c r="L1539" i="2" s="1"/>
  <c r="J1537" i="2" l="1"/>
  <c r="K1538" i="2"/>
  <c r="L1538" i="2" s="1"/>
  <c r="M1539" i="2"/>
  <c r="M1538" i="2" l="1"/>
  <c r="J1536" i="2"/>
  <c r="K1537" i="2"/>
  <c r="L1537" i="2" s="1"/>
  <c r="J1535" i="2" l="1"/>
  <c r="K1536" i="2"/>
  <c r="L1536" i="2" s="1"/>
  <c r="M1536" i="2" s="1"/>
  <c r="M1537" i="2"/>
  <c r="J1534" i="2" l="1"/>
  <c r="K1535" i="2"/>
  <c r="L1535" i="2" s="1"/>
  <c r="M1535" i="2" l="1"/>
  <c r="J1533" i="2"/>
  <c r="K1534" i="2"/>
  <c r="L1534" i="2" s="1"/>
  <c r="J1532" i="2" l="1"/>
  <c r="K1533" i="2"/>
  <c r="L1533" i="2" s="1"/>
  <c r="M1534" i="2"/>
  <c r="M1533" i="2" l="1"/>
  <c r="J1531" i="2"/>
  <c r="K1532" i="2"/>
  <c r="L1532" i="2" s="1"/>
  <c r="M1532" i="2" l="1"/>
  <c r="J1530" i="2"/>
  <c r="K1531" i="2"/>
  <c r="L1531" i="2" s="1"/>
  <c r="M1531" i="2" l="1"/>
  <c r="J1529" i="2"/>
  <c r="K1530" i="2"/>
  <c r="L1530" i="2" s="1"/>
  <c r="M1530" i="2" s="1"/>
  <c r="J1528" i="2" l="1"/>
  <c r="K1529" i="2"/>
  <c r="L1529" i="2" s="1"/>
  <c r="M1529" i="2" l="1"/>
  <c r="J1527" i="2"/>
  <c r="K1528" i="2"/>
  <c r="L1528" i="2" s="1"/>
  <c r="J1526" i="2" l="1"/>
  <c r="K1527" i="2"/>
  <c r="L1527" i="2" s="1"/>
  <c r="M1528" i="2"/>
  <c r="M1527" i="2" l="1"/>
  <c r="J1525" i="2"/>
  <c r="K1526" i="2"/>
  <c r="L1526" i="2" s="1"/>
  <c r="J1524" i="2" l="1"/>
  <c r="K1525" i="2"/>
  <c r="L1525" i="2" s="1"/>
  <c r="M1525" i="2" s="1"/>
  <c r="M1526" i="2"/>
  <c r="J1523" i="2" l="1"/>
  <c r="K1524" i="2"/>
  <c r="L1524" i="2" s="1"/>
  <c r="J1522" i="2" l="1"/>
  <c r="K1523" i="2"/>
  <c r="L1523" i="2" s="1"/>
  <c r="M1524" i="2"/>
  <c r="M1523" i="2" l="1"/>
  <c r="J1521" i="2"/>
  <c r="K1522" i="2"/>
  <c r="L1522" i="2" s="1"/>
  <c r="J1520" i="2" l="1"/>
  <c r="K1521" i="2"/>
  <c r="L1521" i="2" s="1"/>
  <c r="M1521" i="2" s="1"/>
  <c r="M1522" i="2"/>
  <c r="J1519" i="2" l="1"/>
  <c r="K1520" i="2"/>
  <c r="L1520" i="2" s="1"/>
  <c r="M1520" i="2" l="1"/>
  <c r="J1518" i="2"/>
  <c r="K1519" i="2"/>
  <c r="L1519" i="2" s="1"/>
  <c r="M1519" i="2" s="1"/>
  <c r="J1517" i="2" l="1"/>
  <c r="K1518" i="2"/>
  <c r="L1518" i="2" s="1"/>
  <c r="M1518" i="2" s="1"/>
  <c r="J1516" i="2" l="1"/>
  <c r="K1517" i="2"/>
  <c r="L1517" i="2" s="1"/>
  <c r="M1517" i="2" l="1"/>
  <c r="J1515" i="2"/>
  <c r="K1516" i="2"/>
  <c r="L1516" i="2" s="1"/>
  <c r="M1516" i="2" s="1"/>
  <c r="J1514" i="2" l="1"/>
  <c r="K1515" i="2"/>
  <c r="L1515" i="2" s="1"/>
  <c r="M1515" i="2" s="1"/>
  <c r="J1513" i="2" l="1"/>
  <c r="K1514" i="2"/>
  <c r="L1514" i="2" s="1"/>
  <c r="M1514" i="2" l="1"/>
  <c r="J1512" i="2"/>
  <c r="K1513" i="2"/>
  <c r="L1513" i="2" s="1"/>
  <c r="J1511" i="2" l="1"/>
  <c r="K1512" i="2"/>
  <c r="L1512" i="2" s="1"/>
  <c r="M1513" i="2"/>
  <c r="M1512" i="2" l="1"/>
  <c r="J1510" i="2"/>
  <c r="K1511" i="2"/>
  <c r="L1511" i="2" s="1"/>
  <c r="J1509" i="2" l="1"/>
  <c r="K1510" i="2"/>
  <c r="L1510" i="2" s="1"/>
  <c r="M1510" i="2" s="1"/>
  <c r="M1511" i="2"/>
  <c r="J1508" i="2" l="1"/>
  <c r="K1509" i="2"/>
  <c r="L1509" i="2" s="1"/>
  <c r="M1509" i="2" l="1"/>
  <c r="J1507" i="2"/>
  <c r="K1508" i="2"/>
  <c r="L1508" i="2" s="1"/>
  <c r="M1508" i="2" s="1"/>
  <c r="J1506" i="2" l="1"/>
  <c r="K1507" i="2"/>
  <c r="L1507" i="2" s="1"/>
  <c r="M1507" i="2" s="1"/>
  <c r="J1505" i="2" l="1"/>
  <c r="K1506" i="2"/>
  <c r="L1506" i="2" s="1"/>
  <c r="M1506" i="2" l="1"/>
  <c r="J1504" i="2"/>
  <c r="K1505" i="2"/>
  <c r="L1505" i="2" s="1"/>
  <c r="J1503" i="2" l="1"/>
  <c r="K1504" i="2"/>
  <c r="L1504" i="2" s="1"/>
  <c r="M1505" i="2"/>
  <c r="M1504" i="2" l="1"/>
  <c r="J1502" i="2"/>
  <c r="K1503" i="2"/>
  <c r="L1503" i="2" s="1"/>
  <c r="J1501" i="2" l="1"/>
  <c r="K1502" i="2"/>
  <c r="L1502" i="2" s="1"/>
  <c r="M1502" i="2" s="1"/>
  <c r="M1503" i="2"/>
  <c r="J1500" i="2" l="1"/>
  <c r="K1501" i="2"/>
  <c r="L1501" i="2" s="1"/>
  <c r="M1501" i="2" l="1"/>
  <c r="J1499" i="2"/>
  <c r="K1500" i="2"/>
  <c r="L1500" i="2" s="1"/>
  <c r="M1500" i="2" s="1"/>
  <c r="J1498" i="2" l="1"/>
  <c r="K1499" i="2"/>
  <c r="L1499" i="2" s="1"/>
  <c r="M1499" i="2" l="1"/>
  <c r="J1497" i="2"/>
  <c r="K1498" i="2"/>
  <c r="L1498" i="2" s="1"/>
  <c r="J1496" i="2" l="1"/>
  <c r="K1497" i="2"/>
  <c r="L1497" i="2" s="1"/>
  <c r="M1498" i="2"/>
  <c r="M1497" i="2" l="1"/>
  <c r="J1495" i="2"/>
  <c r="K1496" i="2"/>
  <c r="L1496" i="2" s="1"/>
  <c r="J1494" i="2" l="1"/>
  <c r="K1495" i="2"/>
  <c r="L1495" i="2" s="1"/>
  <c r="M1496" i="2"/>
  <c r="M1495" i="2" l="1"/>
  <c r="J1493" i="2"/>
  <c r="K1494" i="2"/>
  <c r="L1494" i="2" s="1"/>
  <c r="J1492" i="2" l="1"/>
  <c r="K1493" i="2"/>
  <c r="L1493" i="2" s="1"/>
  <c r="M1494" i="2"/>
  <c r="M1493" i="2" l="1"/>
  <c r="J1491" i="2"/>
  <c r="K1492" i="2"/>
  <c r="L1492" i="2" s="1"/>
  <c r="J1490" i="2" l="1"/>
  <c r="K1491" i="2"/>
  <c r="L1491" i="2" s="1"/>
  <c r="M1492" i="2"/>
  <c r="M1491" i="2" l="1"/>
  <c r="J1489" i="2"/>
  <c r="K1490" i="2"/>
  <c r="L1490" i="2" s="1"/>
  <c r="J1488" i="2" l="1"/>
  <c r="K1489" i="2"/>
  <c r="L1489" i="2" s="1"/>
  <c r="M1490" i="2"/>
  <c r="M1489" i="2" l="1"/>
  <c r="J1487" i="2"/>
  <c r="K1488" i="2"/>
  <c r="L1488" i="2" s="1"/>
  <c r="J1486" i="2" l="1"/>
  <c r="K1487" i="2"/>
  <c r="L1487" i="2" s="1"/>
  <c r="M1488" i="2"/>
  <c r="M1487" i="2" l="1"/>
  <c r="J1485" i="2"/>
  <c r="K1486" i="2"/>
  <c r="L1486" i="2" s="1"/>
  <c r="M1486" i="2" l="1"/>
  <c r="J1484" i="2"/>
  <c r="K1485" i="2"/>
  <c r="L1485" i="2" s="1"/>
  <c r="M1485" i="2" s="1"/>
  <c r="J1483" i="2" l="1"/>
  <c r="K1484" i="2"/>
  <c r="L1484" i="2" s="1"/>
  <c r="M1484" i="2" s="1"/>
  <c r="J1482" i="2" l="1"/>
  <c r="K1483" i="2"/>
  <c r="L1483" i="2" s="1"/>
  <c r="M1483" i="2" l="1"/>
  <c r="J1481" i="2"/>
  <c r="K1482" i="2"/>
  <c r="L1482" i="2" s="1"/>
  <c r="M1482" i="2" s="1"/>
  <c r="J1480" i="2" l="1"/>
  <c r="K1481" i="2"/>
  <c r="L1481" i="2" s="1"/>
  <c r="M1481" i="2" s="1"/>
  <c r="J1479" i="2" l="1"/>
  <c r="K1480" i="2"/>
  <c r="L1480" i="2" s="1"/>
  <c r="M1480" i="2" l="1"/>
  <c r="J1478" i="2"/>
  <c r="K1479" i="2"/>
  <c r="L1479" i="2" s="1"/>
  <c r="J1477" i="2" l="1"/>
  <c r="K1478" i="2"/>
  <c r="L1478" i="2" s="1"/>
  <c r="M1479" i="2"/>
  <c r="M1478" i="2" l="1"/>
  <c r="J1476" i="2"/>
  <c r="K1477" i="2"/>
  <c r="L1477" i="2" s="1"/>
  <c r="J1475" i="2" l="1"/>
  <c r="K1476" i="2"/>
  <c r="L1476" i="2" s="1"/>
  <c r="M1477" i="2"/>
  <c r="M1476" i="2" l="1"/>
  <c r="J1474" i="2"/>
  <c r="K1475" i="2"/>
  <c r="L1475" i="2" s="1"/>
  <c r="J1473" i="2" l="1"/>
  <c r="K1474" i="2"/>
  <c r="L1474" i="2" s="1"/>
  <c r="M1474" i="2" s="1"/>
  <c r="M1475" i="2"/>
  <c r="J1472" i="2" l="1"/>
  <c r="K1473" i="2"/>
  <c r="L1473" i="2" s="1"/>
  <c r="J1471" i="2" l="1"/>
  <c r="K1472" i="2"/>
  <c r="L1472" i="2" s="1"/>
  <c r="M1472" i="2" s="1"/>
  <c r="M1473" i="2"/>
  <c r="J1470" i="2" l="1"/>
  <c r="K1471" i="2"/>
  <c r="L1471" i="2" s="1"/>
  <c r="M1471" i="2" l="1"/>
  <c r="J1469" i="2"/>
  <c r="K1470" i="2"/>
  <c r="L1470" i="2" s="1"/>
  <c r="M1470" i="2" s="1"/>
  <c r="J1468" i="2" l="1"/>
  <c r="K1469" i="2"/>
  <c r="L1469" i="2" s="1"/>
  <c r="M1469" i="2" s="1"/>
  <c r="J1467" i="2" l="1"/>
  <c r="K1468" i="2"/>
  <c r="L1468" i="2" s="1"/>
  <c r="M1468" i="2" l="1"/>
  <c r="J1466" i="2"/>
  <c r="K1467" i="2"/>
  <c r="L1467" i="2" s="1"/>
  <c r="M1467" i="2" s="1"/>
  <c r="J1465" i="2" l="1"/>
  <c r="K1466" i="2"/>
  <c r="L1466" i="2" s="1"/>
  <c r="M1466" i="2" l="1"/>
  <c r="J1464" i="2"/>
  <c r="K1465" i="2"/>
  <c r="L1465" i="2" s="1"/>
  <c r="J1463" i="2" l="1"/>
  <c r="K1464" i="2"/>
  <c r="L1464" i="2" s="1"/>
  <c r="M1465" i="2"/>
  <c r="M1464" i="2" l="1"/>
  <c r="J1462" i="2"/>
  <c r="K1463" i="2"/>
  <c r="L1463" i="2" s="1"/>
  <c r="J1461" i="2" l="1"/>
  <c r="K1462" i="2"/>
  <c r="L1462" i="2" s="1"/>
  <c r="M1463" i="2"/>
  <c r="M1462" i="2" l="1"/>
  <c r="J1460" i="2"/>
  <c r="K1461" i="2"/>
  <c r="L1461" i="2" s="1"/>
  <c r="J1459" i="2" l="1"/>
  <c r="K1460" i="2"/>
  <c r="L1460" i="2" s="1"/>
  <c r="M1461" i="2"/>
  <c r="M1460" i="2" l="1"/>
  <c r="J1458" i="2"/>
  <c r="K1459" i="2"/>
  <c r="L1459" i="2" s="1"/>
  <c r="J1457" i="2" l="1"/>
  <c r="K1458" i="2"/>
  <c r="L1458" i="2" s="1"/>
  <c r="M1459" i="2"/>
  <c r="M1458" i="2" l="1"/>
  <c r="J1456" i="2"/>
  <c r="K1457" i="2"/>
  <c r="L1457" i="2" s="1"/>
  <c r="J1455" i="2" l="1"/>
  <c r="K1456" i="2"/>
  <c r="L1456" i="2" s="1"/>
  <c r="M1456" i="2" s="1"/>
  <c r="M1457" i="2"/>
  <c r="J1454" i="2" l="1"/>
  <c r="K1455" i="2"/>
  <c r="L1455" i="2" s="1"/>
  <c r="M1455" i="2" l="1"/>
  <c r="J1453" i="2"/>
  <c r="K1454" i="2"/>
  <c r="L1454" i="2" s="1"/>
  <c r="M1454" i="2" s="1"/>
  <c r="J1452" i="2" l="1"/>
  <c r="K1453" i="2"/>
  <c r="L1453" i="2" s="1"/>
  <c r="M1453" i="2" s="1"/>
  <c r="J1451" i="2" l="1"/>
  <c r="K1452" i="2"/>
  <c r="L1452" i="2" s="1"/>
  <c r="M1452" i="2" l="1"/>
  <c r="J1450" i="2"/>
  <c r="K1451" i="2"/>
  <c r="L1451" i="2" s="1"/>
  <c r="M1451" i="2" s="1"/>
  <c r="J1449" i="2" l="1"/>
  <c r="K1450" i="2"/>
  <c r="L1450" i="2" s="1"/>
  <c r="M1450" i="2" s="1"/>
  <c r="J1448" i="2" l="1"/>
  <c r="K1449" i="2"/>
  <c r="L1449" i="2" s="1"/>
  <c r="M1449" i="2" l="1"/>
  <c r="J1447" i="2"/>
  <c r="K1448" i="2"/>
  <c r="L1448" i="2" s="1"/>
  <c r="J1446" i="2" l="1"/>
  <c r="K1447" i="2"/>
  <c r="L1447" i="2" s="1"/>
  <c r="M1447" i="2" s="1"/>
  <c r="M1448" i="2"/>
  <c r="J1445" i="2" l="1"/>
  <c r="K1446" i="2"/>
  <c r="L1446" i="2" s="1"/>
  <c r="M1446" i="2" l="1"/>
  <c r="J1444" i="2"/>
  <c r="K1445" i="2"/>
  <c r="L1445" i="2" s="1"/>
  <c r="J1443" i="2" l="1"/>
  <c r="K1444" i="2"/>
  <c r="L1444" i="2" s="1"/>
  <c r="M1444" i="2" s="1"/>
  <c r="M1445" i="2"/>
  <c r="J1442" i="2" l="1"/>
  <c r="K1443" i="2"/>
  <c r="L1443" i="2" s="1"/>
  <c r="M1443" i="2" l="1"/>
  <c r="J1441" i="2"/>
  <c r="K1442" i="2"/>
  <c r="L1442" i="2" s="1"/>
  <c r="M1442" i="2" s="1"/>
  <c r="J1440" i="2" l="1"/>
  <c r="K1441" i="2"/>
  <c r="L1441" i="2" s="1"/>
  <c r="M1441" i="2" l="1"/>
  <c r="J1439" i="2"/>
  <c r="K1440" i="2"/>
  <c r="L1440" i="2" s="1"/>
  <c r="J1438" i="2" l="1"/>
  <c r="K1439" i="2"/>
  <c r="L1439" i="2" s="1"/>
  <c r="M1440" i="2"/>
  <c r="M1439" i="2" l="1"/>
  <c r="J1437" i="2"/>
  <c r="K1438" i="2"/>
  <c r="L1438" i="2" s="1"/>
  <c r="J1436" i="2" l="1"/>
  <c r="K1437" i="2"/>
  <c r="L1437" i="2" s="1"/>
  <c r="M1437" i="2" s="1"/>
  <c r="M1438" i="2"/>
  <c r="J1435" i="2" l="1"/>
  <c r="K1436" i="2"/>
  <c r="L1436" i="2" s="1"/>
  <c r="M1436" i="2" l="1"/>
  <c r="J1434" i="2"/>
  <c r="K1435" i="2"/>
  <c r="L1435" i="2" s="1"/>
  <c r="M1435" i="2" s="1"/>
  <c r="J1433" i="2" l="1"/>
  <c r="K1434" i="2"/>
  <c r="L1434" i="2" s="1"/>
  <c r="M1434" i="2" s="1"/>
  <c r="J1432" i="2" l="1"/>
  <c r="K1433" i="2"/>
  <c r="L1433" i="2" s="1"/>
  <c r="M1433" i="2" l="1"/>
  <c r="J1431" i="2"/>
  <c r="K1432" i="2"/>
  <c r="L1432" i="2" s="1"/>
  <c r="M1432" i="2" s="1"/>
  <c r="J1430" i="2" l="1"/>
  <c r="K1431" i="2"/>
  <c r="L1431" i="2" s="1"/>
  <c r="M1431" i="2" s="1"/>
  <c r="J1429" i="2" l="1"/>
  <c r="K1430" i="2"/>
  <c r="L1430" i="2" s="1"/>
  <c r="M1430" i="2" l="1"/>
  <c r="J1428" i="2"/>
  <c r="K1429" i="2"/>
  <c r="L1429" i="2" s="1"/>
  <c r="M1429" i="2" s="1"/>
  <c r="J1427" i="2" l="1"/>
  <c r="K1428" i="2"/>
  <c r="L1428" i="2" s="1"/>
  <c r="M1428" i="2" l="1"/>
  <c r="J1426" i="2"/>
  <c r="K1427" i="2"/>
  <c r="L1427" i="2" s="1"/>
  <c r="M1427" i="2" s="1"/>
  <c r="J1425" i="2" l="1"/>
  <c r="K1426" i="2"/>
  <c r="L1426" i="2" s="1"/>
  <c r="M1426" i="2" l="1"/>
  <c r="J1424" i="2"/>
  <c r="K1425" i="2"/>
  <c r="L1425" i="2" s="1"/>
  <c r="J1423" i="2" l="1"/>
  <c r="K1424" i="2"/>
  <c r="L1424" i="2" s="1"/>
  <c r="M1425" i="2"/>
  <c r="M1424" i="2" l="1"/>
  <c r="J1422" i="2"/>
  <c r="K1423" i="2"/>
  <c r="L1423" i="2" s="1"/>
  <c r="M1423" i="2" l="1"/>
  <c r="J1421" i="2"/>
  <c r="K1422" i="2"/>
  <c r="L1422" i="2" s="1"/>
  <c r="J1420" i="2" l="1"/>
  <c r="K1421" i="2"/>
  <c r="L1421" i="2" s="1"/>
  <c r="M1421" i="2" s="1"/>
  <c r="M1422" i="2"/>
  <c r="J1419" i="2" l="1"/>
  <c r="K1420" i="2"/>
  <c r="L1420" i="2" s="1"/>
  <c r="M1420" i="2" l="1"/>
  <c r="J1418" i="2"/>
  <c r="K1419" i="2"/>
  <c r="L1419" i="2" s="1"/>
  <c r="M1419" i="2" l="1"/>
  <c r="J1417" i="2"/>
  <c r="K1418" i="2"/>
  <c r="L1418" i="2" s="1"/>
  <c r="J1416" i="2" l="1"/>
  <c r="K1417" i="2"/>
  <c r="L1417" i="2" s="1"/>
  <c r="M1417" i="2" s="1"/>
  <c r="M1418" i="2"/>
  <c r="J1415" i="2" l="1"/>
  <c r="K1416" i="2"/>
  <c r="L1416" i="2" s="1"/>
  <c r="M1416" i="2" l="1"/>
  <c r="J1414" i="2"/>
  <c r="K1415" i="2"/>
  <c r="L1415" i="2" s="1"/>
  <c r="M1415" i="2" s="1"/>
  <c r="J1413" i="2" l="1"/>
  <c r="K1414" i="2"/>
  <c r="L1414" i="2" s="1"/>
  <c r="M1414" i="2" s="1"/>
  <c r="J1412" i="2" l="1"/>
  <c r="K1413" i="2"/>
  <c r="L1413" i="2" s="1"/>
  <c r="M1413" i="2" l="1"/>
  <c r="J1411" i="2"/>
  <c r="K1412" i="2"/>
  <c r="L1412" i="2" s="1"/>
  <c r="M1412" i="2" s="1"/>
  <c r="J1410" i="2" l="1"/>
  <c r="K1411" i="2"/>
  <c r="L1411" i="2" s="1"/>
  <c r="M1411" i="2" l="1"/>
  <c r="J1409" i="2"/>
  <c r="K1410" i="2"/>
  <c r="L1410" i="2" s="1"/>
  <c r="M1410" i="2" l="1"/>
  <c r="J1408" i="2"/>
  <c r="K1409" i="2"/>
  <c r="L1409" i="2" s="1"/>
  <c r="M1409" i="2" s="1"/>
  <c r="J1407" i="2" l="1"/>
  <c r="K1408" i="2"/>
  <c r="L1408" i="2" s="1"/>
  <c r="M1408" i="2" s="1"/>
  <c r="J1406" i="2" l="1"/>
  <c r="K1407" i="2"/>
  <c r="L1407" i="2" s="1"/>
  <c r="M1407" i="2" l="1"/>
  <c r="J1405" i="2"/>
  <c r="K1406" i="2"/>
  <c r="L1406" i="2" s="1"/>
  <c r="M1406" i="2" s="1"/>
  <c r="J1404" i="2" l="1"/>
  <c r="K1405" i="2"/>
  <c r="L1405" i="2" s="1"/>
  <c r="M1405" i="2" l="1"/>
  <c r="J1403" i="2"/>
  <c r="K1404" i="2"/>
  <c r="L1404" i="2" s="1"/>
  <c r="J1402" i="2" l="1"/>
  <c r="K1403" i="2"/>
  <c r="L1403" i="2" s="1"/>
  <c r="M1403" i="2" s="1"/>
  <c r="M1404" i="2"/>
  <c r="J1401" i="2" l="1"/>
  <c r="K1402" i="2"/>
  <c r="L1402" i="2" s="1"/>
  <c r="M1402" i="2" l="1"/>
  <c r="J1400" i="2"/>
  <c r="K1401" i="2"/>
  <c r="L1401" i="2" s="1"/>
  <c r="M1401" i="2" s="1"/>
  <c r="J1399" i="2" l="1"/>
  <c r="K1400" i="2"/>
  <c r="L1400" i="2" s="1"/>
  <c r="M1400" i="2" l="1"/>
  <c r="J1398" i="2"/>
  <c r="K1399" i="2"/>
  <c r="L1399" i="2" s="1"/>
  <c r="M1399" i="2" s="1"/>
  <c r="J1397" i="2" l="1"/>
  <c r="K1398" i="2"/>
  <c r="L1398" i="2" s="1"/>
  <c r="M1398" i="2" l="1"/>
  <c r="J1396" i="2"/>
  <c r="K1397" i="2"/>
  <c r="L1397" i="2" s="1"/>
  <c r="J1395" i="2" l="1"/>
  <c r="K1396" i="2"/>
  <c r="L1396" i="2" s="1"/>
  <c r="M1397" i="2"/>
  <c r="M1396" i="2" l="1"/>
  <c r="J1394" i="2"/>
  <c r="K1395" i="2"/>
  <c r="L1395" i="2" s="1"/>
  <c r="J1393" i="2" l="1"/>
  <c r="K1394" i="2"/>
  <c r="L1394" i="2" s="1"/>
  <c r="M1395" i="2"/>
  <c r="M1394" i="2" l="1"/>
  <c r="J1392" i="2"/>
  <c r="K1393" i="2"/>
  <c r="L1393" i="2" s="1"/>
  <c r="J1391" i="2" l="1"/>
  <c r="K1392" i="2"/>
  <c r="L1392" i="2" s="1"/>
  <c r="M1393" i="2"/>
  <c r="M1392" i="2" l="1"/>
  <c r="J1390" i="2"/>
  <c r="K1391" i="2"/>
  <c r="L1391" i="2" s="1"/>
  <c r="M1391" i="2" l="1"/>
  <c r="J1389" i="2"/>
  <c r="K1390" i="2"/>
  <c r="L1390" i="2" s="1"/>
  <c r="M1390" i="2" s="1"/>
  <c r="J1388" i="2" l="1"/>
  <c r="K1389" i="2"/>
  <c r="L1389" i="2" s="1"/>
  <c r="M1389" i="2" s="1"/>
  <c r="J1387" i="2" l="1"/>
  <c r="K1388" i="2"/>
  <c r="L1388" i="2" s="1"/>
  <c r="M1388" i="2" l="1"/>
  <c r="J1386" i="2"/>
  <c r="K1387" i="2"/>
  <c r="L1387" i="2" s="1"/>
  <c r="M1387" i="2" l="1"/>
  <c r="J1385" i="2"/>
  <c r="K1386" i="2"/>
  <c r="L1386" i="2" s="1"/>
  <c r="M1386" i="2" s="1"/>
  <c r="J1384" i="2" l="1"/>
  <c r="K1385" i="2"/>
  <c r="L1385" i="2" s="1"/>
  <c r="M1385" i="2" l="1"/>
  <c r="J1383" i="2"/>
  <c r="K1384" i="2"/>
  <c r="L1384" i="2" s="1"/>
  <c r="M1384" i="2" l="1"/>
  <c r="J1382" i="2"/>
  <c r="K1383" i="2"/>
  <c r="L1383" i="2" s="1"/>
  <c r="M1383" i="2" s="1"/>
  <c r="J1381" i="2" l="1"/>
  <c r="K1382" i="2"/>
  <c r="L1382" i="2" s="1"/>
  <c r="M1382" i="2" s="1"/>
  <c r="J1380" i="2" l="1"/>
  <c r="K1381" i="2"/>
  <c r="L1381" i="2" s="1"/>
  <c r="M1381" i="2" s="1"/>
  <c r="J1379" i="2" l="1"/>
  <c r="K1380" i="2"/>
  <c r="L1380" i="2" s="1"/>
  <c r="M1380" i="2" l="1"/>
  <c r="J1378" i="2"/>
  <c r="K1379" i="2"/>
  <c r="L1379" i="2" s="1"/>
  <c r="M1379" i="2" s="1"/>
  <c r="J1377" i="2" l="1"/>
  <c r="K1378" i="2"/>
  <c r="L1378" i="2" s="1"/>
  <c r="M1378" i="2" l="1"/>
  <c r="J1376" i="2"/>
  <c r="K1377" i="2"/>
  <c r="L1377" i="2" s="1"/>
  <c r="J1375" i="2" l="1"/>
  <c r="K1376" i="2"/>
  <c r="L1376" i="2" s="1"/>
  <c r="M1376" i="2" s="1"/>
  <c r="M1377" i="2"/>
  <c r="J1374" i="2" l="1"/>
  <c r="K1375" i="2"/>
  <c r="L1375" i="2" s="1"/>
  <c r="M1375" i="2" l="1"/>
  <c r="J1373" i="2"/>
  <c r="K1374" i="2"/>
  <c r="L1374" i="2" s="1"/>
  <c r="M1374" i="2" s="1"/>
  <c r="J1372" i="2" l="1"/>
  <c r="K1373" i="2"/>
  <c r="L1373" i="2" s="1"/>
  <c r="M1373" i="2" s="1"/>
  <c r="J1371" i="2" l="1"/>
  <c r="K1372" i="2"/>
  <c r="L1372" i="2" s="1"/>
  <c r="M1372" i="2" l="1"/>
  <c r="J1370" i="2"/>
  <c r="K1371" i="2"/>
  <c r="L1371" i="2" s="1"/>
  <c r="J1369" i="2" l="1"/>
  <c r="K1370" i="2"/>
  <c r="L1370" i="2" s="1"/>
  <c r="M1371" i="2"/>
  <c r="M1370" i="2" l="1"/>
  <c r="J1368" i="2"/>
  <c r="K1369" i="2"/>
  <c r="L1369" i="2" s="1"/>
  <c r="J1367" i="2" l="1"/>
  <c r="K1368" i="2"/>
  <c r="L1368" i="2" s="1"/>
  <c r="M1368" i="2" s="1"/>
  <c r="M1369" i="2"/>
  <c r="J1366" i="2" l="1"/>
  <c r="K1367" i="2"/>
  <c r="L1367" i="2" s="1"/>
  <c r="M1367" i="2" l="1"/>
  <c r="J1365" i="2"/>
  <c r="K1366" i="2"/>
  <c r="L1366" i="2" s="1"/>
  <c r="J1364" i="2" l="1"/>
  <c r="K1365" i="2"/>
  <c r="L1365" i="2" s="1"/>
  <c r="M1366" i="2"/>
  <c r="M1365" i="2" l="1"/>
  <c r="J1363" i="2"/>
  <c r="K1364" i="2"/>
  <c r="L1364" i="2" s="1"/>
  <c r="J1362" i="2" l="1"/>
  <c r="K1363" i="2"/>
  <c r="L1363" i="2" s="1"/>
  <c r="M1363" i="2" s="1"/>
  <c r="M1364" i="2"/>
  <c r="J1361" i="2" l="1"/>
  <c r="K1362" i="2"/>
  <c r="L1362" i="2" s="1"/>
  <c r="M1362" i="2" l="1"/>
  <c r="J1360" i="2"/>
  <c r="K1361" i="2"/>
  <c r="L1361" i="2" s="1"/>
  <c r="M1361" i="2" s="1"/>
  <c r="J1359" i="2" l="1"/>
  <c r="K1360" i="2"/>
  <c r="L1360" i="2" s="1"/>
  <c r="M1360" i="2" s="1"/>
  <c r="J1358" i="2" l="1"/>
  <c r="K1359" i="2"/>
  <c r="L1359" i="2" s="1"/>
  <c r="M1359" i="2" l="1"/>
  <c r="J1357" i="2"/>
  <c r="K1358" i="2"/>
  <c r="L1358" i="2" s="1"/>
  <c r="J1356" i="2" l="1"/>
  <c r="K1357" i="2"/>
  <c r="L1357" i="2" s="1"/>
  <c r="M1358" i="2"/>
  <c r="M1357" i="2" l="1"/>
  <c r="J1355" i="2"/>
  <c r="K1356" i="2"/>
  <c r="L1356" i="2" s="1"/>
  <c r="J1354" i="2" l="1"/>
  <c r="K1355" i="2"/>
  <c r="L1355" i="2" s="1"/>
  <c r="M1356" i="2"/>
  <c r="M1355" i="2" l="1"/>
  <c r="J1353" i="2"/>
  <c r="K1354" i="2"/>
  <c r="L1354" i="2" s="1"/>
  <c r="M1354" i="2" l="1"/>
  <c r="J1352" i="2"/>
  <c r="K1353" i="2"/>
  <c r="L1353" i="2" s="1"/>
  <c r="M1353" i="2" s="1"/>
  <c r="J1351" i="2" l="1"/>
  <c r="K1352" i="2"/>
  <c r="L1352" i="2" s="1"/>
  <c r="M1352" i="2" l="1"/>
  <c r="J1350" i="2"/>
  <c r="K1351" i="2"/>
  <c r="L1351" i="2" s="1"/>
  <c r="M1351" i="2" l="1"/>
  <c r="J1349" i="2"/>
  <c r="K1350" i="2"/>
  <c r="L1350" i="2" s="1"/>
  <c r="M1350" i="2" s="1"/>
  <c r="J1348" i="2" l="1"/>
  <c r="K1349" i="2"/>
  <c r="L1349" i="2" s="1"/>
  <c r="M1349" i="2" s="1"/>
  <c r="J1347" i="2" l="1"/>
  <c r="K1348" i="2"/>
  <c r="L1348" i="2" s="1"/>
  <c r="M1348" i="2" l="1"/>
  <c r="J1346" i="2"/>
  <c r="K1347" i="2"/>
  <c r="L1347" i="2" s="1"/>
  <c r="J1345" i="2" l="1"/>
  <c r="K1346" i="2"/>
  <c r="L1346" i="2" s="1"/>
  <c r="M1347" i="2"/>
  <c r="M1346" i="2" l="1"/>
  <c r="J1344" i="2"/>
  <c r="K1345" i="2"/>
  <c r="L1345" i="2" s="1"/>
  <c r="M1345" i="2" l="1"/>
  <c r="J1343" i="2"/>
  <c r="K1344" i="2"/>
  <c r="L1344" i="2" s="1"/>
  <c r="M1344" i="2" l="1"/>
  <c r="J1342" i="2"/>
  <c r="K1343" i="2"/>
  <c r="L1343" i="2" s="1"/>
  <c r="J1341" i="2" l="1"/>
  <c r="K1342" i="2"/>
  <c r="L1342" i="2" s="1"/>
  <c r="M1343" i="2"/>
  <c r="M1342" i="2" l="1"/>
  <c r="J1340" i="2"/>
  <c r="K1341" i="2"/>
  <c r="L1341" i="2" s="1"/>
  <c r="M1341" i="2" l="1"/>
  <c r="J1339" i="2"/>
  <c r="K1340" i="2"/>
  <c r="L1340" i="2" s="1"/>
  <c r="M1340" i="2" s="1"/>
  <c r="J1338" i="2" l="1"/>
  <c r="K1339" i="2"/>
  <c r="L1339" i="2" s="1"/>
  <c r="M1339" i="2" s="1"/>
  <c r="J1337" i="2" l="1"/>
  <c r="K1338" i="2"/>
  <c r="L1338" i="2" s="1"/>
  <c r="J1336" i="2" l="1"/>
  <c r="K1337" i="2"/>
  <c r="L1337" i="2" s="1"/>
  <c r="M1338" i="2"/>
  <c r="M1337" i="2" l="1"/>
  <c r="J1335" i="2"/>
  <c r="K1336" i="2"/>
  <c r="L1336" i="2" s="1"/>
  <c r="M1336" i="2" l="1"/>
  <c r="J1334" i="2"/>
  <c r="K1335" i="2"/>
  <c r="L1335" i="2" s="1"/>
  <c r="J1333" i="2" l="1"/>
  <c r="K1334" i="2"/>
  <c r="L1334" i="2" s="1"/>
  <c r="M1335" i="2"/>
  <c r="M1334" i="2" l="1"/>
  <c r="J1332" i="2"/>
  <c r="K1333" i="2"/>
  <c r="L1333" i="2" s="1"/>
  <c r="J1331" i="2" l="1"/>
  <c r="K1332" i="2"/>
  <c r="L1332" i="2" s="1"/>
  <c r="M1332" i="2" s="1"/>
  <c r="M1333" i="2"/>
  <c r="J1330" i="2" l="1"/>
  <c r="K1331" i="2"/>
  <c r="L1331" i="2" s="1"/>
  <c r="M1331" i="2" l="1"/>
  <c r="J1329" i="2"/>
  <c r="K1330" i="2"/>
  <c r="L1330" i="2" s="1"/>
  <c r="M1330" i="2" s="1"/>
  <c r="J1328" i="2" l="1"/>
  <c r="K1329" i="2"/>
  <c r="L1329" i="2" s="1"/>
  <c r="M1329" i="2" s="1"/>
  <c r="J1327" i="2" l="1"/>
  <c r="K1328" i="2"/>
  <c r="L1328" i="2" s="1"/>
  <c r="M1328" i="2" l="1"/>
  <c r="J1326" i="2"/>
  <c r="K1327" i="2"/>
  <c r="L1327" i="2" s="1"/>
  <c r="J1325" i="2" l="1"/>
  <c r="K1326" i="2"/>
  <c r="L1326" i="2" s="1"/>
  <c r="M1326" i="2" s="1"/>
  <c r="M1327" i="2"/>
  <c r="J1324" i="2" l="1"/>
  <c r="K1325" i="2"/>
  <c r="L1325" i="2" s="1"/>
  <c r="M1325" i="2" l="1"/>
  <c r="J1323" i="2"/>
  <c r="K1324" i="2"/>
  <c r="L1324" i="2" s="1"/>
  <c r="M1324" i="2" s="1"/>
  <c r="J1322" i="2" l="1"/>
  <c r="K1323" i="2"/>
  <c r="L1323" i="2" s="1"/>
  <c r="M1323" i="2" l="1"/>
  <c r="J1321" i="2"/>
  <c r="K1322" i="2"/>
  <c r="L1322" i="2" s="1"/>
  <c r="J1320" i="2" l="1"/>
  <c r="K1321" i="2"/>
  <c r="L1321" i="2" s="1"/>
  <c r="M1321" i="2" s="1"/>
  <c r="M1322" i="2"/>
  <c r="J1319" i="2" l="1"/>
  <c r="K1320" i="2"/>
  <c r="L1320" i="2" s="1"/>
  <c r="J1318" i="2" l="1"/>
  <c r="K1319" i="2"/>
  <c r="L1319" i="2" s="1"/>
  <c r="M1319" i="2" s="1"/>
  <c r="M1320" i="2"/>
  <c r="J1317" i="2" l="1"/>
  <c r="K1318" i="2"/>
  <c r="L1318" i="2" s="1"/>
  <c r="M1318" i="2" l="1"/>
  <c r="J1316" i="2"/>
  <c r="K1317" i="2"/>
  <c r="L1317" i="2" s="1"/>
  <c r="M1317" i="2" s="1"/>
  <c r="J1315" i="2" l="1"/>
  <c r="K1316" i="2"/>
  <c r="L1316" i="2" s="1"/>
  <c r="M1316" i="2" l="1"/>
  <c r="J1314" i="2"/>
  <c r="K1315" i="2"/>
  <c r="L1315" i="2" s="1"/>
  <c r="M1315" i="2" s="1"/>
  <c r="J1313" i="2" l="1"/>
  <c r="K1314" i="2"/>
  <c r="L1314" i="2" s="1"/>
  <c r="M1314" i="2" l="1"/>
  <c r="J1312" i="2"/>
  <c r="K1313" i="2"/>
  <c r="L1313" i="2" s="1"/>
  <c r="J1311" i="2" l="1"/>
  <c r="K1312" i="2"/>
  <c r="L1312" i="2" s="1"/>
  <c r="M1313" i="2"/>
  <c r="M1312" i="2" l="1"/>
  <c r="J1310" i="2"/>
  <c r="K1311" i="2"/>
  <c r="L1311" i="2" s="1"/>
  <c r="M1311" i="2" l="1"/>
  <c r="J1309" i="2"/>
  <c r="K1310" i="2"/>
  <c r="L1310" i="2" s="1"/>
  <c r="M1310" i="2" s="1"/>
  <c r="J1308" i="2" l="1"/>
  <c r="K1309" i="2"/>
  <c r="L1309" i="2" s="1"/>
  <c r="M1309" i="2" s="1"/>
  <c r="J1307" i="2" l="1"/>
  <c r="K1308" i="2"/>
  <c r="L1308" i="2" s="1"/>
  <c r="M1308" i="2" s="1"/>
  <c r="J1306" i="2" l="1"/>
  <c r="K1307" i="2"/>
  <c r="L1307" i="2" s="1"/>
  <c r="M1307" i="2" l="1"/>
  <c r="J1305" i="2"/>
  <c r="K1306" i="2"/>
  <c r="L1306" i="2" s="1"/>
  <c r="J1304" i="2" l="1"/>
  <c r="K1305" i="2"/>
  <c r="L1305" i="2" s="1"/>
  <c r="M1306" i="2"/>
  <c r="M1305" i="2" l="1"/>
  <c r="J1303" i="2"/>
  <c r="K1304" i="2"/>
  <c r="L1304" i="2" s="1"/>
  <c r="J1302" i="2" l="1"/>
  <c r="K1303" i="2"/>
  <c r="L1303" i="2" s="1"/>
  <c r="M1304" i="2"/>
  <c r="M1303" i="2" l="1"/>
  <c r="J1301" i="2"/>
  <c r="K1302" i="2"/>
  <c r="L1302" i="2" s="1"/>
  <c r="M1302" i="2" l="1"/>
  <c r="J1300" i="2"/>
  <c r="K1301" i="2"/>
  <c r="L1301" i="2" s="1"/>
  <c r="M1301" i="2" s="1"/>
  <c r="J1299" i="2" l="1"/>
  <c r="K1300" i="2"/>
  <c r="L1300" i="2" s="1"/>
  <c r="M1300" i="2" s="1"/>
  <c r="J1298" i="2" l="1"/>
  <c r="K1299" i="2"/>
  <c r="L1299" i="2" s="1"/>
  <c r="J1297" i="2" l="1"/>
  <c r="K1298" i="2"/>
  <c r="L1298" i="2" s="1"/>
  <c r="M1299" i="2"/>
  <c r="M1298" i="2" l="1"/>
  <c r="J1296" i="2"/>
  <c r="K1297" i="2"/>
  <c r="L1297" i="2" s="1"/>
  <c r="J1295" i="2" l="1"/>
  <c r="K1296" i="2"/>
  <c r="L1296" i="2" s="1"/>
  <c r="M1296" i="2" s="1"/>
  <c r="M1297" i="2"/>
  <c r="J1294" i="2" l="1"/>
  <c r="K1295" i="2"/>
  <c r="L1295" i="2" s="1"/>
  <c r="M1295" i="2" l="1"/>
  <c r="J1293" i="2"/>
  <c r="K1294" i="2"/>
  <c r="L1294" i="2" s="1"/>
  <c r="M1294" i="2" s="1"/>
  <c r="J1292" i="2" l="1"/>
  <c r="K1293" i="2"/>
  <c r="L1293" i="2" s="1"/>
  <c r="M1293" i="2" l="1"/>
  <c r="J1291" i="2"/>
  <c r="K1292" i="2"/>
  <c r="L1292" i="2" s="1"/>
  <c r="J1290" i="2" l="1"/>
  <c r="K1291" i="2"/>
  <c r="L1291" i="2" s="1"/>
  <c r="M1291" i="2" s="1"/>
  <c r="M1292" i="2"/>
  <c r="J1289" i="2" l="1"/>
  <c r="K1290" i="2"/>
  <c r="L1290" i="2" s="1"/>
  <c r="M1290" i="2" l="1"/>
  <c r="J1288" i="2"/>
  <c r="K1289" i="2"/>
  <c r="L1289" i="2" s="1"/>
  <c r="M1289" i="2" s="1"/>
  <c r="J1287" i="2" l="1"/>
  <c r="K1288" i="2"/>
  <c r="L1288" i="2" s="1"/>
  <c r="M1288" i="2" s="1"/>
  <c r="J1286" i="2" l="1"/>
  <c r="K1287" i="2"/>
  <c r="L1287" i="2" s="1"/>
  <c r="M1287" i="2" l="1"/>
  <c r="J1285" i="2"/>
  <c r="K1286" i="2"/>
  <c r="L1286" i="2" s="1"/>
  <c r="M1286" i="2" s="1"/>
  <c r="J1284" i="2" l="1"/>
  <c r="K1285" i="2"/>
  <c r="L1285" i="2" s="1"/>
  <c r="M1285" i="2" l="1"/>
  <c r="J1283" i="2"/>
  <c r="K1284" i="2"/>
  <c r="L1284" i="2" s="1"/>
  <c r="J1282" i="2" l="1"/>
  <c r="K1283" i="2"/>
  <c r="L1283" i="2" s="1"/>
  <c r="M1284" i="2"/>
  <c r="M1283" i="2" l="1"/>
  <c r="J1281" i="2"/>
  <c r="K1282" i="2"/>
  <c r="L1282" i="2" s="1"/>
  <c r="J1280" i="2" l="1"/>
  <c r="K1281" i="2"/>
  <c r="L1281" i="2" s="1"/>
  <c r="M1282" i="2"/>
  <c r="M1281" i="2" l="1"/>
  <c r="J1279" i="2"/>
  <c r="K1280" i="2"/>
  <c r="L1280" i="2" s="1"/>
  <c r="J1278" i="2" l="1"/>
  <c r="K1279" i="2"/>
  <c r="L1279" i="2" s="1"/>
  <c r="M1279" i="2" s="1"/>
  <c r="M1280" i="2"/>
  <c r="J1277" i="2" l="1"/>
  <c r="K1278" i="2"/>
  <c r="L1278" i="2" s="1"/>
  <c r="M1278" i="2" l="1"/>
  <c r="J1276" i="2"/>
  <c r="K1277" i="2"/>
  <c r="L1277" i="2" s="1"/>
  <c r="J1275" i="2" l="1"/>
  <c r="K1276" i="2"/>
  <c r="L1276" i="2" s="1"/>
  <c r="M1277" i="2"/>
  <c r="M1276" i="2" l="1"/>
  <c r="J1274" i="2"/>
  <c r="K1275" i="2"/>
  <c r="L1275" i="2" s="1"/>
  <c r="J1273" i="2" l="1"/>
  <c r="K1274" i="2"/>
  <c r="L1274" i="2" s="1"/>
  <c r="M1275" i="2"/>
  <c r="M1274" i="2" l="1"/>
  <c r="J1272" i="2"/>
  <c r="K1273" i="2"/>
  <c r="L1273" i="2" s="1"/>
  <c r="J1271" i="2" l="1"/>
  <c r="K1272" i="2"/>
  <c r="L1272" i="2" s="1"/>
  <c r="M1273" i="2"/>
  <c r="M1272" i="2" l="1"/>
  <c r="J1270" i="2"/>
  <c r="K1271" i="2"/>
  <c r="L1271" i="2" s="1"/>
  <c r="J1269" i="2" l="1"/>
  <c r="K1270" i="2"/>
  <c r="L1270" i="2" s="1"/>
  <c r="M1271" i="2"/>
  <c r="M1270" i="2" l="1"/>
  <c r="J1268" i="2"/>
  <c r="K1269" i="2"/>
  <c r="L1269" i="2" s="1"/>
  <c r="J1267" i="2" l="1"/>
  <c r="K1268" i="2"/>
  <c r="L1268" i="2" s="1"/>
  <c r="M1269" i="2"/>
  <c r="M1268" i="2" l="1"/>
  <c r="J1266" i="2"/>
  <c r="K1267" i="2"/>
  <c r="L1267" i="2" s="1"/>
  <c r="M1267" i="2" l="1"/>
  <c r="J1265" i="2"/>
  <c r="K1266" i="2"/>
  <c r="L1266" i="2" s="1"/>
  <c r="M1266" i="2" s="1"/>
  <c r="J1264" i="2" l="1"/>
  <c r="K1265" i="2"/>
  <c r="L1265" i="2" s="1"/>
  <c r="M1265" i="2" s="1"/>
  <c r="J1263" i="2" l="1"/>
  <c r="K1264" i="2"/>
  <c r="L1264" i="2" s="1"/>
  <c r="M1264" i="2" s="1"/>
  <c r="J1262" i="2" l="1"/>
  <c r="K1263" i="2"/>
  <c r="L1263" i="2" s="1"/>
  <c r="M1263" i="2" l="1"/>
  <c r="J1261" i="2"/>
  <c r="K1262" i="2"/>
  <c r="L1262" i="2" s="1"/>
  <c r="J1260" i="2" l="1"/>
  <c r="K1261" i="2"/>
  <c r="L1261" i="2" s="1"/>
  <c r="M1261" i="2" s="1"/>
  <c r="M1262" i="2"/>
  <c r="J1259" i="2" l="1"/>
  <c r="K1260" i="2"/>
  <c r="L1260" i="2" s="1"/>
  <c r="M1260" i="2" l="1"/>
  <c r="J1258" i="2"/>
  <c r="K1259" i="2"/>
  <c r="L1259" i="2" s="1"/>
  <c r="J1257" i="2" l="1"/>
  <c r="K1258" i="2"/>
  <c r="L1258" i="2" s="1"/>
  <c r="M1259" i="2"/>
  <c r="M1258" i="2" l="1"/>
  <c r="J1256" i="2"/>
  <c r="K1257" i="2"/>
  <c r="L1257" i="2" s="1"/>
  <c r="J1255" i="2" l="1"/>
  <c r="K1256" i="2"/>
  <c r="L1256" i="2" s="1"/>
  <c r="M1256" i="2" s="1"/>
  <c r="M1257" i="2"/>
  <c r="J1254" i="2" l="1"/>
  <c r="K1255" i="2"/>
  <c r="L1255" i="2" s="1"/>
  <c r="J1253" i="2" l="1"/>
  <c r="K1254" i="2"/>
  <c r="L1254" i="2" s="1"/>
  <c r="M1254" i="2" s="1"/>
  <c r="M1255" i="2"/>
  <c r="J1252" i="2" l="1"/>
  <c r="K1253" i="2"/>
  <c r="L1253" i="2" s="1"/>
  <c r="M1253" i="2" l="1"/>
  <c r="J1251" i="2"/>
  <c r="K1252" i="2"/>
  <c r="L1252" i="2" s="1"/>
  <c r="M1252" i="2" s="1"/>
  <c r="J1250" i="2" l="1"/>
  <c r="K1251" i="2"/>
  <c r="L1251" i="2" s="1"/>
  <c r="J1249" i="2" l="1"/>
  <c r="K1250" i="2"/>
  <c r="L1250" i="2" s="1"/>
  <c r="M1250" i="2" s="1"/>
  <c r="M1251" i="2"/>
  <c r="J1248" i="2" l="1"/>
  <c r="K1249" i="2"/>
  <c r="L1249" i="2" s="1"/>
  <c r="M1249" i="2" l="1"/>
  <c r="J1247" i="2"/>
  <c r="K1248" i="2"/>
  <c r="L1248" i="2" s="1"/>
  <c r="J1246" i="2" l="1"/>
  <c r="K1247" i="2"/>
  <c r="L1247" i="2" s="1"/>
  <c r="M1248" i="2"/>
  <c r="M1247" i="2" l="1"/>
  <c r="J1245" i="2"/>
  <c r="K1246" i="2"/>
  <c r="L1246" i="2" s="1"/>
  <c r="J1244" i="2" l="1"/>
  <c r="K1245" i="2"/>
  <c r="L1245" i="2" s="1"/>
  <c r="M1245" i="2" s="1"/>
  <c r="M1246" i="2"/>
  <c r="J1243" i="2" l="1"/>
  <c r="K1244" i="2"/>
  <c r="L1244" i="2" s="1"/>
  <c r="J1242" i="2" l="1"/>
  <c r="K1243" i="2"/>
  <c r="L1243" i="2" s="1"/>
  <c r="M1244" i="2"/>
  <c r="M1243" i="2" l="1"/>
  <c r="J1241" i="2"/>
  <c r="K1242" i="2"/>
  <c r="L1242" i="2" s="1"/>
  <c r="J1240" i="2" l="1"/>
  <c r="K1241" i="2"/>
  <c r="L1241" i="2" s="1"/>
  <c r="M1242" i="2"/>
  <c r="M1241" i="2" l="1"/>
  <c r="J1239" i="2"/>
  <c r="K1240" i="2"/>
  <c r="L1240" i="2" s="1"/>
  <c r="J1238" i="2" l="1"/>
  <c r="K1239" i="2"/>
  <c r="L1239" i="2" s="1"/>
  <c r="M1240" i="2"/>
  <c r="M1239" i="2" l="1"/>
  <c r="J1237" i="2"/>
  <c r="K1238" i="2"/>
  <c r="L1238" i="2" s="1"/>
  <c r="M1238" i="2" l="1"/>
  <c r="J1236" i="2"/>
  <c r="K1237" i="2"/>
  <c r="L1237" i="2" s="1"/>
  <c r="M1237" i="2" s="1"/>
  <c r="J1235" i="2" l="1"/>
  <c r="K1236" i="2"/>
  <c r="L1236" i="2" s="1"/>
  <c r="M1236" i="2" s="1"/>
  <c r="J1234" i="2" l="1"/>
  <c r="K1235" i="2"/>
  <c r="L1235" i="2" s="1"/>
  <c r="J1233" i="2" l="1"/>
  <c r="K1234" i="2"/>
  <c r="L1234" i="2" s="1"/>
  <c r="M1234" i="2" s="1"/>
  <c r="M1235" i="2"/>
  <c r="J1232" i="2" l="1"/>
  <c r="K1233" i="2"/>
  <c r="L1233" i="2" s="1"/>
  <c r="M1233" i="2" l="1"/>
  <c r="J1231" i="2"/>
  <c r="K1232" i="2"/>
  <c r="L1232" i="2" s="1"/>
  <c r="J1230" i="2" l="1"/>
  <c r="K1231" i="2"/>
  <c r="L1231" i="2" s="1"/>
  <c r="M1231" i="2" s="1"/>
  <c r="M1232" i="2"/>
  <c r="J1229" i="2" l="1"/>
  <c r="K1230" i="2"/>
  <c r="L1230" i="2" s="1"/>
  <c r="M1230" i="2" l="1"/>
  <c r="J1228" i="2"/>
  <c r="K1229" i="2"/>
  <c r="L1229" i="2" s="1"/>
  <c r="M1229" i="2" s="1"/>
  <c r="J1227" i="2" l="1"/>
  <c r="K1228" i="2"/>
  <c r="L1228" i="2" s="1"/>
  <c r="J1226" i="2" l="1"/>
  <c r="K1227" i="2"/>
  <c r="L1227" i="2" s="1"/>
  <c r="M1228" i="2"/>
  <c r="M1227" i="2" l="1"/>
  <c r="J1225" i="2"/>
  <c r="K1226" i="2"/>
  <c r="L1226" i="2" s="1"/>
  <c r="J1224" i="2" l="1"/>
  <c r="K1225" i="2"/>
  <c r="L1225" i="2" s="1"/>
  <c r="M1225" i="2" s="1"/>
  <c r="M1226" i="2"/>
  <c r="J1223" i="2" l="1"/>
  <c r="K1224" i="2"/>
  <c r="L1224" i="2" s="1"/>
  <c r="M1224" i="2" l="1"/>
  <c r="J1222" i="2"/>
  <c r="K1223" i="2"/>
  <c r="L1223" i="2" s="1"/>
  <c r="M1223" i="2" s="1"/>
  <c r="J1221" i="2" l="1"/>
  <c r="K1222" i="2"/>
  <c r="L1222" i="2" s="1"/>
  <c r="M1222" i="2" l="1"/>
  <c r="J1220" i="2"/>
  <c r="K1221" i="2"/>
  <c r="L1221" i="2" s="1"/>
  <c r="M1221" i="2" l="1"/>
  <c r="J1219" i="2"/>
  <c r="K1220" i="2"/>
  <c r="L1220" i="2" s="1"/>
  <c r="M1220" i="2" s="1"/>
  <c r="J1218" i="2" l="1"/>
  <c r="K1219" i="2"/>
  <c r="L1219" i="2" s="1"/>
  <c r="M1219" i="2" s="1"/>
  <c r="J1217" i="2" l="1"/>
  <c r="K1218" i="2"/>
  <c r="L1218" i="2" s="1"/>
  <c r="J1216" i="2" l="1"/>
  <c r="K1217" i="2"/>
  <c r="L1217" i="2" s="1"/>
  <c r="M1218" i="2"/>
  <c r="J1215" i="2" l="1"/>
  <c r="K1216" i="2"/>
  <c r="L1216" i="2" s="1"/>
  <c r="M1216" i="2" s="1"/>
  <c r="M1217" i="2"/>
  <c r="J1214" i="2" l="1"/>
  <c r="K1215" i="2"/>
  <c r="L1215" i="2" s="1"/>
  <c r="M1215" i="2" l="1"/>
  <c r="J1213" i="2"/>
  <c r="K1214" i="2"/>
  <c r="L1214" i="2" s="1"/>
  <c r="J1212" i="2" l="1"/>
  <c r="K1213" i="2"/>
  <c r="L1213" i="2" s="1"/>
  <c r="M1213" i="2" s="1"/>
  <c r="M1214" i="2"/>
  <c r="J1211" i="2" l="1"/>
  <c r="K1212" i="2"/>
  <c r="L1212" i="2" s="1"/>
  <c r="M1212" i="2" l="1"/>
  <c r="J1210" i="2"/>
  <c r="K1211" i="2"/>
  <c r="L1211" i="2" s="1"/>
  <c r="M1211" i="2" s="1"/>
  <c r="J1209" i="2" l="1"/>
  <c r="K1210" i="2"/>
  <c r="L1210" i="2" s="1"/>
  <c r="M1210" i="2" s="1"/>
  <c r="J1208" i="2" l="1"/>
  <c r="K1209" i="2"/>
  <c r="L1209" i="2" s="1"/>
  <c r="J1207" i="2" l="1"/>
  <c r="K1208" i="2"/>
  <c r="L1208" i="2" s="1"/>
  <c r="M1208" i="2" s="1"/>
  <c r="M1209" i="2"/>
  <c r="J1206" i="2" l="1"/>
  <c r="K1207" i="2"/>
  <c r="L1207" i="2" s="1"/>
  <c r="M1207" i="2" l="1"/>
  <c r="J1205" i="2"/>
  <c r="K1206" i="2"/>
  <c r="L1206" i="2" s="1"/>
  <c r="M1206" i="2" s="1"/>
  <c r="J1204" i="2" l="1"/>
  <c r="K1205" i="2"/>
  <c r="L1205" i="2" s="1"/>
  <c r="M1205" i="2" l="1"/>
  <c r="J1203" i="2"/>
  <c r="K1204" i="2"/>
  <c r="L1204" i="2" s="1"/>
  <c r="M1204" i="2" s="1"/>
  <c r="J1202" i="2" l="1"/>
  <c r="K1203" i="2"/>
  <c r="L1203" i="2" s="1"/>
  <c r="M1203" i="2" l="1"/>
  <c r="J1201" i="2"/>
  <c r="K1202" i="2"/>
  <c r="L1202" i="2" s="1"/>
  <c r="J1200" i="2" l="1"/>
  <c r="K1201" i="2"/>
  <c r="L1201" i="2" s="1"/>
  <c r="M1202" i="2"/>
  <c r="M1201" i="2" l="1"/>
  <c r="J1199" i="2"/>
  <c r="K1200" i="2"/>
  <c r="L1200" i="2" s="1"/>
  <c r="J1198" i="2" l="1"/>
  <c r="K1199" i="2"/>
  <c r="L1199" i="2" s="1"/>
  <c r="M1200" i="2"/>
  <c r="M1199" i="2" l="1"/>
  <c r="J1197" i="2"/>
  <c r="K1198" i="2"/>
  <c r="L1198" i="2" s="1"/>
  <c r="M1198" i="2" l="1"/>
  <c r="J1196" i="2"/>
  <c r="K1197" i="2"/>
  <c r="L1197" i="2" s="1"/>
  <c r="M1197" i="2" s="1"/>
  <c r="J1195" i="2" l="1"/>
  <c r="K1196" i="2"/>
  <c r="L1196" i="2" s="1"/>
  <c r="M1196" i="2" l="1"/>
  <c r="J1194" i="2"/>
  <c r="K1195" i="2"/>
  <c r="L1195" i="2" s="1"/>
  <c r="J1193" i="2" l="1"/>
  <c r="K1194" i="2"/>
  <c r="L1194" i="2" s="1"/>
  <c r="M1194" i="2" s="1"/>
  <c r="M1195" i="2"/>
  <c r="J1192" i="2" l="1"/>
  <c r="K1193" i="2"/>
  <c r="L1193" i="2" s="1"/>
  <c r="M1193" i="2" l="1"/>
  <c r="J1191" i="2"/>
  <c r="K1192" i="2"/>
  <c r="L1192" i="2" s="1"/>
  <c r="M1192" i="2" l="1"/>
  <c r="J1190" i="2"/>
  <c r="K1191" i="2"/>
  <c r="L1191" i="2" s="1"/>
  <c r="M1191" i="2" l="1"/>
  <c r="J1189" i="2"/>
  <c r="K1190" i="2"/>
  <c r="L1190" i="2" s="1"/>
  <c r="M1190" i="2" s="1"/>
  <c r="J1188" i="2" l="1"/>
  <c r="K1189" i="2"/>
  <c r="L1189" i="2" s="1"/>
  <c r="M1189" i="2" l="1"/>
  <c r="J1187" i="2"/>
  <c r="K1188" i="2"/>
  <c r="L1188" i="2" s="1"/>
  <c r="J1186" i="2" l="1"/>
  <c r="K1187" i="2"/>
  <c r="L1187" i="2" s="1"/>
  <c r="M1188" i="2"/>
  <c r="M1187" i="2" l="1"/>
  <c r="J1185" i="2"/>
  <c r="K1186" i="2"/>
  <c r="L1186" i="2" s="1"/>
  <c r="J1184" i="2" l="1"/>
  <c r="K1185" i="2"/>
  <c r="L1185" i="2" s="1"/>
  <c r="M1185" i="2" s="1"/>
  <c r="M1186" i="2"/>
  <c r="J1183" i="2" l="1"/>
  <c r="K1184" i="2"/>
  <c r="L1184" i="2" s="1"/>
  <c r="M1184" i="2" l="1"/>
  <c r="J1182" i="2"/>
  <c r="K1183" i="2"/>
  <c r="L1183" i="2" s="1"/>
  <c r="M1183" i="2" s="1"/>
  <c r="J1181" i="2" l="1"/>
  <c r="K1182" i="2"/>
  <c r="L1182" i="2" s="1"/>
  <c r="M1182" i="2" s="1"/>
  <c r="J1180" i="2" l="1"/>
  <c r="K1181" i="2"/>
  <c r="L1181" i="2" s="1"/>
  <c r="M1181" i="2" s="1"/>
  <c r="J1179" i="2" l="1"/>
  <c r="K1180" i="2"/>
  <c r="L1180" i="2" s="1"/>
  <c r="M1180" i="2" l="1"/>
  <c r="J1178" i="2"/>
  <c r="K1179" i="2"/>
  <c r="L1179" i="2" s="1"/>
  <c r="M1179" i="2" s="1"/>
  <c r="J1177" i="2" l="1"/>
  <c r="K1178" i="2"/>
  <c r="L1178" i="2" s="1"/>
  <c r="M1178" i="2" s="1"/>
  <c r="J1176" i="2" l="1"/>
  <c r="K1177" i="2"/>
  <c r="L1177" i="2" s="1"/>
  <c r="M1177" i="2" l="1"/>
  <c r="J1175" i="2"/>
  <c r="K1176" i="2"/>
  <c r="L1176" i="2" s="1"/>
  <c r="M1176" i="2" s="1"/>
  <c r="J1174" i="2" l="1"/>
  <c r="K1175" i="2"/>
  <c r="L1175" i="2" s="1"/>
  <c r="M1175" i="2" l="1"/>
  <c r="J1173" i="2"/>
  <c r="K1174" i="2"/>
  <c r="L1174" i="2" s="1"/>
  <c r="J1172" i="2" l="1"/>
  <c r="K1173" i="2"/>
  <c r="L1173" i="2" s="1"/>
  <c r="M1173" i="2" s="1"/>
  <c r="M1174" i="2"/>
  <c r="J1171" i="2" l="1"/>
  <c r="K1172" i="2"/>
  <c r="L1172" i="2" s="1"/>
  <c r="M1172" i="2" l="1"/>
  <c r="J1170" i="2"/>
  <c r="K1171" i="2"/>
  <c r="L1171" i="2" s="1"/>
  <c r="M1171" i="2" s="1"/>
  <c r="J1169" i="2" l="1"/>
  <c r="K1170" i="2"/>
  <c r="L1170" i="2" s="1"/>
  <c r="M1170" i="2" s="1"/>
  <c r="J1168" i="2" l="1"/>
  <c r="K1169" i="2"/>
  <c r="L1169" i="2" s="1"/>
  <c r="M1169" i="2" l="1"/>
  <c r="J1167" i="2"/>
  <c r="K1168" i="2"/>
  <c r="L1168" i="2" s="1"/>
  <c r="M1168" i="2" s="1"/>
  <c r="J1166" i="2" l="1"/>
  <c r="K1167" i="2"/>
  <c r="L1167" i="2" s="1"/>
  <c r="M1167" i="2" l="1"/>
  <c r="J1165" i="2"/>
  <c r="K1166" i="2"/>
  <c r="L1166" i="2" s="1"/>
  <c r="J1164" i="2" l="1"/>
  <c r="K1165" i="2"/>
  <c r="L1165" i="2" s="1"/>
  <c r="M1166" i="2"/>
  <c r="M1165" i="2" l="1"/>
  <c r="J1163" i="2"/>
  <c r="K1164" i="2"/>
  <c r="L1164" i="2" s="1"/>
  <c r="J1162" i="2" l="1"/>
  <c r="K1163" i="2"/>
  <c r="L1163" i="2" s="1"/>
  <c r="M1163" i="2" s="1"/>
  <c r="M1164" i="2"/>
  <c r="J1161" i="2" l="1"/>
  <c r="K1162" i="2"/>
  <c r="L1162" i="2" s="1"/>
  <c r="M1162" i="2" l="1"/>
  <c r="J1160" i="2"/>
  <c r="K1161" i="2"/>
  <c r="L1161" i="2" s="1"/>
  <c r="M1161" i="2" s="1"/>
  <c r="J1159" i="2" l="1"/>
  <c r="K1160" i="2"/>
  <c r="L1160" i="2" s="1"/>
  <c r="M1160" i="2" l="1"/>
  <c r="J1158" i="2"/>
  <c r="K1159" i="2"/>
  <c r="L1159" i="2" s="1"/>
  <c r="J1157" i="2" l="1"/>
  <c r="K1158" i="2"/>
  <c r="L1158" i="2" s="1"/>
  <c r="M1158" i="2" s="1"/>
  <c r="M1159" i="2"/>
  <c r="J1156" i="2" l="1"/>
  <c r="K1157" i="2"/>
  <c r="L1157" i="2" s="1"/>
  <c r="M1157" i="2" l="1"/>
  <c r="J1155" i="2"/>
  <c r="K1156" i="2"/>
  <c r="L1156" i="2" s="1"/>
  <c r="M1156" i="2" s="1"/>
  <c r="J1154" i="2" l="1"/>
  <c r="K1155" i="2"/>
  <c r="L1155" i="2" s="1"/>
  <c r="M1155" i="2" l="1"/>
  <c r="J1153" i="2"/>
  <c r="K1154" i="2"/>
  <c r="L1154" i="2" s="1"/>
  <c r="M1154" i="2" l="1"/>
  <c r="J1152" i="2"/>
  <c r="K1153" i="2"/>
  <c r="L1153" i="2" s="1"/>
  <c r="J1151" i="2" l="1"/>
  <c r="K1152" i="2"/>
  <c r="L1152" i="2" s="1"/>
  <c r="M1153" i="2"/>
  <c r="M1152" i="2" l="1"/>
  <c r="J1150" i="2"/>
  <c r="K1151" i="2"/>
  <c r="L1151" i="2" s="1"/>
  <c r="M1151" i="2" l="1"/>
  <c r="J1149" i="2"/>
  <c r="K1150" i="2"/>
  <c r="L1150" i="2" s="1"/>
  <c r="J1148" i="2" l="1"/>
  <c r="K1149" i="2"/>
  <c r="L1149" i="2" s="1"/>
  <c r="M1149" i="2" s="1"/>
  <c r="M1150" i="2"/>
  <c r="J1147" i="2" l="1"/>
  <c r="K1148" i="2"/>
  <c r="L1148" i="2" s="1"/>
  <c r="J1146" i="2" l="1"/>
  <c r="K1147" i="2"/>
  <c r="L1147" i="2" s="1"/>
  <c r="M1147" i="2" s="1"/>
  <c r="M1148" i="2"/>
  <c r="J1145" i="2" l="1"/>
  <c r="K1146" i="2"/>
  <c r="L1146" i="2" s="1"/>
  <c r="J1144" i="2" l="1"/>
  <c r="K1145" i="2"/>
  <c r="L1145" i="2" s="1"/>
  <c r="M1146" i="2"/>
  <c r="M1145" i="2" l="1"/>
  <c r="J1143" i="2"/>
  <c r="K1144" i="2"/>
  <c r="L1144" i="2" s="1"/>
  <c r="M1144" i="2" l="1"/>
  <c r="J1142" i="2"/>
  <c r="K1143" i="2"/>
  <c r="L1143" i="2" s="1"/>
  <c r="M1143" i="2" s="1"/>
  <c r="J1141" i="2" l="1"/>
  <c r="K1142" i="2"/>
  <c r="L1142" i="2" s="1"/>
  <c r="M1142" i="2" l="1"/>
  <c r="J1140" i="2"/>
  <c r="K1141" i="2"/>
  <c r="L1141" i="2" s="1"/>
  <c r="M1141" i="2" s="1"/>
  <c r="J1139" i="2" l="1"/>
  <c r="K1140" i="2"/>
  <c r="L1140" i="2" s="1"/>
  <c r="M1140" i="2" l="1"/>
  <c r="J1138" i="2"/>
  <c r="K1139" i="2"/>
  <c r="L1139" i="2" s="1"/>
  <c r="J1137" i="2" l="1"/>
  <c r="K1138" i="2"/>
  <c r="L1138" i="2" s="1"/>
  <c r="M1138" i="2" s="1"/>
  <c r="M1139" i="2"/>
  <c r="J1136" i="2" l="1"/>
  <c r="K1137" i="2"/>
  <c r="L1137" i="2" s="1"/>
  <c r="M1137" i="2" l="1"/>
  <c r="J1135" i="2"/>
  <c r="K1136" i="2"/>
  <c r="L1136" i="2" s="1"/>
  <c r="M1136" i="2" s="1"/>
  <c r="J1134" i="2" l="1"/>
  <c r="K1135" i="2"/>
  <c r="L1135" i="2" s="1"/>
  <c r="M1135" i="2" l="1"/>
  <c r="J1133" i="2"/>
  <c r="K1134" i="2"/>
  <c r="L1134" i="2" s="1"/>
  <c r="J1132" i="2" l="1"/>
  <c r="K1133" i="2"/>
  <c r="L1133" i="2" s="1"/>
  <c r="M1133" i="2" s="1"/>
  <c r="M1134" i="2"/>
  <c r="J1131" i="2" l="1"/>
  <c r="K1132" i="2"/>
  <c r="L1132" i="2" s="1"/>
  <c r="J1130" i="2" l="1"/>
  <c r="K1131" i="2"/>
  <c r="L1131" i="2" s="1"/>
  <c r="M1132" i="2"/>
  <c r="M1131" i="2" l="1"/>
  <c r="J1129" i="2"/>
  <c r="K1130" i="2"/>
  <c r="L1130" i="2" s="1"/>
  <c r="J1128" i="2" l="1"/>
  <c r="K1129" i="2"/>
  <c r="L1129" i="2" s="1"/>
  <c r="M1130" i="2"/>
  <c r="M1129" i="2" l="1"/>
  <c r="J1127" i="2"/>
  <c r="K1128" i="2"/>
  <c r="L1128" i="2" s="1"/>
  <c r="M1128" i="2" l="1"/>
  <c r="J1126" i="2"/>
  <c r="K1127" i="2"/>
  <c r="L1127" i="2" s="1"/>
  <c r="M1127" i="2" s="1"/>
  <c r="J1125" i="2" l="1"/>
  <c r="K1126" i="2"/>
  <c r="L1126" i="2" s="1"/>
  <c r="M1126" i="2" s="1"/>
  <c r="J1124" i="2" l="1"/>
  <c r="K1125" i="2"/>
  <c r="L1125" i="2" s="1"/>
  <c r="M1125" i="2" s="1"/>
  <c r="J1123" i="2" l="1"/>
  <c r="K1124" i="2"/>
  <c r="L1124" i="2" s="1"/>
  <c r="M1124" i="2" l="1"/>
  <c r="J1122" i="2"/>
  <c r="K1123" i="2"/>
  <c r="L1123" i="2" s="1"/>
  <c r="M1123" i="2" s="1"/>
  <c r="J1121" i="2" l="1"/>
  <c r="K1122" i="2"/>
  <c r="L1122" i="2" s="1"/>
  <c r="M1122" i="2" s="1"/>
  <c r="J1120" i="2" l="1"/>
  <c r="K1121" i="2"/>
  <c r="L1121" i="2" s="1"/>
  <c r="M1121" i="2" s="1"/>
  <c r="J1119" i="2" l="1"/>
  <c r="K1120" i="2"/>
  <c r="L1120" i="2" s="1"/>
  <c r="M1120" i="2" l="1"/>
  <c r="J1118" i="2"/>
  <c r="K1119" i="2"/>
  <c r="L1119" i="2" s="1"/>
  <c r="J1117" i="2" l="1"/>
  <c r="K1118" i="2"/>
  <c r="L1118" i="2" s="1"/>
  <c r="M1119" i="2"/>
  <c r="M1118" i="2" l="1"/>
  <c r="J1116" i="2"/>
  <c r="K1117" i="2"/>
  <c r="L1117" i="2" s="1"/>
  <c r="J1115" i="2" l="1"/>
  <c r="K1116" i="2"/>
  <c r="L1116" i="2" s="1"/>
  <c r="M1116" i="2" s="1"/>
  <c r="M1117" i="2"/>
  <c r="J1114" i="2" l="1"/>
  <c r="K1115" i="2"/>
  <c r="L1115" i="2" s="1"/>
  <c r="M1115" i="2" l="1"/>
  <c r="J1113" i="2"/>
  <c r="K1114" i="2"/>
  <c r="L1114" i="2" s="1"/>
  <c r="M1114" i="2" s="1"/>
  <c r="J1112" i="2" l="1"/>
  <c r="K1113" i="2"/>
  <c r="L1113" i="2" s="1"/>
  <c r="M1113" i="2" l="1"/>
  <c r="J1111" i="2"/>
  <c r="K1112" i="2"/>
  <c r="L1112" i="2" s="1"/>
  <c r="J1110" i="2" l="1"/>
  <c r="K1111" i="2"/>
  <c r="L1111" i="2" s="1"/>
  <c r="M1111" i="2" s="1"/>
  <c r="M1112" i="2"/>
  <c r="J1109" i="2" l="1"/>
  <c r="K1110" i="2"/>
  <c r="L1110" i="2" s="1"/>
  <c r="M1110" i="2" l="1"/>
  <c r="J1108" i="2"/>
  <c r="K1109" i="2"/>
  <c r="L1109" i="2" s="1"/>
  <c r="M1109" i="2" s="1"/>
  <c r="J1107" i="2" l="1"/>
  <c r="K1108" i="2"/>
  <c r="L1108" i="2" s="1"/>
  <c r="M1108" i="2" l="1"/>
  <c r="J1106" i="2"/>
  <c r="K1107" i="2"/>
  <c r="L1107" i="2" s="1"/>
  <c r="J1105" i="2" l="1"/>
  <c r="K1106" i="2"/>
  <c r="L1106" i="2" s="1"/>
  <c r="M1107" i="2"/>
  <c r="M1106" i="2" l="1"/>
  <c r="J1104" i="2"/>
  <c r="K1105" i="2"/>
  <c r="L1105" i="2" s="1"/>
  <c r="J1103" i="2" l="1"/>
  <c r="K1104" i="2"/>
  <c r="L1104" i="2" s="1"/>
  <c r="M1104" i="2" s="1"/>
  <c r="M1105" i="2"/>
  <c r="J1102" i="2" l="1"/>
  <c r="K1103" i="2"/>
  <c r="L1103" i="2" s="1"/>
  <c r="M1103" i="2" l="1"/>
  <c r="J1101" i="2"/>
  <c r="K1102" i="2"/>
  <c r="L1102" i="2" s="1"/>
  <c r="J1100" i="2" l="1"/>
  <c r="K1101" i="2"/>
  <c r="L1101" i="2" s="1"/>
  <c r="M1101" i="2" s="1"/>
  <c r="M1102" i="2"/>
  <c r="J1099" i="2" l="1"/>
  <c r="K1100" i="2"/>
  <c r="L1100" i="2" s="1"/>
  <c r="M1100" i="2" l="1"/>
  <c r="J1098" i="2"/>
  <c r="K1099" i="2"/>
  <c r="L1099" i="2" s="1"/>
  <c r="M1099" i="2" l="1"/>
  <c r="J1097" i="2"/>
  <c r="K1098" i="2"/>
  <c r="L1098" i="2" s="1"/>
  <c r="M1098" i="2" s="1"/>
  <c r="J1096" i="2" l="1"/>
  <c r="K1097" i="2"/>
  <c r="L1097" i="2" s="1"/>
  <c r="M1097" i="2" s="1"/>
  <c r="J1095" i="2" l="1"/>
  <c r="K1096" i="2"/>
  <c r="L1096" i="2" s="1"/>
  <c r="M1096" i="2" l="1"/>
  <c r="J1094" i="2"/>
  <c r="K1095" i="2"/>
  <c r="L1095" i="2" s="1"/>
  <c r="M1095" i="2" s="1"/>
  <c r="J1093" i="2" l="1"/>
  <c r="K1094" i="2"/>
  <c r="L1094" i="2" s="1"/>
  <c r="M1094" i="2" l="1"/>
  <c r="J1092" i="2"/>
  <c r="K1093" i="2"/>
  <c r="L1093" i="2" s="1"/>
  <c r="M1093" i="2" l="1"/>
  <c r="J1091" i="2"/>
  <c r="K1092" i="2"/>
  <c r="L1092" i="2" s="1"/>
  <c r="J1090" i="2" l="1"/>
  <c r="K1091" i="2"/>
  <c r="L1091" i="2" s="1"/>
  <c r="M1092" i="2"/>
  <c r="M1091" i="2" l="1"/>
  <c r="J1089" i="2"/>
  <c r="K1090" i="2"/>
  <c r="L1090" i="2" s="1"/>
  <c r="M1090" i="2" l="1"/>
  <c r="J1088" i="2"/>
  <c r="K1089" i="2"/>
  <c r="L1089" i="2" s="1"/>
  <c r="J1087" i="2" l="1"/>
  <c r="K1088" i="2"/>
  <c r="L1088" i="2" s="1"/>
  <c r="M1088" i="2" s="1"/>
  <c r="M1089" i="2"/>
  <c r="J1086" i="2" l="1"/>
  <c r="K1087" i="2"/>
  <c r="L1087" i="2" s="1"/>
  <c r="M1087" i="2" l="1"/>
  <c r="J1085" i="2"/>
  <c r="K1086" i="2"/>
  <c r="L1086" i="2" s="1"/>
  <c r="M1086" i="2" s="1"/>
  <c r="J1084" i="2" l="1"/>
  <c r="K1085" i="2"/>
  <c r="L1085" i="2" s="1"/>
  <c r="M1085" i="2" s="1"/>
  <c r="J1083" i="2" l="1"/>
  <c r="K1084" i="2"/>
  <c r="L1084" i="2" s="1"/>
  <c r="M1084" i="2" s="1"/>
  <c r="J1082" i="2" l="1"/>
  <c r="K1083" i="2"/>
  <c r="L1083" i="2" s="1"/>
  <c r="M1083" i="2" l="1"/>
  <c r="J1081" i="2"/>
  <c r="K1082" i="2"/>
  <c r="L1082" i="2" s="1"/>
  <c r="J1080" i="2" l="1"/>
  <c r="K1081" i="2"/>
  <c r="L1081" i="2" s="1"/>
  <c r="M1082" i="2"/>
  <c r="M1081" i="2" l="1"/>
  <c r="J1079" i="2"/>
  <c r="K1080" i="2"/>
  <c r="L1080" i="2" s="1"/>
  <c r="J1078" i="2" l="1"/>
  <c r="K1079" i="2"/>
  <c r="L1079" i="2" s="1"/>
  <c r="M1080" i="2"/>
  <c r="M1079" i="2" l="1"/>
  <c r="J1077" i="2"/>
  <c r="K1078" i="2"/>
  <c r="L1078" i="2" s="1"/>
  <c r="J1076" i="2" l="1"/>
  <c r="K1077" i="2"/>
  <c r="L1077" i="2" s="1"/>
  <c r="M1077" i="2" s="1"/>
  <c r="M1078" i="2"/>
  <c r="J1075" i="2" l="1"/>
  <c r="K1076" i="2"/>
  <c r="L1076" i="2" s="1"/>
  <c r="M1076" i="2" l="1"/>
  <c r="J1074" i="2"/>
  <c r="K1075" i="2"/>
  <c r="L1075" i="2" s="1"/>
  <c r="M1075" i="2" s="1"/>
  <c r="J1073" i="2" l="1"/>
  <c r="K1074" i="2"/>
  <c r="L1074" i="2" s="1"/>
  <c r="M1074" i="2" s="1"/>
  <c r="J1072" i="2" l="1"/>
  <c r="K1073" i="2"/>
  <c r="L1073" i="2" s="1"/>
  <c r="M1073" i="2" l="1"/>
  <c r="J1071" i="2"/>
  <c r="K1072" i="2"/>
  <c r="L1072" i="2" s="1"/>
  <c r="M1072" i="2" s="1"/>
  <c r="J1070" i="2" l="1"/>
  <c r="K1071" i="2"/>
  <c r="L1071" i="2" s="1"/>
  <c r="M1071" i="2" l="1"/>
  <c r="J1069" i="2"/>
  <c r="K1070" i="2"/>
  <c r="L1070" i="2" s="1"/>
  <c r="J1068" i="2" l="1"/>
  <c r="K1069" i="2"/>
  <c r="L1069" i="2" s="1"/>
  <c r="M1070" i="2"/>
  <c r="M1069" i="2" l="1"/>
  <c r="J1067" i="2"/>
  <c r="K1068" i="2"/>
  <c r="L1068" i="2" s="1"/>
  <c r="J1066" i="2" l="1"/>
  <c r="K1067" i="2"/>
  <c r="L1067" i="2" s="1"/>
  <c r="M1067" i="2" s="1"/>
  <c r="M1068" i="2"/>
  <c r="J1065" i="2" l="1"/>
  <c r="K1066" i="2"/>
  <c r="L1066" i="2" s="1"/>
  <c r="M1066" i="2" l="1"/>
  <c r="J1064" i="2"/>
  <c r="K1065" i="2"/>
  <c r="L1065" i="2" s="1"/>
  <c r="M1065" i="2" s="1"/>
  <c r="J1063" i="2" l="1"/>
  <c r="K1064" i="2"/>
  <c r="L1064" i="2" s="1"/>
  <c r="M1064" i="2" l="1"/>
  <c r="J1062" i="2"/>
  <c r="K1063" i="2"/>
  <c r="L1063" i="2" s="1"/>
  <c r="J1061" i="2" l="1"/>
  <c r="K1062" i="2"/>
  <c r="L1062" i="2" s="1"/>
  <c r="M1063" i="2"/>
  <c r="M1062" i="2" l="1"/>
  <c r="J1060" i="2"/>
  <c r="K1061" i="2"/>
  <c r="L1061" i="2" s="1"/>
  <c r="J1059" i="2" l="1"/>
  <c r="K1060" i="2"/>
  <c r="L1060" i="2" s="1"/>
  <c r="M1061" i="2"/>
  <c r="M1060" i="2" l="1"/>
  <c r="J1058" i="2"/>
  <c r="K1059" i="2"/>
  <c r="L1059" i="2" s="1"/>
  <c r="J1057" i="2" l="1"/>
  <c r="K1058" i="2"/>
  <c r="L1058" i="2" s="1"/>
  <c r="M1058" i="2" s="1"/>
  <c r="M1059" i="2"/>
  <c r="J1056" i="2" l="1"/>
  <c r="K1057" i="2"/>
  <c r="L1057" i="2" s="1"/>
  <c r="M1057" i="2" l="1"/>
  <c r="J1055" i="2"/>
  <c r="K1056" i="2"/>
  <c r="L1056" i="2" s="1"/>
  <c r="M1056" i="2" s="1"/>
  <c r="J1054" i="2" l="1"/>
  <c r="K1055" i="2"/>
  <c r="L1055" i="2" s="1"/>
  <c r="M1055" i="2" l="1"/>
  <c r="J1053" i="2"/>
  <c r="K1054" i="2"/>
  <c r="L1054" i="2" s="1"/>
  <c r="J1052" i="2" l="1"/>
  <c r="K1053" i="2"/>
  <c r="L1053" i="2" s="1"/>
  <c r="M1054" i="2"/>
  <c r="M1053" i="2" l="1"/>
  <c r="J1051" i="2"/>
  <c r="K1052" i="2"/>
  <c r="L1052" i="2" s="1"/>
  <c r="M1052" i="2" l="1"/>
  <c r="J1050" i="2"/>
  <c r="K1051" i="2"/>
  <c r="L1051" i="2" s="1"/>
  <c r="J1049" i="2" l="1"/>
  <c r="K1050" i="2"/>
  <c r="L1050" i="2" s="1"/>
  <c r="M1050" i="2" s="1"/>
  <c r="M1051" i="2"/>
  <c r="J1048" i="2" l="1"/>
  <c r="K1049" i="2"/>
  <c r="L1049" i="2" s="1"/>
  <c r="M1049" i="2" l="1"/>
  <c r="J1047" i="2"/>
  <c r="K1048" i="2"/>
  <c r="L1048" i="2" s="1"/>
  <c r="J1046" i="2" l="1"/>
  <c r="K1047" i="2"/>
  <c r="L1047" i="2" s="1"/>
  <c r="M1048" i="2"/>
  <c r="M1047" i="2" l="1"/>
  <c r="J1045" i="2"/>
  <c r="K1046" i="2"/>
  <c r="L1046" i="2" s="1"/>
  <c r="M1046" i="2" l="1"/>
  <c r="J1044" i="2"/>
  <c r="K1045" i="2"/>
  <c r="L1045" i="2" s="1"/>
  <c r="M1045" i="2" s="1"/>
  <c r="J1043" i="2" l="1"/>
  <c r="K1044" i="2"/>
  <c r="L1044" i="2" s="1"/>
  <c r="M1044" i="2" s="1"/>
  <c r="J1042" i="2" l="1"/>
  <c r="K1043" i="2"/>
  <c r="L1043" i="2" s="1"/>
  <c r="J1041" i="2" l="1"/>
  <c r="K1042" i="2"/>
  <c r="L1042" i="2" s="1"/>
  <c r="M1043" i="2"/>
  <c r="M1042" i="2" l="1"/>
  <c r="J1040" i="2"/>
  <c r="K1041" i="2"/>
  <c r="L1041" i="2" s="1"/>
  <c r="J1039" i="2" l="1"/>
  <c r="K1040" i="2"/>
  <c r="L1040" i="2" s="1"/>
  <c r="M1041" i="2"/>
  <c r="M1040" i="2" l="1"/>
  <c r="J1038" i="2"/>
  <c r="K1039" i="2"/>
  <c r="L1039" i="2" s="1"/>
  <c r="J1037" i="2" l="1"/>
  <c r="K1038" i="2"/>
  <c r="L1038" i="2" s="1"/>
  <c r="M1039" i="2"/>
  <c r="M1038" i="2" l="1"/>
  <c r="J1036" i="2"/>
  <c r="K1037" i="2"/>
  <c r="L1037" i="2" s="1"/>
  <c r="J1035" i="2" l="1"/>
  <c r="K1036" i="2"/>
  <c r="L1036" i="2" s="1"/>
  <c r="M1037" i="2"/>
  <c r="M1036" i="2" l="1"/>
  <c r="J1034" i="2"/>
  <c r="K1035" i="2"/>
  <c r="L1035" i="2" s="1"/>
  <c r="J1033" i="2" l="1"/>
  <c r="K1034" i="2"/>
  <c r="L1034" i="2" s="1"/>
  <c r="M1035" i="2"/>
  <c r="M1034" i="2" l="1"/>
  <c r="J1032" i="2"/>
  <c r="K1033" i="2"/>
  <c r="L1033" i="2" s="1"/>
  <c r="J1031" i="2" l="1"/>
  <c r="K1032" i="2"/>
  <c r="L1032" i="2" s="1"/>
  <c r="M1033" i="2"/>
  <c r="M1032" i="2" l="1"/>
  <c r="J1030" i="2"/>
  <c r="K1031" i="2"/>
  <c r="L1031" i="2" s="1"/>
  <c r="J1029" i="2" l="1"/>
  <c r="K1030" i="2"/>
  <c r="L1030" i="2" s="1"/>
  <c r="M1030" i="2" s="1"/>
  <c r="M1031" i="2"/>
  <c r="J1028" i="2" l="1"/>
  <c r="K1029" i="2"/>
  <c r="L1029" i="2" s="1"/>
  <c r="M1029" i="2" l="1"/>
  <c r="J1027" i="2"/>
  <c r="K1028" i="2"/>
  <c r="L1028" i="2" s="1"/>
  <c r="M1028" i="2" l="1"/>
  <c r="J1026" i="2"/>
  <c r="K1027" i="2"/>
  <c r="L1027" i="2" s="1"/>
  <c r="M1027" i="2" l="1"/>
  <c r="J1025" i="2"/>
  <c r="K1026" i="2"/>
  <c r="L1026" i="2" s="1"/>
  <c r="J1024" i="2" l="1"/>
  <c r="K1025" i="2"/>
  <c r="L1025" i="2" s="1"/>
  <c r="M1026" i="2"/>
  <c r="M1025" i="2" l="1"/>
  <c r="J1023" i="2"/>
  <c r="K1024" i="2"/>
  <c r="L1024" i="2" s="1"/>
  <c r="J1022" i="2" l="1"/>
  <c r="K1023" i="2"/>
  <c r="L1023" i="2" s="1"/>
  <c r="M1024" i="2"/>
  <c r="M1023" i="2" l="1"/>
  <c r="J1021" i="2"/>
  <c r="K1022" i="2"/>
  <c r="L1022" i="2" s="1"/>
  <c r="J1020" i="2" l="1"/>
  <c r="K1021" i="2"/>
  <c r="L1021" i="2" s="1"/>
  <c r="M1021" i="2" s="1"/>
  <c r="M1022" i="2"/>
  <c r="J1019" i="2" l="1"/>
  <c r="K1020" i="2"/>
  <c r="L1020" i="2" s="1"/>
  <c r="M1020" i="2" l="1"/>
  <c r="J1018" i="2"/>
  <c r="K1019" i="2"/>
  <c r="L1019" i="2" s="1"/>
  <c r="M1019" i="2" s="1"/>
  <c r="J1017" i="2" l="1"/>
  <c r="K1018" i="2"/>
  <c r="L1018" i="2" s="1"/>
  <c r="M1018" i="2" s="1"/>
  <c r="J1016" i="2" l="1"/>
  <c r="K1017" i="2"/>
  <c r="L1017" i="2" s="1"/>
  <c r="M1017" i="2" l="1"/>
  <c r="J1015" i="2"/>
  <c r="K1016" i="2"/>
  <c r="L1016" i="2" s="1"/>
  <c r="J1014" i="2" l="1"/>
  <c r="K1015" i="2"/>
  <c r="L1015" i="2" s="1"/>
  <c r="M1016" i="2"/>
  <c r="M1015" i="2" l="1"/>
  <c r="J1013" i="2"/>
  <c r="K1014" i="2"/>
  <c r="L1014" i="2" s="1"/>
  <c r="J1012" i="2" l="1"/>
  <c r="K1013" i="2"/>
  <c r="L1013" i="2" s="1"/>
  <c r="M1013" i="2" s="1"/>
  <c r="M1014" i="2"/>
  <c r="J1011" i="2" l="1"/>
  <c r="K1012" i="2"/>
  <c r="L1012" i="2" s="1"/>
  <c r="M1012" i="2" l="1"/>
  <c r="J1010" i="2"/>
  <c r="K1011" i="2"/>
  <c r="L1011" i="2" s="1"/>
  <c r="J1009" i="2" l="1"/>
  <c r="K1010" i="2"/>
  <c r="L1010" i="2" s="1"/>
  <c r="M1011" i="2"/>
  <c r="M1010" i="2" l="1"/>
  <c r="J1008" i="2"/>
  <c r="K1009" i="2"/>
  <c r="L1009" i="2" s="1"/>
  <c r="J1007" i="2" l="1"/>
  <c r="K1008" i="2"/>
  <c r="L1008" i="2" s="1"/>
  <c r="M1009" i="2"/>
  <c r="M1008" i="2" l="1"/>
  <c r="J1006" i="2"/>
  <c r="K1007" i="2"/>
  <c r="L1007" i="2" s="1"/>
  <c r="J1005" i="2" l="1"/>
  <c r="K1006" i="2"/>
  <c r="L1006" i="2" s="1"/>
  <c r="M1007" i="2"/>
  <c r="M1006" i="2" l="1"/>
  <c r="J1004" i="2"/>
  <c r="K1005" i="2"/>
  <c r="L1005" i="2" s="1"/>
  <c r="J1003" i="2" l="1"/>
  <c r="K1004" i="2"/>
  <c r="L1004" i="2" s="1"/>
  <c r="M1005" i="2"/>
  <c r="M1004" i="2" l="1"/>
  <c r="J1002" i="2"/>
  <c r="K1003" i="2"/>
  <c r="L1003" i="2" s="1"/>
  <c r="M1003" i="2" l="1"/>
  <c r="J1001" i="2"/>
  <c r="K1002" i="2"/>
  <c r="L1002" i="2" s="1"/>
  <c r="J1000" i="2" l="1"/>
  <c r="K1001" i="2"/>
  <c r="L1001" i="2" s="1"/>
  <c r="M1001" i="2" s="1"/>
  <c r="M1002" i="2"/>
  <c r="J999" i="2" l="1"/>
  <c r="K1000" i="2"/>
  <c r="L1000" i="2" s="1"/>
  <c r="M1000" i="2" l="1"/>
  <c r="J998" i="2"/>
  <c r="K999" i="2"/>
  <c r="L999" i="2" s="1"/>
  <c r="M999" i="2" s="1"/>
  <c r="J997" i="2" l="1"/>
  <c r="K998" i="2"/>
  <c r="L998" i="2" s="1"/>
  <c r="M998" i="2" l="1"/>
  <c r="J996" i="2"/>
  <c r="K997" i="2"/>
  <c r="L997" i="2" s="1"/>
  <c r="M997" i="2" s="1"/>
  <c r="J995" i="2" l="1"/>
  <c r="K996" i="2"/>
  <c r="L996" i="2" s="1"/>
  <c r="M996" i="2" l="1"/>
  <c r="J994" i="2"/>
  <c r="K995" i="2"/>
  <c r="L995" i="2" s="1"/>
  <c r="J993" i="2" l="1"/>
  <c r="K994" i="2"/>
  <c r="L994" i="2" s="1"/>
  <c r="M995" i="2"/>
  <c r="M994" i="2" l="1"/>
  <c r="J992" i="2"/>
  <c r="K993" i="2"/>
  <c r="L993" i="2" s="1"/>
  <c r="M993" i="2" l="1"/>
  <c r="J991" i="2"/>
  <c r="K992" i="2"/>
  <c r="L992" i="2" s="1"/>
  <c r="J990" i="2" l="1"/>
  <c r="K991" i="2"/>
  <c r="L991" i="2" s="1"/>
  <c r="M991" i="2" s="1"/>
  <c r="M992" i="2"/>
  <c r="J989" i="2" l="1"/>
  <c r="K990" i="2"/>
  <c r="L990" i="2" s="1"/>
  <c r="J988" i="2" l="1"/>
  <c r="K989" i="2"/>
  <c r="L989" i="2" s="1"/>
  <c r="M989" i="2" s="1"/>
  <c r="M990" i="2"/>
  <c r="J987" i="2" l="1"/>
  <c r="K988" i="2"/>
  <c r="L988" i="2" s="1"/>
  <c r="M988" i="2" l="1"/>
  <c r="J986" i="2"/>
  <c r="K987" i="2"/>
  <c r="L987" i="2" s="1"/>
  <c r="M987" i="2" s="1"/>
  <c r="J985" i="2" l="1"/>
  <c r="K986" i="2"/>
  <c r="L986" i="2" s="1"/>
  <c r="M986" i="2" l="1"/>
  <c r="J984" i="2"/>
  <c r="K985" i="2"/>
  <c r="L985" i="2" s="1"/>
  <c r="J983" i="2" l="1"/>
  <c r="K984" i="2"/>
  <c r="L984" i="2" s="1"/>
  <c r="M985" i="2"/>
  <c r="M984" i="2" l="1"/>
  <c r="J982" i="2"/>
  <c r="K983" i="2"/>
  <c r="L983" i="2" s="1"/>
  <c r="J981" i="2" l="1"/>
  <c r="K982" i="2"/>
  <c r="L982" i="2" s="1"/>
  <c r="M983" i="2"/>
  <c r="M982" i="2" l="1"/>
  <c r="J980" i="2"/>
  <c r="K981" i="2"/>
  <c r="L981" i="2" s="1"/>
  <c r="J979" i="2" l="1"/>
  <c r="K980" i="2"/>
  <c r="L980" i="2" s="1"/>
  <c r="M980" i="2" s="1"/>
  <c r="M981" i="2"/>
  <c r="J978" i="2" l="1"/>
  <c r="K979" i="2"/>
  <c r="L979" i="2" s="1"/>
  <c r="M979" i="2" l="1"/>
  <c r="J977" i="2"/>
  <c r="K978" i="2"/>
  <c r="L978" i="2" s="1"/>
  <c r="J976" i="2" l="1"/>
  <c r="K977" i="2"/>
  <c r="L977" i="2" s="1"/>
  <c r="M977" i="2" s="1"/>
  <c r="M978" i="2"/>
  <c r="J975" i="2" l="1"/>
  <c r="K976" i="2"/>
  <c r="L976" i="2" s="1"/>
  <c r="M976" i="2" l="1"/>
  <c r="J974" i="2"/>
  <c r="K975" i="2"/>
  <c r="L975" i="2" s="1"/>
  <c r="J973" i="2" l="1"/>
  <c r="K974" i="2"/>
  <c r="L974" i="2" s="1"/>
  <c r="M975" i="2"/>
  <c r="M974" i="2" l="1"/>
  <c r="J972" i="2"/>
  <c r="K973" i="2"/>
  <c r="L973" i="2" s="1"/>
  <c r="J971" i="2" l="1"/>
  <c r="K972" i="2"/>
  <c r="L972" i="2" s="1"/>
  <c r="M972" i="2" s="1"/>
  <c r="M973" i="2"/>
  <c r="J970" i="2" l="1"/>
  <c r="K971" i="2"/>
  <c r="L971" i="2" s="1"/>
  <c r="J969" i="2" l="1"/>
  <c r="K970" i="2"/>
  <c r="L970" i="2" s="1"/>
  <c r="M970" i="2" s="1"/>
  <c r="M971" i="2"/>
  <c r="J968" i="2" l="1"/>
  <c r="K969" i="2"/>
  <c r="L969" i="2" s="1"/>
  <c r="J967" i="2" l="1"/>
  <c r="K968" i="2"/>
  <c r="L968" i="2" s="1"/>
  <c r="M969" i="2"/>
  <c r="M968" i="2" l="1"/>
  <c r="J966" i="2"/>
  <c r="K967" i="2"/>
  <c r="L967" i="2" s="1"/>
  <c r="J965" i="2" l="1"/>
  <c r="K966" i="2"/>
  <c r="L966" i="2" s="1"/>
  <c r="M967" i="2"/>
  <c r="M966" i="2" l="1"/>
  <c r="J964" i="2"/>
  <c r="K965" i="2"/>
  <c r="L965" i="2" s="1"/>
  <c r="J963" i="2" l="1"/>
  <c r="K964" i="2"/>
  <c r="L964" i="2" s="1"/>
  <c r="M964" i="2" s="1"/>
  <c r="M965" i="2"/>
  <c r="J962" i="2" l="1"/>
  <c r="K963" i="2"/>
  <c r="L963" i="2" s="1"/>
  <c r="M963" i="2" l="1"/>
  <c r="J961" i="2"/>
  <c r="K962" i="2"/>
  <c r="L962" i="2" s="1"/>
  <c r="M962" i="2" s="1"/>
  <c r="J960" i="2" l="1"/>
  <c r="K961" i="2"/>
  <c r="L961" i="2" s="1"/>
  <c r="M961" i="2" l="1"/>
  <c r="J959" i="2"/>
  <c r="K960" i="2"/>
  <c r="L960" i="2" s="1"/>
  <c r="M960" i="2" l="1"/>
  <c r="J958" i="2"/>
  <c r="K959" i="2"/>
  <c r="L959" i="2" s="1"/>
  <c r="J957" i="2" l="1"/>
  <c r="K958" i="2"/>
  <c r="L958" i="2" s="1"/>
  <c r="M958" i="2" s="1"/>
  <c r="M959" i="2"/>
  <c r="J956" i="2" l="1"/>
  <c r="K957" i="2"/>
  <c r="L957" i="2" s="1"/>
  <c r="M957" i="2" l="1"/>
  <c r="J955" i="2"/>
  <c r="K956" i="2"/>
  <c r="L956" i="2" s="1"/>
  <c r="J954" i="2" l="1"/>
  <c r="K955" i="2"/>
  <c r="L955" i="2" s="1"/>
  <c r="M956" i="2"/>
  <c r="M955" i="2" l="1"/>
  <c r="J953" i="2"/>
  <c r="K954" i="2"/>
  <c r="L954" i="2" s="1"/>
  <c r="J952" i="2" l="1"/>
  <c r="K953" i="2"/>
  <c r="L953" i="2" s="1"/>
  <c r="M953" i="2" s="1"/>
  <c r="M954" i="2"/>
  <c r="J951" i="2" l="1"/>
  <c r="K952" i="2"/>
  <c r="L952" i="2" s="1"/>
  <c r="M952" i="2" l="1"/>
  <c r="J950" i="2"/>
  <c r="K951" i="2"/>
  <c r="L951" i="2" s="1"/>
  <c r="M951" i="2" s="1"/>
  <c r="J949" i="2" l="1"/>
  <c r="K950" i="2"/>
  <c r="L950" i="2" s="1"/>
  <c r="M950" i="2" s="1"/>
  <c r="J948" i="2" l="1"/>
  <c r="K949" i="2"/>
  <c r="L949" i="2" s="1"/>
  <c r="M949" i="2" l="1"/>
  <c r="J947" i="2"/>
  <c r="K948" i="2"/>
  <c r="L948" i="2" s="1"/>
  <c r="M948" i="2" s="1"/>
  <c r="J946" i="2" l="1"/>
  <c r="K947" i="2"/>
  <c r="L947" i="2" s="1"/>
  <c r="M947" i="2" l="1"/>
  <c r="J945" i="2"/>
  <c r="K946" i="2"/>
  <c r="L946" i="2" s="1"/>
  <c r="M946" i="2" l="1"/>
  <c r="J944" i="2"/>
  <c r="K945" i="2"/>
  <c r="L945" i="2" s="1"/>
  <c r="J943" i="2" l="1"/>
  <c r="K944" i="2"/>
  <c r="L944" i="2" s="1"/>
  <c r="M944" i="2" s="1"/>
  <c r="M945" i="2"/>
  <c r="J942" i="2" l="1"/>
  <c r="K943" i="2"/>
  <c r="L943" i="2" s="1"/>
  <c r="J941" i="2" l="1"/>
  <c r="K942" i="2"/>
  <c r="L942" i="2" s="1"/>
  <c r="M942" i="2" s="1"/>
  <c r="M943" i="2"/>
  <c r="J940" i="2" l="1"/>
  <c r="K941" i="2"/>
  <c r="L941" i="2" s="1"/>
  <c r="J939" i="2" l="1"/>
  <c r="K940" i="2"/>
  <c r="L940" i="2" s="1"/>
  <c r="M941" i="2"/>
  <c r="M940" i="2" l="1"/>
  <c r="J938" i="2"/>
  <c r="K939" i="2"/>
  <c r="L939" i="2" s="1"/>
  <c r="J937" i="2" l="1"/>
  <c r="K938" i="2"/>
  <c r="L938" i="2" s="1"/>
  <c r="M939" i="2"/>
  <c r="M938" i="2" l="1"/>
  <c r="J936" i="2"/>
  <c r="K937" i="2"/>
  <c r="L937" i="2" s="1"/>
  <c r="M937" i="2" l="1"/>
  <c r="J935" i="2"/>
  <c r="K936" i="2"/>
  <c r="L936" i="2" s="1"/>
  <c r="J934" i="2" l="1"/>
  <c r="K935" i="2"/>
  <c r="L935" i="2" s="1"/>
  <c r="M935" i="2" s="1"/>
  <c r="M936" i="2"/>
  <c r="J933" i="2" l="1"/>
  <c r="K934" i="2"/>
  <c r="L934" i="2" s="1"/>
  <c r="M934" i="2" l="1"/>
  <c r="J932" i="2"/>
  <c r="K933" i="2"/>
  <c r="L933" i="2" s="1"/>
  <c r="M933" i="2" s="1"/>
  <c r="J931" i="2" l="1"/>
  <c r="K932" i="2"/>
  <c r="L932" i="2" s="1"/>
  <c r="M932" i="2" s="1"/>
  <c r="J930" i="2" l="1"/>
  <c r="K931" i="2"/>
  <c r="L931" i="2" s="1"/>
  <c r="M931" i="2" l="1"/>
  <c r="J929" i="2"/>
  <c r="K930" i="2"/>
  <c r="L930" i="2" s="1"/>
  <c r="M930" i="2" l="1"/>
  <c r="J928" i="2"/>
  <c r="K929" i="2"/>
  <c r="L929" i="2" s="1"/>
  <c r="M929" i="2" s="1"/>
  <c r="J927" i="2" l="1"/>
  <c r="K928" i="2"/>
  <c r="L928" i="2" s="1"/>
  <c r="M928" i="2" s="1"/>
  <c r="J926" i="2" l="1"/>
  <c r="K927" i="2"/>
  <c r="L927" i="2" s="1"/>
  <c r="J925" i="2" l="1"/>
  <c r="K926" i="2"/>
  <c r="L926" i="2" s="1"/>
  <c r="M927" i="2"/>
  <c r="M926" i="2" l="1"/>
  <c r="J924" i="2"/>
  <c r="K925" i="2"/>
  <c r="L925" i="2" s="1"/>
  <c r="J923" i="2" l="1"/>
  <c r="K924" i="2"/>
  <c r="L924" i="2" s="1"/>
  <c r="M924" i="2" s="1"/>
  <c r="M925" i="2"/>
  <c r="J922" i="2" l="1"/>
  <c r="K923" i="2"/>
  <c r="L923" i="2" s="1"/>
  <c r="J921" i="2" l="1"/>
  <c r="K922" i="2"/>
  <c r="L922" i="2" s="1"/>
  <c r="M923" i="2"/>
  <c r="M922" i="2" l="1"/>
  <c r="J920" i="2"/>
  <c r="K921" i="2"/>
  <c r="L921" i="2" s="1"/>
  <c r="M921" i="2" l="1"/>
  <c r="J919" i="2"/>
  <c r="K920" i="2"/>
  <c r="L920" i="2" s="1"/>
  <c r="J918" i="2" l="1"/>
  <c r="K919" i="2"/>
  <c r="L919" i="2" s="1"/>
  <c r="M919" i="2" s="1"/>
  <c r="M920" i="2"/>
  <c r="J917" i="2" l="1"/>
  <c r="K918" i="2"/>
  <c r="L918" i="2" s="1"/>
  <c r="M918" i="2" l="1"/>
  <c r="J916" i="2"/>
  <c r="K917" i="2"/>
  <c r="L917" i="2" s="1"/>
  <c r="M917" i="2" s="1"/>
  <c r="J915" i="2" l="1"/>
  <c r="K916" i="2"/>
  <c r="L916" i="2" s="1"/>
  <c r="M916" i="2" s="1"/>
  <c r="J914" i="2" l="1"/>
  <c r="K915" i="2"/>
  <c r="L915" i="2" s="1"/>
  <c r="M915" i="2" l="1"/>
  <c r="J913" i="2"/>
  <c r="K914" i="2"/>
  <c r="L914" i="2" s="1"/>
  <c r="J912" i="2" l="1"/>
  <c r="K913" i="2"/>
  <c r="L913" i="2" s="1"/>
  <c r="M913" i="2" s="1"/>
  <c r="M914" i="2"/>
  <c r="J911" i="2" l="1"/>
  <c r="K912" i="2"/>
  <c r="L912" i="2" s="1"/>
  <c r="M912" i="2" l="1"/>
  <c r="J910" i="2"/>
  <c r="K911" i="2"/>
  <c r="L911" i="2" s="1"/>
  <c r="J909" i="2" l="1"/>
  <c r="K910" i="2"/>
  <c r="L910" i="2" s="1"/>
  <c r="M910" i="2" s="1"/>
  <c r="M911" i="2"/>
  <c r="J908" i="2" l="1"/>
  <c r="K909" i="2"/>
  <c r="L909" i="2" s="1"/>
  <c r="J907" i="2" l="1"/>
  <c r="K908" i="2"/>
  <c r="L908" i="2" s="1"/>
  <c r="M908" i="2" s="1"/>
  <c r="M909" i="2"/>
  <c r="J906" i="2" l="1"/>
  <c r="K907" i="2"/>
  <c r="L907" i="2" s="1"/>
  <c r="M907" i="2" l="1"/>
  <c r="J905" i="2"/>
  <c r="K906" i="2"/>
  <c r="L906" i="2" s="1"/>
  <c r="J904" i="2" l="1"/>
  <c r="K905" i="2"/>
  <c r="L905" i="2" s="1"/>
  <c r="M906" i="2"/>
  <c r="M905" i="2" l="1"/>
  <c r="J903" i="2"/>
  <c r="K904" i="2"/>
  <c r="L904" i="2" s="1"/>
  <c r="J902" i="2" l="1"/>
  <c r="K903" i="2"/>
  <c r="L903" i="2" s="1"/>
  <c r="M904" i="2"/>
  <c r="M903" i="2" l="1"/>
  <c r="J901" i="2"/>
  <c r="K902" i="2"/>
  <c r="L902" i="2" s="1"/>
  <c r="J900" i="2" l="1"/>
  <c r="K901" i="2"/>
  <c r="L901" i="2" s="1"/>
  <c r="M902" i="2"/>
  <c r="M901" i="2" l="1"/>
  <c r="J899" i="2"/>
  <c r="K900" i="2"/>
  <c r="L900" i="2" s="1"/>
  <c r="J898" i="2" l="1"/>
  <c r="K899" i="2"/>
  <c r="L899" i="2" s="1"/>
  <c r="M900" i="2"/>
  <c r="M899" i="2" l="1"/>
  <c r="J897" i="2"/>
  <c r="K898" i="2"/>
  <c r="L898" i="2" s="1"/>
  <c r="J896" i="2" l="1"/>
  <c r="K897" i="2"/>
  <c r="L897" i="2" s="1"/>
  <c r="M898" i="2"/>
  <c r="M897" i="2" l="1"/>
  <c r="J895" i="2"/>
  <c r="K896" i="2"/>
  <c r="L896" i="2" s="1"/>
  <c r="J894" i="2" l="1"/>
  <c r="K895" i="2"/>
  <c r="L895" i="2" s="1"/>
  <c r="M896" i="2"/>
  <c r="M895" i="2" l="1"/>
  <c r="J893" i="2"/>
  <c r="K894" i="2"/>
  <c r="L894" i="2" s="1"/>
  <c r="J892" i="2" l="1"/>
  <c r="K893" i="2"/>
  <c r="L893" i="2" s="1"/>
  <c r="M894" i="2"/>
  <c r="M893" i="2" l="1"/>
  <c r="J891" i="2"/>
  <c r="K892" i="2"/>
  <c r="L892" i="2" s="1"/>
  <c r="J890" i="2" l="1"/>
  <c r="K891" i="2"/>
  <c r="L891" i="2" s="1"/>
  <c r="M891" i="2" s="1"/>
  <c r="M892" i="2"/>
  <c r="J889" i="2" l="1"/>
  <c r="K890" i="2"/>
  <c r="L890" i="2" s="1"/>
  <c r="J888" i="2" l="1"/>
  <c r="K889" i="2"/>
  <c r="L889" i="2" s="1"/>
  <c r="M889" i="2" s="1"/>
  <c r="M890" i="2"/>
  <c r="J887" i="2" l="1"/>
  <c r="K888" i="2"/>
  <c r="L888" i="2" s="1"/>
  <c r="M888" i="2" l="1"/>
  <c r="J886" i="2"/>
  <c r="K887" i="2"/>
  <c r="L887" i="2" s="1"/>
  <c r="J885" i="2" l="1"/>
  <c r="K886" i="2"/>
  <c r="L886" i="2" s="1"/>
  <c r="M887" i="2"/>
  <c r="M886" i="2" l="1"/>
  <c r="J884" i="2"/>
  <c r="K885" i="2"/>
  <c r="L885" i="2" s="1"/>
  <c r="M885" i="2" l="1"/>
  <c r="J883" i="2"/>
  <c r="K884" i="2"/>
  <c r="L884" i="2" s="1"/>
  <c r="M884" i="2" s="1"/>
  <c r="J882" i="2" l="1"/>
  <c r="K883" i="2"/>
  <c r="L883" i="2" s="1"/>
  <c r="M883" i="2" l="1"/>
  <c r="J881" i="2"/>
  <c r="K882" i="2"/>
  <c r="L882" i="2" s="1"/>
  <c r="J880" i="2" l="1"/>
  <c r="K881" i="2"/>
  <c r="L881" i="2" s="1"/>
  <c r="M882" i="2"/>
  <c r="M881" i="2" l="1"/>
  <c r="J879" i="2"/>
  <c r="K880" i="2"/>
  <c r="L880" i="2" s="1"/>
  <c r="J878" i="2" l="1"/>
  <c r="K879" i="2"/>
  <c r="L879" i="2" s="1"/>
  <c r="M880" i="2"/>
  <c r="M879" i="2" l="1"/>
  <c r="J877" i="2"/>
  <c r="K878" i="2"/>
  <c r="L878" i="2" s="1"/>
  <c r="J876" i="2" l="1"/>
  <c r="K877" i="2"/>
  <c r="L877" i="2" s="1"/>
  <c r="M877" i="2" s="1"/>
  <c r="M878" i="2"/>
  <c r="J875" i="2" l="1"/>
  <c r="K876" i="2"/>
  <c r="L876" i="2" s="1"/>
  <c r="M876" i="2" l="1"/>
  <c r="J874" i="2"/>
  <c r="K875" i="2"/>
  <c r="L875" i="2" s="1"/>
  <c r="M875" i="2" s="1"/>
  <c r="K874" i="2" l="1"/>
  <c r="L874" i="2" s="1"/>
  <c r="J873" i="2"/>
  <c r="M874" i="2" l="1"/>
  <c r="K873" i="2"/>
  <c r="L873" i="2" s="1"/>
  <c r="J872" i="2"/>
  <c r="M873" i="2" l="1"/>
  <c r="J871" i="2"/>
  <c r="K872" i="2"/>
  <c r="L872" i="2" s="1"/>
  <c r="M872" i="2" s="1"/>
  <c r="K871" i="2" l="1"/>
  <c r="L871" i="2" s="1"/>
  <c r="M871" i="2" s="1"/>
  <c r="J870" i="2"/>
  <c r="J869" i="2" l="1"/>
  <c r="K870" i="2"/>
  <c r="L870" i="2" s="1"/>
  <c r="M870" i="2" s="1"/>
  <c r="J868" i="2" l="1"/>
  <c r="K869" i="2"/>
  <c r="L869" i="2" s="1"/>
  <c r="M869" i="2" l="1"/>
  <c r="J867" i="2"/>
  <c r="K868" i="2"/>
  <c r="L868" i="2" s="1"/>
  <c r="M868" i="2" s="1"/>
  <c r="J866" i="2" l="1"/>
  <c r="K867" i="2"/>
  <c r="L867" i="2" s="1"/>
  <c r="M867" i="2" l="1"/>
  <c r="J865" i="2"/>
  <c r="K866" i="2"/>
  <c r="L866" i="2" s="1"/>
  <c r="M866" i="2" s="1"/>
  <c r="J864" i="2" l="1"/>
  <c r="K865" i="2"/>
  <c r="L865" i="2" s="1"/>
  <c r="M865" i="2" s="1"/>
  <c r="J863" i="2" l="1"/>
  <c r="K864" i="2"/>
  <c r="L864" i="2" s="1"/>
  <c r="M864" i="2" l="1"/>
  <c r="J862" i="2"/>
  <c r="K863" i="2"/>
  <c r="L863" i="2" s="1"/>
  <c r="M863" i="2" s="1"/>
  <c r="J861" i="2" l="1"/>
  <c r="K862" i="2"/>
  <c r="L862" i="2" s="1"/>
  <c r="M862" i="2" l="1"/>
  <c r="J860" i="2"/>
  <c r="K861" i="2"/>
  <c r="L861" i="2" s="1"/>
  <c r="J859" i="2" l="1"/>
  <c r="K860" i="2"/>
  <c r="L860" i="2" s="1"/>
  <c r="M860" i="2" s="1"/>
  <c r="M861" i="2"/>
  <c r="J858" i="2" l="1"/>
  <c r="K859" i="2"/>
  <c r="L859" i="2" s="1"/>
  <c r="M859" i="2" l="1"/>
  <c r="J857" i="2"/>
  <c r="K858" i="2"/>
  <c r="L858" i="2" s="1"/>
  <c r="M858" i="2" s="1"/>
  <c r="J856" i="2" l="1"/>
  <c r="K857" i="2"/>
  <c r="L857" i="2" s="1"/>
  <c r="M857" i="2" l="1"/>
  <c r="J855" i="2"/>
  <c r="K856" i="2"/>
  <c r="L856" i="2" s="1"/>
  <c r="M856" i="2" l="1"/>
  <c r="J854" i="2"/>
  <c r="K855" i="2"/>
  <c r="L855" i="2" s="1"/>
  <c r="M855" i="2" s="1"/>
  <c r="J853" i="2" l="1"/>
  <c r="K854" i="2"/>
  <c r="L854" i="2" s="1"/>
  <c r="M854" i="2" l="1"/>
  <c r="J852" i="2"/>
  <c r="K853" i="2"/>
  <c r="L853" i="2" s="1"/>
  <c r="J851" i="2" l="1"/>
  <c r="K852" i="2"/>
  <c r="L852" i="2" s="1"/>
  <c r="M852" i="2" s="1"/>
  <c r="M853" i="2"/>
  <c r="J850" i="2" l="1"/>
  <c r="K851" i="2"/>
  <c r="L851" i="2" s="1"/>
  <c r="M851" i="2" l="1"/>
  <c r="J849" i="2"/>
  <c r="K850" i="2"/>
  <c r="L850" i="2" s="1"/>
  <c r="M850" i="2" s="1"/>
  <c r="J848" i="2" l="1"/>
  <c r="K849" i="2"/>
  <c r="L849" i="2" s="1"/>
  <c r="M849" i="2" l="1"/>
  <c r="J847" i="2"/>
  <c r="K848" i="2"/>
  <c r="L848" i="2" s="1"/>
  <c r="J846" i="2" l="1"/>
  <c r="K847" i="2"/>
  <c r="L847" i="2" s="1"/>
  <c r="M848" i="2"/>
  <c r="M847" i="2" l="1"/>
  <c r="J845" i="2"/>
  <c r="K846" i="2"/>
  <c r="L846" i="2" s="1"/>
  <c r="J844" i="2" l="1"/>
  <c r="K845" i="2"/>
  <c r="L845" i="2" s="1"/>
  <c r="M846" i="2"/>
  <c r="M845" i="2" l="1"/>
  <c r="J843" i="2"/>
  <c r="K844" i="2"/>
  <c r="L844" i="2" s="1"/>
  <c r="J842" i="2" l="1"/>
  <c r="K843" i="2"/>
  <c r="L843" i="2" s="1"/>
  <c r="M843" i="2" s="1"/>
  <c r="M844" i="2"/>
  <c r="J841" i="2" l="1"/>
  <c r="K842" i="2"/>
  <c r="L842" i="2" s="1"/>
  <c r="M842" i="2" l="1"/>
  <c r="J840" i="2"/>
  <c r="K841" i="2"/>
  <c r="L841" i="2" s="1"/>
  <c r="M841" i="2" s="1"/>
  <c r="J839" i="2" l="1"/>
  <c r="K840" i="2"/>
  <c r="L840" i="2" s="1"/>
  <c r="M840" i="2" s="1"/>
  <c r="J838" i="2" l="1"/>
  <c r="K839" i="2"/>
  <c r="L839" i="2" s="1"/>
  <c r="M839" i="2" l="1"/>
  <c r="J837" i="2"/>
  <c r="K838" i="2"/>
  <c r="L838" i="2" s="1"/>
  <c r="M838" i="2" s="1"/>
  <c r="J836" i="2" l="1"/>
  <c r="K837" i="2"/>
  <c r="L837" i="2" s="1"/>
  <c r="M837" i="2" s="1"/>
  <c r="J835" i="2" l="1"/>
  <c r="K836" i="2"/>
  <c r="L836" i="2" s="1"/>
  <c r="M836" i="2" l="1"/>
  <c r="J834" i="2"/>
  <c r="K835" i="2"/>
  <c r="L835" i="2" s="1"/>
  <c r="J833" i="2" l="1"/>
  <c r="K834" i="2"/>
  <c r="L834" i="2" s="1"/>
  <c r="M835" i="2"/>
  <c r="M834" i="2" l="1"/>
  <c r="J832" i="2"/>
  <c r="K833" i="2"/>
  <c r="L833" i="2" s="1"/>
  <c r="J831" i="2" l="1"/>
  <c r="K832" i="2"/>
  <c r="L832" i="2" s="1"/>
  <c r="M833" i="2"/>
  <c r="M832" i="2" l="1"/>
  <c r="J830" i="2"/>
  <c r="K831" i="2"/>
  <c r="L831" i="2" s="1"/>
  <c r="J829" i="2" l="1"/>
  <c r="K830" i="2"/>
  <c r="L830" i="2" s="1"/>
  <c r="M830" i="2" s="1"/>
  <c r="M831" i="2"/>
  <c r="J828" i="2" l="1"/>
  <c r="K829" i="2"/>
  <c r="L829" i="2" s="1"/>
  <c r="J827" i="2" l="1"/>
  <c r="K828" i="2"/>
  <c r="L828" i="2" s="1"/>
  <c r="M828" i="2" s="1"/>
  <c r="M829" i="2"/>
  <c r="J826" i="2" l="1"/>
  <c r="K827" i="2"/>
  <c r="L827" i="2" s="1"/>
  <c r="J825" i="2" l="1"/>
  <c r="K826" i="2"/>
  <c r="L826" i="2" s="1"/>
  <c r="M827" i="2"/>
  <c r="M826" i="2" l="1"/>
  <c r="J824" i="2"/>
  <c r="K825" i="2"/>
  <c r="L825" i="2" s="1"/>
  <c r="J823" i="2" l="1"/>
  <c r="K824" i="2"/>
  <c r="L824" i="2" s="1"/>
  <c r="M825" i="2"/>
  <c r="M824" i="2" l="1"/>
  <c r="J822" i="2"/>
  <c r="K823" i="2"/>
  <c r="L823" i="2" s="1"/>
  <c r="J821" i="2" l="1"/>
  <c r="K822" i="2"/>
  <c r="L822" i="2" s="1"/>
  <c r="M822" i="2" s="1"/>
  <c r="M823" i="2"/>
  <c r="J820" i="2" l="1"/>
  <c r="K821" i="2"/>
  <c r="L821" i="2" s="1"/>
  <c r="J819" i="2" l="1"/>
  <c r="K820" i="2"/>
  <c r="L820" i="2" s="1"/>
  <c r="M821" i="2"/>
  <c r="M820" i="2" l="1"/>
  <c r="J818" i="2"/>
  <c r="K819" i="2"/>
  <c r="L819" i="2" s="1"/>
  <c r="M819" i="2" l="1"/>
  <c r="J817" i="2"/>
  <c r="K818" i="2"/>
  <c r="L818" i="2" s="1"/>
  <c r="M818" i="2" s="1"/>
  <c r="J816" i="2" l="1"/>
  <c r="K817" i="2"/>
  <c r="L817" i="2" s="1"/>
  <c r="M817" i="2" s="1"/>
  <c r="J815" i="2" l="1"/>
  <c r="K816" i="2"/>
  <c r="L816" i="2" s="1"/>
  <c r="M816" i="2" l="1"/>
  <c r="J814" i="2"/>
  <c r="K815" i="2"/>
  <c r="L815" i="2" s="1"/>
  <c r="M815" i="2" l="1"/>
  <c r="J813" i="2"/>
  <c r="K814" i="2"/>
  <c r="L814" i="2" s="1"/>
  <c r="M814" i="2" s="1"/>
  <c r="J812" i="2" l="1"/>
  <c r="K813" i="2"/>
  <c r="L813" i="2" s="1"/>
  <c r="M813" i="2" s="1"/>
  <c r="J811" i="2" l="1"/>
  <c r="K812" i="2"/>
  <c r="L812" i="2" s="1"/>
  <c r="J810" i="2" l="1"/>
  <c r="K811" i="2"/>
  <c r="L811" i="2" s="1"/>
  <c r="M811" i="2" s="1"/>
  <c r="M812" i="2"/>
  <c r="J809" i="2" l="1"/>
  <c r="K810" i="2"/>
  <c r="L810" i="2" s="1"/>
  <c r="J808" i="2" l="1"/>
  <c r="K809" i="2"/>
  <c r="L809" i="2" s="1"/>
  <c r="M809" i="2" s="1"/>
  <c r="M810" i="2"/>
  <c r="J807" i="2" l="1"/>
  <c r="K808" i="2"/>
  <c r="L808" i="2" s="1"/>
  <c r="J806" i="2" l="1"/>
  <c r="K807" i="2"/>
  <c r="L807" i="2" s="1"/>
  <c r="M807" i="2" s="1"/>
  <c r="M808" i="2"/>
  <c r="J805" i="2" l="1"/>
  <c r="K806" i="2"/>
  <c r="L806" i="2" s="1"/>
  <c r="J804" i="2" l="1"/>
  <c r="K805" i="2"/>
  <c r="L805" i="2" s="1"/>
  <c r="M805" i="2" s="1"/>
  <c r="M806" i="2"/>
  <c r="J803" i="2" l="1"/>
  <c r="K804" i="2"/>
  <c r="L804" i="2" s="1"/>
  <c r="M804" i="2" l="1"/>
  <c r="J802" i="2"/>
  <c r="K803" i="2"/>
  <c r="L803" i="2" s="1"/>
  <c r="J801" i="2" l="1"/>
  <c r="K802" i="2"/>
  <c r="L802" i="2" s="1"/>
  <c r="M803" i="2"/>
  <c r="M802" i="2" l="1"/>
  <c r="J800" i="2"/>
  <c r="K801" i="2"/>
  <c r="L801" i="2" s="1"/>
  <c r="J799" i="2" l="1"/>
  <c r="K800" i="2"/>
  <c r="L800" i="2" s="1"/>
  <c r="M801" i="2"/>
  <c r="M800" i="2" l="1"/>
  <c r="J798" i="2"/>
  <c r="K799" i="2"/>
  <c r="L799" i="2" s="1"/>
  <c r="J797" i="2" l="1"/>
  <c r="K798" i="2"/>
  <c r="L798" i="2" s="1"/>
  <c r="M798" i="2" s="1"/>
  <c r="M799" i="2"/>
  <c r="J796" i="2" l="1"/>
  <c r="K797" i="2"/>
  <c r="L797" i="2" s="1"/>
  <c r="J795" i="2" l="1"/>
  <c r="K796" i="2"/>
  <c r="L796" i="2" s="1"/>
  <c r="M796" i="2" s="1"/>
  <c r="M797" i="2"/>
  <c r="J794" i="2" l="1"/>
  <c r="K795" i="2"/>
  <c r="L795" i="2" s="1"/>
  <c r="M795" i="2" l="1"/>
  <c r="J793" i="2"/>
  <c r="K794" i="2"/>
  <c r="L794" i="2" s="1"/>
  <c r="M794" i="2" s="1"/>
  <c r="J792" i="2" l="1"/>
  <c r="K793" i="2"/>
  <c r="L793" i="2" s="1"/>
  <c r="M793" i="2" l="1"/>
  <c r="J791" i="2"/>
  <c r="K792" i="2"/>
  <c r="L792" i="2" s="1"/>
  <c r="J790" i="2" l="1"/>
  <c r="K791" i="2"/>
  <c r="L791" i="2" s="1"/>
  <c r="M792" i="2"/>
  <c r="M791" i="2" l="1"/>
  <c r="J789" i="2"/>
  <c r="K790" i="2"/>
  <c r="L790" i="2" s="1"/>
  <c r="J788" i="2" l="1"/>
  <c r="K789" i="2"/>
  <c r="L789" i="2" s="1"/>
  <c r="M790" i="2"/>
  <c r="M789" i="2" l="1"/>
  <c r="J787" i="2"/>
  <c r="K788" i="2"/>
  <c r="L788" i="2" s="1"/>
  <c r="J786" i="2" l="1"/>
  <c r="K787" i="2"/>
  <c r="L787" i="2" s="1"/>
  <c r="M787" i="2" s="1"/>
  <c r="M788" i="2"/>
  <c r="J785" i="2" l="1"/>
  <c r="K786" i="2"/>
  <c r="L786" i="2" s="1"/>
  <c r="M786" i="2" l="1"/>
  <c r="J784" i="2"/>
  <c r="K785" i="2"/>
  <c r="L785" i="2" s="1"/>
  <c r="J783" i="2" l="1"/>
  <c r="K784" i="2"/>
  <c r="L784" i="2" s="1"/>
  <c r="M785" i="2"/>
  <c r="M784" i="2" l="1"/>
  <c r="J782" i="2"/>
  <c r="K783" i="2"/>
  <c r="L783" i="2" s="1"/>
  <c r="J781" i="2" l="1"/>
  <c r="K782" i="2"/>
  <c r="L782" i="2" s="1"/>
  <c r="M782" i="2" s="1"/>
  <c r="M783" i="2"/>
  <c r="J780" i="2" l="1"/>
  <c r="K781" i="2"/>
  <c r="L781" i="2" s="1"/>
  <c r="J779" i="2" l="1"/>
  <c r="K780" i="2"/>
  <c r="L780" i="2" s="1"/>
  <c r="M780" i="2" s="1"/>
  <c r="M781" i="2"/>
  <c r="J778" i="2" l="1"/>
  <c r="K779" i="2"/>
  <c r="L779" i="2" s="1"/>
  <c r="M779" i="2" l="1"/>
  <c r="J777" i="2"/>
  <c r="K778" i="2"/>
  <c r="L778" i="2" s="1"/>
  <c r="M778" i="2" s="1"/>
  <c r="J776" i="2" l="1"/>
  <c r="K777" i="2"/>
  <c r="L777" i="2" s="1"/>
  <c r="M777" i="2" l="1"/>
  <c r="J775" i="2"/>
  <c r="K776" i="2"/>
  <c r="L776" i="2" s="1"/>
  <c r="J774" i="2" l="1"/>
  <c r="K775" i="2"/>
  <c r="L775" i="2" s="1"/>
  <c r="M775" i="2" s="1"/>
  <c r="M776" i="2"/>
  <c r="J773" i="2" l="1"/>
  <c r="K774" i="2"/>
  <c r="L774" i="2" s="1"/>
  <c r="M774" i="2" l="1"/>
  <c r="J772" i="2"/>
  <c r="K773" i="2"/>
  <c r="L773" i="2" s="1"/>
  <c r="M773" i="2" l="1"/>
  <c r="J771" i="2"/>
  <c r="K772" i="2"/>
  <c r="L772" i="2" s="1"/>
  <c r="J770" i="2" l="1"/>
  <c r="K771" i="2"/>
  <c r="L771" i="2" s="1"/>
  <c r="M771" i="2" s="1"/>
  <c r="M772" i="2"/>
  <c r="J769" i="2" l="1"/>
  <c r="K770" i="2"/>
  <c r="L770" i="2" s="1"/>
  <c r="M770" i="2" l="1"/>
  <c r="J768" i="2"/>
  <c r="K769" i="2"/>
  <c r="L769" i="2" s="1"/>
  <c r="M769" i="2" s="1"/>
  <c r="J767" i="2" l="1"/>
  <c r="K768" i="2"/>
  <c r="L768" i="2" s="1"/>
  <c r="M768" i="2" s="1"/>
  <c r="J766" i="2" l="1"/>
  <c r="K767" i="2"/>
  <c r="L767" i="2" s="1"/>
  <c r="M767" i="2" l="1"/>
  <c r="J765" i="2"/>
  <c r="K766" i="2"/>
  <c r="L766" i="2" s="1"/>
  <c r="J764" i="2" l="1"/>
  <c r="K765" i="2"/>
  <c r="L765" i="2" s="1"/>
  <c r="M766" i="2"/>
  <c r="M765" i="2" l="1"/>
  <c r="J763" i="2"/>
  <c r="K764" i="2"/>
  <c r="L764" i="2" s="1"/>
  <c r="J762" i="2" l="1"/>
  <c r="K763" i="2"/>
  <c r="L763" i="2" s="1"/>
  <c r="M763" i="2" s="1"/>
  <c r="M764" i="2"/>
  <c r="J761" i="2" l="1"/>
  <c r="K762" i="2"/>
  <c r="L762" i="2" s="1"/>
  <c r="J760" i="2" l="1"/>
  <c r="K761" i="2"/>
  <c r="L761" i="2" s="1"/>
  <c r="M761" i="2" s="1"/>
  <c r="M762" i="2"/>
  <c r="J759" i="2" l="1"/>
  <c r="K760" i="2"/>
  <c r="L760" i="2" s="1"/>
  <c r="M760" i="2" l="1"/>
  <c r="J758" i="2"/>
  <c r="K759" i="2"/>
  <c r="L759" i="2" s="1"/>
  <c r="M759" i="2" s="1"/>
  <c r="J757" i="2" l="1"/>
  <c r="K758" i="2"/>
  <c r="L758" i="2" s="1"/>
  <c r="M758" i="2" l="1"/>
  <c r="J756" i="2"/>
  <c r="K757" i="2"/>
  <c r="L757" i="2" s="1"/>
  <c r="J755" i="2" l="1"/>
  <c r="K756" i="2"/>
  <c r="L756" i="2" s="1"/>
  <c r="M756" i="2" s="1"/>
  <c r="M757" i="2"/>
  <c r="J754" i="2" l="1"/>
  <c r="K755" i="2"/>
  <c r="L755" i="2" s="1"/>
  <c r="J753" i="2" l="1"/>
  <c r="K754" i="2"/>
  <c r="L754" i="2" s="1"/>
  <c r="M754" i="2" s="1"/>
  <c r="M755" i="2"/>
  <c r="J752" i="2" l="1"/>
  <c r="K753" i="2"/>
  <c r="L753" i="2" s="1"/>
  <c r="M753" i="2" l="1"/>
  <c r="J751" i="2"/>
  <c r="K752" i="2"/>
  <c r="L752" i="2" s="1"/>
  <c r="M752" i="2" s="1"/>
  <c r="J750" i="2" l="1"/>
  <c r="K751" i="2"/>
  <c r="L751" i="2" s="1"/>
  <c r="M751" i="2" l="1"/>
  <c r="J749" i="2"/>
  <c r="K750" i="2"/>
  <c r="L750" i="2" s="1"/>
  <c r="J748" i="2" l="1"/>
  <c r="K749" i="2"/>
  <c r="L749" i="2" s="1"/>
  <c r="M750" i="2"/>
  <c r="M749" i="2" l="1"/>
  <c r="J747" i="2"/>
  <c r="K748" i="2"/>
  <c r="L748" i="2" s="1"/>
  <c r="M748" i="2" l="1"/>
  <c r="J746" i="2"/>
  <c r="K747" i="2"/>
  <c r="L747" i="2" s="1"/>
  <c r="M747" i="2" s="1"/>
  <c r="J745" i="2" l="1"/>
  <c r="K746" i="2"/>
  <c r="L746" i="2" s="1"/>
  <c r="M746" i="2" l="1"/>
  <c r="J744" i="2"/>
  <c r="K745" i="2"/>
  <c r="L745" i="2" s="1"/>
  <c r="M745" i="2" s="1"/>
  <c r="J743" i="2" l="1"/>
  <c r="K744" i="2"/>
  <c r="L744" i="2" s="1"/>
  <c r="M744" i="2" l="1"/>
  <c r="J742" i="2"/>
  <c r="K743" i="2"/>
  <c r="L743" i="2" s="1"/>
  <c r="M743" i="2" s="1"/>
  <c r="J741" i="2" l="1"/>
  <c r="K742" i="2"/>
  <c r="L742" i="2" s="1"/>
  <c r="M742" i="2" l="1"/>
  <c r="J740" i="2"/>
  <c r="K741" i="2"/>
  <c r="L741" i="2" s="1"/>
  <c r="J739" i="2" l="1"/>
  <c r="K740" i="2"/>
  <c r="L740" i="2" s="1"/>
  <c r="M741" i="2"/>
  <c r="M740" i="2" l="1"/>
  <c r="J738" i="2"/>
  <c r="K739" i="2"/>
  <c r="L739" i="2" s="1"/>
  <c r="J737" i="2" l="1"/>
  <c r="K738" i="2"/>
  <c r="L738" i="2" s="1"/>
  <c r="M739" i="2"/>
  <c r="M738" i="2" l="1"/>
  <c r="J736" i="2"/>
  <c r="K737" i="2"/>
  <c r="L737" i="2" s="1"/>
  <c r="J735" i="2" l="1"/>
  <c r="K736" i="2"/>
  <c r="L736" i="2" s="1"/>
  <c r="M737" i="2"/>
  <c r="M736" i="2" l="1"/>
  <c r="J734" i="2"/>
  <c r="K735" i="2"/>
  <c r="L735" i="2" s="1"/>
  <c r="J733" i="2" l="1"/>
  <c r="K734" i="2"/>
  <c r="L734" i="2" s="1"/>
  <c r="M735" i="2"/>
  <c r="M734" i="2" l="1"/>
  <c r="J732" i="2"/>
  <c r="K733" i="2"/>
  <c r="L733" i="2" s="1"/>
  <c r="M733" i="2" l="1"/>
  <c r="J731" i="2"/>
  <c r="K732" i="2"/>
  <c r="L732" i="2" s="1"/>
  <c r="M732" i="2" s="1"/>
  <c r="J730" i="2" l="1"/>
  <c r="K731" i="2"/>
  <c r="L731" i="2" s="1"/>
  <c r="M731" i="2" l="1"/>
  <c r="J729" i="2"/>
  <c r="K730" i="2"/>
  <c r="L730" i="2" s="1"/>
  <c r="M730" i="2" s="1"/>
  <c r="J728" i="2" l="1"/>
  <c r="K729" i="2"/>
  <c r="L729" i="2" s="1"/>
  <c r="M729" i="2" l="1"/>
  <c r="J727" i="2"/>
  <c r="K728" i="2"/>
  <c r="L728" i="2" s="1"/>
  <c r="M728" i="2" s="1"/>
  <c r="J726" i="2" l="1"/>
  <c r="K727" i="2"/>
  <c r="L727" i="2" s="1"/>
  <c r="M727" i="2" l="1"/>
  <c r="J725" i="2"/>
  <c r="K726" i="2"/>
  <c r="L726" i="2" s="1"/>
  <c r="J724" i="2" l="1"/>
  <c r="K725" i="2"/>
  <c r="L725" i="2" s="1"/>
  <c r="M726" i="2"/>
  <c r="M725" i="2" l="1"/>
  <c r="J723" i="2"/>
  <c r="K724" i="2"/>
  <c r="L724" i="2" s="1"/>
  <c r="J722" i="2" l="1"/>
  <c r="K723" i="2"/>
  <c r="L723" i="2" s="1"/>
  <c r="M723" i="2" s="1"/>
  <c r="M724" i="2"/>
  <c r="J721" i="2" l="1"/>
  <c r="K722" i="2"/>
  <c r="L722" i="2" s="1"/>
  <c r="M722" i="2" l="1"/>
  <c r="J720" i="2"/>
  <c r="K721" i="2"/>
  <c r="L721" i="2" s="1"/>
  <c r="J719" i="2" l="1"/>
  <c r="K720" i="2"/>
  <c r="L720" i="2" s="1"/>
  <c r="M721" i="2"/>
  <c r="M720" i="2" l="1"/>
  <c r="J718" i="2"/>
  <c r="K719" i="2"/>
  <c r="L719" i="2" s="1"/>
  <c r="M719" i="2" l="1"/>
  <c r="J717" i="2"/>
  <c r="K718" i="2"/>
  <c r="L718" i="2" s="1"/>
  <c r="J716" i="2" l="1"/>
  <c r="K717" i="2"/>
  <c r="L717" i="2" s="1"/>
  <c r="M717" i="2" s="1"/>
  <c r="M718" i="2"/>
  <c r="J715" i="2" l="1"/>
  <c r="K716" i="2"/>
  <c r="L716" i="2" s="1"/>
  <c r="M716" i="2" l="1"/>
  <c r="J714" i="2"/>
  <c r="K715" i="2"/>
  <c r="L715" i="2" s="1"/>
  <c r="M715" i="2" l="1"/>
  <c r="J713" i="2"/>
  <c r="K714" i="2"/>
  <c r="L714" i="2" s="1"/>
  <c r="J712" i="2" l="1"/>
  <c r="K713" i="2"/>
  <c r="L713" i="2" s="1"/>
  <c r="M713" i="2" s="1"/>
  <c r="M714" i="2"/>
  <c r="J711" i="2" l="1"/>
  <c r="K712" i="2"/>
  <c r="L712" i="2" s="1"/>
  <c r="J710" i="2" l="1"/>
  <c r="K711" i="2"/>
  <c r="L711" i="2" s="1"/>
  <c r="M711" i="2" s="1"/>
  <c r="M712" i="2"/>
  <c r="J709" i="2" l="1"/>
  <c r="K710" i="2"/>
  <c r="L710" i="2" s="1"/>
  <c r="M710" i="2" l="1"/>
  <c r="J708" i="2"/>
  <c r="K709" i="2"/>
  <c r="L709" i="2" s="1"/>
  <c r="M709" i="2" s="1"/>
  <c r="J707" i="2" l="1"/>
  <c r="K708" i="2"/>
  <c r="L708" i="2" s="1"/>
  <c r="M708" i="2" s="1"/>
  <c r="J706" i="2" l="1"/>
  <c r="K707" i="2"/>
  <c r="L707" i="2" s="1"/>
  <c r="M707" i="2" l="1"/>
  <c r="J705" i="2"/>
  <c r="K706" i="2"/>
  <c r="L706" i="2" s="1"/>
  <c r="M706" i="2" l="1"/>
  <c r="J704" i="2"/>
  <c r="K705" i="2"/>
  <c r="L705" i="2" s="1"/>
  <c r="M705" i="2" s="1"/>
  <c r="J703" i="2" l="1"/>
  <c r="K704" i="2"/>
  <c r="L704" i="2" s="1"/>
  <c r="M704" i="2" l="1"/>
  <c r="J702" i="2"/>
  <c r="K703" i="2"/>
  <c r="L703" i="2" s="1"/>
  <c r="M703" i="2" l="1"/>
  <c r="J701" i="2"/>
  <c r="K702" i="2"/>
  <c r="L702" i="2" s="1"/>
  <c r="M702" i="2" l="1"/>
  <c r="J700" i="2"/>
  <c r="K701" i="2"/>
  <c r="L701" i="2" s="1"/>
  <c r="J699" i="2" l="1"/>
  <c r="K700" i="2"/>
  <c r="L700" i="2" s="1"/>
  <c r="M701" i="2"/>
  <c r="M700" i="2" l="1"/>
  <c r="J698" i="2"/>
  <c r="K699" i="2"/>
  <c r="L699" i="2" s="1"/>
  <c r="M699" i="2" l="1"/>
  <c r="J697" i="2"/>
  <c r="K698" i="2"/>
  <c r="L698" i="2" s="1"/>
  <c r="M698" i="2" s="1"/>
  <c r="J696" i="2" l="1"/>
  <c r="K697" i="2"/>
  <c r="L697" i="2" s="1"/>
  <c r="M697" i="2" s="1"/>
  <c r="J695" i="2" l="1"/>
  <c r="K696" i="2"/>
  <c r="L696" i="2" s="1"/>
  <c r="J694" i="2" l="1"/>
  <c r="K695" i="2"/>
  <c r="L695" i="2" s="1"/>
  <c r="M696" i="2"/>
  <c r="M695" i="2" l="1"/>
  <c r="J693" i="2"/>
  <c r="K694" i="2"/>
  <c r="L694" i="2" s="1"/>
  <c r="J692" i="2" l="1"/>
  <c r="K693" i="2"/>
  <c r="L693" i="2" s="1"/>
  <c r="M693" i="2" s="1"/>
  <c r="M694" i="2"/>
  <c r="J691" i="2" l="1"/>
  <c r="K692" i="2"/>
  <c r="L692" i="2" s="1"/>
  <c r="M692" i="2" l="1"/>
  <c r="J690" i="2"/>
  <c r="K691" i="2"/>
  <c r="L691" i="2" s="1"/>
  <c r="M691" i="2" s="1"/>
  <c r="J689" i="2" l="1"/>
  <c r="K690" i="2"/>
  <c r="L690" i="2" s="1"/>
  <c r="M690" i="2" l="1"/>
  <c r="J688" i="2"/>
  <c r="K689" i="2"/>
  <c r="L689" i="2" s="1"/>
  <c r="J687" i="2" l="1"/>
  <c r="K688" i="2"/>
  <c r="L688" i="2" s="1"/>
  <c r="M689" i="2"/>
  <c r="M688" i="2" l="1"/>
  <c r="J686" i="2"/>
  <c r="K687" i="2"/>
  <c r="L687" i="2" s="1"/>
  <c r="J685" i="2" l="1"/>
  <c r="K686" i="2"/>
  <c r="L686" i="2" s="1"/>
  <c r="M687" i="2"/>
  <c r="M686" i="2" l="1"/>
  <c r="J684" i="2"/>
  <c r="K685" i="2"/>
  <c r="L685" i="2" s="1"/>
  <c r="M685" i="2" l="1"/>
  <c r="J683" i="2"/>
  <c r="K684" i="2"/>
  <c r="L684" i="2" s="1"/>
  <c r="M684" i="2" s="1"/>
  <c r="J682" i="2" l="1"/>
  <c r="K683" i="2"/>
  <c r="L683" i="2" s="1"/>
  <c r="M683" i="2" l="1"/>
  <c r="J681" i="2"/>
  <c r="K682" i="2"/>
  <c r="L682" i="2" s="1"/>
  <c r="M682" i="2" l="1"/>
  <c r="J680" i="2"/>
  <c r="K681" i="2"/>
  <c r="L681" i="2" s="1"/>
  <c r="J679" i="2" l="1"/>
  <c r="K680" i="2"/>
  <c r="L680" i="2" s="1"/>
  <c r="M680" i="2" s="1"/>
  <c r="M681" i="2"/>
  <c r="J678" i="2" l="1"/>
  <c r="K679" i="2"/>
  <c r="L679" i="2" s="1"/>
  <c r="J677" i="2" l="1"/>
  <c r="K678" i="2"/>
  <c r="L678" i="2" s="1"/>
  <c r="M679" i="2"/>
  <c r="M678" i="2" l="1"/>
  <c r="J676" i="2"/>
  <c r="K677" i="2"/>
  <c r="L677" i="2" s="1"/>
  <c r="J675" i="2" l="1"/>
  <c r="K676" i="2"/>
  <c r="L676" i="2" s="1"/>
  <c r="M677" i="2"/>
  <c r="M676" i="2" l="1"/>
  <c r="J674" i="2"/>
  <c r="K675" i="2"/>
  <c r="L675" i="2" s="1"/>
  <c r="M675" i="2" l="1"/>
  <c r="J673" i="2"/>
  <c r="K674" i="2"/>
  <c r="L674" i="2" s="1"/>
  <c r="M674" i="2" l="1"/>
  <c r="J672" i="2"/>
  <c r="K673" i="2"/>
  <c r="L673" i="2" s="1"/>
  <c r="M673" i="2" s="1"/>
  <c r="J671" i="2" l="1"/>
  <c r="K672" i="2"/>
  <c r="L672" i="2" s="1"/>
  <c r="M672" i="2" l="1"/>
  <c r="J670" i="2"/>
  <c r="K671" i="2"/>
  <c r="L671" i="2" s="1"/>
  <c r="J669" i="2" l="1"/>
  <c r="K670" i="2"/>
  <c r="L670" i="2" s="1"/>
  <c r="M671" i="2"/>
  <c r="M670" i="2" l="1"/>
  <c r="J668" i="2"/>
  <c r="K669" i="2"/>
  <c r="L669" i="2" s="1"/>
  <c r="J667" i="2" l="1"/>
  <c r="K668" i="2"/>
  <c r="L668" i="2" s="1"/>
  <c r="M669" i="2"/>
  <c r="M668" i="2" l="1"/>
  <c r="J666" i="2"/>
  <c r="K667" i="2"/>
  <c r="L667" i="2" s="1"/>
  <c r="J665" i="2" l="1"/>
  <c r="K666" i="2"/>
  <c r="L666" i="2" s="1"/>
  <c r="M666" i="2" s="1"/>
  <c r="M667" i="2"/>
  <c r="J664" i="2" l="1"/>
  <c r="K665" i="2"/>
  <c r="L665" i="2" s="1"/>
  <c r="J663" i="2" l="1"/>
  <c r="K664" i="2"/>
  <c r="L664" i="2" s="1"/>
  <c r="M665" i="2"/>
  <c r="M664" i="2" l="1"/>
  <c r="J662" i="2"/>
  <c r="K663" i="2"/>
  <c r="L663" i="2" s="1"/>
  <c r="M663" i="2" l="1"/>
  <c r="J661" i="2"/>
  <c r="K662" i="2"/>
  <c r="L662" i="2" s="1"/>
  <c r="M662" i="2" s="1"/>
  <c r="J660" i="2" l="1"/>
  <c r="K661" i="2"/>
  <c r="L661" i="2" s="1"/>
  <c r="M661" i="2" s="1"/>
  <c r="J659" i="2" l="1"/>
  <c r="K660" i="2"/>
  <c r="L660" i="2" s="1"/>
  <c r="M660" i="2" l="1"/>
  <c r="J658" i="2"/>
  <c r="K659" i="2"/>
  <c r="L659" i="2" s="1"/>
  <c r="M659" i="2" s="1"/>
  <c r="J657" i="2" l="1"/>
  <c r="K658" i="2"/>
  <c r="L658" i="2" s="1"/>
  <c r="M658" i="2" s="1"/>
  <c r="J656" i="2" l="1"/>
  <c r="K657" i="2"/>
  <c r="L657" i="2" s="1"/>
  <c r="M657" i="2" l="1"/>
  <c r="J655" i="2"/>
  <c r="K656" i="2"/>
  <c r="L656" i="2" s="1"/>
  <c r="M656" i="2" s="1"/>
  <c r="J654" i="2" l="1"/>
  <c r="K655" i="2"/>
  <c r="L655" i="2" s="1"/>
  <c r="M655" i="2" s="1"/>
  <c r="J653" i="2" l="1"/>
  <c r="K654" i="2"/>
  <c r="L654" i="2" s="1"/>
  <c r="M654" i="2" s="1"/>
  <c r="J652" i="2" l="1"/>
  <c r="K653" i="2"/>
  <c r="L653" i="2" s="1"/>
  <c r="M653" i="2" s="1"/>
  <c r="J651" i="2" l="1"/>
  <c r="K652" i="2"/>
  <c r="L652" i="2" s="1"/>
  <c r="M652" i="2" s="1"/>
  <c r="J650" i="2" l="1"/>
  <c r="K651" i="2"/>
  <c r="L651" i="2" s="1"/>
  <c r="M651" i="2" l="1"/>
  <c r="J649" i="2"/>
  <c r="K650" i="2"/>
  <c r="L650" i="2" s="1"/>
  <c r="M650" i="2" s="1"/>
  <c r="J648" i="2" l="1"/>
  <c r="K649" i="2"/>
  <c r="L649" i="2" s="1"/>
  <c r="M649" i="2" s="1"/>
  <c r="J647" i="2" l="1"/>
  <c r="K648" i="2"/>
  <c r="L648" i="2" s="1"/>
  <c r="M648" i="2" s="1"/>
  <c r="J646" i="2" l="1"/>
  <c r="K647" i="2"/>
  <c r="L647" i="2" s="1"/>
  <c r="M647" i="2" l="1"/>
  <c r="J645" i="2"/>
  <c r="K646" i="2"/>
  <c r="L646" i="2" s="1"/>
  <c r="M646" i="2" s="1"/>
  <c r="J644" i="2" l="1"/>
  <c r="K645" i="2"/>
  <c r="L645" i="2" s="1"/>
  <c r="J643" i="2" l="1"/>
  <c r="K644" i="2"/>
  <c r="L644" i="2" s="1"/>
  <c r="M645" i="2"/>
  <c r="M644" i="2" l="1"/>
  <c r="J642" i="2"/>
  <c r="K643" i="2"/>
  <c r="L643" i="2" s="1"/>
  <c r="J641" i="2" l="1"/>
  <c r="K642" i="2"/>
  <c r="L642" i="2" s="1"/>
  <c r="M642" i="2" s="1"/>
  <c r="M643" i="2"/>
  <c r="J640" i="2" l="1"/>
  <c r="K641" i="2"/>
  <c r="L641" i="2" s="1"/>
  <c r="J639" i="2" l="1"/>
  <c r="K640" i="2"/>
  <c r="L640" i="2" s="1"/>
  <c r="M640" i="2" s="1"/>
  <c r="M641" i="2"/>
  <c r="J638" i="2" l="1"/>
  <c r="K639" i="2"/>
  <c r="L639" i="2" s="1"/>
  <c r="M639" i="2" l="1"/>
  <c r="J637" i="2"/>
  <c r="K638" i="2"/>
  <c r="L638" i="2" s="1"/>
  <c r="J636" i="2" l="1"/>
  <c r="K637" i="2"/>
  <c r="L637" i="2" s="1"/>
  <c r="M638" i="2"/>
  <c r="M637" i="2" l="1"/>
  <c r="J635" i="2"/>
  <c r="K636" i="2"/>
  <c r="L636" i="2" s="1"/>
  <c r="J634" i="2" l="1"/>
  <c r="K635" i="2"/>
  <c r="L635" i="2" s="1"/>
  <c r="M635" i="2" s="1"/>
  <c r="M636" i="2"/>
  <c r="J633" i="2" l="1"/>
  <c r="K634" i="2"/>
  <c r="L634" i="2" s="1"/>
  <c r="M634" i="2" l="1"/>
  <c r="J632" i="2"/>
  <c r="K633" i="2"/>
  <c r="L633" i="2" s="1"/>
  <c r="M633" i="2" s="1"/>
  <c r="J631" i="2" l="1"/>
  <c r="K632" i="2"/>
  <c r="L632" i="2" s="1"/>
  <c r="M632" i="2" s="1"/>
  <c r="J630" i="2" l="1"/>
  <c r="K631" i="2"/>
  <c r="L631" i="2" s="1"/>
  <c r="M631" i="2" l="1"/>
  <c r="J629" i="2"/>
  <c r="K630" i="2"/>
  <c r="L630" i="2" s="1"/>
  <c r="M630" i="2" s="1"/>
  <c r="J628" i="2" l="1"/>
  <c r="K629" i="2"/>
  <c r="L629" i="2" s="1"/>
  <c r="M629" i="2" s="1"/>
  <c r="J627" i="2" l="1"/>
  <c r="K628" i="2"/>
  <c r="L628" i="2" s="1"/>
  <c r="J626" i="2" l="1"/>
  <c r="K627" i="2"/>
  <c r="L627" i="2" s="1"/>
  <c r="M628" i="2"/>
  <c r="M627" i="2" l="1"/>
  <c r="J625" i="2"/>
  <c r="K626" i="2"/>
  <c r="L626" i="2" s="1"/>
  <c r="J624" i="2" l="1"/>
  <c r="K625" i="2"/>
  <c r="L625" i="2" s="1"/>
  <c r="M625" i="2" s="1"/>
  <c r="M626" i="2"/>
  <c r="J623" i="2" l="1"/>
  <c r="K624" i="2"/>
  <c r="L624" i="2" s="1"/>
  <c r="J622" i="2" l="1"/>
  <c r="K623" i="2"/>
  <c r="L623" i="2" s="1"/>
  <c r="M624" i="2"/>
  <c r="M623" i="2" l="1"/>
  <c r="J621" i="2"/>
  <c r="K622" i="2"/>
  <c r="L622" i="2" s="1"/>
  <c r="J620" i="2" l="1"/>
  <c r="K621" i="2"/>
  <c r="L621" i="2" s="1"/>
  <c r="M622" i="2"/>
  <c r="M621" i="2" l="1"/>
  <c r="J619" i="2"/>
  <c r="K620" i="2"/>
  <c r="L620" i="2" s="1"/>
  <c r="J618" i="2" l="1"/>
  <c r="K619" i="2"/>
  <c r="L619" i="2" s="1"/>
  <c r="M619" i="2" s="1"/>
  <c r="M620" i="2"/>
  <c r="J617" i="2" l="1"/>
  <c r="K618" i="2"/>
  <c r="L618" i="2" s="1"/>
  <c r="M618" i="2" l="1"/>
  <c r="J616" i="2"/>
  <c r="K617" i="2"/>
  <c r="L617" i="2" s="1"/>
  <c r="M617" i="2" s="1"/>
  <c r="J615" i="2" l="1"/>
  <c r="K616" i="2"/>
  <c r="L616" i="2" s="1"/>
  <c r="M616" i="2" l="1"/>
  <c r="J614" i="2"/>
  <c r="K615" i="2"/>
  <c r="L615" i="2" s="1"/>
  <c r="J613" i="2" l="1"/>
  <c r="K614" i="2"/>
  <c r="L614" i="2" s="1"/>
  <c r="M615" i="2"/>
  <c r="M614" i="2" l="1"/>
  <c r="J612" i="2"/>
  <c r="K613" i="2"/>
  <c r="L613" i="2" s="1"/>
  <c r="J611" i="2" l="1"/>
  <c r="K612" i="2"/>
  <c r="L612" i="2" s="1"/>
  <c r="M613" i="2"/>
  <c r="M612" i="2" l="1"/>
  <c r="J610" i="2"/>
  <c r="K611" i="2"/>
  <c r="L611" i="2" s="1"/>
  <c r="M611" i="2" l="1"/>
  <c r="J609" i="2"/>
  <c r="K610" i="2"/>
  <c r="L610" i="2" s="1"/>
  <c r="M610" i="2" s="1"/>
  <c r="J608" i="2" l="1"/>
  <c r="K609" i="2"/>
  <c r="L609" i="2" s="1"/>
  <c r="M609" i="2" s="1"/>
  <c r="J607" i="2" l="1"/>
  <c r="K608" i="2"/>
  <c r="L608" i="2" s="1"/>
  <c r="M608" i="2" l="1"/>
  <c r="J606" i="2"/>
  <c r="K607" i="2"/>
  <c r="L607" i="2" s="1"/>
  <c r="J605" i="2" l="1"/>
  <c r="K606" i="2"/>
  <c r="L606" i="2" s="1"/>
  <c r="M607" i="2"/>
  <c r="M606" i="2" l="1"/>
  <c r="J604" i="2"/>
  <c r="K605" i="2"/>
  <c r="L605" i="2" s="1"/>
  <c r="J603" i="2" l="1"/>
  <c r="K604" i="2"/>
  <c r="L604" i="2" s="1"/>
  <c r="M605" i="2"/>
  <c r="M604" i="2" l="1"/>
  <c r="J602" i="2"/>
  <c r="K603" i="2"/>
  <c r="L603" i="2" s="1"/>
  <c r="J601" i="2" l="1"/>
  <c r="K602" i="2"/>
  <c r="L602" i="2" s="1"/>
  <c r="M603" i="2"/>
  <c r="M602" i="2" l="1"/>
  <c r="J600" i="2"/>
  <c r="K601" i="2"/>
  <c r="L601" i="2" s="1"/>
  <c r="J599" i="2" l="1"/>
  <c r="K600" i="2"/>
  <c r="L600" i="2" s="1"/>
  <c r="M600" i="2" s="1"/>
  <c r="M601" i="2"/>
  <c r="J598" i="2" l="1"/>
  <c r="K599" i="2"/>
  <c r="L599" i="2" s="1"/>
  <c r="M599" i="2" l="1"/>
  <c r="J597" i="2"/>
  <c r="K598" i="2"/>
  <c r="L598" i="2" s="1"/>
  <c r="M598" i="2" s="1"/>
  <c r="J596" i="2" l="1"/>
  <c r="K597" i="2"/>
  <c r="L597" i="2" s="1"/>
  <c r="M597" i="2" l="1"/>
  <c r="J595" i="2"/>
  <c r="K596" i="2"/>
  <c r="L596" i="2" s="1"/>
  <c r="J594" i="2" l="1"/>
  <c r="K595" i="2"/>
  <c r="L595" i="2" s="1"/>
  <c r="M596" i="2"/>
  <c r="M595" i="2" l="1"/>
  <c r="J593" i="2"/>
  <c r="K594" i="2"/>
  <c r="L594" i="2" s="1"/>
  <c r="M594" i="2" l="1"/>
  <c r="J592" i="2"/>
  <c r="K593" i="2"/>
  <c r="L593" i="2" s="1"/>
  <c r="M593" i="2" s="1"/>
  <c r="J591" i="2" l="1"/>
  <c r="K592" i="2"/>
  <c r="L592" i="2" s="1"/>
  <c r="M592" i="2" s="1"/>
  <c r="J590" i="2" l="1"/>
  <c r="K591" i="2"/>
  <c r="L591" i="2" s="1"/>
  <c r="M591" i="2" l="1"/>
  <c r="J589" i="2"/>
  <c r="K590" i="2"/>
  <c r="L590" i="2" s="1"/>
  <c r="J588" i="2" l="1"/>
  <c r="K589" i="2"/>
  <c r="L589" i="2" s="1"/>
  <c r="M590" i="2"/>
  <c r="M589" i="2" l="1"/>
  <c r="J587" i="2"/>
  <c r="K588" i="2"/>
  <c r="L588" i="2" s="1"/>
  <c r="M588" i="2" l="1"/>
  <c r="J586" i="2"/>
  <c r="K587" i="2"/>
  <c r="L587" i="2" s="1"/>
  <c r="J585" i="2" l="1"/>
  <c r="K586" i="2"/>
  <c r="L586" i="2" s="1"/>
  <c r="M586" i="2" s="1"/>
  <c r="M587" i="2"/>
  <c r="J584" i="2" l="1"/>
  <c r="K585" i="2"/>
  <c r="L585" i="2" s="1"/>
  <c r="J583" i="2" l="1"/>
  <c r="K584" i="2"/>
  <c r="L584" i="2" s="1"/>
  <c r="M584" i="2" s="1"/>
  <c r="M585" i="2"/>
  <c r="J582" i="2" l="1"/>
  <c r="K583" i="2"/>
  <c r="L583" i="2" s="1"/>
  <c r="M583" i="2" l="1"/>
  <c r="J581" i="2"/>
  <c r="K582" i="2"/>
  <c r="L582" i="2" s="1"/>
  <c r="M582" i="2" s="1"/>
  <c r="J580" i="2" l="1"/>
  <c r="K581" i="2"/>
  <c r="L581" i="2" s="1"/>
  <c r="M581" i="2" l="1"/>
  <c r="J579" i="2"/>
  <c r="K580" i="2"/>
  <c r="L580" i="2" s="1"/>
  <c r="J578" i="2" l="1"/>
  <c r="K579" i="2"/>
  <c r="L579" i="2" s="1"/>
  <c r="M580" i="2"/>
  <c r="M579" i="2" l="1"/>
  <c r="J577" i="2"/>
  <c r="K578" i="2"/>
  <c r="L578" i="2" s="1"/>
  <c r="J576" i="2" l="1"/>
  <c r="K577" i="2"/>
  <c r="L577" i="2" s="1"/>
  <c r="M577" i="2" s="1"/>
  <c r="M578" i="2"/>
  <c r="J575" i="2" l="1"/>
  <c r="K576" i="2"/>
  <c r="L576" i="2" s="1"/>
  <c r="M576" i="2" l="1"/>
  <c r="J574" i="2"/>
  <c r="K575" i="2"/>
  <c r="L575" i="2" s="1"/>
  <c r="J573" i="2" l="1"/>
  <c r="K574" i="2"/>
  <c r="L574" i="2" s="1"/>
  <c r="M575" i="2"/>
  <c r="M574" i="2" l="1"/>
  <c r="J572" i="2"/>
  <c r="K573" i="2"/>
  <c r="L573" i="2" s="1"/>
  <c r="J571" i="2" l="1"/>
  <c r="K572" i="2"/>
  <c r="L572" i="2" s="1"/>
  <c r="M572" i="2" s="1"/>
  <c r="M573" i="2"/>
  <c r="J570" i="2" l="1"/>
  <c r="K571" i="2"/>
  <c r="L571" i="2" s="1"/>
  <c r="M571" i="2" l="1"/>
  <c r="J569" i="2"/>
  <c r="K570" i="2"/>
  <c r="L570" i="2" s="1"/>
  <c r="M570" i="2" s="1"/>
  <c r="J568" i="2" l="1"/>
  <c r="K569" i="2"/>
  <c r="L569" i="2" s="1"/>
  <c r="M569" i="2" s="1"/>
  <c r="J567" i="2" l="1"/>
  <c r="K568" i="2"/>
  <c r="L568" i="2" s="1"/>
  <c r="M568" i="2" s="1"/>
  <c r="J566" i="2" l="1"/>
  <c r="K567" i="2"/>
  <c r="L567" i="2" s="1"/>
  <c r="M567" i="2" s="1"/>
  <c r="J565" i="2" l="1"/>
  <c r="K566" i="2"/>
  <c r="L566" i="2" s="1"/>
  <c r="J564" i="2" l="1"/>
  <c r="K565" i="2"/>
  <c r="L565" i="2" s="1"/>
  <c r="M566" i="2"/>
  <c r="M565" i="2" l="1"/>
  <c r="J563" i="2"/>
  <c r="K564" i="2"/>
  <c r="L564" i="2" s="1"/>
  <c r="J562" i="2" l="1"/>
  <c r="K563" i="2"/>
  <c r="L563" i="2" s="1"/>
  <c r="M564" i="2"/>
  <c r="M563" i="2" l="1"/>
  <c r="J561" i="2"/>
  <c r="K562" i="2"/>
  <c r="L562" i="2" s="1"/>
  <c r="J560" i="2" l="1"/>
  <c r="K561" i="2"/>
  <c r="L561" i="2" s="1"/>
  <c r="M561" i="2" s="1"/>
  <c r="M562" i="2"/>
  <c r="J559" i="2" l="1"/>
  <c r="K560" i="2"/>
  <c r="L560" i="2" s="1"/>
  <c r="J558" i="2" l="1"/>
  <c r="K559" i="2"/>
  <c r="L559" i="2" s="1"/>
  <c r="M560" i="2"/>
  <c r="M559" i="2" l="1"/>
  <c r="J557" i="2"/>
  <c r="K558" i="2"/>
  <c r="L558" i="2" s="1"/>
  <c r="J556" i="2" l="1"/>
  <c r="K557" i="2"/>
  <c r="L557" i="2" s="1"/>
  <c r="M557" i="2" s="1"/>
  <c r="M558" i="2"/>
  <c r="J555" i="2" l="1"/>
  <c r="K556" i="2"/>
  <c r="L556" i="2" s="1"/>
  <c r="J554" i="2" l="1"/>
  <c r="K555" i="2"/>
  <c r="L555" i="2" s="1"/>
  <c r="M555" i="2" s="1"/>
  <c r="M556" i="2"/>
  <c r="J553" i="2" l="1"/>
  <c r="K554" i="2"/>
  <c r="L554" i="2" s="1"/>
  <c r="J552" i="2" l="1"/>
  <c r="K553" i="2"/>
  <c r="L553" i="2" s="1"/>
  <c r="M553" i="2" s="1"/>
  <c r="M554" i="2"/>
  <c r="J551" i="2" l="1"/>
  <c r="K552" i="2"/>
  <c r="L552" i="2" s="1"/>
  <c r="M552" i="2" l="1"/>
  <c r="J550" i="2"/>
  <c r="K551" i="2"/>
  <c r="L551" i="2" s="1"/>
  <c r="M551" i="2" s="1"/>
  <c r="J549" i="2" l="1"/>
  <c r="K550" i="2"/>
  <c r="L550" i="2" s="1"/>
  <c r="M550" i="2" s="1"/>
  <c r="J548" i="2" l="1"/>
  <c r="K549" i="2"/>
  <c r="L549" i="2" s="1"/>
  <c r="M549" i="2" s="1"/>
  <c r="J547" i="2" l="1"/>
  <c r="K548" i="2"/>
  <c r="L548" i="2" s="1"/>
  <c r="M548" i="2" l="1"/>
  <c r="J546" i="2"/>
  <c r="K547" i="2"/>
  <c r="L547" i="2" s="1"/>
  <c r="J545" i="2" l="1"/>
  <c r="K546" i="2"/>
  <c r="L546" i="2" s="1"/>
  <c r="M547" i="2"/>
  <c r="M546" i="2" l="1"/>
  <c r="J544" i="2"/>
  <c r="K545" i="2"/>
  <c r="L545" i="2" s="1"/>
  <c r="M545" i="2" l="1"/>
  <c r="J543" i="2"/>
  <c r="K544" i="2"/>
  <c r="L544" i="2" s="1"/>
  <c r="M544" i="2" s="1"/>
  <c r="J542" i="2" l="1"/>
  <c r="K543" i="2"/>
  <c r="L543" i="2" s="1"/>
  <c r="M543" i="2" s="1"/>
  <c r="J541" i="2" l="1"/>
  <c r="K542" i="2"/>
  <c r="L542" i="2" s="1"/>
  <c r="M542" i="2" l="1"/>
  <c r="J540" i="2"/>
  <c r="K541" i="2"/>
  <c r="L541" i="2" s="1"/>
  <c r="M541" i="2" l="1"/>
  <c r="J539" i="2"/>
  <c r="K540" i="2"/>
  <c r="L540" i="2" s="1"/>
  <c r="J538" i="2" l="1"/>
  <c r="K539" i="2"/>
  <c r="L539" i="2" s="1"/>
  <c r="M539" i="2" s="1"/>
  <c r="M540" i="2"/>
  <c r="J537" i="2" l="1"/>
  <c r="K538" i="2"/>
  <c r="L538" i="2" s="1"/>
  <c r="M538" i="2" l="1"/>
  <c r="J536" i="2"/>
  <c r="K537" i="2"/>
  <c r="L537" i="2" s="1"/>
  <c r="M537" i="2" s="1"/>
  <c r="J535" i="2" l="1"/>
  <c r="K536" i="2"/>
  <c r="L536" i="2" s="1"/>
  <c r="M536" i="2" s="1"/>
  <c r="J534" i="2" l="1"/>
  <c r="K535" i="2"/>
  <c r="L535" i="2" s="1"/>
  <c r="M535" i="2" l="1"/>
  <c r="J533" i="2"/>
  <c r="K534" i="2"/>
  <c r="L534" i="2" s="1"/>
  <c r="M534" i="2" l="1"/>
  <c r="J532" i="2"/>
  <c r="K533" i="2"/>
  <c r="L533" i="2" s="1"/>
  <c r="M533" i="2" s="1"/>
  <c r="J531" i="2" l="1"/>
  <c r="K532" i="2"/>
  <c r="L532" i="2" s="1"/>
  <c r="M532" i="2" s="1"/>
  <c r="J530" i="2" l="1"/>
  <c r="K531" i="2"/>
  <c r="L531" i="2" s="1"/>
  <c r="M531" i="2" s="1"/>
  <c r="J529" i="2" l="1"/>
  <c r="K530" i="2"/>
  <c r="L530" i="2" s="1"/>
  <c r="J528" i="2" l="1"/>
  <c r="K529" i="2"/>
  <c r="L529" i="2" s="1"/>
  <c r="M529" i="2" s="1"/>
  <c r="M530" i="2"/>
  <c r="J527" i="2" l="1"/>
  <c r="K528" i="2"/>
  <c r="L528" i="2" s="1"/>
  <c r="J526" i="2" l="1"/>
  <c r="K527" i="2"/>
  <c r="L527" i="2" s="1"/>
  <c r="M527" i="2" s="1"/>
  <c r="M528" i="2"/>
  <c r="J525" i="2" l="1"/>
  <c r="K526" i="2"/>
  <c r="L526" i="2" s="1"/>
  <c r="M526" i="2" l="1"/>
  <c r="J524" i="2"/>
  <c r="K525" i="2"/>
  <c r="L525" i="2" s="1"/>
  <c r="M525" i="2" s="1"/>
  <c r="J523" i="2" l="1"/>
  <c r="K524" i="2"/>
  <c r="L524" i="2" s="1"/>
  <c r="M524" i="2" s="1"/>
  <c r="J522" i="2" l="1"/>
  <c r="K523" i="2"/>
  <c r="L523" i="2" s="1"/>
  <c r="M523" i="2" l="1"/>
  <c r="J521" i="2"/>
  <c r="K522" i="2"/>
  <c r="L522" i="2" s="1"/>
  <c r="M522" i="2" s="1"/>
  <c r="J520" i="2" l="1"/>
  <c r="K521" i="2"/>
  <c r="L521" i="2" s="1"/>
  <c r="M521" i="2" s="1"/>
  <c r="J519" i="2" l="1"/>
  <c r="K520" i="2"/>
  <c r="L520" i="2" s="1"/>
  <c r="M520" i="2" l="1"/>
  <c r="J518" i="2"/>
  <c r="K519" i="2"/>
  <c r="L519" i="2" s="1"/>
  <c r="M519" i="2" s="1"/>
  <c r="J517" i="2" l="1"/>
  <c r="K518" i="2"/>
  <c r="L518" i="2" s="1"/>
  <c r="M518" i="2" s="1"/>
  <c r="J516" i="2" l="1"/>
  <c r="K517" i="2"/>
  <c r="L517" i="2" s="1"/>
  <c r="M517" i="2" s="1"/>
  <c r="J515" i="2" l="1"/>
  <c r="K516" i="2"/>
  <c r="L516" i="2" s="1"/>
  <c r="M516" i="2" l="1"/>
  <c r="J514" i="2"/>
  <c r="K515" i="2"/>
  <c r="L515" i="2" s="1"/>
  <c r="M515" i="2" l="1"/>
  <c r="J513" i="2"/>
  <c r="K514" i="2"/>
  <c r="L514" i="2" s="1"/>
  <c r="M514" i="2" s="1"/>
  <c r="J512" i="2" l="1"/>
  <c r="K513" i="2"/>
  <c r="L513" i="2" s="1"/>
  <c r="M513" i="2" l="1"/>
  <c r="J511" i="2"/>
  <c r="K512" i="2"/>
  <c r="L512" i="2" s="1"/>
  <c r="J510" i="2" l="1"/>
  <c r="K511" i="2"/>
  <c r="L511" i="2" s="1"/>
  <c r="M511" i="2" s="1"/>
  <c r="M512" i="2"/>
  <c r="J509" i="2" l="1"/>
  <c r="K510" i="2"/>
  <c r="L510" i="2" s="1"/>
  <c r="M510" i="2" l="1"/>
  <c r="J508" i="2"/>
  <c r="K509" i="2"/>
  <c r="L509" i="2" s="1"/>
  <c r="M509" i="2" s="1"/>
  <c r="J507" i="2" l="1"/>
  <c r="K508" i="2"/>
  <c r="L508" i="2" s="1"/>
  <c r="M508" i="2" s="1"/>
  <c r="J506" i="2" l="1"/>
  <c r="K507" i="2"/>
  <c r="L507" i="2" s="1"/>
  <c r="M507" i="2" l="1"/>
  <c r="J505" i="2"/>
  <c r="K506" i="2"/>
  <c r="L506" i="2" s="1"/>
  <c r="M506" i="2" l="1"/>
  <c r="J504" i="2"/>
  <c r="K505" i="2"/>
  <c r="L505" i="2" s="1"/>
  <c r="M505" i="2" s="1"/>
  <c r="J503" i="2" l="1"/>
  <c r="K504" i="2"/>
  <c r="L504" i="2" s="1"/>
  <c r="M504" i="2" l="1"/>
  <c r="J502" i="2"/>
  <c r="K503" i="2"/>
  <c r="L503" i="2" s="1"/>
  <c r="J501" i="2" l="1"/>
  <c r="K502" i="2"/>
  <c r="L502" i="2" s="1"/>
  <c r="M503" i="2"/>
  <c r="M502" i="2" l="1"/>
  <c r="J500" i="2"/>
  <c r="K501" i="2"/>
  <c r="L501" i="2" s="1"/>
  <c r="J499" i="2" l="1"/>
  <c r="K500" i="2"/>
  <c r="L500" i="2" s="1"/>
  <c r="M500" i="2" s="1"/>
  <c r="M501" i="2"/>
  <c r="J498" i="2" l="1"/>
  <c r="K499" i="2"/>
  <c r="L499" i="2" s="1"/>
  <c r="M499" i="2" l="1"/>
  <c r="J497" i="2"/>
  <c r="K498" i="2"/>
  <c r="L498" i="2" s="1"/>
  <c r="M498" i="2" s="1"/>
  <c r="J496" i="2" l="1"/>
  <c r="K497" i="2"/>
  <c r="L497" i="2" s="1"/>
  <c r="M497" i="2" l="1"/>
  <c r="J495" i="2"/>
  <c r="K496" i="2"/>
  <c r="L496" i="2" s="1"/>
  <c r="M496" i="2" s="1"/>
  <c r="J494" i="2" l="1"/>
  <c r="K495" i="2"/>
  <c r="L495" i="2" s="1"/>
  <c r="M495" i="2" l="1"/>
  <c r="J493" i="2"/>
  <c r="K494" i="2"/>
  <c r="L494" i="2" s="1"/>
  <c r="J492" i="2" l="1"/>
  <c r="K493" i="2"/>
  <c r="L493" i="2" s="1"/>
  <c r="M494" i="2"/>
  <c r="M493" i="2" l="1"/>
  <c r="J491" i="2"/>
  <c r="K492" i="2"/>
  <c r="L492" i="2" s="1"/>
  <c r="M492" i="2" l="1"/>
  <c r="J490" i="2"/>
  <c r="K491" i="2"/>
  <c r="L491" i="2" s="1"/>
  <c r="M491" i="2" s="1"/>
  <c r="J489" i="2" l="1"/>
  <c r="K490" i="2"/>
  <c r="L490" i="2" s="1"/>
  <c r="M490" i="2" l="1"/>
  <c r="J488" i="2"/>
  <c r="K489" i="2"/>
  <c r="L489" i="2" s="1"/>
  <c r="M489" i="2" l="1"/>
  <c r="J487" i="2"/>
  <c r="K488" i="2"/>
  <c r="L488" i="2" s="1"/>
  <c r="J486" i="2" l="1"/>
  <c r="K487" i="2"/>
  <c r="L487" i="2" s="1"/>
  <c r="M487" i="2" s="1"/>
  <c r="M488" i="2"/>
  <c r="J485" i="2" l="1"/>
  <c r="K486" i="2"/>
  <c r="L486" i="2" s="1"/>
  <c r="M486" i="2" l="1"/>
  <c r="J484" i="2"/>
  <c r="K485" i="2"/>
  <c r="L485" i="2" s="1"/>
  <c r="M485" i="2" s="1"/>
  <c r="J483" i="2" l="1"/>
  <c r="K484" i="2"/>
  <c r="L484" i="2" s="1"/>
  <c r="M484" i="2" s="1"/>
  <c r="J482" i="2" l="1"/>
  <c r="K483" i="2"/>
  <c r="L483" i="2" s="1"/>
  <c r="J481" i="2" l="1"/>
  <c r="K482" i="2"/>
  <c r="L482" i="2" s="1"/>
  <c r="M482" i="2" s="1"/>
  <c r="M483" i="2"/>
  <c r="J480" i="2" l="1"/>
  <c r="K481" i="2"/>
  <c r="L481" i="2" s="1"/>
  <c r="M481" i="2" l="1"/>
  <c r="J479" i="2"/>
  <c r="K480" i="2"/>
  <c r="L480" i="2" s="1"/>
  <c r="M480" i="2" s="1"/>
  <c r="J478" i="2" l="1"/>
  <c r="K479" i="2"/>
  <c r="L479" i="2" s="1"/>
  <c r="M479" i="2" s="1"/>
  <c r="J477" i="2" l="1"/>
  <c r="K478" i="2"/>
  <c r="L478" i="2" s="1"/>
  <c r="M478" i="2" l="1"/>
  <c r="J476" i="2"/>
  <c r="K477" i="2"/>
  <c r="L477" i="2" s="1"/>
  <c r="M477" i="2" s="1"/>
  <c r="J475" i="2" l="1"/>
  <c r="K476" i="2"/>
  <c r="L476" i="2" s="1"/>
  <c r="M476" i="2" s="1"/>
  <c r="J474" i="2" l="1"/>
  <c r="K475" i="2"/>
  <c r="L475" i="2" s="1"/>
  <c r="M475" i="2" l="1"/>
  <c r="J473" i="2"/>
  <c r="K474" i="2"/>
  <c r="L474" i="2" s="1"/>
  <c r="M474" i="2" l="1"/>
  <c r="J472" i="2"/>
  <c r="K473" i="2"/>
  <c r="L473" i="2" s="1"/>
  <c r="M473" i="2" s="1"/>
  <c r="J471" i="2" l="1"/>
  <c r="K472" i="2"/>
  <c r="L472" i="2" s="1"/>
  <c r="M472" i="2" s="1"/>
  <c r="J470" i="2" l="1"/>
  <c r="K471" i="2"/>
  <c r="L471" i="2" s="1"/>
  <c r="M471" i="2" s="1"/>
  <c r="J469" i="2" l="1"/>
  <c r="K470" i="2"/>
  <c r="L470" i="2" s="1"/>
  <c r="M470" i="2" l="1"/>
  <c r="J468" i="2"/>
  <c r="K469" i="2"/>
  <c r="L469" i="2" s="1"/>
  <c r="M469" i="2" s="1"/>
  <c r="J467" i="2" l="1"/>
  <c r="K468" i="2"/>
  <c r="L468" i="2" s="1"/>
  <c r="M468" i="2" s="1"/>
  <c r="J466" i="2" l="1"/>
  <c r="K467" i="2"/>
  <c r="L467" i="2" s="1"/>
  <c r="M467" i="2" s="1"/>
  <c r="J465" i="2" l="1"/>
  <c r="K466" i="2"/>
  <c r="L466" i="2" s="1"/>
  <c r="M466" i="2" s="1"/>
  <c r="J464" i="2" l="1"/>
  <c r="K465" i="2"/>
  <c r="L465" i="2" s="1"/>
  <c r="M465" i="2" l="1"/>
  <c r="J463" i="2"/>
  <c r="K464" i="2"/>
  <c r="L464" i="2" s="1"/>
  <c r="M464" i="2" l="1"/>
  <c r="J462" i="2"/>
  <c r="K463" i="2"/>
  <c r="L463" i="2" s="1"/>
  <c r="M463" i="2" s="1"/>
  <c r="J461" i="2" l="1"/>
  <c r="K462" i="2"/>
  <c r="L462" i="2" s="1"/>
  <c r="M462" i="2" s="1"/>
  <c r="J460" i="2" l="1"/>
  <c r="K461" i="2"/>
  <c r="L461" i="2" s="1"/>
  <c r="M461" i="2" s="1"/>
  <c r="J459" i="2" l="1"/>
  <c r="K460" i="2"/>
  <c r="L460" i="2" s="1"/>
  <c r="M460" i="2" l="1"/>
  <c r="J458" i="2"/>
  <c r="K459" i="2"/>
  <c r="L459" i="2" s="1"/>
  <c r="J457" i="2" l="1"/>
  <c r="K458" i="2"/>
  <c r="L458" i="2" s="1"/>
  <c r="M458" i="2" s="1"/>
  <c r="M459" i="2"/>
  <c r="J456" i="2" l="1"/>
  <c r="K457" i="2"/>
  <c r="L457" i="2" s="1"/>
  <c r="M457" i="2" l="1"/>
  <c r="J455" i="2"/>
  <c r="K456" i="2"/>
  <c r="L456" i="2" s="1"/>
  <c r="J454" i="2" l="1"/>
  <c r="K455" i="2"/>
  <c r="L455" i="2" s="1"/>
  <c r="M456" i="2"/>
  <c r="M455" i="2" l="1"/>
  <c r="J453" i="2"/>
  <c r="K454" i="2"/>
  <c r="L454" i="2" s="1"/>
  <c r="M454" i="2" l="1"/>
  <c r="J452" i="2"/>
  <c r="K453" i="2"/>
  <c r="L453" i="2" s="1"/>
  <c r="M453" i="2" s="1"/>
  <c r="J451" i="2" l="1"/>
  <c r="K452" i="2"/>
  <c r="L452" i="2" s="1"/>
  <c r="M452" i="2" l="1"/>
  <c r="J450" i="2"/>
  <c r="K451" i="2"/>
  <c r="L451" i="2" s="1"/>
  <c r="J449" i="2" l="1"/>
  <c r="K450" i="2"/>
  <c r="L450" i="2" s="1"/>
  <c r="M451" i="2"/>
  <c r="M450" i="2" l="1"/>
  <c r="J448" i="2"/>
  <c r="K449" i="2"/>
  <c r="L449" i="2" s="1"/>
  <c r="M449" i="2" l="1"/>
  <c r="J447" i="2"/>
  <c r="K448" i="2"/>
  <c r="L448" i="2" s="1"/>
  <c r="M448" i="2" s="1"/>
  <c r="J446" i="2" l="1"/>
  <c r="K447" i="2"/>
  <c r="L447" i="2" s="1"/>
  <c r="M447" i="2" s="1"/>
  <c r="J445" i="2" l="1"/>
  <c r="K446" i="2"/>
  <c r="L446" i="2" s="1"/>
  <c r="M446" i="2" l="1"/>
  <c r="J444" i="2"/>
  <c r="K445" i="2"/>
  <c r="L445" i="2" s="1"/>
  <c r="M445" i="2" l="1"/>
  <c r="J443" i="2"/>
  <c r="K444" i="2"/>
  <c r="L444" i="2" s="1"/>
  <c r="M444" i="2" s="1"/>
  <c r="J442" i="2" l="1"/>
  <c r="K443" i="2"/>
  <c r="L443" i="2" s="1"/>
  <c r="M443" i="2" s="1"/>
  <c r="J441" i="2" l="1"/>
  <c r="K442" i="2"/>
  <c r="L442" i="2" s="1"/>
  <c r="J440" i="2" l="1"/>
  <c r="K441" i="2"/>
  <c r="L441" i="2" s="1"/>
  <c r="M442" i="2"/>
  <c r="M441" i="2" l="1"/>
  <c r="J439" i="2"/>
  <c r="K440" i="2"/>
  <c r="L440" i="2" s="1"/>
  <c r="J438" i="2" l="1"/>
  <c r="K439" i="2"/>
  <c r="L439" i="2" s="1"/>
  <c r="M439" i="2" s="1"/>
  <c r="M440" i="2"/>
  <c r="J437" i="2" l="1"/>
  <c r="K438" i="2"/>
  <c r="L438" i="2" s="1"/>
  <c r="M438" i="2" l="1"/>
  <c r="J436" i="2"/>
  <c r="K437" i="2"/>
  <c r="L437" i="2" s="1"/>
  <c r="M437" i="2" s="1"/>
  <c r="J435" i="2" l="1"/>
  <c r="K436" i="2"/>
  <c r="L436" i="2" s="1"/>
  <c r="M436" i="2" l="1"/>
  <c r="J434" i="2"/>
  <c r="K435" i="2"/>
  <c r="L435" i="2" s="1"/>
  <c r="J433" i="2" l="1"/>
  <c r="K434" i="2"/>
  <c r="L434" i="2" s="1"/>
  <c r="M434" i="2" s="1"/>
  <c r="M435" i="2"/>
  <c r="J432" i="2" l="1"/>
  <c r="K433" i="2"/>
  <c r="L433" i="2" s="1"/>
  <c r="M433" i="2" l="1"/>
  <c r="J431" i="2"/>
  <c r="K432" i="2"/>
  <c r="L432" i="2" s="1"/>
  <c r="M432" i="2" s="1"/>
  <c r="J430" i="2" l="1"/>
  <c r="K431" i="2"/>
  <c r="L431" i="2" s="1"/>
  <c r="M431" i="2" l="1"/>
  <c r="J429" i="2"/>
  <c r="K430" i="2"/>
  <c r="L430" i="2" s="1"/>
  <c r="M430" i="2" s="1"/>
  <c r="J428" i="2" l="1"/>
  <c r="K429" i="2"/>
  <c r="L429" i="2" s="1"/>
  <c r="M429" i="2" l="1"/>
  <c r="J427" i="2"/>
  <c r="K428" i="2"/>
  <c r="L428" i="2" s="1"/>
  <c r="J426" i="2" l="1"/>
  <c r="K427" i="2"/>
  <c r="L427" i="2" s="1"/>
  <c r="M428" i="2"/>
  <c r="M427" i="2" l="1"/>
  <c r="J425" i="2"/>
  <c r="K426" i="2"/>
  <c r="L426" i="2" s="1"/>
  <c r="M426" i="2" l="1"/>
  <c r="J424" i="2"/>
  <c r="K425" i="2"/>
  <c r="L425" i="2" s="1"/>
  <c r="M425" i="2" s="1"/>
  <c r="J423" i="2" l="1"/>
  <c r="K424" i="2"/>
  <c r="L424" i="2" s="1"/>
  <c r="M424" i="2" s="1"/>
  <c r="J422" i="2" l="1"/>
  <c r="K423" i="2"/>
  <c r="L423" i="2" s="1"/>
  <c r="M423" i="2" l="1"/>
  <c r="J421" i="2"/>
  <c r="K422" i="2"/>
  <c r="L422" i="2" s="1"/>
  <c r="M422" i="2" s="1"/>
  <c r="J420" i="2" l="1"/>
  <c r="K421" i="2"/>
  <c r="L421" i="2" s="1"/>
  <c r="M421" i="2" s="1"/>
  <c r="J419" i="2" l="1"/>
  <c r="K420" i="2"/>
  <c r="L420" i="2" s="1"/>
  <c r="M420" i="2" l="1"/>
  <c r="J418" i="2"/>
  <c r="K419" i="2"/>
  <c r="L419" i="2" s="1"/>
  <c r="J417" i="2" l="1"/>
  <c r="K418" i="2"/>
  <c r="L418" i="2" s="1"/>
  <c r="M419" i="2"/>
  <c r="M418" i="2" l="1"/>
  <c r="J416" i="2"/>
  <c r="K417" i="2"/>
  <c r="L417" i="2" s="1"/>
  <c r="M417" i="2" l="1"/>
  <c r="J415" i="2"/>
  <c r="K416" i="2"/>
  <c r="L416" i="2" s="1"/>
  <c r="M416" i="2" s="1"/>
  <c r="J414" i="2" l="1"/>
  <c r="K415" i="2"/>
  <c r="L415" i="2" s="1"/>
  <c r="M415" i="2" l="1"/>
  <c r="J413" i="2"/>
  <c r="K414" i="2"/>
  <c r="L414" i="2" s="1"/>
  <c r="M414" i="2" l="1"/>
  <c r="J412" i="2"/>
  <c r="K413" i="2"/>
  <c r="L413" i="2" s="1"/>
  <c r="M413" i="2" s="1"/>
  <c r="J411" i="2" l="1"/>
  <c r="K412" i="2"/>
  <c r="L412" i="2" s="1"/>
  <c r="M412" i="2" s="1"/>
  <c r="J410" i="2" l="1"/>
  <c r="K411" i="2"/>
  <c r="L411" i="2" s="1"/>
  <c r="M411" i="2" l="1"/>
  <c r="J409" i="2"/>
  <c r="K410" i="2"/>
  <c r="L410" i="2" s="1"/>
  <c r="M410" i="2" l="1"/>
  <c r="J408" i="2"/>
  <c r="K409" i="2"/>
  <c r="L409" i="2" s="1"/>
  <c r="M409" i="2" s="1"/>
  <c r="J407" i="2" l="1"/>
  <c r="K408" i="2"/>
  <c r="L408" i="2" s="1"/>
  <c r="M408" i="2" s="1"/>
  <c r="J406" i="2" l="1"/>
  <c r="K407" i="2"/>
  <c r="L407" i="2" s="1"/>
  <c r="M407" i="2" s="1"/>
  <c r="J405" i="2" l="1"/>
  <c r="K406" i="2"/>
  <c r="L406" i="2" s="1"/>
  <c r="M406" i="2" s="1"/>
  <c r="J404" i="2" l="1"/>
  <c r="K405" i="2"/>
  <c r="L405" i="2" s="1"/>
  <c r="M405" i="2" s="1"/>
  <c r="J403" i="2" l="1"/>
  <c r="K404" i="2"/>
  <c r="L404" i="2" s="1"/>
  <c r="M404" i="2" l="1"/>
  <c r="J402" i="2"/>
  <c r="K403" i="2"/>
  <c r="L403" i="2" s="1"/>
  <c r="M403" i="2" s="1"/>
  <c r="J401" i="2" l="1"/>
  <c r="K402" i="2"/>
  <c r="L402" i="2" s="1"/>
  <c r="M402" i="2" l="1"/>
  <c r="J400" i="2"/>
  <c r="K401" i="2"/>
  <c r="L401" i="2" s="1"/>
  <c r="J399" i="2" l="1"/>
  <c r="K400" i="2"/>
  <c r="L400" i="2" s="1"/>
  <c r="M400" i="2" s="1"/>
  <c r="M401" i="2"/>
  <c r="J398" i="2" l="1"/>
  <c r="K399" i="2"/>
  <c r="L399" i="2" s="1"/>
  <c r="M399" i="2" l="1"/>
  <c r="J397" i="2"/>
  <c r="K398" i="2"/>
  <c r="L398" i="2" s="1"/>
  <c r="M398" i="2" s="1"/>
  <c r="J396" i="2" l="1"/>
  <c r="K397" i="2"/>
  <c r="L397" i="2" s="1"/>
  <c r="M397" i="2" l="1"/>
  <c r="J395" i="2"/>
  <c r="K396" i="2"/>
  <c r="L396" i="2" s="1"/>
  <c r="J394" i="2" l="1"/>
  <c r="K395" i="2"/>
  <c r="L395" i="2" s="1"/>
  <c r="M395" i="2" s="1"/>
  <c r="M396" i="2"/>
  <c r="J393" i="2" l="1"/>
  <c r="K394" i="2"/>
  <c r="L394" i="2" s="1"/>
  <c r="M394" i="2" l="1"/>
  <c r="J392" i="2"/>
  <c r="K393" i="2"/>
  <c r="L393" i="2" s="1"/>
  <c r="M393" i="2" s="1"/>
  <c r="J391" i="2" l="1"/>
  <c r="K392" i="2"/>
  <c r="L392" i="2" s="1"/>
  <c r="M392" i="2" s="1"/>
  <c r="J390" i="2" l="1"/>
  <c r="K391" i="2"/>
  <c r="L391" i="2" s="1"/>
  <c r="M391" i="2" l="1"/>
  <c r="J389" i="2"/>
  <c r="K390" i="2"/>
  <c r="L390" i="2" s="1"/>
  <c r="J388" i="2" l="1"/>
  <c r="K389" i="2"/>
  <c r="L389" i="2" s="1"/>
  <c r="M389" i="2" s="1"/>
  <c r="M390" i="2"/>
  <c r="J387" i="2" l="1"/>
  <c r="K388" i="2"/>
  <c r="L388" i="2" s="1"/>
  <c r="M388" i="2" l="1"/>
  <c r="J386" i="2"/>
  <c r="K387" i="2"/>
  <c r="L387" i="2" s="1"/>
  <c r="J385" i="2" l="1"/>
  <c r="K386" i="2"/>
  <c r="L386" i="2" s="1"/>
  <c r="M387" i="2"/>
  <c r="M386" i="2" l="1"/>
  <c r="J384" i="2"/>
  <c r="K385" i="2"/>
  <c r="L385" i="2" s="1"/>
  <c r="J383" i="2" l="1"/>
  <c r="K384" i="2"/>
  <c r="L384" i="2" s="1"/>
  <c r="M385" i="2"/>
  <c r="M384" i="2" l="1"/>
  <c r="J382" i="2"/>
  <c r="K383" i="2"/>
  <c r="L383" i="2" s="1"/>
  <c r="J381" i="2" l="1"/>
  <c r="K382" i="2"/>
  <c r="L382" i="2" s="1"/>
  <c r="M382" i="2" s="1"/>
  <c r="M383" i="2"/>
  <c r="J380" i="2" l="1"/>
  <c r="K381" i="2"/>
  <c r="L381" i="2" s="1"/>
  <c r="M381" i="2" l="1"/>
  <c r="J379" i="2"/>
  <c r="K380" i="2"/>
  <c r="L380" i="2" s="1"/>
  <c r="M380" i="2" s="1"/>
  <c r="J378" i="2" l="1"/>
  <c r="K379" i="2"/>
  <c r="L379" i="2" s="1"/>
  <c r="M379" i="2" s="1"/>
  <c r="J377" i="2" l="1"/>
  <c r="K378" i="2"/>
  <c r="L378" i="2" s="1"/>
  <c r="M378" i="2" l="1"/>
  <c r="J376" i="2"/>
  <c r="K377" i="2"/>
  <c r="L377" i="2" s="1"/>
  <c r="M377" i="2" s="1"/>
  <c r="J375" i="2" l="1"/>
  <c r="K376" i="2"/>
  <c r="L376" i="2" s="1"/>
  <c r="M376" i="2" l="1"/>
  <c r="J374" i="2"/>
  <c r="K375" i="2"/>
  <c r="L375" i="2" s="1"/>
  <c r="M375" i="2" s="1"/>
  <c r="J373" i="2" l="1"/>
  <c r="K374" i="2"/>
  <c r="L374" i="2" s="1"/>
  <c r="M374" i="2" l="1"/>
  <c r="J372" i="2"/>
  <c r="K373" i="2"/>
  <c r="L373" i="2" s="1"/>
  <c r="M373" i="2" s="1"/>
  <c r="J371" i="2" l="1"/>
  <c r="K372" i="2"/>
  <c r="L372" i="2" s="1"/>
  <c r="M372" i="2" l="1"/>
  <c r="J370" i="2"/>
  <c r="K371" i="2"/>
  <c r="L371" i="2" s="1"/>
  <c r="M371" i="2" s="1"/>
  <c r="J369" i="2" l="1"/>
  <c r="K370" i="2"/>
  <c r="L370" i="2" s="1"/>
  <c r="J368" i="2" l="1"/>
  <c r="K369" i="2"/>
  <c r="L369" i="2" s="1"/>
  <c r="M370" i="2"/>
  <c r="M369" i="2" l="1"/>
  <c r="J367" i="2"/>
  <c r="K368" i="2"/>
  <c r="L368" i="2" s="1"/>
  <c r="J366" i="2" l="1"/>
  <c r="K367" i="2"/>
  <c r="L367" i="2" s="1"/>
  <c r="M368" i="2"/>
  <c r="M367" i="2" l="1"/>
  <c r="J365" i="2"/>
  <c r="K366" i="2"/>
  <c r="L366" i="2" s="1"/>
  <c r="J364" i="2" l="1"/>
  <c r="K365" i="2"/>
  <c r="L365" i="2" s="1"/>
  <c r="M365" i="2" s="1"/>
  <c r="M366" i="2"/>
  <c r="J363" i="2" l="1"/>
  <c r="K364" i="2"/>
  <c r="L364" i="2" s="1"/>
  <c r="M364" i="2" l="1"/>
  <c r="J362" i="2"/>
  <c r="K363" i="2"/>
  <c r="L363" i="2" s="1"/>
  <c r="M363" i="2" s="1"/>
  <c r="J361" i="2" l="1"/>
  <c r="K362" i="2"/>
  <c r="L362" i="2" s="1"/>
  <c r="M362" i="2" s="1"/>
  <c r="J360" i="2" l="1"/>
  <c r="K361" i="2"/>
  <c r="L361" i="2" s="1"/>
  <c r="M361" i="2" l="1"/>
  <c r="J359" i="2"/>
  <c r="K360" i="2"/>
  <c r="L360" i="2" s="1"/>
  <c r="M360" i="2" s="1"/>
  <c r="J358" i="2" l="1"/>
  <c r="K359" i="2"/>
  <c r="L359" i="2" s="1"/>
  <c r="M359" i="2" l="1"/>
  <c r="J357" i="2"/>
  <c r="K358" i="2"/>
  <c r="L358" i="2" s="1"/>
  <c r="M358" i="2" s="1"/>
  <c r="J356" i="2" l="1"/>
  <c r="K357" i="2"/>
  <c r="L357" i="2" s="1"/>
  <c r="M357" i="2" l="1"/>
  <c r="J355" i="2"/>
  <c r="K356" i="2"/>
  <c r="L356" i="2" s="1"/>
  <c r="M356" i="2" s="1"/>
  <c r="J354" i="2" l="1"/>
  <c r="K355" i="2"/>
  <c r="L355" i="2" s="1"/>
  <c r="M355" i="2" l="1"/>
  <c r="J353" i="2"/>
  <c r="K354" i="2"/>
  <c r="L354" i="2" s="1"/>
  <c r="M354" i="2" s="1"/>
  <c r="J352" i="2" l="1"/>
  <c r="K353" i="2"/>
  <c r="L353" i="2" s="1"/>
  <c r="M353" i="2" l="1"/>
  <c r="J351" i="2"/>
  <c r="K352" i="2"/>
  <c r="L352" i="2" s="1"/>
  <c r="M352" i="2" s="1"/>
  <c r="J350" i="2" l="1"/>
  <c r="K351" i="2"/>
  <c r="L351" i="2" s="1"/>
  <c r="M351" i="2" l="1"/>
  <c r="J349" i="2"/>
  <c r="K350" i="2"/>
  <c r="L350" i="2" s="1"/>
  <c r="J348" i="2" l="1"/>
  <c r="K349" i="2"/>
  <c r="L349" i="2" s="1"/>
  <c r="M350" i="2"/>
  <c r="M349" i="2" l="1"/>
  <c r="J347" i="2"/>
  <c r="K348" i="2"/>
  <c r="L348" i="2" s="1"/>
  <c r="J346" i="2" l="1"/>
  <c r="K347" i="2"/>
  <c r="L347" i="2" s="1"/>
  <c r="M348" i="2"/>
  <c r="M347" i="2" l="1"/>
  <c r="J345" i="2"/>
  <c r="K346" i="2"/>
  <c r="L346" i="2" s="1"/>
  <c r="J344" i="2" l="1"/>
  <c r="K345" i="2"/>
  <c r="L345" i="2" s="1"/>
  <c r="M345" i="2" s="1"/>
  <c r="M346" i="2"/>
  <c r="J343" i="2" l="1"/>
  <c r="K344" i="2"/>
  <c r="L344" i="2" s="1"/>
  <c r="J342" i="2" l="1"/>
  <c r="K343" i="2"/>
  <c r="L343" i="2" s="1"/>
  <c r="M343" i="2" s="1"/>
  <c r="M344" i="2"/>
  <c r="J341" i="2" l="1"/>
  <c r="K342" i="2"/>
  <c r="L342" i="2" s="1"/>
  <c r="J340" i="2" l="1"/>
  <c r="K341" i="2"/>
  <c r="L341" i="2" s="1"/>
  <c r="M342" i="2"/>
  <c r="M341" i="2" l="1"/>
  <c r="J339" i="2"/>
  <c r="K340" i="2"/>
  <c r="L340" i="2" s="1"/>
  <c r="J338" i="2" l="1"/>
  <c r="K339" i="2"/>
  <c r="L339" i="2" s="1"/>
  <c r="M339" i="2" s="1"/>
  <c r="M340" i="2"/>
  <c r="J337" i="2" l="1"/>
  <c r="K338" i="2"/>
  <c r="L338" i="2" s="1"/>
  <c r="M338" i="2" l="1"/>
  <c r="J336" i="2"/>
  <c r="K337" i="2"/>
  <c r="L337" i="2" s="1"/>
  <c r="M337" i="2" s="1"/>
  <c r="J335" i="2" l="1"/>
  <c r="K336" i="2"/>
  <c r="L336" i="2" s="1"/>
  <c r="M336" i="2" l="1"/>
  <c r="J334" i="2"/>
  <c r="K335" i="2"/>
  <c r="L335" i="2" s="1"/>
  <c r="J333" i="2" l="1"/>
  <c r="K334" i="2"/>
  <c r="L334" i="2" s="1"/>
  <c r="M334" i="2" s="1"/>
  <c r="M335" i="2"/>
  <c r="J332" i="2" l="1"/>
  <c r="K333" i="2"/>
  <c r="L333" i="2" s="1"/>
  <c r="M333" i="2" l="1"/>
  <c r="J331" i="2"/>
  <c r="K332" i="2"/>
  <c r="L332" i="2" s="1"/>
  <c r="J330" i="2" l="1"/>
  <c r="K331" i="2"/>
  <c r="L331" i="2" s="1"/>
  <c r="M331" i="2" s="1"/>
  <c r="M332" i="2"/>
  <c r="J329" i="2" l="1"/>
  <c r="K330" i="2"/>
  <c r="L330" i="2" s="1"/>
  <c r="M330" i="2" l="1"/>
  <c r="J328" i="2"/>
  <c r="K329" i="2"/>
  <c r="L329" i="2" s="1"/>
  <c r="M329" i="2" s="1"/>
  <c r="J327" i="2" l="1"/>
  <c r="K328" i="2"/>
  <c r="L328" i="2" s="1"/>
  <c r="M328" i="2" l="1"/>
  <c r="J326" i="2"/>
  <c r="K327" i="2"/>
  <c r="L327" i="2" s="1"/>
  <c r="J325" i="2" l="1"/>
  <c r="K326" i="2"/>
  <c r="L326" i="2" s="1"/>
  <c r="M327" i="2"/>
  <c r="M326" i="2" l="1"/>
  <c r="J324" i="2"/>
  <c r="K325" i="2"/>
  <c r="L325" i="2" s="1"/>
  <c r="M325" i="2" l="1"/>
  <c r="J323" i="2"/>
  <c r="K324" i="2"/>
  <c r="L324" i="2" s="1"/>
  <c r="M324" i="2" s="1"/>
  <c r="J322" i="2" l="1"/>
  <c r="K323" i="2"/>
  <c r="L323" i="2" s="1"/>
  <c r="M323" i="2" s="1"/>
  <c r="J321" i="2" l="1"/>
  <c r="K322" i="2"/>
  <c r="L322" i="2" s="1"/>
  <c r="M322" i="2" l="1"/>
  <c r="J320" i="2"/>
  <c r="K321" i="2"/>
  <c r="L321" i="2" s="1"/>
  <c r="M321" i="2" l="1"/>
  <c r="J319" i="2"/>
  <c r="K320" i="2"/>
  <c r="L320" i="2" s="1"/>
  <c r="M320" i="2" s="1"/>
  <c r="J318" i="2" l="1"/>
  <c r="K319" i="2"/>
  <c r="L319" i="2" s="1"/>
  <c r="M319" i="2" l="1"/>
  <c r="J317" i="2"/>
  <c r="K318" i="2"/>
  <c r="L318" i="2" s="1"/>
  <c r="J316" i="2" l="1"/>
  <c r="K317" i="2"/>
  <c r="L317" i="2" s="1"/>
  <c r="M317" i="2" s="1"/>
  <c r="M318" i="2"/>
  <c r="J315" i="2" l="1"/>
  <c r="K316" i="2"/>
  <c r="L316" i="2" s="1"/>
  <c r="M316" i="2" l="1"/>
  <c r="J314" i="2"/>
  <c r="K315" i="2"/>
  <c r="L315" i="2" s="1"/>
  <c r="J313" i="2" l="1"/>
  <c r="K314" i="2"/>
  <c r="L314" i="2" s="1"/>
  <c r="M315" i="2"/>
  <c r="M314" i="2" l="1"/>
  <c r="J312" i="2"/>
  <c r="K313" i="2"/>
  <c r="L313" i="2" s="1"/>
  <c r="J311" i="2" l="1"/>
  <c r="K312" i="2"/>
  <c r="L312" i="2" s="1"/>
  <c r="M313" i="2"/>
  <c r="M312" i="2" l="1"/>
  <c r="J310" i="2"/>
  <c r="K311" i="2"/>
  <c r="L311" i="2" s="1"/>
  <c r="J309" i="2" l="1"/>
  <c r="K310" i="2"/>
  <c r="L310" i="2" s="1"/>
  <c r="M311" i="2"/>
  <c r="M310" i="2" l="1"/>
  <c r="J308" i="2"/>
  <c r="K309" i="2"/>
  <c r="L309" i="2" s="1"/>
  <c r="J307" i="2" l="1"/>
  <c r="K308" i="2"/>
  <c r="L308" i="2" s="1"/>
  <c r="M308" i="2" s="1"/>
  <c r="M309" i="2"/>
  <c r="J306" i="2" l="1"/>
  <c r="K307" i="2"/>
  <c r="L307" i="2" s="1"/>
  <c r="M307" i="2" l="1"/>
  <c r="J305" i="2"/>
  <c r="K306" i="2"/>
  <c r="L306" i="2" s="1"/>
  <c r="M306" i="2" s="1"/>
  <c r="J304" i="2" l="1"/>
  <c r="K305" i="2"/>
  <c r="L305" i="2" s="1"/>
  <c r="M305" i="2" l="1"/>
  <c r="J303" i="2"/>
  <c r="K304" i="2"/>
  <c r="L304" i="2" s="1"/>
  <c r="J302" i="2" l="1"/>
  <c r="K303" i="2"/>
  <c r="L303" i="2" s="1"/>
  <c r="M304" i="2"/>
  <c r="M303" i="2" l="1"/>
  <c r="J301" i="2"/>
  <c r="K302" i="2"/>
  <c r="L302" i="2" s="1"/>
  <c r="J300" i="2" l="1"/>
  <c r="K301" i="2"/>
  <c r="L301" i="2" s="1"/>
  <c r="M302" i="2"/>
  <c r="M301" i="2" l="1"/>
  <c r="J299" i="2"/>
  <c r="K300" i="2"/>
  <c r="L300" i="2" s="1"/>
  <c r="J298" i="2" l="1"/>
  <c r="K299" i="2"/>
  <c r="L299" i="2" s="1"/>
  <c r="M299" i="2" s="1"/>
  <c r="M300" i="2"/>
  <c r="J297" i="2" l="1"/>
  <c r="K298" i="2"/>
  <c r="L298" i="2" s="1"/>
  <c r="M298" i="2" l="1"/>
  <c r="J296" i="2"/>
  <c r="K297" i="2"/>
  <c r="L297" i="2" s="1"/>
  <c r="M297" i="2" s="1"/>
  <c r="J295" i="2" l="1"/>
  <c r="K296" i="2"/>
  <c r="L296" i="2" s="1"/>
  <c r="J294" i="2" l="1"/>
  <c r="K295" i="2"/>
  <c r="L295" i="2" s="1"/>
  <c r="M295" i="2" s="1"/>
  <c r="M296" i="2"/>
  <c r="J293" i="2" l="1"/>
  <c r="K294" i="2"/>
  <c r="L294" i="2" s="1"/>
  <c r="M294" i="2" s="1"/>
  <c r="J292" i="2" l="1"/>
  <c r="K293" i="2"/>
  <c r="L293" i="2" s="1"/>
  <c r="M293" i="2" s="1"/>
  <c r="J291" i="2" l="1"/>
  <c r="K292" i="2"/>
  <c r="L292" i="2" s="1"/>
  <c r="M292" i="2" l="1"/>
  <c r="J290" i="2"/>
  <c r="K291" i="2"/>
  <c r="L291" i="2" s="1"/>
  <c r="M291" i="2" s="1"/>
  <c r="J289" i="2" l="1"/>
  <c r="K290" i="2"/>
  <c r="L290" i="2" s="1"/>
  <c r="M290" i="2" s="1"/>
  <c r="J288" i="2" l="1"/>
  <c r="K289" i="2"/>
  <c r="L289" i="2" s="1"/>
  <c r="J287" i="2" l="1"/>
  <c r="K288" i="2"/>
  <c r="L288" i="2" s="1"/>
  <c r="M288" i="2" s="1"/>
  <c r="M289" i="2"/>
  <c r="J286" i="2" l="1"/>
  <c r="K287" i="2"/>
  <c r="L287" i="2" s="1"/>
  <c r="M287" i="2" l="1"/>
  <c r="J285" i="2"/>
  <c r="K286" i="2"/>
  <c r="L286" i="2" s="1"/>
  <c r="J284" i="2" l="1"/>
  <c r="K285" i="2"/>
  <c r="L285" i="2" s="1"/>
  <c r="M286" i="2"/>
  <c r="M285" i="2" l="1"/>
  <c r="J283" i="2"/>
  <c r="K284" i="2"/>
  <c r="L284" i="2" s="1"/>
  <c r="J282" i="2" l="1"/>
  <c r="K283" i="2"/>
  <c r="L283" i="2" s="1"/>
  <c r="M284" i="2"/>
  <c r="M283" i="2" l="1"/>
  <c r="J281" i="2"/>
  <c r="K282" i="2"/>
  <c r="L282" i="2" s="1"/>
  <c r="M282" i="2" l="1"/>
  <c r="J280" i="2"/>
  <c r="K281" i="2"/>
  <c r="L281" i="2" s="1"/>
  <c r="J279" i="2" l="1"/>
  <c r="K280" i="2"/>
  <c r="L280" i="2" s="1"/>
  <c r="M280" i="2" s="1"/>
  <c r="M281" i="2"/>
  <c r="J278" i="2" l="1"/>
  <c r="K279" i="2"/>
  <c r="L279" i="2" s="1"/>
  <c r="J277" i="2" l="1"/>
  <c r="K278" i="2"/>
  <c r="L278" i="2" s="1"/>
  <c r="M279" i="2"/>
  <c r="M278" i="2" l="1"/>
  <c r="J276" i="2"/>
  <c r="K277" i="2"/>
  <c r="L277" i="2" s="1"/>
  <c r="J275" i="2" l="1"/>
  <c r="K276" i="2"/>
  <c r="L276" i="2" s="1"/>
  <c r="M276" i="2" s="1"/>
  <c r="M277" i="2"/>
  <c r="J274" i="2" l="1"/>
  <c r="K275" i="2"/>
  <c r="L275" i="2" s="1"/>
  <c r="M275" i="2" l="1"/>
  <c r="J273" i="2"/>
  <c r="K274" i="2"/>
  <c r="L274" i="2" s="1"/>
  <c r="M274" i="2" l="1"/>
  <c r="J272" i="2"/>
  <c r="K273" i="2"/>
  <c r="L273" i="2" s="1"/>
  <c r="J271" i="2" l="1"/>
  <c r="K272" i="2"/>
  <c r="L272" i="2" s="1"/>
  <c r="M273" i="2"/>
  <c r="M272" i="2" l="1"/>
  <c r="J270" i="2"/>
  <c r="K271" i="2"/>
  <c r="L271" i="2" s="1"/>
  <c r="J269" i="2" l="1"/>
  <c r="K270" i="2"/>
  <c r="L270" i="2" s="1"/>
  <c r="M270" i="2" s="1"/>
  <c r="M271" i="2"/>
  <c r="J268" i="2" l="1"/>
  <c r="K269" i="2"/>
  <c r="L269" i="2" s="1"/>
  <c r="J267" i="2" l="1"/>
  <c r="K268" i="2"/>
  <c r="L268" i="2" s="1"/>
  <c r="M268" i="2" s="1"/>
  <c r="M269" i="2"/>
  <c r="J266" i="2" l="1"/>
  <c r="K267" i="2"/>
  <c r="L267" i="2" s="1"/>
  <c r="M267" i="2" l="1"/>
  <c r="J265" i="2"/>
  <c r="K266" i="2"/>
  <c r="L266" i="2" s="1"/>
  <c r="J264" i="2" l="1"/>
  <c r="K265" i="2"/>
  <c r="L265" i="2" s="1"/>
  <c r="M266" i="2"/>
  <c r="M265" i="2" l="1"/>
  <c r="J263" i="2"/>
  <c r="K264" i="2"/>
  <c r="L264" i="2" s="1"/>
  <c r="J262" i="2" l="1"/>
  <c r="K263" i="2"/>
  <c r="L263" i="2" s="1"/>
  <c r="M263" i="2" s="1"/>
  <c r="M264" i="2"/>
  <c r="J261" i="2" l="1"/>
  <c r="K262" i="2"/>
  <c r="L262" i="2" s="1"/>
  <c r="M262" i="2" l="1"/>
  <c r="J260" i="2"/>
  <c r="K261" i="2"/>
  <c r="L261" i="2" s="1"/>
  <c r="M261" i="2" s="1"/>
  <c r="J259" i="2" l="1"/>
  <c r="K260" i="2"/>
  <c r="L260" i="2" s="1"/>
  <c r="J258" i="2" l="1"/>
  <c r="K259" i="2"/>
  <c r="L259" i="2" s="1"/>
  <c r="M260" i="2"/>
  <c r="M259" i="2" l="1"/>
  <c r="J257" i="2"/>
  <c r="K258" i="2"/>
  <c r="L258" i="2" s="1"/>
  <c r="M258" i="2" l="1"/>
  <c r="J256" i="2"/>
  <c r="K257" i="2"/>
  <c r="L257" i="2" s="1"/>
  <c r="M257" i="2" s="1"/>
  <c r="J255" i="2" l="1"/>
  <c r="K256" i="2"/>
  <c r="L256" i="2" s="1"/>
  <c r="M256" i="2" s="1"/>
  <c r="J254" i="2" l="1"/>
  <c r="K255" i="2"/>
  <c r="L255" i="2" s="1"/>
  <c r="M255" i="2" l="1"/>
  <c r="J253" i="2"/>
  <c r="K254" i="2"/>
  <c r="L254" i="2" s="1"/>
  <c r="J252" i="2" l="1"/>
  <c r="K253" i="2"/>
  <c r="L253" i="2" s="1"/>
  <c r="M253" i="2" s="1"/>
  <c r="M254" i="2"/>
  <c r="J251" i="2" l="1"/>
  <c r="K252" i="2"/>
  <c r="L252" i="2" s="1"/>
  <c r="M252" i="2" l="1"/>
  <c r="J250" i="2"/>
  <c r="K251" i="2"/>
  <c r="L251" i="2" s="1"/>
  <c r="M251" i="2" s="1"/>
  <c r="J249" i="2" l="1"/>
  <c r="K250" i="2"/>
  <c r="L250" i="2" s="1"/>
  <c r="M250" i="2" s="1"/>
  <c r="J248" i="2" l="1"/>
  <c r="K249" i="2"/>
  <c r="L249" i="2" s="1"/>
  <c r="J247" i="2" l="1"/>
  <c r="K248" i="2"/>
  <c r="L248" i="2" s="1"/>
  <c r="M249" i="2"/>
  <c r="M248" i="2" l="1"/>
  <c r="J246" i="2"/>
  <c r="K247" i="2"/>
  <c r="L247" i="2" s="1"/>
  <c r="J245" i="2" l="1"/>
  <c r="K246" i="2"/>
  <c r="L246" i="2" s="1"/>
  <c r="M246" i="2" s="1"/>
  <c r="M247" i="2"/>
  <c r="J244" i="2" l="1"/>
  <c r="K245" i="2"/>
  <c r="L245" i="2" s="1"/>
  <c r="M245" i="2" l="1"/>
  <c r="J243" i="2"/>
  <c r="K244" i="2"/>
  <c r="L244" i="2" s="1"/>
  <c r="M244" i="2" l="1"/>
  <c r="J242" i="2"/>
  <c r="K243" i="2"/>
  <c r="L243" i="2" s="1"/>
  <c r="M243" i="2" l="1"/>
  <c r="J241" i="2"/>
  <c r="K242" i="2"/>
  <c r="L242" i="2" s="1"/>
  <c r="M242" i="2" s="1"/>
  <c r="J240" i="2" l="1"/>
  <c r="K241" i="2"/>
  <c r="L241" i="2" s="1"/>
  <c r="M241" i="2" l="1"/>
  <c r="J239" i="2"/>
  <c r="K240" i="2"/>
  <c r="L240" i="2" s="1"/>
  <c r="J238" i="2" l="1"/>
  <c r="K239" i="2"/>
  <c r="L239" i="2" s="1"/>
  <c r="M239" i="2" s="1"/>
  <c r="M240" i="2"/>
  <c r="J237" i="2" l="1"/>
  <c r="K238" i="2"/>
  <c r="L238" i="2" s="1"/>
  <c r="M238" i="2" l="1"/>
  <c r="J236" i="2"/>
  <c r="K237" i="2"/>
  <c r="L237" i="2" s="1"/>
  <c r="J235" i="2" l="1"/>
  <c r="K236" i="2"/>
  <c r="L236" i="2" s="1"/>
  <c r="M237" i="2"/>
  <c r="M236" i="2" l="1"/>
  <c r="J234" i="2"/>
  <c r="K235" i="2"/>
  <c r="L235" i="2" s="1"/>
  <c r="M235" i="2" l="1"/>
  <c r="J233" i="2"/>
  <c r="K234" i="2"/>
  <c r="L234" i="2" s="1"/>
  <c r="M234" i="2" s="1"/>
  <c r="J232" i="2" l="1"/>
  <c r="K233" i="2"/>
  <c r="L233" i="2" s="1"/>
  <c r="M233" i="2" s="1"/>
  <c r="J231" i="2" l="1"/>
  <c r="K232" i="2"/>
  <c r="L232" i="2" s="1"/>
  <c r="M232" i="2" s="1"/>
  <c r="J230" i="2" l="1"/>
  <c r="K231" i="2"/>
  <c r="L231" i="2" s="1"/>
  <c r="M231" i="2" l="1"/>
  <c r="J229" i="2"/>
  <c r="K230" i="2"/>
  <c r="L230" i="2" s="1"/>
  <c r="M230" i="2" s="1"/>
  <c r="J228" i="2" l="1"/>
  <c r="K229" i="2"/>
  <c r="L229" i="2" s="1"/>
  <c r="M229" i="2" s="1"/>
  <c r="J227" i="2" l="1"/>
  <c r="K228" i="2"/>
  <c r="L228" i="2" s="1"/>
  <c r="J226" i="2" l="1"/>
  <c r="K227" i="2"/>
  <c r="L227" i="2" s="1"/>
  <c r="M227" i="2" s="1"/>
  <c r="M228" i="2"/>
  <c r="J225" i="2" l="1"/>
  <c r="K226" i="2"/>
  <c r="L226" i="2" s="1"/>
  <c r="M226" i="2" l="1"/>
  <c r="J224" i="2"/>
  <c r="K225" i="2"/>
  <c r="L225" i="2" s="1"/>
  <c r="M225" i="2" s="1"/>
  <c r="J223" i="2" l="1"/>
  <c r="K224" i="2"/>
  <c r="L224" i="2" s="1"/>
  <c r="M224" i="2" l="1"/>
  <c r="J222" i="2"/>
  <c r="K223" i="2"/>
  <c r="L223" i="2" s="1"/>
  <c r="J221" i="2" l="1"/>
  <c r="K222" i="2"/>
  <c r="L222" i="2" s="1"/>
  <c r="M223" i="2"/>
  <c r="M222" i="2" l="1"/>
  <c r="J220" i="2"/>
  <c r="K221" i="2"/>
  <c r="L221" i="2" s="1"/>
  <c r="J219" i="2" l="1"/>
  <c r="K220" i="2"/>
  <c r="L220" i="2" s="1"/>
  <c r="M220" i="2" s="1"/>
  <c r="M221" i="2"/>
  <c r="J218" i="2" l="1"/>
  <c r="K219" i="2"/>
  <c r="L219" i="2" s="1"/>
  <c r="J217" i="2" l="1"/>
  <c r="K218" i="2"/>
  <c r="L218" i="2" s="1"/>
  <c r="M218" i="2" s="1"/>
  <c r="M219" i="2"/>
  <c r="J216" i="2" l="1"/>
  <c r="K217" i="2"/>
  <c r="L217" i="2" s="1"/>
  <c r="M217" i="2" s="1"/>
  <c r="J215" i="2" l="1"/>
  <c r="K216" i="2"/>
  <c r="L216" i="2" s="1"/>
  <c r="M216" i="2" s="1"/>
  <c r="J214" i="2" l="1"/>
  <c r="K215" i="2"/>
  <c r="L215" i="2" s="1"/>
  <c r="J213" i="2" l="1"/>
  <c r="K214" i="2"/>
  <c r="L214" i="2" s="1"/>
  <c r="M214" i="2" s="1"/>
  <c r="M215" i="2"/>
  <c r="J212" i="2" l="1"/>
  <c r="K213" i="2"/>
  <c r="L213" i="2" s="1"/>
  <c r="M213" i="2" s="1"/>
  <c r="J211" i="2" l="1"/>
  <c r="K212" i="2"/>
  <c r="L212" i="2" s="1"/>
  <c r="M212" i="2" s="1"/>
  <c r="J210" i="2" l="1"/>
  <c r="K211" i="2"/>
  <c r="L211" i="2" s="1"/>
  <c r="M211" i="2" l="1"/>
  <c r="J209" i="2"/>
  <c r="K210" i="2"/>
  <c r="L210" i="2" s="1"/>
  <c r="M210" i="2" s="1"/>
  <c r="J208" i="2" l="1"/>
  <c r="K209" i="2"/>
  <c r="L209" i="2" s="1"/>
  <c r="M209" i="2" s="1"/>
  <c r="J207" i="2" l="1"/>
  <c r="K208" i="2"/>
  <c r="L208" i="2" s="1"/>
  <c r="J206" i="2" l="1"/>
  <c r="K207" i="2"/>
  <c r="L207" i="2" s="1"/>
  <c r="M207" i="2" s="1"/>
  <c r="M208" i="2"/>
  <c r="J205" i="2" l="1"/>
  <c r="K206" i="2"/>
  <c r="L206" i="2" s="1"/>
  <c r="M206" i="2" l="1"/>
  <c r="J204" i="2"/>
  <c r="K205" i="2"/>
  <c r="L205" i="2" s="1"/>
  <c r="M205" i="2" s="1"/>
  <c r="J203" i="2" l="1"/>
  <c r="K204" i="2"/>
  <c r="L204" i="2" s="1"/>
  <c r="M204" i="2" l="1"/>
  <c r="J202" i="2"/>
  <c r="K203" i="2"/>
  <c r="L203" i="2" s="1"/>
  <c r="M203" i="2" s="1"/>
  <c r="J201" i="2" l="1"/>
  <c r="K202" i="2"/>
  <c r="L202" i="2" s="1"/>
  <c r="M202" i="2" l="1"/>
  <c r="J200" i="2"/>
  <c r="K201" i="2"/>
  <c r="L201" i="2" s="1"/>
  <c r="M201" i="2" l="1"/>
  <c r="J199" i="2"/>
  <c r="K200" i="2"/>
  <c r="L200" i="2" s="1"/>
  <c r="M200" i="2" s="1"/>
  <c r="J198" i="2" l="1"/>
  <c r="K199" i="2"/>
  <c r="L199" i="2" s="1"/>
  <c r="M199" i="2" l="1"/>
  <c r="J197" i="2"/>
  <c r="K198" i="2"/>
  <c r="L198" i="2" s="1"/>
  <c r="M198" i="2" l="1"/>
  <c r="J196" i="2"/>
  <c r="K197" i="2"/>
  <c r="L197" i="2" s="1"/>
  <c r="M197" i="2" s="1"/>
  <c r="J195" i="2" l="1"/>
  <c r="K196" i="2"/>
  <c r="L196" i="2" s="1"/>
  <c r="M196" i="2" s="1"/>
  <c r="J194" i="2" l="1"/>
  <c r="K195" i="2"/>
  <c r="L195" i="2" s="1"/>
  <c r="M195" i="2" l="1"/>
  <c r="J193" i="2"/>
  <c r="K194" i="2"/>
  <c r="L194" i="2" s="1"/>
  <c r="J192" i="2" l="1"/>
  <c r="K193" i="2"/>
  <c r="L193" i="2" s="1"/>
  <c r="M193" i="2" s="1"/>
  <c r="M194" i="2"/>
  <c r="J191" i="2" l="1"/>
  <c r="K192" i="2"/>
  <c r="L192" i="2" s="1"/>
  <c r="M192" i="2" l="1"/>
  <c r="J190" i="2"/>
  <c r="K191" i="2"/>
  <c r="L191" i="2" s="1"/>
  <c r="J189" i="2" l="1"/>
  <c r="K190" i="2"/>
  <c r="L190" i="2" s="1"/>
  <c r="M191" i="2"/>
  <c r="M190" i="2" l="1"/>
  <c r="J188" i="2"/>
  <c r="K189" i="2"/>
  <c r="L189" i="2" s="1"/>
  <c r="J187" i="2" l="1"/>
  <c r="K188" i="2"/>
  <c r="L188" i="2" s="1"/>
  <c r="M188" i="2" s="1"/>
  <c r="M189" i="2"/>
  <c r="J186" i="2" l="1"/>
  <c r="K187" i="2"/>
  <c r="L187" i="2" s="1"/>
  <c r="M187" i="2" l="1"/>
  <c r="J185" i="2"/>
  <c r="K186" i="2"/>
  <c r="L186" i="2" s="1"/>
  <c r="M186" i="2" s="1"/>
  <c r="J184" i="2" l="1"/>
  <c r="K185" i="2"/>
  <c r="L185" i="2" s="1"/>
  <c r="M185" i="2" s="1"/>
  <c r="J183" i="2" l="1"/>
  <c r="K184" i="2"/>
  <c r="L184" i="2" s="1"/>
  <c r="M184" i="2" l="1"/>
  <c r="J182" i="2"/>
  <c r="K183" i="2"/>
  <c r="L183" i="2" s="1"/>
  <c r="J181" i="2" l="1"/>
  <c r="K182" i="2"/>
  <c r="L182" i="2" s="1"/>
  <c r="M183" i="2"/>
  <c r="M182" i="2" l="1"/>
  <c r="J180" i="2"/>
  <c r="K181" i="2"/>
  <c r="L181" i="2" s="1"/>
  <c r="J179" i="2" l="1"/>
  <c r="K180" i="2"/>
  <c r="L180" i="2" s="1"/>
  <c r="M181" i="2"/>
  <c r="M180" i="2" l="1"/>
  <c r="J178" i="2"/>
  <c r="K179" i="2"/>
  <c r="L179" i="2" s="1"/>
  <c r="M179" i="2" l="1"/>
  <c r="J177" i="2"/>
  <c r="K178" i="2"/>
  <c r="L178" i="2" s="1"/>
  <c r="M178" i="2" s="1"/>
  <c r="J176" i="2" l="1"/>
  <c r="K177" i="2"/>
  <c r="L177" i="2" s="1"/>
  <c r="M177" i="2" s="1"/>
  <c r="J175" i="2" l="1"/>
  <c r="K176" i="2"/>
  <c r="L176" i="2" s="1"/>
  <c r="M176" i="2" l="1"/>
  <c r="J174" i="2"/>
  <c r="K175" i="2"/>
  <c r="L175" i="2" s="1"/>
  <c r="M175" i="2" l="1"/>
  <c r="J173" i="2"/>
  <c r="K174" i="2"/>
  <c r="L174" i="2" s="1"/>
  <c r="M174" i="2" s="1"/>
  <c r="J172" i="2" l="1"/>
  <c r="K173" i="2"/>
  <c r="L173" i="2" s="1"/>
  <c r="M173" i="2" l="1"/>
  <c r="J171" i="2"/>
  <c r="K172" i="2"/>
  <c r="L172" i="2" s="1"/>
  <c r="J170" i="2" l="1"/>
  <c r="K171" i="2"/>
  <c r="L171" i="2" s="1"/>
  <c r="M171" i="2" s="1"/>
  <c r="M172" i="2"/>
  <c r="J169" i="2" l="1"/>
  <c r="K170" i="2"/>
  <c r="L170" i="2" s="1"/>
  <c r="J168" i="2" l="1"/>
  <c r="K169" i="2"/>
  <c r="L169" i="2" s="1"/>
  <c r="M170" i="2"/>
  <c r="M169" i="2" l="1"/>
  <c r="J167" i="2"/>
  <c r="K168" i="2"/>
  <c r="L168" i="2" s="1"/>
  <c r="J166" i="2" l="1"/>
  <c r="K167" i="2"/>
  <c r="L167" i="2" s="1"/>
  <c r="M167" i="2" s="1"/>
  <c r="M168" i="2"/>
  <c r="J165" i="2" l="1"/>
  <c r="K166" i="2"/>
  <c r="L166" i="2" s="1"/>
  <c r="M166" i="2" l="1"/>
  <c r="J164" i="2"/>
  <c r="K165" i="2"/>
  <c r="L165" i="2" s="1"/>
  <c r="M165" i="2" s="1"/>
  <c r="J163" i="2" l="1"/>
  <c r="K164" i="2"/>
  <c r="L164" i="2" s="1"/>
  <c r="M164" i="2" l="1"/>
  <c r="J162" i="2"/>
  <c r="K163" i="2"/>
  <c r="L163" i="2" s="1"/>
  <c r="M163" i="2" l="1"/>
  <c r="J161" i="2"/>
  <c r="K162" i="2"/>
  <c r="L162" i="2" s="1"/>
  <c r="M162" i="2" s="1"/>
  <c r="J160" i="2" l="1"/>
  <c r="K161" i="2"/>
  <c r="L161" i="2" s="1"/>
  <c r="M161" i="2" s="1"/>
  <c r="J159" i="2" l="1"/>
  <c r="K160" i="2"/>
  <c r="L160" i="2" s="1"/>
  <c r="M160" i="2" l="1"/>
  <c r="J158" i="2"/>
  <c r="K159" i="2"/>
  <c r="L159" i="2" s="1"/>
  <c r="J157" i="2" l="1"/>
  <c r="K158" i="2"/>
  <c r="L158" i="2" s="1"/>
  <c r="M158" i="2" s="1"/>
  <c r="M159" i="2"/>
  <c r="J156" i="2" l="1"/>
  <c r="K157" i="2"/>
  <c r="L157" i="2" s="1"/>
  <c r="M157" i="2" l="1"/>
  <c r="J155" i="2"/>
  <c r="K156" i="2"/>
  <c r="L156" i="2" s="1"/>
  <c r="M156" i="2" s="1"/>
  <c r="J154" i="2" l="1"/>
  <c r="K155" i="2"/>
  <c r="L155" i="2" s="1"/>
  <c r="M155" i="2" l="1"/>
  <c r="J153" i="2"/>
  <c r="K154" i="2"/>
  <c r="L154" i="2" s="1"/>
  <c r="M154" i="2" l="1"/>
  <c r="J152" i="2"/>
  <c r="K153" i="2"/>
  <c r="L153" i="2" s="1"/>
  <c r="M153" i="2" s="1"/>
  <c r="J151" i="2" l="1"/>
  <c r="K152" i="2"/>
  <c r="L152" i="2" s="1"/>
  <c r="M152" i="2" l="1"/>
  <c r="J150" i="2"/>
  <c r="K151" i="2"/>
  <c r="L151" i="2" s="1"/>
  <c r="J149" i="2" l="1"/>
  <c r="K150" i="2"/>
  <c r="L150" i="2" s="1"/>
  <c r="M151" i="2"/>
  <c r="M150" i="2" l="1"/>
  <c r="J148" i="2"/>
  <c r="K149" i="2"/>
  <c r="L149" i="2" s="1"/>
  <c r="J147" i="2" l="1"/>
  <c r="K148" i="2"/>
  <c r="L148" i="2" s="1"/>
  <c r="M148" i="2" s="1"/>
  <c r="M149" i="2"/>
  <c r="J146" i="2" l="1"/>
  <c r="K147" i="2"/>
  <c r="L147" i="2" s="1"/>
  <c r="M147" i="2" l="1"/>
  <c r="J145" i="2"/>
  <c r="K146" i="2"/>
  <c r="L146" i="2" s="1"/>
  <c r="J144" i="2" l="1"/>
  <c r="K145" i="2"/>
  <c r="L145" i="2" s="1"/>
  <c r="M146" i="2"/>
  <c r="M145" i="2" l="1"/>
  <c r="J143" i="2"/>
  <c r="K144" i="2"/>
  <c r="L144" i="2" s="1"/>
  <c r="M144" i="2" l="1"/>
  <c r="J142" i="2"/>
  <c r="K143" i="2"/>
  <c r="L143" i="2" s="1"/>
  <c r="M143" i="2" s="1"/>
  <c r="J141" i="2" l="1"/>
  <c r="K142" i="2"/>
  <c r="L142" i="2" s="1"/>
  <c r="M142" i="2" s="1"/>
  <c r="J140" i="2" l="1"/>
  <c r="K141" i="2"/>
  <c r="L141" i="2" s="1"/>
  <c r="M141" i="2" l="1"/>
  <c r="J139" i="2"/>
  <c r="K140" i="2"/>
  <c r="L140" i="2" s="1"/>
  <c r="M140" i="2" l="1"/>
  <c r="J138" i="2"/>
  <c r="K139" i="2"/>
  <c r="L139" i="2" s="1"/>
  <c r="M139" i="2" s="1"/>
  <c r="J137" i="2" l="1"/>
  <c r="K138" i="2"/>
  <c r="L138" i="2" s="1"/>
  <c r="M138" i="2" l="1"/>
  <c r="J136" i="2"/>
  <c r="K137" i="2"/>
  <c r="L137" i="2" s="1"/>
  <c r="J135" i="2" l="1"/>
  <c r="K136" i="2"/>
  <c r="L136" i="2" s="1"/>
  <c r="M136" i="2" s="1"/>
  <c r="M137" i="2"/>
  <c r="J134" i="2" l="1"/>
  <c r="K135" i="2"/>
  <c r="L135" i="2" s="1"/>
  <c r="M135" i="2" l="1"/>
  <c r="J133" i="2"/>
  <c r="K134" i="2"/>
  <c r="L134" i="2" s="1"/>
  <c r="M134" i="2" s="1"/>
  <c r="J132" i="2" l="1"/>
  <c r="K133" i="2"/>
  <c r="L133" i="2" s="1"/>
  <c r="M133" i="2" s="1"/>
  <c r="J131" i="2" l="1"/>
  <c r="K132" i="2"/>
  <c r="L132" i="2" s="1"/>
  <c r="M132" i="2" s="1"/>
  <c r="J130" i="2" l="1"/>
  <c r="K131" i="2"/>
  <c r="L131" i="2" s="1"/>
  <c r="M131" i="2" l="1"/>
  <c r="J129" i="2"/>
  <c r="K130" i="2"/>
  <c r="L130" i="2" s="1"/>
  <c r="J128" i="2" l="1"/>
  <c r="K129" i="2"/>
  <c r="L129" i="2" s="1"/>
  <c r="M130" i="2"/>
  <c r="M129" i="2" l="1"/>
  <c r="J127" i="2"/>
  <c r="K128" i="2"/>
  <c r="L128" i="2" s="1"/>
  <c r="M128" i="2" l="1"/>
  <c r="J126" i="2"/>
  <c r="K127" i="2"/>
  <c r="L127" i="2" s="1"/>
  <c r="J125" i="2" l="1"/>
  <c r="K126" i="2"/>
  <c r="L126" i="2" s="1"/>
  <c r="M126" i="2" s="1"/>
  <c r="M127" i="2"/>
  <c r="J124" i="2" l="1"/>
  <c r="K125" i="2"/>
  <c r="L125" i="2" s="1"/>
  <c r="J123" i="2" l="1"/>
  <c r="K124" i="2"/>
  <c r="L124" i="2" s="1"/>
  <c r="M125" i="2"/>
  <c r="M124" i="2" l="1"/>
  <c r="J122" i="2"/>
  <c r="K123" i="2"/>
  <c r="L123" i="2" s="1"/>
  <c r="J121" i="2" l="1"/>
  <c r="K122" i="2"/>
  <c r="L122" i="2" s="1"/>
  <c r="M123" i="2"/>
  <c r="M122" i="2" l="1"/>
  <c r="J120" i="2"/>
  <c r="K121" i="2"/>
  <c r="L121" i="2" s="1"/>
  <c r="J119" i="2" l="1"/>
  <c r="K120" i="2"/>
  <c r="L120" i="2" s="1"/>
  <c r="M120" i="2" s="1"/>
  <c r="M121" i="2"/>
  <c r="J118" i="2" l="1"/>
  <c r="K119" i="2"/>
  <c r="L119" i="2" s="1"/>
  <c r="J117" i="2" l="1"/>
  <c r="K118" i="2"/>
  <c r="L118" i="2" s="1"/>
  <c r="M118" i="2" s="1"/>
  <c r="M119" i="2"/>
  <c r="J116" i="2" l="1"/>
  <c r="K117" i="2"/>
  <c r="L117" i="2" s="1"/>
  <c r="M117" i="2" l="1"/>
  <c r="J115" i="2"/>
  <c r="K116" i="2"/>
  <c r="L116" i="2" s="1"/>
  <c r="M116" i="2" s="1"/>
  <c r="J114" i="2" l="1"/>
  <c r="K115" i="2"/>
  <c r="L115" i="2" s="1"/>
  <c r="M115" i="2" s="1"/>
  <c r="J113" i="2" l="1"/>
  <c r="K114" i="2"/>
  <c r="L114" i="2" s="1"/>
  <c r="M114" i="2" l="1"/>
  <c r="J112" i="2"/>
  <c r="K113" i="2"/>
  <c r="L113" i="2" s="1"/>
  <c r="M113" i="2" s="1"/>
  <c r="J111" i="2" l="1"/>
  <c r="K112" i="2"/>
  <c r="L112" i="2" s="1"/>
  <c r="M112" i="2" l="1"/>
  <c r="J110" i="2"/>
  <c r="K111" i="2"/>
  <c r="L111" i="2" s="1"/>
  <c r="M111" i="2" s="1"/>
  <c r="J109" i="2" l="1"/>
  <c r="K110" i="2"/>
  <c r="L110" i="2" s="1"/>
  <c r="M110" i="2" s="1"/>
  <c r="J108" i="2" l="1"/>
  <c r="K109" i="2"/>
  <c r="L109" i="2" s="1"/>
  <c r="J107" i="2" l="1"/>
  <c r="K108" i="2"/>
  <c r="L108" i="2" s="1"/>
  <c r="M109" i="2"/>
  <c r="M108" i="2" l="1"/>
  <c r="J106" i="2"/>
  <c r="K107" i="2"/>
  <c r="L107" i="2" s="1"/>
  <c r="M107" i="2" l="1"/>
  <c r="J105" i="2"/>
  <c r="K106" i="2"/>
  <c r="L106" i="2" s="1"/>
  <c r="M106" i="2" s="1"/>
  <c r="J104" i="2" l="1"/>
  <c r="K105" i="2"/>
  <c r="L105" i="2" s="1"/>
  <c r="M105" i="2" s="1"/>
  <c r="J103" i="2" l="1"/>
  <c r="K104" i="2"/>
  <c r="L104" i="2" s="1"/>
  <c r="M104" i="2" l="1"/>
  <c r="J102" i="2"/>
  <c r="K103" i="2"/>
  <c r="L103" i="2" s="1"/>
  <c r="J101" i="2" l="1"/>
  <c r="K102" i="2"/>
  <c r="L102" i="2" s="1"/>
  <c r="M102" i="2" s="1"/>
  <c r="M103" i="2"/>
  <c r="J100" i="2" l="1"/>
  <c r="K101" i="2"/>
  <c r="L101" i="2" s="1"/>
  <c r="M101" i="2" l="1"/>
  <c r="J99" i="2"/>
  <c r="K100" i="2"/>
  <c r="L100" i="2" s="1"/>
  <c r="M100" i="2" l="1"/>
  <c r="J98" i="2"/>
  <c r="K99" i="2"/>
  <c r="L99" i="2" s="1"/>
  <c r="M99" i="2" s="1"/>
  <c r="J97" i="2" l="1"/>
  <c r="K98" i="2"/>
  <c r="L98" i="2" s="1"/>
  <c r="M98" i="2" s="1"/>
  <c r="J96" i="2" l="1"/>
  <c r="K97" i="2"/>
  <c r="L97" i="2" s="1"/>
  <c r="M97" i="2" s="1"/>
  <c r="J95" i="2" l="1"/>
  <c r="K96" i="2"/>
  <c r="L96" i="2" s="1"/>
  <c r="M96" i="2" s="1"/>
  <c r="J94" i="2" l="1"/>
  <c r="K95" i="2"/>
  <c r="L95" i="2" s="1"/>
  <c r="M95" i="2" s="1"/>
  <c r="J93" i="2" l="1"/>
  <c r="K94" i="2"/>
  <c r="L94" i="2" s="1"/>
  <c r="M94" i="2" l="1"/>
  <c r="J92" i="2"/>
  <c r="K93" i="2"/>
  <c r="L93" i="2" s="1"/>
  <c r="M93" i="2" s="1"/>
  <c r="J91" i="2" l="1"/>
  <c r="K92" i="2"/>
  <c r="L92" i="2" s="1"/>
  <c r="M92" i="2" s="1"/>
  <c r="J90" i="2" l="1"/>
  <c r="K91" i="2"/>
  <c r="L91" i="2" s="1"/>
  <c r="M91" i="2" l="1"/>
  <c r="J89" i="2"/>
  <c r="K90" i="2"/>
  <c r="L90" i="2" s="1"/>
  <c r="M90" i="2" l="1"/>
  <c r="J88" i="2"/>
  <c r="K89" i="2"/>
  <c r="L89" i="2" s="1"/>
  <c r="M89" i="2" s="1"/>
  <c r="J87" i="2" l="1"/>
  <c r="K88" i="2"/>
  <c r="L88" i="2" s="1"/>
  <c r="M88" i="2" s="1"/>
  <c r="J86" i="2" l="1"/>
  <c r="K87" i="2"/>
  <c r="L87" i="2" s="1"/>
  <c r="M87" i="2" s="1"/>
  <c r="J85" i="2" l="1"/>
  <c r="K86" i="2"/>
  <c r="L86" i="2" s="1"/>
  <c r="M86" i="2" l="1"/>
  <c r="J84" i="2"/>
  <c r="K85" i="2"/>
  <c r="L85" i="2" s="1"/>
  <c r="M85" i="2" s="1"/>
  <c r="J83" i="2" l="1"/>
  <c r="K84" i="2"/>
  <c r="L84" i="2" s="1"/>
  <c r="M84" i="2" l="1"/>
  <c r="J82" i="2"/>
  <c r="K83" i="2"/>
  <c r="L83" i="2" s="1"/>
  <c r="J81" i="2" l="1"/>
  <c r="K82" i="2"/>
  <c r="L82" i="2" s="1"/>
  <c r="M83" i="2"/>
  <c r="M82" i="2" l="1"/>
  <c r="J80" i="2"/>
  <c r="K81" i="2"/>
  <c r="L81" i="2" s="1"/>
  <c r="M81" i="2" l="1"/>
  <c r="J79" i="2"/>
  <c r="K80" i="2"/>
  <c r="L80" i="2" s="1"/>
  <c r="M80" i="2" s="1"/>
  <c r="J78" i="2" l="1"/>
  <c r="K79" i="2"/>
  <c r="L79" i="2" s="1"/>
  <c r="M79" i="2" s="1"/>
  <c r="J77" i="2" l="1"/>
  <c r="K78" i="2"/>
  <c r="L78" i="2" s="1"/>
  <c r="M78" i="2" s="1"/>
  <c r="J76" i="2" l="1"/>
  <c r="K77" i="2"/>
  <c r="L77" i="2" s="1"/>
  <c r="M77" i="2" l="1"/>
  <c r="J75" i="2"/>
  <c r="K76" i="2"/>
  <c r="L76" i="2" s="1"/>
  <c r="M76" i="2" s="1"/>
  <c r="J74" i="2" l="1"/>
  <c r="K75" i="2"/>
  <c r="L75" i="2" s="1"/>
  <c r="M75" i="2" l="1"/>
  <c r="J73" i="2"/>
  <c r="K74" i="2"/>
  <c r="L74" i="2" s="1"/>
  <c r="J72" i="2" l="1"/>
  <c r="P28" i="2" s="1"/>
  <c r="K73" i="2"/>
  <c r="L73" i="2" s="1"/>
  <c r="M74" i="2"/>
  <c r="M73" i="2" l="1"/>
  <c r="J71" i="2"/>
  <c r="K72" i="2"/>
  <c r="L72" i="2" s="1"/>
  <c r="J70" i="2" l="1"/>
  <c r="K71" i="2"/>
  <c r="L71" i="2" s="1"/>
  <c r="M72" i="2"/>
  <c r="M71" i="2" l="1"/>
  <c r="J69" i="2"/>
  <c r="K70" i="2"/>
  <c r="L70" i="2" s="1"/>
  <c r="J68" i="2" l="1"/>
  <c r="K69" i="2"/>
  <c r="L69" i="2" s="1"/>
  <c r="M70" i="2"/>
  <c r="M69" i="2" l="1"/>
  <c r="J67" i="2"/>
  <c r="K68" i="2"/>
  <c r="L68" i="2" s="1"/>
  <c r="J66" i="2" l="1"/>
  <c r="K67" i="2"/>
  <c r="L67" i="2" s="1"/>
  <c r="M68" i="2"/>
  <c r="M67" i="2" l="1"/>
  <c r="J65" i="2"/>
  <c r="K66" i="2"/>
  <c r="L66" i="2" s="1"/>
  <c r="J64" i="2" l="1"/>
  <c r="K65" i="2"/>
  <c r="L65" i="2" s="1"/>
  <c r="M65" i="2" s="1"/>
  <c r="M66" i="2"/>
  <c r="J63" i="2" l="1"/>
  <c r="K64" i="2"/>
  <c r="L64" i="2" s="1"/>
  <c r="M64" i="2" l="1"/>
  <c r="J62" i="2"/>
  <c r="K63" i="2"/>
  <c r="L63" i="2" s="1"/>
  <c r="J61" i="2" l="1"/>
  <c r="K62" i="2"/>
  <c r="L62" i="2" s="1"/>
  <c r="M62" i="2" s="1"/>
  <c r="M63" i="2"/>
  <c r="J60" i="2" l="1"/>
  <c r="K61" i="2"/>
  <c r="L61" i="2" s="1"/>
  <c r="M61" i="2" l="1"/>
  <c r="J59" i="2"/>
  <c r="K60" i="2"/>
  <c r="L60" i="2" s="1"/>
  <c r="J58" i="2" l="1"/>
  <c r="K59" i="2"/>
  <c r="L59" i="2" s="1"/>
  <c r="M59" i="2" s="1"/>
  <c r="M60" i="2"/>
  <c r="J57" i="2" l="1"/>
  <c r="K58" i="2"/>
  <c r="L58" i="2" s="1"/>
  <c r="M58" i="2" l="1"/>
  <c r="J56" i="2"/>
  <c r="K57" i="2"/>
  <c r="L57" i="2" s="1"/>
  <c r="M57" i="2" s="1"/>
  <c r="J55" i="2" l="1"/>
  <c r="K56" i="2"/>
  <c r="L56" i="2" s="1"/>
  <c r="M56" i="2" s="1"/>
  <c r="J54" i="2" l="1"/>
  <c r="K55" i="2"/>
  <c r="L55" i="2" s="1"/>
  <c r="J53" i="2" l="1"/>
  <c r="K54" i="2"/>
  <c r="L54" i="2" s="1"/>
  <c r="M54" i="2" s="1"/>
  <c r="M55" i="2"/>
  <c r="J52" i="2" l="1"/>
  <c r="K53" i="2"/>
  <c r="L53" i="2" s="1"/>
  <c r="M53" i="2" l="1"/>
  <c r="J51" i="2"/>
  <c r="K52" i="2"/>
  <c r="L52" i="2" s="1"/>
  <c r="M52" i="2" s="1"/>
  <c r="J50" i="2" l="1"/>
  <c r="K51" i="2"/>
  <c r="L51" i="2" s="1"/>
  <c r="M51" i="2" l="1"/>
  <c r="J49" i="2"/>
  <c r="K50" i="2"/>
  <c r="L50" i="2" s="1"/>
  <c r="J48" i="2" l="1"/>
  <c r="K49" i="2"/>
  <c r="L49" i="2" s="1"/>
  <c r="M49" i="2" s="1"/>
  <c r="M50" i="2"/>
  <c r="J47" i="2" l="1"/>
  <c r="K48" i="2"/>
  <c r="L48" i="2" s="1"/>
  <c r="M48" i="2" l="1"/>
  <c r="J46" i="2"/>
  <c r="K47" i="2"/>
  <c r="L47" i="2" s="1"/>
  <c r="J45" i="2" l="1"/>
  <c r="K46" i="2"/>
  <c r="L46" i="2" s="1"/>
  <c r="M46" i="2" s="1"/>
  <c r="M47" i="2"/>
  <c r="J44" i="2" l="1"/>
  <c r="K45" i="2"/>
  <c r="L45" i="2" s="1"/>
  <c r="M45" i="2" l="1"/>
  <c r="J43" i="2"/>
  <c r="K44" i="2"/>
  <c r="L44" i="2" s="1"/>
  <c r="J42" i="2" l="1"/>
  <c r="K43" i="2"/>
  <c r="L43" i="2" s="1"/>
  <c r="M44" i="2"/>
  <c r="M43" i="2" l="1"/>
  <c r="J41" i="2"/>
  <c r="K42" i="2"/>
  <c r="L42" i="2" s="1"/>
  <c r="J40" i="2" l="1"/>
  <c r="K41" i="2"/>
  <c r="L41" i="2" s="1"/>
  <c r="M41" i="2" s="1"/>
  <c r="M42" i="2"/>
  <c r="J39" i="2" l="1"/>
  <c r="K40" i="2"/>
  <c r="L40" i="2" s="1"/>
  <c r="M40" i="2" s="1"/>
  <c r="J38" i="2" l="1"/>
  <c r="K39" i="2"/>
  <c r="L39" i="2" s="1"/>
  <c r="M39" i="2" l="1"/>
  <c r="J37" i="2"/>
  <c r="K38" i="2"/>
  <c r="L38" i="2" s="1"/>
  <c r="J36" i="2" l="1"/>
  <c r="K37" i="2"/>
  <c r="L37" i="2" s="1"/>
  <c r="M38" i="2"/>
  <c r="M37" i="2" l="1"/>
  <c r="J35" i="2"/>
  <c r="K36" i="2"/>
  <c r="L36" i="2" s="1"/>
  <c r="M36" i="2" l="1"/>
  <c r="J34" i="2"/>
  <c r="K35" i="2"/>
  <c r="L35" i="2" s="1"/>
  <c r="K34" i="2" l="1"/>
  <c r="L34" i="2" s="1"/>
  <c r="J33" i="2"/>
  <c r="M35" i="2"/>
  <c r="K33" i="2" l="1"/>
  <c r="L33" i="2" s="1"/>
  <c r="M33" i="2" s="1"/>
  <c r="M34" i="2"/>
  <c r="AX33" i="2" l="1"/>
  <c r="AX34" i="2"/>
  <c r="AX32" i="2" l="1"/>
  <c r="A8" i="2"/>
  <c r="I2532" i="2" l="1"/>
  <c r="I2531" i="2" s="1"/>
  <c r="I2530" i="2" s="1"/>
  <c r="I2529" i="2" s="1"/>
  <c r="I2528" i="2" s="1"/>
  <c r="I2527" i="2" s="1"/>
  <c r="I2526" i="2" s="1"/>
  <c r="I2525" i="2" s="1"/>
  <c r="I2524" i="2" s="1"/>
  <c r="I2523" i="2" s="1"/>
  <c r="I2522" i="2" s="1"/>
  <c r="I2521" i="2" s="1"/>
  <c r="I2520" i="2" s="1"/>
  <c r="I2519" i="2" s="1"/>
  <c r="I2518" i="2" s="1"/>
  <c r="I2517" i="2" s="1"/>
  <c r="I2516" i="2" s="1"/>
  <c r="I2515" i="2" s="1"/>
  <c r="I2514" i="2" s="1"/>
  <c r="I2513" i="2" s="1"/>
  <c r="I2512" i="2" s="1"/>
  <c r="I2511" i="2" s="1"/>
  <c r="I2510" i="2" s="1"/>
  <c r="I2509" i="2" s="1"/>
  <c r="I2508" i="2" s="1"/>
  <c r="I2507" i="2" s="1"/>
  <c r="I2506" i="2" s="1"/>
  <c r="I2505" i="2" s="1"/>
  <c r="I2504" i="2" s="1"/>
  <c r="I2503" i="2" s="1"/>
  <c r="I2502" i="2" s="1"/>
  <c r="I2501" i="2" s="1"/>
  <c r="I2500" i="2" s="1"/>
  <c r="I2499" i="2" s="1"/>
  <c r="I2498" i="2" s="1"/>
  <c r="I2497" i="2" s="1"/>
  <c r="I2496" i="2" s="1"/>
  <c r="I2495" i="2" s="1"/>
  <c r="I2494" i="2" s="1"/>
  <c r="I2493" i="2" s="1"/>
  <c r="I2492" i="2" s="1"/>
  <c r="I2491" i="2" s="1"/>
  <c r="I2490" i="2" s="1"/>
  <c r="I2489" i="2" s="1"/>
  <c r="I2488" i="2" s="1"/>
  <c r="I2487" i="2" s="1"/>
  <c r="I2486" i="2" s="1"/>
  <c r="I2485" i="2" s="1"/>
  <c r="I2484" i="2" s="1"/>
  <c r="I2483" i="2" s="1"/>
  <c r="I2482" i="2" s="1"/>
  <c r="I2481" i="2" s="1"/>
  <c r="I2480" i="2" s="1"/>
  <c r="I2479" i="2" s="1"/>
  <c r="I2478" i="2" s="1"/>
  <c r="I2477" i="2" s="1"/>
  <c r="I2476" i="2" s="1"/>
  <c r="I2475" i="2" s="1"/>
  <c r="I2474" i="2" s="1"/>
  <c r="I2473" i="2" s="1"/>
  <c r="I2472" i="2" s="1"/>
  <c r="I2471" i="2" s="1"/>
  <c r="I2470" i="2" s="1"/>
  <c r="I2469" i="2" s="1"/>
  <c r="I2468" i="2" s="1"/>
  <c r="I2467" i="2" s="1"/>
  <c r="I2466" i="2" s="1"/>
  <c r="I2465" i="2" s="1"/>
  <c r="I2464" i="2" s="1"/>
  <c r="I2463" i="2" s="1"/>
  <c r="I2462" i="2" s="1"/>
  <c r="I2461" i="2" s="1"/>
  <c r="I2460" i="2" s="1"/>
  <c r="I2459" i="2" s="1"/>
  <c r="I2458" i="2" s="1"/>
  <c r="I2457" i="2" s="1"/>
  <c r="I2456" i="2" s="1"/>
  <c r="I2455" i="2" s="1"/>
  <c r="I2454" i="2" s="1"/>
  <c r="I2453" i="2" s="1"/>
  <c r="I2452" i="2" s="1"/>
  <c r="I2451" i="2" s="1"/>
  <c r="I2450" i="2" s="1"/>
  <c r="I2449" i="2" s="1"/>
  <c r="I2448" i="2" s="1"/>
  <c r="I2447" i="2" s="1"/>
  <c r="I2446" i="2" s="1"/>
  <c r="I2445" i="2" s="1"/>
  <c r="I2444" i="2" s="1"/>
  <c r="I2443" i="2" s="1"/>
  <c r="I2442" i="2" s="1"/>
  <c r="I2441" i="2" s="1"/>
  <c r="I2440" i="2" s="1"/>
  <c r="I2439" i="2" s="1"/>
  <c r="I2438" i="2" s="1"/>
  <c r="I2437" i="2" s="1"/>
  <c r="I2436" i="2" s="1"/>
  <c r="I2435" i="2" s="1"/>
  <c r="I2434" i="2" s="1"/>
  <c r="I2433" i="2" s="1"/>
  <c r="I2432" i="2" s="1"/>
  <c r="I2431" i="2" s="1"/>
  <c r="I2430" i="2" s="1"/>
  <c r="I2429" i="2" s="1"/>
  <c r="I2428" i="2" s="1"/>
  <c r="I2427" i="2" s="1"/>
  <c r="I2426" i="2" s="1"/>
  <c r="I2425" i="2" s="1"/>
  <c r="I2424" i="2" s="1"/>
  <c r="I2423" i="2" s="1"/>
  <c r="I2422" i="2" s="1"/>
  <c r="I2421" i="2" s="1"/>
  <c r="I2420" i="2" s="1"/>
  <c r="I2419" i="2" s="1"/>
  <c r="I2418" i="2" s="1"/>
  <c r="I2417" i="2" s="1"/>
  <c r="I2416" i="2" s="1"/>
  <c r="I2415" i="2" s="1"/>
  <c r="I2414" i="2" s="1"/>
  <c r="I2413" i="2" s="1"/>
  <c r="I2412" i="2" s="1"/>
  <c r="I2411" i="2" s="1"/>
  <c r="I2410" i="2" s="1"/>
  <c r="I2409" i="2" s="1"/>
  <c r="I2408" i="2" s="1"/>
  <c r="I2407" i="2" s="1"/>
  <c r="I2406" i="2" s="1"/>
  <c r="I2405" i="2" s="1"/>
  <c r="I2404" i="2" s="1"/>
  <c r="I2403" i="2" s="1"/>
  <c r="I2402" i="2" s="1"/>
  <c r="I2401" i="2" s="1"/>
  <c r="I2400" i="2" s="1"/>
  <c r="I2399" i="2" s="1"/>
  <c r="I2398" i="2" s="1"/>
  <c r="I2397" i="2" s="1"/>
  <c r="I2396" i="2" s="1"/>
  <c r="I2395" i="2" s="1"/>
  <c r="I2394" i="2" s="1"/>
  <c r="I2393" i="2" s="1"/>
  <c r="I2392" i="2" s="1"/>
  <c r="I2391" i="2" s="1"/>
  <c r="I2390" i="2" s="1"/>
  <c r="I2389" i="2" s="1"/>
  <c r="I2388" i="2" s="1"/>
  <c r="I2387" i="2" s="1"/>
  <c r="I2386" i="2" s="1"/>
  <c r="I2385" i="2" s="1"/>
  <c r="I2384" i="2" s="1"/>
  <c r="I2383" i="2" s="1"/>
  <c r="I2382" i="2" s="1"/>
  <c r="I2381" i="2" s="1"/>
  <c r="I2380" i="2" s="1"/>
  <c r="I2379" i="2" s="1"/>
  <c r="I2378" i="2" s="1"/>
  <c r="I2377" i="2" s="1"/>
  <c r="I2376" i="2" s="1"/>
  <c r="I2375" i="2" s="1"/>
  <c r="I2374" i="2" s="1"/>
  <c r="I2373" i="2" s="1"/>
  <c r="I2372" i="2" s="1"/>
  <c r="I2371" i="2" s="1"/>
  <c r="I2370" i="2" s="1"/>
  <c r="I2369" i="2" s="1"/>
  <c r="I2368" i="2" s="1"/>
  <c r="I2367" i="2" s="1"/>
  <c r="I2366" i="2" s="1"/>
  <c r="I2365" i="2" s="1"/>
  <c r="I2364" i="2" s="1"/>
  <c r="I2363" i="2" s="1"/>
  <c r="I2362" i="2" s="1"/>
  <c r="I2361" i="2" s="1"/>
  <c r="I2360" i="2" s="1"/>
  <c r="I2359" i="2" s="1"/>
  <c r="I2358" i="2" s="1"/>
  <c r="I2357" i="2" s="1"/>
  <c r="I2356" i="2" s="1"/>
  <c r="I2355" i="2" s="1"/>
  <c r="I2354" i="2" s="1"/>
  <c r="I2353" i="2" s="1"/>
  <c r="I2352" i="2" s="1"/>
  <c r="I2351" i="2" s="1"/>
  <c r="I2350" i="2" s="1"/>
  <c r="I2349" i="2" s="1"/>
  <c r="I2348" i="2" s="1"/>
  <c r="I2347" i="2" s="1"/>
  <c r="I2346" i="2" s="1"/>
  <c r="I2345" i="2" s="1"/>
  <c r="I2344" i="2" s="1"/>
  <c r="I2343" i="2" s="1"/>
  <c r="I2342" i="2" s="1"/>
  <c r="I2341" i="2" s="1"/>
  <c r="I2340" i="2" s="1"/>
  <c r="I2339" i="2" s="1"/>
  <c r="I2338" i="2" s="1"/>
  <c r="I2337" i="2" s="1"/>
  <c r="I2336" i="2" s="1"/>
  <c r="I2335" i="2" s="1"/>
  <c r="I2334" i="2" s="1"/>
  <c r="I2333" i="2" s="1"/>
  <c r="I2332" i="2" s="1"/>
  <c r="I2331" i="2" s="1"/>
  <c r="I2330" i="2" s="1"/>
  <c r="I2329" i="2" s="1"/>
  <c r="I2328" i="2" s="1"/>
  <c r="I2327" i="2" s="1"/>
  <c r="I2326" i="2" s="1"/>
  <c r="I2325" i="2" s="1"/>
  <c r="I2324" i="2" s="1"/>
  <c r="I2323" i="2" s="1"/>
  <c r="I2322" i="2" s="1"/>
  <c r="I2321" i="2" s="1"/>
  <c r="I2320" i="2" s="1"/>
  <c r="I2319" i="2" s="1"/>
  <c r="I2318" i="2" s="1"/>
  <c r="I2317" i="2" s="1"/>
  <c r="I2316" i="2" s="1"/>
  <c r="I2315" i="2" s="1"/>
  <c r="I2314" i="2" s="1"/>
  <c r="I2313" i="2" s="1"/>
  <c r="I2312" i="2" s="1"/>
  <c r="I2311" i="2" s="1"/>
  <c r="I2310" i="2" s="1"/>
  <c r="I2309" i="2" s="1"/>
  <c r="I2308" i="2" s="1"/>
  <c r="I2307" i="2" s="1"/>
  <c r="I2306" i="2" s="1"/>
  <c r="I2305" i="2" s="1"/>
  <c r="I2304" i="2" s="1"/>
  <c r="I2303" i="2" s="1"/>
  <c r="I2302" i="2" s="1"/>
  <c r="I2301" i="2" s="1"/>
  <c r="I2300" i="2" s="1"/>
  <c r="I2299" i="2" s="1"/>
  <c r="I2298" i="2" s="1"/>
  <c r="I2297" i="2" s="1"/>
  <c r="I2296" i="2" s="1"/>
  <c r="I2295" i="2" s="1"/>
  <c r="I2294" i="2" s="1"/>
  <c r="I2293" i="2" s="1"/>
  <c r="I2292" i="2" s="1"/>
  <c r="I2291" i="2" s="1"/>
  <c r="I2290" i="2" s="1"/>
  <c r="I2289" i="2" s="1"/>
  <c r="I2288" i="2" s="1"/>
  <c r="I2287" i="2" s="1"/>
  <c r="I2286" i="2" s="1"/>
  <c r="I2285" i="2" s="1"/>
  <c r="I2284" i="2" s="1"/>
  <c r="I2283" i="2" s="1"/>
  <c r="I2282" i="2" s="1"/>
  <c r="I2281" i="2" s="1"/>
  <c r="I2280" i="2" s="1"/>
  <c r="I2279" i="2" s="1"/>
  <c r="I2278" i="2" s="1"/>
  <c r="I2277" i="2" s="1"/>
  <c r="I2276" i="2" s="1"/>
  <c r="I2275" i="2" s="1"/>
  <c r="I2274" i="2" s="1"/>
  <c r="I2273" i="2" s="1"/>
  <c r="I2272" i="2" s="1"/>
  <c r="I2271" i="2" s="1"/>
  <c r="I2270" i="2" s="1"/>
  <c r="I2269" i="2" s="1"/>
  <c r="I2268" i="2" s="1"/>
  <c r="I2267" i="2" s="1"/>
  <c r="I2266" i="2" s="1"/>
  <c r="I2265" i="2" s="1"/>
  <c r="I2264" i="2" s="1"/>
  <c r="I2263" i="2" s="1"/>
  <c r="I2262" i="2" s="1"/>
  <c r="I2261" i="2" s="1"/>
  <c r="I2260" i="2" s="1"/>
  <c r="I2259" i="2" s="1"/>
  <c r="I2258" i="2" s="1"/>
  <c r="I2257" i="2" s="1"/>
  <c r="I2256" i="2" s="1"/>
  <c r="I2255" i="2" s="1"/>
  <c r="I2254" i="2" s="1"/>
  <c r="I2253" i="2" s="1"/>
  <c r="I2252" i="2" s="1"/>
  <c r="I2251" i="2" s="1"/>
  <c r="I2250" i="2" s="1"/>
  <c r="I2249" i="2" s="1"/>
  <c r="I2248" i="2" s="1"/>
  <c r="I2247" i="2" s="1"/>
  <c r="I2246" i="2" s="1"/>
  <c r="I2245" i="2" s="1"/>
  <c r="I2244" i="2" s="1"/>
  <c r="I2243" i="2" s="1"/>
  <c r="I2242" i="2" s="1"/>
  <c r="I2241" i="2" s="1"/>
  <c r="I2240" i="2" s="1"/>
  <c r="I2239" i="2" s="1"/>
  <c r="I2238" i="2" s="1"/>
  <c r="I2237" i="2" s="1"/>
  <c r="I2236" i="2" s="1"/>
  <c r="I2235" i="2" s="1"/>
  <c r="I2234" i="2" s="1"/>
  <c r="I2233" i="2" s="1"/>
  <c r="I2232" i="2" s="1"/>
  <c r="I2231" i="2" s="1"/>
  <c r="I2230" i="2" s="1"/>
  <c r="I2229" i="2" s="1"/>
  <c r="I2228" i="2" s="1"/>
  <c r="I2227" i="2" s="1"/>
  <c r="I2226" i="2" s="1"/>
  <c r="I2225" i="2" s="1"/>
  <c r="I2224" i="2" s="1"/>
  <c r="I2223" i="2" s="1"/>
  <c r="I2222" i="2" s="1"/>
  <c r="I2221" i="2" s="1"/>
  <c r="I2220" i="2" s="1"/>
  <c r="I2219" i="2" s="1"/>
  <c r="I2218" i="2" s="1"/>
  <c r="I2217" i="2" s="1"/>
  <c r="I2216" i="2" s="1"/>
  <c r="I2215" i="2" s="1"/>
  <c r="I2214" i="2" s="1"/>
  <c r="I2213" i="2" s="1"/>
  <c r="I2212" i="2" s="1"/>
  <c r="I2211" i="2" s="1"/>
  <c r="I2210" i="2" s="1"/>
  <c r="I2209" i="2" s="1"/>
  <c r="I2208" i="2" s="1"/>
  <c r="I2207" i="2" s="1"/>
  <c r="I2206" i="2" s="1"/>
  <c r="I2205" i="2" s="1"/>
  <c r="I2204" i="2" s="1"/>
  <c r="I2203" i="2" s="1"/>
  <c r="I2202" i="2" s="1"/>
  <c r="I2201" i="2" s="1"/>
  <c r="I2200" i="2" s="1"/>
  <c r="I2199" i="2" s="1"/>
  <c r="I2198" i="2" s="1"/>
  <c r="I2197" i="2" s="1"/>
  <c r="I2196" i="2" s="1"/>
  <c r="I2195" i="2" s="1"/>
  <c r="I2194" i="2" s="1"/>
  <c r="I2193" i="2" s="1"/>
  <c r="I2192" i="2" s="1"/>
  <c r="I2191" i="2" s="1"/>
  <c r="I2190" i="2" s="1"/>
  <c r="I2189" i="2" s="1"/>
  <c r="I2188" i="2" s="1"/>
  <c r="I2187" i="2" s="1"/>
  <c r="I2186" i="2" s="1"/>
  <c r="I2185" i="2" s="1"/>
  <c r="I2184" i="2" s="1"/>
  <c r="I2183" i="2" s="1"/>
  <c r="I2182" i="2" s="1"/>
  <c r="I2181" i="2" s="1"/>
  <c r="I2180" i="2" s="1"/>
  <c r="I2179" i="2" s="1"/>
  <c r="I2178" i="2" s="1"/>
  <c r="I2177" i="2" s="1"/>
  <c r="I2176" i="2" s="1"/>
  <c r="I2175" i="2" s="1"/>
  <c r="I2174" i="2" s="1"/>
  <c r="I2173" i="2" s="1"/>
  <c r="I2172" i="2" s="1"/>
  <c r="I2171" i="2" s="1"/>
  <c r="I2170" i="2" s="1"/>
  <c r="I2169" i="2" s="1"/>
  <c r="I2168" i="2" s="1"/>
  <c r="I2167" i="2" s="1"/>
  <c r="I2166" i="2" s="1"/>
  <c r="I2165" i="2" s="1"/>
  <c r="I2164" i="2" s="1"/>
  <c r="I2163" i="2" s="1"/>
  <c r="I2162" i="2" s="1"/>
  <c r="I2161" i="2" s="1"/>
  <c r="I2160" i="2" s="1"/>
  <c r="I2159" i="2" s="1"/>
  <c r="I2158" i="2" s="1"/>
  <c r="I2157" i="2" s="1"/>
  <c r="I2156" i="2" s="1"/>
  <c r="I2155" i="2" s="1"/>
  <c r="I2154" i="2" s="1"/>
  <c r="I2153" i="2" s="1"/>
  <c r="I2152" i="2" s="1"/>
  <c r="I2151" i="2" s="1"/>
  <c r="I2150" i="2" s="1"/>
  <c r="I2149" i="2" s="1"/>
  <c r="I2148" i="2" s="1"/>
  <c r="I2147" i="2" s="1"/>
  <c r="I2146" i="2" s="1"/>
  <c r="I2145" i="2" s="1"/>
  <c r="I2144" i="2" s="1"/>
  <c r="I2143" i="2" s="1"/>
  <c r="I2142" i="2" s="1"/>
  <c r="I2141" i="2" s="1"/>
  <c r="I2140" i="2" s="1"/>
  <c r="I2139" i="2" s="1"/>
  <c r="I2138" i="2" s="1"/>
  <c r="I2137" i="2" s="1"/>
  <c r="I2136" i="2" s="1"/>
  <c r="I2135" i="2" s="1"/>
  <c r="I2134" i="2" s="1"/>
  <c r="I2133" i="2" s="1"/>
  <c r="I2132" i="2" s="1"/>
  <c r="I2131" i="2" s="1"/>
  <c r="I2130" i="2" s="1"/>
  <c r="I2129" i="2" s="1"/>
  <c r="I2128" i="2" s="1"/>
  <c r="I2127" i="2" s="1"/>
  <c r="I2126" i="2" s="1"/>
  <c r="I2125" i="2" s="1"/>
  <c r="I2124" i="2" s="1"/>
  <c r="I2123" i="2" s="1"/>
  <c r="I2122" i="2" s="1"/>
  <c r="I2121" i="2" s="1"/>
  <c r="I2120" i="2" s="1"/>
  <c r="I2119" i="2" s="1"/>
  <c r="I2118" i="2" s="1"/>
  <c r="I2117" i="2" s="1"/>
  <c r="I2116" i="2" s="1"/>
  <c r="I2115" i="2" s="1"/>
  <c r="I2114" i="2" s="1"/>
  <c r="I2113" i="2" s="1"/>
  <c r="I2112" i="2" s="1"/>
  <c r="I2111" i="2" s="1"/>
  <c r="I2110" i="2" s="1"/>
  <c r="I2109" i="2" s="1"/>
  <c r="I2108" i="2" s="1"/>
  <c r="I2107" i="2" s="1"/>
  <c r="I2106" i="2" s="1"/>
  <c r="I2105" i="2" s="1"/>
  <c r="I2104" i="2" s="1"/>
  <c r="I2103" i="2" s="1"/>
  <c r="I2102" i="2" s="1"/>
  <c r="I2101" i="2" s="1"/>
  <c r="I2100" i="2" s="1"/>
  <c r="I2099" i="2" s="1"/>
  <c r="I2098" i="2" s="1"/>
  <c r="I2097" i="2" s="1"/>
  <c r="I2096" i="2" s="1"/>
  <c r="I2095" i="2" s="1"/>
  <c r="I2094" i="2" s="1"/>
  <c r="I2093" i="2" s="1"/>
  <c r="I2092" i="2" s="1"/>
  <c r="I2091" i="2" s="1"/>
  <c r="I2090" i="2" s="1"/>
  <c r="I2089" i="2" s="1"/>
  <c r="I2088" i="2" s="1"/>
  <c r="I2087" i="2" s="1"/>
  <c r="I2086" i="2" s="1"/>
  <c r="I2085" i="2" s="1"/>
  <c r="I2084" i="2" s="1"/>
  <c r="I2083" i="2" s="1"/>
  <c r="I2082" i="2" s="1"/>
  <c r="I2081" i="2" s="1"/>
  <c r="I2080" i="2" s="1"/>
  <c r="I2079" i="2" s="1"/>
  <c r="I2078" i="2" s="1"/>
  <c r="I2077" i="2" s="1"/>
  <c r="I2076" i="2" s="1"/>
  <c r="I2075" i="2" s="1"/>
  <c r="I2074" i="2" s="1"/>
  <c r="I2073" i="2" s="1"/>
  <c r="I2072" i="2" s="1"/>
  <c r="I2071" i="2" s="1"/>
  <c r="I2070" i="2" s="1"/>
  <c r="I2069" i="2" s="1"/>
  <c r="I2068" i="2" s="1"/>
  <c r="I2067" i="2" s="1"/>
  <c r="I2066" i="2" s="1"/>
  <c r="I2065" i="2" s="1"/>
  <c r="I2064" i="2" s="1"/>
  <c r="I2063" i="2" s="1"/>
  <c r="I2062" i="2" s="1"/>
  <c r="I2061" i="2" s="1"/>
  <c r="I2060" i="2" s="1"/>
  <c r="I2059" i="2" s="1"/>
  <c r="I2058" i="2" s="1"/>
  <c r="I2057" i="2" s="1"/>
  <c r="I2056" i="2" s="1"/>
  <c r="I2055" i="2" s="1"/>
  <c r="I2054" i="2" s="1"/>
  <c r="I2053" i="2" s="1"/>
  <c r="I2052" i="2" s="1"/>
  <c r="I2051" i="2" s="1"/>
  <c r="I2050" i="2" s="1"/>
  <c r="I2049" i="2" s="1"/>
  <c r="I2048" i="2" s="1"/>
  <c r="I2047" i="2" s="1"/>
  <c r="I2046" i="2" s="1"/>
  <c r="I2045" i="2" s="1"/>
  <c r="I2044" i="2" s="1"/>
  <c r="I2043" i="2" s="1"/>
  <c r="I2042" i="2" s="1"/>
  <c r="I2041" i="2" s="1"/>
  <c r="I2040" i="2" s="1"/>
  <c r="I2039" i="2" s="1"/>
  <c r="I2038" i="2" s="1"/>
  <c r="I2037" i="2" s="1"/>
  <c r="I2036" i="2" s="1"/>
  <c r="I2035" i="2" s="1"/>
  <c r="I2034" i="2" s="1"/>
  <c r="I2033" i="2" s="1"/>
  <c r="I2032" i="2" s="1"/>
  <c r="I2031" i="2" s="1"/>
  <c r="I2030" i="2" s="1"/>
  <c r="I2029" i="2" s="1"/>
  <c r="I2028" i="2" s="1"/>
  <c r="I2027" i="2" s="1"/>
  <c r="I2026" i="2" s="1"/>
  <c r="I2025" i="2" s="1"/>
  <c r="I2024" i="2" s="1"/>
  <c r="I2023" i="2" s="1"/>
  <c r="I2022" i="2" s="1"/>
  <c r="I2021" i="2" s="1"/>
  <c r="I2020" i="2" s="1"/>
  <c r="I2019" i="2" s="1"/>
  <c r="I2018" i="2" s="1"/>
  <c r="I2017" i="2" s="1"/>
  <c r="I2016" i="2" s="1"/>
  <c r="I2015" i="2" s="1"/>
  <c r="I2014" i="2" s="1"/>
  <c r="I2013" i="2" s="1"/>
  <c r="I2012" i="2" s="1"/>
  <c r="I2011" i="2" s="1"/>
  <c r="I2010" i="2" s="1"/>
  <c r="I2009" i="2" s="1"/>
  <c r="I2008" i="2" s="1"/>
  <c r="I2007" i="2" s="1"/>
  <c r="I2006" i="2" s="1"/>
  <c r="I2005" i="2" s="1"/>
  <c r="I2004" i="2" s="1"/>
  <c r="I2003" i="2" s="1"/>
  <c r="I2002" i="2" s="1"/>
  <c r="I2001" i="2" s="1"/>
  <c r="I2000" i="2" s="1"/>
  <c r="I1999" i="2" s="1"/>
  <c r="I1998" i="2" s="1"/>
  <c r="I1997" i="2" s="1"/>
  <c r="I1996" i="2" s="1"/>
  <c r="I1995" i="2" s="1"/>
  <c r="I1994" i="2" s="1"/>
  <c r="I1993" i="2" s="1"/>
  <c r="I1992" i="2" s="1"/>
  <c r="I1991" i="2" s="1"/>
  <c r="I1990" i="2" s="1"/>
  <c r="I1989" i="2" s="1"/>
  <c r="I1988" i="2" s="1"/>
  <c r="I1987" i="2" s="1"/>
  <c r="I1986" i="2" s="1"/>
  <c r="I1985" i="2" s="1"/>
  <c r="I1984" i="2" s="1"/>
  <c r="I1983" i="2" s="1"/>
  <c r="I1982" i="2" s="1"/>
  <c r="I1981" i="2" s="1"/>
  <c r="I1980" i="2" s="1"/>
  <c r="I1979" i="2" s="1"/>
  <c r="I1978" i="2" s="1"/>
  <c r="I1977" i="2" s="1"/>
  <c r="I1976" i="2" s="1"/>
  <c r="I1975" i="2" s="1"/>
  <c r="I1974" i="2" s="1"/>
  <c r="I1973" i="2" s="1"/>
  <c r="I1972" i="2" s="1"/>
  <c r="I1971" i="2" s="1"/>
  <c r="I1970" i="2" s="1"/>
  <c r="I1969" i="2" s="1"/>
  <c r="I1968" i="2" s="1"/>
  <c r="I1967" i="2" s="1"/>
  <c r="I1966" i="2" s="1"/>
  <c r="I1965" i="2" s="1"/>
  <c r="I1964" i="2" s="1"/>
  <c r="I1963" i="2" s="1"/>
  <c r="I1962" i="2" s="1"/>
  <c r="I1961" i="2" s="1"/>
  <c r="I1960" i="2" s="1"/>
  <c r="I1959" i="2" s="1"/>
  <c r="I1958" i="2" s="1"/>
  <c r="I1957" i="2" s="1"/>
  <c r="I1956" i="2" s="1"/>
  <c r="I1955" i="2" s="1"/>
  <c r="I1954" i="2" s="1"/>
  <c r="I1953" i="2" s="1"/>
  <c r="I1952" i="2" s="1"/>
  <c r="I1951" i="2" s="1"/>
  <c r="I1950" i="2" s="1"/>
  <c r="I1949" i="2" s="1"/>
  <c r="I1948" i="2" s="1"/>
  <c r="I1947" i="2" s="1"/>
  <c r="I1946" i="2" s="1"/>
  <c r="I1945" i="2" s="1"/>
  <c r="I1944" i="2" s="1"/>
  <c r="I1943" i="2" s="1"/>
  <c r="I1942" i="2" s="1"/>
  <c r="I1941" i="2" s="1"/>
  <c r="I1940" i="2" s="1"/>
  <c r="I1939" i="2" s="1"/>
  <c r="I1938" i="2" s="1"/>
  <c r="I1937" i="2" s="1"/>
  <c r="I1936" i="2" s="1"/>
  <c r="I1935" i="2" s="1"/>
  <c r="I1934" i="2" s="1"/>
  <c r="I1933" i="2" s="1"/>
  <c r="I1932" i="2" s="1"/>
  <c r="I1931" i="2" s="1"/>
  <c r="I1930" i="2" s="1"/>
  <c r="I1929" i="2" s="1"/>
  <c r="I1928" i="2" s="1"/>
  <c r="I1927" i="2" s="1"/>
  <c r="I1926" i="2" s="1"/>
  <c r="I1925" i="2" s="1"/>
  <c r="I1924" i="2" s="1"/>
  <c r="I1923" i="2" s="1"/>
  <c r="I1922" i="2" s="1"/>
  <c r="I1921" i="2" s="1"/>
  <c r="I1920" i="2" s="1"/>
  <c r="I1919" i="2" s="1"/>
  <c r="I1918" i="2" s="1"/>
  <c r="I1917" i="2" s="1"/>
  <c r="I1916" i="2" s="1"/>
  <c r="I1915" i="2" s="1"/>
  <c r="I1914" i="2" s="1"/>
  <c r="I1913" i="2" s="1"/>
  <c r="I1912" i="2" s="1"/>
  <c r="I1911" i="2" s="1"/>
  <c r="I1910" i="2" s="1"/>
  <c r="I1909" i="2" s="1"/>
  <c r="I1908" i="2" s="1"/>
  <c r="I1907" i="2" s="1"/>
  <c r="I1906" i="2" s="1"/>
  <c r="I1905" i="2" s="1"/>
  <c r="I1904" i="2" s="1"/>
  <c r="I1903" i="2" s="1"/>
  <c r="I1902" i="2" s="1"/>
  <c r="I1901" i="2" s="1"/>
  <c r="I1900" i="2" s="1"/>
  <c r="I1899" i="2" s="1"/>
  <c r="I1898" i="2" s="1"/>
  <c r="I1897" i="2" s="1"/>
  <c r="I1896" i="2" s="1"/>
  <c r="I1895" i="2" s="1"/>
  <c r="I1894" i="2" s="1"/>
  <c r="I1893" i="2" s="1"/>
  <c r="I1892" i="2" s="1"/>
  <c r="I1891" i="2" s="1"/>
  <c r="I1890" i="2" s="1"/>
  <c r="I1889" i="2" s="1"/>
  <c r="I1888" i="2" s="1"/>
  <c r="I1887" i="2" s="1"/>
  <c r="I1886" i="2" s="1"/>
  <c r="I1885" i="2" s="1"/>
  <c r="I1884" i="2" s="1"/>
  <c r="I1883" i="2" s="1"/>
  <c r="I1882" i="2" s="1"/>
  <c r="I1881" i="2" s="1"/>
  <c r="I1880" i="2" s="1"/>
  <c r="I1879" i="2" s="1"/>
  <c r="I1878" i="2" s="1"/>
  <c r="I1877" i="2" s="1"/>
  <c r="I1876" i="2" s="1"/>
  <c r="I1875" i="2" s="1"/>
  <c r="I1874" i="2" s="1"/>
  <c r="I1873" i="2" s="1"/>
  <c r="I1872" i="2" s="1"/>
  <c r="I1871" i="2" s="1"/>
  <c r="I1870" i="2" s="1"/>
  <c r="I1869" i="2" s="1"/>
  <c r="I1868" i="2" s="1"/>
  <c r="I1867" i="2" s="1"/>
  <c r="I1866" i="2" s="1"/>
  <c r="I1865" i="2" s="1"/>
  <c r="I1864" i="2" s="1"/>
  <c r="I1863" i="2" s="1"/>
  <c r="I1862" i="2" s="1"/>
  <c r="I1861" i="2" s="1"/>
  <c r="I1860" i="2" s="1"/>
  <c r="I1859" i="2" s="1"/>
  <c r="I1858" i="2" s="1"/>
  <c r="I1857" i="2" s="1"/>
  <c r="I1856" i="2" s="1"/>
  <c r="I1855" i="2" s="1"/>
  <c r="I1854" i="2" s="1"/>
  <c r="I1853" i="2" s="1"/>
  <c r="I1852" i="2" s="1"/>
  <c r="I1851" i="2" s="1"/>
  <c r="I1850" i="2" s="1"/>
  <c r="I1849" i="2" s="1"/>
  <c r="I1848" i="2" s="1"/>
  <c r="I1847" i="2" s="1"/>
  <c r="I1846" i="2" s="1"/>
  <c r="I1845" i="2" s="1"/>
  <c r="I1844" i="2" s="1"/>
  <c r="I1843" i="2" s="1"/>
  <c r="I1842" i="2" s="1"/>
  <c r="I1841" i="2" s="1"/>
  <c r="I1840" i="2" s="1"/>
  <c r="I1839" i="2" s="1"/>
  <c r="I1838" i="2" s="1"/>
  <c r="I1837" i="2" s="1"/>
  <c r="I1836" i="2" s="1"/>
  <c r="I1835" i="2" s="1"/>
  <c r="I1834" i="2" s="1"/>
  <c r="I1833" i="2" s="1"/>
  <c r="I1832" i="2" s="1"/>
  <c r="I1831" i="2" s="1"/>
  <c r="I1830" i="2" s="1"/>
  <c r="I1829" i="2" s="1"/>
  <c r="I1828" i="2" s="1"/>
  <c r="I1827" i="2" s="1"/>
  <c r="I1826" i="2" s="1"/>
  <c r="I1825" i="2" s="1"/>
  <c r="I1824" i="2" s="1"/>
  <c r="I1823" i="2" s="1"/>
  <c r="I1822" i="2" s="1"/>
  <c r="I1821" i="2" s="1"/>
  <c r="I1820" i="2" s="1"/>
  <c r="I1819" i="2" s="1"/>
  <c r="I1818" i="2" s="1"/>
  <c r="I1817" i="2" s="1"/>
  <c r="I1816" i="2" s="1"/>
  <c r="I1815" i="2" s="1"/>
  <c r="I1814" i="2" s="1"/>
  <c r="I1813" i="2" s="1"/>
  <c r="I1812" i="2" s="1"/>
  <c r="I1811" i="2" s="1"/>
  <c r="I1810" i="2" s="1"/>
  <c r="I1809" i="2" s="1"/>
  <c r="I1808" i="2" s="1"/>
  <c r="I1807" i="2" s="1"/>
  <c r="I1806" i="2" s="1"/>
  <c r="I1805" i="2" s="1"/>
  <c r="I1804" i="2" s="1"/>
  <c r="I1803" i="2" s="1"/>
  <c r="I1802" i="2" s="1"/>
  <c r="I1801" i="2" s="1"/>
  <c r="I1800" i="2" s="1"/>
  <c r="I1799" i="2" s="1"/>
  <c r="I1798" i="2" s="1"/>
  <c r="I1797" i="2" s="1"/>
  <c r="I1796" i="2" s="1"/>
  <c r="I1795" i="2" s="1"/>
  <c r="I1794" i="2" s="1"/>
  <c r="I1793" i="2" s="1"/>
  <c r="I1792" i="2" s="1"/>
  <c r="I1791" i="2" s="1"/>
  <c r="I1790" i="2" s="1"/>
  <c r="I1789" i="2" s="1"/>
  <c r="I1788" i="2" s="1"/>
  <c r="I1787" i="2" s="1"/>
  <c r="I1786" i="2" s="1"/>
  <c r="I1785" i="2" s="1"/>
  <c r="I1784" i="2" s="1"/>
  <c r="I1783" i="2" s="1"/>
  <c r="I1782" i="2" s="1"/>
  <c r="I1781" i="2" s="1"/>
  <c r="I1780" i="2" s="1"/>
  <c r="I1779" i="2" s="1"/>
  <c r="I1778" i="2" s="1"/>
  <c r="I1777" i="2" s="1"/>
  <c r="I1776" i="2" s="1"/>
  <c r="I1775" i="2" s="1"/>
  <c r="I1774" i="2" s="1"/>
  <c r="I1773" i="2" s="1"/>
  <c r="I1772" i="2" s="1"/>
  <c r="I1771" i="2" s="1"/>
  <c r="I1770" i="2" s="1"/>
  <c r="I1769" i="2" s="1"/>
  <c r="I1768" i="2" s="1"/>
  <c r="I1767" i="2" s="1"/>
  <c r="I1766" i="2" s="1"/>
  <c r="I1765" i="2" s="1"/>
  <c r="I1764" i="2" s="1"/>
  <c r="I1763" i="2" s="1"/>
  <c r="I1762" i="2" s="1"/>
  <c r="I1761" i="2" s="1"/>
  <c r="I1760" i="2" s="1"/>
  <c r="I1759" i="2" s="1"/>
  <c r="I1758" i="2" s="1"/>
  <c r="I1757" i="2" s="1"/>
  <c r="I1756" i="2" s="1"/>
  <c r="I1755" i="2" s="1"/>
  <c r="I1754" i="2" s="1"/>
  <c r="I1753" i="2" s="1"/>
  <c r="I1752" i="2" s="1"/>
  <c r="I1751" i="2" s="1"/>
  <c r="I1750" i="2" s="1"/>
  <c r="I1749" i="2" s="1"/>
  <c r="I1748" i="2" s="1"/>
  <c r="I1747" i="2" s="1"/>
  <c r="I1746" i="2" s="1"/>
  <c r="I1745" i="2" s="1"/>
  <c r="I1744" i="2" s="1"/>
  <c r="I1743" i="2" s="1"/>
  <c r="I1742" i="2" s="1"/>
  <c r="I1741" i="2" s="1"/>
  <c r="I1740" i="2" s="1"/>
  <c r="I1739" i="2" s="1"/>
  <c r="I1738" i="2" s="1"/>
  <c r="I1737" i="2" s="1"/>
  <c r="I1736" i="2" s="1"/>
  <c r="I1735" i="2" s="1"/>
  <c r="I1734" i="2" s="1"/>
  <c r="I1733" i="2" s="1"/>
  <c r="I1732" i="2" s="1"/>
  <c r="I1731" i="2" s="1"/>
  <c r="I1730" i="2" s="1"/>
  <c r="I1729" i="2" s="1"/>
  <c r="I1728" i="2" s="1"/>
  <c r="I1727" i="2" s="1"/>
  <c r="I1726" i="2" s="1"/>
  <c r="I1725" i="2" s="1"/>
  <c r="I1724" i="2" s="1"/>
  <c r="I1723" i="2" s="1"/>
  <c r="I1722" i="2" s="1"/>
  <c r="I1721" i="2" s="1"/>
  <c r="I1720" i="2" s="1"/>
  <c r="I1719" i="2" s="1"/>
  <c r="I1718" i="2" s="1"/>
  <c r="I1717" i="2" s="1"/>
  <c r="I1716" i="2" s="1"/>
  <c r="I1715" i="2" s="1"/>
  <c r="I1714" i="2" s="1"/>
  <c r="I1713" i="2" s="1"/>
  <c r="I1712" i="2" s="1"/>
  <c r="I1711" i="2" s="1"/>
  <c r="I1710" i="2" s="1"/>
  <c r="I1709" i="2" s="1"/>
  <c r="I1708" i="2" s="1"/>
  <c r="I1707" i="2" s="1"/>
  <c r="I1706" i="2" s="1"/>
  <c r="I1705" i="2" s="1"/>
  <c r="I1704" i="2" s="1"/>
  <c r="I1703" i="2" s="1"/>
  <c r="I1702" i="2" s="1"/>
  <c r="I1701" i="2" s="1"/>
  <c r="I1700" i="2" s="1"/>
  <c r="I1699" i="2" s="1"/>
  <c r="I1698" i="2" s="1"/>
  <c r="I1697" i="2" s="1"/>
  <c r="I1696" i="2" s="1"/>
  <c r="I1695" i="2" s="1"/>
  <c r="I1694" i="2" s="1"/>
  <c r="I1693" i="2" s="1"/>
  <c r="I1692" i="2" s="1"/>
  <c r="I1691" i="2" s="1"/>
  <c r="I1690" i="2" s="1"/>
  <c r="I1689" i="2" s="1"/>
  <c r="I1688" i="2" s="1"/>
  <c r="I1687" i="2" s="1"/>
  <c r="I1686" i="2" s="1"/>
  <c r="I1685" i="2" s="1"/>
  <c r="I1684" i="2" s="1"/>
  <c r="I1683" i="2" s="1"/>
  <c r="I1682" i="2" s="1"/>
  <c r="I1681" i="2" s="1"/>
  <c r="I1680" i="2" s="1"/>
  <c r="I1679" i="2" s="1"/>
  <c r="I1678" i="2" s="1"/>
  <c r="I1677" i="2" s="1"/>
  <c r="I1676" i="2" s="1"/>
  <c r="I1675" i="2" s="1"/>
  <c r="I1674" i="2" s="1"/>
  <c r="I1673" i="2" s="1"/>
  <c r="I1672" i="2" s="1"/>
  <c r="I1671" i="2" s="1"/>
  <c r="I1670" i="2" s="1"/>
  <c r="I1669" i="2" s="1"/>
  <c r="I1668" i="2" s="1"/>
  <c r="I1667" i="2" s="1"/>
  <c r="I1666" i="2" s="1"/>
  <c r="I1665" i="2" s="1"/>
  <c r="I1664" i="2" s="1"/>
  <c r="I1663" i="2" s="1"/>
  <c r="I1662" i="2" s="1"/>
  <c r="I1661" i="2" s="1"/>
  <c r="I1660" i="2" s="1"/>
  <c r="I1659" i="2" s="1"/>
  <c r="I1658" i="2" s="1"/>
  <c r="I1657" i="2" s="1"/>
  <c r="I1656" i="2" s="1"/>
  <c r="I1655" i="2" s="1"/>
  <c r="I1654" i="2" s="1"/>
  <c r="I1653" i="2" s="1"/>
  <c r="I1652" i="2" s="1"/>
  <c r="I1651" i="2" s="1"/>
  <c r="I1650" i="2" s="1"/>
  <c r="I1649" i="2" s="1"/>
  <c r="I1648" i="2" s="1"/>
  <c r="I1647" i="2" s="1"/>
  <c r="I1646" i="2" s="1"/>
  <c r="I1645" i="2" s="1"/>
  <c r="I1644" i="2" s="1"/>
  <c r="I1643" i="2" s="1"/>
  <c r="I1642" i="2" s="1"/>
  <c r="I1641" i="2" s="1"/>
  <c r="I1640" i="2" s="1"/>
  <c r="I1639" i="2" s="1"/>
  <c r="I1638" i="2" s="1"/>
  <c r="I1637" i="2" s="1"/>
  <c r="I1636" i="2" s="1"/>
  <c r="I1635" i="2" s="1"/>
  <c r="I1634" i="2" s="1"/>
  <c r="I1633" i="2" s="1"/>
  <c r="I1632" i="2" s="1"/>
  <c r="I1631" i="2" s="1"/>
  <c r="I1630" i="2" s="1"/>
  <c r="I1629" i="2" s="1"/>
  <c r="I1628" i="2" s="1"/>
  <c r="I1627" i="2" s="1"/>
  <c r="I1626" i="2" s="1"/>
  <c r="I1625" i="2" s="1"/>
  <c r="I1624" i="2" s="1"/>
  <c r="I1623" i="2" s="1"/>
  <c r="I1622" i="2" s="1"/>
  <c r="I1621" i="2" s="1"/>
  <c r="I1620" i="2" s="1"/>
  <c r="I1619" i="2" s="1"/>
  <c r="I1618" i="2" s="1"/>
  <c r="I1617" i="2" s="1"/>
  <c r="I1616" i="2" s="1"/>
  <c r="I1615" i="2" s="1"/>
  <c r="I1614" i="2" s="1"/>
  <c r="I1613" i="2" s="1"/>
  <c r="I1612" i="2" s="1"/>
  <c r="I1611" i="2" s="1"/>
  <c r="I1610" i="2" s="1"/>
  <c r="I1609" i="2" s="1"/>
  <c r="I1608" i="2" s="1"/>
  <c r="I1607" i="2" s="1"/>
  <c r="I1606" i="2" s="1"/>
  <c r="I1605" i="2" s="1"/>
  <c r="I1604" i="2" s="1"/>
  <c r="I1603" i="2" s="1"/>
  <c r="I1602" i="2" s="1"/>
  <c r="I1601" i="2" s="1"/>
  <c r="I1600" i="2" s="1"/>
  <c r="I1599" i="2" s="1"/>
  <c r="I1598" i="2" s="1"/>
  <c r="I1597" i="2" s="1"/>
  <c r="I1596" i="2" s="1"/>
  <c r="I1595" i="2" s="1"/>
  <c r="I1594" i="2" s="1"/>
  <c r="I1593" i="2" s="1"/>
  <c r="I1592" i="2" s="1"/>
  <c r="I1591" i="2" s="1"/>
  <c r="I1590" i="2" s="1"/>
  <c r="I1589" i="2" s="1"/>
  <c r="I1588" i="2" s="1"/>
  <c r="I1587" i="2" s="1"/>
  <c r="I1586" i="2" s="1"/>
  <c r="I1585" i="2" s="1"/>
  <c r="I1584" i="2" s="1"/>
  <c r="I1583" i="2" s="1"/>
  <c r="I1582" i="2" s="1"/>
  <c r="I1581" i="2" s="1"/>
  <c r="I1580" i="2" s="1"/>
  <c r="I1579" i="2" s="1"/>
  <c r="I1578" i="2" s="1"/>
  <c r="I1577" i="2" s="1"/>
  <c r="I1576" i="2" s="1"/>
  <c r="I1575" i="2" s="1"/>
  <c r="I1574" i="2" s="1"/>
  <c r="I1573" i="2" s="1"/>
  <c r="I1572" i="2" s="1"/>
  <c r="I1571" i="2" s="1"/>
  <c r="I1570" i="2" s="1"/>
  <c r="I1569" i="2" s="1"/>
  <c r="I1568" i="2" s="1"/>
  <c r="I1567" i="2" s="1"/>
  <c r="I1566" i="2" s="1"/>
  <c r="I1565" i="2" s="1"/>
  <c r="I1564" i="2" s="1"/>
  <c r="I1563" i="2" s="1"/>
  <c r="I1562" i="2" s="1"/>
  <c r="I1561" i="2" s="1"/>
  <c r="I1560" i="2" s="1"/>
  <c r="I1559" i="2" s="1"/>
  <c r="I1558" i="2" s="1"/>
  <c r="I1557" i="2" s="1"/>
  <c r="I1556" i="2" s="1"/>
  <c r="I1555" i="2" s="1"/>
  <c r="I1554" i="2" s="1"/>
  <c r="I1553" i="2" s="1"/>
  <c r="I1552" i="2" s="1"/>
  <c r="I1551" i="2" s="1"/>
  <c r="I1550" i="2" s="1"/>
  <c r="I1549" i="2" s="1"/>
  <c r="I1548" i="2" s="1"/>
  <c r="I1547" i="2" s="1"/>
  <c r="I1546" i="2" s="1"/>
  <c r="I1545" i="2" s="1"/>
  <c r="I1544" i="2" s="1"/>
  <c r="I1543" i="2" s="1"/>
  <c r="I1542" i="2" s="1"/>
  <c r="I1541" i="2" s="1"/>
  <c r="I1540" i="2" s="1"/>
  <c r="I1539" i="2" s="1"/>
  <c r="I1538" i="2" s="1"/>
  <c r="I1537" i="2" s="1"/>
  <c r="I1536" i="2" s="1"/>
  <c r="I1535" i="2" s="1"/>
  <c r="I1534" i="2" s="1"/>
  <c r="I1533" i="2" s="1"/>
  <c r="I1532" i="2" s="1"/>
  <c r="I1531" i="2" s="1"/>
  <c r="I1530" i="2" s="1"/>
  <c r="I1529" i="2" s="1"/>
  <c r="I1528" i="2" s="1"/>
  <c r="I1527" i="2" s="1"/>
  <c r="I1526" i="2" s="1"/>
  <c r="I1525" i="2" s="1"/>
  <c r="I1524" i="2" s="1"/>
  <c r="I1523" i="2" s="1"/>
  <c r="I1522" i="2" s="1"/>
  <c r="I1521" i="2" s="1"/>
  <c r="I1520" i="2" s="1"/>
  <c r="I1519" i="2" s="1"/>
  <c r="I1518" i="2" s="1"/>
  <c r="I1517" i="2" s="1"/>
  <c r="I1516" i="2" s="1"/>
  <c r="I1515" i="2" s="1"/>
  <c r="I1514" i="2" s="1"/>
  <c r="I1513" i="2" s="1"/>
  <c r="I1512" i="2" s="1"/>
  <c r="I1511" i="2" s="1"/>
  <c r="I1510" i="2" s="1"/>
  <c r="I1509" i="2" s="1"/>
  <c r="I1508" i="2" s="1"/>
  <c r="I1507" i="2" s="1"/>
  <c r="I1506" i="2" s="1"/>
  <c r="I1505" i="2" s="1"/>
  <c r="I1504" i="2" s="1"/>
  <c r="I1503" i="2" s="1"/>
  <c r="I1502" i="2" s="1"/>
  <c r="I1501" i="2" s="1"/>
  <c r="I1500" i="2" s="1"/>
  <c r="I1499" i="2" s="1"/>
  <c r="I1498" i="2" s="1"/>
  <c r="I1497" i="2" s="1"/>
  <c r="I1496" i="2" s="1"/>
  <c r="I1495" i="2" s="1"/>
  <c r="I1494" i="2" s="1"/>
  <c r="I1493" i="2" s="1"/>
  <c r="I1492" i="2" s="1"/>
  <c r="I1491" i="2" s="1"/>
  <c r="I1490" i="2" s="1"/>
  <c r="I1489" i="2" s="1"/>
  <c r="I1488" i="2" s="1"/>
  <c r="I1487" i="2" s="1"/>
  <c r="I1486" i="2" s="1"/>
  <c r="I1485" i="2" s="1"/>
  <c r="I1484" i="2" s="1"/>
  <c r="I1483" i="2" s="1"/>
  <c r="I1482" i="2" s="1"/>
  <c r="I1481" i="2" s="1"/>
  <c r="I1480" i="2" s="1"/>
  <c r="I1479" i="2" s="1"/>
  <c r="I1478" i="2" s="1"/>
  <c r="I1477" i="2" s="1"/>
  <c r="I1476" i="2" s="1"/>
  <c r="I1475" i="2" s="1"/>
  <c r="I1474" i="2" s="1"/>
  <c r="I1473" i="2" s="1"/>
  <c r="I1472" i="2" s="1"/>
  <c r="I1471" i="2" s="1"/>
  <c r="I1470" i="2" s="1"/>
  <c r="I1469" i="2" s="1"/>
  <c r="I1468" i="2" s="1"/>
  <c r="I1467" i="2" s="1"/>
  <c r="I1466" i="2" s="1"/>
  <c r="I1465" i="2" s="1"/>
  <c r="I1464" i="2" s="1"/>
  <c r="I1463" i="2" s="1"/>
  <c r="I1462" i="2" s="1"/>
  <c r="I1461" i="2" s="1"/>
  <c r="I1460" i="2" s="1"/>
  <c r="I1459" i="2" s="1"/>
  <c r="I1458" i="2" s="1"/>
  <c r="I1457" i="2" s="1"/>
  <c r="I1456" i="2" s="1"/>
  <c r="I1455" i="2" s="1"/>
  <c r="I1454" i="2" s="1"/>
  <c r="I1453" i="2" s="1"/>
  <c r="I1452" i="2" s="1"/>
  <c r="I1451" i="2" s="1"/>
  <c r="I1450" i="2" s="1"/>
  <c r="I1449" i="2" s="1"/>
  <c r="I1448" i="2" s="1"/>
  <c r="I1447" i="2" s="1"/>
  <c r="I1446" i="2" s="1"/>
  <c r="I1445" i="2" s="1"/>
  <c r="I1444" i="2" s="1"/>
  <c r="I1443" i="2" s="1"/>
  <c r="I1442" i="2" s="1"/>
  <c r="I1441" i="2" s="1"/>
  <c r="I1440" i="2" s="1"/>
  <c r="I1439" i="2" s="1"/>
  <c r="I1438" i="2" s="1"/>
  <c r="I1437" i="2" s="1"/>
  <c r="I1436" i="2" s="1"/>
  <c r="I1435" i="2" s="1"/>
  <c r="I1434" i="2" s="1"/>
  <c r="I1433" i="2" s="1"/>
  <c r="I1432" i="2" s="1"/>
  <c r="I1431" i="2" s="1"/>
  <c r="I1430" i="2" s="1"/>
  <c r="I1429" i="2" s="1"/>
  <c r="I1428" i="2" s="1"/>
  <c r="I1427" i="2" s="1"/>
  <c r="I1426" i="2" s="1"/>
  <c r="I1425" i="2" s="1"/>
  <c r="I1424" i="2" s="1"/>
  <c r="I1423" i="2" s="1"/>
  <c r="I1422" i="2" s="1"/>
  <c r="I1421" i="2" s="1"/>
  <c r="I1420" i="2" s="1"/>
  <c r="I1419" i="2" s="1"/>
  <c r="I1418" i="2" s="1"/>
  <c r="I1417" i="2" s="1"/>
  <c r="I1416" i="2" s="1"/>
  <c r="I1415" i="2" s="1"/>
  <c r="I1414" i="2" s="1"/>
  <c r="I1413" i="2" s="1"/>
  <c r="I1412" i="2" s="1"/>
  <c r="I1411" i="2" s="1"/>
  <c r="I1410" i="2" s="1"/>
  <c r="I1409" i="2" s="1"/>
  <c r="I1408" i="2" s="1"/>
  <c r="I1407" i="2" s="1"/>
  <c r="I1406" i="2" s="1"/>
  <c r="I1405" i="2" s="1"/>
  <c r="I1404" i="2" s="1"/>
  <c r="I1403" i="2" s="1"/>
  <c r="I1402" i="2" s="1"/>
  <c r="I1401" i="2" s="1"/>
  <c r="I1400" i="2" s="1"/>
  <c r="I1399" i="2" s="1"/>
  <c r="I1398" i="2" s="1"/>
  <c r="I1397" i="2" s="1"/>
  <c r="I1396" i="2" s="1"/>
  <c r="I1395" i="2" s="1"/>
  <c r="I1394" i="2" s="1"/>
  <c r="I1393" i="2" s="1"/>
  <c r="I1392" i="2" s="1"/>
  <c r="I1391" i="2" s="1"/>
  <c r="I1390" i="2" s="1"/>
  <c r="I1389" i="2" s="1"/>
  <c r="I1388" i="2" s="1"/>
  <c r="I1387" i="2" s="1"/>
  <c r="I1386" i="2" s="1"/>
  <c r="I1385" i="2" s="1"/>
  <c r="I1384" i="2" s="1"/>
  <c r="I1383" i="2" s="1"/>
  <c r="I1382" i="2" s="1"/>
  <c r="I1381" i="2" s="1"/>
  <c r="I1380" i="2" s="1"/>
  <c r="I1379" i="2" s="1"/>
  <c r="I1378" i="2" s="1"/>
  <c r="I1377" i="2" s="1"/>
  <c r="I1376" i="2" s="1"/>
  <c r="I1375" i="2" s="1"/>
  <c r="I1374" i="2" s="1"/>
  <c r="I1373" i="2" s="1"/>
  <c r="I1372" i="2" s="1"/>
  <c r="I1371" i="2" s="1"/>
  <c r="I1370" i="2" s="1"/>
  <c r="I1369" i="2" s="1"/>
  <c r="I1368" i="2" s="1"/>
  <c r="I1367" i="2" s="1"/>
  <c r="I1366" i="2" s="1"/>
  <c r="I1365" i="2" s="1"/>
  <c r="I1364" i="2" s="1"/>
  <c r="I1363" i="2" s="1"/>
  <c r="I1362" i="2" s="1"/>
  <c r="I1361" i="2" s="1"/>
  <c r="I1360" i="2" s="1"/>
  <c r="I1359" i="2" s="1"/>
  <c r="I1358" i="2" s="1"/>
  <c r="I1357" i="2" s="1"/>
  <c r="I1356" i="2" s="1"/>
  <c r="I1355" i="2" s="1"/>
  <c r="I1354" i="2" s="1"/>
  <c r="I1353" i="2" s="1"/>
  <c r="I1352" i="2" s="1"/>
  <c r="I1351" i="2" s="1"/>
  <c r="I1350" i="2" s="1"/>
  <c r="I1349" i="2" s="1"/>
  <c r="I1348" i="2" s="1"/>
  <c r="I1347" i="2" s="1"/>
  <c r="I1346" i="2" s="1"/>
  <c r="I1345" i="2" s="1"/>
  <c r="I1344" i="2" s="1"/>
  <c r="I1343" i="2" s="1"/>
  <c r="I1342" i="2" s="1"/>
  <c r="I1341" i="2" s="1"/>
  <c r="I1340" i="2" s="1"/>
  <c r="I1339" i="2" s="1"/>
  <c r="I1338" i="2" s="1"/>
  <c r="I1337" i="2" s="1"/>
  <c r="I1336" i="2" s="1"/>
  <c r="I1335" i="2" s="1"/>
  <c r="I1334" i="2" s="1"/>
  <c r="I1333" i="2" s="1"/>
  <c r="I1332" i="2" s="1"/>
  <c r="I1331" i="2" s="1"/>
  <c r="I1330" i="2" s="1"/>
  <c r="I1329" i="2" s="1"/>
  <c r="I1328" i="2" s="1"/>
  <c r="I1327" i="2" s="1"/>
  <c r="I1326" i="2" s="1"/>
  <c r="I1325" i="2" s="1"/>
  <c r="I1324" i="2" s="1"/>
  <c r="I1323" i="2" s="1"/>
  <c r="I1322" i="2" s="1"/>
  <c r="I1321" i="2" s="1"/>
  <c r="I1320" i="2" s="1"/>
  <c r="I1319" i="2" s="1"/>
  <c r="I1318" i="2" s="1"/>
  <c r="I1317" i="2" s="1"/>
  <c r="I1316" i="2" s="1"/>
  <c r="I1315" i="2" s="1"/>
  <c r="I1314" i="2" s="1"/>
  <c r="I1313" i="2" s="1"/>
  <c r="I1312" i="2" s="1"/>
  <c r="I1311" i="2" s="1"/>
  <c r="I1310" i="2" s="1"/>
  <c r="I1309" i="2" s="1"/>
  <c r="I1308" i="2" s="1"/>
  <c r="I1307" i="2" s="1"/>
  <c r="I1306" i="2" s="1"/>
  <c r="I1305" i="2" s="1"/>
  <c r="I1304" i="2" s="1"/>
  <c r="I1303" i="2" s="1"/>
  <c r="I1302" i="2" s="1"/>
  <c r="I1301" i="2" s="1"/>
  <c r="I1300" i="2" s="1"/>
  <c r="I1299" i="2" s="1"/>
  <c r="I1298" i="2" s="1"/>
  <c r="I1297" i="2" s="1"/>
  <c r="I1296" i="2" s="1"/>
  <c r="I1295" i="2" s="1"/>
  <c r="I1294" i="2" s="1"/>
  <c r="I1293" i="2" s="1"/>
  <c r="I1292" i="2" s="1"/>
  <c r="I1291" i="2" s="1"/>
  <c r="I1290" i="2" s="1"/>
  <c r="I1289" i="2" s="1"/>
  <c r="I1288" i="2" s="1"/>
  <c r="I1287" i="2" s="1"/>
  <c r="I1286" i="2" s="1"/>
  <c r="I1285" i="2" s="1"/>
  <c r="I1284" i="2" s="1"/>
  <c r="I1283" i="2" s="1"/>
  <c r="I1282" i="2" s="1"/>
  <c r="I1281" i="2" s="1"/>
  <c r="I1280" i="2" s="1"/>
  <c r="I1279" i="2" s="1"/>
  <c r="I1278" i="2" s="1"/>
  <c r="I1277" i="2" s="1"/>
  <c r="I1276" i="2" s="1"/>
  <c r="I1275" i="2" s="1"/>
  <c r="I1274" i="2" s="1"/>
  <c r="I1273" i="2" s="1"/>
  <c r="I1272" i="2" s="1"/>
  <c r="I1271" i="2" s="1"/>
  <c r="I1270" i="2" s="1"/>
  <c r="I1269" i="2" s="1"/>
  <c r="I1268" i="2" s="1"/>
  <c r="I1267" i="2" s="1"/>
  <c r="I1266" i="2" s="1"/>
  <c r="I1265" i="2" s="1"/>
  <c r="I1264" i="2" s="1"/>
  <c r="I1263" i="2" s="1"/>
  <c r="I1262" i="2" s="1"/>
  <c r="I1261" i="2" s="1"/>
  <c r="I1260" i="2" s="1"/>
  <c r="I1259" i="2" s="1"/>
  <c r="I1258" i="2" s="1"/>
  <c r="I1257" i="2" s="1"/>
  <c r="I1256" i="2" s="1"/>
  <c r="I1255" i="2" s="1"/>
  <c r="I1254" i="2" s="1"/>
  <c r="I1253" i="2" s="1"/>
  <c r="I1252" i="2" s="1"/>
  <c r="I1251" i="2" s="1"/>
  <c r="I1250" i="2" s="1"/>
  <c r="I1249" i="2" s="1"/>
  <c r="I1248" i="2" s="1"/>
  <c r="I1247" i="2" s="1"/>
  <c r="I1246" i="2" s="1"/>
  <c r="I1245" i="2" s="1"/>
  <c r="I1244" i="2" s="1"/>
  <c r="I1243" i="2" s="1"/>
  <c r="I1242" i="2" s="1"/>
  <c r="I1241" i="2" s="1"/>
  <c r="I1240" i="2" s="1"/>
  <c r="I1239" i="2" s="1"/>
  <c r="I1238" i="2" s="1"/>
  <c r="I1237" i="2" s="1"/>
  <c r="I1236" i="2" s="1"/>
  <c r="I1235" i="2" s="1"/>
  <c r="I1234" i="2" s="1"/>
  <c r="I1233" i="2" s="1"/>
  <c r="I1232" i="2" s="1"/>
  <c r="I1231" i="2" s="1"/>
  <c r="I1230" i="2" s="1"/>
  <c r="I1229" i="2" s="1"/>
  <c r="I1228" i="2" s="1"/>
  <c r="I1227" i="2" s="1"/>
  <c r="I1226" i="2" s="1"/>
  <c r="I1225" i="2" s="1"/>
  <c r="I1224" i="2" s="1"/>
  <c r="I1223" i="2" s="1"/>
  <c r="I1222" i="2" s="1"/>
  <c r="I1221" i="2" s="1"/>
  <c r="I1220" i="2" s="1"/>
  <c r="I1219" i="2" s="1"/>
  <c r="I1218" i="2" s="1"/>
  <c r="I1217" i="2" s="1"/>
  <c r="I1216" i="2" s="1"/>
  <c r="I1215" i="2" s="1"/>
  <c r="I1214" i="2" s="1"/>
  <c r="I1213" i="2" s="1"/>
  <c r="I1212" i="2" s="1"/>
  <c r="I1211" i="2" s="1"/>
  <c r="I1210" i="2" s="1"/>
  <c r="I1209" i="2" s="1"/>
  <c r="I1208" i="2" s="1"/>
  <c r="I1207" i="2" s="1"/>
  <c r="I1206" i="2" s="1"/>
  <c r="I1205" i="2" s="1"/>
  <c r="I1204" i="2" s="1"/>
  <c r="I1203" i="2" s="1"/>
  <c r="I1202" i="2" s="1"/>
  <c r="I1201" i="2" s="1"/>
  <c r="I1200" i="2" s="1"/>
  <c r="I1199" i="2" s="1"/>
  <c r="I1198" i="2" s="1"/>
  <c r="I1197" i="2" s="1"/>
  <c r="I1196" i="2" s="1"/>
  <c r="I1195" i="2" s="1"/>
  <c r="I1194" i="2" s="1"/>
  <c r="I1193" i="2" s="1"/>
  <c r="I1192" i="2" s="1"/>
  <c r="I1191" i="2" s="1"/>
  <c r="I1190" i="2" s="1"/>
  <c r="I1189" i="2" s="1"/>
  <c r="I1188" i="2" s="1"/>
  <c r="I1187" i="2" s="1"/>
  <c r="I1186" i="2" s="1"/>
  <c r="I1185" i="2" s="1"/>
  <c r="I1184" i="2" s="1"/>
  <c r="I1183" i="2" s="1"/>
  <c r="I1182" i="2" s="1"/>
  <c r="I1181" i="2" s="1"/>
  <c r="I1180" i="2" s="1"/>
  <c r="I1179" i="2" s="1"/>
  <c r="I1178" i="2" s="1"/>
  <c r="I1177" i="2" s="1"/>
  <c r="I1176" i="2" s="1"/>
  <c r="I1175" i="2" s="1"/>
  <c r="I1174" i="2" s="1"/>
  <c r="I1173" i="2" s="1"/>
  <c r="I1172" i="2" s="1"/>
  <c r="I1171" i="2" s="1"/>
  <c r="I1170" i="2" s="1"/>
  <c r="I1169" i="2" s="1"/>
  <c r="I1168" i="2" s="1"/>
  <c r="I1167" i="2" s="1"/>
  <c r="I1166" i="2" s="1"/>
  <c r="I1165" i="2" s="1"/>
  <c r="I1164" i="2" s="1"/>
  <c r="I1163" i="2" s="1"/>
  <c r="I1162" i="2" s="1"/>
  <c r="I1161" i="2" s="1"/>
  <c r="I1160" i="2" s="1"/>
  <c r="I1159" i="2" s="1"/>
  <c r="I1158" i="2" s="1"/>
  <c r="I1157" i="2" s="1"/>
  <c r="I1156" i="2" s="1"/>
  <c r="I1155" i="2" s="1"/>
  <c r="I1154" i="2" s="1"/>
  <c r="I1153" i="2" s="1"/>
  <c r="I1152" i="2" s="1"/>
  <c r="I1151" i="2" s="1"/>
  <c r="I1150" i="2" s="1"/>
  <c r="I1149" i="2" s="1"/>
  <c r="I1148" i="2" s="1"/>
  <c r="I1147" i="2" s="1"/>
  <c r="I1146" i="2" s="1"/>
  <c r="I1145" i="2" s="1"/>
  <c r="I1144" i="2" s="1"/>
  <c r="I1143" i="2" s="1"/>
  <c r="I1142" i="2" s="1"/>
  <c r="I1141" i="2" s="1"/>
  <c r="I1140" i="2" s="1"/>
  <c r="I1139" i="2" s="1"/>
  <c r="I1138" i="2" s="1"/>
  <c r="I1137" i="2" s="1"/>
  <c r="I1136" i="2" s="1"/>
  <c r="I1135" i="2" s="1"/>
  <c r="I1134" i="2" s="1"/>
  <c r="I1133" i="2" s="1"/>
  <c r="I1132" i="2" s="1"/>
  <c r="I1131" i="2" s="1"/>
  <c r="I1130" i="2" s="1"/>
  <c r="I1129" i="2" s="1"/>
  <c r="I1128" i="2" s="1"/>
  <c r="I1127" i="2" s="1"/>
  <c r="I1126" i="2" s="1"/>
  <c r="I1125" i="2" s="1"/>
  <c r="I1124" i="2" s="1"/>
  <c r="I1123" i="2" s="1"/>
  <c r="I1122" i="2" s="1"/>
  <c r="I1121" i="2" s="1"/>
  <c r="I1120" i="2" s="1"/>
  <c r="I1119" i="2" s="1"/>
  <c r="I1118" i="2" s="1"/>
  <c r="I1117" i="2" s="1"/>
  <c r="I1116" i="2" s="1"/>
  <c r="I1115" i="2" s="1"/>
  <c r="I1114" i="2" s="1"/>
  <c r="I1113" i="2" s="1"/>
  <c r="I1112" i="2" s="1"/>
  <c r="I1111" i="2" s="1"/>
  <c r="I1110" i="2" s="1"/>
  <c r="I1109" i="2" s="1"/>
  <c r="I1108" i="2" s="1"/>
  <c r="I1107" i="2" s="1"/>
  <c r="I1106" i="2" s="1"/>
  <c r="I1105" i="2" s="1"/>
  <c r="I1104" i="2" s="1"/>
  <c r="I1103" i="2" s="1"/>
  <c r="I1102" i="2" s="1"/>
  <c r="I1101" i="2" s="1"/>
  <c r="I1100" i="2" s="1"/>
  <c r="I1099" i="2" s="1"/>
  <c r="I1098" i="2" s="1"/>
  <c r="I1097" i="2" s="1"/>
  <c r="I1096" i="2" s="1"/>
  <c r="I1095" i="2" s="1"/>
  <c r="I1094" i="2" s="1"/>
  <c r="I1093" i="2" s="1"/>
  <c r="I1092" i="2" s="1"/>
  <c r="I1091" i="2" s="1"/>
  <c r="I1090" i="2" s="1"/>
  <c r="I1089" i="2" s="1"/>
  <c r="I1088" i="2" s="1"/>
  <c r="I1087" i="2" s="1"/>
  <c r="I1086" i="2" s="1"/>
  <c r="I1085" i="2" s="1"/>
  <c r="I1084" i="2" s="1"/>
  <c r="I1083" i="2" s="1"/>
  <c r="I1082" i="2" s="1"/>
  <c r="I1081" i="2" s="1"/>
  <c r="I1080" i="2" s="1"/>
  <c r="I1079" i="2" s="1"/>
  <c r="I1078" i="2" s="1"/>
  <c r="I1077" i="2" s="1"/>
  <c r="I1076" i="2" s="1"/>
  <c r="I1075" i="2" s="1"/>
  <c r="I1074" i="2" s="1"/>
  <c r="I1073" i="2" s="1"/>
  <c r="I1072" i="2" s="1"/>
  <c r="I1071" i="2" s="1"/>
  <c r="I1070" i="2" s="1"/>
  <c r="I1069" i="2" s="1"/>
  <c r="I1068" i="2" s="1"/>
  <c r="I1067" i="2" s="1"/>
  <c r="I1066" i="2" s="1"/>
  <c r="I1065" i="2" s="1"/>
  <c r="I1064" i="2" s="1"/>
  <c r="I1063" i="2" s="1"/>
  <c r="I1062" i="2" s="1"/>
  <c r="I1061" i="2" s="1"/>
  <c r="I1060" i="2" s="1"/>
  <c r="I1059" i="2" s="1"/>
  <c r="I1058" i="2" s="1"/>
  <c r="I1057" i="2" s="1"/>
  <c r="I1056" i="2" s="1"/>
  <c r="I1055" i="2" s="1"/>
  <c r="I1054" i="2" s="1"/>
  <c r="I1053" i="2" s="1"/>
  <c r="I1052" i="2" s="1"/>
  <c r="I1051" i="2" s="1"/>
  <c r="I1050" i="2" s="1"/>
  <c r="I1049" i="2" s="1"/>
  <c r="I1048" i="2" s="1"/>
  <c r="I1047" i="2" s="1"/>
  <c r="I1046" i="2" s="1"/>
  <c r="I1045" i="2" s="1"/>
  <c r="I1044" i="2" s="1"/>
  <c r="I1043" i="2" s="1"/>
  <c r="I1042" i="2" s="1"/>
  <c r="I1041" i="2" s="1"/>
  <c r="I1040" i="2" s="1"/>
  <c r="I1039" i="2" s="1"/>
  <c r="I1038" i="2" s="1"/>
  <c r="I1037" i="2" s="1"/>
  <c r="I1036" i="2" s="1"/>
  <c r="I1035" i="2" s="1"/>
  <c r="I1034" i="2" s="1"/>
  <c r="I1033" i="2" s="1"/>
  <c r="I1032" i="2" s="1"/>
  <c r="I1031" i="2" s="1"/>
  <c r="I1030" i="2" s="1"/>
  <c r="I1029" i="2" s="1"/>
  <c r="I1028" i="2" s="1"/>
  <c r="I1027" i="2" s="1"/>
  <c r="I1026" i="2" s="1"/>
  <c r="I1025" i="2" s="1"/>
  <c r="I1024" i="2" s="1"/>
  <c r="I1023" i="2" s="1"/>
  <c r="I1022" i="2" s="1"/>
  <c r="I1021" i="2" s="1"/>
  <c r="I1020" i="2" s="1"/>
  <c r="I1019" i="2" s="1"/>
  <c r="I1018" i="2" s="1"/>
  <c r="I1017" i="2" s="1"/>
  <c r="I1016" i="2" s="1"/>
  <c r="I1015" i="2" s="1"/>
  <c r="I1014" i="2" s="1"/>
  <c r="I1013" i="2" s="1"/>
  <c r="I1012" i="2" s="1"/>
  <c r="I1011" i="2" s="1"/>
  <c r="I1010" i="2" s="1"/>
  <c r="I1009" i="2" s="1"/>
  <c r="I1008" i="2" s="1"/>
  <c r="I1007" i="2" s="1"/>
  <c r="I1006" i="2" s="1"/>
  <c r="I1005" i="2" s="1"/>
  <c r="I1004" i="2" s="1"/>
  <c r="I1003" i="2" s="1"/>
  <c r="I1002" i="2" s="1"/>
  <c r="I1001" i="2" s="1"/>
  <c r="I1000" i="2" s="1"/>
  <c r="I999" i="2" s="1"/>
  <c r="I998" i="2" s="1"/>
  <c r="I997" i="2" s="1"/>
  <c r="I996" i="2" s="1"/>
  <c r="I995" i="2" s="1"/>
  <c r="I994" i="2" s="1"/>
  <c r="I993" i="2" s="1"/>
  <c r="I992" i="2" s="1"/>
  <c r="I991" i="2" s="1"/>
  <c r="I990" i="2" s="1"/>
  <c r="I989" i="2" s="1"/>
  <c r="I988" i="2" s="1"/>
  <c r="I987" i="2" s="1"/>
  <c r="I986" i="2" s="1"/>
  <c r="I985" i="2" s="1"/>
  <c r="I984" i="2" s="1"/>
  <c r="I983" i="2" s="1"/>
  <c r="I982" i="2" s="1"/>
  <c r="I981" i="2" s="1"/>
  <c r="I980" i="2" s="1"/>
  <c r="I979" i="2" s="1"/>
  <c r="I978" i="2" s="1"/>
  <c r="I977" i="2" s="1"/>
  <c r="I976" i="2" s="1"/>
  <c r="I975" i="2" s="1"/>
  <c r="I974" i="2" s="1"/>
  <c r="I973" i="2" s="1"/>
  <c r="I972" i="2" s="1"/>
  <c r="I971" i="2" s="1"/>
  <c r="I970" i="2" s="1"/>
  <c r="I969" i="2" s="1"/>
  <c r="I968" i="2" s="1"/>
  <c r="I967" i="2" s="1"/>
  <c r="I966" i="2" s="1"/>
  <c r="I965" i="2" s="1"/>
  <c r="I964" i="2" s="1"/>
  <c r="I963" i="2" s="1"/>
  <c r="I962" i="2" s="1"/>
  <c r="I961" i="2" s="1"/>
  <c r="I960" i="2" s="1"/>
  <c r="I959" i="2" s="1"/>
  <c r="I958" i="2" s="1"/>
  <c r="I957" i="2" s="1"/>
  <c r="I956" i="2" s="1"/>
  <c r="I955" i="2" s="1"/>
  <c r="I954" i="2" s="1"/>
  <c r="I953" i="2" s="1"/>
  <c r="I952" i="2" s="1"/>
  <c r="I951" i="2" s="1"/>
  <c r="I950" i="2" s="1"/>
  <c r="I949" i="2" s="1"/>
  <c r="I948" i="2" s="1"/>
  <c r="I947" i="2" s="1"/>
  <c r="I946" i="2" s="1"/>
  <c r="I945" i="2" s="1"/>
  <c r="I944" i="2" s="1"/>
  <c r="I943" i="2" s="1"/>
  <c r="I942" i="2" s="1"/>
  <c r="I941" i="2" s="1"/>
  <c r="I940" i="2" s="1"/>
  <c r="I939" i="2" s="1"/>
  <c r="I938" i="2" s="1"/>
  <c r="I937" i="2" s="1"/>
  <c r="I936" i="2" s="1"/>
  <c r="I935" i="2" s="1"/>
  <c r="I934" i="2" s="1"/>
  <c r="I933" i="2" s="1"/>
  <c r="I932" i="2" s="1"/>
  <c r="I931" i="2" s="1"/>
  <c r="I930" i="2" s="1"/>
  <c r="I929" i="2" s="1"/>
  <c r="I928" i="2" s="1"/>
  <c r="I927" i="2" s="1"/>
  <c r="I926" i="2" s="1"/>
  <c r="I925" i="2" s="1"/>
  <c r="I924" i="2" s="1"/>
  <c r="I923" i="2" s="1"/>
  <c r="I922" i="2" s="1"/>
  <c r="I921" i="2" s="1"/>
  <c r="I920" i="2" s="1"/>
  <c r="I919" i="2" s="1"/>
  <c r="I918" i="2" s="1"/>
  <c r="I917" i="2" s="1"/>
  <c r="I916" i="2" s="1"/>
  <c r="I915" i="2" s="1"/>
  <c r="I914" i="2" s="1"/>
  <c r="I913" i="2" s="1"/>
  <c r="I912" i="2" s="1"/>
  <c r="I911" i="2" s="1"/>
  <c r="I910" i="2" s="1"/>
  <c r="I909" i="2" s="1"/>
  <c r="I908" i="2" s="1"/>
  <c r="I907" i="2" s="1"/>
  <c r="I906" i="2" s="1"/>
  <c r="I905" i="2" s="1"/>
  <c r="I904" i="2" s="1"/>
  <c r="I903" i="2" s="1"/>
  <c r="I902" i="2" s="1"/>
  <c r="I901" i="2" s="1"/>
  <c r="I900" i="2" s="1"/>
  <c r="I899" i="2" s="1"/>
  <c r="I898" i="2" s="1"/>
  <c r="I897" i="2" s="1"/>
  <c r="I896" i="2" s="1"/>
  <c r="I895" i="2" s="1"/>
  <c r="I894" i="2" s="1"/>
  <c r="I893" i="2" s="1"/>
  <c r="I892" i="2" s="1"/>
  <c r="I891" i="2" s="1"/>
  <c r="I890" i="2" s="1"/>
  <c r="I889" i="2" s="1"/>
  <c r="I888" i="2" s="1"/>
  <c r="I887" i="2" s="1"/>
  <c r="I886" i="2" s="1"/>
  <c r="I885" i="2" s="1"/>
  <c r="I884" i="2" s="1"/>
  <c r="I883" i="2" s="1"/>
  <c r="I882" i="2" s="1"/>
  <c r="I881" i="2" s="1"/>
  <c r="I880" i="2" s="1"/>
  <c r="I879" i="2" s="1"/>
  <c r="I878" i="2" s="1"/>
  <c r="I877" i="2" s="1"/>
  <c r="I876" i="2" s="1"/>
  <c r="I875" i="2" s="1"/>
  <c r="I874" i="2" s="1"/>
  <c r="I873" i="2" s="1"/>
  <c r="I872" i="2" s="1"/>
  <c r="I871" i="2" s="1"/>
  <c r="I870" i="2" s="1"/>
  <c r="I869" i="2" s="1"/>
  <c r="I868" i="2" s="1"/>
  <c r="I867" i="2" s="1"/>
  <c r="I866" i="2" s="1"/>
  <c r="I865" i="2" s="1"/>
  <c r="I864" i="2" s="1"/>
  <c r="I863" i="2" s="1"/>
  <c r="I862" i="2" s="1"/>
  <c r="I861" i="2" s="1"/>
  <c r="I860" i="2" s="1"/>
  <c r="I859" i="2" s="1"/>
  <c r="I858" i="2" s="1"/>
  <c r="I857" i="2" s="1"/>
  <c r="I856" i="2" s="1"/>
  <c r="I855" i="2" s="1"/>
  <c r="I854" i="2" s="1"/>
  <c r="I853" i="2" s="1"/>
  <c r="I852" i="2" s="1"/>
  <c r="I851" i="2" s="1"/>
  <c r="I850" i="2" s="1"/>
  <c r="I849" i="2" s="1"/>
  <c r="I848" i="2" s="1"/>
  <c r="I847" i="2" s="1"/>
  <c r="I846" i="2" s="1"/>
  <c r="I845" i="2" s="1"/>
  <c r="I844" i="2" s="1"/>
  <c r="I843" i="2" s="1"/>
  <c r="I842" i="2" s="1"/>
  <c r="I841" i="2" s="1"/>
  <c r="I840" i="2" s="1"/>
  <c r="I839" i="2" s="1"/>
  <c r="I838" i="2" s="1"/>
  <c r="I837" i="2" s="1"/>
  <c r="I836" i="2" s="1"/>
  <c r="I835" i="2" s="1"/>
  <c r="I834" i="2" s="1"/>
  <c r="I833" i="2" s="1"/>
  <c r="I832" i="2" s="1"/>
  <c r="I831" i="2" s="1"/>
  <c r="I830" i="2" s="1"/>
  <c r="I829" i="2" s="1"/>
  <c r="I828" i="2" s="1"/>
  <c r="I827" i="2" s="1"/>
  <c r="I826" i="2" s="1"/>
  <c r="I825" i="2" s="1"/>
  <c r="I824" i="2" s="1"/>
  <c r="I823" i="2" s="1"/>
  <c r="I822" i="2" s="1"/>
  <c r="I821" i="2" s="1"/>
  <c r="I820" i="2" s="1"/>
  <c r="I819" i="2" s="1"/>
  <c r="I818" i="2" s="1"/>
  <c r="I817" i="2" s="1"/>
  <c r="I816" i="2" s="1"/>
  <c r="I815" i="2" s="1"/>
  <c r="I814" i="2" s="1"/>
  <c r="I813" i="2" s="1"/>
  <c r="I812" i="2" s="1"/>
  <c r="I811" i="2" s="1"/>
  <c r="I810" i="2" s="1"/>
  <c r="I809" i="2" s="1"/>
  <c r="I808" i="2" s="1"/>
  <c r="I807" i="2" s="1"/>
  <c r="I806" i="2" s="1"/>
  <c r="I805" i="2" s="1"/>
  <c r="I804" i="2" s="1"/>
  <c r="I803" i="2" s="1"/>
  <c r="I802" i="2" s="1"/>
  <c r="I801" i="2" s="1"/>
  <c r="I800" i="2" s="1"/>
  <c r="I799" i="2" s="1"/>
  <c r="I798" i="2" s="1"/>
  <c r="I797" i="2" s="1"/>
  <c r="I796" i="2" s="1"/>
  <c r="I795" i="2" s="1"/>
  <c r="I794" i="2" s="1"/>
  <c r="I793" i="2" s="1"/>
  <c r="I792" i="2" s="1"/>
  <c r="I791" i="2" s="1"/>
  <c r="I790" i="2" s="1"/>
  <c r="I789" i="2" s="1"/>
  <c r="I788" i="2" s="1"/>
  <c r="I787" i="2" s="1"/>
  <c r="I786" i="2" s="1"/>
  <c r="I785" i="2" s="1"/>
  <c r="I784" i="2" s="1"/>
  <c r="I783" i="2" s="1"/>
  <c r="I782" i="2" s="1"/>
  <c r="I781" i="2" s="1"/>
  <c r="I780" i="2" s="1"/>
  <c r="I779" i="2" s="1"/>
  <c r="I778" i="2" s="1"/>
  <c r="I777" i="2" s="1"/>
  <c r="I776" i="2" s="1"/>
  <c r="I775" i="2" s="1"/>
  <c r="I774" i="2" s="1"/>
  <c r="I773" i="2" s="1"/>
  <c r="I772" i="2" s="1"/>
  <c r="I771" i="2" s="1"/>
  <c r="I770" i="2" s="1"/>
  <c r="I769" i="2" s="1"/>
  <c r="I768" i="2" s="1"/>
  <c r="I767" i="2" s="1"/>
  <c r="I766" i="2" s="1"/>
  <c r="I765" i="2" s="1"/>
  <c r="I764" i="2" s="1"/>
  <c r="I763" i="2" s="1"/>
  <c r="I762" i="2" s="1"/>
  <c r="I761" i="2" s="1"/>
  <c r="I760" i="2" s="1"/>
  <c r="I759" i="2" s="1"/>
  <c r="I758" i="2" s="1"/>
  <c r="I757" i="2" s="1"/>
  <c r="I756" i="2" s="1"/>
  <c r="I755" i="2" s="1"/>
  <c r="I754" i="2" s="1"/>
  <c r="I753" i="2" s="1"/>
  <c r="I752" i="2" s="1"/>
  <c r="I751" i="2" s="1"/>
  <c r="I750" i="2" s="1"/>
  <c r="I749" i="2" s="1"/>
  <c r="I748" i="2" s="1"/>
  <c r="I747" i="2" s="1"/>
  <c r="I746" i="2" s="1"/>
  <c r="I745" i="2" s="1"/>
  <c r="I744" i="2" s="1"/>
  <c r="I743" i="2" s="1"/>
  <c r="I742" i="2" s="1"/>
  <c r="I741" i="2" s="1"/>
  <c r="I740" i="2" s="1"/>
  <c r="I739" i="2" s="1"/>
  <c r="I738" i="2" s="1"/>
  <c r="I737" i="2" s="1"/>
  <c r="I736" i="2" s="1"/>
  <c r="I735" i="2" s="1"/>
  <c r="I734" i="2" s="1"/>
  <c r="I733" i="2" s="1"/>
  <c r="I732" i="2" s="1"/>
  <c r="I731" i="2" s="1"/>
  <c r="I730" i="2" s="1"/>
  <c r="I729" i="2" s="1"/>
  <c r="I728" i="2" s="1"/>
  <c r="I727" i="2" s="1"/>
  <c r="I726" i="2" s="1"/>
  <c r="I725" i="2" s="1"/>
  <c r="I724" i="2" s="1"/>
  <c r="I723" i="2" s="1"/>
  <c r="I722" i="2" s="1"/>
  <c r="I721" i="2" s="1"/>
  <c r="I720" i="2" s="1"/>
  <c r="I719" i="2" s="1"/>
  <c r="I718" i="2" s="1"/>
  <c r="I717" i="2" s="1"/>
  <c r="I716" i="2" s="1"/>
  <c r="I715" i="2" s="1"/>
  <c r="I714" i="2" s="1"/>
  <c r="I713" i="2" s="1"/>
  <c r="I712" i="2" s="1"/>
  <c r="I711" i="2" s="1"/>
  <c r="I710" i="2" s="1"/>
  <c r="I709" i="2" s="1"/>
  <c r="I708" i="2" s="1"/>
  <c r="I707" i="2" s="1"/>
  <c r="I706" i="2" s="1"/>
  <c r="I705" i="2" s="1"/>
  <c r="I704" i="2" s="1"/>
  <c r="I703" i="2" s="1"/>
  <c r="I702" i="2" s="1"/>
  <c r="I701" i="2" s="1"/>
  <c r="I700" i="2" s="1"/>
  <c r="I699" i="2" s="1"/>
  <c r="I698" i="2" s="1"/>
  <c r="I697" i="2" s="1"/>
  <c r="I696" i="2" s="1"/>
  <c r="I695" i="2" s="1"/>
  <c r="I694" i="2" s="1"/>
  <c r="I693" i="2" s="1"/>
  <c r="I692" i="2" s="1"/>
  <c r="I691" i="2" s="1"/>
  <c r="I690" i="2" s="1"/>
  <c r="I689" i="2" s="1"/>
  <c r="I688" i="2" s="1"/>
  <c r="I687" i="2" s="1"/>
  <c r="I686" i="2" s="1"/>
  <c r="I685" i="2" s="1"/>
  <c r="I684" i="2" s="1"/>
  <c r="I683" i="2" s="1"/>
  <c r="I682" i="2" s="1"/>
  <c r="I681" i="2" s="1"/>
  <c r="I680" i="2" s="1"/>
  <c r="I679" i="2" s="1"/>
  <c r="I678" i="2" s="1"/>
  <c r="I677" i="2" s="1"/>
  <c r="I676" i="2" s="1"/>
  <c r="I675" i="2" s="1"/>
  <c r="I674" i="2" s="1"/>
  <c r="I673" i="2" s="1"/>
  <c r="I672" i="2" s="1"/>
  <c r="I671" i="2" s="1"/>
  <c r="I670" i="2" s="1"/>
  <c r="I669" i="2" s="1"/>
  <c r="I668" i="2" s="1"/>
  <c r="I667" i="2" s="1"/>
  <c r="I666" i="2" s="1"/>
  <c r="I665" i="2" s="1"/>
  <c r="I664" i="2" s="1"/>
  <c r="I663" i="2" s="1"/>
  <c r="I662" i="2" s="1"/>
  <c r="I661" i="2" s="1"/>
  <c r="I660" i="2" s="1"/>
  <c r="I659" i="2" s="1"/>
  <c r="I658" i="2" s="1"/>
  <c r="I657" i="2" s="1"/>
  <c r="I656" i="2" s="1"/>
  <c r="I655" i="2" s="1"/>
  <c r="I654" i="2" s="1"/>
  <c r="I653" i="2" s="1"/>
  <c r="I652" i="2" s="1"/>
  <c r="I651" i="2" s="1"/>
  <c r="I650" i="2" s="1"/>
  <c r="I649" i="2" s="1"/>
  <c r="I648" i="2" s="1"/>
  <c r="I647" i="2" s="1"/>
  <c r="I646" i="2" s="1"/>
  <c r="I645" i="2" s="1"/>
  <c r="I644" i="2" s="1"/>
  <c r="I643" i="2" s="1"/>
  <c r="I642" i="2" s="1"/>
  <c r="I641" i="2" s="1"/>
  <c r="I640" i="2" s="1"/>
  <c r="I639" i="2" s="1"/>
  <c r="I638" i="2" s="1"/>
  <c r="I637" i="2" s="1"/>
  <c r="I636" i="2" s="1"/>
  <c r="I635" i="2" s="1"/>
  <c r="I634" i="2" s="1"/>
  <c r="I633" i="2" s="1"/>
  <c r="I632" i="2" s="1"/>
  <c r="I631" i="2" s="1"/>
  <c r="I630" i="2" s="1"/>
  <c r="I629" i="2" s="1"/>
  <c r="I628" i="2" s="1"/>
  <c r="I627" i="2" s="1"/>
  <c r="I626" i="2" s="1"/>
  <c r="I625" i="2" s="1"/>
  <c r="I624" i="2" s="1"/>
  <c r="I623" i="2" s="1"/>
  <c r="I622" i="2" s="1"/>
  <c r="I621" i="2" s="1"/>
  <c r="I620" i="2" s="1"/>
  <c r="I619" i="2" s="1"/>
  <c r="I618" i="2" s="1"/>
  <c r="I617" i="2" s="1"/>
  <c r="I616" i="2" s="1"/>
  <c r="I615" i="2" s="1"/>
  <c r="I614" i="2" s="1"/>
  <c r="I613" i="2" s="1"/>
  <c r="I612" i="2" s="1"/>
  <c r="I611" i="2" s="1"/>
  <c r="I610" i="2" s="1"/>
  <c r="I609" i="2" s="1"/>
  <c r="I608" i="2" s="1"/>
  <c r="I607" i="2" s="1"/>
  <c r="I606" i="2" s="1"/>
  <c r="I605" i="2" s="1"/>
  <c r="I604" i="2" s="1"/>
  <c r="I603" i="2" s="1"/>
  <c r="I602" i="2" s="1"/>
  <c r="I601" i="2" s="1"/>
  <c r="I600" i="2" s="1"/>
  <c r="I599" i="2" s="1"/>
  <c r="I598" i="2" s="1"/>
  <c r="I597" i="2" s="1"/>
  <c r="I596" i="2" s="1"/>
  <c r="I595" i="2" s="1"/>
  <c r="I594" i="2" s="1"/>
  <c r="I593" i="2" s="1"/>
  <c r="I592" i="2" s="1"/>
  <c r="I591" i="2" s="1"/>
  <c r="I590" i="2" s="1"/>
  <c r="I589" i="2" s="1"/>
  <c r="I588" i="2" s="1"/>
  <c r="I587" i="2" s="1"/>
  <c r="I586" i="2" s="1"/>
  <c r="I585" i="2" s="1"/>
  <c r="I584" i="2" s="1"/>
  <c r="I583" i="2" s="1"/>
  <c r="I582" i="2" s="1"/>
  <c r="I581" i="2" s="1"/>
  <c r="I580" i="2" s="1"/>
  <c r="I579" i="2" s="1"/>
  <c r="I578" i="2" s="1"/>
  <c r="I577" i="2" s="1"/>
  <c r="I576" i="2" s="1"/>
  <c r="I575" i="2" s="1"/>
  <c r="I574" i="2" s="1"/>
  <c r="I573" i="2" s="1"/>
  <c r="I572" i="2" s="1"/>
  <c r="I571" i="2" s="1"/>
  <c r="I570" i="2" s="1"/>
  <c r="I569" i="2" s="1"/>
  <c r="I568" i="2" s="1"/>
  <c r="I567" i="2" s="1"/>
  <c r="I566" i="2" s="1"/>
  <c r="I565" i="2" s="1"/>
  <c r="I564" i="2" s="1"/>
  <c r="I563" i="2" s="1"/>
  <c r="I562" i="2" s="1"/>
  <c r="I561" i="2" s="1"/>
  <c r="I560" i="2" s="1"/>
  <c r="I559" i="2" s="1"/>
  <c r="I558" i="2" s="1"/>
  <c r="I557" i="2" s="1"/>
  <c r="I556" i="2" s="1"/>
  <c r="I555" i="2" s="1"/>
  <c r="I554" i="2" s="1"/>
  <c r="I553" i="2" s="1"/>
  <c r="I552" i="2" s="1"/>
  <c r="I551" i="2" s="1"/>
  <c r="I550" i="2" s="1"/>
  <c r="I549" i="2" s="1"/>
  <c r="I548" i="2" s="1"/>
  <c r="I547" i="2" s="1"/>
  <c r="I546" i="2" s="1"/>
  <c r="I545" i="2" s="1"/>
  <c r="I544" i="2" s="1"/>
  <c r="I543" i="2" s="1"/>
  <c r="I542" i="2" s="1"/>
  <c r="I541" i="2" s="1"/>
  <c r="I540" i="2" s="1"/>
  <c r="I539" i="2" s="1"/>
  <c r="I538" i="2" s="1"/>
  <c r="I537" i="2" s="1"/>
  <c r="I536" i="2" s="1"/>
  <c r="I535" i="2" s="1"/>
  <c r="I534" i="2" s="1"/>
  <c r="I533" i="2" s="1"/>
  <c r="I532" i="2" s="1"/>
  <c r="I531" i="2" s="1"/>
  <c r="I530" i="2" s="1"/>
  <c r="I529" i="2" s="1"/>
  <c r="I528" i="2" s="1"/>
  <c r="I527" i="2" s="1"/>
  <c r="I526" i="2" s="1"/>
  <c r="I525" i="2" s="1"/>
  <c r="I524" i="2" s="1"/>
  <c r="I523" i="2" s="1"/>
  <c r="I522" i="2" s="1"/>
  <c r="I521" i="2" s="1"/>
  <c r="I520" i="2" s="1"/>
  <c r="I519" i="2" s="1"/>
  <c r="I518" i="2" s="1"/>
  <c r="I517" i="2" s="1"/>
  <c r="I516" i="2" s="1"/>
  <c r="I515" i="2" s="1"/>
  <c r="I514" i="2" s="1"/>
  <c r="I513" i="2" s="1"/>
  <c r="I512" i="2" s="1"/>
  <c r="I511" i="2" s="1"/>
  <c r="I510" i="2" s="1"/>
  <c r="I509" i="2" s="1"/>
  <c r="I508" i="2" s="1"/>
  <c r="I507" i="2" s="1"/>
  <c r="I506" i="2" s="1"/>
  <c r="I505" i="2" s="1"/>
  <c r="I504" i="2" s="1"/>
  <c r="I503" i="2" s="1"/>
  <c r="I502" i="2" s="1"/>
  <c r="I501" i="2" s="1"/>
  <c r="I500" i="2" s="1"/>
  <c r="I499" i="2" s="1"/>
  <c r="I498" i="2" s="1"/>
  <c r="I497" i="2" s="1"/>
  <c r="I496" i="2" s="1"/>
  <c r="I495" i="2" s="1"/>
  <c r="I494" i="2" s="1"/>
  <c r="I493" i="2" s="1"/>
  <c r="I492" i="2" s="1"/>
  <c r="I491" i="2" s="1"/>
  <c r="I490" i="2" s="1"/>
  <c r="I489" i="2" s="1"/>
  <c r="I488" i="2" s="1"/>
  <c r="I487" i="2" s="1"/>
  <c r="I486" i="2" s="1"/>
  <c r="I485" i="2" s="1"/>
  <c r="I484" i="2" s="1"/>
  <c r="I483" i="2" s="1"/>
  <c r="I482" i="2" s="1"/>
  <c r="I481" i="2" s="1"/>
  <c r="I480" i="2" s="1"/>
  <c r="I479" i="2" s="1"/>
  <c r="I478" i="2" s="1"/>
  <c r="I477" i="2" s="1"/>
  <c r="I476" i="2" s="1"/>
  <c r="I475" i="2" s="1"/>
  <c r="I474" i="2" s="1"/>
  <c r="I473" i="2" s="1"/>
  <c r="I472" i="2" s="1"/>
  <c r="I471" i="2" s="1"/>
  <c r="I470" i="2" s="1"/>
  <c r="I469" i="2" s="1"/>
  <c r="I468" i="2" s="1"/>
  <c r="I467" i="2" s="1"/>
  <c r="I466" i="2" s="1"/>
  <c r="I465" i="2" s="1"/>
  <c r="I464" i="2" s="1"/>
  <c r="I463" i="2" s="1"/>
  <c r="I462" i="2" s="1"/>
  <c r="I461" i="2" s="1"/>
  <c r="I460" i="2" s="1"/>
  <c r="I459" i="2" s="1"/>
  <c r="I458" i="2" s="1"/>
  <c r="I457" i="2" s="1"/>
  <c r="I456" i="2" s="1"/>
  <c r="I455" i="2" s="1"/>
  <c r="I454" i="2" s="1"/>
  <c r="I453" i="2" s="1"/>
  <c r="I452" i="2" s="1"/>
  <c r="I451" i="2" s="1"/>
  <c r="I450" i="2" s="1"/>
  <c r="I449" i="2" s="1"/>
  <c r="I448" i="2" s="1"/>
  <c r="I447" i="2" s="1"/>
  <c r="I446" i="2" s="1"/>
  <c r="I445" i="2" s="1"/>
  <c r="I444" i="2" s="1"/>
  <c r="I443" i="2" s="1"/>
  <c r="I442" i="2" s="1"/>
  <c r="I441" i="2" s="1"/>
  <c r="I440" i="2" s="1"/>
  <c r="I439" i="2" s="1"/>
  <c r="I438" i="2" s="1"/>
  <c r="I437" i="2" s="1"/>
  <c r="I436" i="2" s="1"/>
  <c r="I435" i="2" s="1"/>
  <c r="I434" i="2" s="1"/>
  <c r="I433" i="2" s="1"/>
  <c r="I432" i="2" s="1"/>
  <c r="I431" i="2" s="1"/>
  <c r="I430" i="2" s="1"/>
  <c r="I429" i="2" s="1"/>
  <c r="I428" i="2" s="1"/>
  <c r="I427" i="2" s="1"/>
  <c r="I426" i="2" s="1"/>
  <c r="I425" i="2" s="1"/>
  <c r="I424" i="2" s="1"/>
  <c r="I423" i="2" s="1"/>
  <c r="I422" i="2" s="1"/>
  <c r="I421" i="2" s="1"/>
  <c r="I420" i="2" s="1"/>
  <c r="I419" i="2" s="1"/>
  <c r="I418" i="2" s="1"/>
  <c r="I417" i="2" s="1"/>
  <c r="I416" i="2" s="1"/>
  <c r="I415" i="2" s="1"/>
  <c r="I414" i="2" s="1"/>
  <c r="I413" i="2" s="1"/>
  <c r="I412" i="2" s="1"/>
  <c r="I411" i="2" s="1"/>
  <c r="I410" i="2" s="1"/>
  <c r="I409" i="2" s="1"/>
  <c r="I408" i="2" s="1"/>
  <c r="I407" i="2" s="1"/>
  <c r="I406" i="2" s="1"/>
  <c r="I405" i="2" s="1"/>
  <c r="I404" i="2" s="1"/>
  <c r="I403" i="2" s="1"/>
  <c r="I402" i="2" s="1"/>
  <c r="I401" i="2" s="1"/>
  <c r="I400" i="2" s="1"/>
  <c r="I399" i="2" s="1"/>
  <c r="I398" i="2" s="1"/>
  <c r="I397" i="2" s="1"/>
  <c r="I396" i="2" s="1"/>
  <c r="I395" i="2" s="1"/>
  <c r="I394" i="2" s="1"/>
  <c r="I393" i="2" s="1"/>
  <c r="I392" i="2" s="1"/>
  <c r="I391" i="2" s="1"/>
  <c r="I390" i="2" s="1"/>
  <c r="I389" i="2" s="1"/>
  <c r="I388" i="2" s="1"/>
  <c r="I387" i="2" s="1"/>
  <c r="I386" i="2" s="1"/>
  <c r="I385" i="2" s="1"/>
  <c r="I384" i="2" s="1"/>
  <c r="I383" i="2" s="1"/>
  <c r="I382" i="2" s="1"/>
  <c r="I381" i="2" s="1"/>
  <c r="I380" i="2" s="1"/>
  <c r="I379" i="2" s="1"/>
  <c r="I378" i="2" s="1"/>
  <c r="I377" i="2" s="1"/>
  <c r="I376" i="2" s="1"/>
  <c r="I375" i="2" s="1"/>
  <c r="I374" i="2" s="1"/>
  <c r="I373" i="2" s="1"/>
  <c r="I372" i="2" s="1"/>
  <c r="I371" i="2" s="1"/>
  <c r="I370" i="2" s="1"/>
  <c r="I369" i="2" s="1"/>
  <c r="I368" i="2" s="1"/>
  <c r="I367" i="2" s="1"/>
  <c r="I366" i="2" s="1"/>
  <c r="I365" i="2" s="1"/>
  <c r="I364" i="2" s="1"/>
  <c r="I363" i="2" s="1"/>
  <c r="I362" i="2" s="1"/>
  <c r="I361" i="2" s="1"/>
  <c r="I360" i="2" s="1"/>
  <c r="I359" i="2" s="1"/>
  <c r="I358" i="2" s="1"/>
  <c r="I357" i="2" s="1"/>
  <c r="I356" i="2" s="1"/>
  <c r="I355" i="2" s="1"/>
  <c r="I354" i="2" s="1"/>
  <c r="I353" i="2" s="1"/>
  <c r="I352" i="2" s="1"/>
  <c r="I351" i="2" s="1"/>
  <c r="I350" i="2" s="1"/>
  <c r="I349" i="2" s="1"/>
  <c r="I348" i="2" s="1"/>
  <c r="I347" i="2" s="1"/>
  <c r="I346" i="2" s="1"/>
  <c r="I345" i="2" s="1"/>
  <c r="I344" i="2" s="1"/>
  <c r="I343" i="2" s="1"/>
  <c r="I342" i="2" s="1"/>
  <c r="I341" i="2" s="1"/>
  <c r="I340" i="2" s="1"/>
  <c r="I339" i="2" s="1"/>
  <c r="I338" i="2" s="1"/>
  <c r="I337" i="2" s="1"/>
  <c r="I336" i="2" s="1"/>
  <c r="I335" i="2" s="1"/>
  <c r="I334" i="2" s="1"/>
  <c r="I333" i="2" s="1"/>
  <c r="I332" i="2" s="1"/>
  <c r="I331" i="2" s="1"/>
  <c r="I330" i="2" s="1"/>
  <c r="I329" i="2" s="1"/>
  <c r="I328" i="2" s="1"/>
  <c r="I327" i="2" s="1"/>
  <c r="I326" i="2" s="1"/>
  <c r="I325" i="2" s="1"/>
  <c r="I324" i="2" s="1"/>
  <c r="I323" i="2" s="1"/>
  <c r="I322" i="2" s="1"/>
  <c r="I321" i="2" s="1"/>
  <c r="I320" i="2" s="1"/>
  <c r="I319" i="2" s="1"/>
  <c r="I318" i="2" s="1"/>
  <c r="I317" i="2" s="1"/>
  <c r="I316" i="2" s="1"/>
  <c r="I315" i="2" s="1"/>
  <c r="I314" i="2" s="1"/>
  <c r="I313" i="2" s="1"/>
  <c r="I312" i="2" s="1"/>
  <c r="I311" i="2" s="1"/>
  <c r="I310" i="2" s="1"/>
  <c r="I309" i="2" s="1"/>
  <c r="I308" i="2" s="1"/>
  <c r="I307" i="2" s="1"/>
  <c r="I306" i="2" s="1"/>
  <c r="I305" i="2" s="1"/>
  <c r="I304" i="2" s="1"/>
  <c r="I303" i="2" s="1"/>
  <c r="I302" i="2" s="1"/>
  <c r="I301" i="2" s="1"/>
  <c r="I300" i="2" s="1"/>
  <c r="I299" i="2" s="1"/>
  <c r="I298" i="2" s="1"/>
  <c r="I297" i="2" s="1"/>
  <c r="I296" i="2" s="1"/>
  <c r="I295" i="2" s="1"/>
  <c r="I294" i="2" s="1"/>
  <c r="I293" i="2" s="1"/>
  <c r="I292" i="2" s="1"/>
  <c r="I291" i="2" s="1"/>
  <c r="I290" i="2" s="1"/>
  <c r="I289" i="2" s="1"/>
  <c r="I288" i="2" s="1"/>
  <c r="I287" i="2" s="1"/>
  <c r="I286" i="2" s="1"/>
  <c r="I285" i="2" s="1"/>
  <c r="I284" i="2" s="1"/>
  <c r="I283" i="2" s="1"/>
  <c r="I282" i="2" s="1"/>
  <c r="I281" i="2" s="1"/>
  <c r="I280" i="2" s="1"/>
  <c r="I279" i="2" s="1"/>
  <c r="I278" i="2" s="1"/>
  <c r="I277" i="2" s="1"/>
  <c r="I276" i="2" s="1"/>
  <c r="I275" i="2" s="1"/>
  <c r="I274" i="2" s="1"/>
  <c r="I273" i="2" s="1"/>
  <c r="I272" i="2" s="1"/>
  <c r="I271" i="2" s="1"/>
  <c r="I270" i="2" s="1"/>
  <c r="I269" i="2" s="1"/>
  <c r="I268" i="2" s="1"/>
  <c r="I267" i="2" s="1"/>
  <c r="I266" i="2" s="1"/>
  <c r="I265" i="2" s="1"/>
  <c r="I264" i="2" s="1"/>
  <c r="I263" i="2" s="1"/>
  <c r="I262" i="2" s="1"/>
  <c r="I261" i="2" s="1"/>
  <c r="I260" i="2" s="1"/>
  <c r="I259" i="2" s="1"/>
  <c r="I258" i="2" s="1"/>
  <c r="I257" i="2" s="1"/>
  <c r="I256" i="2" s="1"/>
  <c r="I255" i="2" s="1"/>
  <c r="I254" i="2" s="1"/>
  <c r="I253" i="2" s="1"/>
  <c r="I252" i="2" s="1"/>
  <c r="I251" i="2" s="1"/>
  <c r="I250" i="2" s="1"/>
  <c r="I249" i="2" s="1"/>
  <c r="I248" i="2" s="1"/>
  <c r="I247" i="2" s="1"/>
  <c r="I246" i="2" s="1"/>
  <c r="I245" i="2" s="1"/>
  <c r="I244" i="2" s="1"/>
  <c r="I243" i="2" s="1"/>
  <c r="I242" i="2" s="1"/>
  <c r="I241" i="2" s="1"/>
  <c r="I240" i="2" s="1"/>
  <c r="I239" i="2" s="1"/>
  <c r="I238" i="2" s="1"/>
  <c r="I237" i="2" s="1"/>
  <c r="I236" i="2" s="1"/>
  <c r="I235" i="2" s="1"/>
  <c r="I234" i="2" s="1"/>
  <c r="I233" i="2" s="1"/>
  <c r="I232" i="2" s="1"/>
  <c r="I231" i="2" s="1"/>
  <c r="I230" i="2" s="1"/>
  <c r="I229" i="2" s="1"/>
  <c r="I228" i="2" s="1"/>
  <c r="I227" i="2" s="1"/>
  <c r="I226" i="2" s="1"/>
  <c r="I225" i="2" s="1"/>
  <c r="I224" i="2" s="1"/>
  <c r="I223" i="2" s="1"/>
  <c r="I222" i="2" s="1"/>
  <c r="I221" i="2" s="1"/>
  <c r="I220" i="2" s="1"/>
  <c r="I219" i="2" s="1"/>
  <c r="I218" i="2" s="1"/>
  <c r="I217" i="2" s="1"/>
  <c r="I216" i="2" s="1"/>
  <c r="I215" i="2" s="1"/>
  <c r="I214" i="2" s="1"/>
  <c r="I213" i="2" s="1"/>
  <c r="I212" i="2" s="1"/>
  <c r="I211" i="2" s="1"/>
  <c r="I210" i="2" s="1"/>
  <c r="I209" i="2" s="1"/>
  <c r="I208" i="2" s="1"/>
  <c r="I207" i="2" s="1"/>
  <c r="I206" i="2" s="1"/>
  <c r="I205" i="2" s="1"/>
  <c r="I204" i="2" s="1"/>
  <c r="I203" i="2" s="1"/>
  <c r="I202" i="2" s="1"/>
  <c r="I201" i="2" s="1"/>
  <c r="I200" i="2" s="1"/>
  <c r="I199" i="2" s="1"/>
  <c r="I198" i="2" s="1"/>
  <c r="I197" i="2" s="1"/>
  <c r="I196" i="2" s="1"/>
  <c r="I195" i="2" s="1"/>
  <c r="I194" i="2" s="1"/>
  <c r="I193" i="2" s="1"/>
  <c r="I192" i="2" s="1"/>
  <c r="I191" i="2" s="1"/>
  <c r="I190" i="2" s="1"/>
  <c r="I189" i="2" s="1"/>
  <c r="I188" i="2" s="1"/>
  <c r="I187" i="2" s="1"/>
  <c r="I186" i="2" s="1"/>
  <c r="I185" i="2" s="1"/>
  <c r="I184" i="2" s="1"/>
  <c r="I183" i="2" s="1"/>
  <c r="I182" i="2" s="1"/>
  <c r="I181" i="2" s="1"/>
  <c r="I180" i="2" s="1"/>
  <c r="I179" i="2" s="1"/>
  <c r="I178" i="2" s="1"/>
  <c r="I177" i="2" s="1"/>
  <c r="I176" i="2" s="1"/>
  <c r="I175" i="2" s="1"/>
  <c r="I174" i="2" s="1"/>
  <c r="I173" i="2" s="1"/>
  <c r="I172" i="2" s="1"/>
  <c r="I171" i="2" s="1"/>
  <c r="I170" i="2" s="1"/>
  <c r="I169" i="2" s="1"/>
  <c r="I168" i="2" s="1"/>
  <c r="I167" i="2" s="1"/>
  <c r="I166" i="2" s="1"/>
  <c r="I165" i="2" s="1"/>
  <c r="I164" i="2" s="1"/>
  <c r="I163" i="2" s="1"/>
  <c r="I162" i="2" s="1"/>
  <c r="I161" i="2" s="1"/>
  <c r="I160" i="2" s="1"/>
  <c r="I159" i="2" s="1"/>
  <c r="I158" i="2" s="1"/>
  <c r="I157" i="2" s="1"/>
  <c r="I156" i="2" s="1"/>
  <c r="I155" i="2" s="1"/>
  <c r="I154" i="2" s="1"/>
  <c r="I153" i="2" s="1"/>
  <c r="I152" i="2" s="1"/>
  <c r="I151" i="2" s="1"/>
  <c r="I150" i="2" s="1"/>
  <c r="I149" i="2" s="1"/>
  <c r="I148" i="2" s="1"/>
  <c r="I147" i="2" s="1"/>
  <c r="I146" i="2" s="1"/>
  <c r="I145" i="2" s="1"/>
  <c r="I144" i="2" s="1"/>
  <c r="I143" i="2" s="1"/>
  <c r="I142" i="2" s="1"/>
  <c r="I141" i="2" s="1"/>
  <c r="I140" i="2" s="1"/>
  <c r="I139" i="2" s="1"/>
  <c r="I138" i="2" s="1"/>
  <c r="I137" i="2" s="1"/>
  <c r="I136" i="2" s="1"/>
  <c r="I135" i="2" s="1"/>
  <c r="I134" i="2" s="1"/>
  <c r="I133" i="2" s="1"/>
  <c r="I132" i="2" s="1"/>
  <c r="I131" i="2" s="1"/>
  <c r="I130" i="2" s="1"/>
  <c r="I129" i="2" s="1"/>
  <c r="I128" i="2" s="1"/>
  <c r="I127" i="2" s="1"/>
  <c r="I126" i="2" s="1"/>
  <c r="I125" i="2" s="1"/>
  <c r="I124" i="2" s="1"/>
  <c r="I123" i="2" s="1"/>
  <c r="I122" i="2" s="1"/>
  <c r="I121" i="2" s="1"/>
  <c r="I120" i="2" s="1"/>
  <c r="I119" i="2" s="1"/>
  <c r="I118" i="2" s="1"/>
  <c r="I117" i="2" s="1"/>
  <c r="I116" i="2" s="1"/>
  <c r="I115" i="2" s="1"/>
  <c r="I114" i="2" s="1"/>
  <c r="I113" i="2" s="1"/>
  <c r="I112" i="2" s="1"/>
  <c r="I111" i="2" s="1"/>
  <c r="I110" i="2" s="1"/>
  <c r="I109" i="2" s="1"/>
  <c r="I108" i="2" s="1"/>
  <c r="I107" i="2" s="1"/>
  <c r="I106" i="2" s="1"/>
  <c r="I105" i="2" s="1"/>
  <c r="I104" i="2" s="1"/>
  <c r="I103" i="2" s="1"/>
  <c r="I102" i="2" s="1"/>
  <c r="I101" i="2" s="1"/>
  <c r="I100" i="2" s="1"/>
  <c r="I99" i="2" s="1"/>
  <c r="I98" i="2" s="1"/>
  <c r="I97" i="2" s="1"/>
  <c r="I96" i="2" s="1"/>
  <c r="I95" i="2" s="1"/>
  <c r="I94" i="2" s="1"/>
  <c r="I93" i="2" s="1"/>
  <c r="I92" i="2" s="1"/>
  <c r="I91" i="2" s="1"/>
  <c r="I90" i="2" s="1"/>
  <c r="I89" i="2" s="1"/>
  <c r="I88" i="2" s="1"/>
  <c r="I87" i="2" s="1"/>
  <c r="I86" i="2" s="1"/>
  <c r="I85" i="2" s="1"/>
  <c r="I84" i="2" s="1"/>
  <c r="I83" i="2" s="1"/>
  <c r="I82" i="2" s="1"/>
  <c r="I81" i="2" s="1"/>
  <c r="I80" i="2" s="1"/>
  <c r="I79" i="2" s="1"/>
  <c r="I78" i="2" s="1"/>
  <c r="I77" i="2" s="1"/>
  <c r="I76" i="2" s="1"/>
  <c r="I75" i="2" s="1"/>
  <c r="I74" i="2" s="1"/>
  <c r="I73" i="2" s="1"/>
  <c r="I72" i="2" s="1"/>
  <c r="I71" i="2" s="1"/>
  <c r="I70" i="2" s="1"/>
  <c r="I69" i="2" s="1"/>
  <c r="I68" i="2" s="1"/>
  <c r="I67" i="2" s="1"/>
  <c r="I66" i="2" s="1"/>
  <c r="I65" i="2" s="1"/>
  <c r="I64" i="2" s="1"/>
  <c r="I63" i="2" s="1"/>
  <c r="I62" i="2" s="1"/>
  <c r="I61" i="2" s="1"/>
  <c r="I60" i="2" s="1"/>
  <c r="I59" i="2" s="1"/>
  <c r="I58" i="2" s="1"/>
  <c r="I57" i="2" s="1"/>
  <c r="I56" i="2" s="1"/>
  <c r="I55" i="2" s="1"/>
  <c r="I54" i="2" s="1"/>
  <c r="I53" i="2" s="1"/>
  <c r="I52" i="2" s="1"/>
  <c r="I51" i="2" s="1"/>
  <c r="I50" i="2" s="1"/>
  <c r="I49" i="2" s="1"/>
  <c r="I48" i="2" s="1"/>
  <c r="I47" i="2" s="1"/>
  <c r="I46" i="2" s="1"/>
  <c r="I45" i="2" s="1"/>
  <c r="I44" i="2" s="1"/>
  <c r="I43" i="2" s="1"/>
  <c r="I42" i="2" s="1"/>
  <c r="I41" i="2" s="1"/>
  <c r="I40" i="2" s="1"/>
  <c r="I39" i="2" s="1"/>
  <c r="I38" i="2" s="1"/>
  <c r="I37" i="2" s="1"/>
  <c r="I36" i="2" s="1"/>
  <c r="I35" i="2" s="1"/>
  <c r="I34" i="2" s="1"/>
  <c r="I33" i="2" s="1"/>
  <c r="H2532" i="2"/>
  <c r="H2531" i="2" s="1"/>
  <c r="H2530" i="2" s="1"/>
  <c r="H2529" i="2" s="1"/>
  <c r="H2528" i="2" s="1"/>
  <c r="H2527" i="2" s="1"/>
  <c r="H2526" i="2" s="1"/>
  <c r="H2525" i="2" s="1"/>
  <c r="H2524" i="2" s="1"/>
  <c r="H2523" i="2" s="1"/>
  <c r="H2522" i="2" s="1"/>
  <c r="H2521" i="2" s="1"/>
  <c r="H2520" i="2" s="1"/>
  <c r="H2519" i="2" s="1"/>
  <c r="H2518" i="2" s="1"/>
  <c r="H2517" i="2" s="1"/>
  <c r="H2516" i="2" s="1"/>
  <c r="H2515" i="2" s="1"/>
  <c r="H2514" i="2" s="1"/>
  <c r="H2513" i="2" s="1"/>
  <c r="H2512" i="2" s="1"/>
  <c r="H2511" i="2" s="1"/>
  <c r="H2510" i="2" s="1"/>
  <c r="H2509" i="2" s="1"/>
  <c r="H2508" i="2" s="1"/>
  <c r="H2507" i="2" s="1"/>
  <c r="H2506" i="2" s="1"/>
  <c r="H2505" i="2" s="1"/>
  <c r="H2504" i="2" s="1"/>
  <c r="H2503" i="2" s="1"/>
  <c r="H2502" i="2" s="1"/>
  <c r="H2501" i="2" s="1"/>
  <c r="H2500" i="2" s="1"/>
  <c r="H2499" i="2" s="1"/>
  <c r="H2498" i="2" s="1"/>
  <c r="H2497" i="2" s="1"/>
  <c r="H2496" i="2" s="1"/>
  <c r="H2495" i="2" s="1"/>
  <c r="H2494" i="2" s="1"/>
  <c r="H2493" i="2" s="1"/>
  <c r="H2492" i="2" s="1"/>
  <c r="H2491" i="2" s="1"/>
  <c r="H2490" i="2" s="1"/>
  <c r="H2489" i="2" s="1"/>
  <c r="H2488" i="2" s="1"/>
  <c r="H2487" i="2" s="1"/>
  <c r="H2486" i="2" s="1"/>
  <c r="H2485" i="2" s="1"/>
  <c r="H2484" i="2" s="1"/>
  <c r="H2483" i="2" s="1"/>
  <c r="H2482" i="2" s="1"/>
  <c r="H2481" i="2" s="1"/>
  <c r="H2480" i="2" s="1"/>
  <c r="H2479" i="2" s="1"/>
  <c r="H2478" i="2" s="1"/>
  <c r="H2477" i="2" s="1"/>
  <c r="H2476" i="2" s="1"/>
  <c r="H2475" i="2" s="1"/>
  <c r="H2474" i="2" s="1"/>
  <c r="H2473" i="2" s="1"/>
  <c r="H2472" i="2" s="1"/>
  <c r="H2471" i="2" s="1"/>
  <c r="H2470" i="2" s="1"/>
  <c r="H2469" i="2" s="1"/>
  <c r="H2468" i="2" s="1"/>
  <c r="H2467" i="2" s="1"/>
  <c r="H2466" i="2" s="1"/>
  <c r="H2465" i="2" s="1"/>
  <c r="H2464" i="2" s="1"/>
  <c r="H2463" i="2" s="1"/>
  <c r="H2462" i="2" s="1"/>
  <c r="H2461" i="2" s="1"/>
  <c r="H2460" i="2" s="1"/>
  <c r="H2459" i="2" s="1"/>
  <c r="H2458" i="2" s="1"/>
  <c r="H2457" i="2" s="1"/>
  <c r="H2456" i="2" s="1"/>
  <c r="H2455" i="2" s="1"/>
  <c r="H2454" i="2" s="1"/>
  <c r="H2453" i="2" s="1"/>
  <c r="H2452" i="2" s="1"/>
  <c r="H2451" i="2" s="1"/>
  <c r="H2450" i="2" s="1"/>
  <c r="H2449" i="2" s="1"/>
  <c r="H2448" i="2" s="1"/>
  <c r="H2447" i="2" s="1"/>
  <c r="H2446" i="2" s="1"/>
  <c r="H2445" i="2" s="1"/>
  <c r="H2444" i="2" s="1"/>
  <c r="H2443" i="2" s="1"/>
  <c r="H2442" i="2" s="1"/>
  <c r="H2441" i="2" s="1"/>
  <c r="H2440" i="2" s="1"/>
  <c r="H2439" i="2" s="1"/>
  <c r="H2438" i="2" s="1"/>
  <c r="H2437" i="2" s="1"/>
  <c r="H2436" i="2" s="1"/>
  <c r="H2435" i="2" s="1"/>
  <c r="H2434" i="2" s="1"/>
  <c r="H2433" i="2" s="1"/>
  <c r="H2432" i="2" s="1"/>
  <c r="H2431" i="2" s="1"/>
  <c r="H2430" i="2" s="1"/>
  <c r="H2429" i="2" s="1"/>
  <c r="H2428" i="2" s="1"/>
  <c r="H2427" i="2" s="1"/>
  <c r="H2426" i="2" s="1"/>
  <c r="H2425" i="2" s="1"/>
  <c r="H2424" i="2" s="1"/>
  <c r="H2423" i="2" s="1"/>
  <c r="H2422" i="2" s="1"/>
  <c r="H2421" i="2" s="1"/>
  <c r="H2420" i="2" s="1"/>
  <c r="H2419" i="2" s="1"/>
  <c r="H2418" i="2" s="1"/>
  <c r="H2417" i="2" s="1"/>
  <c r="H2416" i="2" s="1"/>
  <c r="H2415" i="2" s="1"/>
  <c r="H2414" i="2" s="1"/>
  <c r="H2413" i="2" s="1"/>
  <c r="H2412" i="2" s="1"/>
  <c r="H2411" i="2" s="1"/>
  <c r="H2410" i="2" s="1"/>
  <c r="H2409" i="2" s="1"/>
  <c r="H2408" i="2" s="1"/>
  <c r="H2407" i="2" s="1"/>
  <c r="H2406" i="2" s="1"/>
  <c r="H2405" i="2" s="1"/>
  <c r="H2404" i="2" s="1"/>
  <c r="H2403" i="2" s="1"/>
  <c r="H2402" i="2" s="1"/>
  <c r="H2401" i="2" s="1"/>
  <c r="H2400" i="2" s="1"/>
  <c r="H2399" i="2" s="1"/>
  <c r="H2398" i="2" s="1"/>
  <c r="H2397" i="2" s="1"/>
  <c r="H2396" i="2" s="1"/>
  <c r="H2395" i="2" s="1"/>
  <c r="H2394" i="2" s="1"/>
  <c r="H2393" i="2" s="1"/>
  <c r="H2392" i="2" s="1"/>
  <c r="H2391" i="2" s="1"/>
  <c r="H2390" i="2" s="1"/>
  <c r="H2389" i="2" s="1"/>
  <c r="H2388" i="2" s="1"/>
  <c r="H2387" i="2" s="1"/>
  <c r="H2386" i="2" s="1"/>
  <c r="H2385" i="2" s="1"/>
  <c r="H2384" i="2" s="1"/>
  <c r="H2383" i="2" s="1"/>
  <c r="H2382" i="2" s="1"/>
  <c r="H2381" i="2" s="1"/>
  <c r="H2380" i="2" s="1"/>
  <c r="H2379" i="2" s="1"/>
  <c r="H2378" i="2" s="1"/>
  <c r="H2377" i="2" s="1"/>
  <c r="H2376" i="2" s="1"/>
  <c r="H2375" i="2" s="1"/>
  <c r="H2374" i="2" s="1"/>
  <c r="H2373" i="2" s="1"/>
  <c r="H2372" i="2" s="1"/>
  <c r="H2371" i="2" s="1"/>
  <c r="H2370" i="2" s="1"/>
  <c r="H2369" i="2" s="1"/>
  <c r="H2368" i="2" s="1"/>
  <c r="H2367" i="2" s="1"/>
  <c r="H2366" i="2" s="1"/>
  <c r="H2365" i="2" s="1"/>
  <c r="H2364" i="2" s="1"/>
  <c r="H2363" i="2" s="1"/>
  <c r="H2362" i="2" s="1"/>
  <c r="H2361" i="2" s="1"/>
  <c r="H2360" i="2" s="1"/>
  <c r="H2359" i="2" s="1"/>
  <c r="H2358" i="2" s="1"/>
  <c r="H2357" i="2" s="1"/>
  <c r="H2356" i="2" s="1"/>
  <c r="H2355" i="2" s="1"/>
  <c r="H2354" i="2" s="1"/>
  <c r="H2353" i="2" s="1"/>
  <c r="H2352" i="2" s="1"/>
  <c r="H2351" i="2" s="1"/>
  <c r="H2350" i="2" s="1"/>
  <c r="H2349" i="2" s="1"/>
  <c r="H2348" i="2" s="1"/>
  <c r="H2347" i="2" s="1"/>
  <c r="H2346" i="2" s="1"/>
  <c r="H2345" i="2" s="1"/>
  <c r="H2344" i="2" s="1"/>
  <c r="H2343" i="2" s="1"/>
  <c r="H2342" i="2" s="1"/>
  <c r="H2341" i="2" s="1"/>
  <c r="H2340" i="2" s="1"/>
  <c r="H2339" i="2" s="1"/>
  <c r="H2338" i="2" s="1"/>
  <c r="H2337" i="2" s="1"/>
  <c r="H2336" i="2" s="1"/>
  <c r="H2335" i="2" s="1"/>
  <c r="H2334" i="2" s="1"/>
  <c r="H2333" i="2" s="1"/>
  <c r="H2332" i="2" s="1"/>
  <c r="H2331" i="2" s="1"/>
  <c r="H2330" i="2" s="1"/>
  <c r="H2329" i="2" s="1"/>
  <c r="H2328" i="2" s="1"/>
  <c r="H2327" i="2" s="1"/>
  <c r="H2326" i="2" s="1"/>
  <c r="H2325" i="2" s="1"/>
  <c r="H2324" i="2" s="1"/>
  <c r="H2323" i="2" s="1"/>
  <c r="H2322" i="2" s="1"/>
  <c r="H2321" i="2" s="1"/>
  <c r="H2320" i="2" s="1"/>
  <c r="H2319" i="2" s="1"/>
  <c r="H2318" i="2" s="1"/>
  <c r="H2317" i="2" s="1"/>
  <c r="H2316" i="2" s="1"/>
  <c r="H2315" i="2" s="1"/>
  <c r="H2314" i="2" s="1"/>
  <c r="H2313" i="2" s="1"/>
  <c r="H2312" i="2" s="1"/>
  <c r="H2311" i="2" s="1"/>
  <c r="H2310" i="2" s="1"/>
  <c r="H2309" i="2" s="1"/>
  <c r="H2308" i="2" s="1"/>
  <c r="H2307" i="2" s="1"/>
  <c r="H2306" i="2" s="1"/>
  <c r="H2305" i="2" s="1"/>
  <c r="H2304" i="2" s="1"/>
  <c r="H2303" i="2" s="1"/>
  <c r="H2302" i="2" s="1"/>
  <c r="H2301" i="2" s="1"/>
  <c r="H2300" i="2" s="1"/>
  <c r="H2299" i="2" s="1"/>
  <c r="H2298" i="2" s="1"/>
  <c r="H2297" i="2" s="1"/>
  <c r="H2296" i="2" s="1"/>
  <c r="H2295" i="2" s="1"/>
  <c r="H2294" i="2" s="1"/>
  <c r="H2293" i="2" s="1"/>
  <c r="H2292" i="2" s="1"/>
  <c r="H2291" i="2" s="1"/>
  <c r="H2290" i="2" s="1"/>
  <c r="H2289" i="2" s="1"/>
  <c r="H2288" i="2" s="1"/>
  <c r="H2287" i="2" s="1"/>
  <c r="H2286" i="2" s="1"/>
  <c r="H2285" i="2" s="1"/>
  <c r="H2284" i="2" s="1"/>
  <c r="H2283" i="2" s="1"/>
  <c r="H2282" i="2" s="1"/>
  <c r="H2281" i="2" s="1"/>
  <c r="H2280" i="2" s="1"/>
  <c r="H2279" i="2" s="1"/>
  <c r="H2278" i="2" s="1"/>
  <c r="H2277" i="2" s="1"/>
  <c r="H2276" i="2" s="1"/>
  <c r="H2275" i="2" s="1"/>
  <c r="H2274" i="2" s="1"/>
  <c r="H2273" i="2" s="1"/>
  <c r="H2272" i="2" s="1"/>
  <c r="H2271" i="2" s="1"/>
  <c r="H2270" i="2" s="1"/>
  <c r="H2269" i="2" s="1"/>
  <c r="H2268" i="2" s="1"/>
  <c r="H2267" i="2" s="1"/>
  <c r="H2266" i="2" s="1"/>
  <c r="H2265" i="2" s="1"/>
  <c r="H2264" i="2" s="1"/>
  <c r="H2263" i="2" s="1"/>
  <c r="H2262" i="2" s="1"/>
  <c r="H2261" i="2" s="1"/>
  <c r="H2260" i="2" s="1"/>
  <c r="H2259" i="2" s="1"/>
  <c r="H2258" i="2" s="1"/>
  <c r="H2257" i="2" s="1"/>
  <c r="H2256" i="2" s="1"/>
  <c r="H2255" i="2" s="1"/>
  <c r="H2254" i="2" s="1"/>
  <c r="H2253" i="2" s="1"/>
  <c r="H2252" i="2" s="1"/>
  <c r="H2251" i="2" s="1"/>
  <c r="H2250" i="2" s="1"/>
  <c r="H2249" i="2" s="1"/>
  <c r="H2248" i="2" s="1"/>
  <c r="H2247" i="2" s="1"/>
  <c r="H2246" i="2" s="1"/>
  <c r="H2245" i="2" s="1"/>
  <c r="H2244" i="2" s="1"/>
  <c r="H2243" i="2" s="1"/>
  <c r="H2242" i="2" s="1"/>
  <c r="H2241" i="2" s="1"/>
  <c r="H2240" i="2" s="1"/>
  <c r="H2239" i="2" s="1"/>
  <c r="H2238" i="2" s="1"/>
  <c r="H2237" i="2" s="1"/>
  <c r="H2236" i="2" s="1"/>
  <c r="H2235" i="2" s="1"/>
  <c r="H2234" i="2" s="1"/>
  <c r="H2233" i="2" s="1"/>
  <c r="H2232" i="2" s="1"/>
  <c r="H2231" i="2" s="1"/>
  <c r="H2230" i="2" s="1"/>
  <c r="H2229" i="2" s="1"/>
  <c r="H2228" i="2" s="1"/>
  <c r="H2227" i="2" s="1"/>
  <c r="H2226" i="2" s="1"/>
  <c r="H2225" i="2" s="1"/>
  <c r="H2224" i="2" s="1"/>
  <c r="H2223" i="2" s="1"/>
  <c r="H2222" i="2" s="1"/>
  <c r="H2221" i="2" s="1"/>
  <c r="H2220" i="2" s="1"/>
  <c r="H2219" i="2" s="1"/>
  <c r="H2218" i="2" s="1"/>
  <c r="H2217" i="2" s="1"/>
  <c r="H2216" i="2" s="1"/>
  <c r="H2215" i="2" s="1"/>
  <c r="H2214" i="2" s="1"/>
  <c r="H2213" i="2" s="1"/>
  <c r="H2212" i="2" s="1"/>
  <c r="H2211" i="2" s="1"/>
  <c r="H2210" i="2" s="1"/>
  <c r="H2209" i="2" s="1"/>
  <c r="H2208" i="2" s="1"/>
  <c r="H2207" i="2" s="1"/>
  <c r="H2206" i="2" s="1"/>
  <c r="H2205" i="2" s="1"/>
  <c r="H2204" i="2" s="1"/>
  <c r="H2203" i="2" s="1"/>
  <c r="H2202" i="2" s="1"/>
  <c r="H2201" i="2" s="1"/>
  <c r="H2200" i="2" s="1"/>
  <c r="H2199" i="2" s="1"/>
  <c r="H2198" i="2" s="1"/>
  <c r="H2197" i="2" s="1"/>
  <c r="H2196" i="2" s="1"/>
  <c r="H2195" i="2" s="1"/>
  <c r="H2194" i="2" s="1"/>
  <c r="H2193" i="2" s="1"/>
  <c r="H2192" i="2" s="1"/>
  <c r="H2191" i="2" s="1"/>
  <c r="H2190" i="2" s="1"/>
  <c r="H2189" i="2" s="1"/>
  <c r="H2188" i="2" s="1"/>
  <c r="H2187" i="2" s="1"/>
  <c r="H2186" i="2" s="1"/>
  <c r="H2185" i="2" s="1"/>
  <c r="H2184" i="2" s="1"/>
  <c r="H2183" i="2" s="1"/>
  <c r="H2182" i="2" s="1"/>
  <c r="H2181" i="2" s="1"/>
  <c r="H2180" i="2" s="1"/>
  <c r="H2179" i="2" s="1"/>
  <c r="H2178" i="2" s="1"/>
  <c r="H2177" i="2" s="1"/>
  <c r="H2176" i="2" s="1"/>
  <c r="H2175" i="2" s="1"/>
  <c r="H2174" i="2" s="1"/>
  <c r="H2173" i="2" s="1"/>
  <c r="H2172" i="2" s="1"/>
  <c r="H2171" i="2" s="1"/>
  <c r="H2170" i="2" s="1"/>
  <c r="H2169" i="2" s="1"/>
  <c r="H2168" i="2" s="1"/>
  <c r="H2167" i="2" s="1"/>
  <c r="H2166" i="2" s="1"/>
  <c r="H2165" i="2" s="1"/>
  <c r="H2164" i="2" s="1"/>
  <c r="H2163" i="2" s="1"/>
  <c r="H2162" i="2" s="1"/>
  <c r="H2161" i="2" s="1"/>
  <c r="H2160" i="2" s="1"/>
  <c r="H2159" i="2" s="1"/>
  <c r="H2158" i="2" s="1"/>
  <c r="H2157" i="2" s="1"/>
  <c r="H2156" i="2" s="1"/>
  <c r="H2155" i="2" s="1"/>
  <c r="H2154" i="2" s="1"/>
  <c r="H2153" i="2" s="1"/>
  <c r="H2152" i="2" s="1"/>
  <c r="H2151" i="2" s="1"/>
  <c r="H2150" i="2" s="1"/>
  <c r="H2149" i="2" s="1"/>
  <c r="H2148" i="2" s="1"/>
  <c r="H2147" i="2" s="1"/>
  <c r="H2146" i="2" s="1"/>
  <c r="H2145" i="2" s="1"/>
  <c r="H2144" i="2" s="1"/>
  <c r="H2143" i="2" s="1"/>
  <c r="H2142" i="2" s="1"/>
  <c r="H2141" i="2" s="1"/>
  <c r="H2140" i="2" s="1"/>
  <c r="H2139" i="2" s="1"/>
  <c r="H2138" i="2" s="1"/>
  <c r="H2137" i="2" s="1"/>
  <c r="H2136" i="2" s="1"/>
  <c r="H2135" i="2" s="1"/>
  <c r="H2134" i="2" s="1"/>
  <c r="H2133" i="2" s="1"/>
  <c r="H2132" i="2" s="1"/>
  <c r="H2131" i="2" s="1"/>
  <c r="H2130" i="2" s="1"/>
  <c r="H2129" i="2" s="1"/>
  <c r="H2128" i="2" s="1"/>
  <c r="H2127" i="2" s="1"/>
  <c r="H2126" i="2" s="1"/>
  <c r="H2125" i="2" s="1"/>
  <c r="H2124" i="2" s="1"/>
  <c r="H2123" i="2" s="1"/>
  <c r="H2122" i="2" s="1"/>
  <c r="H2121" i="2" s="1"/>
  <c r="H2120" i="2" s="1"/>
  <c r="H2119" i="2" s="1"/>
  <c r="H2118" i="2" s="1"/>
  <c r="H2117" i="2" s="1"/>
  <c r="H2116" i="2" s="1"/>
  <c r="H2115" i="2" s="1"/>
  <c r="H2114" i="2" s="1"/>
  <c r="H2113" i="2" s="1"/>
  <c r="H2112" i="2" s="1"/>
  <c r="H2111" i="2" s="1"/>
  <c r="H2110" i="2" s="1"/>
  <c r="H2109" i="2" s="1"/>
  <c r="H2108" i="2" s="1"/>
  <c r="H2107" i="2" s="1"/>
  <c r="H2106" i="2" s="1"/>
  <c r="H2105" i="2" s="1"/>
  <c r="H2104" i="2" s="1"/>
  <c r="H2103" i="2" s="1"/>
  <c r="H2102" i="2" s="1"/>
  <c r="H2101" i="2" s="1"/>
  <c r="H2100" i="2" s="1"/>
  <c r="H2099" i="2" s="1"/>
  <c r="H2098" i="2" s="1"/>
  <c r="H2097" i="2" s="1"/>
  <c r="H2096" i="2" s="1"/>
  <c r="H2095" i="2" s="1"/>
  <c r="H2094" i="2" s="1"/>
  <c r="H2093" i="2" s="1"/>
  <c r="H2092" i="2" s="1"/>
  <c r="H2091" i="2" s="1"/>
  <c r="H2090" i="2" s="1"/>
  <c r="H2089" i="2" s="1"/>
  <c r="H2088" i="2" s="1"/>
  <c r="H2087" i="2" s="1"/>
  <c r="H2086" i="2" s="1"/>
  <c r="H2085" i="2" s="1"/>
  <c r="H2084" i="2" s="1"/>
  <c r="H2083" i="2" s="1"/>
  <c r="H2082" i="2" s="1"/>
  <c r="H2081" i="2" s="1"/>
  <c r="H2080" i="2" s="1"/>
  <c r="H2079" i="2" s="1"/>
  <c r="H2078" i="2" s="1"/>
  <c r="H2077" i="2" s="1"/>
  <c r="H2076" i="2" s="1"/>
  <c r="H2075" i="2" s="1"/>
  <c r="H2074" i="2" s="1"/>
  <c r="H2073" i="2" s="1"/>
  <c r="H2072" i="2" s="1"/>
  <c r="H2071" i="2" s="1"/>
  <c r="H2070" i="2" s="1"/>
  <c r="H2069" i="2" s="1"/>
  <c r="H2068" i="2" s="1"/>
  <c r="H2067" i="2" s="1"/>
  <c r="H2066" i="2" s="1"/>
  <c r="H2065" i="2" s="1"/>
  <c r="H2064" i="2" s="1"/>
  <c r="H2063" i="2" s="1"/>
  <c r="H2062" i="2" s="1"/>
  <c r="H2061" i="2" s="1"/>
  <c r="H2060" i="2" s="1"/>
  <c r="H2059" i="2" s="1"/>
  <c r="H2058" i="2" s="1"/>
  <c r="H2057" i="2" s="1"/>
  <c r="H2056" i="2" s="1"/>
  <c r="H2055" i="2" s="1"/>
  <c r="H2054" i="2" s="1"/>
  <c r="H2053" i="2" s="1"/>
  <c r="H2052" i="2" s="1"/>
  <c r="H2051" i="2" s="1"/>
  <c r="H2050" i="2" s="1"/>
  <c r="H2049" i="2" s="1"/>
  <c r="H2048" i="2" s="1"/>
  <c r="H2047" i="2" s="1"/>
  <c r="H2046" i="2" s="1"/>
  <c r="H2045" i="2" s="1"/>
  <c r="H2044" i="2" s="1"/>
  <c r="H2043" i="2" s="1"/>
  <c r="H2042" i="2" s="1"/>
  <c r="H2041" i="2" s="1"/>
  <c r="H2040" i="2" s="1"/>
  <c r="H2039" i="2" s="1"/>
  <c r="H2038" i="2" s="1"/>
  <c r="H2037" i="2" s="1"/>
  <c r="H2036" i="2" s="1"/>
  <c r="H2035" i="2" s="1"/>
  <c r="H2034" i="2" s="1"/>
  <c r="H2033" i="2" s="1"/>
  <c r="H2032" i="2" s="1"/>
  <c r="H2031" i="2" s="1"/>
  <c r="H2030" i="2" s="1"/>
  <c r="H2029" i="2" s="1"/>
  <c r="H2028" i="2" s="1"/>
  <c r="H2027" i="2" s="1"/>
  <c r="H2026" i="2" s="1"/>
  <c r="H2025" i="2" s="1"/>
  <c r="H2024" i="2" s="1"/>
  <c r="H2023" i="2" s="1"/>
  <c r="H2022" i="2" s="1"/>
  <c r="H2021" i="2" s="1"/>
  <c r="H2020" i="2" s="1"/>
  <c r="H2019" i="2" s="1"/>
  <c r="H2018" i="2" s="1"/>
  <c r="H2017" i="2" s="1"/>
  <c r="H2016" i="2" s="1"/>
  <c r="H2015" i="2" s="1"/>
  <c r="H2014" i="2" s="1"/>
  <c r="H2013" i="2" s="1"/>
  <c r="H2012" i="2" s="1"/>
  <c r="H2011" i="2" s="1"/>
  <c r="H2010" i="2" s="1"/>
  <c r="H2009" i="2" s="1"/>
  <c r="H2008" i="2" s="1"/>
  <c r="H2007" i="2" s="1"/>
  <c r="H2006" i="2" s="1"/>
  <c r="H2005" i="2" s="1"/>
  <c r="H2004" i="2" s="1"/>
  <c r="H2003" i="2" s="1"/>
  <c r="H2002" i="2" s="1"/>
  <c r="H2001" i="2" s="1"/>
  <c r="H2000" i="2" s="1"/>
  <c r="H1999" i="2" s="1"/>
  <c r="H1998" i="2" s="1"/>
  <c r="H1997" i="2" s="1"/>
  <c r="H1996" i="2" s="1"/>
  <c r="H1995" i="2" s="1"/>
  <c r="H1994" i="2" s="1"/>
  <c r="H1993" i="2" s="1"/>
  <c r="H1992" i="2" s="1"/>
  <c r="H1991" i="2" s="1"/>
  <c r="H1990" i="2" s="1"/>
  <c r="H1989" i="2" s="1"/>
  <c r="H1988" i="2" s="1"/>
  <c r="H1987" i="2" s="1"/>
  <c r="H1986" i="2" s="1"/>
  <c r="H1985" i="2" s="1"/>
  <c r="H1984" i="2" s="1"/>
  <c r="H1983" i="2" s="1"/>
  <c r="H1982" i="2" s="1"/>
  <c r="H1981" i="2" s="1"/>
  <c r="H1980" i="2" s="1"/>
  <c r="H1979" i="2" s="1"/>
  <c r="H1978" i="2" s="1"/>
  <c r="H1977" i="2" s="1"/>
  <c r="H1976" i="2" s="1"/>
  <c r="H1975" i="2" s="1"/>
  <c r="H1974" i="2" s="1"/>
  <c r="H1973" i="2" s="1"/>
  <c r="H1972" i="2" s="1"/>
  <c r="H1971" i="2" s="1"/>
  <c r="H1970" i="2" s="1"/>
  <c r="H1969" i="2" s="1"/>
  <c r="H1968" i="2" s="1"/>
  <c r="H1967" i="2" s="1"/>
  <c r="H1966" i="2" s="1"/>
  <c r="H1965" i="2" s="1"/>
  <c r="H1964" i="2" s="1"/>
  <c r="H1963" i="2" s="1"/>
  <c r="H1962" i="2" s="1"/>
  <c r="H1961" i="2" s="1"/>
  <c r="H1960" i="2" s="1"/>
  <c r="H1959" i="2" s="1"/>
  <c r="H1958" i="2" s="1"/>
  <c r="H1957" i="2" s="1"/>
  <c r="H1956" i="2" s="1"/>
  <c r="H1955" i="2" s="1"/>
  <c r="H1954" i="2" s="1"/>
  <c r="H1953" i="2" s="1"/>
  <c r="H1952" i="2" s="1"/>
  <c r="H1951" i="2" s="1"/>
  <c r="H1950" i="2" s="1"/>
  <c r="H1949" i="2" s="1"/>
  <c r="H1948" i="2" s="1"/>
  <c r="H1947" i="2" s="1"/>
  <c r="H1946" i="2" s="1"/>
  <c r="H1945" i="2" s="1"/>
  <c r="H1944" i="2" s="1"/>
  <c r="H1943" i="2" s="1"/>
  <c r="H1942" i="2" s="1"/>
  <c r="H1941" i="2" s="1"/>
  <c r="H1940" i="2" s="1"/>
  <c r="H1939" i="2" s="1"/>
  <c r="H1938" i="2" s="1"/>
  <c r="H1937" i="2" s="1"/>
  <c r="H1936" i="2" s="1"/>
  <c r="H1935" i="2" s="1"/>
  <c r="H1934" i="2" s="1"/>
  <c r="H1933" i="2" s="1"/>
  <c r="H1932" i="2" s="1"/>
  <c r="H1931" i="2" s="1"/>
  <c r="H1930" i="2" s="1"/>
  <c r="H1929" i="2" s="1"/>
  <c r="H1928" i="2" s="1"/>
  <c r="H1927" i="2" s="1"/>
  <c r="H1926" i="2" s="1"/>
  <c r="H1925" i="2" s="1"/>
  <c r="H1924" i="2" s="1"/>
  <c r="H1923" i="2" s="1"/>
  <c r="H1922" i="2" s="1"/>
  <c r="H1921" i="2" s="1"/>
  <c r="H1920" i="2" s="1"/>
  <c r="H1919" i="2" s="1"/>
  <c r="H1918" i="2" s="1"/>
  <c r="H1917" i="2" s="1"/>
  <c r="H1916" i="2" s="1"/>
  <c r="H1915" i="2" s="1"/>
  <c r="H1914" i="2" s="1"/>
  <c r="H1913" i="2" s="1"/>
  <c r="H1912" i="2" s="1"/>
  <c r="H1911" i="2" s="1"/>
  <c r="H1910" i="2" s="1"/>
  <c r="H1909" i="2" s="1"/>
  <c r="H1908" i="2" s="1"/>
  <c r="H1907" i="2" s="1"/>
  <c r="H1906" i="2" s="1"/>
  <c r="H1905" i="2" s="1"/>
  <c r="H1904" i="2" s="1"/>
  <c r="H1903" i="2" s="1"/>
  <c r="H1902" i="2" s="1"/>
  <c r="H1901" i="2" s="1"/>
  <c r="H1900" i="2" s="1"/>
  <c r="H1899" i="2" s="1"/>
  <c r="H1898" i="2" s="1"/>
  <c r="H1897" i="2" s="1"/>
  <c r="H1896" i="2" s="1"/>
  <c r="H1895" i="2" s="1"/>
  <c r="H1894" i="2" s="1"/>
  <c r="H1893" i="2" s="1"/>
  <c r="H1892" i="2" s="1"/>
  <c r="H1891" i="2" s="1"/>
  <c r="H1890" i="2" s="1"/>
  <c r="H1889" i="2" s="1"/>
  <c r="H1888" i="2" s="1"/>
  <c r="H1887" i="2" s="1"/>
  <c r="H1886" i="2" s="1"/>
  <c r="H1885" i="2" s="1"/>
  <c r="H1884" i="2" s="1"/>
  <c r="H1883" i="2" s="1"/>
  <c r="H1882" i="2" s="1"/>
  <c r="H1881" i="2" s="1"/>
  <c r="H1880" i="2" s="1"/>
  <c r="H1879" i="2" s="1"/>
  <c r="H1878" i="2" s="1"/>
  <c r="H1877" i="2" s="1"/>
  <c r="H1876" i="2" s="1"/>
  <c r="H1875" i="2" s="1"/>
  <c r="H1874" i="2" s="1"/>
  <c r="H1873" i="2" s="1"/>
  <c r="H1872" i="2" s="1"/>
  <c r="H1871" i="2" s="1"/>
  <c r="H1870" i="2" s="1"/>
  <c r="H1869" i="2" s="1"/>
  <c r="H1868" i="2" s="1"/>
  <c r="H1867" i="2" s="1"/>
  <c r="H1866" i="2" s="1"/>
  <c r="H1865" i="2" s="1"/>
  <c r="H1864" i="2" s="1"/>
  <c r="H1863" i="2" s="1"/>
  <c r="H1862" i="2" s="1"/>
  <c r="H1861" i="2" s="1"/>
  <c r="H1860" i="2" s="1"/>
  <c r="H1859" i="2" s="1"/>
  <c r="H1858" i="2" s="1"/>
  <c r="H1857" i="2" s="1"/>
  <c r="H1856" i="2" s="1"/>
  <c r="H1855" i="2" s="1"/>
  <c r="H1854" i="2" s="1"/>
  <c r="H1853" i="2" s="1"/>
  <c r="H1852" i="2" s="1"/>
  <c r="H1851" i="2" s="1"/>
  <c r="H1850" i="2" s="1"/>
  <c r="H1849" i="2" s="1"/>
  <c r="H1848" i="2" s="1"/>
  <c r="H1847" i="2" s="1"/>
  <c r="H1846" i="2" s="1"/>
  <c r="H1845" i="2" s="1"/>
  <c r="H1844" i="2" s="1"/>
  <c r="H1843" i="2" s="1"/>
  <c r="H1842" i="2" s="1"/>
  <c r="H1841" i="2" s="1"/>
  <c r="H1840" i="2" s="1"/>
  <c r="H1839" i="2" s="1"/>
  <c r="H1838" i="2" s="1"/>
  <c r="H1837" i="2" s="1"/>
  <c r="H1836" i="2" s="1"/>
  <c r="H1835" i="2" s="1"/>
  <c r="H1834" i="2" s="1"/>
  <c r="H1833" i="2" s="1"/>
  <c r="H1832" i="2" s="1"/>
  <c r="H1831" i="2" s="1"/>
  <c r="H1830" i="2" s="1"/>
  <c r="H1829" i="2" s="1"/>
  <c r="H1828" i="2" s="1"/>
  <c r="H1827" i="2" s="1"/>
  <c r="H1826" i="2" s="1"/>
  <c r="H1825" i="2" s="1"/>
  <c r="H1824" i="2" s="1"/>
  <c r="H1823" i="2" s="1"/>
  <c r="H1822" i="2" s="1"/>
  <c r="H1821" i="2" s="1"/>
  <c r="H1820" i="2" s="1"/>
  <c r="H1819" i="2" s="1"/>
  <c r="H1818" i="2" s="1"/>
  <c r="H1817" i="2" s="1"/>
  <c r="H1816" i="2" s="1"/>
  <c r="H1815" i="2" s="1"/>
  <c r="H1814" i="2" s="1"/>
  <c r="H1813" i="2" s="1"/>
  <c r="H1812" i="2" s="1"/>
  <c r="H1811" i="2" s="1"/>
  <c r="H1810" i="2" s="1"/>
  <c r="H1809" i="2" s="1"/>
  <c r="H1808" i="2" s="1"/>
  <c r="H1807" i="2" s="1"/>
  <c r="H1806" i="2" s="1"/>
  <c r="H1805" i="2" s="1"/>
  <c r="H1804" i="2" s="1"/>
  <c r="H1803" i="2" s="1"/>
  <c r="H1802" i="2" s="1"/>
  <c r="H1801" i="2" s="1"/>
  <c r="H1800" i="2" s="1"/>
  <c r="H1799" i="2" s="1"/>
  <c r="H1798" i="2" s="1"/>
  <c r="H1797" i="2" s="1"/>
  <c r="H1796" i="2" s="1"/>
  <c r="H1795" i="2" s="1"/>
  <c r="H1794" i="2" s="1"/>
  <c r="H1793" i="2" s="1"/>
  <c r="H1792" i="2" s="1"/>
  <c r="H1791" i="2" s="1"/>
  <c r="H1790" i="2" s="1"/>
  <c r="H1789" i="2" s="1"/>
  <c r="H1788" i="2" s="1"/>
  <c r="H1787" i="2" s="1"/>
  <c r="H1786" i="2" s="1"/>
  <c r="H1785" i="2" s="1"/>
  <c r="H1784" i="2" s="1"/>
  <c r="H1783" i="2" s="1"/>
  <c r="H1782" i="2" s="1"/>
  <c r="H1781" i="2" s="1"/>
  <c r="H1780" i="2" s="1"/>
  <c r="H1779" i="2" s="1"/>
  <c r="H1778" i="2" s="1"/>
  <c r="H1777" i="2" s="1"/>
  <c r="H1776" i="2" s="1"/>
  <c r="H1775" i="2" s="1"/>
  <c r="H1774" i="2" s="1"/>
  <c r="H1773" i="2" s="1"/>
  <c r="H1772" i="2" s="1"/>
  <c r="H1771" i="2" s="1"/>
  <c r="H1770" i="2" s="1"/>
  <c r="H1769" i="2" s="1"/>
  <c r="H1768" i="2" s="1"/>
  <c r="H1767" i="2" s="1"/>
  <c r="H1766" i="2" s="1"/>
  <c r="H1765" i="2" s="1"/>
  <c r="H1764" i="2" s="1"/>
  <c r="H1763" i="2" s="1"/>
  <c r="H1762" i="2" s="1"/>
  <c r="H1761" i="2" s="1"/>
  <c r="H1760" i="2" s="1"/>
  <c r="H1759" i="2" s="1"/>
  <c r="H1758" i="2" s="1"/>
  <c r="H1757" i="2" s="1"/>
  <c r="H1756" i="2" s="1"/>
  <c r="H1755" i="2" s="1"/>
  <c r="H1754" i="2" s="1"/>
  <c r="H1753" i="2" s="1"/>
  <c r="H1752" i="2" s="1"/>
  <c r="H1751" i="2" s="1"/>
  <c r="H1750" i="2" s="1"/>
  <c r="H1749" i="2" s="1"/>
  <c r="H1748" i="2" s="1"/>
  <c r="H1747" i="2" s="1"/>
  <c r="H1746" i="2" s="1"/>
  <c r="H1745" i="2" s="1"/>
  <c r="H1744" i="2" s="1"/>
  <c r="H1743" i="2" s="1"/>
  <c r="H1742" i="2" s="1"/>
  <c r="H1741" i="2" s="1"/>
  <c r="H1740" i="2" s="1"/>
  <c r="H1739" i="2" s="1"/>
  <c r="H1738" i="2" s="1"/>
  <c r="H1737" i="2" s="1"/>
  <c r="H1736" i="2" s="1"/>
  <c r="H1735" i="2" s="1"/>
  <c r="H1734" i="2" s="1"/>
  <c r="H1733" i="2" s="1"/>
  <c r="H1732" i="2" s="1"/>
  <c r="H1731" i="2" s="1"/>
  <c r="H1730" i="2" s="1"/>
  <c r="H1729" i="2" s="1"/>
  <c r="H1728" i="2" s="1"/>
  <c r="H1727" i="2" s="1"/>
  <c r="H1726" i="2" s="1"/>
  <c r="H1725" i="2" s="1"/>
  <c r="H1724" i="2" s="1"/>
  <c r="H1723" i="2" s="1"/>
  <c r="H1722" i="2" s="1"/>
  <c r="H1721" i="2" s="1"/>
  <c r="H1720" i="2" s="1"/>
  <c r="H1719" i="2" s="1"/>
  <c r="H1718" i="2" s="1"/>
  <c r="H1717" i="2" s="1"/>
  <c r="H1716" i="2" s="1"/>
  <c r="H1715" i="2" s="1"/>
  <c r="H1714" i="2" s="1"/>
  <c r="H1713" i="2" s="1"/>
  <c r="H1712" i="2" s="1"/>
  <c r="H1711" i="2" s="1"/>
  <c r="H1710" i="2" s="1"/>
  <c r="H1709" i="2" s="1"/>
  <c r="H1708" i="2" s="1"/>
  <c r="H1707" i="2" s="1"/>
  <c r="H1706" i="2" s="1"/>
  <c r="H1705" i="2" s="1"/>
  <c r="H1704" i="2" s="1"/>
  <c r="H1703" i="2" s="1"/>
  <c r="H1702" i="2" s="1"/>
  <c r="H1701" i="2" s="1"/>
  <c r="H1700" i="2" s="1"/>
  <c r="H1699" i="2" s="1"/>
  <c r="H1698" i="2" s="1"/>
  <c r="H1697" i="2" s="1"/>
  <c r="H1696" i="2" s="1"/>
  <c r="H1695" i="2" s="1"/>
  <c r="H1694" i="2" s="1"/>
  <c r="H1693" i="2" s="1"/>
  <c r="H1692" i="2" s="1"/>
  <c r="H1691" i="2" s="1"/>
  <c r="H1690" i="2" s="1"/>
  <c r="H1689" i="2" s="1"/>
  <c r="H1688" i="2" s="1"/>
  <c r="H1687" i="2" s="1"/>
  <c r="H1686" i="2" s="1"/>
  <c r="H1685" i="2" s="1"/>
  <c r="H1684" i="2" s="1"/>
  <c r="H1683" i="2" s="1"/>
  <c r="H1682" i="2" s="1"/>
  <c r="H1681" i="2" s="1"/>
  <c r="H1680" i="2" s="1"/>
  <c r="H1679" i="2" s="1"/>
  <c r="H1678" i="2" s="1"/>
  <c r="H1677" i="2" s="1"/>
  <c r="H1676" i="2" s="1"/>
  <c r="H1675" i="2" s="1"/>
  <c r="H1674" i="2" s="1"/>
  <c r="H1673" i="2" s="1"/>
  <c r="H1672" i="2" s="1"/>
  <c r="H1671" i="2" s="1"/>
  <c r="H1670" i="2" s="1"/>
  <c r="H1669" i="2" s="1"/>
  <c r="H1668" i="2" s="1"/>
  <c r="H1667" i="2" s="1"/>
  <c r="H1666" i="2" s="1"/>
  <c r="H1665" i="2" s="1"/>
  <c r="H1664" i="2" s="1"/>
  <c r="H1663" i="2" s="1"/>
  <c r="H1662" i="2" s="1"/>
  <c r="H1661" i="2" s="1"/>
  <c r="H1660" i="2" s="1"/>
  <c r="H1659" i="2" s="1"/>
  <c r="H1658" i="2" s="1"/>
  <c r="H1657" i="2" s="1"/>
  <c r="H1656" i="2" s="1"/>
  <c r="H1655" i="2" s="1"/>
  <c r="H1654" i="2" s="1"/>
  <c r="H1653" i="2" s="1"/>
  <c r="H1652" i="2" s="1"/>
  <c r="H1651" i="2" s="1"/>
  <c r="H1650" i="2" s="1"/>
  <c r="H1649" i="2" s="1"/>
  <c r="H1648" i="2" s="1"/>
  <c r="H1647" i="2" s="1"/>
  <c r="H1646" i="2" s="1"/>
  <c r="H1645" i="2" s="1"/>
  <c r="H1644" i="2" s="1"/>
  <c r="H1643" i="2" s="1"/>
  <c r="H1642" i="2" s="1"/>
  <c r="H1641" i="2" s="1"/>
  <c r="H1640" i="2" s="1"/>
  <c r="H1639" i="2" s="1"/>
  <c r="H1638" i="2" s="1"/>
  <c r="H1637" i="2" s="1"/>
  <c r="H1636" i="2" s="1"/>
  <c r="H1635" i="2" s="1"/>
  <c r="H1634" i="2" s="1"/>
  <c r="H1633" i="2" s="1"/>
  <c r="H1632" i="2" s="1"/>
  <c r="H1631" i="2" s="1"/>
  <c r="H1630" i="2" s="1"/>
  <c r="H1629" i="2" s="1"/>
  <c r="H1628" i="2" s="1"/>
  <c r="H1627" i="2" s="1"/>
  <c r="H1626" i="2" s="1"/>
  <c r="H1625" i="2" s="1"/>
  <c r="H1624" i="2" s="1"/>
  <c r="H1623" i="2" s="1"/>
  <c r="H1622" i="2" s="1"/>
  <c r="H1621" i="2" s="1"/>
  <c r="H1620" i="2" s="1"/>
  <c r="H1619" i="2" s="1"/>
  <c r="H1618" i="2" s="1"/>
  <c r="H1617" i="2" s="1"/>
  <c r="H1616" i="2" s="1"/>
  <c r="H1615" i="2" s="1"/>
  <c r="H1614" i="2" s="1"/>
  <c r="H1613" i="2" s="1"/>
  <c r="H1612" i="2" s="1"/>
  <c r="H1611" i="2" s="1"/>
  <c r="H1610" i="2" s="1"/>
  <c r="H1609" i="2" s="1"/>
  <c r="H1608" i="2" s="1"/>
  <c r="H1607" i="2" s="1"/>
  <c r="H1606" i="2" s="1"/>
  <c r="H1605" i="2" s="1"/>
  <c r="H1604" i="2" s="1"/>
  <c r="H1603" i="2" s="1"/>
  <c r="H1602" i="2" s="1"/>
  <c r="H1601" i="2" s="1"/>
  <c r="H1600" i="2" s="1"/>
  <c r="H1599" i="2" s="1"/>
  <c r="H1598" i="2" s="1"/>
  <c r="H1597" i="2" s="1"/>
  <c r="H1596" i="2" s="1"/>
  <c r="H1595" i="2" s="1"/>
  <c r="H1594" i="2" s="1"/>
  <c r="H1593" i="2" s="1"/>
  <c r="H1592" i="2" s="1"/>
  <c r="H1591" i="2" s="1"/>
  <c r="H1590" i="2" s="1"/>
  <c r="H1589" i="2" s="1"/>
  <c r="H1588" i="2" s="1"/>
  <c r="H1587" i="2" s="1"/>
  <c r="H1586" i="2" s="1"/>
  <c r="H1585" i="2" s="1"/>
  <c r="H1584" i="2" s="1"/>
  <c r="H1583" i="2" s="1"/>
  <c r="H1582" i="2" s="1"/>
  <c r="H1581" i="2" s="1"/>
  <c r="H1580" i="2" s="1"/>
  <c r="H1579" i="2" s="1"/>
  <c r="H1578" i="2" s="1"/>
  <c r="H1577" i="2" s="1"/>
  <c r="H1576" i="2" s="1"/>
  <c r="H1575" i="2" s="1"/>
  <c r="H1574" i="2" s="1"/>
  <c r="H1573" i="2" s="1"/>
  <c r="H1572" i="2" s="1"/>
  <c r="H1571" i="2" s="1"/>
  <c r="H1570" i="2" s="1"/>
  <c r="H1569" i="2" s="1"/>
  <c r="H1568" i="2" s="1"/>
  <c r="H1567" i="2" s="1"/>
  <c r="H1566" i="2" s="1"/>
  <c r="H1565" i="2" s="1"/>
  <c r="H1564" i="2" s="1"/>
  <c r="H1563" i="2" s="1"/>
  <c r="H1562" i="2" s="1"/>
  <c r="H1561" i="2" s="1"/>
  <c r="H1560" i="2" s="1"/>
  <c r="H1559" i="2" s="1"/>
  <c r="H1558" i="2" s="1"/>
  <c r="H1557" i="2" s="1"/>
  <c r="H1556" i="2" s="1"/>
  <c r="H1555" i="2" s="1"/>
  <c r="H1554" i="2" s="1"/>
  <c r="H1553" i="2" s="1"/>
  <c r="H1552" i="2" s="1"/>
  <c r="H1551" i="2" s="1"/>
  <c r="H1550" i="2" s="1"/>
  <c r="H1549" i="2" s="1"/>
  <c r="H1548" i="2" s="1"/>
  <c r="H1547" i="2" s="1"/>
  <c r="H1546" i="2" s="1"/>
  <c r="H1545" i="2" s="1"/>
  <c r="H1544" i="2" s="1"/>
  <c r="H1543" i="2" s="1"/>
  <c r="H1542" i="2" s="1"/>
  <c r="H1541" i="2" s="1"/>
  <c r="H1540" i="2" s="1"/>
  <c r="H1539" i="2" s="1"/>
  <c r="H1538" i="2" s="1"/>
  <c r="H1537" i="2" s="1"/>
  <c r="H1536" i="2" s="1"/>
  <c r="H1535" i="2" s="1"/>
  <c r="H1534" i="2" s="1"/>
  <c r="H1533" i="2" s="1"/>
  <c r="H1532" i="2" s="1"/>
  <c r="H1531" i="2" s="1"/>
  <c r="H1530" i="2" s="1"/>
  <c r="H1529" i="2" s="1"/>
  <c r="H1528" i="2" s="1"/>
  <c r="H1527" i="2" s="1"/>
  <c r="H1526" i="2" s="1"/>
  <c r="H1525" i="2" s="1"/>
  <c r="H1524" i="2" s="1"/>
  <c r="H1523" i="2" s="1"/>
  <c r="H1522" i="2" s="1"/>
  <c r="H1521" i="2" s="1"/>
  <c r="H1520" i="2" s="1"/>
  <c r="H1519" i="2" s="1"/>
  <c r="H1518" i="2" s="1"/>
  <c r="H1517" i="2" s="1"/>
  <c r="H1516" i="2" s="1"/>
  <c r="H1515" i="2" s="1"/>
  <c r="H1514" i="2" s="1"/>
  <c r="H1513" i="2" s="1"/>
  <c r="H1512" i="2" s="1"/>
  <c r="H1511" i="2" s="1"/>
  <c r="H1510" i="2" s="1"/>
  <c r="H1509" i="2" s="1"/>
  <c r="H1508" i="2" s="1"/>
  <c r="H1507" i="2" s="1"/>
  <c r="H1506" i="2" s="1"/>
  <c r="H1505" i="2" s="1"/>
  <c r="H1504" i="2" s="1"/>
  <c r="H1503" i="2" s="1"/>
  <c r="H1502" i="2" s="1"/>
  <c r="H1501" i="2" s="1"/>
  <c r="H1500" i="2" s="1"/>
  <c r="H1499" i="2" s="1"/>
  <c r="H1498" i="2" s="1"/>
  <c r="H1497" i="2" s="1"/>
  <c r="H1496" i="2" s="1"/>
  <c r="H1495" i="2" s="1"/>
  <c r="H1494" i="2" s="1"/>
  <c r="H1493" i="2" s="1"/>
  <c r="H1492" i="2" s="1"/>
  <c r="H1491" i="2" s="1"/>
  <c r="H1490" i="2" s="1"/>
  <c r="H1489" i="2" s="1"/>
  <c r="H1488" i="2" s="1"/>
  <c r="H1487" i="2" s="1"/>
  <c r="H1486" i="2" s="1"/>
  <c r="H1485" i="2" s="1"/>
  <c r="H1484" i="2" s="1"/>
  <c r="H1483" i="2" s="1"/>
  <c r="H1482" i="2" s="1"/>
  <c r="H1481" i="2" s="1"/>
  <c r="H1480" i="2" s="1"/>
  <c r="H1479" i="2" s="1"/>
  <c r="H1478" i="2" s="1"/>
  <c r="H1477" i="2" s="1"/>
  <c r="H1476" i="2" s="1"/>
  <c r="H1475" i="2" s="1"/>
  <c r="H1474" i="2" s="1"/>
  <c r="H1473" i="2" s="1"/>
  <c r="H1472" i="2" s="1"/>
  <c r="H1471" i="2" s="1"/>
  <c r="H1470" i="2" s="1"/>
  <c r="H1469" i="2" s="1"/>
  <c r="H1468" i="2" s="1"/>
  <c r="H1467" i="2" s="1"/>
  <c r="H1466" i="2" s="1"/>
  <c r="H1465" i="2" s="1"/>
  <c r="H1464" i="2" s="1"/>
  <c r="H1463" i="2" s="1"/>
  <c r="H1462" i="2" s="1"/>
  <c r="H1461" i="2" s="1"/>
  <c r="H1460" i="2" s="1"/>
  <c r="H1459" i="2" s="1"/>
  <c r="H1458" i="2" s="1"/>
  <c r="H1457" i="2" s="1"/>
  <c r="H1456" i="2" s="1"/>
  <c r="H1455" i="2" s="1"/>
  <c r="H1454" i="2" s="1"/>
  <c r="H1453" i="2" s="1"/>
  <c r="H1452" i="2" s="1"/>
  <c r="H1451" i="2" s="1"/>
  <c r="H1450" i="2" s="1"/>
  <c r="H1449" i="2" s="1"/>
  <c r="H1448" i="2" s="1"/>
  <c r="H1447" i="2" s="1"/>
  <c r="H1446" i="2" s="1"/>
  <c r="H1445" i="2" s="1"/>
  <c r="H1444" i="2" s="1"/>
  <c r="H1443" i="2" s="1"/>
  <c r="H1442" i="2" s="1"/>
  <c r="H1441" i="2" s="1"/>
  <c r="H1440" i="2" s="1"/>
  <c r="H1439" i="2" s="1"/>
  <c r="H1438" i="2" s="1"/>
  <c r="H1437" i="2" s="1"/>
  <c r="H1436" i="2" s="1"/>
  <c r="H1435" i="2" s="1"/>
  <c r="H1434" i="2" s="1"/>
  <c r="H1433" i="2" s="1"/>
  <c r="H1432" i="2" s="1"/>
  <c r="H1431" i="2" s="1"/>
  <c r="H1430" i="2" s="1"/>
  <c r="H1429" i="2" s="1"/>
  <c r="H1428" i="2" s="1"/>
  <c r="H1427" i="2" s="1"/>
  <c r="H1426" i="2" s="1"/>
  <c r="H1425" i="2" s="1"/>
  <c r="H1424" i="2" s="1"/>
  <c r="H1423" i="2" s="1"/>
  <c r="H1422" i="2" s="1"/>
  <c r="H1421" i="2" s="1"/>
  <c r="H1420" i="2" s="1"/>
  <c r="H1419" i="2" s="1"/>
  <c r="H1418" i="2" s="1"/>
  <c r="H1417" i="2" s="1"/>
  <c r="H1416" i="2" s="1"/>
  <c r="H1415" i="2" s="1"/>
  <c r="H1414" i="2" s="1"/>
  <c r="H1413" i="2" s="1"/>
  <c r="H1412" i="2" s="1"/>
  <c r="H1411" i="2" s="1"/>
  <c r="H1410" i="2" s="1"/>
  <c r="H1409" i="2" s="1"/>
  <c r="H1408" i="2" s="1"/>
  <c r="H1407" i="2" s="1"/>
  <c r="H1406" i="2" s="1"/>
  <c r="H1405" i="2" s="1"/>
  <c r="H1404" i="2" s="1"/>
  <c r="H1403" i="2" s="1"/>
  <c r="H1402" i="2" s="1"/>
  <c r="H1401" i="2" s="1"/>
  <c r="H1400" i="2" s="1"/>
  <c r="H1399" i="2" s="1"/>
  <c r="H1398" i="2" s="1"/>
  <c r="H1397" i="2" s="1"/>
  <c r="H1396" i="2" s="1"/>
  <c r="H1395" i="2" s="1"/>
  <c r="H1394" i="2" s="1"/>
  <c r="H1393" i="2" s="1"/>
  <c r="H1392" i="2" s="1"/>
  <c r="H1391" i="2" s="1"/>
  <c r="H1390" i="2" s="1"/>
  <c r="H1389" i="2" s="1"/>
  <c r="H1388" i="2" s="1"/>
  <c r="H1387" i="2" s="1"/>
  <c r="H1386" i="2" s="1"/>
  <c r="H1385" i="2" s="1"/>
  <c r="H1384" i="2" s="1"/>
  <c r="H1383" i="2" s="1"/>
  <c r="H1382" i="2" s="1"/>
  <c r="H1381" i="2" s="1"/>
  <c r="H1380" i="2" s="1"/>
  <c r="H1379" i="2" s="1"/>
  <c r="H1378" i="2" s="1"/>
  <c r="H1377" i="2" s="1"/>
  <c r="H1376" i="2" s="1"/>
  <c r="H1375" i="2" s="1"/>
  <c r="H1374" i="2" s="1"/>
  <c r="H1373" i="2" s="1"/>
  <c r="H1372" i="2" s="1"/>
  <c r="H1371" i="2" s="1"/>
  <c r="H1370" i="2" s="1"/>
  <c r="H1369" i="2" s="1"/>
  <c r="H1368" i="2" s="1"/>
  <c r="H1367" i="2" s="1"/>
  <c r="H1366" i="2" s="1"/>
  <c r="H1365" i="2" s="1"/>
  <c r="H1364" i="2" s="1"/>
  <c r="H1363" i="2" s="1"/>
  <c r="H1362" i="2" s="1"/>
  <c r="H1361" i="2" s="1"/>
  <c r="H1360" i="2" s="1"/>
  <c r="H1359" i="2" s="1"/>
  <c r="H1358" i="2" s="1"/>
  <c r="H1357" i="2" s="1"/>
  <c r="H1356" i="2" s="1"/>
  <c r="H1355" i="2" s="1"/>
  <c r="H1354" i="2" s="1"/>
  <c r="H1353" i="2" s="1"/>
  <c r="H1352" i="2" s="1"/>
  <c r="H1351" i="2" s="1"/>
  <c r="H1350" i="2" s="1"/>
  <c r="H1349" i="2" s="1"/>
  <c r="H1348" i="2" s="1"/>
  <c r="H1347" i="2" s="1"/>
  <c r="H1346" i="2" s="1"/>
  <c r="H1345" i="2" s="1"/>
  <c r="H1344" i="2" s="1"/>
  <c r="H1343" i="2" s="1"/>
  <c r="H1342" i="2" s="1"/>
  <c r="H1341" i="2" s="1"/>
  <c r="H1340" i="2" s="1"/>
  <c r="H1339" i="2" s="1"/>
  <c r="H1338" i="2" s="1"/>
  <c r="H1337" i="2" s="1"/>
  <c r="H1336" i="2" s="1"/>
  <c r="H1335" i="2" s="1"/>
  <c r="H1334" i="2" s="1"/>
  <c r="H1333" i="2" s="1"/>
  <c r="H1332" i="2" s="1"/>
  <c r="H1331" i="2" s="1"/>
  <c r="H1330" i="2" s="1"/>
  <c r="H1329" i="2" s="1"/>
  <c r="H1328" i="2" s="1"/>
  <c r="H1327" i="2" s="1"/>
  <c r="H1326" i="2" s="1"/>
  <c r="H1325" i="2" s="1"/>
  <c r="H1324" i="2" s="1"/>
  <c r="H1323" i="2" s="1"/>
  <c r="H1322" i="2" s="1"/>
  <c r="H1321" i="2" s="1"/>
  <c r="H1320" i="2" s="1"/>
  <c r="H1319" i="2" s="1"/>
  <c r="H1318" i="2" s="1"/>
  <c r="H1317" i="2" s="1"/>
  <c r="H1316" i="2" s="1"/>
  <c r="H1315" i="2" s="1"/>
  <c r="H1314" i="2" s="1"/>
  <c r="H1313" i="2" s="1"/>
  <c r="H1312" i="2" s="1"/>
  <c r="H1311" i="2" s="1"/>
  <c r="H1310" i="2" s="1"/>
  <c r="H1309" i="2" s="1"/>
  <c r="H1308" i="2" s="1"/>
  <c r="H1307" i="2" s="1"/>
  <c r="H1306" i="2" s="1"/>
  <c r="H1305" i="2" s="1"/>
  <c r="H1304" i="2" s="1"/>
  <c r="H1303" i="2" s="1"/>
  <c r="H1302" i="2" s="1"/>
  <c r="H1301" i="2" s="1"/>
  <c r="H1300" i="2" s="1"/>
  <c r="H1299" i="2" s="1"/>
  <c r="H1298" i="2" s="1"/>
  <c r="H1297" i="2" s="1"/>
  <c r="H1296" i="2" s="1"/>
  <c r="H1295" i="2" s="1"/>
  <c r="H1294" i="2" s="1"/>
  <c r="H1293" i="2" s="1"/>
  <c r="H1292" i="2" s="1"/>
  <c r="H1291" i="2" s="1"/>
  <c r="H1290" i="2" s="1"/>
  <c r="H1289" i="2" s="1"/>
  <c r="H1288" i="2" s="1"/>
  <c r="H1287" i="2" s="1"/>
  <c r="H1286" i="2" s="1"/>
  <c r="H1285" i="2" s="1"/>
  <c r="H1284" i="2" s="1"/>
  <c r="H1283" i="2" s="1"/>
  <c r="H1282" i="2" s="1"/>
  <c r="H1281" i="2" s="1"/>
  <c r="H1280" i="2" s="1"/>
  <c r="H1279" i="2" s="1"/>
  <c r="H1278" i="2" s="1"/>
  <c r="H1277" i="2" s="1"/>
  <c r="H1276" i="2" s="1"/>
  <c r="H1275" i="2" s="1"/>
  <c r="H1274" i="2" s="1"/>
  <c r="H1273" i="2" s="1"/>
  <c r="H1272" i="2" s="1"/>
  <c r="H1271" i="2" s="1"/>
  <c r="H1270" i="2" s="1"/>
  <c r="H1269" i="2" s="1"/>
  <c r="H1268" i="2" s="1"/>
  <c r="H1267" i="2" s="1"/>
  <c r="H1266" i="2" s="1"/>
  <c r="H1265" i="2" s="1"/>
  <c r="H1264" i="2" s="1"/>
  <c r="H1263" i="2" s="1"/>
  <c r="H1262" i="2" s="1"/>
  <c r="H1261" i="2" s="1"/>
  <c r="H1260" i="2" s="1"/>
  <c r="H1259" i="2" s="1"/>
  <c r="H1258" i="2" s="1"/>
  <c r="H1257" i="2" s="1"/>
  <c r="H1256" i="2" s="1"/>
  <c r="H1255" i="2" s="1"/>
  <c r="H1254" i="2" s="1"/>
  <c r="H1253" i="2" s="1"/>
  <c r="H1252" i="2" s="1"/>
  <c r="H1251" i="2" s="1"/>
  <c r="H1250" i="2" s="1"/>
  <c r="H1249" i="2" s="1"/>
  <c r="H1248" i="2" s="1"/>
  <c r="H1247" i="2" s="1"/>
  <c r="H1246" i="2" s="1"/>
  <c r="H1245" i="2" s="1"/>
  <c r="H1244" i="2" s="1"/>
  <c r="H1243" i="2" s="1"/>
  <c r="H1242" i="2" s="1"/>
  <c r="H1241" i="2" s="1"/>
  <c r="H1240" i="2" s="1"/>
  <c r="H1239" i="2" s="1"/>
  <c r="H1238" i="2" s="1"/>
  <c r="H1237" i="2" s="1"/>
  <c r="H1236" i="2" s="1"/>
  <c r="H1235" i="2" s="1"/>
  <c r="H1234" i="2" s="1"/>
  <c r="H1233" i="2" s="1"/>
  <c r="H1232" i="2" s="1"/>
  <c r="H1231" i="2" s="1"/>
  <c r="H1230" i="2" s="1"/>
  <c r="H1229" i="2" s="1"/>
  <c r="H1228" i="2" s="1"/>
  <c r="H1227" i="2" s="1"/>
  <c r="H1226" i="2" s="1"/>
  <c r="H1225" i="2" s="1"/>
  <c r="H1224" i="2" s="1"/>
  <c r="H1223" i="2" s="1"/>
  <c r="H1222" i="2" s="1"/>
  <c r="H1221" i="2" s="1"/>
  <c r="H1220" i="2" s="1"/>
  <c r="H1219" i="2" s="1"/>
  <c r="H1218" i="2" s="1"/>
  <c r="H1217" i="2" s="1"/>
  <c r="H1216" i="2" s="1"/>
  <c r="H1215" i="2" s="1"/>
  <c r="H1214" i="2" s="1"/>
  <c r="H1213" i="2" s="1"/>
  <c r="H1212" i="2" s="1"/>
  <c r="H1211" i="2" s="1"/>
  <c r="H1210" i="2" s="1"/>
  <c r="H1209" i="2" s="1"/>
  <c r="H1208" i="2" s="1"/>
  <c r="H1207" i="2" s="1"/>
  <c r="H1206" i="2" s="1"/>
  <c r="H1205" i="2" s="1"/>
  <c r="H1204" i="2" s="1"/>
  <c r="H1203" i="2" s="1"/>
  <c r="H1202" i="2" s="1"/>
  <c r="H1201" i="2" s="1"/>
  <c r="H1200" i="2" s="1"/>
  <c r="H1199" i="2" s="1"/>
  <c r="H1198" i="2" s="1"/>
  <c r="H1197" i="2" s="1"/>
  <c r="H1196" i="2" s="1"/>
  <c r="H1195" i="2" s="1"/>
  <c r="H1194" i="2" s="1"/>
  <c r="H1193" i="2" s="1"/>
  <c r="H1192" i="2" s="1"/>
  <c r="H1191" i="2" s="1"/>
  <c r="H1190" i="2" s="1"/>
  <c r="H1189" i="2" s="1"/>
  <c r="H1188" i="2" s="1"/>
  <c r="H1187" i="2" s="1"/>
  <c r="H1186" i="2" s="1"/>
  <c r="H1185" i="2" s="1"/>
  <c r="H1184" i="2" s="1"/>
  <c r="H1183" i="2" s="1"/>
  <c r="H1182" i="2" s="1"/>
  <c r="H1181" i="2" s="1"/>
  <c r="H1180" i="2" s="1"/>
  <c r="H1179" i="2" s="1"/>
  <c r="H1178" i="2" s="1"/>
  <c r="H1177" i="2" s="1"/>
  <c r="H1176" i="2" s="1"/>
  <c r="H1175" i="2" s="1"/>
  <c r="H1174" i="2" s="1"/>
  <c r="H1173" i="2" s="1"/>
  <c r="H1172" i="2" s="1"/>
  <c r="H1171" i="2" s="1"/>
  <c r="H1170" i="2" s="1"/>
  <c r="H1169" i="2" s="1"/>
  <c r="H1168" i="2" s="1"/>
  <c r="H1167" i="2" s="1"/>
  <c r="H1166" i="2" s="1"/>
  <c r="H1165" i="2" s="1"/>
  <c r="H1164" i="2" s="1"/>
  <c r="H1163" i="2" s="1"/>
  <c r="H1162" i="2" s="1"/>
  <c r="H1161" i="2" s="1"/>
  <c r="H1160" i="2" s="1"/>
  <c r="H1159" i="2" s="1"/>
  <c r="H1158" i="2" s="1"/>
  <c r="H1157" i="2" s="1"/>
  <c r="H1156" i="2" s="1"/>
  <c r="H1155" i="2" s="1"/>
  <c r="H1154" i="2" s="1"/>
  <c r="H1153" i="2" s="1"/>
  <c r="H1152" i="2" s="1"/>
  <c r="H1151" i="2" s="1"/>
  <c r="H1150" i="2" s="1"/>
  <c r="H1149" i="2" s="1"/>
  <c r="H1148" i="2" s="1"/>
  <c r="H1147" i="2" s="1"/>
  <c r="H1146" i="2" s="1"/>
  <c r="H1145" i="2" s="1"/>
  <c r="H1144" i="2" s="1"/>
  <c r="H1143" i="2" s="1"/>
  <c r="H1142" i="2" s="1"/>
  <c r="H1141" i="2" s="1"/>
  <c r="H1140" i="2" s="1"/>
  <c r="H1139" i="2" s="1"/>
  <c r="H1138" i="2" s="1"/>
  <c r="H1137" i="2" s="1"/>
  <c r="H1136" i="2" s="1"/>
  <c r="H1135" i="2" s="1"/>
  <c r="H1134" i="2" s="1"/>
  <c r="H1133" i="2" s="1"/>
  <c r="H1132" i="2" s="1"/>
  <c r="H1131" i="2" s="1"/>
  <c r="H1130" i="2" s="1"/>
  <c r="H1129" i="2" s="1"/>
  <c r="H1128" i="2" s="1"/>
  <c r="H1127" i="2" s="1"/>
  <c r="H1126" i="2" s="1"/>
  <c r="H1125" i="2" s="1"/>
  <c r="H1124" i="2" s="1"/>
  <c r="H1123" i="2" s="1"/>
  <c r="H1122" i="2" s="1"/>
  <c r="H1121" i="2" s="1"/>
  <c r="H1120" i="2" s="1"/>
  <c r="H1119" i="2" s="1"/>
  <c r="H1118" i="2" s="1"/>
  <c r="H1117" i="2" s="1"/>
  <c r="H1116" i="2" s="1"/>
  <c r="H1115" i="2" s="1"/>
  <c r="H1114" i="2" s="1"/>
  <c r="H1113" i="2" s="1"/>
  <c r="H1112" i="2" s="1"/>
  <c r="H1111" i="2" s="1"/>
  <c r="H1110" i="2" s="1"/>
  <c r="H1109" i="2" s="1"/>
  <c r="H1108" i="2" s="1"/>
  <c r="H1107" i="2" s="1"/>
  <c r="H1106" i="2" s="1"/>
  <c r="H1105" i="2" s="1"/>
  <c r="H1104" i="2" s="1"/>
  <c r="H1103" i="2" s="1"/>
  <c r="H1102" i="2" s="1"/>
  <c r="H1101" i="2" s="1"/>
  <c r="H1100" i="2" s="1"/>
  <c r="H1099" i="2" s="1"/>
  <c r="H1098" i="2" s="1"/>
  <c r="H1097" i="2" s="1"/>
  <c r="H1096" i="2" s="1"/>
  <c r="H1095" i="2" s="1"/>
  <c r="H1094" i="2" s="1"/>
  <c r="H1093" i="2" s="1"/>
  <c r="H1092" i="2" s="1"/>
  <c r="H1091" i="2" s="1"/>
  <c r="H1090" i="2" s="1"/>
  <c r="H1089" i="2" s="1"/>
  <c r="H1088" i="2" s="1"/>
  <c r="H1087" i="2" s="1"/>
  <c r="H1086" i="2" s="1"/>
  <c r="H1085" i="2" s="1"/>
  <c r="H1084" i="2" s="1"/>
  <c r="H1083" i="2" s="1"/>
  <c r="H1082" i="2" s="1"/>
  <c r="H1081" i="2" s="1"/>
  <c r="H1080" i="2" s="1"/>
  <c r="H1079" i="2" s="1"/>
  <c r="H1078" i="2" s="1"/>
  <c r="H1077" i="2" s="1"/>
  <c r="H1076" i="2" s="1"/>
  <c r="H1075" i="2" s="1"/>
  <c r="H1074" i="2" s="1"/>
  <c r="H1073" i="2" s="1"/>
  <c r="H1072" i="2" s="1"/>
  <c r="H1071" i="2" s="1"/>
  <c r="H1070" i="2" s="1"/>
  <c r="H1069" i="2" s="1"/>
  <c r="H1068" i="2" s="1"/>
  <c r="H1067" i="2" s="1"/>
  <c r="H1066" i="2" s="1"/>
  <c r="H1065" i="2" s="1"/>
  <c r="H1064" i="2" s="1"/>
  <c r="H1063" i="2" s="1"/>
  <c r="H1062" i="2" s="1"/>
  <c r="H1061" i="2" s="1"/>
  <c r="H1060" i="2" s="1"/>
  <c r="H1059" i="2" s="1"/>
  <c r="H1058" i="2" s="1"/>
  <c r="H1057" i="2" s="1"/>
  <c r="H1056" i="2" s="1"/>
  <c r="H1055" i="2" s="1"/>
  <c r="H1054" i="2" s="1"/>
  <c r="H1053" i="2" s="1"/>
  <c r="H1052" i="2" s="1"/>
  <c r="H1051" i="2" s="1"/>
  <c r="H1050" i="2" s="1"/>
  <c r="H1049" i="2" s="1"/>
  <c r="H1048" i="2" s="1"/>
  <c r="H1047" i="2" s="1"/>
  <c r="H1046" i="2" s="1"/>
  <c r="H1045" i="2" s="1"/>
  <c r="H1044" i="2" s="1"/>
  <c r="H1043" i="2" s="1"/>
  <c r="H1042" i="2" s="1"/>
  <c r="H1041" i="2" s="1"/>
  <c r="H1040" i="2" s="1"/>
  <c r="H1039" i="2" s="1"/>
  <c r="H1038" i="2" s="1"/>
  <c r="H1037" i="2" s="1"/>
  <c r="H1036" i="2" s="1"/>
  <c r="H1035" i="2" s="1"/>
  <c r="H1034" i="2" s="1"/>
  <c r="H1033" i="2" s="1"/>
  <c r="H1032" i="2" s="1"/>
  <c r="H1031" i="2" s="1"/>
  <c r="H1030" i="2" s="1"/>
  <c r="H1029" i="2" s="1"/>
  <c r="H1028" i="2" s="1"/>
  <c r="H1027" i="2" s="1"/>
  <c r="H1026" i="2" s="1"/>
  <c r="H1025" i="2" s="1"/>
  <c r="H1024" i="2" s="1"/>
  <c r="H1023" i="2" s="1"/>
  <c r="H1022" i="2" s="1"/>
  <c r="H1021" i="2" s="1"/>
  <c r="H1020" i="2" s="1"/>
  <c r="H1019" i="2" s="1"/>
  <c r="H1018" i="2" s="1"/>
  <c r="H1017" i="2" s="1"/>
  <c r="H1016" i="2" s="1"/>
  <c r="H1015" i="2" s="1"/>
  <c r="H1014" i="2" s="1"/>
  <c r="H1013" i="2" s="1"/>
  <c r="H1012" i="2" s="1"/>
  <c r="H1011" i="2" s="1"/>
  <c r="H1010" i="2" s="1"/>
  <c r="H1009" i="2" s="1"/>
  <c r="H1008" i="2" s="1"/>
  <c r="H1007" i="2" s="1"/>
  <c r="H1006" i="2" s="1"/>
  <c r="H1005" i="2" s="1"/>
  <c r="H1004" i="2" s="1"/>
  <c r="H1003" i="2" s="1"/>
  <c r="H1002" i="2" s="1"/>
  <c r="H1001" i="2" s="1"/>
  <c r="H1000" i="2" s="1"/>
  <c r="H999" i="2" s="1"/>
  <c r="H998" i="2" s="1"/>
  <c r="H997" i="2" s="1"/>
  <c r="H996" i="2" s="1"/>
  <c r="H995" i="2" s="1"/>
  <c r="H994" i="2" s="1"/>
  <c r="H993" i="2" s="1"/>
  <c r="H992" i="2" s="1"/>
  <c r="H991" i="2" s="1"/>
  <c r="H990" i="2" s="1"/>
  <c r="H989" i="2" s="1"/>
  <c r="H988" i="2" s="1"/>
  <c r="H987" i="2" s="1"/>
  <c r="H986" i="2" s="1"/>
  <c r="H985" i="2" s="1"/>
  <c r="H984" i="2" s="1"/>
  <c r="H983" i="2" s="1"/>
  <c r="H982" i="2" s="1"/>
  <c r="H981" i="2" s="1"/>
  <c r="H980" i="2" s="1"/>
  <c r="H979" i="2" s="1"/>
  <c r="H978" i="2" s="1"/>
  <c r="H977" i="2" s="1"/>
  <c r="H976" i="2" s="1"/>
  <c r="H975" i="2" s="1"/>
  <c r="H974" i="2" s="1"/>
  <c r="H973" i="2" s="1"/>
  <c r="H972" i="2" s="1"/>
  <c r="H971" i="2" s="1"/>
  <c r="H970" i="2" s="1"/>
  <c r="H969" i="2" s="1"/>
  <c r="H968" i="2" s="1"/>
  <c r="H967" i="2" s="1"/>
  <c r="H966" i="2" s="1"/>
  <c r="H965" i="2" s="1"/>
  <c r="H964" i="2" s="1"/>
  <c r="H963" i="2" s="1"/>
  <c r="H962" i="2" s="1"/>
  <c r="H961" i="2" s="1"/>
  <c r="H960" i="2" s="1"/>
  <c r="H959" i="2" s="1"/>
  <c r="H958" i="2" s="1"/>
  <c r="H957" i="2" s="1"/>
  <c r="H956" i="2" s="1"/>
  <c r="H955" i="2" s="1"/>
  <c r="H954" i="2" s="1"/>
  <c r="H953" i="2" s="1"/>
  <c r="H952" i="2" s="1"/>
  <c r="H951" i="2" s="1"/>
  <c r="H950" i="2" s="1"/>
  <c r="H949" i="2" s="1"/>
  <c r="H948" i="2" s="1"/>
  <c r="H947" i="2" s="1"/>
  <c r="H946" i="2" s="1"/>
  <c r="H945" i="2" s="1"/>
  <c r="H944" i="2" s="1"/>
  <c r="H943" i="2" s="1"/>
  <c r="H942" i="2" s="1"/>
  <c r="H941" i="2" s="1"/>
  <c r="H940" i="2" s="1"/>
  <c r="H939" i="2" s="1"/>
  <c r="H938" i="2" s="1"/>
  <c r="H937" i="2" s="1"/>
  <c r="H936" i="2" s="1"/>
  <c r="H935" i="2" s="1"/>
  <c r="H934" i="2" s="1"/>
  <c r="H933" i="2" s="1"/>
  <c r="H932" i="2" s="1"/>
  <c r="H931" i="2" s="1"/>
  <c r="H930" i="2" s="1"/>
  <c r="H929" i="2" s="1"/>
  <c r="H928" i="2" s="1"/>
  <c r="H927" i="2" s="1"/>
  <c r="H926" i="2" s="1"/>
  <c r="H925" i="2" s="1"/>
  <c r="H924" i="2" s="1"/>
  <c r="H923" i="2" s="1"/>
  <c r="H922" i="2" s="1"/>
  <c r="H921" i="2" s="1"/>
  <c r="H920" i="2" s="1"/>
  <c r="H919" i="2" s="1"/>
  <c r="H918" i="2" s="1"/>
  <c r="H917" i="2" s="1"/>
  <c r="H916" i="2" s="1"/>
  <c r="H915" i="2" s="1"/>
  <c r="H914" i="2" s="1"/>
  <c r="H913" i="2" s="1"/>
  <c r="H912" i="2" s="1"/>
  <c r="H911" i="2" s="1"/>
  <c r="H910" i="2" s="1"/>
  <c r="H909" i="2" s="1"/>
  <c r="H908" i="2" s="1"/>
  <c r="H907" i="2" s="1"/>
  <c r="H906" i="2" s="1"/>
  <c r="H905" i="2" s="1"/>
  <c r="H904" i="2" s="1"/>
  <c r="H903" i="2" s="1"/>
  <c r="H902" i="2" s="1"/>
  <c r="H901" i="2" s="1"/>
  <c r="H900" i="2" s="1"/>
  <c r="H899" i="2" s="1"/>
  <c r="H898" i="2" s="1"/>
  <c r="H897" i="2" s="1"/>
  <c r="H896" i="2" s="1"/>
  <c r="H895" i="2" s="1"/>
  <c r="H894" i="2" s="1"/>
  <c r="H893" i="2" s="1"/>
  <c r="H892" i="2" s="1"/>
  <c r="H891" i="2" s="1"/>
  <c r="H890" i="2" s="1"/>
  <c r="H889" i="2" s="1"/>
  <c r="H888" i="2" s="1"/>
  <c r="H887" i="2" s="1"/>
  <c r="H886" i="2" s="1"/>
  <c r="H885" i="2" s="1"/>
  <c r="H884" i="2" s="1"/>
  <c r="H883" i="2" s="1"/>
  <c r="H882" i="2" s="1"/>
  <c r="H881" i="2" s="1"/>
  <c r="H880" i="2" s="1"/>
  <c r="H879" i="2" s="1"/>
  <c r="H878" i="2" s="1"/>
  <c r="H877" i="2" s="1"/>
  <c r="H876" i="2" s="1"/>
  <c r="H875" i="2" s="1"/>
  <c r="H874" i="2" s="1"/>
  <c r="H873" i="2" s="1"/>
  <c r="H872" i="2" s="1"/>
  <c r="H871" i="2" s="1"/>
  <c r="H870" i="2" s="1"/>
  <c r="H869" i="2" s="1"/>
  <c r="H868" i="2" s="1"/>
  <c r="H867" i="2" s="1"/>
  <c r="H866" i="2" s="1"/>
  <c r="H865" i="2" s="1"/>
  <c r="H864" i="2" s="1"/>
  <c r="H863" i="2" s="1"/>
  <c r="H862" i="2" s="1"/>
  <c r="H861" i="2" s="1"/>
  <c r="H860" i="2" s="1"/>
  <c r="H859" i="2" s="1"/>
  <c r="H858" i="2" s="1"/>
  <c r="H857" i="2" s="1"/>
  <c r="H856" i="2" s="1"/>
  <c r="H855" i="2" s="1"/>
  <c r="H854" i="2" s="1"/>
  <c r="H853" i="2" s="1"/>
  <c r="H852" i="2" s="1"/>
  <c r="H851" i="2" s="1"/>
  <c r="H850" i="2" s="1"/>
  <c r="H849" i="2" s="1"/>
  <c r="H848" i="2" s="1"/>
  <c r="H847" i="2" s="1"/>
  <c r="H846" i="2" s="1"/>
  <c r="H845" i="2" s="1"/>
  <c r="H844" i="2" s="1"/>
  <c r="H843" i="2" s="1"/>
  <c r="H842" i="2" s="1"/>
  <c r="H841" i="2" s="1"/>
  <c r="H840" i="2" s="1"/>
  <c r="H839" i="2" s="1"/>
  <c r="H838" i="2" s="1"/>
  <c r="H837" i="2" s="1"/>
  <c r="H836" i="2" s="1"/>
  <c r="H835" i="2" s="1"/>
  <c r="H834" i="2" s="1"/>
  <c r="H833" i="2" s="1"/>
  <c r="H832" i="2" s="1"/>
  <c r="H831" i="2" s="1"/>
  <c r="H830" i="2" s="1"/>
  <c r="H829" i="2" s="1"/>
  <c r="H828" i="2" s="1"/>
  <c r="H827" i="2" s="1"/>
  <c r="H826" i="2" s="1"/>
  <c r="H825" i="2" s="1"/>
  <c r="H824" i="2" s="1"/>
  <c r="H823" i="2" s="1"/>
  <c r="H822" i="2" s="1"/>
  <c r="H821" i="2" s="1"/>
  <c r="H820" i="2" s="1"/>
  <c r="H819" i="2" s="1"/>
  <c r="H818" i="2" s="1"/>
  <c r="H817" i="2" s="1"/>
  <c r="H816" i="2" s="1"/>
  <c r="H815" i="2" s="1"/>
  <c r="H814" i="2" s="1"/>
  <c r="H813" i="2" s="1"/>
  <c r="H812" i="2" s="1"/>
  <c r="H811" i="2" s="1"/>
  <c r="H810" i="2" s="1"/>
  <c r="H809" i="2" s="1"/>
  <c r="H808" i="2" s="1"/>
  <c r="H807" i="2" s="1"/>
  <c r="H806" i="2" s="1"/>
  <c r="H805" i="2" s="1"/>
  <c r="H804" i="2" s="1"/>
  <c r="H803" i="2" s="1"/>
  <c r="H802" i="2" s="1"/>
  <c r="H801" i="2" s="1"/>
  <c r="H800" i="2" s="1"/>
  <c r="H799" i="2" s="1"/>
  <c r="H798" i="2" s="1"/>
  <c r="H797" i="2" s="1"/>
  <c r="H796" i="2" s="1"/>
  <c r="H795" i="2" s="1"/>
  <c r="H794" i="2" s="1"/>
  <c r="H793" i="2" s="1"/>
  <c r="H792" i="2" s="1"/>
  <c r="H791" i="2" s="1"/>
  <c r="H790" i="2" s="1"/>
  <c r="H789" i="2" s="1"/>
  <c r="H788" i="2" s="1"/>
  <c r="H787" i="2" s="1"/>
  <c r="H786" i="2" s="1"/>
  <c r="H785" i="2" s="1"/>
  <c r="H784" i="2" s="1"/>
  <c r="H783" i="2" s="1"/>
  <c r="H782" i="2" s="1"/>
  <c r="H781" i="2" s="1"/>
  <c r="H780" i="2" s="1"/>
  <c r="H779" i="2" s="1"/>
  <c r="H778" i="2" s="1"/>
  <c r="H777" i="2" s="1"/>
  <c r="H776" i="2" s="1"/>
  <c r="H775" i="2" s="1"/>
  <c r="H774" i="2" s="1"/>
  <c r="H773" i="2" s="1"/>
  <c r="H772" i="2" s="1"/>
  <c r="H771" i="2" s="1"/>
  <c r="H770" i="2" s="1"/>
  <c r="H769" i="2" s="1"/>
  <c r="H768" i="2" s="1"/>
  <c r="H767" i="2" s="1"/>
  <c r="H766" i="2" s="1"/>
  <c r="H765" i="2" s="1"/>
  <c r="H764" i="2" s="1"/>
  <c r="H763" i="2" s="1"/>
  <c r="H762" i="2" s="1"/>
  <c r="H761" i="2" s="1"/>
  <c r="H760" i="2" s="1"/>
  <c r="H759" i="2" s="1"/>
  <c r="H758" i="2" s="1"/>
  <c r="H757" i="2" s="1"/>
  <c r="H756" i="2" s="1"/>
  <c r="H755" i="2" s="1"/>
  <c r="H754" i="2" s="1"/>
  <c r="H753" i="2" s="1"/>
  <c r="H752" i="2" s="1"/>
  <c r="H751" i="2" s="1"/>
  <c r="H750" i="2" s="1"/>
  <c r="H749" i="2" s="1"/>
  <c r="H748" i="2" s="1"/>
  <c r="H747" i="2" s="1"/>
  <c r="H746" i="2" s="1"/>
  <c r="H745" i="2" s="1"/>
  <c r="H744" i="2" s="1"/>
  <c r="H743" i="2" s="1"/>
  <c r="H742" i="2" s="1"/>
  <c r="H741" i="2" s="1"/>
  <c r="H740" i="2" s="1"/>
  <c r="H739" i="2" s="1"/>
  <c r="H738" i="2" s="1"/>
  <c r="H737" i="2" s="1"/>
  <c r="H736" i="2" s="1"/>
  <c r="H735" i="2" s="1"/>
  <c r="H734" i="2" s="1"/>
  <c r="H733" i="2" s="1"/>
  <c r="H732" i="2" s="1"/>
  <c r="H731" i="2" s="1"/>
  <c r="H730" i="2" s="1"/>
  <c r="H729" i="2" s="1"/>
  <c r="H728" i="2" s="1"/>
  <c r="H727" i="2" s="1"/>
  <c r="H726" i="2" s="1"/>
  <c r="H725" i="2" s="1"/>
  <c r="H724" i="2" s="1"/>
  <c r="H723" i="2" s="1"/>
  <c r="H722" i="2" s="1"/>
  <c r="H721" i="2" s="1"/>
  <c r="H720" i="2" s="1"/>
  <c r="H719" i="2" s="1"/>
  <c r="H718" i="2" s="1"/>
  <c r="H717" i="2" s="1"/>
  <c r="H716" i="2" s="1"/>
  <c r="H715" i="2" s="1"/>
  <c r="H714" i="2" s="1"/>
  <c r="H713" i="2" s="1"/>
  <c r="H712" i="2" s="1"/>
  <c r="H711" i="2" s="1"/>
  <c r="H710" i="2" s="1"/>
  <c r="H709" i="2" s="1"/>
  <c r="H708" i="2" s="1"/>
  <c r="H707" i="2" s="1"/>
  <c r="H706" i="2" s="1"/>
  <c r="H705" i="2" s="1"/>
  <c r="H704" i="2" s="1"/>
  <c r="H703" i="2" s="1"/>
  <c r="H702" i="2" s="1"/>
  <c r="H701" i="2" s="1"/>
  <c r="H700" i="2" s="1"/>
  <c r="H699" i="2" s="1"/>
  <c r="H698" i="2" s="1"/>
  <c r="H697" i="2" s="1"/>
  <c r="H696" i="2" s="1"/>
  <c r="H695" i="2" s="1"/>
  <c r="H694" i="2" s="1"/>
  <c r="H693" i="2" s="1"/>
  <c r="H692" i="2" s="1"/>
  <c r="H691" i="2" s="1"/>
  <c r="H690" i="2" s="1"/>
  <c r="H689" i="2" s="1"/>
  <c r="H688" i="2" s="1"/>
  <c r="H687" i="2" s="1"/>
  <c r="H686" i="2" s="1"/>
  <c r="H685" i="2" s="1"/>
  <c r="H684" i="2" s="1"/>
  <c r="H683" i="2" s="1"/>
  <c r="H682" i="2" s="1"/>
  <c r="H681" i="2" s="1"/>
  <c r="H680" i="2" s="1"/>
  <c r="H679" i="2" s="1"/>
  <c r="H678" i="2" s="1"/>
  <c r="H677" i="2" s="1"/>
  <c r="H676" i="2" s="1"/>
  <c r="H675" i="2" s="1"/>
  <c r="H674" i="2" s="1"/>
  <c r="H673" i="2" s="1"/>
  <c r="H672" i="2" s="1"/>
  <c r="H671" i="2" s="1"/>
  <c r="H670" i="2" s="1"/>
  <c r="H669" i="2" s="1"/>
  <c r="H668" i="2" s="1"/>
  <c r="H667" i="2" s="1"/>
  <c r="H666" i="2" s="1"/>
  <c r="H665" i="2" s="1"/>
  <c r="H664" i="2" s="1"/>
  <c r="H663" i="2" s="1"/>
  <c r="H662" i="2" s="1"/>
  <c r="H661" i="2" s="1"/>
  <c r="H660" i="2" s="1"/>
  <c r="H659" i="2" s="1"/>
  <c r="H658" i="2" s="1"/>
  <c r="H657" i="2" s="1"/>
  <c r="H656" i="2" s="1"/>
  <c r="H655" i="2" s="1"/>
  <c r="H654" i="2" s="1"/>
  <c r="H653" i="2" s="1"/>
  <c r="H652" i="2" s="1"/>
  <c r="H651" i="2" s="1"/>
  <c r="H650" i="2" s="1"/>
  <c r="H649" i="2" s="1"/>
  <c r="H648" i="2" s="1"/>
  <c r="H647" i="2" s="1"/>
  <c r="H646" i="2" s="1"/>
  <c r="H645" i="2" s="1"/>
  <c r="H644" i="2" s="1"/>
  <c r="H643" i="2" s="1"/>
  <c r="H642" i="2" s="1"/>
  <c r="H641" i="2" s="1"/>
  <c r="H640" i="2" s="1"/>
  <c r="H639" i="2" s="1"/>
  <c r="H638" i="2" s="1"/>
  <c r="H637" i="2" s="1"/>
  <c r="H636" i="2" s="1"/>
  <c r="H635" i="2" s="1"/>
  <c r="H634" i="2" s="1"/>
  <c r="H633" i="2" s="1"/>
  <c r="H632" i="2" s="1"/>
  <c r="H631" i="2" s="1"/>
  <c r="H630" i="2" s="1"/>
  <c r="H629" i="2" s="1"/>
  <c r="H628" i="2" s="1"/>
  <c r="H627" i="2" s="1"/>
  <c r="H626" i="2" s="1"/>
  <c r="H625" i="2" s="1"/>
  <c r="H624" i="2" s="1"/>
  <c r="H623" i="2" s="1"/>
  <c r="H622" i="2" s="1"/>
  <c r="H621" i="2" s="1"/>
  <c r="H620" i="2" s="1"/>
  <c r="H619" i="2" s="1"/>
  <c r="H618" i="2" s="1"/>
  <c r="H617" i="2" s="1"/>
  <c r="H616" i="2" s="1"/>
  <c r="H615" i="2" s="1"/>
  <c r="H614" i="2" s="1"/>
  <c r="H613" i="2" s="1"/>
  <c r="H612" i="2" s="1"/>
  <c r="H611" i="2" s="1"/>
  <c r="H610" i="2" s="1"/>
  <c r="H609" i="2" s="1"/>
  <c r="H608" i="2" s="1"/>
  <c r="H607" i="2" s="1"/>
  <c r="H606" i="2" s="1"/>
  <c r="H605" i="2" s="1"/>
  <c r="H604" i="2" s="1"/>
  <c r="H603" i="2" s="1"/>
  <c r="H602" i="2" s="1"/>
  <c r="H601" i="2" s="1"/>
  <c r="H600" i="2" s="1"/>
  <c r="H599" i="2" s="1"/>
  <c r="H598" i="2" s="1"/>
  <c r="H597" i="2" s="1"/>
  <c r="H596" i="2" s="1"/>
  <c r="H595" i="2" s="1"/>
  <c r="H594" i="2" s="1"/>
  <c r="H593" i="2" s="1"/>
  <c r="H592" i="2" s="1"/>
  <c r="H591" i="2" s="1"/>
  <c r="H590" i="2" s="1"/>
  <c r="H589" i="2" s="1"/>
  <c r="H588" i="2" s="1"/>
  <c r="H587" i="2" s="1"/>
  <c r="H586" i="2" s="1"/>
  <c r="H585" i="2" s="1"/>
  <c r="H584" i="2" s="1"/>
  <c r="H583" i="2" s="1"/>
  <c r="H582" i="2" s="1"/>
  <c r="H581" i="2" s="1"/>
  <c r="H580" i="2" s="1"/>
  <c r="H579" i="2" s="1"/>
  <c r="H578" i="2" s="1"/>
  <c r="H577" i="2" s="1"/>
  <c r="H576" i="2" s="1"/>
  <c r="H575" i="2" s="1"/>
  <c r="H574" i="2" s="1"/>
  <c r="H573" i="2" s="1"/>
  <c r="H572" i="2" s="1"/>
  <c r="H571" i="2" s="1"/>
  <c r="H570" i="2" s="1"/>
  <c r="H569" i="2" s="1"/>
  <c r="H568" i="2" s="1"/>
  <c r="H567" i="2" s="1"/>
  <c r="H566" i="2" s="1"/>
  <c r="H565" i="2" s="1"/>
  <c r="H564" i="2" s="1"/>
  <c r="H563" i="2" s="1"/>
  <c r="H562" i="2" s="1"/>
  <c r="H561" i="2" s="1"/>
  <c r="H560" i="2" s="1"/>
  <c r="H559" i="2" s="1"/>
  <c r="H558" i="2" s="1"/>
  <c r="H557" i="2" s="1"/>
  <c r="H556" i="2" s="1"/>
  <c r="H555" i="2" s="1"/>
  <c r="H554" i="2" s="1"/>
  <c r="H553" i="2" s="1"/>
  <c r="H552" i="2" s="1"/>
  <c r="H551" i="2" s="1"/>
  <c r="H550" i="2" s="1"/>
  <c r="H549" i="2" s="1"/>
  <c r="H548" i="2" s="1"/>
  <c r="H547" i="2" s="1"/>
  <c r="H546" i="2" s="1"/>
  <c r="H545" i="2" s="1"/>
  <c r="H544" i="2" s="1"/>
  <c r="H543" i="2" s="1"/>
  <c r="H542" i="2" s="1"/>
  <c r="H541" i="2" s="1"/>
  <c r="H540" i="2" s="1"/>
  <c r="H539" i="2" s="1"/>
  <c r="H538" i="2" s="1"/>
  <c r="H537" i="2" s="1"/>
  <c r="H536" i="2" s="1"/>
  <c r="H535" i="2" s="1"/>
  <c r="H534" i="2" s="1"/>
  <c r="H533" i="2" s="1"/>
  <c r="H532" i="2" s="1"/>
  <c r="H531" i="2" s="1"/>
  <c r="H530" i="2" s="1"/>
  <c r="H529" i="2" s="1"/>
  <c r="H528" i="2" s="1"/>
  <c r="H527" i="2" s="1"/>
  <c r="H526" i="2" s="1"/>
  <c r="H525" i="2" s="1"/>
  <c r="H524" i="2" s="1"/>
  <c r="H523" i="2" s="1"/>
  <c r="H522" i="2" s="1"/>
  <c r="H521" i="2" s="1"/>
  <c r="H520" i="2" s="1"/>
  <c r="H519" i="2" s="1"/>
  <c r="H518" i="2" s="1"/>
  <c r="H517" i="2" s="1"/>
  <c r="H516" i="2" s="1"/>
  <c r="H515" i="2" s="1"/>
  <c r="H514" i="2" s="1"/>
  <c r="H513" i="2" s="1"/>
  <c r="H512" i="2" s="1"/>
  <c r="H511" i="2" s="1"/>
  <c r="H510" i="2" s="1"/>
  <c r="H509" i="2" s="1"/>
  <c r="H508" i="2" s="1"/>
  <c r="H507" i="2" s="1"/>
  <c r="H506" i="2" s="1"/>
  <c r="H505" i="2" s="1"/>
  <c r="H504" i="2" s="1"/>
  <c r="H503" i="2" s="1"/>
  <c r="H502" i="2" s="1"/>
  <c r="H501" i="2" s="1"/>
  <c r="H500" i="2" s="1"/>
  <c r="H499" i="2" s="1"/>
  <c r="H498" i="2" s="1"/>
  <c r="H497" i="2" s="1"/>
  <c r="H496" i="2" s="1"/>
  <c r="H495" i="2" s="1"/>
  <c r="H494" i="2" s="1"/>
  <c r="H493" i="2" s="1"/>
  <c r="H492" i="2" s="1"/>
  <c r="H491" i="2" s="1"/>
  <c r="H490" i="2" s="1"/>
  <c r="H489" i="2" s="1"/>
  <c r="H488" i="2" s="1"/>
  <c r="H487" i="2" s="1"/>
  <c r="H486" i="2" s="1"/>
  <c r="H485" i="2" s="1"/>
  <c r="H484" i="2" s="1"/>
  <c r="H483" i="2" s="1"/>
  <c r="H482" i="2" s="1"/>
  <c r="H481" i="2" s="1"/>
  <c r="H480" i="2" s="1"/>
  <c r="H479" i="2" s="1"/>
  <c r="H478" i="2" s="1"/>
  <c r="H477" i="2" s="1"/>
  <c r="H476" i="2" s="1"/>
  <c r="H475" i="2" s="1"/>
  <c r="H474" i="2" s="1"/>
  <c r="H473" i="2" s="1"/>
  <c r="H472" i="2" s="1"/>
  <c r="H471" i="2" s="1"/>
  <c r="H470" i="2" s="1"/>
  <c r="H469" i="2" s="1"/>
  <c r="H468" i="2" s="1"/>
  <c r="H467" i="2" s="1"/>
  <c r="H466" i="2" s="1"/>
  <c r="H465" i="2" s="1"/>
  <c r="H464" i="2" s="1"/>
  <c r="H463" i="2" s="1"/>
  <c r="H462" i="2" s="1"/>
  <c r="H461" i="2" s="1"/>
  <c r="H460" i="2" s="1"/>
  <c r="H459" i="2" s="1"/>
  <c r="H458" i="2" s="1"/>
  <c r="H457" i="2" s="1"/>
  <c r="H456" i="2" s="1"/>
  <c r="H455" i="2" s="1"/>
  <c r="H454" i="2" s="1"/>
  <c r="H453" i="2" s="1"/>
  <c r="H452" i="2" s="1"/>
  <c r="H451" i="2" s="1"/>
  <c r="H450" i="2" s="1"/>
  <c r="H449" i="2" s="1"/>
  <c r="H448" i="2" s="1"/>
  <c r="H447" i="2" s="1"/>
  <c r="H446" i="2" s="1"/>
  <c r="H445" i="2" s="1"/>
  <c r="H444" i="2" s="1"/>
  <c r="H443" i="2" s="1"/>
  <c r="H442" i="2" s="1"/>
  <c r="H441" i="2" s="1"/>
  <c r="H440" i="2" s="1"/>
  <c r="H439" i="2" s="1"/>
  <c r="H438" i="2" s="1"/>
  <c r="H437" i="2" s="1"/>
  <c r="H436" i="2" s="1"/>
  <c r="H435" i="2" s="1"/>
  <c r="H434" i="2" s="1"/>
  <c r="H433" i="2" s="1"/>
  <c r="H432" i="2" s="1"/>
  <c r="H431" i="2" s="1"/>
  <c r="H430" i="2" s="1"/>
  <c r="H429" i="2" s="1"/>
  <c r="H428" i="2" s="1"/>
  <c r="H427" i="2" s="1"/>
  <c r="H426" i="2" s="1"/>
  <c r="H425" i="2" s="1"/>
  <c r="H424" i="2" s="1"/>
  <c r="H423" i="2" s="1"/>
  <c r="H422" i="2" s="1"/>
  <c r="H421" i="2" s="1"/>
  <c r="H420" i="2" s="1"/>
  <c r="H419" i="2" s="1"/>
  <c r="H418" i="2" s="1"/>
  <c r="H417" i="2" s="1"/>
  <c r="H416" i="2" s="1"/>
  <c r="H415" i="2" s="1"/>
  <c r="H414" i="2" s="1"/>
  <c r="H413" i="2" s="1"/>
  <c r="H412" i="2" s="1"/>
  <c r="H411" i="2" s="1"/>
  <c r="H410" i="2" s="1"/>
  <c r="H409" i="2" s="1"/>
  <c r="H408" i="2" s="1"/>
  <c r="H407" i="2" s="1"/>
  <c r="H406" i="2" s="1"/>
  <c r="H405" i="2" s="1"/>
  <c r="H404" i="2" s="1"/>
  <c r="H403" i="2" s="1"/>
  <c r="H402" i="2" s="1"/>
  <c r="H401" i="2" s="1"/>
  <c r="H400" i="2" s="1"/>
  <c r="H399" i="2" s="1"/>
  <c r="H398" i="2" s="1"/>
  <c r="H397" i="2" s="1"/>
  <c r="H396" i="2" s="1"/>
  <c r="H395" i="2" s="1"/>
  <c r="H394" i="2" s="1"/>
  <c r="H393" i="2" s="1"/>
  <c r="H392" i="2" s="1"/>
  <c r="H391" i="2" s="1"/>
  <c r="H390" i="2" s="1"/>
  <c r="H389" i="2" s="1"/>
  <c r="H388" i="2" s="1"/>
  <c r="H387" i="2" s="1"/>
  <c r="H386" i="2" s="1"/>
  <c r="H385" i="2" s="1"/>
  <c r="H384" i="2" s="1"/>
  <c r="H383" i="2" s="1"/>
  <c r="H382" i="2" s="1"/>
  <c r="H381" i="2" s="1"/>
  <c r="H380" i="2" s="1"/>
  <c r="H379" i="2" s="1"/>
  <c r="H378" i="2" s="1"/>
  <c r="H377" i="2" s="1"/>
  <c r="H376" i="2" s="1"/>
  <c r="H375" i="2" s="1"/>
  <c r="H374" i="2" s="1"/>
  <c r="H373" i="2" s="1"/>
  <c r="H372" i="2" s="1"/>
  <c r="H371" i="2" s="1"/>
  <c r="H370" i="2" s="1"/>
  <c r="H369" i="2" s="1"/>
  <c r="H368" i="2" s="1"/>
  <c r="H367" i="2" s="1"/>
  <c r="H366" i="2" s="1"/>
  <c r="H365" i="2" s="1"/>
  <c r="H364" i="2" s="1"/>
  <c r="H363" i="2" s="1"/>
  <c r="H362" i="2" s="1"/>
  <c r="H361" i="2" s="1"/>
  <c r="H360" i="2" s="1"/>
  <c r="H359" i="2" s="1"/>
  <c r="H358" i="2" s="1"/>
  <c r="H357" i="2" s="1"/>
  <c r="H356" i="2" s="1"/>
  <c r="H355" i="2" s="1"/>
  <c r="H354" i="2" s="1"/>
  <c r="H353" i="2" s="1"/>
  <c r="H352" i="2" s="1"/>
  <c r="H351" i="2" s="1"/>
  <c r="H350" i="2" s="1"/>
  <c r="H349" i="2" s="1"/>
  <c r="H348" i="2" s="1"/>
  <c r="H347" i="2" s="1"/>
  <c r="H346" i="2" s="1"/>
  <c r="H345" i="2" s="1"/>
  <c r="H344" i="2" s="1"/>
  <c r="H343" i="2" s="1"/>
  <c r="H342" i="2" s="1"/>
  <c r="H341" i="2" s="1"/>
  <c r="H340" i="2" s="1"/>
  <c r="H339" i="2" s="1"/>
  <c r="H338" i="2" s="1"/>
  <c r="H337" i="2" s="1"/>
  <c r="H336" i="2" s="1"/>
  <c r="H335" i="2" s="1"/>
  <c r="H334" i="2" s="1"/>
  <c r="H333" i="2" s="1"/>
  <c r="H332" i="2" s="1"/>
  <c r="H331" i="2" s="1"/>
  <c r="H330" i="2" s="1"/>
  <c r="H329" i="2" s="1"/>
  <c r="H328" i="2" s="1"/>
  <c r="H327" i="2" s="1"/>
  <c r="H326" i="2" s="1"/>
  <c r="H325" i="2" s="1"/>
  <c r="H324" i="2" s="1"/>
  <c r="H323" i="2" s="1"/>
  <c r="H322" i="2" s="1"/>
  <c r="H321" i="2" s="1"/>
  <c r="H320" i="2" s="1"/>
  <c r="H319" i="2" s="1"/>
  <c r="H318" i="2" s="1"/>
  <c r="H317" i="2" s="1"/>
  <c r="H316" i="2" s="1"/>
  <c r="H315" i="2" s="1"/>
  <c r="H314" i="2" s="1"/>
  <c r="H313" i="2" s="1"/>
  <c r="H312" i="2" s="1"/>
  <c r="H311" i="2" s="1"/>
  <c r="H310" i="2" s="1"/>
  <c r="H309" i="2" s="1"/>
  <c r="H308" i="2" s="1"/>
  <c r="H307" i="2" s="1"/>
  <c r="H306" i="2" s="1"/>
  <c r="H305" i="2" s="1"/>
  <c r="H304" i="2" s="1"/>
  <c r="H303" i="2" s="1"/>
  <c r="H302" i="2" s="1"/>
  <c r="H301" i="2" s="1"/>
  <c r="H300" i="2" s="1"/>
  <c r="H299" i="2" s="1"/>
  <c r="H298" i="2" s="1"/>
  <c r="H297" i="2" s="1"/>
  <c r="H296" i="2" s="1"/>
  <c r="H295" i="2" s="1"/>
  <c r="H294" i="2" s="1"/>
  <c r="H293" i="2" s="1"/>
  <c r="H292" i="2" s="1"/>
  <c r="H291" i="2" s="1"/>
  <c r="H290" i="2" s="1"/>
  <c r="H289" i="2" s="1"/>
  <c r="H288" i="2" s="1"/>
  <c r="H287" i="2" s="1"/>
  <c r="H286" i="2" s="1"/>
  <c r="H285" i="2" s="1"/>
  <c r="H284" i="2" s="1"/>
  <c r="H283" i="2" s="1"/>
  <c r="H282" i="2" s="1"/>
  <c r="H281" i="2" s="1"/>
  <c r="H280" i="2" s="1"/>
  <c r="H279" i="2" s="1"/>
  <c r="H278" i="2" s="1"/>
  <c r="H277" i="2" s="1"/>
  <c r="H276" i="2" s="1"/>
  <c r="H275" i="2" s="1"/>
  <c r="H274" i="2" s="1"/>
  <c r="H273" i="2" s="1"/>
  <c r="H272" i="2" s="1"/>
  <c r="H271" i="2" s="1"/>
  <c r="H270" i="2" s="1"/>
  <c r="H269" i="2" s="1"/>
  <c r="H268" i="2" s="1"/>
  <c r="H267" i="2" s="1"/>
  <c r="H266" i="2" s="1"/>
  <c r="H265" i="2" s="1"/>
  <c r="H264" i="2" s="1"/>
  <c r="H263" i="2" s="1"/>
  <c r="H262" i="2" s="1"/>
  <c r="H261" i="2" s="1"/>
  <c r="H260" i="2" s="1"/>
  <c r="H259" i="2" s="1"/>
  <c r="H258" i="2" s="1"/>
  <c r="H257" i="2" s="1"/>
  <c r="H256" i="2" s="1"/>
  <c r="H255" i="2" s="1"/>
  <c r="H254" i="2" s="1"/>
  <c r="H253" i="2" s="1"/>
  <c r="H252" i="2" s="1"/>
  <c r="H251" i="2" s="1"/>
  <c r="H250" i="2" s="1"/>
  <c r="H249" i="2" s="1"/>
  <c r="H248" i="2" s="1"/>
  <c r="H247" i="2" s="1"/>
  <c r="H246" i="2" s="1"/>
  <c r="H245" i="2" s="1"/>
  <c r="H244" i="2" s="1"/>
  <c r="H243" i="2" s="1"/>
  <c r="H242" i="2" s="1"/>
  <c r="H241" i="2" s="1"/>
  <c r="H240" i="2" s="1"/>
  <c r="H239" i="2" s="1"/>
  <c r="H238" i="2" s="1"/>
  <c r="H237" i="2" s="1"/>
  <c r="H236" i="2" s="1"/>
  <c r="H235" i="2" s="1"/>
  <c r="H234" i="2" s="1"/>
  <c r="H233" i="2" s="1"/>
  <c r="H232" i="2" s="1"/>
  <c r="H231" i="2" s="1"/>
  <c r="H230" i="2" s="1"/>
  <c r="H229" i="2" s="1"/>
  <c r="H228" i="2" s="1"/>
  <c r="H227" i="2" s="1"/>
  <c r="H226" i="2" s="1"/>
  <c r="H225" i="2" s="1"/>
  <c r="H224" i="2" s="1"/>
  <c r="H223" i="2" s="1"/>
  <c r="H222" i="2" s="1"/>
  <c r="H221" i="2" s="1"/>
  <c r="H220" i="2" s="1"/>
  <c r="H219" i="2" s="1"/>
  <c r="H218" i="2" s="1"/>
  <c r="H217" i="2" s="1"/>
  <c r="H216" i="2" s="1"/>
  <c r="H215" i="2" s="1"/>
  <c r="H214" i="2" s="1"/>
  <c r="H213" i="2" s="1"/>
  <c r="H212" i="2" s="1"/>
  <c r="H211" i="2" s="1"/>
  <c r="H210" i="2" s="1"/>
  <c r="H209" i="2" s="1"/>
  <c r="H208" i="2" s="1"/>
  <c r="H207" i="2" s="1"/>
  <c r="H206" i="2" s="1"/>
  <c r="H205" i="2" s="1"/>
  <c r="H204" i="2" s="1"/>
  <c r="H203" i="2" s="1"/>
  <c r="H202" i="2" s="1"/>
  <c r="H201" i="2" s="1"/>
  <c r="H200" i="2" s="1"/>
  <c r="H199" i="2" s="1"/>
  <c r="H198" i="2" s="1"/>
  <c r="H197" i="2" s="1"/>
  <c r="H196" i="2" s="1"/>
  <c r="H195" i="2" s="1"/>
  <c r="H194" i="2" s="1"/>
  <c r="H193" i="2" s="1"/>
  <c r="H192" i="2" s="1"/>
  <c r="H191" i="2" s="1"/>
  <c r="H190" i="2" s="1"/>
  <c r="H189" i="2" s="1"/>
  <c r="H188" i="2" s="1"/>
  <c r="H187" i="2" s="1"/>
  <c r="H186" i="2" s="1"/>
  <c r="H185" i="2" s="1"/>
  <c r="H184" i="2" s="1"/>
  <c r="H183" i="2" s="1"/>
  <c r="H182" i="2" s="1"/>
  <c r="H181" i="2" s="1"/>
  <c r="H180" i="2" s="1"/>
  <c r="H179" i="2" s="1"/>
  <c r="H178" i="2" s="1"/>
  <c r="H177" i="2" s="1"/>
  <c r="H176" i="2" s="1"/>
  <c r="H175" i="2" s="1"/>
  <c r="H174" i="2" s="1"/>
  <c r="H173" i="2" s="1"/>
  <c r="H172" i="2" s="1"/>
  <c r="H171" i="2" s="1"/>
  <c r="H170" i="2" s="1"/>
  <c r="H169" i="2" s="1"/>
  <c r="H168" i="2" s="1"/>
  <c r="H167" i="2" s="1"/>
  <c r="H166" i="2" s="1"/>
  <c r="H165" i="2" s="1"/>
  <c r="H164" i="2" s="1"/>
  <c r="H163" i="2" s="1"/>
  <c r="H162" i="2" s="1"/>
  <c r="H161" i="2" s="1"/>
  <c r="H160" i="2" s="1"/>
  <c r="H159" i="2" s="1"/>
  <c r="H158" i="2" s="1"/>
  <c r="H157" i="2" s="1"/>
  <c r="H156" i="2" s="1"/>
  <c r="H155" i="2" s="1"/>
  <c r="H154" i="2" s="1"/>
  <c r="H153" i="2" s="1"/>
  <c r="H152" i="2" s="1"/>
  <c r="H151" i="2" s="1"/>
  <c r="H150" i="2" s="1"/>
  <c r="H149" i="2" s="1"/>
  <c r="H148" i="2" s="1"/>
  <c r="H147" i="2" s="1"/>
  <c r="H146" i="2" s="1"/>
  <c r="H145" i="2" s="1"/>
  <c r="H144" i="2" s="1"/>
  <c r="H143" i="2" s="1"/>
  <c r="H142" i="2" s="1"/>
  <c r="H141" i="2" s="1"/>
  <c r="H140" i="2" s="1"/>
  <c r="H139" i="2" s="1"/>
  <c r="H138" i="2" s="1"/>
  <c r="H137" i="2" s="1"/>
  <c r="H136" i="2" s="1"/>
  <c r="H135" i="2" s="1"/>
  <c r="H134" i="2" s="1"/>
  <c r="H133" i="2" s="1"/>
  <c r="H132" i="2" s="1"/>
  <c r="H131" i="2" s="1"/>
  <c r="H130" i="2" s="1"/>
  <c r="H129" i="2" s="1"/>
  <c r="H128" i="2" s="1"/>
  <c r="H127" i="2" s="1"/>
  <c r="H126" i="2" s="1"/>
  <c r="H125" i="2" s="1"/>
  <c r="H124" i="2" s="1"/>
  <c r="H123" i="2" s="1"/>
  <c r="H122" i="2" s="1"/>
  <c r="H121" i="2" s="1"/>
  <c r="H120" i="2" s="1"/>
  <c r="H119" i="2" s="1"/>
  <c r="H118" i="2" s="1"/>
  <c r="H117" i="2" s="1"/>
  <c r="H116" i="2" s="1"/>
  <c r="H115" i="2" s="1"/>
  <c r="H114" i="2" s="1"/>
  <c r="H113" i="2" s="1"/>
  <c r="H112" i="2" s="1"/>
  <c r="H111" i="2" s="1"/>
  <c r="H110" i="2" s="1"/>
  <c r="H109" i="2" s="1"/>
  <c r="H108" i="2" s="1"/>
  <c r="H107" i="2" s="1"/>
  <c r="H106" i="2" s="1"/>
  <c r="H105" i="2" s="1"/>
  <c r="H104" i="2" s="1"/>
  <c r="H103" i="2" s="1"/>
  <c r="H102" i="2" s="1"/>
  <c r="H101" i="2" s="1"/>
  <c r="H100" i="2" s="1"/>
  <c r="H99" i="2" s="1"/>
  <c r="H98" i="2" s="1"/>
  <c r="H97" i="2" s="1"/>
  <c r="H96" i="2" s="1"/>
  <c r="H95" i="2" s="1"/>
  <c r="H94" i="2" s="1"/>
  <c r="H93" i="2" s="1"/>
  <c r="H92" i="2" s="1"/>
  <c r="H91" i="2" s="1"/>
  <c r="H90" i="2" s="1"/>
  <c r="H89" i="2" s="1"/>
  <c r="H88" i="2" s="1"/>
  <c r="H87" i="2" s="1"/>
  <c r="H86" i="2" s="1"/>
  <c r="H85" i="2" s="1"/>
  <c r="H84" i="2" s="1"/>
  <c r="H83" i="2" s="1"/>
  <c r="H82" i="2" s="1"/>
  <c r="H81" i="2" s="1"/>
  <c r="H80" i="2" s="1"/>
  <c r="H79" i="2" s="1"/>
  <c r="H78" i="2" s="1"/>
  <c r="H77" i="2" s="1"/>
  <c r="H76" i="2" s="1"/>
  <c r="H75" i="2" s="1"/>
  <c r="H74" i="2" s="1"/>
  <c r="H73" i="2" s="1"/>
  <c r="H72" i="2" s="1"/>
  <c r="H71" i="2" s="1"/>
  <c r="H70" i="2" s="1"/>
  <c r="H69" i="2" s="1"/>
  <c r="H68" i="2" s="1"/>
  <c r="H67" i="2" s="1"/>
  <c r="H66" i="2" s="1"/>
  <c r="H65" i="2" s="1"/>
  <c r="H64" i="2" s="1"/>
  <c r="H63" i="2" s="1"/>
  <c r="H62" i="2" s="1"/>
  <c r="H61" i="2" s="1"/>
  <c r="H60" i="2" s="1"/>
  <c r="H59" i="2" s="1"/>
  <c r="H58" i="2" s="1"/>
  <c r="H57" i="2" s="1"/>
  <c r="H56" i="2" s="1"/>
  <c r="H55" i="2" s="1"/>
  <c r="H54" i="2" s="1"/>
  <c r="H53" i="2" s="1"/>
  <c r="H52" i="2" s="1"/>
  <c r="H51" i="2" s="1"/>
  <c r="H50" i="2" s="1"/>
  <c r="H49" i="2" s="1"/>
  <c r="H48" i="2" s="1"/>
  <c r="H47" i="2" s="1"/>
  <c r="H46" i="2" s="1"/>
  <c r="H45" i="2" s="1"/>
  <c r="H44" i="2" s="1"/>
  <c r="H43" i="2" s="1"/>
  <c r="H42" i="2" s="1"/>
  <c r="H41" i="2" s="1"/>
  <c r="H40" i="2" s="1"/>
  <c r="H39" i="2" s="1"/>
  <c r="H38" i="2" s="1"/>
  <c r="H37" i="2" s="1"/>
  <c r="H36" i="2" s="1"/>
  <c r="H35" i="2" s="1"/>
  <c r="H34" i="2" s="1"/>
  <c r="H33" i="2" s="1"/>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Ronald McAllister</author>
    <author>Ron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A12" authorId="2">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C24" authorId="1">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4" authorId="2">
      <text>
        <r>
          <rPr>
            <sz val="9"/>
            <color indexed="81"/>
            <rFont val="Tahoma"/>
            <family val="2"/>
          </rPr>
          <t>Cells E24:E25 are used to calculate the cursor column</t>
        </r>
      </text>
    </comment>
    <comment ref="C25" authorId="1">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J31" authorId="2">
      <text>
        <r>
          <rPr>
            <sz val="9"/>
            <color indexed="81"/>
            <rFont val="Tahoma"/>
            <family val="2"/>
          </rPr>
          <t>Using Mr. Ehlers Closed Form formula as opposed to the subtract one EMA from the other.</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2" type="4" refreshedVersion="4" background="1" saveData="1">
    <webPr xl2000="1" url="http://download.finance.yahoo.com/d/quotes.csv?s=SPY&amp;f=snxd1ohgl1vt1c1" htmlTables="1" htmlFormat="all"/>
  </connection>
  <connection id="17" name="Connection23" type="4" refreshedVersion="4" background="1" saveData="1">
    <webPr xl2000="1" url="http://ichart.finance.yahoo.com/x?s=SPY&amp;a=0&amp;b=7&amp;c=1977&amp;d=4&amp;e=5&amp;f=2016&amp;g=d&amp;y=0&amp;z=30000" htmlTables="1" htmlFormat="all"/>
  </connection>
  <connection id="18" name="Connection24" type="4" refreshedVersion="0" background="1">
    <webPr url="http://download.finance.yahoo.com/d/quotes.csv?" htmlTables="1" htmlFormat="all"/>
  </connection>
  <connection id="19" name="Connection25" type="4" refreshedVersion="0" background="1">
    <webPr url="http://download.finance.yahoo.com/d/quotes.csv?" htmlTables="1" htmlFormat="all"/>
  </connection>
  <connection id="20" name="Connection3" type="4" refreshedVersion="0" background="1">
    <webPr url="http://ichart.finance.yahoo.com/table.csv?s=F" htmlTables="1" htmlFormat="all"/>
  </connection>
  <connection id="21" name="Connection4" type="4" refreshedVersion="0" background="1">
    <webPr url="http://download.finance.yahoo.com/d/quotes.csv?" htmlTables="1" htmlFormat="all"/>
  </connection>
  <connection id="22" name="Connection5" type="4" refreshedVersion="0" background="1">
    <webPr url="http://download.finance.yahoo.com/d/quotes.csv?" htmlTables="1" htmlFormat="all"/>
  </connection>
  <connection id="23" name="Connection6" type="4" refreshedVersion="0" background="1">
    <webPr url="http://download.finance.yahoo.com/d/quotes.csv?" htmlTables="1" htmlFormat="all"/>
  </connection>
  <connection id="24" name="Connection7" type="4" refreshedVersion="0" background="1">
    <webPr url="http://download.finance.yahoo.com/d/quotes.csv?" htmlTables="1" htmlFormat="all"/>
  </connection>
  <connection id="25" name="Connection8" type="4" refreshedVersion="0" background="1">
    <webPr url="http://download.finance.yahoo.com/d/quotes.csv?" htmlTables="1" htmlFormat="all"/>
  </connection>
  <connection id="26" name="Connection9" type="4" refreshedVersion="0" background="1">
    <webPr url="http://download.finance.yahoo.com/d/quotes.csv?" htmlTables="1" htmlFormat="all"/>
  </connection>
</connections>
</file>

<file path=xl/sharedStrings.xml><?xml version="1.0" encoding="utf-8"?>
<sst xmlns="http://schemas.openxmlformats.org/spreadsheetml/2006/main" count="298" uniqueCount="271">
  <si>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</si>
  <si>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</si>
  <si>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</si>
  <si>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</si>
  <si>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</si>
  <si>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</si>
  <si>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</si>
  <si>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</si>
  <si>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</si>
  <si>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</si>
  <si>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</si>
  <si>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</si>
  <si>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</si>
  <si>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</si>
  <si>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</si>
  <si>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</si>
  <si>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Be sure to have a backup copy of the spreadsheet before you alter anything else.</t>
  </si>
  <si>
    <t>Price Chart Windowing Controls</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</si>
  <si>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</si>
  <si>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</si>
  <si>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</si>
  <si>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</si>
  <si>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</si>
  <si>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</si>
  <si>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</si>
  <si>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</si>
  <si>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</si>
  <si>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</si>
  <si>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</si>
  <si>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</si>
  <si>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</si>
  <si>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</si>
  <si>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</si>
  <si>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</si>
  <si>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</si>
  <si>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</si>
  <si>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Allowance:</t>
  </si>
  <si>
    <t>CalculationsAndCharts construction Notes:</t>
  </si>
  <si>
    <t xml:space="preserve">The data in this workbook is sorted date descending (most recent date at the top). All formulas and </t>
  </si>
  <si>
    <t>VBA routines are built accordingly.</t>
  </si>
  <si>
    <t>Available Data</t>
  </si>
  <si>
    <t xml:space="preserve">Bar Count: </t>
  </si>
  <si>
    <t xml:space="preserve">From: </t>
  </si>
  <si>
    <t xml:space="preserve">To: </t>
  </si>
  <si>
    <t>Notes:</t>
  </si>
  <si>
    <t>Request Online Yahoo History for:</t>
  </si>
  <si>
    <t>Symbol</t>
  </si>
  <si>
    <t>Data Type</t>
  </si>
  <si>
    <t>Daily</t>
  </si>
  <si>
    <t>Valid</t>
  </si>
  <si>
    <t>Data</t>
  </si>
  <si>
    <t>Types</t>
  </si>
  <si>
    <t>Weekly</t>
  </si>
  <si>
    <t>Monthly</t>
  </si>
  <si>
    <t>d</t>
  </si>
  <si>
    <t>w</t>
  </si>
  <si>
    <t>m</t>
  </si>
  <si>
    <t>http://www.gummy-stuff.org/Yahoo-data.htm</t>
  </si>
  <si>
    <t xml:space="preserve">Online Yahoo Finance Query Interfaces used in the VBA code to obtain this data: </t>
  </si>
  <si>
    <t>of the capabilities of this interface.</t>
  </si>
  <si>
    <t>A.) Price History Only: "http://ichart.finance.yahoo.com/table.csv"</t>
  </si>
  <si>
    <t>B.) Price History w/ imbedded divs n splits: "http://ichart.finance.yahoo.com/x"</t>
  </si>
  <si>
    <t>specific fields you can include in a request to this interface see:</t>
  </si>
  <si>
    <t xml:space="preserve">This web site includes a downloadable working EXCEL/VBA example </t>
  </si>
  <si>
    <t>Use Close Adjusted:</t>
  </si>
  <si>
    <t xml:space="preserve">For some how-to doc regarding this particular interface, including a list of the </t>
  </si>
  <si>
    <t>C.) Fundamentals (in this case name and exchange):</t>
  </si>
  <si>
    <t xml:space="preserve"> "http://download.finance.yahoo.com/d/quotes.csv?"</t>
  </si>
  <si>
    <t>Last Trade:</t>
  </si>
  <si>
    <t>JNJ</t>
  </si>
  <si>
    <t>MCD</t>
  </si>
  <si>
    <t>F</t>
  </si>
  <si>
    <t>AAL</t>
  </si>
  <si>
    <t>Price Adjust</t>
  </si>
  <si>
    <t>SONC</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</si>
  <si>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</si>
  <si>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</si>
  <si>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</si>
  <si>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</si>
  <si>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</si>
  <si>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</si>
  <si>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</si>
  <si>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</si>
  <si>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</si>
  <si>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</si>
  <si>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</si>
  <si>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</si>
  <si>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</si>
  <si>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</si>
  <si>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</si>
  <si>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</si>
  <si>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</si>
  <si>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</si>
  <si>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</si>
  <si>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</si>
  <si>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</si>
  <si>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</si>
  <si>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</si>
  <si>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SPDR S&amp;P 500 (SPY) -PCX (Daily)</t>
  </si>
  <si>
    <t>S&amp;P 500 (^GSPC) -SNP (Daily)</t>
  </si>
  <si>
    <t>American Airlines (AAL) -NasdaqNM (Daily)</t>
  </si>
  <si>
    <t>Heartland Express (HTLD) -NasdaqNM (Daily)</t>
  </si>
  <si>
    <t>Agilent Technolog (A) -NYSE (Daily)</t>
  </si>
  <si>
    <t>ADM</t>
  </si>
  <si>
    <t>INTC</t>
  </si>
  <si>
    <t>MSFT</t>
  </si>
  <si>
    <t>Microsoft Corpora (MSFT) -NasdaqNM (Daily)</t>
  </si>
  <si>
    <t>CLDX</t>
  </si>
  <si>
    <t>Celldex Therapeut (CLDX) -NasdaqNM (Daily)</t>
  </si>
  <si>
    <t>JCP</t>
  </si>
  <si>
    <t>J.C. Penney Compa (JCP) -NYSE (Daily)</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</si>
  <si>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</si>
  <si>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</si>
  <si>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</si>
  <si>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</si>
  <si>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</si>
  <si>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</si>
  <si>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</si>
  <si>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</si>
  <si>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</si>
  <si>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</si>
  <si>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</si>
  <si>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</si>
  <si>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</si>
  <si>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</si>
  <si>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</si>
  <si>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</si>
  <si>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</si>
  <si>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</si>
  <si>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</si>
  <si>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</si>
  <si>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</si>
  <si>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</si>
  <si>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</si>
  <si>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</si>
  <si>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Walt Disney Compa (DIS) -NYSE (Daily)</t>
  </si>
  <si>
    <t>PRU</t>
  </si>
  <si>
    <t>Prudential Financ (PRU) -NYSE (Daily)</t>
  </si>
  <si>
    <t>TOL</t>
  </si>
  <si>
    <t>Toll Brothers Inc (TOL) -NYSE (Daily)</t>
  </si>
  <si>
    <t>LO</t>
  </si>
  <si>
    <t>Lorillard, Inc Co (LO) -NYSE (Daily)</t>
  </si>
  <si>
    <t>HSY</t>
  </si>
  <si>
    <t>The Hershey Compa (HSY) -NYSE (Daily)</t>
  </si>
  <si>
    <t>EMC</t>
  </si>
  <si>
    <t>EMC Corporation C (EMC) -NYSE (Daily)</t>
  </si>
  <si>
    <t>UNP</t>
  </si>
  <si>
    <t>Union Pacific Cor (UNP) -NYSE (Daily)</t>
  </si>
  <si>
    <t>MGM</t>
  </si>
  <si>
    <t>MGM Resorts Inter (MGM) -NYSE (Daily)</t>
  </si>
  <si>
    <t>IBM</t>
  </si>
  <si>
    <t>International Bus (IBM) -NYSE (Daily)</t>
  </si>
  <si>
    <t>PSEC</t>
  </si>
  <si>
    <t>Trailing 12 Div return (Cur Close)</t>
  </si>
  <si>
    <t>CSCO</t>
  </si>
  <si>
    <t>Cisco Systems, In (CSCO) -NasdaqNM (Daily)</t>
  </si>
  <si>
    <t>WMT</t>
  </si>
  <si>
    <t>Intel Corporation (INTC) -NasdaqNM (Daily)</t>
  </si>
  <si>
    <t>CVS</t>
  </si>
  <si>
    <t>Div Year and Month</t>
  </si>
  <si>
    <t>Looking for year ago Div Year and Month</t>
  </si>
  <si>
    <t>RPM</t>
  </si>
  <si>
    <t>RSP</t>
  </si>
  <si>
    <t>SWKS</t>
  </si>
  <si>
    <t>Skyworks Solution (SWKS) -NasdaqNM (Daily)</t>
  </si>
  <si>
    <t>Reynolds American (RAI) -NYSE (Daily)</t>
  </si>
  <si>
    <t>RAI</t>
  </si>
  <si>
    <t>CVS Health Corpor (CVS) -NYSE (Daily)</t>
  </si>
  <si>
    <t>LHO</t>
  </si>
  <si>
    <t>LaSalle Hotel Pro (LHO) -NYSE (Daily)</t>
  </si>
  <si>
    <t>VZ</t>
  </si>
  <si>
    <t>Verizon Communica (VZ) -NYSE (Daily)</t>
  </si>
  <si>
    <t>Change</t>
  </si>
  <si>
    <t>KO</t>
  </si>
  <si>
    <t>MO</t>
  </si>
  <si>
    <t>Altria Group, Inc (MO) -NYSE (Daily)</t>
  </si>
  <si>
    <t>LINE</t>
  </si>
  <si>
    <t>Linn Energy, LLC (LINE) -NasdaqNM (Daily)</t>
  </si>
  <si>
    <t>GSK</t>
  </si>
  <si>
    <t>GlaxoSmithKline P (GSK) -NYSE (Daily)</t>
  </si>
  <si>
    <t>$ Change:</t>
  </si>
  <si>
    <t>WBA</t>
  </si>
  <si>
    <t xml:space="preserve"> (WBA) -NasdaqNM (Daily)</t>
  </si>
  <si>
    <t>Medtronic plc. Or (MDT) -NYSE (Daily)</t>
  </si>
  <si>
    <t>AMC</t>
  </si>
  <si>
    <t>Price Chart Cursor</t>
  </si>
  <si>
    <t>Caseys General Stores, Inc. (CASY) -NMS (Daily)</t>
  </si>
  <si>
    <t>Prospect Capital Corporation (PSEC) -NMS (Daily)</t>
  </si>
  <si>
    <t>Boston Scientific Corporation C (BSX) -NYQ (Daily)</t>
  </si>
  <si>
    <t xml:space="preserve">Changing either of cells A11 (pan) or A12 (zoom) will automatically initiate the same chart sizing macros that the manual </t>
  </si>
  <si>
    <t>BSX</t>
  </si>
  <si>
    <t>VOLATILITY S&amp;P 500 (^VIX) -WCB (Daily)</t>
  </si>
  <si>
    <t>"Set Chart" button uses.</t>
  </si>
  <si>
    <t>@ Cursor =&gt;</t>
  </si>
  <si>
    <t>^DJI</t>
  </si>
  <si>
    <t>^NDX</t>
  </si>
  <si>
    <t>NASDAQ-100 (^NDX) -NIM (Daily)</t>
  </si>
  <si>
    <t>Ford Motor Company Common Stock (F) -NYQ (Daily)</t>
  </si>
  <si>
    <t>Coca-Cola Company (The) Common  (KO) -NYQ (Daily)</t>
  </si>
  <si>
    <t xml:space="preserve">Dow Jones Industrial Average (^DJI) -DJI </t>
  </si>
  <si>
    <t>Only date on the page is the date we request the page. I will use this date for now as the last trade date…</t>
  </si>
  <si>
    <t xml:space="preserve">Added fail-over capability to attempt to retrieve company name and basic last trade info via screen scraper logic </t>
  </si>
  <si>
    <t>using the Yahoo stock Summary page. Until now, the way I have been doing this reports that ^DJI is Not Found!</t>
  </si>
  <si>
    <t>when there is history available. Will still report correctly for a truly Not Found Symbol</t>
  </si>
  <si>
    <t xml:space="preserve">Minor drawbacks to the screen scrape of the stock summary page include: </t>
  </si>
  <si>
    <t xml:space="preserve">a weekend or market holiday. </t>
  </si>
  <si>
    <t>This is not a big issue as the last real trade will already be accounted for in the history download by about 6 pm on the real date of the trade.</t>
  </si>
  <si>
    <t>^RUT</t>
  </si>
  <si>
    <t>AMC Entertainment Holdings, Inc (AMC) -NYQ (Daily)</t>
  </si>
  <si>
    <t>Improved automation: changes to any of the following will automatically initiate calculations appropriate to reflect a change.</t>
  </si>
  <si>
    <t xml:space="preserve"> </t>
  </si>
  <si>
    <t>D  ec</t>
  </si>
  <si>
    <t>Russell 2000 (^RUT) -WCB (Daily)</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</si>
  <si>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</si>
  <si>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</si>
  <si>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</si>
  <si>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</si>
  <si>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</si>
  <si>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</si>
  <si>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</si>
  <si>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</si>
  <si>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</si>
  <si>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</si>
  <si>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But the user should be aware that this is not necessarily the correct date if you are making the inquiry on</t>
  </si>
  <si>
    <r>
      <rPr>
        <b/>
        <sz val="10"/>
        <rFont val="Arial"/>
        <family val="2"/>
      </rPr>
      <t>Note: This failover mechanism is only used</t>
    </r>
    <r>
      <rPr>
        <sz val="10"/>
        <rFont val="Arial"/>
        <family val="2"/>
      </rPr>
      <t xml:space="preserve"> if what I have been doing all along reports a "not found" for the requested symbol.</t>
    </r>
  </si>
  <si>
    <t>Added button to resolve #NA problems by locating the bar in the input data with a slightly more recent date than what the user actually requested.</t>
  </si>
  <si>
    <t>This workbook contains and uses VBA macros and may use VBA Class structures.</t>
  </si>
  <si>
    <t>to adjust these values as necessary so that they fall within the boundaries of the newly retrieved input data.</t>
  </si>
  <si>
    <t>Guggenheim S&amp;P 500 Equal Weight (RSP) -PCX (Daily)</t>
  </si>
  <si>
    <t>Johnson &amp; Johnson Common Stock (JNJ) -NYQ (Daily)</t>
  </si>
  <si>
    <t>McDonald's Corporation Common S (MCD) -NYQ (Daily)</t>
  </si>
  <si>
    <t>Novartis AG Common Stock (NVS) -NYQ (Daily)</t>
  </si>
  <si>
    <t>Wal-Mart Stores, Inc. Common St (WMT) -NYQ (Daily)</t>
  </si>
  <si>
    <t>Sonic Corp. (SONC) -NMS (Daily)</t>
  </si>
  <si>
    <t>RPM International Inc. Common S (RPM) -NYQ (Daily)</t>
  </si>
  <si>
    <t>JAH</t>
  </si>
  <si>
    <t>Jarden Corporation Common Stock (JAH) -NYQ (Daily)</t>
  </si>
  <si>
    <t>Owns the Rust-Oleum brand</t>
  </si>
  <si>
    <t>Alpha</t>
  </si>
  <si>
    <t>1-Alpha</t>
  </si>
  <si>
    <t>User Controls</t>
  </si>
  <si>
    <t>Archer-Daniels-Midland Company  (ADM) -NYQ (Daily)</t>
  </si>
  <si>
    <t>Work area</t>
  </si>
  <si>
    <t>Chart cursors</t>
  </si>
  <si>
    <t>I can then refine my data interval search as necessary from there.</t>
  </si>
  <si>
    <t>Features carried forward from the October 2015 Traders Tips Template</t>
  </si>
  <si>
    <t>NUGT</t>
  </si>
  <si>
    <t>Direxion Daily Gold Miners Inde (NUGT) -PCX (Daily)</t>
  </si>
  <si>
    <t>Up Vol</t>
  </si>
  <si>
    <t>Dn Vol</t>
  </si>
  <si>
    <t>Volume Cursor</t>
  </si>
  <si>
    <t>Click to Shift Chart One Bar:</t>
  </si>
  <si>
    <t xml:space="preserve">Added a pair of buttons near cell F12 that will allow the user to step the charting window forward or backward one bar for each click. </t>
  </si>
  <si>
    <t xml:space="preserve">I find this to be a good way to test my understanding of the author's ideas as I step through the evolution of the price behaviour and the indicators. </t>
  </si>
  <si>
    <r>
      <t>SuperPassbandFilter.xlsm</t>
    </r>
    <r>
      <rPr>
        <sz val="10"/>
        <rFont val="Arial"/>
        <family val="2"/>
      </rPr>
      <t>; Traders Tip spreadsheet created for the July 2016 Issue</t>
    </r>
  </si>
  <si>
    <t>which originally appeared in the July 2016 issue of</t>
  </si>
  <si>
    <r>
      <t>by by John F. Ehlers in an article titled "</t>
    </r>
    <r>
      <rPr>
        <b/>
        <u/>
        <sz val="10"/>
        <rFont val="Arial"/>
        <family val="2"/>
      </rPr>
      <t>The Super Passband Filter</t>
    </r>
    <r>
      <rPr>
        <sz val="10"/>
        <rFont val="Arial"/>
        <family val="2"/>
      </rPr>
      <t>"</t>
    </r>
  </si>
  <si>
    <t>Super Passband Filter</t>
  </si>
  <si>
    <t>4:00pm</t>
  </si>
  <si>
    <t>EMA#1 Period</t>
  </si>
  <si>
    <t>EMA#2 Period</t>
  </si>
  <si>
    <t>PB Cursor</t>
  </si>
  <si>
    <t>PB Squared</t>
  </si>
  <si>
    <t>RMS Period</t>
  </si>
  <si>
    <t>Used To Color Vol Bars</t>
  </si>
  <si>
    <t>Features carried forward from the June 2016 version of my T-Tips Template</t>
  </si>
  <si>
    <t>Straight forward calculations using Mr. Ehlers' closed formula for PB.</t>
  </si>
  <si>
    <t>Cursor ==&gt;</t>
  </si>
  <si>
    <t>To replicate Mr. Ehlers Figure 3, plot dates 2/15/2015 thru 4/11/2016.</t>
  </si>
  <si>
    <t>Note that the Alpha use in Mr. Ehlers EMA calculations is calculated using a very aggressive 5/N.</t>
  </si>
  <si>
    <t>Coded beginning 2016-May-06 by Ronald McAllister (rpmac_xltt@sprynet.com)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</si>
</sst>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8" formatCode="&quot;$&quot;#,##0.00_);[Red]\(&quot;$&quot;#,##0.00\)"/>
    <numFmt numFmtId="43" formatCode="_(* #,##0.00_);_(* \(#,##0.00\);_(* &quot;-&quot;??_);_(@_)"/>
    <numFmt numFmtId="164" formatCode="0.000"/>
    <numFmt numFmtId="165" formatCode="0.0000"/>
    <numFmt numFmtId="166" formatCode="#,##0;[Red]\-#,##0;&quot;- -&quot;"/>
    <numFmt numFmtId="167" formatCode="ddd\ mm/dd/yy;@"/>
    <numFmt numFmtId="168" formatCode="0;0;&quot;- -&quot;\ "/>
    <numFmt numFmtId="169" formatCode="0.000000;0.000000;&quot;- -&quot;"/>
    <numFmt numFmtId="170" formatCode="General;General;&quot;- -&quot;"/>
    <numFmt numFmtId="171" formatCode="0.00;0.00;&quot;- -&quot;"/>
    <numFmt numFmtId="172" formatCode="mm/dd/yy;0;&quot;- -&quot;"/>
    <numFmt numFmtId="173" formatCode="ddd\ mm/dd/yyyy"/>
    <numFmt numFmtId="174" formatCode="mm/dd/yyyy;@"/>
    <numFmt numFmtId="175" formatCode="ddd\ mm/dd/yyyy;@"/>
    <numFmt numFmtId="176" formatCode="#,##0.0000"/>
    <numFmt numFmtId="177" formatCode="#,##0.000"/>
    <numFmt numFmtId="178" formatCode="mm/dd/yyyy"/>
    <numFmt numFmtId="179" formatCode="dddmm/dd/yyyy;@"/>
    <numFmt numFmtId="180" formatCode="#,##0.000000"/>
    <numFmt numFmtId="181" formatCode="&quot;Date&quot;"/>
    <numFmt numFmtId="182" formatCode="&quot;Factor&quot;"/>
    <numFmt numFmtId="183" formatCode="#,##0.000;[Red]\-#,##0.000"/>
    <numFmt numFmtId="184" formatCode="[Color10]#,##0.000;[Red]\-#,##0.000"/>
    <numFmt numFmtId="185" formatCode="0.00%;\-0.00%"/>
    <numFmt numFmtId="186" formatCode="0.000000"/>
    <numFmt numFmtId="187" formatCode="#,##0.00;[Red]\-#,##0.00"/>
    <numFmt numFmtId="188" formatCode="0.00000"/>
  </numFmts>
  <fonts count="52"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8000"/>
      <name val="Arial"/>
      <family val="2"/>
    </font>
    <font>
      <sz val="10"/>
      <color rgb="FF0000FF"/>
      <name val="Arial"/>
      <family val="2"/>
    </font>
    <font>
      <sz val="9"/>
      <name val="Arial"/>
      <family val="2"/>
    </font>
    <font>
      <b/>
      <sz val="9"/>
      <color indexed="17"/>
      <name val="Arial"/>
      <family val="2"/>
    </font>
    <font>
      <b/>
      <sz val="10"/>
      <color rgb="FFFF0000"/>
      <name val="Wingdings"/>
      <charset val="2"/>
    </font>
    <font>
      <b/>
      <sz val="10"/>
      <color rgb="FF008000"/>
      <name val="Wingdings"/>
      <charset val="2"/>
    </font>
    <font>
      <sz val="10"/>
      <color rgb="FF007E39"/>
      <name val="Calibri"/>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rgb="FFCCECFF"/>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
      <patternFill patternType="solid">
        <fgColor theme="8" tint="0.79998168889431442"/>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41" fillId="0" borderId="0" applyFont="0" applyFill="0" applyBorder="0" applyAlignment="0" applyProtection="0"/>
    <xf numFmtId="0" fontId="3" fillId="0" borderId="0"/>
    <xf numFmtId="0" fontId="2" fillId="0" borderId="0"/>
    <xf numFmtId="0" fontId="1" fillId="0" borderId="0"/>
  </cellStyleXfs>
  <cellXfs count="395">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7"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6" fontId="6" fillId="0" borderId="0" xfId="0" applyNumberFormat="1" applyFont="1" applyBorder="1" applyAlignment="1">
      <alignment horizontal="center"/>
    </xf>
    <xf numFmtId="172" fontId="6" fillId="0" borderId="0" xfId="0" applyNumberFormat="1" applyFont="1" applyBorder="1" applyAlignment="1">
      <alignment horizontal="center"/>
    </xf>
    <xf numFmtId="171" fontId="6" fillId="0" borderId="0" xfId="0" applyNumberFormat="1" applyFont="1" applyBorder="1" applyAlignment="1">
      <alignment horizontal="center"/>
    </xf>
    <xf numFmtId="168" fontId="6" fillId="0" borderId="0" xfId="0" applyNumberFormat="1" applyFont="1" applyBorder="1" applyAlignment="1">
      <alignment horizontal="center"/>
    </xf>
    <xf numFmtId="169" fontId="6" fillId="0" borderId="0" xfId="0" applyNumberFormat="1" applyFont="1" applyBorder="1"/>
    <xf numFmtId="0" fontId="27"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7"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7"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3" fontId="0" fillId="0" borderId="0" xfId="0" applyNumberFormat="1"/>
    <xf numFmtId="4" fontId="0" fillId="0" borderId="0" xfId="0" applyNumberFormat="1"/>
    <xf numFmtId="3" fontId="0" fillId="0" borderId="0" xfId="0" applyNumberFormat="1"/>
    <xf numFmtId="0" fontId="36" fillId="0" borderId="0" xfId="0" applyFont="1" applyAlignment="1">
      <alignment horizontal="left" vertical="center"/>
    </xf>
    <xf numFmtId="0" fontId="4" fillId="0" borderId="0" xfId="0" applyFont="1" applyAlignment="1">
      <alignment horizontal="left"/>
    </xf>
    <xf numFmtId="176" fontId="0" fillId="0" borderId="0" xfId="0" applyNumberFormat="1"/>
    <xf numFmtId="0" fontId="4" fillId="24" borderId="26" xfId="0" applyFont="1" applyFill="1" applyBorder="1" applyAlignment="1">
      <alignment horizontal="center"/>
    </xf>
    <xf numFmtId="0" fontId="4" fillId="24" borderId="27" xfId="0" applyFont="1" applyFill="1" applyBorder="1" applyAlignment="1">
      <alignment horizontal="center"/>
    </xf>
    <xf numFmtId="0" fontId="3" fillId="0" borderId="0" xfId="38" applyFont="1" applyAlignment="1">
      <alignment horizontal="left"/>
    </xf>
    <xf numFmtId="0" fontId="0" fillId="29" borderId="0" xfId="0" applyFill="1"/>
    <xf numFmtId="0" fontId="34" fillId="29" borderId="0" xfId="0" applyFont="1" applyFill="1" applyAlignment="1">
      <alignment horizontal="center"/>
    </xf>
    <xf numFmtId="0" fontId="3" fillId="29" borderId="0" xfId="0" applyFont="1" applyFill="1" applyAlignment="1">
      <alignment horizontal="center" wrapText="1"/>
    </xf>
    <xf numFmtId="169" fontId="6" fillId="29" borderId="0" xfId="0" applyNumberFormat="1" applyFont="1" applyFill="1" applyBorder="1"/>
    <xf numFmtId="49" fontId="38" fillId="29" borderId="0" xfId="0" applyNumberFormat="1" applyFont="1" applyFill="1" applyBorder="1" applyAlignment="1">
      <alignment vertical="top"/>
    </xf>
    <xf numFmtId="175" fontId="3" fillId="0" borderId="0" xfId="0" applyNumberFormat="1" applyFont="1" applyBorder="1" applyAlignment="1">
      <alignment horizontal="center"/>
    </xf>
    <xf numFmtId="0" fontId="40" fillId="0" borderId="0" xfId="0" applyFont="1" applyAlignment="1">
      <alignment horizontal="left"/>
    </xf>
    <xf numFmtId="174" fontId="32"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0" fontId="38" fillId="29" borderId="0" xfId="0" applyFont="1" applyFill="1" applyBorder="1" applyAlignment="1">
      <alignment horizontal="center" vertical="top"/>
    </xf>
    <xf numFmtId="175" fontId="3" fillId="0" borderId="0" xfId="0" applyNumberFormat="1" applyFont="1" applyFill="1" applyBorder="1" applyAlignment="1">
      <alignment horizontal="center"/>
    </xf>
    <xf numFmtId="0" fontId="0" fillId="29" borderId="0" xfId="0" applyFill="1" applyAlignment="1">
      <alignment horizontal="right"/>
    </xf>
    <xf numFmtId="0" fontId="3" fillId="29" borderId="0" xfId="0" quotePrefix="1" applyFont="1" applyFill="1" applyAlignment="1">
      <alignment horizontal="right"/>
    </xf>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8" fillId="0" borderId="0" xfId="0" applyNumberFormat="1" applyFont="1" applyAlignment="1">
      <alignment horizontal="center"/>
    </xf>
    <xf numFmtId="0" fontId="0" fillId="0" borderId="0" xfId="0" applyAlignment="1">
      <alignment horizontal="center"/>
    </xf>
    <xf numFmtId="0" fontId="35" fillId="27" borderId="0" xfId="0" applyFont="1" applyFill="1" applyAlignment="1">
      <alignment horizontal="center"/>
    </xf>
    <xf numFmtId="4" fontId="38" fillId="27" borderId="0" xfId="0" applyNumberFormat="1" applyFont="1" applyFill="1" applyAlignment="1">
      <alignment horizontal="center"/>
    </xf>
    <xf numFmtId="4" fontId="35" fillId="27" borderId="28" xfId="0" applyNumberFormat="1" applyFont="1" applyFill="1" applyBorder="1" applyAlignment="1">
      <alignment horizontal="center"/>
    </xf>
    <xf numFmtId="4" fontId="35" fillId="27" borderId="29" xfId="0" applyNumberFormat="1" applyFont="1" applyFill="1" applyBorder="1" applyAlignment="1">
      <alignment horizontal="center"/>
    </xf>
    <xf numFmtId="4" fontId="0" fillId="27" borderId="29" xfId="0" applyNumberFormat="1" applyFill="1" applyBorder="1" applyAlignment="1">
      <alignment horizontal="center"/>
    </xf>
    <xf numFmtId="4" fontId="0" fillId="27" borderId="34"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8"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 fillId="0" borderId="0" xfId="0" applyFont="1" applyBorder="1" applyAlignment="1">
      <alignment horizontal="right"/>
    </xf>
    <xf numFmtId="0" fontId="38"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6" fillId="32" borderId="10" xfId="0" applyFont="1" applyFill="1" applyBorder="1"/>
    <xf numFmtId="0" fontId="4" fillId="32" borderId="16" xfId="0" applyFont="1" applyFill="1" applyBorder="1" applyAlignment="1">
      <alignment horizontal="right"/>
    </xf>
    <xf numFmtId="0" fontId="4" fillId="32" borderId="0" xfId="0" applyFont="1" applyFill="1" applyBorder="1" applyAlignment="1">
      <alignment horizontal="right"/>
    </xf>
    <xf numFmtId="2" fontId="28" fillId="32" borderId="14" xfId="0" applyNumberFormat="1" applyFont="1" applyFill="1" applyBorder="1" applyAlignment="1">
      <alignment horizontal="center"/>
    </xf>
    <xf numFmtId="0" fontId="3" fillId="32" borderId="10" xfId="0" applyFont="1" applyFill="1" applyBorder="1" applyAlignment="1">
      <alignment horizontal="right"/>
    </xf>
    <xf numFmtId="9" fontId="38" fillId="32" borderId="16" xfId="0" applyNumberFormat="1" applyFont="1" applyFill="1" applyBorder="1" applyAlignment="1">
      <alignment horizontal="center"/>
    </xf>
    <xf numFmtId="0" fontId="0" fillId="32" borderId="24" xfId="0" applyFill="1" applyBorder="1"/>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9"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26" fillId="31" borderId="13" xfId="0" applyFont="1" applyFill="1" applyBorder="1" applyAlignment="1" applyProtection="1">
      <alignment horizontal="center"/>
      <protection locked="0"/>
    </xf>
    <xf numFmtId="0" fontId="4" fillId="31" borderId="13" xfId="0" applyFont="1" applyFill="1" applyBorder="1" applyAlignment="1">
      <alignment horizontal="left"/>
    </xf>
    <xf numFmtId="0" fontId="0" fillId="0" borderId="0" xfId="0" applyFill="1" applyAlignment="1">
      <alignment horizontal="center"/>
    </xf>
    <xf numFmtId="179" fontId="38"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8" xfId="0" applyNumberFormat="1" applyFill="1" applyBorder="1" applyAlignment="1">
      <alignment horizontal="center"/>
    </xf>
    <xf numFmtId="4" fontId="0" fillId="0" borderId="18" xfId="0" applyNumberFormat="1" applyBorder="1" applyAlignment="1">
      <alignment horizontal="center"/>
    </xf>
    <xf numFmtId="4" fontId="0" fillId="28" borderId="41"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8" xfId="0" applyFont="1" applyFill="1" applyBorder="1" applyAlignment="1">
      <alignment horizontal="center"/>
    </xf>
    <xf numFmtId="0" fontId="4" fillId="27" borderId="34" xfId="0" applyFont="1" applyFill="1" applyBorder="1" applyAlignment="1">
      <alignment horizontal="center"/>
    </xf>
    <xf numFmtId="0" fontId="4" fillId="28" borderId="26" xfId="0" applyFont="1" applyFill="1" applyBorder="1" applyAlignment="1">
      <alignment horizontal="center"/>
    </xf>
    <xf numFmtId="0" fontId="4" fillId="28" borderId="27" xfId="0" applyFont="1" applyFill="1" applyBorder="1" applyAlignment="1">
      <alignment horizontal="center"/>
    </xf>
    <xf numFmtId="0" fontId="4" fillId="28" borderId="42"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3" borderId="17" xfId="0" applyFont="1" applyFill="1" applyBorder="1"/>
    <xf numFmtId="0" fontId="0" fillId="33" borderId="12" xfId="0" applyFill="1" applyBorder="1"/>
    <xf numFmtId="0" fontId="4" fillId="25" borderId="17" xfId="0" applyFont="1" applyFill="1" applyBorder="1"/>
    <xf numFmtId="0" fontId="4" fillId="25" borderId="18" xfId="0" applyFont="1" applyFill="1" applyBorder="1"/>
    <xf numFmtId="0" fontId="4" fillId="25" borderId="26" xfId="0" applyFont="1" applyFill="1" applyBorder="1" applyAlignment="1">
      <alignment horizontal="center"/>
    </xf>
    <xf numFmtId="0" fontId="4" fillId="33" borderId="44" xfId="0" applyFont="1" applyFill="1" applyBorder="1" applyAlignment="1">
      <alignment horizontal="center"/>
    </xf>
    <xf numFmtId="0" fontId="4" fillId="33" borderId="45" xfId="0" applyFont="1" applyFill="1" applyBorder="1" applyAlignment="1">
      <alignment horizontal="center"/>
    </xf>
    <xf numFmtId="0" fontId="4" fillId="25" borderId="42" xfId="0" applyFont="1" applyFill="1" applyBorder="1" applyAlignment="1">
      <alignment horizontal="center"/>
    </xf>
    <xf numFmtId="180" fontId="0" fillId="0" borderId="0" xfId="0" applyNumberFormat="1"/>
    <xf numFmtId="0" fontId="0" fillId="25" borderId="13" xfId="0" applyFill="1" applyBorder="1"/>
    <xf numFmtId="0" fontId="0" fillId="25" borderId="14" xfId="0" applyFill="1" applyBorder="1"/>
    <xf numFmtId="0" fontId="4" fillId="33" borderId="28" xfId="0" applyFont="1" applyFill="1" applyBorder="1"/>
    <xf numFmtId="0" fontId="4" fillId="33" borderId="34" xfId="0" applyFont="1" applyFill="1" applyBorder="1" applyAlignment="1">
      <alignment horizontal="center"/>
    </xf>
    <xf numFmtId="0" fontId="3" fillId="0" borderId="0" xfId="0" applyFont="1" applyAlignment="1">
      <alignment horizontal="left" vertical="center"/>
    </xf>
    <xf numFmtId="0" fontId="4" fillId="0" borderId="27" xfId="0" applyFont="1" applyBorder="1" applyAlignment="1">
      <alignment horizontal="center"/>
    </xf>
    <xf numFmtId="0" fontId="4" fillId="0" borderId="27" xfId="0" applyFont="1" applyBorder="1"/>
    <xf numFmtId="0" fontId="4" fillId="0" borderId="42" xfId="0" applyFont="1" applyBorder="1"/>
    <xf numFmtId="0" fontId="4" fillId="0" borderId="48" xfId="0" applyFont="1" applyBorder="1" applyAlignment="1">
      <alignment horizontal="center"/>
    </xf>
    <xf numFmtId="0" fontId="4" fillId="0" borderId="49" xfId="0" applyFont="1" applyBorder="1" applyAlignment="1">
      <alignment horizontal="center"/>
    </xf>
    <xf numFmtId="0" fontId="4" fillId="0" borderId="46"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3" borderId="18" xfId="0" applyFont="1" applyFill="1" applyBorder="1" applyAlignment="1">
      <alignment horizontal="center"/>
    </xf>
    <xf numFmtId="0" fontId="4" fillId="33" borderId="14" xfId="0" applyFont="1" applyFill="1" applyBorder="1" applyAlignment="1">
      <alignment horizontal="center"/>
    </xf>
    <xf numFmtId="0" fontId="0" fillId="33" borderId="18" xfId="0" applyFill="1" applyBorder="1"/>
    <xf numFmtId="181" fontId="4" fillId="33" borderId="26" xfId="0" applyNumberFormat="1" applyFont="1" applyFill="1" applyBorder="1" applyAlignment="1">
      <alignment horizontal="center"/>
    </xf>
    <xf numFmtId="14" fontId="4" fillId="33" borderId="42" xfId="0" applyNumberFormat="1" applyFont="1" applyFill="1" applyBorder="1" applyAlignment="1">
      <alignment horizontal="center"/>
    </xf>
    <xf numFmtId="182" fontId="4" fillId="33"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7"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3" xfId="0" applyFont="1" applyBorder="1"/>
    <xf numFmtId="0" fontId="4" fillId="0" borderId="26" xfId="0" applyFont="1" applyBorder="1" applyAlignment="1">
      <alignment horizontal="center"/>
    </xf>
    <xf numFmtId="183"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4"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1"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0" fontId="6" fillId="32" borderId="25" xfId="0" applyFont="1" applyFill="1" applyBorder="1"/>
    <xf numFmtId="0" fontId="3" fillId="32" borderId="0" xfId="0" applyFont="1" applyFill="1" applyBorder="1" applyAlignment="1">
      <alignment horizontal="right"/>
    </xf>
    <xf numFmtId="4" fontId="6" fillId="32" borderId="14" xfId="0" applyNumberFormat="1" applyFont="1" applyFill="1" applyBorder="1" applyAlignment="1">
      <alignment horizontal="center"/>
    </xf>
    <xf numFmtId="0" fontId="0" fillId="29" borderId="0" xfId="0" applyFill="1" applyAlignment="1">
      <alignment horizontal="center"/>
    </xf>
    <xf numFmtId="0" fontId="6" fillId="29" borderId="0" xfId="0" applyFont="1" applyFill="1" applyBorder="1" applyAlignment="1">
      <alignment horizontal="center"/>
    </xf>
    <xf numFmtId="170" fontId="6" fillId="29" borderId="0" xfId="0" applyNumberFormat="1" applyFont="1" applyFill="1" applyBorder="1"/>
    <xf numFmtId="174" fontId="3" fillId="29" borderId="0" xfId="0" applyNumberFormat="1" applyFont="1" applyFill="1" applyBorder="1" applyAlignment="1">
      <alignment horizontal="center" vertical="top"/>
    </xf>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185" fontId="45" fillId="0" borderId="0" xfId="44" applyNumberFormat="1" applyFont="1" applyFill="1"/>
    <xf numFmtId="0" fontId="0" fillId="0" borderId="0" xfId="0" applyFill="1" applyBorder="1" applyAlignment="1">
      <alignment horizontal="center"/>
    </xf>
    <xf numFmtId="0" fontId="0" fillId="27" borderId="0" xfId="0" applyFill="1" applyBorder="1"/>
    <xf numFmtId="0" fontId="3" fillId="27" borderId="0" xfId="0" applyFont="1" applyFill="1" applyBorder="1" applyAlignment="1">
      <alignment horizontal="right"/>
    </xf>
    <xf numFmtId="0" fontId="3" fillId="0" borderId="0" xfId="0" applyNumberFormat="1" applyFont="1" applyFill="1" applyBorder="1" applyAlignment="1">
      <alignment horizontal="center"/>
    </xf>
    <xf numFmtId="0" fontId="3" fillId="0" borderId="0" xfId="0" applyFont="1" applyFill="1" applyAlignment="1">
      <alignment horizontal="center"/>
    </xf>
    <xf numFmtId="0" fontId="3" fillId="0" borderId="26" xfId="0" applyNumberFormat="1" applyFont="1" applyFill="1" applyBorder="1" applyAlignment="1">
      <alignment horizontal="center"/>
    </xf>
    <xf numFmtId="2" fontId="0" fillId="0" borderId="42" xfId="0" applyNumberFormat="1" applyFill="1" applyBorder="1"/>
    <xf numFmtId="0" fontId="3" fillId="29" borderId="0" xfId="0" applyFont="1" applyFill="1"/>
    <xf numFmtId="0" fontId="3" fillId="27" borderId="0" xfId="0" applyFont="1" applyFill="1" applyBorder="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3" fontId="34" fillId="0" borderId="0" xfId="0" applyNumberFormat="1" applyFont="1" applyFill="1" applyBorder="1" applyAlignment="1">
      <alignment horizontal="center"/>
    </xf>
    <xf numFmtId="0" fontId="6" fillId="0" borderId="0" xfId="38" applyFill="1" applyBorder="1"/>
    <xf numFmtId="175" fontId="6" fillId="0" borderId="0" xfId="38" applyNumberFormat="1" applyFill="1" applyBorder="1"/>
    <xf numFmtId="173" fontId="6" fillId="0" borderId="0" xfId="38" applyNumberFormat="1" applyFill="1" applyBorder="1"/>
    <xf numFmtId="0" fontId="3" fillId="0" borderId="0" xfId="0" applyFont="1" applyFill="1" applyBorder="1" applyAlignment="1">
      <alignment horizontal="center"/>
    </xf>
    <xf numFmtId="0" fontId="4" fillId="0" borderId="0" xfId="0" applyFont="1" applyFill="1" applyBorder="1" applyAlignment="1">
      <alignment horizontal="center"/>
    </xf>
    <xf numFmtId="178" fontId="3" fillId="0" borderId="0" xfId="0" applyNumberFormat="1" applyFont="1" applyFill="1" applyBorder="1" applyAlignment="1">
      <alignment horizontal="left"/>
    </xf>
    <xf numFmtId="0" fontId="46" fillId="0" borderId="0" xfId="0" applyFont="1" applyFill="1" applyBorder="1" applyAlignment="1">
      <alignment horizontal="center"/>
    </xf>
    <xf numFmtId="0" fontId="44" fillId="0" borderId="0" xfId="0" applyFont="1" applyFill="1" applyBorder="1" applyAlignment="1">
      <alignment horizontal="right"/>
    </xf>
    <xf numFmtId="0" fontId="3" fillId="0" borderId="0" xfId="0" applyFont="1" applyFill="1" applyAlignment="1">
      <alignment horizontal="left"/>
    </xf>
    <xf numFmtId="0" fontId="4" fillId="29" borderId="0" xfId="0" applyFont="1" applyFill="1" applyAlignment="1">
      <alignment horizontal="center"/>
    </xf>
    <xf numFmtId="0" fontId="3" fillId="31" borderId="0" xfId="0" applyFont="1" applyFill="1" applyBorder="1" applyAlignment="1">
      <alignment horizontal="left" indent="1"/>
    </xf>
    <xf numFmtId="0" fontId="3" fillId="31" borderId="0" xfId="0" applyFont="1" applyFill="1" applyBorder="1" applyAlignment="1">
      <alignment horizontal="left" indent="2"/>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3" fontId="0" fillId="0" borderId="0" xfId="0" applyNumberFormat="1" applyFill="1" applyBorder="1" applyAlignment="1">
      <alignment horizontal="center"/>
    </xf>
    <xf numFmtId="0" fontId="0" fillId="0" borderId="0" xfId="0" applyFill="1" applyBorder="1" applyAlignment="1"/>
    <xf numFmtId="0" fontId="47" fillId="0" borderId="0" xfId="0" applyFont="1" applyFill="1" applyBorder="1" applyAlignment="1">
      <alignment horizontal="left" vertical="center" wrapText="1"/>
    </xf>
    <xf numFmtId="49" fontId="0" fillId="0" borderId="0" xfId="0" applyNumberFormat="1"/>
    <xf numFmtId="0" fontId="38" fillId="27" borderId="13" xfId="0" applyFont="1" applyFill="1" applyBorder="1"/>
    <xf numFmtId="0" fontId="3" fillId="27" borderId="22" xfId="0" applyFont="1" applyFill="1" applyBorder="1" applyAlignment="1">
      <alignment horizontal="left"/>
    </xf>
    <xf numFmtId="0" fontId="3" fillId="0" borderId="0" xfId="38" applyFont="1" applyAlignment="1">
      <alignment horizontal="left" indent="2"/>
    </xf>
    <xf numFmtId="0" fontId="3" fillId="0" borderId="0" xfId="38" applyFont="1" applyAlignment="1">
      <alignment horizontal="left" indent="3"/>
    </xf>
    <xf numFmtId="0" fontId="3" fillId="35" borderId="51" xfId="0" applyFont="1" applyFill="1" applyBorder="1" applyAlignment="1">
      <alignment horizontal="center"/>
    </xf>
    <xf numFmtId="173" fontId="34" fillId="35" borderId="38" xfId="0" applyNumberFormat="1" applyFont="1" applyFill="1" applyBorder="1" applyAlignment="1">
      <alignment horizontal="center"/>
    </xf>
    <xf numFmtId="1" fontId="35" fillId="35" borderId="40" xfId="0" applyNumberFormat="1" applyFont="1" applyFill="1" applyBorder="1" applyAlignment="1">
      <alignment horizontal="center"/>
    </xf>
    <xf numFmtId="0" fontId="0" fillId="35" borderId="0" xfId="0" applyFill="1" applyBorder="1"/>
    <xf numFmtId="0" fontId="3" fillId="35" borderId="14" xfId="0" applyFont="1" applyFill="1" applyBorder="1" applyAlignment="1">
      <alignment horizontal="right"/>
    </xf>
    <xf numFmtId="0" fontId="3" fillId="35" borderId="52" xfId="0" applyFont="1" applyFill="1" applyBorder="1" applyAlignment="1">
      <alignment horizontal="center"/>
    </xf>
    <xf numFmtId="173" fontId="34" fillId="35" borderId="54" xfId="0" applyNumberFormat="1" applyFont="1" applyFill="1" applyBorder="1" applyAlignment="1">
      <alignment horizontal="center"/>
    </xf>
    <xf numFmtId="1" fontId="35" fillId="35" borderId="44" xfId="0" applyNumberFormat="1" applyFont="1" applyFill="1" applyBorder="1" applyAlignment="1">
      <alignment horizontal="center"/>
    </xf>
    <xf numFmtId="0" fontId="0" fillId="35" borderId="22" xfId="0" applyFill="1" applyBorder="1"/>
    <xf numFmtId="0" fontId="0" fillId="35" borderId="23" xfId="0" applyFill="1" applyBorder="1"/>
    <xf numFmtId="3" fontId="0" fillId="0" borderId="0" xfId="0" applyNumberFormat="1" applyFill="1" applyAlignment="1">
      <alignment horizontal="center"/>
    </xf>
    <xf numFmtId="0" fontId="3" fillId="27" borderId="0" xfId="0" applyFont="1" applyFill="1" applyBorder="1" applyAlignment="1">
      <alignment horizontal="left"/>
    </xf>
    <xf numFmtId="0" fontId="0" fillId="27" borderId="12" xfId="0" applyFill="1" applyBorder="1"/>
    <xf numFmtId="0" fontId="4" fillId="27" borderId="17" xfId="0" applyFont="1" applyFill="1" applyBorder="1"/>
    <xf numFmtId="0" fontId="38" fillId="27" borderId="13" xfId="0" applyFont="1" applyFill="1" applyBorder="1" applyAlignment="1">
      <alignment horizontal="right"/>
    </xf>
    <xf numFmtId="0" fontId="38" fillId="27" borderId="21" xfId="0" applyFont="1" applyFill="1" applyBorder="1" applyAlignment="1">
      <alignment horizontal="right"/>
    </xf>
    <xf numFmtId="178" fontId="3" fillId="0" borderId="0" xfId="0" applyNumberFormat="1" applyFont="1" applyFill="1" applyBorder="1" applyAlignment="1"/>
    <xf numFmtId="0" fontId="0" fillId="27" borderId="18" xfId="0" applyFill="1" applyBorder="1"/>
    <xf numFmtId="0" fontId="3" fillId="27" borderId="0" xfId="0" applyFont="1" applyFill="1" applyBorder="1" applyAlignment="1">
      <alignment horizontal="center"/>
    </xf>
    <xf numFmtId="0" fontId="3" fillId="27" borderId="12" xfId="0" applyFont="1" applyFill="1" applyBorder="1" applyAlignment="1">
      <alignment horizontal="center"/>
    </xf>
    <xf numFmtId="4" fontId="3" fillId="0" borderId="0" xfId="28" quotePrefix="1" applyNumberFormat="1" applyFont="1"/>
    <xf numFmtId="0" fontId="3" fillId="0" borderId="44" xfId="0" applyNumberFormat="1" applyFont="1" applyFill="1" applyBorder="1" applyAlignment="1">
      <alignment horizontal="center"/>
    </xf>
    <xf numFmtId="0" fontId="3" fillId="0" borderId="27" xfId="0" applyFont="1" applyBorder="1" applyAlignment="1">
      <alignment horizontal="center"/>
    </xf>
    <xf numFmtId="0" fontId="0" fillId="0" borderId="43" xfId="0" applyFill="1" applyBorder="1" applyAlignment="1">
      <alignment horizontal="center"/>
    </xf>
    <xf numFmtId="2" fontId="0" fillId="0" borderId="42" xfId="0" applyNumberFormat="1" applyBorder="1"/>
    <xf numFmtId="0" fontId="3" fillId="31" borderId="0" xfId="0" applyFont="1" applyFill="1" applyBorder="1" applyAlignment="1">
      <alignment horizontal="left" vertical="center"/>
    </xf>
    <xf numFmtId="0" fontId="0" fillId="31" borderId="0" xfId="0" applyFill="1"/>
    <xf numFmtId="0" fontId="3" fillId="0" borderId="32" xfId="0" applyFont="1" applyBorder="1" applyAlignment="1">
      <alignment horizontal="center"/>
    </xf>
    <xf numFmtId="0" fontId="0" fillId="0" borderId="56" xfId="0" applyFill="1" applyBorder="1" applyAlignment="1">
      <alignment horizontal="center"/>
    </xf>
    <xf numFmtId="0" fontId="3" fillId="0" borderId="57" xfId="0" applyNumberFormat="1" applyFont="1" applyFill="1" applyBorder="1" applyAlignment="1">
      <alignment horizontal="center"/>
    </xf>
    <xf numFmtId="2" fontId="0" fillId="0" borderId="58" xfId="0" applyNumberFormat="1" applyBorder="1"/>
    <xf numFmtId="0" fontId="3" fillId="0" borderId="53" xfId="0" applyNumberFormat="1" applyFont="1" applyFill="1" applyBorder="1" applyAlignment="1">
      <alignment horizontal="center"/>
    </xf>
    <xf numFmtId="2" fontId="0" fillId="0" borderId="58" xfId="0" applyNumberFormat="1" applyFill="1" applyBorder="1"/>
    <xf numFmtId="0" fontId="3" fillId="28" borderId="12" xfId="0" applyFont="1" applyFill="1" applyBorder="1" applyAlignment="1">
      <alignment horizontal="center"/>
    </xf>
    <xf numFmtId="0" fontId="3" fillId="28" borderId="12" xfId="0" applyFont="1" applyFill="1" applyBorder="1"/>
    <xf numFmtId="0" fontId="3" fillId="28" borderId="18"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28" borderId="14" xfId="0" applyFont="1" applyFill="1" applyBorder="1" applyAlignment="1">
      <alignment horizontal="center"/>
    </xf>
    <xf numFmtId="0" fontId="3" fillId="36" borderId="59" xfId="0" applyFont="1" applyFill="1" applyBorder="1" applyAlignment="1">
      <alignment horizontal="left"/>
    </xf>
    <xf numFmtId="0" fontId="3" fillId="36" borderId="62" xfId="0" applyFont="1" applyFill="1" applyBorder="1" applyAlignment="1">
      <alignment horizontal="center"/>
    </xf>
    <xf numFmtId="0" fontId="3" fillId="30" borderId="60" xfId="0" applyFont="1" applyFill="1" applyBorder="1" applyAlignment="1">
      <alignment horizontal="left"/>
    </xf>
    <xf numFmtId="0" fontId="3" fillId="30" borderId="61" xfId="0" applyFont="1" applyFill="1" applyBorder="1" applyAlignment="1">
      <alignment horizontal="center"/>
    </xf>
    <xf numFmtId="0" fontId="3" fillId="31" borderId="0" xfId="0" applyFont="1" applyFill="1" applyAlignment="1">
      <alignment horizontal="left" indent="1"/>
    </xf>
    <xf numFmtId="0" fontId="3" fillId="31" borderId="0" xfId="0" applyFont="1" applyFill="1" applyAlignment="1">
      <alignment horizontal="left" indent="2"/>
    </xf>
    <xf numFmtId="0" fontId="3" fillId="31" borderId="0" xfId="0" applyFont="1" applyFill="1" applyBorder="1" applyAlignment="1">
      <alignment horizontal="left" indent="3"/>
    </xf>
    <xf numFmtId="175" fontId="6" fillId="0" borderId="0" xfId="38" applyNumberFormat="1"/>
    <xf numFmtId="0" fontId="3" fillId="24" borderId="59" xfId="0" applyFont="1" applyFill="1" applyBorder="1" applyAlignment="1">
      <alignment horizontal="left"/>
    </xf>
    <xf numFmtId="4" fontId="0" fillId="0" borderId="0" xfId="28" applyNumberFormat="1" applyFont="1" applyFill="1" applyBorder="1"/>
    <xf numFmtId="175" fontId="48" fillId="31" borderId="0" xfId="0" applyNumberFormat="1" applyFont="1" applyFill="1" applyBorder="1" applyAlignment="1">
      <alignment horizontal="center"/>
    </xf>
    <xf numFmtId="173" fontId="48" fillId="31" borderId="0"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0" xfId="0" applyFont="1" applyFill="1" applyBorder="1" applyAlignment="1">
      <alignment horizontal="right"/>
    </xf>
    <xf numFmtId="186" fontId="3" fillId="0" borderId="0" xfId="0" applyNumberFormat="1" applyFont="1" applyFill="1" applyBorder="1"/>
    <xf numFmtId="0" fontId="3" fillId="0" borderId="0" xfId="0" quotePrefix="1" applyFont="1" applyFill="1" applyBorder="1"/>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2" fillId="0" borderId="0" xfId="0" applyFont="1" applyFill="1" applyBorder="1" applyAlignment="1">
      <alignment horizontal="center"/>
    </xf>
    <xf numFmtId="3" fontId="0" fillId="0" borderId="0" xfId="28" applyNumberFormat="1" applyFont="1" applyFill="1" applyBorder="1"/>
    <xf numFmtId="0" fontId="47" fillId="0" borderId="0" xfId="0" applyFont="1" applyFill="1" applyBorder="1" applyAlignment="1">
      <alignment vertical="center"/>
    </xf>
    <xf numFmtId="0" fontId="3" fillId="0" borderId="0" xfId="0" applyFont="1" applyFill="1" applyBorder="1" applyAlignment="1"/>
    <xf numFmtId="0" fontId="3" fillId="0" borderId="0" xfId="0" applyFont="1" applyFill="1" applyBorder="1" applyAlignment="1">
      <alignment horizontal="center"/>
    </xf>
    <xf numFmtId="0" fontId="38" fillId="0" borderId="12" xfId="0" applyFont="1" applyBorder="1" applyAlignment="1">
      <alignment horizontal="right"/>
    </xf>
    <xf numFmtId="8" fontId="38" fillId="27" borderId="0" xfId="0" applyNumberFormat="1" applyFont="1" applyFill="1" applyBorder="1" applyAlignment="1">
      <alignment horizontal="center"/>
    </xf>
    <xf numFmtId="4" fontId="3" fillId="0" borderId="0" xfId="0" applyNumberFormat="1" applyFont="1" applyFill="1" applyBorder="1" applyAlignment="1">
      <alignment horizontal="center"/>
    </xf>
    <xf numFmtId="0" fontId="3" fillId="0" borderId="0" xfId="0" applyFont="1" applyFill="1" applyBorder="1" applyAlignment="1">
      <alignment horizontal="center"/>
    </xf>
    <xf numFmtId="0" fontId="51" fillId="31" borderId="0" xfId="0" applyFont="1" applyFill="1" applyBorder="1" applyAlignment="1">
      <alignment horizontal="left" vertical="center"/>
    </xf>
    <xf numFmtId="0" fontId="3" fillId="0" borderId="23" xfId="0" applyNumberFormat="1" applyFont="1" applyFill="1" applyBorder="1" applyAlignment="1">
      <alignment horizontal="center"/>
    </xf>
    <xf numFmtId="0" fontId="38" fillId="27" borderId="0" xfId="0" applyFont="1" applyFill="1" applyBorder="1"/>
    <xf numFmtId="0" fontId="3" fillId="29" borderId="0" xfId="0" applyFont="1" applyFill="1" applyBorder="1" applyAlignment="1">
      <alignment horizontal="left"/>
    </xf>
    <xf numFmtId="2" fontId="38" fillId="27" borderId="0" xfId="0" applyNumberFormat="1" applyFont="1" applyFill="1" applyBorder="1" applyAlignment="1">
      <alignment horizontal="center"/>
    </xf>
    <xf numFmtId="0" fontId="33" fillId="35" borderId="13" xfId="0" applyFont="1" applyFill="1" applyBorder="1" applyAlignment="1" applyProtection="1">
      <alignment horizontal="left"/>
      <protection locked="0"/>
    </xf>
    <xf numFmtId="0" fontId="3" fillId="35" borderId="0" xfId="0" applyFont="1" applyFill="1" applyBorder="1"/>
    <xf numFmtId="0" fontId="3" fillId="35" borderId="55" xfId="0" applyFont="1" applyFill="1" applyBorder="1"/>
    <xf numFmtId="0" fontId="0" fillId="27" borderId="14" xfId="0" applyFill="1" applyBorder="1"/>
    <xf numFmtId="188" fontId="0" fillId="27" borderId="14" xfId="0" applyNumberFormat="1" applyFill="1" applyBorder="1"/>
    <xf numFmtId="186" fontId="0" fillId="27" borderId="14" xfId="0" applyNumberFormat="1" applyFill="1" applyBorder="1"/>
    <xf numFmtId="0" fontId="0" fillId="27" borderId="14" xfId="0" applyFill="1" applyBorder="1" applyAlignment="1">
      <alignment horizontal="center"/>
    </xf>
    <xf numFmtId="0" fontId="0" fillId="27" borderId="13" xfId="0" applyFill="1" applyBorder="1"/>
    <xf numFmtId="0" fontId="0" fillId="27" borderId="22" xfId="0" applyFill="1" applyBorder="1"/>
    <xf numFmtId="0" fontId="3" fillId="27" borderId="22" xfId="0" applyFont="1" applyFill="1" applyBorder="1" applyAlignment="1">
      <alignment horizontal="left" indent="1"/>
    </xf>
    <xf numFmtId="0" fontId="3" fillId="27" borderId="22" xfId="0" applyFont="1" applyFill="1" applyBorder="1" applyAlignment="1">
      <alignment horizontal="center"/>
    </xf>
    <xf numFmtId="0" fontId="0" fillId="27" borderId="23" xfId="0" applyFill="1" applyBorder="1" applyAlignment="1">
      <alignment horizontal="center"/>
    </xf>
    <xf numFmtId="165" fontId="0" fillId="27" borderId="0" xfId="0" applyNumberFormat="1" applyFill="1" applyBorder="1" applyAlignment="1">
      <alignment horizontal="center"/>
    </xf>
    <xf numFmtId="165" fontId="3" fillId="27" borderId="0" xfId="0" applyNumberFormat="1" applyFont="1" applyFill="1" applyBorder="1" applyAlignment="1">
      <alignment horizontal="center"/>
    </xf>
    <xf numFmtId="164" fontId="0" fillId="0" borderId="0" xfId="0" applyNumberFormat="1"/>
    <xf numFmtId="177" fontId="3" fillId="0" borderId="0" xfId="28" applyNumberFormat="1" applyFont="1" applyFill="1" applyBorder="1" applyAlignment="1"/>
    <xf numFmtId="177" fontId="3" fillId="0" borderId="0" xfId="28" applyNumberFormat="1" applyFont="1"/>
    <xf numFmtId="11" fontId="0" fillId="0" borderId="0" xfId="0" applyNumberFormat="1"/>
    <xf numFmtId="0" fontId="0" fillId="29" borderId="0" xfId="0" applyFill="1" applyBorder="1" applyAlignment="1">
      <alignment horizontal="left" indent="1"/>
    </xf>
    <xf numFmtId="0" fontId="3" fillId="29" borderId="0" xfId="0" applyFont="1" applyFill="1" applyBorder="1" applyAlignment="1">
      <alignment horizontal="center"/>
    </xf>
    <xf numFmtId="0" fontId="0" fillId="29" borderId="0" xfId="0" applyFill="1" applyBorder="1" applyAlignment="1">
      <alignment horizontal="right"/>
    </xf>
    <xf numFmtId="187" fontId="0" fillId="29" borderId="0" xfId="0" applyNumberFormat="1" applyFill="1" applyBorder="1"/>
    <xf numFmtId="0" fontId="3" fillId="29" borderId="0" xfId="0" applyFont="1" applyFill="1" applyBorder="1" applyAlignment="1">
      <alignment horizontal="right"/>
    </xf>
    <xf numFmtId="0" fontId="0" fillId="0" borderId="0" xfId="0" applyBorder="1" applyAlignment="1">
      <alignment horizontal="center"/>
    </xf>
    <xf numFmtId="4" fontId="3" fillId="0" borderId="0" xfId="28" quotePrefix="1" applyNumberFormat="1" applyFont="1" applyBorder="1"/>
    <xf numFmtId="0" fontId="3" fillId="28" borderId="17" xfId="0" applyFont="1" applyFill="1" applyBorder="1" applyAlignment="1">
      <alignment horizontal="center" wrapText="1"/>
    </xf>
    <xf numFmtId="0" fontId="3" fillId="28" borderId="13" xfId="0" applyFont="1" applyFill="1" applyBorder="1" applyAlignment="1">
      <alignment horizontal="center" wrapText="1"/>
    </xf>
    <xf numFmtId="0" fontId="0" fillId="0" borderId="14" xfId="0" applyBorder="1"/>
    <xf numFmtId="0" fontId="3" fillId="24" borderId="63" xfId="0" applyFont="1" applyFill="1" applyBorder="1" applyAlignment="1">
      <alignment horizontal="left"/>
    </xf>
    <xf numFmtId="1" fontId="0" fillId="0" borderId="57" xfId="0" applyNumberFormat="1" applyFill="1" applyBorder="1"/>
    <xf numFmtId="1" fontId="0" fillId="0" borderId="26" xfId="0" applyNumberFormat="1" applyFill="1" applyBorder="1"/>
    <xf numFmtId="0" fontId="4" fillId="30" borderId="10" xfId="0" applyFont="1" applyFill="1" applyBorder="1" applyAlignment="1">
      <alignment horizontal="center" wrapText="1"/>
    </xf>
    <xf numFmtId="0" fontId="4" fillId="30" borderId="0" xfId="0" applyFont="1" applyFill="1" applyBorder="1" applyAlignment="1">
      <alignment horizontal="center" wrapText="1"/>
    </xf>
    <xf numFmtId="0" fontId="4" fillId="30" borderId="11" xfId="0" applyFont="1" applyFill="1" applyBorder="1" applyAlignment="1">
      <alignment horizontal="center" wrapText="1"/>
    </xf>
    <xf numFmtId="0" fontId="4" fillId="24" borderId="35" xfId="0" applyFont="1" applyFill="1" applyBorder="1" applyAlignment="1">
      <alignment horizontal="center"/>
    </xf>
    <xf numFmtId="0" fontId="4" fillId="24" borderId="36" xfId="0" applyFont="1" applyFill="1" applyBorder="1" applyAlignment="1">
      <alignment horizontal="center"/>
    </xf>
    <xf numFmtId="0" fontId="4" fillId="24" borderId="47"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28" borderId="37" xfId="0" applyFont="1" applyFill="1" applyBorder="1" applyAlignment="1">
      <alignment horizontal="center"/>
    </xf>
    <xf numFmtId="0" fontId="4" fillId="33" borderId="40" xfId="0" applyFont="1" applyFill="1" applyBorder="1" applyAlignment="1">
      <alignment horizontal="center"/>
    </xf>
    <xf numFmtId="0" fontId="4" fillId="33" borderId="50" xfId="0" applyFont="1" applyFill="1" applyBorder="1" applyAlignment="1">
      <alignment horizontal="center"/>
    </xf>
    <xf numFmtId="0" fontId="4" fillId="30" borderId="3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30" borderId="32" xfId="0" applyFont="1" applyFill="1" applyBorder="1" applyAlignment="1">
      <alignment horizontal="center" wrapText="1"/>
    </xf>
    <xf numFmtId="0" fontId="4" fillId="30" borderId="33" xfId="0" applyFont="1" applyFill="1" applyBorder="1" applyAlignment="1">
      <alignment horizontal="center"/>
    </xf>
    <xf numFmtId="0" fontId="4" fillId="30" borderId="38" xfId="0" applyFont="1" applyFill="1" applyBorder="1" applyAlignment="1">
      <alignment horizontal="center"/>
    </xf>
    <xf numFmtId="0" fontId="4" fillId="30" borderId="40" xfId="0" applyFont="1" applyFill="1" applyBorder="1" applyAlignment="1">
      <alignment horizontal="center"/>
    </xf>
    <xf numFmtId="0" fontId="3" fillId="0" borderId="0" xfId="0" applyFont="1" applyFill="1" applyBorder="1" applyAlignment="1">
      <alignment horizontal="center" wrapText="1"/>
    </xf>
    <xf numFmtId="0" fontId="3" fillId="0" borderId="0" xfId="0" applyFont="1" applyFill="1" applyBorder="1" applyAlignment="1">
      <alignment horizontal="center"/>
    </xf>
    <xf numFmtId="0" fontId="0" fillId="0" borderId="0" xfId="0" applyFill="1" applyBorder="1" applyAlignment="1">
      <alignment horizontal="center" wrapText="1"/>
    </xf>
    <xf numFmtId="0" fontId="47" fillId="0" borderId="0" xfId="0" applyFont="1" applyFill="1" applyBorder="1" applyAlignment="1">
      <alignment horizontal="center" vertical="center"/>
    </xf>
    <xf numFmtId="0" fontId="3" fillId="0" borderId="0" xfId="0" applyNumberFormat="1" applyFont="1" applyFill="1" applyBorder="1" applyAlignment="1">
      <alignment horizontal="center" wrapText="1"/>
    </xf>
    <xf numFmtId="0" fontId="4" fillId="0" borderId="0" xfId="0" applyFont="1" applyAlignment="1">
      <alignment horizontal="center" wrapText="1"/>
    </xf>
    <xf numFmtId="0" fontId="3" fillId="35" borderId="0" xfId="0" applyFont="1" applyFill="1" applyBorder="1" applyAlignment="1">
      <alignment horizontal="center"/>
    </xf>
    <xf numFmtId="0" fontId="3" fillId="35" borderId="14" xfId="0" applyFont="1" applyFill="1" applyBorder="1" applyAlignment="1">
      <alignment horizontal="center"/>
    </xf>
    <xf numFmtId="0" fontId="38" fillId="34" borderId="0" xfId="0" applyFont="1" applyFill="1" applyBorder="1" applyAlignment="1">
      <alignment horizontal="left" vertical="top"/>
    </xf>
    <xf numFmtId="0" fontId="3" fillId="37" borderId="65" xfId="0" applyNumberFormat="1" applyFont="1" applyFill="1" applyBorder="1" applyAlignment="1">
      <alignment horizontal="center"/>
    </xf>
    <xf numFmtId="0" fontId="3" fillId="37" borderId="27" xfId="0" applyNumberFormat="1" applyFont="1" applyFill="1" applyBorder="1" applyAlignment="1">
      <alignment horizontal="center"/>
    </xf>
    <xf numFmtId="0" fontId="3" fillId="37" borderId="65" xfId="0" applyFont="1" applyFill="1" applyBorder="1" applyAlignment="1">
      <alignment horizontal="center" wrapText="1"/>
    </xf>
    <xf numFmtId="0" fontId="3" fillId="37" borderId="27" xfId="0" applyFont="1" applyFill="1" applyBorder="1" applyAlignment="1">
      <alignment horizontal="center" wrapText="1"/>
    </xf>
    <xf numFmtId="0" fontId="0" fillId="37" borderId="64" xfId="0" applyNumberFormat="1" applyFill="1" applyBorder="1" applyAlignment="1">
      <alignment horizontal="center" wrapText="1"/>
    </xf>
    <xf numFmtId="0" fontId="0" fillId="37" borderId="26" xfId="0" applyNumberFormat="1" applyFill="1" applyBorder="1" applyAlignment="1">
      <alignment horizontal="center" wrapText="1"/>
    </xf>
    <xf numFmtId="0" fontId="3" fillId="37" borderId="66" xfId="0" applyFont="1" applyFill="1" applyBorder="1" applyAlignment="1">
      <alignment horizontal="center" wrapText="1"/>
    </xf>
    <xf numFmtId="0" fontId="3" fillId="37" borderId="42" xfId="0" applyFont="1" applyFill="1" applyBorder="1" applyAlignment="1">
      <alignment horizontal="center" wrapText="1"/>
    </xf>
    <xf numFmtId="0" fontId="3" fillId="0" borderId="17" xfId="0" applyFont="1" applyFill="1" applyBorder="1" applyAlignment="1">
      <alignment horizontal="center"/>
    </xf>
    <xf numFmtId="0" fontId="3" fillId="0" borderId="18" xfId="0" applyFont="1" applyFill="1" applyBorder="1" applyAlignment="1">
      <alignment horizontal="center"/>
    </xf>
    <xf numFmtId="0" fontId="33" fillId="31" borderId="0" xfId="0" applyFont="1" applyFill="1" applyAlignment="1"/>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6">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font>
        <b/>
        <i val="0"/>
        <condense val="0"/>
        <extend val="0"/>
        <color indexed="10"/>
      </font>
    </dxf>
    <dxf>
      <font>
        <b/>
        <i val="0"/>
        <color rgb="FF00CC00"/>
      </font>
    </dxf>
    <dxf>
      <font>
        <b val="0"/>
        <i val="0"/>
        <color rgb="FFFF0000"/>
      </font>
    </dxf>
  </dxfs>
  <tableStyles count="0" defaultTableStyle="TableStyleMedium9" defaultPivotStyle="PivotStyleLight16"/>
  <colors>
    <mruColors>
      <color rgb="FF00CC00"/>
      <color rgb="FF007E39"/>
      <color rgb="FF0000FF"/>
      <color rgb="FFFFFF99"/>
      <color rgb="FFFF6600"/>
      <color rgb="FF777777"/>
      <color rgb="FF969696"/>
      <color rgb="FFFF00FF"/>
      <color rgb="FF52B60E"/>
      <color rgb="FF35750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(SPY) -PCX (Daily)</c:v>
            </c:pt>
          </c:strCache>
        </c:strRef>
      </c:tx>
      <c:layout>
        <c:manualLayout>
          <c:xMode val="edge"/>
          <c:yMode val="edge"/>
          <c:x val="8.6987395703887801E-3"/>
          <c:y val="8.6941720300721947E-3"/>
        </c:manualLayout>
      </c:layout>
      <c:overlay val="0"/>
      <c:txPr>
        <a:bodyPr/>
        <a:lstStyle/>
        <a:p>
          <a:pPr>
            <a:defRPr sz="1200" baseline="0"/>
          </a:pPr>
          <a:endParaRPr lang="en-US"/>
        </a:p>
      </c:txPr>
    </c:title>
    <c:autoTitleDeleted val="0"/>
    <c:plotArea>
      <c:layout>
        <c:manualLayout>
          <c:xMode val="edge"/>
          <c:yMode val="edge"/>
          <c:x val="1.5526785574805838E-2"/>
          <c:y val="0.14739937644610496"/>
          <c:w val="0.96330574844585148"/>
          <c:h val="0.8183966054475631"/>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CalculationsAndCharts!$B$33:$B$329</c:f>
              <c:numCache>
                <c:formatCode>ddd\ mm/dd/yyyy;@</c:formatCode>
                <c:ptCount val="297"/>
                <c:pt idx="0">
                  <c:v>42471</c:v>
                </c:pt>
                <c:pt idx="1">
                  <c:v>42468</c:v>
                </c:pt>
                <c:pt idx="2">
                  <c:v>42467</c:v>
                </c:pt>
                <c:pt idx="3">
                  <c:v>42466</c:v>
                </c:pt>
                <c:pt idx="4">
                  <c:v>42465</c:v>
                </c:pt>
                <c:pt idx="5">
                  <c:v>42464</c:v>
                </c:pt>
                <c:pt idx="6">
                  <c:v>42461</c:v>
                </c:pt>
                <c:pt idx="7">
                  <c:v>42460</c:v>
                </c:pt>
                <c:pt idx="8">
                  <c:v>42459</c:v>
                </c:pt>
                <c:pt idx="9">
                  <c:v>42458</c:v>
                </c:pt>
                <c:pt idx="10">
                  <c:v>42457</c:v>
                </c:pt>
                <c:pt idx="11">
                  <c:v>42453</c:v>
                </c:pt>
                <c:pt idx="12">
                  <c:v>42452</c:v>
                </c:pt>
                <c:pt idx="13">
                  <c:v>42451</c:v>
                </c:pt>
                <c:pt idx="14">
                  <c:v>42450</c:v>
                </c:pt>
                <c:pt idx="15">
                  <c:v>42447</c:v>
                </c:pt>
                <c:pt idx="16">
                  <c:v>42446</c:v>
                </c:pt>
                <c:pt idx="17">
                  <c:v>42445</c:v>
                </c:pt>
                <c:pt idx="18">
                  <c:v>42444</c:v>
                </c:pt>
                <c:pt idx="19">
                  <c:v>42443</c:v>
                </c:pt>
                <c:pt idx="20">
                  <c:v>42440</c:v>
                </c:pt>
                <c:pt idx="21">
                  <c:v>42439</c:v>
                </c:pt>
                <c:pt idx="22">
                  <c:v>42438</c:v>
                </c:pt>
                <c:pt idx="23">
                  <c:v>42437</c:v>
                </c:pt>
                <c:pt idx="24">
                  <c:v>42436</c:v>
                </c:pt>
                <c:pt idx="25">
                  <c:v>42433</c:v>
                </c:pt>
                <c:pt idx="26">
                  <c:v>42432</c:v>
                </c:pt>
                <c:pt idx="27">
                  <c:v>42431</c:v>
                </c:pt>
                <c:pt idx="28">
                  <c:v>42430</c:v>
                </c:pt>
                <c:pt idx="29">
                  <c:v>42429</c:v>
                </c:pt>
                <c:pt idx="30">
                  <c:v>42426</c:v>
                </c:pt>
                <c:pt idx="31">
                  <c:v>42425</c:v>
                </c:pt>
                <c:pt idx="32">
                  <c:v>42424</c:v>
                </c:pt>
                <c:pt idx="33">
                  <c:v>42423</c:v>
                </c:pt>
                <c:pt idx="34">
                  <c:v>42422</c:v>
                </c:pt>
                <c:pt idx="35">
                  <c:v>42419</c:v>
                </c:pt>
                <c:pt idx="36">
                  <c:v>42418</c:v>
                </c:pt>
                <c:pt idx="37">
                  <c:v>42417</c:v>
                </c:pt>
                <c:pt idx="38">
                  <c:v>42416</c:v>
                </c:pt>
                <c:pt idx="39">
                  <c:v>42412</c:v>
                </c:pt>
                <c:pt idx="40">
                  <c:v>42411</c:v>
                </c:pt>
                <c:pt idx="41">
                  <c:v>42410</c:v>
                </c:pt>
                <c:pt idx="42">
                  <c:v>42409</c:v>
                </c:pt>
                <c:pt idx="43">
                  <c:v>42408</c:v>
                </c:pt>
                <c:pt idx="44">
                  <c:v>42405</c:v>
                </c:pt>
                <c:pt idx="45">
                  <c:v>42404</c:v>
                </c:pt>
                <c:pt idx="46">
                  <c:v>42403</c:v>
                </c:pt>
                <c:pt idx="47">
                  <c:v>42402</c:v>
                </c:pt>
                <c:pt idx="48">
                  <c:v>42401</c:v>
                </c:pt>
                <c:pt idx="49">
                  <c:v>42398</c:v>
                </c:pt>
                <c:pt idx="50">
                  <c:v>42397</c:v>
                </c:pt>
                <c:pt idx="51">
                  <c:v>42396</c:v>
                </c:pt>
                <c:pt idx="52">
                  <c:v>42395</c:v>
                </c:pt>
                <c:pt idx="53">
                  <c:v>42394</c:v>
                </c:pt>
                <c:pt idx="54">
                  <c:v>42391</c:v>
                </c:pt>
                <c:pt idx="55">
                  <c:v>42390</c:v>
                </c:pt>
                <c:pt idx="56">
                  <c:v>42389</c:v>
                </c:pt>
                <c:pt idx="57">
                  <c:v>42388</c:v>
                </c:pt>
                <c:pt idx="58">
                  <c:v>42384</c:v>
                </c:pt>
                <c:pt idx="59">
                  <c:v>42383</c:v>
                </c:pt>
                <c:pt idx="60">
                  <c:v>42382</c:v>
                </c:pt>
                <c:pt idx="61">
                  <c:v>42381</c:v>
                </c:pt>
                <c:pt idx="62">
                  <c:v>42380</c:v>
                </c:pt>
                <c:pt idx="63">
                  <c:v>42377</c:v>
                </c:pt>
                <c:pt idx="64">
                  <c:v>42376</c:v>
                </c:pt>
                <c:pt idx="65">
                  <c:v>42375</c:v>
                </c:pt>
                <c:pt idx="66">
                  <c:v>42374</c:v>
                </c:pt>
                <c:pt idx="67">
                  <c:v>42373</c:v>
                </c:pt>
                <c:pt idx="68">
                  <c:v>42369</c:v>
                </c:pt>
                <c:pt idx="69">
                  <c:v>42368</c:v>
                </c:pt>
                <c:pt idx="70">
                  <c:v>42367</c:v>
                </c:pt>
                <c:pt idx="71">
                  <c:v>42366</c:v>
                </c:pt>
                <c:pt idx="72">
                  <c:v>42362</c:v>
                </c:pt>
                <c:pt idx="73">
                  <c:v>42361</c:v>
                </c:pt>
                <c:pt idx="74">
                  <c:v>42360</c:v>
                </c:pt>
                <c:pt idx="75">
                  <c:v>42359</c:v>
                </c:pt>
                <c:pt idx="76">
                  <c:v>42356</c:v>
                </c:pt>
                <c:pt idx="77">
                  <c:v>42355</c:v>
                </c:pt>
                <c:pt idx="78">
                  <c:v>42354</c:v>
                </c:pt>
                <c:pt idx="79">
                  <c:v>42353</c:v>
                </c:pt>
                <c:pt idx="80">
                  <c:v>42352</c:v>
                </c:pt>
                <c:pt idx="81">
                  <c:v>42349</c:v>
                </c:pt>
                <c:pt idx="82">
                  <c:v>42348</c:v>
                </c:pt>
                <c:pt idx="83">
                  <c:v>42347</c:v>
                </c:pt>
                <c:pt idx="84">
                  <c:v>42346</c:v>
                </c:pt>
                <c:pt idx="85">
                  <c:v>42345</c:v>
                </c:pt>
                <c:pt idx="86">
                  <c:v>42342</c:v>
                </c:pt>
                <c:pt idx="87">
                  <c:v>42341</c:v>
                </c:pt>
                <c:pt idx="88">
                  <c:v>42340</c:v>
                </c:pt>
                <c:pt idx="89">
                  <c:v>42339</c:v>
                </c:pt>
                <c:pt idx="90">
                  <c:v>42338</c:v>
                </c:pt>
                <c:pt idx="91">
                  <c:v>42335</c:v>
                </c:pt>
                <c:pt idx="92">
                  <c:v>42333</c:v>
                </c:pt>
                <c:pt idx="93">
                  <c:v>42332</c:v>
                </c:pt>
                <c:pt idx="94">
                  <c:v>42331</c:v>
                </c:pt>
                <c:pt idx="95">
                  <c:v>42328</c:v>
                </c:pt>
                <c:pt idx="96">
                  <c:v>42327</c:v>
                </c:pt>
                <c:pt idx="97">
                  <c:v>42326</c:v>
                </c:pt>
                <c:pt idx="98">
                  <c:v>42325</c:v>
                </c:pt>
                <c:pt idx="99">
                  <c:v>42324</c:v>
                </c:pt>
                <c:pt idx="100">
                  <c:v>42321</c:v>
                </c:pt>
                <c:pt idx="101">
                  <c:v>42320</c:v>
                </c:pt>
                <c:pt idx="102">
                  <c:v>42319</c:v>
                </c:pt>
                <c:pt idx="103">
                  <c:v>42318</c:v>
                </c:pt>
                <c:pt idx="104">
                  <c:v>42317</c:v>
                </c:pt>
                <c:pt idx="105">
                  <c:v>42314</c:v>
                </c:pt>
                <c:pt idx="106">
                  <c:v>42313</c:v>
                </c:pt>
                <c:pt idx="107">
                  <c:v>42312</c:v>
                </c:pt>
                <c:pt idx="108">
                  <c:v>42311</c:v>
                </c:pt>
                <c:pt idx="109">
                  <c:v>42310</c:v>
                </c:pt>
                <c:pt idx="110">
                  <c:v>42307</c:v>
                </c:pt>
                <c:pt idx="111">
                  <c:v>42306</c:v>
                </c:pt>
                <c:pt idx="112">
                  <c:v>42305</c:v>
                </c:pt>
                <c:pt idx="113">
                  <c:v>42304</c:v>
                </c:pt>
                <c:pt idx="114">
                  <c:v>42303</c:v>
                </c:pt>
                <c:pt idx="115">
                  <c:v>42300</c:v>
                </c:pt>
                <c:pt idx="116">
                  <c:v>42299</c:v>
                </c:pt>
                <c:pt idx="117">
                  <c:v>42298</c:v>
                </c:pt>
                <c:pt idx="118">
                  <c:v>42297</c:v>
                </c:pt>
                <c:pt idx="119">
                  <c:v>42296</c:v>
                </c:pt>
                <c:pt idx="120">
                  <c:v>42293</c:v>
                </c:pt>
                <c:pt idx="121">
                  <c:v>42292</c:v>
                </c:pt>
                <c:pt idx="122">
                  <c:v>42291</c:v>
                </c:pt>
                <c:pt idx="123">
                  <c:v>42290</c:v>
                </c:pt>
                <c:pt idx="124">
                  <c:v>42289</c:v>
                </c:pt>
                <c:pt idx="125">
                  <c:v>42286</c:v>
                </c:pt>
                <c:pt idx="126">
                  <c:v>42285</c:v>
                </c:pt>
                <c:pt idx="127">
                  <c:v>42284</c:v>
                </c:pt>
                <c:pt idx="128">
                  <c:v>42283</c:v>
                </c:pt>
                <c:pt idx="129">
                  <c:v>42282</c:v>
                </c:pt>
                <c:pt idx="130">
                  <c:v>42279</c:v>
                </c:pt>
                <c:pt idx="131">
                  <c:v>42278</c:v>
                </c:pt>
                <c:pt idx="132">
                  <c:v>42277</c:v>
                </c:pt>
                <c:pt idx="133">
                  <c:v>42276</c:v>
                </c:pt>
                <c:pt idx="134">
                  <c:v>42275</c:v>
                </c:pt>
                <c:pt idx="135">
                  <c:v>42272</c:v>
                </c:pt>
                <c:pt idx="136">
                  <c:v>42271</c:v>
                </c:pt>
                <c:pt idx="137">
                  <c:v>42270</c:v>
                </c:pt>
                <c:pt idx="138">
                  <c:v>42269</c:v>
                </c:pt>
                <c:pt idx="139">
                  <c:v>42268</c:v>
                </c:pt>
                <c:pt idx="140">
                  <c:v>42265</c:v>
                </c:pt>
                <c:pt idx="141">
                  <c:v>42264</c:v>
                </c:pt>
                <c:pt idx="142">
                  <c:v>42263</c:v>
                </c:pt>
                <c:pt idx="143">
                  <c:v>42262</c:v>
                </c:pt>
                <c:pt idx="144">
                  <c:v>42261</c:v>
                </c:pt>
                <c:pt idx="145">
                  <c:v>42258</c:v>
                </c:pt>
                <c:pt idx="146">
                  <c:v>42257</c:v>
                </c:pt>
                <c:pt idx="147">
                  <c:v>42256</c:v>
                </c:pt>
                <c:pt idx="148">
                  <c:v>42255</c:v>
                </c:pt>
                <c:pt idx="149">
                  <c:v>42251</c:v>
                </c:pt>
                <c:pt idx="150">
                  <c:v>42250</c:v>
                </c:pt>
                <c:pt idx="151">
                  <c:v>42249</c:v>
                </c:pt>
                <c:pt idx="152">
                  <c:v>42248</c:v>
                </c:pt>
                <c:pt idx="153">
                  <c:v>42247</c:v>
                </c:pt>
                <c:pt idx="154">
                  <c:v>42244</c:v>
                </c:pt>
                <c:pt idx="155">
                  <c:v>42243</c:v>
                </c:pt>
                <c:pt idx="156">
                  <c:v>42242</c:v>
                </c:pt>
                <c:pt idx="157">
                  <c:v>42241</c:v>
                </c:pt>
                <c:pt idx="158">
                  <c:v>42240</c:v>
                </c:pt>
                <c:pt idx="159">
                  <c:v>42237</c:v>
                </c:pt>
                <c:pt idx="160">
                  <c:v>42236</c:v>
                </c:pt>
                <c:pt idx="161">
                  <c:v>42235</c:v>
                </c:pt>
                <c:pt idx="162">
                  <c:v>42234</c:v>
                </c:pt>
                <c:pt idx="163">
                  <c:v>42233</c:v>
                </c:pt>
                <c:pt idx="164">
                  <c:v>42230</c:v>
                </c:pt>
                <c:pt idx="165">
                  <c:v>42229</c:v>
                </c:pt>
                <c:pt idx="166">
                  <c:v>42228</c:v>
                </c:pt>
                <c:pt idx="167">
                  <c:v>42227</c:v>
                </c:pt>
                <c:pt idx="168">
                  <c:v>42226</c:v>
                </c:pt>
                <c:pt idx="169">
                  <c:v>42223</c:v>
                </c:pt>
                <c:pt idx="170">
                  <c:v>42222</c:v>
                </c:pt>
                <c:pt idx="171">
                  <c:v>42221</c:v>
                </c:pt>
                <c:pt idx="172">
                  <c:v>42220</c:v>
                </c:pt>
                <c:pt idx="173">
                  <c:v>42219</c:v>
                </c:pt>
                <c:pt idx="174">
                  <c:v>42216</c:v>
                </c:pt>
                <c:pt idx="175">
                  <c:v>42215</c:v>
                </c:pt>
                <c:pt idx="176">
                  <c:v>42214</c:v>
                </c:pt>
                <c:pt idx="177">
                  <c:v>42213</c:v>
                </c:pt>
                <c:pt idx="178">
                  <c:v>42212</c:v>
                </c:pt>
                <c:pt idx="179">
                  <c:v>42209</c:v>
                </c:pt>
                <c:pt idx="180">
                  <c:v>42208</c:v>
                </c:pt>
                <c:pt idx="181">
                  <c:v>42207</c:v>
                </c:pt>
                <c:pt idx="182">
                  <c:v>42206</c:v>
                </c:pt>
                <c:pt idx="183">
                  <c:v>42205</c:v>
                </c:pt>
                <c:pt idx="184">
                  <c:v>42202</c:v>
                </c:pt>
                <c:pt idx="185">
                  <c:v>42201</c:v>
                </c:pt>
                <c:pt idx="186">
                  <c:v>42200</c:v>
                </c:pt>
                <c:pt idx="187">
                  <c:v>42199</c:v>
                </c:pt>
                <c:pt idx="188">
                  <c:v>42198</c:v>
                </c:pt>
                <c:pt idx="189">
                  <c:v>42195</c:v>
                </c:pt>
                <c:pt idx="190">
                  <c:v>42194</c:v>
                </c:pt>
                <c:pt idx="191">
                  <c:v>42193</c:v>
                </c:pt>
                <c:pt idx="192">
                  <c:v>42192</c:v>
                </c:pt>
                <c:pt idx="193">
                  <c:v>42191</c:v>
                </c:pt>
                <c:pt idx="194">
                  <c:v>42187</c:v>
                </c:pt>
                <c:pt idx="195">
                  <c:v>42186</c:v>
                </c:pt>
                <c:pt idx="196">
                  <c:v>42185</c:v>
                </c:pt>
                <c:pt idx="197">
                  <c:v>42184</c:v>
                </c:pt>
                <c:pt idx="198">
                  <c:v>42181</c:v>
                </c:pt>
                <c:pt idx="199">
                  <c:v>42180</c:v>
                </c:pt>
                <c:pt idx="200">
                  <c:v>42179</c:v>
                </c:pt>
                <c:pt idx="201">
                  <c:v>42178</c:v>
                </c:pt>
                <c:pt idx="202">
                  <c:v>42177</c:v>
                </c:pt>
                <c:pt idx="203">
                  <c:v>42174</c:v>
                </c:pt>
                <c:pt idx="204">
                  <c:v>42173</c:v>
                </c:pt>
                <c:pt idx="205">
                  <c:v>42172</c:v>
                </c:pt>
                <c:pt idx="206">
                  <c:v>42171</c:v>
                </c:pt>
                <c:pt idx="207">
                  <c:v>42170</c:v>
                </c:pt>
                <c:pt idx="208">
                  <c:v>42167</c:v>
                </c:pt>
                <c:pt idx="209">
                  <c:v>42166</c:v>
                </c:pt>
                <c:pt idx="210">
                  <c:v>42165</c:v>
                </c:pt>
                <c:pt idx="211">
                  <c:v>42164</c:v>
                </c:pt>
                <c:pt idx="212">
                  <c:v>42163</c:v>
                </c:pt>
                <c:pt idx="213">
                  <c:v>42160</c:v>
                </c:pt>
                <c:pt idx="214">
                  <c:v>42159</c:v>
                </c:pt>
                <c:pt idx="215">
                  <c:v>42158</c:v>
                </c:pt>
                <c:pt idx="216">
                  <c:v>42157</c:v>
                </c:pt>
                <c:pt idx="217">
                  <c:v>42156</c:v>
                </c:pt>
                <c:pt idx="218">
                  <c:v>42153</c:v>
                </c:pt>
                <c:pt idx="219">
                  <c:v>42152</c:v>
                </c:pt>
                <c:pt idx="220">
                  <c:v>42151</c:v>
                </c:pt>
                <c:pt idx="221">
                  <c:v>42150</c:v>
                </c:pt>
                <c:pt idx="222">
                  <c:v>42146</c:v>
                </c:pt>
                <c:pt idx="223">
                  <c:v>42145</c:v>
                </c:pt>
                <c:pt idx="224">
                  <c:v>42144</c:v>
                </c:pt>
                <c:pt idx="225">
                  <c:v>42143</c:v>
                </c:pt>
                <c:pt idx="226">
                  <c:v>42142</c:v>
                </c:pt>
                <c:pt idx="227">
                  <c:v>42139</c:v>
                </c:pt>
                <c:pt idx="228">
                  <c:v>42138</c:v>
                </c:pt>
                <c:pt idx="229">
                  <c:v>42137</c:v>
                </c:pt>
                <c:pt idx="230">
                  <c:v>42136</c:v>
                </c:pt>
                <c:pt idx="231">
                  <c:v>42135</c:v>
                </c:pt>
                <c:pt idx="232">
                  <c:v>42132</c:v>
                </c:pt>
                <c:pt idx="233">
                  <c:v>42131</c:v>
                </c:pt>
                <c:pt idx="234">
                  <c:v>42130</c:v>
                </c:pt>
                <c:pt idx="235">
                  <c:v>42129</c:v>
                </c:pt>
                <c:pt idx="236">
                  <c:v>42128</c:v>
                </c:pt>
                <c:pt idx="237">
                  <c:v>42125</c:v>
                </c:pt>
                <c:pt idx="238">
                  <c:v>42124</c:v>
                </c:pt>
                <c:pt idx="239">
                  <c:v>42123</c:v>
                </c:pt>
                <c:pt idx="240">
                  <c:v>42122</c:v>
                </c:pt>
                <c:pt idx="241">
                  <c:v>42121</c:v>
                </c:pt>
                <c:pt idx="242">
                  <c:v>42118</c:v>
                </c:pt>
                <c:pt idx="243">
                  <c:v>42117</c:v>
                </c:pt>
                <c:pt idx="244">
                  <c:v>42116</c:v>
                </c:pt>
                <c:pt idx="245">
                  <c:v>42115</c:v>
                </c:pt>
                <c:pt idx="246">
                  <c:v>42114</c:v>
                </c:pt>
                <c:pt idx="247">
                  <c:v>42111</c:v>
                </c:pt>
                <c:pt idx="248">
                  <c:v>42110</c:v>
                </c:pt>
                <c:pt idx="249">
                  <c:v>42109</c:v>
                </c:pt>
                <c:pt idx="250">
                  <c:v>42108</c:v>
                </c:pt>
                <c:pt idx="251">
                  <c:v>42107</c:v>
                </c:pt>
                <c:pt idx="252">
                  <c:v>42104</c:v>
                </c:pt>
                <c:pt idx="253">
                  <c:v>42103</c:v>
                </c:pt>
                <c:pt idx="254">
                  <c:v>42102</c:v>
                </c:pt>
                <c:pt idx="255">
                  <c:v>42101</c:v>
                </c:pt>
                <c:pt idx="256">
                  <c:v>42100</c:v>
                </c:pt>
                <c:pt idx="257">
                  <c:v>42096</c:v>
                </c:pt>
                <c:pt idx="258">
                  <c:v>42095</c:v>
                </c:pt>
                <c:pt idx="259">
                  <c:v>42094</c:v>
                </c:pt>
                <c:pt idx="260">
                  <c:v>42093</c:v>
                </c:pt>
                <c:pt idx="261">
                  <c:v>42090</c:v>
                </c:pt>
                <c:pt idx="262">
                  <c:v>42089</c:v>
                </c:pt>
                <c:pt idx="263">
                  <c:v>42088</c:v>
                </c:pt>
                <c:pt idx="264">
                  <c:v>42087</c:v>
                </c:pt>
                <c:pt idx="265">
                  <c:v>42086</c:v>
                </c:pt>
                <c:pt idx="266">
                  <c:v>42083</c:v>
                </c:pt>
                <c:pt idx="267">
                  <c:v>42082</c:v>
                </c:pt>
                <c:pt idx="268">
                  <c:v>42081</c:v>
                </c:pt>
                <c:pt idx="269">
                  <c:v>42080</c:v>
                </c:pt>
                <c:pt idx="270">
                  <c:v>42079</c:v>
                </c:pt>
                <c:pt idx="271">
                  <c:v>42076</c:v>
                </c:pt>
                <c:pt idx="272">
                  <c:v>42075</c:v>
                </c:pt>
                <c:pt idx="273">
                  <c:v>42074</c:v>
                </c:pt>
                <c:pt idx="274">
                  <c:v>42073</c:v>
                </c:pt>
                <c:pt idx="275">
                  <c:v>42072</c:v>
                </c:pt>
                <c:pt idx="276">
                  <c:v>42069</c:v>
                </c:pt>
                <c:pt idx="277">
                  <c:v>42068</c:v>
                </c:pt>
                <c:pt idx="278">
                  <c:v>42067</c:v>
                </c:pt>
                <c:pt idx="279">
                  <c:v>42066</c:v>
                </c:pt>
                <c:pt idx="280">
                  <c:v>42065</c:v>
                </c:pt>
                <c:pt idx="281">
                  <c:v>42062</c:v>
                </c:pt>
                <c:pt idx="282">
                  <c:v>42061</c:v>
                </c:pt>
                <c:pt idx="283">
                  <c:v>42060</c:v>
                </c:pt>
                <c:pt idx="284">
                  <c:v>42059</c:v>
                </c:pt>
                <c:pt idx="285">
                  <c:v>42058</c:v>
                </c:pt>
                <c:pt idx="286">
                  <c:v>42055</c:v>
                </c:pt>
                <c:pt idx="287">
                  <c:v>42054</c:v>
                </c:pt>
                <c:pt idx="288">
                  <c:v>42053</c:v>
                </c:pt>
                <c:pt idx="289">
                  <c:v>42052</c:v>
                </c:pt>
                <c:pt idx="290">
                  <c:v>42048</c:v>
                </c:pt>
                <c:pt idx="291">
                  <c:v>42047</c:v>
                </c:pt>
                <c:pt idx="292">
                  <c:v>42046</c:v>
                </c:pt>
                <c:pt idx="293">
                  <c:v>42045</c:v>
                </c:pt>
                <c:pt idx="294">
                  <c:v>42044</c:v>
                </c:pt>
                <c:pt idx="295">
                  <c:v>42041</c:v>
                </c:pt>
                <c:pt idx="296">
                  <c:v>42040</c:v>
                </c:pt>
              </c:numCache>
            </c:numRef>
          </c:cat>
          <c:val>
            <c:numRef>
              <c:f>CalculationsAndCharts!$D$33:$D$329</c:f>
              <c:numCache>
                <c:formatCode>#,##0.00</c:formatCode>
                <c:ptCount val="297"/>
                <c:pt idx="0">
                  <c:v>205.25</c:v>
                </c:pt>
                <c:pt idx="1">
                  <c:v>205.34</c:v>
                </c:pt>
                <c:pt idx="2">
                  <c:v>206.42</c:v>
                </c:pt>
                <c:pt idx="3">
                  <c:v>204.19</c:v>
                </c:pt>
                <c:pt idx="4">
                  <c:v>204.67</c:v>
                </c:pt>
                <c:pt idx="5">
                  <c:v>206.83</c:v>
                </c:pt>
                <c:pt idx="6">
                  <c:v>204.35</c:v>
                </c:pt>
                <c:pt idx="7">
                  <c:v>205.91</c:v>
                </c:pt>
                <c:pt idx="8">
                  <c:v>206.3</c:v>
                </c:pt>
                <c:pt idx="9">
                  <c:v>202.76</c:v>
                </c:pt>
                <c:pt idx="10">
                  <c:v>203.61</c:v>
                </c:pt>
                <c:pt idx="11">
                  <c:v>202</c:v>
                </c:pt>
                <c:pt idx="12">
                  <c:v>204.11</c:v>
                </c:pt>
                <c:pt idx="13">
                  <c:v>203.76</c:v>
                </c:pt>
                <c:pt idx="14">
                  <c:v>204.07</c:v>
                </c:pt>
                <c:pt idx="15">
                  <c:v>204.17</c:v>
                </c:pt>
                <c:pt idx="16">
                  <c:v>202.2</c:v>
                </c:pt>
                <c:pt idx="17">
                  <c:v>200.57</c:v>
                </c:pt>
                <c:pt idx="18">
                  <c:v>200.33</c:v>
                </c:pt>
                <c:pt idx="19">
                  <c:v>201.12</c:v>
                </c:pt>
                <c:pt idx="20">
                  <c:v>200.23</c:v>
                </c:pt>
                <c:pt idx="21">
                  <c:v>198.93</c:v>
                </c:pt>
                <c:pt idx="22">
                  <c:v>198.34</c:v>
                </c:pt>
                <c:pt idx="23">
                  <c:v>198.3</c:v>
                </c:pt>
                <c:pt idx="24">
                  <c:v>198.32</c:v>
                </c:pt>
                <c:pt idx="25">
                  <c:v>198.98</c:v>
                </c:pt>
                <c:pt idx="26">
                  <c:v>197.77</c:v>
                </c:pt>
                <c:pt idx="27">
                  <c:v>196.73</c:v>
                </c:pt>
                <c:pt idx="28">
                  <c:v>194.01</c:v>
                </c:pt>
                <c:pt idx="29">
                  <c:v>194.11</c:v>
                </c:pt>
                <c:pt idx="30">
                  <c:v>195.56</c:v>
                </c:pt>
                <c:pt idx="31">
                  <c:v>192.74</c:v>
                </c:pt>
                <c:pt idx="32">
                  <c:v>189.65</c:v>
                </c:pt>
                <c:pt idx="33">
                  <c:v>193</c:v>
                </c:pt>
                <c:pt idx="34">
                  <c:v>192.88</c:v>
                </c:pt>
                <c:pt idx="35">
                  <c:v>190.19</c:v>
                </c:pt>
                <c:pt idx="36">
                  <c:v>192.21</c:v>
                </c:pt>
                <c:pt idx="37">
                  <c:v>190.18</c:v>
                </c:pt>
                <c:pt idx="38">
                  <c:v>187.8</c:v>
                </c:pt>
                <c:pt idx="39">
                  <c:v>184.01</c:v>
                </c:pt>
                <c:pt idx="40">
                  <c:v>181.4</c:v>
                </c:pt>
                <c:pt idx="41">
                  <c:v>185.45</c:v>
                </c:pt>
                <c:pt idx="42">
                  <c:v>182.42</c:v>
                </c:pt>
                <c:pt idx="43">
                  <c:v>184.82</c:v>
                </c:pt>
                <c:pt idx="44">
                  <c:v>190.01</c:v>
                </c:pt>
                <c:pt idx="45">
                  <c:v>189.73</c:v>
                </c:pt>
                <c:pt idx="46">
                  <c:v>190.43</c:v>
                </c:pt>
                <c:pt idx="47">
                  <c:v>190.98</c:v>
                </c:pt>
                <c:pt idx="48">
                  <c:v>191.54</c:v>
                </c:pt>
                <c:pt idx="49">
                  <c:v>189.04</c:v>
                </c:pt>
                <c:pt idx="50">
                  <c:v>188.99</c:v>
                </c:pt>
                <c:pt idx="51">
                  <c:v>188.61</c:v>
                </c:pt>
                <c:pt idx="52">
                  <c:v>187.45</c:v>
                </c:pt>
                <c:pt idx="53">
                  <c:v>188.95</c:v>
                </c:pt>
                <c:pt idx="54">
                  <c:v>188.81</c:v>
                </c:pt>
                <c:pt idx="55">
                  <c:v>185.25</c:v>
                </c:pt>
                <c:pt idx="56">
                  <c:v>184.08</c:v>
                </c:pt>
                <c:pt idx="57">
                  <c:v>188.99</c:v>
                </c:pt>
                <c:pt idx="58">
                  <c:v>185.81</c:v>
                </c:pt>
                <c:pt idx="59">
                  <c:v>188.58</c:v>
                </c:pt>
                <c:pt idx="60">
                  <c:v>193.45</c:v>
                </c:pt>
                <c:pt idx="61">
                  <c:v>192.83</c:v>
                </c:pt>
                <c:pt idx="62">
                  <c:v>192.02</c:v>
                </c:pt>
                <c:pt idx="63">
                  <c:v>194.19</c:v>
                </c:pt>
                <c:pt idx="64">
                  <c:v>194.33</c:v>
                </c:pt>
                <c:pt idx="65">
                  <c:v>197.32</c:v>
                </c:pt>
                <c:pt idx="66">
                  <c:v>200.37</c:v>
                </c:pt>
                <c:pt idx="67">
                  <c:v>199.46</c:v>
                </c:pt>
                <c:pt idx="68">
                  <c:v>204.08</c:v>
                </c:pt>
                <c:pt idx="69">
                  <c:v>206.05</c:v>
                </c:pt>
                <c:pt idx="70">
                  <c:v>205.45</c:v>
                </c:pt>
                <c:pt idx="71">
                  <c:v>203.81</c:v>
                </c:pt>
                <c:pt idx="72">
                  <c:v>204.66</c:v>
                </c:pt>
                <c:pt idx="73">
                  <c:v>203.64</c:v>
                </c:pt>
                <c:pt idx="74">
                  <c:v>201.68</c:v>
                </c:pt>
                <c:pt idx="75">
                  <c:v>200.38</c:v>
                </c:pt>
                <c:pt idx="76">
                  <c:v>201.73</c:v>
                </c:pt>
                <c:pt idx="77">
                  <c:v>206.1</c:v>
                </c:pt>
                <c:pt idx="78">
                  <c:v>204.1</c:v>
                </c:pt>
                <c:pt idx="79">
                  <c:v>202.44</c:v>
                </c:pt>
                <c:pt idx="80">
                  <c:v>199.84</c:v>
                </c:pt>
                <c:pt idx="81">
                  <c:v>201.11</c:v>
                </c:pt>
                <c:pt idx="82">
                  <c:v>203.16</c:v>
                </c:pt>
                <c:pt idx="83">
                  <c:v>203.92</c:v>
                </c:pt>
                <c:pt idx="84">
                  <c:v>204.22</c:v>
                </c:pt>
                <c:pt idx="85">
                  <c:v>206.92</c:v>
                </c:pt>
                <c:pt idx="86">
                  <c:v>203.34</c:v>
                </c:pt>
                <c:pt idx="87">
                  <c:v>206.53</c:v>
                </c:pt>
                <c:pt idx="88">
                  <c:v>208.3</c:v>
                </c:pt>
                <c:pt idx="89">
                  <c:v>207.13</c:v>
                </c:pt>
                <c:pt idx="90">
                  <c:v>207.44</c:v>
                </c:pt>
                <c:pt idx="91">
                  <c:v>207.12</c:v>
                </c:pt>
                <c:pt idx="92">
                  <c:v>207.19</c:v>
                </c:pt>
                <c:pt idx="93">
                  <c:v>205.58</c:v>
                </c:pt>
                <c:pt idx="94">
                  <c:v>207.07</c:v>
                </c:pt>
                <c:pt idx="95">
                  <c:v>207.14</c:v>
                </c:pt>
                <c:pt idx="96">
                  <c:v>206.29</c:v>
                </c:pt>
                <c:pt idx="97">
                  <c:v>203.77</c:v>
                </c:pt>
                <c:pt idx="98">
                  <c:v>203.72</c:v>
                </c:pt>
                <c:pt idx="99">
                  <c:v>200.09</c:v>
                </c:pt>
                <c:pt idx="100">
                  <c:v>202.1</c:v>
                </c:pt>
                <c:pt idx="101">
                  <c:v>204.22</c:v>
                </c:pt>
                <c:pt idx="102">
                  <c:v>206.58</c:v>
                </c:pt>
                <c:pt idx="103">
                  <c:v>205.22</c:v>
                </c:pt>
                <c:pt idx="104">
                  <c:v>207</c:v>
                </c:pt>
                <c:pt idx="105">
                  <c:v>207.43</c:v>
                </c:pt>
                <c:pt idx="106">
                  <c:v>208.11</c:v>
                </c:pt>
                <c:pt idx="107">
                  <c:v>209.02</c:v>
                </c:pt>
                <c:pt idx="108">
                  <c:v>207.66</c:v>
                </c:pt>
                <c:pt idx="109">
                  <c:v>206.02</c:v>
                </c:pt>
                <c:pt idx="110">
                  <c:v>206.76</c:v>
                </c:pt>
                <c:pt idx="111">
                  <c:v>206.05</c:v>
                </c:pt>
                <c:pt idx="112">
                  <c:v>204.72</c:v>
                </c:pt>
                <c:pt idx="113">
                  <c:v>203.93</c:v>
                </c:pt>
                <c:pt idx="114">
                  <c:v>205.02</c:v>
                </c:pt>
                <c:pt idx="115">
                  <c:v>204.97</c:v>
                </c:pt>
                <c:pt idx="116">
                  <c:v>200.74</c:v>
                </c:pt>
                <c:pt idx="117">
                  <c:v>201.37</c:v>
                </c:pt>
                <c:pt idx="118">
                  <c:v>200.62</c:v>
                </c:pt>
                <c:pt idx="119">
                  <c:v>200.27</c:v>
                </c:pt>
                <c:pt idx="120">
                  <c:v>200.6</c:v>
                </c:pt>
                <c:pt idx="121">
                  <c:v>197.88</c:v>
                </c:pt>
                <c:pt idx="122">
                  <c:v>197.97</c:v>
                </c:pt>
                <c:pt idx="123">
                  <c:v>198.44</c:v>
                </c:pt>
                <c:pt idx="124">
                  <c:v>199.2</c:v>
                </c:pt>
                <c:pt idx="125">
                  <c:v>199.16</c:v>
                </c:pt>
                <c:pt idx="126">
                  <c:v>196.76</c:v>
                </c:pt>
                <c:pt idx="127">
                  <c:v>196.71</c:v>
                </c:pt>
                <c:pt idx="128">
                  <c:v>196.13</c:v>
                </c:pt>
                <c:pt idx="129">
                  <c:v>194.3</c:v>
                </c:pt>
                <c:pt idx="130">
                  <c:v>187.68</c:v>
                </c:pt>
                <c:pt idx="131">
                  <c:v>189.96</c:v>
                </c:pt>
                <c:pt idx="132">
                  <c:v>188.27</c:v>
                </c:pt>
                <c:pt idx="133">
                  <c:v>186.2</c:v>
                </c:pt>
                <c:pt idx="134">
                  <c:v>189.67</c:v>
                </c:pt>
                <c:pt idx="135">
                  <c:v>192.5</c:v>
                </c:pt>
                <c:pt idx="136">
                  <c:v>190.03</c:v>
                </c:pt>
                <c:pt idx="137">
                  <c:v>191.97</c:v>
                </c:pt>
                <c:pt idx="138">
                  <c:v>191.74</c:v>
                </c:pt>
                <c:pt idx="139">
                  <c:v>194.28</c:v>
                </c:pt>
                <c:pt idx="140">
                  <c:v>193.55</c:v>
                </c:pt>
                <c:pt idx="141">
                  <c:v>196.79</c:v>
                </c:pt>
                <c:pt idx="142">
                  <c:v>195.61</c:v>
                </c:pt>
                <c:pt idx="143">
                  <c:v>193.44</c:v>
                </c:pt>
                <c:pt idx="144">
                  <c:v>193.77</c:v>
                </c:pt>
                <c:pt idx="145">
                  <c:v>192.23</c:v>
                </c:pt>
                <c:pt idx="146">
                  <c:v>191.42</c:v>
                </c:pt>
                <c:pt idx="147">
                  <c:v>196.1</c:v>
                </c:pt>
                <c:pt idx="148">
                  <c:v>192.78</c:v>
                </c:pt>
                <c:pt idx="149">
                  <c:v>189.74</c:v>
                </c:pt>
                <c:pt idx="150">
                  <c:v>193.09</c:v>
                </c:pt>
                <c:pt idx="151">
                  <c:v>191.48</c:v>
                </c:pt>
                <c:pt idx="152">
                  <c:v>190</c:v>
                </c:pt>
                <c:pt idx="153">
                  <c:v>194.91</c:v>
                </c:pt>
                <c:pt idx="154">
                  <c:v>195.3</c:v>
                </c:pt>
                <c:pt idx="155">
                  <c:v>193.84</c:v>
                </c:pt>
                <c:pt idx="156">
                  <c:v>188.98</c:v>
                </c:pt>
                <c:pt idx="157">
                  <c:v>192.28</c:v>
                </c:pt>
                <c:pt idx="158">
                  <c:v>184.47</c:v>
                </c:pt>
                <c:pt idx="159">
                  <c:v>198.48</c:v>
                </c:pt>
                <c:pt idx="160">
                  <c:v>203.18</c:v>
                </c:pt>
                <c:pt idx="161">
                  <c:v>205.72</c:v>
                </c:pt>
                <c:pt idx="162">
                  <c:v>206.87</c:v>
                </c:pt>
                <c:pt idx="163">
                  <c:v>205.34</c:v>
                </c:pt>
                <c:pt idx="164">
                  <c:v>205.07</c:v>
                </c:pt>
                <c:pt idx="165">
                  <c:v>205.36</c:v>
                </c:pt>
                <c:pt idx="166">
                  <c:v>203.77</c:v>
                </c:pt>
                <c:pt idx="167">
                  <c:v>205.6</c:v>
                </c:pt>
                <c:pt idx="168">
                  <c:v>205.9</c:v>
                </c:pt>
                <c:pt idx="169">
                  <c:v>204.8</c:v>
                </c:pt>
                <c:pt idx="170">
                  <c:v>206.9</c:v>
                </c:pt>
                <c:pt idx="171">
                  <c:v>207.05</c:v>
                </c:pt>
                <c:pt idx="172">
                  <c:v>206.32</c:v>
                </c:pt>
                <c:pt idx="173">
                  <c:v>207.06</c:v>
                </c:pt>
                <c:pt idx="174">
                  <c:v>208.01</c:v>
                </c:pt>
                <c:pt idx="175">
                  <c:v>206.77</c:v>
                </c:pt>
                <c:pt idx="176">
                  <c:v>206.1</c:v>
                </c:pt>
                <c:pt idx="177">
                  <c:v>204.44</c:v>
                </c:pt>
                <c:pt idx="178">
                  <c:v>203.6</c:v>
                </c:pt>
                <c:pt idx="179">
                  <c:v>206.91</c:v>
                </c:pt>
                <c:pt idx="180">
                  <c:v>208.12</c:v>
                </c:pt>
                <c:pt idx="181">
                  <c:v>207.53</c:v>
                </c:pt>
                <c:pt idx="182">
                  <c:v>209</c:v>
                </c:pt>
                <c:pt idx="183">
                  <c:v>209.32</c:v>
                </c:pt>
                <c:pt idx="184">
                  <c:v>208.87</c:v>
                </c:pt>
                <c:pt idx="185">
                  <c:v>208.45</c:v>
                </c:pt>
                <c:pt idx="186">
                  <c:v>207.33</c:v>
                </c:pt>
                <c:pt idx="187">
                  <c:v>206.34</c:v>
                </c:pt>
                <c:pt idx="188">
                  <c:v>205.62</c:v>
                </c:pt>
                <c:pt idx="189">
                  <c:v>203.95</c:v>
                </c:pt>
                <c:pt idx="190">
                  <c:v>203.7</c:v>
                </c:pt>
                <c:pt idx="191">
                  <c:v>203.09</c:v>
                </c:pt>
                <c:pt idx="192">
                  <c:v>203.62</c:v>
                </c:pt>
                <c:pt idx="193">
                  <c:v>202.45</c:v>
                </c:pt>
                <c:pt idx="194">
                  <c:v>204.71</c:v>
                </c:pt>
                <c:pt idx="195">
                  <c:v>204.38</c:v>
                </c:pt>
                <c:pt idx="196">
                  <c:v>203.92</c:v>
                </c:pt>
                <c:pt idx="197">
                  <c:v>204.69</c:v>
                </c:pt>
                <c:pt idx="198">
                  <c:v>206.9</c:v>
                </c:pt>
                <c:pt idx="199">
                  <c:v>207.69</c:v>
                </c:pt>
                <c:pt idx="200">
                  <c:v>208.3</c:v>
                </c:pt>
                <c:pt idx="201">
                  <c:v>208.72</c:v>
                </c:pt>
                <c:pt idx="202">
                  <c:v>208.49</c:v>
                </c:pt>
                <c:pt idx="203">
                  <c:v>208.05</c:v>
                </c:pt>
                <c:pt idx="204">
                  <c:v>206.89</c:v>
                </c:pt>
                <c:pt idx="205">
                  <c:v>206.19</c:v>
                </c:pt>
                <c:pt idx="206">
                  <c:v>204.56</c:v>
                </c:pt>
                <c:pt idx="207">
                  <c:v>204.28</c:v>
                </c:pt>
                <c:pt idx="208">
                  <c:v>206.24</c:v>
                </c:pt>
                <c:pt idx="209">
                  <c:v>207.06</c:v>
                </c:pt>
                <c:pt idx="210">
                  <c:v>205</c:v>
                </c:pt>
                <c:pt idx="211">
                  <c:v>204.09</c:v>
                </c:pt>
                <c:pt idx="212">
                  <c:v>205.26</c:v>
                </c:pt>
                <c:pt idx="213">
                  <c:v>205.56</c:v>
                </c:pt>
                <c:pt idx="214">
                  <c:v>206.66</c:v>
                </c:pt>
                <c:pt idx="215">
                  <c:v>207.57</c:v>
                </c:pt>
                <c:pt idx="216">
                  <c:v>206.61</c:v>
                </c:pt>
                <c:pt idx="217">
                  <c:v>207.51</c:v>
                </c:pt>
                <c:pt idx="218">
                  <c:v>207.94</c:v>
                </c:pt>
                <c:pt idx="219">
                  <c:v>207.89</c:v>
                </c:pt>
                <c:pt idx="220">
                  <c:v>206.84</c:v>
                </c:pt>
                <c:pt idx="221">
                  <c:v>207.96</c:v>
                </c:pt>
                <c:pt idx="222">
                  <c:v>208.59</c:v>
                </c:pt>
                <c:pt idx="223">
                  <c:v>208.27</c:v>
                </c:pt>
                <c:pt idx="224">
                  <c:v>208.7</c:v>
                </c:pt>
                <c:pt idx="225">
                  <c:v>208.78</c:v>
                </c:pt>
                <c:pt idx="226">
                  <c:v>207.81</c:v>
                </c:pt>
                <c:pt idx="227">
                  <c:v>208</c:v>
                </c:pt>
                <c:pt idx="228">
                  <c:v>206.83</c:v>
                </c:pt>
                <c:pt idx="229">
                  <c:v>206.07</c:v>
                </c:pt>
                <c:pt idx="230">
                  <c:v>205.23</c:v>
                </c:pt>
                <c:pt idx="231">
                  <c:v>207.15</c:v>
                </c:pt>
                <c:pt idx="232">
                  <c:v>206.47</c:v>
                </c:pt>
                <c:pt idx="233">
                  <c:v>203.58</c:v>
                </c:pt>
                <c:pt idx="234">
                  <c:v>205.18</c:v>
                </c:pt>
                <c:pt idx="235">
                  <c:v>206.62</c:v>
                </c:pt>
                <c:pt idx="236">
                  <c:v>206.82</c:v>
                </c:pt>
                <c:pt idx="237">
                  <c:v>205.02</c:v>
                </c:pt>
                <c:pt idx="238">
                  <c:v>205.49</c:v>
                </c:pt>
                <c:pt idx="239">
                  <c:v>205.97</c:v>
                </c:pt>
                <c:pt idx="240">
                  <c:v>206.34</c:v>
                </c:pt>
                <c:pt idx="241">
                  <c:v>207.89</c:v>
                </c:pt>
                <c:pt idx="242">
                  <c:v>207.24</c:v>
                </c:pt>
                <c:pt idx="243">
                  <c:v>205.76</c:v>
                </c:pt>
                <c:pt idx="244">
                  <c:v>205.62</c:v>
                </c:pt>
                <c:pt idx="245">
                  <c:v>206.27</c:v>
                </c:pt>
                <c:pt idx="246">
                  <c:v>204.69</c:v>
                </c:pt>
                <c:pt idx="247">
                  <c:v>204.57</c:v>
                </c:pt>
                <c:pt idx="248">
                  <c:v>205.64</c:v>
                </c:pt>
                <c:pt idx="249">
                  <c:v>205.66</c:v>
                </c:pt>
                <c:pt idx="250">
                  <c:v>204.49</c:v>
                </c:pt>
                <c:pt idx="251">
                  <c:v>205.48</c:v>
                </c:pt>
                <c:pt idx="252">
                  <c:v>204.83</c:v>
                </c:pt>
                <c:pt idx="253">
                  <c:v>203.44</c:v>
                </c:pt>
                <c:pt idx="254">
                  <c:v>203.21</c:v>
                </c:pt>
                <c:pt idx="255">
                  <c:v>203.52</c:v>
                </c:pt>
                <c:pt idx="256">
                  <c:v>201.08</c:v>
                </c:pt>
                <c:pt idx="257">
                  <c:v>201.32</c:v>
                </c:pt>
                <c:pt idx="258">
                  <c:v>202.08</c:v>
                </c:pt>
                <c:pt idx="259">
                  <c:v>202.93</c:v>
                </c:pt>
                <c:pt idx="260">
                  <c:v>202.66</c:v>
                </c:pt>
                <c:pt idx="261">
                  <c:v>200.84</c:v>
                </c:pt>
                <c:pt idx="262">
                  <c:v>200.68</c:v>
                </c:pt>
                <c:pt idx="263">
                  <c:v>204.7</c:v>
                </c:pt>
                <c:pt idx="264">
                  <c:v>205.47</c:v>
                </c:pt>
                <c:pt idx="265">
                  <c:v>206.02</c:v>
                </c:pt>
                <c:pt idx="266">
                  <c:v>205.33</c:v>
                </c:pt>
                <c:pt idx="267">
                  <c:v>204.66</c:v>
                </c:pt>
                <c:pt idx="268">
                  <c:v>202.15</c:v>
                </c:pt>
                <c:pt idx="269">
                  <c:v>202.45</c:v>
                </c:pt>
                <c:pt idx="270">
                  <c:v>201.49</c:v>
                </c:pt>
                <c:pt idx="271">
                  <c:v>201.55</c:v>
                </c:pt>
                <c:pt idx="272">
                  <c:v>200.08</c:v>
                </c:pt>
                <c:pt idx="273">
                  <c:v>200.11</c:v>
                </c:pt>
                <c:pt idx="274">
                  <c:v>201.49</c:v>
                </c:pt>
                <c:pt idx="275">
                  <c:v>202.5</c:v>
                </c:pt>
                <c:pt idx="276">
                  <c:v>204.13</c:v>
                </c:pt>
                <c:pt idx="277">
                  <c:v>205.3</c:v>
                </c:pt>
                <c:pt idx="278">
                  <c:v>205.09</c:v>
                </c:pt>
                <c:pt idx="279">
                  <c:v>206.13</c:v>
                </c:pt>
                <c:pt idx="280">
                  <c:v>205.46</c:v>
                </c:pt>
                <c:pt idx="281">
                  <c:v>205.93</c:v>
                </c:pt>
                <c:pt idx="282">
                  <c:v>206.18</c:v>
                </c:pt>
                <c:pt idx="283">
                  <c:v>206.32</c:v>
                </c:pt>
                <c:pt idx="284">
                  <c:v>205.79</c:v>
                </c:pt>
                <c:pt idx="285">
                  <c:v>205.61</c:v>
                </c:pt>
                <c:pt idx="286">
                  <c:v>204.19</c:v>
                </c:pt>
                <c:pt idx="287">
                  <c:v>204.12</c:v>
                </c:pt>
                <c:pt idx="288">
                  <c:v>204.37</c:v>
                </c:pt>
                <c:pt idx="289">
                  <c:v>204.11</c:v>
                </c:pt>
                <c:pt idx="290">
                  <c:v>203.79</c:v>
                </c:pt>
                <c:pt idx="291">
                  <c:v>202.64</c:v>
                </c:pt>
                <c:pt idx="292">
                  <c:v>201.39</c:v>
                </c:pt>
                <c:pt idx="293">
                  <c:v>200.68</c:v>
                </c:pt>
                <c:pt idx="294">
                  <c:v>199.6</c:v>
                </c:pt>
                <c:pt idx="295">
                  <c:v>201.35</c:v>
                </c:pt>
                <c:pt idx="296">
                  <c:v>199.69</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CalculationsAndCharts!$B$33:$B$329</c:f>
              <c:numCache>
                <c:formatCode>ddd\ mm/dd/yyyy;@</c:formatCode>
                <c:ptCount val="297"/>
                <c:pt idx="0">
                  <c:v>42471</c:v>
                </c:pt>
                <c:pt idx="1">
                  <c:v>42468</c:v>
                </c:pt>
                <c:pt idx="2">
                  <c:v>42467</c:v>
                </c:pt>
                <c:pt idx="3">
                  <c:v>42466</c:v>
                </c:pt>
                <c:pt idx="4">
                  <c:v>42465</c:v>
                </c:pt>
                <c:pt idx="5">
                  <c:v>42464</c:v>
                </c:pt>
                <c:pt idx="6">
                  <c:v>42461</c:v>
                </c:pt>
                <c:pt idx="7">
                  <c:v>42460</c:v>
                </c:pt>
                <c:pt idx="8">
                  <c:v>42459</c:v>
                </c:pt>
                <c:pt idx="9">
                  <c:v>42458</c:v>
                </c:pt>
                <c:pt idx="10">
                  <c:v>42457</c:v>
                </c:pt>
                <c:pt idx="11">
                  <c:v>42453</c:v>
                </c:pt>
                <c:pt idx="12">
                  <c:v>42452</c:v>
                </c:pt>
                <c:pt idx="13">
                  <c:v>42451</c:v>
                </c:pt>
                <c:pt idx="14">
                  <c:v>42450</c:v>
                </c:pt>
                <c:pt idx="15">
                  <c:v>42447</c:v>
                </c:pt>
                <c:pt idx="16">
                  <c:v>42446</c:v>
                </c:pt>
                <c:pt idx="17">
                  <c:v>42445</c:v>
                </c:pt>
                <c:pt idx="18">
                  <c:v>42444</c:v>
                </c:pt>
                <c:pt idx="19">
                  <c:v>42443</c:v>
                </c:pt>
                <c:pt idx="20">
                  <c:v>42440</c:v>
                </c:pt>
                <c:pt idx="21">
                  <c:v>42439</c:v>
                </c:pt>
                <c:pt idx="22">
                  <c:v>42438</c:v>
                </c:pt>
                <c:pt idx="23">
                  <c:v>42437</c:v>
                </c:pt>
                <c:pt idx="24">
                  <c:v>42436</c:v>
                </c:pt>
                <c:pt idx="25">
                  <c:v>42433</c:v>
                </c:pt>
                <c:pt idx="26">
                  <c:v>42432</c:v>
                </c:pt>
                <c:pt idx="27">
                  <c:v>42431</c:v>
                </c:pt>
                <c:pt idx="28">
                  <c:v>42430</c:v>
                </c:pt>
                <c:pt idx="29">
                  <c:v>42429</c:v>
                </c:pt>
                <c:pt idx="30">
                  <c:v>42426</c:v>
                </c:pt>
                <c:pt idx="31">
                  <c:v>42425</c:v>
                </c:pt>
                <c:pt idx="32">
                  <c:v>42424</c:v>
                </c:pt>
                <c:pt idx="33">
                  <c:v>42423</c:v>
                </c:pt>
                <c:pt idx="34">
                  <c:v>42422</c:v>
                </c:pt>
                <c:pt idx="35">
                  <c:v>42419</c:v>
                </c:pt>
                <c:pt idx="36">
                  <c:v>42418</c:v>
                </c:pt>
                <c:pt idx="37">
                  <c:v>42417</c:v>
                </c:pt>
                <c:pt idx="38">
                  <c:v>42416</c:v>
                </c:pt>
                <c:pt idx="39">
                  <c:v>42412</c:v>
                </c:pt>
                <c:pt idx="40">
                  <c:v>42411</c:v>
                </c:pt>
                <c:pt idx="41">
                  <c:v>42410</c:v>
                </c:pt>
                <c:pt idx="42">
                  <c:v>42409</c:v>
                </c:pt>
                <c:pt idx="43">
                  <c:v>42408</c:v>
                </c:pt>
                <c:pt idx="44">
                  <c:v>42405</c:v>
                </c:pt>
                <c:pt idx="45">
                  <c:v>42404</c:v>
                </c:pt>
                <c:pt idx="46">
                  <c:v>42403</c:v>
                </c:pt>
                <c:pt idx="47">
                  <c:v>42402</c:v>
                </c:pt>
                <c:pt idx="48">
                  <c:v>42401</c:v>
                </c:pt>
                <c:pt idx="49">
                  <c:v>42398</c:v>
                </c:pt>
                <c:pt idx="50">
                  <c:v>42397</c:v>
                </c:pt>
                <c:pt idx="51">
                  <c:v>42396</c:v>
                </c:pt>
                <c:pt idx="52">
                  <c:v>42395</c:v>
                </c:pt>
                <c:pt idx="53">
                  <c:v>42394</c:v>
                </c:pt>
                <c:pt idx="54">
                  <c:v>42391</c:v>
                </c:pt>
                <c:pt idx="55">
                  <c:v>42390</c:v>
                </c:pt>
                <c:pt idx="56">
                  <c:v>42389</c:v>
                </c:pt>
                <c:pt idx="57">
                  <c:v>42388</c:v>
                </c:pt>
                <c:pt idx="58">
                  <c:v>42384</c:v>
                </c:pt>
                <c:pt idx="59">
                  <c:v>42383</c:v>
                </c:pt>
                <c:pt idx="60">
                  <c:v>42382</c:v>
                </c:pt>
                <c:pt idx="61">
                  <c:v>42381</c:v>
                </c:pt>
                <c:pt idx="62">
                  <c:v>42380</c:v>
                </c:pt>
                <c:pt idx="63">
                  <c:v>42377</c:v>
                </c:pt>
                <c:pt idx="64">
                  <c:v>42376</c:v>
                </c:pt>
                <c:pt idx="65">
                  <c:v>42375</c:v>
                </c:pt>
                <c:pt idx="66">
                  <c:v>42374</c:v>
                </c:pt>
                <c:pt idx="67">
                  <c:v>42373</c:v>
                </c:pt>
                <c:pt idx="68">
                  <c:v>42369</c:v>
                </c:pt>
                <c:pt idx="69">
                  <c:v>42368</c:v>
                </c:pt>
                <c:pt idx="70">
                  <c:v>42367</c:v>
                </c:pt>
                <c:pt idx="71">
                  <c:v>42366</c:v>
                </c:pt>
                <c:pt idx="72">
                  <c:v>42362</c:v>
                </c:pt>
                <c:pt idx="73">
                  <c:v>42361</c:v>
                </c:pt>
                <c:pt idx="74">
                  <c:v>42360</c:v>
                </c:pt>
                <c:pt idx="75">
                  <c:v>42359</c:v>
                </c:pt>
                <c:pt idx="76">
                  <c:v>42356</c:v>
                </c:pt>
                <c:pt idx="77">
                  <c:v>42355</c:v>
                </c:pt>
                <c:pt idx="78">
                  <c:v>42354</c:v>
                </c:pt>
                <c:pt idx="79">
                  <c:v>42353</c:v>
                </c:pt>
                <c:pt idx="80">
                  <c:v>42352</c:v>
                </c:pt>
                <c:pt idx="81">
                  <c:v>42349</c:v>
                </c:pt>
                <c:pt idx="82">
                  <c:v>42348</c:v>
                </c:pt>
                <c:pt idx="83">
                  <c:v>42347</c:v>
                </c:pt>
                <c:pt idx="84">
                  <c:v>42346</c:v>
                </c:pt>
                <c:pt idx="85">
                  <c:v>42345</c:v>
                </c:pt>
                <c:pt idx="86">
                  <c:v>42342</c:v>
                </c:pt>
                <c:pt idx="87">
                  <c:v>42341</c:v>
                </c:pt>
                <c:pt idx="88">
                  <c:v>42340</c:v>
                </c:pt>
                <c:pt idx="89">
                  <c:v>42339</c:v>
                </c:pt>
                <c:pt idx="90">
                  <c:v>42338</c:v>
                </c:pt>
                <c:pt idx="91">
                  <c:v>42335</c:v>
                </c:pt>
                <c:pt idx="92">
                  <c:v>42333</c:v>
                </c:pt>
                <c:pt idx="93">
                  <c:v>42332</c:v>
                </c:pt>
                <c:pt idx="94">
                  <c:v>42331</c:v>
                </c:pt>
                <c:pt idx="95">
                  <c:v>42328</c:v>
                </c:pt>
                <c:pt idx="96">
                  <c:v>42327</c:v>
                </c:pt>
                <c:pt idx="97">
                  <c:v>42326</c:v>
                </c:pt>
                <c:pt idx="98">
                  <c:v>42325</c:v>
                </c:pt>
                <c:pt idx="99">
                  <c:v>42324</c:v>
                </c:pt>
                <c:pt idx="100">
                  <c:v>42321</c:v>
                </c:pt>
                <c:pt idx="101">
                  <c:v>42320</c:v>
                </c:pt>
                <c:pt idx="102">
                  <c:v>42319</c:v>
                </c:pt>
                <c:pt idx="103">
                  <c:v>42318</c:v>
                </c:pt>
                <c:pt idx="104">
                  <c:v>42317</c:v>
                </c:pt>
                <c:pt idx="105">
                  <c:v>42314</c:v>
                </c:pt>
                <c:pt idx="106">
                  <c:v>42313</c:v>
                </c:pt>
                <c:pt idx="107">
                  <c:v>42312</c:v>
                </c:pt>
                <c:pt idx="108">
                  <c:v>42311</c:v>
                </c:pt>
                <c:pt idx="109">
                  <c:v>42310</c:v>
                </c:pt>
                <c:pt idx="110">
                  <c:v>42307</c:v>
                </c:pt>
                <c:pt idx="111">
                  <c:v>42306</c:v>
                </c:pt>
                <c:pt idx="112">
                  <c:v>42305</c:v>
                </c:pt>
                <c:pt idx="113">
                  <c:v>42304</c:v>
                </c:pt>
                <c:pt idx="114">
                  <c:v>42303</c:v>
                </c:pt>
                <c:pt idx="115">
                  <c:v>42300</c:v>
                </c:pt>
                <c:pt idx="116">
                  <c:v>42299</c:v>
                </c:pt>
                <c:pt idx="117">
                  <c:v>42298</c:v>
                </c:pt>
                <c:pt idx="118">
                  <c:v>42297</c:v>
                </c:pt>
                <c:pt idx="119">
                  <c:v>42296</c:v>
                </c:pt>
                <c:pt idx="120">
                  <c:v>42293</c:v>
                </c:pt>
                <c:pt idx="121">
                  <c:v>42292</c:v>
                </c:pt>
                <c:pt idx="122">
                  <c:v>42291</c:v>
                </c:pt>
                <c:pt idx="123">
                  <c:v>42290</c:v>
                </c:pt>
                <c:pt idx="124">
                  <c:v>42289</c:v>
                </c:pt>
                <c:pt idx="125">
                  <c:v>42286</c:v>
                </c:pt>
                <c:pt idx="126">
                  <c:v>42285</c:v>
                </c:pt>
                <c:pt idx="127">
                  <c:v>42284</c:v>
                </c:pt>
                <c:pt idx="128">
                  <c:v>42283</c:v>
                </c:pt>
                <c:pt idx="129">
                  <c:v>42282</c:v>
                </c:pt>
                <c:pt idx="130">
                  <c:v>42279</c:v>
                </c:pt>
                <c:pt idx="131">
                  <c:v>42278</c:v>
                </c:pt>
                <c:pt idx="132">
                  <c:v>42277</c:v>
                </c:pt>
                <c:pt idx="133">
                  <c:v>42276</c:v>
                </c:pt>
                <c:pt idx="134">
                  <c:v>42275</c:v>
                </c:pt>
                <c:pt idx="135">
                  <c:v>42272</c:v>
                </c:pt>
                <c:pt idx="136">
                  <c:v>42271</c:v>
                </c:pt>
                <c:pt idx="137">
                  <c:v>42270</c:v>
                </c:pt>
                <c:pt idx="138">
                  <c:v>42269</c:v>
                </c:pt>
                <c:pt idx="139">
                  <c:v>42268</c:v>
                </c:pt>
                <c:pt idx="140">
                  <c:v>42265</c:v>
                </c:pt>
                <c:pt idx="141">
                  <c:v>42264</c:v>
                </c:pt>
                <c:pt idx="142">
                  <c:v>42263</c:v>
                </c:pt>
                <c:pt idx="143">
                  <c:v>42262</c:v>
                </c:pt>
                <c:pt idx="144">
                  <c:v>42261</c:v>
                </c:pt>
                <c:pt idx="145">
                  <c:v>42258</c:v>
                </c:pt>
                <c:pt idx="146">
                  <c:v>42257</c:v>
                </c:pt>
                <c:pt idx="147">
                  <c:v>42256</c:v>
                </c:pt>
                <c:pt idx="148">
                  <c:v>42255</c:v>
                </c:pt>
                <c:pt idx="149">
                  <c:v>42251</c:v>
                </c:pt>
                <c:pt idx="150">
                  <c:v>42250</c:v>
                </c:pt>
                <c:pt idx="151">
                  <c:v>42249</c:v>
                </c:pt>
                <c:pt idx="152">
                  <c:v>42248</c:v>
                </c:pt>
                <c:pt idx="153">
                  <c:v>42247</c:v>
                </c:pt>
                <c:pt idx="154">
                  <c:v>42244</c:v>
                </c:pt>
                <c:pt idx="155">
                  <c:v>42243</c:v>
                </c:pt>
                <c:pt idx="156">
                  <c:v>42242</c:v>
                </c:pt>
                <c:pt idx="157">
                  <c:v>42241</c:v>
                </c:pt>
                <c:pt idx="158">
                  <c:v>42240</c:v>
                </c:pt>
                <c:pt idx="159">
                  <c:v>42237</c:v>
                </c:pt>
                <c:pt idx="160">
                  <c:v>42236</c:v>
                </c:pt>
                <c:pt idx="161">
                  <c:v>42235</c:v>
                </c:pt>
                <c:pt idx="162">
                  <c:v>42234</c:v>
                </c:pt>
                <c:pt idx="163">
                  <c:v>42233</c:v>
                </c:pt>
                <c:pt idx="164">
                  <c:v>42230</c:v>
                </c:pt>
                <c:pt idx="165">
                  <c:v>42229</c:v>
                </c:pt>
                <c:pt idx="166">
                  <c:v>42228</c:v>
                </c:pt>
                <c:pt idx="167">
                  <c:v>42227</c:v>
                </c:pt>
                <c:pt idx="168">
                  <c:v>42226</c:v>
                </c:pt>
                <c:pt idx="169">
                  <c:v>42223</c:v>
                </c:pt>
                <c:pt idx="170">
                  <c:v>42222</c:v>
                </c:pt>
                <c:pt idx="171">
                  <c:v>42221</c:v>
                </c:pt>
                <c:pt idx="172">
                  <c:v>42220</c:v>
                </c:pt>
                <c:pt idx="173">
                  <c:v>42219</c:v>
                </c:pt>
                <c:pt idx="174">
                  <c:v>42216</c:v>
                </c:pt>
                <c:pt idx="175">
                  <c:v>42215</c:v>
                </c:pt>
                <c:pt idx="176">
                  <c:v>42214</c:v>
                </c:pt>
                <c:pt idx="177">
                  <c:v>42213</c:v>
                </c:pt>
                <c:pt idx="178">
                  <c:v>42212</c:v>
                </c:pt>
                <c:pt idx="179">
                  <c:v>42209</c:v>
                </c:pt>
                <c:pt idx="180">
                  <c:v>42208</c:v>
                </c:pt>
                <c:pt idx="181">
                  <c:v>42207</c:v>
                </c:pt>
                <c:pt idx="182">
                  <c:v>42206</c:v>
                </c:pt>
                <c:pt idx="183">
                  <c:v>42205</c:v>
                </c:pt>
                <c:pt idx="184">
                  <c:v>42202</c:v>
                </c:pt>
                <c:pt idx="185">
                  <c:v>42201</c:v>
                </c:pt>
                <c:pt idx="186">
                  <c:v>42200</c:v>
                </c:pt>
                <c:pt idx="187">
                  <c:v>42199</c:v>
                </c:pt>
                <c:pt idx="188">
                  <c:v>42198</c:v>
                </c:pt>
                <c:pt idx="189">
                  <c:v>42195</c:v>
                </c:pt>
                <c:pt idx="190">
                  <c:v>42194</c:v>
                </c:pt>
                <c:pt idx="191">
                  <c:v>42193</c:v>
                </c:pt>
                <c:pt idx="192">
                  <c:v>42192</c:v>
                </c:pt>
                <c:pt idx="193">
                  <c:v>42191</c:v>
                </c:pt>
                <c:pt idx="194">
                  <c:v>42187</c:v>
                </c:pt>
                <c:pt idx="195">
                  <c:v>42186</c:v>
                </c:pt>
                <c:pt idx="196">
                  <c:v>42185</c:v>
                </c:pt>
                <c:pt idx="197">
                  <c:v>42184</c:v>
                </c:pt>
                <c:pt idx="198">
                  <c:v>42181</c:v>
                </c:pt>
                <c:pt idx="199">
                  <c:v>42180</c:v>
                </c:pt>
                <c:pt idx="200">
                  <c:v>42179</c:v>
                </c:pt>
                <c:pt idx="201">
                  <c:v>42178</c:v>
                </c:pt>
                <c:pt idx="202">
                  <c:v>42177</c:v>
                </c:pt>
                <c:pt idx="203">
                  <c:v>42174</c:v>
                </c:pt>
                <c:pt idx="204">
                  <c:v>42173</c:v>
                </c:pt>
                <c:pt idx="205">
                  <c:v>42172</c:v>
                </c:pt>
                <c:pt idx="206">
                  <c:v>42171</c:v>
                </c:pt>
                <c:pt idx="207">
                  <c:v>42170</c:v>
                </c:pt>
                <c:pt idx="208">
                  <c:v>42167</c:v>
                </c:pt>
                <c:pt idx="209">
                  <c:v>42166</c:v>
                </c:pt>
                <c:pt idx="210">
                  <c:v>42165</c:v>
                </c:pt>
                <c:pt idx="211">
                  <c:v>42164</c:v>
                </c:pt>
                <c:pt idx="212">
                  <c:v>42163</c:v>
                </c:pt>
                <c:pt idx="213">
                  <c:v>42160</c:v>
                </c:pt>
                <c:pt idx="214">
                  <c:v>42159</c:v>
                </c:pt>
                <c:pt idx="215">
                  <c:v>42158</c:v>
                </c:pt>
                <c:pt idx="216">
                  <c:v>42157</c:v>
                </c:pt>
                <c:pt idx="217">
                  <c:v>42156</c:v>
                </c:pt>
                <c:pt idx="218">
                  <c:v>42153</c:v>
                </c:pt>
                <c:pt idx="219">
                  <c:v>42152</c:v>
                </c:pt>
                <c:pt idx="220">
                  <c:v>42151</c:v>
                </c:pt>
                <c:pt idx="221">
                  <c:v>42150</c:v>
                </c:pt>
                <c:pt idx="222">
                  <c:v>42146</c:v>
                </c:pt>
                <c:pt idx="223">
                  <c:v>42145</c:v>
                </c:pt>
                <c:pt idx="224">
                  <c:v>42144</c:v>
                </c:pt>
                <c:pt idx="225">
                  <c:v>42143</c:v>
                </c:pt>
                <c:pt idx="226">
                  <c:v>42142</c:v>
                </c:pt>
                <c:pt idx="227">
                  <c:v>42139</c:v>
                </c:pt>
                <c:pt idx="228">
                  <c:v>42138</c:v>
                </c:pt>
                <c:pt idx="229">
                  <c:v>42137</c:v>
                </c:pt>
                <c:pt idx="230">
                  <c:v>42136</c:v>
                </c:pt>
                <c:pt idx="231">
                  <c:v>42135</c:v>
                </c:pt>
                <c:pt idx="232">
                  <c:v>42132</c:v>
                </c:pt>
                <c:pt idx="233">
                  <c:v>42131</c:v>
                </c:pt>
                <c:pt idx="234">
                  <c:v>42130</c:v>
                </c:pt>
                <c:pt idx="235">
                  <c:v>42129</c:v>
                </c:pt>
                <c:pt idx="236">
                  <c:v>42128</c:v>
                </c:pt>
                <c:pt idx="237">
                  <c:v>42125</c:v>
                </c:pt>
                <c:pt idx="238">
                  <c:v>42124</c:v>
                </c:pt>
                <c:pt idx="239">
                  <c:v>42123</c:v>
                </c:pt>
                <c:pt idx="240">
                  <c:v>42122</c:v>
                </c:pt>
                <c:pt idx="241">
                  <c:v>42121</c:v>
                </c:pt>
                <c:pt idx="242">
                  <c:v>42118</c:v>
                </c:pt>
                <c:pt idx="243">
                  <c:v>42117</c:v>
                </c:pt>
                <c:pt idx="244">
                  <c:v>42116</c:v>
                </c:pt>
                <c:pt idx="245">
                  <c:v>42115</c:v>
                </c:pt>
                <c:pt idx="246">
                  <c:v>42114</c:v>
                </c:pt>
                <c:pt idx="247">
                  <c:v>42111</c:v>
                </c:pt>
                <c:pt idx="248">
                  <c:v>42110</c:v>
                </c:pt>
                <c:pt idx="249">
                  <c:v>42109</c:v>
                </c:pt>
                <c:pt idx="250">
                  <c:v>42108</c:v>
                </c:pt>
                <c:pt idx="251">
                  <c:v>42107</c:v>
                </c:pt>
                <c:pt idx="252">
                  <c:v>42104</c:v>
                </c:pt>
                <c:pt idx="253">
                  <c:v>42103</c:v>
                </c:pt>
                <c:pt idx="254">
                  <c:v>42102</c:v>
                </c:pt>
                <c:pt idx="255">
                  <c:v>42101</c:v>
                </c:pt>
                <c:pt idx="256">
                  <c:v>42100</c:v>
                </c:pt>
                <c:pt idx="257">
                  <c:v>42096</c:v>
                </c:pt>
                <c:pt idx="258">
                  <c:v>42095</c:v>
                </c:pt>
                <c:pt idx="259">
                  <c:v>42094</c:v>
                </c:pt>
                <c:pt idx="260">
                  <c:v>42093</c:v>
                </c:pt>
                <c:pt idx="261">
                  <c:v>42090</c:v>
                </c:pt>
                <c:pt idx="262">
                  <c:v>42089</c:v>
                </c:pt>
                <c:pt idx="263">
                  <c:v>42088</c:v>
                </c:pt>
                <c:pt idx="264">
                  <c:v>42087</c:v>
                </c:pt>
                <c:pt idx="265">
                  <c:v>42086</c:v>
                </c:pt>
                <c:pt idx="266">
                  <c:v>42083</c:v>
                </c:pt>
                <c:pt idx="267">
                  <c:v>42082</c:v>
                </c:pt>
                <c:pt idx="268">
                  <c:v>42081</c:v>
                </c:pt>
                <c:pt idx="269">
                  <c:v>42080</c:v>
                </c:pt>
                <c:pt idx="270">
                  <c:v>42079</c:v>
                </c:pt>
                <c:pt idx="271">
                  <c:v>42076</c:v>
                </c:pt>
                <c:pt idx="272">
                  <c:v>42075</c:v>
                </c:pt>
                <c:pt idx="273">
                  <c:v>42074</c:v>
                </c:pt>
                <c:pt idx="274">
                  <c:v>42073</c:v>
                </c:pt>
                <c:pt idx="275">
                  <c:v>42072</c:v>
                </c:pt>
                <c:pt idx="276">
                  <c:v>42069</c:v>
                </c:pt>
                <c:pt idx="277">
                  <c:v>42068</c:v>
                </c:pt>
                <c:pt idx="278">
                  <c:v>42067</c:v>
                </c:pt>
                <c:pt idx="279">
                  <c:v>42066</c:v>
                </c:pt>
                <c:pt idx="280">
                  <c:v>42065</c:v>
                </c:pt>
                <c:pt idx="281">
                  <c:v>42062</c:v>
                </c:pt>
                <c:pt idx="282">
                  <c:v>42061</c:v>
                </c:pt>
                <c:pt idx="283">
                  <c:v>42060</c:v>
                </c:pt>
                <c:pt idx="284">
                  <c:v>42059</c:v>
                </c:pt>
                <c:pt idx="285">
                  <c:v>42058</c:v>
                </c:pt>
                <c:pt idx="286">
                  <c:v>42055</c:v>
                </c:pt>
                <c:pt idx="287">
                  <c:v>42054</c:v>
                </c:pt>
                <c:pt idx="288">
                  <c:v>42053</c:v>
                </c:pt>
                <c:pt idx="289">
                  <c:v>42052</c:v>
                </c:pt>
                <c:pt idx="290">
                  <c:v>42048</c:v>
                </c:pt>
                <c:pt idx="291">
                  <c:v>42047</c:v>
                </c:pt>
                <c:pt idx="292">
                  <c:v>42046</c:v>
                </c:pt>
                <c:pt idx="293">
                  <c:v>42045</c:v>
                </c:pt>
                <c:pt idx="294">
                  <c:v>42044</c:v>
                </c:pt>
                <c:pt idx="295">
                  <c:v>42041</c:v>
                </c:pt>
                <c:pt idx="296">
                  <c:v>42040</c:v>
                </c:pt>
              </c:numCache>
            </c:numRef>
          </c:cat>
          <c:val>
            <c:numRef>
              <c:f>CalculationsAndCharts!$E$33:$E$329</c:f>
              <c:numCache>
                <c:formatCode>#,##0.00</c:formatCode>
                <c:ptCount val="297"/>
                <c:pt idx="0">
                  <c:v>206.07</c:v>
                </c:pt>
                <c:pt idx="1">
                  <c:v>205.85</c:v>
                </c:pt>
                <c:pt idx="2">
                  <c:v>206.42</c:v>
                </c:pt>
                <c:pt idx="3">
                  <c:v>206.49</c:v>
                </c:pt>
                <c:pt idx="4">
                  <c:v>206.26</c:v>
                </c:pt>
                <c:pt idx="5">
                  <c:v>207.07</c:v>
                </c:pt>
                <c:pt idx="6">
                  <c:v>207.14</c:v>
                </c:pt>
                <c:pt idx="7">
                  <c:v>206.41</c:v>
                </c:pt>
                <c:pt idx="8">
                  <c:v>206.87</c:v>
                </c:pt>
                <c:pt idx="9">
                  <c:v>205.25</c:v>
                </c:pt>
                <c:pt idx="10">
                  <c:v>203.86</c:v>
                </c:pt>
                <c:pt idx="11">
                  <c:v>203.16</c:v>
                </c:pt>
                <c:pt idx="12">
                  <c:v>204.33</c:v>
                </c:pt>
                <c:pt idx="13">
                  <c:v>205.23</c:v>
                </c:pt>
                <c:pt idx="14">
                  <c:v>204.94</c:v>
                </c:pt>
                <c:pt idx="15">
                  <c:v>204.78</c:v>
                </c:pt>
                <c:pt idx="16">
                  <c:v>204.18</c:v>
                </c:pt>
                <c:pt idx="17">
                  <c:v>202.77</c:v>
                </c:pt>
                <c:pt idx="18">
                  <c:v>201.49</c:v>
                </c:pt>
                <c:pt idx="19">
                  <c:v>202</c:v>
                </c:pt>
                <c:pt idx="20">
                  <c:v>201.77</c:v>
                </c:pt>
                <c:pt idx="21">
                  <c:v>200.04</c:v>
                </c:pt>
                <c:pt idx="22">
                  <c:v>198.76</c:v>
                </c:pt>
                <c:pt idx="23">
                  <c:v>198.89</c:v>
                </c:pt>
                <c:pt idx="24">
                  <c:v>200.04</c:v>
                </c:pt>
                <c:pt idx="25">
                  <c:v>200.32</c:v>
                </c:pt>
                <c:pt idx="26">
                  <c:v>198.77</c:v>
                </c:pt>
                <c:pt idx="27">
                  <c:v>198.04</c:v>
                </c:pt>
                <c:pt idx="28">
                  <c:v>197.19</c:v>
                </c:pt>
                <c:pt idx="29">
                  <c:v>195.22</c:v>
                </c:pt>
                <c:pt idx="30">
                  <c:v>195.67</c:v>
                </c:pt>
                <c:pt idx="31">
                  <c:v>194.55</c:v>
                </c:pt>
                <c:pt idx="32">
                  <c:v>192.54</c:v>
                </c:pt>
                <c:pt idx="33">
                  <c:v>193.32</c:v>
                </c:pt>
                <c:pt idx="34">
                  <c:v>193.95</c:v>
                </c:pt>
                <c:pt idx="35">
                  <c:v>191.19</c:v>
                </c:pt>
                <c:pt idx="36">
                  <c:v>192.28</c:v>
                </c:pt>
                <c:pt idx="37">
                  <c:v>192.33</c:v>
                </c:pt>
                <c:pt idx="38">
                  <c:v>188.84</c:v>
                </c:pt>
                <c:pt idx="39">
                  <c:v>185.69</c:v>
                </c:pt>
                <c:pt idx="40">
                  <c:v>183.16</c:v>
                </c:pt>
                <c:pt idx="41">
                  <c:v>187.37</c:v>
                </c:pt>
                <c:pt idx="42">
                  <c:v>185.98</c:v>
                </c:pt>
                <c:pt idx="43">
                  <c:v>185.16</c:v>
                </c:pt>
                <c:pt idx="44">
                  <c:v>190.69</c:v>
                </c:pt>
                <c:pt idx="45">
                  <c:v>191.76</c:v>
                </c:pt>
                <c:pt idx="46">
                  <c:v>190.8</c:v>
                </c:pt>
                <c:pt idx="47">
                  <c:v>190.98</c:v>
                </c:pt>
                <c:pt idx="48">
                  <c:v>193.58</c:v>
                </c:pt>
                <c:pt idx="49">
                  <c:v>192.89</c:v>
                </c:pt>
                <c:pt idx="50">
                  <c:v>189.22</c:v>
                </c:pt>
                <c:pt idx="51">
                  <c:v>190.58</c:v>
                </c:pt>
                <c:pt idx="52">
                  <c:v>189.55</c:v>
                </c:pt>
                <c:pt idx="53">
                  <c:v>189.17</c:v>
                </c:pt>
                <c:pt idx="54">
                  <c:v>189.78</c:v>
                </c:pt>
                <c:pt idx="55">
                  <c:v>187.9</c:v>
                </c:pt>
                <c:pt idx="56">
                  <c:v>186.54</c:v>
                </c:pt>
                <c:pt idx="57">
                  <c:v>189.13</c:v>
                </c:pt>
                <c:pt idx="58">
                  <c:v>187.79</c:v>
                </c:pt>
                <c:pt idx="59">
                  <c:v>192.27</c:v>
                </c:pt>
                <c:pt idx="60">
                  <c:v>193.86</c:v>
                </c:pt>
                <c:pt idx="61">
                  <c:v>193.55</c:v>
                </c:pt>
                <c:pt idx="62">
                  <c:v>192.42</c:v>
                </c:pt>
                <c:pt idx="63">
                  <c:v>194.85</c:v>
                </c:pt>
                <c:pt idx="64">
                  <c:v>196.43</c:v>
                </c:pt>
                <c:pt idx="65">
                  <c:v>199.03</c:v>
                </c:pt>
                <c:pt idx="66">
                  <c:v>200.86</c:v>
                </c:pt>
                <c:pt idx="67">
                  <c:v>200</c:v>
                </c:pt>
                <c:pt idx="68">
                  <c:v>204.83</c:v>
                </c:pt>
                <c:pt idx="69">
                  <c:v>206.15</c:v>
                </c:pt>
                <c:pt idx="70">
                  <c:v>206.72</c:v>
                </c:pt>
                <c:pt idx="71">
                  <c:v>204.21</c:v>
                </c:pt>
                <c:pt idx="72">
                  <c:v>205.27</c:v>
                </c:pt>
                <c:pt idx="73">
                  <c:v>205.01</c:v>
                </c:pt>
                <c:pt idx="74">
                  <c:v>202.8</c:v>
                </c:pt>
                <c:pt idx="75">
                  <c:v>200.84</c:v>
                </c:pt>
                <c:pt idx="76">
                  <c:v>201.89</c:v>
                </c:pt>
                <c:pt idx="77">
                  <c:v>206.18</c:v>
                </c:pt>
                <c:pt idx="78">
                  <c:v>206.09</c:v>
                </c:pt>
                <c:pt idx="79">
                  <c:v>203.84</c:v>
                </c:pt>
                <c:pt idx="80">
                  <c:v>200.81</c:v>
                </c:pt>
                <c:pt idx="81">
                  <c:v>201.89</c:v>
                </c:pt>
                <c:pt idx="82">
                  <c:v>205.14</c:v>
                </c:pt>
                <c:pt idx="83">
                  <c:v>206.38</c:v>
                </c:pt>
                <c:pt idx="84">
                  <c:v>206</c:v>
                </c:pt>
                <c:pt idx="85">
                  <c:v>207.42</c:v>
                </c:pt>
                <c:pt idx="86">
                  <c:v>207.66</c:v>
                </c:pt>
                <c:pt idx="87">
                  <c:v>206.85</c:v>
                </c:pt>
                <c:pt idx="88">
                  <c:v>208.68</c:v>
                </c:pt>
                <c:pt idx="89">
                  <c:v>208.5</c:v>
                </c:pt>
                <c:pt idx="90">
                  <c:v>207.58</c:v>
                </c:pt>
                <c:pt idx="91">
                  <c:v>207.49</c:v>
                </c:pt>
                <c:pt idx="92">
                  <c:v>207.43</c:v>
                </c:pt>
                <c:pt idx="93">
                  <c:v>207.52</c:v>
                </c:pt>
                <c:pt idx="94">
                  <c:v>207.67</c:v>
                </c:pt>
                <c:pt idx="95">
                  <c:v>207.81</c:v>
                </c:pt>
                <c:pt idx="96">
                  <c:v>206.75</c:v>
                </c:pt>
                <c:pt idx="97">
                  <c:v>206.6</c:v>
                </c:pt>
                <c:pt idx="98">
                  <c:v>204.76</c:v>
                </c:pt>
                <c:pt idx="99">
                  <c:v>203.42</c:v>
                </c:pt>
                <c:pt idx="100">
                  <c:v>202.42</c:v>
                </c:pt>
                <c:pt idx="101">
                  <c:v>204.78</c:v>
                </c:pt>
                <c:pt idx="102">
                  <c:v>206.64</c:v>
                </c:pt>
                <c:pt idx="103">
                  <c:v>206.3</c:v>
                </c:pt>
                <c:pt idx="104">
                  <c:v>207.18</c:v>
                </c:pt>
                <c:pt idx="105">
                  <c:v>208</c:v>
                </c:pt>
                <c:pt idx="106">
                  <c:v>208.66</c:v>
                </c:pt>
                <c:pt idx="107">
                  <c:v>209.17</c:v>
                </c:pt>
                <c:pt idx="108">
                  <c:v>209.33</c:v>
                </c:pt>
                <c:pt idx="109">
                  <c:v>208.3</c:v>
                </c:pt>
                <c:pt idx="110">
                  <c:v>207.13</c:v>
                </c:pt>
                <c:pt idx="111">
                  <c:v>206.96</c:v>
                </c:pt>
                <c:pt idx="112">
                  <c:v>206.68</c:v>
                </c:pt>
                <c:pt idx="113">
                  <c:v>204.72</c:v>
                </c:pt>
                <c:pt idx="114">
                  <c:v>205.09</c:v>
                </c:pt>
                <c:pt idx="115">
                  <c:v>205.66</c:v>
                </c:pt>
                <c:pt idx="116">
                  <c:v>203.25</c:v>
                </c:pt>
                <c:pt idx="117">
                  <c:v>201.54</c:v>
                </c:pt>
                <c:pt idx="118">
                  <c:v>201.59</c:v>
                </c:pt>
                <c:pt idx="119">
                  <c:v>201.13</c:v>
                </c:pt>
                <c:pt idx="120">
                  <c:v>201.05</c:v>
                </c:pt>
                <c:pt idx="121">
                  <c:v>200.13</c:v>
                </c:pt>
                <c:pt idx="122">
                  <c:v>198.66</c:v>
                </c:pt>
                <c:pt idx="123">
                  <c:v>199.93</c:v>
                </c:pt>
                <c:pt idx="124">
                  <c:v>199.54</c:v>
                </c:pt>
                <c:pt idx="125">
                  <c:v>199.68</c:v>
                </c:pt>
                <c:pt idx="126">
                  <c:v>199.33</c:v>
                </c:pt>
                <c:pt idx="127">
                  <c:v>197.63</c:v>
                </c:pt>
                <c:pt idx="128">
                  <c:v>196.79</c:v>
                </c:pt>
                <c:pt idx="129">
                  <c:v>196.55</c:v>
                </c:pt>
                <c:pt idx="130">
                  <c:v>192.88</c:v>
                </c:pt>
                <c:pt idx="131">
                  <c:v>190.37</c:v>
                </c:pt>
                <c:pt idx="132">
                  <c:v>189.72</c:v>
                </c:pt>
                <c:pt idx="133">
                  <c:v>187.65</c:v>
                </c:pt>
                <c:pt idx="134">
                  <c:v>189.8</c:v>
                </c:pt>
                <c:pt idx="135">
                  <c:v>192.85</c:v>
                </c:pt>
                <c:pt idx="136">
                  <c:v>191.32</c:v>
                </c:pt>
                <c:pt idx="137">
                  <c:v>192.53</c:v>
                </c:pt>
                <c:pt idx="138">
                  <c:v>192.32</c:v>
                </c:pt>
                <c:pt idx="139">
                  <c:v>195.5</c:v>
                </c:pt>
                <c:pt idx="140">
                  <c:v>196.49</c:v>
                </c:pt>
                <c:pt idx="141">
                  <c:v>199.62</c:v>
                </c:pt>
                <c:pt idx="142">
                  <c:v>197.18</c:v>
                </c:pt>
                <c:pt idx="143">
                  <c:v>195.78</c:v>
                </c:pt>
                <c:pt idx="144">
                  <c:v>193.83</c:v>
                </c:pt>
                <c:pt idx="145">
                  <c:v>193.64</c:v>
                </c:pt>
                <c:pt idx="146">
                  <c:v>194.04</c:v>
                </c:pt>
                <c:pt idx="147">
                  <c:v>196.25</c:v>
                </c:pt>
                <c:pt idx="148">
                  <c:v>194.42</c:v>
                </c:pt>
                <c:pt idx="149">
                  <c:v>190.73</c:v>
                </c:pt>
                <c:pt idx="150">
                  <c:v>194.86</c:v>
                </c:pt>
                <c:pt idx="151">
                  <c:v>192.31</c:v>
                </c:pt>
                <c:pt idx="152">
                  <c:v>191.63</c:v>
                </c:pt>
                <c:pt idx="153">
                  <c:v>195.92</c:v>
                </c:pt>
                <c:pt idx="154">
                  <c:v>196.62</c:v>
                </c:pt>
                <c:pt idx="155">
                  <c:v>196.2</c:v>
                </c:pt>
                <c:pt idx="156">
                  <c:v>191.65</c:v>
                </c:pt>
                <c:pt idx="157">
                  <c:v>192.3</c:v>
                </c:pt>
                <c:pt idx="158">
                  <c:v>194.29</c:v>
                </c:pt>
                <c:pt idx="159">
                  <c:v>200.65</c:v>
                </c:pt>
                <c:pt idx="160">
                  <c:v>204.93</c:v>
                </c:pt>
                <c:pt idx="161">
                  <c:v>206.62</c:v>
                </c:pt>
                <c:pt idx="162">
                  <c:v>207.28</c:v>
                </c:pt>
                <c:pt idx="163">
                  <c:v>207.19</c:v>
                </c:pt>
                <c:pt idx="164">
                  <c:v>206.13</c:v>
                </c:pt>
                <c:pt idx="165">
                  <c:v>206.17</c:v>
                </c:pt>
                <c:pt idx="166">
                  <c:v>205.77</c:v>
                </c:pt>
                <c:pt idx="167">
                  <c:v>206.09</c:v>
                </c:pt>
                <c:pt idx="168">
                  <c:v>207.27</c:v>
                </c:pt>
                <c:pt idx="169">
                  <c:v>204.98</c:v>
                </c:pt>
                <c:pt idx="170">
                  <c:v>207.03</c:v>
                </c:pt>
                <c:pt idx="171">
                  <c:v>207.9</c:v>
                </c:pt>
                <c:pt idx="172">
                  <c:v>206.86</c:v>
                </c:pt>
                <c:pt idx="173">
                  <c:v>207.13</c:v>
                </c:pt>
                <c:pt idx="174">
                  <c:v>208.04</c:v>
                </c:pt>
                <c:pt idx="175">
                  <c:v>207.62</c:v>
                </c:pt>
                <c:pt idx="176">
                  <c:v>207.64</c:v>
                </c:pt>
                <c:pt idx="177">
                  <c:v>206.12</c:v>
                </c:pt>
                <c:pt idx="178">
                  <c:v>204.2</c:v>
                </c:pt>
                <c:pt idx="179">
                  <c:v>206.98</c:v>
                </c:pt>
                <c:pt idx="180">
                  <c:v>208.24</c:v>
                </c:pt>
                <c:pt idx="181">
                  <c:v>208.35</c:v>
                </c:pt>
                <c:pt idx="182">
                  <c:v>209.31</c:v>
                </c:pt>
                <c:pt idx="183">
                  <c:v>209.74</c:v>
                </c:pt>
                <c:pt idx="184">
                  <c:v>209.12</c:v>
                </c:pt>
                <c:pt idx="185">
                  <c:v>208.88</c:v>
                </c:pt>
                <c:pt idx="186">
                  <c:v>207.87</c:v>
                </c:pt>
                <c:pt idx="187">
                  <c:v>207.65</c:v>
                </c:pt>
                <c:pt idx="188">
                  <c:v>206.51</c:v>
                </c:pt>
                <c:pt idx="189">
                  <c:v>204.62</c:v>
                </c:pt>
                <c:pt idx="190">
                  <c:v>204.01</c:v>
                </c:pt>
                <c:pt idx="191">
                  <c:v>203.42</c:v>
                </c:pt>
                <c:pt idx="192">
                  <c:v>204.81</c:v>
                </c:pt>
                <c:pt idx="193">
                  <c:v>204.3</c:v>
                </c:pt>
                <c:pt idx="194">
                  <c:v>204.91</c:v>
                </c:pt>
                <c:pt idx="195">
                  <c:v>204.67</c:v>
                </c:pt>
                <c:pt idx="196">
                  <c:v>203.98</c:v>
                </c:pt>
                <c:pt idx="197">
                  <c:v>206.45</c:v>
                </c:pt>
                <c:pt idx="198">
                  <c:v>207.18</c:v>
                </c:pt>
                <c:pt idx="199">
                  <c:v>207.84</c:v>
                </c:pt>
                <c:pt idx="200">
                  <c:v>208.75</c:v>
                </c:pt>
                <c:pt idx="201">
                  <c:v>209.01</c:v>
                </c:pt>
                <c:pt idx="202">
                  <c:v>209.16</c:v>
                </c:pt>
                <c:pt idx="203">
                  <c:v>208.14</c:v>
                </c:pt>
                <c:pt idx="204">
                  <c:v>208.88</c:v>
                </c:pt>
                <c:pt idx="205">
                  <c:v>206.9</c:v>
                </c:pt>
                <c:pt idx="206">
                  <c:v>205.95</c:v>
                </c:pt>
                <c:pt idx="207">
                  <c:v>205.07</c:v>
                </c:pt>
                <c:pt idx="208">
                  <c:v>207.06</c:v>
                </c:pt>
                <c:pt idx="209">
                  <c:v>207.66</c:v>
                </c:pt>
                <c:pt idx="210">
                  <c:v>206.99</c:v>
                </c:pt>
                <c:pt idx="211">
                  <c:v>204.73</c:v>
                </c:pt>
                <c:pt idx="212">
                  <c:v>205.44</c:v>
                </c:pt>
                <c:pt idx="213">
                  <c:v>206.18</c:v>
                </c:pt>
                <c:pt idx="214">
                  <c:v>207.43</c:v>
                </c:pt>
                <c:pt idx="215">
                  <c:v>208.23</c:v>
                </c:pt>
                <c:pt idx="216">
                  <c:v>207.76</c:v>
                </c:pt>
                <c:pt idx="217">
                  <c:v>207.9</c:v>
                </c:pt>
                <c:pt idx="218">
                  <c:v>207.99</c:v>
                </c:pt>
                <c:pt idx="219">
                  <c:v>208.15</c:v>
                </c:pt>
                <c:pt idx="220">
                  <c:v>208.53</c:v>
                </c:pt>
                <c:pt idx="221">
                  <c:v>208.46</c:v>
                </c:pt>
                <c:pt idx="222">
                  <c:v>209.08</c:v>
                </c:pt>
                <c:pt idx="223">
                  <c:v>209.28</c:v>
                </c:pt>
                <c:pt idx="224">
                  <c:v>209.31</c:v>
                </c:pt>
                <c:pt idx="225">
                  <c:v>209.11</c:v>
                </c:pt>
                <c:pt idx="226">
                  <c:v>208.94</c:v>
                </c:pt>
                <c:pt idx="227">
                  <c:v>208.17</c:v>
                </c:pt>
                <c:pt idx="228">
                  <c:v>207.88</c:v>
                </c:pt>
                <c:pt idx="229">
                  <c:v>206.81</c:v>
                </c:pt>
                <c:pt idx="230">
                  <c:v>206.23</c:v>
                </c:pt>
                <c:pt idx="231">
                  <c:v>207.46</c:v>
                </c:pt>
                <c:pt idx="232">
                  <c:v>207.43</c:v>
                </c:pt>
                <c:pt idx="233">
                  <c:v>205.01</c:v>
                </c:pt>
                <c:pt idx="234">
                  <c:v>205.54</c:v>
                </c:pt>
                <c:pt idx="235">
                  <c:v>207.04</c:v>
                </c:pt>
                <c:pt idx="236">
                  <c:v>207.59</c:v>
                </c:pt>
                <c:pt idx="237">
                  <c:v>206.37</c:v>
                </c:pt>
                <c:pt idx="238">
                  <c:v>205.95</c:v>
                </c:pt>
                <c:pt idx="239">
                  <c:v>206.88</c:v>
                </c:pt>
                <c:pt idx="240">
                  <c:v>207.08</c:v>
                </c:pt>
                <c:pt idx="241">
                  <c:v>208.04</c:v>
                </c:pt>
                <c:pt idx="242">
                  <c:v>207.54</c:v>
                </c:pt>
                <c:pt idx="243">
                  <c:v>207.51</c:v>
                </c:pt>
                <c:pt idx="244">
                  <c:v>206.44</c:v>
                </c:pt>
                <c:pt idx="245">
                  <c:v>206.45</c:v>
                </c:pt>
                <c:pt idx="246">
                  <c:v>205.86</c:v>
                </c:pt>
                <c:pt idx="247">
                  <c:v>204.86</c:v>
                </c:pt>
                <c:pt idx="248">
                  <c:v>206.57</c:v>
                </c:pt>
                <c:pt idx="249">
                  <c:v>206.63</c:v>
                </c:pt>
                <c:pt idx="250">
                  <c:v>205.33</c:v>
                </c:pt>
                <c:pt idx="251">
                  <c:v>206.23</c:v>
                </c:pt>
                <c:pt idx="252">
                  <c:v>205.7</c:v>
                </c:pt>
                <c:pt idx="253">
                  <c:v>204.81</c:v>
                </c:pt>
                <c:pt idx="254">
                  <c:v>204.15</c:v>
                </c:pt>
                <c:pt idx="255">
                  <c:v>204.4</c:v>
                </c:pt>
                <c:pt idx="256">
                  <c:v>204.09</c:v>
                </c:pt>
                <c:pt idx="257">
                  <c:v>202.66</c:v>
                </c:pt>
                <c:pt idx="258">
                  <c:v>202.11</c:v>
                </c:pt>
                <c:pt idx="259">
                  <c:v>203.75</c:v>
                </c:pt>
                <c:pt idx="260">
                  <c:v>204.25</c:v>
                </c:pt>
                <c:pt idx="261">
                  <c:v>201.65</c:v>
                </c:pt>
                <c:pt idx="262">
                  <c:v>202.06</c:v>
                </c:pt>
                <c:pt idx="263">
                  <c:v>204.98</c:v>
                </c:pt>
                <c:pt idx="264">
                  <c:v>206</c:v>
                </c:pt>
                <c:pt idx="265">
                  <c:v>206.7</c:v>
                </c:pt>
                <c:pt idx="266">
                  <c:v>206.61</c:v>
                </c:pt>
                <c:pt idx="267">
                  <c:v>205.16</c:v>
                </c:pt>
                <c:pt idx="268">
                  <c:v>205.94</c:v>
                </c:pt>
                <c:pt idx="269">
                  <c:v>203.16</c:v>
                </c:pt>
                <c:pt idx="270">
                  <c:v>203.42</c:v>
                </c:pt>
                <c:pt idx="271">
                  <c:v>202.68</c:v>
                </c:pt>
                <c:pt idx="272">
                  <c:v>201.95</c:v>
                </c:pt>
                <c:pt idx="273">
                  <c:v>200.31</c:v>
                </c:pt>
                <c:pt idx="274">
                  <c:v>201.59</c:v>
                </c:pt>
                <c:pt idx="275">
                  <c:v>203.52</c:v>
                </c:pt>
                <c:pt idx="276">
                  <c:v>204.64</c:v>
                </c:pt>
                <c:pt idx="277">
                  <c:v>205.48</c:v>
                </c:pt>
                <c:pt idx="278">
                  <c:v>205.18</c:v>
                </c:pt>
                <c:pt idx="279">
                  <c:v>206.7</c:v>
                </c:pt>
                <c:pt idx="280">
                  <c:v>206.71</c:v>
                </c:pt>
                <c:pt idx="281">
                  <c:v>206.24</c:v>
                </c:pt>
                <c:pt idx="282">
                  <c:v>206.37</c:v>
                </c:pt>
                <c:pt idx="283">
                  <c:v>206.88</c:v>
                </c:pt>
                <c:pt idx="284">
                  <c:v>206.7</c:v>
                </c:pt>
                <c:pt idx="285">
                  <c:v>205.88</c:v>
                </c:pt>
                <c:pt idx="286">
                  <c:v>205.99</c:v>
                </c:pt>
                <c:pt idx="287">
                  <c:v>205.11</c:v>
                </c:pt>
                <c:pt idx="288">
                  <c:v>204.91</c:v>
                </c:pt>
                <c:pt idx="289">
                  <c:v>205.01</c:v>
                </c:pt>
                <c:pt idx="290">
                  <c:v>204.54</c:v>
                </c:pt>
                <c:pt idx="291">
                  <c:v>203.71</c:v>
                </c:pt>
                <c:pt idx="292">
                  <c:v>202.21</c:v>
                </c:pt>
                <c:pt idx="293">
                  <c:v>201.89</c:v>
                </c:pt>
                <c:pt idx="294">
                  <c:v>200.45</c:v>
                </c:pt>
                <c:pt idx="295">
                  <c:v>202.01</c:v>
                </c:pt>
                <c:pt idx="296">
                  <c:v>201.09</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CalculationsAndCharts!$B$33:$B$329</c:f>
              <c:numCache>
                <c:formatCode>ddd\ mm/dd/yyyy;@</c:formatCode>
                <c:ptCount val="297"/>
                <c:pt idx="0">
                  <c:v>42471</c:v>
                </c:pt>
                <c:pt idx="1">
                  <c:v>42468</c:v>
                </c:pt>
                <c:pt idx="2">
                  <c:v>42467</c:v>
                </c:pt>
                <c:pt idx="3">
                  <c:v>42466</c:v>
                </c:pt>
                <c:pt idx="4">
                  <c:v>42465</c:v>
                </c:pt>
                <c:pt idx="5">
                  <c:v>42464</c:v>
                </c:pt>
                <c:pt idx="6">
                  <c:v>42461</c:v>
                </c:pt>
                <c:pt idx="7">
                  <c:v>42460</c:v>
                </c:pt>
                <c:pt idx="8">
                  <c:v>42459</c:v>
                </c:pt>
                <c:pt idx="9">
                  <c:v>42458</c:v>
                </c:pt>
                <c:pt idx="10">
                  <c:v>42457</c:v>
                </c:pt>
                <c:pt idx="11">
                  <c:v>42453</c:v>
                </c:pt>
                <c:pt idx="12">
                  <c:v>42452</c:v>
                </c:pt>
                <c:pt idx="13">
                  <c:v>42451</c:v>
                </c:pt>
                <c:pt idx="14">
                  <c:v>42450</c:v>
                </c:pt>
                <c:pt idx="15">
                  <c:v>42447</c:v>
                </c:pt>
                <c:pt idx="16">
                  <c:v>42446</c:v>
                </c:pt>
                <c:pt idx="17">
                  <c:v>42445</c:v>
                </c:pt>
                <c:pt idx="18">
                  <c:v>42444</c:v>
                </c:pt>
                <c:pt idx="19">
                  <c:v>42443</c:v>
                </c:pt>
                <c:pt idx="20">
                  <c:v>42440</c:v>
                </c:pt>
                <c:pt idx="21">
                  <c:v>42439</c:v>
                </c:pt>
                <c:pt idx="22">
                  <c:v>42438</c:v>
                </c:pt>
                <c:pt idx="23">
                  <c:v>42437</c:v>
                </c:pt>
                <c:pt idx="24">
                  <c:v>42436</c:v>
                </c:pt>
                <c:pt idx="25">
                  <c:v>42433</c:v>
                </c:pt>
                <c:pt idx="26">
                  <c:v>42432</c:v>
                </c:pt>
                <c:pt idx="27">
                  <c:v>42431</c:v>
                </c:pt>
                <c:pt idx="28">
                  <c:v>42430</c:v>
                </c:pt>
                <c:pt idx="29">
                  <c:v>42429</c:v>
                </c:pt>
                <c:pt idx="30">
                  <c:v>42426</c:v>
                </c:pt>
                <c:pt idx="31">
                  <c:v>42425</c:v>
                </c:pt>
                <c:pt idx="32">
                  <c:v>42424</c:v>
                </c:pt>
                <c:pt idx="33">
                  <c:v>42423</c:v>
                </c:pt>
                <c:pt idx="34">
                  <c:v>42422</c:v>
                </c:pt>
                <c:pt idx="35">
                  <c:v>42419</c:v>
                </c:pt>
                <c:pt idx="36">
                  <c:v>42418</c:v>
                </c:pt>
                <c:pt idx="37">
                  <c:v>42417</c:v>
                </c:pt>
                <c:pt idx="38">
                  <c:v>42416</c:v>
                </c:pt>
                <c:pt idx="39">
                  <c:v>42412</c:v>
                </c:pt>
                <c:pt idx="40">
                  <c:v>42411</c:v>
                </c:pt>
                <c:pt idx="41">
                  <c:v>42410</c:v>
                </c:pt>
                <c:pt idx="42">
                  <c:v>42409</c:v>
                </c:pt>
                <c:pt idx="43">
                  <c:v>42408</c:v>
                </c:pt>
                <c:pt idx="44">
                  <c:v>42405</c:v>
                </c:pt>
                <c:pt idx="45">
                  <c:v>42404</c:v>
                </c:pt>
                <c:pt idx="46">
                  <c:v>42403</c:v>
                </c:pt>
                <c:pt idx="47">
                  <c:v>42402</c:v>
                </c:pt>
                <c:pt idx="48">
                  <c:v>42401</c:v>
                </c:pt>
                <c:pt idx="49">
                  <c:v>42398</c:v>
                </c:pt>
                <c:pt idx="50">
                  <c:v>42397</c:v>
                </c:pt>
                <c:pt idx="51">
                  <c:v>42396</c:v>
                </c:pt>
                <c:pt idx="52">
                  <c:v>42395</c:v>
                </c:pt>
                <c:pt idx="53">
                  <c:v>42394</c:v>
                </c:pt>
                <c:pt idx="54">
                  <c:v>42391</c:v>
                </c:pt>
                <c:pt idx="55">
                  <c:v>42390</c:v>
                </c:pt>
                <c:pt idx="56">
                  <c:v>42389</c:v>
                </c:pt>
                <c:pt idx="57">
                  <c:v>42388</c:v>
                </c:pt>
                <c:pt idx="58">
                  <c:v>42384</c:v>
                </c:pt>
                <c:pt idx="59">
                  <c:v>42383</c:v>
                </c:pt>
                <c:pt idx="60">
                  <c:v>42382</c:v>
                </c:pt>
                <c:pt idx="61">
                  <c:v>42381</c:v>
                </c:pt>
                <c:pt idx="62">
                  <c:v>42380</c:v>
                </c:pt>
                <c:pt idx="63">
                  <c:v>42377</c:v>
                </c:pt>
                <c:pt idx="64">
                  <c:v>42376</c:v>
                </c:pt>
                <c:pt idx="65">
                  <c:v>42375</c:v>
                </c:pt>
                <c:pt idx="66">
                  <c:v>42374</c:v>
                </c:pt>
                <c:pt idx="67">
                  <c:v>42373</c:v>
                </c:pt>
                <c:pt idx="68">
                  <c:v>42369</c:v>
                </c:pt>
                <c:pt idx="69">
                  <c:v>42368</c:v>
                </c:pt>
                <c:pt idx="70">
                  <c:v>42367</c:v>
                </c:pt>
                <c:pt idx="71">
                  <c:v>42366</c:v>
                </c:pt>
                <c:pt idx="72">
                  <c:v>42362</c:v>
                </c:pt>
                <c:pt idx="73">
                  <c:v>42361</c:v>
                </c:pt>
                <c:pt idx="74">
                  <c:v>42360</c:v>
                </c:pt>
                <c:pt idx="75">
                  <c:v>42359</c:v>
                </c:pt>
                <c:pt idx="76">
                  <c:v>42356</c:v>
                </c:pt>
                <c:pt idx="77">
                  <c:v>42355</c:v>
                </c:pt>
                <c:pt idx="78">
                  <c:v>42354</c:v>
                </c:pt>
                <c:pt idx="79">
                  <c:v>42353</c:v>
                </c:pt>
                <c:pt idx="80">
                  <c:v>42352</c:v>
                </c:pt>
                <c:pt idx="81">
                  <c:v>42349</c:v>
                </c:pt>
                <c:pt idx="82">
                  <c:v>42348</c:v>
                </c:pt>
                <c:pt idx="83">
                  <c:v>42347</c:v>
                </c:pt>
                <c:pt idx="84">
                  <c:v>42346</c:v>
                </c:pt>
                <c:pt idx="85">
                  <c:v>42345</c:v>
                </c:pt>
                <c:pt idx="86">
                  <c:v>42342</c:v>
                </c:pt>
                <c:pt idx="87">
                  <c:v>42341</c:v>
                </c:pt>
                <c:pt idx="88">
                  <c:v>42340</c:v>
                </c:pt>
                <c:pt idx="89">
                  <c:v>42339</c:v>
                </c:pt>
                <c:pt idx="90">
                  <c:v>42338</c:v>
                </c:pt>
                <c:pt idx="91">
                  <c:v>42335</c:v>
                </c:pt>
                <c:pt idx="92">
                  <c:v>42333</c:v>
                </c:pt>
                <c:pt idx="93">
                  <c:v>42332</c:v>
                </c:pt>
                <c:pt idx="94">
                  <c:v>42331</c:v>
                </c:pt>
                <c:pt idx="95">
                  <c:v>42328</c:v>
                </c:pt>
                <c:pt idx="96">
                  <c:v>42327</c:v>
                </c:pt>
                <c:pt idx="97">
                  <c:v>42326</c:v>
                </c:pt>
                <c:pt idx="98">
                  <c:v>42325</c:v>
                </c:pt>
                <c:pt idx="99">
                  <c:v>42324</c:v>
                </c:pt>
                <c:pt idx="100">
                  <c:v>42321</c:v>
                </c:pt>
                <c:pt idx="101">
                  <c:v>42320</c:v>
                </c:pt>
                <c:pt idx="102">
                  <c:v>42319</c:v>
                </c:pt>
                <c:pt idx="103">
                  <c:v>42318</c:v>
                </c:pt>
                <c:pt idx="104">
                  <c:v>42317</c:v>
                </c:pt>
                <c:pt idx="105">
                  <c:v>42314</c:v>
                </c:pt>
                <c:pt idx="106">
                  <c:v>42313</c:v>
                </c:pt>
                <c:pt idx="107">
                  <c:v>42312</c:v>
                </c:pt>
                <c:pt idx="108">
                  <c:v>42311</c:v>
                </c:pt>
                <c:pt idx="109">
                  <c:v>42310</c:v>
                </c:pt>
                <c:pt idx="110">
                  <c:v>42307</c:v>
                </c:pt>
                <c:pt idx="111">
                  <c:v>42306</c:v>
                </c:pt>
                <c:pt idx="112">
                  <c:v>42305</c:v>
                </c:pt>
                <c:pt idx="113">
                  <c:v>42304</c:v>
                </c:pt>
                <c:pt idx="114">
                  <c:v>42303</c:v>
                </c:pt>
                <c:pt idx="115">
                  <c:v>42300</c:v>
                </c:pt>
                <c:pt idx="116">
                  <c:v>42299</c:v>
                </c:pt>
                <c:pt idx="117">
                  <c:v>42298</c:v>
                </c:pt>
                <c:pt idx="118">
                  <c:v>42297</c:v>
                </c:pt>
                <c:pt idx="119">
                  <c:v>42296</c:v>
                </c:pt>
                <c:pt idx="120">
                  <c:v>42293</c:v>
                </c:pt>
                <c:pt idx="121">
                  <c:v>42292</c:v>
                </c:pt>
                <c:pt idx="122">
                  <c:v>42291</c:v>
                </c:pt>
                <c:pt idx="123">
                  <c:v>42290</c:v>
                </c:pt>
                <c:pt idx="124">
                  <c:v>42289</c:v>
                </c:pt>
                <c:pt idx="125">
                  <c:v>42286</c:v>
                </c:pt>
                <c:pt idx="126">
                  <c:v>42285</c:v>
                </c:pt>
                <c:pt idx="127">
                  <c:v>42284</c:v>
                </c:pt>
                <c:pt idx="128">
                  <c:v>42283</c:v>
                </c:pt>
                <c:pt idx="129">
                  <c:v>42282</c:v>
                </c:pt>
                <c:pt idx="130">
                  <c:v>42279</c:v>
                </c:pt>
                <c:pt idx="131">
                  <c:v>42278</c:v>
                </c:pt>
                <c:pt idx="132">
                  <c:v>42277</c:v>
                </c:pt>
                <c:pt idx="133">
                  <c:v>42276</c:v>
                </c:pt>
                <c:pt idx="134">
                  <c:v>42275</c:v>
                </c:pt>
                <c:pt idx="135">
                  <c:v>42272</c:v>
                </c:pt>
                <c:pt idx="136">
                  <c:v>42271</c:v>
                </c:pt>
                <c:pt idx="137">
                  <c:v>42270</c:v>
                </c:pt>
                <c:pt idx="138">
                  <c:v>42269</c:v>
                </c:pt>
                <c:pt idx="139">
                  <c:v>42268</c:v>
                </c:pt>
                <c:pt idx="140">
                  <c:v>42265</c:v>
                </c:pt>
                <c:pt idx="141">
                  <c:v>42264</c:v>
                </c:pt>
                <c:pt idx="142">
                  <c:v>42263</c:v>
                </c:pt>
                <c:pt idx="143">
                  <c:v>42262</c:v>
                </c:pt>
                <c:pt idx="144">
                  <c:v>42261</c:v>
                </c:pt>
                <c:pt idx="145">
                  <c:v>42258</c:v>
                </c:pt>
                <c:pt idx="146">
                  <c:v>42257</c:v>
                </c:pt>
                <c:pt idx="147">
                  <c:v>42256</c:v>
                </c:pt>
                <c:pt idx="148">
                  <c:v>42255</c:v>
                </c:pt>
                <c:pt idx="149">
                  <c:v>42251</c:v>
                </c:pt>
                <c:pt idx="150">
                  <c:v>42250</c:v>
                </c:pt>
                <c:pt idx="151">
                  <c:v>42249</c:v>
                </c:pt>
                <c:pt idx="152">
                  <c:v>42248</c:v>
                </c:pt>
                <c:pt idx="153">
                  <c:v>42247</c:v>
                </c:pt>
                <c:pt idx="154">
                  <c:v>42244</c:v>
                </c:pt>
                <c:pt idx="155">
                  <c:v>42243</c:v>
                </c:pt>
                <c:pt idx="156">
                  <c:v>42242</c:v>
                </c:pt>
                <c:pt idx="157">
                  <c:v>42241</c:v>
                </c:pt>
                <c:pt idx="158">
                  <c:v>42240</c:v>
                </c:pt>
                <c:pt idx="159">
                  <c:v>42237</c:v>
                </c:pt>
                <c:pt idx="160">
                  <c:v>42236</c:v>
                </c:pt>
                <c:pt idx="161">
                  <c:v>42235</c:v>
                </c:pt>
                <c:pt idx="162">
                  <c:v>42234</c:v>
                </c:pt>
                <c:pt idx="163">
                  <c:v>42233</c:v>
                </c:pt>
                <c:pt idx="164">
                  <c:v>42230</c:v>
                </c:pt>
                <c:pt idx="165">
                  <c:v>42229</c:v>
                </c:pt>
                <c:pt idx="166">
                  <c:v>42228</c:v>
                </c:pt>
                <c:pt idx="167">
                  <c:v>42227</c:v>
                </c:pt>
                <c:pt idx="168">
                  <c:v>42226</c:v>
                </c:pt>
                <c:pt idx="169">
                  <c:v>42223</c:v>
                </c:pt>
                <c:pt idx="170">
                  <c:v>42222</c:v>
                </c:pt>
                <c:pt idx="171">
                  <c:v>42221</c:v>
                </c:pt>
                <c:pt idx="172">
                  <c:v>42220</c:v>
                </c:pt>
                <c:pt idx="173">
                  <c:v>42219</c:v>
                </c:pt>
                <c:pt idx="174">
                  <c:v>42216</c:v>
                </c:pt>
                <c:pt idx="175">
                  <c:v>42215</c:v>
                </c:pt>
                <c:pt idx="176">
                  <c:v>42214</c:v>
                </c:pt>
                <c:pt idx="177">
                  <c:v>42213</c:v>
                </c:pt>
                <c:pt idx="178">
                  <c:v>42212</c:v>
                </c:pt>
                <c:pt idx="179">
                  <c:v>42209</c:v>
                </c:pt>
                <c:pt idx="180">
                  <c:v>42208</c:v>
                </c:pt>
                <c:pt idx="181">
                  <c:v>42207</c:v>
                </c:pt>
                <c:pt idx="182">
                  <c:v>42206</c:v>
                </c:pt>
                <c:pt idx="183">
                  <c:v>42205</c:v>
                </c:pt>
                <c:pt idx="184">
                  <c:v>42202</c:v>
                </c:pt>
                <c:pt idx="185">
                  <c:v>42201</c:v>
                </c:pt>
                <c:pt idx="186">
                  <c:v>42200</c:v>
                </c:pt>
                <c:pt idx="187">
                  <c:v>42199</c:v>
                </c:pt>
                <c:pt idx="188">
                  <c:v>42198</c:v>
                </c:pt>
                <c:pt idx="189">
                  <c:v>42195</c:v>
                </c:pt>
                <c:pt idx="190">
                  <c:v>42194</c:v>
                </c:pt>
                <c:pt idx="191">
                  <c:v>42193</c:v>
                </c:pt>
                <c:pt idx="192">
                  <c:v>42192</c:v>
                </c:pt>
                <c:pt idx="193">
                  <c:v>42191</c:v>
                </c:pt>
                <c:pt idx="194">
                  <c:v>42187</c:v>
                </c:pt>
                <c:pt idx="195">
                  <c:v>42186</c:v>
                </c:pt>
                <c:pt idx="196">
                  <c:v>42185</c:v>
                </c:pt>
                <c:pt idx="197">
                  <c:v>42184</c:v>
                </c:pt>
                <c:pt idx="198">
                  <c:v>42181</c:v>
                </c:pt>
                <c:pt idx="199">
                  <c:v>42180</c:v>
                </c:pt>
                <c:pt idx="200">
                  <c:v>42179</c:v>
                </c:pt>
                <c:pt idx="201">
                  <c:v>42178</c:v>
                </c:pt>
                <c:pt idx="202">
                  <c:v>42177</c:v>
                </c:pt>
                <c:pt idx="203">
                  <c:v>42174</c:v>
                </c:pt>
                <c:pt idx="204">
                  <c:v>42173</c:v>
                </c:pt>
                <c:pt idx="205">
                  <c:v>42172</c:v>
                </c:pt>
                <c:pt idx="206">
                  <c:v>42171</c:v>
                </c:pt>
                <c:pt idx="207">
                  <c:v>42170</c:v>
                </c:pt>
                <c:pt idx="208">
                  <c:v>42167</c:v>
                </c:pt>
                <c:pt idx="209">
                  <c:v>42166</c:v>
                </c:pt>
                <c:pt idx="210">
                  <c:v>42165</c:v>
                </c:pt>
                <c:pt idx="211">
                  <c:v>42164</c:v>
                </c:pt>
                <c:pt idx="212">
                  <c:v>42163</c:v>
                </c:pt>
                <c:pt idx="213">
                  <c:v>42160</c:v>
                </c:pt>
                <c:pt idx="214">
                  <c:v>42159</c:v>
                </c:pt>
                <c:pt idx="215">
                  <c:v>42158</c:v>
                </c:pt>
                <c:pt idx="216">
                  <c:v>42157</c:v>
                </c:pt>
                <c:pt idx="217">
                  <c:v>42156</c:v>
                </c:pt>
                <c:pt idx="218">
                  <c:v>42153</c:v>
                </c:pt>
                <c:pt idx="219">
                  <c:v>42152</c:v>
                </c:pt>
                <c:pt idx="220">
                  <c:v>42151</c:v>
                </c:pt>
                <c:pt idx="221">
                  <c:v>42150</c:v>
                </c:pt>
                <c:pt idx="222">
                  <c:v>42146</c:v>
                </c:pt>
                <c:pt idx="223">
                  <c:v>42145</c:v>
                </c:pt>
                <c:pt idx="224">
                  <c:v>42144</c:v>
                </c:pt>
                <c:pt idx="225">
                  <c:v>42143</c:v>
                </c:pt>
                <c:pt idx="226">
                  <c:v>42142</c:v>
                </c:pt>
                <c:pt idx="227">
                  <c:v>42139</c:v>
                </c:pt>
                <c:pt idx="228">
                  <c:v>42138</c:v>
                </c:pt>
                <c:pt idx="229">
                  <c:v>42137</c:v>
                </c:pt>
                <c:pt idx="230">
                  <c:v>42136</c:v>
                </c:pt>
                <c:pt idx="231">
                  <c:v>42135</c:v>
                </c:pt>
                <c:pt idx="232">
                  <c:v>42132</c:v>
                </c:pt>
                <c:pt idx="233">
                  <c:v>42131</c:v>
                </c:pt>
                <c:pt idx="234">
                  <c:v>42130</c:v>
                </c:pt>
                <c:pt idx="235">
                  <c:v>42129</c:v>
                </c:pt>
                <c:pt idx="236">
                  <c:v>42128</c:v>
                </c:pt>
                <c:pt idx="237">
                  <c:v>42125</c:v>
                </c:pt>
                <c:pt idx="238">
                  <c:v>42124</c:v>
                </c:pt>
                <c:pt idx="239">
                  <c:v>42123</c:v>
                </c:pt>
                <c:pt idx="240">
                  <c:v>42122</c:v>
                </c:pt>
                <c:pt idx="241">
                  <c:v>42121</c:v>
                </c:pt>
                <c:pt idx="242">
                  <c:v>42118</c:v>
                </c:pt>
                <c:pt idx="243">
                  <c:v>42117</c:v>
                </c:pt>
                <c:pt idx="244">
                  <c:v>42116</c:v>
                </c:pt>
                <c:pt idx="245">
                  <c:v>42115</c:v>
                </c:pt>
                <c:pt idx="246">
                  <c:v>42114</c:v>
                </c:pt>
                <c:pt idx="247">
                  <c:v>42111</c:v>
                </c:pt>
                <c:pt idx="248">
                  <c:v>42110</c:v>
                </c:pt>
                <c:pt idx="249">
                  <c:v>42109</c:v>
                </c:pt>
                <c:pt idx="250">
                  <c:v>42108</c:v>
                </c:pt>
                <c:pt idx="251">
                  <c:v>42107</c:v>
                </c:pt>
                <c:pt idx="252">
                  <c:v>42104</c:v>
                </c:pt>
                <c:pt idx="253">
                  <c:v>42103</c:v>
                </c:pt>
                <c:pt idx="254">
                  <c:v>42102</c:v>
                </c:pt>
                <c:pt idx="255">
                  <c:v>42101</c:v>
                </c:pt>
                <c:pt idx="256">
                  <c:v>42100</c:v>
                </c:pt>
                <c:pt idx="257">
                  <c:v>42096</c:v>
                </c:pt>
                <c:pt idx="258">
                  <c:v>42095</c:v>
                </c:pt>
                <c:pt idx="259">
                  <c:v>42094</c:v>
                </c:pt>
                <c:pt idx="260">
                  <c:v>42093</c:v>
                </c:pt>
                <c:pt idx="261">
                  <c:v>42090</c:v>
                </c:pt>
                <c:pt idx="262">
                  <c:v>42089</c:v>
                </c:pt>
                <c:pt idx="263">
                  <c:v>42088</c:v>
                </c:pt>
                <c:pt idx="264">
                  <c:v>42087</c:v>
                </c:pt>
                <c:pt idx="265">
                  <c:v>42086</c:v>
                </c:pt>
                <c:pt idx="266">
                  <c:v>42083</c:v>
                </c:pt>
                <c:pt idx="267">
                  <c:v>42082</c:v>
                </c:pt>
                <c:pt idx="268">
                  <c:v>42081</c:v>
                </c:pt>
                <c:pt idx="269">
                  <c:v>42080</c:v>
                </c:pt>
                <c:pt idx="270">
                  <c:v>42079</c:v>
                </c:pt>
                <c:pt idx="271">
                  <c:v>42076</c:v>
                </c:pt>
                <c:pt idx="272">
                  <c:v>42075</c:v>
                </c:pt>
                <c:pt idx="273">
                  <c:v>42074</c:v>
                </c:pt>
                <c:pt idx="274">
                  <c:v>42073</c:v>
                </c:pt>
                <c:pt idx="275">
                  <c:v>42072</c:v>
                </c:pt>
                <c:pt idx="276">
                  <c:v>42069</c:v>
                </c:pt>
                <c:pt idx="277">
                  <c:v>42068</c:v>
                </c:pt>
                <c:pt idx="278">
                  <c:v>42067</c:v>
                </c:pt>
                <c:pt idx="279">
                  <c:v>42066</c:v>
                </c:pt>
                <c:pt idx="280">
                  <c:v>42065</c:v>
                </c:pt>
                <c:pt idx="281">
                  <c:v>42062</c:v>
                </c:pt>
                <c:pt idx="282">
                  <c:v>42061</c:v>
                </c:pt>
                <c:pt idx="283">
                  <c:v>42060</c:v>
                </c:pt>
                <c:pt idx="284">
                  <c:v>42059</c:v>
                </c:pt>
                <c:pt idx="285">
                  <c:v>42058</c:v>
                </c:pt>
                <c:pt idx="286">
                  <c:v>42055</c:v>
                </c:pt>
                <c:pt idx="287">
                  <c:v>42054</c:v>
                </c:pt>
                <c:pt idx="288">
                  <c:v>42053</c:v>
                </c:pt>
                <c:pt idx="289">
                  <c:v>42052</c:v>
                </c:pt>
                <c:pt idx="290">
                  <c:v>42048</c:v>
                </c:pt>
                <c:pt idx="291">
                  <c:v>42047</c:v>
                </c:pt>
                <c:pt idx="292">
                  <c:v>42046</c:v>
                </c:pt>
                <c:pt idx="293">
                  <c:v>42045</c:v>
                </c:pt>
                <c:pt idx="294">
                  <c:v>42044</c:v>
                </c:pt>
                <c:pt idx="295">
                  <c:v>42041</c:v>
                </c:pt>
                <c:pt idx="296">
                  <c:v>42040</c:v>
                </c:pt>
              </c:numCache>
            </c:numRef>
          </c:cat>
          <c:val>
            <c:numRef>
              <c:f>CalculationsAndCharts!$F$33:$F$329</c:f>
              <c:numCache>
                <c:formatCode>#,##0.00</c:formatCode>
                <c:ptCount val="297"/>
                <c:pt idx="0">
                  <c:v>203.91</c:v>
                </c:pt>
                <c:pt idx="1">
                  <c:v>203.87</c:v>
                </c:pt>
                <c:pt idx="2">
                  <c:v>203.09</c:v>
                </c:pt>
                <c:pt idx="3">
                  <c:v>203.98</c:v>
                </c:pt>
                <c:pt idx="4">
                  <c:v>203.89</c:v>
                </c:pt>
                <c:pt idx="5">
                  <c:v>205.89</c:v>
                </c:pt>
                <c:pt idx="6">
                  <c:v>203.98</c:v>
                </c:pt>
                <c:pt idx="7">
                  <c:v>205.33</c:v>
                </c:pt>
                <c:pt idx="8">
                  <c:v>205.59</c:v>
                </c:pt>
                <c:pt idx="9">
                  <c:v>202.4</c:v>
                </c:pt>
                <c:pt idx="10">
                  <c:v>202.71</c:v>
                </c:pt>
                <c:pt idx="11">
                  <c:v>201.74</c:v>
                </c:pt>
                <c:pt idx="12">
                  <c:v>203.01</c:v>
                </c:pt>
                <c:pt idx="13">
                  <c:v>203.57</c:v>
                </c:pt>
                <c:pt idx="14">
                  <c:v>203.8</c:v>
                </c:pt>
                <c:pt idx="15">
                  <c:v>203.8</c:v>
                </c:pt>
                <c:pt idx="16">
                  <c:v>201.73</c:v>
                </c:pt>
                <c:pt idx="17">
                  <c:v>200.52</c:v>
                </c:pt>
                <c:pt idx="18">
                  <c:v>200.02</c:v>
                </c:pt>
                <c:pt idx="19">
                  <c:v>200.73</c:v>
                </c:pt>
                <c:pt idx="20">
                  <c:v>198.5</c:v>
                </c:pt>
                <c:pt idx="21">
                  <c:v>196.37</c:v>
                </c:pt>
                <c:pt idx="22">
                  <c:v>197.41</c:v>
                </c:pt>
                <c:pt idx="23">
                  <c:v>197.19</c:v>
                </c:pt>
                <c:pt idx="24">
                  <c:v>198.23</c:v>
                </c:pt>
                <c:pt idx="25">
                  <c:v>198.01</c:v>
                </c:pt>
                <c:pt idx="26">
                  <c:v>197.09</c:v>
                </c:pt>
                <c:pt idx="27">
                  <c:v>196.24</c:v>
                </c:pt>
                <c:pt idx="28">
                  <c:v>193.45</c:v>
                </c:pt>
                <c:pt idx="29">
                  <c:v>192.34</c:v>
                </c:pt>
                <c:pt idx="30">
                  <c:v>193.9</c:v>
                </c:pt>
                <c:pt idx="31">
                  <c:v>191.84</c:v>
                </c:pt>
                <c:pt idx="32">
                  <c:v>188.35</c:v>
                </c:pt>
                <c:pt idx="33">
                  <c:v>191.19</c:v>
                </c:pt>
                <c:pt idx="34">
                  <c:v>192.8</c:v>
                </c:pt>
                <c:pt idx="35">
                  <c:v>189.47</c:v>
                </c:pt>
                <c:pt idx="36">
                  <c:v>190.74</c:v>
                </c:pt>
                <c:pt idx="37">
                  <c:v>190.03</c:v>
                </c:pt>
                <c:pt idx="38">
                  <c:v>186.67</c:v>
                </c:pt>
                <c:pt idx="39">
                  <c:v>183.02</c:v>
                </c:pt>
                <c:pt idx="40">
                  <c:v>180.16</c:v>
                </c:pt>
                <c:pt idx="41">
                  <c:v>184.17</c:v>
                </c:pt>
                <c:pt idx="42">
                  <c:v>182.26</c:v>
                </c:pt>
                <c:pt idx="43">
                  <c:v>181.86</c:v>
                </c:pt>
                <c:pt idx="44">
                  <c:v>186.24</c:v>
                </c:pt>
                <c:pt idx="45">
                  <c:v>188.99</c:v>
                </c:pt>
                <c:pt idx="46">
                  <c:v>186.14</c:v>
                </c:pt>
                <c:pt idx="47">
                  <c:v>188.57</c:v>
                </c:pt>
                <c:pt idx="48">
                  <c:v>190.86</c:v>
                </c:pt>
                <c:pt idx="49">
                  <c:v>188.91</c:v>
                </c:pt>
                <c:pt idx="50">
                  <c:v>186.2</c:v>
                </c:pt>
                <c:pt idx="51">
                  <c:v>186.1</c:v>
                </c:pt>
                <c:pt idx="52">
                  <c:v>187.06</c:v>
                </c:pt>
                <c:pt idx="53">
                  <c:v>186.45</c:v>
                </c:pt>
                <c:pt idx="54">
                  <c:v>187.91</c:v>
                </c:pt>
                <c:pt idx="55">
                  <c:v>183.69</c:v>
                </c:pt>
                <c:pt idx="56">
                  <c:v>180.09</c:v>
                </c:pt>
                <c:pt idx="57">
                  <c:v>185.24</c:v>
                </c:pt>
                <c:pt idx="58">
                  <c:v>184.57</c:v>
                </c:pt>
                <c:pt idx="59">
                  <c:v>186.7</c:v>
                </c:pt>
                <c:pt idx="60">
                  <c:v>187.41</c:v>
                </c:pt>
                <c:pt idx="61">
                  <c:v>190.16</c:v>
                </c:pt>
                <c:pt idx="62">
                  <c:v>188.85</c:v>
                </c:pt>
                <c:pt idx="63">
                  <c:v>190.6</c:v>
                </c:pt>
                <c:pt idx="64">
                  <c:v>192.6</c:v>
                </c:pt>
                <c:pt idx="65">
                  <c:v>196.59</c:v>
                </c:pt>
                <c:pt idx="66">
                  <c:v>199.02</c:v>
                </c:pt>
                <c:pt idx="67">
                  <c:v>197.57</c:v>
                </c:pt>
                <c:pt idx="68">
                  <c:v>202.82</c:v>
                </c:pt>
                <c:pt idx="69">
                  <c:v>204.7</c:v>
                </c:pt>
                <c:pt idx="70">
                  <c:v>205.41</c:v>
                </c:pt>
                <c:pt idx="71">
                  <c:v>202.89</c:v>
                </c:pt>
                <c:pt idx="72">
                  <c:v>204.37</c:v>
                </c:pt>
                <c:pt idx="73">
                  <c:v>203.53</c:v>
                </c:pt>
                <c:pt idx="74">
                  <c:v>200.52</c:v>
                </c:pt>
                <c:pt idx="75">
                  <c:v>199.06</c:v>
                </c:pt>
                <c:pt idx="76">
                  <c:v>198.8</c:v>
                </c:pt>
                <c:pt idx="77">
                  <c:v>202.58</c:v>
                </c:pt>
                <c:pt idx="78">
                  <c:v>202.54</c:v>
                </c:pt>
                <c:pt idx="79">
                  <c:v>200.63</c:v>
                </c:pt>
                <c:pt idx="80">
                  <c:v>197.75</c:v>
                </c:pt>
                <c:pt idx="81">
                  <c:v>199.29</c:v>
                </c:pt>
                <c:pt idx="82">
                  <c:v>202.88</c:v>
                </c:pt>
                <c:pt idx="83">
                  <c:v>201.93</c:v>
                </c:pt>
                <c:pt idx="84">
                  <c:v>203.51</c:v>
                </c:pt>
                <c:pt idx="85">
                  <c:v>204.92</c:v>
                </c:pt>
                <c:pt idx="86">
                  <c:v>203.34</c:v>
                </c:pt>
                <c:pt idx="87">
                  <c:v>202.49</c:v>
                </c:pt>
                <c:pt idx="88">
                  <c:v>205.94</c:v>
                </c:pt>
                <c:pt idx="89">
                  <c:v>206.81</c:v>
                </c:pt>
                <c:pt idx="90">
                  <c:v>206.26</c:v>
                </c:pt>
                <c:pt idx="91">
                  <c:v>206.56</c:v>
                </c:pt>
                <c:pt idx="92">
                  <c:v>206.71</c:v>
                </c:pt>
                <c:pt idx="93">
                  <c:v>205.12</c:v>
                </c:pt>
                <c:pt idx="94">
                  <c:v>206.22</c:v>
                </c:pt>
                <c:pt idx="95">
                  <c:v>206.56</c:v>
                </c:pt>
                <c:pt idx="96">
                  <c:v>205.91</c:v>
                </c:pt>
                <c:pt idx="97">
                  <c:v>203.72</c:v>
                </c:pt>
                <c:pt idx="98">
                  <c:v>202.62</c:v>
                </c:pt>
                <c:pt idx="99">
                  <c:v>199.95</c:v>
                </c:pt>
                <c:pt idx="100">
                  <c:v>200.21</c:v>
                </c:pt>
                <c:pt idx="101">
                  <c:v>202.56</c:v>
                </c:pt>
                <c:pt idx="102">
                  <c:v>205.37</c:v>
                </c:pt>
                <c:pt idx="103">
                  <c:v>204.91</c:v>
                </c:pt>
                <c:pt idx="104">
                  <c:v>204.67</c:v>
                </c:pt>
                <c:pt idx="105">
                  <c:v>206.16</c:v>
                </c:pt>
                <c:pt idx="106">
                  <c:v>206.79</c:v>
                </c:pt>
                <c:pt idx="107">
                  <c:v>207.41</c:v>
                </c:pt>
                <c:pt idx="108">
                  <c:v>207.39</c:v>
                </c:pt>
                <c:pt idx="109">
                  <c:v>205.88</c:v>
                </c:pt>
                <c:pt idx="110">
                  <c:v>205.45</c:v>
                </c:pt>
                <c:pt idx="111">
                  <c:v>205.92</c:v>
                </c:pt>
                <c:pt idx="112">
                  <c:v>203.94</c:v>
                </c:pt>
                <c:pt idx="113">
                  <c:v>203.52</c:v>
                </c:pt>
                <c:pt idx="114">
                  <c:v>204.28</c:v>
                </c:pt>
                <c:pt idx="115">
                  <c:v>204.03</c:v>
                </c:pt>
                <c:pt idx="116">
                  <c:v>199.63</c:v>
                </c:pt>
                <c:pt idx="117">
                  <c:v>199.43</c:v>
                </c:pt>
                <c:pt idx="118">
                  <c:v>200.32</c:v>
                </c:pt>
                <c:pt idx="119">
                  <c:v>199.9</c:v>
                </c:pt>
                <c:pt idx="120">
                  <c:v>199.7</c:v>
                </c:pt>
                <c:pt idx="121">
                  <c:v>197.44</c:v>
                </c:pt>
                <c:pt idx="122">
                  <c:v>196.75</c:v>
                </c:pt>
                <c:pt idx="123">
                  <c:v>197.85</c:v>
                </c:pt>
                <c:pt idx="124">
                  <c:v>198.7</c:v>
                </c:pt>
                <c:pt idx="125">
                  <c:v>198.37</c:v>
                </c:pt>
                <c:pt idx="126">
                  <c:v>196.4</c:v>
                </c:pt>
                <c:pt idx="127">
                  <c:v>195.3</c:v>
                </c:pt>
                <c:pt idx="128">
                  <c:v>194.83</c:v>
                </c:pt>
                <c:pt idx="129">
                  <c:v>194.17</c:v>
                </c:pt>
                <c:pt idx="130">
                  <c:v>187.04</c:v>
                </c:pt>
                <c:pt idx="131">
                  <c:v>187.73</c:v>
                </c:pt>
                <c:pt idx="132">
                  <c:v>187.35</c:v>
                </c:pt>
                <c:pt idx="133">
                  <c:v>184.87</c:v>
                </c:pt>
                <c:pt idx="134">
                  <c:v>185.57</c:v>
                </c:pt>
                <c:pt idx="135">
                  <c:v>189.7</c:v>
                </c:pt>
                <c:pt idx="136">
                  <c:v>188.46</c:v>
                </c:pt>
                <c:pt idx="137">
                  <c:v>190.78</c:v>
                </c:pt>
                <c:pt idx="138">
                  <c:v>190.44</c:v>
                </c:pt>
                <c:pt idx="139">
                  <c:v>193.06</c:v>
                </c:pt>
                <c:pt idx="140">
                  <c:v>192.81</c:v>
                </c:pt>
                <c:pt idx="141">
                  <c:v>196.07</c:v>
                </c:pt>
                <c:pt idx="142">
                  <c:v>195.21</c:v>
                </c:pt>
                <c:pt idx="143">
                  <c:v>192.8</c:v>
                </c:pt>
                <c:pt idx="144">
                  <c:v>192.28</c:v>
                </c:pt>
                <c:pt idx="145">
                  <c:v>191.39</c:v>
                </c:pt>
                <c:pt idx="146">
                  <c:v>191.12</c:v>
                </c:pt>
                <c:pt idx="147">
                  <c:v>191.21</c:v>
                </c:pt>
                <c:pt idx="148">
                  <c:v>192.02</c:v>
                </c:pt>
                <c:pt idx="149">
                  <c:v>188.52</c:v>
                </c:pt>
                <c:pt idx="150">
                  <c:v>191.81</c:v>
                </c:pt>
                <c:pt idx="151">
                  <c:v>189.32</c:v>
                </c:pt>
                <c:pt idx="152">
                  <c:v>187.65</c:v>
                </c:pt>
                <c:pt idx="153">
                  <c:v>193.83</c:v>
                </c:pt>
                <c:pt idx="154">
                  <c:v>194.73</c:v>
                </c:pt>
                <c:pt idx="155">
                  <c:v>192.06</c:v>
                </c:pt>
                <c:pt idx="156">
                  <c:v>185.33</c:v>
                </c:pt>
                <c:pt idx="157">
                  <c:v>183.9</c:v>
                </c:pt>
                <c:pt idx="158">
                  <c:v>179.46</c:v>
                </c:pt>
                <c:pt idx="159">
                  <c:v>194.33</c:v>
                </c:pt>
                <c:pt idx="160">
                  <c:v>200.61</c:v>
                </c:pt>
                <c:pt idx="161">
                  <c:v>204.01</c:v>
                </c:pt>
                <c:pt idx="162">
                  <c:v>206.32</c:v>
                </c:pt>
                <c:pt idx="163">
                  <c:v>204.8</c:v>
                </c:pt>
                <c:pt idx="164">
                  <c:v>204.9</c:v>
                </c:pt>
                <c:pt idx="165">
                  <c:v>204.65</c:v>
                </c:pt>
                <c:pt idx="166">
                  <c:v>202.05</c:v>
                </c:pt>
                <c:pt idx="167">
                  <c:v>204.41</c:v>
                </c:pt>
                <c:pt idx="168">
                  <c:v>205.9</c:v>
                </c:pt>
                <c:pt idx="169">
                  <c:v>203.53</c:v>
                </c:pt>
                <c:pt idx="170">
                  <c:v>204.3</c:v>
                </c:pt>
                <c:pt idx="171">
                  <c:v>206.35</c:v>
                </c:pt>
                <c:pt idx="172">
                  <c:v>205.43</c:v>
                </c:pt>
                <c:pt idx="173">
                  <c:v>205.28</c:v>
                </c:pt>
                <c:pt idx="174">
                  <c:v>206.77</c:v>
                </c:pt>
                <c:pt idx="175">
                  <c:v>206.04</c:v>
                </c:pt>
                <c:pt idx="176">
                  <c:v>205.93</c:v>
                </c:pt>
                <c:pt idx="177">
                  <c:v>203.46</c:v>
                </c:pt>
                <c:pt idx="178">
                  <c:v>202.93</c:v>
                </c:pt>
                <c:pt idx="179">
                  <c:v>204.25</c:v>
                </c:pt>
                <c:pt idx="180">
                  <c:v>206.37</c:v>
                </c:pt>
                <c:pt idx="181">
                  <c:v>207.49</c:v>
                </c:pt>
                <c:pt idx="182">
                  <c:v>207.98</c:v>
                </c:pt>
                <c:pt idx="183">
                  <c:v>208.79</c:v>
                </c:pt>
                <c:pt idx="184">
                  <c:v>208.38</c:v>
                </c:pt>
                <c:pt idx="185">
                  <c:v>208.17</c:v>
                </c:pt>
                <c:pt idx="186">
                  <c:v>206.65</c:v>
                </c:pt>
                <c:pt idx="187">
                  <c:v>206.27</c:v>
                </c:pt>
                <c:pt idx="188">
                  <c:v>205.57</c:v>
                </c:pt>
                <c:pt idx="189">
                  <c:v>201.64</c:v>
                </c:pt>
                <c:pt idx="190">
                  <c:v>201.47</c:v>
                </c:pt>
                <c:pt idx="191">
                  <c:v>200.96</c:v>
                </c:pt>
                <c:pt idx="192">
                  <c:v>200.82</c:v>
                </c:pt>
                <c:pt idx="193">
                  <c:v>202.21</c:v>
                </c:pt>
                <c:pt idx="194">
                  <c:v>203.47</c:v>
                </c:pt>
                <c:pt idx="195">
                  <c:v>203.23</c:v>
                </c:pt>
                <c:pt idx="196">
                  <c:v>201.97</c:v>
                </c:pt>
                <c:pt idx="197">
                  <c:v>202.02</c:v>
                </c:pt>
                <c:pt idx="198">
                  <c:v>205.79</c:v>
                </c:pt>
                <c:pt idx="199">
                  <c:v>206.39</c:v>
                </c:pt>
                <c:pt idx="200">
                  <c:v>207.07</c:v>
                </c:pt>
                <c:pt idx="201">
                  <c:v>208.16</c:v>
                </c:pt>
                <c:pt idx="202">
                  <c:v>208.23</c:v>
                </c:pt>
                <c:pt idx="203">
                  <c:v>206.97</c:v>
                </c:pt>
                <c:pt idx="204">
                  <c:v>206.23</c:v>
                </c:pt>
                <c:pt idx="205">
                  <c:v>204.99</c:v>
                </c:pt>
                <c:pt idx="206">
                  <c:v>204.36</c:v>
                </c:pt>
                <c:pt idx="207">
                  <c:v>203.45</c:v>
                </c:pt>
                <c:pt idx="208">
                  <c:v>205.3</c:v>
                </c:pt>
                <c:pt idx="209">
                  <c:v>206.79</c:v>
                </c:pt>
                <c:pt idx="210">
                  <c:v>204.93</c:v>
                </c:pt>
                <c:pt idx="211">
                  <c:v>203.35</c:v>
                </c:pt>
                <c:pt idx="212">
                  <c:v>204.04</c:v>
                </c:pt>
                <c:pt idx="213">
                  <c:v>204.61</c:v>
                </c:pt>
                <c:pt idx="214">
                  <c:v>205.37</c:v>
                </c:pt>
                <c:pt idx="215">
                  <c:v>206.91</c:v>
                </c:pt>
                <c:pt idx="216">
                  <c:v>205.88</c:v>
                </c:pt>
                <c:pt idx="217">
                  <c:v>206.22</c:v>
                </c:pt>
                <c:pt idx="218">
                  <c:v>206.41</c:v>
                </c:pt>
                <c:pt idx="219">
                  <c:v>207.21</c:v>
                </c:pt>
                <c:pt idx="220">
                  <c:v>206.36</c:v>
                </c:pt>
                <c:pt idx="221">
                  <c:v>205.81</c:v>
                </c:pt>
                <c:pt idx="222">
                  <c:v>208.46</c:v>
                </c:pt>
                <c:pt idx="223">
                  <c:v>208.07</c:v>
                </c:pt>
                <c:pt idx="224">
                  <c:v>208.06</c:v>
                </c:pt>
                <c:pt idx="225">
                  <c:v>208.25</c:v>
                </c:pt>
                <c:pt idx="226">
                  <c:v>207.73</c:v>
                </c:pt>
                <c:pt idx="227">
                  <c:v>207.43</c:v>
                </c:pt>
                <c:pt idx="228">
                  <c:v>206.5</c:v>
                </c:pt>
                <c:pt idx="229">
                  <c:v>205.36</c:v>
                </c:pt>
                <c:pt idx="230">
                  <c:v>204.26</c:v>
                </c:pt>
                <c:pt idx="231">
                  <c:v>206.12</c:v>
                </c:pt>
                <c:pt idx="232">
                  <c:v>206.38</c:v>
                </c:pt>
                <c:pt idx="233">
                  <c:v>203.18</c:v>
                </c:pt>
                <c:pt idx="234">
                  <c:v>202.44</c:v>
                </c:pt>
                <c:pt idx="235">
                  <c:v>204.37</c:v>
                </c:pt>
                <c:pt idx="236">
                  <c:v>206.69</c:v>
                </c:pt>
                <c:pt idx="237">
                  <c:v>204.91</c:v>
                </c:pt>
                <c:pt idx="238">
                  <c:v>203.28</c:v>
                </c:pt>
                <c:pt idx="239">
                  <c:v>205.22</c:v>
                </c:pt>
                <c:pt idx="240">
                  <c:v>204.96</c:v>
                </c:pt>
                <c:pt idx="241">
                  <c:v>206.14</c:v>
                </c:pt>
                <c:pt idx="242">
                  <c:v>206.7</c:v>
                </c:pt>
                <c:pt idx="243">
                  <c:v>205.62</c:v>
                </c:pt>
                <c:pt idx="244">
                  <c:v>204.54</c:v>
                </c:pt>
                <c:pt idx="245">
                  <c:v>204.87</c:v>
                </c:pt>
                <c:pt idx="246">
                  <c:v>204.59</c:v>
                </c:pt>
                <c:pt idx="247">
                  <c:v>202.68</c:v>
                </c:pt>
                <c:pt idx="248">
                  <c:v>205.41</c:v>
                </c:pt>
                <c:pt idx="249">
                  <c:v>205.56</c:v>
                </c:pt>
                <c:pt idx="250">
                  <c:v>203.75</c:v>
                </c:pt>
                <c:pt idx="251">
                  <c:v>204.66</c:v>
                </c:pt>
                <c:pt idx="252">
                  <c:v>204.59</c:v>
                </c:pt>
                <c:pt idx="253">
                  <c:v>202.86</c:v>
                </c:pt>
                <c:pt idx="254">
                  <c:v>202.75</c:v>
                </c:pt>
                <c:pt idx="255">
                  <c:v>202.91</c:v>
                </c:pt>
                <c:pt idx="256">
                  <c:v>200.92</c:v>
                </c:pt>
                <c:pt idx="257">
                  <c:v>201.11</c:v>
                </c:pt>
                <c:pt idx="258">
                  <c:v>200.24</c:v>
                </c:pt>
                <c:pt idx="259">
                  <c:v>202.05</c:v>
                </c:pt>
                <c:pt idx="260">
                  <c:v>202.64</c:v>
                </c:pt>
                <c:pt idx="261">
                  <c:v>200.62</c:v>
                </c:pt>
                <c:pt idx="262">
                  <c:v>199.85</c:v>
                </c:pt>
                <c:pt idx="263">
                  <c:v>201.41</c:v>
                </c:pt>
                <c:pt idx="264">
                  <c:v>204.38</c:v>
                </c:pt>
                <c:pt idx="265">
                  <c:v>205.61</c:v>
                </c:pt>
                <c:pt idx="266">
                  <c:v>205.11</c:v>
                </c:pt>
                <c:pt idx="267">
                  <c:v>203.75</c:v>
                </c:pt>
                <c:pt idx="268">
                  <c:v>201.4</c:v>
                </c:pt>
                <c:pt idx="269">
                  <c:v>201.75</c:v>
                </c:pt>
                <c:pt idx="270">
                  <c:v>200.66</c:v>
                </c:pt>
                <c:pt idx="271">
                  <c:v>199.42</c:v>
                </c:pt>
                <c:pt idx="272">
                  <c:v>200.02</c:v>
                </c:pt>
                <c:pt idx="273">
                  <c:v>199.24</c:v>
                </c:pt>
                <c:pt idx="274">
                  <c:v>199.76</c:v>
                </c:pt>
                <c:pt idx="275">
                  <c:v>202.31</c:v>
                </c:pt>
                <c:pt idx="276">
                  <c:v>201.87</c:v>
                </c:pt>
                <c:pt idx="277">
                  <c:v>204.55</c:v>
                </c:pt>
                <c:pt idx="278">
                  <c:v>203.78</c:v>
                </c:pt>
                <c:pt idx="279">
                  <c:v>204.78</c:v>
                </c:pt>
                <c:pt idx="280">
                  <c:v>205.4</c:v>
                </c:pt>
                <c:pt idx="281">
                  <c:v>205.28</c:v>
                </c:pt>
                <c:pt idx="282">
                  <c:v>205.33</c:v>
                </c:pt>
                <c:pt idx="283">
                  <c:v>205.89</c:v>
                </c:pt>
                <c:pt idx="284">
                  <c:v>205.44</c:v>
                </c:pt>
                <c:pt idx="285">
                  <c:v>205.17</c:v>
                </c:pt>
                <c:pt idx="286">
                  <c:v>203.46</c:v>
                </c:pt>
                <c:pt idx="287">
                  <c:v>203.96</c:v>
                </c:pt>
                <c:pt idx="288">
                  <c:v>204.06</c:v>
                </c:pt>
                <c:pt idx="289">
                  <c:v>203.82</c:v>
                </c:pt>
                <c:pt idx="290">
                  <c:v>203.49</c:v>
                </c:pt>
                <c:pt idx="291">
                  <c:v>201.74</c:v>
                </c:pt>
                <c:pt idx="292">
                  <c:v>200.63</c:v>
                </c:pt>
                <c:pt idx="293">
                  <c:v>199.51</c:v>
                </c:pt>
                <c:pt idx="294">
                  <c:v>198.99</c:v>
                </c:pt>
                <c:pt idx="295">
                  <c:v>199.75</c:v>
                </c:pt>
                <c:pt idx="296">
                  <c:v>199.6</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CalculationsAndCharts!$B$33:$B$329</c:f>
              <c:numCache>
                <c:formatCode>ddd\ mm/dd/yyyy;@</c:formatCode>
                <c:ptCount val="297"/>
                <c:pt idx="0">
                  <c:v>42471</c:v>
                </c:pt>
                <c:pt idx="1">
                  <c:v>42468</c:v>
                </c:pt>
                <c:pt idx="2">
                  <c:v>42467</c:v>
                </c:pt>
                <c:pt idx="3">
                  <c:v>42466</c:v>
                </c:pt>
                <c:pt idx="4">
                  <c:v>42465</c:v>
                </c:pt>
                <c:pt idx="5">
                  <c:v>42464</c:v>
                </c:pt>
                <c:pt idx="6">
                  <c:v>42461</c:v>
                </c:pt>
                <c:pt idx="7">
                  <c:v>42460</c:v>
                </c:pt>
                <c:pt idx="8">
                  <c:v>42459</c:v>
                </c:pt>
                <c:pt idx="9">
                  <c:v>42458</c:v>
                </c:pt>
                <c:pt idx="10">
                  <c:v>42457</c:v>
                </c:pt>
                <c:pt idx="11">
                  <c:v>42453</c:v>
                </c:pt>
                <c:pt idx="12">
                  <c:v>42452</c:v>
                </c:pt>
                <c:pt idx="13">
                  <c:v>42451</c:v>
                </c:pt>
                <c:pt idx="14">
                  <c:v>42450</c:v>
                </c:pt>
                <c:pt idx="15">
                  <c:v>42447</c:v>
                </c:pt>
                <c:pt idx="16">
                  <c:v>42446</c:v>
                </c:pt>
                <c:pt idx="17">
                  <c:v>42445</c:v>
                </c:pt>
                <c:pt idx="18">
                  <c:v>42444</c:v>
                </c:pt>
                <c:pt idx="19">
                  <c:v>42443</c:v>
                </c:pt>
                <c:pt idx="20">
                  <c:v>42440</c:v>
                </c:pt>
                <c:pt idx="21">
                  <c:v>42439</c:v>
                </c:pt>
                <c:pt idx="22">
                  <c:v>42438</c:v>
                </c:pt>
                <c:pt idx="23">
                  <c:v>42437</c:v>
                </c:pt>
                <c:pt idx="24">
                  <c:v>42436</c:v>
                </c:pt>
                <c:pt idx="25">
                  <c:v>42433</c:v>
                </c:pt>
                <c:pt idx="26">
                  <c:v>42432</c:v>
                </c:pt>
                <c:pt idx="27">
                  <c:v>42431</c:v>
                </c:pt>
                <c:pt idx="28">
                  <c:v>42430</c:v>
                </c:pt>
                <c:pt idx="29">
                  <c:v>42429</c:v>
                </c:pt>
                <c:pt idx="30">
                  <c:v>42426</c:v>
                </c:pt>
                <c:pt idx="31">
                  <c:v>42425</c:v>
                </c:pt>
                <c:pt idx="32">
                  <c:v>42424</c:v>
                </c:pt>
                <c:pt idx="33">
                  <c:v>42423</c:v>
                </c:pt>
                <c:pt idx="34">
                  <c:v>42422</c:v>
                </c:pt>
                <c:pt idx="35">
                  <c:v>42419</c:v>
                </c:pt>
                <c:pt idx="36">
                  <c:v>42418</c:v>
                </c:pt>
                <c:pt idx="37">
                  <c:v>42417</c:v>
                </c:pt>
                <c:pt idx="38">
                  <c:v>42416</c:v>
                </c:pt>
                <c:pt idx="39">
                  <c:v>42412</c:v>
                </c:pt>
                <c:pt idx="40">
                  <c:v>42411</c:v>
                </c:pt>
                <c:pt idx="41">
                  <c:v>42410</c:v>
                </c:pt>
                <c:pt idx="42">
                  <c:v>42409</c:v>
                </c:pt>
                <c:pt idx="43">
                  <c:v>42408</c:v>
                </c:pt>
                <c:pt idx="44">
                  <c:v>42405</c:v>
                </c:pt>
                <c:pt idx="45">
                  <c:v>42404</c:v>
                </c:pt>
                <c:pt idx="46">
                  <c:v>42403</c:v>
                </c:pt>
                <c:pt idx="47">
                  <c:v>42402</c:v>
                </c:pt>
                <c:pt idx="48">
                  <c:v>42401</c:v>
                </c:pt>
                <c:pt idx="49">
                  <c:v>42398</c:v>
                </c:pt>
                <c:pt idx="50">
                  <c:v>42397</c:v>
                </c:pt>
                <c:pt idx="51">
                  <c:v>42396</c:v>
                </c:pt>
                <c:pt idx="52">
                  <c:v>42395</c:v>
                </c:pt>
                <c:pt idx="53">
                  <c:v>42394</c:v>
                </c:pt>
                <c:pt idx="54">
                  <c:v>42391</c:v>
                </c:pt>
                <c:pt idx="55">
                  <c:v>42390</c:v>
                </c:pt>
                <c:pt idx="56">
                  <c:v>42389</c:v>
                </c:pt>
                <c:pt idx="57">
                  <c:v>42388</c:v>
                </c:pt>
                <c:pt idx="58">
                  <c:v>42384</c:v>
                </c:pt>
                <c:pt idx="59">
                  <c:v>42383</c:v>
                </c:pt>
                <c:pt idx="60">
                  <c:v>42382</c:v>
                </c:pt>
                <c:pt idx="61">
                  <c:v>42381</c:v>
                </c:pt>
                <c:pt idx="62">
                  <c:v>42380</c:v>
                </c:pt>
                <c:pt idx="63">
                  <c:v>42377</c:v>
                </c:pt>
                <c:pt idx="64">
                  <c:v>42376</c:v>
                </c:pt>
                <c:pt idx="65">
                  <c:v>42375</c:v>
                </c:pt>
                <c:pt idx="66">
                  <c:v>42374</c:v>
                </c:pt>
                <c:pt idx="67">
                  <c:v>42373</c:v>
                </c:pt>
                <c:pt idx="68">
                  <c:v>42369</c:v>
                </c:pt>
                <c:pt idx="69">
                  <c:v>42368</c:v>
                </c:pt>
                <c:pt idx="70">
                  <c:v>42367</c:v>
                </c:pt>
                <c:pt idx="71">
                  <c:v>42366</c:v>
                </c:pt>
                <c:pt idx="72">
                  <c:v>42362</c:v>
                </c:pt>
                <c:pt idx="73">
                  <c:v>42361</c:v>
                </c:pt>
                <c:pt idx="74">
                  <c:v>42360</c:v>
                </c:pt>
                <c:pt idx="75">
                  <c:v>42359</c:v>
                </c:pt>
                <c:pt idx="76">
                  <c:v>42356</c:v>
                </c:pt>
                <c:pt idx="77">
                  <c:v>42355</c:v>
                </c:pt>
                <c:pt idx="78">
                  <c:v>42354</c:v>
                </c:pt>
                <c:pt idx="79">
                  <c:v>42353</c:v>
                </c:pt>
                <c:pt idx="80">
                  <c:v>42352</c:v>
                </c:pt>
                <c:pt idx="81">
                  <c:v>42349</c:v>
                </c:pt>
                <c:pt idx="82">
                  <c:v>42348</c:v>
                </c:pt>
                <c:pt idx="83">
                  <c:v>42347</c:v>
                </c:pt>
                <c:pt idx="84">
                  <c:v>42346</c:v>
                </c:pt>
                <c:pt idx="85">
                  <c:v>42345</c:v>
                </c:pt>
                <c:pt idx="86">
                  <c:v>42342</c:v>
                </c:pt>
                <c:pt idx="87">
                  <c:v>42341</c:v>
                </c:pt>
                <c:pt idx="88">
                  <c:v>42340</c:v>
                </c:pt>
                <c:pt idx="89">
                  <c:v>42339</c:v>
                </c:pt>
                <c:pt idx="90">
                  <c:v>42338</c:v>
                </c:pt>
                <c:pt idx="91">
                  <c:v>42335</c:v>
                </c:pt>
                <c:pt idx="92">
                  <c:v>42333</c:v>
                </c:pt>
                <c:pt idx="93">
                  <c:v>42332</c:v>
                </c:pt>
                <c:pt idx="94">
                  <c:v>42331</c:v>
                </c:pt>
                <c:pt idx="95">
                  <c:v>42328</c:v>
                </c:pt>
                <c:pt idx="96">
                  <c:v>42327</c:v>
                </c:pt>
                <c:pt idx="97">
                  <c:v>42326</c:v>
                </c:pt>
                <c:pt idx="98">
                  <c:v>42325</c:v>
                </c:pt>
                <c:pt idx="99">
                  <c:v>42324</c:v>
                </c:pt>
                <c:pt idx="100">
                  <c:v>42321</c:v>
                </c:pt>
                <c:pt idx="101">
                  <c:v>42320</c:v>
                </c:pt>
                <c:pt idx="102">
                  <c:v>42319</c:v>
                </c:pt>
                <c:pt idx="103">
                  <c:v>42318</c:v>
                </c:pt>
                <c:pt idx="104">
                  <c:v>42317</c:v>
                </c:pt>
                <c:pt idx="105">
                  <c:v>42314</c:v>
                </c:pt>
                <c:pt idx="106">
                  <c:v>42313</c:v>
                </c:pt>
                <c:pt idx="107">
                  <c:v>42312</c:v>
                </c:pt>
                <c:pt idx="108">
                  <c:v>42311</c:v>
                </c:pt>
                <c:pt idx="109">
                  <c:v>42310</c:v>
                </c:pt>
                <c:pt idx="110">
                  <c:v>42307</c:v>
                </c:pt>
                <c:pt idx="111">
                  <c:v>42306</c:v>
                </c:pt>
                <c:pt idx="112">
                  <c:v>42305</c:v>
                </c:pt>
                <c:pt idx="113">
                  <c:v>42304</c:v>
                </c:pt>
                <c:pt idx="114">
                  <c:v>42303</c:v>
                </c:pt>
                <c:pt idx="115">
                  <c:v>42300</c:v>
                </c:pt>
                <c:pt idx="116">
                  <c:v>42299</c:v>
                </c:pt>
                <c:pt idx="117">
                  <c:v>42298</c:v>
                </c:pt>
                <c:pt idx="118">
                  <c:v>42297</c:v>
                </c:pt>
                <c:pt idx="119">
                  <c:v>42296</c:v>
                </c:pt>
                <c:pt idx="120">
                  <c:v>42293</c:v>
                </c:pt>
                <c:pt idx="121">
                  <c:v>42292</c:v>
                </c:pt>
                <c:pt idx="122">
                  <c:v>42291</c:v>
                </c:pt>
                <c:pt idx="123">
                  <c:v>42290</c:v>
                </c:pt>
                <c:pt idx="124">
                  <c:v>42289</c:v>
                </c:pt>
                <c:pt idx="125">
                  <c:v>42286</c:v>
                </c:pt>
                <c:pt idx="126">
                  <c:v>42285</c:v>
                </c:pt>
                <c:pt idx="127">
                  <c:v>42284</c:v>
                </c:pt>
                <c:pt idx="128">
                  <c:v>42283</c:v>
                </c:pt>
                <c:pt idx="129">
                  <c:v>42282</c:v>
                </c:pt>
                <c:pt idx="130">
                  <c:v>42279</c:v>
                </c:pt>
                <c:pt idx="131">
                  <c:v>42278</c:v>
                </c:pt>
                <c:pt idx="132">
                  <c:v>42277</c:v>
                </c:pt>
                <c:pt idx="133">
                  <c:v>42276</c:v>
                </c:pt>
                <c:pt idx="134">
                  <c:v>42275</c:v>
                </c:pt>
                <c:pt idx="135">
                  <c:v>42272</c:v>
                </c:pt>
                <c:pt idx="136">
                  <c:v>42271</c:v>
                </c:pt>
                <c:pt idx="137">
                  <c:v>42270</c:v>
                </c:pt>
                <c:pt idx="138">
                  <c:v>42269</c:v>
                </c:pt>
                <c:pt idx="139">
                  <c:v>42268</c:v>
                </c:pt>
                <c:pt idx="140">
                  <c:v>42265</c:v>
                </c:pt>
                <c:pt idx="141">
                  <c:v>42264</c:v>
                </c:pt>
                <c:pt idx="142">
                  <c:v>42263</c:v>
                </c:pt>
                <c:pt idx="143">
                  <c:v>42262</c:v>
                </c:pt>
                <c:pt idx="144">
                  <c:v>42261</c:v>
                </c:pt>
                <c:pt idx="145">
                  <c:v>42258</c:v>
                </c:pt>
                <c:pt idx="146">
                  <c:v>42257</c:v>
                </c:pt>
                <c:pt idx="147">
                  <c:v>42256</c:v>
                </c:pt>
                <c:pt idx="148">
                  <c:v>42255</c:v>
                </c:pt>
                <c:pt idx="149">
                  <c:v>42251</c:v>
                </c:pt>
                <c:pt idx="150">
                  <c:v>42250</c:v>
                </c:pt>
                <c:pt idx="151">
                  <c:v>42249</c:v>
                </c:pt>
                <c:pt idx="152">
                  <c:v>42248</c:v>
                </c:pt>
                <c:pt idx="153">
                  <c:v>42247</c:v>
                </c:pt>
                <c:pt idx="154">
                  <c:v>42244</c:v>
                </c:pt>
                <c:pt idx="155">
                  <c:v>42243</c:v>
                </c:pt>
                <c:pt idx="156">
                  <c:v>42242</c:v>
                </c:pt>
                <c:pt idx="157">
                  <c:v>42241</c:v>
                </c:pt>
                <c:pt idx="158">
                  <c:v>42240</c:v>
                </c:pt>
                <c:pt idx="159">
                  <c:v>42237</c:v>
                </c:pt>
                <c:pt idx="160">
                  <c:v>42236</c:v>
                </c:pt>
                <c:pt idx="161">
                  <c:v>42235</c:v>
                </c:pt>
                <c:pt idx="162">
                  <c:v>42234</c:v>
                </c:pt>
                <c:pt idx="163">
                  <c:v>42233</c:v>
                </c:pt>
                <c:pt idx="164">
                  <c:v>42230</c:v>
                </c:pt>
                <c:pt idx="165">
                  <c:v>42229</c:v>
                </c:pt>
                <c:pt idx="166">
                  <c:v>42228</c:v>
                </c:pt>
                <c:pt idx="167">
                  <c:v>42227</c:v>
                </c:pt>
                <c:pt idx="168">
                  <c:v>42226</c:v>
                </c:pt>
                <c:pt idx="169">
                  <c:v>42223</c:v>
                </c:pt>
                <c:pt idx="170">
                  <c:v>42222</c:v>
                </c:pt>
                <c:pt idx="171">
                  <c:v>42221</c:v>
                </c:pt>
                <c:pt idx="172">
                  <c:v>42220</c:v>
                </c:pt>
                <c:pt idx="173">
                  <c:v>42219</c:v>
                </c:pt>
                <c:pt idx="174">
                  <c:v>42216</c:v>
                </c:pt>
                <c:pt idx="175">
                  <c:v>42215</c:v>
                </c:pt>
                <c:pt idx="176">
                  <c:v>42214</c:v>
                </c:pt>
                <c:pt idx="177">
                  <c:v>42213</c:v>
                </c:pt>
                <c:pt idx="178">
                  <c:v>42212</c:v>
                </c:pt>
                <c:pt idx="179">
                  <c:v>42209</c:v>
                </c:pt>
                <c:pt idx="180">
                  <c:v>42208</c:v>
                </c:pt>
                <c:pt idx="181">
                  <c:v>42207</c:v>
                </c:pt>
                <c:pt idx="182">
                  <c:v>42206</c:v>
                </c:pt>
                <c:pt idx="183">
                  <c:v>42205</c:v>
                </c:pt>
                <c:pt idx="184">
                  <c:v>42202</c:v>
                </c:pt>
                <c:pt idx="185">
                  <c:v>42201</c:v>
                </c:pt>
                <c:pt idx="186">
                  <c:v>42200</c:v>
                </c:pt>
                <c:pt idx="187">
                  <c:v>42199</c:v>
                </c:pt>
                <c:pt idx="188">
                  <c:v>42198</c:v>
                </c:pt>
                <c:pt idx="189">
                  <c:v>42195</c:v>
                </c:pt>
                <c:pt idx="190">
                  <c:v>42194</c:v>
                </c:pt>
                <c:pt idx="191">
                  <c:v>42193</c:v>
                </c:pt>
                <c:pt idx="192">
                  <c:v>42192</c:v>
                </c:pt>
                <c:pt idx="193">
                  <c:v>42191</c:v>
                </c:pt>
                <c:pt idx="194">
                  <c:v>42187</c:v>
                </c:pt>
                <c:pt idx="195">
                  <c:v>42186</c:v>
                </c:pt>
                <c:pt idx="196">
                  <c:v>42185</c:v>
                </c:pt>
                <c:pt idx="197">
                  <c:v>42184</c:v>
                </c:pt>
                <c:pt idx="198">
                  <c:v>42181</c:v>
                </c:pt>
                <c:pt idx="199">
                  <c:v>42180</c:v>
                </c:pt>
                <c:pt idx="200">
                  <c:v>42179</c:v>
                </c:pt>
                <c:pt idx="201">
                  <c:v>42178</c:v>
                </c:pt>
                <c:pt idx="202">
                  <c:v>42177</c:v>
                </c:pt>
                <c:pt idx="203">
                  <c:v>42174</c:v>
                </c:pt>
                <c:pt idx="204">
                  <c:v>42173</c:v>
                </c:pt>
                <c:pt idx="205">
                  <c:v>42172</c:v>
                </c:pt>
                <c:pt idx="206">
                  <c:v>42171</c:v>
                </c:pt>
                <c:pt idx="207">
                  <c:v>42170</c:v>
                </c:pt>
                <c:pt idx="208">
                  <c:v>42167</c:v>
                </c:pt>
                <c:pt idx="209">
                  <c:v>42166</c:v>
                </c:pt>
                <c:pt idx="210">
                  <c:v>42165</c:v>
                </c:pt>
                <c:pt idx="211">
                  <c:v>42164</c:v>
                </c:pt>
                <c:pt idx="212">
                  <c:v>42163</c:v>
                </c:pt>
                <c:pt idx="213">
                  <c:v>42160</c:v>
                </c:pt>
                <c:pt idx="214">
                  <c:v>42159</c:v>
                </c:pt>
                <c:pt idx="215">
                  <c:v>42158</c:v>
                </c:pt>
                <c:pt idx="216">
                  <c:v>42157</c:v>
                </c:pt>
                <c:pt idx="217">
                  <c:v>42156</c:v>
                </c:pt>
                <c:pt idx="218">
                  <c:v>42153</c:v>
                </c:pt>
                <c:pt idx="219">
                  <c:v>42152</c:v>
                </c:pt>
                <c:pt idx="220">
                  <c:v>42151</c:v>
                </c:pt>
                <c:pt idx="221">
                  <c:v>42150</c:v>
                </c:pt>
                <c:pt idx="222">
                  <c:v>42146</c:v>
                </c:pt>
                <c:pt idx="223">
                  <c:v>42145</c:v>
                </c:pt>
                <c:pt idx="224">
                  <c:v>42144</c:v>
                </c:pt>
                <c:pt idx="225">
                  <c:v>42143</c:v>
                </c:pt>
                <c:pt idx="226">
                  <c:v>42142</c:v>
                </c:pt>
                <c:pt idx="227">
                  <c:v>42139</c:v>
                </c:pt>
                <c:pt idx="228">
                  <c:v>42138</c:v>
                </c:pt>
                <c:pt idx="229">
                  <c:v>42137</c:v>
                </c:pt>
                <c:pt idx="230">
                  <c:v>42136</c:v>
                </c:pt>
                <c:pt idx="231">
                  <c:v>42135</c:v>
                </c:pt>
                <c:pt idx="232">
                  <c:v>42132</c:v>
                </c:pt>
                <c:pt idx="233">
                  <c:v>42131</c:v>
                </c:pt>
                <c:pt idx="234">
                  <c:v>42130</c:v>
                </c:pt>
                <c:pt idx="235">
                  <c:v>42129</c:v>
                </c:pt>
                <c:pt idx="236">
                  <c:v>42128</c:v>
                </c:pt>
                <c:pt idx="237">
                  <c:v>42125</c:v>
                </c:pt>
                <c:pt idx="238">
                  <c:v>42124</c:v>
                </c:pt>
                <c:pt idx="239">
                  <c:v>42123</c:v>
                </c:pt>
                <c:pt idx="240">
                  <c:v>42122</c:v>
                </c:pt>
                <c:pt idx="241">
                  <c:v>42121</c:v>
                </c:pt>
                <c:pt idx="242">
                  <c:v>42118</c:v>
                </c:pt>
                <c:pt idx="243">
                  <c:v>42117</c:v>
                </c:pt>
                <c:pt idx="244">
                  <c:v>42116</c:v>
                </c:pt>
                <c:pt idx="245">
                  <c:v>42115</c:v>
                </c:pt>
                <c:pt idx="246">
                  <c:v>42114</c:v>
                </c:pt>
                <c:pt idx="247">
                  <c:v>42111</c:v>
                </c:pt>
                <c:pt idx="248">
                  <c:v>42110</c:v>
                </c:pt>
                <c:pt idx="249">
                  <c:v>42109</c:v>
                </c:pt>
                <c:pt idx="250">
                  <c:v>42108</c:v>
                </c:pt>
                <c:pt idx="251">
                  <c:v>42107</c:v>
                </c:pt>
                <c:pt idx="252">
                  <c:v>42104</c:v>
                </c:pt>
                <c:pt idx="253">
                  <c:v>42103</c:v>
                </c:pt>
                <c:pt idx="254">
                  <c:v>42102</c:v>
                </c:pt>
                <c:pt idx="255">
                  <c:v>42101</c:v>
                </c:pt>
                <c:pt idx="256">
                  <c:v>42100</c:v>
                </c:pt>
                <c:pt idx="257">
                  <c:v>42096</c:v>
                </c:pt>
                <c:pt idx="258">
                  <c:v>42095</c:v>
                </c:pt>
                <c:pt idx="259">
                  <c:v>42094</c:v>
                </c:pt>
                <c:pt idx="260">
                  <c:v>42093</c:v>
                </c:pt>
                <c:pt idx="261">
                  <c:v>42090</c:v>
                </c:pt>
                <c:pt idx="262">
                  <c:v>42089</c:v>
                </c:pt>
                <c:pt idx="263">
                  <c:v>42088</c:v>
                </c:pt>
                <c:pt idx="264">
                  <c:v>42087</c:v>
                </c:pt>
                <c:pt idx="265">
                  <c:v>42086</c:v>
                </c:pt>
                <c:pt idx="266">
                  <c:v>42083</c:v>
                </c:pt>
                <c:pt idx="267">
                  <c:v>42082</c:v>
                </c:pt>
                <c:pt idx="268">
                  <c:v>42081</c:v>
                </c:pt>
                <c:pt idx="269">
                  <c:v>42080</c:v>
                </c:pt>
                <c:pt idx="270">
                  <c:v>42079</c:v>
                </c:pt>
                <c:pt idx="271">
                  <c:v>42076</c:v>
                </c:pt>
                <c:pt idx="272">
                  <c:v>42075</c:v>
                </c:pt>
                <c:pt idx="273">
                  <c:v>42074</c:v>
                </c:pt>
                <c:pt idx="274">
                  <c:v>42073</c:v>
                </c:pt>
                <c:pt idx="275">
                  <c:v>42072</c:v>
                </c:pt>
                <c:pt idx="276">
                  <c:v>42069</c:v>
                </c:pt>
                <c:pt idx="277">
                  <c:v>42068</c:v>
                </c:pt>
                <c:pt idx="278">
                  <c:v>42067</c:v>
                </c:pt>
                <c:pt idx="279">
                  <c:v>42066</c:v>
                </c:pt>
                <c:pt idx="280">
                  <c:v>42065</c:v>
                </c:pt>
                <c:pt idx="281">
                  <c:v>42062</c:v>
                </c:pt>
                <c:pt idx="282">
                  <c:v>42061</c:v>
                </c:pt>
                <c:pt idx="283">
                  <c:v>42060</c:v>
                </c:pt>
                <c:pt idx="284">
                  <c:v>42059</c:v>
                </c:pt>
                <c:pt idx="285">
                  <c:v>42058</c:v>
                </c:pt>
                <c:pt idx="286">
                  <c:v>42055</c:v>
                </c:pt>
                <c:pt idx="287">
                  <c:v>42054</c:v>
                </c:pt>
                <c:pt idx="288">
                  <c:v>42053</c:v>
                </c:pt>
                <c:pt idx="289">
                  <c:v>42052</c:v>
                </c:pt>
                <c:pt idx="290">
                  <c:v>42048</c:v>
                </c:pt>
                <c:pt idx="291">
                  <c:v>42047</c:v>
                </c:pt>
                <c:pt idx="292">
                  <c:v>42046</c:v>
                </c:pt>
                <c:pt idx="293">
                  <c:v>42045</c:v>
                </c:pt>
                <c:pt idx="294">
                  <c:v>42044</c:v>
                </c:pt>
                <c:pt idx="295">
                  <c:v>42041</c:v>
                </c:pt>
                <c:pt idx="296">
                  <c:v>42040</c:v>
                </c:pt>
              </c:numCache>
            </c:numRef>
          </c:cat>
          <c:val>
            <c:numRef>
              <c:f>CalculationsAndCharts!$G$33:$G$329</c:f>
              <c:numCache>
                <c:formatCode>#,##0.00</c:formatCode>
                <c:ptCount val="297"/>
                <c:pt idx="0">
                  <c:v>204.02</c:v>
                </c:pt>
                <c:pt idx="1">
                  <c:v>204.5</c:v>
                </c:pt>
                <c:pt idx="2">
                  <c:v>203.95</c:v>
                </c:pt>
                <c:pt idx="3">
                  <c:v>206.42</c:v>
                </c:pt>
                <c:pt idx="4">
                  <c:v>204.19</c:v>
                </c:pt>
                <c:pt idx="5">
                  <c:v>206.25</c:v>
                </c:pt>
                <c:pt idx="6">
                  <c:v>206.92</c:v>
                </c:pt>
                <c:pt idx="7">
                  <c:v>205.52</c:v>
                </c:pt>
                <c:pt idx="8">
                  <c:v>206.02</c:v>
                </c:pt>
                <c:pt idx="9">
                  <c:v>205.12</c:v>
                </c:pt>
                <c:pt idx="10">
                  <c:v>203.24</c:v>
                </c:pt>
                <c:pt idx="11">
                  <c:v>203.12</c:v>
                </c:pt>
                <c:pt idx="12">
                  <c:v>203.21</c:v>
                </c:pt>
                <c:pt idx="13">
                  <c:v>204.56</c:v>
                </c:pt>
                <c:pt idx="14">
                  <c:v>204.67</c:v>
                </c:pt>
                <c:pt idx="15">
                  <c:v>204.38</c:v>
                </c:pt>
                <c:pt idx="16">
                  <c:v>203.58</c:v>
                </c:pt>
                <c:pt idx="17">
                  <c:v>202.3</c:v>
                </c:pt>
                <c:pt idx="18">
                  <c:v>201.13</c:v>
                </c:pt>
                <c:pt idx="19">
                  <c:v>201.46</c:v>
                </c:pt>
                <c:pt idx="20">
                  <c:v>201.72</c:v>
                </c:pt>
                <c:pt idx="21">
                  <c:v>198.52</c:v>
                </c:pt>
                <c:pt idx="22">
                  <c:v>198.36</c:v>
                </c:pt>
                <c:pt idx="23">
                  <c:v>197.38</c:v>
                </c:pt>
                <c:pt idx="24">
                  <c:v>199.56</c:v>
                </c:pt>
                <c:pt idx="25">
                  <c:v>199.4</c:v>
                </c:pt>
                <c:pt idx="26">
                  <c:v>198.75</c:v>
                </c:pt>
                <c:pt idx="27">
                  <c:v>197.98</c:v>
                </c:pt>
                <c:pt idx="28">
                  <c:v>197.09</c:v>
                </c:pt>
                <c:pt idx="29">
                  <c:v>192.57</c:v>
                </c:pt>
                <c:pt idx="30">
                  <c:v>194.09</c:v>
                </c:pt>
                <c:pt idx="31">
                  <c:v>194.54</c:v>
                </c:pt>
                <c:pt idx="32">
                  <c:v>192.21</c:v>
                </c:pt>
                <c:pt idx="33">
                  <c:v>191.33</c:v>
                </c:pt>
                <c:pt idx="34">
                  <c:v>193.78</c:v>
                </c:pt>
                <c:pt idx="35">
                  <c:v>191.01</c:v>
                </c:pt>
                <c:pt idx="36">
                  <c:v>191.1</c:v>
                </c:pt>
                <c:pt idx="37">
                  <c:v>191.89</c:v>
                </c:pt>
                <c:pt idx="38">
                  <c:v>188.81</c:v>
                </c:pt>
                <c:pt idx="39">
                  <c:v>185.67</c:v>
                </c:pt>
                <c:pt idx="40">
                  <c:v>181.92</c:v>
                </c:pt>
                <c:pt idx="41">
                  <c:v>184.32</c:v>
                </c:pt>
                <c:pt idx="42">
                  <c:v>184.48</c:v>
                </c:pt>
                <c:pt idx="43">
                  <c:v>184.47</c:v>
                </c:pt>
                <c:pt idx="44">
                  <c:v>186.99</c:v>
                </c:pt>
                <c:pt idx="45">
                  <c:v>190.62</c:v>
                </c:pt>
                <c:pt idx="46">
                  <c:v>190.32</c:v>
                </c:pt>
                <c:pt idx="47">
                  <c:v>189.18</c:v>
                </c:pt>
                <c:pt idx="48">
                  <c:v>192.66</c:v>
                </c:pt>
                <c:pt idx="49">
                  <c:v>192.73</c:v>
                </c:pt>
                <c:pt idx="50">
                  <c:v>188.14</c:v>
                </c:pt>
                <c:pt idx="51">
                  <c:v>187.16</c:v>
                </c:pt>
                <c:pt idx="52">
                  <c:v>189.22</c:v>
                </c:pt>
                <c:pt idx="53">
                  <c:v>186.68</c:v>
                </c:pt>
                <c:pt idx="54">
                  <c:v>189.54</c:v>
                </c:pt>
                <c:pt idx="55">
                  <c:v>185.73</c:v>
                </c:pt>
                <c:pt idx="56">
                  <c:v>184.7</c:v>
                </c:pt>
                <c:pt idx="57">
                  <c:v>187.1</c:v>
                </c:pt>
                <c:pt idx="58">
                  <c:v>186.85</c:v>
                </c:pt>
                <c:pt idx="59">
                  <c:v>190.95</c:v>
                </c:pt>
                <c:pt idx="60">
                  <c:v>187.86</c:v>
                </c:pt>
                <c:pt idx="61">
                  <c:v>192.67</c:v>
                </c:pt>
                <c:pt idx="62">
                  <c:v>191.12</c:v>
                </c:pt>
                <c:pt idx="63">
                  <c:v>190.94</c:v>
                </c:pt>
                <c:pt idx="64">
                  <c:v>193.05</c:v>
                </c:pt>
                <c:pt idx="65">
                  <c:v>197.8</c:v>
                </c:pt>
                <c:pt idx="66">
                  <c:v>200.33</c:v>
                </c:pt>
                <c:pt idx="67">
                  <c:v>199.99</c:v>
                </c:pt>
                <c:pt idx="68">
                  <c:v>202.82</c:v>
                </c:pt>
                <c:pt idx="69">
                  <c:v>204.87</c:v>
                </c:pt>
                <c:pt idx="70">
                  <c:v>206.34</c:v>
                </c:pt>
                <c:pt idx="71">
                  <c:v>204.16</c:v>
                </c:pt>
                <c:pt idx="72">
                  <c:v>204.62</c:v>
                </c:pt>
                <c:pt idx="73">
                  <c:v>204.96</c:v>
                </c:pt>
                <c:pt idx="74">
                  <c:v>202.46</c:v>
                </c:pt>
                <c:pt idx="75">
                  <c:v>200.64</c:v>
                </c:pt>
                <c:pt idx="76">
                  <c:v>198.99</c:v>
                </c:pt>
                <c:pt idx="77">
                  <c:v>202.6</c:v>
                </c:pt>
                <c:pt idx="78">
                  <c:v>205.74</c:v>
                </c:pt>
                <c:pt idx="79">
                  <c:v>202.77</c:v>
                </c:pt>
                <c:pt idx="80">
                  <c:v>200.66</c:v>
                </c:pt>
                <c:pt idx="81">
                  <c:v>199.66</c:v>
                </c:pt>
                <c:pt idx="82">
                  <c:v>203.6</c:v>
                </c:pt>
                <c:pt idx="83">
                  <c:v>203.08</c:v>
                </c:pt>
                <c:pt idx="84">
                  <c:v>204.67</c:v>
                </c:pt>
                <c:pt idx="85">
                  <c:v>206.05</c:v>
                </c:pt>
                <c:pt idx="86">
                  <c:v>207.31</c:v>
                </c:pt>
                <c:pt idx="87">
                  <c:v>203.34</c:v>
                </c:pt>
                <c:pt idx="88">
                  <c:v>206.23</c:v>
                </c:pt>
                <c:pt idx="89">
                  <c:v>208.36</c:v>
                </c:pt>
                <c:pt idx="90">
                  <c:v>206.39</c:v>
                </c:pt>
                <c:pt idx="91">
                  <c:v>207.25</c:v>
                </c:pt>
                <c:pt idx="92">
                  <c:v>207.01</c:v>
                </c:pt>
                <c:pt idx="93">
                  <c:v>207.04</c:v>
                </c:pt>
                <c:pt idx="94">
                  <c:v>206.77</c:v>
                </c:pt>
                <c:pt idx="95">
                  <c:v>207</c:v>
                </c:pt>
                <c:pt idx="96">
                  <c:v>206.25</c:v>
                </c:pt>
                <c:pt idx="97">
                  <c:v>206.43</c:v>
                </c:pt>
                <c:pt idx="98">
                  <c:v>203.21</c:v>
                </c:pt>
                <c:pt idx="99">
                  <c:v>203.35</c:v>
                </c:pt>
                <c:pt idx="100">
                  <c:v>200.31</c:v>
                </c:pt>
                <c:pt idx="101">
                  <c:v>202.58</c:v>
                </c:pt>
                <c:pt idx="102">
                  <c:v>205.45</c:v>
                </c:pt>
                <c:pt idx="103">
                  <c:v>206.26</c:v>
                </c:pt>
                <c:pt idx="104">
                  <c:v>205.79</c:v>
                </c:pt>
                <c:pt idx="105">
                  <c:v>207.73</c:v>
                </c:pt>
                <c:pt idx="106">
                  <c:v>207.83</c:v>
                </c:pt>
                <c:pt idx="107">
                  <c:v>208.04</c:v>
                </c:pt>
                <c:pt idx="108">
                  <c:v>208.68</c:v>
                </c:pt>
                <c:pt idx="109">
                  <c:v>208.07</c:v>
                </c:pt>
                <c:pt idx="110">
                  <c:v>205.64</c:v>
                </c:pt>
                <c:pt idx="111">
                  <c:v>206.53</c:v>
                </c:pt>
                <c:pt idx="112">
                  <c:v>206.65</c:v>
                </c:pt>
                <c:pt idx="113">
                  <c:v>204.32</c:v>
                </c:pt>
                <c:pt idx="114">
                  <c:v>204.72</c:v>
                </c:pt>
                <c:pt idx="115">
                  <c:v>205.22</c:v>
                </c:pt>
                <c:pt idx="116">
                  <c:v>203</c:v>
                </c:pt>
                <c:pt idx="117">
                  <c:v>199.63</c:v>
                </c:pt>
                <c:pt idx="118">
                  <c:v>200.87</c:v>
                </c:pt>
                <c:pt idx="119">
                  <c:v>201.13</c:v>
                </c:pt>
                <c:pt idx="120">
                  <c:v>201.03</c:v>
                </c:pt>
                <c:pt idx="121">
                  <c:v>200.12</c:v>
                </c:pt>
                <c:pt idx="122">
                  <c:v>197.09</c:v>
                </c:pt>
                <c:pt idx="123">
                  <c:v>198.04</c:v>
                </c:pt>
                <c:pt idx="124">
                  <c:v>199.3</c:v>
                </c:pt>
                <c:pt idx="125">
                  <c:v>199.11</c:v>
                </c:pt>
                <c:pt idx="126">
                  <c:v>198.99</c:v>
                </c:pt>
                <c:pt idx="127">
                  <c:v>197.21</c:v>
                </c:pt>
                <c:pt idx="128">
                  <c:v>195.61</c:v>
                </c:pt>
                <c:pt idx="129">
                  <c:v>196.28</c:v>
                </c:pt>
                <c:pt idx="130">
                  <c:v>192.85</c:v>
                </c:pt>
                <c:pt idx="131">
                  <c:v>190.01</c:v>
                </c:pt>
                <c:pt idx="132">
                  <c:v>189.52</c:v>
                </c:pt>
                <c:pt idx="133">
                  <c:v>186.05</c:v>
                </c:pt>
                <c:pt idx="134">
                  <c:v>185.94</c:v>
                </c:pt>
                <c:pt idx="135">
                  <c:v>190.75</c:v>
                </c:pt>
                <c:pt idx="136">
                  <c:v>190.77</c:v>
                </c:pt>
                <c:pt idx="137">
                  <c:v>191.47</c:v>
                </c:pt>
                <c:pt idx="138">
                  <c:v>191.76</c:v>
                </c:pt>
                <c:pt idx="139">
                  <c:v>194.3</c:v>
                </c:pt>
                <c:pt idx="140">
                  <c:v>193.3</c:v>
                </c:pt>
                <c:pt idx="141">
                  <c:v>196.51</c:v>
                </c:pt>
                <c:pt idx="142">
                  <c:v>196.95</c:v>
                </c:pt>
                <c:pt idx="143">
                  <c:v>195.25</c:v>
                </c:pt>
                <c:pt idx="144">
                  <c:v>192.85</c:v>
                </c:pt>
                <c:pt idx="145">
                  <c:v>193.57</c:v>
                </c:pt>
                <c:pt idx="146">
                  <c:v>192.69</c:v>
                </c:pt>
                <c:pt idx="147">
                  <c:v>191.65</c:v>
                </c:pt>
                <c:pt idx="148">
                  <c:v>194.25</c:v>
                </c:pt>
                <c:pt idx="149">
                  <c:v>189.48</c:v>
                </c:pt>
                <c:pt idx="150">
                  <c:v>192.4</c:v>
                </c:pt>
                <c:pt idx="151">
                  <c:v>192.26</c:v>
                </c:pt>
                <c:pt idx="152">
                  <c:v>188.68</c:v>
                </c:pt>
                <c:pt idx="153">
                  <c:v>194.48</c:v>
                </c:pt>
                <c:pt idx="154">
                  <c:v>196.07</c:v>
                </c:pt>
                <c:pt idx="155">
                  <c:v>196.06</c:v>
                </c:pt>
                <c:pt idx="156">
                  <c:v>191.32</c:v>
                </c:pt>
                <c:pt idx="157">
                  <c:v>184.25</c:v>
                </c:pt>
                <c:pt idx="158">
                  <c:v>186.44</c:v>
                </c:pt>
                <c:pt idx="159">
                  <c:v>194.64</c:v>
                </c:pt>
                <c:pt idx="160">
                  <c:v>200.68</c:v>
                </c:pt>
                <c:pt idx="161">
                  <c:v>204.96</c:v>
                </c:pt>
                <c:pt idx="162">
                  <c:v>206.59</c:v>
                </c:pt>
                <c:pt idx="163">
                  <c:v>207.19</c:v>
                </c:pt>
                <c:pt idx="164">
                  <c:v>206.04</c:v>
                </c:pt>
                <c:pt idx="165">
                  <c:v>205.29</c:v>
                </c:pt>
                <c:pt idx="166">
                  <c:v>205.55</c:v>
                </c:pt>
                <c:pt idx="167">
                  <c:v>205.29</c:v>
                </c:pt>
                <c:pt idx="168">
                  <c:v>207.17</c:v>
                </c:pt>
                <c:pt idx="169">
                  <c:v>204.6</c:v>
                </c:pt>
                <c:pt idx="170">
                  <c:v>204.99</c:v>
                </c:pt>
                <c:pt idx="171">
                  <c:v>206.68</c:v>
                </c:pt>
                <c:pt idx="172">
                  <c:v>206</c:v>
                </c:pt>
                <c:pt idx="173">
                  <c:v>206.41</c:v>
                </c:pt>
                <c:pt idx="174">
                  <c:v>207.1</c:v>
                </c:pt>
                <c:pt idx="175">
                  <c:v>207.42</c:v>
                </c:pt>
                <c:pt idx="176">
                  <c:v>207.37</c:v>
                </c:pt>
                <c:pt idx="177">
                  <c:v>205.95</c:v>
                </c:pt>
                <c:pt idx="178">
                  <c:v>203.45</c:v>
                </c:pt>
                <c:pt idx="179">
                  <c:v>204.64</c:v>
                </c:pt>
                <c:pt idx="180">
                  <c:v>206.79</c:v>
                </c:pt>
                <c:pt idx="181">
                  <c:v>207.96</c:v>
                </c:pt>
                <c:pt idx="182">
                  <c:v>208.34</c:v>
                </c:pt>
                <c:pt idx="183">
                  <c:v>209.16</c:v>
                </c:pt>
                <c:pt idx="184">
                  <c:v>209.04</c:v>
                </c:pt>
                <c:pt idx="185">
                  <c:v>208.88</c:v>
                </c:pt>
                <c:pt idx="186">
                  <c:v>207.21</c:v>
                </c:pt>
                <c:pt idx="187">
                  <c:v>207.28</c:v>
                </c:pt>
                <c:pt idx="188">
                  <c:v>206.38</c:v>
                </c:pt>
                <c:pt idx="189">
                  <c:v>204.13</c:v>
                </c:pt>
                <c:pt idx="190">
                  <c:v>201.59</c:v>
                </c:pt>
                <c:pt idx="191">
                  <c:v>201.23</c:v>
                </c:pt>
                <c:pt idx="192">
                  <c:v>204.65</c:v>
                </c:pt>
                <c:pt idx="193">
                  <c:v>203.39</c:v>
                </c:pt>
                <c:pt idx="194">
                  <c:v>203.98</c:v>
                </c:pt>
                <c:pt idx="195">
                  <c:v>204.15</c:v>
                </c:pt>
                <c:pt idx="196">
                  <c:v>202.53</c:v>
                </c:pt>
                <c:pt idx="197">
                  <c:v>202.11</c:v>
                </c:pt>
                <c:pt idx="198">
                  <c:v>206.44</c:v>
                </c:pt>
                <c:pt idx="199">
                  <c:v>206.47</c:v>
                </c:pt>
                <c:pt idx="200">
                  <c:v>207.11</c:v>
                </c:pt>
                <c:pt idx="201">
                  <c:v>208.63</c:v>
                </c:pt>
                <c:pt idx="202">
                  <c:v>208.47</c:v>
                </c:pt>
                <c:pt idx="203">
                  <c:v>207.41</c:v>
                </c:pt>
                <c:pt idx="204">
                  <c:v>208.33</c:v>
                </c:pt>
                <c:pt idx="205">
                  <c:v>206.19</c:v>
                </c:pt>
                <c:pt idx="206">
                  <c:v>205.86</c:v>
                </c:pt>
                <c:pt idx="207">
                  <c:v>204.73</c:v>
                </c:pt>
                <c:pt idx="208">
                  <c:v>205.62</c:v>
                </c:pt>
                <c:pt idx="209">
                  <c:v>207.21</c:v>
                </c:pt>
                <c:pt idx="210">
                  <c:v>206.55</c:v>
                </c:pt>
                <c:pt idx="211">
                  <c:v>204.09</c:v>
                </c:pt>
                <c:pt idx="212">
                  <c:v>204.12</c:v>
                </c:pt>
                <c:pt idx="213">
                  <c:v>205.39</c:v>
                </c:pt>
                <c:pt idx="214">
                  <c:v>205.74</c:v>
                </c:pt>
                <c:pt idx="215">
                  <c:v>207.49</c:v>
                </c:pt>
                <c:pt idx="216">
                  <c:v>206.94</c:v>
                </c:pt>
                <c:pt idx="217">
                  <c:v>207.15</c:v>
                </c:pt>
                <c:pt idx="218">
                  <c:v>206.73</c:v>
                </c:pt>
                <c:pt idx="219">
                  <c:v>208.02</c:v>
                </c:pt>
                <c:pt idx="220">
                  <c:v>208.26</c:v>
                </c:pt>
                <c:pt idx="221">
                  <c:v>206.3</c:v>
                </c:pt>
                <c:pt idx="222">
                  <c:v>208.54</c:v>
                </c:pt>
                <c:pt idx="223">
                  <c:v>209.04</c:v>
                </c:pt>
                <c:pt idx="224">
                  <c:v>208.43</c:v>
                </c:pt>
                <c:pt idx="225">
                  <c:v>208.58</c:v>
                </c:pt>
                <c:pt idx="226">
                  <c:v>208.65</c:v>
                </c:pt>
                <c:pt idx="227">
                  <c:v>208</c:v>
                </c:pt>
                <c:pt idx="228">
                  <c:v>207.78</c:v>
                </c:pt>
                <c:pt idx="229">
                  <c:v>205.63</c:v>
                </c:pt>
                <c:pt idx="230">
                  <c:v>205.59</c:v>
                </c:pt>
                <c:pt idx="231">
                  <c:v>206.21</c:v>
                </c:pt>
                <c:pt idx="232">
                  <c:v>207.2</c:v>
                </c:pt>
                <c:pt idx="233">
                  <c:v>204.51</c:v>
                </c:pt>
                <c:pt idx="234">
                  <c:v>203.69</c:v>
                </c:pt>
                <c:pt idx="235">
                  <c:v>204.54</c:v>
                </c:pt>
                <c:pt idx="236">
                  <c:v>206.9</c:v>
                </c:pt>
                <c:pt idx="237">
                  <c:v>206.32</c:v>
                </c:pt>
                <c:pt idx="238">
                  <c:v>204.1</c:v>
                </c:pt>
                <c:pt idx="239">
                  <c:v>206.17</c:v>
                </c:pt>
                <c:pt idx="240">
                  <c:v>207.02</c:v>
                </c:pt>
                <c:pt idx="241">
                  <c:v>206.37</c:v>
                </c:pt>
                <c:pt idx="242">
                  <c:v>207.23</c:v>
                </c:pt>
                <c:pt idx="243">
                  <c:v>206.75</c:v>
                </c:pt>
                <c:pt idx="244">
                  <c:v>206.23</c:v>
                </c:pt>
                <c:pt idx="245">
                  <c:v>205.22</c:v>
                </c:pt>
                <c:pt idx="246">
                  <c:v>205.47</c:v>
                </c:pt>
                <c:pt idx="247">
                  <c:v>203.6</c:v>
                </c:pt>
                <c:pt idx="248">
                  <c:v>205.97</c:v>
                </c:pt>
                <c:pt idx="249">
                  <c:v>206.03</c:v>
                </c:pt>
                <c:pt idx="250">
                  <c:v>205.11</c:v>
                </c:pt>
                <c:pt idx="251">
                  <c:v>204.72</c:v>
                </c:pt>
                <c:pt idx="252">
                  <c:v>205.65</c:v>
                </c:pt>
                <c:pt idx="253">
                  <c:v>204.54</c:v>
                </c:pt>
                <c:pt idx="254">
                  <c:v>203.63</c:v>
                </c:pt>
                <c:pt idx="255">
                  <c:v>202.95</c:v>
                </c:pt>
                <c:pt idx="256">
                  <c:v>203.49</c:v>
                </c:pt>
                <c:pt idx="257">
                  <c:v>202.13</c:v>
                </c:pt>
                <c:pt idx="258">
                  <c:v>201.4</c:v>
                </c:pt>
                <c:pt idx="259">
                  <c:v>202.12</c:v>
                </c:pt>
                <c:pt idx="260">
                  <c:v>203.9</c:v>
                </c:pt>
                <c:pt idx="261">
                  <c:v>201.44</c:v>
                </c:pt>
                <c:pt idx="262">
                  <c:v>200.98</c:v>
                </c:pt>
                <c:pt idx="263">
                  <c:v>201.46</c:v>
                </c:pt>
                <c:pt idx="264">
                  <c:v>204.46</c:v>
                </c:pt>
                <c:pt idx="265">
                  <c:v>205.61</c:v>
                </c:pt>
                <c:pt idx="266">
                  <c:v>206.01</c:v>
                </c:pt>
                <c:pt idx="267">
                  <c:v>204.21</c:v>
                </c:pt>
                <c:pt idx="268">
                  <c:v>205.15</c:v>
                </c:pt>
                <c:pt idx="269">
                  <c:v>202.71</c:v>
                </c:pt>
                <c:pt idx="270">
                  <c:v>203.31</c:v>
                </c:pt>
                <c:pt idx="271">
                  <c:v>200.63</c:v>
                </c:pt>
                <c:pt idx="272">
                  <c:v>201.87</c:v>
                </c:pt>
                <c:pt idx="273">
                  <c:v>199.34</c:v>
                </c:pt>
                <c:pt idx="274">
                  <c:v>199.81</c:v>
                </c:pt>
                <c:pt idx="275">
                  <c:v>203.1</c:v>
                </c:pt>
                <c:pt idx="276">
                  <c:v>202.26</c:v>
                </c:pt>
                <c:pt idx="277">
                  <c:v>205.15</c:v>
                </c:pt>
                <c:pt idx="278">
                  <c:v>204.92</c:v>
                </c:pt>
                <c:pt idx="279">
                  <c:v>205.79</c:v>
                </c:pt>
                <c:pt idx="280">
                  <c:v>206.64</c:v>
                </c:pt>
                <c:pt idx="281">
                  <c:v>205.34</c:v>
                </c:pt>
                <c:pt idx="282">
                  <c:v>206.04</c:v>
                </c:pt>
                <c:pt idx="283">
                  <c:v>206.29</c:v>
                </c:pt>
                <c:pt idx="284">
                  <c:v>206.46</c:v>
                </c:pt>
                <c:pt idx="285">
                  <c:v>205.88</c:v>
                </c:pt>
                <c:pt idx="286">
                  <c:v>205.91</c:v>
                </c:pt>
                <c:pt idx="287">
                  <c:v>204.68</c:v>
                </c:pt>
                <c:pt idx="288">
                  <c:v>204.83</c:v>
                </c:pt>
                <c:pt idx="289">
                  <c:v>204.81</c:v>
                </c:pt>
                <c:pt idx="290">
                  <c:v>204.48</c:v>
                </c:pt>
                <c:pt idx="291">
                  <c:v>203.65</c:v>
                </c:pt>
                <c:pt idx="292">
                  <c:v>201.71</c:v>
                </c:pt>
                <c:pt idx="293">
                  <c:v>201.59</c:v>
                </c:pt>
                <c:pt idx="294">
                  <c:v>199.46</c:v>
                </c:pt>
                <c:pt idx="295">
                  <c:v>200.36</c:v>
                </c:pt>
                <c:pt idx="296">
                  <c:v>200.92</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73478528"/>
        <c:axId val="73480064"/>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ln>
          </c:spPr>
          <c:marker>
            <c:symbol val="none"/>
          </c:marker>
          <c:xVal>
            <c:numRef>
              <c:f>CalculationsAndCharts!$AY$33:$AY$329</c:f>
              <c:numCache>
                <c:formatCode>General</c:formatCode>
                <c:ptCount val="297"/>
                <c:pt idx="0">
                  <c:v>157</c:v>
                </c:pt>
                <c:pt idx="1">
                  <c:v>157</c:v>
                </c:pt>
              </c:numCache>
            </c:numRef>
          </c:xVal>
          <c:yVal>
            <c:numRef>
              <c:f>CalculationsAndCharts!$AZ$33:$AZ$329</c:f>
              <c:numCache>
                <c:formatCode>0.00</c:formatCode>
                <c:ptCount val="297"/>
                <c:pt idx="0">
                  <c:v>212.9</c:v>
                </c:pt>
                <c:pt idx="1">
                  <c:v>176.3</c:v>
                </c:pt>
              </c:numCache>
            </c:numRef>
          </c:yVal>
          <c:smooth val="0"/>
        </c:ser>
        <c:ser>
          <c:idx val="6"/>
          <c:order val="5"/>
          <c:tx>
            <c:strRef>
              <c:f>CalculationsAndCharts!$H$31</c:f>
              <c:strCache>
                <c:ptCount val="1"/>
                <c:pt idx="0">
                  <c:v>EMA#1(40)</c:v>
                </c:pt>
              </c:strCache>
            </c:strRef>
          </c:tx>
          <c:spPr>
            <a:ln w="12700">
              <a:solidFill>
                <a:srgbClr val="FF0000"/>
              </a:solidFill>
            </a:ln>
          </c:spPr>
          <c:marker>
            <c:symbol val="none"/>
          </c:marker>
          <c:xVal>
            <c:numRef>
              <c:f>CalculationsAndCharts!$A$33:$A$329</c:f>
              <c:numCache>
                <c:formatCode>General</c:formatCode>
                <c:ptCount val="2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numCache>
            </c:numRef>
          </c:xVal>
          <c:yVal>
            <c:numRef>
              <c:f>CalculationsAndCharts!$H$33:$H$329</c:f>
              <c:numCache>
                <c:formatCode>#,##0.000</c:formatCode>
                <c:ptCount val="297"/>
                <c:pt idx="0">
                  <c:v>204.14732456475548</c:v>
                </c:pt>
                <c:pt idx="1">
                  <c:v>204.16551378829197</c:v>
                </c:pt>
                <c:pt idx="2">
                  <c:v>204.11773004376226</c:v>
                </c:pt>
                <c:pt idx="3">
                  <c:v>204.14169147858544</c:v>
                </c:pt>
                <c:pt idx="4">
                  <c:v>203.81621883266908</c:v>
                </c:pt>
                <c:pt idx="5">
                  <c:v>203.76282152305038</c:v>
                </c:pt>
                <c:pt idx="6">
                  <c:v>203.40751031205758</c:v>
                </c:pt>
                <c:pt idx="7">
                  <c:v>202.90572607092292</c:v>
                </c:pt>
                <c:pt idx="8">
                  <c:v>202.53225836676904</c:v>
                </c:pt>
                <c:pt idx="9">
                  <c:v>202.03400956202177</c:v>
                </c:pt>
                <c:pt idx="10">
                  <c:v>201.59315378516774</c:v>
                </c:pt>
                <c:pt idx="11">
                  <c:v>201.35789004019171</c:v>
                </c:pt>
                <c:pt idx="12">
                  <c:v>201.10616004593336</c:v>
                </c:pt>
                <c:pt idx="13">
                  <c:v>200.80561148106671</c:v>
                </c:pt>
                <c:pt idx="14">
                  <c:v>200.26927026407623</c:v>
                </c:pt>
                <c:pt idx="15">
                  <c:v>199.64059458751569</c:v>
                </c:pt>
                <c:pt idx="16">
                  <c:v>198.96353667144652</c:v>
                </c:pt>
                <c:pt idx="17">
                  <c:v>198.30404191022461</c:v>
                </c:pt>
                <c:pt idx="18">
                  <c:v>197.73319075454242</c:v>
                </c:pt>
                <c:pt idx="19">
                  <c:v>197.2479322909056</c:v>
                </c:pt>
                <c:pt idx="20">
                  <c:v>196.64620833246354</c:v>
                </c:pt>
                <c:pt idx="21">
                  <c:v>195.92138095138691</c:v>
                </c:pt>
                <c:pt idx="22">
                  <c:v>195.55014965872789</c:v>
                </c:pt>
                <c:pt idx="23">
                  <c:v>195.14874246711759</c:v>
                </c:pt>
                <c:pt idx="24">
                  <c:v>194.82999139099152</c:v>
                </c:pt>
                <c:pt idx="25">
                  <c:v>194.1542758754189</c:v>
                </c:pt>
                <c:pt idx="26">
                  <c:v>193.40488671476444</c:v>
                </c:pt>
                <c:pt idx="27">
                  <c:v>192.64129910258794</c:v>
                </c:pt>
                <c:pt idx="28">
                  <c:v>191.87862754581479</c:v>
                </c:pt>
                <c:pt idx="29">
                  <c:v>191.1341457666455</c:v>
                </c:pt>
                <c:pt idx="30">
                  <c:v>190.92902373330915</c:v>
                </c:pt>
                <c:pt idx="31">
                  <c:v>190.47745569521047</c:v>
                </c:pt>
                <c:pt idx="32">
                  <c:v>189.89709222309767</c:v>
                </c:pt>
                <c:pt idx="33">
                  <c:v>189.56667682639733</c:v>
                </c:pt>
                <c:pt idx="34">
                  <c:v>189.31477351588268</c:v>
                </c:pt>
                <c:pt idx="35">
                  <c:v>188.67688401815164</c:v>
                </c:pt>
                <c:pt idx="36">
                  <c:v>188.34358173503045</c:v>
                </c:pt>
                <c:pt idx="37">
                  <c:v>187.94980769717768</c:v>
                </c:pt>
                <c:pt idx="38">
                  <c:v>187.38692308248875</c:v>
                </c:pt>
                <c:pt idx="39">
                  <c:v>187.18362637998715</c:v>
                </c:pt>
                <c:pt idx="40">
                  <c:v>187.3998587199853</c:v>
                </c:pt>
                <c:pt idx="41">
                  <c:v>188.1826956799832</c:v>
                </c:pt>
                <c:pt idx="42">
                  <c:v>188.73450934855222</c:v>
                </c:pt>
                <c:pt idx="43">
                  <c:v>189.34229639834538</c:v>
                </c:pt>
                <c:pt idx="44">
                  <c:v>190.03833874096614</c:v>
                </c:pt>
                <c:pt idx="45">
                  <c:v>190.47381570396129</c:v>
                </c:pt>
                <c:pt idx="46">
                  <c:v>190.45293223309861</c:v>
                </c:pt>
                <c:pt idx="47">
                  <c:v>190.47192255211272</c:v>
                </c:pt>
                <c:pt idx="48">
                  <c:v>190.65648291670024</c:v>
                </c:pt>
                <c:pt idx="49">
                  <c:v>190.37026619051454</c:v>
                </c:pt>
                <c:pt idx="50">
                  <c:v>190.03316136058805</c:v>
                </c:pt>
                <c:pt idx="51">
                  <c:v>190.30361298352921</c:v>
                </c:pt>
                <c:pt idx="52">
                  <c:v>190.75270055260481</c:v>
                </c:pt>
                <c:pt idx="53">
                  <c:v>190.97165777440549</c:v>
                </c:pt>
                <c:pt idx="54">
                  <c:v>191.58475174217767</c:v>
                </c:pt>
                <c:pt idx="55">
                  <c:v>191.87685913391735</c:v>
                </c:pt>
                <c:pt idx="56">
                  <c:v>192.75498186733412</c:v>
                </c:pt>
                <c:pt idx="57">
                  <c:v>193.90569356266758</c:v>
                </c:pt>
                <c:pt idx="58">
                  <c:v>194.87793550019154</c:v>
                </c:pt>
                <c:pt idx="59">
                  <c:v>196.02478342879033</c:v>
                </c:pt>
                <c:pt idx="60">
                  <c:v>196.74975249004609</c:v>
                </c:pt>
                <c:pt idx="61">
                  <c:v>198.01971713148123</c:v>
                </c:pt>
                <c:pt idx="62">
                  <c:v>198.78396243597854</c:v>
                </c:pt>
                <c:pt idx="63">
                  <c:v>199.87881421254687</c:v>
                </c:pt>
                <c:pt idx="64">
                  <c:v>201.15578767148213</c:v>
                </c:pt>
                <c:pt idx="65">
                  <c:v>202.31375733883672</c:v>
                </c:pt>
                <c:pt idx="66">
                  <c:v>202.95857981581341</c:v>
                </c:pt>
                <c:pt idx="67">
                  <c:v>203.33409121807247</c:v>
                </c:pt>
                <c:pt idx="68">
                  <c:v>203.81181853493996</c:v>
                </c:pt>
                <c:pt idx="69">
                  <c:v>203.95350689707425</c:v>
                </c:pt>
                <c:pt idx="70">
                  <c:v>203.82257931094202</c:v>
                </c:pt>
                <c:pt idx="71">
                  <c:v>203.46294778393374</c:v>
                </c:pt>
                <c:pt idx="72">
                  <c:v>203.36336889592428</c:v>
                </c:pt>
                <c:pt idx="73">
                  <c:v>203.18385016677061</c:v>
                </c:pt>
                <c:pt idx="74">
                  <c:v>202.93011447630926</c:v>
                </c:pt>
                <c:pt idx="75">
                  <c:v>202.99727368721057</c:v>
                </c:pt>
                <c:pt idx="76">
                  <c:v>203.33402707109781</c:v>
                </c:pt>
                <c:pt idx="77">
                  <c:v>203.95460236696891</c:v>
                </c:pt>
                <c:pt idx="78">
                  <c:v>204.14811699082162</c:v>
                </c:pt>
                <c:pt idx="79">
                  <c:v>203.92070513236757</c:v>
                </c:pt>
                <c:pt idx="80">
                  <c:v>204.08509157984867</c:v>
                </c:pt>
                <c:pt idx="81">
                  <c:v>204.57439037696989</c:v>
                </c:pt>
                <c:pt idx="82">
                  <c:v>205.27644614510842</c:v>
                </c:pt>
                <c:pt idx="83">
                  <c:v>205.5159384515525</c:v>
                </c:pt>
                <c:pt idx="84">
                  <c:v>205.86392965891716</c:v>
                </c:pt>
                <c:pt idx="85">
                  <c:v>206.03449103876247</c:v>
                </c:pt>
                <c:pt idx="86">
                  <c:v>206.03227547287139</c:v>
                </c:pt>
                <c:pt idx="87">
                  <c:v>205.84974339756732</c:v>
                </c:pt>
                <c:pt idx="88">
                  <c:v>206.20827816864838</c:v>
                </c:pt>
                <c:pt idx="89">
                  <c:v>206.20517504988385</c:v>
                </c:pt>
                <c:pt idx="90">
                  <c:v>205.89734291415294</c:v>
                </c:pt>
                <c:pt idx="91">
                  <c:v>205.8269633304605</c:v>
                </c:pt>
                <c:pt idx="92">
                  <c:v>205.62367237766915</c:v>
                </c:pt>
                <c:pt idx="93">
                  <c:v>205.42562557447903</c:v>
                </c:pt>
                <c:pt idx="94">
                  <c:v>205.19500065654748</c:v>
                </c:pt>
                <c:pt idx="95">
                  <c:v>204.97000075033998</c:v>
                </c:pt>
                <c:pt idx="96">
                  <c:v>204.68000085753141</c:v>
                </c:pt>
                <c:pt idx="97">
                  <c:v>204.45571526575017</c:v>
                </c:pt>
                <c:pt idx="98">
                  <c:v>204.17367458942874</c:v>
                </c:pt>
                <c:pt idx="99">
                  <c:v>204.31134238791856</c:v>
                </c:pt>
                <c:pt idx="100">
                  <c:v>204.44867701476409</c:v>
                </c:pt>
                <c:pt idx="101">
                  <c:v>205.03991658830182</c:v>
                </c:pt>
                <c:pt idx="102">
                  <c:v>205.39133324377352</c:v>
                </c:pt>
                <c:pt idx="103">
                  <c:v>205.38295227859831</c:v>
                </c:pt>
                <c:pt idx="104">
                  <c:v>205.25765974696949</c:v>
                </c:pt>
                <c:pt idx="105">
                  <c:v>205.18161113939371</c:v>
                </c:pt>
                <c:pt idx="106">
                  <c:v>204.81755558787853</c:v>
                </c:pt>
                <c:pt idx="107">
                  <c:v>204.38720638614689</c:v>
                </c:pt>
                <c:pt idx="108">
                  <c:v>203.86537872702502</c:v>
                </c:pt>
                <c:pt idx="109">
                  <c:v>203.17757568802858</c:v>
                </c:pt>
                <c:pt idx="110">
                  <c:v>202.47865792917554</c:v>
                </c:pt>
                <c:pt idx="111">
                  <c:v>202.0270376333435</c:v>
                </c:pt>
                <c:pt idx="112">
                  <c:v>201.38375729524972</c:v>
                </c:pt>
                <c:pt idx="113">
                  <c:v>200.63143690885681</c:v>
                </c:pt>
                <c:pt idx="114">
                  <c:v>200.10449932440778</c:v>
                </c:pt>
                <c:pt idx="115">
                  <c:v>199.44514208503747</c:v>
                </c:pt>
                <c:pt idx="116">
                  <c:v>198.62016238289996</c:v>
                </c:pt>
                <c:pt idx="117">
                  <c:v>197.99447129474282</c:v>
                </c:pt>
                <c:pt idx="118">
                  <c:v>197.76082433684894</c:v>
                </c:pt>
                <c:pt idx="119">
                  <c:v>197.3166563849702</c:v>
                </c:pt>
                <c:pt idx="120">
                  <c:v>196.77189301139452</c:v>
                </c:pt>
                <c:pt idx="121">
                  <c:v>196.16359201302231</c:v>
                </c:pt>
                <c:pt idx="122">
                  <c:v>195.59839087202548</c:v>
                </c:pt>
                <c:pt idx="123">
                  <c:v>195.38530385374341</c:v>
                </c:pt>
                <c:pt idx="124">
                  <c:v>195.00606154713532</c:v>
                </c:pt>
                <c:pt idx="125">
                  <c:v>194.39264176815465</c:v>
                </c:pt>
                <c:pt idx="126">
                  <c:v>193.71873344931959</c:v>
                </c:pt>
                <c:pt idx="127">
                  <c:v>192.96569537065096</c:v>
                </c:pt>
                <c:pt idx="128">
                  <c:v>192.35936613788681</c:v>
                </c:pt>
                <c:pt idx="129">
                  <c:v>191.89498987187062</c:v>
                </c:pt>
                <c:pt idx="130">
                  <c:v>191.26855985356642</c:v>
                </c:pt>
                <c:pt idx="131">
                  <c:v>191.04263983264735</c:v>
                </c:pt>
                <c:pt idx="132">
                  <c:v>191.19015980873982</c:v>
                </c:pt>
                <c:pt idx="133">
                  <c:v>191.42875406713122</c:v>
                </c:pt>
                <c:pt idx="134">
                  <c:v>192.19714750529283</c:v>
                </c:pt>
                <c:pt idx="135">
                  <c:v>193.09102572033467</c:v>
                </c:pt>
                <c:pt idx="136">
                  <c:v>193.42545796609676</c:v>
                </c:pt>
                <c:pt idx="137">
                  <c:v>193.80480910411057</c:v>
                </c:pt>
                <c:pt idx="138">
                  <c:v>194.13835326184065</c:v>
                </c:pt>
                <c:pt idx="139">
                  <c:v>194.47811801353217</c:v>
                </c:pt>
                <c:pt idx="140">
                  <c:v>194.50356344403676</c:v>
                </c:pt>
                <c:pt idx="141">
                  <c:v>194.67550107889915</c:v>
                </c:pt>
                <c:pt idx="142">
                  <c:v>194.41342980445617</c:v>
                </c:pt>
                <c:pt idx="143">
                  <c:v>194.0510626336642</c:v>
                </c:pt>
                <c:pt idx="144">
                  <c:v>193.8797858670448</c:v>
                </c:pt>
                <c:pt idx="145">
                  <c:v>194.02689813376548</c:v>
                </c:pt>
                <c:pt idx="146">
                  <c:v>194.09216929573199</c:v>
                </c:pt>
                <c:pt idx="147">
                  <c:v>194.29247919512227</c:v>
                </c:pt>
                <c:pt idx="148">
                  <c:v>194.66997622299687</c:v>
                </c:pt>
                <c:pt idx="149">
                  <c:v>194.72997282628214</c:v>
                </c:pt>
                <c:pt idx="150">
                  <c:v>195.47996894432245</c:v>
                </c:pt>
                <c:pt idx="151">
                  <c:v>195.91996450779706</c:v>
                </c:pt>
                <c:pt idx="152">
                  <c:v>196.4428165803395</c:v>
                </c:pt>
                <c:pt idx="153">
                  <c:v>197.55179037753084</c:v>
                </c:pt>
                <c:pt idx="154">
                  <c:v>197.99061757432094</c:v>
                </c:pt>
                <c:pt idx="155">
                  <c:v>198.26499151350964</c:v>
                </c:pt>
                <c:pt idx="156">
                  <c:v>198.57999030115388</c:v>
                </c:pt>
                <c:pt idx="157">
                  <c:v>199.61713177274731</c:v>
                </c:pt>
                <c:pt idx="158">
                  <c:v>201.81243631171122</c:v>
                </c:pt>
                <c:pt idx="159">
                  <c:v>204.00849864195567</c:v>
                </c:pt>
                <c:pt idx="160">
                  <c:v>205.34685559080648</c:v>
                </c:pt>
                <c:pt idx="161">
                  <c:v>206.01354924663596</c:v>
                </c:pt>
                <c:pt idx="162">
                  <c:v>206.16405628186968</c:v>
                </c:pt>
                <c:pt idx="163">
                  <c:v>206.10320717927965</c:v>
                </c:pt>
                <c:pt idx="164">
                  <c:v>205.94795106203387</c:v>
                </c:pt>
                <c:pt idx="165">
                  <c:v>205.93480121375299</c:v>
                </c:pt>
                <c:pt idx="166">
                  <c:v>206.02691567286055</c:v>
                </c:pt>
                <c:pt idx="167">
                  <c:v>206.09504648326921</c:v>
                </c:pt>
                <c:pt idx="168">
                  <c:v>206.21005312373626</c:v>
                </c:pt>
                <c:pt idx="169">
                  <c:v>206.07291785569856</c:v>
                </c:pt>
                <c:pt idx="170">
                  <c:v>206.28333469222693</c:v>
                </c:pt>
                <c:pt idx="171">
                  <c:v>206.46809679111649</c:v>
                </c:pt>
                <c:pt idx="172">
                  <c:v>206.43782490413312</c:v>
                </c:pt>
                <c:pt idx="173">
                  <c:v>206.50037131900928</c:v>
                </c:pt>
                <c:pt idx="174">
                  <c:v>206.51328150743916</c:v>
                </c:pt>
                <c:pt idx="175">
                  <c:v>206.42946457993048</c:v>
                </c:pt>
                <c:pt idx="176">
                  <c:v>206.28795951992055</c:v>
                </c:pt>
                <c:pt idx="177">
                  <c:v>206.13338230848061</c:v>
                </c:pt>
                <c:pt idx="178">
                  <c:v>206.1595797811207</c:v>
                </c:pt>
                <c:pt idx="179">
                  <c:v>206.54666260699508</c:v>
                </c:pt>
                <c:pt idx="180">
                  <c:v>206.81904297942296</c:v>
                </c:pt>
                <c:pt idx="181">
                  <c:v>206.8231919764834</c:v>
                </c:pt>
                <c:pt idx="182">
                  <c:v>206.66079083026673</c:v>
                </c:pt>
                <c:pt idx="183">
                  <c:v>206.42090380601914</c:v>
                </c:pt>
                <c:pt idx="184">
                  <c:v>206.02960434973613</c:v>
                </c:pt>
                <c:pt idx="185">
                  <c:v>205.59954782826986</c:v>
                </c:pt>
                <c:pt idx="186">
                  <c:v>205.13091180373701</c:v>
                </c:pt>
                <c:pt idx="187">
                  <c:v>204.83389920427086</c:v>
                </c:pt>
                <c:pt idx="188">
                  <c:v>204.48445623345242</c:v>
                </c:pt>
                <c:pt idx="189">
                  <c:v>204.21366426680277</c:v>
                </c:pt>
                <c:pt idx="190">
                  <c:v>204.22561630491745</c:v>
                </c:pt>
                <c:pt idx="191">
                  <c:v>204.60213291990567</c:v>
                </c:pt>
                <c:pt idx="192">
                  <c:v>205.08386619417792</c:v>
                </c:pt>
                <c:pt idx="193">
                  <c:v>205.14584707906045</c:v>
                </c:pt>
                <c:pt idx="194">
                  <c:v>205.39668237606909</c:v>
                </c:pt>
                <c:pt idx="195">
                  <c:v>205.5990655726504</c:v>
                </c:pt>
                <c:pt idx="196">
                  <c:v>205.80607494017187</c:v>
                </c:pt>
                <c:pt idx="197">
                  <c:v>206.2740856459107</c:v>
                </c:pt>
                <c:pt idx="198">
                  <c:v>206.86895502389791</c:v>
                </c:pt>
                <c:pt idx="199">
                  <c:v>206.93023431302618</c:v>
                </c:pt>
                <c:pt idx="200">
                  <c:v>206.9959820720299</c:v>
                </c:pt>
                <c:pt idx="201">
                  <c:v>206.9796937966056</c:v>
                </c:pt>
                <c:pt idx="202">
                  <c:v>206.74393576754929</c:v>
                </c:pt>
                <c:pt idx="203">
                  <c:v>206.49735516291346</c:v>
                </c:pt>
                <c:pt idx="204">
                  <c:v>206.36697732904395</c:v>
                </c:pt>
                <c:pt idx="205">
                  <c:v>206.08654551890737</c:v>
                </c:pt>
                <c:pt idx="206">
                  <c:v>206.07176630732272</c:v>
                </c:pt>
                <c:pt idx="207">
                  <c:v>206.10201863694027</c:v>
                </c:pt>
                <c:pt idx="208">
                  <c:v>206.2980212993603</c:v>
                </c:pt>
                <c:pt idx="209">
                  <c:v>206.39488148498322</c:v>
                </c:pt>
                <c:pt idx="210">
                  <c:v>206.27843598283795</c:v>
                </c:pt>
                <c:pt idx="211">
                  <c:v>206.23964112324339</c:v>
                </c:pt>
                <c:pt idx="212">
                  <c:v>206.54673271227819</c:v>
                </c:pt>
                <c:pt idx="213">
                  <c:v>206.89340881403223</c:v>
                </c:pt>
                <c:pt idx="214">
                  <c:v>207.10818150175109</c:v>
                </c:pt>
                <c:pt idx="215">
                  <c:v>207.30363600200124</c:v>
                </c:pt>
                <c:pt idx="216">
                  <c:v>207.27701257371569</c:v>
                </c:pt>
                <c:pt idx="217">
                  <c:v>207.32515722710363</c:v>
                </c:pt>
                <c:pt idx="218">
                  <c:v>207.35017968811843</c:v>
                </c:pt>
                <c:pt idx="219">
                  <c:v>207.43877678642107</c:v>
                </c:pt>
                <c:pt idx="220">
                  <c:v>207.35574489876694</c:v>
                </c:pt>
                <c:pt idx="221">
                  <c:v>207.22656559859078</c:v>
                </c:pt>
                <c:pt idx="222">
                  <c:v>207.35893211267518</c:v>
                </c:pt>
                <c:pt idx="223">
                  <c:v>207.19020812877164</c:v>
                </c:pt>
                <c:pt idx="224">
                  <c:v>206.92595214716761</c:v>
                </c:pt>
                <c:pt idx="225">
                  <c:v>206.71108816819154</c:v>
                </c:pt>
                <c:pt idx="226">
                  <c:v>206.44410076364747</c:v>
                </c:pt>
                <c:pt idx="227">
                  <c:v>206.12897230131139</c:v>
                </c:pt>
                <c:pt idx="228">
                  <c:v>205.86168263007016</c:v>
                </c:pt>
                <c:pt idx="229">
                  <c:v>205.58763729150877</c:v>
                </c:pt>
                <c:pt idx="230">
                  <c:v>205.58158547601002</c:v>
                </c:pt>
                <c:pt idx="231">
                  <c:v>205.58038340115434</c:v>
                </c:pt>
                <c:pt idx="232">
                  <c:v>205.49043817274782</c:v>
                </c:pt>
                <c:pt idx="233">
                  <c:v>205.24621505456892</c:v>
                </c:pt>
                <c:pt idx="234">
                  <c:v>205.35138863379305</c:v>
                </c:pt>
                <c:pt idx="235">
                  <c:v>205.58872986719206</c:v>
                </c:pt>
                <c:pt idx="236">
                  <c:v>205.73854841964805</c:v>
                </c:pt>
                <c:pt idx="237">
                  <c:v>205.57262676531204</c:v>
                </c:pt>
                <c:pt idx="238">
                  <c:v>205.46585916035662</c:v>
                </c:pt>
                <c:pt idx="239">
                  <c:v>205.66098189755044</c:v>
                </c:pt>
                <c:pt idx="240">
                  <c:v>205.58826502577193</c:v>
                </c:pt>
                <c:pt idx="241">
                  <c:v>205.38373145802507</c:v>
                </c:pt>
                <c:pt idx="242">
                  <c:v>205.24283595202863</c:v>
                </c:pt>
                <c:pt idx="243">
                  <c:v>204.95895537374699</c:v>
                </c:pt>
                <c:pt idx="244">
                  <c:v>204.70309185571085</c:v>
                </c:pt>
                <c:pt idx="245">
                  <c:v>204.48496212081241</c:v>
                </c:pt>
                <c:pt idx="246">
                  <c:v>204.37995670949991</c:v>
                </c:pt>
                <c:pt idx="247">
                  <c:v>204.22423623942845</c:v>
                </c:pt>
                <c:pt idx="248">
                  <c:v>204.31341284506109</c:v>
                </c:pt>
                <c:pt idx="249">
                  <c:v>204.07675753721267</c:v>
                </c:pt>
                <c:pt idx="250">
                  <c:v>203.79772289967161</c:v>
                </c:pt>
                <c:pt idx="251">
                  <c:v>203.61025474248183</c:v>
                </c:pt>
                <c:pt idx="252">
                  <c:v>203.45171970569351</c:v>
                </c:pt>
                <c:pt idx="253">
                  <c:v>203.13767966364972</c:v>
                </c:pt>
                <c:pt idx="254">
                  <c:v>202.93734818702825</c:v>
                </c:pt>
                <c:pt idx="255">
                  <c:v>202.83839792803226</c:v>
                </c:pt>
                <c:pt idx="256">
                  <c:v>202.82245477489403</c:v>
                </c:pt>
                <c:pt idx="257">
                  <c:v>202.72709117130745</c:v>
                </c:pt>
                <c:pt idx="258">
                  <c:v>202.81238991006563</c:v>
                </c:pt>
                <c:pt idx="259">
                  <c:v>203.01415989721784</c:v>
                </c:pt>
                <c:pt idx="260">
                  <c:v>203.14189702539184</c:v>
                </c:pt>
                <c:pt idx="261">
                  <c:v>203.03359660044779</c:v>
                </c:pt>
                <c:pt idx="262">
                  <c:v>203.2612532576546</c:v>
                </c:pt>
                <c:pt idx="263">
                  <c:v>203.58714658017669</c:v>
                </c:pt>
                <c:pt idx="264">
                  <c:v>203.89102466305908</c:v>
                </c:pt>
                <c:pt idx="265">
                  <c:v>203.80974247206751</c:v>
                </c:pt>
                <c:pt idx="266">
                  <c:v>203.55256282521998</c:v>
                </c:pt>
                <c:pt idx="267">
                  <c:v>203.20150037167997</c:v>
                </c:pt>
                <c:pt idx="268">
                  <c:v>203.05742899620569</c:v>
                </c:pt>
                <c:pt idx="269">
                  <c:v>202.7584902813779</c:v>
                </c:pt>
                <c:pt idx="270">
                  <c:v>202.76541746443189</c:v>
                </c:pt>
                <c:pt idx="271">
                  <c:v>202.68761995935074</c:v>
                </c:pt>
                <c:pt idx="272">
                  <c:v>202.98156566782944</c:v>
                </c:pt>
                <c:pt idx="273">
                  <c:v>203.14036076323364</c:v>
                </c:pt>
                <c:pt idx="274">
                  <c:v>203.68326944369562</c:v>
                </c:pt>
                <c:pt idx="275">
                  <c:v>204.23659364993784</c:v>
                </c:pt>
                <c:pt idx="276">
                  <c:v>204.39896417135753</c:v>
                </c:pt>
                <c:pt idx="277">
                  <c:v>204.70453048155147</c:v>
                </c:pt>
                <c:pt idx="278">
                  <c:v>204.64089197891596</c:v>
                </c:pt>
                <c:pt idx="279">
                  <c:v>204.60101940447538</c:v>
                </c:pt>
                <c:pt idx="280">
                  <c:v>204.43116503368617</c:v>
                </c:pt>
                <c:pt idx="281">
                  <c:v>204.11561718135565</c:v>
                </c:pt>
                <c:pt idx="282">
                  <c:v>203.94070535012077</c:v>
                </c:pt>
                <c:pt idx="283">
                  <c:v>203.64080611442375</c:v>
                </c:pt>
                <c:pt idx="284">
                  <c:v>203.26234984505572</c:v>
                </c:pt>
                <c:pt idx="285">
                  <c:v>202.8055426800637</c:v>
                </c:pt>
                <c:pt idx="286">
                  <c:v>202.36633449150139</c:v>
                </c:pt>
                <c:pt idx="287">
                  <c:v>201.86009656171586</c:v>
                </c:pt>
                <c:pt idx="288">
                  <c:v>201.45725321338955</c:v>
                </c:pt>
                <c:pt idx="289">
                  <c:v>200.9754322438738</c:v>
                </c:pt>
                <c:pt idx="290">
                  <c:v>200.42763685014148</c:v>
                </c:pt>
                <c:pt idx="291">
                  <c:v>199.8487278287331</c:v>
                </c:pt>
                <c:pt idx="292">
                  <c:v>199.30568894712354</c:v>
                </c:pt>
                <c:pt idx="293">
                  <c:v>198.96221593956975</c:v>
                </c:pt>
                <c:pt idx="294">
                  <c:v>198.58681821665115</c:v>
                </c:pt>
                <c:pt idx="295">
                  <c:v>198.46207796188702</c:v>
                </c:pt>
                <c:pt idx="296">
                  <c:v>198.19094624215657</c:v>
                </c:pt>
              </c:numCache>
            </c:numRef>
          </c:yVal>
          <c:smooth val="0"/>
        </c:ser>
        <c:ser>
          <c:idx val="7"/>
          <c:order val="6"/>
          <c:tx>
            <c:strRef>
              <c:f>CalculationsAndCharts!$I$31</c:f>
              <c:strCache>
                <c:ptCount val="1"/>
                <c:pt idx="0">
                  <c:v>EMA#2(60)</c:v>
                </c:pt>
              </c:strCache>
            </c:strRef>
          </c:tx>
          <c:spPr>
            <a:ln w="12700">
              <a:solidFill>
                <a:srgbClr val="0000FF"/>
              </a:solidFill>
            </a:ln>
          </c:spPr>
          <c:marker>
            <c:symbol val="none"/>
          </c:marker>
          <c:xVal>
            <c:numRef>
              <c:f>CalculationsAndCharts!$A$33:$A$329</c:f>
              <c:numCache>
                <c:formatCode>General</c:formatCode>
                <c:ptCount val="2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numCache>
            </c:numRef>
          </c:xVal>
          <c:yVal>
            <c:numRef>
              <c:f>CalculationsAndCharts!$I$33:$I$329</c:f>
              <c:numCache>
                <c:formatCode>#,##0.000</c:formatCode>
                <c:ptCount val="297"/>
                <c:pt idx="0">
                  <c:v>202.96208183265063</c:v>
                </c:pt>
                <c:pt idx="1">
                  <c:v>202.8659074538007</c:v>
                </c:pt>
                <c:pt idx="2">
                  <c:v>202.71735358596442</c:v>
                </c:pt>
                <c:pt idx="3">
                  <c:v>202.6052948210521</c:v>
                </c:pt>
                <c:pt idx="4">
                  <c:v>202.25850344114775</c:v>
                </c:pt>
                <c:pt idx="5">
                  <c:v>202.08291284488845</c:v>
                </c:pt>
                <c:pt idx="6">
                  <c:v>201.70408673987833</c:v>
                </c:pt>
                <c:pt idx="7">
                  <c:v>201.22991280714001</c:v>
                </c:pt>
                <c:pt idx="8">
                  <c:v>200.8399048805164</c:v>
                </c:pt>
                <c:pt idx="9">
                  <c:v>200.36898714238154</c:v>
                </c:pt>
                <c:pt idx="10">
                  <c:v>199.93707688259806</c:v>
                </c:pt>
                <c:pt idx="11">
                  <c:v>199.63681114465243</c:v>
                </c:pt>
                <c:pt idx="12">
                  <c:v>199.32015761234811</c:v>
                </c:pt>
                <c:pt idx="13">
                  <c:v>198.96653557710704</c:v>
                </c:pt>
                <c:pt idx="14">
                  <c:v>198.45803881138951</c:v>
                </c:pt>
                <c:pt idx="15">
                  <c:v>197.89331506697039</c:v>
                </c:pt>
                <c:pt idx="16">
                  <c:v>197.30361643669497</c:v>
                </c:pt>
                <c:pt idx="17">
                  <c:v>196.73303611275816</c:v>
                </c:pt>
                <c:pt idx="18">
                  <c:v>196.22694848664528</c:v>
                </c:pt>
                <c:pt idx="19">
                  <c:v>195.78121653088579</c:v>
                </c:pt>
                <c:pt idx="20">
                  <c:v>195.26496348823906</c:v>
                </c:pt>
                <c:pt idx="21">
                  <c:v>194.67814198716988</c:v>
                </c:pt>
                <c:pt idx="22">
                  <c:v>194.32888216782172</c:v>
                </c:pt>
                <c:pt idx="23">
                  <c:v>193.96241691035098</c:v>
                </c:pt>
                <c:pt idx="24">
                  <c:v>193.65172753856473</c:v>
                </c:pt>
                <c:pt idx="25">
                  <c:v>193.11461186025244</c:v>
                </c:pt>
                <c:pt idx="26">
                  <c:v>192.5432129384572</c:v>
                </c:pt>
                <c:pt idx="27">
                  <c:v>191.97895956922605</c:v>
                </c:pt>
                <c:pt idx="28">
                  <c:v>191.43341043915569</c:v>
                </c:pt>
                <c:pt idx="29">
                  <c:v>190.9191750245335</c:v>
                </c:pt>
                <c:pt idx="30">
                  <c:v>190.76910002676385</c:v>
                </c:pt>
                <c:pt idx="31">
                  <c:v>190.46720002919696</c:v>
                </c:pt>
                <c:pt idx="32">
                  <c:v>190.09694548639669</c:v>
                </c:pt>
                <c:pt idx="33">
                  <c:v>189.90484962152368</c:v>
                </c:pt>
                <c:pt idx="34">
                  <c:v>189.77529049620767</c:v>
                </c:pt>
                <c:pt idx="35">
                  <c:v>189.41122599586291</c:v>
                </c:pt>
                <c:pt idx="36">
                  <c:v>189.26588290457772</c:v>
                </c:pt>
                <c:pt idx="37">
                  <c:v>189.09914498681206</c:v>
                </c:pt>
                <c:pt idx="38">
                  <c:v>188.84543089470407</c:v>
                </c:pt>
                <c:pt idx="39">
                  <c:v>188.84865188513169</c:v>
                </c:pt>
                <c:pt idx="40">
                  <c:v>189.1376202383255</c:v>
                </c:pt>
                <c:pt idx="41">
                  <c:v>189.79376753271873</c:v>
                </c:pt>
                <c:pt idx="42">
                  <c:v>190.29138276296587</c:v>
                </c:pt>
                <c:pt idx="43">
                  <c:v>190.81969028687186</c:v>
                </c:pt>
                <c:pt idx="44">
                  <c:v>191.39693485840567</c:v>
                </c:pt>
                <c:pt idx="45">
                  <c:v>191.7975653000789</c:v>
                </c:pt>
                <c:pt idx="46">
                  <c:v>191.90461669099517</c:v>
                </c:pt>
                <c:pt idx="47">
                  <c:v>192.04867275381292</c:v>
                </c:pt>
                <c:pt idx="48">
                  <c:v>192.30946118597777</c:v>
                </c:pt>
                <c:pt idx="49">
                  <c:v>192.27759402106665</c:v>
                </c:pt>
                <c:pt idx="50">
                  <c:v>192.2364662048</c:v>
                </c:pt>
                <c:pt idx="51">
                  <c:v>192.60887222341819</c:v>
                </c:pt>
                <c:pt idx="52">
                  <c:v>193.10422424372894</c:v>
                </c:pt>
                <c:pt idx="53">
                  <c:v>193.45733553861339</c:v>
                </c:pt>
                <c:pt idx="54">
                  <c:v>194.07345695121461</c:v>
                </c:pt>
                <c:pt idx="55">
                  <c:v>194.48558940132506</c:v>
                </c:pt>
                <c:pt idx="56">
                  <c:v>195.28155207417279</c:v>
                </c:pt>
                <c:pt idx="57">
                  <c:v>196.24351135364304</c:v>
                </c:pt>
                <c:pt idx="58">
                  <c:v>197.07473965851969</c:v>
                </c:pt>
                <c:pt idx="59">
                  <c:v>198.00426144565785</c:v>
                </c:pt>
                <c:pt idx="60">
                  <c:v>198.64555794071765</c:v>
                </c:pt>
                <c:pt idx="61">
                  <c:v>199.62606320805563</c:v>
                </c:pt>
                <c:pt idx="62">
                  <c:v>200.25843259060613</c:v>
                </c:pt>
                <c:pt idx="63">
                  <c:v>201.08919918975215</c:v>
                </c:pt>
                <c:pt idx="64">
                  <c:v>202.0118536615478</c:v>
                </c:pt>
                <c:pt idx="65">
                  <c:v>202.82656763077944</c:v>
                </c:pt>
                <c:pt idx="66">
                  <c:v>203.28352832448664</c:v>
                </c:pt>
                <c:pt idx="67">
                  <c:v>203.55203089943998</c:v>
                </c:pt>
                <c:pt idx="68">
                  <c:v>203.87585189029818</c:v>
                </c:pt>
                <c:pt idx="69">
                  <c:v>203.97183842577982</c:v>
                </c:pt>
                <c:pt idx="70">
                  <c:v>203.89018737357802</c:v>
                </c:pt>
                <c:pt idx="71">
                  <c:v>203.6674771348124</c:v>
                </c:pt>
                <c:pt idx="72">
                  <c:v>203.62270232888628</c:v>
                </c:pt>
                <c:pt idx="73">
                  <c:v>203.53203890423958</c:v>
                </c:pt>
                <c:pt idx="74">
                  <c:v>203.40222425917045</c:v>
                </c:pt>
                <c:pt idx="75">
                  <c:v>203.48788101000414</c:v>
                </c:pt>
                <c:pt idx="76">
                  <c:v>203.7467792836409</c:v>
                </c:pt>
                <c:pt idx="77">
                  <c:v>204.17921376397189</c:v>
                </c:pt>
                <c:pt idx="78">
                  <c:v>204.32277865160572</c:v>
                </c:pt>
                <c:pt idx="79">
                  <c:v>204.19394034720622</c:v>
                </c:pt>
                <c:pt idx="80">
                  <c:v>204.32338946967951</c:v>
                </c:pt>
                <c:pt idx="81">
                  <c:v>204.65642487601403</c:v>
                </c:pt>
                <c:pt idx="82">
                  <c:v>205.11064531928807</c:v>
                </c:pt>
                <c:pt idx="83">
                  <c:v>205.24797671195063</c:v>
                </c:pt>
                <c:pt idx="84">
                  <c:v>205.44506550394615</c:v>
                </c:pt>
                <c:pt idx="85">
                  <c:v>205.51552600430489</c:v>
                </c:pt>
                <c:pt idx="86">
                  <c:v>205.46693745924171</c:v>
                </c:pt>
                <c:pt idx="87">
                  <c:v>205.29938631917278</c:v>
                </c:pt>
                <c:pt idx="88">
                  <c:v>205.4775123481885</c:v>
                </c:pt>
                <c:pt idx="89">
                  <c:v>205.40910437984201</c:v>
                </c:pt>
                <c:pt idx="90">
                  <c:v>205.14084114164581</c:v>
                </c:pt>
                <c:pt idx="91">
                  <c:v>205.02728124543182</c:v>
                </c:pt>
                <c:pt idx="92">
                  <c:v>204.82521590410744</c:v>
                </c:pt>
                <c:pt idx="93">
                  <c:v>204.62659916811722</c:v>
                </c:pt>
                <c:pt idx="94">
                  <c:v>204.40719909249154</c:v>
                </c:pt>
                <c:pt idx="95">
                  <c:v>204.19239900999079</c:v>
                </c:pt>
                <c:pt idx="96">
                  <c:v>203.9371625563536</c:v>
                </c:pt>
                <c:pt idx="97">
                  <c:v>203.72690460693121</c:v>
                </c:pt>
                <c:pt idx="98">
                  <c:v>203.4811686621068</c:v>
                </c:pt>
                <c:pt idx="99">
                  <c:v>203.50582035866196</c:v>
                </c:pt>
                <c:pt idx="100">
                  <c:v>203.51998584581307</c:v>
                </c:pt>
                <c:pt idx="101">
                  <c:v>203.811802740887</c:v>
                </c:pt>
                <c:pt idx="102">
                  <c:v>203.92378480824038</c:v>
                </c:pt>
                <c:pt idx="103">
                  <c:v>203.78503797262587</c:v>
                </c:pt>
                <c:pt idx="104">
                  <c:v>203.56004142468279</c:v>
                </c:pt>
                <c:pt idx="105">
                  <c:v>203.35731791783579</c:v>
                </c:pt>
                <c:pt idx="106">
                  <c:v>202.95980136491178</c:v>
                </c:pt>
                <c:pt idx="107">
                  <c:v>202.51705603444924</c:v>
                </c:pt>
                <c:pt idx="108">
                  <c:v>202.01497021939917</c:v>
                </c:pt>
                <c:pt idx="109">
                  <c:v>201.40905842116277</c:v>
                </c:pt>
                <c:pt idx="110">
                  <c:v>200.80351827763212</c:v>
                </c:pt>
                <c:pt idx="111">
                  <c:v>200.36383812105325</c:v>
                </c:pt>
                <c:pt idx="112">
                  <c:v>199.8032779502399</c:v>
                </c:pt>
                <c:pt idx="113">
                  <c:v>199.18084867298899</c:v>
                </c:pt>
                <c:pt idx="114">
                  <c:v>198.71365309780617</c:v>
                </c:pt>
                <c:pt idx="115">
                  <c:v>198.1676215612431</c:v>
                </c:pt>
                <c:pt idx="116">
                  <c:v>197.52649624862886</c:v>
                </c:pt>
                <c:pt idx="117">
                  <c:v>197.02890499850423</c:v>
                </c:pt>
                <c:pt idx="118">
                  <c:v>196.79244181655008</c:v>
                </c:pt>
                <c:pt idx="119">
                  <c:v>196.42175470896373</c:v>
                </c:pt>
                <c:pt idx="120">
                  <c:v>195.99373240977863</c:v>
                </c:pt>
                <c:pt idx="121">
                  <c:v>195.5358899015767</c:v>
                </c:pt>
                <c:pt idx="122">
                  <c:v>195.11915261990185</c:v>
                </c:pt>
                <c:pt idx="123">
                  <c:v>194.93998467625656</c:v>
                </c:pt>
                <c:pt idx="124">
                  <c:v>194.6581651013708</c:v>
                </c:pt>
                <c:pt idx="125">
                  <c:v>194.23618011058636</c:v>
                </c:pt>
                <c:pt idx="126">
                  <c:v>193.79310557518514</c:v>
                </c:pt>
                <c:pt idx="127">
                  <c:v>193.32066062747469</c:v>
                </c:pt>
                <c:pt idx="128">
                  <c:v>192.9670843208815</c:v>
                </c:pt>
                <c:pt idx="129">
                  <c:v>192.72681925914344</c:v>
                </c:pt>
                <c:pt idx="130">
                  <c:v>192.4038028281565</c:v>
                </c:pt>
                <c:pt idx="131">
                  <c:v>192.36323944889801</c:v>
                </c:pt>
                <c:pt idx="132">
                  <c:v>192.57717030788874</c:v>
                </c:pt>
                <c:pt idx="133">
                  <c:v>192.8550948813332</c:v>
                </c:pt>
                <c:pt idx="134">
                  <c:v>193.47373987054533</c:v>
                </c:pt>
                <c:pt idx="135">
                  <c:v>194.15862531332218</c:v>
                </c:pt>
                <c:pt idx="136">
                  <c:v>194.46850034180602</c:v>
                </c:pt>
                <c:pt idx="137">
                  <c:v>194.80472764560656</c:v>
                </c:pt>
                <c:pt idx="138">
                  <c:v>195.10788470429807</c:v>
                </c:pt>
                <c:pt idx="139">
                  <c:v>195.41223785923427</c:v>
                </c:pt>
                <c:pt idx="140">
                  <c:v>195.51335039189195</c:v>
                </c:pt>
                <c:pt idx="141">
                  <c:v>195.71456406388214</c:v>
                </c:pt>
                <c:pt idx="142">
                  <c:v>195.64225170605326</c:v>
                </c:pt>
                <c:pt idx="143">
                  <c:v>195.52336549751266</c:v>
                </c:pt>
                <c:pt idx="144">
                  <c:v>195.54821690637743</c:v>
                </c:pt>
                <c:pt idx="145">
                  <c:v>195.79350935241177</c:v>
                </c:pt>
                <c:pt idx="146">
                  <c:v>195.9956465662674</c:v>
                </c:pt>
                <c:pt idx="147">
                  <c:v>196.29615989047352</c:v>
                </c:pt>
                <c:pt idx="148">
                  <c:v>196.71853806233474</c:v>
                </c:pt>
                <c:pt idx="149">
                  <c:v>196.94295061345611</c:v>
                </c:pt>
                <c:pt idx="150">
                  <c:v>197.62140066922487</c:v>
                </c:pt>
                <c:pt idx="151">
                  <c:v>198.09607345733622</c:v>
                </c:pt>
                <c:pt idx="152">
                  <c:v>198.62662558982132</c:v>
                </c:pt>
                <c:pt idx="153">
                  <c:v>199.53086427980509</c:v>
                </c:pt>
                <c:pt idx="154">
                  <c:v>199.99003375978737</c:v>
                </c:pt>
                <c:pt idx="155">
                  <c:v>200.34640046522259</c:v>
                </c:pt>
                <c:pt idx="156">
                  <c:v>200.73607323478828</c:v>
                </c:pt>
                <c:pt idx="157">
                  <c:v>201.59207989249632</c:v>
                </c:pt>
                <c:pt idx="158">
                  <c:v>203.168632609996</c:v>
                </c:pt>
                <c:pt idx="159">
                  <c:v>204.68941739272293</c:v>
                </c:pt>
                <c:pt idx="160">
                  <c:v>205.60300079206138</c:v>
                </c:pt>
                <c:pt idx="161">
                  <c:v>206.05054631861242</c:v>
                </c:pt>
                <c:pt idx="162">
                  <c:v>206.14968689303171</c:v>
                </c:pt>
                <c:pt idx="163">
                  <c:v>206.10965842876186</c:v>
                </c:pt>
                <c:pt idx="164">
                  <c:v>206.01144555864929</c:v>
                </c:pt>
                <c:pt idx="165">
                  <c:v>206.00884970034468</c:v>
                </c:pt>
                <c:pt idx="166">
                  <c:v>206.07419967310332</c:v>
                </c:pt>
                <c:pt idx="167">
                  <c:v>206.12185418883999</c:v>
                </c:pt>
                <c:pt idx="168">
                  <c:v>206.19747729691639</c:v>
                </c:pt>
                <c:pt idx="169">
                  <c:v>206.10906614209063</c:v>
                </c:pt>
                <c:pt idx="170">
                  <c:v>206.24625397318977</c:v>
                </c:pt>
                <c:pt idx="171">
                  <c:v>206.36045887984338</c:v>
                </c:pt>
                <c:pt idx="172">
                  <c:v>206.33140968710188</c:v>
                </c:pt>
                <c:pt idx="173">
                  <c:v>206.3615378404748</c:v>
                </c:pt>
                <c:pt idx="174">
                  <c:v>206.35713218960888</c:v>
                </c:pt>
                <c:pt idx="175">
                  <c:v>206.28959875230061</c:v>
                </c:pt>
                <c:pt idx="176">
                  <c:v>206.18683500250975</c:v>
                </c:pt>
                <c:pt idx="177">
                  <c:v>206.07927454819247</c:v>
                </c:pt>
                <c:pt idx="178">
                  <c:v>206.09102677984635</c:v>
                </c:pt>
                <c:pt idx="179">
                  <c:v>206.33112012346876</c:v>
                </c:pt>
                <c:pt idx="180">
                  <c:v>206.48485831651138</c:v>
                </c:pt>
                <c:pt idx="181">
                  <c:v>206.45711816346699</c:v>
                </c:pt>
                <c:pt idx="182">
                  <c:v>206.32049254196397</c:v>
                </c:pt>
                <c:pt idx="183">
                  <c:v>206.13690095486982</c:v>
                </c:pt>
                <c:pt idx="184">
                  <c:v>205.8620737689489</c:v>
                </c:pt>
                <c:pt idx="185">
                  <c:v>205.57317138430793</c:v>
                </c:pt>
                <c:pt idx="186">
                  <c:v>205.27255060106319</c:v>
                </c:pt>
                <c:pt idx="187">
                  <c:v>205.09641883752349</c:v>
                </c:pt>
                <c:pt idx="188">
                  <c:v>204.89791145911653</c:v>
                </c:pt>
                <c:pt idx="189">
                  <c:v>204.76317613721804</c:v>
                </c:pt>
                <c:pt idx="190">
                  <c:v>204.82073760423788</c:v>
                </c:pt>
                <c:pt idx="191">
                  <c:v>205.11444102280495</c:v>
                </c:pt>
                <c:pt idx="192">
                  <c:v>205.46757202487817</c:v>
                </c:pt>
                <c:pt idx="193">
                  <c:v>205.54189675441253</c:v>
                </c:pt>
                <c:pt idx="194">
                  <c:v>205.73752373208643</c:v>
                </c:pt>
                <c:pt idx="195">
                  <c:v>205.89729861682156</c:v>
                </c:pt>
                <c:pt idx="196">
                  <c:v>206.05614394562355</c:v>
                </c:pt>
                <c:pt idx="197">
                  <c:v>206.3767024861348</c:v>
                </c:pt>
                <c:pt idx="198">
                  <c:v>206.76458453032888</c:v>
                </c:pt>
                <c:pt idx="199">
                  <c:v>206.79409221490425</c:v>
                </c:pt>
                <c:pt idx="200">
                  <c:v>206.82355514353191</c:v>
                </c:pt>
                <c:pt idx="201">
                  <c:v>206.79751470203482</c:v>
                </c:pt>
                <c:pt idx="202">
                  <c:v>206.63092512949254</c:v>
                </c:pt>
                <c:pt idx="203">
                  <c:v>206.46373650490096</c:v>
                </c:pt>
                <c:pt idx="204">
                  <c:v>206.37771255080105</c:v>
                </c:pt>
                <c:pt idx="205">
                  <c:v>206.20023187360113</c:v>
                </c:pt>
                <c:pt idx="206">
                  <c:v>206.20116204392852</c:v>
                </c:pt>
                <c:pt idx="207">
                  <c:v>206.23217677519474</c:v>
                </c:pt>
                <c:pt idx="208">
                  <c:v>206.36873830021244</c:v>
                </c:pt>
                <c:pt idx="209">
                  <c:v>206.4368054184136</c:v>
                </c:pt>
                <c:pt idx="210">
                  <c:v>206.36651500190578</c:v>
                </c:pt>
                <c:pt idx="211">
                  <c:v>206.34983454753359</c:v>
                </c:pt>
                <c:pt idx="212">
                  <c:v>206.55527405185484</c:v>
                </c:pt>
                <c:pt idx="213">
                  <c:v>206.77666260202346</c:v>
                </c:pt>
                <c:pt idx="214">
                  <c:v>206.90272283857107</c:v>
                </c:pt>
                <c:pt idx="215">
                  <c:v>207.00842491480481</c:v>
                </c:pt>
                <c:pt idx="216">
                  <c:v>206.96464536160525</c:v>
                </c:pt>
                <c:pt idx="217">
                  <c:v>206.96688584902392</c:v>
                </c:pt>
                <c:pt idx="218">
                  <c:v>206.95023910802612</c:v>
                </c:pt>
                <c:pt idx="219">
                  <c:v>206.97026084511944</c:v>
                </c:pt>
                <c:pt idx="220">
                  <c:v>206.87483001285759</c:v>
                </c:pt>
                <c:pt idx="221">
                  <c:v>206.74890546857193</c:v>
                </c:pt>
                <c:pt idx="222">
                  <c:v>206.78971505662395</c:v>
                </c:pt>
                <c:pt idx="223">
                  <c:v>206.63059824358976</c:v>
                </c:pt>
                <c:pt idx="224">
                  <c:v>206.41156172027976</c:v>
                </c:pt>
                <c:pt idx="225">
                  <c:v>206.22806733121428</c:v>
                </c:pt>
                <c:pt idx="226">
                  <c:v>206.01425527041559</c:v>
                </c:pt>
                <c:pt idx="227">
                  <c:v>205.77464211318068</c:v>
                </c:pt>
                <c:pt idx="228">
                  <c:v>205.57233685074254</c:v>
                </c:pt>
                <c:pt idx="229">
                  <c:v>205.37164020081005</c:v>
                </c:pt>
                <c:pt idx="230">
                  <c:v>205.34815294633825</c:v>
                </c:pt>
                <c:pt idx="231">
                  <c:v>205.32616685055083</c:v>
                </c:pt>
                <c:pt idx="232">
                  <c:v>205.24581838241909</c:v>
                </c:pt>
                <c:pt idx="233">
                  <c:v>205.06816550809356</c:v>
                </c:pt>
                <c:pt idx="234">
                  <c:v>205.11890782701118</c:v>
                </c:pt>
                <c:pt idx="235">
                  <c:v>205.24880853855768</c:v>
                </c:pt>
                <c:pt idx="236">
                  <c:v>205.3132456784266</c:v>
                </c:pt>
                <c:pt idx="237">
                  <c:v>205.16899528555629</c:v>
                </c:pt>
                <c:pt idx="238">
                  <c:v>205.06435849333414</c:v>
                </c:pt>
                <c:pt idx="239">
                  <c:v>205.15202744727361</c:v>
                </c:pt>
                <c:pt idx="240">
                  <c:v>205.05948448793484</c:v>
                </c:pt>
                <c:pt idx="241">
                  <c:v>204.88125580501983</c:v>
                </c:pt>
                <c:pt idx="242">
                  <c:v>204.745915423658</c:v>
                </c:pt>
                <c:pt idx="243">
                  <c:v>204.52008955308145</c:v>
                </c:pt>
                <c:pt idx="244">
                  <c:v>204.31737042154342</c:v>
                </c:pt>
                <c:pt idx="245">
                  <c:v>204.14349500532009</c:v>
                </c:pt>
                <c:pt idx="246">
                  <c:v>204.04563091489467</c:v>
                </c:pt>
                <c:pt idx="247">
                  <c:v>203.91614281624874</c:v>
                </c:pt>
                <c:pt idx="248">
                  <c:v>203.94488307227135</c:v>
                </c:pt>
                <c:pt idx="249">
                  <c:v>203.76078153338696</c:v>
                </c:pt>
                <c:pt idx="250">
                  <c:v>203.55448894551307</c:v>
                </c:pt>
                <c:pt idx="251">
                  <c:v>203.41307884965062</c:v>
                </c:pt>
                <c:pt idx="252">
                  <c:v>203.29426783598251</c:v>
                </c:pt>
                <c:pt idx="253">
                  <c:v>203.08011036652638</c:v>
                </c:pt>
                <c:pt idx="254">
                  <c:v>202.94739312711971</c:v>
                </c:pt>
                <c:pt idx="255">
                  <c:v>202.88533795685788</c:v>
                </c:pt>
                <c:pt idx="256">
                  <c:v>202.87945958929953</c:v>
                </c:pt>
                <c:pt idx="257">
                  <c:v>202.8239559155995</c:v>
                </c:pt>
                <c:pt idx="258">
                  <c:v>202.88704281701763</c:v>
                </c:pt>
                <c:pt idx="259">
                  <c:v>203.02222852765561</c:v>
                </c:pt>
                <c:pt idx="260">
                  <c:v>203.10424930289705</c:v>
                </c:pt>
                <c:pt idx="261">
                  <c:v>203.03190833043314</c:v>
                </c:pt>
                <c:pt idx="262">
                  <c:v>203.17662726956343</c:v>
                </c:pt>
                <c:pt idx="263">
                  <c:v>203.37632065770558</c:v>
                </c:pt>
                <c:pt idx="264">
                  <c:v>203.55053162658791</c:v>
                </c:pt>
                <c:pt idx="265">
                  <c:v>203.46785268355046</c:v>
                </c:pt>
                <c:pt idx="266">
                  <c:v>203.27311201841871</c:v>
                </c:pt>
                <c:pt idx="267">
                  <c:v>203.02430402009315</c:v>
                </c:pt>
                <c:pt idx="268">
                  <c:v>202.9165134764653</c:v>
                </c:pt>
                <c:pt idx="269">
                  <c:v>202.71346924705307</c:v>
                </c:pt>
                <c:pt idx="270">
                  <c:v>202.71378463314883</c:v>
                </c:pt>
                <c:pt idx="271">
                  <c:v>202.65958323616238</c:v>
                </c:pt>
                <c:pt idx="272">
                  <c:v>202.84409080308623</c:v>
                </c:pt>
                <c:pt idx="273">
                  <c:v>202.93264451245773</c:v>
                </c:pt>
                <c:pt idx="274">
                  <c:v>203.25924855904481</c:v>
                </c:pt>
                <c:pt idx="275">
                  <c:v>203.57281660986706</c:v>
                </c:pt>
                <c:pt idx="276">
                  <c:v>203.61579993803682</c:v>
                </c:pt>
                <c:pt idx="277">
                  <c:v>203.73905447785836</c:v>
                </c:pt>
                <c:pt idx="278">
                  <c:v>203.61078670311824</c:v>
                </c:pt>
                <c:pt idx="279">
                  <c:v>203.49176731249264</c:v>
                </c:pt>
                <c:pt idx="280">
                  <c:v>203.28283706817379</c:v>
                </c:pt>
                <c:pt idx="281">
                  <c:v>202.97764043800777</c:v>
                </c:pt>
                <c:pt idx="282">
                  <c:v>202.76288047782668</c:v>
                </c:pt>
                <c:pt idx="283">
                  <c:v>202.46496052126551</c:v>
                </c:pt>
                <c:pt idx="284">
                  <c:v>202.11722965956238</c:v>
                </c:pt>
                <c:pt idx="285">
                  <c:v>201.72243235588624</c:v>
                </c:pt>
                <c:pt idx="286">
                  <c:v>201.34447166096683</c:v>
                </c:pt>
                <c:pt idx="287">
                  <c:v>200.92942363014564</c:v>
                </c:pt>
                <c:pt idx="288">
                  <c:v>200.58846214197706</c:v>
                </c:pt>
                <c:pt idx="289">
                  <c:v>200.20286779124771</c:v>
                </c:pt>
                <c:pt idx="290">
                  <c:v>199.78403759045207</c:v>
                </c:pt>
                <c:pt idx="291">
                  <c:v>199.35713191685682</c:v>
                </c:pt>
                <c:pt idx="292">
                  <c:v>198.96687118202561</c:v>
                </c:pt>
                <c:pt idx="293">
                  <c:v>198.71749583493704</c:v>
                </c:pt>
                <c:pt idx="294">
                  <c:v>198.45635909265857</c:v>
                </c:pt>
                <c:pt idx="295">
                  <c:v>198.365119010173</c:v>
                </c:pt>
                <c:pt idx="296">
                  <c:v>198.18376619291601</c:v>
                </c:pt>
              </c:numCache>
            </c:numRef>
          </c:yVal>
          <c:smooth val="0"/>
        </c:ser>
        <c:dLbls>
          <c:showLegendKey val="0"/>
          <c:showVal val="0"/>
          <c:showCatName val="0"/>
          <c:showSerName val="0"/>
          <c:showPercent val="0"/>
          <c:showBubbleSize val="0"/>
        </c:dLbls>
        <c:axId val="73478528"/>
        <c:axId val="73480064"/>
      </c:scatterChart>
      <c:catAx>
        <c:axId val="73478528"/>
        <c:scaling>
          <c:orientation val="maxMin"/>
        </c:scaling>
        <c:delete val="0"/>
        <c:axPos val="b"/>
        <c:numFmt formatCode="mm/dd/yy;@" sourceLinked="0"/>
        <c:majorTickMark val="out"/>
        <c:minorTickMark val="none"/>
        <c:tickLblPos val="none"/>
        <c:txPr>
          <a:bodyPr rot="-5400000" vert="horz"/>
          <a:lstStyle/>
          <a:p>
            <a:pPr>
              <a:defRPr/>
            </a:pPr>
            <a:endParaRPr lang="en-US"/>
          </a:p>
        </c:txPr>
        <c:crossAx val="73480064"/>
        <c:crosses val="autoZero"/>
        <c:auto val="0"/>
        <c:lblAlgn val="ctr"/>
        <c:lblOffset val="100"/>
        <c:tickLblSkip val="10"/>
        <c:tickMarkSkip val="10"/>
        <c:noMultiLvlLbl val="0"/>
      </c:catAx>
      <c:valAx>
        <c:axId val="73480064"/>
        <c:scaling>
          <c:orientation val="minMax"/>
          <c:max val="212.9"/>
          <c:min val="176.3"/>
        </c:scaling>
        <c:delete val="0"/>
        <c:axPos val="r"/>
        <c:numFmt formatCode="#,##0.0" sourceLinked="0"/>
        <c:majorTickMark val="out"/>
        <c:minorTickMark val="none"/>
        <c:tickLblPos val="nextTo"/>
        <c:txPr>
          <a:bodyPr rot="0" vert="horz"/>
          <a:lstStyle/>
          <a:p>
            <a:pPr>
              <a:defRPr/>
            </a:pPr>
            <a:endParaRPr lang="en-US"/>
          </a:p>
        </c:txPr>
        <c:crossAx val="73478528"/>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2.4530569604534883E-2"/>
          <c:y val="8.4227762408491627E-2"/>
          <c:w val="0.27568716309459657"/>
          <c:h val="0.10444142943867925"/>
        </c:manualLayout>
      </c:layout>
      <c:overlay val="0"/>
    </c:legend>
    <c:plotVisOnly val="1"/>
    <c:dispBlanksAs val="gap"/>
    <c:showDLblsOverMax val="0"/>
  </c:chart>
  <c:spPr>
    <a:solidFill>
      <a:schemeClr val="bg1"/>
    </a:solidFill>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5526785574805838E-2"/>
          <c:y val="7.8469202543711883E-2"/>
          <c:w val="0.96808600275557766"/>
          <c:h val="0.72348689622752382"/>
        </c:manualLayout>
      </c:layout>
      <c:lineChart>
        <c:grouping val="standard"/>
        <c:varyColors val="0"/>
        <c:ser>
          <c:idx val="0"/>
          <c:order val="0"/>
          <c:tx>
            <c:strRef>
              <c:f>CalculationsAndCharts!$J$31</c:f>
              <c:strCache>
                <c:ptCount val="1"/>
                <c:pt idx="0">
                  <c:v>Super Pass Band Filter(40, 60)</c:v>
                </c:pt>
              </c:strCache>
            </c:strRef>
          </c:tx>
          <c:spPr>
            <a:ln w="12700">
              <a:solidFill>
                <a:srgbClr val="FF0000"/>
              </a:solidFill>
            </a:ln>
          </c:spPr>
          <c:marker>
            <c:symbol val="none"/>
          </c:marker>
          <c:cat>
            <c:numRef>
              <c:f>CalculationsAndCharts!$A$33:$A$329</c:f>
              <c:numCache>
                <c:formatCode>General</c:formatCode>
                <c:ptCount val="2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numCache>
            </c:numRef>
          </c:cat>
          <c:val>
            <c:numRef>
              <c:f>CalculationsAndCharts!$J$33:$J$329</c:f>
              <c:numCache>
                <c:formatCode>0.000</c:formatCode>
                <c:ptCount val="297"/>
                <c:pt idx="0">
                  <c:v>1.1852427321047101</c:v>
                </c:pt>
                <c:pt idx="1">
                  <c:v>1.2996063344911382</c:v>
                </c:pt>
                <c:pt idx="2">
                  <c:v>1.4003764577977094</c:v>
                </c:pt>
                <c:pt idx="3">
                  <c:v>1.5363966575332049</c:v>
                </c:pt>
                <c:pt idx="4">
                  <c:v>1.557715391521183</c:v>
                </c:pt>
                <c:pt idx="5">
                  <c:v>1.6799086781617625</c:v>
                </c:pt>
                <c:pt idx="6">
                  <c:v>1.7034235721790851</c:v>
                </c:pt>
                <c:pt idx="7">
                  <c:v>1.6758132637827727</c:v>
                </c:pt>
                <c:pt idx="8">
                  <c:v>1.6923534862525293</c:v>
                </c:pt>
                <c:pt idx="9">
                  <c:v>1.665022419640114</c:v>
                </c:pt>
                <c:pt idx="10">
                  <c:v>1.6560769025695681</c:v>
                </c:pt>
                <c:pt idx="11">
                  <c:v>1.7210788955391523</c:v>
                </c:pt>
                <c:pt idx="12">
                  <c:v>1.7860024335851394</c:v>
                </c:pt>
                <c:pt idx="13">
                  <c:v>1.8390759039595497</c:v>
                </c:pt>
                <c:pt idx="14">
                  <c:v>1.8112314526866116</c:v>
                </c:pt>
                <c:pt idx="15">
                  <c:v>1.7472795205452007</c:v>
                </c:pt>
                <c:pt idx="16">
                  <c:v>1.6599202347514252</c:v>
                </c:pt>
                <c:pt idx="17">
                  <c:v>1.5710057974663099</c:v>
                </c:pt>
                <c:pt idx="18">
                  <c:v>1.5062422678969927</c:v>
                </c:pt>
                <c:pt idx="19">
                  <c:v>1.4667157600197034</c:v>
                </c:pt>
                <c:pt idx="20">
                  <c:v>1.381244844224383</c:v>
                </c:pt>
                <c:pt idx="21">
                  <c:v>1.2432389642169144</c:v>
                </c:pt>
                <c:pt idx="22">
                  <c:v>1.2212674909060839</c:v>
                </c:pt>
                <c:pt idx="23">
                  <c:v>1.186325556766527</c:v>
                </c:pt>
                <c:pt idx="24">
                  <c:v>1.178263852426737</c:v>
                </c:pt>
                <c:pt idx="25">
                  <c:v>1.039664015166391</c:v>
                </c:pt>
                <c:pt idx="26">
                  <c:v>0.86167377630717434</c:v>
                </c:pt>
                <c:pt idx="27">
                  <c:v>0.66233953336182405</c:v>
                </c:pt>
                <c:pt idx="28">
                  <c:v>0.44521710665902725</c:v>
                </c:pt>
                <c:pt idx="29">
                  <c:v>0.21497074211191658</c:v>
                </c:pt>
                <c:pt idx="30">
                  <c:v>0.15992370654523316</c:v>
                </c:pt>
                <c:pt idx="31">
                  <c:v>1.0255666013456899E-2</c:v>
                </c:pt>
                <c:pt idx="32">
                  <c:v>-0.19985326329906322</c:v>
                </c:pt>
                <c:pt idx="33">
                  <c:v>-0.33817279512637255</c:v>
                </c:pt>
                <c:pt idx="34">
                  <c:v>-0.46051698032501365</c:v>
                </c:pt>
                <c:pt idx="35">
                  <c:v>-0.73434197771130683</c:v>
                </c:pt>
                <c:pt idx="36">
                  <c:v>-0.92230116954731578</c:v>
                </c:pt>
                <c:pt idx="37">
                  <c:v>-1.1493372896344529</c:v>
                </c:pt>
                <c:pt idx="38">
                  <c:v>-1.4585078122153716</c:v>
                </c:pt>
                <c:pt idx="39">
                  <c:v>-1.6650255051446292</c:v>
                </c:pt>
                <c:pt idx="40">
                  <c:v>-1.7377615183402657</c:v>
                </c:pt>
                <c:pt idx="41">
                  <c:v>-1.6110718527356012</c:v>
                </c:pt>
                <c:pt idx="42">
                  <c:v>-1.5568734144137393</c:v>
                </c:pt>
                <c:pt idx="43">
                  <c:v>-1.4773938885265641</c:v>
                </c:pt>
                <c:pt idx="44">
                  <c:v>-1.3585961174396113</c:v>
                </c:pt>
                <c:pt idx="45">
                  <c:v>-1.3237495961177015</c:v>
                </c:pt>
                <c:pt idx="46">
                  <c:v>-1.4516844578966477</c:v>
                </c:pt>
                <c:pt idx="47">
                  <c:v>-1.5767502017003121</c:v>
                </c:pt>
                <c:pt idx="48">
                  <c:v>-1.6529782692776047</c:v>
                </c:pt>
                <c:pt idx="49">
                  <c:v>-1.9073278305521826</c:v>
                </c:pt>
                <c:pt idx="50">
                  <c:v>-2.2033048442120164</c:v>
                </c:pt>
                <c:pt idx="51">
                  <c:v>-2.3052592398890557</c:v>
                </c:pt>
                <c:pt idx="52">
                  <c:v>-2.3515236911242079</c:v>
                </c:pt>
                <c:pt idx="53">
                  <c:v>-2.4856777642079795</c:v>
                </c:pt>
                <c:pt idx="54">
                  <c:v>-2.4887052090369939</c:v>
                </c:pt>
                <c:pt idx="55">
                  <c:v>-2.6087302674077515</c:v>
                </c:pt>
                <c:pt idx="56">
                  <c:v>-2.5265702068387239</c:v>
                </c:pt>
                <c:pt idx="57">
                  <c:v>-2.3378177909755369</c:v>
                </c:pt>
                <c:pt idx="58">
                  <c:v>-2.1968041583282449</c:v>
                </c:pt>
                <c:pt idx="59">
                  <c:v>-1.9794780168676169</c:v>
                </c:pt>
                <c:pt idx="60">
                  <c:v>-1.8958054506716699</c:v>
                </c:pt>
                <c:pt idx="61">
                  <c:v>-1.6063460765744946</c:v>
                </c:pt>
                <c:pt idx="62">
                  <c:v>-1.4744701546276979</c:v>
                </c:pt>
                <c:pt idx="63">
                  <c:v>-1.2103849772053579</c:v>
                </c:pt>
                <c:pt idx="64">
                  <c:v>-0.8560659900657468</c:v>
                </c:pt>
                <c:pt idx="65">
                  <c:v>-0.51281029194278038</c:v>
                </c:pt>
                <c:pt idx="66">
                  <c:v>-0.32494850867333308</c:v>
                </c:pt>
                <c:pt idx="67">
                  <c:v>-0.21793968136761524</c:v>
                </c:pt>
                <c:pt idx="68">
                  <c:v>-6.4033355358307981E-2</c:v>
                </c:pt>
                <c:pt idx="69">
                  <c:v>-1.8331528705686273E-2</c:v>
                </c:pt>
                <c:pt idx="70">
                  <c:v>-6.7608062636110633E-2</c:v>
                </c:pt>
                <c:pt idx="71">
                  <c:v>-0.20452935087876956</c:v>
                </c:pt>
                <c:pt idx="72">
                  <c:v>-0.25933343296209943</c:v>
                </c:pt>
                <c:pt idx="73">
                  <c:v>-0.34818873746908124</c:v>
                </c:pt>
                <c:pt idx="74">
                  <c:v>-0.47210978286130362</c:v>
                </c:pt>
                <c:pt idx="75">
                  <c:v>-0.49060732279366859</c:v>
                </c:pt>
                <c:pt idx="76">
                  <c:v>-0.41275221254319239</c:v>
                </c:pt>
                <c:pt idx="77">
                  <c:v>-0.22461139700307711</c:v>
                </c:pt>
                <c:pt idx="78">
                  <c:v>-0.17466166078419196</c:v>
                </c:pt>
                <c:pt idx="79">
                  <c:v>-0.27323521483877422</c:v>
                </c:pt>
                <c:pt idx="80">
                  <c:v>-0.23829788983099737</c:v>
                </c:pt>
                <c:pt idx="81">
                  <c:v>-8.2034499044273373E-2</c:v>
                </c:pt>
                <c:pt idx="82">
                  <c:v>0.1658008258202685</c:v>
                </c:pt>
                <c:pt idx="83">
                  <c:v>0.26796173960177189</c:v>
                </c:pt>
                <c:pt idx="84">
                  <c:v>0.41886415497089574</c:v>
                </c:pt>
                <c:pt idx="85">
                  <c:v>0.5189650344574539</c:v>
                </c:pt>
                <c:pt idx="86">
                  <c:v>0.56533801362955816</c:v>
                </c:pt>
                <c:pt idx="87">
                  <c:v>0.55035707839439707</c:v>
                </c:pt>
                <c:pt idx="88">
                  <c:v>0.73076582045972183</c:v>
                </c:pt>
                <c:pt idx="89">
                  <c:v>0.79607067004169008</c:v>
                </c:pt>
                <c:pt idx="90">
                  <c:v>0.75650177250697792</c:v>
                </c:pt>
                <c:pt idx="91">
                  <c:v>0.7996820850285471</c:v>
                </c:pt>
                <c:pt idx="92">
                  <c:v>0.79845647356155969</c:v>
                </c:pt>
                <c:pt idx="93">
                  <c:v>0.79902640636165878</c:v>
                </c:pt>
                <c:pt idx="94">
                  <c:v>0.78780156405578805</c:v>
                </c:pt>
                <c:pt idx="95">
                  <c:v>0.77760174034904106</c:v>
                </c:pt>
                <c:pt idx="96">
                  <c:v>0.74283830117765426</c:v>
                </c:pt>
                <c:pt idx="97">
                  <c:v>0.72881065881881291</c:v>
                </c:pt>
                <c:pt idx="98">
                  <c:v>0.69250592732183069</c:v>
                </c:pt>
                <c:pt idx="99">
                  <c:v>0.80552202925647909</c:v>
                </c:pt>
                <c:pt idx="100">
                  <c:v>0.92869116895089165</c:v>
                </c:pt>
                <c:pt idx="101">
                  <c:v>1.2281138474146935</c:v>
                </c:pt>
                <c:pt idx="102">
                  <c:v>1.4675484355330077</c:v>
                </c:pt>
                <c:pt idx="103">
                  <c:v>1.597914305972298</c:v>
                </c:pt>
                <c:pt idx="104">
                  <c:v>1.6976183222865764</c:v>
                </c:pt>
                <c:pt idx="105">
                  <c:v>1.8242932215577992</c:v>
                </c:pt>
                <c:pt idx="106">
                  <c:v>1.8577542229666255</c:v>
                </c:pt>
                <c:pt idx="107">
                  <c:v>1.8701503516975413</c:v>
                </c:pt>
                <c:pt idx="108">
                  <c:v>1.8504085076257286</c:v>
                </c:pt>
                <c:pt idx="109">
                  <c:v>1.7685172668657312</c:v>
                </c:pt>
                <c:pt idx="110">
                  <c:v>1.6751396515433243</c:v>
                </c:pt>
                <c:pt idx="111">
                  <c:v>1.6631995122901506</c:v>
                </c:pt>
                <c:pt idx="112">
                  <c:v>1.5804793450096959</c:v>
                </c:pt>
                <c:pt idx="113">
                  <c:v>1.4505882358677056</c:v>
                </c:pt>
                <c:pt idx="114">
                  <c:v>1.390846226601488</c:v>
                </c:pt>
                <c:pt idx="115">
                  <c:v>1.2775205237942353</c:v>
                </c:pt>
                <c:pt idx="116">
                  <c:v>1.0936661342709815</c:v>
                </c:pt>
                <c:pt idx="117">
                  <c:v>0.96556629623847146</c:v>
                </c:pt>
                <c:pt idx="118">
                  <c:v>0.96838252029873861</c:v>
                </c:pt>
                <c:pt idx="119">
                  <c:v>0.89490167600635939</c:v>
                </c:pt>
                <c:pt idx="120">
                  <c:v>0.77816060161577916</c:v>
                </c:pt>
                <c:pt idx="121">
                  <c:v>0.6277021114454997</c:v>
                </c:pt>
                <c:pt idx="122">
                  <c:v>0.47923825212352034</c:v>
                </c:pt>
                <c:pt idx="123">
                  <c:v>0.44531917748672201</c:v>
                </c:pt>
                <c:pt idx="124">
                  <c:v>0.3478964457643931</c:v>
                </c:pt>
                <c:pt idx="125">
                  <c:v>0.15646165756818325</c:v>
                </c:pt>
                <c:pt idx="126">
                  <c:v>-7.4372125865639405E-2</c:v>
                </c:pt>
                <c:pt idx="127">
                  <c:v>-0.35496525682383762</c:v>
                </c:pt>
                <c:pt idx="128">
                  <c:v>-0.60771818299478808</c:v>
                </c:pt>
                <c:pt idx="129">
                  <c:v>-0.8318293872729241</c:v>
                </c:pt>
                <c:pt idx="130">
                  <c:v>-1.135242974590172</c:v>
                </c:pt>
                <c:pt idx="131">
                  <c:v>-1.3205996162507647</c:v>
                </c:pt>
                <c:pt idx="132">
                  <c:v>-1.3870104991490253</c:v>
                </c:pt>
                <c:pt idx="133">
                  <c:v>-1.426340814202065</c:v>
                </c:pt>
                <c:pt idx="134">
                  <c:v>-1.276592365252581</c:v>
                </c:pt>
                <c:pt idx="135">
                  <c:v>-1.0675995929876048</c:v>
                </c:pt>
                <c:pt idx="136">
                  <c:v>-1.0430423757093545</c:v>
                </c:pt>
                <c:pt idx="137">
                  <c:v>-0.99991854149609005</c:v>
                </c:pt>
                <c:pt idx="138">
                  <c:v>-0.96953144245752421</c:v>
                </c:pt>
                <c:pt idx="139">
                  <c:v>-0.93411984570220108</c:v>
                </c:pt>
                <c:pt idx="140">
                  <c:v>-1.0097869478552779</c:v>
                </c:pt>
                <c:pt idx="141">
                  <c:v>-1.0390629849830719</c:v>
                </c:pt>
                <c:pt idx="142">
                  <c:v>-1.2288219015971638</c:v>
                </c:pt>
                <c:pt idx="143">
                  <c:v>-1.4723028638485349</c:v>
                </c:pt>
                <c:pt idx="144">
                  <c:v>-1.6684310393327313</c:v>
                </c:pt>
                <c:pt idx="145">
                  <c:v>-1.7666112186463694</c:v>
                </c:pt>
                <c:pt idx="146">
                  <c:v>-1.903477270535497</c:v>
                </c:pt>
                <c:pt idx="147">
                  <c:v>-2.0036806953513504</c:v>
                </c:pt>
                <c:pt idx="148">
                  <c:v>-2.0485618393379816</c:v>
                </c:pt>
                <c:pt idx="149">
                  <c:v>-2.2129777871740686</c:v>
                </c:pt>
                <c:pt idx="150">
                  <c:v>-2.1414317249025117</c:v>
                </c:pt>
                <c:pt idx="151">
                  <c:v>-2.1761089495392394</c:v>
                </c:pt>
                <c:pt idx="152">
                  <c:v>-2.1838090094819225</c:v>
                </c:pt>
                <c:pt idx="153">
                  <c:v>-1.9790739022743342</c:v>
                </c:pt>
                <c:pt idx="154">
                  <c:v>-1.9994161854665036</c:v>
                </c:pt>
                <c:pt idx="155">
                  <c:v>-2.0814089517130197</c:v>
                </c:pt>
                <c:pt idx="156">
                  <c:v>-2.1560829336344813</c:v>
                </c:pt>
                <c:pt idx="157">
                  <c:v>-1.9749481197491026</c:v>
                </c:pt>
                <c:pt idx="158">
                  <c:v>-1.3561962982848748</c:v>
                </c:pt>
                <c:pt idx="159">
                  <c:v>-0.68091875076733344</c:v>
                </c:pt>
                <c:pt idx="160">
                  <c:v>-0.25614520125497892</c:v>
                </c:pt>
                <c:pt idx="161">
                  <c:v>-3.6997071976524458E-2</c:v>
                </c:pt>
                <c:pt idx="162">
                  <c:v>1.43693888378678E-2</c:v>
                </c:pt>
                <c:pt idx="163">
                  <c:v>-6.4512494823432409E-3</c:v>
                </c:pt>
                <c:pt idx="164">
                  <c:v>-6.3494496615563389E-2</c:v>
                </c:pt>
                <c:pt idx="165">
                  <c:v>-7.4048486591842488E-2</c:v>
                </c:pt>
                <c:pt idx="166">
                  <c:v>-4.7284000242893788E-2</c:v>
                </c:pt>
                <c:pt idx="167">
                  <c:v>-2.6807705570921152E-2</c:v>
                </c:pt>
                <c:pt idx="168">
                  <c:v>1.257582681973303E-2</c:v>
                </c:pt>
                <c:pt idx="169">
                  <c:v>-3.6148286392174947E-2</c:v>
                </c:pt>
                <c:pt idx="170">
                  <c:v>3.7080719037033361E-2</c:v>
                </c:pt>
                <c:pt idx="171">
                  <c:v>0.10763791127296647</c:v>
                </c:pt>
                <c:pt idx="172">
                  <c:v>0.1064152170311044</c:v>
                </c:pt>
                <c:pt idx="173">
                  <c:v>0.13883347853435402</c:v>
                </c:pt>
                <c:pt idx="174">
                  <c:v>0.15614931783016653</c:v>
                </c:pt>
                <c:pt idx="175">
                  <c:v>0.13986582762974817</c:v>
                </c:pt>
                <c:pt idx="176">
                  <c:v>0.10112451741066023</c:v>
                </c:pt>
                <c:pt idx="177">
                  <c:v>5.4107760288020168E-2</c:v>
                </c:pt>
                <c:pt idx="178">
                  <c:v>6.8553001274236469E-2</c:v>
                </c:pt>
                <c:pt idx="179">
                  <c:v>0.21554248352621663</c:v>
                </c:pt>
                <c:pt idx="180">
                  <c:v>0.33418466291146265</c:v>
                </c:pt>
                <c:pt idx="181">
                  <c:v>0.36607381301629549</c:v>
                </c:pt>
                <c:pt idx="182">
                  <c:v>0.34029828830262859</c:v>
                </c:pt>
                <c:pt idx="183">
                  <c:v>0.28400285114919177</c:v>
                </c:pt>
                <c:pt idx="184">
                  <c:v>0.16753058078712399</c:v>
                </c:pt>
                <c:pt idx="185">
                  <c:v>2.6376443961857038E-2</c:v>
                </c:pt>
                <c:pt idx="186">
                  <c:v>-0.14163879732629303</c:v>
                </c:pt>
                <c:pt idx="187">
                  <c:v>-0.26251963325273525</c:v>
                </c:pt>
                <c:pt idx="188">
                  <c:v>-0.4134552256642392</c:v>
                </c:pt>
                <c:pt idx="189">
                  <c:v>-0.54951187041540805</c:v>
                </c:pt>
                <c:pt idx="190">
                  <c:v>-0.59512129932056124</c:v>
                </c:pt>
                <c:pt idx="191">
                  <c:v>-0.51230810289944662</c:v>
                </c:pt>
                <c:pt idx="192">
                  <c:v>-0.38370583070040098</c:v>
                </c:pt>
                <c:pt idx="193">
                  <c:v>-0.39604967535223723</c:v>
                </c:pt>
                <c:pt idx="194">
                  <c:v>-0.340841356017482</c:v>
                </c:pt>
                <c:pt idx="195">
                  <c:v>-0.29823304417132723</c:v>
                </c:pt>
                <c:pt idx="196">
                  <c:v>-0.25006900545181909</c:v>
                </c:pt>
                <c:pt idx="197">
                  <c:v>-0.10261684022422587</c:v>
                </c:pt>
                <c:pt idx="198">
                  <c:v>0.10437049356893016</c:v>
                </c:pt>
                <c:pt idx="199">
                  <c:v>0.13614209812184069</c:v>
                </c:pt>
                <c:pt idx="200">
                  <c:v>0.17242692849791447</c:v>
                </c:pt>
                <c:pt idx="201">
                  <c:v>0.18217909457070805</c:v>
                </c:pt>
                <c:pt idx="202">
                  <c:v>0.11301063805665018</c:v>
                </c:pt>
                <c:pt idx="203">
                  <c:v>3.3618658012412803E-2</c:v>
                </c:pt>
                <c:pt idx="204">
                  <c:v>-1.0735221757186372E-2</c:v>
                </c:pt>
                <c:pt idx="205">
                  <c:v>-0.11368635469386687</c:v>
                </c:pt>
                <c:pt idx="206">
                  <c:v>-0.12939573660591103</c:v>
                </c:pt>
                <c:pt idx="207">
                  <c:v>-0.13015813825461886</c:v>
                </c:pt>
                <c:pt idx="208">
                  <c:v>-7.0717000852296485E-2</c:v>
                </c:pt>
                <c:pt idx="209">
                  <c:v>-4.1923933430540086E-2</c:v>
                </c:pt>
                <c:pt idx="210">
                  <c:v>-8.8079019067953832E-2</c:v>
                </c:pt>
                <c:pt idx="211">
                  <c:v>-0.11019342429034057</c:v>
                </c:pt>
                <c:pt idx="212">
                  <c:v>-8.5413395768193512E-3</c:v>
                </c:pt>
                <c:pt idx="213">
                  <c:v>0.11674621200856983</c:v>
                </c:pt>
                <c:pt idx="214">
                  <c:v>0.20545866317985306</c:v>
                </c:pt>
                <c:pt idx="215">
                  <c:v>0.29521108719625883</c:v>
                </c:pt>
                <c:pt idx="216">
                  <c:v>0.31236721211026852</c:v>
                </c:pt>
                <c:pt idx="217">
                  <c:v>0.35827137807955034</c:v>
                </c:pt>
                <c:pt idx="218">
                  <c:v>0.3999405800921661</c:v>
                </c:pt>
                <c:pt idx="219">
                  <c:v>0.46851594130150309</c:v>
                </c:pt>
                <c:pt idx="220">
                  <c:v>0.48091488590922726</c:v>
                </c:pt>
                <c:pt idx="221">
                  <c:v>0.47766013001873991</c:v>
                </c:pt>
                <c:pt idx="222">
                  <c:v>0.56921705605113382</c:v>
                </c:pt>
                <c:pt idx="223">
                  <c:v>0.55960988518176769</c:v>
                </c:pt>
                <c:pt idx="224">
                  <c:v>0.51439042688772907</c:v>
                </c:pt>
                <c:pt idx="225">
                  <c:v>0.48302083697713882</c:v>
                </c:pt>
                <c:pt idx="226">
                  <c:v>0.42984549323176291</c:v>
                </c:pt>
                <c:pt idx="227">
                  <c:v>0.354330188130623</c:v>
                </c:pt>
                <c:pt idx="228">
                  <c:v>0.28934577932750571</c:v>
                </c:pt>
                <c:pt idx="229">
                  <c:v>0.2159970906985873</c:v>
                </c:pt>
                <c:pt idx="230">
                  <c:v>0.23343252967164277</c:v>
                </c:pt>
                <c:pt idx="231">
                  <c:v>0.25421655060335102</c:v>
                </c:pt>
                <c:pt idx="232">
                  <c:v>0.2446197903285546</c:v>
                </c:pt>
                <c:pt idx="233">
                  <c:v>0.17804954647519106</c:v>
                </c:pt>
                <c:pt idx="234">
                  <c:v>0.23248080678171068</c:v>
                </c:pt>
                <c:pt idx="235">
                  <c:v>0.3399213286342313</c:v>
                </c:pt>
                <c:pt idx="236">
                  <c:v>0.42530274122134526</c:v>
                </c:pt>
                <c:pt idx="237">
                  <c:v>0.40363147975565022</c:v>
                </c:pt>
                <c:pt idx="238">
                  <c:v>0.40150066702237397</c:v>
                </c:pt>
                <c:pt idx="239">
                  <c:v>0.50895445027669917</c:v>
                </c:pt>
                <c:pt idx="240">
                  <c:v>0.5287805378369399</c:v>
                </c:pt>
                <c:pt idx="241">
                  <c:v>0.50247565300507224</c:v>
                </c:pt>
                <c:pt idx="242">
                  <c:v>0.49692052837047035</c:v>
                </c:pt>
                <c:pt idx="243">
                  <c:v>0.43886582066537694</c:v>
                </c:pt>
                <c:pt idx="244">
                  <c:v>0.38572143416726795</c:v>
                </c:pt>
                <c:pt idx="245">
                  <c:v>0.34146711549212838</c:v>
                </c:pt>
                <c:pt idx="246">
                  <c:v>0.33432579460504236</c:v>
                </c:pt>
                <c:pt idx="247">
                  <c:v>0.30809342317951965</c:v>
                </c:pt>
                <c:pt idx="248">
                  <c:v>0.3685297727895237</c:v>
                </c:pt>
                <c:pt idx="249">
                  <c:v>0.31597600382550795</c:v>
                </c:pt>
                <c:pt idx="250">
                  <c:v>0.24323395415835242</c:v>
                </c:pt>
                <c:pt idx="251">
                  <c:v>0.19717589283100967</c:v>
                </c:pt>
                <c:pt idx="252">
                  <c:v>0.15745186971080449</c:v>
                </c:pt>
                <c:pt idx="253">
                  <c:v>5.7569297123135257E-2</c:v>
                </c:pt>
                <c:pt idx="254">
                  <c:v>-1.0044940091661202E-2</c:v>
                </c:pt>
                <c:pt idx="255">
                  <c:v>-4.6940028825802366E-2</c:v>
                </c:pt>
                <c:pt idx="256">
                  <c:v>-5.7004814405694125E-2</c:v>
                </c:pt>
                <c:pt idx="257">
                  <c:v>-9.6864744292239541E-2</c:v>
                </c:pt>
                <c:pt idx="258">
                  <c:v>-7.465290695218918E-2</c:v>
                </c:pt>
                <c:pt idx="259">
                  <c:v>-8.0686304379411662E-3</c:v>
                </c:pt>
                <c:pt idx="260">
                  <c:v>3.7647722494599647E-2</c:v>
                </c:pt>
                <c:pt idx="261">
                  <c:v>1.6882700144608687E-3</c:v>
                </c:pt>
                <c:pt idx="262">
                  <c:v>8.4625988090984317E-2</c:v>
                </c:pt>
                <c:pt idx="263">
                  <c:v>0.21082592247092324</c:v>
                </c:pt>
                <c:pt idx="264">
                  <c:v>0.3404930364709633</c:v>
                </c:pt>
                <c:pt idx="265">
                  <c:v>0.34188978851684493</c:v>
                </c:pt>
                <c:pt idx="266">
                  <c:v>0.27945080680110318</c:v>
                </c:pt>
                <c:pt idx="267">
                  <c:v>0.17719635158665881</c:v>
                </c:pt>
                <c:pt idx="268">
                  <c:v>0.14091551974025116</c:v>
                </c:pt>
                <c:pt idx="269">
                  <c:v>4.5021034324726782E-2</c:v>
                </c:pt>
                <c:pt idx="270">
                  <c:v>5.1632831282972552E-2</c:v>
                </c:pt>
                <c:pt idx="271">
                  <c:v>2.8036723188278878E-2</c:v>
                </c:pt>
                <c:pt idx="272">
                  <c:v>0.13747486474309834</c:v>
                </c:pt>
                <c:pt idx="273">
                  <c:v>0.20771625077582101</c:v>
                </c:pt>
                <c:pt idx="274">
                  <c:v>0.42402088465069843</c:v>
                </c:pt>
                <c:pt idx="275">
                  <c:v>0.6637770400706664</c:v>
                </c:pt>
                <c:pt idx="276">
                  <c:v>0.78316423332061824</c:v>
                </c:pt>
                <c:pt idx="277">
                  <c:v>0.96547600369301789</c:v>
                </c:pt>
                <c:pt idx="278">
                  <c:v>1.0301052757976581</c:v>
                </c:pt>
                <c:pt idx="279">
                  <c:v>1.1092520919826945</c:v>
                </c:pt>
                <c:pt idx="280">
                  <c:v>1.1483279655123142</c:v>
                </c:pt>
                <c:pt idx="281">
                  <c:v>1.1379767433477843</c:v>
                </c:pt>
                <c:pt idx="282">
                  <c:v>1.1778248722939839</c:v>
                </c:pt>
                <c:pt idx="283">
                  <c:v>1.1758455931581548</c:v>
                </c:pt>
                <c:pt idx="284">
                  <c:v>1.1451201854932496</c:v>
                </c:pt>
                <c:pt idx="285">
                  <c:v>1.0831103241773501</c:v>
                </c:pt>
                <c:pt idx="286">
                  <c:v>1.0218628305344439</c:v>
                </c:pt>
                <c:pt idx="287">
                  <c:v>0.9306729315701151</c:v>
                </c:pt>
                <c:pt idx="288">
                  <c:v>0.86879107141237821</c:v>
                </c:pt>
                <c:pt idx="289">
                  <c:v>0.77256445262594631</c:v>
                </c:pt>
                <c:pt idx="290">
                  <c:v>0.64359925968927989</c:v>
                </c:pt>
                <c:pt idx="291">
                  <c:v>0.49159591187617246</c:v>
                </c:pt>
                <c:pt idx="292">
                  <c:v>0.33881776509780304</c:v>
                </c:pt>
                <c:pt idx="293">
                  <c:v>0.24472010463259086</c:v>
                </c:pt>
                <c:pt idx="294">
                  <c:v>0.13045912399242351</c:v>
                </c:pt>
                <c:pt idx="295">
                  <c:v>9.6958951713870756E-2</c:v>
                </c:pt>
                <c:pt idx="296">
                  <c:v>7.1800492404304472E-3</c:v>
                </c:pt>
              </c:numCache>
            </c:numRef>
          </c:val>
          <c:smooth val="0"/>
        </c:ser>
        <c:dLbls>
          <c:showLegendKey val="0"/>
          <c:showVal val="0"/>
          <c:showCatName val="0"/>
          <c:showSerName val="0"/>
          <c:showPercent val="0"/>
          <c:showBubbleSize val="0"/>
        </c:dLbls>
        <c:marker val="1"/>
        <c:smooth val="0"/>
        <c:axId val="70408832"/>
        <c:axId val="73527680"/>
      </c:lineChart>
      <c:scatterChart>
        <c:scatterStyle val="lineMarker"/>
        <c:varyColors val="0"/>
        <c:ser>
          <c:idx val="1"/>
          <c:order val="1"/>
          <c:tx>
            <c:strRef>
              <c:f>CalculationsAndCharts!$AW$32</c:f>
              <c:strCache>
                <c:ptCount val="1"/>
                <c:pt idx="0">
                  <c:v>PB Cursor</c:v>
                </c:pt>
              </c:strCache>
            </c:strRef>
          </c:tx>
          <c:spPr>
            <a:ln w="12700">
              <a:solidFill>
                <a:srgbClr val="FF0000"/>
              </a:solidFill>
            </a:ln>
          </c:spPr>
          <c:marker>
            <c:symbol val="none"/>
          </c:marker>
          <c:xVal>
            <c:numRef>
              <c:f>CalculationsAndCharts!$AW$33:$AW$329</c:f>
              <c:numCache>
                <c:formatCode>General</c:formatCode>
                <c:ptCount val="297"/>
                <c:pt idx="0">
                  <c:v>157</c:v>
                </c:pt>
                <c:pt idx="1">
                  <c:v>157</c:v>
                </c:pt>
              </c:numCache>
            </c:numRef>
          </c:xVal>
          <c:yVal>
            <c:numRef>
              <c:f>CalculationsAndCharts!$AX$33:$AX$329</c:f>
              <c:numCache>
                <c:formatCode>0.00</c:formatCode>
                <c:ptCount val="297"/>
                <c:pt idx="0">
                  <c:v>-3.1304763208893016</c:v>
                </c:pt>
                <c:pt idx="1">
                  <c:v>2.2441804220370494</c:v>
                </c:pt>
              </c:numCache>
            </c:numRef>
          </c:yVal>
          <c:smooth val="0"/>
        </c:ser>
        <c:ser>
          <c:idx val="2"/>
          <c:order val="2"/>
          <c:tx>
            <c:strRef>
              <c:f>CalculationsAndCharts!$L$31</c:f>
              <c:strCache>
                <c:ptCount val="1"/>
                <c:pt idx="0">
                  <c:v>RMS(50)</c:v>
                </c:pt>
              </c:strCache>
            </c:strRef>
          </c:tx>
          <c:spPr>
            <a:ln w="9525">
              <a:solidFill>
                <a:srgbClr val="00CC00"/>
              </a:solidFill>
            </a:ln>
          </c:spPr>
          <c:marker>
            <c:symbol val="none"/>
          </c:marker>
          <c:xVal>
            <c:numRef>
              <c:f>CalculationsAndCharts!$A$33:$A$329</c:f>
              <c:numCache>
                <c:formatCode>General</c:formatCode>
                <c:ptCount val="2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numCache>
            </c:numRef>
          </c:xVal>
          <c:yVal>
            <c:numRef>
              <c:f>CalculationsAndCharts!$L$33:$L$329</c:f>
              <c:numCache>
                <c:formatCode>#,##0.000</c:formatCode>
                <c:ptCount val="297"/>
                <c:pt idx="0">
                  <c:v>1.3805605204735152</c:v>
                </c:pt>
                <c:pt idx="1">
                  <c:v>1.4053264349397705</c:v>
                </c:pt>
                <c:pt idx="2">
                  <c:v>1.4308903729878863</c:v>
                </c:pt>
                <c:pt idx="3">
                  <c:v>1.4556165183305321</c:v>
                </c:pt>
                <c:pt idx="4">
                  <c:v>1.4816143336241976</c:v>
                </c:pt>
                <c:pt idx="5">
                  <c:v>1.5068259890016475</c:v>
                </c:pt>
                <c:pt idx="6">
                  <c:v>1.5330336493219303</c:v>
                </c:pt>
                <c:pt idx="7">
                  <c:v>1.5555803652752593</c:v>
                </c:pt>
                <c:pt idx="8">
                  <c:v>1.572568316927611</c:v>
                </c:pt>
                <c:pt idx="9">
                  <c:v>1.5849949132905388</c:v>
                </c:pt>
                <c:pt idx="10">
                  <c:v>1.5922090146661152</c:v>
                </c:pt>
                <c:pt idx="11">
                  <c:v>1.5975479017467618</c:v>
                </c:pt>
                <c:pt idx="12">
                  <c:v>1.5951564191127467</c:v>
                </c:pt>
                <c:pt idx="13">
                  <c:v>1.5887759918625775</c:v>
                </c:pt>
                <c:pt idx="14">
                  <c:v>1.5766628633190143</c:v>
                </c:pt>
                <c:pt idx="15">
                  <c:v>1.560420320507341</c:v>
                </c:pt>
                <c:pt idx="16">
                  <c:v>1.5424368220787352</c:v>
                </c:pt>
                <c:pt idx="17">
                  <c:v>1.5251611315055809</c:v>
                </c:pt>
                <c:pt idx="18">
                  <c:v>1.509206827057253</c:v>
                </c:pt>
                <c:pt idx="19">
                  <c:v>1.4941258102503283</c:v>
                </c:pt>
                <c:pt idx="20">
                  <c:v>1.4796599458461022</c:v>
                </c:pt>
                <c:pt idx="21">
                  <c:v>1.4667406812214727</c:v>
                </c:pt>
                <c:pt idx="22">
                  <c:v>1.4564518559205808</c:v>
                </c:pt>
                <c:pt idx="23">
                  <c:v>1.4466399688646316</c:v>
                </c:pt>
                <c:pt idx="24">
                  <c:v>1.4377219970918997</c:v>
                </c:pt>
                <c:pt idx="25">
                  <c:v>1.4295930119249596</c:v>
                </c:pt>
                <c:pt idx="26">
                  <c:v>1.4237036437965644</c:v>
                </c:pt>
                <c:pt idx="27">
                  <c:v>1.4196794424106067</c:v>
                </c:pt>
                <c:pt idx="28">
                  <c:v>1.416942077732003</c:v>
                </c:pt>
                <c:pt idx="29">
                  <c:v>1.4157579666458553</c:v>
                </c:pt>
                <c:pt idx="30">
                  <c:v>1.4159588699444923</c:v>
                </c:pt>
                <c:pt idx="31">
                  <c:v>1.4161792708630283</c:v>
                </c:pt>
                <c:pt idx="32">
                  <c:v>1.4162260472216641</c:v>
                </c:pt>
                <c:pt idx="33">
                  <c:v>1.4161381248200784</c:v>
                </c:pt>
                <c:pt idx="34">
                  <c:v>1.4158375760162125</c:v>
                </c:pt>
                <c:pt idx="35">
                  <c:v>1.4155788453782787</c:v>
                </c:pt>
                <c:pt idx="36">
                  <c:v>1.4136706825911436</c:v>
                </c:pt>
                <c:pt idx="37">
                  <c:v>1.4099092705787259</c:v>
                </c:pt>
                <c:pt idx="38">
                  <c:v>1.4026697706273297</c:v>
                </c:pt>
                <c:pt idx="39">
                  <c:v>1.3912648771362353</c:v>
                </c:pt>
                <c:pt idx="40">
                  <c:v>1.3758075192159964</c:v>
                </c:pt>
                <c:pt idx="41">
                  <c:v>1.357901294894041</c:v>
                </c:pt>
                <c:pt idx="42">
                  <c:v>1.3434190355669695</c:v>
                </c:pt>
                <c:pt idx="43">
                  <c:v>1.3300557369362263</c:v>
                </c:pt>
                <c:pt idx="44">
                  <c:v>1.3183942025362216</c:v>
                </c:pt>
                <c:pt idx="45">
                  <c:v>1.309068459310381</c:v>
                </c:pt>
                <c:pt idx="46">
                  <c:v>1.3002719948644195</c:v>
                </c:pt>
                <c:pt idx="47">
                  <c:v>1.2882529565875847</c:v>
                </c:pt>
                <c:pt idx="48">
                  <c:v>1.2729870995864694</c:v>
                </c:pt>
                <c:pt idx="49">
                  <c:v>1.2551656072913284</c:v>
                </c:pt>
                <c:pt idx="50">
                  <c:v>1.2311214511393185</c:v>
                </c:pt>
                <c:pt idx="51">
                  <c:v>1.1982563700938818</c:v>
                </c:pt>
                <c:pt idx="52">
                  <c:v>1.1660614038947188</c:v>
                </c:pt>
                <c:pt idx="53">
                  <c:v>1.136740908240423</c:v>
                </c:pt>
                <c:pt idx="54">
                  <c:v>1.1043887975266322</c:v>
                </c:pt>
                <c:pt idx="55">
                  <c:v>1.0739831018762935</c:v>
                </c:pt>
                <c:pt idx="56">
                  <c:v>1.0411009298422866</c:v>
                </c:pt>
                <c:pt idx="57">
                  <c:v>1.0125438365699426</c:v>
                </c:pt>
                <c:pt idx="58">
                  <c:v>0.99291813723933586</c:v>
                </c:pt>
                <c:pt idx="59">
                  <c:v>0.97869693468394026</c:v>
                </c:pt>
                <c:pt idx="60">
                  <c:v>0.97058440747754782</c:v>
                </c:pt>
                <c:pt idx="61">
                  <c:v>0.96243149519644666</c:v>
                </c:pt>
                <c:pt idx="62">
                  <c:v>0.96436097025190026</c:v>
                </c:pt>
                <c:pt idx="63">
                  <c:v>0.96771335394706393</c:v>
                </c:pt>
                <c:pt idx="64">
                  <c:v>0.97429596332292312</c:v>
                </c:pt>
                <c:pt idx="65">
                  <c:v>0.98655192923709278</c:v>
                </c:pt>
                <c:pt idx="66">
                  <c:v>1.0003331419808557</c:v>
                </c:pt>
                <c:pt idx="67">
                  <c:v>1.0111758880355757</c:v>
                </c:pt>
                <c:pt idx="68">
                  <c:v>1.0198887625123028</c:v>
                </c:pt>
                <c:pt idx="69">
                  <c:v>1.0290026125327916</c:v>
                </c:pt>
                <c:pt idx="70">
                  <c:v>1.0367529290505024</c:v>
                </c:pt>
                <c:pt idx="71">
                  <c:v>1.0425334034601812</c:v>
                </c:pt>
                <c:pt idx="72">
                  <c:v>1.0459060431210414</c:v>
                </c:pt>
                <c:pt idx="73">
                  <c:v>1.0474577607207096</c:v>
                </c:pt>
                <c:pt idx="74">
                  <c:v>1.0481933199332967</c:v>
                </c:pt>
                <c:pt idx="75">
                  <c:v>1.0472211427157252</c:v>
                </c:pt>
                <c:pt idx="76">
                  <c:v>1.0451544459327693</c:v>
                </c:pt>
                <c:pt idx="77">
                  <c:v>1.0435761363388698</c:v>
                </c:pt>
                <c:pt idx="78">
                  <c:v>1.0442998388459752</c:v>
                </c:pt>
                <c:pt idx="79">
                  <c:v>1.0475392342521697</c:v>
                </c:pt>
                <c:pt idx="80">
                  <c:v>1.0534154452236206</c:v>
                </c:pt>
                <c:pt idx="81">
                  <c:v>1.0650464378499407</c:v>
                </c:pt>
                <c:pt idx="82">
                  <c:v>1.0812349367852538</c:v>
                </c:pt>
                <c:pt idx="83">
                  <c:v>1.0986333113205473</c:v>
                </c:pt>
                <c:pt idx="84">
                  <c:v>1.1163548025742152</c:v>
                </c:pt>
                <c:pt idx="85">
                  <c:v>1.1293063636429881</c:v>
                </c:pt>
                <c:pt idx="86">
                  <c:v>1.1369880151715348</c:v>
                </c:pt>
                <c:pt idx="87">
                  <c:v>1.1437256459488534</c:v>
                </c:pt>
                <c:pt idx="88">
                  <c:v>1.1498031295482278</c:v>
                </c:pt>
                <c:pt idx="89">
                  <c:v>1.1533285253517886</c:v>
                </c:pt>
                <c:pt idx="90">
                  <c:v>1.1553976436183402</c:v>
                </c:pt>
                <c:pt idx="91">
                  <c:v>1.1592632185331624</c:v>
                </c:pt>
                <c:pt idx="92">
                  <c:v>1.1630539191442473</c:v>
                </c:pt>
                <c:pt idx="93">
                  <c:v>1.1705314303128487</c:v>
                </c:pt>
                <c:pt idx="94">
                  <c:v>1.1835237555059512</c:v>
                </c:pt>
                <c:pt idx="95">
                  <c:v>1.2016609739941271</c:v>
                </c:pt>
                <c:pt idx="96">
                  <c:v>1.2224214130346298</c:v>
                </c:pt>
                <c:pt idx="97">
                  <c:v>1.2472940513770423</c:v>
                </c:pt>
                <c:pt idx="98">
                  <c:v>1.2749172042336208</c:v>
                </c:pt>
                <c:pt idx="99">
                  <c:v>1.3037464096423008</c:v>
                </c:pt>
                <c:pt idx="100">
                  <c:v>1.3359351779159638</c:v>
                </c:pt>
                <c:pt idx="101">
                  <c:v>1.363520462074548</c:v>
                </c:pt>
                <c:pt idx="102">
                  <c:v>1.386986582940531</c:v>
                </c:pt>
                <c:pt idx="103">
                  <c:v>1.4057162760821369</c:v>
                </c:pt>
                <c:pt idx="104">
                  <c:v>1.4153820390519583</c:v>
                </c:pt>
                <c:pt idx="105">
                  <c:v>1.4232432886761581</c:v>
                </c:pt>
                <c:pt idx="106">
                  <c:v>1.4302817233268112</c:v>
                </c:pt>
                <c:pt idx="107">
                  <c:v>1.438629439903794</c:v>
                </c:pt>
                <c:pt idx="108">
                  <c:v>1.4414277020068766</c:v>
                </c:pt>
                <c:pt idx="109">
                  <c:v>1.430391189570386</c:v>
                </c:pt>
                <c:pt idx="110">
                  <c:v>1.4116440399900643</c:v>
                </c:pt>
                <c:pt idx="111">
                  <c:v>1.3920952718397313</c:v>
                </c:pt>
                <c:pt idx="112">
                  <c:v>1.3720903648053171</c:v>
                </c:pt>
                <c:pt idx="113">
                  <c:v>1.3537643072478511</c:v>
                </c:pt>
                <c:pt idx="114">
                  <c:v>1.3381309754093194</c:v>
                </c:pt>
                <c:pt idx="115">
                  <c:v>1.3236261080270644</c:v>
                </c:pt>
                <c:pt idx="116">
                  <c:v>1.3112797427108736</c:v>
                </c:pt>
                <c:pt idx="117">
                  <c:v>1.3021432973803035</c:v>
                </c:pt>
                <c:pt idx="118">
                  <c:v>1.2949691789866566</c:v>
                </c:pt>
                <c:pt idx="119">
                  <c:v>1.2877084465985988</c:v>
                </c:pt>
                <c:pt idx="120">
                  <c:v>1.2814843726004537</c:v>
                </c:pt>
                <c:pt idx="121">
                  <c:v>1.2767611438227293</c:v>
                </c:pt>
                <c:pt idx="122">
                  <c:v>1.2737623553709401</c:v>
                </c:pt>
                <c:pt idx="123">
                  <c:v>1.2720470258140901</c:v>
                </c:pt>
                <c:pt idx="124">
                  <c:v>1.2706387949299214</c:v>
                </c:pt>
                <c:pt idx="125">
                  <c:v>1.2698779313897179</c:v>
                </c:pt>
                <c:pt idx="126">
                  <c:v>1.2698392042379305</c:v>
                </c:pt>
                <c:pt idx="127">
                  <c:v>1.2698761765297968</c:v>
                </c:pt>
                <c:pt idx="128">
                  <c:v>1.2689066356676377</c:v>
                </c:pt>
                <c:pt idx="129">
                  <c:v>1.2660298624132795</c:v>
                </c:pt>
                <c:pt idx="130">
                  <c:v>1.2609210844361607</c:v>
                </c:pt>
                <c:pt idx="131">
                  <c:v>1.2515510523854161</c:v>
                </c:pt>
                <c:pt idx="132">
                  <c:v>1.2386204303699075</c:v>
                </c:pt>
                <c:pt idx="133">
                  <c:v>1.2239365451424253</c:v>
                </c:pt>
                <c:pt idx="134">
                  <c:v>1.2078678969817938</c:v>
                </c:pt>
                <c:pt idx="135">
                  <c:v>1.1945343967959965</c:v>
                </c:pt>
                <c:pt idx="136">
                  <c:v>1.1849603207051917</c:v>
                </c:pt>
                <c:pt idx="137">
                  <c:v>1.1759138763844073</c:v>
                </c:pt>
                <c:pt idx="138">
                  <c:v>1.1679704765265742</c:v>
                </c:pt>
                <c:pt idx="139">
                  <c:v>1.161367346773629</c:v>
                </c:pt>
                <c:pt idx="140">
                  <c:v>1.1564435923744285</c:v>
                </c:pt>
                <c:pt idx="141">
                  <c:v>1.1506744874032777</c:v>
                </c:pt>
                <c:pt idx="142">
                  <c:v>1.1435505804604731</c:v>
                </c:pt>
                <c:pt idx="143">
                  <c:v>1.1315707967444446</c:v>
                </c:pt>
                <c:pt idx="144">
                  <c:v>1.1136588618126548</c:v>
                </c:pt>
                <c:pt idx="145">
                  <c:v>1.0894431028893232</c:v>
                </c:pt>
                <c:pt idx="146">
                  <c:v>1.0612477700560252</c:v>
                </c:pt>
                <c:pt idx="147">
                  <c:v>1.0271479957677636</c:v>
                </c:pt>
                <c:pt idx="148">
                  <c:v>0.9873949984424738</c:v>
                </c:pt>
                <c:pt idx="149">
                  <c:v>0.94405224153959455</c:v>
                </c:pt>
                <c:pt idx="150">
                  <c:v>0.89087592539199101</c:v>
                </c:pt>
                <c:pt idx="151">
                  <c:v>0.83817655580914585</c:v>
                </c:pt>
                <c:pt idx="152">
                  <c:v>0.78006071555537193</c:v>
                </c:pt>
                <c:pt idx="153">
                  <c:v>0.71649822905653437</c:v>
                </c:pt>
                <c:pt idx="154">
                  <c:v>0.65958899802165727</c:v>
                </c:pt>
                <c:pt idx="155">
                  <c:v>0.59590825598982011</c:v>
                </c:pt>
                <c:pt idx="156">
                  <c:v>0.51838197964076527</c:v>
                </c:pt>
                <c:pt idx="157">
                  <c:v>0.41961991088974437</c:v>
                </c:pt>
                <c:pt idx="158">
                  <c:v>0.31370573938037033</c:v>
                </c:pt>
                <c:pt idx="159">
                  <c:v>0.24844705837410061</c:v>
                </c:pt>
                <c:pt idx="160">
                  <c:v>0.2291027853075964</c:v>
                </c:pt>
                <c:pt idx="161">
                  <c:v>0.22656353904628826</c:v>
                </c:pt>
                <c:pt idx="162">
                  <c:v>0.2270385724356522</c:v>
                </c:pt>
                <c:pt idx="163">
                  <c:v>0.22703269120666905</c:v>
                </c:pt>
                <c:pt idx="164">
                  <c:v>0.22763041111528148</c:v>
                </c:pt>
                <c:pt idx="165">
                  <c:v>0.22930163167325221</c:v>
                </c:pt>
                <c:pt idx="166">
                  <c:v>0.23283592171474943</c:v>
                </c:pt>
                <c:pt idx="167">
                  <c:v>0.23689515911307341</c:v>
                </c:pt>
                <c:pt idx="168">
                  <c:v>0.24222326675335965</c:v>
                </c:pt>
                <c:pt idx="169">
                  <c:v>0.2487327828822618</c:v>
                </c:pt>
                <c:pt idx="170">
                  <c:v>0.25735579856153473</c:v>
                </c:pt>
                <c:pt idx="171">
                  <c:v>0.26613923049513177</c:v>
                </c:pt>
                <c:pt idx="172">
                  <c:v>0.2741560789146707</c:v>
                </c:pt>
                <c:pt idx="173">
                  <c:v>0.28533354653027038</c:v>
                </c:pt>
                <c:pt idx="174">
                  <c:v>0.29545389243021664</c:v>
                </c:pt>
                <c:pt idx="175">
                  <c:v>0.30347537064556707</c:v>
                </c:pt>
                <c:pt idx="176">
                  <c:v>0.31043877685104859</c:v>
                </c:pt>
                <c:pt idx="177">
                  <c:v>0.31601116083672981</c:v>
                </c:pt>
                <c:pt idx="178">
                  <c:v>0.31986793903628952</c:v>
                </c:pt>
                <c:pt idx="179">
                  <c:v>0.32232891236118139</c:v>
                </c:pt>
                <c:pt idx="180">
                  <c:v>0.32233499866389664</c:v>
                </c:pt>
                <c:pt idx="181">
                  <c:v>0.3205558898278541</c:v>
                </c:pt>
                <c:pt idx="182">
                  <c:v>0.31838404304207024</c:v>
                </c:pt>
                <c:pt idx="183">
                  <c:v>0.31662140988851117</c:v>
                </c:pt>
                <c:pt idx="184">
                  <c:v>0.31507141671464206</c:v>
                </c:pt>
                <c:pt idx="185">
                  <c:v>0.31589494176233923</c:v>
                </c:pt>
                <c:pt idx="186">
                  <c:v>0.31950998433275829</c:v>
                </c:pt>
                <c:pt idx="187">
                  <c:v>0.32450431051677342</c:v>
                </c:pt>
                <c:pt idx="188">
                  <c:v>0.32738827684585503</c:v>
                </c:pt>
                <c:pt idx="189">
                  <c:v>0.32709056093978789</c:v>
                </c:pt>
                <c:pt idx="190">
                  <c:v>0.3257754775769432</c:v>
                </c:pt>
                <c:pt idx="191">
                  <c:v>0.32347867273792263</c:v>
                </c:pt>
                <c:pt idx="192">
                  <c:v>0.32317007211005311</c:v>
                </c:pt>
                <c:pt idx="193">
                  <c:v>0.32624054384405837</c:v>
                </c:pt>
                <c:pt idx="194">
                  <c:v>0.32733446154002882</c:v>
                </c:pt>
                <c:pt idx="195">
                  <c:v>0.32832912391042157</c:v>
                </c:pt>
                <c:pt idx="196">
                  <c:v>0.32917039729344028</c:v>
                </c:pt>
                <c:pt idx="197">
                  <c:v>0.33066287218757107</c:v>
                </c:pt>
                <c:pt idx="198">
                  <c:v>0.33320528488232498</c:v>
                </c:pt>
                <c:pt idx="199">
                  <c:v>0.33693349750893103</c:v>
                </c:pt>
                <c:pt idx="200">
                  <c:v>0.33933803946190777</c:v>
                </c:pt>
                <c:pt idx="201">
                  <c:v>0.34020426105729029</c:v>
                </c:pt>
                <c:pt idx="202">
                  <c:v>0.34037144628455396</c:v>
                </c:pt>
                <c:pt idx="203">
                  <c:v>0.34072439769565688</c:v>
                </c:pt>
                <c:pt idx="204">
                  <c:v>0.34078849068177475</c:v>
                </c:pt>
                <c:pt idx="205">
                  <c:v>0.34078806977044757</c:v>
                </c:pt>
                <c:pt idx="206">
                  <c:v>0.34047332359396265</c:v>
                </c:pt>
                <c:pt idx="207">
                  <c:v>0.3400767706318561</c:v>
                </c:pt>
                <c:pt idx="208">
                  <c:v>0.33985444336958415</c:v>
                </c:pt>
                <c:pt idx="209">
                  <c:v>0.3398712784631665</c:v>
                </c:pt>
                <c:pt idx="210">
                  <c:v>0.33982147615511937</c:v>
                </c:pt>
                <c:pt idx="211">
                  <c:v>0.3396348397977238</c:v>
                </c:pt>
                <c:pt idx="212">
                  <c:v>0.33927721643871361</c:v>
                </c:pt>
                <c:pt idx="213">
                  <c:v>0.33948608463672542</c:v>
                </c:pt>
                <c:pt idx="214">
                  <c:v>0.34039265487569093</c:v>
                </c:pt>
                <c:pt idx="215">
                  <c:v>0.34255160838260929</c:v>
                </c:pt>
                <c:pt idx="216">
                  <c:v>0.34341867339339954</c:v>
                </c:pt>
                <c:pt idx="217">
                  <c:v>0.34285095128887622</c:v>
                </c:pt>
                <c:pt idx="218">
                  <c:v>0.34001114413057026</c:v>
                </c:pt>
                <c:pt idx="219">
                  <c:v>0.33586555711320498</c:v>
                </c:pt>
                <c:pt idx="220">
                  <c:v>0.32932668671172743</c:v>
                </c:pt>
                <c:pt idx="221">
                  <c:v>0.32231010380698349</c:v>
                </c:pt>
                <c:pt idx="222">
                  <c:v>0.31517668088997453</c:v>
                </c:pt>
                <c:pt idx="223">
                  <c:v>0.30534270223398674</c:v>
                </c:pt>
                <c:pt idx="224">
                  <c:v>0.29636771442317622</c:v>
                </c:pt>
                <c:pt idx="225">
                  <c:v>0.29349232722396973</c:v>
                </c:pt>
                <c:pt idx="226">
                  <c:v>0.30047223289142588</c:v>
                </c:pt>
                <c:pt idx="227">
                  <c:v>0.31441237905779024</c:v>
                </c:pt>
                <c:pt idx="228">
                  <c:v>0.33909736763134379</c:v>
                </c:pt>
                <c:pt idx="229">
                  <c:v>0.36679005264420311</c:v>
                </c:pt>
                <c:pt idx="230">
                  <c:v>0.39775702624377596</c:v>
                </c:pt>
                <c:pt idx="231">
                  <c:v>0.4283619723267541</c:v>
                </c:pt>
                <c:pt idx="232">
                  <c:v>0.45618119164610688</c:v>
                </c:pt>
                <c:pt idx="233">
                  <c:v>0.48440678295327483</c:v>
                </c:pt>
                <c:pt idx="234">
                  <c:v>0.51153509726130209</c:v>
                </c:pt>
                <c:pt idx="235">
                  <c:v>0.53554945056845515</c:v>
                </c:pt>
                <c:pt idx="236">
                  <c:v>0.55494580212643851</c:v>
                </c:pt>
                <c:pt idx="237">
                  <c:v>0.5702905117153062</c:v>
                </c:pt>
                <c:pt idx="238">
                  <c:v>0.58249115223723125</c:v>
                </c:pt>
                <c:pt idx="239">
                  <c:v>0.59259416571342172</c:v>
                </c:pt>
                <c:pt idx="240">
                  <c:v>0.59826772373050663</c:v>
                </c:pt>
                <c:pt idx="241">
                  <c:v>0.60051352379045642</c:v>
                </c:pt>
                <c:pt idx="242">
                  <c:v>0.60033339689662524</c:v>
                </c:pt>
                <c:pt idx="243">
                  <c:v>0.5981283614392805</c:v>
                </c:pt>
                <c:pt idx="244">
                  <c:v>0.59590538777502289</c:v>
                </c:pt>
                <c:pt idx="245">
                  <c:v>0.59369015685325011</c:v>
                </c:pt>
                <c:pt idx="246">
                  <c:v>0.59188176800061643</c:v>
                </c:pt>
                <c:pt idx="247">
                  <c:v>0.5899911724889717</c:v>
                </c:pt>
                <c:pt idx="248">
                  <c:v>0.58868491642250853</c:v>
                </c:pt>
                <c:pt idx="249">
                  <c:v>0.58708063407899036</c:v>
                </c:pt>
                <c:pt idx="250">
                  <c:v>0.58720753751621191</c:v>
                </c:pt>
                <c:pt idx="251">
                  <c:v>0.58804991836672749</c:v>
                </c:pt>
                <c:pt idx="252">
                  <c:v>0.58808794714358392</c:v>
                </c:pt>
                <c:pt idx="253">
                  <c:v>0.58816236023513924</c:v>
                </c:pt>
                <c:pt idx="254">
                  <c:v>0.58812706006672266</c:v>
                </c:pt>
                <c:pt idx="255">
                  <c:v>0.58812548748994686</c:v>
                </c:pt>
                <c:pt idx="256">
                  <c:v>0.58821610809511826</c:v>
                </c:pt>
                <c:pt idx="257">
                  <c:v>0.58867303385595071</c:v>
                </c:pt>
                <c:pt idx="258">
                  <c:v>0.59043695943192009</c:v>
                </c:pt>
                <c:pt idx="259">
                  <c:v>0.59281513452423784</c:v>
                </c:pt>
                <c:pt idx="260">
                  <c:v>0.59528448816456769</c:v>
                </c:pt>
                <c:pt idx="261">
                  <c:v>0.59739892104826919</c:v>
                </c:pt>
                <c:pt idx="262">
                  <c:v>0.59799071227375189</c:v>
                </c:pt>
                <c:pt idx="263">
                  <c:v>0.59794808423992818</c:v>
                </c:pt>
                <c:pt idx="264">
                  <c:v>0.59721164502461577</c:v>
                </c:pt>
                <c:pt idx="265">
                  <c:v>0.59544514944021887</c:v>
                </c:pt>
                <c:pt idx="266">
                  <c:v>0.59373266533145086</c:v>
                </c:pt>
                <c:pt idx="267">
                  <c:v>0.59248126352468078</c:v>
                </c:pt>
                <c:pt idx="268">
                  <c:v>0.59242637352859706</c:v>
                </c:pt>
                <c:pt idx="269">
                  <c:v>0.59510398148735133</c:v>
                </c:pt>
                <c:pt idx="270">
                  <c:v>0.60190078846907957</c:v>
                </c:pt>
                <c:pt idx="271">
                  <c:v>0.61025547133321123</c:v>
                </c:pt>
                <c:pt idx="272">
                  <c:v>0.62040649966393158</c:v>
                </c:pt>
                <c:pt idx="273">
                  <c:v>0.62965430159549951</c:v>
                </c:pt>
                <c:pt idx="274">
                  <c:v>0.63634697317497513</c:v>
                </c:pt>
                <c:pt idx="275">
                  <c:v>0.63874782395969387</c:v>
                </c:pt>
                <c:pt idx="276">
                  <c:v>0.63531711239879263</c:v>
                </c:pt>
                <c:pt idx="277">
                  <c:v>0.62736725333775267</c:v>
                </c:pt>
                <c:pt idx="278">
                  <c:v>0.61281603580991262</c:v>
                </c:pt>
                <c:pt idx="279">
                  <c:v>0.59525392336178518</c:v>
                </c:pt>
                <c:pt idx="280">
                  <c:v>0.57451328889604969</c:v>
                </c:pt>
                <c:pt idx="281">
                  <c:v>0.55115979209606414</c:v>
                </c:pt>
                <c:pt idx="282">
                  <c:v>0.52801429976354208</c:v>
                </c:pt>
                <c:pt idx="283">
                  <c:v>0.50562379262235746</c:v>
                </c:pt>
                <c:pt idx="284">
                  <c:v>0.48867133263311963</c:v>
                </c:pt>
                <c:pt idx="285">
                  <c:v>0.47744549703164818</c:v>
                </c:pt>
                <c:pt idx="286">
                  <c:v>0.47797871812480452</c:v>
                </c:pt>
                <c:pt idx="287">
                  <c:v>0.48547480945457849</c:v>
                </c:pt>
                <c:pt idx="288">
                  <c:v>0.50091572920856209</c:v>
                </c:pt>
                <c:pt idx="289">
                  <c:v>0.51933811286654941</c:v>
                </c:pt>
                <c:pt idx="290">
                  <c:v>0.5416497985172124</c:v>
                </c:pt>
                <c:pt idx="291">
                  <c:v>0.566873935414691</c:v>
                </c:pt>
                <c:pt idx="292">
                  <c:v>0.59567167001318122</c:v>
                </c:pt>
                <c:pt idx="293">
                  <c:v>0.6295652066021592</c:v>
                </c:pt>
                <c:pt idx="294">
                  <c:v>0.6638160067416442</c:v>
                </c:pt>
                <c:pt idx="295">
                  <c:v>0.69669651799379373</c:v>
                </c:pt>
                <c:pt idx="296">
                  <c:v>0.72814750350114255</c:v>
                </c:pt>
              </c:numCache>
            </c:numRef>
          </c:yVal>
          <c:smooth val="0"/>
        </c:ser>
        <c:ser>
          <c:idx val="3"/>
          <c:order val="3"/>
          <c:tx>
            <c:strRef>
              <c:f>CalculationsAndCharts!$M$31</c:f>
              <c:strCache>
                <c:ptCount val="1"/>
                <c:pt idx="0">
                  <c:v>-RMS(50)</c:v>
                </c:pt>
              </c:strCache>
            </c:strRef>
          </c:tx>
          <c:spPr>
            <a:ln w="9525">
              <a:solidFill>
                <a:srgbClr val="00CC00"/>
              </a:solidFill>
            </a:ln>
          </c:spPr>
          <c:marker>
            <c:symbol val="none"/>
          </c:marker>
          <c:xVal>
            <c:numRef>
              <c:f>CalculationsAndCharts!$A$33:$A$329</c:f>
              <c:numCache>
                <c:formatCode>General</c:formatCode>
                <c:ptCount val="2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numCache>
            </c:numRef>
          </c:xVal>
          <c:yVal>
            <c:numRef>
              <c:f>CalculationsAndCharts!$M$33:$M$329</c:f>
              <c:numCache>
                <c:formatCode>#,##0.000</c:formatCode>
                <c:ptCount val="297"/>
                <c:pt idx="0">
                  <c:v>-1.3805605204735152</c:v>
                </c:pt>
                <c:pt idx="1">
                  <c:v>-1.4053264349397705</c:v>
                </c:pt>
                <c:pt idx="2">
                  <c:v>-1.4308903729878863</c:v>
                </c:pt>
                <c:pt idx="3">
                  <c:v>-1.4556165183305321</c:v>
                </c:pt>
                <c:pt idx="4">
                  <c:v>-1.4816143336241976</c:v>
                </c:pt>
                <c:pt idx="5">
                  <c:v>-1.5068259890016475</c:v>
                </c:pt>
                <c:pt idx="6">
                  <c:v>-1.5330336493219303</c:v>
                </c:pt>
                <c:pt idx="7">
                  <c:v>-1.5555803652752593</c:v>
                </c:pt>
                <c:pt idx="8">
                  <c:v>-1.572568316927611</c:v>
                </c:pt>
                <c:pt idx="9">
                  <c:v>-1.5849949132905388</c:v>
                </c:pt>
                <c:pt idx="10">
                  <c:v>-1.5922090146661152</c:v>
                </c:pt>
                <c:pt idx="11">
                  <c:v>-1.5975479017467618</c:v>
                </c:pt>
                <c:pt idx="12">
                  <c:v>-1.5951564191127467</c:v>
                </c:pt>
                <c:pt idx="13">
                  <c:v>-1.5887759918625775</c:v>
                </c:pt>
                <c:pt idx="14">
                  <c:v>-1.5766628633190143</c:v>
                </c:pt>
                <c:pt idx="15">
                  <c:v>-1.560420320507341</c:v>
                </c:pt>
                <c:pt idx="16">
                  <c:v>-1.5424368220787352</c:v>
                </c:pt>
                <c:pt idx="17">
                  <c:v>-1.5251611315055809</c:v>
                </c:pt>
                <c:pt idx="18">
                  <c:v>-1.509206827057253</c:v>
                </c:pt>
                <c:pt idx="19">
                  <c:v>-1.4941258102503283</c:v>
                </c:pt>
                <c:pt idx="20">
                  <c:v>-1.4796599458461022</c:v>
                </c:pt>
                <c:pt idx="21">
                  <c:v>-1.4667406812214727</c:v>
                </c:pt>
                <c:pt idx="22">
                  <c:v>-1.4564518559205808</c:v>
                </c:pt>
                <c:pt idx="23">
                  <c:v>-1.4466399688646316</c:v>
                </c:pt>
                <c:pt idx="24">
                  <c:v>-1.4377219970918997</c:v>
                </c:pt>
                <c:pt idx="25">
                  <c:v>-1.4295930119249596</c:v>
                </c:pt>
                <c:pt idx="26">
                  <c:v>-1.4237036437965644</c:v>
                </c:pt>
                <c:pt idx="27">
                  <c:v>-1.4196794424106067</c:v>
                </c:pt>
                <c:pt idx="28">
                  <c:v>-1.416942077732003</c:v>
                </c:pt>
                <c:pt idx="29">
                  <c:v>-1.4157579666458553</c:v>
                </c:pt>
                <c:pt idx="30">
                  <c:v>-1.4159588699444923</c:v>
                </c:pt>
                <c:pt idx="31">
                  <c:v>-1.4161792708630283</c:v>
                </c:pt>
                <c:pt idx="32">
                  <c:v>-1.4162260472216641</c:v>
                </c:pt>
                <c:pt idx="33">
                  <c:v>-1.4161381248200784</c:v>
                </c:pt>
                <c:pt idx="34">
                  <c:v>-1.4158375760162125</c:v>
                </c:pt>
                <c:pt idx="35">
                  <c:v>-1.4155788453782787</c:v>
                </c:pt>
                <c:pt idx="36">
                  <c:v>-1.4136706825911436</c:v>
                </c:pt>
                <c:pt idx="37">
                  <c:v>-1.4099092705787259</c:v>
                </c:pt>
                <c:pt idx="38">
                  <c:v>-1.4026697706273297</c:v>
                </c:pt>
                <c:pt idx="39">
                  <c:v>-1.3912648771362353</c:v>
                </c:pt>
                <c:pt idx="40">
                  <c:v>-1.3758075192159964</c:v>
                </c:pt>
                <c:pt idx="41">
                  <c:v>-1.357901294894041</c:v>
                </c:pt>
                <c:pt idx="42">
                  <c:v>-1.3434190355669695</c:v>
                </c:pt>
                <c:pt idx="43">
                  <c:v>-1.3300557369362263</c:v>
                </c:pt>
                <c:pt idx="44">
                  <c:v>-1.3183942025362216</c:v>
                </c:pt>
                <c:pt idx="45">
                  <c:v>-1.309068459310381</c:v>
                </c:pt>
                <c:pt idx="46">
                  <c:v>-1.3002719948644195</c:v>
                </c:pt>
                <c:pt idx="47">
                  <c:v>-1.2882529565875847</c:v>
                </c:pt>
                <c:pt idx="48">
                  <c:v>-1.2729870995864694</c:v>
                </c:pt>
                <c:pt idx="49">
                  <c:v>-1.2551656072913284</c:v>
                </c:pt>
                <c:pt idx="50">
                  <c:v>-1.2311214511393185</c:v>
                </c:pt>
                <c:pt idx="51">
                  <c:v>-1.1982563700938818</c:v>
                </c:pt>
                <c:pt idx="52">
                  <c:v>-1.1660614038947188</c:v>
                </c:pt>
                <c:pt idx="53">
                  <c:v>-1.136740908240423</c:v>
                </c:pt>
                <c:pt idx="54">
                  <c:v>-1.1043887975266322</c:v>
                </c:pt>
                <c:pt idx="55">
                  <c:v>-1.0739831018762935</c:v>
                </c:pt>
                <c:pt idx="56">
                  <c:v>-1.0411009298422866</c:v>
                </c:pt>
                <c:pt idx="57">
                  <c:v>-1.0125438365699426</c:v>
                </c:pt>
                <c:pt idx="58">
                  <c:v>-0.99291813723933586</c:v>
                </c:pt>
                <c:pt idx="59">
                  <c:v>-0.97869693468394026</c:v>
                </c:pt>
                <c:pt idx="60">
                  <c:v>-0.97058440747754782</c:v>
                </c:pt>
                <c:pt idx="61">
                  <c:v>-0.96243149519644666</c:v>
                </c:pt>
                <c:pt idx="62">
                  <c:v>-0.96436097025190026</c:v>
                </c:pt>
                <c:pt idx="63">
                  <c:v>-0.96771335394706393</c:v>
                </c:pt>
                <c:pt idx="64">
                  <c:v>-0.97429596332292312</c:v>
                </c:pt>
                <c:pt idx="65">
                  <c:v>-0.98655192923709278</c:v>
                </c:pt>
                <c:pt idx="66">
                  <c:v>-1.0003331419808557</c:v>
                </c:pt>
                <c:pt idx="67">
                  <c:v>-1.0111758880355757</c:v>
                </c:pt>
                <c:pt idx="68">
                  <c:v>-1.0198887625123028</c:v>
                </c:pt>
                <c:pt idx="69">
                  <c:v>-1.0290026125327916</c:v>
                </c:pt>
                <c:pt idx="70">
                  <c:v>-1.0367529290505024</c:v>
                </c:pt>
                <c:pt idx="71">
                  <c:v>-1.0425334034601812</c:v>
                </c:pt>
                <c:pt idx="72">
                  <c:v>-1.0459060431210414</c:v>
                </c:pt>
                <c:pt idx="73">
                  <c:v>-1.0474577607207096</c:v>
                </c:pt>
                <c:pt idx="74">
                  <c:v>-1.0481933199332967</c:v>
                </c:pt>
                <c:pt idx="75">
                  <c:v>-1.0472211427157252</c:v>
                </c:pt>
                <c:pt idx="76">
                  <c:v>-1.0451544459327693</c:v>
                </c:pt>
                <c:pt idx="77">
                  <c:v>-1.0435761363388698</c:v>
                </c:pt>
                <c:pt idx="78">
                  <c:v>-1.0442998388459752</c:v>
                </c:pt>
                <c:pt idx="79">
                  <c:v>-1.0475392342521697</c:v>
                </c:pt>
                <c:pt idx="80">
                  <c:v>-1.0534154452236206</c:v>
                </c:pt>
                <c:pt idx="81">
                  <c:v>-1.0650464378499407</c:v>
                </c:pt>
                <c:pt idx="82">
                  <c:v>-1.0812349367852538</c:v>
                </c:pt>
                <c:pt idx="83">
                  <c:v>-1.0986333113205473</c:v>
                </c:pt>
                <c:pt idx="84">
                  <c:v>-1.1163548025742152</c:v>
                </c:pt>
                <c:pt idx="85">
                  <c:v>-1.1293063636429881</c:v>
                </c:pt>
                <c:pt idx="86">
                  <c:v>-1.1369880151715348</c:v>
                </c:pt>
                <c:pt idx="87">
                  <c:v>-1.1437256459488534</c:v>
                </c:pt>
                <c:pt idx="88">
                  <c:v>-1.1498031295482278</c:v>
                </c:pt>
                <c:pt idx="89">
                  <c:v>-1.1533285253517886</c:v>
                </c:pt>
                <c:pt idx="90">
                  <c:v>-1.1553976436183402</c:v>
                </c:pt>
                <c:pt idx="91">
                  <c:v>-1.1592632185331624</c:v>
                </c:pt>
                <c:pt idx="92">
                  <c:v>-1.1630539191442473</c:v>
                </c:pt>
                <c:pt idx="93">
                  <c:v>-1.1705314303128487</c:v>
                </c:pt>
                <c:pt idx="94">
                  <c:v>-1.1835237555059512</c:v>
                </c:pt>
                <c:pt idx="95">
                  <c:v>-1.2016609739941271</c:v>
                </c:pt>
                <c:pt idx="96">
                  <c:v>-1.2224214130346298</c:v>
                </c:pt>
                <c:pt idx="97">
                  <c:v>-1.2472940513770423</c:v>
                </c:pt>
                <c:pt idx="98">
                  <c:v>-1.2749172042336208</c:v>
                </c:pt>
                <c:pt idx="99">
                  <c:v>-1.3037464096423008</c:v>
                </c:pt>
                <c:pt idx="100">
                  <c:v>-1.3359351779159638</c:v>
                </c:pt>
                <c:pt idx="101">
                  <c:v>-1.363520462074548</c:v>
                </c:pt>
                <c:pt idx="102">
                  <c:v>-1.386986582940531</c:v>
                </c:pt>
                <c:pt idx="103">
                  <c:v>-1.4057162760821369</c:v>
                </c:pt>
                <c:pt idx="104">
                  <c:v>-1.4153820390519583</c:v>
                </c:pt>
                <c:pt idx="105">
                  <c:v>-1.4232432886761581</c:v>
                </c:pt>
                <c:pt idx="106">
                  <c:v>-1.4302817233268112</c:v>
                </c:pt>
                <c:pt idx="107">
                  <c:v>-1.438629439903794</c:v>
                </c:pt>
                <c:pt idx="108">
                  <c:v>-1.4414277020068766</c:v>
                </c:pt>
                <c:pt idx="109">
                  <c:v>-1.430391189570386</c:v>
                </c:pt>
                <c:pt idx="110">
                  <c:v>-1.4116440399900643</c:v>
                </c:pt>
                <c:pt idx="111">
                  <c:v>-1.3920952718397313</c:v>
                </c:pt>
                <c:pt idx="112">
                  <c:v>-1.3720903648053171</c:v>
                </c:pt>
                <c:pt idx="113">
                  <c:v>-1.3537643072478511</c:v>
                </c:pt>
                <c:pt idx="114">
                  <c:v>-1.3381309754093194</c:v>
                </c:pt>
                <c:pt idx="115">
                  <c:v>-1.3236261080270644</c:v>
                </c:pt>
                <c:pt idx="116">
                  <c:v>-1.3112797427108736</c:v>
                </c:pt>
                <c:pt idx="117">
                  <c:v>-1.3021432973803035</c:v>
                </c:pt>
                <c:pt idx="118">
                  <c:v>-1.2949691789866566</c:v>
                </c:pt>
                <c:pt idx="119">
                  <c:v>-1.2877084465985988</c:v>
                </c:pt>
                <c:pt idx="120">
                  <c:v>-1.2814843726004537</c:v>
                </c:pt>
                <c:pt idx="121">
                  <c:v>-1.2767611438227293</c:v>
                </c:pt>
                <c:pt idx="122">
                  <c:v>-1.2737623553709401</c:v>
                </c:pt>
                <c:pt idx="123">
                  <c:v>-1.2720470258140901</c:v>
                </c:pt>
                <c:pt idx="124">
                  <c:v>-1.2706387949299214</c:v>
                </c:pt>
                <c:pt idx="125">
                  <c:v>-1.2698779313897179</c:v>
                </c:pt>
                <c:pt idx="126">
                  <c:v>-1.2698392042379305</c:v>
                </c:pt>
                <c:pt idx="127">
                  <c:v>-1.2698761765297968</c:v>
                </c:pt>
                <c:pt idx="128">
                  <c:v>-1.2689066356676377</c:v>
                </c:pt>
                <c:pt idx="129">
                  <c:v>-1.2660298624132795</c:v>
                </c:pt>
                <c:pt idx="130">
                  <c:v>-1.2609210844361607</c:v>
                </c:pt>
                <c:pt idx="131">
                  <c:v>-1.2515510523854161</c:v>
                </c:pt>
                <c:pt idx="132">
                  <c:v>-1.2386204303699075</c:v>
                </c:pt>
                <c:pt idx="133">
                  <c:v>-1.2239365451424253</c:v>
                </c:pt>
                <c:pt idx="134">
                  <c:v>-1.2078678969817938</c:v>
                </c:pt>
                <c:pt idx="135">
                  <c:v>-1.1945343967959965</c:v>
                </c:pt>
                <c:pt idx="136">
                  <c:v>-1.1849603207051917</c:v>
                </c:pt>
                <c:pt idx="137">
                  <c:v>-1.1759138763844073</c:v>
                </c:pt>
                <c:pt idx="138">
                  <c:v>-1.1679704765265742</c:v>
                </c:pt>
                <c:pt idx="139">
                  <c:v>-1.161367346773629</c:v>
                </c:pt>
                <c:pt idx="140">
                  <c:v>-1.1564435923744285</c:v>
                </c:pt>
                <c:pt idx="141">
                  <c:v>-1.1506744874032777</c:v>
                </c:pt>
                <c:pt idx="142">
                  <c:v>-1.1435505804604731</c:v>
                </c:pt>
                <c:pt idx="143">
                  <c:v>-1.1315707967444446</c:v>
                </c:pt>
                <c:pt idx="144">
                  <c:v>-1.1136588618126548</c:v>
                </c:pt>
                <c:pt idx="145">
                  <c:v>-1.0894431028893232</c:v>
                </c:pt>
                <c:pt idx="146">
                  <c:v>-1.0612477700560252</c:v>
                </c:pt>
                <c:pt idx="147">
                  <c:v>-1.0271479957677636</c:v>
                </c:pt>
                <c:pt idx="148">
                  <c:v>-0.9873949984424738</c:v>
                </c:pt>
                <c:pt idx="149">
                  <c:v>-0.94405224153959455</c:v>
                </c:pt>
                <c:pt idx="150">
                  <c:v>-0.89087592539199101</c:v>
                </c:pt>
                <c:pt idx="151">
                  <c:v>-0.83817655580914585</c:v>
                </c:pt>
                <c:pt idx="152">
                  <c:v>-0.78006071555537193</c:v>
                </c:pt>
                <c:pt idx="153">
                  <c:v>-0.71649822905653437</c:v>
                </c:pt>
                <c:pt idx="154">
                  <c:v>-0.65958899802165727</c:v>
                </c:pt>
                <c:pt idx="155">
                  <c:v>-0.59590825598982011</c:v>
                </c:pt>
                <c:pt idx="156">
                  <c:v>-0.51838197964076527</c:v>
                </c:pt>
                <c:pt idx="157">
                  <c:v>-0.41961991088974437</c:v>
                </c:pt>
                <c:pt idx="158">
                  <c:v>-0.31370573938037033</c:v>
                </c:pt>
                <c:pt idx="159">
                  <c:v>-0.24844705837410061</c:v>
                </c:pt>
                <c:pt idx="160">
                  <c:v>-0.2291027853075964</c:v>
                </c:pt>
                <c:pt idx="161">
                  <c:v>-0.22656353904628826</c:v>
                </c:pt>
                <c:pt idx="162">
                  <c:v>-0.2270385724356522</c:v>
                </c:pt>
                <c:pt idx="163">
                  <c:v>-0.22703269120666905</c:v>
                </c:pt>
                <c:pt idx="164">
                  <c:v>-0.22763041111528148</c:v>
                </c:pt>
                <c:pt idx="165">
                  <c:v>-0.22930163167325221</c:v>
                </c:pt>
                <c:pt idx="166">
                  <c:v>-0.23283592171474943</c:v>
                </c:pt>
                <c:pt idx="167">
                  <c:v>-0.23689515911307341</c:v>
                </c:pt>
                <c:pt idx="168">
                  <c:v>-0.24222326675335965</c:v>
                </c:pt>
                <c:pt idx="169">
                  <c:v>-0.2487327828822618</c:v>
                </c:pt>
                <c:pt idx="170">
                  <c:v>-0.25735579856153473</c:v>
                </c:pt>
                <c:pt idx="171">
                  <c:v>-0.26613923049513177</c:v>
                </c:pt>
                <c:pt idx="172">
                  <c:v>-0.2741560789146707</c:v>
                </c:pt>
                <c:pt idx="173">
                  <c:v>-0.28533354653027038</c:v>
                </c:pt>
                <c:pt idx="174">
                  <c:v>-0.29545389243021664</c:v>
                </c:pt>
                <c:pt idx="175">
                  <c:v>-0.30347537064556707</c:v>
                </c:pt>
                <c:pt idx="176">
                  <c:v>-0.31043877685104859</c:v>
                </c:pt>
                <c:pt idx="177">
                  <c:v>-0.31601116083672981</c:v>
                </c:pt>
                <c:pt idx="178">
                  <c:v>-0.31986793903628952</c:v>
                </c:pt>
                <c:pt idx="179">
                  <c:v>-0.32232891236118139</c:v>
                </c:pt>
                <c:pt idx="180">
                  <c:v>-0.32233499866389664</c:v>
                </c:pt>
                <c:pt idx="181">
                  <c:v>-0.3205558898278541</c:v>
                </c:pt>
                <c:pt idx="182">
                  <c:v>-0.31838404304207024</c:v>
                </c:pt>
                <c:pt idx="183">
                  <c:v>-0.31662140988851117</c:v>
                </c:pt>
                <c:pt idx="184">
                  <c:v>-0.31507141671464206</c:v>
                </c:pt>
                <c:pt idx="185">
                  <c:v>-0.31589494176233923</c:v>
                </c:pt>
                <c:pt idx="186">
                  <c:v>-0.31950998433275829</c:v>
                </c:pt>
                <c:pt idx="187">
                  <c:v>-0.32450431051677342</c:v>
                </c:pt>
                <c:pt idx="188">
                  <c:v>-0.32738827684585503</c:v>
                </c:pt>
                <c:pt idx="189">
                  <c:v>-0.32709056093978789</c:v>
                </c:pt>
                <c:pt idx="190">
                  <c:v>-0.3257754775769432</c:v>
                </c:pt>
                <c:pt idx="191">
                  <c:v>-0.32347867273792263</c:v>
                </c:pt>
                <c:pt idx="192">
                  <c:v>-0.32317007211005311</c:v>
                </c:pt>
                <c:pt idx="193">
                  <c:v>-0.32624054384405837</c:v>
                </c:pt>
                <c:pt idx="194">
                  <c:v>-0.32733446154002882</c:v>
                </c:pt>
                <c:pt idx="195">
                  <c:v>-0.32832912391042157</c:v>
                </c:pt>
                <c:pt idx="196">
                  <c:v>-0.32917039729344028</c:v>
                </c:pt>
                <c:pt idx="197">
                  <c:v>-0.33066287218757107</c:v>
                </c:pt>
                <c:pt idx="198">
                  <c:v>-0.33320528488232498</c:v>
                </c:pt>
                <c:pt idx="199">
                  <c:v>-0.33693349750893103</c:v>
                </c:pt>
                <c:pt idx="200">
                  <c:v>-0.33933803946190777</c:v>
                </c:pt>
                <c:pt idx="201">
                  <c:v>-0.34020426105729029</c:v>
                </c:pt>
                <c:pt idx="202">
                  <c:v>-0.34037144628455396</c:v>
                </c:pt>
                <c:pt idx="203">
                  <c:v>-0.34072439769565688</c:v>
                </c:pt>
                <c:pt idx="204">
                  <c:v>-0.34078849068177475</c:v>
                </c:pt>
                <c:pt idx="205">
                  <c:v>-0.34078806977044757</c:v>
                </c:pt>
                <c:pt idx="206">
                  <c:v>-0.34047332359396265</c:v>
                </c:pt>
                <c:pt idx="207">
                  <c:v>-0.3400767706318561</c:v>
                </c:pt>
                <c:pt idx="208">
                  <c:v>-0.33985444336958415</c:v>
                </c:pt>
                <c:pt idx="209">
                  <c:v>-0.3398712784631665</c:v>
                </c:pt>
                <c:pt idx="210">
                  <c:v>-0.33982147615511937</c:v>
                </c:pt>
                <c:pt idx="211">
                  <c:v>-0.3396348397977238</c:v>
                </c:pt>
                <c:pt idx="212">
                  <c:v>-0.33927721643871361</c:v>
                </c:pt>
                <c:pt idx="213">
                  <c:v>-0.33948608463672542</c:v>
                </c:pt>
                <c:pt idx="214">
                  <c:v>-0.34039265487569093</c:v>
                </c:pt>
                <c:pt idx="215">
                  <c:v>-0.34255160838260929</c:v>
                </c:pt>
                <c:pt idx="216">
                  <c:v>-0.34341867339339954</c:v>
                </c:pt>
                <c:pt idx="217">
                  <c:v>-0.34285095128887622</c:v>
                </c:pt>
                <c:pt idx="218">
                  <c:v>-0.34001114413057026</c:v>
                </c:pt>
                <c:pt idx="219">
                  <c:v>-0.33586555711320498</c:v>
                </c:pt>
                <c:pt idx="220">
                  <c:v>-0.32932668671172743</c:v>
                </c:pt>
                <c:pt idx="221">
                  <c:v>-0.32231010380698349</c:v>
                </c:pt>
                <c:pt idx="222">
                  <c:v>-0.31517668088997453</c:v>
                </c:pt>
                <c:pt idx="223">
                  <c:v>-0.30534270223398674</c:v>
                </c:pt>
                <c:pt idx="224">
                  <c:v>-0.29636771442317622</c:v>
                </c:pt>
                <c:pt idx="225">
                  <c:v>-0.29349232722396973</c:v>
                </c:pt>
                <c:pt idx="226">
                  <c:v>-0.30047223289142588</c:v>
                </c:pt>
                <c:pt idx="227">
                  <c:v>-0.31441237905779024</c:v>
                </c:pt>
                <c:pt idx="228">
                  <c:v>-0.33909736763134379</c:v>
                </c:pt>
                <c:pt idx="229">
                  <c:v>-0.36679005264420311</c:v>
                </c:pt>
                <c:pt idx="230">
                  <c:v>-0.39775702624377596</c:v>
                </c:pt>
                <c:pt idx="231">
                  <c:v>-0.4283619723267541</c:v>
                </c:pt>
                <c:pt idx="232">
                  <c:v>-0.45618119164610688</c:v>
                </c:pt>
                <c:pt idx="233">
                  <c:v>-0.48440678295327483</c:v>
                </c:pt>
                <c:pt idx="234">
                  <c:v>-0.51153509726130209</c:v>
                </c:pt>
                <c:pt idx="235">
                  <c:v>-0.53554945056845515</c:v>
                </c:pt>
                <c:pt idx="236">
                  <c:v>-0.55494580212643851</c:v>
                </c:pt>
                <c:pt idx="237">
                  <c:v>-0.5702905117153062</c:v>
                </c:pt>
                <c:pt idx="238">
                  <c:v>-0.58249115223723125</c:v>
                </c:pt>
                <c:pt idx="239">
                  <c:v>-0.59259416571342172</c:v>
                </c:pt>
                <c:pt idx="240">
                  <c:v>-0.59826772373050663</c:v>
                </c:pt>
                <c:pt idx="241">
                  <c:v>-0.60051352379045642</c:v>
                </c:pt>
                <c:pt idx="242">
                  <c:v>-0.60033339689662524</c:v>
                </c:pt>
                <c:pt idx="243">
                  <c:v>-0.5981283614392805</c:v>
                </c:pt>
                <c:pt idx="244">
                  <c:v>-0.59590538777502289</c:v>
                </c:pt>
                <c:pt idx="245">
                  <c:v>-0.59369015685325011</c:v>
                </c:pt>
                <c:pt idx="246">
                  <c:v>-0.59188176800061643</c:v>
                </c:pt>
                <c:pt idx="247">
                  <c:v>-0.5899911724889717</c:v>
                </c:pt>
                <c:pt idx="248">
                  <c:v>-0.58868491642250853</c:v>
                </c:pt>
                <c:pt idx="249">
                  <c:v>-0.58708063407899036</c:v>
                </c:pt>
                <c:pt idx="250">
                  <c:v>-0.58720753751621191</c:v>
                </c:pt>
                <c:pt idx="251">
                  <c:v>-0.58804991836672749</c:v>
                </c:pt>
                <c:pt idx="252">
                  <c:v>-0.58808794714358392</c:v>
                </c:pt>
                <c:pt idx="253">
                  <c:v>-0.58816236023513924</c:v>
                </c:pt>
                <c:pt idx="254">
                  <c:v>-0.58812706006672266</c:v>
                </c:pt>
                <c:pt idx="255">
                  <c:v>-0.58812548748994686</c:v>
                </c:pt>
                <c:pt idx="256">
                  <c:v>-0.58821610809511826</c:v>
                </c:pt>
                <c:pt idx="257">
                  <c:v>-0.58867303385595071</c:v>
                </c:pt>
                <c:pt idx="258">
                  <c:v>-0.59043695943192009</c:v>
                </c:pt>
                <c:pt idx="259">
                  <c:v>-0.59281513452423784</c:v>
                </c:pt>
                <c:pt idx="260">
                  <c:v>-0.59528448816456769</c:v>
                </c:pt>
                <c:pt idx="261">
                  <c:v>-0.59739892104826919</c:v>
                </c:pt>
                <c:pt idx="262">
                  <c:v>-0.59799071227375189</c:v>
                </c:pt>
                <c:pt idx="263">
                  <c:v>-0.59794808423992818</c:v>
                </c:pt>
                <c:pt idx="264">
                  <c:v>-0.59721164502461577</c:v>
                </c:pt>
                <c:pt idx="265">
                  <c:v>-0.59544514944021887</c:v>
                </c:pt>
                <c:pt idx="266">
                  <c:v>-0.59373266533145086</c:v>
                </c:pt>
                <c:pt idx="267">
                  <c:v>-0.59248126352468078</c:v>
                </c:pt>
                <c:pt idx="268">
                  <c:v>-0.59242637352859706</c:v>
                </c:pt>
                <c:pt idx="269">
                  <c:v>-0.59510398148735133</c:v>
                </c:pt>
                <c:pt idx="270">
                  <c:v>-0.60190078846907957</c:v>
                </c:pt>
                <c:pt idx="271">
                  <c:v>-0.61025547133321123</c:v>
                </c:pt>
                <c:pt idx="272">
                  <c:v>-0.62040649966393158</c:v>
                </c:pt>
                <c:pt idx="273">
                  <c:v>-0.62965430159549951</c:v>
                </c:pt>
                <c:pt idx="274">
                  <c:v>-0.63634697317497513</c:v>
                </c:pt>
                <c:pt idx="275">
                  <c:v>-0.63874782395969387</c:v>
                </c:pt>
                <c:pt idx="276">
                  <c:v>-0.63531711239879263</c:v>
                </c:pt>
                <c:pt idx="277">
                  <c:v>-0.62736725333775267</c:v>
                </c:pt>
                <c:pt idx="278">
                  <c:v>-0.61281603580991262</c:v>
                </c:pt>
                <c:pt idx="279">
                  <c:v>-0.59525392336178518</c:v>
                </c:pt>
                <c:pt idx="280">
                  <c:v>-0.57451328889604969</c:v>
                </c:pt>
                <c:pt idx="281">
                  <c:v>-0.55115979209606414</c:v>
                </c:pt>
                <c:pt idx="282">
                  <c:v>-0.52801429976354208</c:v>
                </c:pt>
                <c:pt idx="283">
                  <c:v>-0.50562379262235746</c:v>
                </c:pt>
                <c:pt idx="284">
                  <c:v>-0.48867133263311963</c:v>
                </c:pt>
                <c:pt idx="285">
                  <c:v>-0.47744549703164818</c:v>
                </c:pt>
                <c:pt idx="286">
                  <c:v>-0.47797871812480452</c:v>
                </c:pt>
                <c:pt idx="287">
                  <c:v>-0.48547480945457849</c:v>
                </c:pt>
                <c:pt idx="288">
                  <c:v>-0.50091572920856209</c:v>
                </c:pt>
                <c:pt idx="289">
                  <c:v>-0.51933811286654941</c:v>
                </c:pt>
                <c:pt idx="290">
                  <c:v>-0.5416497985172124</c:v>
                </c:pt>
                <c:pt idx="291">
                  <c:v>-0.566873935414691</c:v>
                </c:pt>
                <c:pt idx="292">
                  <c:v>-0.59567167001318122</c:v>
                </c:pt>
                <c:pt idx="293">
                  <c:v>-0.6295652066021592</c:v>
                </c:pt>
                <c:pt idx="294">
                  <c:v>-0.6638160067416442</c:v>
                </c:pt>
                <c:pt idx="295">
                  <c:v>-0.69669651799379373</c:v>
                </c:pt>
                <c:pt idx="296">
                  <c:v>-0.72814750350114255</c:v>
                </c:pt>
              </c:numCache>
            </c:numRef>
          </c:yVal>
          <c:smooth val="0"/>
        </c:ser>
        <c:dLbls>
          <c:showLegendKey val="0"/>
          <c:showVal val="0"/>
          <c:showCatName val="0"/>
          <c:showSerName val="0"/>
          <c:showPercent val="0"/>
          <c:showBubbleSize val="0"/>
        </c:dLbls>
        <c:axId val="70408832"/>
        <c:axId val="73527680"/>
      </c:scatterChart>
      <c:catAx>
        <c:axId val="70408832"/>
        <c:scaling>
          <c:orientation val="maxMin"/>
        </c:scaling>
        <c:delete val="0"/>
        <c:axPos val="b"/>
        <c:numFmt formatCode="mm/dd/yy;@" sourceLinked="0"/>
        <c:majorTickMark val="out"/>
        <c:minorTickMark val="none"/>
        <c:tickLblPos val="none"/>
        <c:txPr>
          <a:bodyPr rot="-5400000" vert="horz"/>
          <a:lstStyle/>
          <a:p>
            <a:pPr>
              <a:defRPr/>
            </a:pPr>
            <a:endParaRPr lang="en-US"/>
          </a:p>
        </c:txPr>
        <c:crossAx val="73527680"/>
        <c:crosses val="autoZero"/>
        <c:auto val="0"/>
        <c:lblAlgn val="ctr"/>
        <c:lblOffset val="100"/>
        <c:tickLblSkip val="10"/>
        <c:tickMarkSkip val="10"/>
        <c:noMultiLvlLbl val="0"/>
      </c:catAx>
      <c:valAx>
        <c:axId val="73527680"/>
        <c:scaling>
          <c:orientation val="minMax"/>
        </c:scaling>
        <c:delete val="0"/>
        <c:axPos val="r"/>
        <c:numFmt formatCode="0.000" sourceLinked="1"/>
        <c:majorTickMark val="out"/>
        <c:minorTickMark val="none"/>
        <c:tickLblPos val="nextTo"/>
        <c:crossAx val="70408832"/>
        <c:crosses val="autoZero"/>
        <c:crossBetween val="between"/>
      </c:valAx>
    </c:plotArea>
    <c:legend>
      <c:legendPos val="t"/>
      <c:legendEntry>
        <c:idx val="1"/>
        <c:delete val="1"/>
      </c:legendEntry>
      <c:legendEntry>
        <c:idx val="3"/>
        <c:delete val="1"/>
      </c:legendEntry>
      <c:layout>
        <c:manualLayout>
          <c:xMode val="edge"/>
          <c:yMode val="edge"/>
          <c:x val="9.1094460762540259E-3"/>
          <c:y val="8.291873963515755E-3"/>
          <c:w val="0.38190593420932378"/>
          <c:h val="0.14994123868844753"/>
        </c:manualLayout>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aseline="0"/>
              <a:t>Volume</a:t>
            </a:r>
          </a:p>
        </c:rich>
      </c:tx>
      <c:layout>
        <c:manualLayout>
          <c:xMode val="edge"/>
          <c:yMode val="edge"/>
          <c:x val="6.8227046756769907E-3"/>
          <c:y val="1.984126984126984E-2"/>
        </c:manualLayout>
      </c:layout>
      <c:overlay val="0"/>
    </c:title>
    <c:autoTitleDeleted val="0"/>
    <c:plotArea>
      <c:layout>
        <c:manualLayout>
          <c:xMode val="edge"/>
          <c:yMode val="edge"/>
          <c:x val="7.8240346837205287E-3"/>
          <c:y val="4.760821082335806E-2"/>
          <c:w val="0.98436509226117141"/>
          <c:h val="0.89458832096854946"/>
        </c:manualLayout>
      </c:layout>
      <c:barChart>
        <c:barDir val="col"/>
        <c:grouping val="stacked"/>
        <c:varyColors val="0"/>
        <c:ser>
          <c:idx val="0"/>
          <c:order val="0"/>
          <c:tx>
            <c:strRef>
              <c:f>CalculationsAndCharts!$P$32</c:f>
              <c:strCache>
                <c:ptCount val="1"/>
                <c:pt idx="0">
                  <c:v>Up Vol</c:v>
                </c:pt>
              </c:strCache>
            </c:strRef>
          </c:tx>
          <c:spPr>
            <a:solidFill>
              <a:srgbClr val="00B050"/>
            </a:solidFill>
            <a:ln>
              <a:solidFill>
                <a:srgbClr val="00B050"/>
              </a:solidFill>
            </a:ln>
          </c:spPr>
          <c:invertIfNegative val="0"/>
          <c:cat>
            <c:numRef>
              <c:f>CalculationsAndCharts!$B$33:$B$329</c:f>
              <c:numCache>
                <c:formatCode>ddd\ mm/dd/yyyy;@</c:formatCode>
                <c:ptCount val="297"/>
                <c:pt idx="0">
                  <c:v>42471</c:v>
                </c:pt>
                <c:pt idx="1">
                  <c:v>42468</c:v>
                </c:pt>
                <c:pt idx="2">
                  <c:v>42467</c:v>
                </c:pt>
                <c:pt idx="3">
                  <c:v>42466</c:v>
                </c:pt>
                <c:pt idx="4">
                  <c:v>42465</c:v>
                </c:pt>
                <c:pt idx="5">
                  <c:v>42464</c:v>
                </c:pt>
                <c:pt idx="6">
                  <c:v>42461</c:v>
                </c:pt>
                <c:pt idx="7">
                  <c:v>42460</c:v>
                </c:pt>
                <c:pt idx="8">
                  <c:v>42459</c:v>
                </c:pt>
                <c:pt idx="9">
                  <c:v>42458</c:v>
                </c:pt>
                <c:pt idx="10">
                  <c:v>42457</c:v>
                </c:pt>
                <c:pt idx="11">
                  <c:v>42453</c:v>
                </c:pt>
                <c:pt idx="12">
                  <c:v>42452</c:v>
                </c:pt>
                <c:pt idx="13">
                  <c:v>42451</c:v>
                </c:pt>
                <c:pt idx="14">
                  <c:v>42450</c:v>
                </c:pt>
                <c:pt idx="15">
                  <c:v>42447</c:v>
                </c:pt>
                <c:pt idx="16">
                  <c:v>42446</c:v>
                </c:pt>
                <c:pt idx="17">
                  <c:v>42445</c:v>
                </c:pt>
                <c:pt idx="18">
                  <c:v>42444</c:v>
                </c:pt>
                <c:pt idx="19">
                  <c:v>42443</c:v>
                </c:pt>
                <c:pt idx="20">
                  <c:v>42440</c:v>
                </c:pt>
                <c:pt idx="21">
                  <c:v>42439</c:v>
                </c:pt>
                <c:pt idx="22">
                  <c:v>42438</c:v>
                </c:pt>
                <c:pt idx="23">
                  <c:v>42437</c:v>
                </c:pt>
                <c:pt idx="24">
                  <c:v>42436</c:v>
                </c:pt>
                <c:pt idx="25">
                  <c:v>42433</c:v>
                </c:pt>
                <c:pt idx="26">
                  <c:v>42432</c:v>
                </c:pt>
                <c:pt idx="27">
                  <c:v>42431</c:v>
                </c:pt>
                <c:pt idx="28">
                  <c:v>42430</c:v>
                </c:pt>
                <c:pt idx="29">
                  <c:v>42429</c:v>
                </c:pt>
                <c:pt idx="30">
                  <c:v>42426</c:v>
                </c:pt>
                <c:pt idx="31">
                  <c:v>42425</c:v>
                </c:pt>
                <c:pt idx="32">
                  <c:v>42424</c:v>
                </c:pt>
                <c:pt idx="33">
                  <c:v>42423</c:v>
                </c:pt>
                <c:pt idx="34">
                  <c:v>42422</c:v>
                </c:pt>
                <c:pt idx="35">
                  <c:v>42419</c:v>
                </c:pt>
                <c:pt idx="36">
                  <c:v>42418</c:v>
                </c:pt>
                <c:pt idx="37">
                  <c:v>42417</c:v>
                </c:pt>
                <c:pt idx="38">
                  <c:v>42416</c:v>
                </c:pt>
                <c:pt idx="39">
                  <c:v>42412</c:v>
                </c:pt>
                <c:pt idx="40">
                  <c:v>42411</c:v>
                </c:pt>
                <c:pt idx="41">
                  <c:v>42410</c:v>
                </c:pt>
                <c:pt idx="42">
                  <c:v>42409</c:v>
                </c:pt>
                <c:pt idx="43">
                  <c:v>42408</c:v>
                </c:pt>
                <c:pt idx="44">
                  <c:v>42405</c:v>
                </c:pt>
                <c:pt idx="45">
                  <c:v>42404</c:v>
                </c:pt>
                <c:pt idx="46">
                  <c:v>42403</c:v>
                </c:pt>
                <c:pt idx="47">
                  <c:v>42402</c:v>
                </c:pt>
                <c:pt idx="48">
                  <c:v>42401</c:v>
                </c:pt>
                <c:pt idx="49">
                  <c:v>42398</c:v>
                </c:pt>
                <c:pt idx="50">
                  <c:v>42397</c:v>
                </c:pt>
                <c:pt idx="51">
                  <c:v>42396</c:v>
                </c:pt>
                <c:pt idx="52">
                  <c:v>42395</c:v>
                </c:pt>
                <c:pt idx="53">
                  <c:v>42394</c:v>
                </c:pt>
                <c:pt idx="54">
                  <c:v>42391</c:v>
                </c:pt>
                <c:pt idx="55">
                  <c:v>42390</c:v>
                </c:pt>
                <c:pt idx="56">
                  <c:v>42389</c:v>
                </c:pt>
                <c:pt idx="57">
                  <c:v>42388</c:v>
                </c:pt>
                <c:pt idx="58">
                  <c:v>42384</c:v>
                </c:pt>
                <c:pt idx="59">
                  <c:v>42383</c:v>
                </c:pt>
                <c:pt idx="60">
                  <c:v>42382</c:v>
                </c:pt>
                <c:pt idx="61">
                  <c:v>42381</c:v>
                </c:pt>
                <c:pt idx="62">
                  <c:v>42380</c:v>
                </c:pt>
                <c:pt idx="63">
                  <c:v>42377</c:v>
                </c:pt>
                <c:pt idx="64">
                  <c:v>42376</c:v>
                </c:pt>
                <c:pt idx="65">
                  <c:v>42375</c:v>
                </c:pt>
                <c:pt idx="66">
                  <c:v>42374</c:v>
                </c:pt>
                <c:pt idx="67">
                  <c:v>42373</c:v>
                </c:pt>
                <c:pt idx="68">
                  <c:v>42369</c:v>
                </c:pt>
                <c:pt idx="69">
                  <c:v>42368</c:v>
                </c:pt>
                <c:pt idx="70">
                  <c:v>42367</c:v>
                </c:pt>
                <c:pt idx="71">
                  <c:v>42366</c:v>
                </c:pt>
                <c:pt idx="72">
                  <c:v>42362</c:v>
                </c:pt>
                <c:pt idx="73">
                  <c:v>42361</c:v>
                </c:pt>
                <c:pt idx="74">
                  <c:v>42360</c:v>
                </c:pt>
                <c:pt idx="75">
                  <c:v>42359</c:v>
                </c:pt>
                <c:pt idx="76">
                  <c:v>42356</c:v>
                </c:pt>
                <c:pt idx="77">
                  <c:v>42355</c:v>
                </c:pt>
                <c:pt idx="78">
                  <c:v>42354</c:v>
                </c:pt>
                <c:pt idx="79">
                  <c:v>42353</c:v>
                </c:pt>
                <c:pt idx="80">
                  <c:v>42352</c:v>
                </c:pt>
                <c:pt idx="81">
                  <c:v>42349</c:v>
                </c:pt>
                <c:pt idx="82">
                  <c:v>42348</c:v>
                </c:pt>
                <c:pt idx="83">
                  <c:v>42347</c:v>
                </c:pt>
                <c:pt idx="84">
                  <c:v>42346</c:v>
                </c:pt>
                <c:pt idx="85">
                  <c:v>42345</c:v>
                </c:pt>
                <c:pt idx="86">
                  <c:v>42342</c:v>
                </c:pt>
                <c:pt idx="87">
                  <c:v>42341</c:v>
                </c:pt>
                <c:pt idx="88">
                  <c:v>42340</c:v>
                </c:pt>
                <c:pt idx="89">
                  <c:v>42339</c:v>
                </c:pt>
                <c:pt idx="90">
                  <c:v>42338</c:v>
                </c:pt>
                <c:pt idx="91">
                  <c:v>42335</c:v>
                </c:pt>
                <c:pt idx="92">
                  <c:v>42333</c:v>
                </c:pt>
                <c:pt idx="93">
                  <c:v>42332</c:v>
                </c:pt>
                <c:pt idx="94">
                  <c:v>42331</c:v>
                </c:pt>
                <c:pt idx="95">
                  <c:v>42328</c:v>
                </c:pt>
                <c:pt idx="96">
                  <c:v>42327</c:v>
                </c:pt>
                <c:pt idx="97">
                  <c:v>42326</c:v>
                </c:pt>
                <c:pt idx="98">
                  <c:v>42325</c:v>
                </c:pt>
                <c:pt idx="99">
                  <c:v>42324</c:v>
                </c:pt>
                <c:pt idx="100">
                  <c:v>42321</c:v>
                </c:pt>
                <c:pt idx="101">
                  <c:v>42320</c:v>
                </c:pt>
                <c:pt idx="102">
                  <c:v>42319</c:v>
                </c:pt>
                <c:pt idx="103">
                  <c:v>42318</c:v>
                </c:pt>
                <c:pt idx="104">
                  <c:v>42317</c:v>
                </c:pt>
                <c:pt idx="105">
                  <c:v>42314</c:v>
                </c:pt>
                <c:pt idx="106">
                  <c:v>42313</c:v>
                </c:pt>
                <c:pt idx="107">
                  <c:v>42312</c:v>
                </c:pt>
                <c:pt idx="108">
                  <c:v>42311</c:v>
                </c:pt>
                <c:pt idx="109">
                  <c:v>42310</c:v>
                </c:pt>
                <c:pt idx="110">
                  <c:v>42307</c:v>
                </c:pt>
                <c:pt idx="111">
                  <c:v>42306</c:v>
                </c:pt>
                <c:pt idx="112">
                  <c:v>42305</c:v>
                </c:pt>
                <c:pt idx="113">
                  <c:v>42304</c:v>
                </c:pt>
                <c:pt idx="114">
                  <c:v>42303</c:v>
                </c:pt>
                <c:pt idx="115">
                  <c:v>42300</c:v>
                </c:pt>
                <c:pt idx="116">
                  <c:v>42299</c:v>
                </c:pt>
                <c:pt idx="117">
                  <c:v>42298</c:v>
                </c:pt>
                <c:pt idx="118">
                  <c:v>42297</c:v>
                </c:pt>
                <c:pt idx="119">
                  <c:v>42296</c:v>
                </c:pt>
                <c:pt idx="120">
                  <c:v>42293</c:v>
                </c:pt>
                <c:pt idx="121">
                  <c:v>42292</c:v>
                </c:pt>
                <c:pt idx="122">
                  <c:v>42291</c:v>
                </c:pt>
                <c:pt idx="123">
                  <c:v>42290</c:v>
                </c:pt>
                <c:pt idx="124">
                  <c:v>42289</c:v>
                </c:pt>
                <c:pt idx="125">
                  <c:v>42286</c:v>
                </c:pt>
                <c:pt idx="126">
                  <c:v>42285</c:v>
                </c:pt>
                <c:pt idx="127">
                  <c:v>42284</c:v>
                </c:pt>
                <c:pt idx="128">
                  <c:v>42283</c:v>
                </c:pt>
                <c:pt idx="129">
                  <c:v>42282</c:v>
                </c:pt>
                <c:pt idx="130">
                  <c:v>42279</c:v>
                </c:pt>
                <c:pt idx="131">
                  <c:v>42278</c:v>
                </c:pt>
                <c:pt idx="132">
                  <c:v>42277</c:v>
                </c:pt>
                <c:pt idx="133">
                  <c:v>42276</c:v>
                </c:pt>
                <c:pt idx="134">
                  <c:v>42275</c:v>
                </c:pt>
                <c:pt idx="135">
                  <c:v>42272</c:v>
                </c:pt>
                <c:pt idx="136">
                  <c:v>42271</c:v>
                </c:pt>
                <c:pt idx="137">
                  <c:v>42270</c:v>
                </c:pt>
                <c:pt idx="138">
                  <c:v>42269</c:v>
                </c:pt>
                <c:pt idx="139">
                  <c:v>42268</c:v>
                </c:pt>
                <c:pt idx="140">
                  <c:v>42265</c:v>
                </c:pt>
                <c:pt idx="141">
                  <c:v>42264</c:v>
                </c:pt>
                <c:pt idx="142">
                  <c:v>42263</c:v>
                </c:pt>
                <c:pt idx="143">
                  <c:v>42262</c:v>
                </c:pt>
                <c:pt idx="144">
                  <c:v>42261</c:v>
                </c:pt>
                <c:pt idx="145">
                  <c:v>42258</c:v>
                </c:pt>
                <c:pt idx="146">
                  <c:v>42257</c:v>
                </c:pt>
                <c:pt idx="147">
                  <c:v>42256</c:v>
                </c:pt>
                <c:pt idx="148">
                  <c:v>42255</c:v>
                </c:pt>
                <c:pt idx="149">
                  <c:v>42251</c:v>
                </c:pt>
                <c:pt idx="150">
                  <c:v>42250</c:v>
                </c:pt>
                <c:pt idx="151">
                  <c:v>42249</c:v>
                </c:pt>
                <c:pt idx="152">
                  <c:v>42248</c:v>
                </c:pt>
                <c:pt idx="153">
                  <c:v>42247</c:v>
                </c:pt>
                <c:pt idx="154">
                  <c:v>42244</c:v>
                </c:pt>
                <c:pt idx="155">
                  <c:v>42243</c:v>
                </c:pt>
                <c:pt idx="156">
                  <c:v>42242</c:v>
                </c:pt>
                <c:pt idx="157">
                  <c:v>42241</c:v>
                </c:pt>
                <c:pt idx="158">
                  <c:v>42240</c:v>
                </c:pt>
                <c:pt idx="159">
                  <c:v>42237</c:v>
                </c:pt>
                <c:pt idx="160">
                  <c:v>42236</c:v>
                </c:pt>
                <c:pt idx="161">
                  <c:v>42235</c:v>
                </c:pt>
                <c:pt idx="162">
                  <c:v>42234</c:v>
                </c:pt>
                <c:pt idx="163">
                  <c:v>42233</c:v>
                </c:pt>
                <c:pt idx="164">
                  <c:v>42230</c:v>
                </c:pt>
                <c:pt idx="165">
                  <c:v>42229</c:v>
                </c:pt>
                <c:pt idx="166">
                  <c:v>42228</c:v>
                </c:pt>
                <c:pt idx="167">
                  <c:v>42227</c:v>
                </c:pt>
                <c:pt idx="168">
                  <c:v>42226</c:v>
                </c:pt>
                <c:pt idx="169">
                  <c:v>42223</c:v>
                </c:pt>
                <c:pt idx="170">
                  <c:v>42222</c:v>
                </c:pt>
                <c:pt idx="171">
                  <c:v>42221</c:v>
                </c:pt>
                <c:pt idx="172">
                  <c:v>42220</c:v>
                </c:pt>
                <c:pt idx="173">
                  <c:v>42219</c:v>
                </c:pt>
                <c:pt idx="174">
                  <c:v>42216</c:v>
                </c:pt>
                <c:pt idx="175">
                  <c:v>42215</c:v>
                </c:pt>
                <c:pt idx="176">
                  <c:v>42214</c:v>
                </c:pt>
                <c:pt idx="177">
                  <c:v>42213</c:v>
                </c:pt>
                <c:pt idx="178">
                  <c:v>42212</c:v>
                </c:pt>
                <c:pt idx="179">
                  <c:v>42209</c:v>
                </c:pt>
                <c:pt idx="180">
                  <c:v>42208</c:v>
                </c:pt>
                <c:pt idx="181">
                  <c:v>42207</c:v>
                </c:pt>
                <c:pt idx="182">
                  <c:v>42206</c:v>
                </c:pt>
                <c:pt idx="183">
                  <c:v>42205</c:v>
                </c:pt>
                <c:pt idx="184">
                  <c:v>42202</c:v>
                </c:pt>
                <c:pt idx="185">
                  <c:v>42201</c:v>
                </c:pt>
                <c:pt idx="186">
                  <c:v>42200</c:v>
                </c:pt>
                <c:pt idx="187">
                  <c:v>42199</c:v>
                </c:pt>
                <c:pt idx="188">
                  <c:v>42198</c:v>
                </c:pt>
                <c:pt idx="189">
                  <c:v>42195</c:v>
                </c:pt>
                <c:pt idx="190">
                  <c:v>42194</c:v>
                </c:pt>
                <c:pt idx="191">
                  <c:v>42193</c:v>
                </c:pt>
                <c:pt idx="192">
                  <c:v>42192</c:v>
                </c:pt>
                <c:pt idx="193">
                  <c:v>42191</c:v>
                </c:pt>
                <c:pt idx="194">
                  <c:v>42187</c:v>
                </c:pt>
                <c:pt idx="195">
                  <c:v>42186</c:v>
                </c:pt>
                <c:pt idx="196">
                  <c:v>42185</c:v>
                </c:pt>
                <c:pt idx="197">
                  <c:v>42184</c:v>
                </c:pt>
                <c:pt idx="198">
                  <c:v>42181</c:v>
                </c:pt>
                <c:pt idx="199">
                  <c:v>42180</c:v>
                </c:pt>
                <c:pt idx="200">
                  <c:v>42179</c:v>
                </c:pt>
                <c:pt idx="201">
                  <c:v>42178</c:v>
                </c:pt>
                <c:pt idx="202">
                  <c:v>42177</c:v>
                </c:pt>
                <c:pt idx="203">
                  <c:v>42174</c:v>
                </c:pt>
                <c:pt idx="204">
                  <c:v>42173</c:v>
                </c:pt>
                <c:pt idx="205">
                  <c:v>42172</c:v>
                </c:pt>
                <c:pt idx="206">
                  <c:v>42171</c:v>
                </c:pt>
                <c:pt idx="207">
                  <c:v>42170</c:v>
                </c:pt>
                <c:pt idx="208">
                  <c:v>42167</c:v>
                </c:pt>
                <c:pt idx="209">
                  <c:v>42166</c:v>
                </c:pt>
                <c:pt idx="210">
                  <c:v>42165</c:v>
                </c:pt>
                <c:pt idx="211">
                  <c:v>42164</c:v>
                </c:pt>
                <c:pt idx="212">
                  <c:v>42163</c:v>
                </c:pt>
                <c:pt idx="213">
                  <c:v>42160</c:v>
                </c:pt>
                <c:pt idx="214">
                  <c:v>42159</c:v>
                </c:pt>
                <c:pt idx="215">
                  <c:v>42158</c:v>
                </c:pt>
                <c:pt idx="216">
                  <c:v>42157</c:v>
                </c:pt>
                <c:pt idx="217">
                  <c:v>42156</c:v>
                </c:pt>
                <c:pt idx="218">
                  <c:v>42153</c:v>
                </c:pt>
                <c:pt idx="219">
                  <c:v>42152</c:v>
                </c:pt>
                <c:pt idx="220">
                  <c:v>42151</c:v>
                </c:pt>
                <c:pt idx="221">
                  <c:v>42150</c:v>
                </c:pt>
                <c:pt idx="222">
                  <c:v>42146</c:v>
                </c:pt>
                <c:pt idx="223">
                  <c:v>42145</c:v>
                </c:pt>
                <c:pt idx="224">
                  <c:v>42144</c:v>
                </c:pt>
                <c:pt idx="225">
                  <c:v>42143</c:v>
                </c:pt>
                <c:pt idx="226">
                  <c:v>42142</c:v>
                </c:pt>
                <c:pt idx="227">
                  <c:v>42139</c:v>
                </c:pt>
                <c:pt idx="228">
                  <c:v>42138</c:v>
                </c:pt>
                <c:pt idx="229">
                  <c:v>42137</c:v>
                </c:pt>
                <c:pt idx="230">
                  <c:v>42136</c:v>
                </c:pt>
                <c:pt idx="231">
                  <c:v>42135</c:v>
                </c:pt>
                <c:pt idx="232">
                  <c:v>42132</c:v>
                </c:pt>
                <c:pt idx="233">
                  <c:v>42131</c:v>
                </c:pt>
                <c:pt idx="234">
                  <c:v>42130</c:v>
                </c:pt>
                <c:pt idx="235">
                  <c:v>42129</c:v>
                </c:pt>
                <c:pt idx="236">
                  <c:v>42128</c:v>
                </c:pt>
                <c:pt idx="237">
                  <c:v>42125</c:v>
                </c:pt>
                <c:pt idx="238">
                  <c:v>42124</c:v>
                </c:pt>
                <c:pt idx="239">
                  <c:v>42123</c:v>
                </c:pt>
                <c:pt idx="240">
                  <c:v>42122</c:v>
                </c:pt>
                <c:pt idx="241">
                  <c:v>42121</c:v>
                </c:pt>
                <c:pt idx="242">
                  <c:v>42118</c:v>
                </c:pt>
                <c:pt idx="243">
                  <c:v>42117</c:v>
                </c:pt>
                <c:pt idx="244">
                  <c:v>42116</c:v>
                </c:pt>
                <c:pt idx="245">
                  <c:v>42115</c:v>
                </c:pt>
                <c:pt idx="246">
                  <c:v>42114</c:v>
                </c:pt>
                <c:pt idx="247">
                  <c:v>42111</c:v>
                </c:pt>
                <c:pt idx="248">
                  <c:v>42110</c:v>
                </c:pt>
                <c:pt idx="249">
                  <c:v>42109</c:v>
                </c:pt>
                <c:pt idx="250">
                  <c:v>42108</c:v>
                </c:pt>
                <c:pt idx="251">
                  <c:v>42107</c:v>
                </c:pt>
                <c:pt idx="252">
                  <c:v>42104</c:v>
                </c:pt>
                <c:pt idx="253">
                  <c:v>42103</c:v>
                </c:pt>
                <c:pt idx="254">
                  <c:v>42102</c:v>
                </c:pt>
                <c:pt idx="255">
                  <c:v>42101</c:v>
                </c:pt>
                <c:pt idx="256">
                  <c:v>42100</c:v>
                </c:pt>
                <c:pt idx="257">
                  <c:v>42096</c:v>
                </c:pt>
                <c:pt idx="258">
                  <c:v>42095</c:v>
                </c:pt>
                <c:pt idx="259">
                  <c:v>42094</c:v>
                </c:pt>
                <c:pt idx="260">
                  <c:v>42093</c:v>
                </c:pt>
                <c:pt idx="261">
                  <c:v>42090</c:v>
                </c:pt>
                <c:pt idx="262">
                  <c:v>42089</c:v>
                </c:pt>
                <c:pt idx="263">
                  <c:v>42088</c:v>
                </c:pt>
                <c:pt idx="264">
                  <c:v>42087</c:v>
                </c:pt>
                <c:pt idx="265">
                  <c:v>42086</c:v>
                </c:pt>
                <c:pt idx="266">
                  <c:v>42083</c:v>
                </c:pt>
                <c:pt idx="267">
                  <c:v>42082</c:v>
                </c:pt>
                <c:pt idx="268">
                  <c:v>42081</c:v>
                </c:pt>
                <c:pt idx="269">
                  <c:v>42080</c:v>
                </c:pt>
                <c:pt idx="270">
                  <c:v>42079</c:v>
                </c:pt>
                <c:pt idx="271">
                  <c:v>42076</c:v>
                </c:pt>
                <c:pt idx="272">
                  <c:v>42075</c:v>
                </c:pt>
                <c:pt idx="273">
                  <c:v>42074</c:v>
                </c:pt>
                <c:pt idx="274">
                  <c:v>42073</c:v>
                </c:pt>
                <c:pt idx="275">
                  <c:v>42072</c:v>
                </c:pt>
                <c:pt idx="276">
                  <c:v>42069</c:v>
                </c:pt>
                <c:pt idx="277">
                  <c:v>42068</c:v>
                </c:pt>
                <c:pt idx="278">
                  <c:v>42067</c:v>
                </c:pt>
                <c:pt idx="279">
                  <c:v>42066</c:v>
                </c:pt>
                <c:pt idx="280">
                  <c:v>42065</c:v>
                </c:pt>
                <c:pt idx="281">
                  <c:v>42062</c:v>
                </c:pt>
                <c:pt idx="282">
                  <c:v>42061</c:v>
                </c:pt>
                <c:pt idx="283">
                  <c:v>42060</c:v>
                </c:pt>
                <c:pt idx="284">
                  <c:v>42059</c:v>
                </c:pt>
                <c:pt idx="285">
                  <c:v>42058</c:v>
                </c:pt>
                <c:pt idx="286">
                  <c:v>42055</c:v>
                </c:pt>
                <c:pt idx="287">
                  <c:v>42054</c:v>
                </c:pt>
                <c:pt idx="288">
                  <c:v>42053</c:v>
                </c:pt>
                <c:pt idx="289">
                  <c:v>42052</c:v>
                </c:pt>
                <c:pt idx="290">
                  <c:v>42048</c:v>
                </c:pt>
                <c:pt idx="291">
                  <c:v>42047</c:v>
                </c:pt>
                <c:pt idx="292">
                  <c:v>42046</c:v>
                </c:pt>
                <c:pt idx="293">
                  <c:v>42045</c:v>
                </c:pt>
                <c:pt idx="294">
                  <c:v>42044</c:v>
                </c:pt>
                <c:pt idx="295">
                  <c:v>42041</c:v>
                </c:pt>
                <c:pt idx="296">
                  <c:v>42040</c:v>
                </c:pt>
              </c:numCache>
            </c:numRef>
          </c:cat>
          <c:val>
            <c:numRef>
              <c:f>CalculationsAndCharts!$P$33:$P$329</c:f>
              <c:numCache>
                <c:formatCode>#,##0</c:formatCode>
                <c:ptCount val="297"/>
                <c:pt idx="0">
                  <c:v>#N/A</c:v>
                </c:pt>
                <c:pt idx="1">
                  <c:v>#N/A</c:v>
                </c:pt>
                <c:pt idx="2">
                  <c:v>#N/A</c:v>
                </c:pt>
                <c:pt idx="3">
                  <c:v>89889800</c:v>
                </c:pt>
                <c:pt idx="4">
                  <c:v>#N/A</c:v>
                </c:pt>
                <c:pt idx="5">
                  <c:v>#N/A</c:v>
                </c:pt>
                <c:pt idx="6">
                  <c:v>110080400</c:v>
                </c:pt>
                <c:pt idx="7">
                  <c:v>#N/A</c:v>
                </c:pt>
                <c:pt idx="8">
                  <c:v>#N/A</c:v>
                </c:pt>
                <c:pt idx="9">
                  <c:v>90418600</c:v>
                </c:pt>
                <c:pt idx="10">
                  <c:v>#N/A</c:v>
                </c:pt>
                <c:pt idx="11">
                  <c:v>84360900</c:v>
                </c:pt>
                <c:pt idx="12">
                  <c:v>#N/A</c:v>
                </c:pt>
                <c:pt idx="13">
                  <c:v>97471900</c:v>
                </c:pt>
                <c:pt idx="14">
                  <c:v>72926700</c:v>
                </c:pt>
                <c:pt idx="15">
                  <c:v>138372400</c:v>
                </c:pt>
                <c:pt idx="16">
                  <c:v>134278500</c:v>
                </c:pt>
                <c:pt idx="17">
                  <c:v>129303200</c:v>
                </c:pt>
                <c:pt idx="18">
                  <c:v>93169100</c:v>
                </c:pt>
                <c:pt idx="19">
                  <c:v>73612000</c:v>
                </c:pt>
                <c:pt idx="20">
                  <c:v>137964500</c:v>
                </c:pt>
                <c:pt idx="21">
                  <c:v>#N/A</c:v>
                </c:pt>
                <c:pt idx="22">
                  <c:v>94801200</c:v>
                </c:pt>
                <c:pt idx="23">
                  <c:v>#N/A</c:v>
                </c:pt>
                <c:pt idx="24">
                  <c:v>100219000</c:v>
                </c:pt>
                <c:pt idx="25">
                  <c:v>129293600</c:v>
                </c:pt>
                <c:pt idx="26">
                  <c:v>95172200</c:v>
                </c:pt>
                <c:pt idx="27">
                  <c:v>102415000</c:v>
                </c:pt>
                <c:pt idx="28">
                  <c:v>141799700</c:v>
                </c:pt>
                <c:pt idx="29">
                  <c:v>#N/A</c:v>
                </c:pt>
                <c:pt idx="30">
                  <c:v>#N/A</c:v>
                </c:pt>
                <c:pt idx="31">
                  <c:v>110728300</c:v>
                </c:pt>
                <c:pt idx="32">
                  <c:v>150812200</c:v>
                </c:pt>
                <c:pt idx="33">
                  <c:v>#N/A</c:v>
                </c:pt>
                <c:pt idx="34">
                  <c:v>103640300</c:v>
                </c:pt>
                <c:pt idx="35">
                  <c:v>114793000</c:v>
                </c:pt>
                <c:pt idx="36">
                  <c:v>#N/A</c:v>
                </c:pt>
                <c:pt idx="37">
                  <c:v>136009500</c:v>
                </c:pt>
                <c:pt idx="38">
                  <c:v>120250700</c:v>
                </c:pt>
                <c:pt idx="39">
                  <c:v>127632400</c:v>
                </c:pt>
                <c:pt idx="40">
                  <c:v>219058900</c:v>
                </c:pt>
                <c:pt idx="41">
                  <c:v>#N/A</c:v>
                </c:pt>
                <c:pt idx="42">
                  <c:v>184513100</c:v>
                </c:pt>
                <c:pt idx="43">
                  <c:v>#N/A</c:v>
                </c:pt>
                <c:pt idx="44">
                  <c:v>#N/A</c:v>
                </c:pt>
                <c:pt idx="45">
                  <c:v>139531800</c:v>
                </c:pt>
                <c:pt idx="46">
                  <c:v>#N/A</c:v>
                </c:pt>
                <c:pt idx="47">
                  <c:v>#N/A</c:v>
                </c:pt>
                <c:pt idx="48">
                  <c:v>136061600</c:v>
                </c:pt>
                <c:pt idx="49">
                  <c:v>210529300</c:v>
                </c:pt>
                <c:pt idx="50">
                  <c:v>#N/A</c:v>
                </c:pt>
                <c:pt idx="51">
                  <c:v>#N/A</c:v>
                </c:pt>
                <c:pt idx="52">
                  <c:v>141036800</c:v>
                </c:pt>
                <c:pt idx="53">
                  <c:v>#N/A</c:v>
                </c:pt>
                <c:pt idx="54">
                  <c:v>168319600</c:v>
                </c:pt>
                <c:pt idx="55">
                  <c:v>195772900</c:v>
                </c:pt>
                <c:pt idx="56">
                  <c:v>286547800</c:v>
                </c:pt>
                <c:pt idx="57">
                  <c:v>#N/A</c:v>
                </c:pt>
                <c:pt idx="58">
                  <c:v>324846400</c:v>
                </c:pt>
                <c:pt idx="59">
                  <c:v>240795600</c:v>
                </c:pt>
                <c:pt idx="60">
                  <c:v>#N/A</c:v>
                </c:pt>
                <c:pt idx="61">
                  <c:v>#N/A</c:v>
                </c:pt>
                <c:pt idx="62">
                  <c:v>#N/A</c:v>
                </c:pt>
                <c:pt idx="63">
                  <c:v>#N/A</c:v>
                </c:pt>
                <c:pt idx="64">
                  <c:v>#N/A</c:v>
                </c:pt>
                <c:pt idx="65">
                  <c:v>152112600</c:v>
                </c:pt>
                <c:pt idx="66">
                  <c:v>#N/A</c:v>
                </c:pt>
                <c:pt idx="67">
                  <c:v>222353500</c:v>
                </c:pt>
                <c:pt idx="68">
                  <c:v>#N/A</c:v>
                </c:pt>
                <c:pt idx="69">
                  <c:v>#N/A</c:v>
                </c:pt>
                <c:pt idx="70">
                  <c:v>92640700</c:v>
                </c:pt>
                <c:pt idx="71">
                  <c:v>65899900</c:v>
                </c:pt>
                <c:pt idx="72">
                  <c:v>#N/A</c:v>
                </c:pt>
                <c:pt idx="73">
                  <c:v>110987200</c:v>
                </c:pt>
                <c:pt idx="74">
                  <c:v>111026200</c:v>
                </c:pt>
                <c:pt idx="75">
                  <c:v>99094300</c:v>
                </c:pt>
                <c:pt idx="76">
                  <c:v>#N/A</c:v>
                </c:pt>
                <c:pt idx="77">
                  <c:v>#N/A</c:v>
                </c:pt>
                <c:pt idx="78">
                  <c:v>197017000</c:v>
                </c:pt>
                <c:pt idx="79">
                  <c:v>154069600</c:v>
                </c:pt>
                <c:pt idx="80">
                  <c:v>182385200</c:v>
                </c:pt>
                <c:pt idx="81">
                  <c:v>#N/A</c:v>
                </c:pt>
                <c:pt idx="82">
                  <c:v>116128900</c:v>
                </c:pt>
                <c:pt idx="83">
                  <c:v>#N/A</c:v>
                </c:pt>
                <c:pt idx="84">
                  <c:v>103372400</c:v>
                </c:pt>
                <c:pt idx="85">
                  <c:v>#N/A</c:v>
                </c:pt>
                <c:pt idx="86">
                  <c:v>192913900</c:v>
                </c:pt>
                <c:pt idx="87">
                  <c:v>#N/A</c:v>
                </c:pt>
                <c:pt idx="88">
                  <c:v>#N/A</c:v>
                </c:pt>
                <c:pt idx="89">
                  <c:v>97858400</c:v>
                </c:pt>
                <c:pt idx="90">
                  <c:v>#N/A</c:v>
                </c:pt>
                <c:pt idx="91">
                  <c:v>37317800</c:v>
                </c:pt>
                <c:pt idx="92">
                  <c:v>#N/A</c:v>
                </c:pt>
                <c:pt idx="93">
                  <c:v>98874400</c:v>
                </c:pt>
                <c:pt idx="94">
                  <c:v>#N/A</c:v>
                </c:pt>
                <c:pt idx="95">
                  <c:v>#N/A</c:v>
                </c:pt>
                <c:pt idx="96">
                  <c:v>#N/A</c:v>
                </c:pt>
                <c:pt idx="97">
                  <c:v>121342500</c:v>
                </c:pt>
                <c:pt idx="98">
                  <c:v>#N/A</c:v>
                </c:pt>
                <c:pt idx="99">
                  <c:v>117645200</c:v>
                </c:pt>
                <c:pt idx="100">
                  <c:v>#N/A</c:v>
                </c:pt>
                <c:pt idx="101">
                  <c:v>#N/A</c:v>
                </c:pt>
                <c:pt idx="102">
                  <c:v>#N/A</c:v>
                </c:pt>
                <c:pt idx="103">
                  <c:v>75874600</c:v>
                </c:pt>
                <c:pt idx="104">
                  <c:v>#N/A</c:v>
                </c:pt>
                <c:pt idx="105">
                  <c:v>110471500</c:v>
                </c:pt>
                <c:pt idx="106">
                  <c:v>#N/A</c:v>
                </c:pt>
                <c:pt idx="107">
                  <c:v>#N/A</c:v>
                </c:pt>
                <c:pt idx="108">
                  <c:v>95246100</c:v>
                </c:pt>
                <c:pt idx="109">
                  <c:v>86270800</c:v>
                </c:pt>
                <c:pt idx="110">
                  <c:v>#N/A</c:v>
                </c:pt>
                <c:pt idx="111">
                  <c:v>90525500</c:v>
                </c:pt>
                <c:pt idx="112">
                  <c:v>135906700</c:v>
                </c:pt>
                <c:pt idx="113">
                  <c:v>77905800</c:v>
                </c:pt>
                <c:pt idx="114">
                  <c:v>#N/A</c:v>
                </c:pt>
                <c:pt idx="115">
                  <c:v>144442300</c:v>
                </c:pt>
                <c:pt idx="116">
                  <c:v>174911700</c:v>
                </c:pt>
                <c:pt idx="117">
                  <c:v>#N/A</c:v>
                </c:pt>
                <c:pt idx="118">
                  <c:v>78448500</c:v>
                </c:pt>
                <c:pt idx="119">
                  <c:v>76523900</c:v>
                </c:pt>
                <c:pt idx="120">
                  <c:v>109692900</c:v>
                </c:pt>
                <c:pt idx="121">
                  <c:v>134142200</c:v>
                </c:pt>
                <c:pt idx="122">
                  <c:v>#N/A</c:v>
                </c:pt>
                <c:pt idx="123">
                  <c:v>#N/A</c:v>
                </c:pt>
                <c:pt idx="124">
                  <c:v>56395600</c:v>
                </c:pt>
                <c:pt idx="125">
                  <c:v>#N/A</c:v>
                </c:pt>
                <c:pt idx="126">
                  <c:v>153055200</c:v>
                </c:pt>
                <c:pt idx="127">
                  <c:v>124307300</c:v>
                </c:pt>
                <c:pt idx="128">
                  <c:v>#N/A</c:v>
                </c:pt>
                <c:pt idx="129">
                  <c:v>126320800</c:v>
                </c:pt>
                <c:pt idx="130">
                  <c:v>211003300</c:v>
                </c:pt>
                <c:pt idx="131">
                  <c:v>131079000</c:v>
                </c:pt>
                <c:pt idx="132">
                  <c:v>163452000</c:v>
                </c:pt>
                <c:pt idx="133">
                  <c:v>#N/A</c:v>
                </c:pt>
                <c:pt idx="134">
                  <c:v>#N/A</c:v>
                </c:pt>
                <c:pt idx="135">
                  <c:v>#N/A</c:v>
                </c:pt>
                <c:pt idx="136">
                  <c:v>159378800</c:v>
                </c:pt>
                <c:pt idx="137">
                  <c:v>#N/A</c:v>
                </c:pt>
                <c:pt idx="138">
                  <c:v>153890900</c:v>
                </c:pt>
                <c:pt idx="139">
                  <c:v>105726200</c:v>
                </c:pt>
                <c:pt idx="140">
                  <c:v>#N/A</c:v>
                </c:pt>
                <c:pt idx="141">
                  <c:v>#N/A</c:v>
                </c:pt>
                <c:pt idx="142">
                  <c:v>99581600</c:v>
                </c:pt>
                <c:pt idx="143">
                  <c:v>113806200</c:v>
                </c:pt>
                <c:pt idx="144">
                  <c:v>#N/A</c:v>
                </c:pt>
                <c:pt idx="145">
                  <c:v>119691200</c:v>
                </c:pt>
                <c:pt idx="146">
                  <c:v>158611100</c:v>
                </c:pt>
                <c:pt idx="147">
                  <c:v>#N/A</c:v>
                </c:pt>
                <c:pt idx="148">
                  <c:v>116025700</c:v>
                </c:pt>
                <c:pt idx="149">
                  <c:v>#N/A</c:v>
                </c:pt>
                <c:pt idx="150">
                  <c:v>#N/A</c:v>
                </c:pt>
                <c:pt idx="151">
                  <c:v>160269300</c:v>
                </c:pt>
                <c:pt idx="152">
                  <c:v>#N/A</c:v>
                </c:pt>
                <c:pt idx="153">
                  <c:v>#N/A</c:v>
                </c:pt>
                <c:pt idx="154">
                  <c:v>160414400</c:v>
                </c:pt>
                <c:pt idx="155">
                  <c:v>274143900</c:v>
                </c:pt>
                <c:pt idx="156">
                  <c:v>339257000</c:v>
                </c:pt>
                <c:pt idx="157">
                  <c:v>#N/A</c:v>
                </c:pt>
                <c:pt idx="158">
                  <c:v>507244300</c:v>
                </c:pt>
                <c:pt idx="159">
                  <c:v>#N/A</c:v>
                </c:pt>
                <c:pt idx="160">
                  <c:v>#N/A</c:v>
                </c:pt>
                <c:pt idx="161">
                  <c:v>#N/A</c:v>
                </c:pt>
                <c:pt idx="162">
                  <c:v>#N/A</c:v>
                </c:pt>
                <c:pt idx="163">
                  <c:v>79072600</c:v>
                </c:pt>
                <c:pt idx="164">
                  <c:v>72786500</c:v>
                </c:pt>
                <c:pt idx="165">
                  <c:v>#N/A</c:v>
                </c:pt>
                <c:pt idx="166">
                  <c:v>172123700</c:v>
                </c:pt>
                <c:pt idx="167">
                  <c:v>#N/A</c:v>
                </c:pt>
                <c:pt idx="168">
                  <c:v>80270700</c:v>
                </c:pt>
                <c:pt idx="169">
                  <c:v>#N/A</c:v>
                </c:pt>
                <c:pt idx="170">
                  <c:v>#N/A</c:v>
                </c:pt>
                <c:pt idx="171">
                  <c:v>#N/A</c:v>
                </c:pt>
                <c:pt idx="172">
                  <c:v>#N/A</c:v>
                </c:pt>
                <c:pt idx="173">
                  <c:v>#N/A</c:v>
                </c:pt>
                <c:pt idx="174">
                  <c:v>#N/A</c:v>
                </c:pt>
                <c:pt idx="175">
                  <c:v>91304400</c:v>
                </c:pt>
                <c:pt idx="176">
                  <c:v>105791300</c:v>
                </c:pt>
                <c:pt idx="177">
                  <c:v>123544800</c:v>
                </c:pt>
                <c:pt idx="178">
                  <c:v>#N/A</c:v>
                </c:pt>
                <c:pt idx="179">
                  <c:v>#N/A</c:v>
                </c:pt>
                <c:pt idx="180">
                  <c:v>#N/A</c:v>
                </c:pt>
                <c:pt idx="181">
                  <c:v>88667900</c:v>
                </c:pt>
                <c:pt idx="182">
                  <c:v>#N/A</c:v>
                </c:pt>
                <c:pt idx="183">
                  <c:v>#N/A</c:v>
                </c:pt>
                <c:pt idx="184">
                  <c:v>89030000</c:v>
                </c:pt>
                <c:pt idx="185">
                  <c:v>106683300</c:v>
                </c:pt>
                <c:pt idx="186">
                  <c:v>#N/A</c:v>
                </c:pt>
                <c:pt idx="187">
                  <c:v>81709600</c:v>
                </c:pt>
                <c:pt idx="188">
                  <c:v>106069400</c:v>
                </c:pt>
                <c:pt idx="189">
                  <c:v>129456900</c:v>
                </c:pt>
                <c:pt idx="190">
                  <c:v>#N/A</c:v>
                </c:pt>
                <c:pt idx="191">
                  <c:v>#N/A</c:v>
                </c:pt>
                <c:pt idx="192">
                  <c:v>173820200</c:v>
                </c:pt>
                <c:pt idx="193">
                  <c:v>117975400</c:v>
                </c:pt>
                <c:pt idx="194">
                  <c:v>#N/A</c:v>
                </c:pt>
                <c:pt idx="195">
                  <c:v>#N/A</c:v>
                </c:pt>
                <c:pt idx="196">
                  <c:v>#N/A</c:v>
                </c:pt>
                <c:pt idx="197">
                  <c:v>#N/A</c:v>
                </c:pt>
                <c:pt idx="198">
                  <c:v>#N/A</c:v>
                </c:pt>
                <c:pt idx="199">
                  <c:v>#N/A</c:v>
                </c:pt>
                <c:pt idx="200">
                  <c:v>#N/A</c:v>
                </c:pt>
                <c:pt idx="201">
                  <c:v>#N/A</c:v>
                </c:pt>
                <c:pt idx="202">
                  <c:v>#N/A</c:v>
                </c:pt>
                <c:pt idx="203">
                  <c:v>#N/A</c:v>
                </c:pt>
                <c:pt idx="204">
                  <c:v>165867900</c:v>
                </c:pt>
                <c:pt idx="205">
                  <c:v>126708600</c:v>
                </c:pt>
                <c:pt idx="206">
                  <c:v>85308200</c:v>
                </c:pt>
                <c:pt idx="207">
                  <c:v>124384200</c:v>
                </c:pt>
                <c:pt idx="208">
                  <c:v>#N/A</c:v>
                </c:pt>
                <c:pt idx="209">
                  <c:v>73876400</c:v>
                </c:pt>
                <c:pt idx="210">
                  <c:v>134551300</c:v>
                </c:pt>
                <c:pt idx="211">
                  <c:v>105034700</c:v>
                </c:pt>
                <c:pt idx="212">
                  <c:v>#N/A</c:v>
                </c:pt>
                <c:pt idx="213">
                  <c:v>#N/A</c:v>
                </c:pt>
                <c:pt idx="214">
                  <c:v>#N/A</c:v>
                </c:pt>
                <c:pt idx="215">
                  <c:v>#N/A</c:v>
                </c:pt>
                <c:pt idx="216">
                  <c:v>91531000</c:v>
                </c:pt>
                <c:pt idx="217">
                  <c:v>#N/A</c:v>
                </c:pt>
                <c:pt idx="218">
                  <c:v>#N/A</c:v>
                </c:pt>
                <c:pt idx="219">
                  <c:v>74974600</c:v>
                </c:pt>
                <c:pt idx="220">
                  <c:v>93214000</c:v>
                </c:pt>
                <c:pt idx="221">
                  <c:v>#N/A</c:v>
                </c:pt>
                <c:pt idx="222">
                  <c:v>#N/A</c:v>
                </c:pt>
                <c:pt idx="223">
                  <c:v>64764600</c:v>
                </c:pt>
                <c:pt idx="224">
                  <c:v>#N/A</c:v>
                </c:pt>
                <c:pt idx="225">
                  <c:v>#N/A</c:v>
                </c:pt>
                <c:pt idx="226">
                  <c:v>74549700</c:v>
                </c:pt>
                <c:pt idx="227">
                  <c:v>76510100</c:v>
                </c:pt>
                <c:pt idx="228">
                  <c:v>95934000</c:v>
                </c:pt>
                <c:pt idx="229">
                  <c:v>#N/A</c:v>
                </c:pt>
                <c:pt idx="230">
                  <c:v>119727600</c:v>
                </c:pt>
                <c:pt idx="231">
                  <c:v>#N/A</c:v>
                </c:pt>
                <c:pt idx="232">
                  <c:v>155877300</c:v>
                </c:pt>
                <c:pt idx="233">
                  <c:v>88244900</c:v>
                </c:pt>
                <c:pt idx="234">
                  <c:v>#N/A</c:v>
                </c:pt>
                <c:pt idx="235">
                  <c:v>#N/A</c:v>
                </c:pt>
                <c:pt idx="236">
                  <c:v>70927200</c:v>
                </c:pt>
                <c:pt idx="237">
                  <c:v>103399700</c:v>
                </c:pt>
                <c:pt idx="238">
                  <c:v>#N/A</c:v>
                </c:pt>
                <c:pt idx="239">
                  <c:v>125684900</c:v>
                </c:pt>
                <c:pt idx="240">
                  <c:v>86863500</c:v>
                </c:pt>
                <c:pt idx="241">
                  <c:v>#N/A</c:v>
                </c:pt>
                <c:pt idx="242">
                  <c:v>#N/A</c:v>
                </c:pt>
                <c:pt idx="243">
                  <c:v>102585900</c:v>
                </c:pt>
                <c:pt idx="244">
                  <c:v>78264600</c:v>
                </c:pt>
                <c:pt idx="245">
                  <c:v>#N/A</c:v>
                </c:pt>
                <c:pt idx="246">
                  <c:v>92189500</c:v>
                </c:pt>
                <c:pt idx="247">
                  <c:v>#N/A</c:v>
                </c:pt>
                <c:pt idx="248">
                  <c:v>68934900</c:v>
                </c:pt>
                <c:pt idx="249">
                  <c:v>99529300</c:v>
                </c:pt>
                <c:pt idx="250">
                  <c:v>75099900</c:v>
                </c:pt>
                <c:pt idx="251">
                  <c:v>#N/A</c:v>
                </c:pt>
                <c:pt idx="252">
                  <c:v>72722900</c:v>
                </c:pt>
                <c:pt idx="253">
                  <c:v>85548900</c:v>
                </c:pt>
                <c:pt idx="254">
                  <c:v>89351900</c:v>
                </c:pt>
                <c:pt idx="255">
                  <c:v>#N/A</c:v>
                </c:pt>
                <c:pt idx="256">
                  <c:v>114368200</c:v>
                </c:pt>
                <c:pt idx="257">
                  <c:v>86900900</c:v>
                </c:pt>
                <c:pt idx="258">
                  <c:v>#N/A</c:v>
                </c:pt>
                <c:pt idx="259">
                  <c:v>#N/A</c:v>
                </c:pt>
                <c:pt idx="260">
                  <c:v>96180400</c:v>
                </c:pt>
                <c:pt idx="261">
                  <c:v>118939000</c:v>
                </c:pt>
                <c:pt idx="262">
                  <c:v>153067200</c:v>
                </c:pt>
                <c:pt idx="263">
                  <c:v>#N/A</c:v>
                </c:pt>
                <c:pt idx="264">
                  <c:v>#N/A</c:v>
                </c:pt>
                <c:pt idx="265">
                  <c:v>#N/A</c:v>
                </c:pt>
                <c:pt idx="266">
                  <c:v>177715100</c:v>
                </c:pt>
                <c:pt idx="267">
                  <c:v>#N/A</c:v>
                </c:pt>
                <c:pt idx="268">
                  <c:v>228808500</c:v>
                </c:pt>
                <c:pt idx="269">
                  <c:v>94510400</c:v>
                </c:pt>
                <c:pt idx="270">
                  <c:v>136099200</c:v>
                </c:pt>
                <c:pt idx="271">
                  <c:v>#N/A</c:v>
                </c:pt>
                <c:pt idx="272">
                  <c:v>93993500</c:v>
                </c:pt>
                <c:pt idx="273">
                  <c:v>#N/A</c:v>
                </c:pt>
                <c:pt idx="274">
                  <c:v>#N/A</c:v>
                </c:pt>
                <c:pt idx="275">
                  <c:v>89818900</c:v>
                </c:pt>
                <c:pt idx="276">
                  <c:v>#N/A</c:v>
                </c:pt>
                <c:pt idx="277">
                  <c:v>#N/A</c:v>
                </c:pt>
                <c:pt idx="278">
                  <c:v>#N/A</c:v>
                </c:pt>
                <c:pt idx="279">
                  <c:v>#N/A</c:v>
                </c:pt>
                <c:pt idx="280">
                  <c:v>87491400</c:v>
                </c:pt>
                <c:pt idx="281">
                  <c:v>#N/A</c:v>
                </c:pt>
                <c:pt idx="282">
                  <c:v>#N/A</c:v>
                </c:pt>
                <c:pt idx="283">
                  <c:v>#N/A</c:v>
                </c:pt>
                <c:pt idx="284">
                  <c:v>72472300</c:v>
                </c:pt>
                <c:pt idx="285">
                  <c:v>74411100</c:v>
                </c:pt>
                <c:pt idx="286">
                  <c:v>140896400</c:v>
                </c:pt>
                <c:pt idx="287">
                  <c:v>91462500</c:v>
                </c:pt>
                <c:pt idx="288">
                  <c:v>80652900</c:v>
                </c:pt>
                <c:pt idx="289">
                  <c:v>76968200</c:v>
                </c:pt>
                <c:pt idx="290">
                  <c:v>93670400</c:v>
                </c:pt>
                <c:pt idx="291">
                  <c:v>97545900</c:v>
                </c:pt>
                <c:pt idx="292">
                  <c:v>91087800</c:v>
                </c:pt>
                <c:pt idx="293">
                  <c:v>96164200</c:v>
                </c:pt>
                <c:pt idx="294">
                  <c:v>#N/A</c:v>
                </c:pt>
                <c:pt idx="295">
                  <c:v>#N/A</c:v>
                </c:pt>
                <c:pt idx="296">
                  <c:v>97953200</c:v>
                </c:pt>
              </c:numCache>
            </c:numRef>
          </c:val>
        </c:ser>
        <c:ser>
          <c:idx val="1"/>
          <c:order val="1"/>
          <c:tx>
            <c:strRef>
              <c:f>CalculationsAndCharts!$Q$32</c:f>
              <c:strCache>
                <c:ptCount val="1"/>
                <c:pt idx="0">
                  <c:v>Dn Vol</c:v>
                </c:pt>
              </c:strCache>
            </c:strRef>
          </c:tx>
          <c:invertIfNegative val="0"/>
          <c:cat>
            <c:numRef>
              <c:f>CalculationsAndCharts!$B$33:$B$329</c:f>
              <c:numCache>
                <c:formatCode>ddd\ mm/dd/yyyy;@</c:formatCode>
                <c:ptCount val="297"/>
                <c:pt idx="0">
                  <c:v>42471</c:v>
                </c:pt>
                <c:pt idx="1">
                  <c:v>42468</c:v>
                </c:pt>
                <c:pt idx="2">
                  <c:v>42467</c:v>
                </c:pt>
                <c:pt idx="3">
                  <c:v>42466</c:v>
                </c:pt>
                <c:pt idx="4">
                  <c:v>42465</c:v>
                </c:pt>
                <c:pt idx="5">
                  <c:v>42464</c:v>
                </c:pt>
                <c:pt idx="6">
                  <c:v>42461</c:v>
                </c:pt>
                <c:pt idx="7">
                  <c:v>42460</c:v>
                </c:pt>
                <c:pt idx="8">
                  <c:v>42459</c:v>
                </c:pt>
                <c:pt idx="9">
                  <c:v>42458</c:v>
                </c:pt>
                <c:pt idx="10">
                  <c:v>42457</c:v>
                </c:pt>
                <c:pt idx="11">
                  <c:v>42453</c:v>
                </c:pt>
                <c:pt idx="12">
                  <c:v>42452</c:v>
                </c:pt>
                <c:pt idx="13">
                  <c:v>42451</c:v>
                </c:pt>
                <c:pt idx="14">
                  <c:v>42450</c:v>
                </c:pt>
                <c:pt idx="15">
                  <c:v>42447</c:v>
                </c:pt>
                <c:pt idx="16">
                  <c:v>42446</c:v>
                </c:pt>
                <c:pt idx="17">
                  <c:v>42445</c:v>
                </c:pt>
                <c:pt idx="18">
                  <c:v>42444</c:v>
                </c:pt>
                <c:pt idx="19">
                  <c:v>42443</c:v>
                </c:pt>
                <c:pt idx="20">
                  <c:v>42440</c:v>
                </c:pt>
                <c:pt idx="21">
                  <c:v>42439</c:v>
                </c:pt>
                <c:pt idx="22">
                  <c:v>42438</c:v>
                </c:pt>
                <c:pt idx="23">
                  <c:v>42437</c:v>
                </c:pt>
                <c:pt idx="24">
                  <c:v>42436</c:v>
                </c:pt>
                <c:pt idx="25">
                  <c:v>42433</c:v>
                </c:pt>
                <c:pt idx="26">
                  <c:v>42432</c:v>
                </c:pt>
                <c:pt idx="27">
                  <c:v>42431</c:v>
                </c:pt>
                <c:pt idx="28">
                  <c:v>42430</c:v>
                </c:pt>
                <c:pt idx="29">
                  <c:v>42429</c:v>
                </c:pt>
                <c:pt idx="30">
                  <c:v>42426</c:v>
                </c:pt>
                <c:pt idx="31">
                  <c:v>42425</c:v>
                </c:pt>
                <c:pt idx="32">
                  <c:v>42424</c:v>
                </c:pt>
                <c:pt idx="33">
                  <c:v>42423</c:v>
                </c:pt>
                <c:pt idx="34">
                  <c:v>42422</c:v>
                </c:pt>
                <c:pt idx="35">
                  <c:v>42419</c:v>
                </c:pt>
                <c:pt idx="36">
                  <c:v>42418</c:v>
                </c:pt>
                <c:pt idx="37">
                  <c:v>42417</c:v>
                </c:pt>
                <c:pt idx="38">
                  <c:v>42416</c:v>
                </c:pt>
                <c:pt idx="39">
                  <c:v>42412</c:v>
                </c:pt>
                <c:pt idx="40">
                  <c:v>42411</c:v>
                </c:pt>
                <c:pt idx="41">
                  <c:v>42410</c:v>
                </c:pt>
                <c:pt idx="42">
                  <c:v>42409</c:v>
                </c:pt>
                <c:pt idx="43">
                  <c:v>42408</c:v>
                </c:pt>
                <c:pt idx="44">
                  <c:v>42405</c:v>
                </c:pt>
                <c:pt idx="45">
                  <c:v>42404</c:v>
                </c:pt>
                <c:pt idx="46">
                  <c:v>42403</c:v>
                </c:pt>
                <c:pt idx="47">
                  <c:v>42402</c:v>
                </c:pt>
                <c:pt idx="48">
                  <c:v>42401</c:v>
                </c:pt>
                <c:pt idx="49">
                  <c:v>42398</c:v>
                </c:pt>
                <c:pt idx="50">
                  <c:v>42397</c:v>
                </c:pt>
                <c:pt idx="51">
                  <c:v>42396</c:v>
                </c:pt>
                <c:pt idx="52">
                  <c:v>42395</c:v>
                </c:pt>
                <c:pt idx="53">
                  <c:v>42394</c:v>
                </c:pt>
                <c:pt idx="54">
                  <c:v>42391</c:v>
                </c:pt>
                <c:pt idx="55">
                  <c:v>42390</c:v>
                </c:pt>
                <c:pt idx="56">
                  <c:v>42389</c:v>
                </c:pt>
                <c:pt idx="57">
                  <c:v>42388</c:v>
                </c:pt>
                <c:pt idx="58">
                  <c:v>42384</c:v>
                </c:pt>
                <c:pt idx="59">
                  <c:v>42383</c:v>
                </c:pt>
                <c:pt idx="60">
                  <c:v>42382</c:v>
                </c:pt>
                <c:pt idx="61">
                  <c:v>42381</c:v>
                </c:pt>
                <c:pt idx="62">
                  <c:v>42380</c:v>
                </c:pt>
                <c:pt idx="63">
                  <c:v>42377</c:v>
                </c:pt>
                <c:pt idx="64">
                  <c:v>42376</c:v>
                </c:pt>
                <c:pt idx="65">
                  <c:v>42375</c:v>
                </c:pt>
                <c:pt idx="66">
                  <c:v>42374</c:v>
                </c:pt>
                <c:pt idx="67">
                  <c:v>42373</c:v>
                </c:pt>
                <c:pt idx="68">
                  <c:v>42369</c:v>
                </c:pt>
                <c:pt idx="69">
                  <c:v>42368</c:v>
                </c:pt>
                <c:pt idx="70">
                  <c:v>42367</c:v>
                </c:pt>
                <c:pt idx="71">
                  <c:v>42366</c:v>
                </c:pt>
                <c:pt idx="72">
                  <c:v>42362</c:v>
                </c:pt>
                <c:pt idx="73">
                  <c:v>42361</c:v>
                </c:pt>
                <c:pt idx="74">
                  <c:v>42360</c:v>
                </c:pt>
                <c:pt idx="75">
                  <c:v>42359</c:v>
                </c:pt>
                <c:pt idx="76">
                  <c:v>42356</c:v>
                </c:pt>
                <c:pt idx="77">
                  <c:v>42355</c:v>
                </c:pt>
                <c:pt idx="78">
                  <c:v>42354</c:v>
                </c:pt>
                <c:pt idx="79">
                  <c:v>42353</c:v>
                </c:pt>
                <c:pt idx="80">
                  <c:v>42352</c:v>
                </c:pt>
                <c:pt idx="81">
                  <c:v>42349</c:v>
                </c:pt>
                <c:pt idx="82">
                  <c:v>42348</c:v>
                </c:pt>
                <c:pt idx="83">
                  <c:v>42347</c:v>
                </c:pt>
                <c:pt idx="84">
                  <c:v>42346</c:v>
                </c:pt>
                <c:pt idx="85">
                  <c:v>42345</c:v>
                </c:pt>
                <c:pt idx="86">
                  <c:v>42342</c:v>
                </c:pt>
                <c:pt idx="87">
                  <c:v>42341</c:v>
                </c:pt>
                <c:pt idx="88">
                  <c:v>42340</c:v>
                </c:pt>
                <c:pt idx="89">
                  <c:v>42339</c:v>
                </c:pt>
                <c:pt idx="90">
                  <c:v>42338</c:v>
                </c:pt>
                <c:pt idx="91">
                  <c:v>42335</c:v>
                </c:pt>
                <c:pt idx="92">
                  <c:v>42333</c:v>
                </c:pt>
                <c:pt idx="93">
                  <c:v>42332</c:v>
                </c:pt>
                <c:pt idx="94">
                  <c:v>42331</c:v>
                </c:pt>
                <c:pt idx="95">
                  <c:v>42328</c:v>
                </c:pt>
                <c:pt idx="96">
                  <c:v>42327</c:v>
                </c:pt>
                <c:pt idx="97">
                  <c:v>42326</c:v>
                </c:pt>
                <c:pt idx="98">
                  <c:v>42325</c:v>
                </c:pt>
                <c:pt idx="99">
                  <c:v>42324</c:v>
                </c:pt>
                <c:pt idx="100">
                  <c:v>42321</c:v>
                </c:pt>
                <c:pt idx="101">
                  <c:v>42320</c:v>
                </c:pt>
                <c:pt idx="102">
                  <c:v>42319</c:v>
                </c:pt>
                <c:pt idx="103">
                  <c:v>42318</c:v>
                </c:pt>
                <c:pt idx="104">
                  <c:v>42317</c:v>
                </c:pt>
                <c:pt idx="105">
                  <c:v>42314</c:v>
                </c:pt>
                <c:pt idx="106">
                  <c:v>42313</c:v>
                </c:pt>
                <c:pt idx="107">
                  <c:v>42312</c:v>
                </c:pt>
                <c:pt idx="108">
                  <c:v>42311</c:v>
                </c:pt>
                <c:pt idx="109">
                  <c:v>42310</c:v>
                </c:pt>
                <c:pt idx="110">
                  <c:v>42307</c:v>
                </c:pt>
                <c:pt idx="111">
                  <c:v>42306</c:v>
                </c:pt>
                <c:pt idx="112">
                  <c:v>42305</c:v>
                </c:pt>
                <c:pt idx="113">
                  <c:v>42304</c:v>
                </c:pt>
                <c:pt idx="114">
                  <c:v>42303</c:v>
                </c:pt>
                <c:pt idx="115">
                  <c:v>42300</c:v>
                </c:pt>
                <c:pt idx="116">
                  <c:v>42299</c:v>
                </c:pt>
                <c:pt idx="117">
                  <c:v>42298</c:v>
                </c:pt>
                <c:pt idx="118">
                  <c:v>42297</c:v>
                </c:pt>
                <c:pt idx="119">
                  <c:v>42296</c:v>
                </c:pt>
                <c:pt idx="120">
                  <c:v>42293</c:v>
                </c:pt>
                <c:pt idx="121">
                  <c:v>42292</c:v>
                </c:pt>
                <c:pt idx="122">
                  <c:v>42291</c:v>
                </c:pt>
                <c:pt idx="123">
                  <c:v>42290</c:v>
                </c:pt>
                <c:pt idx="124">
                  <c:v>42289</c:v>
                </c:pt>
                <c:pt idx="125">
                  <c:v>42286</c:v>
                </c:pt>
                <c:pt idx="126">
                  <c:v>42285</c:v>
                </c:pt>
                <c:pt idx="127">
                  <c:v>42284</c:v>
                </c:pt>
                <c:pt idx="128">
                  <c:v>42283</c:v>
                </c:pt>
                <c:pt idx="129">
                  <c:v>42282</c:v>
                </c:pt>
                <c:pt idx="130">
                  <c:v>42279</c:v>
                </c:pt>
                <c:pt idx="131">
                  <c:v>42278</c:v>
                </c:pt>
                <c:pt idx="132">
                  <c:v>42277</c:v>
                </c:pt>
                <c:pt idx="133">
                  <c:v>42276</c:v>
                </c:pt>
                <c:pt idx="134">
                  <c:v>42275</c:v>
                </c:pt>
                <c:pt idx="135">
                  <c:v>42272</c:v>
                </c:pt>
                <c:pt idx="136">
                  <c:v>42271</c:v>
                </c:pt>
                <c:pt idx="137">
                  <c:v>42270</c:v>
                </c:pt>
                <c:pt idx="138">
                  <c:v>42269</c:v>
                </c:pt>
                <c:pt idx="139">
                  <c:v>42268</c:v>
                </c:pt>
                <c:pt idx="140">
                  <c:v>42265</c:v>
                </c:pt>
                <c:pt idx="141">
                  <c:v>42264</c:v>
                </c:pt>
                <c:pt idx="142">
                  <c:v>42263</c:v>
                </c:pt>
                <c:pt idx="143">
                  <c:v>42262</c:v>
                </c:pt>
                <c:pt idx="144">
                  <c:v>42261</c:v>
                </c:pt>
                <c:pt idx="145">
                  <c:v>42258</c:v>
                </c:pt>
                <c:pt idx="146">
                  <c:v>42257</c:v>
                </c:pt>
                <c:pt idx="147">
                  <c:v>42256</c:v>
                </c:pt>
                <c:pt idx="148">
                  <c:v>42255</c:v>
                </c:pt>
                <c:pt idx="149">
                  <c:v>42251</c:v>
                </c:pt>
                <c:pt idx="150">
                  <c:v>42250</c:v>
                </c:pt>
                <c:pt idx="151">
                  <c:v>42249</c:v>
                </c:pt>
                <c:pt idx="152">
                  <c:v>42248</c:v>
                </c:pt>
                <c:pt idx="153">
                  <c:v>42247</c:v>
                </c:pt>
                <c:pt idx="154">
                  <c:v>42244</c:v>
                </c:pt>
                <c:pt idx="155">
                  <c:v>42243</c:v>
                </c:pt>
                <c:pt idx="156">
                  <c:v>42242</c:v>
                </c:pt>
                <c:pt idx="157">
                  <c:v>42241</c:v>
                </c:pt>
                <c:pt idx="158">
                  <c:v>42240</c:v>
                </c:pt>
                <c:pt idx="159">
                  <c:v>42237</c:v>
                </c:pt>
                <c:pt idx="160">
                  <c:v>42236</c:v>
                </c:pt>
                <c:pt idx="161">
                  <c:v>42235</c:v>
                </c:pt>
                <c:pt idx="162">
                  <c:v>42234</c:v>
                </c:pt>
                <c:pt idx="163">
                  <c:v>42233</c:v>
                </c:pt>
                <c:pt idx="164">
                  <c:v>42230</c:v>
                </c:pt>
                <c:pt idx="165">
                  <c:v>42229</c:v>
                </c:pt>
                <c:pt idx="166">
                  <c:v>42228</c:v>
                </c:pt>
                <c:pt idx="167">
                  <c:v>42227</c:v>
                </c:pt>
                <c:pt idx="168">
                  <c:v>42226</c:v>
                </c:pt>
                <c:pt idx="169">
                  <c:v>42223</c:v>
                </c:pt>
                <c:pt idx="170">
                  <c:v>42222</c:v>
                </c:pt>
                <c:pt idx="171">
                  <c:v>42221</c:v>
                </c:pt>
                <c:pt idx="172">
                  <c:v>42220</c:v>
                </c:pt>
                <c:pt idx="173">
                  <c:v>42219</c:v>
                </c:pt>
                <c:pt idx="174">
                  <c:v>42216</c:v>
                </c:pt>
                <c:pt idx="175">
                  <c:v>42215</c:v>
                </c:pt>
                <c:pt idx="176">
                  <c:v>42214</c:v>
                </c:pt>
                <c:pt idx="177">
                  <c:v>42213</c:v>
                </c:pt>
                <c:pt idx="178">
                  <c:v>42212</c:v>
                </c:pt>
                <c:pt idx="179">
                  <c:v>42209</c:v>
                </c:pt>
                <c:pt idx="180">
                  <c:v>42208</c:v>
                </c:pt>
                <c:pt idx="181">
                  <c:v>42207</c:v>
                </c:pt>
                <c:pt idx="182">
                  <c:v>42206</c:v>
                </c:pt>
                <c:pt idx="183">
                  <c:v>42205</c:v>
                </c:pt>
                <c:pt idx="184">
                  <c:v>42202</c:v>
                </c:pt>
                <c:pt idx="185">
                  <c:v>42201</c:v>
                </c:pt>
                <c:pt idx="186">
                  <c:v>42200</c:v>
                </c:pt>
                <c:pt idx="187">
                  <c:v>42199</c:v>
                </c:pt>
                <c:pt idx="188">
                  <c:v>42198</c:v>
                </c:pt>
                <c:pt idx="189">
                  <c:v>42195</c:v>
                </c:pt>
                <c:pt idx="190">
                  <c:v>42194</c:v>
                </c:pt>
                <c:pt idx="191">
                  <c:v>42193</c:v>
                </c:pt>
                <c:pt idx="192">
                  <c:v>42192</c:v>
                </c:pt>
                <c:pt idx="193">
                  <c:v>42191</c:v>
                </c:pt>
                <c:pt idx="194">
                  <c:v>42187</c:v>
                </c:pt>
                <c:pt idx="195">
                  <c:v>42186</c:v>
                </c:pt>
                <c:pt idx="196">
                  <c:v>42185</c:v>
                </c:pt>
                <c:pt idx="197">
                  <c:v>42184</c:v>
                </c:pt>
                <c:pt idx="198">
                  <c:v>42181</c:v>
                </c:pt>
                <c:pt idx="199">
                  <c:v>42180</c:v>
                </c:pt>
                <c:pt idx="200">
                  <c:v>42179</c:v>
                </c:pt>
                <c:pt idx="201">
                  <c:v>42178</c:v>
                </c:pt>
                <c:pt idx="202">
                  <c:v>42177</c:v>
                </c:pt>
                <c:pt idx="203">
                  <c:v>42174</c:v>
                </c:pt>
                <c:pt idx="204">
                  <c:v>42173</c:v>
                </c:pt>
                <c:pt idx="205">
                  <c:v>42172</c:v>
                </c:pt>
                <c:pt idx="206">
                  <c:v>42171</c:v>
                </c:pt>
                <c:pt idx="207">
                  <c:v>42170</c:v>
                </c:pt>
                <c:pt idx="208">
                  <c:v>42167</c:v>
                </c:pt>
                <c:pt idx="209">
                  <c:v>42166</c:v>
                </c:pt>
                <c:pt idx="210">
                  <c:v>42165</c:v>
                </c:pt>
                <c:pt idx="211">
                  <c:v>42164</c:v>
                </c:pt>
                <c:pt idx="212">
                  <c:v>42163</c:v>
                </c:pt>
                <c:pt idx="213">
                  <c:v>42160</c:v>
                </c:pt>
                <c:pt idx="214">
                  <c:v>42159</c:v>
                </c:pt>
                <c:pt idx="215">
                  <c:v>42158</c:v>
                </c:pt>
                <c:pt idx="216">
                  <c:v>42157</c:v>
                </c:pt>
                <c:pt idx="217">
                  <c:v>42156</c:v>
                </c:pt>
                <c:pt idx="218">
                  <c:v>42153</c:v>
                </c:pt>
                <c:pt idx="219">
                  <c:v>42152</c:v>
                </c:pt>
                <c:pt idx="220">
                  <c:v>42151</c:v>
                </c:pt>
                <c:pt idx="221">
                  <c:v>42150</c:v>
                </c:pt>
                <c:pt idx="222">
                  <c:v>42146</c:v>
                </c:pt>
                <c:pt idx="223">
                  <c:v>42145</c:v>
                </c:pt>
                <c:pt idx="224">
                  <c:v>42144</c:v>
                </c:pt>
                <c:pt idx="225">
                  <c:v>42143</c:v>
                </c:pt>
                <c:pt idx="226">
                  <c:v>42142</c:v>
                </c:pt>
                <c:pt idx="227">
                  <c:v>42139</c:v>
                </c:pt>
                <c:pt idx="228">
                  <c:v>42138</c:v>
                </c:pt>
                <c:pt idx="229">
                  <c:v>42137</c:v>
                </c:pt>
                <c:pt idx="230">
                  <c:v>42136</c:v>
                </c:pt>
                <c:pt idx="231">
                  <c:v>42135</c:v>
                </c:pt>
                <c:pt idx="232">
                  <c:v>42132</c:v>
                </c:pt>
                <c:pt idx="233">
                  <c:v>42131</c:v>
                </c:pt>
                <c:pt idx="234">
                  <c:v>42130</c:v>
                </c:pt>
                <c:pt idx="235">
                  <c:v>42129</c:v>
                </c:pt>
                <c:pt idx="236">
                  <c:v>42128</c:v>
                </c:pt>
                <c:pt idx="237">
                  <c:v>42125</c:v>
                </c:pt>
                <c:pt idx="238">
                  <c:v>42124</c:v>
                </c:pt>
                <c:pt idx="239">
                  <c:v>42123</c:v>
                </c:pt>
                <c:pt idx="240">
                  <c:v>42122</c:v>
                </c:pt>
                <c:pt idx="241">
                  <c:v>42121</c:v>
                </c:pt>
                <c:pt idx="242">
                  <c:v>42118</c:v>
                </c:pt>
                <c:pt idx="243">
                  <c:v>42117</c:v>
                </c:pt>
                <c:pt idx="244">
                  <c:v>42116</c:v>
                </c:pt>
                <c:pt idx="245">
                  <c:v>42115</c:v>
                </c:pt>
                <c:pt idx="246">
                  <c:v>42114</c:v>
                </c:pt>
                <c:pt idx="247">
                  <c:v>42111</c:v>
                </c:pt>
                <c:pt idx="248">
                  <c:v>42110</c:v>
                </c:pt>
                <c:pt idx="249">
                  <c:v>42109</c:v>
                </c:pt>
                <c:pt idx="250">
                  <c:v>42108</c:v>
                </c:pt>
                <c:pt idx="251">
                  <c:v>42107</c:v>
                </c:pt>
                <c:pt idx="252">
                  <c:v>42104</c:v>
                </c:pt>
                <c:pt idx="253">
                  <c:v>42103</c:v>
                </c:pt>
                <c:pt idx="254">
                  <c:v>42102</c:v>
                </c:pt>
                <c:pt idx="255">
                  <c:v>42101</c:v>
                </c:pt>
                <c:pt idx="256">
                  <c:v>42100</c:v>
                </c:pt>
                <c:pt idx="257">
                  <c:v>42096</c:v>
                </c:pt>
                <c:pt idx="258">
                  <c:v>42095</c:v>
                </c:pt>
                <c:pt idx="259">
                  <c:v>42094</c:v>
                </c:pt>
                <c:pt idx="260">
                  <c:v>42093</c:v>
                </c:pt>
                <c:pt idx="261">
                  <c:v>42090</c:v>
                </c:pt>
                <c:pt idx="262">
                  <c:v>42089</c:v>
                </c:pt>
                <c:pt idx="263">
                  <c:v>42088</c:v>
                </c:pt>
                <c:pt idx="264">
                  <c:v>42087</c:v>
                </c:pt>
                <c:pt idx="265">
                  <c:v>42086</c:v>
                </c:pt>
                <c:pt idx="266">
                  <c:v>42083</c:v>
                </c:pt>
                <c:pt idx="267">
                  <c:v>42082</c:v>
                </c:pt>
                <c:pt idx="268">
                  <c:v>42081</c:v>
                </c:pt>
                <c:pt idx="269">
                  <c:v>42080</c:v>
                </c:pt>
                <c:pt idx="270">
                  <c:v>42079</c:v>
                </c:pt>
                <c:pt idx="271">
                  <c:v>42076</c:v>
                </c:pt>
                <c:pt idx="272">
                  <c:v>42075</c:v>
                </c:pt>
                <c:pt idx="273">
                  <c:v>42074</c:v>
                </c:pt>
                <c:pt idx="274">
                  <c:v>42073</c:v>
                </c:pt>
                <c:pt idx="275">
                  <c:v>42072</c:v>
                </c:pt>
                <c:pt idx="276">
                  <c:v>42069</c:v>
                </c:pt>
                <c:pt idx="277">
                  <c:v>42068</c:v>
                </c:pt>
                <c:pt idx="278">
                  <c:v>42067</c:v>
                </c:pt>
                <c:pt idx="279">
                  <c:v>42066</c:v>
                </c:pt>
                <c:pt idx="280">
                  <c:v>42065</c:v>
                </c:pt>
                <c:pt idx="281">
                  <c:v>42062</c:v>
                </c:pt>
                <c:pt idx="282">
                  <c:v>42061</c:v>
                </c:pt>
                <c:pt idx="283">
                  <c:v>42060</c:v>
                </c:pt>
                <c:pt idx="284">
                  <c:v>42059</c:v>
                </c:pt>
                <c:pt idx="285">
                  <c:v>42058</c:v>
                </c:pt>
                <c:pt idx="286">
                  <c:v>42055</c:v>
                </c:pt>
                <c:pt idx="287">
                  <c:v>42054</c:v>
                </c:pt>
                <c:pt idx="288">
                  <c:v>42053</c:v>
                </c:pt>
                <c:pt idx="289">
                  <c:v>42052</c:v>
                </c:pt>
                <c:pt idx="290">
                  <c:v>42048</c:v>
                </c:pt>
                <c:pt idx="291">
                  <c:v>42047</c:v>
                </c:pt>
                <c:pt idx="292">
                  <c:v>42046</c:v>
                </c:pt>
                <c:pt idx="293">
                  <c:v>42045</c:v>
                </c:pt>
                <c:pt idx="294">
                  <c:v>42044</c:v>
                </c:pt>
                <c:pt idx="295">
                  <c:v>42041</c:v>
                </c:pt>
                <c:pt idx="296">
                  <c:v>42040</c:v>
                </c:pt>
              </c:numCache>
            </c:numRef>
          </c:cat>
          <c:val>
            <c:numRef>
              <c:f>CalculationsAndCharts!$Q$33:$Q$329</c:f>
              <c:numCache>
                <c:formatCode>#,##0</c:formatCode>
                <c:ptCount val="297"/>
                <c:pt idx="0">
                  <c:v>80719200</c:v>
                </c:pt>
                <c:pt idx="1">
                  <c:v>92431200</c:v>
                </c:pt>
                <c:pt idx="2">
                  <c:v>109295100</c:v>
                </c:pt>
                <c:pt idx="3">
                  <c:v>#N/A</c:v>
                </c:pt>
                <c:pt idx="4">
                  <c:v>89387200</c:v>
                </c:pt>
                <c:pt idx="5">
                  <c:v>62658900</c:v>
                </c:pt>
                <c:pt idx="6">
                  <c:v>#N/A</c:v>
                </c:pt>
                <c:pt idx="7">
                  <c:v>87315600</c:v>
                </c:pt>
                <c:pt idx="8">
                  <c:v>82354400</c:v>
                </c:pt>
                <c:pt idx="9">
                  <c:v>#N/A</c:v>
                </c:pt>
                <c:pt idx="10">
                  <c:v>62408200</c:v>
                </c:pt>
                <c:pt idx="11">
                  <c:v>#N/A</c:v>
                </c:pt>
                <c:pt idx="12">
                  <c:v>81052500</c:v>
                </c:pt>
                <c:pt idx="13">
                  <c:v>#N/A</c:v>
                </c:pt>
                <c:pt idx="14">
                  <c:v>#N/A</c:v>
                </c:pt>
                <c:pt idx="15">
                  <c:v>#N/A</c:v>
                </c:pt>
                <c:pt idx="16">
                  <c:v>#N/A</c:v>
                </c:pt>
                <c:pt idx="17">
                  <c:v>#N/A</c:v>
                </c:pt>
                <c:pt idx="18">
                  <c:v>#N/A</c:v>
                </c:pt>
                <c:pt idx="19">
                  <c:v>#N/A</c:v>
                </c:pt>
                <c:pt idx="20">
                  <c:v>#N/A</c:v>
                </c:pt>
                <c:pt idx="21">
                  <c:v>156838700</c:v>
                </c:pt>
                <c:pt idx="22">
                  <c:v>#N/A</c:v>
                </c:pt>
                <c:pt idx="23">
                  <c:v>123974900</c:v>
                </c:pt>
                <c:pt idx="24">
                  <c:v>#N/A</c:v>
                </c:pt>
                <c:pt idx="25">
                  <c:v>#N/A</c:v>
                </c:pt>
                <c:pt idx="26">
                  <c:v>#N/A</c:v>
                </c:pt>
                <c:pt idx="27">
                  <c:v>#N/A</c:v>
                </c:pt>
                <c:pt idx="28">
                  <c:v>#N/A</c:v>
                </c:pt>
                <c:pt idx="29">
                  <c:v>125918100</c:v>
                </c:pt>
                <c:pt idx="30">
                  <c:v>129833700</c:v>
                </c:pt>
                <c:pt idx="31">
                  <c:v>#N/A</c:v>
                </c:pt>
                <c:pt idx="32">
                  <c:v>#N/A</c:v>
                </c:pt>
                <c:pt idx="33">
                  <c:v>111455300</c:v>
                </c:pt>
                <c:pt idx="34">
                  <c:v>#N/A</c:v>
                </c:pt>
                <c:pt idx="35">
                  <c:v>#N/A</c:v>
                </c:pt>
                <c:pt idx="36">
                  <c:v>102343000</c:v>
                </c:pt>
                <c:pt idx="37">
                  <c:v>#N/A</c:v>
                </c:pt>
                <c:pt idx="38">
                  <c:v>#N/A</c:v>
                </c:pt>
                <c:pt idx="39">
                  <c:v>#N/A</c:v>
                </c:pt>
                <c:pt idx="40">
                  <c:v>#N/A</c:v>
                </c:pt>
                <c:pt idx="41">
                  <c:v>148214100</c:v>
                </c:pt>
                <c:pt idx="42">
                  <c:v>#N/A</c:v>
                </c:pt>
                <c:pt idx="43">
                  <c:v>191526700</c:v>
                </c:pt>
                <c:pt idx="44">
                  <c:v>180788300</c:v>
                </c:pt>
                <c:pt idx="45">
                  <c:v>#N/A</c:v>
                </c:pt>
                <c:pt idx="46">
                  <c:v>205054900</c:v>
                </c:pt>
                <c:pt idx="47">
                  <c:v>182564900</c:v>
                </c:pt>
                <c:pt idx="48">
                  <c:v>#N/A</c:v>
                </c:pt>
                <c:pt idx="49">
                  <c:v>#N/A</c:v>
                </c:pt>
                <c:pt idx="50">
                  <c:v>143798800</c:v>
                </c:pt>
                <c:pt idx="51">
                  <c:v>185681700</c:v>
                </c:pt>
                <c:pt idx="52">
                  <c:v>#N/A</c:v>
                </c:pt>
                <c:pt idx="53">
                  <c:v>130371700</c:v>
                </c:pt>
                <c:pt idx="54">
                  <c:v>#N/A</c:v>
                </c:pt>
                <c:pt idx="55">
                  <c:v>#N/A</c:v>
                </c:pt>
                <c:pt idx="56">
                  <c:v>#N/A</c:v>
                </c:pt>
                <c:pt idx="57">
                  <c:v>195244400</c:v>
                </c:pt>
                <c:pt idx="58">
                  <c:v>#N/A</c:v>
                </c:pt>
                <c:pt idx="59">
                  <c:v>#N/A</c:v>
                </c:pt>
                <c:pt idx="60">
                  <c:v>221168900</c:v>
                </c:pt>
                <c:pt idx="61">
                  <c:v>172330500</c:v>
                </c:pt>
                <c:pt idx="62">
                  <c:v>187941300</c:v>
                </c:pt>
                <c:pt idx="63">
                  <c:v>209817200</c:v>
                </c:pt>
                <c:pt idx="64">
                  <c:v>213436100</c:v>
                </c:pt>
                <c:pt idx="65">
                  <c:v>#N/A</c:v>
                </c:pt>
                <c:pt idx="66">
                  <c:v>110845800</c:v>
                </c:pt>
                <c:pt idx="67">
                  <c:v>#N/A</c:v>
                </c:pt>
                <c:pt idx="68">
                  <c:v>114877900</c:v>
                </c:pt>
                <c:pt idx="69">
                  <c:v>63317700</c:v>
                </c:pt>
                <c:pt idx="70">
                  <c:v>#N/A</c:v>
                </c:pt>
                <c:pt idx="71">
                  <c:v>#N/A</c:v>
                </c:pt>
                <c:pt idx="72">
                  <c:v>48542200</c:v>
                </c:pt>
                <c:pt idx="73">
                  <c:v>#N/A</c:v>
                </c:pt>
                <c:pt idx="74">
                  <c:v>#N/A</c:v>
                </c:pt>
                <c:pt idx="75">
                  <c:v>#N/A</c:v>
                </c:pt>
                <c:pt idx="76">
                  <c:v>251393500</c:v>
                </c:pt>
                <c:pt idx="77">
                  <c:v>173092500</c:v>
                </c:pt>
                <c:pt idx="78">
                  <c:v>#N/A</c:v>
                </c:pt>
                <c:pt idx="79">
                  <c:v>#N/A</c:v>
                </c:pt>
                <c:pt idx="80">
                  <c:v>#N/A</c:v>
                </c:pt>
                <c:pt idx="81">
                  <c:v>211173300</c:v>
                </c:pt>
                <c:pt idx="82">
                  <c:v>#N/A</c:v>
                </c:pt>
                <c:pt idx="83">
                  <c:v>162401500</c:v>
                </c:pt>
                <c:pt idx="84">
                  <c:v>#N/A</c:v>
                </c:pt>
                <c:pt idx="85">
                  <c:v>102027100</c:v>
                </c:pt>
                <c:pt idx="86">
                  <c:v>#N/A</c:v>
                </c:pt>
                <c:pt idx="87">
                  <c:v>166224200</c:v>
                </c:pt>
                <c:pt idx="88">
                  <c:v>108441300</c:v>
                </c:pt>
                <c:pt idx="89">
                  <c:v>#N/A</c:v>
                </c:pt>
                <c:pt idx="90">
                  <c:v>112822700</c:v>
                </c:pt>
                <c:pt idx="91">
                  <c:v>#N/A</c:v>
                </c:pt>
                <c:pt idx="92">
                  <c:v>51980100</c:v>
                </c:pt>
                <c:pt idx="93">
                  <c:v>#N/A</c:v>
                </c:pt>
                <c:pt idx="94">
                  <c:v>64931200</c:v>
                </c:pt>
                <c:pt idx="95">
                  <c:v>94011500</c:v>
                </c:pt>
                <c:pt idx="96">
                  <c:v>88220500</c:v>
                </c:pt>
                <c:pt idx="97">
                  <c:v>#N/A</c:v>
                </c:pt>
                <c:pt idx="98">
                  <c:v>121123700</c:v>
                </c:pt>
                <c:pt idx="99">
                  <c:v>#N/A</c:v>
                </c:pt>
                <c:pt idx="100">
                  <c:v>153577100</c:v>
                </c:pt>
                <c:pt idx="101">
                  <c:v>121315200</c:v>
                </c:pt>
                <c:pt idx="102">
                  <c:v>67846000</c:v>
                </c:pt>
                <c:pt idx="103">
                  <c:v>#N/A</c:v>
                </c:pt>
                <c:pt idx="104">
                  <c:v>131008700</c:v>
                </c:pt>
                <c:pt idx="105">
                  <c:v>#N/A</c:v>
                </c:pt>
                <c:pt idx="106">
                  <c:v>78408700</c:v>
                </c:pt>
                <c:pt idx="107">
                  <c:v>96224500</c:v>
                </c:pt>
                <c:pt idx="108">
                  <c:v>#N/A</c:v>
                </c:pt>
                <c:pt idx="109">
                  <c:v>#N/A</c:v>
                </c:pt>
                <c:pt idx="110">
                  <c:v>131076900</c:v>
                </c:pt>
                <c:pt idx="111">
                  <c:v>#N/A</c:v>
                </c:pt>
                <c:pt idx="112">
                  <c:v>#N/A</c:v>
                </c:pt>
                <c:pt idx="113">
                  <c:v>#N/A</c:v>
                </c:pt>
                <c:pt idx="114">
                  <c:v>69033000</c:v>
                </c:pt>
                <c:pt idx="115">
                  <c:v>#N/A</c:v>
                </c:pt>
                <c:pt idx="116">
                  <c:v>#N/A</c:v>
                </c:pt>
                <c:pt idx="117">
                  <c:v>102038000</c:v>
                </c:pt>
                <c:pt idx="118">
                  <c:v>#N/A</c:v>
                </c:pt>
                <c:pt idx="119">
                  <c:v>#N/A</c:v>
                </c:pt>
                <c:pt idx="120">
                  <c:v>#N/A</c:v>
                </c:pt>
                <c:pt idx="121">
                  <c:v>#N/A</c:v>
                </c:pt>
                <c:pt idx="122">
                  <c:v>99106200</c:v>
                </c:pt>
                <c:pt idx="123">
                  <c:v>88038700</c:v>
                </c:pt>
                <c:pt idx="124">
                  <c:v>#N/A</c:v>
                </c:pt>
                <c:pt idx="125">
                  <c:v>107069200</c:v>
                </c:pt>
                <c:pt idx="126">
                  <c:v>#N/A</c:v>
                </c:pt>
                <c:pt idx="127">
                  <c:v>#N/A</c:v>
                </c:pt>
                <c:pt idx="128">
                  <c:v>110274500</c:v>
                </c:pt>
                <c:pt idx="129">
                  <c:v>#N/A</c:v>
                </c:pt>
                <c:pt idx="130">
                  <c:v>#N/A</c:v>
                </c:pt>
                <c:pt idx="131">
                  <c:v>#N/A</c:v>
                </c:pt>
                <c:pt idx="132">
                  <c:v>#N/A</c:v>
                </c:pt>
                <c:pt idx="133">
                  <c:v>159045600</c:v>
                </c:pt>
                <c:pt idx="134">
                  <c:v>178515900</c:v>
                </c:pt>
                <c:pt idx="135">
                  <c:v>155054800</c:v>
                </c:pt>
                <c:pt idx="136">
                  <c:v>#N/A</c:v>
                </c:pt>
                <c:pt idx="137">
                  <c:v>92790600</c:v>
                </c:pt>
                <c:pt idx="138">
                  <c:v>#N/A</c:v>
                </c:pt>
                <c:pt idx="139">
                  <c:v>#N/A</c:v>
                </c:pt>
                <c:pt idx="140">
                  <c:v>223657500</c:v>
                </c:pt>
                <c:pt idx="141">
                  <c:v>276046600</c:v>
                </c:pt>
                <c:pt idx="142">
                  <c:v>#N/A</c:v>
                </c:pt>
                <c:pt idx="143">
                  <c:v>#N/A</c:v>
                </c:pt>
                <c:pt idx="144">
                  <c:v>79452000</c:v>
                </c:pt>
                <c:pt idx="145">
                  <c:v>#N/A</c:v>
                </c:pt>
                <c:pt idx="146">
                  <c:v>#N/A</c:v>
                </c:pt>
                <c:pt idx="147">
                  <c:v>149347700</c:v>
                </c:pt>
                <c:pt idx="148">
                  <c:v>#N/A</c:v>
                </c:pt>
                <c:pt idx="149">
                  <c:v>207081000</c:v>
                </c:pt>
                <c:pt idx="150">
                  <c:v>152087800</c:v>
                </c:pt>
                <c:pt idx="151">
                  <c:v>#N/A</c:v>
                </c:pt>
                <c:pt idx="152">
                  <c:v>256000400</c:v>
                </c:pt>
                <c:pt idx="153">
                  <c:v>163298800</c:v>
                </c:pt>
                <c:pt idx="154">
                  <c:v>#N/A</c:v>
                </c:pt>
                <c:pt idx="155">
                  <c:v>#N/A</c:v>
                </c:pt>
                <c:pt idx="156">
                  <c:v>#N/A</c:v>
                </c:pt>
                <c:pt idx="157">
                  <c:v>369833100</c:v>
                </c:pt>
                <c:pt idx="158">
                  <c:v>#N/A</c:v>
                </c:pt>
                <c:pt idx="159">
                  <c:v>346588500</c:v>
                </c:pt>
                <c:pt idx="160">
                  <c:v>194327900</c:v>
                </c:pt>
                <c:pt idx="161">
                  <c:v>172946000</c:v>
                </c:pt>
                <c:pt idx="162">
                  <c:v>71692700</c:v>
                </c:pt>
                <c:pt idx="163">
                  <c:v>#N/A</c:v>
                </c:pt>
                <c:pt idx="164">
                  <c:v>#N/A</c:v>
                </c:pt>
                <c:pt idx="165">
                  <c:v>89383300</c:v>
                </c:pt>
                <c:pt idx="166">
                  <c:v>#N/A</c:v>
                </c:pt>
                <c:pt idx="167">
                  <c:v>126081400</c:v>
                </c:pt>
                <c:pt idx="168">
                  <c:v>#N/A</c:v>
                </c:pt>
                <c:pt idx="169">
                  <c:v>117858000</c:v>
                </c:pt>
                <c:pt idx="170">
                  <c:v>116030800</c:v>
                </c:pt>
                <c:pt idx="171">
                  <c:v>85786800</c:v>
                </c:pt>
                <c:pt idx="172">
                  <c:v>81820800</c:v>
                </c:pt>
                <c:pt idx="173">
                  <c:v>113965700</c:v>
                </c:pt>
                <c:pt idx="174">
                  <c:v>103266900</c:v>
                </c:pt>
                <c:pt idx="175">
                  <c:v>#N/A</c:v>
                </c:pt>
                <c:pt idx="176">
                  <c:v>#N/A</c:v>
                </c:pt>
                <c:pt idx="177">
                  <c:v>#N/A</c:v>
                </c:pt>
                <c:pt idx="178">
                  <c:v>132361100</c:v>
                </c:pt>
                <c:pt idx="179">
                  <c:v>117755000</c:v>
                </c:pt>
                <c:pt idx="180">
                  <c:v>90509100</c:v>
                </c:pt>
                <c:pt idx="181">
                  <c:v>#N/A</c:v>
                </c:pt>
                <c:pt idx="182">
                  <c:v>77965000</c:v>
                </c:pt>
                <c:pt idx="183">
                  <c:v>70446800</c:v>
                </c:pt>
                <c:pt idx="184">
                  <c:v>#N/A</c:v>
                </c:pt>
                <c:pt idx="185">
                  <c:v>#N/A</c:v>
                </c:pt>
                <c:pt idx="186">
                  <c:v>97914100</c:v>
                </c:pt>
                <c:pt idx="187">
                  <c:v>#N/A</c:v>
                </c:pt>
                <c:pt idx="188">
                  <c:v>#N/A</c:v>
                </c:pt>
                <c:pt idx="189">
                  <c:v>#N/A</c:v>
                </c:pt>
                <c:pt idx="190">
                  <c:v>144113100</c:v>
                </c:pt>
                <c:pt idx="191">
                  <c:v>164020100</c:v>
                </c:pt>
                <c:pt idx="192">
                  <c:v>#N/A</c:v>
                </c:pt>
                <c:pt idx="193">
                  <c:v>#N/A</c:v>
                </c:pt>
                <c:pt idx="194">
                  <c:v>104373700</c:v>
                </c:pt>
                <c:pt idx="195">
                  <c:v>135979900</c:v>
                </c:pt>
                <c:pt idx="196">
                  <c:v>182925100</c:v>
                </c:pt>
                <c:pt idx="197">
                  <c:v>202621300</c:v>
                </c:pt>
                <c:pt idx="198">
                  <c:v>104174800</c:v>
                </c:pt>
                <c:pt idx="199">
                  <c:v>97107400</c:v>
                </c:pt>
                <c:pt idx="200">
                  <c:v>92307300</c:v>
                </c:pt>
                <c:pt idx="201">
                  <c:v>68476800</c:v>
                </c:pt>
                <c:pt idx="202">
                  <c:v>70696000</c:v>
                </c:pt>
                <c:pt idx="203">
                  <c:v>130478700</c:v>
                </c:pt>
                <c:pt idx="204">
                  <c:v>#N/A</c:v>
                </c:pt>
                <c:pt idx="205">
                  <c:v>#N/A</c:v>
                </c:pt>
                <c:pt idx="206">
                  <c:v>#N/A</c:v>
                </c:pt>
                <c:pt idx="207">
                  <c:v>#N/A</c:v>
                </c:pt>
                <c:pt idx="208">
                  <c:v>135382400</c:v>
                </c:pt>
                <c:pt idx="209">
                  <c:v>#N/A</c:v>
                </c:pt>
                <c:pt idx="210">
                  <c:v>#N/A</c:v>
                </c:pt>
                <c:pt idx="211">
                  <c:v>#N/A</c:v>
                </c:pt>
                <c:pt idx="212">
                  <c:v>89063300</c:v>
                </c:pt>
                <c:pt idx="213">
                  <c:v>121704700</c:v>
                </c:pt>
                <c:pt idx="214">
                  <c:v>151882800</c:v>
                </c:pt>
                <c:pt idx="215">
                  <c:v>87820900</c:v>
                </c:pt>
                <c:pt idx="216">
                  <c:v>#N/A</c:v>
                </c:pt>
                <c:pt idx="217">
                  <c:v>93338800</c:v>
                </c:pt>
                <c:pt idx="218">
                  <c:v>124919600</c:v>
                </c:pt>
                <c:pt idx="219">
                  <c:v>#N/A</c:v>
                </c:pt>
                <c:pt idx="220">
                  <c:v>#N/A</c:v>
                </c:pt>
                <c:pt idx="221">
                  <c:v>124308600</c:v>
                </c:pt>
                <c:pt idx="222">
                  <c:v>57433500</c:v>
                </c:pt>
                <c:pt idx="223">
                  <c:v>#N/A</c:v>
                </c:pt>
                <c:pt idx="224">
                  <c:v>76857500</c:v>
                </c:pt>
                <c:pt idx="225">
                  <c:v>72114600</c:v>
                </c:pt>
                <c:pt idx="226">
                  <c:v>#N/A</c:v>
                </c:pt>
                <c:pt idx="227">
                  <c:v>#N/A</c:v>
                </c:pt>
                <c:pt idx="228">
                  <c:v>#N/A</c:v>
                </c:pt>
                <c:pt idx="229">
                  <c:v>94667900</c:v>
                </c:pt>
                <c:pt idx="230">
                  <c:v>#N/A</c:v>
                </c:pt>
                <c:pt idx="231">
                  <c:v>75708100</c:v>
                </c:pt>
                <c:pt idx="232">
                  <c:v>#N/A</c:v>
                </c:pt>
                <c:pt idx="233">
                  <c:v>#N/A</c:v>
                </c:pt>
                <c:pt idx="234">
                  <c:v>135060200</c:v>
                </c:pt>
                <c:pt idx="235">
                  <c:v>113326200</c:v>
                </c:pt>
                <c:pt idx="236">
                  <c:v>#N/A</c:v>
                </c:pt>
                <c:pt idx="237">
                  <c:v>#N/A</c:v>
                </c:pt>
                <c:pt idx="238">
                  <c:v>161304900</c:v>
                </c:pt>
                <c:pt idx="239">
                  <c:v>#N/A</c:v>
                </c:pt>
                <c:pt idx="240">
                  <c:v>#N/A</c:v>
                </c:pt>
                <c:pt idx="241">
                  <c:v>79358100</c:v>
                </c:pt>
                <c:pt idx="242">
                  <c:v>61327400</c:v>
                </c:pt>
                <c:pt idx="243">
                  <c:v>#N/A</c:v>
                </c:pt>
                <c:pt idx="244">
                  <c:v>#N/A</c:v>
                </c:pt>
                <c:pt idx="245">
                  <c:v>72559800</c:v>
                </c:pt>
                <c:pt idx="246">
                  <c:v>#N/A</c:v>
                </c:pt>
                <c:pt idx="247">
                  <c:v>191113200</c:v>
                </c:pt>
                <c:pt idx="248">
                  <c:v>#N/A</c:v>
                </c:pt>
                <c:pt idx="249">
                  <c:v>#N/A</c:v>
                </c:pt>
                <c:pt idx="250">
                  <c:v>#N/A</c:v>
                </c:pt>
                <c:pt idx="251">
                  <c:v>74436600</c:v>
                </c:pt>
                <c:pt idx="252">
                  <c:v>#N/A</c:v>
                </c:pt>
                <c:pt idx="253">
                  <c:v>#N/A</c:v>
                </c:pt>
                <c:pt idx="254">
                  <c:v>#N/A</c:v>
                </c:pt>
                <c:pt idx="255">
                  <c:v>81236300</c:v>
                </c:pt>
                <c:pt idx="256">
                  <c:v>#N/A</c:v>
                </c:pt>
                <c:pt idx="257">
                  <c:v>#N/A</c:v>
                </c:pt>
                <c:pt idx="258">
                  <c:v>137303600</c:v>
                </c:pt>
                <c:pt idx="259">
                  <c:v>126768700</c:v>
                </c:pt>
                <c:pt idx="260">
                  <c:v>#N/A</c:v>
                </c:pt>
                <c:pt idx="261">
                  <c:v>#N/A</c:v>
                </c:pt>
                <c:pt idx="262">
                  <c:v>#N/A</c:v>
                </c:pt>
                <c:pt idx="263">
                  <c:v>159521700</c:v>
                </c:pt>
                <c:pt idx="264">
                  <c:v>77805300</c:v>
                </c:pt>
                <c:pt idx="265">
                  <c:v>71784500</c:v>
                </c:pt>
                <c:pt idx="266">
                  <c:v>#N/A</c:v>
                </c:pt>
                <c:pt idx="267">
                  <c:v>117917300</c:v>
                </c:pt>
                <c:pt idx="268">
                  <c:v>#N/A</c:v>
                </c:pt>
                <c:pt idx="269">
                  <c:v>#N/A</c:v>
                </c:pt>
                <c:pt idx="270">
                  <c:v>#N/A</c:v>
                </c:pt>
                <c:pt idx="271">
                  <c:v>162410900</c:v>
                </c:pt>
                <c:pt idx="272">
                  <c:v>#N/A</c:v>
                </c:pt>
                <c:pt idx="273">
                  <c:v>110145700</c:v>
                </c:pt>
                <c:pt idx="274">
                  <c:v>157121300</c:v>
                </c:pt>
                <c:pt idx="275">
                  <c:v>#N/A</c:v>
                </c:pt>
                <c:pt idx="276">
                  <c:v>188128000</c:v>
                </c:pt>
                <c:pt idx="277">
                  <c:v>76873000</c:v>
                </c:pt>
                <c:pt idx="278">
                  <c:v>114497200</c:v>
                </c:pt>
                <c:pt idx="279">
                  <c:v>110325800</c:v>
                </c:pt>
                <c:pt idx="280">
                  <c:v>#N/A</c:v>
                </c:pt>
                <c:pt idx="281">
                  <c:v>108076000</c:v>
                </c:pt>
                <c:pt idx="282">
                  <c:v>72697900</c:v>
                </c:pt>
                <c:pt idx="283">
                  <c:v>73061700</c:v>
                </c:pt>
                <c:pt idx="284">
                  <c:v>#N/A</c:v>
                </c:pt>
                <c:pt idx="285">
                  <c:v>#N/A</c:v>
                </c:pt>
                <c:pt idx="286">
                  <c:v>#N/A</c:v>
                </c:pt>
                <c:pt idx="287">
                  <c:v>#N/A</c:v>
                </c:pt>
                <c:pt idx="288">
                  <c:v>#N/A</c:v>
                </c:pt>
                <c:pt idx="289">
                  <c:v>#N/A</c:v>
                </c:pt>
                <c:pt idx="290">
                  <c:v>#N/A</c:v>
                </c:pt>
                <c:pt idx="291">
                  <c:v>#N/A</c:v>
                </c:pt>
                <c:pt idx="292">
                  <c:v>#N/A</c:v>
                </c:pt>
                <c:pt idx="293">
                  <c:v>#N/A</c:v>
                </c:pt>
                <c:pt idx="294">
                  <c:v>87219000</c:v>
                </c:pt>
                <c:pt idx="295">
                  <c:v>125672000</c:v>
                </c:pt>
                <c:pt idx="296">
                  <c:v>#N/A</c:v>
                </c:pt>
              </c:numCache>
            </c:numRef>
          </c:val>
        </c:ser>
        <c:dLbls>
          <c:showLegendKey val="0"/>
          <c:showVal val="0"/>
          <c:showCatName val="0"/>
          <c:showSerName val="0"/>
          <c:showPercent val="0"/>
          <c:showBubbleSize val="0"/>
        </c:dLbls>
        <c:gapWidth val="254"/>
        <c:overlap val="2"/>
        <c:axId val="150230912"/>
        <c:axId val="150232448"/>
      </c:barChart>
      <c:scatterChart>
        <c:scatterStyle val="lineMarker"/>
        <c:varyColors val="0"/>
        <c:ser>
          <c:idx val="2"/>
          <c:order val="2"/>
          <c:tx>
            <c:strRef>
              <c:f>CalculationsAndCharts!$AT$32</c:f>
              <c:strCache>
                <c:ptCount val="1"/>
                <c:pt idx="0">
                  <c:v>Volume Cursor</c:v>
                </c:pt>
              </c:strCache>
            </c:strRef>
          </c:tx>
          <c:spPr>
            <a:ln w="12700">
              <a:solidFill>
                <a:srgbClr val="FF0000"/>
              </a:solidFill>
            </a:ln>
          </c:spPr>
          <c:marker>
            <c:symbol val="none"/>
          </c:marker>
          <c:xVal>
            <c:numRef>
              <c:f>CalculationsAndCharts!$AT$33:$AT$329</c:f>
              <c:numCache>
                <c:formatCode>0</c:formatCode>
                <c:ptCount val="297"/>
                <c:pt idx="0">
                  <c:v>157</c:v>
                </c:pt>
                <c:pt idx="1">
                  <c:v>157</c:v>
                </c:pt>
              </c:numCache>
            </c:numRef>
          </c:xVal>
          <c:yVal>
            <c:numRef>
              <c:f>CalculationsAndCharts!$AV$33:$AV$329</c:f>
              <c:numCache>
                <c:formatCode>General</c:formatCode>
                <c:ptCount val="297"/>
                <c:pt idx="0">
                  <c:v>0</c:v>
                </c:pt>
                <c:pt idx="1">
                  <c:v>608693160</c:v>
                </c:pt>
              </c:numCache>
            </c:numRef>
          </c:yVal>
          <c:smooth val="0"/>
        </c:ser>
        <c:dLbls>
          <c:showLegendKey val="0"/>
          <c:showVal val="0"/>
          <c:showCatName val="0"/>
          <c:showSerName val="0"/>
          <c:showPercent val="0"/>
          <c:showBubbleSize val="0"/>
        </c:dLbls>
        <c:axId val="150230912"/>
        <c:axId val="150232448"/>
      </c:scatterChart>
      <c:catAx>
        <c:axId val="150230912"/>
        <c:scaling>
          <c:orientation val="maxMin"/>
        </c:scaling>
        <c:delete val="0"/>
        <c:axPos val="b"/>
        <c:numFmt formatCode="mm/dd/yy;@" sourceLinked="0"/>
        <c:majorTickMark val="out"/>
        <c:minorTickMark val="none"/>
        <c:tickLblPos val="nextTo"/>
        <c:txPr>
          <a:bodyPr rot="-5400000" vert="horz"/>
          <a:lstStyle/>
          <a:p>
            <a:pPr>
              <a:defRPr/>
            </a:pPr>
            <a:endParaRPr lang="en-US"/>
          </a:p>
        </c:txPr>
        <c:crossAx val="150232448"/>
        <c:crosses val="autoZero"/>
        <c:auto val="0"/>
        <c:lblAlgn val="ctr"/>
        <c:lblOffset val="100"/>
        <c:tickLblSkip val="10"/>
        <c:tickMarkSkip val="10"/>
        <c:noMultiLvlLbl val="0"/>
      </c:catAx>
      <c:valAx>
        <c:axId val="150232448"/>
        <c:scaling>
          <c:orientation val="minMax"/>
        </c:scaling>
        <c:delete val="0"/>
        <c:axPos val="r"/>
        <c:numFmt formatCode="0.0,,&quot;M&quot;" sourceLinked="0"/>
        <c:majorTickMark val="out"/>
        <c:minorTickMark val="none"/>
        <c:tickLblPos val="nextTo"/>
        <c:crossAx val="15023091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croll" dx="20" fmlaLink="$E$24" horiz="1" max="297" min="1" page="10" val="14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167640</xdr:rowOff>
        </xdr:from>
        <xdr:to>
          <xdr:col>10</xdr:col>
          <xdr:colOff>480060</xdr:colOff>
          <xdr:row>8</xdr:row>
          <xdr:rowOff>167640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350520</xdr:colOff>
          <xdr:row>2</xdr:row>
          <xdr:rowOff>167640</xdr:rowOff>
        </xdr:from>
        <xdr:to>
          <xdr:col>10</xdr:col>
          <xdr:colOff>480060</xdr:colOff>
          <xdr:row>8</xdr:row>
          <xdr:rowOff>167640</xdr:rowOff>
        </xdr:to>
        <xdr:sp macro="" textlink="">
          <xdr:nvSpPr>
            <xdr:cNvPr id="509967" name="Button 15" hidden="1">
              <a:extLst>
                <a:ext uri="{63B3BB69-23CF-44E3-9099-C40C66FF867C}">
                  <a14:compatExt spid="_x0000_s5099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571500</xdr:colOff>
          <xdr:row>27</xdr:row>
          <xdr:rowOff>160020</xdr:rowOff>
        </xdr:from>
        <xdr:to>
          <xdr:col>16</xdr:col>
          <xdr:colOff>182880</xdr:colOff>
          <xdr:row>29</xdr:row>
          <xdr:rowOff>30480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22</xdr:row>
          <xdr:rowOff>7620</xdr:rowOff>
        </xdr:from>
        <xdr:to>
          <xdr:col>3</xdr:col>
          <xdr:colOff>7620</xdr:colOff>
          <xdr:row>23</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xdr:twoCellAnchor>
    <xdr:from>
      <xdr:col>6</xdr:col>
      <xdr:colOff>8467</xdr:colOff>
      <xdr:row>0</xdr:row>
      <xdr:rowOff>8469</xdr:rowOff>
    </xdr:from>
    <xdr:to>
      <xdr:col>16</xdr:col>
      <xdr:colOff>655320</xdr:colOff>
      <xdr:row>12</xdr:row>
      <xdr:rowOff>114300</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53340</xdr:colOff>
          <xdr:row>22</xdr:row>
          <xdr:rowOff>45720</xdr:rowOff>
        </xdr:from>
        <xdr:to>
          <xdr:col>5</xdr:col>
          <xdr:colOff>662940</xdr:colOff>
          <xdr:row>24</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xdr:twoCellAnchor>
    <xdr:from>
      <xdr:col>6</xdr:col>
      <xdr:colOff>8467</xdr:colOff>
      <xdr:row>12</xdr:row>
      <xdr:rowOff>91440</xdr:rowOff>
    </xdr:from>
    <xdr:to>
      <xdr:col>16</xdr:col>
      <xdr:colOff>655320</xdr:colOff>
      <xdr:row>21</xdr:row>
      <xdr:rowOff>7620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8467</xdr:colOff>
      <xdr:row>19</xdr:row>
      <xdr:rowOff>60960</xdr:rowOff>
    </xdr:from>
    <xdr:to>
      <xdr:col>16</xdr:col>
      <xdr:colOff>655320</xdr:colOff>
      <xdr:row>26</xdr:row>
      <xdr:rowOff>137160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832860" y="518160"/>
              <a:ext cx="449580" cy="19050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wsDr>
</file>

<file path=xl/queryTables/queryTable1.xml><?xml version="1.0" encoding="utf-8"?>
<queryTable xmlns="http://schemas.openxmlformats.org/spreadsheetml/2006/main" name="GetStockIdData" growShrinkType="overwriteClear" connectionId="1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etStockHistoryData" growShrinkType="overwriteClear" connectionId="1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omments" Target="../comments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70"/>
  <sheetViews>
    <sheetView tabSelected="1" workbookViewId="0">
      <selection activeCell="A3" sqref="A3"/>
    </sheetView>
  </sheetViews>
  <sheetFormatPr defaultColWidth="9.109375" defaultRowHeight="13.2" x14ac:dyDescent="0.25"/>
  <cols>
    <col min="1" max="1" width="4.109375" style="8" customWidth="1"/>
    <col min="2" max="2" width="2.44140625" style="8" customWidth="1"/>
    <col min="3" max="3" width="14.109375" style="8" customWidth="1"/>
    <col min="4" max="6" width="9.109375" style="8"/>
    <col min="7" max="7" width="16.77734375" style="8" customWidth="1"/>
    <col min="8" max="17" width="9.109375" style="8"/>
    <col min="18" max="18" width="14.44140625" style="8" bestFit="1" customWidth="1"/>
    <col min="19" max="19" width="11.6640625" style="8" bestFit="1" customWidth="1"/>
    <col min="20" max="16384" width="9.109375" style="8"/>
  </cols>
  <sheetData>
    <row r="1" spans="1:18" x14ac:dyDescent="0.25">
      <c r="A1" s="7" t="s">
        <v>254</v>
      </c>
    </row>
    <row r="2" spans="1:18" x14ac:dyDescent="0.25">
      <c r="A2" s="39" t="s">
        <v>270</v>
      </c>
      <c r="R2" s="229"/>
    </row>
    <row r="3" spans="1:18" x14ac:dyDescent="0.25">
      <c r="B3" s="40"/>
      <c r="R3" s="230"/>
    </row>
    <row r="4" spans="1:18" x14ac:dyDescent="0.25">
      <c r="A4" s="8" t="s">
        <v>7</v>
      </c>
      <c r="R4" s="230"/>
    </row>
    <row r="5" spans="1:18" x14ac:dyDescent="0.25">
      <c r="A5" s="39" t="s">
        <v>256</v>
      </c>
      <c r="R5" s="231"/>
    </row>
    <row r="6" spans="1:18" x14ac:dyDescent="0.25">
      <c r="A6" s="39" t="s">
        <v>255</v>
      </c>
      <c r="J6" s="10"/>
      <c r="P6" s="224"/>
      <c r="R6" s="229"/>
    </row>
    <row r="7" spans="1:18" x14ac:dyDescent="0.25">
      <c r="A7" s="10" t="s">
        <v>8</v>
      </c>
      <c r="P7" s="223"/>
      <c r="R7" s="232"/>
    </row>
    <row r="8" spans="1:18" x14ac:dyDescent="0.25">
      <c r="A8" s="252"/>
      <c r="R8" s="233"/>
    </row>
    <row r="9" spans="1:18" x14ac:dyDescent="0.25">
      <c r="A9" s="11" t="s">
        <v>37</v>
      </c>
      <c r="R9" s="300"/>
    </row>
    <row r="10" spans="1:18" x14ac:dyDescent="0.25">
      <c r="A10" s="11"/>
      <c r="B10" s="40" t="s">
        <v>266</v>
      </c>
      <c r="R10" s="300"/>
    </row>
    <row r="11" spans="1:18" x14ac:dyDescent="0.25">
      <c r="A11" s="11"/>
      <c r="B11" s="40" t="s">
        <v>268</v>
      </c>
      <c r="R11" s="300"/>
    </row>
    <row r="12" spans="1:18" x14ac:dyDescent="0.25">
      <c r="A12" s="11"/>
      <c r="B12" s="40" t="s">
        <v>269</v>
      </c>
      <c r="R12" s="300"/>
    </row>
    <row r="13" spans="1:18" x14ac:dyDescent="0.25">
      <c r="A13" s="11"/>
      <c r="R13" s="300"/>
    </row>
    <row r="14" spans="1:18" x14ac:dyDescent="0.25">
      <c r="A14" s="11"/>
      <c r="B14" s="40"/>
      <c r="C14" s="40"/>
    </row>
    <row r="15" spans="1:18" x14ac:dyDescent="0.25">
      <c r="A15" s="11" t="s">
        <v>9</v>
      </c>
    </row>
    <row r="16" spans="1:18" x14ac:dyDescent="0.25">
      <c r="C16" s="40" t="s">
        <v>226</v>
      </c>
    </row>
    <row r="17" spans="1:3" x14ac:dyDescent="0.25">
      <c r="C17" s="8" t="s">
        <v>20</v>
      </c>
    </row>
    <row r="18" spans="1:3" x14ac:dyDescent="0.25">
      <c r="B18" s="12"/>
      <c r="C18" s="39" t="s">
        <v>38</v>
      </c>
    </row>
    <row r="19" spans="1:3" x14ac:dyDescent="0.25">
      <c r="C19" s="9" t="s">
        <v>39</v>
      </c>
    </row>
    <row r="20" spans="1:3" x14ac:dyDescent="0.25">
      <c r="C20" s="9"/>
    </row>
    <row r="21" spans="1:3" x14ac:dyDescent="0.25">
      <c r="A21" s="11" t="s">
        <v>12</v>
      </c>
      <c r="C21" s="13"/>
    </row>
    <row r="22" spans="1:3" x14ac:dyDescent="0.25">
      <c r="A22" s="12"/>
      <c r="C22" s="14" t="s">
        <v>11</v>
      </c>
    </row>
    <row r="23" spans="1:3" x14ac:dyDescent="0.25">
      <c r="A23" s="12"/>
      <c r="C23" s="9" t="s">
        <v>16</v>
      </c>
    </row>
    <row r="24" spans="1:3" x14ac:dyDescent="0.25">
      <c r="A24" s="12"/>
      <c r="C24" s="9"/>
    </row>
    <row r="25" spans="1:3" x14ac:dyDescent="0.25">
      <c r="A25" s="11" t="s">
        <v>265</v>
      </c>
      <c r="C25" s="9"/>
    </row>
    <row r="26" spans="1:3" x14ac:dyDescent="0.25">
      <c r="A26" s="39" t="s">
        <v>252</v>
      </c>
      <c r="C26" s="9"/>
    </row>
    <row r="27" spans="1:3" x14ac:dyDescent="0.25">
      <c r="A27" s="253" t="s">
        <v>253</v>
      </c>
      <c r="B27" s="40"/>
      <c r="C27" s="9"/>
    </row>
    <row r="28" spans="1:3" x14ac:dyDescent="0.25">
      <c r="B28" s="12"/>
      <c r="C28" s="55"/>
    </row>
    <row r="29" spans="1:3" x14ac:dyDescent="0.25">
      <c r="B29" s="40" t="s">
        <v>217</v>
      </c>
      <c r="C29" s="55"/>
    </row>
    <row r="30" spans="1:3" x14ac:dyDescent="0.25">
      <c r="B30" s="39" t="s">
        <v>225</v>
      </c>
      <c r="C30" s="55"/>
    </row>
    <row r="31" spans="1:3" x14ac:dyDescent="0.25">
      <c r="B31" s="39" t="s">
        <v>213</v>
      </c>
      <c r="C31" s="55"/>
    </row>
    <row r="32" spans="1:3" x14ac:dyDescent="0.25">
      <c r="B32" s="252" t="s">
        <v>221</v>
      </c>
      <c r="C32" s="55"/>
    </row>
    <row r="33" spans="1:10" x14ac:dyDescent="0.25">
      <c r="B33" s="253" t="s">
        <v>222</v>
      </c>
      <c r="C33" s="55"/>
    </row>
    <row r="34" spans="1:10" x14ac:dyDescent="0.25">
      <c r="B34" s="252" t="s">
        <v>244</v>
      </c>
      <c r="C34" s="55"/>
    </row>
    <row r="35" spans="1:10" x14ac:dyDescent="0.25">
      <c r="B35" s="39" t="s">
        <v>220</v>
      </c>
      <c r="C35" s="55"/>
    </row>
    <row r="36" spans="1:10" x14ac:dyDescent="0.25">
      <c r="B36" s="253"/>
      <c r="C36" s="55"/>
    </row>
    <row r="37" spans="1:10" x14ac:dyDescent="0.25">
      <c r="B37" s="55" t="s">
        <v>218</v>
      </c>
      <c r="C37" s="55"/>
    </row>
    <row r="38" spans="1:10" x14ac:dyDescent="0.25">
      <c r="B38" s="39" t="s">
        <v>214</v>
      </c>
      <c r="C38" s="55"/>
    </row>
    <row r="39" spans="1:10" x14ac:dyDescent="0.25">
      <c r="B39" s="252" t="s">
        <v>215</v>
      </c>
      <c r="C39" s="55"/>
    </row>
    <row r="40" spans="1:10" x14ac:dyDescent="0.25">
      <c r="B40" s="252" t="s">
        <v>219</v>
      </c>
      <c r="C40" s="55"/>
    </row>
    <row r="41" spans="1:10" x14ac:dyDescent="0.25">
      <c r="B41" s="39" t="s">
        <v>216</v>
      </c>
      <c r="C41" s="55"/>
    </row>
    <row r="42" spans="1:10" x14ac:dyDescent="0.25">
      <c r="B42" s="252" t="s">
        <v>227</v>
      </c>
      <c r="C42" s="55"/>
    </row>
    <row r="43" spans="1:10" x14ac:dyDescent="0.25">
      <c r="A43" s="92" t="s">
        <v>245</v>
      </c>
      <c r="J43" s="10"/>
    </row>
    <row r="44" spans="1:10" x14ac:dyDescent="0.25">
      <c r="A44" s="93"/>
      <c r="B44" s="40" t="s">
        <v>209</v>
      </c>
      <c r="C44" s="40"/>
    </row>
    <row r="45" spans="1:10" x14ac:dyDescent="0.25">
      <c r="A45" s="93"/>
      <c r="C45" s="55" t="s">
        <v>189</v>
      </c>
    </row>
    <row r="46" spans="1:10" x14ac:dyDescent="0.25">
      <c r="A46" s="92"/>
      <c r="C46" s="39" t="s">
        <v>192</v>
      </c>
    </row>
    <row r="47" spans="1:10" x14ac:dyDescent="0.25">
      <c r="A47" s="92"/>
      <c r="C47" s="39"/>
    </row>
    <row r="48" spans="1:10" x14ac:dyDescent="0.25">
      <c r="A48" s="92"/>
      <c r="B48" s="40" t="s">
        <v>201</v>
      </c>
      <c r="C48" s="39"/>
    </row>
    <row r="49" spans="1:3" x14ac:dyDescent="0.25">
      <c r="A49" s="92"/>
      <c r="C49" s="39" t="s">
        <v>202</v>
      </c>
    </row>
    <row r="50" spans="1:3" x14ac:dyDescent="0.25">
      <c r="A50" s="92"/>
      <c r="C50" s="39" t="s">
        <v>203</v>
      </c>
    </row>
    <row r="51" spans="1:3" x14ac:dyDescent="0.25">
      <c r="A51" s="92"/>
      <c r="C51" s="40" t="s">
        <v>204</v>
      </c>
    </row>
    <row r="52" spans="1:3" x14ac:dyDescent="0.25">
      <c r="A52" s="92"/>
      <c r="C52" s="39" t="s">
        <v>200</v>
      </c>
    </row>
    <row r="53" spans="1:3" x14ac:dyDescent="0.25">
      <c r="A53" s="92"/>
      <c r="C53" s="39" t="s">
        <v>223</v>
      </c>
    </row>
    <row r="54" spans="1:3" x14ac:dyDescent="0.25">
      <c r="A54" s="92"/>
      <c r="C54" s="39" t="s">
        <v>205</v>
      </c>
    </row>
    <row r="55" spans="1:3" x14ac:dyDescent="0.25">
      <c r="A55" s="92"/>
      <c r="C55" s="40" t="s">
        <v>206</v>
      </c>
    </row>
    <row r="56" spans="1:3" x14ac:dyDescent="0.25">
      <c r="A56" s="92"/>
      <c r="C56" s="55" t="s">
        <v>224</v>
      </c>
    </row>
    <row r="57" spans="1:3" x14ac:dyDescent="0.25">
      <c r="B57" s="12"/>
      <c r="C57" s="55"/>
    </row>
    <row r="58" spans="1:3" x14ac:dyDescent="0.25">
      <c r="B58" s="12"/>
      <c r="C58" s="55"/>
    </row>
    <row r="59" spans="1:3" x14ac:dyDescent="0.25">
      <c r="B59" s="12"/>
      <c r="C59" s="39"/>
    </row>
    <row r="60" spans="1:3" x14ac:dyDescent="0.25">
      <c r="A60" s="12"/>
      <c r="C60" s="40"/>
    </row>
    <row r="61" spans="1:3" x14ac:dyDescent="0.25">
      <c r="A61" s="12"/>
      <c r="C61" s="12"/>
    </row>
    <row r="62" spans="1:3" x14ac:dyDescent="0.25">
      <c r="C62" s="39"/>
    </row>
    <row r="63" spans="1:3" x14ac:dyDescent="0.25">
      <c r="C63" s="39"/>
    </row>
    <row r="64" spans="1:3" x14ac:dyDescent="0.25">
      <c r="C64" s="9"/>
    </row>
    <row r="65" spans="3:3" x14ac:dyDescent="0.25">
      <c r="C65" s="40"/>
    </row>
    <row r="66" spans="3:3" x14ac:dyDescent="0.25">
      <c r="C66" s="39"/>
    </row>
    <row r="67" spans="3:3" x14ac:dyDescent="0.25">
      <c r="C67" s="39"/>
    </row>
    <row r="68" spans="3:3" x14ac:dyDescent="0.25">
      <c r="C68" s="9"/>
    </row>
    <row r="69" spans="3:3" x14ac:dyDescent="0.25">
      <c r="C69" s="39"/>
    </row>
    <row r="70" spans="3:3" x14ac:dyDescent="0.25">
      <c r="C70"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9915"/>
  <sheetViews>
    <sheetView workbookViewId="0">
      <selection activeCell="B4" sqref="B4"/>
    </sheetView>
  </sheetViews>
  <sheetFormatPr defaultRowHeight="13.2" x14ac:dyDescent="0.25"/>
  <cols>
    <col min="1" max="1" width="11.88671875" customWidth="1"/>
    <col min="2" max="2" width="14.5546875" customWidth="1"/>
    <col min="3" max="6" width="8.77734375" customWidth="1"/>
    <col min="7" max="7" width="11.109375" bestFit="1" customWidth="1"/>
    <col min="8" max="8" width="8.6640625" bestFit="1" customWidth="1"/>
    <col min="9" max="9" width="11.5546875" bestFit="1" customWidth="1"/>
    <col min="10" max="13" width="8.77734375" customWidth="1"/>
    <col min="15" max="15" width="12.6640625" bestFit="1" customWidth="1"/>
    <col min="16" max="16" width="10.33203125" bestFit="1" customWidth="1"/>
    <col min="17" max="17" width="10.33203125" customWidth="1"/>
    <col min="20" max="20" width="11.109375" bestFit="1" customWidth="1"/>
    <col min="21" max="21" width="10.109375" bestFit="1" customWidth="1"/>
    <col min="22" max="24" width="10.5546875" customWidth="1"/>
    <col min="25" max="25" width="11" customWidth="1"/>
    <col min="26" max="27" width="10.109375" bestFit="1" customWidth="1"/>
    <col min="28" max="28" width="7.33203125" customWidth="1"/>
  </cols>
  <sheetData>
    <row r="1" spans="1:244" ht="19.2" x14ac:dyDescent="0.25">
      <c r="A1" s="50" t="s">
        <v>98</v>
      </c>
    </row>
    <row r="2" spans="1:244" x14ac:dyDescent="0.25">
      <c r="A2" s="2" t="s">
        <v>68</v>
      </c>
      <c r="B2" s="89">
        <v>42495</v>
      </c>
      <c r="C2" s="48">
        <v>205.56</v>
      </c>
      <c r="D2" s="48">
        <v>205.98</v>
      </c>
      <c r="E2" s="48">
        <v>204.47</v>
      </c>
      <c r="F2" s="48">
        <v>204.97</v>
      </c>
      <c r="G2" s="49">
        <v>67619222</v>
      </c>
      <c r="H2" t="s">
        <v>258</v>
      </c>
      <c r="I2" s="192">
        <v>-0.04</v>
      </c>
      <c r="J2" s="212">
        <f ca="1">IFERROR(OFFSET(J2,0,-1,1,1)/(OFFSET(J2,0,-4,1,1)-OFFSET(J2,0,-1,1,1)),"")</f>
        <v>-1.9511243353982733E-4</v>
      </c>
      <c r="K2" s="37"/>
      <c r="L2" s="77" t="s">
        <v>44</v>
      </c>
      <c r="M2" s="78" t="s">
        <v>58</v>
      </c>
      <c r="IJ2">
        <v>241.79</v>
      </c>
    </row>
    <row r="3" spans="1:244" ht="13.8" thickBot="1" x14ac:dyDescent="0.3">
      <c r="A3" s="2" t="s">
        <v>45</v>
      </c>
      <c r="B3" s="48"/>
      <c r="G3" s="49"/>
      <c r="H3" s="37"/>
      <c r="I3" s="37"/>
      <c r="J3" s="37"/>
      <c r="K3" s="37"/>
      <c r="L3" s="48"/>
      <c r="M3" s="90" t="s">
        <v>60</v>
      </c>
    </row>
    <row r="4" spans="1:244" x14ac:dyDescent="0.25">
      <c r="A4" s="198" t="s">
        <v>46</v>
      </c>
      <c r="B4" s="79" t="s">
        <v>96</v>
      </c>
      <c r="D4" s="83" t="s">
        <v>49</v>
      </c>
      <c r="H4" s="37"/>
      <c r="I4" s="37">
        <f ca="1">OFFSET(I4,-2,0,1,1)</f>
        <v>-0.04</v>
      </c>
      <c r="J4" s="37"/>
      <c r="K4" s="37"/>
      <c r="L4" s="48"/>
      <c r="M4" s="90" t="s">
        <v>61</v>
      </c>
    </row>
    <row r="5" spans="1:244" ht="13.8" thickBot="1" x14ac:dyDescent="0.3">
      <c r="A5" s="80" t="s">
        <v>29</v>
      </c>
      <c r="B5" s="122">
        <v>28132</v>
      </c>
      <c r="C5" s="6"/>
      <c r="D5" s="84" t="s">
        <v>50</v>
      </c>
      <c r="H5" s="37"/>
      <c r="I5" s="37"/>
      <c r="J5" s="37"/>
      <c r="K5" s="37"/>
      <c r="L5" s="48"/>
      <c r="M5" s="48"/>
      <c r="AF5" s="357" t="s">
        <v>153</v>
      </c>
    </row>
    <row r="6" spans="1:244" ht="13.8" thickBot="1" x14ac:dyDescent="0.3">
      <c r="A6" s="80" t="s">
        <v>30</v>
      </c>
      <c r="B6" s="122">
        <f ca="1">TODAY()</f>
        <v>42501</v>
      </c>
      <c r="D6" s="84" t="s">
        <v>51</v>
      </c>
      <c r="E6" s="128" t="str">
        <f>VLOOKUP(B7,D7:E10,2,FALSE)</f>
        <v>d</v>
      </c>
      <c r="F6" s="2"/>
      <c r="H6" s="37"/>
      <c r="I6" s="37"/>
      <c r="J6" s="37"/>
      <c r="K6" s="37"/>
      <c r="L6" s="48"/>
      <c r="M6" s="90" t="s">
        <v>66</v>
      </c>
      <c r="O6" s="48"/>
      <c r="AF6" s="358"/>
    </row>
    <row r="7" spans="1:244" x14ac:dyDescent="0.25">
      <c r="A7" s="81" t="s">
        <v>47</v>
      </c>
      <c r="B7" s="82" t="s">
        <v>48</v>
      </c>
      <c r="C7" s="95"/>
      <c r="D7" s="126" t="s">
        <v>48</v>
      </c>
      <c r="E7" s="127" t="s">
        <v>54</v>
      </c>
      <c r="F7" s="46"/>
      <c r="L7" s="48"/>
      <c r="M7" s="98" t="s">
        <v>67</v>
      </c>
      <c r="N7" s="48"/>
      <c r="AF7" s="358"/>
    </row>
    <row r="8" spans="1:244" x14ac:dyDescent="0.25">
      <c r="D8" s="85" t="s">
        <v>52</v>
      </c>
      <c r="E8" s="87" t="s">
        <v>55</v>
      </c>
      <c r="F8" s="46"/>
      <c r="M8" s="91" t="s">
        <v>65</v>
      </c>
      <c r="V8" s="129"/>
      <c r="W8" s="129"/>
      <c r="X8" s="129"/>
      <c r="Y8" s="99"/>
      <c r="AF8" s="358"/>
    </row>
    <row r="9" spans="1:244" ht="13.8" thickBot="1" x14ac:dyDescent="0.3">
      <c r="A9" s="51" t="s">
        <v>40</v>
      </c>
      <c r="D9" s="86" t="s">
        <v>53</v>
      </c>
      <c r="E9" s="88" t="s">
        <v>56</v>
      </c>
      <c r="M9" s="70" t="s">
        <v>62</v>
      </c>
      <c r="V9" s="129"/>
      <c r="W9" s="129"/>
      <c r="X9" s="129"/>
      <c r="Y9" s="99"/>
      <c r="AF9" s="359"/>
    </row>
    <row r="10" spans="1:244" x14ac:dyDescent="0.25">
      <c r="A10" s="76" t="s">
        <v>41</v>
      </c>
      <c r="B10" s="2">
        <f>COUNTA(B15:B70000)-1</f>
        <v>5860</v>
      </c>
      <c r="D10" s="125"/>
      <c r="E10" s="125"/>
      <c r="M10" s="94" t="s">
        <v>57</v>
      </c>
      <c r="AF10" s="169">
        <f ca="1">OFFSET(AC15,1,0,1,1)/OFFSET(N15,1,0,1,1)</f>
        <v>2.1100648875445188E-2</v>
      </c>
    </row>
    <row r="11" spans="1:244" x14ac:dyDescent="0.25">
      <c r="A11" s="76" t="s">
        <v>42</v>
      </c>
      <c r="B11" s="47">
        <f ca="1">IF(B10&lt;=0,"",OFFSET(B15,B10,IF(HistReqDataType="v",1,0),1,1))</f>
        <v>33998</v>
      </c>
      <c r="C11" s="48"/>
      <c r="D11" s="48"/>
      <c r="E11" s="48"/>
      <c r="F11" s="48"/>
      <c r="G11" s="49"/>
      <c r="H11" s="48"/>
      <c r="I11" s="52"/>
      <c r="J11" s="48"/>
      <c r="K11" s="48"/>
      <c r="L11" s="48"/>
      <c r="M11" s="70" t="s">
        <v>63</v>
      </c>
      <c r="W11" s="372" t="s">
        <v>127</v>
      </c>
      <c r="X11" s="373"/>
      <c r="Y11" s="373"/>
      <c r="Z11" s="373"/>
      <c r="AA11" s="373"/>
      <c r="AB11" s="373"/>
      <c r="AC11" s="373"/>
      <c r="AD11" s="374"/>
    </row>
    <row r="12" spans="1:244" ht="13.8" customHeight="1" thickBot="1" x14ac:dyDescent="0.3">
      <c r="A12" s="76" t="s">
        <v>43</v>
      </c>
      <c r="B12" s="47">
        <f ca="1">IF(B10&lt;=0,"",IF(HistReqDataType="v",OFFSET(B15,2,1,1,1),OFFSET(B15,1,0,1,1)))</f>
        <v>42495</v>
      </c>
      <c r="C12" s="48"/>
      <c r="D12" s="48"/>
      <c r="E12" s="48"/>
      <c r="F12" s="48"/>
      <c r="G12" s="49"/>
      <c r="H12" s="48"/>
      <c r="I12" s="52"/>
      <c r="J12" s="48"/>
      <c r="K12" s="48"/>
      <c r="L12" s="48"/>
      <c r="M12" s="70" t="s">
        <v>59</v>
      </c>
      <c r="W12" s="368" t="s">
        <v>129</v>
      </c>
      <c r="X12" s="369" t="s">
        <v>159</v>
      </c>
      <c r="Y12" s="368" t="s">
        <v>160</v>
      </c>
      <c r="Z12" s="368" t="s">
        <v>128</v>
      </c>
      <c r="AA12" s="368" t="s">
        <v>124</v>
      </c>
      <c r="AB12" s="368" t="s">
        <v>125</v>
      </c>
      <c r="AC12" s="368" t="s">
        <v>130</v>
      </c>
      <c r="AD12" s="368" t="s">
        <v>126</v>
      </c>
    </row>
    <row r="13" spans="1:244" ht="13.8" thickBot="1" x14ac:dyDescent="0.3">
      <c r="A13" s="124"/>
      <c r="Q13" s="139" t="s">
        <v>81</v>
      </c>
      <c r="R13" s="140"/>
      <c r="S13" s="164">
        <f>COUNT(Q16:Q3919)</f>
        <v>0</v>
      </c>
      <c r="T13" s="162" t="s">
        <v>83</v>
      </c>
      <c r="U13" s="141" t="s">
        <v>82</v>
      </c>
      <c r="V13" s="142"/>
      <c r="W13" s="368"/>
      <c r="X13" s="370"/>
      <c r="Y13" s="368"/>
      <c r="Z13" s="368"/>
      <c r="AA13" s="368"/>
      <c r="AB13" s="368"/>
      <c r="AC13" s="368"/>
      <c r="AD13" s="368"/>
    </row>
    <row r="14" spans="1:244" x14ac:dyDescent="0.25">
      <c r="B14" s="360" t="s">
        <v>34</v>
      </c>
      <c r="C14" s="361"/>
      <c r="D14" s="361"/>
      <c r="E14" s="361"/>
      <c r="F14" s="361"/>
      <c r="G14" s="362"/>
      <c r="H14" s="130" t="s">
        <v>31</v>
      </c>
      <c r="I14" s="132" t="s">
        <v>73</v>
      </c>
      <c r="J14" s="150" t="s">
        <v>79</v>
      </c>
      <c r="K14" s="363" t="s">
        <v>33</v>
      </c>
      <c r="L14" s="364"/>
      <c r="M14" s="364"/>
      <c r="N14" s="364"/>
      <c r="O14" s="365"/>
      <c r="P14" s="138" t="s">
        <v>75</v>
      </c>
      <c r="Q14" s="145" t="s">
        <v>86</v>
      </c>
      <c r="R14" s="366" t="s">
        <v>85</v>
      </c>
      <c r="S14" s="367"/>
      <c r="T14" s="163" t="s">
        <v>84</v>
      </c>
      <c r="U14" s="148"/>
      <c r="V14" s="149">
        <f>COUNT(U16:U3919)</f>
        <v>97</v>
      </c>
      <c r="W14" s="368"/>
      <c r="X14" s="370"/>
      <c r="Y14" s="368"/>
      <c r="Z14" s="368"/>
      <c r="AA14" s="368"/>
      <c r="AB14" s="368"/>
      <c r="AC14" s="368"/>
      <c r="AD14" s="368"/>
    </row>
    <row r="15" spans="1:244" ht="13.8" thickBot="1" x14ac:dyDescent="0.3">
      <c r="A15" s="1" t="s">
        <v>0</v>
      </c>
      <c r="B15" s="53" t="s">
        <v>1</v>
      </c>
      <c r="C15" s="54" t="s">
        <v>3</v>
      </c>
      <c r="D15" s="54" t="s">
        <v>4</v>
      </c>
      <c r="E15" s="54" t="s">
        <v>5</v>
      </c>
      <c r="F15" s="54" t="s">
        <v>6</v>
      </c>
      <c r="G15" s="54" t="s">
        <v>2</v>
      </c>
      <c r="H15" s="131" t="s">
        <v>6</v>
      </c>
      <c r="I15" s="133" t="s">
        <v>32</v>
      </c>
      <c r="J15" s="151" t="s">
        <v>32</v>
      </c>
      <c r="K15" s="134" t="s">
        <v>3</v>
      </c>
      <c r="L15" s="135" t="s">
        <v>4</v>
      </c>
      <c r="M15" s="135" t="s">
        <v>5</v>
      </c>
      <c r="N15" s="135" t="s">
        <v>6</v>
      </c>
      <c r="O15" s="136" t="s">
        <v>2</v>
      </c>
      <c r="P15" s="137" t="s">
        <v>76</v>
      </c>
      <c r="Q15" s="165">
        <v>42496</v>
      </c>
      <c r="R15" s="144" t="s">
        <v>77</v>
      </c>
      <c r="S15" s="166" t="s">
        <v>78</v>
      </c>
      <c r="T15" s="167">
        <v>1</v>
      </c>
      <c r="U15" s="143" t="s">
        <v>1</v>
      </c>
      <c r="V15" s="146" t="s">
        <v>80</v>
      </c>
      <c r="W15" s="368"/>
      <c r="X15" s="371"/>
      <c r="Y15" s="368"/>
      <c r="Z15" s="368"/>
      <c r="AA15" s="368"/>
      <c r="AB15" s="368"/>
      <c r="AC15" s="368"/>
      <c r="AD15" s="368"/>
      <c r="AF15" s="46"/>
    </row>
    <row r="16" spans="1:244" x14ac:dyDescent="0.25">
      <c r="A16">
        <v>1</v>
      </c>
      <c r="B16" s="89">
        <v>42495</v>
      </c>
      <c r="C16" s="48">
        <v>205.55999800000001</v>
      </c>
      <c r="D16" s="48">
        <v>205.979996</v>
      </c>
      <c r="E16" s="48">
        <v>204.470001</v>
      </c>
      <c r="F16" s="48">
        <v>204.970001</v>
      </c>
      <c r="G16" s="49">
        <v>65635100</v>
      </c>
      <c r="H16" s="48">
        <v>204.970001</v>
      </c>
      <c r="I16" s="52">
        <f>H16/F16</f>
        <v>1</v>
      </c>
      <c r="J16" s="52">
        <f ca="1">INDEX(OFFSET($T$15,0,0,$S$13+1,1),MATCH(B16,OFFSET($Q$15,0,0,$S$13+1,1),-1))</f>
        <v>1</v>
      </c>
      <c r="K16" s="48">
        <f>ROUND($I16*C16,2)</f>
        <v>205.56</v>
      </c>
      <c r="L16" s="48">
        <f t="shared" ref="L16:N16" si="0">ROUND($I16*D16,2)</f>
        <v>205.98</v>
      </c>
      <c r="M16" s="48">
        <f t="shared" si="0"/>
        <v>204.47</v>
      </c>
      <c r="N16" s="48">
        <f t="shared" si="0"/>
        <v>204.97</v>
      </c>
      <c r="O16" s="49">
        <f ca="1">G16*J16</f>
        <v>65635100</v>
      </c>
      <c r="P16" s="249"/>
      <c r="Q16" s="89"/>
      <c r="T16" s="52"/>
      <c r="U16" s="89">
        <v>42447</v>
      </c>
      <c r="V16" s="147">
        <v>1.05</v>
      </c>
      <c r="W16" s="48">
        <f ca="1">(INDEX(OFFSET($F$15,1,0,$B$10,1),MATCH(U16,OFFSET($B$15,1,0,$B$10,1),-1)))</f>
        <v>204.38000500000001</v>
      </c>
      <c r="X16" s="183" t="str">
        <f>YEAR(U16)&amp;RIGHT("0"&amp;MONTH(U16),2)</f>
        <v>201603</v>
      </c>
      <c r="Y16" s="184" t="str">
        <f>YEAR(U16)-1&amp;RIGHT("0"&amp;MONTH(U16),2)</f>
        <v>201503</v>
      </c>
      <c r="Z16" s="89">
        <f ca="1">OFFSET(U15,AA16,0,1,1)</f>
        <v>42083</v>
      </c>
      <c r="AA16" s="49">
        <f ca="1">MATCH(Y16,OFFSET($X$15,A16,0,$V$14+1-A16,1),-1)</f>
        <v>5</v>
      </c>
      <c r="AB16" s="49">
        <f ca="1">IF(OR(AND(YEAR(U16)=YEAR(Z16),MONTH(U16)=MONTH(Z16)),MONTH(U16)=MONTH(Z16)),1,0)</f>
        <v>1</v>
      </c>
      <c r="AC16" s="170">
        <f ca="1">(V16+IF(AA16-AB16=0,0,IFERROR(SUM(OFFSET(V16,1,0,AA16-AB16-1,1)),0)))</f>
        <v>4.3250000000000002</v>
      </c>
      <c r="AD16" s="169">
        <f ca="1">AC16/(INDEX(OFFSET($F$15,1,0,$B$10,1),MATCH(U16,OFFSET($B$15,1,0,$B$10,1),-1)))</f>
        <v>2.1161561278951919E-2</v>
      </c>
    </row>
    <row r="17" spans="1:30" x14ac:dyDescent="0.25">
      <c r="A17">
        <v>2</v>
      </c>
      <c r="B17" s="89">
        <v>42494</v>
      </c>
      <c r="C17" s="48">
        <v>204.990005</v>
      </c>
      <c r="D17" s="48">
        <v>205.85000600000001</v>
      </c>
      <c r="E17" s="48">
        <v>204.41999799999999</v>
      </c>
      <c r="F17" s="48">
        <v>205.009995</v>
      </c>
      <c r="G17" s="49">
        <v>88385200</v>
      </c>
      <c r="H17" s="48">
        <v>205.009995</v>
      </c>
      <c r="I17" s="52">
        <f t="shared" ref="I17:I80" si="1">H17/F17</f>
        <v>1</v>
      </c>
      <c r="J17" s="52">
        <f t="shared" ref="J17:J80" ca="1" si="2">INDEX(OFFSET($T$15,0,0,$S$13+1,1),MATCH(B17,OFFSET($Q$15,0,0,$S$13+1,1),-1))</f>
        <v>1</v>
      </c>
      <c r="K17" s="48">
        <f t="shared" ref="K17:K80" si="3">ROUND($I17*C17,2)</f>
        <v>204.99</v>
      </c>
      <c r="L17" s="48">
        <f t="shared" ref="L17:L80" si="4">ROUND($I17*D17,2)</f>
        <v>205.85</v>
      </c>
      <c r="M17" s="48">
        <f t="shared" ref="M17:M80" si="5">ROUND($I17*E17,2)</f>
        <v>204.42</v>
      </c>
      <c r="N17" s="48">
        <f t="shared" ref="N17:N80" si="6">ROUND($I17*F17,2)</f>
        <v>205.01</v>
      </c>
      <c r="O17" s="49">
        <f t="shared" ref="O17:O80" ca="1" si="7">G17*J17</f>
        <v>88385200</v>
      </c>
      <c r="Q17" s="89"/>
      <c r="T17" s="52"/>
      <c r="U17" s="89">
        <v>42356</v>
      </c>
      <c r="V17" s="147">
        <v>1.212</v>
      </c>
      <c r="W17" s="48">
        <f t="shared" ref="W17:W80" ca="1" si="8">(INDEX(OFFSET($F$15,1,0,$B$10,1),MATCH(U17,OFFSET($B$15,1,0,$B$10,1),-1)))</f>
        <v>200.020004</v>
      </c>
      <c r="X17" s="183" t="str">
        <f t="shared" ref="X17:X80" si="9">YEAR(U17)&amp;RIGHT("0"&amp;MONTH(U17),2)</f>
        <v>201512</v>
      </c>
      <c r="Y17" s="184" t="str">
        <f t="shared" ref="Y17:Y80" si="10">YEAR(U17)-1&amp;RIGHT("0"&amp;MONTH(U17),2)</f>
        <v>201412</v>
      </c>
      <c r="Z17" s="89">
        <f t="shared" ref="Z17:Z80" ca="1" si="11">OFFSET(U16,AA17,0,1,1)</f>
        <v>41992</v>
      </c>
      <c r="AA17" s="49">
        <f t="shared" ref="AA17:AA80" ca="1" si="12">MATCH(Y17,OFFSET($X$15,A17,0,$V$14+1-A17,1),-1)</f>
        <v>5</v>
      </c>
      <c r="AB17" s="49">
        <f t="shared" ref="AB17:AB80" ca="1" si="13">IF(OR(AND(YEAR(U17)=YEAR(Z17),MONTH(U17)=MONTH(Z17)),MONTH(U17)=MONTH(Z17)),1,0)</f>
        <v>1</v>
      </c>
      <c r="AC17" s="170">
        <f t="shared" ref="AC17:AC80" ca="1" si="14">(V17+IF(AA17-AB17=0,0,IFERROR(SUM(OFFSET(V17,1,0,AA17-AB17-1,1)),0)))</f>
        <v>4.2059999999999995</v>
      </c>
      <c r="AD17" s="169">
        <f t="shared" ref="AD17:AD80" ca="1" si="15">AC17/(INDEX(OFFSET($F$15,1,0,$B$10,1),MATCH(U17,OFFSET($B$15,1,0,$B$10,1),-1)))</f>
        <v>2.1027896789763086E-2</v>
      </c>
    </row>
    <row r="18" spans="1:30" x14ac:dyDescent="0.25">
      <c r="A18">
        <v>3</v>
      </c>
      <c r="B18" s="89">
        <v>42493</v>
      </c>
      <c r="C18" s="48">
        <v>206.520004</v>
      </c>
      <c r="D18" s="48">
        <v>206.800003</v>
      </c>
      <c r="E18" s="48">
        <v>205.279999</v>
      </c>
      <c r="F18" s="48">
        <v>206.16000399999999</v>
      </c>
      <c r="G18" s="49">
        <v>101267500</v>
      </c>
      <c r="H18" s="48">
        <v>206.16000399999999</v>
      </c>
      <c r="I18" s="52">
        <f t="shared" si="1"/>
        <v>1</v>
      </c>
      <c r="J18" s="52">
        <f t="shared" ca="1" si="2"/>
        <v>1</v>
      </c>
      <c r="K18" s="48">
        <f t="shared" si="3"/>
        <v>206.52</v>
      </c>
      <c r="L18" s="48">
        <f t="shared" si="4"/>
        <v>206.8</v>
      </c>
      <c r="M18" s="48">
        <f t="shared" si="5"/>
        <v>205.28</v>
      </c>
      <c r="N18" s="48">
        <f t="shared" si="6"/>
        <v>206.16</v>
      </c>
      <c r="O18" s="49">
        <f t="shared" ca="1" si="7"/>
        <v>101267500</v>
      </c>
      <c r="Q18" s="89"/>
      <c r="T18" s="52"/>
      <c r="U18" s="89">
        <v>42265</v>
      </c>
      <c r="V18" s="147">
        <v>1.0329999999999999</v>
      </c>
      <c r="W18" s="48">
        <f t="shared" ca="1" si="8"/>
        <v>195.449997</v>
      </c>
      <c r="X18" s="183" t="str">
        <f t="shared" si="9"/>
        <v>201509</v>
      </c>
      <c r="Y18" s="184" t="str">
        <f t="shared" si="10"/>
        <v>201409</v>
      </c>
      <c r="Z18" s="89">
        <f t="shared" ca="1" si="11"/>
        <v>41901</v>
      </c>
      <c r="AA18" s="49">
        <f t="shared" ca="1" si="12"/>
        <v>5</v>
      </c>
      <c r="AB18" s="49">
        <f t="shared" ca="1" si="13"/>
        <v>1</v>
      </c>
      <c r="AC18" s="170">
        <f t="shared" ca="1" si="14"/>
        <v>4.1289999999999996</v>
      </c>
      <c r="AD18" s="169">
        <f t="shared" ca="1" si="15"/>
        <v>2.1125607896530178E-2</v>
      </c>
    </row>
    <row r="19" spans="1:30" x14ac:dyDescent="0.25">
      <c r="A19">
        <v>4</v>
      </c>
      <c r="B19" s="89">
        <v>42492</v>
      </c>
      <c r="C19" s="48">
        <v>206.91999799999999</v>
      </c>
      <c r="D19" s="48">
        <v>208.179993</v>
      </c>
      <c r="E19" s="48">
        <v>206.41000399999999</v>
      </c>
      <c r="F19" s="48">
        <v>207.970001</v>
      </c>
      <c r="G19" s="49">
        <v>60877500</v>
      </c>
      <c r="H19" s="48">
        <v>207.970001</v>
      </c>
      <c r="I19" s="52">
        <f t="shared" si="1"/>
        <v>1</v>
      </c>
      <c r="J19" s="52">
        <f t="shared" ca="1" si="2"/>
        <v>1</v>
      </c>
      <c r="K19" s="48">
        <f t="shared" si="3"/>
        <v>206.92</v>
      </c>
      <c r="L19" s="48">
        <f t="shared" si="4"/>
        <v>208.18</v>
      </c>
      <c r="M19" s="48">
        <f t="shared" si="5"/>
        <v>206.41</v>
      </c>
      <c r="N19" s="48">
        <f t="shared" si="6"/>
        <v>207.97</v>
      </c>
      <c r="O19" s="49">
        <f t="shared" ca="1" si="7"/>
        <v>60877500</v>
      </c>
      <c r="Q19" s="89"/>
      <c r="T19" s="52"/>
      <c r="U19" s="89">
        <v>42174</v>
      </c>
      <c r="V19" s="147">
        <v>1.03</v>
      </c>
      <c r="W19" s="48">
        <f t="shared" ca="1" si="8"/>
        <v>210.80999800000001</v>
      </c>
      <c r="X19" s="183" t="str">
        <f t="shared" si="9"/>
        <v>201506</v>
      </c>
      <c r="Y19" s="184" t="str">
        <f t="shared" si="10"/>
        <v>201406</v>
      </c>
      <c r="Z19" s="89">
        <f t="shared" ca="1" si="11"/>
        <v>41810</v>
      </c>
      <c r="AA19" s="49">
        <f t="shared" ca="1" si="12"/>
        <v>5</v>
      </c>
      <c r="AB19" s="49">
        <f t="shared" ca="1" si="13"/>
        <v>1</v>
      </c>
      <c r="AC19" s="170">
        <f t="shared" ca="1" si="14"/>
        <v>4.0350000000000001</v>
      </c>
      <c r="AD19" s="169">
        <f t="shared" ca="1" si="15"/>
        <v>1.9140458414121327E-2</v>
      </c>
    </row>
    <row r="20" spans="1:30" x14ac:dyDescent="0.25">
      <c r="A20">
        <v>5</v>
      </c>
      <c r="B20" s="89">
        <v>42489</v>
      </c>
      <c r="C20" s="48">
        <v>206.720001</v>
      </c>
      <c r="D20" s="48">
        <v>207.13000500000001</v>
      </c>
      <c r="E20" s="48">
        <v>205.029999</v>
      </c>
      <c r="F20" s="48">
        <v>206.33000200000001</v>
      </c>
      <c r="G20" s="49">
        <v>133314400</v>
      </c>
      <c r="H20" s="48">
        <v>206.33000200000001</v>
      </c>
      <c r="I20" s="52">
        <f t="shared" si="1"/>
        <v>1</v>
      </c>
      <c r="J20" s="52">
        <f t="shared" ca="1" si="2"/>
        <v>1</v>
      </c>
      <c r="K20" s="48">
        <f t="shared" si="3"/>
        <v>206.72</v>
      </c>
      <c r="L20" s="48">
        <f t="shared" si="4"/>
        <v>207.13</v>
      </c>
      <c r="M20" s="48">
        <f t="shared" si="5"/>
        <v>205.03</v>
      </c>
      <c r="N20" s="48">
        <f t="shared" si="6"/>
        <v>206.33</v>
      </c>
      <c r="O20" s="49">
        <f t="shared" ca="1" si="7"/>
        <v>133314400</v>
      </c>
      <c r="Q20" s="89"/>
      <c r="T20" s="52"/>
      <c r="U20" s="89">
        <v>42083</v>
      </c>
      <c r="V20" s="147">
        <v>0.93100000000000005</v>
      </c>
      <c r="W20" s="48">
        <f t="shared" ca="1" si="8"/>
        <v>210.41000399999999</v>
      </c>
      <c r="X20" s="183" t="str">
        <f t="shared" si="9"/>
        <v>201503</v>
      </c>
      <c r="Y20" s="184" t="str">
        <f t="shared" si="10"/>
        <v>201403</v>
      </c>
      <c r="Z20" s="89">
        <f t="shared" ca="1" si="11"/>
        <v>41719</v>
      </c>
      <c r="AA20" s="49">
        <f t="shared" ca="1" si="12"/>
        <v>5</v>
      </c>
      <c r="AB20" s="49">
        <f t="shared" ca="1" si="13"/>
        <v>1</v>
      </c>
      <c r="AC20" s="170">
        <f t="shared" ca="1" si="14"/>
        <v>3.9420000000000002</v>
      </c>
      <c r="AD20" s="169">
        <f t="shared" ca="1" si="15"/>
        <v>1.8734850649021424E-2</v>
      </c>
    </row>
    <row r="21" spans="1:30" x14ac:dyDescent="0.25">
      <c r="A21">
        <v>6</v>
      </c>
      <c r="B21" s="89">
        <v>42488</v>
      </c>
      <c r="C21" s="48">
        <v>208.46000699999999</v>
      </c>
      <c r="D21" s="48">
        <v>209.759995</v>
      </c>
      <c r="E21" s="48">
        <v>206.96000699999999</v>
      </c>
      <c r="F21" s="48">
        <v>207.449997</v>
      </c>
      <c r="G21" s="49">
        <v>92734800</v>
      </c>
      <c r="H21" s="48">
        <v>207.449997</v>
      </c>
      <c r="I21" s="52">
        <f t="shared" si="1"/>
        <v>1</v>
      </c>
      <c r="J21" s="52">
        <f t="shared" ca="1" si="2"/>
        <v>1</v>
      </c>
      <c r="K21" s="48">
        <f t="shared" si="3"/>
        <v>208.46</v>
      </c>
      <c r="L21" s="48">
        <f t="shared" si="4"/>
        <v>209.76</v>
      </c>
      <c r="M21" s="48">
        <f t="shared" si="5"/>
        <v>206.96</v>
      </c>
      <c r="N21" s="48">
        <f t="shared" si="6"/>
        <v>207.45</v>
      </c>
      <c r="O21" s="49">
        <f t="shared" ca="1" si="7"/>
        <v>92734800</v>
      </c>
      <c r="Q21" s="89"/>
      <c r="T21" s="52"/>
      <c r="U21" s="89">
        <v>41992</v>
      </c>
      <c r="V21" s="147">
        <v>1.135</v>
      </c>
      <c r="W21" s="48">
        <f t="shared" ca="1" si="8"/>
        <v>206.520004</v>
      </c>
      <c r="X21" s="183" t="str">
        <f t="shared" si="9"/>
        <v>201412</v>
      </c>
      <c r="Y21" s="184" t="str">
        <f t="shared" si="10"/>
        <v>201312</v>
      </c>
      <c r="Z21" s="89">
        <f t="shared" ca="1" si="11"/>
        <v>41628</v>
      </c>
      <c r="AA21" s="49">
        <f t="shared" ca="1" si="12"/>
        <v>5</v>
      </c>
      <c r="AB21" s="49">
        <f t="shared" ca="1" si="13"/>
        <v>1</v>
      </c>
      <c r="AC21" s="170">
        <f t="shared" ca="1" si="14"/>
        <v>3.8359999999999994</v>
      </c>
      <c r="AD21" s="169">
        <f t="shared" ca="1" si="15"/>
        <v>1.8574471846320512E-2</v>
      </c>
    </row>
    <row r="22" spans="1:30" x14ac:dyDescent="0.25">
      <c r="A22">
        <v>7</v>
      </c>
      <c r="B22" s="89">
        <v>42487</v>
      </c>
      <c r="C22" s="48">
        <v>208.470001</v>
      </c>
      <c r="D22" s="48">
        <v>209.80999800000001</v>
      </c>
      <c r="E22" s="48">
        <v>208.050003</v>
      </c>
      <c r="F22" s="48">
        <v>209.35000600000001</v>
      </c>
      <c r="G22" s="49">
        <v>72940400</v>
      </c>
      <c r="H22" s="48">
        <v>209.35000600000001</v>
      </c>
      <c r="I22" s="52">
        <f t="shared" si="1"/>
        <v>1</v>
      </c>
      <c r="J22" s="52">
        <f t="shared" ca="1" si="2"/>
        <v>1</v>
      </c>
      <c r="K22" s="48">
        <f t="shared" si="3"/>
        <v>208.47</v>
      </c>
      <c r="L22" s="48">
        <f t="shared" si="4"/>
        <v>209.81</v>
      </c>
      <c r="M22" s="48">
        <f t="shared" si="5"/>
        <v>208.05</v>
      </c>
      <c r="N22" s="48">
        <f t="shared" si="6"/>
        <v>209.35</v>
      </c>
      <c r="O22" s="49">
        <f t="shared" ca="1" si="7"/>
        <v>72940400</v>
      </c>
      <c r="Q22" s="89"/>
      <c r="T22" s="52"/>
      <c r="U22" s="89">
        <v>41901</v>
      </c>
      <c r="V22" s="147">
        <v>0.93899999999999995</v>
      </c>
      <c r="W22" s="48">
        <f t="shared" ca="1" si="8"/>
        <v>200.699997</v>
      </c>
      <c r="X22" s="183" t="str">
        <f t="shared" si="9"/>
        <v>201409</v>
      </c>
      <c r="Y22" s="184" t="str">
        <f t="shared" si="10"/>
        <v>201309</v>
      </c>
      <c r="Z22" s="89">
        <f t="shared" ca="1" si="11"/>
        <v>41537</v>
      </c>
      <c r="AA22" s="49">
        <f t="shared" ca="1" si="12"/>
        <v>5</v>
      </c>
      <c r="AB22" s="49">
        <f t="shared" ca="1" si="13"/>
        <v>1</v>
      </c>
      <c r="AC22" s="170">
        <f t="shared" ca="1" si="14"/>
        <v>3.681</v>
      </c>
      <c r="AD22" s="169">
        <f t="shared" ca="1" si="15"/>
        <v>1.8340807449040472E-2</v>
      </c>
    </row>
    <row r="23" spans="1:30" x14ac:dyDescent="0.25">
      <c r="A23">
        <v>8</v>
      </c>
      <c r="B23" s="89">
        <v>42486</v>
      </c>
      <c r="C23" s="48">
        <v>209.03999300000001</v>
      </c>
      <c r="D23" s="48">
        <v>209.520004</v>
      </c>
      <c r="E23" s="48">
        <v>208.36000100000001</v>
      </c>
      <c r="F23" s="48">
        <v>208.91999799999999</v>
      </c>
      <c r="G23" s="49">
        <v>72386200</v>
      </c>
      <c r="H23" s="48">
        <v>208.91999799999999</v>
      </c>
      <c r="I23" s="52">
        <f t="shared" si="1"/>
        <v>1</v>
      </c>
      <c r="J23" s="52">
        <f t="shared" ca="1" si="2"/>
        <v>1</v>
      </c>
      <c r="K23" s="48">
        <f t="shared" si="3"/>
        <v>209.04</v>
      </c>
      <c r="L23" s="48">
        <f t="shared" si="4"/>
        <v>209.52</v>
      </c>
      <c r="M23" s="48">
        <f t="shared" si="5"/>
        <v>208.36</v>
      </c>
      <c r="N23" s="48">
        <f t="shared" si="6"/>
        <v>208.92</v>
      </c>
      <c r="O23" s="49">
        <f t="shared" ca="1" si="7"/>
        <v>72386200</v>
      </c>
      <c r="Q23" s="89"/>
      <c r="T23" s="52"/>
      <c r="U23" s="89">
        <v>41810</v>
      </c>
      <c r="V23" s="147">
        <v>0.93700000000000006</v>
      </c>
      <c r="W23" s="48">
        <f t="shared" ca="1" si="8"/>
        <v>195.94000199999999</v>
      </c>
      <c r="X23" s="183" t="str">
        <f t="shared" si="9"/>
        <v>201406</v>
      </c>
      <c r="Y23" s="184" t="str">
        <f t="shared" si="10"/>
        <v>201306</v>
      </c>
      <c r="Z23" s="89">
        <f t="shared" ca="1" si="11"/>
        <v>41446</v>
      </c>
      <c r="AA23" s="49">
        <f t="shared" ca="1" si="12"/>
        <v>5</v>
      </c>
      <c r="AB23" s="49">
        <f t="shared" ca="1" si="13"/>
        <v>1</v>
      </c>
      <c r="AC23" s="170">
        <f t="shared" ca="1" si="14"/>
        <v>3.58</v>
      </c>
      <c r="AD23" s="169">
        <f t="shared" ca="1" si="15"/>
        <v>1.8270899068379105E-2</v>
      </c>
    </row>
    <row r="24" spans="1:30" x14ac:dyDescent="0.25">
      <c r="A24">
        <v>9</v>
      </c>
      <c r="B24" s="89">
        <v>42485</v>
      </c>
      <c r="C24" s="48">
        <v>208.259995</v>
      </c>
      <c r="D24" s="48">
        <v>208.66000399999999</v>
      </c>
      <c r="E24" s="48">
        <v>207.53999300000001</v>
      </c>
      <c r="F24" s="48">
        <v>208.61000100000001</v>
      </c>
      <c r="G24" s="49">
        <v>61251800</v>
      </c>
      <c r="H24" s="48">
        <v>208.61000100000001</v>
      </c>
      <c r="I24" s="52">
        <f t="shared" si="1"/>
        <v>1</v>
      </c>
      <c r="J24" s="52">
        <f t="shared" ca="1" si="2"/>
        <v>1</v>
      </c>
      <c r="K24" s="48">
        <f t="shared" si="3"/>
        <v>208.26</v>
      </c>
      <c r="L24" s="48">
        <f t="shared" si="4"/>
        <v>208.66</v>
      </c>
      <c r="M24" s="48">
        <f t="shared" si="5"/>
        <v>207.54</v>
      </c>
      <c r="N24" s="48">
        <f t="shared" si="6"/>
        <v>208.61</v>
      </c>
      <c r="O24" s="49">
        <f t="shared" ca="1" si="7"/>
        <v>61251800</v>
      </c>
      <c r="Q24" s="89"/>
      <c r="T24" s="52"/>
      <c r="U24" s="89">
        <v>41719</v>
      </c>
      <c r="V24" s="147">
        <v>0.82499999999999996</v>
      </c>
      <c r="W24" s="48">
        <f t="shared" ca="1" si="8"/>
        <v>186.199997</v>
      </c>
      <c r="X24" s="183" t="str">
        <f t="shared" si="9"/>
        <v>201403</v>
      </c>
      <c r="Y24" s="184" t="str">
        <f t="shared" si="10"/>
        <v>201303</v>
      </c>
      <c r="Z24" s="89">
        <f t="shared" ca="1" si="11"/>
        <v>41348</v>
      </c>
      <c r="AA24" s="49">
        <f t="shared" ca="1" si="12"/>
        <v>5</v>
      </c>
      <c r="AB24" s="49">
        <f t="shared" ca="1" si="13"/>
        <v>1</v>
      </c>
      <c r="AC24" s="170">
        <f t="shared" ca="1" si="14"/>
        <v>3.4820000000000002</v>
      </c>
      <c r="AD24" s="169">
        <f t="shared" ca="1" si="15"/>
        <v>1.8700322535450956E-2</v>
      </c>
    </row>
    <row r="25" spans="1:30" x14ac:dyDescent="0.25">
      <c r="A25">
        <v>10</v>
      </c>
      <c r="B25" s="89">
        <v>42482</v>
      </c>
      <c r="C25" s="48">
        <v>208.550003</v>
      </c>
      <c r="D25" s="48">
        <v>209.28999300000001</v>
      </c>
      <c r="E25" s="48">
        <v>207.91000399999999</v>
      </c>
      <c r="F25" s="48">
        <v>208.970001</v>
      </c>
      <c r="G25" s="49">
        <v>90936000</v>
      </c>
      <c r="H25" s="48">
        <v>208.970001</v>
      </c>
      <c r="I25" s="52">
        <f t="shared" si="1"/>
        <v>1</v>
      </c>
      <c r="J25" s="52">
        <f t="shared" ca="1" si="2"/>
        <v>1</v>
      </c>
      <c r="K25" s="48">
        <f t="shared" si="3"/>
        <v>208.55</v>
      </c>
      <c r="L25" s="48">
        <f t="shared" si="4"/>
        <v>209.29</v>
      </c>
      <c r="M25" s="48">
        <f t="shared" si="5"/>
        <v>207.91</v>
      </c>
      <c r="N25" s="48">
        <f t="shared" si="6"/>
        <v>208.97</v>
      </c>
      <c r="O25" s="49">
        <f t="shared" ca="1" si="7"/>
        <v>90936000</v>
      </c>
      <c r="Q25" s="89"/>
      <c r="T25" s="52"/>
      <c r="U25" s="89">
        <v>41628</v>
      </c>
      <c r="V25" s="147">
        <v>0.98</v>
      </c>
      <c r="W25" s="48">
        <f t="shared" ca="1" si="8"/>
        <v>181.55999800000001</v>
      </c>
      <c r="X25" s="183" t="str">
        <f t="shared" si="9"/>
        <v>201312</v>
      </c>
      <c r="Y25" s="184" t="str">
        <f t="shared" si="10"/>
        <v>201212</v>
      </c>
      <c r="Z25" s="89">
        <f t="shared" ca="1" si="11"/>
        <v>41264</v>
      </c>
      <c r="AA25" s="49">
        <f t="shared" ca="1" si="12"/>
        <v>5</v>
      </c>
      <c r="AB25" s="49">
        <f t="shared" ca="1" si="13"/>
        <v>1</v>
      </c>
      <c r="AC25" s="170">
        <f t="shared" ca="1" si="14"/>
        <v>3.351</v>
      </c>
      <c r="AD25" s="169">
        <f t="shared" ca="1" si="15"/>
        <v>1.8456708729419572E-2</v>
      </c>
    </row>
    <row r="26" spans="1:30" x14ac:dyDescent="0.25">
      <c r="A26">
        <v>11</v>
      </c>
      <c r="B26" s="89">
        <v>42481</v>
      </c>
      <c r="C26" s="48">
        <v>210.11999499999999</v>
      </c>
      <c r="D26" s="48">
        <v>210.25</v>
      </c>
      <c r="E26" s="48">
        <v>208.64999399999999</v>
      </c>
      <c r="F26" s="48">
        <v>208.970001</v>
      </c>
      <c r="G26" s="49">
        <v>78195500</v>
      </c>
      <c r="H26" s="48">
        <v>208.970001</v>
      </c>
      <c r="I26" s="52">
        <f t="shared" si="1"/>
        <v>1</v>
      </c>
      <c r="J26" s="52">
        <f t="shared" ca="1" si="2"/>
        <v>1</v>
      </c>
      <c r="K26" s="48">
        <f t="shared" si="3"/>
        <v>210.12</v>
      </c>
      <c r="L26" s="48">
        <f t="shared" si="4"/>
        <v>210.25</v>
      </c>
      <c r="M26" s="48">
        <f t="shared" si="5"/>
        <v>208.65</v>
      </c>
      <c r="N26" s="48">
        <f t="shared" si="6"/>
        <v>208.97</v>
      </c>
      <c r="O26" s="49">
        <f t="shared" ca="1" si="7"/>
        <v>78195500</v>
      </c>
      <c r="Q26" s="89"/>
      <c r="T26" s="52"/>
      <c r="U26" s="89">
        <v>41537</v>
      </c>
      <c r="V26" s="147">
        <v>0.83799999999999997</v>
      </c>
      <c r="W26" s="48">
        <f t="shared" ca="1" si="8"/>
        <v>170.720001</v>
      </c>
      <c r="X26" s="183" t="str">
        <f t="shared" si="9"/>
        <v>201309</v>
      </c>
      <c r="Y26" s="184" t="str">
        <f t="shared" si="10"/>
        <v>201209</v>
      </c>
      <c r="Z26" s="89">
        <f t="shared" ca="1" si="11"/>
        <v>41173</v>
      </c>
      <c r="AA26" s="49">
        <f t="shared" ca="1" si="12"/>
        <v>5</v>
      </c>
      <c r="AB26" s="49">
        <f t="shared" ca="1" si="13"/>
        <v>1</v>
      </c>
      <c r="AC26" s="170">
        <f t="shared" ca="1" si="14"/>
        <v>3.3929999999999998</v>
      </c>
      <c r="AD26" s="169">
        <f t="shared" ca="1" si="15"/>
        <v>1.9874648430912321E-2</v>
      </c>
    </row>
    <row r="27" spans="1:30" x14ac:dyDescent="0.25">
      <c r="A27">
        <v>12</v>
      </c>
      <c r="B27" s="89">
        <v>42480</v>
      </c>
      <c r="C27" s="48">
        <v>209.949997</v>
      </c>
      <c r="D27" s="48">
        <v>210.91999799999999</v>
      </c>
      <c r="E27" s="48">
        <v>209.38999899999999</v>
      </c>
      <c r="F27" s="48">
        <v>210.10000600000001</v>
      </c>
      <c r="G27" s="49">
        <v>74193000</v>
      </c>
      <c r="H27" s="48">
        <v>210.10000600000001</v>
      </c>
      <c r="I27" s="52">
        <f t="shared" si="1"/>
        <v>1</v>
      </c>
      <c r="J27" s="52">
        <f t="shared" ca="1" si="2"/>
        <v>1</v>
      </c>
      <c r="K27" s="48">
        <f t="shared" si="3"/>
        <v>209.95</v>
      </c>
      <c r="L27" s="48">
        <f t="shared" si="4"/>
        <v>210.92</v>
      </c>
      <c r="M27" s="48">
        <f t="shared" si="5"/>
        <v>209.39</v>
      </c>
      <c r="N27" s="48">
        <f t="shared" si="6"/>
        <v>210.1</v>
      </c>
      <c r="O27" s="49">
        <f t="shared" ca="1" si="7"/>
        <v>74193000</v>
      </c>
      <c r="Q27" s="89"/>
      <c r="T27" s="52"/>
      <c r="U27" s="89">
        <v>41446</v>
      </c>
      <c r="V27" s="147">
        <v>0.83899999999999997</v>
      </c>
      <c r="W27" s="48">
        <f t="shared" ca="1" si="8"/>
        <v>159.070007</v>
      </c>
      <c r="X27" s="183" t="str">
        <f t="shared" si="9"/>
        <v>201306</v>
      </c>
      <c r="Y27" s="184" t="str">
        <f t="shared" si="10"/>
        <v>201206</v>
      </c>
      <c r="Z27" s="89">
        <f t="shared" ca="1" si="11"/>
        <v>41075</v>
      </c>
      <c r="AA27" s="49">
        <f t="shared" ca="1" si="12"/>
        <v>5</v>
      </c>
      <c r="AB27" s="49">
        <f t="shared" ca="1" si="13"/>
        <v>1</v>
      </c>
      <c r="AC27" s="170">
        <f t="shared" ca="1" si="14"/>
        <v>3.3340000000000001</v>
      </c>
      <c r="AD27" s="169">
        <f t="shared" ca="1" si="15"/>
        <v>2.0959325160525077E-2</v>
      </c>
    </row>
    <row r="28" spans="1:30" x14ac:dyDescent="0.25">
      <c r="A28">
        <v>13</v>
      </c>
      <c r="B28" s="89">
        <v>42479</v>
      </c>
      <c r="C28" s="48">
        <v>209.740005</v>
      </c>
      <c r="D28" s="48">
        <v>210.199997</v>
      </c>
      <c r="E28" s="48">
        <v>208.94000199999999</v>
      </c>
      <c r="F28" s="48">
        <v>209.89999399999999</v>
      </c>
      <c r="G28" s="49">
        <v>85426300</v>
      </c>
      <c r="H28" s="48">
        <v>209.89999399999999</v>
      </c>
      <c r="I28" s="52">
        <f t="shared" si="1"/>
        <v>1</v>
      </c>
      <c r="J28" s="52">
        <f t="shared" ca="1" si="2"/>
        <v>1</v>
      </c>
      <c r="K28" s="48">
        <f t="shared" si="3"/>
        <v>209.74</v>
      </c>
      <c r="L28" s="48">
        <f t="shared" si="4"/>
        <v>210.2</v>
      </c>
      <c r="M28" s="48">
        <f t="shared" si="5"/>
        <v>208.94</v>
      </c>
      <c r="N28" s="48">
        <f t="shared" si="6"/>
        <v>209.9</v>
      </c>
      <c r="O28" s="49">
        <f t="shared" ca="1" si="7"/>
        <v>85426300</v>
      </c>
      <c r="Q28" s="89"/>
      <c r="T28" s="52"/>
      <c r="U28" s="89">
        <v>41348</v>
      </c>
      <c r="V28" s="147">
        <v>0.69399999999999995</v>
      </c>
      <c r="W28" s="48">
        <f t="shared" ca="1" si="8"/>
        <v>155.83000200000001</v>
      </c>
      <c r="X28" s="183" t="str">
        <f t="shared" si="9"/>
        <v>201303</v>
      </c>
      <c r="Y28" s="184" t="str">
        <f t="shared" si="10"/>
        <v>201203</v>
      </c>
      <c r="Z28" s="89">
        <f t="shared" ca="1" si="11"/>
        <v>40984</v>
      </c>
      <c r="AA28" s="49">
        <f t="shared" ca="1" si="12"/>
        <v>5</v>
      </c>
      <c r="AB28" s="49">
        <f t="shared" ca="1" si="13"/>
        <v>1</v>
      </c>
      <c r="AC28" s="170">
        <f t="shared" ca="1" si="14"/>
        <v>3.1829999999999998</v>
      </c>
      <c r="AD28" s="169">
        <f t="shared" ca="1" si="15"/>
        <v>2.0426105109079058E-2</v>
      </c>
    </row>
    <row r="29" spans="1:30" x14ac:dyDescent="0.25">
      <c r="A29">
        <v>14</v>
      </c>
      <c r="B29" s="89">
        <v>42478</v>
      </c>
      <c r="C29" s="48">
        <v>207.779999</v>
      </c>
      <c r="D29" s="48">
        <v>209.279999</v>
      </c>
      <c r="E29" s="48">
        <v>207</v>
      </c>
      <c r="F29" s="48">
        <v>209.240005</v>
      </c>
      <c r="G29" s="49">
        <v>75277700</v>
      </c>
      <c r="H29" s="48">
        <v>209.240005</v>
      </c>
      <c r="I29" s="52">
        <f t="shared" si="1"/>
        <v>1</v>
      </c>
      <c r="J29" s="52">
        <f t="shared" ca="1" si="2"/>
        <v>1</v>
      </c>
      <c r="K29" s="48">
        <f t="shared" si="3"/>
        <v>207.78</v>
      </c>
      <c r="L29" s="48">
        <f t="shared" si="4"/>
        <v>209.28</v>
      </c>
      <c r="M29" s="48">
        <f t="shared" si="5"/>
        <v>207</v>
      </c>
      <c r="N29" s="48">
        <f t="shared" si="6"/>
        <v>209.24</v>
      </c>
      <c r="O29" s="49">
        <f t="shared" ca="1" si="7"/>
        <v>75277700</v>
      </c>
      <c r="Q29" s="89"/>
      <c r="T29" s="52"/>
      <c r="U29" s="89">
        <v>41264</v>
      </c>
      <c r="V29" s="147">
        <v>1.022</v>
      </c>
      <c r="W29" s="48">
        <f t="shared" ca="1" si="8"/>
        <v>142.78999300000001</v>
      </c>
      <c r="X29" s="183" t="str">
        <f t="shared" si="9"/>
        <v>201212</v>
      </c>
      <c r="Y29" s="184" t="str">
        <f t="shared" si="10"/>
        <v>201112</v>
      </c>
      <c r="Z29" s="89">
        <f t="shared" ca="1" si="11"/>
        <v>40893</v>
      </c>
      <c r="AA29" s="49">
        <f t="shared" ca="1" si="12"/>
        <v>5</v>
      </c>
      <c r="AB29" s="49">
        <f t="shared" ca="1" si="13"/>
        <v>1</v>
      </c>
      <c r="AC29" s="170">
        <f t="shared" ca="1" si="14"/>
        <v>3.1029999999999998</v>
      </c>
      <c r="AD29" s="169">
        <f t="shared" ca="1" si="15"/>
        <v>2.1731214735755323E-2</v>
      </c>
    </row>
    <row r="30" spans="1:30" x14ac:dyDescent="0.25">
      <c r="A30">
        <v>15</v>
      </c>
      <c r="B30" s="89">
        <v>42475</v>
      </c>
      <c r="C30" s="48">
        <v>208.009995</v>
      </c>
      <c r="D30" s="48">
        <v>208.16999799999999</v>
      </c>
      <c r="E30" s="48">
        <v>207.39999399999999</v>
      </c>
      <c r="F30" s="48">
        <v>207.779999</v>
      </c>
      <c r="G30" s="49">
        <v>73521600</v>
      </c>
      <c r="H30" s="48">
        <v>207.779999</v>
      </c>
      <c r="I30" s="52">
        <f t="shared" si="1"/>
        <v>1</v>
      </c>
      <c r="J30" s="52">
        <f t="shared" ca="1" si="2"/>
        <v>1</v>
      </c>
      <c r="K30" s="48">
        <f t="shared" si="3"/>
        <v>208.01</v>
      </c>
      <c r="L30" s="48">
        <f t="shared" si="4"/>
        <v>208.17</v>
      </c>
      <c r="M30" s="48">
        <f t="shared" si="5"/>
        <v>207.4</v>
      </c>
      <c r="N30" s="48">
        <f t="shared" si="6"/>
        <v>207.78</v>
      </c>
      <c r="O30" s="49">
        <f t="shared" ca="1" si="7"/>
        <v>73521600</v>
      </c>
      <c r="Q30" s="89"/>
      <c r="T30" s="52"/>
      <c r="U30" s="89">
        <v>41173</v>
      </c>
      <c r="V30" s="147">
        <v>0.77900000000000003</v>
      </c>
      <c r="W30" s="48">
        <f t="shared" ca="1" si="8"/>
        <v>145.86999499999999</v>
      </c>
      <c r="X30" s="183" t="str">
        <f t="shared" si="9"/>
        <v>201209</v>
      </c>
      <c r="Y30" s="184" t="str">
        <f t="shared" si="10"/>
        <v>201109</v>
      </c>
      <c r="Z30" s="89">
        <f t="shared" ca="1" si="11"/>
        <v>40802</v>
      </c>
      <c r="AA30" s="49">
        <f t="shared" ca="1" si="12"/>
        <v>5</v>
      </c>
      <c r="AB30" s="49">
        <f t="shared" ca="1" si="13"/>
        <v>1</v>
      </c>
      <c r="AC30" s="170">
        <f t="shared" ca="1" si="14"/>
        <v>2.851</v>
      </c>
      <c r="AD30" s="169">
        <f t="shared" ca="1" si="15"/>
        <v>1.9544800834469078E-2</v>
      </c>
    </row>
    <row r="31" spans="1:30" x14ac:dyDescent="0.25">
      <c r="A31">
        <v>16</v>
      </c>
      <c r="B31" s="89">
        <v>42474</v>
      </c>
      <c r="C31" s="48">
        <v>208.070007</v>
      </c>
      <c r="D31" s="48">
        <v>208.60000600000001</v>
      </c>
      <c r="E31" s="48">
        <v>207.60000600000001</v>
      </c>
      <c r="F31" s="48">
        <v>208.009995</v>
      </c>
      <c r="G31" s="49">
        <v>60422700</v>
      </c>
      <c r="H31" s="48">
        <v>208.009995</v>
      </c>
      <c r="I31" s="52">
        <f t="shared" si="1"/>
        <v>1</v>
      </c>
      <c r="J31" s="52">
        <f t="shared" ca="1" si="2"/>
        <v>1</v>
      </c>
      <c r="K31" s="48">
        <f t="shared" si="3"/>
        <v>208.07</v>
      </c>
      <c r="L31" s="48">
        <f t="shared" si="4"/>
        <v>208.6</v>
      </c>
      <c r="M31" s="48">
        <f t="shared" si="5"/>
        <v>207.6</v>
      </c>
      <c r="N31" s="48">
        <f t="shared" si="6"/>
        <v>208.01</v>
      </c>
      <c r="O31" s="49">
        <f t="shared" ca="1" si="7"/>
        <v>60422700</v>
      </c>
      <c r="Q31" s="89"/>
      <c r="T31" s="52"/>
      <c r="U31" s="89">
        <v>41075</v>
      </c>
      <c r="V31" s="147">
        <v>0.68799999999999994</v>
      </c>
      <c r="W31" s="48">
        <f t="shared" ca="1" si="8"/>
        <v>134.13999899999999</v>
      </c>
      <c r="X31" s="183" t="str">
        <f t="shared" si="9"/>
        <v>201206</v>
      </c>
      <c r="Y31" s="184" t="str">
        <f t="shared" si="10"/>
        <v>201106</v>
      </c>
      <c r="Z31" s="89">
        <f t="shared" ca="1" si="11"/>
        <v>40711</v>
      </c>
      <c r="AA31" s="49">
        <f t="shared" ca="1" si="12"/>
        <v>5</v>
      </c>
      <c r="AB31" s="49">
        <f t="shared" ca="1" si="13"/>
        <v>1</v>
      </c>
      <c r="AC31" s="170">
        <f t="shared" ca="1" si="14"/>
        <v>2.6970000000000001</v>
      </c>
      <c r="AD31" s="169">
        <f t="shared" ca="1" si="15"/>
        <v>2.0105859699611303E-2</v>
      </c>
    </row>
    <row r="32" spans="1:30" x14ac:dyDescent="0.25">
      <c r="A32">
        <v>17</v>
      </c>
      <c r="B32" s="89">
        <v>42473</v>
      </c>
      <c r="C32" s="48">
        <v>207</v>
      </c>
      <c r="D32" s="48">
        <v>208.10000600000001</v>
      </c>
      <c r="E32" s="48">
        <v>206.83999600000001</v>
      </c>
      <c r="F32" s="48">
        <v>208</v>
      </c>
      <c r="G32" s="49">
        <v>92452500</v>
      </c>
      <c r="H32" s="48">
        <v>208</v>
      </c>
      <c r="I32" s="52">
        <f t="shared" si="1"/>
        <v>1</v>
      </c>
      <c r="J32" s="52">
        <f t="shared" ca="1" si="2"/>
        <v>1</v>
      </c>
      <c r="K32" s="48">
        <f t="shared" si="3"/>
        <v>207</v>
      </c>
      <c r="L32" s="48">
        <f t="shared" si="4"/>
        <v>208.1</v>
      </c>
      <c r="M32" s="48">
        <f t="shared" si="5"/>
        <v>206.84</v>
      </c>
      <c r="N32" s="48">
        <f t="shared" si="6"/>
        <v>208</v>
      </c>
      <c r="O32" s="49">
        <f t="shared" ca="1" si="7"/>
        <v>92452500</v>
      </c>
      <c r="T32" s="52"/>
      <c r="U32" s="89">
        <v>40984</v>
      </c>
      <c r="V32" s="147">
        <v>0.61399999999999999</v>
      </c>
      <c r="W32" s="48">
        <f t="shared" ca="1" si="8"/>
        <v>140.300003</v>
      </c>
      <c r="X32" s="183" t="str">
        <f t="shared" si="9"/>
        <v>201203</v>
      </c>
      <c r="Y32" s="184" t="str">
        <f t="shared" si="10"/>
        <v>201103</v>
      </c>
      <c r="Z32" s="89">
        <f t="shared" ca="1" si="11"/>
        <v>40620</v>
      </c>
      <c r="AA32" s="49">
        <f t="shared" ca="1" si="12"/>
        <v>5</v>
      </c>
      <c r="AB32" s="49">
        <f t="shared" ca="1" si="13"/>
        <v>1</v>
      </c>
      <c r="AC32" s="170">
        <f t="shared" ca="1" si="14"/>
        <v>2.637</v>
      </c>
      <c r="AD32" s="169">
        <f t="shared" ca="1" si="15"/>
        <v>1.8795437944502395E-2</v>
      </c>
    </row>
    <row r="33" spans="1:30" x14ac:dyDescent="0.25">
      <c r="A33">
        <v>18</v>
      </c>
      <c r="B33" s="89">
        <v>42472</v>
      </c>
      <c r="C33" s="48">
        <v>204.220001</v>
      </c>
      <c r="D33" s="48">
        <v>206.25</v>
      </c>
      <c r="E33" s="48">
        <v>203.699997</v>
      </c>
      <c r="F33" s="48">
        <v>205.91999799999999</v>
      </c>
      <c r="G33" s="49">
        <v>110162100</v>
      </c>
      <c r="H33" s="48">
        <v>205.91999799999999</v>
      </c>
      <c r="I33" s="52">
        <f t="shared" si="1"/>
        <v>1</v>
      </c>
      <c r="J33" s="52">
        <f t="shared" ca="1" si="2"/>
        <v>1</v>
      </c>
      <c r="K33" s="48">
        <f t="shared" si="3"/>
        <v>204.22</v>
      </c>
      <c r="L33" s="48">
        <f t="shared" si="4"/>
        <v>206.25</v>
      </c>
      <c r="M33" s="48">
        <f t="shared" si="5"/>
        <v>203.7</v>
      </c>
      <c r="N33" s="48">
        <f t="shared" si="6"/>
        <v>205.92</v>
      </c>
      <c r="O33" s="49">
        <f t="shared" ca="1" si="7"/>
        <v>110162100</v>
      </c>
      <c r="T33" s="52"/>
      <c r="U33" s="89">
        <v>40893</v>
      </c>
      <c r="V33" s="147">
        <v>0.77</v>
      </c>
      <c r="W33" s="48">
        <f t="shared" ca="1" si="8"/>
        <v>121.589996</v>
      </c>
      <c r="X33" s="183" t="str">
        <f t="shared" si="9"/>
        <v>201112</v>
      </c>
      <c r="Y33" s="184" t="str">
        <f t="shared" si="10"/>
        <v>201012</v>
      </c>
      <c r="Z33" s="89">
        <f t="shared" ca="1" si="11"/>
        <v>40529</v>
      </c>
      <c r="AA33" s="49">
        <f t="shared" ca="1" si="12"/>
        <v>5</v>
      </c>
      <c r="AB33" s="49">
        <f t="shared" ca="1" si="13"/>
        <v>1</v>
      </c>
      <c r="AC33" s="170">
        <f t="shared" ca="1" si="14"/>
        <v>2.5760000000000001</v>
      </c>
      <c r="AD33" s="169">
        <f t="shared" ca="1" si="15"/>
        <v>2.1185953489134091E-2</v>
      </c>
    </row>
    <row r="34" spans="1:30" x14ac:dyDescent="0.25">
      <c r="A34">
        <v>19</v>
      </c>
      <c r="B34" s="89">
        <v>42471</v>
      </c>
      <c r="C34" s="48">
        <v>205.25</v>
      </c>
      <c r="D34" s="48">
        <v>206.070007</v>
      </c>
      <c r="E34" s="48">
        <v>203.91000399999999</v>
      </c>
      <c r="F34" s="48">
        <v>204.020004</v>
      </c>
      <c r="G34" s="49">
        <v>80719200</v>
      </c>
      <c r="H34" s="48">
        <v>204.020004</v>
      </c>
      <c r="I34" s="52">
        <f t="shared" si="1"/>
        <v>1</v>
      </c>
      <c r="J34" s="52">
        <f t="shared" ca="1" si="2"/>
        <v>1</v>
      </c>
      <c r="K34" s="48">
        <f t="shared" si="3"/>
        <v>205.25</v>
      </c>
      <c r="L34" s="48">
        <f t="shared" si="4"/>
        <v>206.07</v>
      </c>
      <c r="M34" s="48">
        <f t="shared" si="5"/>
        <v>203.91</v>
      </c>
      <c r="N34" s="48">
        <f t="shared" si="6"/>
        <v>204.02</v>
      </c>
      <c r="O34" s="49">
        <f t="shared" ca="1" si="7"/>
        <v>80719200</v>
      </c>
      <c r="T34" s="52"/>
      <c r="U34" s="89">
        <v>40802</v>
      </c>
      <c r="V34" s="147">
        <v>0.625</v>
      </c>
      <c r="W34" s="48">
        <f t="shared" ca="1" si="8"/>
        <v>121.519997</v>
      </c>
      <c r="X34" s="183" t="str">
        <f t="shared" si="9"/>
        <v>201109</v>
      </c>
      <c r="Y34" s="184" t="str">
        <f t="shared" si="10"/>
        <v>201009</v>
      </c>
      <c r="Z34" s="89">
        <f t="shared" ca="1" si="11"/>
        <v>40438</v>
      </c>
      <c r="AA34" s="49">
        <f t="shared" ca="1" si="12"/>
        <v>5</v>
      </c>
      <c r="AB34" s="49">
        <f t="shared" ca="1" si="13"/>
        <v>1</v>
      </c>
      <c r="AC34" s="170">
        <f t="shared" ca="1" si="14"/>
        <v>2.4590000000000001</v>
      </c>
      <c r="AD34" s="169">
        <f t="shared" ca="1" si="15"/>
        <v>2.0235352704954395E-2</v>
      </c>
    </row>
    <row r="35" spans="1:30" x14ac:dyDescent="0.25">
      <c r="A35">
        <v>20</v>
      </c>
      <c r="B35" s="89">
        <v>42468</v>
      </c>
      <c r="C35" s="48">
        <v>205.33999600000001</v>
      </c>
      <c r="D35" s="48">
        <v>205.85000600000001</v>
      </c>
      <c r="E35" s="48">
        <v>203.86999499999999</v>
      </c>
      <c r="F35" s="48">
        <v>204.5</v>
      </c>
      <c r="G35" s="49">
        <v>92431200</v>
      </c>
      <c r="H35" s="48">
        <v>204.5</v>
      </c>
      <c r="I35" s="52">
        <f t="shared" si="1"/>
        <v>1</v>
      </c>
      <c r="J35" s="52">
        <f t="shared" ca="1" si="2"/>
        <v>1</v>
      </c>
      <c r="K35" s="48">
        <f t="shared" si="3"/>
        <v>205.34</v>
      </c>
      <c r="L35" s="48">
        <f t="shared" si="4"/>
        <v>205.85</v>
      </c>
      <c r="M35" s="48">
        <f t="shared" si="5"/>
        <v>203.87</v>
      </c>
      <c r="N35" s="48">
        <f t="shared" si="6"/>
        <v>204.5</v>
      </c>
      <c r="O35" s="49">
        <f t="shared" ca="1" si="7"/>
        <v>92431200</v>
      </c>
      <c r="T35" s="52"/>
      <c r="U35" s="89">
        <v>40711</v>
      </c>
      <c r="V35" s="147">
        <v>0.628</v>
      </c>
      <c r="W35" s="48">
        <f t="shared" ca="1" si="8"/>
        <v>127.050003</v>
      </c>
      <c r="X35" s="183" t="str">
        <f t="shared" si="9"/>
        <v>201106</v>
      </c>
      <c r="Y35" s="184" t="str">
        <f t="shared" si="10"/>
        <v>201006</v>
      </c>
      <c r="Z35" s="89">
        <f t="shared" ca="1" si="11"/>
        <v>40347</v>
      </c>
      <c r="AA35" s="49">
        <f t="shared" ca="1" si="12"/>
        <v>5</v>
      </c>
      <c r="AB35" s="49">
        <f t="shared" ca="1" si="13"/>
        <v>1</v>
      </c>
      <c r="AC35" s="170">
        <f t="shared" ca="1" si="14"/>
        <v>2.4359999999999999</v>
      </c>
      <c r="AD35" s="169">
        <f t="shared" ca="1" si="15"/>
        <v>1.9173553266267927E-2</v>
      </c>
    </row>
    <row r="36" spans="1:30" x14ac:dyDescent="0.25">
      <c r="A36">
        <v>21</v>
      </c>
      <c r="B36" s="89">
        <v>42467</v>
      </c>
      <c r="C36" s="48">
        <v>206.41999799999999</v>
      </c>
      <c r="D36" s="48">
        <v>206.41999799999999</v>
      </c>
      <c r="E36" s="48">
        <v>203.08999600000001</v>
      </c>
      <c r="F36" s="48">
        <v>203.949997</v>
      </c>
      <c r="G36" s="49">
        <v>109295100</v>
      </c>
      <c r="H36" s="48">
        <v>203.949997</v>
      </c>
      <c r="I36" s="52">
        <f t="shared" si="1"/>
        <v>1</v>
      </c>
      <c r="J36" s="52">
        <f t="shared" ca="1" si="2"/>
        <v>1</v>
      </c>
      <c r="K36" s="48">
        <f t="shared" si="3"/>
        <v>206.42</v>
      </c>
      <c r="L36" s="48">
        <f t="shared" si="4"/>
        <v>206.42</v>
      </c>
      <c r="M36" s="48">
        <f t="shared" si="5"/>
        <v>203.09</v>
      </c>
      <c r="N36" s="48">
        <f t="shared" si="6"/>
        <v>203.95</v>
      </c>
      <c r="O36" s="49">
        <f t="shared" ca="1" si="7"/>
        <v>109295100</v>
      </c>
      <c r="T36" s="52"/>
      <c r="U36" s="89">
        <v>40620</v>
      </c>
      <c r="V36" s="147">
        <v>0.55300000000000005</v>
      </c>
      <c r="W36" s="48">
        <f t="shared" ca="1" si="8"/>
        <v>127.760002</v>
      </c>
      <c r="X36" s="183" t="str">
        <f t="shared" si="9"/>
        <v>201103</v>
      </c>
      <c r="Y36" s="184" t="str">
        <f t="shared" si="10"/>
        <v>201003</v>
      </c>
      <c r="Z36" s="89">
        <f t="shared" ca="1" si="11"/>
        <v>40256</v>
      </c>
      <c r="AA36" s="49">
        <f t="shared" ca="1" si="12"/>
        <v>5</v>
      </c>
      <c r="AB36" s="49">
        <f t="shared" ca="1" si="13"/>
        <v>1</v>
      </c>
      <c r="AC36" s="170">
        <f t="shared" ca="1" si="14"/>
        <v>2.339</v>
      </c>
      <c r="AD36" s="169">
        <f t="shared" ca="1" si="15"/>
        <v>1.8307764271951091E-2</v>
      </c>
    </row>
    <row r="37" spans="1:30" x14ac:dyDescent="0.25">
      <c r="A37">
        <v>22</v>
      </c>
      <c r="B37" s="89">
        <v>42466</v>
      </c>
      <c r="C37" s="48">
        <v>204.19000199999999</v>
      </c>
      <c r="D37" s="48">
        <v>206.490005</v>
      </c>
      <c r="E37" s="48">
        <v>203.979996</v>
      </c>
      <c r="F37" s="48">
        <v>206.41999799999999</v>
      </c>
      <c r="G37" s="49">
        <v>89889800</v>
      </c>
      <c r="H37" s="48">
        <v>206.41999799999999</v>
      </c>
      <c r="I37" s="52">
        <f t="shared" si="1"/>
        <v>1</v>
      </c>
      <c r="J37" s="52">
        <f t="shared" ca="1" si="2"/>
        <v>1</v>
      </c>
      <c r="K37" s="48">
        <f t="shared" si="3"/>
        <v>204.19</v>
      </c>
      <c r="L37" s="48">
        <f t="shared" si="4"/>
        <v>206.49</v>
      </c>
      <c r="M37" s="48">
        <f t="shared" si="5"/>
        <v>203.98</v>
      </c>
      <c r="N37" s="48">
        <f t="shared" si="6"/>
        <v>206.42</v>
      </c>
      <c r="O37" s="49">
        <f t="shared" ca="1" si="7"/>
        <v>89889800</v>
      </c>
      <c r="T37" s="52"/>
      <c r="U37" s="89">
        <v>40529</v>
      </c>
      <c r="V37" s="147">
        <v>0.65300000000000002</v>
      </c>
      <c r="W37" s="48">
        <f t="shared" ca="1" si="8"/>
        <v>124.300003</v>
      </c>
      <c r="X37" s="183" t="str">
        <f t="shared" si="9"/>
        <v>201012</v>
      </c>
      <c r="Y37" s="184" t="str">
        <f t="shared" si="10"/>
        <v>200912</v>
      </c>
      <c r="Z37" s="89">
        <f t="shared" ca="1" si="11"/>
        <v>40165</v>
      </c>
      <c r="AA37" s="49">
        <f t="shared" ca="1" si="12"/>
        <v>5</v>
      </c>
      <c r="AB37" s="49">
        <f t="shared" ca="1" si="13"/>
        <v>1</v>
      </c>
      <c r="AC37" s="170">
        <f t="shared" ca="1" si="14"/>
        <v>2.266</v>
      </c>
      <c r="AD37" s="169">
        <f t="shared" ca="1" si="15"/>
        <v>1.8230088055589184E-2</v>
      </c>
    </row>
    <row r="38" spans="1:30" x14ac:dyDescent="0.25">
      <c r="A38">
        <v>23</v>
      </c>
      <c r="B38" s="89">
        <v>42465</v>
      </c>
      <c r="C38" s="48">
        <v>204.66999799999999</v>
      </c>
      <c r="D38" s="48">
        <v>206.259995</v>
      </c>
      <c r="E38" s="48">
        <v>203.88999899999999</v>
      </c>
      <c r="F38" s="48">
        <v>204.19000199999999</v>
      </c>
      <c r="G38" s="49">
        <v>89387200</v>
      </c>
      <c r="H38" s="48">
        <v>204.19000199999999</v>
      </c>
      <c r="I38" s="52">
        <f t="shared" si="1"/>
        <v>1</v>
      </c>
      <c r="J38" s="52">
        <f t="shared" ca="1" si="2"/>
        <v>1</v>
      </c>
      <c r="K38" s="48">
        <f t="shared" si="3"/>
        <v>204.67</v>
      </c>
      <c r="L38" s="48">
        <f t="shared" si="4"/>
        <v>206.26</v>
      </c>
      <c r="M38" s="48">
        <f t="shared" si="5"/>
        <v>203.89</v>
      </c>
      <c r="N38" s="48">
        <f t="shared" si="6"/>
        <v>204.19</v>
      </c>
      <c r="O38" s="49">
        <f t="shared" ca="1" si="7"/>
        <v>89387200</v>
      </c>
      <c r="T38" s="52"/>
      <c r="U38" s="89">
        <v>40438</v>
      </c>
      <c r="V38" s="147">
        <v>0.60199999999999998</v>
      </c>
      <c r="W38" s="48">
        <f t="shared" ca="1" si="8"/>
        <v>112.489998</v>
      </c>
      <c r="X38" s="183" t="str">
        <f t="shared" si="9"/>
        <v>201009</v>
      </c>
      <c r="Y38" s="184" t="str">
        <f t="shared" si="10"/>
        <v>200909</v>
      </c>
      <c r="Z38" s="89">
        <f t="shared" ca="1" si="11"/>
        <v>40074</v>
      </c>
      <c r="AA38" s="49">
        <f t="shared" ca="1" si="12"/>
        <v>5</v>
      </c>
      <c r="AB38" s="49">
        <f t="shared" ca="1" si="13"/>
        <v>1</v>
      </c>
      <c r="AC38" s="170">
        <f t="shared" ca="1" si="14"/>
        <v>2.2029999999999998</v>
      </c>
      <c r="AD38" s="169">
        <f t="shared" ca="1" si="15"/>
        <v>1.9583963367125316E-2</v>
      </c>
    </row>
    <row r="39" spans="1:30" x14ac:dyDescent="0.25">
      <c r="A39">
        <v>24</v>
      </c>
      <c r="B39" s="89">
        <v>42464</v>
      </c>
      <c r="C39" s="48">
        <v>206.83000200000001</v>
      </c>
      <c r="D39" s="48">
        <v>207.070007</v>
      </c>
      <c r="E39" s="48">
        <v>205.88999899999999</v>
      </c>
      <c r="F39" s="48">
        <v>206.25</v>
      </c>
      <c r="G39" s="49">
        <v>62658900</v>
      </c>
      <c r="H39" s="48">
        <v>206.25</v>
      </c>
      <c r="I39" s="52">
        <f t="shared" si="1"/>
        <v>1</v>
      </c>
      <c r="J39" s="52">
        <f t="shared" ca="1" si="2"/>
        <v>1</v>
      </c>
      <c r="K39" s="48">
        <f t="shared" si="3"/>
        <v>206.83</v>
      </c>
      <c r="L39" s="48">
        <f t="shared" si="4"/>
        <v>207.07</v>
      </c>
      <c r="M39" s="48">
        <f t="shared" si="5"/>
        <v>205.89</v>
      </c>
      <c r="N39" s="48">
        <f t="shared" si="6"/>
        <v>206.25</v>
      </c>
      <c r="O39" s="49">
        <f t="shared" ca="1" si="7"/>
        <v>62658900</v>
      </c>
      <c r="T39" s="52"/>
      <c r="U39" s="89">
        <v>40347</v>
      </c>
      <c r="V39" s="147">
        <v>0.53100000000000003</v>
      </c>
      <c r="W39" s="48">
        <f t="shared" ca="1" si="8"/>
        <v>111.730003</v>
      </c>
      <c r="X39" s="183" t="str">
        <f t="shared" si="9"/>
        <v>201006</v>
      </c>
      <c r="Y39" s="184" t="str">
        <f t="shared" si="10"/>
        <v>200906</v>
      </c>
      <c r="Z39" s="89">
        <f t="shared" ca="1" si="11"/>
        <v>39983</v>
      </c>
      <c r="AA39" s="49">
        <f t="shared" ca="1" si="12"/>
        <v>5</v>
      </c>
      <c r="AB39" s="49">
        <f t="shared" ca="1" si="13"/>
        <v>1</v>
      </c>
      <c r="AC39" s="170">
        <f t="shared" ca="1" si="14"/>
        <v>2.109</v>
      </c>
      <c r="AD39" s="169">
        <f t="shared" ca="1" si="15"/>
        <v>1.8875860944888724E-2</v>
      </c>
    </row>
    <row r="40" spans="1:30" x14ac:dyDescent="0.25">
      <c r="A40">
        <v>25</v>
      </c>
      <c r="B40" s="89">
        <v>42461</v>
      </c>
      <c r="C40" s="48">
        <v>204.35000600000001</v>
      </c>
      <c r="D40" s="48">
        <v>207.13999899999999</v>
      </c>
      <c r="E40" s="48">
        <v>203.979996</v>
      </c>
      <c r="F40" s="48">
        <v>206.91999799999999</v>
      </c>
      <c r="G40" s="49">
        <v>110080400</v>
      </c>
      <c r="H40" s="48">
        <v>206.91999799999999</v>
      </c>
      <c r="I40" s="52">
        <f t="shared" si="1"/>
        <v>1</v>
      </c>
      <c r="J40" s="52">
        <f t="shared" ca="1" si="2"/>
        <v>1</v>
      </c>
      <c r="K40" s="48">
        <f t="shared" si="3"/>
        <v>204.35</v>
      </c>
      <c r="L40" s="48">
        <f t="shared" si="4"/>
        <v>207.14</v>
      </c>
      <c r="M40" s="48">
        <f t="shared" si="5"/>
        <v>203.98</v>
      </c>
      <c r="N40" s="48">
        <f t="shared" si="6"/>
        <v>206.92</v>
      </c>
      <c r="O40" s="49">
        <f t="shared" ca="1" si="7"/>
        <v>110080400</v>
      </c>
      <c r="T40" s="52"/>
      <c r="U40" s="89">
        <v>40256</v>
      </c>
      <c r="V40" s="147">
        <v>0.48</v>
      </c>
      <c r="W40" s="48">
        <f t="shared" ca="1" si="8"/>
        <v>115.970001</v>
      </c>
      <c r="X40" s="183" t="str">
        <f t="shared" si="9"/>
        <v>201003</v>
      </c>
      <c r="Y40" s="184" t="str">
        <f t="shared" si="10"/>
        <v>200903</v>
      </c>
      <c r="Z40" s="89">
        <f t="shared" ca="1" si="11"/>
        <v>39892</v>
      </c>
      <c r="AA40" s="49">
        <f t="shared" ca="1" si="12"/>
        <v>5</v>
      </c>
      <c r="AB40" s="49">
        <f t="shared" ca="1" si="13"/>
        <v>1</v>
      </c>
      <c r="AC40" s="170">
        <f t="shared" ca="1" si="14"/>
        <v>2.0960000000000001</v>
      </c>
      <c r="AD40" s="169">
        <f t="shared" ca="1" si="15"/>
        <v>1.807363957856653E-2</v>
      </c>
    </row>
    <row r="41" spans="1:30" x14ac:dyDescent="0.25">
      <c r="A41">
        <v>26</v>
      </c>
      <c r="B41" s="89">
        <v>42460</v>
      </c>
      <c r="C41" s="48">
        <v>205.91000399999999</v>
      </c>
      <c r="D41" s="48">
        <v>206.41000399999999</v>
      </c>
      <c r="E41" s="48">
        <v>205.33000200000001</v>
      </c>
      <c r="F41" s="48">
        <v>205.520004</v>
      </c>
      <c r="G41" s="49">
        <v>87315600</v>
      </c>
      <c r="H41" s="48">
        <v>205.520004</v>
      </c>
      <c r="I41" s="52">
        <f t="shared" si="1"/>
        <v>1</v>
      </c>
      <c r="J41" s="52">
        <f t="shared" ca="1" si="2"/>
        <v>1</v>
      </c>
      <c r="K41" s="48">
        <f t="shared" si="3"/>
        <v>205.91</v>
      </c>
      <c r="L41" s="48">
        <f t="shared" si="4"/>
        <v>206.41</v>
      </c>
      <c r="M41" s="48">
        <f t="shared" si="5"/>
        <v>205.33</v>
      </c>
      <c r="N41" s="48">
        <f t="shared" si="6"/>
        <v>205.52</v>
      </c>
      <c r="O41" s="49">
        <f t="shared" ca="1" si="7"/>
        <v>87315600</v>
      </c>
      <c r="T41" s="52"/>
      <c r="U41" s="89">
        <v>40165</v>
      </c>
      <c r="V41" s="147">
        <v>0.59</v>
      </c>
      <c r="W41" s="48">
        <f t="shared" ca="1" si="8"/>
        <v>110.209999</v>
      </c>
      <c r="X41" s="183" t="str">
        <f t="shared" si="9"/>
        <v>200912</v>
      </c>
      <c r="Y41" s="184" t="str">
        <f t="shared" si="10"/>
        <v>200812</v>
      </c>
      <c r="Z41" s="89">
        <f t="shared" ca="1" si="11"/>
        <v>39801</v>
      </c>
      <c r="AA41" s="49">
        <f t="shared" ca="1" si="12"/>
        <v>5</v>
      </c>
      <c r="AB41" s="49">
        <f t="shared" ca="1" si="13"/>
        <v>1</v>
      </c>
      <c r="AC41" s="170">
        <f t="shared" ca="1" si="14"/>
        <v>2.177</v>
      </c>
      <c r="AD41" s="169">
        <f t="shared" ca="1" si="15"/>
        <v>1.9753198618575437E-2</v>
      </c>
    </row>
    <row r="42" spans="1:30" x14ac:dyDescent="0.25">
      <c r="A42">
        <v>27</v>
      </c>
      <c r="B42" s="89">
        <v>42459</v>
      </c>
      <c r="C42" s="48">
        <v>206.300003</v>
      </c>
      <c r="D42" s="48">
        <v>206.86999499999999</v>
      </c>
      <c r="E42" s="48">
        <v>205.58999600000001</v>
      </c>
      <c r="F42" s="48">
        <v>206.020004</v>
      </c>
      <c r="G42" s="49">
        <v>82354400</v>
      </c>
      <c r="H42" s="48">
        <v>206.020004</v>
      </c>
      <c r="I42" s="52">
        <f t="shared" si="1"/>
        <v>1</v>
      </c>
      <c r="J42" s="52">
        <f t="shared" ca="1" si="2"/>
        <v>1</v>
      </c>
      <c r="K42" s="48">
        <f t="shared" si="3"/>
        <v>206.3</v>
      </c>
      <c r="L42" s="48">
        <f t="shared" si="4"/>
        <v>206.87</v>
      </c>
      <c r="M42" s="48">
        <f t="shared" si="5"/>
        <v>205.59</v>
      </c>
      <c r="N42" s="48">
        <f t="shared" si="6"/>
        <v>206.02</v>
      </c>
      <c r="O42" s="49">
        <f t="shared" ca="1" si="7"/>
        <v>82354400</v>
      </c>
      <c r="T42" s="52"/>
      <c r="U42" s="89">
        <v>40074</v>
      </c>
      <c r="V42" s="147">
        <v>0.50800000000000001</v>
      </c>
      <c r="W42" s="48">
        <f t="shared" ca="1" si="8"/>
        <v>106.720001</v>
      </c>
      <c r="X42" s="183" t="str">
        <f t="shared" si="9"/>
        <v>200909</v>
      </c>
      <c r="Y42" s="184" t="str">
        <f t="shared" si="10"/>
        <v>200809</v>
      </c>
      <c r="Z42" s="89">
        <f t="shared" ca="1" si="11"/>
        <v>39710</v>
      </c>
      <c r="AA42" s="49">
        <f t="shared" ca="1" si="12"/>
        <v>5</v>
      </c>
      <c r="AB42" s="49">
        <f t="shared" ca="1" si="13"/>
        <v>1</v>
      </c>
      <c r="AC42" s="170">
        <f t="shared" ca="1" si="14"/>
        <v>2.306</v>
      </c>
      <c r="AD42" s="169">
        <f t="shared" ca="1" si="15"/>
        <v>2.1607945824513253E-2</v>
      </c>
    </row>
    <row r="43" spans="1:30" x14ac:dyDescent="0.25">
      <c r="A43">
        <v>28</v>
      </c>
      <c r="B43" s="89">
        <v>42458</v>
      </c>
      <c r="C43" s="48">
        <v>202.759995</v>
      </c>
      <c r="D43" s="48">
        <v>205.25</v>
      </c>
      <c r="E43" s="48">
        <v>202.39999399999999</v>
      </c>
      <c r="F43" s="48">
        <v>205.11999499999999</v>
      </c>
      <c r="G43" s="49">
        <v>90418600</v>
      </c>
      <c r="H43" s="48">
        <v>205.11999499999999</v>
      </c>
      <c r="I43" s="52">
        <f t="shared" si="1"/>
        <v>1</v>
      </c>
      <c r="J43" s="52">
        <f t="shared" ca="1" si="2"/>
        <v>1</v>
      </c>
      <c r="K43" s="48">
        <f t="shared" si="3"/>
        <v>202.76</v>
      </c>
      <c r="L43" s="48">
        <f t="shared" si="4"/>
        <v>205.25</v>
      </c>
      <c r="M43" s="48">
        <f t="shared" si="5"/>
        <v>202.4</v>
      </c>
      <c r="N43" s="48">
        <f t="shared" si="6"/>
        <v>205.12</v>
      </c>
      <c r="O43" s="49">
        <f t="shared" ca="1" si="7"/>
        <v>90418600</v>
      </c>
      <c r="T43" s="52"/>
      <c r="U43" s="89">
        <v>39983</v>
      </c>
      <c r="V43" s="147">
        <v>0.51800000000000002</v>
      </c>
      <c r="W43" s="48">
        <f t="shared" ca="1" si="8"/>
        <v>92.040001000000004</v>
      </c>
      <c r="X43" s="183" t="str">
        <f t="shared" si="9"/>
        <v>200906</v>
      </c>
      <c r="Y43" s="184" t="str">
        <f t="shared" si="10"/>
        <v>200806</v>
      </c>
      <c r="Z43" s="89">
        <f t="shared" ca="1" si="11"/>
        <v>39619</v>
      </c>
      <c r="AA43" s="49">
        <f t="shared" ca="1" si="12"/>
        <v>5</v>
      </c>
      <c r="AB43" s="49">
        <f t="shared" ca="1" si="13"/>
        <v>1</v>
      </c>
      <c r="AC43" s="170">
        <f t="shared" ca="1" si="14"/>
        <v>2.4889999999999999</v>
      </c>
      <c r="AD43" s="169">
        <f t="shared" ca="1" si="15"/>
        <v>2.7042589884369948E-2</v>
      </c>
    </row>
    <row r="44" spans="1:30" x14ac:dyDescent="0.25">
      <c r="A44">
        <v>29</v>
      </c>
      <c r="B44" s="89">
        <v>42457</v>
      </c>
      <c r="C44" s="48">
        <v>203.61000100000001</v>
      </c>
      <c r="D44" s="48">
        <v>203.86000100000001</v>
      </c>
      <c r="E44" s="48">
        <v>202.71000699999999</v>
      </c>
      <c r="F44" s="48">
        <v>203.240005</v>
      </c>
      <c r="G44" s="49">
        <v>62408200</v>
      </c>
      <c r="H44" s="48">
        <v>203.240005</v>
      </c>
      <c r="I44" s="52">
        <f t="shared" si="1"/>
        <v>1</v>
      </c>
      <c r="J44" s="52">
        <f t="shared" ca="1" si="2"/>
        <v>1</v>
      </c>
      <c r="K44" s="48">
        <f t="shared" si="3"/>
        <v>203.61</v>
      </c>
      <c r="L44" s="48">
        <f t="shared" si="4"/>
        <v>203.86</v>
      </c>
      <c r="M44" s="48">
        <f t="shared" si="5"/>
        <v>202.71</v>
      </c>
      <c r="N44" s="48">
        <f t="shared" si="6"/>
        <v>203.24</v>
      </c>
      <c r="O44" s="49">
        <f t="shared" ca="1" si="7"/>
        <v>62408200</v>
      </c>
      <c r="T44" s="52"/>
      <c r="U44" s="89">
        <v>39892</v>
      </c>
      <c r="V44" s="147">
        <v>0.56100000000000005</v>
      </c>
      <c r="W44" s="48">
        <f t="shared" ca="1" si="8"/>
        <v>76.709998999999996</v>
      </c>
      <c r="X44" s="183" t="str">
        <f t="shared" si="9"/>
        <v>200903</v>
      </c>
      <c r="Y44" s="184" t="str">
        <f t="shared" si="10"/>
        <v>200803</v>
      </c>
      <c r="Z44" s="89">
        <f t="shared" ca="1" si="11"/>
        <v>39527</v>
      </c>
      <c r="AA44" s="49">
        <f t="shared" ca="1" si="12"/>
        <v>5</v>
      </c>
      <c r="AB44" s="49">
        <f t="shared" ca="1" si="13"/>
        <v>1</v>
      </c>
      <c r="AC44" s="170">
        <f t="shared" ca="1" si="14"/>
        <v>2.6399999999999997</v>
      </c>
      <c r="AD44" s="169">
        <f t="shared" ca="1" si="15"/>
        <v>3.4415330914031164E-2</v>
      </c>
    </row>
    <row r="45" spans="1:30" x14ac:dyDescent="0.25">
      <c r="A45">
        <v>30</v>
      </c>
      <c r="B45" s="89">
        <v>42453</v>
      </c>
      <c r="C45" s="48">
        <v>202</v>
      </c>
      <c r="D45" s="48">
        <v>203.16000399999999</v>
      </c>
      <c r="E45" s="48">
        <v>201.740005</v>
      </c>
      <c r="F45" s="48">
        <v>203.11999499999999</v>
      </c>
      <c r="G45" s="49">
        <v>84360900</v>
      </c>
      <c r="H45" s="48">
        <v>203.11999499999999</v>
      </c>
      <c r="I45" s="52">
        <f t="shared" si="1"/>
        <v>1</v>
      </c>
      <c r="J45" s="52">
        <f t="shared" ca="1" si="2"/>
        <v>1</v>
      </c>
      <c r="K45" s="48">
        <f t="shared" si="3"/>
        <v>202</v>
      </c>
      <c r="L45" s="48">
        <f t="shared" si="4"/>
        <v>203.16</v>
      </c>
      <c r="M45" s="48">
        <f t="shared" si="5"/>
        <v>201.74</v>
      </c>
      <c r="N45" s="48">
        <f t="shared" si="6"/>
        <v>203.12</v>
      </c>
      <c r="O45" s="49">
        <f t="shared" ca="1" si="7"/>
        <v>84360900</v>
      </c>
      <c r="T45" s="52"/>
      <c r="U45" s="89">
        <v>39801</v>
      </c>
      <c r="V45" s="147">
        <v>0.71899999999999997</v>
      </c>
      <c r="W45" s="48">
        <f t="shared" ca="1" si="8"/>
        <v>88.190002000000007</v>
      </c>
      <c r="X45" s="183" t="str">
        <f t="shared" si="9"/>
        <v>200812</v>
      </c>
      <c r="Y45" s="184" t="str">
        <f t="shared" si="10"/>
        <v>200712</v>
      </c>
      <c r="Z45" s="89">
        <f t="shared" ca="1" si="11"/>
        <v>39437</v>
      </c>
      <c r="AA45" s="49">
        <f t="shared" ca="1" si="12"/>
        <v>5</v>
      </c>
      <c r="AB45" s="49">
        <f t="shared" ca="1" si="13"/>
        <v>1</v>
      </c>
      <c r="AC45" s="170">
        <f t="shared" ca="1" si="14"/>
        <v>2.7209999999999996</v>
      </c>
      <c r="AD45" s="169">
        <f t="shared" ca="1" si="15"/>
        <v>3.0853837603949701E-2</v>
      </c>
    </row>
    <row r="46" spans="1:30" x14ac:dyDescent="0.25">
      <c r="A46">
        <v>31</v>
      </c>
      <c r="B46" s="89">
        <v>42452</v>
      </c>
      <c r="C46" s="48">
        <v>204.11000100000001</v>
      </c>
      <c r="D46" s="48">
        <v>204.33000200000001</v>
      </c>
      <c r="E46" s="48">
        <v>203.009995</v>
      </c>
      <c r="F46" s="48">
        <v>203.21000699999999</v>
      </c>
      <c r="G46" s="49">
        <v>81052500</v>
      </c>
      <c r="H46" s="48">
        <v>203.21000699999999</v>
      </c>
      <c r="I46" s="52">
        <f t="shared" si="1"/>
        <v>1</v>
      </c>
      <c r="J46" s="52">
        <f t="shared" ca="1" si="2"/>
        <v>1</v>
      </c>
      <c r="K46" s="48">
        <f t="shared" si="3"/>
        <v>204.11</v>
      </c>
      <c r="L46" s="48">
        <f t="shared" si="4"/>
        <v>204.33</v>
      </c>
      <c r="M46" s="48">
        <f t="shared" si="5"/>
        <v>203.01</v>
      </c>
      <c r="N46" s="48">
        <f t="shared" si="6"/>
        <v>203.21</v>
      </c>
      <c r="O46" s="49">
        <f t="shared" ca="1" si="7"/>
        <v>81052500</v>
      </c>
      <c r="T46" s="52"/>
      <c r="U46" s="89">
        <v>39710</v>
      </c>
      <c r="V46" s="147">
        <v>0.69099999999999995</v>
      </c>
      <c r="W46" s="48">
        <f t="shared" ca="1" si="8"/>
        <v>124.120003</v>
      </c>
      <c r="X46" s="183" t="str">
        <f t="shared" si="9"/>
        <v>200809</v>
      </c>
      <c r="Y46" s="184" t="str">
        <f t="shared" si="10"/>
        <v>200709</v>
      </c>
      <c r="Z46" s="89">
        <f t="shared" ca="1" si="11"/>
        <v>39346</v>
      </c>
      <c r="AA46" s="49">
        <f t="shared" ca="1" si="12"/>
        <v>5</v>
      </c>
      <c r="AB46" s="49">
        <f t="shared" ca="1" si="13"/>
        <v>1</v>
      </c>
      <c r="AC46" s="170">
        <f t="shared" ca="1" si="14"/>
        <v>2.7769999999999997</v>
      </c>
      <c r="AD46" s="169">
        <f t="shared" ca="1" si="15"/>
        <v>2.2373508966157533E-2</v>
      </c>
    </row>
    <row r="47" spans="1:30" x14ac:dyDescent="0.25">
      <c r="A47">
        <v>32</v>
      </c>
      <c r="B47" s="89">
        <v>42451</v>
      </c>
      <c r="C47" s="48">
        <v>203.759995</v>
      </c>
      <c r="D47" s="48">
        <v>205.229996</v>
      </c>
      <c r="E47" s="48">
        <v>203.570007</v>
      </c>
      <c r="F47" s="48">
        <v>204.55999800000001</v>
      </c>
      <c r="G47" s="49">
        <v>97471900</v>
      </c>
      <c r="H47" s="48">
        <v>204.55999800000001</v>
      </c>
      <c r="I47" s="52">
        <f t="shared" si="1"/>
        <v>1</v>
      </c>
      <c r="J47" s="52">
        <f t="shared" ca="1" si="2"/>
        <v>1</v>
      </c>
      <c r="K47" s="48">
        <f t="shared" si="3"/>
        <v>203.76</v>
      </c>
      <c r="L47" s="48">
        <f t="shared" si="4"/>
        <v>205.23</v>
      </c>
      <c r="M47" s="48">
        <f t="shared" si="5"/>
        <v>203.57</v>
      </c>
      <c r="N47" s="48">
        <f t="shared" si="6"/>
        <v>204.56</v>
      </c>
      <c r="O47" s="49">
        <f t="shared" ca="1" si="7"/>
        <v>97471900</v>
      </c>
      <c r="T47" s="52"/>
      <c r="U47" s="89">
        <v>39619</v>
      </c>
      <c r="V47" s="147">
        <v>0.66900000000000004</v>
      </c>
      <c r="W47" s="48">
        <f t="shared" ca="1" si="8"/>
        <v>131.58000200000001</v>
      </c>
      <c r="X47" s="183" t="str">
        <f t="shared" si="9"/>
        <v>200806</v>
      </c>
      <c r="Y47" s="184" t="str">
        <f t="shared" si="10"/>
        <v>200706</v>
      </c>
      <c r="Z47" s="89">
        <f t="shared" ca="1" si="11"/>
        <v>39248</v>
      </c>
      <c r="AA47" s="49">
        <f t="shared" ca="1" si="12"/>
        <v>5</v>
      </c>
      <c r="AB47" s="49">
        <f t="shared" ca="1" si="13"/>
        <v>1</v>
      </c>
      <c r="AC47" s="170">
        <f t="shared" ca="1" si="14"/>
        <v>2.8050000000000002</v>
      </c>
      <c r="AD47" s="169">
        <f t="shared" ca="1" si="15"/>
        <v>2.1317829133335929E-2</v>
      </c>
    </row>
    <row r="48" spans="1:30" x14ac:dyDescent="0.25">
      <c r="A48">
        <v>33</v>
      </c>
      <c r="B48" s="89">
        <v>42450</v>
      </c>
      <c r="C48" s="48">
        <v>204.070007</v>
      </c>
      <c r="D48" s="48">
        <v>204.94000199999999</v>
      </c>
      <c r="E48" s="48">
        <v>203.800003</v>
      </c>
      <c r="F48" s="48">
        <v>204.66999799999999</v>
      </c>
      <c r="G48" s="49">
        <v>72926700</v>
      </c>
      <c r="H48" s="48">
        <v>204.66999799999999</v>
      </c>
      <c r="I48" s="52">
        <f t="shared" si="1"/>
        <v>1</v>
      </c>
      <c r="J48" s="52">
        <f t="shared" ca="1" si="2"/>
        <v>1</v>
      </c>
      <c r="K48" s="48">
        <f t="shared" si="3"/>
        <v>204.07</v>
      </c>
      <c r="L48" s="48">
        <f t="shared" si="4"/>
        <v>204.94</v>
      </c>
      <c r="M48" s="48">
        <f t="shared" si="5"/>
        <v>203.8</v>
      </c>
      <c r="N48" s="48">
        <f t="shared" si="6"/>
        <v>204.67</v>
      </c>
      <c r="O48" s="49">
        <f t="shared" ca="1" si="7"/>
        <v>72926700</v>
      </c>
      <c r="T48" s="52"/>
      <c r="U48" s="89">
        <v>39527</v>
      </c>
      <c r="V48" s="147">
        <v>0.64200000000000002</v>
      </c>
      <c r="W48" s="48">
        <f t="shared" ca="1" si="8"/>
        <v>132.08000200000001</v>
      </c>
      <c r="X48" s="183" t="str">
        <f t="shared" si="9"/>
        <v>200803</v>
      </c>
      <c r="Y48" s="184" t="str">
        <f t="shared" si="10"/>
        <v>200703</v>
      </c>
      <c r="Z48" s="89">
        <f t="shared" ca="1" si="11"/>
        <v>39157</v>
      </c>
      <c r="AA48" s="49">
        <f t="shared" ca="1" si="12"/>
        <v>5</v>
      </c>
      <c r="AB48" s="49">
        <f t="shared" ca="1" si="13"/>
        <v>1</v>
      </c>
      <c r="AC48" s="170">
        <f t="shared" ca="1" si="14"/>
        <v>2.7919999999999998</v>
      </c>
      <c r="AD48" s="169">
        <f t="shared" ca="1" si="15"/>
        <v>2.1138703495779773E-2</v>
      </c>
    </row>
    <row r="49" spans="1:30" x14ac:dyDescent="0.25">
      <c r="A49">
        <v>34</v>
      </c>
      <c r="B49" s="89">
        <v>42447</v>
      </c>
      <c r="C49" s="48">
        <v>204.16999799999999</v>
      </c>
      <c r="D49" s="48">
        <v>204.779999</v>
      </c>
      <c r="E49" s="48">
        <v>203.800003</v>
      </c>
      <c r="F49" s="48">
        <v>204.38000500000001</v>
      </c>
      <c r="G49" s="49">
        <v>138372400</v>
      </c>
      <c r="H49" s="48">
        <v>204.38000500000001</v>
      </c>
      <c r="I49" s="52">
        <f t="shared" si="1"/>
        <v>1</v>
      </c>
      <c r="J49" s="52">
        <f t="shared" ca="1" si="2"/>
        <v>1</v>
      </c>
      <c r="K49" s="48">
        <f t="shared" si="3"/>
        <v>204.17</v>
      </c>
      <c r="L49" s="48">
        <f t="shared" si="4"/>
        <v>204.78</v>
      </c>
      <c r="M49" s="48">
        <f t="shared" si="5"/>
        <v>203.8</v>
      </c>
      <c r="N49" s="48">
        <f t="shared" si="6"/>
        <v>204.38</v>
      </c>
      <c r="O49" s="49">
        <f t="shared" ca="1" si="7"/>
        <v>138372400</v>
      </c>
      <c r="T49" s="52"/>
      <c r="U49" s="89">
        <v>39437</v>
      </c>
      <c r="V49" s="147">
        <v>0.77500000000000002</v>
      </c>
      <c r="W49" s="48">
        <f t="shared" ca="1" si="8"/>
        <v>148.13000500000001</v>
      </c>
      <c r="X49" s="183" t="str">
        <f t="shared" si="9"/>
        <v>200712</v>
      </c>
      <c r="Y49" s="184" t="str">
        <f t="shared" si="10"/>
        <v>200612</v>
      </c>
      <c r="Z49" s="89">
        <f t="shared" ca="1" si="11"/>
        <v>39066</v>
      </c>
      <c r="AA49" s="49">
        <f t="shared" ca="1" si="12"/>
        <v>5</v>
      </c>
      <c r="AB49" s="49">
        <f t="shared" ca="1" si="13"/>
        <v>1</v>
      </c>
      <c r="AC49" s="170">
        <f t="shared" ca="1" si="14"/>
        <v>2.7010000000000001</v>
      </c>
      <c r="AD49" s="169">
        <f t="shared" ca="1" si="15"/>
        <v>1.8233983047526395E-2</v>
      </c>
    </row>
    <row r="50" spans="1:30" x14ac:dyDescent="0.25">
      <c r="A50">
        <v>35</v>
      </c>
      <c r="B50" s="89">
        <v>42446</v>
      </c>
      <c r="C50" s="48">
        <v>203.240005</v>
      </c>
      <c r="D50" s="48">
        <v>205.229996</v>
      </c>
      <c r="E50" s="48">
        <v>202.770004</v>
      </c>
      <c r="F50" s="48">
        <v>204.63000500000001</v>
      </c>
      <c r="G50" s="49">
        <v>134278500</v>
      </c>
      <c r="H50" s="48">
        <v>203.58000999999999</v>
      </c>
      <c r="I50" s="52">
        <f t="shared" si="1"/>
        <v>0.99486881212752731</v>
      </c>
      <c r="J50" s="52">
        <f t="shared" ca="1" si="2"/>
        <v>1</v>
      </c>
      <c r="K50" s="48">
        <f t="shared" si="3"/>
        <v>202.2</v>
      </c>
      <c r="L50" s="48">
        <f t="shared" si="4"/>
        <v>204.18</v>
      </c>
      <c r="M50" s="48">
        <f t="shared" si="5"/>
        <v>201.73</v>
      </c>
      <c r="N50" s="48">
        <f t="shared" si="6"/>
        <v>203.58</v>
      </c>
      <c r="O50" s="49">
        <f t="shared" ca="1" si="7"/>
        <v>134278500</v>
      </c>
      <c r="T50" s="52"/>
      <c r="U50" s="89">
        <v>39346</v>
      </c>
      <c r="V50" s="147">
        <v>0.71899999999999997</v>
      </c>
      <c r="W50" s="48">
        <f t="shared" ca="1" si="8"/>
        <v>151.970001</v>
      </c>
      <c r="X50" s="183" t="str">
        <f t="shared" si="9"/>
        <v>200709</v>
      </c>
      <c r="Y50" s="184" t="str">
        <f t="shared" si="10"/>
        <v>200609</v>
      </c>
      <c r="Z50" s="89">
        <f t="shared" ca="1" si="11"/>
        <v>38975</v>
      </c>
      <c r="AA50" s="49">
        <f t="shared" ca="1" si="12"/>
        <v>5</v>
      </c>
      <c r="AB50" s="49">
        <f t="shared" ca="1" si="13"/>
        <v>1</v>
      </c>
      <c r="AC50" s="170">
        <f t="shared" ca="1" si="14"/>
        <v>2.7189999999999999</v>
      </c>
      <c r="AD50" s="169">
        <f t="shared" ca="1" si="15"/>
        <v>1.7891689031442462E-2</v>
      </c>
    </row>
    <row r="51" spans="1:30" x14ac:dyDescent="0.25">
      <c r="A51">
        <v>36</v>
      </c>
      <c r="B51" s="89">
        <v>42445</v>
      </c>
      <c r="C51" s="48">
        <v>201.60000600000001</v>
      </c>
      <c r="D51" s="48">
        <v>203.820007</v>
      </c>
      <c r="E51" s="48">
        <v>201.550003</v>
      </c>
      <c r="F51" s="48">
        <v>203.33999600000001</v>
      </c>
      <c r="G51" s="49">
        <v>129303200</v>
      </c>
      <c r="H51" s="48">
        <v>202.29662099999999</v>
      </c>
      <c r="I51" s="52">
        <f t="shared" si="1"/>
        <v>0.99486881567559382</v>
      </c>
      <c r="J51" s="52">
        <f t="shared" ca="1" si="2"/>
        <v>1</v>
      </c>
      <c r="K51" s="48">
        <f t="shared" si="3"/>
        <v>200.57</v>
      </c>
      <c r="L51" s="48">
        <f t="shared" si="4"/>
        <v>202.77</v>
      </c>
      <c r="M51" s="48">
        <f t="shared" si="5"/>
        <v>200.52</v>
      </c>
      <c r="N51" s="48">
        <f t="shared" si="6"/>
        <v>202.3</v>
      </c>
      <c r="O51" s="49">
        <f t="shared" ca="1" si="7"/>
        <v>129303200</v>
      </c>
      <c r="T51" s="52"/>
      <c r="U51" s="89">
        <v>39248</v>
      </c>
      <c r="V51" s="147">
        <v>0.65600000000000003</v>
      </c>
      <c r="W51" s="48">
        <f t="shared" ca="1" si="8"/>
        <v>153.070007</v>
      </c>
      <c r="X51" s="183" t="str">
        <f t="shared" si="9"/>
        <v>200706</v>
      </c>
      <c r="Y51" s="184" t="str">
        <f t="shared" si="10"/>
        <v>200606</v>
      </c>
      <c r="Z51" s="89">
        <f t="shared" ca="1" si="11"/>
        <v>38884</v>
      </c>
      <c r="AA51" s="49">
        <f t="shared" ca="1" si="12"/>
        <v>5</v>
      </c>
      <c r="AB51" s="49">
        <f t="shared" ca="1" si="13"/>
        <v>1</v>
      </c>
      <c r="AC51" s="170">
        <f t="shared" ca="1" si="14"/>
        <v>2.5790000000000002</v>
      </c>
      <c r="AD51" s="169">
        <f t="shared" ca="1" si="15"/>
        <v>1.6848499915466785E-2</v>
      </c>
    </row>
    <row r="52" spans="1:30" x14ac:dyDescent="0.25">
      <c r="A52">
        <v>37</v>
      </c>
      <c r="B52" s="89">
        <v>42444</v>
      </c>
      <c r="C52" s="48">
        <v>201.36000100000001</v>
      </c>
      <c r="D52" s="48">
        <v>202.529999</v>
      </c>
      <c r="E52" s="48">
        <v>201.050003</v>
      </c>
      <c r="F52" s="48">
        <v>202.16999799999999</v>
      </c>
      <c r="G52" s="49">
        <v>93169100</v>
      </c>
      <c r="H52" s="48">
        <v>201.13262599999999</v>
      </c>
      <c r="I52" s="52">
        <f t="shared" si="1"/>
        <v>0.99486881332412136</v>
      </c>
      <c r="J52" s="52">
        <f t="shared" ca="1" si="2"/>
        <v>1</v>
      </c>
      <c r="K52" s="48">
        <f t="shared" si="3"/>
        <v>200.33</v>
      </c>
      <c r="L52" s="48">
        <f t="shared" si="4"/>
        <v>201.49</v>
      </c>
      <c r="M52" s="48">
        <f t="shared" si="5"/>
        <v>200.02</v>
      </c>
      <c r="N52" s="48">
        <f t="shared" si="6"/>
        <v>201.13</v>
      </c>
      <c r="O52" s="49">
        <f t="shared" ca="1" si="7"/>
        <v>93169100</v>
      </c>
      <c r="T52" s="52"/>
      <c r="U52" s="89">
        <v>39157</v>
      </c>
      <c r="V52" s="147">
        <v>0.55100000000000005</v>
      </c>
      <c r="W52" s="48">
        <f t="shared" ca="1" si="8"/>
        <v>138.529999</v>
      </c>
      <c r="X52" s="183" t="str">
        <f t="shared" si="9"/>
        <v>200703</v>
      </c>
      <c r="Y52" s="184" t="str">
        <f t="shared" si="10"/>
        <v>200603</v>
      </c>
      <c r="Z52" s="89">
        <f t="shared" ca="1" si="11"/>
        <v>38793</v>
      </c>
      <c r="AA52" s="49">
        <f t="shared" ca="1" si="12"/>
        <v>5</v>
      </c>
      <c r="AB52" s="49">
        <f t="shared" ca="1" si="13"/>
        <v>1</v>
      </c>
      <c r="AC52" s="170">
        <f t="shared" ca="1" si="14"/>
        <v>2.4780000000000002</v>
      </c>
      <c r="AD52" s="169">
        <f t="shared" ca="1" si="15"/>
        <v>1.7887822261516077E-2</v>
      </c>
    </row>
    <row r="53" spans="1:30" x14ac:dyDescent="0.25">
      <c r="A53">
        <v>38</v>
      </c>
      <c r="B53" s="89">
        <v>42443</v>
      </c>
      <c r="C53" s="48">
        <v>202.16000399999999</v>
      </c>
      <c r="D53" s="48">
        <v>203.03999300000001</v>
      </c>
      <c r="E53" s="48">
        <v>201.770004</v>
      </c>
      <c r="F53" s="48">
        <v>202.5</v>
      </c>
      <c r="G53" s="49">
        <v>73612000</v>
      </c>
      <c r="H53" s="48">
        <v>201.46093500000001</v>
      </c>
      <c r="I53" s="52">
        <f t="shared" si="1"/>
        <v>0.99486881481481482</v>
      </c>
      <c r="J53" s="52">
        <f t="shared" ca="1" si="2"/>
        <v>1</v>
      </c>
      <c r="K53" s="48">
        <f t="shared" si="3"/>
        <v>201.12</v>
      </c>
      <c r="L53" s="48">
        <f t="shared" si="4"/>
        <v>202</v>
      </c>
      <c r="M53" s="48">
        <f t="shared" si="5"/>
        <v>200.73</v>
      </c>
      <c r="N53" s="48">
        <f t="shared" si="6"/>
        <v>201.46</v>
      </c>
      <c r="O53" s="49">
        <f t="shared" ca="1" si="7"/>
        <v>73612000</v>
      </c>
      <c r="T53" s="52"/>
      <c r="U53" s="89">
        <v>39066</v>
      </c>
      <c r="V53" s="147">
        <v>0.79300000000000004</v>
      </c>
      <c r="W53" s="48">
        <f t="shared" ca="1" si="8"/>
        <v>142.33999600000001</v>
      </c>
      <c r="X53" s="183" t="str">
        <f t="shared" si="9"/>
        <v>200612</v>
      </c>
      <c r="Y53" s="184" t="str">
        <f t="shared" si="10"/>
        <v>200512</v>
      </c>
      <c r="Z53" s="89">
        <f t="shared" ca="1" si="11"/>
        <v>38702</v>
      </c>
      <c r="AA53" s="49">
        <f t="shared" ca="1" si="12"/>
        <v>5</v>
      </c>
      <c r="AB53" s="49">
        <f t="shared" ca="1" si="13"/>
        <v>1</v>
      </c>
      <c r="AC53" s="170">
        <f t="shared" ca="1" si="14"/>
        <v>2.4460000000000002</v>
      </c>
      <c r="AD53" s="169">
        <f t="shared" ca="1" si="15"/>
        <v>1.7184207311625892E-2</v>
      </c>
    </row>
    <row r="54" spans="1:30" x14ac:dyDescent="0.25">
      <c r="A54">
        <v>39</v>
      </c>
      <c r="B54" s="89">
        <v>42440</v>
      </c>
      <c r="C54" s="48">
        <v>201.259995</v>
      </c>
      <c r="D54" s="48">
        <v>202.80999800000001</v>
      </c>
      <c r="E54" s="48">
        <v>199.520004</v>
      </c>
      <c r="F54" s="48">
        <v>202.759995</v>
      </c>
      <c r="G54" s="49">
        <v>137964500</v>
      </c>
      <c r="H54" s="48">
        <v>201.719595</v>
      </c>
      <c r="I54" s="52">
        <f t="shared" si="1"/>
        <v>0.99486881028972207</v>
      </c>
      <c r="J54" s="52">
        <f t="shared" ca="1" si="2"/>
        <v>1</v>
      </c>
      <c r="K54" s="48">
        <f t="shared" si="3"/>
        <v>200.23</v>
      </c>
      <c r="L54" s="48">
        <f t="shared" si="4"/>
        <v>201.77</v>
      </c>
      <c r="M54" s="48">
        <f t="shared" si="5"/>
        <v>198.5</v>
      </c>
      <c r="N54" s="48">
        <f t="shared" si="6"/>
        <v>201.72</v>
      </c>
      <c r="O54" s="49">
        <f t="shared" ca="1" si="7"/>
        <v>137964500</v>
      </c>
      <c r="T54" s="52"/>
      <c r="U54" s="89">
        <v>38975</v>
      </c>
      <c r="V54" s="147">
        <v>0.57899999999999996</v>
      </c>
      <c r="W54" s="48">
        <f t="shared" ca="1" si="8"/>
        <v>131.96000699999999</v>
      </c>
      <c r="X54" s="183" t="str">
        <f t="shared" si="9"/>
        <v>200609</v>
      </c>
      <c r="Y54" s="184" t="str">
        <f t="shared" si="10"/>
        <v>200509</v>
      </c>
      <c r="Z54" s="89">
        <f t="shared" ca="1" si="11"/>
        <v>38611</v>
      </c>
      <c r="AA54" s="49">
        <f t="shared" ca="1" si="12"/>
        <v>5</v>
      </c>
      <c r="AB54" s="49">
        <f t="shared" ca="1" si="13"/>
        <v>1</v>
      </c>
      <c r="AC54" s="170">
        <f t="shared" ca="1" si="14"/>
        <v>2.3250000000000002</v>
      </c>
      <c r="AD54" s="169">
        <f t="shared" ca="1" si="15"/>
        <v>1.761897451248241E-2</v>
      </c>
    </row>
    <row r="55" spans="1:30" x14ac:dyDescent="0.25">
      <c r="A55">
        <v>40</v>
      </c>
      <c r="B55" s="89">
        <v>42439</v>
      </c>
      <c r="C55" s="48">
        <v>199.96000699999999</v>
      </c>
      <c r="D55" s="48">
        <v>201.070007</v>
      </c>
      <c r="E55" s="48">
        <v>197.38000500000001</v>
      </c>
      <c r="F55" s="48">
        <v>199.53999300000001</v>
      </c>
      <c r="G55" s="49">
        <v>156838700</v>
      </c>
      <c r="H55" s="48">
        <v>198.51611700000001</v>
      </c>
      <c r="I55" s="52">
        <f t="shared" si="1"/>
        <v>0.99486881810204331</v>
      </c>
      <c r="J55" s="52">
        <f t="shared" ca="1" si="2"/>
        <v>1</v>
      </c>
      <c r="K55" s="48">
        <f t="shared" si="3"/>
        <v>198.93</v>
      </c>
      <c r="L55" s="48">
        <f t="shared" si="4"/>
        <v>200.04</v>
      </c>
      <c r="M55" s="48">
        <f t="shared" si="5"/>
        <v>196.37</v>
      </c>
      <c r="N55" s="48">
        <f t="shared" si="6"/>
        <v>198.52</v>
      </c>
      <c r="O55" s="49">
        <f t="shared" ca="1" si="7"/>
        <v>156838700</v>
      </c>
      <c r="T55" s="52"/>
      <c r="U55" s="89">
        <v>38884</v>
      </c>
      <c r="V55" s="147">
        <v>0.55500000000000005</v>
      </c>
      <c r="W55" s="48">
        <f t="shared" ca="1" si="8"/>
        <v>124.650002</v>
      </c>
      <c r="X55" s="183" t="str">
        <f t="shared" si="9"/>
        <v>200606</v>
      </c>
      <c r="Y55" s="184" t="str">
        <f t="shared" si="10"/>
        <v>200506</v>
      </c>
      <c r="Z55" s="89">
        <f t="shared" ca="1" si="11"/>
        <v>38520</v>
      </c>
      <c r="AA55" s="49">
        <f t="shared" ca="1" si="12"/>
        <v>5</v>
      </c>
      <c r="AB55" s="49">
        <f t="shared" ca="1" si="13"/>
        <v>1</v>
      </c>
      <c r="AC55" s="170">
        <f t="shared" ca="1" si="14"/>
        <v>2.2680000000000002</v>
      </c>
      <c r="AD55" s="169">
        <f t="shared" ca="1" si="15"/>
        <v>1.8194945556438902E-2</v>
      </c>
    </row>
    <row r="56" spans="1:30" x14ac:dyDescent="0.25">
      <c r="A56">
        <v>41</v>
      </c>
      <c r="B56" s="89">
        <v>42438</v>
      </c>
      <c r="C56" s="48">
        <v>199.36000100000001</v>
      </c>
      <c r="D56" s="48">
        <v>199.78999300000001</v>
      </c>
      <c r="E56" s="48">
        <v>198.429993</v>
      </c>
      <c r="F56" s="48">
        <v>199.38000500000001</v>
      </c>
      <c r="G56" s="49">
        <v>94801200</v>
      </c>
      <c r="H56" s="48">
        <v>198.35694899999999</v>
      </c>
      <c r="I56" s="52">
        <f t="shared" si="1"/>
        <v>0.99486881344997447</v>
      </c>
      <c r="J56" s="52">
        <f t="shared" ca="1" si="2"/>
        <v>1</v>
      </c>
      <c r="K56" s="48">
        <f t="shared" si="3"/>
        <v>198.34</v>
      </c>
      <c r="L56" s="48">
        <f t="shared" si="4"/>
        <v>198.76</v>
      </c>
      <c r="M56" s="48">
        <f t="shared" si="5"/>
        <v>197.41</v>
      </c>
      <c r="N56" s="48">
        <f t="shared" si="6"/>
        <v>198.36</v>
      </c>
      <c r="O56" s="49">
        <f t="shared" ca="1" si="7"/>
        <v>94801200</v>
      </c>
      <c r="T56" s="52"/>
      <c r="U56" s="89">
        <v>38793</v>
      </c>
      <c r="V56" s="147">
        <v>0.51900000000000002</v>
      </c>
      <c r="W56" s="48">
        <f t="shared" ca="1" si="8"/>
        <v>130.61999499999999</v>
      </c>
      <c r="X56" s="183" t="str">
        <f t="shared" si="9"/>
        <v>200603</v>
      </c>
      <c r="Y56" s="184" t="str">
        <f t="shared" si="10"/>
        <v>200503</v>
      </c>
      <c r="Z56" s="89">
        <f t="shared" ca="1" si="11"/>
        <v>38429</v>
      </c>
      <c r="AA56" s="49">
        <f t="shared" ca="1" si="12"/>
        <v>5</v>
      </c>
      <c r="AB56" s="49">
        <f t="shared" ca="1" si="13"/>
        <v>1</v>
      </c>
      <c r="AC56" s="170">
        <f t="shared" ca="1" si="14"/>
        <v>2.2010000000000001</v>
      </c>
      <c r="AD56" s="169">
        <f t="shared" ca="1" si="15"/>
        <v>1.6850406402174493E-2</v>
      </c>
    </row>
    <row r="57" spans="1:30" x14ac:dyDescent="0.25">
      <c r="A57">
        <v>42</v>
      </c>
      <c r="B57" s="89">
        <v>42437</v>
      </c>
      <c r="C57" s="48">
        <v>199.320007</v>
      </c>
      <c r="D57" s="48">
        <v>199.91999799999999</v>
      </c>
      <c r="E57" s="48">
        <v>198.21000699999999</v>
      </c>
      <c r="F57" s="48">
        <v>198.39999399999999</v>
      </c>
      <c r="G57" s="49">
        <v>123974900</v>
      </c>
      <c r="H57" s="48">
        <v>197.381967</v>
      </c>
      <c r="I57" s="52">
        <f t="shared" si="1"/>
        <v>0.99486881536901661</v>
      </c>
      <c r="J57" s="52">
        <f t="shared" ca="1" si="2"/>
        <v>1</v>
      </c>
      <c r="K57" s="48">
        <f t="shared" si="3"/>
        <v>198.3</v>
      </c>
      <c r="L57" s="48">
        <f t="shared" si="4"/>
        <v>198.89</v>
      </c>
      <c r="M57" s="48">
        <f t="shared" si="5"/>
        <v>197.19</v>
      </c>
      <c r="N57" s="48">
        <f t="shared" si="6"/>
        <v>197.38</v>
      </c>
      <c r="O57" s="49">
        <f t="shared" ca="1" si="7"/>
        <v>123974900</v>
      </c>
      <c r="T57" s="52"/>
      <c r="U57" s="89">
        <v>38702</v>
      </c>
      <c r="V57" s="147">
        <v>0.67200000000000004</v>
      </c>
      <c r="W57" s="48">
        <f t="shared" ca="1" si="8"/>
        <v>126.360001</v>
      </c>
      <c r="X57" s="183" t="str">
        <f t="shared" si="9"/>
        <v>200512</v>
      </c>
      <c r="Y57" s="184" t="str">
        <f t="shared" si="10"/>
        <v>200412</v>
      </c>
      <c r="Z57" s="89">
        <f t="shared" ca="1" si="11"/>
        <v>38338</v>
      </c>
      <c r="AA57" s="49">
        <f t="shared" ca="1" si="12"/>
        <v>5</v>
      </c>
      <c r="AB57" s="49">
        <f t="shared" ca="1" si="13"/>
        <v>1</v>
      </c>
      <c r="AC57" s="170">
        <f t="shared" ca="1" si="14"/>
        <v>2.149</v>
      </c>
      <c r="AD57" s="169">
        <f t="shared" ca="1" si="15"/>
        <v>1.7006964094595092E-2</v>
      </c>
    </row>
    <row r="58" spans="1:30" x14ac:dyDescent="0.25">
      <c r="A58">
        <v>43</v>
      </c>
      <c r="B58" s="89">
        <v>42436</v>
      </c>
      <c r="C58" s="48">
        <v>199.33999600000001</v>
      </c>
      <c r="D58" s="48">
        <v>201.070007</v>
      </c>
      <c r="E58" s="48">
        <v>199.25</v>
      </c>
      <c r="F58" s="48">
        <v>200.58999600000001</v>
      </c>
      <c r="G58" s="49">
        <v>100219000</v>
      </c>
      <c r="H58" s="48">
        <v>199.560732</v>
      </c>
      <c r="I58" s="52">
        <f t="shared" si="1"/>
        <v>0.99486881688755802</v>
      </c>
      <c r="J58" s="52">
        <f t="shared" ca="1" si="2"/>
        <v>1</v>
      </c>
      <c r="K58" s="48">
        <f t="shared" si="3"/>
        <v>198.32</v>
      </c>
      <c r="L58" s="48">
        <f t="shared" si="4"/>
        <v>200.04</v>
      </c>
      <c r="M58" s="48">
        <f t="shared" si="5"/>
        <v>198.23</v>
      </c>
      <c r="N58" s="48">
        <f t="shared" si="6"/>
        <v>199.56</v>
      </c>
      <c r="O58" s="49">
        <f t="shared" ca="1" si="7"/>
        <v>100219000</v>
      </c>
      <c r="T58" s="52"/>
      <c r="U58" s="89">
        <v>38611</v>
      </c>
      <c r="V58" s="147">
        <v>0.52200000000000002</v>
      </c>
      <c r="W58" s="48">
        <f t="shared" ca="1" si="8"/>
        <v>123.5</v>
      </c>
      <c r="X58" s="183" t="str">
        <f t="shared" si="9"/>
        <v>200509</v>
      </c>
      <c r="Y58" s="184" t="str">
        <f t="shared" si="10"/>
        <v>200409</v>
      </c>
      <c r="Z58" s="89">
        <f t="shared" ca="1" si="11"/>
        <v>38247</v>
      </c>
      <c r="AA58" s="49">
        <f t="shared" ca="1" si="12"/>
        <v>6</v>
      </c>
      <c r="AB58" s="49">
        <f t="shared" ca="1" si="13"/>
        <v>1</v>
      </c>
      <c r="AC58" s="170">
        <f t="shared" ca="1" si="14"/>
        <v>2.3959999999999999</v>
      </c>
      <c r="AD58" s="169">
        <f t="shared" ca="1" si="15"/>
        <v>1.9400809716599191E-2</v>
      </c>
    </row>
    <row r="59" spans="1:30" x14ac:dyDescent="0.25">
      <c r="A59">
        <v>44</v>
      </c>
      <c r="B59" s="89">
        <v>42433</v>
      </c>
      <c r="C59" s="48">
        <v>200.009995</v>
      </c>
      <c r="D59" s="48">
        <v>201.35000600000001</v>
      </c>
      <c r="E59" s="48">
        <v>199.029999</v>
      </c>
      <c r="F59" s="48">
        <v>200.429993</v>
      </c>
      <c r="G59" s="49">
        <v>129293600</v>
      </c>
      <c r="H59" s="48">
        <v>199.40154899999999</v>
      </c>
      <c r="I59" s="52">
        <f t="shared" si="1"/>
        <v>0.99486881187487741</v>
      </c>
      <c r="J59" s="52">
        <f t="shared" ca="1" si="2"/>
        <v>1</v>
      </c>
      <c r="K59" s="48">
        <f t="shared" si="3"/>
        <v>198.98</v>
      </c>
      <c r="L59" s="48">
        <f t="shared" si="4"/>
        <v>200.32</v>
      </c>
      <c r="M59" s="48">
        <f t="shared" si="5"/>
        <v>198.01</v>
      </c>
      <c r="N59" s="48">
        <f t="shared" si="6"/>
        <v>199.4</v>
      </c>
      <c r="O59" s="49">
        <f t="shared" ca="1" si="7"/>
        <v>129293600</v>
      </c>
      <c r="T59" s="52"/>
      <c r="U59" s="89">
        <v>38520</v>
      </c>
      <c r="V59" s="147">
        <v>0.48799999999999999</v>
      </c>
      <c r="W59" s="48">
        <f t="shared" ca="1" si="8"/>
        <v>121.360001</v>
      </c>
      <c r="X59" s="183" t="str">
        <f t="shared" si="9"/>
        <v>200506</v>
      </c>
      <c r="Y59" s="184" t="str">
        <f t="shared" si="10"/>
        <v>200406</v>
      </c>
      <c r="Z59" s="89">
        <f t="shared" ca="1" si="11"/>
        <v>38156</v>
      </c>
      <c r="AA59" s="49">
        <f t="shared" ca="1" si="12"/>
        <v>6</v>
      </c>
      <c r="AB59" s="49">
        <f t="shared" ca="1" si="13"/>
        <v>1</v>
      </c>
      <c r="AC59" s="170">
        <f t="shared" ca="1" si="14"/>
        <v>2.343</v>
      </c>
      <c r="AD59" s="169">
        <f t="shared" ca="1" si="15"/>
        <v>1.9306196281260742E-2</v>
      </c>
    </row>
    <row r="60" spans="1:30" x14ac:dyDescent="0.25">
      <c r="A60">
        <v>45</v>
      </c>
      <c r="B60" s="89">
        <v>42432</v>
      </c>
      <c r="C60" s="48">
        <v>198.78999300000001</v>
      </c>
      <c r="D60" s="48">
        <v>199.800003</v>
      </c>
      <c r="E60" s="48">
        <v>198.11000100000001</v>
      </c>
      <c r="F60" s="48">
        <v>199.779999</v>
      </c>
      <c r="G60" s="49">
        <v>95172200</v>
      </c>
      <c r="H60" s="48">
        <v>198.75489099999999</v>
      </c>
      <c r="I60" s="52">
        <f t="shared" si="1"/>
        <v>0.9948688156715827</v>
      </c>
      <c r="J60" s="52">
        <f t="shared" ca="1" si="2"/>
        <v>1</v>
      </c>
      <c r="K60" s="48">
        <f t="shared" si="3"/>
        <v>197.77</v>
      </c>
      <c r="L60" s="48">
        <f t="shared" si="4"/>
        <v>198.77</v>
      </c>
      <c r="M60" s="48">
        <f t="shared" si="5"/>
        <v>197.09</v>
      </c>
      <c r="N60" s="48">
        <f t="shared" si="6"/>
        <v>198.75</v>
      </c>
      <c r="O60" s="49">
        <f t="shared" ca="1" si="7"/>
        <v>95172200</v>
      </c>
      <c r="T60" s="52"/>
      <c r="U60" s="89">
        <v>38429</v>
      </c>
      <c r="V60" s="147">
        <v>0.46700000000000003</v>
      </c>
      <c r="W60" s="48">
        <f t="shared" ca="1" si="8"/>
        <v>118.540001</v>
      </c>
      <c r="X60" s="183" t="str">
        <f t="shared" si="9"/>
        <v>200503</v>
      </c>
      <c r="Y60" s="184" t="str">
        <f t="shared" si="10"/>
        <v>200403</v>
      </c>
      <c r="Z60" s="89">
        <f t="shared" ca="1" si="11"/>
        <v>38065</v>
      </c>
      <c r="AA60" s="49">
        <f t="shared" ca="1" si="12"/>
        <v>6</v>
      </c>
      <c r="AB60" s="49">
        <f t="shared" ca="1" si="13"/>
        <v>1</v>
      </c>
      <c r="AC60" s="170">
        <f t="shared" ca="1" si="14"/>
        <v>2.2689999999999997</v>
      </c>
      <c r="AD60" s="169">
        <f t="shared" ca="1" si="15"/>
        <v>1.9141217992734785E-2</v>
      </c>
    </row>
    <row r="61" spans="1:30" x14ac:dyDescent="0.25">
      <c r="A61">
        <v>46</v>
      </c>
      <c r="B61" s="89">
        <v>42431</v>
      </c>
      <c r="C61" s="48">
        <v>197.740005</v>
      </c>
      <c r="D61" s="48">
        <v>199.05999800000001</v>
      </c>
      <c r="E61" s="48">
        <v>197.25</v>
      </c>
      <c r="F61" s="48">
        <v>199</v>
      </c>
      <c r="G61" s="49">
        <v>102415000</v>
      </c>
      <c r="H61" s="48">
        <v>197.978894</v>
      </c>
      <c r="I61" s="52">
        <f t="shared" si="1"/>
        <v>0.99486881407035177</v>
      </c>
      <c r="J61" s="52">
        <f t="shared" ca="1" si="2"/>
        <v>1</v>
      </c>
      <c r="K61" s="48">
        <f t="shared" si="3"/>
        <v>196.73</v>
      </c>
      <c r="L61" s="48">
        <f t="shared" si="4"/>
        <v>198.04</v>
      </c>
      <c r="M61" s="48">
        <f t="shared" si="5"/>
        <v>196.24</v>
      </c>
      <c r="N61" s="48">
        <f t="shared" si="6"/>
        <v>197.98</v>
      </c>
      <c r="O61" s="49">
        <f t="shared" ca="1" si="7"/>
        <v>102415000</v>
      </c>
      <c r="T61" s="52"/>
      <c r="U61" s="89">
        <v>38338</v>
      </c>
      <c r="V61" s="147">
        <v>0.56799999999999995</v>
      </c>
      <c r="W61" s="48">
        <f t="shared" ca="1" si="8"/>
        <v>119.44000200000001</v>
      </c>
      <c r="X61" s="183" t="str">
        <f t="shared" si="9"/>
        <v>200412</v>
      </c>
      <c r="Y61" s="184" t="str">
        <f t="shared" si="10"/>
        <v>200312</v>
      </c>
      <c r="Z61" s="89">
        <f t="shared" ca="1" si="11"/>
        <v>37974</v>
      </c>
      <c r="AA61" s="49">
        <f t="shared" ca="1" si="12"/>
        <v>6</v>
      </c>
      <c r="AB61" s="49">
        <f t="shared" ca="1" si="13"/>
        <v>1</v>
      </c>
      <c r="AC61" s="170">
        <f t="shared" ca="1" si="14"/>
        <v>2.1970000000000001</v>
      </c>
      <c r="AD61" s="169">
        <f t="shared" ca="1" si="15"/>
        <v>1.8394172498423098E-2</v>
      </c>
    </row>
    <row r="62" spans="1:30" x14ac:dyDescent="0.25">
      <c r="A62">
        <v>47</v>
      </c>
      <c r="B62" s="89">
        <v>42430</v>
      </c>
      <c r="C62" s="48">
        <v>195.009995</v>
      </c>
      <c r="D62" s="48">
        <v>198.21000699999999</v>
      </c>
      <c r="E62" s="48">
        <v>194.449997</v>
      </c>
      <c r="F62" s="48">
        <v>198.11000100000001</v>
      </c>
      <c r="G62" s="49">
        <v>141799700</v>
      </c>
      <c r="H62" s="48">
        <v>197.09346199999999</v>
      </c>
      <c r="I62" s="52">
        <f t="shared" si="1"/>
        <v>0.99486881533052929</v>
      </c>
      <c r="J62" s="52">
        <f t="shared" ca="1" si="2"/>
        <v>1</v>
      </c>
      <c r="K62" s="48">
        <f t="shared" si="3"/>
        <v>194.01</v>
      </c>
      <c r="L62" s="48">
        <f t="shared" si="4"/>
        <v>197.19</v>
      </c>
      <c r="M62" s="48">
        <f t="shared" si="5"/>
        <v>193.45</v>
      </c>
      <c r="N62" s="48">
        <f t="shared" si="6"/>
        <v>197.09</v>
      </c>
      <c r="O62" s="49">
        <f t="shared" ca="1" si="7"/>
        <v>141799700</v>
      </c>
      <c r="T62" s="52"/>
      <c r="U62" s="89">
        <v>38306</v>
      </c>
      <c r="V62" s="147">
        <v>0.35099999999999998</v>
      </c>
      <c r="W62" s="48">
        <f t="shared" ca="1" si="8"/>
        <v>118.730003</v>
      </c>
      <c r="X62" s="183" t="str">
        <f t="shared" si="9"/>
        <v>200411</v>
      </c>
      <c r="Y62" s="184" t="str">
        <f t="shared" si="10"/>
        <v>200311</v>
      </c>
      <c r="Z62" s="89">
        <f t="shared" ca="1" si="11"/>
        <v>37974</v>
      </c>
      <c r="AA62" s="49">
        <f t="shared" ca="1" si="12"/>
        <v>5</v>
      </c>
      <c r="AB62" s="49">
        <f t="shared" ca="1" si="13"/>
        <v>0</v>
      </c>
      <c r="AC62" s="170">
        <f t="shared" ca="1" si="14"/>
        <v>2.145</v>
      </c>
      <c r="AD62" s="169">
        <f t="shared" ca="1" si="15"/>
        <v>1.8066200166776718E-2</v>
      </c>
    </row>
    <row r="63" spans="1:30" x14ac:dyDescent="0.25">
      <c r="A63">
        <v>48</v>
      </c>
      <c r="B63" s="89">
        <v>42429</v>
      </c>
      <c r="C63" s="48">
        <v>195.11000100000001</v>
      </c>
      <c r="D63" s="48">
        <v>196.229996</v>
      </c>
      <c r="E63" s="48">
        <v>193.33000200000001</v>
      </c>
      <c r="F63" s="48">
        <v>193.55999800000001</v>
      </c>
      <c r="G63" s="49">
        <v>125918100</v>
      </c>
      <c r="H63" s="48">
        <v>192.56680499999999</v>
      </c>
      <c r="I63" s="52">
        <f t="shared" si="1"/>
        <v>0.99486881065167188</v>
      </c>
      <c r="J63" s="52">
        <f t="shared" ca="1" si="2"/>
        <v>1</v>
      </c>
      <c r="K63" s="48">
        <f t="shared" si="3"/>
        <v>194.11</v>
      </c>
      <c r="L63" s="48">
        <f t="shared" si="4"/>
        <v>195.22</v>
      </c>
      <c r="M63" s="48">
        <f t="shared" si="5"/>
        <v>192.34</v>
      </c>
      <c r="N63" s="48">
        <f t="shared" si="6"/>
        <v>192.57</v>
      </c>
      <c r="O63" s="49">
        <f t="shared" ca="1" si="7"/>
        <v>125918100</v>
      </c>
      <c r="T63" s="52"/>
      <c r="U63" s="89">
        <v>38247</v>
      </c>
      <c r="V63" s="147">
        <v>0.46899999999999997</v>
      </c>
      <c r="W63" s="48">
        <f t="shared" ca="1" si="8"/>
        <v>113.150002</v>
      </c>
      <c r="X63" s="183" t="str">
        <f t="shared" si="9"/>
        <v>200409</v>
      </c>
      <c r="Y63" s="184" t="str">
        <f t="shared" si="10"/>
        <v>200309</v>
      </c>
      <c r="Z63" s="89">
        <f t="shared" ca="1" si="11"/>
        <v>37883</v>
      </c>
      <c r="AA63" s="49">
        <f t="shared" ca="1" si="12"/>
        <v>5</v>
      </c>
      <c r="AB63" s="49">
        <f t="shared" ca="1" si="13"/>
        <v>1</v>
      </c>
      <c r="AC63" s="170">
        <f t="shared" ca="1" si="14"/>
        <v>1.794</v>
      </c>
      <c r="AD63" s="169">
        <f t="shared" ca="1" si="15"/>
        <v>1.585505937507628E-2</v>
      </c>
    </row>
    <row r="64" spans="1:30" x14ac:dyDescent="0.25">
      <c r="A64">
        <v>49</v>
      </c>
      <c r="B64" s="89">
        <v>42426</v>
      </c>
      <c r="C64" s="48">
        <v>196.570007</v>
      </c>
      <c r="D64" s="48">
        <v>196.679993</v>
      </c>
      <c r="E64" s="48">
        <v>194.89999399999999</v>
      </c>
      <c r="F64" s="48">
        <v>195.08999600000001</v>
      </c>
      <c r="G64" s="49">
        <v>129833700</v>
      </c>
      <c r="H64" s="48">
        <v>194.088953</v>
      </c>
      <c r="I64" s="52">
        <f t="shared" si="1"/>
        <v>0.99486881428815033</v>
      </c>
      <c r="J64" s="52">
        <f t="shared" ca="1" si="2"/>
        <v>1</v>
      </c>
      <c r="K64" s="48">
        <f t="shared" si="3"/>
        <v>195.56</v>
      </c>
      <c r="L64" s="48">
        <f t="shared" si="4"/>
        <v>195.67</v>
      </c>
      <c r="M64" s="48">
        <f t="shared" si="5"/>
        <v>193.9</v>
      </c>
      <c r="N64" s="48">
        <f t="shared" si="6"/>
        <v>194.09</v>
      </c>
      <c r="O64" s="49">
        <f t="shared" ca="1" si="7"/>
        <v>129833700</v>
      </c>
      <c r="T64" s="52"/>
      <c r="U64" s="89">
        <v>38156</v>
      </c>
      <c r="V64" s="147">
        <v>0.41399999999999998</v>
      </c>
      <c r="W64" s="48">
        <f t="shared" ca="1" si="8"/>
        <v>113.629997</v>
      </c>
      <c r="X64" s="183" t="str">
        <f t="shared" si="9"/>
        <v>200406</v>
      </c>
      <c r="Y64" s="184" t="str">
        <f t="shared" si="10"/>
        <v>200306</v>
      </c>
      <c r="Z64" s="89">
        <f t="shared" ca="1" si="11"/>
        <v>37792</v>
      </c>
      <c r="AA64" s="49">
        <f t="shared" ca="1" si="12"/>
        <v>5</v>
      </c>
      <c r="AB64" s="49">
        <f t="shared" ca="1" si="13"/>
        <v>1</v>
      </c>
      <c r="AC64" s="170">
        <f t="shared" ca="1" si="14"/>
        <v>1.7249999999999999</v>
      </c>
      <c r="AD64" s="169">
        <f t="shared" ca="1" si="15"/>
        <v>1.5180850528404044E-2</v>
      </c>
    </row>
    <row r="65" spans="1:30" x14ac:dyDescent="0.25">
      <c r="A65">
        <v>50</v>
      </c>
      <c r="B65" s="89">
        <v>42425</v>
      </c>
      <c r="C65" s="48">
        <v>193.729996</v>
      </c>
      <c r="D65" s="48">
        <v>195.550003</v>
      </c>
      <c r="E65" s="48">
        <v>192.83000200000001</v>
      </c>
      <c r="F65" s="48">
        <v>195.53999300000001</v>
      </c>
      <c r="G65" s="49">
        <v>110728300</v>
      </c>
      <c r="H65" s="48">
        <v>194.536641</v>
      </c>
      <c r="I65" s="52">
        <f t="shared" si="1"/>
        <v>0.99486881438110719</v>
      </c>
      <c r="J65" s="52">
        <f t="shared" ca="1" si="2"/>
        <v>1</v>
      </c>
      <c r="K65" s="48">
        <f t="shared" si="3"/>
        <v>192.74</v>
      </c>
      <c r="L65" s="48">
        <f t="shared" si="4"/>
        <v>194.55</v>
      </c>
      <c r="M65" s="48">
        <f t="shared" si="5"/>
        <v>191.84</v>
      </c>
      <c r="N65" s="48">
        <f t="shared" si="6"/>
        <v>194.54</v>
      </c>
      <c r="O65" s="49">
        <f t="shared" ca="1" si="7"/>
        <v>110728300</v>
      </c>
      <c r="T65" s="52"/>
      <c r="U65" s="89">
        <v>38065</v>
      </c>
      <c r="V65" s="147">
        <v>0.39500000000000002</v>
      </c>
      <c r="W65" s="48">
        <f t="shared" ca="1" si="8"/>
        <v>111.05999799999999</v>
      </c>
      <c r="X65" s="183" t="str">
        <f t="shared" si="9"/>
        <v>200403</v>
      </c>
      <c r="Y65" s="184" t="str">
        <f t="shared" si="10"/>
        <v>200303</v>
      </c>
      <c r="Z65" s="89">
        <f t="shared" ca="1" si="11"/>
        <v>37701</v>
      </c>
      <c r="AA65" s="49">
        <f t="shared" ca="1" si="12"/>
        <v>5</v>
      </c>
      <c r="AB65" s="49">
        <f t="shared" ca="1" si="13"/>
        <v>1</v>
      </c>
      <c r="AC65" s="170">
        <f t="shared" ca="1" si="14"/>
        <v>1.671</v>
      </c>
      <c r="AD65" s="169">
        <f t="shared" ca="1" si="15"/>
        <v>1.5045921394668134E-2</v>
      </c>
    </row>
    <row r="66" spans="1:30" x14ac:dyDescent="0.25">
      <c r="A66">
        <v>51</v>
      </c>
      <c r="B66" s="89">
        <v>42424</v>
      </c>
      <c r="C66" s="48">
        <v>190.63000500000001</v>
      </c>
      <c r="D66" s="48">
        <v>193.529999</v>
      </c>
      <c r="E66" s="48">
        <v>189.320007</v>
      </c>
      <c r="F66" s="48">
        <v>193.199997</v>
      </c>
      <c r="G66" s="49">
        <v>150812200</v>
      </c>
      <c r="H66" s="48">
        <v>192.208652</v>
      </c>
      <c r="I66" s="52">
        <f t="shared" si="1"/>
        <v>0.99486881462011623</v>
      </c>
      <c r="J66" s="52">
        <f t="shared" ca="1" si="2"/>
        <v>1</v>
      </c>
      <c r="K66" s="48">
        <f t="shared" si="3"/>
        <v>189.65</v>
      </c>
      <c r="L66" s="48">
        <f t="shared" si="4"/>
        <v>192.54</v>
      </c>
      <c r="M66" s="48">
        <f t="shared" si="5"/>
        <v>188.35</v>
      </c>
      <c r="N66" s="48">
        <f t="shared" si="6"/>
        <v>192.21</v>
      </c>
      <c r="O66" s="49">
        <f t="shared" ca="1" si="7"/>
        <v>150812200</v>
      </c>
      <c r="T66" s="52"/>
      <c r="U66" s="89">
        <v>37974</v>
      </c>
      <c r="V66" s="147">
        <v>0.51600000000000001</v>
      </c>
      <c r="W66" s="48">
        <f t="shared" ca="1" si="8"/>
        <v>108.900002</v>
      </c>
      <c r="X66" s="183" t="str">
        <f t="shared" si="9"/>
        <v>200312</v>
      </c>
      <c r="Y66" s="184" t="str">
        <f t="shared" si="10"/>
        <v>200212</v>
      </c>
      <c r="Z66" s="89">
        <f t="shared" ca="1" si="11"/>
        <v>37610</v>
      </c>
      <c r="AA66" s="49">
        <f t="shared" ca="1" si="12"/>
        <v>5</v>
      </c>
      <c r="AB66" s="49">
        <f t="shared" ca="1" si="13"/>
        <v>1</v>
      </c>
      <c r="AC66" s="170">
        <f t="shared" ca="1" si="14"/>
        <v>1.63</v>
      </c>
      <c r="AD66" s="169">
        <f t="shared" ca="1" si="15"/>
        <v>1.4967860147514046E-2</v>
      </c>
    </row>
    <row r="67" spans="1:30" x14ac:dyDescent="0.25">
      <c r="A67">
        <v>52</v>
      </c>
      <c r="B67" s="89">
        <v>42423</v>
      </c>
      <c r="C67" s="48">
        <v>194</v>
      </c>
      <c r="D67" s="48">
        <v>194.320007</v>
      </c>
      <c r="E67" s="48">
        <v>192.179993</v>
      </c>
      <c r="F67" s="48">
        <v>192.320007</v>
      </c>
      <c r="G67" s="49">
        <v>111455300</v>
      </c>
      <c r="H67" s="48">
        <v>191.333178</v>
      </c>
      <c r="I67" s="52">
        <f t="shared" si="1"/>
        <v>0.99486881778243696</v>
      </c>
      <c r="J67" s="52">
        <f t="shared" ca="1" si="2"/>
        <v>1</v>
      </c>
      <c r="K67" s="48">
        <f t="shared" si="3"/>
        <v>193</v>
      </c>
      <c r="L67" s="48">
        <f t="shared" si="4"/>
        <v>193.32</v>
      </c>
      <c r="M67" s="48">
        <f t="shared" si="5"/>
        <v>191.19</v>
      </c>
      <c r="N67" s="48">
        <f t="shared" si="6"/>
        <v>191.33</v>
      </c>
      <c r="O67" s="49">
        <f t="shared" ca="1" si="7"/>
        <v>111455300</v>
      </c>
      <c r="T67" s="52"/>
      <c r="U67" s="89">
        <v>37883</v>
      </c>
      <c r="V67" s="147">
        <v>0.4</v>
      </c>
      <c r="W67" s="48">
        <f t="shared" ca="1" si="8"/>
        <v>103.66999800000001</v>
      </c>
      <c r="X67" s="183" t="str">
        <f t="shared" si="9"/>
        <v>200309</v>
      </c>
      <c r="Y67" s="184" t="str">
        <f t="shared" si="10"/>
        <v>200209</v>
      </c>
      <c r="Z67" s="89">
        <f t="shared" ca="1" si="11"/>
        <v>37519</v>
      </c>
      <c r="AA67" s="49">
        <f t="shared" ca="1" si="12"/>
        <v>5</v>
      </c>
      <c r="AB67" s="49">
        <f t="shared" ca="1" si="13"/>
        <v>1</v>
      </c>
      <c r="AC67" s="170">
        <f t="shared" ca="1" si="14"/>
        <v>1.5499999999999998</v>
      </c>
      <c r="AD67" s="169">
        <f t="shared" ca="1" si="15"/>
        <v>1.4951288028384063E-2</v>
      </c>
    </row>
    <row r="68" spans="1:30" x14ac:dyDescent="0.25">
      <c r="A68">
        <v>53</v>
      </c>
      <c r="B68" s="89">
        <v>42422</v>
      </c>
      <c r="C68" s="48">
        <v>193.86999499999999</v>
      </c>
      <c r="D68" s="48">
        <v>194.949997</v>
      </c>
      <c r="E68" s="48">
        <v>193.78999300000001</v>
      </c>
      <c r="F68" s="48">
        <v>194.779999</v>
      </c>
      <c r="G68" s="49">
        <v>103640300</v>
      </c>
      <c r="H68" s="48">
        <v>193.78054700000001</v>
      </c>
      <c r="I68" s="52">
        <f t="shared" si="1"/>
        <v>0.99486881607387223</v>
      </c>
      <c r="J68" s="52">
        <f t="shared" ca="1" si="2"/>
        <v>1</v>
      </c>
      <c r="K68" s="48">
        <f t="shared" si="3"/>
        <v>192.88</v>
      </c>
      <c r="L68" s="48">
        <f t="shared" si="4"/>
        <v>193.95</v>
      </c>
      <c r="M68" s="48">
        <f t="shared" si="5"/>
        <v>192.8</v>
      </c>
      <c r="N68" s="48">
        <f t="shared" si="6"/>
        <v>193.78</v>
      </c>
      <c r="O68" s="49">
        <f t="shared" ca="1" si="7"/>
        <v>103640300</v>
      </c>
      <c r="T68" s="52"/>
      <c r="U68" s="89">
        <v>37792</v>
      </c>
      <c r="V68" s="147">
        <v>0.36</v>
      </c>
      <c r="W68" s="48">
        <f t="shared" ca="1" si="8"/>
        <v>99.440002000000007</v>
      </c>
      <c r="X68" s="183" t="str">
        <f t="shared" si="9"/>
        <v>200306</v>
      </c>
      <c r="Y68" s="184" t="str">
        <f t="shared" si="10"/>
        <v>200206</v>
      </c>
      <c r="Z68" s="89">
        <f t="shared" ca="1" si="11"/>
        <v>37428</v>
      </c>
      <c r="AA68" s="49">
        <f t="shared" ca="1" si="12"/>
        <v>5</v>
      </c>
      <c r="AB68" s="49">
        <f t="shared" ca="1" si="13"/>
        <v>1</v>
      </c>
      <c r="AC68" s="170">
        <f t="shared" ca="1" si="14"/>
        <v>1.528</v>
      </c>
      <c r="AD68" s="169">
        <f t="shared" ca="1" si="15"/>
        <v>1.5366049570272534E-2</v>
      </c>
    </row>
    <row r="69" spans="1:30" x14ac:dyDescent="0.25">
      <c r="A69">
        <v>54</v>
      </c>
      <c r="B69" s="89">
        <v>42419</v>
      </c>
      <c r="C69" s="48">
        <v>191.16999799999999</v>
      </c>
      <c r="D69" s="48">
        <v>192.179993</v>
      </c>
      <c r="E69" s="48">
        <v>190.449997</v>
      </c>
      <c r="F69" s="48">
        <v>192</v>
      </c>
      <c r="G69" s="49">
        <v>114793000</v>
      </c>
      <c r="H69" s="48">
        <v>191.01481200000001</v>
      </c>
      <c r="I69" s="52">
        <f t="shared" si="1"/>
        <v>0.99486881250000003</v>
      </c>
      <c r="J69" s="52">
        <f t="shared" ca="1" si="2"/>
        <v>1</v>
      </c>
      <c r="K69" s="48">
        <f t="shared" si="3"/>
        <v>190.19</v>
      </c>
      <c r="L69" s="48">
        <f t="shared" si="4"/>
        <v>191.19</v>
      </c>
      <c r="M69" s="48">
        <f t="shared" si="5"/>
        <v>189.47</v>
      </c>
      <c r="N69" s="48">
        <f t="shared" si="6"/>
        <v>191.01</v>
      </c>
      <c r="O69" s="49">
        <f t="shared" ca="1" si="7"/>
        <v>114793000</v>
      </c>
      <c r="T69" s="52"/>
      <c r="U69" s="89">
        <v>37701</v>
      </c>
      <c r="V69" s="147">
        <v>0.35399999999999998</v>
      </c>
      <c r="W69" s="48">
        <f t="shared" ca="1" si="8"/>
        <v>89.669998000000007</v>
      </c>
      <c r="X69" s="183" t="str">
        <f t="shared" si="9"/>
        <v>200303</v>
      </c>
      <c r="Y69" s="184" t="str">
        <f t="shared" si="10"/>
        <v>200203</v>
      </c>
      <c r="Z69" s="89">
        <f t="shared" ca="1" si="11"/>
        <v>37330</v>
      </c>
      <c r="AA69" s="49">
        <f t="shared" ca="1" si="12"/>
        <v>5</v>
      </c>
      <c r="AB69" s="49">
        <f t="shared" ca="1" si="13"/>
        <v>1</v>
      </c>
      <c r="AC69" s="170">
        <f t="shared" ca="1" si="14"/>
        <v>1.5209999999999999</v>
      </c>
      <c r="AD69" s="169">
        <f t="shared" ca="1" si="15"/>
        <v>1.6962195092276013E-2</v>
      </c>
    </row>
    <row r="70" spans="1:30" x14ac:dyDescent="0.25">
      <c r="A70">
        <v>55</v>
      </c>
      <c r="B70" s="89">
        <v>42418</v>
      </c>
      <c r="C70" s="48">
        <v>193.199997</v>
      </c>
      <c r="D70" s="48">
        <v>193.270004</v>
      </c>
      <c r="E70" s="48">
        <v>191.720001</v>
      </c>
      <c r="F70" s="48">
        <v>192.08999600000001</v>
      </c>
      <c r="G70" s="49">
        <v>102343000</v>
      </c>
      <c r="H70" s="48">
        <v>191.10434699999999</v>
      </c>
      <c r="I70" s="52">
        <f t="shared" si="1"/>
        <v>0.99486881659365534</v>
      </c>
      <c r="J70" s="52">
        <f t="shared" ca="1" si="2"/>
        <v>1</v>
      </c>
      <c r="K70" s="48">
        <f t="shared" si="3"/>
        <v>192.21</v>
      </c>
      <c r="L70" s="48">
        <f t="shared" si="4"/>
        <v>192.28</v>
      </c>
      <c r="M70" s="48">
        <f t="shared" si="5"/>
        <v>190.74</v>
      </c>
      <c r="N70" s="48">
        <f t="shared" si="6"/>
        <v>191.1</v>
      </c>
      <c r="O70" s="49">
        <f t="shared" ca="1" si="7"/>
        <v>102343000</v>
      </c>
      <c r="T70" s="52"/>
      <c r="U70" s="89">
        <v>37610</v>
      </c>
      <c r="V70" s="147">
        <v>0.436</v>
      </c>
      <c r="W70" s="48">
        <f t="shared" ca="1" si="8"/>
        <v>89.989998</v>
      </c>
      <c r="X70" s="183" t="str">
        <f t="shared" si="9"/>
        <v>200212</v>
      </c>
      <c r="Y70" s="184" t="str">
        <f t="shared" si="10"/>
        <v>200112</v>
      </c>
      <c r="Z70" s="89">
        <f t="shared" ca="1" si="11"/>
        <v>37246</v>
      </c>
      <c r="AA70" s="49">
        <f t="shared" ca="1" si="12"/>
        <v>5</v>
      </c>
      <c r="AB70" s="49">
        <f t="shared" ca="1" si="13"/>
        <v>1</v>
      </c>
      <c r="AC70" s="170">
        <f t="shared" ca="1" si="14"/>
        <v>1.498</v>
      </c>
      <c r="AD70" s="169">
        <f t="shared" ca="1" si="15"/>
        <v>1.6646294402629058E-2</v>
      </c>
    </row>
    <row r="71" spans="1:30" x14ac:dyDescent="0.25">
      <c r="A71">
        <v>56</v>
      </c>
      <c r="B71" s="89">
        <v>42417</v>
      </c>
      <c r="C71" s="48">
        <v>191.16000399999999</v>
      </c>
      <c r="D71" s="48">
        <v>193.320007</v>
      </c>
      <c r="E71" s="48">
        <v>191.009995</v>
      </c>
      <c r="F71" s="48">
        <v>192.88000500000001</v>
      </c>
      <c r="G71" s="49">
        <v>136009500</v>
      </c>
      <c r="H71" s="48">
        <v>191.89030199999999</v>
      </c>
      <c r="I71" s="52">
        <f t="shared" si="1"/>
        <v>0.99486881494014878</v>
      </c>
      <c r="J71" s="52">
        <f t="shared" ca="1" si="2"/>
        <v>1</v>
      </c>
      <c r="K71" s="48">
        <f t="shared" si="3"/>
        <v>190.18</v>
      </c>
      <c r="L71" s="48">
        <f t="shared" si="4"/>
        <v>192.33</v>
      </c>
      <c r="M71" s="48">
        <f t="shared" si="5"/>
        <v>190.03</v>
      </c>
      <c r="N71" s="48">
        <f t="shared" si="6"/>
        <v>191.89</v>
      </c>
      <c r="O71" s="49">
        <f t="shared" ca="1" si="7"/>
        <v>136009500</v>
      </c>
      <c r="T71" s="52"/>
      <c r="U71" s="89">
        <v>37519</v>
      </c>
      <c r="V71" s="147">
        <v>0.378</v>
      </c>
      <c r="W71" s="48">
        <f t="shared" ca="1" si="8"/>
        <v>84.349997999999999</v>
      </c>
      <c r="X71" s="183" t="str">
        <f t="shared" si="9"/>
        <v>200209</v>
      </c>
      <c r="Y71" s="184" t="str">
        <f t="shared" si="10"/>
        <v>200109</v>
      </c>
      <c r="Z71" s="89">
        <f t="shared" ca="1" si="11"/>
        <v>37155</v>
      </c>
      <c r="AA71" s="49">
        <f t="shared" ca="1" si="12"/>
        <v>5</v>
      </c>
      <c r="AB71" s="49">
        <f t="shared" ca="1" si="13"/>
        <v>1</v>
      </c>
      <c r="AC71" s="170">
        <f t="shared" ca="1" si="14"/>
        <v>1.4550000000000001</v>
      </c>
      <c r="AD71" s="169">
        <f t="shared" ca="1" si="15"/>
        <v>1.724955583282883E-2</v>
      </c>
    </row>
    <row r="72" spans="1:30" x14ac:dyDescent="0.25">
      <c r="A72">
        <v>57</v>
      </c>
      <c r="B72" s="89">
        <v>42416</v>
      </c>
      <c r="C72" s="48">
        <v>188.770004</v>
      </c>
      <c r="D72" s="48">
        <v>189.80999800000001</v>
      </c>
      <c r="E72" s="48">
        <v>187.63000500000001</v>
      </c>
      <c r="F72" s="48">
        <v>189.779999</v>
      </c>
      <c r="G72" s="49">
        <v>120250700</v>
      </c>
      <c r="H72" s="48">
        <v>188.80620200000001</v>
      </c>
      <c r="I72" s="52">
        <f t="shared" si="1"/>
        <v>0.9948688112281</v>
      </c>
      <c r="J72" s="52">
        <f t="shared" ca="1" si="2"/>
        <v>1</v>
      </c>
      <c r="K72" s="48">
        <f t="shared" si="3"/>
        <v>187.8</v>
      </c>
      <c r="L72" s="48">
        <f t="shared" si="4"/>
        <v>188.84</v>
      </c>
      <c r="M72" s="48">
        <f t="shared" si="5"/>
        <v>186.67</v>
      </c>
      <c r="N72" s="48">
        <f t="shared" si="6"/>
        <v>188.81</v>
      </c>
      <c r="O72" s="49">
        <f t="shared" ca="1" si="7"/>
        <v>120250700</v>
      </c>
      <c r="T72" s="52"/>
      <c r="U72" s="89">
        <v>37428</v>
      </c>
      <c r="V72" s="147">
        <v>0.35299999999999998</v>
      </c>
      <c r="W72" s="48">
        <f t="shared" ca="1" si="8"/>
        <v>99.279999000000004</v>
      </c>
      <c r="X72" s="183" t="str">
        <f t="shared" si="9"/>
        <v>200206</v>
      </c>
      <c r="Y72" s="184" t="str">
        <f t="shared" si="10"/>
        <v>200106</v>
      </c>
      <c r="Z72" s="89">
        <f t="shared" ca="1" si="11"/>
        <v>37057</v>
      </c>
      <c r="AA72" s="49">
        <f t="shared" ca="1" si="12"/>
        <v>5</v>
      </c>
      <c r="AB72" s="49">
        <f t="shared" ca="1" si="13"/>
        <v>1</v>
      </c>
      <c r="AC72" s="170">
        <f t="shared" ca="1" si="14"/>
        <v>1.446</v>
      </c>
      <c r="AD72" s="169">
        <f t="shared" ca="1" si="15"/>
        <v>1.4564867189412441E-2</v>
      </c>
    </row>
    <row r="73" spans="1:30" x14ac:dyDescent="0.25">
      <c r="A73">
        <v>58</v>
      </c>
      <c r="B73" s="89">
        <v>42412</v>
      </c>
      <c r="C73" s="48">
        <v>184.96000699999999</v>
      </c>
      <c r="D73" s="48">
        <v>186.64999399999999</v>
      </c>
      <c r="E73" s="48">
        <v>183.96000699999999</v>
      </c>
      <c r="F73" s="48">
        <v>186.63000500000001</v>
      </c>
      <c r="G73" s="49">
        <v>127632400</v>
      </c>
      <c r="H73" s="48">
        <v>185.672372</v>
      </c>
      <c r="I73" s="52">
        <f t="shared" si="1"/>
        <v>0.99486881544047534</v>
      </c>
      <c r="J73" s="52">
        <f t="shared" ca="1" si="2"/>
        <v>1</v>
      </c>
      <c r="K73" s="48">
        <f t="shared" si="3"/>
        <v>184.01</v>
      </c>
      <c r="L73" s="48">
        <f t="shared" si="4"/>
        <v>185.69</v>
      </c>
      <c r="M73" s="48">
        <f t="shared" si="5"/>
        <v>183.02</v>
      </c>
      <c r="N73" s="48">
        <f t="shared" si="6"/>
        <v>185.67</v>
      </c>
      <c r="O73" s="49">
        <f t="shared" ca="1" si="7"/>
        <v>127632400</v>
      </c>
      <c r="T73" s="52"/>
      <c r="U73" s="89">
        <v>37330</v>
      </c>
      <c r="V73" s="147">
        <v>0.33100000000000002</v>
      </c>
      <c r="W73" s="48">
        <f t="shared" ca="1" si="8"/>
        <v>116.650002</v>
      </c>
      <c r="X73" s="183" t="str">
        <f t="shared" si="9"/>
        <v>200203</v>
      </c>
      <c r="Y73" s="184" t="str">
        <f t="shared" si="10"/>
        <v>200103</v>
      </c>
      <c r="Z73" s="89">
        <f t="shared" ca="1" si="11"/>
        <v>36966</v>
      </c>
      <c r="AA73" s="49">
        <f t="shared" ca="1" si="12"/>
        <v>5</v>
      </c>
      <c r="AB73" s="49">
        <f t="shared" ca="1" si="13"/>
        <v>1</v>
      </c>
      <c r="AC73" s="170">
        <f t="shared" ca="1" si="14"/>
        <v>1.4390000000000001</v>
      </c>
      <c r="AD73" s="169">
        <f t="shared" ca="1" si="15"/>
        <v>1.2336047795352804E-2</v>
      </c>
    </row>
    <row r="74" spans="1:30" x14ac:dyDescent="0.25">
      <c r="A74">
        <v>59</v>
      </c>
      <c r="B74" s="89">
        <v>42411</v>
      </c>
      <c r="C74" s="48">
        <v>182.33999600000001</v>
      </c>
      <c r="D74" s="48">
        <v>184.10000600000001</v>
      </c>
      <c r="E74" s="48">
        <v>181.08999600000001</v>
      </c>
      <c r="F74" s="48">
        <v>182.86000100000001</v>
      </c>
      <c r="G74" s="49">
        <v>219058900</v>
      </c>
      <c r="H74" s="48">
        <v>181.92171200000001</v>
      </c>
      <c r="I74" s="52">
        <f t="shared" si="1"/>
        <v>0.99486881223412005</v>
      </c>
      <c r="J74" s="52">
        <f t="shared" ca="1" si="2"/>
        <v>1</v>
      </c>
      <c r="K74" s="48">
        <f t="shared" si="3"/>
        <v>181.4</v>
      </c>
      <c r="L74" s="48">
        <f t="shared" si="4"/>
        <v>183.16</v>
      </c>
      <c r="M74" s="48">
        <f t="shared" si="5"/>
        <v>180.16</v>
      </c>
      <c r="N74" s="48">
        <f t="shared" si="6"/>
        <v>181.92</v>
      </c>
      <c r="O74" s="49">
        <f t="shared" ca="1" si="7"/>
        <v>219058900</v>
      </c>
      <c r="T74" s="52"/>
      <c r="U74" s="89">
        <v>37246</v>
      </c>
      <c r="V74" s="147">
        <v>0.39300000000000002</v>
      </c>
      <c r="W74" s="48">
        <f t="shared" ca="1" si="8"/>
        <v>114.949997</v>
      </c>
      <c r="X74" s="183" t="str">
        <f t="shared" si="9"/>
        <v>200112</v>
      </c>
      <c r="Y74" s="184" t="str">
        <f t="shared" si="10"/>
        <v>200012</v>
      </c>
      <c r="Z74" s="89">
        <f t="shared" ca="1" si="11"/>
        <v>36887</v>
      </c>
      <c r="AA74" s="49">
        <f t="shared" ca="1" si="12"/>
        <v>5</v>
      </c>
      <c r="AB74" s="49">
        <f t="shared" ca="1" si="13"/>
        <v>1</v>
      </c>
      <c r="AC74" s="170">
        <f t="shared" ca="1" si="14"/>
        <v>1.4239999999999999</v>
      </c>
      <c r="AD74" s="169">
        <f t="shared" ca="1" si="15"/>
        <v>1.2387995103644935E-2</v>
      </c>
    </row>
    <row r="75" spans="1:30" x14ac:dyDescent="0.25">
      <c r="A75">
        <v>60</v>
      </c>
      <c r="B75" s="89">
        <v>42410</v>
      </c>
      <c r="C75" s="48">
        <v>186.41000399999999</v>
      </c>
      <c r="D75" s="48">
        <v>188.33999600000001</v>
      </c>
      <c r="E75" s="48">
        <v>185.11999499999999</v>
      </c>
      <c r="F75" s="48">
        <v>185.270004</v>
      </c>
      <c r="G75" s="49">
        <v>148214100</v>
      </c>
      <c r="H75" s="48">
        <v>184.31934999999999</v>
      </c>
      <c r="I75" s="52">
        <f t="shared" si="1"/>
        <v>0.99486881859191834</v>
      </c>
      <c r="J75" s="52">
        <f t="shared" ca="1" si="2"/>
        <v>1</v>
      </c>
      <c r="K75" s="48">
        <f t="shared" si="3"/>
        <v>185.45</v>
      </c>
      <c r="L75" s="48">
        <f t="shared" si="4"/>
        <v>187.37</v>
      </c>
      <c r="M75" s="48">
        <f t="shared" si="5"/>
        <v>184.17</v>
      </c>
      <c r="N75" s="48">
        <f t="shared" si="6"/>
        <v>184.32</v>
      </c>
      <c r="O75" s="49">
        <f t="shared" ca="1" si="7"/>
        <v>148214100</v>
      </c>
      <c r="T75" s="52"/>
      <c r="U75" s="89">
        <v>37155</v>
      </c>
      <c r="V75" s="147">
        <v>0.36899999999999999</v>
      </c>
      <c r="W75" s="48">
        <f t="shared" ca="1" si="8"/>
        <v>97.279999000000004</v>
      </c>
      <c r="X75" s="183" t="str">
        <f t="shared" si="9"/>
        <v>200109</v>
      </c>
      <c r="Y75" s="184" t="str">
        <f t="shared" si="10"/>
        <v>200009</v>
      </c>
      <c r="Z75" s="89">
        <f t="shared" ca="1" si="11"/>
        <v>36784</v>
      </c>
      <c r="AA75" s="49">
        <f t="shared" ca="1" si="12"/>
        <v>6</v>
      </c>
      <c r="AB75" s="49">
        <f t="shared" ca="1" si="13"/>
        <v>1</v>
      </c>
      <c r="AC75" s="170">
        <f t="shared" ca="1" si="14"/>
        <v>1.4419999999999999</v>
      </c>
      <c r="AD75" s="169">
        <f t="shared" ca="1" si="15"/>
        <v>1.4823190941850235E-2</v>
      </c>
    </row>
    <row r="76" spans="1:30" x14ac:dyDescent="0.25">
      <c r="A76">
        <v>61</v>
      </c>
      <c r="B76" s="89">
        <v>42409</v>
      </c>
      <c r="C76" s="48">
        <v>183.36000100000001</v>
      </c>
      <c r="D76" s="48">
        <v>186.94000199999999</v>
      </c>
      <c r="E76" s="48">
        <v>183.199997</v>
      </c>
      <c r="F76" s="48">
        <v>185.429993</v>
      </c>
      <c r="G76" s="49">
        <v>184513100</v>
      </c>
      <c r="H76" s="48">
        <v>184.47851700000001</v>
      </c>
      <c r="I76" s="52">
        <f t="shared" si="1"/>
        <v>0.99486881283547268</v>
      </c>
      <c r="J76" s="52">
        <f t="shared" ca="1" si="2"/>
        <v>1</v>
      </c>
      <c r="K76" s="48">
        <f t="shared" si="3"/>
        <v>182.42</v>
      </c>
      <c r="L76" s="48">
        <f t="shared" si="4"/>
        <v>185.98</v>
      </c>
      <c r="M76" s="48">
        <f t="shared" si="5"/>
        <v>182.26</v>
      </c>
      <c r="N76" s="48">
        <f t="shared" si="6"/>
        <v>184.48</v>
      </c>
      <c r="O76" s="49">
        <f t="shared" ca="1" si="7"/>
        <v>184513100</v>
      </c>
      <c r="T76" s="52"/>
      <c r="U76" s="89">
        <v>37057</v>
      </c>
      <c r="V76" s="147">
        <v>0.34599999999999997</v>
      </c>
      <c r="W76" s="48">
        <f t="shared" ca="1" si="8"/>
        <v>121.849998</v>
      </c>
      <c r="X76" s="183" t="str">
        <f t="shared" si="9"/>
        <v>200106</v>
      </c>
      <c r="Y76" s="184" t="str">
        <f t="shared" si="10"/>
        <v>200006</v>
      </c>
      <c r="Z76" s="89">
        <f t="shared" ca="1" si="11"/>
        <v>36693</v>
      </c>
      <c r="AA76" s="49">
        <f t="shared" ca="1" si="12"/>
        <v>7</v>
      </c>
      <c r="AB76" s="49">
        <f t="shared" ca="1" si="13"/>
        <v>1</v>
      </c>
      <c r="AC76" s="170">
        <f t="shared" ca="1" si="14"/>
        <v>1.448</v>
      </c>
      <c r="AD76" s="169">
        <f t="shared" ca="1" si="15"/>
        <v>1.1883463469568542E-2</v>
      </c>
    </row>
    <row r="77" spans="1:30" x14ac:dyDescent="0.25">
      <c r="A77">
        <v>62</v>
      </c>
      <c r="B77" s="89">
        <v>42408</v>
      </c>
      <c r="C77" s="48">
        <v>185.770004</v>
      </c>
      <c r="D77" s="48">
        <v>186.11999499999999</v>
      </c>
      <c r="E77" s="48">
        <v>182.800003</v>
      </c>
      <c r="F77" s="48">
        <v>185.41999799999999</v>
      </c>
      <c r="G77" s="49">
        <v>191526700</v>
      </c>
      <c r="H77" s="48">
        <v>184.46857399999999</v>
      </c>
      <c r="I77" s="52">
        <f t="shared" si="1"/>
        <v>0.99486881668502658</v>
      </c>
      <c r="J77" s="52">
        <f t="shared" ca="1" si="2"/>
        <v>1</v>
      </c>
      <c r="K77" s="48">
        <f t="shared" si="3"/>
        <v>184.82</v>
      </c>
      <c r="L77" s="48">
        <f t="shared" si="4"/>
        <v>185.16</v>
      </c>
      <c r="M77" s="48">
        <f t="shared" si="5"/>
        <v>181.86</v>
      </c>
      <c r="N77" s="48">
        <f t="shared" si="6"/>
        <v>184.47</v>
      </c>
      <c r="O77" s="49">
        <f t="shared" ca="1" si="7"/>
        <v>191526700</v>
      </c>
      <c r="T77" s="52"/>
      <c r="U77" s="89">
        <v>36966</v>
      </c>
      <c r="V77" s="147">
        <v>0.316</v>
      </c>
      <c r="W77" s="48">
        <f t="shared" ca="1" si="8"/>
        <v>115.010002</v>
      </c>
      <c r="X77" s="183" t="str">
        <f t="shared" si="9"/>
        <v>200103</v>
      </c>
      <c r="Y77" s="184" t="str">
        <f t="shared" si="10"/>
        <v>200003</v>
      </c>
      <c r="Z77" s="89">
        <f t="shared" ca="1" si="11"/>
        <v>36602</v>
      </c>
      <c r="AA77" s="49">
        <f t="shared" ca="1" si="12"/>
        <v>7</v>
      </c>
      <c r="AB77" s="49">
        <f t="shared" ca="1" si="13"/>
        <v>1</v>
      </c>
      <c r="AC77" s="170">
        <f t="shared" ca="1" si="14"/>
        <v>1.45</v>
      </c>
      <c r="AD77" s="169">
        <f t="shared" ca="1" si="15"/>
        <v>1.2607599119944368E-2</v>
      </c>
    </row>
    <row r="78" spans="1:30" x14ac:dyDescent="0.25">
      <c r="A78">
        <v>63</v>
      </c>
      <c r="B78" s="89">
        <v>42405</v>
      </c>
      <c r="C78" s="48">
        <v>190.990005</v>
      </c>
      <c r="D78" s="48">
        <v>191.66999799999999</v>
      </c>
      <c r="E78" s="48">
        <v>187.199997</v>
      </c>
      <c r="F78" s="48">
        <v>187.949997</v>
      </c>
      <c r="G78" s="49">
        <v>180788300</v>
      </c>
      <c r="H78" s="48">
        <v>186.985591</v>
      </c>
      <c r="I78" s="52">
        <f t="shared" si="1"/>
        <v>0.99486881609261213</v>
      </c>
      <c r="J78" s="52">
        <f t="shared" ca="1" si="2"/>
        <v>1</v>
      </c>
      <c r="K78" s="48">
        <f t="shared" si="3"/>
        <v>190.01</v>
      </c>
      <c r="L78" s="48">
        <f t="shared" si="4"/>
        <v>190.69</v>
      </c>
      <c r="M78" s="48">
        <f t="shared" si="5"/>
        <v>186.24</v>
      </c>
      <c r="N78" s="48">
        <f t="shared" si="6"/>
        <v>186.99</v>
      </c>
      <c r="O78" s="49">
        <f t="shared" ca="1" si="7"/>
        <v>180788300</v>
      </c>
      <c r="T78" s="52"/>
      <c r="U78" s="89">
        <v>36887</v>
      </c>
      <c r="V78" s="147">
        <v>0</v>
      </c>
      <c r="W78" s="48">
        <f t="shared" ca="1" si="8"/>
        <v>133.3125</v>
      </c>
      <c r="X78" s="183" t="str">
        <f t="shared" si="9"/>
        <v>200012</v>
      </c>
      <c r="Y78" s="184" t="str">
        <f t="shared" si="10"/>
        <v>199912</v>
      </c>
      <c r="Z78" s="89">
        <f t="shared" ca="1" si="11"/>
        <v>36511</v>
      </c>
      <c r="AA78" s="49">
        <f t="shared" ca="1" si="12"/>
        <v>7</v>
      </c>
      <c r="AB78" s="49">
        <f t="shared" ca="1" si="13"/>
        <v>1</v>
      </c>
      <c r="AC78" s="170">
        <f t="shared" ca="1" si="14"/>
        <v>1.5049999999999999</v>
      </c>
      <c r="AD78" s="169">
        <f t="shared" ca="1" si="15"/>
        <v>1.1289263947491794E-2</v>
      </c>
    </row>
    <row r="79" spans="1:30" x14ac:dyDescent="0.25">
      <c r="A79">
        <v>64</v>
      </c>
      <c r="B79" s="89">
        <v>42404</v>
      </c>
      <c r="C79" s="48">
        <v>190.71000699999999</v>
      </c>
      <c r="D79" s="48">
        <v>192.75</v>
      </c>
      <c r="E79" s="48">
        <v>189.96000699999999</v>
      </c>
      <c r="F79" s="48">
        <v>191.60000600000001</v>
      </c>
      <c r="G79" s="49">
        <v>139531800</v>
      </c>
      <c r="H79" s="48">
        <v>190.616871</v>
      </c>
      <c r="I79" s="52">
        <f t="shared" si="1"/>
        <v>0.99486881540076777</v>
      </c>
      <c r="J79" s="52">
        <f t="shared" ca="1" si="2"/>
        <v>1</v>
      </c>
      <c r="K79" s="48">
        <f t="shared" si="3"/>
        <v>189.73</v>
      </c>
      <c r="L79" s="48">
        <f t="shared" si="4"/>
        <v>191.76</v>
      </c>
      <c r="M79" s="48">
        <f t="shared" si="5"/>
        <v>188.99</v>
      </c>
      <c r="N79" s="48">
        <f t="shared" si="6"/>
        <v>190.62</v>
      </c>
      <c r="O79" s="49">
        <f t="shared" ca="1" si="7"/>
        <v>139531800</v>
      </c>
      <c r="T79" s="52"/>
      <c r="U79" s="89">
        <v>36875</v>
      </c>
      <c r="V79" s="147">
        <v>0.41099999999999998</v>
      </c>
      <c r="W79" s="48">
        <f t="shared" ca="1" si="8"/>
        <v>130.968704</v>
      </c>
      <c r="X79" s="183" t="str">
        <f t="shared" si="9"/>
        <v>200012</v>
      </c>
      <c r="Y79" s="184" t="str">
        <f t="shared" si="10"/>
        <v>199912</v>
      </c>
      <c r="Z79" s="89">
        <f t="shared" ca="1" si="11"/>
        <v>36511</v>
      </c>
      <c r="AA79" s="49">
        <f t="shared" ca="1" si="12"/>
        <v>6</v>
      </c>
      <c r="AB79" s="49">
        <f t="shared" ca="1" si="13"/>
        <v>1</v>
      </c>
      <c r="AC79" s="170">
        <f t="shared" ca="1" si="14"/>
        <v>1.5049999999999999</v>
      </c>
      <c r="AD79" s="169">
        <f t="shared" ca="1" si="15"/>
        <v>1.1491294897443589E-2</v>
      </c>
    </row>
    <row r="80" spans="1:30" x14ac:dyDescent="0.25">
      <c r="A80">
        <v>65</v>
      </c>
      <c r="B80" s="89">
        <v>42403</v>
      </c>
      <c r="C80" s="48">
        <v>191.41000399999999</v>
      </c>
      <c r="D80" s="48">
        <v>191.779999</v>
      </c>
      <c r="E80" s="48">
        <v>187.10000600000001</v>
      </c>
      <c r="F80" s="48">
        <v>191.300003</v>
      </c>
      <c r="G80" s="49">
        <v>205054900</v>
      </c>
      <c r="H80" s="48">
        <v>190.31840700000001</v>
      </c>
      <c r="I80" s="52">
        <f t="shared" si="1"/>
        <v>0.99486881346259048</v>
      </c>
      <c r="J80" s="52">
        <f t="shared" ca="1" si="2"/>
        <v>1</v>
      </c>
      <c r="K80" s="48">
        <f t="shared" si="3"/>
        <v>190.43</v>
      </c>
      <c r="L80" s="48">
        <f t="shared" si="4"/>
        <v>190.8</v>
      </c>
      <c r="M80" s="48">
        <f t="shared" si="5"/>
        <v>186.14</v>
      </c>
      <c r="N80" s="48">
        <f t="shared" si="6"/>
        <v>190.32</v>
      </c>
      <c r="O80" s="49">
        <f t="shared" ca="1" si="7"/>
        <v>205054900</v>
      </c>
      <c r="T80" s="52"/>
      <c r="U80" s="89">
        <v>36784</v>
      </c>
      <c r="V80" s="147">
        <v>0.375</v>
      </c>
      <c r="W80" s="48">
        <f t="shared" ca="1" si="8"/>
        <v>146</v>
      </c>
      <c r="X80" s="183" t="str">
        <f t="shared" si="9"/>
        <v>200009</v>
      </c>
      <c r="Y80" s="184" t="str">
        <f t="shared" si="10"/>
        <v>199909</v>
      </c>
      <c r="Z80" s="89">
        <f t="shared" ca="1" si="11"/>
        <v>36420</v>
      </c>
      <c r="AA80" s="49">
        <f t="shared" ca="1" si="12"/>
        <v>6</v>
      </c>
      <c r="AB80" s="49">
        <f t="shared" ca="1" si="13"/>
        <v>1</v>
      </c>
      <c r="AC80" s="170">
        <f t="shared" ca="1" si="14"/>
        <v>1.4419999999999999</v>
      </c>
      <c r="AD80" s="169">
        <f t="shared" ca="1" si="15"/>
        <v>9.8767123287671222E-3</v>
      </c>
    </row>
    <row r="81" spans="1:30" x14ac:dyDescent="0.25">
      <c r="A81">
        <v>66</v>
      </c>
      <c r="B81" s="89">
        <v>42402</v>
      </c>
      <c r="C81" s="48">
        <v>191.96000699999999</v>
      </c>
      <c r="D81" s="48">
        <v>191.970001</v>
      </c>
      <c r="E81" s="48">
        <v>189.53999300000001</v>
      </c>
      <c r="F81" s="48">
        <v>190.16000399999999</v>
      </c>
      <c r="G81" s="49">
        <v>182564900</v>
      </c>
      <c r="H81" s="48">
        <v>189.184257</v>
      </c>
      <c r="I81" s="52">
        <f t="shared" ref="I81:I144" si="16">H81/F81</f>
        <v>0.99486881058332333</v>
      </c>
      <c r="J81" s="52">
        <f t="shared" ref="J81:J144" ca="1" si="17">INDEX(OFFSET($T$15,0,0,$S$13+1,1),MATCH(B81,OFFSET($Q$15,0,0,$S$13+1,1),-1))</f>
        <v>1</v>
      </c>
      <c r="K81" s="48">
        <f t="shared" ref="K81:K144" si="18">ROUND($I81*C81,2)</f>
        <v>190.98</v>
      </c>
      <c r="L81" s="48">
        <f t="shared" ref="L81:L144" si="19">ROUND($I81*D81,2)</f>
        <v>190.98</v>
      </c>
      <c r="M81" s="48">
        <f t="shared" ref="M81:M144" si="20">ROUND($I81*E81,2)</f>
        <v>188.57</v>
      </c>
      <c r="N81" s="48">
        <f t="shared" ref="N81:N144" si="21">ROUND($I81*F81,2)</f>
        <v>189.18</v>
      </c>
      <c r="O81" s="49">
        <f t="shared" ref="O81:O144" ca="1" si="22">G81*J81</f>
        <v>182564900</v>
      </c>
      <c r="T81" s="52"/>
      <c r="U81" s="89">
        <v>36783</v>
      </c>
      <c r="V81" s="147">
        <v>0</v>
      </c>
      <c r="W81" s="48">
        <f t="shared" ref="W81:W112" ca="1" si="23">(INDEX(OFFSET($F$15,1,0,$B$10,1),MATCH(U81,OFFSET($B$15,1,0,$B$10,1),-1)))</f>
        <v>149.64059399999999</v>
      </c>
      <c r="X81" s="183" t="str">
        <f t="shared" ref="X81:X112" si="24">YEAR(U81)&amp;RIGHT("0"&amp;MONTH(U81),2)</f>
        <v>200009</v>
      </c>
      <c r="Y81" s="184" t="str">
        <f t="shared" ref="Y81:Y112" si="25">YEAR(U81)-1&amp;RIGHT("0"&amp;MONTH(U81),2)</f>
        <v>199909</v>
      </c>
      <c r="Z81" s="89">
        <f t="shared" ref="Z81:Z112" ca="1" si="26">OFFSET(U80,AA81,0,1,1)</f>
        <v>36420</v>
      </c>
      <c r="AA81" s="49">
        <f t="shared" ref="AA81:AA112" ca="1" si="27">MATCH(Y81,OFFSET($X$15,A81,0,$V$14+1-A81,1),-1)</f>
        <v>5</v>
      </c>
      <c r="AB81" s="49">
        <f t="shared" ref="AB81:AB112" ca="1" si="28">IF(OR(AND(YEAR(U81)=YEAR(Z81),MONTH(U81)=MONTH(Z81)),MONTH(U81)=MONTH(Z81)),1,0)</f>
        <v>1</v>
      </c>
      <c r="AC81" s="170">
        <f t="shared" ref="AC81:AC112" ca="1" si="29">(V81+IF(AA81-AB81=0,0,IFERROR(SUM(OFFSET(V81,1,0,AA81-AB81-1,1)),0)))</f>
        <v>1.0669999999999999</v>
      </c>
      <c r="AD81" s="169">
        <f t="shared" ref="AD81:AD112" ca="1" si="30">AC81/(INDEX(OFFSET($F$15,1,0,$B$10,1),MATCH(U81,OFFSET($B$15,1,0,$B$10,1),-1)))</f>
        <v>7.1304181003184206E-3</v>
      </c>
    </row>
    <row r="82" spans="1:30" x14ac:dyDescent="0.25">
      <c r="A82">
        <v>67</v>
      </c>
      <c r="B82" s="89">
        <v>42401</v>
      </c>
      <c r="C82" s="48">
        <v>192.529999</v>
      </c>
      <c r="D82" s="48">
        <v>194.58000200000001</v>
      </c>
      <c r="E82" s="48">
        <v>191.83999600000001</v>
      </c>
      <c r="F82" s="48">
        <v>193.64999399999999</v>
      </c>
      <c r="G82" s="49">
        <v>136061600</v>
      </c>
      <c r="H82" s="48">
        <v>192.65634</v>
      </c>
      <c r="I82" s="52">
        <f t="shared" si="16"/>
        <v>0.99486881471320887</v>
      </c>
      <c r="J82" s="52">
        <f t="shared" ca="1" si="17"/>
        <v>1</v>
      </c>
      <c r="K82" s="48">
        <f t="shared" si="18"/>
        <v>191.54</v>
      </c>
      <c r="L82" s="48">
        <f t="shared" si="19"/>
        <v>193.58</v>
      </c>
      <c r="M82" s="48">
        <f t="shared" si="20"/>
        <v>190.86</v>
      </c>
      <c r="N82" s="48">
        <f t="shared" si="21"/>
        <v>192.66</v>
      </c>
      <c r="O82" s="49">
        <f t="shared" ca="1" si="22"/>
        <v>136061600</v>
      </c>
      <c r="T82" s="52"/>
      <c r="U82" s="89">
        <v>36693</v>
      </c>
      <c r="V82" s="147">
        <v>0.34799999999999998</v>
      </c>
      <c r="W82" s="48">
        <f t="shared" ca="1" si="23"/>
        <v>146.593704</v>
      </c>
      <c r="X82" s="183" t="str">
        <f t="shared" si="24"/>
        <v>200006</v>
      </c>
      <c r="Y82" s="184" t="str">
        <f t="shared" si="25"/>
        <v>199906</v>
      </c>
      <c r="Z82" s="89">
        <f t="shared" ca="1" si="26"/>
        <v>36329</v>
      </c>
      <c r="AA82" s="49">
        <f t="shared" ca="1" si="27"/>
        <v>5</v>
      </c>
      <c r="AB82" s="49">
        <f t="shared" ca="1" si="28"/>
        <v>1</v>
      </c>
      <c r="AC82" s="170">
        <f t="shared" ca="1" si="29"/>
        <v>1.4390000000000001</v>
      </c>
      <c r="AD82" s="169">
        <f t="shared" ca="1" si="30"/>
        <v>9.8162469515061853E-3</v>
      </c>
    </row>
    <row r="83" spans="1:30" x14ac:dyDescent="0.25">
      <c r="A83">
        <v>68</v>
      </c>
      <c r="B83" s="89">
        <v>42398</v>
      </c>
      <c r="C83" s="48">
        <v>190.020004</v>
      </c>
      <c r="D83" s="48">
        <v>193.88000500000001</v>
      </c>
      <c r="E83" s="48">
        <v>189.88000500000001</v>
      </c>
      <c r="F83" s="48">
        <v>193.720001</v>
      </c>
      <c r="G83" s="49">
        <v>210529300</v>
      </c>
      <c r="H83" s="48">
        <v>192.725988</v>
      </c>
      <c r="I83" s="52">
        <f t="shared" si="16"/>
        <v>0.99486881584313025</v>
      </c>
      <c r="J83" s="52">
        <f t="shared" ca="1" si="17"/>
        <v>1</v>
      </c>
      <c r="K83" s="48">
        <f t="shared" si="18"/>
        <v>189.04</v>
      </c>
      <c r="L83" s="48">
        <f t="shared" si="19"/>
        <v>192.89</v>
      </c>
      <c r="M83" s="48">
        <f t="shared" si="20"/>
        <v>188.91</v>
      </c>
      <c r="N83" s="48">
        <f t="shared" si="21"/>
        <v>192.73</v>
      </c>
      <c r="O83" s="49">
        <f t="shared" ca="1" si="22"/>
        <v>210529300</v>
      </c>
      <c r="T83" s="52"/>
      <c r="U83" s="89">
        <v>36602</v>
      </c>
      <c r="V83" s="147">
        <v>0.371</v>
      </c>
      <c r="W83" s="48">
        <f t="shared" ca="1" si="23"/>
        <v>146.9375</v>
      </c>
      <c r="X83" s="183" t="str">
        <f t="shared" si="24"/>
        <v>200003</v>
      </c>
      <c r="Y83" s="184" t="str">
        <f t="shared" si="25"/>
        <v>199903</v>
      </c>
      <c r="Z83" s="89">
        <f t="shared" ca="1" si="26"/>
        <v>36238</v>
      </c>
      <c r="AA83" s="49">
        <f t="shared" ca="1" si="27"/>
        <v>5</v>
      </c>
      <c r="AB83" s="49">
        <f t="shared" ca="1" si="28"/>
        <v>1</v>
      </c>
      <c r="AC83" s="170">
        <f t="shared" ca="1" si="29"/>
        <v>1.496</v>
      </c>
      <c r="AD83" s="169">
        <f t="shared" ca="1" si="30"/>
        <v>1.0181199489578902E-2</v>
      </c>
    </row>
    <row r="84" spans="1:30" x14ac:dyDescent="0.25">
      <c r="A84">
        <v>69</v>
      </c>
      <c r="B84" s="89">
        <v>42397</v>
      </c>
      <c r="C84" s="48">
        <v>189.96000699999999</v>
      </c>
      <c r="D84" s="48">
        <v>190.199997</v>
      </c>
      <c r="E84" s="48">
        <v>187.16000399999999</v>
      </c>
      <c r="F84" s="48">
        <v>189.11000100000001</v>
      </c>
      <c r="G84" s="49">
        <v>143798800</v>
      </c>
      <c r="H84" s="48">
        <v>188.13964200000001</v>
      </c>
      <c r="I84" s="52">
        <f t="shared" si="16"/>
        <v>0.99486881182978792</v>
      </c>
      <c r="J84" s="52">
        <f t="shared" ca="1" si="17"/>
        <v>1</v>
      </c>
      <c r="K84" s="48">
        <f t="shared" si="18"/>
        <v>188.99</v>
      </c>
      <c r="L84" s="48">
        <f t="shared" si="19"/>
        <v>189.22</v>
      </c>
      <c r="M84" s="48">
        <f t="shared" si="20"/>
        <v>186.2</v>
      </c>
      <c r="N84" s="48">
        <f t="shared" si="21"/>
        <v>188.14</v>
      </c>
      <c r="O84" s="49">
        <f t="shared" ca="1" si="22"/>
        <v>143798800</v>
      </c>
      <c r="T84" s="52"/>
      <c r="U84" s="89">
        <v>36511</v>
      </c>
      <c r="V84" s="147">
        <v>0.34799999999999998</v>
      </c>
      <c r="W84" s="48">
        <f t="shared" ca="1" si="23"/>
        <v>142.6875</v>
      </c>
      <c r="X84" s="183" t="str">
        <f t="shared" si="24"/>
        <v>199912</v>
      </c>
      <c r="Y84" s="184" t="str">
        <f t="shared" si="25"/>
        <v>199812</v>
      </c>
      <c r="Z84" s="89">
        <f t="shared" ca="1" si="26"/>
        <v>36147</v>
      </c>
      <c r="AA84" s="49">
        <f t="shared" ca="1" si="27"/>
        <v>5</v>
      </c>
      <c r="AB84" s="49">
        <f t="shared" ca="1" si="28"/>
        <v>1</v>
      </c>
      <c r="AC84" s="170">
        <f t="shared" ca="1" si="29"/>
        <v>1.4449999999999998</v>
      </c>
      <c r="AD84" s="169">
        <f t="shared" ca="1" si="30"/>
        <v>1.0127025843188786E-2</v>
      </c>
    </row>
    <row r="85" spans="1:30" x14ac:dyDescent="0.25">
      <c r="A85">
        <v>70</v>
      </c>
      <c r="B85" s="89">
        <v>42396</v>
      </c>
      <c r="C85" s="48">
        <v>189.58000200000001</v>
      </c>
      <c r="D85" s="48">
        <v>191.55999800000001</v>
      </c>
      <c r="E85" s="48">
        <v>187.05999800000001</v>
      </c>
      <c r="F85" s="48">
        <v>188.13000500000001</v>
      </c>
      <c r="G85" s="49">
        <v>185681700</v>
      </c>
      <c r="H85" s="48">
        <v>187.16467499999999</v>
      </c>
      <c r="I85" s="52">
        <f t="shared" si="16"/>
        <v>0.99486881425427043</v>
      </c>
      <c r="J85" s="52">
        <f t="shared" ca="1" si="17"/>
        <v>1</v>
      </c>
      <c r="K85" s="48">
        <f t="shared" si="18"/>
        <v>188.61</v>
      </c>
      <c r="L85" s="48">
        <f t="shared" si="19"/>
        <v>190.58</v>
      </c>
      <c r="M85" s="48">
        <f t="shared" si="20"/>
        <v>186.1</v>
      </c>
      <c r="N85" s="48">
        <f t="shared" si="21"/>
        <v>187.16</v>
      </c>
      <c r="O85" s="49">
        <f t="shared" ca="1" si="22"/>
        <v>185681700</v>
      </c>
      <c r="T85" s="52"/>
      <c r="U85" s="89">
        <v>36420</v>
      </c>
      <c r="V85" s="147">
        <v>0.372</v>
      </c>
      <c r="W85" s="48">
        <f t="shared" ca="1" si="23"/>
        <v>133.75</v>
      </c>
      <c r="X85" s="183" t="str">
        <f t="shared" si="24"/>
        <v>199909</v>
      </c>
      <c r="Y85" s="184" t="str">
        <f t="shared" si="25"/>
        <v>199809</v>
      </c>
      <c r="Z85" s="89">
        <f t="shared" ca="1" si="26"/>
        <v>36056</v>
      </c>
      <c r="AA85" s="49">
        <f t="shared" ca="1" si="27"/>
        <v>5</v>
      </c>
      <c r="AB85" s="49">
        <f t="shared" ca="1" si="28"/>
        <v>1</v>
      </c>
      <c r="AC85" s="170">
        <f t="shared" ca="1" si="29"/>
        <v>1.4889999999999999</v>
      </c>
      <c r="AD85" s="169">
        <f t="shared" ca="1" si="30"/>
        <v>1.1132710280373831E-2</v>
      </c>
    </row>
    <row r="86" spans="1:30" x14ac:dyDescent="0.25">
      <c r="A86">
        <v>71</v>
      </c>
      <c r="B86" s="89">
        <v>42395</v>
      </c>
      <c r="C86" s="48">
        <v>188.41999799999999</v>
      </c>
      <c r="D86" s="48">
        <v>190.529999</v>
      </c>
      <c r="E86" s="48">
        <v>188.020004</v>
      </c>
      <c r="F86" s="48">
        <v>190.199997</v>
      </c>
      <c r="G86" s="49">
        <v>141036800</v>
      </c>
      <c r="H86" s="48">
        <v>189.22404599999999</v>
      </c>
      <c r="I86" s="52">
        <f t="shared" si="16"/>
        <v>0.99486881695376683</v>
      </c>
      <c r="J86" s="52">
        <f t="shared" ca="1" si="17"/>
        <v>1</v>
      </c>
      <c r="K86" s="48">
        <f t="shared" si="18"/>
        <v>187.45</v>
      </c>
      <c r="L86" s="48">
        <f t="shared" si="19"/>
        <v>189.55</v>
      </c>
      <c r="M86" s="48">
        <f t="shared" si="20"/>
        <v>187.06</v>
      </c>
      <c r="N86" s="48">
        <f t="shared" si="21"/>
        <v>189.22</v>
      </c>
      <c r="O86" s="49">
        <f t="shared" ca="1" si="22"/>
        <v>141036800</v>
      </c>
      <c r="T86" s="52"/>
      <c r="U86" s="89">
        <v>36329</v>
      </c>
      <c r="V86" s="147">
        <v>0.40500000000000003</v>
      </c>
      <c r="W86" s="48">
        <f t="shared" ca="1" si="23"/>
        <v>134.3125</v>
      </c>
      <c r="X86" s="183" t="str">
        <f t="shared" si="24"/>
        <v>199906</v>
      </c>
      <c r="Y86" s="184" t="str">
        <f t="shared" si="25"/>
        <v>199806</v>
      </c>
      <c r="Z86" s="89">
        <f t="shared" ca="1" si="26"/>
        <v>35965</v>
      </c>
      <c r="AA86" s="49">
        <f t="shared" ca="1" si="27"/>
        <v>5</v>
      </c>
      <c r="AB86" s="49">
        <f t="shared" ca="1" si="28"/>
        <v>1</v>
      </c>
      <c r="AC86" s="170">
        <f t="shared" ca="1" si="29"/>
        <v>1.476</v>
      </c>
      <c r="AD86" s="169">
        <f t="shared" ca="1" si="30"/>
        <v>1.0989297347603537E-2</v>
      </c>
    </row>
    <row r="87" spans="1:30" x14ac:dyDescent="0.25">
      <c r="A87">
        <v>72</v>
      </c>
      <c r="B87" s="89">
        <v>42394</v>
      </c>
      <c r="C87" s="48">
        <v>189.91999799999999</v>
      </c>
      <c r="D87" s="48">
        <v>190.14999399999999</v>
      </c>
      <c r="E87" s="48">
        <v>187.41000399999999</v>
      </c>
      <c r="F87" s="48">
        <v>187.63999899999999</v>
      </c>
      <c r="G87" s="49">
        <v>130371700</v>
      </c>
      <c r="H87" s="48">
        <v>186.67718400000001</v>
      </c>
      <c r="I87" s="52">
        <f t="shared" si="16"/>
        <v>0.99486881792191884</v>
      </c>
      <c r="J87" s="52">
        <f t="shared" ca="1" si="17"/>
        <v>1</v>
      </c>
      <c r="K87" s="48">
        <f t="shared" si="18"/>
        <v>188.95</v>
      </c>
      <c r="L87" s="48">
        <f t="shared" si="19"/>
        <v>189.17</v>
      </c>
      <c r="M87" s="48">
        <f t="shared" si="20"/>
        <v>186.45</v>
      </c>
      <c r="N87" s="48">
        <f t="shared" si="21"/>
        <v>186.68</v>
      </c>
      <c r="O87" s="49">
        <f t="shared" ca="1" si="22"/>
        <v>130371700</v>
      </c>
      <c r="T87" s="52"/>
      <c r="U87" s="89">
        <v>36238</v>
      </c>
      <c r="V87" s="147">
        <v>0.32</v>
      </c>
      <c r="W87" s="48">
        <f t="shared" ca="1" si="23"/>
        <v>129.6875</v>
      </c>
      <c r="X87" s="183" t="str">
        <f t="shared" si="24"/>
        <v>199903</v>
      </c>
      <c r="Y87" s="184" t="str">
        <f t="shared" si="25"/>
        <v>199803</v>
      </c>
      <c r="Z87" s="89">
        <f t="shared" ca="1" si="26"/>
        <v>35874</v>
      </c>
      <c r="AA87" s="49">
        <f t="shared" ca="1" si="27"/>
        <v>5</v>
      </c>
      <c r="AB87" s="49">
        <f t="shared" ca="1" si="28"/>
        <v>1</v>
      </c>
      <c r="AC87" s="170">
        <f t="shared" ca="1" si="29"/>
        <v>1.423</v>
      </c>
      <c r="AD87" s="169">
        <f t="shared" ca="1" si="30"/>
        <v>1.0972530120481928E-2</v>
      </c>
    </row>
    <row r="88" spans="1:30" x14ac:dyDescent="0.25">
      <c r="A88">
        <v>73</v>
      </c>
      <c r="B88" s="89">
        <v>42391</v>
      </c>
      <c r="C88" s="48">
        <v>189.779999</v>
      </c>
      <c r="D88" s="48">
        <v>190.759995</v>
      </c>
      <c r="E88" s="48">
        <v>188.88000500000001</v>
      </c>
      <c r="F88" s="48">
        <v>190.520004</v>
      </c>
      <c r="G88" s="49">
        <v>168319600</v>
      </c>
      <c r="H88" s="48">
        <v>189.54241099999999</v>
      </c>
      <c r="I88" s="52">
        <f t="shared" si="16"/>
        <v>0.99486881702983787</v>
      </c>
      <c r="J88" s="52">
        <f t="shared" ca="1" si="17"/>
        <v>1</v>
      </c>
      <c r="K88" s="48">
        <f t="shared" si="18"/>
        <v>188.81</v>
      </c>
      <c r="L88" s="48">
        <f t="shared" si="19"/>
        <v>189.78</v>
      </c>
      <c r="M88" s="48">
        <f t="shared" si="20"/>
        <v>187.91</v>
      </c>
      <c r="N88" s="48">
        <f t="shared" si="21"/>
        <v>189.54</v>
      </c>
      <c r="O88" s="49">
        <f t="shared" ca="1" si="22"/>
        <v>168319600</v>
      </c>
      <c r="T88" s="52"/>
      <c r="U88" s="89">
        <v>36147</v>
      </c>
      <c r="V88" s="147">
        <v>0.39200000000000002</v>
      </c>
      <c r="W88" s="48">
        <f t="shared" ca="1" si="23"/>
        <v>118.5</v>
      </c>
      <c r="X88" s="183" t="str">
        <f t="shared" si="24"/>
        <v>199812</v>
      </c>
      <c r="Y88" s="184" t="str">
        <f t="shared" si="25"/>
        <v>199712</v>
      </c>
      <c r="Z88" s="89">
        <f t="shared" ca="1" si="26"/>
        <v>35783</v>
      </c>
      <c r="AA88" s="49">
        <f t="shared" ca="1" si="27"/>
        <v>5</v>
      </c>
      <c r="AB88" s="49">
        <f t="shared" ca="1" si="28"/>
        <v>1</v>
      </c>
      <c r="AC88" s="170">
        <f t="shared" ca="1" si="29"/>
        <v>1.4159999999999999</v>
      </c>
      <c r="AD88" s="169">
        <f t="shared" ca="1" si="30"/>
        <v>1.1949367088607594E-2</v>
      </c>
    </row>
    <row r="89" spans="1:30" x14ac:dyDescent="0.25">
      <c r="A89">
        <v>74</v>
      </c>
      <c r="B89" s="89">
        <v>42390</v>
      </c>
      <c r="C89" s="48">
        <v>186.21000699999999</v>
      </c>
      <c r="D89" s="48">
        <v>188.86999499999999</v>
      </c>
      <c r="E89" s="48">
        <v>184.63999899999999</v>
      </c>
      <c r="F89" s="48">
        <v>186.69000199999999</v>
      </c>
      <c r="G89" s="49">
        <v>195772900</v>
      </c>
      <c r="H89" s="48">
        <v>185.73206099999999</v>
      </c>
      <c r="I89" s="52">
        <f t="shared" si="16"/>
        <v>0.99486881466742927</v>
      </c>
      <c r="J89" s="52">
        <f t="shared" ca="1" si="17"/>
        <v>1</v>
      </c>
      <c r="K89" s="48">
        <f t="shared" si="18"/>
        <v>185.25</v>
      </c>
      <c r="L89" s="48">
        <f t="shared" si="19"/>
        <v>187.9</v>
      </c>
      <c r="M89" s="48">
        <f t="shared" si="20"/>
        <v>183.69</v>
      </c>
      <c r="N89" s="48">
        <f t="shared" si="21"/>
        <v>185.73</v>
      </c>
      <c r="O89" s="49">
        <f t="shared" ca="1" si="22"/>
        <v>195772900</v>
      </c>
      <c r="T89" s="52"/>
      <c r="U89" s="89">
        <v>36056</v>
      </c>
      <c r="V89" s="147">
        <v>0.35899999999999999</v>
      </c>
      <c r="W89" s="48">
        <f t="shared" ca="1" si="23"/>
        <v>102.09369700000001</v>
      </c>
      <c r="X89" s="183" t="str">
        <f t="shared" si="24"/>
        <v>199809</v>
      </c>
      <c r="Y89" s="184" t="str">
        <f t="shared" si="25"/>
        <v>199709</v>
      </c>
      <c r="Z89" s="89">
        <f t="shared" ca="1" si="26"/>
        <v>35692</v>
      </c>
      <c r="AA89" s="49">
        <f t="shared" ca="1" si="27"/>
        <v>5</v>
      </c>
      <c r="AB89" s="49">
        <f t="shared" ca="1" si="28"/>
        <v>1</v>
      </c>
      <c r="AC89" s="170">
        <f t="shared" ca="1" si="29"/>
        <v>1.4039999999999999</v>
      </c>
      <c r="AD89" s="169">
        <f t="shared" ca="1" si="30"/>
        <v>1.3752073254825905E-2</v>
      </c>
    </row>
    <row r="90" spans="1:30" x14ac:dyDescent="0.25">
      <c r="A90">
        <v>75</v>
      </c>
      <c r="B90" s="89">
        <v>42389</v>
      </c>
      <c r="C90" s="48">
        <v>185.029999</v>
      </c>
      <c r="D90" s="48">
        <v>187.5</v>
      </c>
      <c r="E90" s="48">
        <v>181.020004</v>
      </c>
      <c r="F90" s="48">
        <v>185.64999399999999</v>
      </c>
      <c r="G90" s="49">
        <v>286547800</v>
      </c>
      <c r="H90" s="48">
        <v>184.69738899999999</v>
      </c>
      <c r="I90" s="52">
        <f t="shared" si="16"/>
        <v>0.99486881211533995</v>
      </c>
      <c r="J90" s="52">
        <f t="shared" ca="1" si="17"/>
        <v>1</v>
      </c>
      <c r="K90" s="48">
        <f t="shared" si="18"/>
        <v>184.08</v>
      </c>
      <c r="L90" s="48">
        <f t="shared" si="19"/>
        <v>186.54</v>
      </c>
      <c r="M90" s="48">
        <f t="shared" si="20"/>
        <v>180.09</v>
      </c>
      <c r="N90" s="48">
        <f t="shared" si="21"/>
        <v>184.7</v>
      </c>
      <c r="O90" s="49">
        <f t="shared" ca="1" si="22"/>
        <v>286547800</v>
      </c>
      <c r="T90" s="52"/>
      <c r="U90" s="89">
        <v>35965</v>
      </c>
      <c r="V90" s="147">
        <v>0.35199999999999998</v>
      </c>
      <c r="W90" s="48">
        <f t="shared" ca="1" si="23"/>
        <v>110.0625</v>
      </c>
      <c r="X90" s="183" t="str">
        <f t="shared" si="24"/>
        <v>199806</v>
      </c>
      <c r="Y90" s="184" t="str">
        <f t="shared" si="25"/>
        <v>199706</v>
      </c>
      <c r="Z90" s="89">
        <f t="shared" ca="1" si="26"/>
        <v>35601</v>
      </c>
      <c r="AA90" s="49">
        <f t="shared" ca="1" si="27"/>
        <v>5</v>
      </c>
      <c r="AB90" s="49">
        <f t="shared" ca="1" si="28"/>
        <v>1</v>
      </c>
      <c r="AC90" s="170">
        <f t="shared" ca="1" si="29"/>
        <v>1.3929999999999998</v>
      </c>
      <c r="AD90" s="169">
        <f t="shared" ca="1" si="30"/>
        <v>1.2656445201590004E-2</v>
      </c>
    </row>
    <row r="91" spans="1:30" x14ac:dyDescent="0.25">
      <c r="A91">
        <v>76</v>
      </c>
      <c r="B91" s="89">
        <v>42388</v>
      </c>
      <c r="C91" s="48">
        <v>189.96000699999999</v>
      </c>
      <c r="D91" s="48">
        <v>190.11000100000001</v>
      </c>
      <c r="E91" s="48">
        <v>186.199997</v>
      </c>
      <c r="F91" s="48">
        <v>188.05999800000001</v>
      </c>
      <c r="G91" s="49">
        <v>195244400</v>
      </c>
      <c r="H91" s="48">
        <v>187.09502699999999</v>
      </c>
      <c r="I91" s="52">
        <f t="shared" si="16"/>
        <v>0.99486881309017128</v>
      </c>
      <c r="J91" s="52">
        <f t="shared" ca="1" si="17"/>
        <v>1</v>
      </c>
      <c r="K91" s="48">
        <f t="shared" si="18"/>
        <v>188.99</v>
      </c>
      <c r="L91" s="48">
        <f t="shared" si="19"/>
        <v>189.13</v>
      </c>
      <c r="M91" s="48">
        <f t="shared" si="20"/>
        <v>185.24</v>
      </c>
      <c r="N91" s="48">
        <f t="shared" si="21"/>
        <v>187.1</v>
      </c>
      <c r="O91" s="49">
        <f t="shared" ca="1" si="22"/>
        <v>195244400</v>
      </c>
      <c r="T91" s="52"/>
      <c r="U91" s="89">
        <v>35874</v>
      </c>
      <c r="V91" s="147">
        <v>0.313</v>
      </c>
      <c r="W91" s="48">
        <f t="shared" ca="1" si="23"/>
        <v>109.875</v>
      </c>
      <c r="X91" s="183" t="str">
        <f t="shared" si="24"/>
        <v>199803</v>
      </c>
      <c r="Y91" s="184" t="str">
        <f t="shared" si="25"/>
        <v>199703</v>
      </c>
      <c r="Z91" s="89">
        <f t="shared" ca="1" si="26"/>
        <v>35510</v>
      </c>
      <c r="AA91" s="49">
        <f t="shared" ca="1" si="27"/>
        <v>5</v>
      </c>
      <c r="AB91" s="49">
        <f t="shared" ca="1" si="28"/>
        <v>1</v>
      </c>
      <c r="AC91" s="170">
        <f t="shared" ca="1" si="29"/>
        <v>1.3909999999999998</v>
      </c>
      <c r="AD91" s="169">
        <f t="shared" ca="1" si="30"/>
        <v>1.2659840728100112E-2</v>
      </c>
    </row>
    <row r="92" spans="1:30" x14ac:dyDescent="0.25">
      <c r="A92">
        <v>77</v>
      </c>
      <c r="B92" s="89">
        <v>42384</v>
      </c>
      <c r="C92" s="48">
        <v>186.770004</v>
      </c>
      <c r="D92" s="48">
        <v>188.759995</v>
      </c>
      <c r="E92" s="48">
        <v>185.520004</v>
      </c>
      <c r="F92" s="48">
        <v>187.80999800000001</v>
      </c>
      <c r="G92" s="49">
        <v>324846400</v>
      </c>
      <c r="H92" s="48">
        <v>186.84630999999999</v>
      </c>
      <c r="I92" s="52">
        <f t="shared" si="16"/>
        <v>0.99486881417250206</v>
      </c>
      <c r="J92" s="52">
        <f t="shared" ca="1" si="17"/>
        <v>1</v>
      </c>
      <c r="K92" s="48">
        <f t="shared" si="18"/>
        <v>185.81</v>
      </c>
      <c r="L92" s="48">
        <f t="shared" si="19"/>
        <v>187.79</v>
      </c>
      <c r="M92" s="48">
        <f t="shared" si="20"/>
        <v>184.57</v>
      </c>
      <c r="N92" s="48">
        <f t="shared" si="21"/>
        <v>186.85</v>
      </c>
      <c r="O92" s="49">
        <f t="shared" ca="1" si="22"/>
        <v>324846400</v>
      </c>
      <c r="T92" s="52"/>
      <c r="U92" s="89">
        <v>35783</v>
      </c>
      <c r="V92" s="147">
        <v>0.38</v>
      </c>
      <c r="W92" s="48">
        <f t="shared" ca="1" si="23"/>
        <v>94.781197000000006</v>
      </c>
      <c r="X92" s="183" t="str">
        <f t="shared" si="24"/>
        <v>199712</v>
      </c>
      <c r="Y92" s="184" t="str">
        <f t="shared" si="25"/>
        <v>199612</v>
      </c>
      <c r="Z92" s="89">
        <f t="shared" ca="1" si="26"/>
        <v>35419</v>
      </c>
      <c r="AA92" s="49">
        <f t="shared" ca="1" si="27"/>
        <v>5</v>
      </c>
      <c r="AB92" s="49">
        <f t="shared" ca="1" si="28"/>
        <v>1</v>
      </c>
      <c r="AC92" s="170">
        <f t="shared" ca="1" si="29"/>
        <v>1.3769999999999998</v>
      </c>
      <c r="AD92" s="169">
        <f t="shared" ca="1" si="30"/>
        <v>1.452819803489082E-2</v>
      </c>
    </row>
    <row r="93" spans="1:30" x14ac:dyDescent="0.25">
      <c r="A93">
        <v>78</v>
      </c>
      <c r="B93" s="89">
        <v>42383</v>
      </c>
      <c r="C93" s="48">
        <v>189.550003</v>
      </c>
      <c r="D93" s="48">
        <v>193.259995</v>
      </c>
      <c r="E93" s="48">
        <v>187.66000399999999</v>
      </c>
      <c r="F93" s="48">
        <v>191.929993</v>
      </c>
      <c r="G93" s="49">
        <v>240795600</v>
      </c>
      <c r="H93" s="48">
        <v>190.94516400000001</v>
      </c>
      <c r="I93" s="52">
        <f t="shared" si="16"/>
        <v>0.99486881135873328</v>
      </c>
      <c r="J93" s="52">
        <f t="shared" ca="1" si="17"/>
        <v>1</v>
      </c>
      <c r="K93" s="48">
        <f t="shared" si="18"/>
        <v>188.58</v>
      </c>
      <c r="L93" s="48">
        <f t="shared" si="19"/>
        <v>192.27</v>
      </c>
      <c r="M93" s="48">
        <f t="shared" si="20"/>
        <v>186.7</v>
      </c>
      <c r="N93" s="48">
        <f t="shared" si="21"/>
        <v>190.95</v>
      </c>
      <c r="O93" s="49">
        <f t="shared" ca="1" si="22"/>
        <v>240795600</v>
      </c>
      <c r="T93" s="52"/>
      <c r="U93" s="89">
        <v>35692</v>
      </c>
      <c r="V93" s="147">
        <v>0.34799999999999998</v>
      </c>
      <c r="W93" s="48">
        <f t="shared" ca="1" si="23"/>
        <v>95.031197000000006</v>
      </c>
      <c r="X93" s="183" t="str">
        <f t="shared" si="24"/>
        <v>199709</v>
      </c>
      <c r="Y93" s="184" t="str">
        <f t="shared" si="25"/>
        <v>199609</v>
      </c>
      <c r="Z93" s="89">
        <f t="shared" ca="1" si="26"/>
        <v>35328</v>
      </c>
      <c r="AA93" s="49">
        <f t="shared" ca="1" si="27"/>
        <v>5</v>
      </c>
      <c r="AB93" s="49">
        <f t="shared" ca="1" si="28"/>
        <v>1</v>
      </c>
      <c r="AC93" s="170">
        <f t="shared" ca="1" si="29"/>
        <v>1.3639999999999999</v>
      </c>
      <c r="AD93" s="169">
        <f t="shared" ca="1" si="30"/>
        <v>1.4353181303188255E-2</v>
      </c>
    </row>
    <row r="94" spans="1:30" x14ac:dyDescent="0.25">
      <c r="A94">
        <v>79</v>
      </c>
      <c r="B94" s="89">
        <v>42382</v>
      </c>
      <c r="C94" s="48">
        <v>194.449997</v>
      </c>
      <c r="D94" s="48">
        <v>194.86000100000001</v>
      </c>
      <c r="E94" s="48">
        <v>188.38000500000001</v>
      </c>
      <c r="F94" s="48">
        <v>188.83000200000001</v>
      </c>
      <c r="G94" s="49">
        <v>221168900</v>
      </c>
      <c r="H94" s="48">
        <v>187.86107999999999</v>
      </c>
      <c r="I94" s="52">
        <f t="shared" si="16"/>
        <v>0.99486881327258569</v>
      </c>
      <c r="J94" s="52">
        <f t="shared" ca="1" si="17"/>
        <v>1</v>
      </c>
      <c r="K94" s="48">
        <f t="shared" si="18"/>
        <v>193.45</v>
      </c>
      <c r="L94" s="48">
        <f t="shared" si="19"/>
        <v>193.86</v>
      </c>
      <c r="M94" s="48">
        <f t="shared" si="20"/>
        <v>187.41</v>
      </c>
      <c r="N94" s="48">
        <f t="shared" si="21"/>
        <v>187.86</v>
      </c>
      <c r="O94" s="49">
        <f t="shared" ca="1" si="22"/>
        <v>221168900</v>
      </c>
      <c r="T94" s="52"/>
      <c r="U94" s="89">
        <v>35601</v>
      </c>
      <c r="V94" s="147">
        <v>0.35</v>
      </c>
      <c r="W94" s="48">
        <f t="shared" ca="1" si="23"/>
        <v>89.578102000000001</v>
      </c>
      <c r="X94" s="183" t="str">
        <f t="shared" si="24"/>
        <v>199706</v>
      </c>
      <c r="Y94" s="184" t="str">
        <f t="shared" si="25"/>
        <v>199606</v>
      </c>
      <c r="Z94" s="89">
        <f t="shared" ca="1" si="26"/>
        <v>35237</v>
      </c>
      <c r="AA94" s="49">
        <f t="shared" ca="1" si="27"/>
        <v>5</v>
      </c>
      <c r="AB94" s="49">
        <f t="shared" ca="1" si="28"/>
        <v>1</v>
      </c>
      <c r="AC94" s="170">
        <f t="shared" ca="1" si="29"/>
        <v>1.3679999999999999</v>
      </c>
      <c r="AD94" s="169">
        <f t="shared" ca="1" si="30"/>
        <v>1.5271589478419624E-2</v>
      </c>
    </row>
    <row r="95" spans="1:30" x14ac:dyDescent="0.25">
      <c r="A95">
        <v>80</v>
      </c>
      <c r="B95" s="89">
        <v>42381</v>
      </c>
      <c r="C95" s="48">
        <v>193.820007</v>
      </c>
      <c r="D95" s="48">
        <v>194.550003</v>
      </c>
      <c r="E95" s="48">
        <v>191.13999899999999</v>
      </c>
      <c r="F95" s="48">
        <v>193.66000399999999</v>
      </c>
      <c r="G95" s="49">
        <v>172330500</v>
      </c>
      <c r="H95" s="48">
        <v>192.66629800000001</v>
      </c>
      <c r="I95" s="52">
        <f t="shared" si="16"/>
        <v>0.99486881142478978</v>
      </c>
      <c r="J95" s="52">
        <f t="shared" ca="1" si="17"/>
        <v>1</v>
      </c>
      <c r="K95" s="48">
        <f t="shared" si="18"/>
        <v>192.83</v>
      </c>
      <c r="L95" s="48">
        <f t="shared" si="19"/>
        <v>193.55</v>
      </c>
      <c r="M95" s="48">
        <f t="shared" si="20"/>
        <v>190.16</v>
      </c>
      <c r="N95" s="48">
        <f t="shared" si="21"/>
        <v>192.67</v>
      </c>
      <c r="O95" s="49">
        <f t="shared" ca="1" si="22"/>
        <v>172330500</v>
      </c>
      <c r="T95" s="52"/>
      <c r="U95" s="89">
        <v>35510</v>
      </c>
      <c r="V95" s="147">
        <v>0.29899999999999999</v>
      </c>
      <c r="W95" s="48">
        <f t="shared" ca="1" si="23"/>
        <v>78.4375</v>
      </c>
      <c r="X95" s="183" t="str">
        <f t="shared" si="24"/>
        <v>199703</v>
      </c>
      <c r="Y95" s="184" t="str">
        <f t="shared" si="25"/>
        <v>199603</v>
      </c>
      <c r="Z95" s="89">
        <f t="shared" ca="1" si="26"/>
        <v>35139</v>
      </c>
      <c r="AA95" s="49">
        <f t="shared" ca="1" si="27"/>
        <v>5</v>
      </c>
      <c r="AB95" s="49">
        <f t="shared" ca="1" si="28"/>
        <v>1</v>
      </c>
      <c r="AC95" s="170">
        <f t="shared" ca="1" si="29"/>
        <v>1.3689999999999998</v>
      </c>
      <c r="AD95" s="169">
        <f t="shared" ca="1" si="30"/>
        <v>1.7453386454183265E-2</v>
      </c>
    </row>
    <row r="96" spans="1:30" x14ac:dyDescent="0.25">
      <c r="A96">
        <v>81</v>
      </c>
      <c r="B96" s="89">
        <v>42380</v>
      </c>
      <c r="C96" s="48">
        <v>193.009995</v>
      </c>
      <c r="D96" s="48">
        <v>193.41000399999999</v>
      </c>
      <c r="E96" s="48">
        <v>189.820007</v>
      </c>
      <c r="F96" s="48">
        <v>192.11000100000001</v>
      </c>
      <c r="G96" s="49">
        <v>187941300</v>
      </c>
      <c r="H96" s="48">
        <v>191.12424899999999</v>
      </c>
      <c r="I96" s="52">
        <f t="shared" si="16"/>
        <v>0.99486881476826383</v>
      </c>
      <c r="J96" s="52">
        <f t="shared" ca="1" si="17"/>
        <v>1</v>
      </c>
      <c r="K96" s="48">
        <f t="shared" si="18"/>
        <v>192.02</v>
      </c>
      <c r="L96" s="48">
        <f t="shared" si="19"/>
        <v>192.42</v>
      </c>
      <c r="M96" s="48">
        <f t="shared" si="20"/>
        <v>188.85</v>
      </c>
      <c r="N96" s="48">
        <f t="shared" si="21"/>
        <v>191.12</v>
      </c>
      <c r="O96" s="49">
        <f t="shared" ca="1" si="22"/>
        <v>187941300</v>
      </c>
      <c r="T96" s="52"/>
      <c r="U96" s="89">
        <v>35419</v>
      </c>
      <c r="V96" s="147">
        <v>0.36699999999999999</v>
      </c>
      <c r="W96" s="48">
        <f t="shared" ca="1" si="23"/>
        <v>74.843697000000006</v>
      </c>
      <c r="X96" s="183" t="str">
        <f t="shared" si="24"/>
        <v>199612</v>
      </c>
      <c r="Y96" s="184" t="str">
        <f t="shared" si="25"/>
        <v>199512</v>
      </c>
      <c r="Z96" s="89">
        <f t="shared" ca="1" si="26"/>
        <v>35048</v>
      </c>
      <c r="AA96" s="49">
        <f t="shared" ca="1" si="27"/>
        <v>5</v>
      </c>
      <c r="AB96" s="49">
        <f t="shared" ca="1" si="28"/>
        <v>1</v>
      </c>
      <c r="AC96" s="170">
        <f t="shared" ca="1" si="29"/>
        <v>1.355</v>
      </c>
      <c r="AD96" s="169">
        <f t="shared" ca="1" si="30"/>
        <v>1.8104396954094878E-2</v>
      </c>
    </row>
    <row r="97" spans="1:30" x14ac:dyDescent="0.25">
      <c r="A97">
        <v>82</v>
      </c>
      <c r="B97" s="89">
        <v>42377</v>
      </c>
      <c r="C97" s="48">
        <v>195.19000199999999</v>
      </c>
      <c r="D97" s="48">
        <v>195.85000600000001</v>
      </c>
      <c r="E97" s="48">
        <v>191.58000200000001</v>
      </c>
      <c r="F97" s="48">
        <v>191.91999799999999</v>
      </c>
      <c r="G97" s="49">
        <v>209817200</v>
      </c>
      <c r="H97" s="48">
        <v>190.93522100000001</v>
      </c>
      <c r="I97" s="52">
        <f t="shared" si="16"/>
        <v>0.99486881507783265</v>
      </c>
      <c r="J97" s="52">
        <f t="shared" ca="1" si="17"/>
        <v>1</v>
      </c>
      <c r="K97" s="48">
        <f t="shared" si="18"/>
        <v>194.19</v>
      </c>
      <c r="L97" s="48">
        <f t="shared" si="19"/>
        <v>194.85</v>
      </c>
      <c r="M97" s="48">
        <f t="shared" si="20"/>
        <v>190.6</v>
      </c>
      <c r="N97" s="48">
        <f t="shared" si="21"/>
        <v>190.94</v>
      </c>
      <c r="O97" s="49">
        <f t="shared" ca="1" si="22"/>
        <v>209817200</v>
      </c>
      <c r="T97" s="52"/>
      <c r="U97" s="89">
        <v>35328</v>
      </c>
      <c r="V97" s="147">
        <v>0.35199999999999998</v>
      </c>
      <c r="W97" s="48">
        <f t="shared" ca="1" si="23"/>
        <v>68.640602000000001</v>
      </c>
      <c r="X97" s="183" t="str">
        <f t="shared" si="24"/>
        <v>199609</v>
      </c>
      <c r="Y97" s="184" t="str">
        <f t="shared" si="25"/>
        <v>199509</v>
      </c>
      <c r="Z97" s="89">
        <f t="shared" ca="1" si="26"/>
        <v>34957</v>
      </c>
      <c r="AA97" s="49">
        <f t="shared" ca="1" si="27"/>
        <v>5</v>
      </c>
      <c r="AB97" s="49">
        <f t="shared" ca="1" si="28"/>
        <v>1</v>
      </c>
      <c r="AC97" s="170">
        <f t="shared" ca="1" si="29"/>
        <v>1.3699999999999997</v>
      </c>
      <c r="AD97" s="169">
        <f t="shared" ca="1" si="30"/>
        <v>1.9959032410584041E-2</v>
      </c>
    </row>
    <row r="98" spans="1:30" x14ac:dyDescent="0.25">
      <c r="A98">
        <v>83</v>
      </c>
      <c r="B98" s="89">
        <v>42376</v>
      </c>
      <c r="C98" s="48">
        <v>195.33000200000001</v>
      </c>
      <c r="D98" s="48">
        <v>197.44000199999999</v>
      </c>
      <c r="E98" s="48">
        <v>193.58999600000001</v>
      </c>
      <c r="F98" s="48">
        <v>194.050003</v>
      </c>
      <c r="G98" s="49">
        <v>213436100</v>
      </c>
      <c r="H98" s="48">
        <v>193.05429699999999</v>
      </c>
      <c r="I98" s="52">
        <f t="shared" si="16"/>
        <v>0.99486881739445265</v>
      </c>
      <c r="J98" s="52">
        <f t="shared" ca="1" si="17"/>
        <v>1</v>
      </c>
      <c r="K98" s="48">
        <f t="shared" si="18"/>
        <v>194.33</v>
      </c>
      <c r="L98" s="48">
        <f t="shared" si="19"/>
        <v>196.43</v>
      </c>
      <c r="M98" s="48">
        <f t="shared" si="20"/>
        <v>192.6</v>
      </c>
      <c r="N98" s="48">
        <f t="shared" si="21"/>
        <v>193.05</v>
      </c>
      <c r="O98" s="49">
        <f t="shared" ca="1" si="22"/>
        <v>213436100</v>
      </c>
      <c r="T98" s="52"/>
      <c r="U98" s="89">
        <v>35237</v>
      </c>
      <c r="V98" s="147">
        <v>0.35099999999999998</v>
      </c>
      <c r="W98" s="48">
        <f t="shared" ca="1" si="23"/>
        <v>66.8125</v>
      </c>
      <c r="X98" s="183" t="str">
        <f t="shared" si="24"/>
        <v>199606</v>
      </c>
      <c r="Y98" s="184" t="str">
        <f t="shared" si="25"/>
        <v>199506</v>
      </c>
      <c r="Z98" s="89">
        <f t="shared" ca="1" si="26"/>
        <v>34866</v>
      </c>
      <c r="AA98" s="49">
        <f t="shared" ca="1" si="27"/>
        <v>5</v>
      </c>
      <c r="AB98" s="49">
        <f t="shared" ca="1" si="28"/>
        <v>1</v>
      </c>
      <c r="AC98" s="170">
        <f t="shared" ca="1" si="29"/>
        <v>1.33</v>
      </c>
      <c r="AD98" s="169">
        <f t="shared" ca="1" si="30"/>
        <v>1.9906454630495792E-2</v>
      </c>
    </row>
    <row r="99" spans="1:30" x14ac:dyDescent="0.25">
      <c r="A99">
        <v>84</v>
      </c>
      <c r="B99" s="89">
        <v>42375</v>
      </c>
      <c r="C99" s="48">
        <v>198.33999600000001</v>
      </c>
      <c r="D99" s="48">
        <v>200.05999800000001</v>
      </c>
      <c r="E99" s="48">
        <v>197.60000600000001</v>
      </c>
      <c r="F99" s="48">
        <v>198.820007</v>
      </c>
      <c r="G99" s="49">
        <v>152112600</v>
      </c>
      <c r="H99" s="48">
        <v>197.799825</v>
      </c>
      <c r="I99" s="52">
        <f t="shared" si="16"/>
        <v>0.99486881619514278</v>
      </c>
      <c r="J99" s="52">
        <f t="shared" ca="1" si="17"/>
        <v>1</v>
      </c>
      <c r="K99" s="48">
        <f t="shared" si="18"/>
        <v>197.32</v>
      </c>
      <c r="L99" s="48">
        <f t="shared" si="19"/>
        <v>199.03</v>
      </c>
      <c r="M99" s="48">
        <f t="shared" si="20"/>
        <v>196.59</v>
      </c>
      <c r="N99" s="48">
        <f t="shared" si="21"/>
        <v>197.8</v>
      </c>
      <c r="O99" s="49">
        <f t="shared" ca="1" si="22"/>
        <v>152112600</v>
      </c>
      <c r="T99" s="52"/>
      <c r="U99" s="89">
        <v>35139</v>
      </c>
      <c r="V99" s="147">
        <v>0.28499999999999998</v>
      </c>
      <c r="W99" s="48">
        <f t="shared" ca="1" si="23"/>
        <v>64.125</v>
      </c>
      <c r="X99" s="183" t="str">
        <f t="shared" si="24"/>
        <v>199603</v>
      </c>
      <c r="Y99" s="184" t="str">
        <f t="shared" si="25"/>
        <v>199503</v>
      </c>
      <c r="Z99" s="89">
        <f t="shared" ca="1" si="26"/>
        <v>34775</v>
      </c>
      <c r="AA99" s="49">
        <f t="shared" ca="1" si="27"/>
        <v>5</v>
      </c>
      <c r="AB99" s="49">
        <f t="shared" ca="1" si="28"/>
        <v>1</v>
      </c>
      <c r="AC99" s="170">
        <f t="shared" ca="1" si="29"/>
        <v>1.2949999999999999</v>
      </c>
      <c r="AD99" s="169">
        <f t="shared" ca="1" si="30"/>
        <v>2.0194931773879141E-2</v>
      </c>
    </row>
    <row r="100" spans="1:30" x14ac:dyDescent="0.25">
      <c r="A100">
        <v>85</v>
      </c>
      <c r="B100" s="89">
        <v>42374</v>
      </c>
      <c r="C100" s="48">
        <v>201.39999399999999</v>
      </c>
      <c r="D100" s="48">
        <v>201.89999399999999</v>
      </c>
      <c r="E100" s="48">
        <v>200.050003</v>
      </c>
      <c r="F100" s="48">
        <v>201.36000100000001</v>
      </c>
      <c r="G100" s="49">
        <v>110845800</v>
      </c>
      <c r="H100" s="48">
        <v>200.326785</v>
      </c>
      <c r="I100" s="52">
        <f t="shared" si="16"/>
        <v>0.9948688121033531</v>
      </c>
      <c r="J100" s="52">
        <f t="shared" ca="1" si="17"/>
        <v>1</v>
      </c>
      <c r="K100" s="48">
        <f t="shared" si="18"/>
        <v>200.37</v>
      </c>
      <c r="L100" s="48">
        <f t="shared" si="19"/>
        <v>200.86</v>
      </c>
      <c r="M100" s="48">
        <f t="shared" si="20"/>
        <v>199.02</v>
      </c>
      <c r="N100" s="48">
        <f t="shared" si="21"/>
        <v>200.33</v>
      </c>
      <c r="O100" s="49">
        <f t="shared" ca="1" si="22"/>
        <v>110845800</v>
      </c>
      <c r="T100" s="52"/>
      <c r="U100" s="89">
        <v>35048</v>
      </c>
      <c r="V100" s="147">
        <v>0.38200000000000001</v>
      </c>
      <c r="W100" s="48">
        <f t="shared" ca="1" si="23"/>
        <v>61.8125</v>
      </c>
      <c r="X100" s="183" t="str">
        <f t="shared" si="24"/>
        <v>199512</v>
      </c>
      <c r="Y100" s="184" t="str">
        <f t="shared" si="25"/>
        <v>199412</v>
      </c>
      <c r="Z100" s="89">
        <f t="shared" ca="1" si="26"/>
        <v>34684</v>
      </c>
      <c r="AA100" s="49">
        <f t="shared" ca="1" si="27"/>
        <v>5</v>
      </c>
      <c r="AB100" s="49">
        <f t="shared" ca="1" si="28"/>
        <v>1</v>
      </c>
      <c r="AC100" s="170">
        <f t="shared" ca="1" si="29"/>
        <v>1.278</v>
      </c>
      <c r="AD100" s="169">
        <f t="shared" ca="1" si="30"/>
        <v>2.0675429726996968E-2</v>
      </c>
    </row>
    <row r="101" spans="1:30" x14ac:dyDescent="0.25">
      <c r="A101">
        <v>86</v>
      </c>
      <c r="B101" s="89">
        <v>42373</v>
      </c>
      <c r="C101" s="48">
        <v>200.490005</v>
      </c>
      <c r="D101" s="48">
        <v>201.029999</v>
      </c>
      <c r="E101" s="48">
        <v>198.58999600000001</v>
      </c>
      <c r="F101" s="48">
        <v>201.020004</v>
      </c>
      <c r="G101" s="49">
        <v>222353500</v>
      </c>
      <c r="H101" s="48">
        <v>199.98853299999999</v>
      </c>
      <c r="I101" s="52">
        <f t="shared" si="16"/>
        <v>0.99486881415045636</v>
      </c>
      <c r="J101" s="52">
        <f t="shared" ca="1" si="17"/>
        <v>1</v>
      </c>
      <c r="K101" s="48">
        <f t="shared" si="18"/>
        <v>199.46</v>
      </c>
      <c r="L101" s="48">
        <f t="shared" si="19"/>
        <v>200</v>
      </c>
      <c r="M101" s="48">
        <f t="shared" si="20"/>
        <v>197.57</v>
      </c>
      <c r="N101" s="48">
        <f t="shared" si="21"/>
        <v>199.99</v>
      </c>
      <c r="O101" s="49">
        <f t="shared" ca="1" si="22"/>
        <v>222353500</v>
      </c>
      <c r="T101" s="52"/>
      <c r="U101" s="89">
        <v>34957</v>
      </c>
      <c r="V101" s="147">
        <v>0.312</v>
      </c>
      <c r="W101" s="48">
        <f t="shared" ca="1" si="23"/>
        <v>58.4375</v>
      </c>
      <c r="X101" s="183" t="str">
        <f t="shared" si="24"/>
        <v>199509</v>
      </c>
      <c r="Y101" s="184" t="str">
        <f t="shared" si="25"/>
        <v>199409</v>
      </c>
      <c r="Z101" s="89">
        <f t="shared" ca="1" si="26"/>
        <v>34596</v>
      </c>
      <c r="AA101" s="49">
        <f t="shared" ca="1" si="27"/>
        <v>5</v>
      </c>
      <c r="AB101" s="49">
        <f t="shared" ca="1" si="28"/>
        <v>1</v>
      </c>
      <c r="AC101" s="170">
        <f t="shared" ca="1" si="29"/>
        <v>1.2590000000000001</v>
      </c>
      <c r="AD101" s="169">
        <f t="shared" ca="1" si="30"/>
        <v>2.1544385026737969E-2</v>
      </c>
    </row>
    <row r="102" spans="1:30" x14ac:dyDescent="0.25">
      <c r="A102">
        <v>87</v>
      </c>
      <c r="B102" s="89">
        <v>42369</v>
      </c>
      <c r="C102" s="48">
        <v>205.13000500000001</v>
      </c>
      <c r="D102" s="48">
        <v>205.88999899999999</v>
      </c>
      <c r="E102" s="48">
        <v>203.86999499999999</v>
      </c>
      <c r="F102" s="48">
        <v>203.86999499999999</v>
      </c>
      <c r="G102" s="49">
        <v>114877900</v>
      </c>
      <c r="H102" s="48">
        <v>202.82390000000001</v>
      </c>
      <c r="I102" s="52">
        <f t="shared" si="16"/>
        <v>0.99486881333371313</v>
      </c>
      <c r="J102" s="52">
        <f t="shared" ca="1" si="17"/>
        <v>1</v>
      </c>
      <c r="K102" s="48">
        <f t="shared" si="18"/>
        <v>204.08</v>
      </c>
      <c r="L102" s="48">
        <f t="shared" si="19"/>
        <v>204.83</v>
      </c>
      <c r="M102" s="48">
        <f t="shared" si="20"/>
        <v>202.82</v>
      </c>
      <c r="N102" s="48">
        <f t="shared" si="21"/>
        <v>202.82</v>
      </c>
      <c r="O102" s="49">
        <f t="shared" ca="1" si="22"/>
        <v>114877900</v>
      </c>
      <c r="T102" s="52"/>
      <c r="U102" s="89">
        <v>34866</v>
      </c>
      <c r="V102" s="147">
        <v>0.316</v>
      </c>
      <c r="W102" s="48">
        <f t="shared" ca="1" si="23"/>
        <v>53.968699999999998</v>
      </c>
      <c r="X102" s="183" t="str">
        <f t="shared" si="24"/>
        <v>199506</v>
      </c>
      <c r="Y102" s="184" t="str">
        <f t="shared" si="25"/>
        <v>199406</v>
      </c>
      <c r="Z102" s="89">
        <f t="shared" ca="1" si="26"/>
        <v>34502</v>
      </c>
      <c r="AA102" s="49">
        <f t="shared" ca="1" si="27"/>
        <v>6</v>
      </c>
      <c r="AB102" s="49">
        <f t="shared" ca="1" si="28"/>
        <v>1</v>
      </c>
      <c r="AC102" s="170">
        <f t="shared" ca="1" si="29"/>
        <v>1.2350000000000001</v>
      </c>
      <c r="AD102" s="169">
        <f t="shared" ca="1" si="30"/>
        <v>2.2883634402903908E-2</v>
      </c>
    </row>
    <row r="103" spans="1:30" x14ac:dyDescent="0.25">
      <c r="A103">
        <v>88</v>
      </c>
      <c r="B103" s="89">
        <v>42368</v>
      </c>
      <c r="C103" s="48">
        <v>207.11000100000001</v>
      </c>
      <c r="D103" s="48">
        <v>207.21000699999999</v>
      </c>
      <c r="E103" s="48">
        <v>205.759995</v>
      </c>
      <c r="F103" s="48">
        <v>205.929993</v>
      </c>
      <c r="G103" s="49">
        <v>63317700</v>
      </c>
      <c r="H103" s="48">
        <v>204.87332799999999</v>
      </c>
      <c r="I103" s="52">
        <f t="shared" si="16"/>
        <v>0.99486881447133346</v>
      </c>
      <c r="J103" s="52">
        <f t="shared" ca="1" si="17"/>
        <v>1</v>
      </c>
      <c r="K103" s="48">
        <f t="shared" si="18"/>
        <v>206.05</v>
      </c>
      <c r="L103" s="48">
        <f t="shared" si="19"/>
        <v>206.15</v>
      </c>
      <c r="M103" s="48">
        <f t="shared" si="20"/>
        <v>204.7</v>
      </c>
      <c r="N103" s="48">
        <f t="shared" si="21"/>
        <v>204.87</v>
      </c>
      <c r="O103" s="49">
        <f t="shared" ca="1" si="22"/>
        <v>63317700</v>
      </c>
      <c r="T103" s="52"/>
      <c r="U103" s="89">
        <v>34775</v>
      </c>
      <c r="V103" s="147">
        <v>0.26800000000000002</v>
      </c>
      <c r="W103" s="48">
        <f t="shared" ca="1" si="23"/>
        <v>49.5625</v>
      </c>
      <c r="X103" s="183" t="str">
        <f t="shared" si="24"/>
        <v>199503</v>
      </c>
      <c r="Y103" s="184" t="str">
        <f t="shared" si="25"/>
        <v>199403</v>
      </c>
      <c r="Z103" s="89">
        <f t="shared" ca="1" si="26"/>
        <v>34411</v>
      </c>
      <c r="AA103" s="49">
        <f t="shared" ca="1" si="27"/>
        <v>6</v>
      </c>
      <c r="AB103" s="49">
        <f t="shared" ca="1" si="28"/>
        <v>1</v>
      </c>
      <c r="AC103" s="170">
        <f t="shared" ca="1" si="29"/>
        <v>1.224</v>
      </c>
      <c r="AD103" s="169">
        <f t="shared" ca="1" si="30"/>
        <v>2.4696090794451449E-2</v>
      </c>
    </row>
    <row r="104" spans="1:30" x14ac:dyDescent="0.25">
      <c r="A104">
        <v>89</v>
      </c>
      <c r="B104" s="89">
        <v>42367</v>
      </c>
      <c r="C104" s="48">
        <v>206.509995</v>
      </c>
      <c r="D104" s="48">
        <v>207.78999300000001</v>
      </c>
      <c r="E104" s="48">
        <v>206.470001</v>
      </c>
      <c r="F104" s="48">
        <v>207.39999399999999</v>
      </c>
      <c r="G104" s="49">
        <v>92640700</v>
      </c>
      <c r="H104" s="48">
        <v>206.33578600000001</v>
      </c>
      <c r="I104" s="52">
        <f t="shared" si="16"/>
        <v>0.99486881373776714</v>
      </c>
      <c r="J104" s="52">
        <f t="shared" ca="1" si="17"/>
        <v>1</v>
      </c>
      <c r="K104" s="48">
        <f t="shared" si="18"/>
        <v>205.45</v>
      </c>
      <c r="L104" s="48">
        <f t="shared" si="19"/>
        <v>206.72</v>
      </c>
      <c r="M104" s="48">
        <f t="shared" si="20"/>
        <v>205.41</v>
      </c>
      <c r="N104" s="48">
        <f t="shared" si="21"/>
        <v>206.34</v>
      </c>
      <c r="O104" s="49">
        <f t="shared" ca="1" si="22"/>
        <v>92640700</v>
      </c>
      <c r="T104" s="52"/>
      <c r="U104" s="89">
        <v>34684</v>
      </c>
      <c r="V104" s="147">
        <v>0.36299999999999999</v>
      </c>
      <c r="W104" s="48">
        <f t="shared" ca="1" si="23"/>
        <v>45.75</v>
      </c>
      <c r="X104" s="183" t="str">
        <f t="shared" si="24"/>
        <v>199412</v>
      </c>
      <c r="Y104" s="184" t="str">
        <f t="shared" si="25"/>
        <v>199312</v>
      </c>
      <c r="Z104" s="89">
        <f t="shared" ca="1" si="26"/>
        <v>34320</v>
      </c>
      <c r="AA104" s="49">
        <f t="shared" ca="1" si="27"/>
        <v>6</v>
      </c>
      <c r="AB104" s="49">
        <f t="shared" ca="1" si="28"/>
        <v>1</v>
      </c>
      <c r="AC104" s="170">
        <f t="shared" ca="1" si="29"/>
        <v>1.2269999999999999</v>
      </c>
      <c r="AD104" s="169">
        <f t="shared" ca="1" si="30"/>
        <v>2.6819672131147537E-2</v>
      </c>
    </row>
    <row r="105" spans="1:30" x14ac:dyDescent="0.25">
      <c r="A105">
        <v>90</v>
      </c>
      <c r="B105" s="89">
        <v>42366</v>
      </c>
      <c r="C105" s="48">
        <v>204.86000100000001</v>
      </c>
      <c r="D105" s="48">
        <v>205.259995</v>
      </c>
      <c r="E105" s="48">
        <v>203.94000199999999</v>
      </c>
      <c r="F105" s="48">
        <v>205.21000699999999</v>
      </c>
      <c r="G105" s="49">
        <v>65899900</v>
      </c>
      <c r="H105" s="48">
        <v>204.15703600000001</v>
      </c>
      <c r="I105" s="52">
        <f t="shared" si="16"/>
        <v>0.99486881261107318</v>
      </c>
      <c r="J105" s="52">
        <f t="shared" ca="1" si="17"/>
        <v>1</v>
      </c>
      <c r="K105" s="48">
        <f t="shared" si="18"/>
        <v>203.81</v>
      </c>
      <c r="L105" s="48">
        <f t="shared" si="19"/>
        <v>204.21</v>
      </c>
      <c r="M105" s="48">
        <f t="shared" si="20"/>
        <v>202.89</v>
      </c>
      <c r="N105" s="48">
        <f t="shared" si="21"/>
        <v>204.16</v>
      </c>
      <c r="O105" s="49">
        <f t="shared" ca="1" si="22"/>
        <v>65899900</v>
      </c>
      <c r="T105" s="52"/>
      <c r="U105" s="89">
        <v>34596</v>
      </c>
      <c r="V105" s="147">
        <v>0</v>
      </c>
      <c r="W105" s="48">
        <f t="shared" ca="1" si="23"/>
        <v>47.0625</v>
      </c>
      <c r="X105" s="183" t="str">
        <f t="shared" si="24"/>
        <v>199409</v>
      </c>
      <c r="Y105" s="184" t="str">
        <f t="shared" si="25"/>
        <v>199309</v>
      </c>
      <c r="Z105" s="89">
        <f t="shared" ca="1" si="26"/>
        <v>34229</v>
      </c>
      <c r="AA105" s="49">
        <f t="shared" ca="1" si="27"/>
        <v>6</v>
      </c>
      <c r="AB105" s="49">
        <f t="shared" ca="1" si="28"/>
        <v>1</v>
      </c>
      <c r="AC105" s="170">
        <f t="shared" ca="1" si="29"/>
        <v>1.181</v>
      </c>
      <c r="AD105" s="169">
        <f t="shared" ca="1" si="30"/>
        <v>2.5094289508632139E-2</v>
      </c>
    </row>
    <row r="106" spans="1:30" x14ac:dyDescent="0.25">
      <c r="A106">
        <v>91</v>
      </c>
      <c r="B106" s="89">
        <v>42362</v>
      </c>
      <c r="C106" s="48">
        <v>205.720001</v>
      </c>
      <c r="D106" s="48">
        <v>206.33000200000001</v>
      </c>
      <c r="E106" s="48">
        <v>205.41999799999999</v>
      </c>
      <c r="F106" s="48">
        <v>205.679993</v>
      </c>
      <c r="G106" s="49">
        <v>48542200</v>
      </c>
      <c r="H106" s="48">
        <v>204.62461099999999</v>
      </c>
      <c r="I106" s="52">
        <f t="shared" si="16"/>
        <v>0.99486881546130734</v>
      </c>
      <c r="J106" s="52">
        <f t="shared" ca="1" si="17"/>
        <v>1</v>
      </c>
      <c r="K106" s="48">
        <f t="shared" si="18"/>
        <v>204.66</v>
      </c>
      <c r="L106" s="48">
        <f t="shared" si="19"/>
        <v>205.27</v>
      </c>
      <c r="M106" s="48">
        <f t="shared" si="20"/>
        <v>204.37</v>
      </c>
      <c r="N106" s="48">
        <f t="shared" si="21"/>
        <v>204.62</v>
      </c>
      <c r="O106" s="49">
        <f t="shared" ca="1" si="22"/>
        <v>48542200</v>
      </c>
      <c r="T106" s="52"/>
      <c r="U106" s="89">
        <v>34593</v>
      </c>
      <c r="V106" s="147">
        <v>0.28799999999999998</v>
      </c>
      <c r="W106" s="48">
        <f t="shared" ca="1" si="23"/>
        <v>47.015597999999997</v>
      </c>
      <c r="X106" s="183" t="str">
        <f t="shared" si="24"/>
        <v>199409</v>
      </c>
      <c r="Y106" s="184" t="str">
        <f t="shared" si="25"/>
        <v>199309</v>
      </c>
      <c r="Z106" s="89">
        <f t="shared" ca="1" si="26"/>
        <v>34229</v>
      </c>
      <c r="AA106" s="49">
        <f t="shared" ca="1" si="27"/>
        <v>5</v>
      </c>
      <c r="AB106" s="49">
        <f t="shared" ca="1" si="28"/>
        <v>1</v>
      </c>
      <c r="AC106" s="170">
        <f t="shared" ca="1" si="29"/>
        <v>1.181</v>
      </c>
      <c r="AD106" s="169">
        <f t="shared" ca="1" si="30"/>
        <v>2.5119323165899116E-2</v>
      </c>
    </row>
    <row r="107" spans="1:30" x14ac:dyDescent="0.25">
      <c r="A107">
        <v>92</v>
      </c>
      <c r="B107" s="89">
        <v>42361</v>
      </c>
      <c r="C107" s="48">
        <v>204.69000199999999</v>
      </c>
      <c r="D107" s="48">
        <v>206.070007</v>
      </c>
      <c r="E107" s="48">
        <v>204.58000200000001</v>
      </c>
      <c r="F107" s="48">
        <v>206.020004</v>
      </c>
      <c r="G107" s="49">
        <v>110987200</v>
      </c>
      <c r="H107" s="48">
        <v>204.96287799999999</v>
      </c>
      <c r="I107" s="52">
        <f t="shared" si="16"/>
        <v>0.99486881866092958</v>
      </c>
      <c r="J107" s="52">
        <f t="shared" ca="1" si="17"/>
        <v>1</v>
      </c>
      <c r="K107" s="48">
        <f t="shared" si="18"/>
        <v>203.64</v>
      </c>
      <c r="L107" s="48">
        <f t="shared" si="19"/>
        <v>205.01</v>
      </c>
      <c r="M107" s="48">
        <f t="shared" si="20"/>
        <v>203.53</v>
      </c>
      <c r="N107" s="48">
        <f t="shared" si="21"/>
        <v>204.96</v>
      </c>
      <c r="O107" s="49">
        <f t="shared" ca="1" si="22"/>
        <v>110987200</v>
      </c>
      <c r="T107" s="52"/>
      <c r="U107" s="89">
        <v>34502</v>
      </c>
      <c r="V107" s="147">
        <v>0.30499999999999999</v>
      </c>
      <c r="W107" s="48">
        <f t="shared" ca="1" si="23"/>
        <v>45.875</v>
      </c>
      <c r="X107" s="183" t="str">
        <f t="shared" si="24"/>
        <v>199406</v>
      </c>
      <c r="Y107" s="184" t="str">
        <f t="shared" si="25"/>
        <v>199306</v>
      </c>
      <c r="Z107" s="89">
        <f t="shared" ca="1" si="26"/>
        <v>34138</v>
      </c>
      <c r="AA107" s="49">
        <f t="shared" ca="1" si="27"/>
        <v>5</v>
      </c>
      <c r="AB107" s="49">
        <f t="shared" ca="1" si="28"/>
        <v>1</v>
      </c>
      <c r="AC107" s="170">
        <f t="shared" ca="1" si="29"/>
        <v>1.179</v>
      </c>
      <c r="AD107" s="169">
        <f t="shared" ca="1" si="30"/>
        <v>2.5700272479564034E-2</v>
      </c>
    </row>
    <row r="108" spans="1:30" x14ac:dyDescent="0.25">
      <c r="A108">
        <v>93</v>
      </c>
      <c r="B108" s="89">
        <v>42360</v>
      </c>
      <c r="C108" s="48">
        <v>202.720001</v>
      </c>
      <c r="D108" s="48">
        <v>203.85000600000001</v>
      </c>
      <c r="E108" s="48">
        <v>201.550003</v>
      </c>
      <c r="F108" s="48">
        <v>203.5</v>
      </c>
      <c r="G108" s="49">
        <v>111026200</v>
      </c>
      <c r="H108" s="48">
        <v>202.455804</v>
      </c>
      <c r="I108" s="52">
        <f t="shared" si="16"/>
        <v>0.99486881572481578</v>
      </c>
      <c r="J108" s="52">
        <f t="shared" ca="1" si="17"/>
        <v>1</v>
      </c>
      <c r="K108" s="48">
        <f t="shared" si="18"/>
        <v>201.68</v>
      </c>
      <c r="L108" s="48">
        <f t="shared" si="19"/>
        <v>202.8</v>
      </c>
      <c r="M108" s="48">
        <f t="shared" si="20"/>
        <v>200.52</v>
      </c>
      <c r="N108" s="48">
        <f t="shared" si="21"/>
        <v>202.46</v>
      </c>
      <c r="O108" s="49">
        <f t="shared" ca="1" si="22"/>
        <v>111026200</v>
      </c>
      <c r="T108" s="52"/>
      <c r="U108" s="89">
        <v>34411</v>
      </c>
      <c r="V108" s="147">
        <v>0.27100000000000002</v>
      </c>
      <c r="W108" s="48">
        <f t="shared" ca="1" si="23"/>
        <v>46.968699999999998</v>
      </c>
      <c r="X108" s="183" t="str">
        <f t="shared" si="24"/>
        <v>199403</v>
      </c>
      <c r="Y108" s="184" t="str">
        <f t="shared" si="25"/>
        <v>199303</v>
      </c>
      <c r="Z108" s="89">
        <f t="shared" ca="1" si="26"/>
        <v>34047</v>
      </c>
      <c r="AA108" s="49">
        <f t="shared" ca="1" si="27"/>
        <v>5</v>
      </c>
      <c r="AB108" s="49">
        <f t="shared" ca="1" si="28"/>
        <v>1</v>
      </c>
      <c r="AC108" s="170">
        <f t="shared" ca="1" si="29"/>
        <v>1.1920000000000002</v>
      </c>
      <c r="AD108" s="169">
        <f t="shared" ca="1" si="30"/>
        <v>2.5378603197448519E-2</v>
      </c>
    </row>
    <row r="109" spans="1:30" x14ac:dyDescent="0.25">
      <c r="A109">
        <v>94</v>
      </c>
      <c r="B109" s="89">
        <v>42359</v>
      </c>
      <c r="C109" s="48">
        <v>201.41000399999999</v>
      </c>
      <c r="D109" s="48">
        <v>201.88000500000001</v>
      </c>
      <c r="E109" s="48">
        <v>200.08999600000001</v>
      </c>
      <c r="F109" s="48">
        <v>201.66999799999999</v>
      </c>
      <c r="G109" s="49">
        <v>99094300</v>
      </c>
      <c r="H109" s="48">
        <v>200.63519199999999</v>
      </c>
      <c r="I109" s="52">
        <f t="shared" si="16"/>
        <v>0.99486881534059413</v>
      </c>
      <c r="J109" s="52">
        <f t="shared" ca="1" si="17"/>
        <v>1</v>
      </c>
      <c r="K109" s="48">
        <f t="shared" si="18"/>
        <v>200.38</v>
      </c>
      <c r="L109" s="48">
        <f t="shared" si="19"/>
        <v>200.84</v>
      </c>
      <c r="M109" s="48">
        <f t="shared" si="20"/>
        <v>199.06</v>
      </c>
      <c r="N109" s="48">
        <f t="shared" si="21"/>
        <v>200.64</v>
      </c>
      <c r="O109" s="49">
        <f t="shared" ca="1" si="22"/>
        <v>99094300</v>
      </c>
      <c r="T109" s="52"/>
      <c r="U109" s="89">
        <v>34320</v>
      </c>
      <c r="V109" s="147">
        <v>0.317</v>
      </c>
      <c r="W109" s="48">
        <f t="shared" ca="1" si="23"/>
        <v>46.5625</v>
      </c>
      <c r="X109" s="183" t="str">
        <f t="shared" si="24"/>
        <v>199312</v>
      </c>
      <c r="Y109" s="184" t="str">
        <f t="shared" si="25"/>
        <v>199212</v>
      </c>
      <c r="Z109" s="89">
        <f t="shared" ca="1" si="26"/>
        <v>34047</v>
      </c>
      <c r="AA109" s="49">
        <f t="shared" ca="1" si="27"/>
        <v>4</v>
      </c>
      <c r="AB109" s="49">
        <f t="shared" ca="1" si="28"/>
        <v>0</v>
      </c>
      <c r="AC109" s="170">
        <f t="shared" ca="1" si="29"/>
        <v>1.1339999999999999</v>
      </c>
      <c r="AD109" s="169">
        <f t="shared" ca="1" si="30"/>
        <v>2.4354362416107379E-2</v>
      </c>
    </row>
    <row r="110" spans="1:30" x14ac:dyDescent="0.25">
      <c r="A110">
        <v>95</v>
      </c>
      <c r="B110" s="89">
        <v>42356</v>
      </c>
      <c r="C110" s="48">
        <v>202.770004</v>
      </c>
      <c r="D110" s="48">
        <v>202.929993</v>
      </c>
      <c r="E110" s="48">
        <v>199.83000200000001</v>
      </c>
      <c r="F110" s="48">
        <v>200.020004</v>
      </c>
      <c r="G110" s="49">
        <v>251393500</v>
      </c>
      <c r="H110" s="48">
        <v>198.99366499999999</v>
      </c>
      <c r="I110" s="52">
        <f t="shared" si="16"/>
        <v>0.99486881822080153</v>
      </c>
      <c r="J110" s="52">
        <f t="shared" ca="1" si="17"/>
        <v>1</v>
      </c>
      <c r="K110" s="48">
        <f t="shared" si="18"/>
        <v>201.73</v>
      </c>
      <c r="L110" s="48">
        <f t="shared" si="19"/>
        <v>201.89</v>
      </c>
      <c r="M110" s="48">
        <f t="shared" si="20"/>
        <v>198.8</v>
      </c>
      <c r="N110" s="48">
        <f t="shared" si="21"/>
        <v>198.99</v>
      </c>
      <c r="O110" s="49">
        <f t="shared" ca="1" si="22"/>
        <v>251393500</v>
      </c>
      <c r="T110" s="52"/>
      <c r="U110" s="89">
        <v>34229</v>
      </c>
      <c r="V110" s="147">
        <v>0.28599999999999998</v>
      </c>
      <c r="W110" s="48">
        <f t="shared" ca="1" si="23"/>
        <v>45.8125</v>
      </c>
      <c r="X110" s="183" t="str">
        <f t="shared" si="24"/>
        <v>199309</v>
      </c>
      <c r="Y110" s="184" t="str">
        <f t="shared" si="25"/>
        <v>199209</v>
      </c>
      <c r="Z110" s="89">
        <f t="shared" ca="1" si="26"/>
        <v>34047</v>
      </c>
      <c r="AA110" s="49">
        <f t="shared" ca="1" si="27"/>
        <v>3</v>
      </c>
      <c r="AB110" s="49">
        <f t="shared" ca="1" si="28"/>
        <v>0</v>
      </c>
      <c r="AC110" s="170">
        <f t="shared" ca="1" si="29"/>
        <v>0.81699999999999995</v>
      </c>
      <c r="AD110" s="169">
        <f t="shared" ca="1" si="30"/>
        <v>1.783356070941337E-2</v>
      </c>
    </row>
    <row r="111" spans="1:30" x14ac:dyDescent="0.25">
      <c r="A111">
        <v>96</v>
      </c>
      <c r="B111" s="89">
        <v>42355</v>
      </c>
      <c r="C111" s="48">
        <v>208.39999399999999</v>
      </c>
      <c r="D111" s="48">
        <v>208.479996</v>
      </c>
      <c r="E111" s="48">
        <v>204.83999600000001</v>
      </c>
      <c r="F111" s="48">
        <v>204.86000100000001</v>
      </c>
      <c r="G111" s="49">
        <v>173092500</v>
      </c>
      <c r="H111" s="48">
        <v>202.60304099999999</v>
      </c>
      <c r="I111" s="52">
        <f t="shared" si="16"/>
        <v>0.98898291521535231</v>
      </c>
      <c r="J111" s="52">
        <f t="shared" ca="1" si="17"/>
        <v>1</v>
      </c>
      <c r="K111" s="48">
        <f t="shared" si="18"/>
        <v>206.1</v>
      </c>
      <c r="L111" s="48">
        <f t="shared" si="19"/>
        <v>206.18</v>
      </c>
      <c r="M111" s="48">
        <f t="shared" si="20"/>
        <v>202.58</v>
      </c>
      <c r="N111" s="48">
        <f t="shared" si="21"/>
        <v>202.6</v>
      </c>
      <c r="O111" s="49">
        <f t="shared" ca="1" si="22"/>
        <v>173092500</v>
      </c>
      <c r="T111" s="52"/>
      <c r="U111" s="89">
        <v>34138</v>
      </c>
      <c r="V111" s="147">
        <v>0.318</v>
      </c>
      <c r="W111" s="48">
        <f t="shared" ca="1" si="23"/>
        <v>44.5</v>
      </c>
      <c r="X111" s="183" t="str">
        <f t="shared" si="24"/>
        <v>199306</v>
      </c>
      <c r="Y111" s="184" t="str">
        <f t="shared" si="25"/>
        <v>199206</v>
      </c>
      <c r="Z111" s="89">
        <f t="shared" ca="1" si="26"/>
        <v>34047</v>
      </c>
      <c r="AA111" s="49">
        <f t="shared" ca="1" si="27"/>
        <v>2</v>
      </c>
      <c r="AB111" s="49">
        <f t="shared" ca="1" si="28"/>
        <v>0</v>
      </c>
      <c r="AC111" s="170">
        <f t="shared" ca="1" si="29"/>
        <v>0.53100000000000003</v>
      </c>
      <c r="AD111" s="169">
        <f t="shared" ca="1" si="30"/>
        <v>1.1932584269662922E-2</v>
      </c>
    </row>
    <row r="112" spans="1:30" x14ac:dyDescent="0.25">
      <c r="A112">
        <v>97</v>
      </c>
      <c r="B112" s="89">
        <v>42354</v>
      </c>
      <c r="C112" s="48">
        <v>206.36999499999999</v>
      </c>
      <c r="D112" s="48">
        <v>208.38999899999999</v>
      </c>
      <c r="E112" s="48">
        <v>204.800003</v>
      </c>
      <c r="F112" s="48">
        <v>208.029999</v>
      </c>
      <c r="G112" s="49">
        <v>197017000</v>
      </c>
      <c r="H112" s="48">
        <v>205.73811499999999</v>
      </c>
      <c r="I112" s="52">
        <f t="shared" si="16"/>
        <v>0.98898291587262854</v>
      </c>
      <c r="J112" s="52">
        <f t="shared" ca="1" si="17"/>
        <v>1</v>
      </c>
      <c r="K112" s="48">
        <f t="shared" si="18"/>
        <v>204.1</v>
      </c>
      <c r="L112" s="48">
        <f t="shared" si="19"/>
        <v>206.09</v>
      </c>
      <c r="M112" s="48">
        <f t="shared" si="20"/>
        <v>202.54</v>
      </c>
      <c r="N112" s="48">
        <f t="shared" si="21"/>
        <v>205.74</v>
      </c>
      <c r="O112" s="49">
        <f t="shared" ca="1" si="22"/>
        <v>197017000</v>
      </c>
      <c r="T112" s="52"/>
      <c r="U112" s="89">
        <v>34047</v>
      </c>
      <c r="V112" s="147">
        <v>0.21299999999999999</v>
      </c>
      <c r="W112" s="48">
        <f t="shared" ca="1" si="23"/>
        <v>45.031199999999998</v>
      </c>
      <c r="X112" s="183" t="str">
        <f t="shared" si="24"/>
        <v>199303</v>
      </c>
      <c r="Y112" s="184" t="str">
        <f t="shared" si="25"/>
        <v>199203</v>
      </c>
      <c r="Z112" s="89">
        <f t="shared" ca="1" si="26"/>
        <v>34047</v>
      </c>
      <c r="AA112" s="49">
        <f t="shared" ca="1" si="27"/>
        <v>1</v>
      </c>
      <c r="AB112" s="49">
        <f t="shared" ca="1" si="28"/>
        <v>1</v>
      </c>
      <c r="AC112" s="170">
        <f t="shared" ca="1" si="29"/>
        <v>0.21299999999999999</v>
      </c>
      <c r="AD112" s="169">
        <f t="shared" ca="1" si="30"/>
        <v>4.7300538293449873E-3</v>
      </c>
    </row>
    <row r="113" spans="1:30" x14ac:dyDescent="0.25">
      <c r="A113">
        <v>98</v>
      </c>
      <c r="B113" s="89">
        <v>42353</v>
      </c>
      <c r="C113" s="48">
        <v>204.699997</v>
      </c>
      <c r="D113" s="48">
        <v>206.11000100000001</v>
      </c>
      <c r="E113" s="48">
        <v>202.86999499999999</v>
      </c>
      <c r="F113" s="48">
        <v>205.029999</v>
      </c>
      <c r="G113" s="49">
        <v>154069600</v>
      </c>
      <c r="H113" s="48">
        <v>202.77116599999999</v>
      </c>
      <c r="I113" s="52">
        <f t="shared" si="16"/>
        <v>0.98898291464167631</v>
      </c>
      <c r="J113" s="52">
        <f t="shared" ca="1" si="17"/>
        <v>1</v>
      </c>
      <c r="K113" s="48">
        <f t="shared" si="18"/>
        <v>202.44</v>
      </c>
      <c r="L113" s="48">
        <f t="shared" si="19"/>
        <v>203.84</v>
      </c>
      <c r="M113" s="48">
        <f t="shared" si="20"/>
        <v>200.63</v>
      </c>
      <c r="N113" s="48">
        <f t="shared" si="21"/>
        <v>202.77</v>
      </c>
      <c r="O113" s="49">
        <f t="shared" ca="1" si="22"/>
        <v>154069600</v>
      </c>
      <c r="T113" s="52"/>
      <c r="U113" s="89"/>
      <c r="V113" s="147"/>
      <c r="W113" s="48"/>
      <c r="X113" s="183"/>
      <c r="Y113" s="184"/>
      <c r="Z113" s="89"/>
      <c r="AA113" s="49"/>
      <c r="AB113" s="49"/>
      <c r="AC113" s="170"/>
      <c r="AD113" s="169"/>
    </row>
    <row r="114" spans="1:30" x14ac:dyDescent="0.25">
      <c r="A114">
        <v>99</v>
      </c>
      <c r="B114" s="89">
        <v>42352</v>
      </c>
      <c r="C114" s="48">
        <v>202.070007</v>
      </c>
      <c r="D114" s="48">
        <v>203.050003</v>
      </c>
      <c r="E114" s="48">
        <v>199.949997</v>
      </c>
      <c r="F114" s="48">
        <v>202.89999399999999</v>
      </c>
      <c r="G114" s="49">
        <v>182385200</v>
      </c>
      <c r="H114" s="48">
        <v>200.66462799999999</v>
      </c>
      <c r="I114" s="52">
        <f t="shared" si="16"/>
        <v>0.98898291736765653</v>
      </c>
      <c r="J114" s="52">
        <f t="shared" ca="1" si="17"/>
        <v>1</v>
      </c>
      <c r="K114" s="48">
        <f t="shared" si="18"/>
        <v>199.84</v>
      </c>
      <c r="L114" s="48">
        <f t="shared" si="19"/>
        <v>200.81</v>
      </c>
      <c r="M114" s="48">
        <f t="shared" si="20"/>
        <v>197.75</v>
      </c>
      <c r="N114" s="48">
        <f t="shared" si="21"/>
        <v>200.66</v>
      </c>
      <c r="O114" s="49">
        <f t="shared" ca="1" si="22"/>
        <v>182385200</v>
      </c>
      <c r="T114" s="52"/>
      <c r="U114" s="89"/>
      <c r="V114" s="147"/>
      <c r="W114" s="48"/>
      <c r="X114" s="183"/>
      <c r="Y114" s="184"/>
      <c r="Z114" s="89"/>
      <c r="AA114" s="49"/>
      <c r="AB114" s="49"/>
      <c r="AC114" s="170"/>
      <c r="AD114" s="169"/>
    </row>
    <row r="115" spans="1:30" x14ac:dyDescent="0.25">
      <c r="A115">
        <v>100</v>
      </c>
      <c r="B115" s="89">
        <v>42349</v>
      </c>
      <c r="C115" s="48">
        <v>203.35000600000001</v>
      </c>
      <c r="D115" s="48">
        <v>204.13999899999999</v>
      </c>
      <c r="E115" s="48">
        <v>201.509995</v>
      </c>
      <c r="F115" s="48">
        <v>201.88000500000001</v>
      </c>
      <c r="G115" s="49">
        <v>211173300</v>
      </c>
      <c r="H115" s="48">
        <v>199.65587600000001</v>
      </c>
      <c r="I115" s="52">
        <f t="shared" si="16"/>
        <v>0.98898291586628406</v>
      </c>
      <c r="J115" s="52">
        <f t="shared" ca="1" si="17"/>
        <v>1</v>
      </c>
      <c r="K115" s="48">
        <f t="shared" si="18"/>
        <v>201.11</v>
      </c>
      <c r="L115" s="48">
        <f t="shared" si="19"/>
        <v>201.89</v>
      </c>
      <c r="M115" s="48">
        <f t="shared" si="20"/>
        <v>199.29</v>
      </c>
      <c r="N115" s="48">
        <f t="shared" si="21"/>
        <v>199.66</v>
      </c>
      <c r="O115" s="49">
        <f t="shared" ca="1" si="22"/>
        <v>211173300</v>
      </c>
      <c r="T115" s="52"/>
      <c r="U115" s="89"/>
      <c r="V115" s="147"/>
      <c r="W115" s="48"/>
      <c r="X115" s="183"/>
      <c r="Y115" s="184"/>
      <c r="Z115" s="89"/>
      <c r="AA115" s="49"/>
      <c r="AB115" s="49"/>
      <c r="AC115" s="170"/>
      <c r="AD115" s="169"/>
    </row>
    <row r="116" spans="1:30" x14ac:dyDescent="0.25">
      <c r="A116">
        <v>101</v>
      </c>
      <c r="B116" s="89">
        <v>42348</v>
      </c>
      <c r="C116" s="48">
        <v>205.41999799999999</v>
      </c>
      <c r="D116" s="48">
        <v>207.429993</v>
      </c>
      <c r="E116" s="48">
        <v>205.13999899999999</v>
      </c>
      <c r="F116" s="48">
        <v>205.86999499999999</v>
      </c>
      <c r="G116" s="49">
        <v>116128900</v>
      </c>
      <c r="H116" s="48">
        <v>203.60190800000001</v>
      </c>
      <c r="I116" s="52">
        <f t="shared" si="16"/>
        <v>0.98898291613598188</v>
      </c>
      <c r="J116" s="52">
        <f t="shared" ca="1" si="17"/>
        <v>1</v>
      </c>
      <c r="K116" s="48">
        <f t="shared" si="18"/>
        <v>203.16</v>
      </c>
      <c r="L116" s="48">
        <f t="shared" si="19"/>
        <v>205.14</v>
      </c>
      <c r="M116" s="48">
        <f t="shared" si="20"/>
        <v>202.88</v>
      </c>
      <c r="N116" s="48">
        <f t="shared" si="21"/>
        <v>203.6</v>
      </c>
      <c r="O116" s="49">
        <f t="shared" ca="1" si="22"/>
        <v>116128900</v>
      </c>
      <c r="T116" s="52"/>
      <c r="U116" s="89"/>
      <c r="V116" s="147"/>
      <c r="W116" s="48"/>
      <c r="X116" s="183"/>
      <c r="Y116" s="184"/>
      <c r="Z116" s="89"/>
      <c r="AA116" s="49"/>
      <c r="AB116" s="49"/>
      <c r="AC116" s="170"/>
      <c r="AD116" s="169"/>
    </row>
    <row r="117" spans="1:30" x14ac:dyDescent="0.25">
      <c r="A117">
        <v>102</v>
      </c>
      <c r="B117" s="89">
        <v>42347</v>
      </c>
      <c r="C117" s="48">
        <v>206.19000199999999</v>
      </c>
      <c r="D117" s="48">
        <v>208.679993</v>
      </c>
      <c r="E117" s="48">
        <v>204.179993</v>
      </c>
      <c r="F117" s="48">
        <v>205.33999600000001</v>
      </c>
      <c r="G117" s="49">
        <v>162401500</v>
      </c>
      <c r="H117" s="48">
        <v>203.07774800000001</v>
      </c>
      <c r="I117" s="52">
        <f t="shared" si="16"/>
        <v>0.98898291592447485</v>
      </c>
      <c r="J117" s="52">
        <f t="shared" ca="1" si="17"/>
        <v>1</v>
      </c>
      <c r="K117" s="48">
        <f t="shared" si="18"/>
        <v>203.92</v>
      </c>
      <c r="L117" s="48">
        <f t="shared" si="19"/>
        <v>206.38</v>
      </c>
      <c r="M117" s="48">
        <f t="shared" si="20"/>
        <v>201.93</v>
      </c>
      <c r="N117" s="48">
        <f t="shared" si="21"/>
        <v>203.08</v>
      </c>
      <c r="O117" s="49">
        <f t="shared" ca="1" si="22"/>
        <v>162401500</v>
      </c>
      <c r="T117" s="52"/>
      <c r="U117" s="89"/>
      <c r="V117" s="147"/>
      <c r="W117" s="48"/>
      <c r="X117" s="183"/>
      <c r="Y117" s="184"/>
      <c r="Z117" s="89"/>
      <c r="AA117" s="49"/>
      <c r="AB117" s="49"/>
      <c r="AC117" s="170"/>
      <c r="AD117" s="169"/>
    </row>
    <row r="118" spans="1:30" x14ac:dyDescent="0.25">
      <c r="A118">
        <v>103</v>
      </c>
      <c r="B118" s="89">
        <v>42346</v>
      </c>
      <c r="C118" s="48">
        <v>206.490005</v>
      </c>
      <c r="D118" s="48">
        <v>208.28999300000001</v>
      </c>
      <c r="E118" s="48">
        <v>205.779999</v>
      </c>
      <c r="F118" s="48">
        <v>206.949997</v>
      </c>
      <c r="G118" s="49">
        <v>103372400</v>
      </c>
      <c r="H118" s="48">
        <v>204.67001099999999</v>
      </c>
      <c r="I118" s="52">
        <f t="shared" si="16"/>
        <v>0.9889829135875754</v>
      </c>
      <c r="J118" s="52">
        <f t="shared" ca="1" si="17"/>
        <v>1</v>
      </c>
      <c r="K118" s="48">
        <f t="shared" si="18"/>
        <v>204.22</v>
      </c>
      <c r="L118" s="48">
        <f t="shared" si="19"/>
        <v>206</v>
      </c>
      <c r="M118" s="48">
        <f t="shared" si="20"/>
        <v>203.51</v>
      </c>
      <c r="N118" s="48">
        <f t="shared" si="21"/>
        <v>204.67</v>
      </c>
      <c r="O118" s="49">
        <f t="shared" ca="1" si="22"/>
        <v>103372400</v>
      </c>
      <c r="T118" s="52"/>
      <c r="U118" s="89"/>
      <c r="V118" s="147"/>
      <c r="W118" s="48"/>
      <c r="X118" s="183"/>
      <c r="Y118" s="184"/>
      <c r="Z118" s="89"/>
      <c r="AA118" s="49"/>
      <c r="AB118" s="49"/>
      <c r="AC118" s="170"/>
      <c r="AD118" s="169"/>
    </row>
    <row r="119" spans="1:30" x14ac:dyDescent="0.25">
      <c r="A119">
        <v>104</v>
      </c>
      <c r="B119" s="89">
        <v>42345</v>
      </c>
      <c r="C119" s="48">
        <v>209.229996</v>
      </c>
      <c r="D119" s="48">
        <v>209.729996</v>
      </c>
      <c r="E119" s="48">
        <v>207.199997</v>
      </c>
      <c r="F119" s="48">
        <v>208.35000600000001</v>
      </c>
      <c r="G119" s="49">
        <v>102027100</v>
      </c>
      <c r="H119" s="48">
        <v>206.054597</v>
      </c>
      <c r="I119" s="52">
        <f t="shared" si="16"/>
        <v>0.98898291848381326</v>
      </c>
      <c r="J119" s="52">
        <f t="shared" ca="1" si="17"/>
        <v>1</v>
      </c>
      <c r="K119" s="48">
        <f t="shared" si="18"/>
        <v>206.92</v>
      </c>
      <c r="L119" s="48">
        <f t="shared" si="19"/>
        <v>207.42</v>
      </c>
      <c r="M119" s="48">
        <f t="shared" si="20"/>
        <v>204.92</v>
      </c>
      <c r="N119" s="48">
        <f t="shared" si="21"/>
        <v>206.05</v>
      </c>
      <c r="O119" s="49">
        <f t="shared" ca="1" si="22"/>
        <v>102027100</v>
      </c>
      <c r="T119" s="52"/>
      <c r="U119" s="89"/>
      <c r="V119" s="147"/>
      <c r="W119" s="48"/>
      <c r="X119" s="183"/>
      <c r="Y119" s="184"/>
      <c r="Z119" s="89"/>
      <c r="AA119" s="49"/>
      <c r="AB119" s="49"/>
      <c r="AC119" s="170"/>
      <c r="AD119" s="169"/>
    </row>
    <row r="120" spans="1:30" x14ac:dyDescent="0.25">
      <c r="A120">
        <v>105</v>
      </c>
      <c r="B120" s="89">
        <v>42342</v>
      </c>
      <c r="C120" s="48">
        <v>205.61000100000001</v>
      </c>
      <c r="D120" s="48">
        <v>209.970001</v>
      </c>
      <c r="E120" s="48">
        <v>205.61000100000001</v>
      </c>
      <c r="F120" s="48">
        <v>209.61999499999999</v>
      </c>
      <c r="G120" s="49">
        <v>192913900</v>
      </c>
      <c r="H120" s="48">
        <v>207.31059400000001</v>
      </c>
      <c r="I120" s="52">
        <f t="shared" si="16"/>
        <v>0.98898291644363423</v>
      </c>
      <c r="J120" s="52">
        <f t="shared" ca="1" si="17"/>
        <v>1</v>
      </c>
      <c r="K120" s="48">
        <f t="shared" si="18"/>
        <v>203.34</v>
      </c>
      <c r="L120" s="48">
        <f t="shared" si="19"/>
        <v>207.66</v>
      </c>
      <c r="M120" s="48">
        <f t="shared" si="20"/>
        <v>203.34</v>
      </c>
      <c r="N120" s="48">
        <f t="shared" si="21"/>
        <v>207.31</v>
      </c>
      <c r="O120" s="49">
        <f t="shared" ca="1" si="22"/>
        <v>192913900</v>
      </c>
      <c r="T120" s="52"/>
      <c r="U120" s="89"/>
      <c r="V120" s="147"/>
      <c r="W120" s="48"/>
      <c r="X120" s="183"/>
      <c r="Y120" s="184"/>
      <c r="Z120" s="89"/>
      <c r="AA120" s="49"/>
      <c r="AB120" s="49"/>
      <c r="AC120" s="170"/>
      <c r="AD120" s="169"/>
    </row>
    <row r="121" spans="1:30" x14ac:dyDescent="0.25">
      <c r="A121">
        <v>106</v>
      </c>
      <c r="B121" s="89">
        <v>42341</v>
      </c>
      <c r="C121" s="48">
        <v>208.83000200000001</v>
      </c>
      <c r="D121" s="48">
        <v>209.14999399999999</v>
      </c>
      <c r="E121" s="48">
        <v>204.75</v>
      </c>
      <c r="F121" s="48">
        <v>205.61000100000001</v>
      </c>
      <c r="G121" s="49">
        <v>166224200</v>
      </c>
      <c r="H121" s="48">
        <v>203.34477799999999</v>
      </c>
      <c r="I121" s="52">
        <f t="shared" si="16"/>
        <v>0.98898291430872554</v>
      </c>
      <c r="J121" s="52">
        <f t="shared" ca="1" si="17"/>
        <v>1</v>
      </c>
      <c r="K121" s="48">
        <f t="shared" si="18"/>
        <v>206.53</v>
      </c>
      <c r="L121" s="48">
        <f t="shared" si="19"/>
        <v>206.85</v>
      </c>
      <c r="M121" s="48">
        <f t="shared" si="20"/>
        <v>202.49</v>
      </c>
      <c r="N121" s="48">
        <f t="shared" si="21"/>
        <v>203.34</v>
      </c>
      <c r="O121" s="49">
        <f t="shared" ca="1" si="22"/>
        <v>166224200</v>
      </c>
      <c r="T121" s="52"/>
      <c r="U121" s="89"/>
      <c r="V121" s="147"/>
      <c r="W121" s="48"/>
      <c r="X121" s="183"/>
      <c r="Y121" s="184"/>
      <c r="Z121" s="89"/>
      <c r="AA121" s="49"/>
      <c r="AB121" s="49"/>
      <c r="AC121" s="170"/>
      <c r="AD121" s="169"/>
    </row>
    <row r="122" spans="1:30" x14ac:dyDescent="0.25">
      <c r="A122">
        <v>107</v>
      </c>
      <c r="B122" s="89">
        <v>42340</v>
      </c>
      <c r="C122" s="48">
        <v>210.61999499999999</v>
      </c>
      <c r="D122" s="48">
        <v>211</v>
      </c>
      <c r="E122" s="48">
        <v>208.229996</v>
      </c>
      <c r="F122" s="48">
        <v>208.529999</v>
      </c>
      <c r="G122" s="49">
        <v>108441300</v>
      </c>
      <c r="H122" s="48">
        <v>206.232606</v>
      </c>
      <c r="I122" s="52">
        <f t="shared" si="16"/>
        <v>0.98898291367660729</v>
      </c>
      <c r="J122" s="52">
        <f t="shared" ca="1" si="17"/>
        <v>1</v>
      </c>
      <c r="K122" s="48">
        <f t="shared" si="18"/>
        <v>208.3</v>
      </c>
      <c r="L122" s="48">
        <f t="shared" si="19"/>
        <v>208.68</v>
      </c>
      <c r="M122" s="48">
        <f t="shared" si="20"/>
        <v>205.94</v>
      </c>
      <c r="N122" s="48">
        <f t="shared" si="21"/>
        <v>206.23</v>
      </c>
      <c r="O122" s="49">
        <f t="shared" ca="1" si="22"/>
        <v>108441300</v>
      </c>
      <c r="T122" s="52"/>
      <c r="U122" s="89"/>
      <c r="V122" s="147"/>
      <c r="W122" s="48"/>
      <c r="X122" s="183"/>
      <c r="Y122" s="184"/>
      <c r="Z122" s="89"/>
      <c r="AA122" s="49"/>
      <c r="AB122" s="49"/>
      <c r="AC122" s="170"/>
      <c r="AD122" s="169"/>
    </row>
    <row r="123" spans="1:30" x14ac:dyDescent="0.25">
      <c r="A123">
        <v>108</v>
      </c>
      <c r="B123" s="89">
        <v>42339</v>
      </c>
      <c r="C123" s="48">
        <v>209.44000199999999</v>
      </c>
      <c r="D123" s="48">
        <v>210.820007</v>
      </c>
      <c r="E123" s="48">
        <v>209.11000100000001</v>
      </c>
      <c r="F123" s="48">
        <v>210.679993</v>
      </c>
      <c r="G123" s="49">
        <v>97858400</v>
      </c>
      <c r="H123" s="48">
        <v>208.358913</v>
      </c>
      <c r="I123" s="52">
        <f t="shared" si="16"/>
        <v>0.98898291210784317</v>
      </c>
      <c r="J123" s="52">
        <f t="shared" ca="1" si="17"/>
        <v>1</v>
      </c>
      <c r="K123" s="48">
        <f t="shared" si="18"/>
        <v>207.13</v>
      </c>
      <c r="L123" s="48">
        <f t="shared" si="19"/>
        <v>208.5</v>
      </c>
      <c r="M123" s="48">
        <f t="shared" si="20"/>
        <v>206.81</v>
      </c>
      <c r="N123" s="48">
        <f t="shared" si="21"/>
        <v>208.36</v>
      </c>
      <c r="O123" s="49">
        <f t="shared" ca="1" si="22"/>
        <v>97858400</v>
      </c>
      <c r="T123" s="52"/>
      <c r="U123" s="89"/>
      <c r="V123" s="147"/>
      <c r="W123" s="48"/>
      <c r="X123" s="183"/>
      <c r="Y123" s="184"/>
      <c r="Z123" s="89"/>
      <c r="AA123" s="49"/>
      <c r="AB123" s="49"/>
      <c r="AC123" s="170"/>
      <c r="AD123" s="169"/>
    </row>
    <row r="124" spans="1:30" x14ac:dyDescent="0.25">
      <c r="A124">
        <v>109</v>
      </c>
      <c r="B124" s="89">
        <v>42338</v>
      </c>
      <c r="C124" s="48">
        <v>209.75</v>
      </c>
      <c r="D124" s="48">
        <v>209.88999899999999</v>
      </c>
      <c r="E124" s="48">
        <v>208.55999800000001</v>
      </c>
      <c r="F124" s="48">
        <v>208.69000199999999</v>
      </c>
      <c r="G124" s="49">
        <v>112822700</v>
      </c>
      <c r="H124" s="48">
        <v>206.39084700000001</v>
      </c>
      <c r="I124" s="52">
        <f t="shared" si="16"/>
        <v>0.98898291735125876</v>
      </c>
      <c r="J124" s="52">
        <f t="shared" ca="1" si="17"/>
        <v>1</v>
      </c>
      <c r="K124" s="48">
        <f t="shared" si="18"/>
        <v>207.44</v>
      </c>
      <c r="L124" s="48">
        <f t="shared" si="19"/>
        <v>207.58</v>
      </c>
      <c r="M124" s="48">
        <f t="shared" si="20"/>
        <v>206.26</v>
      </c>
      <c r="N124" s="48">
        <f t="shared" si="21"/>
        <v>206.39</v>
      </c>
      <c r="O124" s="49">
        <f t="shared" ca="1" si="22"/>
        <v>112822700</v>
      </c>
      <c r="T124" s="52"/>
      <c r="U124" s="89"/>
      <c r="V124" s="147"/>
      <c r="W124" s="48"/>
      <c r="X124" s="183"/>
      <c r="Y124" s="184"/>
      <c r="Z124" s="89"/>
      <c r="AA124" s="49"/>
      <c r="AB124" s="49"/>
      <c r="AC124" s="170"/>
      <c r="AD124" s="169"/>
    </row>
    <row r="125" spans="1:30" x14ac:dyDescent="0.25">
      <c r="A125">
        <v>110</v>
      </c>
      <c r="B125" s="89">
        <v>42335</v>
      </c>
      <c r="C125" s="48">
        <v>209.429993</v>
      </c>
      <c r="D125" s="48">
        <v>209.800003</v>
      </c>
      <c r="E125" s="48">
        <v>208.86000100000001</v>
      </c>
      <c r="F125" s="48">
        <v>209.55999800000001</v>
      </c>
      <c r="G125" s="49">
        <v>37317800</v>
      </c>
      <c r="H125" s="48">
        <v>207.25125700000001</v>
      </c>
      <c r="I125" s="52">
        <f t="shared" si="16"/>
        <v>0.98898291171008701</v>
      </c>
      <c r="J125" s="52">
        <f t="shared" ca="1" si="17"/>
        <v>1</v>
      </c>
      <c r="K125" s="48">
        <f t="shared" si="18"/>
        <v>207.12</v>
      </c>
      <c r="L125" s="48">
        <f t="shared" si="19"/>
        <v>207.49</v>
      </c>
      <c r="M125" s="48">
        <f t="shared" si="20"/>
        <v>206.56</v>
      </c>
      <c r="N125" s="48">
        <f t="shared" si="21"/>
        <v>207.25</v>
      </c>
      <c r="O125" s="49">
        <f t="shared" ca="1" si="22"/>
        <v>37317800</v>
      </c>
      <c r="T125" s="52"/>
      <c r="U125" s="89"/>
      <c r="V125" s="147"/>
      <c r="W125" s="48"/>
      <c r="X125" s="183"/>
      <c r="Y125" s="184"/>
      <c r="Z125" s="89"/>
      <c r="AA125" s="49"/>
      <c r="AB125" s="49"/>
      <c r="AC125" s="170"/>
      <c r="AD125" s="169"/>
    </row>
    <row r="126" spans="1:30" x14ac:dyDescent="0.25">
      <c r="A126">
        <v>111</v>
      </c>
      <c r="B126" s="89">
        <v>42333</v>
      </c>
      <c r="C126" s="48">
        <v>209.5</v>
      </c>
      <c r="D126" s="48">
        <v>209.740005</v>
      </c>
      <c r="E126" s="48">
        <v>209.009995</v>
      </c>
      <c r="F126" s="48">
        <v>209.320007</v>
      </c>
      <c r="G126" s="49">
        <v>51980100</v>
      </c>
      <c r="H126" s="48">
        <v>207.01391100000001</v>
      </c>
      <c r="I126" s="52">
        <f t="shared" si="16"/>
        <v>0.98898291647773551</v>
      </c>
      <c r="J126" s="52">
        <f t="shared" ca="1" si="17"/>
        <v>1</v>
      </c>
      <c r="K126" s="48">
        <f t="shared" si="18"/>
        <v>207.19</v>
      </c>
      <c r="L126" s="48">
        <f t="shared" si="19"/>
        <v>207.43</v>
      </c>
      <c r="M126" s="48">
        <f t="shared" si="20"/>
        <v>206.71</v>
      </c>
      <c r="N126" s="48">
        <f t="shared" si="21"/>
        <v>207.01</v>
      </c>
      <c r="O126" s="49">
        <f t="shared" ca="1" si="22"/>
        <v>51980100</v>
      </c>
      <c r="T126" s="52"/>
      <c r="U126" s="89"/>
      <c r="V126" s="147"/>
      <c r="W126" s="48"/>
      <c r="X126" s="183"/>
      <c r="Y126" s="184"/>
      <c r="Z126" s="89"/>
      <c r="AA126" s="49"/>
      <c r="AB126" s="49"/>
      <c r="AC126" s="170"/>
      <c r="AD126" s="169"/>
    </row>
    <row r="127" spans="1:30" x14ac:dyDescent="0.25">
      <c r="A127">
        <v>112</v>
      </c>
      <c r="B127" s="89">
        <v>42332</v>
      </c>
      <c r="C127" s="48">
        <v>207.86999499999999</v>
      </c>
      <c r="D127" s="48">
        <v>209.83000200000001</v>
      </c>
      <c r="E127" s="48">
        <v>207.41000399999999</v>
      </c>
      <c r="F127" s="48">
        <v>209.35000600000001</v>
      </c>
      <c r="G127" s="49">
        <v>98874400</v>
      </c>
      <c r="H127" s="48">
        <v>207.04357899999999</v>
      </c>
      <c r="I127" s="52">
        <f t="shared" si="16"/>
        <v>0.98898291409650108</v>
      </c>
      <c r="J127" s="52">
        <f t="shared" ca="1" si="17"/>
        <v>1</v>
      </c>
      <c r="K127" s="48">
        <f t="shared" si="18"/>
        <v>205.58</v>
      </c>
      <c r="L127" s="48">
        <f t="shared" si="19"/>
        <v>207.52</v>
      </c>
      <c r="M127" s="48">
        <f t="shared" si="20"/>
        <v>205.12</v>
      </c>
      <c r="N127" s="48">
        <f t="shared" si="21"/>
        <v>207.04</v>
      </c>
      <c r="O127" s="49">
        <f t="shared" ca="1" si="22"/>
        <v>98874400</v>
      </c>
      <c r="T127" s="52"/>
      <c r="U127" s="89"/>
      <c r="V127" s="147"/>
      <c r="W127" s="48"/>
      <c r="X127" s="183"/>
      <c r="Y127" s="184"/>
      <c r="Z127" s="89"/>
      <c r="AA127" s="49"/>
      <c r="AB127" s="49"/>
      <c r="AC127" s="170"/>
      <c r="AD127" s="169"/>
    </row>
    <row r="128" spans="1:30" x14ac:dyDescent="0.25">
      <c r="A128">
        <v>113</v>
      </c>
      <c r="B128" s="89">
        <v>42331</v>
      </c>
      <c r="C128" s="48">
        <v>209.38000500000001</v>
      </c>
      <c r="D128" s="48">
        <v>209.979996</v>
      </c>
      <c r="E128" s="48">
        <v>208.520004</v>
      </c>
      <c r="F128" s="48">
        <v>209.070007</v>
      </c>
      <c r="G128" s="49">
        <v>64931200</v>
      </c>
      <c r="H128" s="48">
        <v>206.76666499999999</v>
      </c>
      <c r="I128" s="52">
        <f t="shared" si="16"/>
        <v>0.98898291518209014</v>
      </c>
      <c r="J128" s="52">
        <f t="shared" ca="1" si="17"/>
        <v>1</v>
      </c>
      <c r="K128" s="48">
        <f t="shared" si="18"/>
        <v>207.07</v>
      </c>
      <c r="L128" s="48">
        <f t="shared" si="19"/>
        <v>207.67</v>
      </c>
      <c r="M128" s="48">
        <f t="shared" si="20"/>
        <v>206.22</v>
      </c>
      <c r="N128" s="48">
        <f t="shared" si="21"/>
        <v>206.77</v>
      </c>
      <c r="O128" s="49">
        <f t="shared" ca="1" si="22"/>
        <v>64931200</v>
      </c>
      <c r="T128" s="52"/>
      <c r="U128" s="89"/>
      <c r="V128" s="147"/>
      <c r="W128" s="48"/>
      <c r="X128" s="183"/>
      <c r="Y128" s="184"/>
      <c r="Z128" s="89"/>
      <c r="AA128" s="49"/>
      <c r="AB128" s="49"/>
      <c r="AC128" s="170"/>
      <c r="AD128" s="169"/>
    </row>
    <row r="129" spans="1:30" x14ac:dyDescent="0.25">
      <c r="A129">
        <v>114</v>
      </c>
      <c r="B129" s="89">
        <v>42328</v>
      </c>
      <c r="C129" s="48">
        <v>209.449997</v>
      </c>
      <c r="D129" s="48">
        <v>210.11999499999999</v>
      </c>
      <c r="E129" s="48">
        <v>208.86000100000001</v>
      </c>
      <c r="F129" s="48">
        <v>209.30999800000001</v>
      </c>
      <c r="G129" s="49">
        <v>94011500</v>
      </c>
      <c r="H129" s="48">
        <v>207.00401199999999</v>
      </c>
      <c r="I129" s="52">
        <f t="shared" si="16"/>
        <v>0.98898291518783532</v>
      </c>
      <c r="J129" s="52">
        <f t="shared" ca="1" si="17"/>
        <v>1</v>
      </c>
      <c r="K129" s="48">
        <f t="shared" si="18"/>
        <v>207.14</v>
      </c>
      <c r="L129" s="48">
        <f t="shared" si="19"/>
        <v>207.81</v>
      </c>
      <c r="M129" s="48">
        <f t="shared" si="20"/>
        <v>206.56</v>
      </c>
      <c r="N129" s="48">
        <f t="shared" si="21"/>
        <v>207</v>
      </c>
      <c r="O129" s="49">
        <f t="shared" ca="1" si="22"/>
        <v>94011500</v>
      </c>
      <c r="T129" s="52"/>
      <c r="U129" s="89"/>
      <c r="V129" s="147"/>
      <c r="W129" s="48"/>
      <c r="X129" s="183"/>
      <c r="Y129" s="184"/>
      <c r="Z129" s="89"/>
      <c r="AA129" s="49"/>
      <c r="AB129" s="49"/>
      <c r="AC129" s="170"/>
      <c r="AD129" s="169"/>
    </row>
    <row r="130" spans="1:30" x14ac:dyDescent="0.25">
      <c r="A130">
        <v>115</v>
      </c>
      <c r="B130" s="89">
        <v>42327</v>
      </c>
      <c r="C130" s="48">
        <v>208.58999600000001</v>
      </c>
      <c r="D130" s="48">
        <v>209.050003</v>
      </c>
      <c r="E130" s="48">
        <v>208.199997</v>
      </c>
      <c r="F130" s="48">
        <v>208.550003</v>
      </c>
      <c r="G130" s="49">
        <v>88220500</v>
      </c>
      <c r="H130" s="48">
        <v>206.25238999999999</v>
      </c>
      <c r="I130" s="52">
        <f t="shared" si="16"/>
        <v>0.98898291552649842</v>
      </c>
      <c r="J130" s="52">
        <f t="shared" ca="1" si="17"/>
        <v>1</v>
      </c>
      <c r="K130" s="48">
        <f t="shared" si="18"/>
        <v>206.29</v>
      </c>
      <c r="L130" s="48">
        <f t="shared" si="19"/>
        <v>206.75</v>
      </c>
      <c r="M130" s="48">
        <f t="shared" si="20"/>
        <v>205.91</v>
      </c>
      <c r="N130" s="48">
        <f t="shared" si="21"/>
        <v>206.25</v>
      </c>
      <c r="O130" s="49">
        <f t="shared" ca="1" si="22"/>
        <v>88220500</v>
      </c>
      <c r="T130" s="52"/>
      <c r="U130" s="89"/>
      <c r="V130" s="147"/>
      <c r="W130" s="48"/>
      <c r="X130" s="183"/>
      <c r="Y130" s="184"/>
      <c r="Z130" s="89"/>
      <c r="AA130" s="49"/>
      <c r="AB130" s="49"/>
      <c r="AC130" s="170"/>
      <c r="AD130" s="169"/>
    </row>
    <row r="131" spans="1:30" x14ac:dyDescent="0.25">
      <c r="A131">
        <v>116</v>
      </c>
      <c r="B131" s="89">
        <v>42326</v>
      </c>
      <c r="C131" s="48">
        <v>206.03999300000001</v>
      </c>
      <c r="D131" s="48">
        <v>208.89999399999999</v>
      </c>
      <c r="E131" s="48">
        <v>205.990005</v>
      </c>
      <c r="F131" s="48">
        <v>208.729996</v>
      </c>
      <c r="G131" s="49">
        <v>121342500</v>
      </c>
      <c r="H131" s="48">
        <v>206.43039999999999</v>
      </c>
      <c r="I131" s="52">
        <f t="shared" si="16"/>
        <v>0.98898291551732698</v>
      </c>
      <c r="J131" s="52">
        <f t="shared" ca="1" si="17"/>
        <v>1</v>
      </c>
      <c r="K131" s="48">
        <f t="shared" si="18"/>
        <v>203.77</v>
      </c>
      <c r="L131" s="48">
        <f t="shared" si="19"/>
        <v>206.6</v>
      </c>
      <c r="M131" s="48">
        <f t="shared" si="20"/>
        <v>203.72</v>
      </c>
      <c r="N131" s="48">
        <f t="shared" si="21"/>
        <v>206.43</v>
      </c>
      <c r="O131" s="49">
        <f t="shared" ca="1" si="22"/>
        <v>121342500</v>
      </c>
      <c r="T131" s="52"/>
      <c r="U131" s="89"/>
      <c r="V131" s="147"/>
      <c r="W131" s="48"/>
      <c r="X131" s="183"/>
      <c r="Y131" s="184"/>
      <c r="Z131" s="89"/>
      <c r="AA131" s="49"/>
      <c r="AB131" s="49"/>
      <c r="AC131" s="170"/>
      <c r="AD131" s="169"/>
    </row>
    <row r="132" spans="1:30" x14ac:dyDescent="0.25">
      <c r="A132">
        <v>117</v>
      </c>
      <c r="B132" s="89">
        <v>42325</v>
      </c>
      <c r="C132" s="48">
        <v>205.990005</v>
      </c>
      <c r="D132" s="48">
        <v>207.03999300000001</v>
      </c>
      <c r="E132" s="48">
        <v>204.88000500000001</v>
      </c>
      <c r="F132" s="48">
        <v>205.470001</v>
      </c>
      <c r="G132" s="49">
        <v>121123700</v>
      </c>
      <c r="H132" s="48">
        <v>203.206321</v>
      </c>
      <c r="I132" s="52">
        <f t="shared" si="16"/>
        <v>0.98898291726781085</v>
      </c>
      <c r="J132" s="52">
        <f t="shared" ca="1" si="17"/>
        <v>1</v>
      </c>
      <c r="K132" s="48">
        <f t="shared" si="18"/>
        <v>203.72</v>
      </c>
      <c r="L132" s="48">
        <f t="shared" si="19"/>
        <v>204.76</v>
      </c>
      <c r="M132" s="48">
        <f t="shared" si="20"/>
        <v>202.62</v>
      </c>
      <c r="N132" s="48">
        <f t="shared" si="21"/>
        <v>203.21</v>
      </c>
      <c r="O132" s="49">
        <f t="shared" ca="1" si="22"/>
        <v>121123700</v>
      </c>
      <c r="T132" s="52"/>
      <c r="U132" s="89"/>
      <c r="V132" s="147"/>
      <c r="W132" s="48"/>
      <c r="X132" s="183"/>
      <c r="Y132" s="184"/>
      <c r="Z132" s="89"/>
      <c r="AA132" s="49"/>
      <c r="AB132" s="49"/>
      <c r="AC132" s="170"/>
      <c r="AD132" s="169"/>
    </row>
    <row r="133" spans="1:30" x14ac:dyDescent="0.25">
      <c r="A133">
        <v>118</v>
      </c>
      <c r="B133" s="89">
        <v>42324</v>
      </c>
      <c r="C133" s="48">
        <v>202.320007</v>
      </c>
      <c r="D133" s="48">
        <v>205.69000199999999</v>
      </c>
      <c r="E133" s="48">
        <v>202.179993</v>
      </c>
      <c r="F133" s="48">
        <v>205.61999499999999</v>
      </c>
      <c r="G133" s="49">
        <v>117645200</v>
      </c>
      <c r="H133" s="48">
        <v>203.35466199999999</v>
      </c>
      <c r="I133" s="52">
        <f t="shared" si="16"/>
        <v>0.98898291481818201</v>
      </c>
      <c r="J133" s="52">
        <f t="shared" ca="1" si="17"/>
        <v>1</v>
      </c>
      <c r="K133" s="48">
        <f t="shared" si="18"/>
        <v>200.09</v>
      </c>
      <c r="L133" s="48">
        <f t="shared" si="19"/>
        <v>203.42</v>
      </c>
      <c r="M133" s="48">
        <f t="shared" si="20"/>
        <v>199.95</v>
      </c>
      <c r="N133" s="48">
        <f t="shared" si="21"/>
        <v>203.35</v>
      </c>
      <c r="O133" s="49">
        <f t="shared" ca="1" si="22"/>
        <v>117645200</v>
      </c>
      <c r="T133" s="52"/>
      <c r="U133" s="89"/>
      <c r="V133" s="147"/>
      <c r="W133" s="48"/>
      <c r="X133" s="183"/>
      <c r="Y133" s="184"/>
      <c r="Z133" s="89"/>
      <c r="AA133" s="49"/>
      <c r="AB133" s="49"/>
      <c r="AC133" s="170"/>
      <c r="AD133" s="169"/>
    </row>
    <row r="134" spans="1:30" x14ac:dyDescent="0.25">
      <c r="A134">
        <v>119</v>
      </c>
      <c r="B134" s="89">
        <v>42321</v>
      </c>
      <c r="C134" s="48">
        <v>204.35000600000001</v>
      </c>
      <c r="D134" s="48">
        <v>204.66999799999999</v>
      </c>
      <c r="E134" s="48">
        <v>202.44000199999999</v>
      </c>
      <c r="F134" s="48">
        <v>202.53999300000001</v>
      </c>
      <c r="G134" s="49">
        <v>153577100</v>
      </c>
      <c r="H134" s="48">
        <v>200.308593</v>
      </c>
      <c r="I134" s="52">
        <f t="shared" si="16"/>
        <v>0.98898291657391335</v>
      </c>
      <c r="J134" s="52">
        <f t="shared" ca="1" si="17"/>
        <v>1</v>
      </c>
      <c r="K134" s="48">
        <f t="shared" si="18"/>
        <v>202.1</v>
      </c>
      <c r="L134" s="48">
        <f t="shared" si="19"/>
        <v>202.42</v>
      </c>
      <c r="M134" s="48">
        <f t="shared" si="20"/>
        <v>200.21</v>
      </c>
      <c r="N134" s="48">
        <f t="shared" si="21"/>
        <v>200.31</v>
      </c>
      <c r="O134" s="49">
        <f t="shared" ca="1" si="22"/>
        <v>153577100</v>
      </c>
      <c r="T134" s="52"/>
      <c r="U134" s="89"/>
      <c r="V134" s="147"/>
      <c r="W134" s="48"/>
      <c r="X134" s="183"/>
      <c r="Y134" s="184"/>
      <c r="Z134" s="89"/>
      <c r="AA134" s="49"/>
      <c r="AB134" s="49"/>
      <c r="AC134" s="170"/>
      <c r="AD134" s="169"/>
    </row>
    <row r="135" spans="1:30" x14ac:dyDescent="0.25">
      <c r="A135">
        <v>120</v>
      </c>
      <c r="B135" s="89">
        <v>42320</v>
      </c>
      <c r="C135" s="48">
        <v>206.5</v>
      </c>
      <c r="D135" s="48">
        <v>207.05999800000001</v>
      </c>
      <c r="E135" s="48">
        <v>204.820007</v>
      </c>
      <c r="F135" s="48">
        <v>204.83999600000001</v>
      </c>
      <c r="G135" s="49">
        <v>121315200</v>
      </c>
      <c r="H135" s="48">
        <v>202.583257</v>
      </c>
      <c r="I135" s="52">
        <f t="shared" si="16"/>
        <v>0.98898291816018191</v>
      </c>
      <c r="J135" s="52">
        <f t="shared" ca="1" si="17"/>
        <v>1</v>
      </c>
      <c r="K135" s="48">
        <f t="shared" si="18"/>
        <v>204.22</v>
      </c>
      <c r="L135" s="48">
        <f t="shared" si="19"/>
        <v>204.78</v>
      </c>
      <c r="M135" s="48">
        <f t="shared" si="20"/>
        <v>202.56</v>
      </c>
      <c r="N135" s="48">
        <f t="shared" si="21"/>
        <v>202.58</v>
      </c>
      <c r="O135" s="49">
        <f t="shared" ca="1" si="22"/>
        <v>121315200</v>
      </c>
      <c r="T135" s="52"/>
      <c r="U135" s="89"/>
      <c r="V135" s="147"/>
      <c r="W135" s="48"/>
      <c r="X135" s="183"/>
      <c r="Y135" s="184"/>
      <c r="Z135" s="89"/>
      <c r="AA135" s="49"/>
      <c r="AB135" s="49"/>
      <c r="AC135" s="170"/>
      <c r="AD135" s="169"/>
    </row>
    <row r="136" spans="1:30" x14ac:dyDescent="0.25">
      <c r="A136">
        <v>121</v>
      </c>
      <c r="B136" s="89">
        <v>42319</v>
      </c>
      <c r="C136" s="48">
        <v>208.88000500000001</v>
      </c>
      <c r="D136" s="48">
        <v>208.94000199999999</v>
      </c>
      <c r="E136" s="48">
        <v>207.66000399999999</v>
      </c>
      <c r="F136" s="48">
        <v>207.740005</v>
      </c>
      <c r="G136" s="49">
        <v>67846000</v>
      </c>
      <c r="H136" s="48">
        <v>205.45131599999999</v>
      </c>
      <c r="I136" s="52">
        <f t="shared" si="16"/>
        <v>0.98898291641034664</v>
      </c>
      <c r="J136" s="52">
        <f t="shared" ca="1" si="17"/>
        <v>1</v>
      </c>
      <c r="K136" s="48">
        <f t="shared" si="18"/>
        <v>206.58</v>
      </c>
      <c r="L136" s="48">
        <f t="shared" si="19"/>
        <v>206.64</v>
      </c>
      <c r="M136" s="48">
        <f t="shared" si="20"/>
        <v>205.37</v>
      </c>
      <c r="N136" s="48">
        <f t="shared" si="21"/>
        <v>205.45</v>
      </c>
      <c r="O136" s="49">
        <f t="shared" ca="1" si="22"/>
        <v>67846000</v>
      </c>
      <c r="T136" s="52"/>
      <c r="U136" s="89"/>
      <c r="V136" s="147"/>
      <c r="W136" s="48"/>
      <c r="X136" s="183"/>
      <c r="Y136" s="184"/>
      <c r="Z136" s="89"/>
      <c r="AA136" s="49"/>
      <c r="AB136" s="49"/>
      <c r="AC136" s="170"/>
      <c r="AD136" s="169"/>
    </row>
    <row r="137" spans="1:30" x14ac:dyDescent="0.25">
      <c r="A137">
        <v>122</v>
      </c>
      <c r="B137" s="89">
        <v>42318</v>
      </c>
      <c r="C137" s="48">
        <v>207.509995</v>
      </c>
      <c r="D137" s="48">
        <v>208.60000600000001</v>
      </c>
      <c r="E137" s="48">
        <v>207.19000199999999</v>
      </c>
      <c r="F137" s="48">
        <v>208.55999800000001</v>
      </c>
      <c r="G137" s="49">
        <v>75874600</v>
      </c>
      <c r="H137" s="48">
        <v>206.26227499999999</v>
      </c>
      <c r="I137" s="52">
        <f t="shared" si="16"/>
        <v>0.98898291608153921</v>
      </c>
      <c r="J137" s="52">
        <f t="shared" ca="1" si="17"/>
        <v>1</v>
      </c>
      <c r="K137" s="48">
        <f t="shared" si="18"/>
        <v>205.22</v>
      </c>
      <c r="L137" s="48">
        <f t="shared" si="19"/>
        <v>206.3</v>
      </c>
      <c r="M137" s="48">
        <f t="shared" si="20"/>
        <v>204.91</v>
      </c>
      <c r="N137" s="48">
        <f t="shared" si="21"/>
        <v>206.26</v>
      </c>
      <c r="O137" s="49">
        <f t="shared" ca="1" si="22"/>
        <v>75874600</v>
      </c>
      <c r="T137" s="52"/>
      <c r="U137" s="89"/>
      <c r="V137" s="147"/>
      <c r="W137" s="48"/>
      <c r="X137" s="183"/>
      <c r="Y137" s="184"/>
      <c r="Z137" s="89"/>
      <c r="AA137" s="49"/>
      <c r="AB137" s="49"/>
      <c r="AC137" s="170"/>
      <c r="AD137" s="169"/>
    </row>
    <row r="138" spans="1:30" x14ac:dyDescent="0.25">
      <c r="A138">
        <v>123</v>
      </c>
      <c r="B138" s="89">
        <v>42317</v>
      </c>
      <c r="C138" s="48">
        <v>209.30999800000001</v>
      </c>
      <c r="D138" s="48">
        <v>209.490005</v>
      </c>
      <c r="E138" s="48">
        <v>206.949997</v>
      </c>
      <c r="F138" s="48">
        <v>208.08000200000001</v>
      </c>
      <c r="G138" s="49">
        <v>131008700</v>
      </c>
      <c r="H138" s="48">
        <v>205.787567</v>
      </c>
      <c r="I138" s="52">
        <f t="shared" si="16"/>
        <v>0.98898291533080618</v>
      </c>
      <c r="J138" s="52">
        <f t="shared" ca="1" si="17"/>
        <v>1</v>
      </c>
      <c r="K138" s="48">
        <f t="shared" si="18"/>
        <v>207</v>
      </c>
      <c r="L138" s="48">
        <f t="shared" si="19"/>
        <v>207.18</v>
      </c>
      <c r="M138" s="48">
        <f t="shared" si="20"/>
        <v>204.67</v>
      </c>
      <c r="N138" s="48">
        <f t="shared" si="21"/>
        <v>205.79</v>
      </c>
      <c r="O138" s="49">
        <f t="shared" ca="1" si="22"/>
        <v>131008700</v>
      </c>
      <c r="T138" s="52"/>
      <c r="U138" s="89"/>
      <c r="V138" s="147"/>
      <c r="W138" s="48"/>
      <c r="X138" s="183"/>
      <c r="Y138" s="184"/>
      <c r="Z138" s="89"/>
      <c r="AA138" s="49"/>
      <c r="AB138" s="49"/>
      <c r="AC138" s="170"/>
      <c r="AD138" s="169"/>
    </row>
    <row r="139" spans="1:30" x14ac:dyDescent="0.25">
      <c r="A139">
        <v>124</v>
      </c>
      <c r="B139" s="89">
        <v>42314</v>
      </c>
      <c r="C139" s="48">
        <v>209.740005</v>
      </c>
      <c r="D139" s="48">
        <v>210.320007</v>
      </c>
      <c r="E139" s="48">
        <v>208.46000699999999</v>
      </c>
      <c r="F139" s="48">
        <v>210.03999300000001</v>
      </c>
      <c r="G139" s="49">
        <v>110471500</v>
      </c>
      <c r="H139" s="48">
        <v>207.725965</v>
      </c>
      <c r="I139" s="52">
        <f t="shared" si="16"/>
        <v>0.9889829171723501</v>
      </c>
      <c r="J139" s="52">
        <f t="shared" ca="1" si="17"/>
        <v>1</v>
      </c>
      <c r="K139" s="48">
        <f t="shared" si="18"/>
        <v>207.43</v>
      </c>
      <c r="L139" s="48">
        <f t="shared" si="19"/>
        <v>208</v>
      </c>
      <c r="M139" s="48">
        <f t="shared" si="20"/>
        <v>206.16</v>
      </c>
      <c r="N139" s="48">
        <f t="shared" si="21"/>
        <v>207.73</v>
      </c>
      <c r="O139" s="49">
        <f t="shared" ca="1" si="22"/>
        <v>110471500</v>
      </c>
      <c r="T139" s="52"/>
      <c r="U139" s="89"/>
      <c r="V139" s="147"/>
      <c r="W139" s="48"/>
      <c r="X139" s="183"/>
      <c r="Y139" s="184"/>
      <c r="Z139" s="89"/>
      <c r="AA139" s="49"/>
      <c r="AB139" s="49"/>
      <c r="AC139" s="170"/>
      <c r="AD139" s="169"/>
    </row>
    <row r="140" spans="1:30" x14ac:dyDescent="0.25">
      <c r="A140">
        <v>125</v>
      </c>
      <c r="B140" s="89">
        <v>42313</v>
      </c>
      <c r="C140" s="48">
        <v>210.429993</v>
      </c>
      <c r="D140" s="48">
        <v>210.979996</v>
      </c>
      <c r="E140" s="48">
        <v>209.08999600000001</v>
      </c>
      <c r="F140" s="48">
        <v>210.14999399999999</v>
      </c>
      <c r="G140" s="49">
        <v>78408700</v>
      </c>
      <c r="H140" s="48">
        <v>207.834754</v>
      </c>
      <c r="I140" s="52">
        <f t="shared" si="16"/>
        <v>0.9889829166495242</v>
      </c>
      <c r="J140" s="52">
        <f t="shared" ca="1" si="17"/>
        <v>1</v>
      </c>
      <c r="K140" s="48">
        <f t="shared" si="18"/>
        <v>208.11</v>
      </c>
      <c r="L140" s="48">
        <f t="shared" si="19"/>
        <v>208.66</v>
      </c>
      <c r="M140" s="48">
        <f t="shared" si="20"/>
        <v>206.79</v>
      </c>
      <c r="N140" s="48">
        <f t="shared" si="21"/>
        <v>207.83</v>
      </c>
      <c r="O140" s="49">
        <f t="shared" ca="1" si="22"/>
        <v>78408700</v>
      </c>
      <c r="T140" s="52"/>
      <c r="U140" s="89"/>
      <c r="V140" s="147"/>
      <c r="W140" s="48"/>
      <c r="X140" s="183"/>
      <c r="Y140" s="184"/>
      <c r="Z140" s="89"/>
      <c r="AA140" s="49"/>
      <c r="AB140" s="49"/>
      <c r="AC140" s="170"/>
      <c r="AD140" s="169"/>
    </row>
    <row r="141" spans="1:30" x14ac:dyDescent="0.25">
      <c r="A141">
        <v>126</v>
      </c>
      <c r="B141" s="89">
        <v>42312</v>
      </c>
      <c r="C141" s="48">
        <v>211.35000600000001</v>
      </c>
      <c r="D141" s="48">
        <v>211.5</v>
      </c>
      <c r="E141" s="48">
        <v>209.720001</v>
      </c>
      <c r="F141" s="48">
        <v>210.36000100000001</v>
      </c>
      <c r="G141" s="49">
        <v>96224500</v>
      </c>
      <c r="H141" s="48">
        <v>208.04244700000001</v>
      </c>
      <c r="I141" s="52">
        <f t="shared" si="16"/>
        <v>0.98898291505522473</v>
      </c>
      <c r="J141" s="52">
        <f t="shared" ca="1" si="17"/>
        <v>1</v>
      </c>
      <c r="K141" s="48">
        <f t="shared" si="18"/>
        <v>209.02</v>
      </c>
      <c r="L141" s="48">
        <f t="shared" si="19"/>
        <v>209.17</v>
      </c>
      <c r="M141" s="48">
        <f t="shared" si="20"/>
        <v>207.41</v>
      </c>
      <c r="N141" s="48">
        <f t="shared" si="21"/>
        <v>208.04</v>
      </c>
      <c r="O141" s="49">
        <f t="shared" ca="1" si="22"/>
        <v>96224500</v>
      </c>
      <c r="U141" s="89"/>
      <c r="V141" s="147"/>
      <c r="W141" s="48"/>
      <c r="X141" s="183"/>
      <c r="Y141" s="184"/>
      <c r="Z141" s="89"/>
      <c r="AA141" s="49"/>
      <c r="AB141" s="49"/>
      <c r="AC141" s="170"/>
      <c r="AD141" s="169"/>
    </row>
    <row r="142" spans="1:30" x14ac:dyDescent="0.25">
      <c r="A142">
        <v>127</v>
      </c>
      <c r="B142" s="89">
        <v>42311</v>
      </c>
      <c r="C142" s="48">
        <v>209.970001</v>
      </c>
      <c r="D142" s="48">
        <v>211.66000399999999</v>
      </c>
      <c r="E142" s="48">
        <v>209.699997</v>
      </c>
      <c r="F142" s="48">
        <v>211</v>
      </c>
      <c r="G142" s="49">
        <v>95246100</v>
      </c>
      <c r="H142" s="48">
        <v>208.67539500000001</v>
      </c>
      <c r="I142" s="52">
        <f t="shared" si="16"/>
        <v>0.98898291469194322</v>
      </c>
      <c r="J142" s="52">
        <f t="shared" ca="1" si="17"/>
        <v>1</v>
      </c>
      <c r="K142" s="48">
        <f t="shared" si="18"/>
        <v>207.66</v>
      </c>
      <c r="L142" s="48">
        <f t="shared" si="19"/>
        <v>209.33</v>
      </c>
      <c r="M142" s="48">
        <f t="shared" si="20"/>
        <v>207.39</v>
      </c>
      <c r="N142" s="48">
        <f t="shared" si="21"/>
        <v>208.68</v>
      </c>
      <c r="O142" s="49">
        <f t="shared" ca="1" si="22"/>
        <v>95246100</v>
      </c>
      <c r="U142" s="89"/>
      <c r="V142" s="147"/>
      <c r="W142" s="48"/>
      <c r="X142" s="183"/>
      <c r="Y142" s="184"/>
      <c r="Z142" s="89"/>
      <c r="AA142" s="49"/>
      <c r="AB142" s="49"/>
      <c r="AC142" s="170"/>
      <c r="AD142" s="169"/>
    </row>
    <row r="143" spans="1:30" x14ac:dyDescent="0.25">
      <c r="A143">
        <v>128</v>
      </c>
      <c r="B143" s="89">
        <v>42310</v>
      </c>
      <c r="C143" s="48">
        <v>208.320007</v>
      </c>
      <c r="D143" s="48">
        <v>210.61999499999999</v>
      </c>
      <c r="E143" s="48">
        <v>208.16999799999999</v>
      </c>
      <c r="F143" s="48">
        <v>210.38999899999999</v>
      </c>
      <c r="G143" s="49">
        <v>86270800</v>
      </c>
      <c r="H143" s="48">
        <v>208.072115</v>
      </c>
      <c r="I143" s="52">
        <f t="shared" si="16"/>
        <v>0.98898291738667676</v>
      </c>
      <c r="J143" s="52">
        <f t="shared" ca="1" si="17"/>
        <v>1</v>
      </c>
      <c r="K143" s="48">
        <f t="shared" si="18"/>
        <v>206.02</v>
      </c>
      <c r="L143" s="48">
        <f t="shared" si="19"/>
        <v>208.3</v>
      </c>
      <c r="M143" s="48">
        <f t="shared" si="20"/>
        <v>205.88</v>
      </c>
      <c r="N143" s="48">
        <f t="shared" si="21"/>
        <v>208.07</v>
      </c>
      <c r="O143" s="49">
        <f t="shared" ca="1" si="22"/>
        <v>86270800</v>
      </c>
      <c r="U143" s="89"/>
      <c r="V143" s="147"/>
      <c r="W143" s="48"/>
      <c r="X143" s="183"/>
      <c r="Y143" s="184"/>
      <c r="Z143" s="89"/>
      <c r="AA143" s="49"/>
      <c r="AB143" s="49"/>
      <c r="AC143" s="170"/>
      <c r="AD143" s="169"/>
    </row>
    <row r="144" spans="1:30" x14ac:dyDescent="0.25">
      <c r="A144">
        <v>129</v>
      </c>
      <c r="B144" s="89">
        <v>42307</v>
      </c>
      <c r="C144" s="48">
        <v>209.05999800000001</v>
      </c>
      <c r="D144" s="48">
        <v>209.44000199999999</v>
      </c>
      <c r="E144" s="48">
        <v>207.740005</v>
      </c>
      <c r="F144" s="48">
        <v>207.929993</v>
      </c>
      <c r="G144" s="49">
        <v>131076900</v>
      </c>
      <c r="H144" s="48">
        <v>205.63920999999999</v>
      </c>
      <c r="I144" s="52">
        <f t="shared" si="16"/>
        <v>0.98898291214774381</v>
      </c>
      <c r="J144" s="52">
        <f t="shared" ca="1" si="17"/>
        <v>1</v>
      </c>
      <c r="K144" s="48">
        <f t="shared" si="18"/>
        <v>206.76</v>
      </c>
      <c r="L144" s="48">
        <f t="shared" si="19"/>
        <v>207.13</v>
      </c>
      <c r="M144" s="48">
        <f t="shared" si="20"/>
        <v>205.45</v>
      </c>
      <c r="N144" s="48">
        <f t="shared" si="21"/>
        <v>205.64</v>
      </c>
      <c r="O144" s="49">
        <f t="shared" ca="1" si="22"/>
        <v>131076900</v>
      </c>
      <c r="U144" s="89"/>
      <c r="V144" s="147"/>
      <c r="W144" s="48"/>
      <c r="X144" s="183"/>
      <c r="Y144" s="184"/>
      <c r="Z144" s="89"/>
      <c r="AA144" s="49"/>
      <c r="AB144" s="49"/>
      <c r="AC144" s="170"/>
      <c r="AD144" s="169"/>
    </row>
    <row r="145" spans="1:30" x14ac:dyDescent="0.25">
      <c r="A145">
        <v>130</v>
      </c>
      <c r="B145" s="89">
        <v>42306</v>
      </c>
      <c r="C145" s="48">
        <v>208.35000600000001</v>
      </c>
      <c r="D145" s="48">
        <v>209.270004</v>
      </c>
      <c r="E145" s="48">
        <v>208.21000699999999</v>
      </c>
      <c r="F145" s="48">
        <v>208.83000200000001</v>
      </c>
      <c r="G145" s="49">
        <v>90525500</v>
      </c>
      <c r="H145" s="48">
        <v>206.529304</v>
      </c>
      <c r="I145" s="52">
        <f t="shared" ref="I145:I208" si="31">H145/F145</f>
        <v>0.98898291443774433</v>
      </c>
      <c r="J145" s="52">
        <f t="shared" ref="J145:J208" ca="1" si="32">INDEX(OFFSET($T$15,0,0,$S$13+1,1),MATCH(B145,OFFSET($Q$15,0,0,$S$13+1,1),-1))</f>
        <v>1</v>
      </c>
      <c r="K145" s="48">
        <f t="shared" ref="K145:K208" si="33">ROUND($I145*C145,2)</f>
        <v>206.05</v>
      </c>
      <c r="L145" s="48">
        <f t="shared" ref="L145:L208" si="34">ROUND($I145*D145,2)</f>
        <v>206.96</v>
      </c>
      <c r="M145" s="48">
        <f t="shared" ref="M145:M208" si="35">ROUND($I145*E145,2)</f>
        <v>205.92</v>
      </c>
      <c r="N145" s="48">
        <f t="shared" ref="N145:N208" si="36">ROUND($I145*F145,2)</f>
        <v>206.53</v>
      </c>
      <c r="O145" s="49">
        <f t="shared" ref="O145:O208" ca="1" si="37">G145*J145</f>
        <v>90525500</v>
      </c>
      <c r="U145" s="89"/>
      <c r="V145" s="147"/>
      <c r="W145" s="48"/>
      <c r="X145" s="183"/>
      <c r="Y145" s="184"/>
      <c r="Z145" s="89"/>
      <c r="AA145" s="49"/>
      <c r="AB145" s="49"/>
      <c r="AC145" s="170"/>
      <c r="AD145" s="169"/>
    </row>
    <row r="146" spans="1:30" x14ac:dyDescent="0.25">
      <c r="A146">
        <v>131</v>
      </c>
      <c r="B146" s="89">
        <v>42305</v>
      </c>
      <c r="C146" s="48">
        <v>207</v>
      </c>
      <c r="D146" s="48">
        <v>208.979996</v>
      </c>
      <c r="E146" s="48">
        <v>206.21000699999999</v>
      </c>
      <c r="F146" s="48">
        <v>208.949997</v>
      </c>
      <c r="G146" s="49">
        <v>135906700</v>
      </c>
      <c r="H146" s="48">
        <v>206.647977</v>
      </c>
      <c r="I146" s="52">
        <f t="shared" si="31"/>
        <v>0.98898291441468655</v>
      </c>
      <c r="J146" s="52">
        <f t="shared" ca="1" si="32"/>
        <v>1</v>
      </c>
      <c r="K146" s="48">
        <f t="shared" si="33"/>
        <v>204.72</v>
      </c>
      <c r="L146" s="48">
        <f t="shared" si="34"/>
        <v>206.68</v>
      </c>
      <c r="M146" s="48">
        <f t="shared" si="35"/>
        <v>203.94</v>
      </c>
      <c r="N146" s="48">
        <f t="shared" si="36"/>
        <v>206.65</v>
      </c>
      <c r="O146" s="49">
        <f t="shared" ca="1" si="37"/>
        <v>135906700</v>
      </c>
      <c r="U146" s="89"/>
      <c r="V146" s="147"/>
      <c r="W146" s="48"/>
      <c r="X146" s="183"/>
      <c r="Y146" s="184"/>
      <c r="Z146" s="89"/>
      <c r="AA146" s="49"/>
      <c r="AB146" s="49"/>
      <c r="AC146" s="170"/>
      <c r="AD146" s="169"/>
    </row>
    <row r="147" spans="1:30" x14ac:dyDescent="0.25">
      <c r="A147">
        <v>132</v>
      </c>
      <c r="B147" s="89">
        <v>42304</v>
      </c>
      <c r="C147" s="48">
        <v>206.199997</v>
      </c>
      <c r="D147" s="48">
        <v>207</v>
      </c>
      <c r="E147" s="48">
        <v>205.78999300000001</v>
      </c>
      <c r="F147" s="48">
        <v>206.60000600000001</v>
      </c>
      <c r="G147" s="49">
        <v>77905800</v>
      </c>
      <c r="H147" s="48">
        <v>204.32387600000001</v>
      </c>
      <c r="I147" s="52">
        <f t="shared" si="31"/>
        <v>0.98898291416312933</v>
      </c>
      <c r="J147" s="52">
        <f t="shared" ca="1" si="32"/>
        <v>1</v>
      </c>
      <c r="K147" s="48">
        <f t="shared" si="33"/>
        <v>203.93</v>
      </c>
      <c r="L147" s="48">
        <f t="shared" si="34"/>
        <v>204.72</v>
      </c>
      <c r="M147" s="48">
        <f t="shared" si="35"/>
        <v>203.52</v>
      </c>
      <c r="N147" s="48">
        <f t="shared" si="36"/>
        <v>204.32</v>
      </c>
      <c r="O147" s="49">
        <f t="shared" ca="1" si="37"/>
        <v>77905800</v>
      </c>
      <c r="U147" s="89"/>
      <c r="V147" s="147"/>
      <c r="W147" s="48"/>
      <c r="X147" s="183"/>
      <c r="Y147" s="184"/>
      <c r="Z147" s="89"/>
      <c r="AA147" s="49"/>
      <c r="AB147" s="49"/>
      <c r="AC147" s="170"/>
      <c r="AD147" s="169"/>
    </row>
    <row r="148" spans="1:30" x14ac:dyDescent="0.25">
      <c r="A148">
        <v>133</v>
      </c>
      <c r="B148" s="89">
        <v>42303</v>
      </c>
      <c r="C148" s="48">
        <v>207.300003</v>
      </c>
      <c r="D148" s="48">
        <v>207.36999499999999</v>
      </c>
      <c r="E148" s="48">
        <v>206.55999800000001</v>
      </c>
      <c r="F148" s="48">
        <v>207</v>
      </c>
      <c r="G148" s="49">
        <v>69033000</v>
      </c>
      <c r="H148" s="48">
        <v>204.71946399999999</v>
      </c>
      <c r="I148" s="52">
        <f t="shared" si="31"/>
        <v>0.98898291787439607</v>
      </c>
      <c r="J148" s="52">
        <f t="shared" ca="1" si="32"/>
        <v>1</v>
      </c>
      <c r="K148" s="48">
        <f t="shared" si="33"/>
        <v>205.02</v>
      </c>
      <c r="L148" s="48">
        <f t="shared" si="34"/>
        <v>205.09</v>
      </c>
      <c r="M148" s="48">
        <f t="shared" si="35"/>
        <v>204.28</v>
      </c>
      <c r="N148" s="48">
        <f t="shared" si="36"/>
        <v>204.72</v>
      </c>
      <c r="O148" s="49">
        <f t="shared" ca="1" si="37"/>
        <v>69033000</v>
      </c>
      <c r="U148" s="89"/>
      <c r="V148" s="147"/>
      <c r="W148" s="48"/>
      <c r="X148" s="183"/>
      <c r="Y148" s="184"/>
      <c r="Z148" s="89"/>
      <c r="AA148" s="49"/>
      <c r="AB148" s="49"/>
      <c r="AC148" s="170"/>
      <c r="AD148" s="169"/>
    </row>
    <row r="149" spans="1:30" x14ac:dyDescent="0.25">
      <c r="A149">
        <v>134</v>
      </c>
      <c r="B149" s="89">
        <v>42300</v>
      </c>
      <c r="C149" s="48">
        <v>207.25</v>
      </c>
      <c r="D149" s="48">
        <v>207.949997</v>
      </c>
      <c r="E149" s="48">
        <v>206.300003</v>
      </c>
      <c r="F149" s="48">
        <v>207.509995</v>
      </c>
      <c r="G149" s="49">
        <v>144442300</v>
      </c>
      <c r="H149" s="48">
        <v>205.223839</v>
      </c>
      <c r="I149" s="52">
        <f t="shared" si="31"/>
        <v>0.98898291140144834</v>
      </c>
      <c r="J149" s="52">
        <f t="shared" ca="1" si="32"/>
        <v>1</v>
      </c>
      <c r="K149" s="48">
        <f t="shared" si="33"/>
        <v>204.97</v>
      </c>
      <c r="L149" s="48">
        <f t="shared" si="34"/>
        <v>205.66</v>
      </c>
      <c r="M149" s="48">
        <f t="shared" si="35"/>
        <v>204.03</v>
      </c>
      <c r="N149" s="48">
        <f t="shared" si="36"/>
        <v>205.22</v>
      </c>
      <c r="O149" s="49">
        <f t="shared" ca="1" si="37"/>
        <v>144442300</v>
      </c>
      <c r="U149" s="89"/>
      <c r="V149" s="147"/>
      <c r="W149" s="48"/>
      <c r="X149" s="183"/>
      <c r="Y149" s="184"/>
      <c r="Z149" s="89"/>
      <c r="AA149" s="49"/>
      <c r="AB149" s="49"/>
      <c r="AC149" s="170"/>
      <c r="AD149" s="169"/>
    </row>
    <row r="150" spans="1:30" x14ac:dyDescent="0.25">
      <c r="A150">
        <v>135</v>
      </c>
      <c r="B150" s="89">
        <v>42299</v>
      </c>
      <c r="C150" s="48">
        <v>202.979996</v>
      </c>
      <c r="D150" s="48">
        <v>205.509995</v>
      </c>
      <c r="E150" s="48">
        <v>201.85000600000001</v>
      </c>
      <c r="F150" s="48">
        <v>205.259995</v>
      </c>
      <c r="G150" s="49">
        <v>174911700</v>
      </c>
      <c r="H150" s="48">
        <v>202.998628</v>
      </c>
      <c r="I150" s="52">
        <f t="shared" si="31"/>
        <v>0.98898291408415939</v>
      </c>
      <c r="J150" s="52">
        <f t="shared" ca="1" si="32"/>
        <v>1</v>
      </c>
      <c r="K150" s="48">
        <f t="shared" si="33"/>
        <v>200.74</v>
      </c>
      <c r="L150" s="48">
        <f t="shared" si="34"/>
        <v>203.25</v>
      </c>
      <c r="M150" s="48">
        <f t="shared" si="35"/>
        <v>199.63</v>
      </c>
      <c r="N150" s="48">
        <f t="shared" si="36"/>
        <v>203</v>
      </c>
      <c r="O150" s="49">
        <f t="shared" ca="1" si="37"/>
        <v>174911700</v>
      </c>
      <c r="U150" s="89"/>
      <c r="V150" s="147"/>
      <c r="W150" s="48"/>
      <c r="X150" s="183"/>
      <c r="Y150" s="184"/>
      <c r="Z150" s="89"/>
      <c r="AA150" s="49"/>
      <c r="AB150" s="49"/>
      <c r="AC150" s="170"/>
      <c r="AD150" s="169"/>
    </row>
    <row r="151" spans="1:30" x14ac:dyDescent="0.25">
      <c r="A151">
        <v>136</v>
      </c>
      <c r="B151" s="89">
        <v>42298</v>
      </c>
      <c r="C151" s="48">
        <v>203.61000100000001</v>
      </c>
      <c r="D151" s="48">
        <v>203.78999300000001</v>
      </c>
      <c r="E151" s="48">
        <v>201.64999399999999</v>
      </c>
      <c r="F151" s="48">
        <v>201.85000600000001</v>
      </c>
      <c r="G151" s="49">
        <v>102038000</v>
      </c>
      <c r="H151" s="48">
        <v>199.62620799999999</v>
      </c>
      <c r="I151" s="52">
        <f t="shared" si="31"/>
        <v>0.98898291833590524</v>
      </c>
      <c r="J151" s="52">
        <f t="shared" ca="1" si="32"/>
        <v>1</v>
      </c>
      <c r="K151" s="48">
        <f t="shared" si="33"/>
        <v>201.37</v>
      </c>
      <c r="L151" s="48">
        <f t="shared" si="34"/>
        <v>201.54</v>
      </c>
      <c r="M151" s="48">
        <f t="shared" si="35"/>
        <v>199.43</v>
      </c>
      <c r="N151" s="48">
        <f t="shared" si="36"/>
        <v>199.63</v>
      </c>
      <c r="O151" s="49">
        <f t="shared" ca="1" si="37"/>
        <v>102038000</v>
      </c>
      <c r="U151" s="89"/>
      <c r="V151" s="147"/>
      <c r="W151" s="48"/>
      <c r="X151" s="183"/>
      <c r="Y151" s="184"/>
      <c r="Z151" s="89"/>
      <c r="AA151" s="49"/>
      <c r="AB151" s="49"/>
      <c r="AC151" s="170"/>
      <c r="AD151" s="169"/>
    </row>
    <row r="152" spans="1:30" x14ac:dyDescent="0.25">
      <c r="A152">
        <v>137</v>
      </c>
      <c r="B152" s="89">
        <v>42297</v>
      </c>
      <c r="C152" s="48">
        <v>202.85000600000001</v>
      </c>
      <c r="D152" s="48">
        <v>203.83999600000001</v>
      </c>
      <c r="E152" s="48">
        <v>202.550003</v>
      </c>
      <c r="F152" s="48">
        <v>203.11000100000001</v>
      </c>
      <c r="G152" s="49">
        <v>78448500</v>
      </c>
      <c r="H152" s="48">
        <v>200.872321</v>
      </c>
      <c r="I152" s="52">
        <f t="shared" si="31"/>
        <v>0.98898291571570618</v>
      </c>
      <c r="J152" s="52">
        <f t="shared" ca="1" si="32"/>
        <v>1</v>
      </c>
      <c r="K152" s="48">
        <f t="shared" si="33"/>
        <v>200.62</v>
      </c>
      <c r="L152" s="48">
        <f t="shared" si="34"/>
        <v>201.59</v>
      </c>
      <c r="M152" s="48">
        <f t="shared" si="35"/>
        <v>200.32</v>
      </c>
      <c r="N152" s="48">
        <f t="shared" si="36"/>
        <v>200.87</v>
      </c>
      <c r="O152" s="49">
        <f t="shared" ca="1" si="37"/>
        <v>78448500</v>
      </c>
      <c r="U152" s="89"/>
      <c r="V152" s="147"/>
      <c r="W152" s="48"/>
      <c r="X152" s="183"/>
      <c r="Y152" s="184"/>
      <c r="Z152" s="89"/>
      <c r="AA152" s="49"/>
      <c r="AB152" s="49"/>
      <c r="AC152" s="170"/>
      <c r="AD152" s="169"/>
    </row>
    <row r="153" spans="1:30" x14ac:dyDescent="0.25">
      <c r="A153">
        <v>138</v>
      </c>
      <c r="B153" s="89">
        <v>42296</v>
      </c>
      <c r="C153" s="48">
        <v>202.5</v>
      </c>
      <c r="D153" s="48">
        <v>203.36999499999999</v>
      </c>
      <c r="E153" s="48">
        <v>202.13000500000001</v>
      </c>
      <c r="F153" s="48">
        <v>203.36999499999999</v>
      </c>
      <c r="G153" s="49">
        <v>76523900</v>
      </c>
      <c r="H153" s="48">
        <v>201.12945099999999</v>
      </c>
      <c r="I153" s="52">
        <f t="shared" si="31"/>
        <v>0.98898291756362589</v>
      </c>
      <c r="J153" s="52">
        <f t="shared" ca="1" si="32"/>
        <v>1</v>
      </c>
      <c r="K153" s="48">
        <f t="shared" si="33"/>
        <v>200.27</v>
      </c>
      <c r="L153" s="48">
        <f t="shared" si="34"/>
        <v>201.13</v>
      </c>
      <c r="M153" s="48">
        <f t="shared" si="35"/>
        <v>199.9</v>
      </c>
      <c r="N153" s="48">
        <f t="shared" si="36"/>
        <v>201.13</v>
      </c>
      <c r="O153" s="49">
        <f t="shared" ca="1" si="37"/>
        <v>76523900</v>
      </c>
      <c r="U153" s="89"/>
      <c r="V153" s="147"/>
      <c r="W153" s="48"/>
      <c r="X153" s="183"/>
      <c r="Y153" s="184"/>
      <c r="Z153" s="89"/>
      <c r="AA153" s="49"/>
      <c r="AB153" s="49"/>
      <c r="AC153" s="170"/>
      <c r="AD153" s="169"/>
    </row>
    <row r="154" spans="1:30" x14ac:dyDescent="0.25">
      <c r="A154">
        <v>139</v>
      </c>
      <c r="B154" s="89">
        <v>42293</v>
      </c>
      <c r="C154" s="48">
        <v>202.83000200000001</v>
      </c>
      <c r="D154" s="48">
        <v>203.28999300000001</v>
      </c>
      <c r="E154" s="48">
        <v>201.91999799999999</v>
      </c>
      <c r="F154" s="48">
        <v>203.270004</v>
      </c>
      <c r="G154" s="49">
        <v>109692900</v>
      </c>
      <c r="H154" s="48">
        <v>201.030562</v>
      </c>
      <c r="I154" s="52">
        <f t="shared" si="31"/>
        <v>0.98898291948673356</v>
      </c>
      <c r="J154" s="52">
        <f t="shared" ca="1" si="32"/>
        <v>1</v>
      </c>
      <c r="K154" s="48">
        <f t="shared" si="33"/>
        <v>200.6</v>
      </c>
      <c r="L154" s="48">
        <f t="shared" si="34"/>
        <v>201.05</v>
      </c>
      <c r="M154" s="48">
        <f t="shared" si="35"/>
        <v>199.7</v>
      </c>
      <c r="N154" s="48">
        <f t="shared" si="36"/>
        <v>201.03</v>
      </c>
      <c r="O154" s="49">
        <f t="shared" ca="1" si="37"/>
        <v>109692900</v>
      </c>
      <c r="U154" s="89"/>
      <c r="V154" s="147"/>
      <c r="W154" s="48"/>
      <c r="X154" s="183"/>
      <c r="Y154" s="184"/>
      <c r="Z154" s="89"/>
      <c r="AA154" s="49"/>
      <c r="AB154" s="49"/>
      <c r="AC154" s="170"/>
      <c r="AD154" s="169"/>
    </row>
    <row r="155" spans="1:30" x14ac:dyDescent="0.25">
      <c r="A155">
        <v>140</v>
      </c>
      <c r="B155" s="89">
        <v>42292</v>
      </c>
      <c r="C155" s="48">
        <v>200.08000200000001</v>
      </c>
      <c r="D155" s="48">
        <v>202.36000100000001</v>
      </c>
      <c r="E155" s="48">
        <v>199.63999899999999</v>
      </c>
      <c r="F155" s="48">
        <v>202.35000600000001</v>
      </c>
      <c r="G155" s="49">
        <v>134142200</v>
      </c>
      <c r="H155" s="48">
        <v>200.120699</v>
      </c>
      <c r="I155" s="52">
        <f t="shared" si="31"/>
        <v>0.98898291606672839</v>
      </c>
      <c r="J155" s="52">
        <f t="shared" ca="1" si="32"/>
        <v>1</v>
      </c>
      <c r="K155" s="48">
        <f t="shared" si="33"/>
        <v>197.88</v>
      </c>
      <c r="L155" s="48">
        <f t="shared" si="34"/>
        <v>200.13</v>
      </c>
      <c r="M155" s="48">
        <f t="shared" si="35"/>
        <v>197.44</v>
      </c>
      <c r="N155" s="48">
        <f t="shared" si="36"/>
        <v>200.12</v>
      </c>
      <c r="O155" s="49">
        <f t="shared" ca="1" si="37"/>
        <v>134142200</v>
      </c>
      <c r="U155" s="89"/>
      <c r="V155" s="147"/>
      <c r="W155" s="48"/>
      <c r="X155" s="183"/>
      <c r="Y155" s="184"/>
      <c r="Z155" s="89"/>
      <c r="AA155" s="49"/>
      <c r="AB155" s="49"/>
      <c r="AC155" s="170"/>
      <c r="AD155" s="169"/>
    </row>
    <row r="156" spans="1:30" x14ac:dyDescent="0.25">
      <c r="A156">
        <v>141</v>
      </c>
      <c r="B156" s="89">
        <v>42291</v>
      </c>
      <c r="C156" s="48">
        <v>200.179993</v>
      </c>
      <c r="D156" s="48">
        <v>200.86999499999999</v>
      </c>
      <c r="E156" s="48">
        <v>198.94000199999999</v>
      </c>
      <c r="F156" s="48">
        <v>199.28999300000001</v>
      </c>
      <c r="G156" s="49">
        <v>99106200</v>
      </c>
      <c r="H156" s="48">
        <v>197.09439900000001</v>
      </c>
      <c r="I156" s="52">
        <f t="shared" si="31"/>
        <v>0.98898291897676971</v>
      </c>
      <c r="J156" s="52">
        <f t="shared" ca="1" si="32"/>
        <v>1</v>
      </c>
      <c r="K156" s="48">
        <f t="shared" si="33"/>
        <v>197.97</v>
      </c>
      <c r="L156" s="48">
        <f t="shared" si="34"/>
        <v>198.66</v>
      </c>
      <c r="M156" s="48">
        <f t="shared" si="35"/>
        <v>196.75</v>
      </c>
      <c r="N156" s="48">
        <f t="shared" si="36"/>
        <v>197.09</v>
      </c>
      <c r="O156" s="49">
        <f t="shared" ca="1" si="37"/>
        <v>99106200</v>
      </c>
      <c r="U156" s="89"/>
      <c r="V156" s="147"/>
      <c r="W156" s="48"/>
      <c r="X156" s="183"/>
      <c r="Y156" s="184"/>
      <c r="Z156" s="89"/>
      <c r="AA156" s="49"/>
      <c r="AB156" s="49"/>
      <c r="AC156" s="170"/>
      <c r="AD156" s="169"/>
    </row>
    <row r="157" spans="1:30" x14ac:dyDescent="0.25">
      <c r="A157">
        <v>142</v>
      </c>
      <c r="B157" s="89">
        <v>42290</v>
      </c>
      <c r="C157" s="48">
        <v>200.64999399999999</v>
      </c>
      <c r="D157" s="48">
        <v>202.16000399999999</v>
      </c>
      <c r="E157" s="48">
        <v>200.050003</v>
      </c>
      <c r="F157" s="48">
        <v>200.25</v>
      </c>
      <c r="G157" s="49">
        <v>88038700</v>
      </c>
      <c r="H157" s="48">
        <v>198.04382899999999</v>
      </c>
      <c r="I157" s="52">
        <f t="shared" si="31"/>
        <v>0.98898291635455671</v>
      </c>
      <c r="J157" s="52">
        <f t="shared" ca="1" si="32"/>
        <v>1</v>
      </c>
      <c r="K157" s="48">
        <f t="shared" si="33"/>
        <v>198.44</v>
      </c>
      <c r="L157" s="48">
        <f t="shared" si="34"/>
        <v>199.93</v>
      </c>
      <c r="M157" s="48">
        <f t="shared" si="35"/>
        <v>197.85</v>
      </c>
      <c r="N157" s="48">
        <f t="shared" si="36"/>
        <v>198.04</v>
      </c>
      <c r="O157" s="49">
        <f t="shared" ca="1" si="37"/>
        <v>88038700</v>
      </c>
      <c r="U157" s="89"/>
      <c r="V157" s="147"/>
      <c r="W157" s="48"/>
      <c r="X157" s="183"/>
      <c r="Y157" s="184"/>
      <c r="Z157" s="89"/>
      <c r="AA157" s="49"/>
      <c r="AB157" s="49"/>
      <c r="AC157" s="170"/>
      <c r="AD157" s="169"/>
    </row>
    <row r="158" spans="1:30" x14ac:dyDescent="0.25">
      <c r="A158">
        <v>143</v>
      </c>
      <c r="B158" s="89">
        <v>42289</v>
      </c>
      <c r="C158" s="48">
        <v>201.41999799999999</v>
      </c>
      <c r="D158" s="48">
        <v>201.759995</v>
      </c>
      <c r="E158" s="48">
        <v>200.91000399999999</v>
      </c>
      <c r="F158" s="48">
        <v>201.520004</v>
      </c>
      <c r="G158" s="49">
        <v>56395600</v>
      </c>
      <c r="H158" s="48">
        <v>199.29984099999999</v>
      </c>
      <c r="I158" s="52">
        <f t="shared" si="31"/>
        <v>0.98898291506584124</v>
      </c>
      <c r="J158" s="52">
        <f t="shared" ca="1" si="32"/>
        <v>1</v>
      </c>
      <c r="K158" s="48">
        <f t="shared" si="33"/>
        <v>199.2</v>
      </c>
      <c r="L158" s="48">
        <f t="shared" si="34"/>
        <v>199.54</v>
      </c>
      <c r="M158" s="48">
        <f t="shared" si="35"/>
        <v>198.7</v>
      </c>
      <c r="N158" s="48">
        <f t="shared" si="36"/>
        <v>199.3</v>
      </c>
      <c r="O158" s="49">
        <f t="shared" ca="1" si="37"/>
        <v>56395600</v>
      </c>
      <c r="U158" s="89"/>
      <c r="V158" s="147"/>
      <c r="W158" s="48"/>
      <c r="X158" s="183"/>
      <c r="Y158" s="184"/>
      <c r="Z158" s="89"/>
      <c r="AA158" s="49"/>
      <c r="AB158" s="49"/>
      <c r="AC158" s="170"/>
      <c r="AD158" s="169"/>
    </row>
    <row r="159" spans="1:30" x14ac:dyDescent="0.25">
      <c r="A159">
        <v>144</v>
      </c>
      <c r="B159" s="89">
        <v>42286</v>
      </c>
      <c r="C159" s="48">
        <v>201.38000500000001</v>
      </c>
      <c r="D159" s="48">
        <v>201.89999399999999</v>
      </c>
      <c r="E159" s="48">
        <v>200.58000200000001</v>
      </c>
      <c r="F159" s="48">
        <v>201.33000200000001</v>
      </c>
      <c r="G159" s="49">
        <v>107069200</v>
      </c>
      <c r="H159" s="48">
        <v>199.111932</v>
      </c>
      <c r="I159" s="52">
        <f t="shared" si="31"/>
        <v>0.98898291373384073</v>
      </c>
      <c r="J159" s="52">
        <f t="shared" ca="1" si="32"/>
        <v>1</v>
      </c>
      <c r="K159" s="48">
        <f t="shared" si="33"/>
        <v>199.16</v>
      </c>
      <c r="L159" s="48">
        <f t="shared" si="34"/>
        <v>199.68</v>
      </c>
      <c r="M159" s="48">
        <f t="shared" si="35"/>
        <v>198.37</v>
      </c>
      <c r="N159" s="48">
        <f t="shared" si="36"/>
        <v>199.11</v>
      </c>
      <c r="O159" s="49">
        <f t="shared" ca="1" si="37"/>
        <v>107069200</v>
      </c>
      <c r="U159" s="89"/>
      <c r="V159" s="147"/>
      <c r="W159" s="48"/>
      <c r="X159" s="183"/>
      <c r="Y159" s="184"/>
      <c r="Z159" s="89"/>
      <c r="AA159" s="49"/>
      <c r="AB159" s="49"/>
      <c r="AC159" s="170"/>
      <c r="AD159" s="169"/>
    </row>
    <row r="160" spans="1:30" x14ac:dyDescent="0.25">
      <c r="A160">
        <v>145</v>
      </c>
      <c r="B160" s="89">
        <v>42285</v>
      </c>
      <c r="C160" s="48">
        <v>198.949997</v>
      </c>
      <c r="D160" s="48">
        <v>201.550003</v>
      </c>
      <c r="E160" s="48">
        <v>198.58999600000001</v>
      </c>
      <c r="F160" s="48">
        <v>201.21000699999999</v>
      </c>
      <c r="G160" s="49">
        <v>153055200</v>
      </c>
      <c r="H160" s="48">
        <v>198.99325899999999</v>
      </c>
      <c r="I160" s="52">
        <f t="shared" si="31"/>
        <v>0.98898291375736602</v>
      </c>
      <c r="J160" s="52">
        <f t="shared" ca="1" si="32"/>
        <v>1</v>
      </c>
      <c r="K160" s="48">
        <f t="shared" si="33"/>
        <v>196.76</v>
      </c>
      <c r="L160" s="48">
        <f t="shared" si="34"/>
        <v>199.33</v>
      </c>
      <c r="M160" s="48">
        <f t="shared" si="35"/>
        <v>196.4</v>
      </c>
      <c r="N160" s="48">
        <f t="shared" si="36"/>
        <v>198.99</v>
      </c>
      <c r="O160" s="49">
        <f t="shared" ca="1" si="37"/>
        <v>153055200</v>
      </c>
      <c r="U160" s="89"/>
      <c r="V160" s="147"/>
      <c r="W160" s="48"/>
      <c r="X160" s="183"/>
      <c r="Y160" s="184"/>
      <c r="Z160" s="89"/>
      <c r="AA160" s="49"/>
      <c r="AB160" s="49"/>
      <c r="AC160" s="170"/>
      <c r="AD160" s="169"/>
    </row>
    <row r="161" spans="1:30" x14ac:dyDescent="0.25">
      <c r="A161">
        <v>146</v>
      </c>
      <c r="B161" s="89">
        <v>42284</v>
      </c>
      <c r="C161" s="48">
        <v>198.89999399999999</v>
      </c>
      <c r="D161" s="48">
        <v>199.83000200000001</v>
      </c>
      <c r="E161" s="48">
        <v>197.479996</v>
      </c>
      <c r="F161" s="48">
        <v>199.41000399999999</v>
      </c>
      <c r="G161" s="49">
        <v>124307300</v>
      </c>
      <c r="H161" s="48">
        <v>197.213087</v>
      </c>
      <c r="I161" s="52">
        <f t="shared" si="31"/>
        <v>0.98898291481905798</v>
      </c>
      <c r="J161" s="52">
        <f t="shared" ca="1" si="32"/>
        <v>1</v>
      </c>
      <c r="K161" s="48">
        <f t="shared" si="33"/>
        <v>196.71</v>
      </c>
      <c r="L161" s="48">
        <f t="shared" si="34"/>
        <v>197.63</v>
      </c>
      <c r="M161" s="48">
        <f t="shared" si="35"/>
        <v>195.3</v>
      </c>
      <c r="N161" s="48">
        <f t="shared" si="36"/>
        <v>197.21</v>
      </c>
      <c r="O161" s="49">
        <f t="shared" ca="1" si="37"/>
        <v>124307300</v>
      </c>
      <c r="U161" s="89"/>
      <c r="V161" s="147"/>
      <c r="W161" s="48"/>
      <c r="X161" s="183"/>
      <c r="Y161" s="184"/>
      <c r="Z161" s="89"/>
      <c r="AA161" s="49"/>
      <c r="AB161" s="49"/>
      <c r="AC161" s="170"/>
      <c r="AD161" s="169"/>
    </row>
    <row r="162" spans="1:30" x14ac:dyDescent="0.25">
      <c r="A162">
        <v>147</v>
      </c>
      <c r="B162" s="89">
        <v>42283</v>
      </c>
      <c r="C162" s="48">
        <v>198.30999800000001</v>
      </c>
      <c r="D162" s="48">
        <v>198.979996</v>
      </c>
      <c r="E162" s="48">
        <v>197</v>
      </c>
      <c r="F162" s="48">
        <v>197.78999300000001</v>
      </c>
      <c r="G162" s="49">
        <v>110274500</v>
      </c>
      <c r="H162" s="48">
        <v>195.61092400000001</v>
      </c>
      <c r="I162" s="52">
        <f t="shared" si="31"/>
        <v>0.98898291583437192</v>
      </c>
      <c r="J162" s="52">
        <f t="shared" ca="1" si="32"/>
        <v>1</v>
      </c>
      <c r="K162" s="48">
        <f t="shared" si="33"/>
        <v>196.13</v>
      </c>
      <c r="L162" s="48">
        <f t="shared" si="34"/>
        <v>196.79</v>
      </c>
      <c r="M162" s="48">
        <f t="shared" si="35"/>
        <v>194.83</v>
      </c>
      <c r="N162" s="48">
        <f t="shared" si="36"/>
        <v>195.61</v>
      </c>
      <c r="O162" s="49">
        <f t="shared" ca="1" si="37"/>
        <v>110274500</v>
      </c>
      <c r="U162" s="89"/>
      <c r="V162" s="147"/>
      <c r="W162" s="48"/>
      <c r="X162" s="183"/>
      <c r="Y162" s="184"/>
      <c r="Z162" s="89"/>
      <c r="AA162" s="49"/>
      <c r="AB162" s="49"/>
      <c r="AC162" s="170"/>
      <c r="AD162" s="169"/>
    </row>
    <row r="163" spans="1:30" x14ac:dyDescent="0.25">
      <c r="A163">
        <v>148</v>
      </c>
      <c r="B163" s="89">
        <v>42282</v>
      </c>
      <c r="C163" s="48">
        <v>196.46000699999999</v>
      </c>
      <c r="D163" s="48">
        <v>198.740005</v>
      </c>
      <c r="E163" s="48">
        <v>196.33000200000001</v>
      </c>
      <c r="F163" s="48">
        <v>198.470001</v>
      </c>
      <c r="G163" s="49">
        <v>126320800</v>
      </c>
      <c r="H163" s="48">
        <v>196.28344100000001</v>
      </c>
      <c r="I163" s="52">
        <f t="shared" si="31"/>
        <v>0.98898291938840677</v>
      </c>
      <c r="J163" s="52">
        <f t="shared" ca="1" si="32"/>
        <v>1</v>
      </c>
      <c r="K163" s="48">
        <f t="shared" si="33"/>
        <v>194.3</v>
      </c>
      <c r="L163" s="48">
        <f t="shared" si="34"/>
        <v>196.55</v>
      </c>
      <c r="M163" s="48">
        <f t="shared" si="35"/>
        <v>194.17</v>
      </c>
      <c r="N163" s="48">
        <f t="shared" si="36"/>
        <v>196.28</v>
      </c>
      <c r="O163" s="49">
        <f t="shared" ca="1" si="37"/>
        <v>126320800</v>
      </c>
      <c r="U163" s="89"/>
      <c r="V163" s="147"/>
      <c r="W163" s="48"/>
      <c r="X163" s="183"/>
      <c r="Y163" s="184"/>
      <c r="Z163" s="89"/>
      <c r="AA163" s="49"/>
      <c r="AB163" s="49"/>
      <c r="AC163" s="170"/>
      <c r="AD163" s="169"/>
    </row>
    <row r="164" spans="1:30" x14ac:dyDescent="0.25">
      <c r="A164">
        <v>149</v>
      </c>
      <c r="B164" s="89">
        <v>42279</v>
      </c>
      <c r="C164" s="48">
        <v>189.770004</v>
      </c>
      <c r="D164" s="48">
        <v>195.029999</v>
      </c>
      <c r="E164" s="48">
        <v>189.11999499999999</v>
      </c>
      <c r="F164" s="48">
        <v>195</v>
      </c>
      <c r="G164" s="49">
        <v>211003300</v>
      </c>
      <c r="H164" s="48">
        <v>192.85166899999999</v>
      </c>
      <c r="I164" s="52">
        <f t="shared" si="31"/>
        <v>0.98898291794871784</v>
      </c>
      <c r="J164" s="52">
        <f t="shared" ca="1" si="32"/>
        <v>1</v>
      </c>
      <c r="K164" s="48">
        <f t="shared" si="33"/>
        <v>187.68</v>
      </c>
      <c r="L164" s="48">
        <f t="shared" si="34"/>
        <v>192.88</v>
      </c>
      <c r="M164" s="48">
        <f t="shared" si="35"/>
        <v>187.04</v>
      </c>
      <c r="N164" s="48">
        <f t="shared" si="36"/>
        <v>192.85</v>
      </c>
      <c r="O164" s="49">
        <f t="shared" ca="1" si="37"/>
        <v>211003300</v>
      </c>
      <c r="U164" s="89"/>
      <c r="V164" s="147"/>
      <c r="W164" s="48"/>
      <c r="X164" s="183"/>
      <c r="Y164" s="184"/>
      <c r="Z164" s="89"/>
      <c r="AA164" s="49"/>
      <c r="AB164" s="49"/>
      <c r="AC164" s="170"/>
      <c r="AD164" s="169"/>
    </row>
    <row r="165" spans="1:30" x14ac:dyDescent="0.25">
      <c r="A165">
        <v>150</v>
      </c>
      <c r="B165" s="89">
        <v>42278</v>
      </c>
      <c r="C165" s="48">
        <v>192.08000200000001</v>
      </c>
      <c r="D165" s="48">
        <v>192.490005</v>
      </c>
      <c r="E165" s="48">
        <v>189.820007</v>
      </c>
      <c r="F165" s="48">
        <v>192.13000500000001</v>
      </c>
      <c r="G165" s="49">
        <v>131079000</v>
      </c>
      <c r="H165" s="48">
        <v>190.01329200000001</v>
      </c>
      <c r="I165" s="52">
        <f t="shared" si="31"/>
        <v>0.98898291289796192</v>
      </c>
      <c r="J165" s="52">
        <f t="shared" ca="1" si="32"/>
        <v>1</v>
      </c>
      <c r="K165" s="48">
        <f t="shared" si="33"/>
        <v>189.96</v>
      </c>
      <c r="L165" s="48">
        <f t="shared" si="34"/>
        <v>190.37</v>
      </c>
      <c r="M165" s="48">
        <f t="shared" si="35"/>
        <v>187.73</v>
      </c>
      <c r="N165" s="48">
        <f t="shared" si="36"/>
        <v>190.01</v>
      </c>
      <c r="O165" s="49">
        <f t="shared" ca="1" si="37"/>
        <v>131079000</v>
      </c>
      <c r="U165" s="89"/>
      <c r="V165" s="147"/>
      <c r="W165" s="48"/>
      <c r="X165" s="183"/>
      <c r="Y165" s="184"/>
      <c r="Z165" s="89"/>
      <c r="AA165" s="49"/>
      <c r="AB165" s="49"/>
      <c r="AC165" s="170"/>
      <c r="AD165" s="169"/>
    </row>
    <row r="166" spans="1:30" x14ac:dyDescent="0.25">
      <c r="A166">
        <v>151</v>
      </c>
      <c r="B166" s="89">
        <v>42277</v>
      </c>
      <c r="C166" s="48">
        <v>190.36999499999999</v>
      </c>
      <c r="D166" s="48">
        <v>191.83000200000001</v>
      </c>
      <c r="E166" s="48">
        <v>189.44000199999999</v>
      </c>
      <c r="F166" s="48">
        <v>191.63000500000001</v>
      </c>
      <c r="G166" s="49">
        <v>163452000</v>
      </c>
      <c r="H166" s="48">
        <v>189.518801</v>
      </c>
      <c r="I166" s="52">
        <f t="shared" si="31"/>
        <v>0.98898291527989046</v>
      </c>
      <c r="J166" s="52">
        <f t="shared" ca="1" si="32"/>
        <v>1</v>
      </c>
      <c r="K166" s="48">
        <f t="shared" si="33"/>
        <v>188.27</v>
      </c>
      <c r="L166" s="48">
        <f t="shared" si="34"/>
        <v>189.72</v>
      </c>
      <c r="M166" s="48">
        <f t="shared" si="35"/>
        <v>187.35</v>
      </c>
      <c r="N166" s="48">
        <f t="shared" si="36"/>
        <v>189.52</v>
      </c>
      <c r="O166" s="49">
        <f t="shared" ca="1" si="37"/>
        <v>163452000</v>
      </c>
      <c r="U166" s="89"/>
      <c r="V166" s="147"/>
      <c r="W166" s="48"/>
      <c r="X166" s="183"/>
      <c r="Y166" s="184"/>
      <c r="Z166" s="89"/>
      <c r="AA166" s="49"/>
      <c r="AB166" s="49"/>
      <c r="AC166" s="170"/>
      <c r="AD166" s="169"/>
    </row>
    <row r="167" spans="1:30" x14ac:dyDescent="0.25">
      <c r="A167">
        <v>152</v>
      </c>
      <c r="B167" s="89">
        <v>42276</v>
      </c>
      <c r="C167" s="48">
        <v>188.270004</v>
      </c>
      <c r="D167" s="48">
        <v>189.740005</v>
      </c>
      <c r="E167" s="48">
        <v>186.929993</v>
      </c>
      <c r="F167" s="48">
        <v>188.11999499999999</v>
      </c>
      <c r="G167" s="49">
        <v>159045600</v>
      </c>
      <c r="H167" s="48">
        <v>186.047461</v>
      </c>
      <c r="I167" s="52">
        <f t="shared" si="31"/>
        <v>0.98898291486771517</v>
      </c>
      <c r="J167" s="52">
        <f t="shared" ca="1" si="32"/>
        <v>1</v>
      </c>
      <c r="K167" s="48">
        <f t="shared" si="33"/>
        <v>186.2</v>
      </c>
      <c r="L167" s="48">
        <f t="shared" si="34"/>
        <v>187.65</v>
      </c>
      <c r="M167" s="48">
        <f t="shared" si="35"/>
        <v>184.87</v>
      </c>
      <c r="N167" s="48">
        <f t="shared" si="36"/>
        <v>186.05</v>
      </c>
      <c r="O167" s="49">
        <f t="shared" ca="1" si="37"/>
        <v>159045600</v>
      </c>
      <c r="U167" s="89"/>
      <c r="V167" s="147"/>
      <c r="W167" s="48"/>
      <c r="X167" s="183"/>
      <c r="Y167" s="184"/>
      <c r="Z167" s="89"/>
      <c r="AA167" s="49"/>
      <c r="AB167" s="49"/>
      <c r="AC167" s="170"/>
      <c r="AD167" s="169"/>
    </row>
    <row r="168" spans="1:30" x14ac:dyDescent="0.25">
      <c r="A168">
        <v>153</v>
      </c>
      <c r="B168" s="89">
        <v>42275</v>
      </c>
      <c r="C168" s="48">
        <v>191.779999</v>
      </c>
      <c r="D168" s="48">
        <v>191.91000399999999</v>
      </c>
      <c r="E168" s="48">
        <v>187.63999899999999</v>
      </c>
      <c r="F168" s="48">
        <v>188.009995</v>
      </c>
      <c r="G168" s="49">
        <v>178515900</v>
      </c>
      <c r="H168" s="48">
        <v>185.93867299999999</v>
      </c>
      <c r="I168" s="52">
        <f t="shared" si="31"/>
        <v>0.98898291550935891</v>
      </c>
      <c r="J168" s="52">
        <f t="shared" ca="1" si="32"/>
        <v>1</v>
      </c>
      <c r="K168" s="48">
        <f t="shared" si="33"/>
        <v>189.67</v>
      </c>
      <c r="L168" s="48">
        <f t="shared" si="34"/>
        <v>189.8</v>
      </c>
      <c r="M168" s="48">
        <f t="shared" si="35"/>
        <v>185.57</v>
      </c>
      <c r="N168" s="48">
        <f t="shared" si="36"/>
        <v>185.94</v>
      </c>
      <c r="O168" s="49">
        <f t="shared" ca="1" si="37"/>
        <v>178515900</v>
      </c>
      <c r="U168" s="89"/>
      <c r="V168" s="147"/>
      <c r="W168" s="48"/>
      <c r="X168" s="183"/>
      <c r="Y168" s="184"/>
      <c r="Z168" s="89"/>
      <c r="AA168" s="49"/>
      <c r="AB168" s="49"/>
      <c r="AC168" s="170"/>
      <c r="AD168" s="169"/>
    </row>
    <row r="169" spans="1:30" x14ac:dyDescent="0.25">
      <c r="A169">
        <v>154</v>
      </c>
      <c r="B169" s="89">
        <v>42272</v>
      </c>
      <c r="C169" s="48">
        <v>194.63999899999999</v>
      </c>
      <c r="D169" s="48">
        <v>195</v>
      </c>
      <c r="E169" s="48">
        <v>191.80999800000001</v>
      </c>
      <c r="F169" s="48">
        <v>192.86999499999999</v>
      </c>
      <c r="G169" s="49">
        <v>155054800</v>
      </c>
      <c r="H169" s="48">
        <v>190.74512999999999</v>
      </c>
      <c r="I169" s="52">
        <f t="shared" si="31"/>
        <v>0.98898291566814212</v>
      </c>
      <c r="J169" s="52">
        <f t="shared" ca="1" si="32"/>
        <v>1</v>
      </c>
      <c r="K169" s="48">
        <f t="shared" si="33"/>
        <v>192.5</v>
      </c>
      <c r="L169" s="48">
        <f t="shared" si="34"/>
        <v>192.85</v>
      </c>
      <c r="M169" s="48">
        <f t="shared" si="35"/>
        <v>189.7</v>
      </c>
      <c r="N169" s="48">
        <f t="shared" si="36"/>
        <v>190.75</v>
      </c>
      <c r="O169" s="49">
        <f t="shared" ca="1" si="37"/>
        <v>155054800</v>
      </c>
      <c r="U169" s="89"/>
      <c r="V169" s="147"/>
      <c r="W169" s="48"/>
      <c r="X169" s="183"/>
      <c r="Y169" s="184"/>
      <c r="Z169" s="89"/>
      <c r="AA169" s="49"/>
      <c r="AB169" s="49"/>
      <c r="AC169" s="170"/>
      <c r="AD169" s="169"/>
    </row>
    <row r="170" spans="1:30" x14ac:dyDescent="0.25">
      <c r="A170">
        <v>155</v>
      </c>
      <c r="B170" s="89">
        <v>42271</v>
      </c>
      <c r="C170" s="48">
        <v>192.14999399999999</v>
      </c>
      <c r="D170" s="48">
        <v>193.449997</v>
      </c>
      <c r="E170" s="48">
        <v>190.55999800000001</v>
      </c>
      <c r="F170" s="48">
        <v>192.89999399999999</v>
      </c>
      <c r="G170" s="49">
        <v>159378800</v>
      </c>
      <c r="H170" s="48">
        <v>190.774798</v>
      </c>
      <c r="I170" s="52">
        <f t="shared" si="31"/>
        <v>0.98898291308396835</v>
      </c>
      <c r="J170" s="52">
        <f t="shared" ca="1" si="32"/>
        <v>1</v>
      </c>
      <c r="K170" s="48">
        <f t="shared" si="33"/>
        <v>190.03</v>
      </c>
      <c r="L170" s="48">
        <f t="shared" si="34"/>
        <v>191.32</v>
      </c>
      <c r="M170" s="48">
        <f t="shared" si="35"/>
        <v>188.46</v>
      </c>
      <c r="N170" s="48">
        <f t="shared" si="36"/>
        <v>190.77</v>
      </c>
      <c r="O170" s="49">
        <f t="shared" ca="1" si="37"/>
        <v>159378800</v>
      </c>
      <c r="U170" s="89"/>
      <c r="V170" s="147"/>
      <c r="W170" s="48"/>
      <c r="X170" s="183"/>
      <c r="Y170" s="184"/>
      <c r="Z170" s="89"/>
      <c r="AA170" s="49"/>
      <c r="AB170" s="49"/>
      <c r="AC170" s="170"/>
      <c r="AD170" s="169"/>
    </row>
    <row r="171" spans="1:30" x14ac:dyDescent="0.25">
      <c r="A171">
        <v>156</v>
      </c>
      <c r="B171" s="89">
        <v>42270</v>
      </c>
      <c r="C171" s="48">
        <v>194.11000100000001</v>
      </c>
      <c r="D171" s="48">
        <v>194.66999799999999</v>
      </c>
      <c r="E171" s="48">
        <v>192.91000399999999</v>
      </c>
      <c r="F171" s="48">
        <v>193.60000600000001</v>
      </c>
      <c r="G171" s="49">
        <v>92790600</v>
      </c>
      <c r="H171" s="48">
        <v>191.46709899999999</v>
      </c>
      <c r="I171" s="52">
        <f t="shared" si="31"/>
        <v>0.9889829187298681</v>
      </c>
      <c r="J171" s="52">
        <f t="shared" ca="1" si="32"/>
        <v>1</v>
      </c>
      <c r="K171" s="48">
        <f t="shared" si="33"/>
        <v>191.97</v>
      </c>
      <c r="L171" s="48">
        <f t="shared" si="34"/>
        <v>192.53</v>
      </c>
      <c r="M171" s="48">
        <f t="shared" si="35"/>
        <v>190.78</v>
      </c>
      <c r="N171" s="48">
        <f t="shared" si="36"/>
        <v>191.47</v>
      </c>
      <c r="O171" s="49">
        <f t="shared" ca="1" si="37"/>
        <v>92790600</v>
      </c>
      <c r="U171" s="89"/>
      <c r="V171" s="147"/>
      <c r="W171" s="48"/>
      <c r="X171" s="183"/>
      <c r="Y171" s="184"/>
      <c r="Z171" s="89"/>
      <c r="AA171" s="49"/>
      <c r="AB171" s="49"/>
      <c r="AC171" s="170"/>
      <c r="AD171" s="169"/>
    </row>
    <row r="172" spans="1:30" x14ac:dyDescent="0.25">
      <c r="A172">
        <v>157</v>
      </c>
      <c r="B172" s="89">
        <v>42269</v>
      </c>
      <c r="C172" s="48">
        <v>193.88000500000001</v>
      </c>
      <c r="D172" s="48">
        <v>194.46000699999999</v>
      </c>
      <c r="E172" s="48">
        <v>192.55999800000001</v>
      </c>
      <c r="F172" s="48">
        <v>193.89999399999999</v>
      </c>
      <c r="G172" s="49">
        <v>153890900</v>
      </c>
      <c r="H172" s="48">
        <v>191.76378099999999</v>
      </c>
      <c r="I172" s="52">
        <f t="shared" si="31"/>
        <v>0.98898291353222012</v>
      </c>
      <c r="J172" s="52">
        <f t="shared" ca="1" si="32"/>
        <v>1</v>
      </c>
      <c r="K172" s="48">
        <f t="shared" si="33"/>
        <v>191.74</v>
      </c>
      <c r="L172" s="48">
        <f t="shared" si="34"/>
        <v>192.32</v>
      </c>
      <c r="M172" s="48">
        <f t="shared" si="35"/>
        <v>190.44</v>
      </c>
      <c r="N172" s="48">
        <f t="shared" si="36"/>
        <v>191.76</v>
      </c>
      <c r="O172" s="49">
        <f t="shared" ca="1" si="37"/>
        <v>153890900</v>
      </c>
      <c r="U172" s="89"/>
      <c r="V172" s="147"/>
      <c r="W172" s="48"/>
      <c r="X172" s="183"/>
      <c r="Y172" s="184"/>
      <c r="Z172" s="89"/>
      <c r="AA172" s="49"/>
      <c r="AB172" s="49"/>
      <c r="AC172" s="170"/>
      <c r="AD172" s="169"/>
    </row>
    <row r="173" spans="1:30" x14ac:dyDescent="0.25">
      <c r="A173">
        <v>158</v>
      </c>
      <c r="B173" s="89">
        <v>42268</v>
      </c>
      <c r="C173" s="48">
        <v>196.44000199999999</v>
      </c>
      <c r="D173" s="48">
        <v>197.679993</v>
      </c>
      <c r="E173" s="48">
        <v>195.21000699999999</v>
      </c>
      <c r="F173" s="48">
        <v>196.46000699999999</v>
      </c>
      <c r="G173" s="49">
        <v>105726200</v>
      </c>
      <c r="H173" s="48">
        <v>194.29559</v>
      </c>
      <c r="I173" s="52">
        <f t="shared" si="31"/>
        <v>0.98898291294471963</v>
      </c>
      <c r="J173" s="52">
        <f t="shared" ca="1" si="32"/>
        <v>1</v>
      </c>
      <c r="K173" s="48">
        <f t="shared" si="33"/>
        <v>194.28</v>
      </c>
      <c r="L173" s="48">
        <f t="shared" si="34"/>
        <v>195.5</v>
      </c>
      <c r="M173" s="48">
        <f t="shared" si="35"/>
        <v>193.06</v>
      </c>
      <c r="N173" s="48">
        <f t="shared" si="36"/>
        <v>194.3</v>
      </c>
      <c r="O173" s="49">
        <f t="shared" ca="1" si="37"/>
        <v>105726200</v>
      </c>
      <c r="U173" s="89"/>
      <c r="V173" s="147"/>
      <c r="W173" s="48"/>
      <c r="X173" s="183"/>
      <c r="Y173" s="184"/>
      <c r="Z173" s="89"/>
      <c r="AA173" s="49"/>
      <c r="AB173" s="49"/>
      <c r="AC173" s="170"/>
      <c r="AD173" s="169"/>
    </row>
    <row r="174" spans="1:30" x14ac:dyDescent="0.25">
      <c r="A174">
        <v>159</v>
      </c>
      <c r="B174" s="89">
        <v>42265</v>
      </c>
      <c r="C174" s="48">
        <v>195.71000699999999</v>
      </c>
      <c r="D174" s="48">
        <v>198.679993</v>
      </c>
      <c r="E174" s="48">
        <v>194.96000699999999</v>
      </c>
      <c r="F174" s="48">
        <v>195.449997</v>
      </c>
      <c r="G174" s="49">
        <v>223657500</v>
      </c>
      <c r="H174" s="48">
        <v>193.296708</v>
      </c>
      <c r="I174" s="52">
        <f t="shared" si="31"/>
        <v>0.98898291617778844</v>
      </c>
      <c r="J174" s="52">
        <f t="shared" ca="1" si="32"/>
        <v>1</v>
      </c>
      <c r="K174" s="48">
        <f t="shared" si="33"/>
        <v>193.55</v>
      </c>
      <c r="L174" s="48">
        <f t="shared" si="34"/>
        <v>196.49</v>
      </c>
      <c r="M174" s="48">
        <f t="shared" si="35"/>
        <v>192.81</v>
      </c>
      <c r="N174" s="48">
        <f t="shared" si="36"/>
        <v>193.3</v>
      </c>
      <c r="O174" s="49">
        <f t="shared" ca="1" si="37"/>
        <v>223657500</v>
      </c>
      <c r="U174" s="89"/>
      <c r="V174" s="147"/>
      <c r="W174" s="48"/>
      <c r="X174" s="183"/>
      <c r="Y174" s="184"/>
      <c r="Z174" s="89"/>
      <c r="AA174" s="49"/>
      <c r="AB174" s="49"/>
      <c r="AC174" s="170"/>
      <c r="AD174" s="169"/>
    </row>
    <row r="175" spans="1:30" x14ac:dyDescent="0.25">
      <c r="A175">
        <v>160</v>
      </c>
      <c r="B175" s="89">
        <v>42264</v>
      </c>
      <c r="C175" s="48">
        <v>200.020004</v>
      </c>
      <c r="D175" s="48">
        <v>202.88999899999999</v>
      </c>
      <c r="E175" s="48">
        <v>199.279999</v>
      </c>
      <c r="F175" s="48">
        <v>199.729996</v>
      </c>
      <c r="G175" s="49">
        <v>276046600</v>
      </c>
      <c r="H175" s="48">
        <v>196.50792799999999</v>
      </c>
      <c r="I175" s="52">
        <f t="shared" si="31"/>
        <v>0.98386788131713576</v>
      </c>
      <c r="J175" s="52">
        <f t="shared" ca="1" si="32"/>
        <v>1</v>
      </c>
      <c r="K175" s="48">
        <f t="shared" si="33"/>
        <v>196.79</v>
      </c>
      <c r="L175" s="48">
        <f t="shared" si="34"/>
        <v>199.62</v>
      </c>
      <c r="M175" s="48">
        <f t="shared" si="35"/>
        <v>196.07</v>
      </c>
      <c r="N175" s="48">
        <f t="shared" si="36"/>
        <v>196.51</v>
      </c>
      <c r="O175" s="49">
        <f t="shared" ca="1" si="37"/>
        <v>276046600</v>
      </c>
      <c r="U175" s="89"/>
      <c r="V175" s="147"/>
      <c r="W175" s="48"/>
      <c r="X175" s="183"/>
      <c r="Y175" s="184"/>
      <c r="Z175" s="89"/>
      <c r="AA175" s="49"/>
      <c r="AB175" s="49"/>
      <c r="AC175" s="170"/>
      <c r="AD175" s="169"/>
    </row>
    <row r="176" spans="1:30" x14ac:dyDescent="0.25">
      <c r="A176">
        <v>161</v>
      </c>
      <c r="B176" s="89">
        <v>42263</v>
      </c>
      <c r="C176" s="48">
        <v>198.820007</v>
      </c>
      <c r="D176" s="48">
        <v>200.41000399999999</v>
      </c>
      <c r="E176" s="48">
        <v>198.41000399999999</v>
      </c>
      <c r="F176" s="48">
        <v>200.179993</v>
      </c>
      <c r="G176" s="49">
        <v>99581600</v>
      </c>
      <c r="H176" s="48">
        <v>196.95066600000001</v>
      </c>
      <c r="I176" s="52">
        <f t="shared" si="31"/>
        <v>0.98386788334036968</v>
      </c>
      <c r="J176" s="52">
        <f t="shared" ca="1" si="32"/>
        <v>1</v>
      </c>
      <c r="K176" s="48">
        <f t="shared" si="33"/>
        <v>195.61</v>
      </c>
      <c r="L176" s="48">
        <f t="shared" si="34"/>
        <v>197.18</v>
      </c>
      <c r="M176" s="48">
        <f t="shared" si="35"/>
        <v>195.21</v>
      </c>
      <c r="N176" s="48">
        <f t="shared" si="36"/>
        <v>196.95</v>
      </c>
      <c r="O176" s="49">
        <f t="shared" ca="1" si="37"/>
        <v>99581600</v>
      </c>
      <c r="U176" s="89"/>
      <c r="V176" s="147"/>
      <c r="W176" s="48"/>
      <c r="X176" s="183"/>
      <c r="Y176" s="184"/>
      <c r="Z176" s="89"/>
      <c r="AA176" s="49"/>
      <c r="AB176" s="49"/>
      <c r="AC176" s="170"/>
      <c r="AD176" s="169"/>
    </row>
    <row r="177" spans="1:30" x14ac:dyDescent="0.25">
      <c r="A177">
        <v>162</v>
      </c>
      <c r="B177" s="89">
        <v>42262</v>
      </c>
      <c r="C177" s="48">
        <v>196.61000100000001</v>
      </c>
      <c r="D177" s="48">
        <v>198.990005</v>
      </c>
      <c r="E177" s="48">
        <v>195.96000699999999</v>
      </c>
      <c r="F177" s="48">
        <v>198.449997</v>
      </c>
      <c r="G177" s="49">
        <v>113806200</v>
      </c>
      <c r="H177" s="48">
        <v>195.24857900000001</v>
      </c>
      <c r="I177" s="52">
        <f t="shared" si="31"/>
        <v>0.98386788587353824</v>
      </c>
      <c r="J177" s="52">
        <f t="shared" ca="1" si="32"/>
        <v>1</v>
      </c>
      <c r="K177" s="48">
        <f t="shared" si="33"/>
        <v>193.44</v>
      </c>
      <c r="L177" s="48">
        <f t="shared" si="34"/>
        <v>195.78</v>
      </c>
      <c r="M177" s="48">
        <f t="shared" si="35"/>
        <v>192.8</v>
      </c>
      <c r="N177" s="48">
        <f t="shared" si="36"/>
        <v>195.25</v>
      </c>
      <c r="O177" s="49">
        <f t="shared" ca="1" si="37"/>
        <v>113806200</v>
      </c>
      <c r="U177" s="89"/>
      <c r="V177" s="147"/>
      <c r="W177" s="48"/>
      <c r="X177" s="183"/>
      <c r="Y177" s="184"/>
      <c r="Z177" s="89"/>
      <c r="AA177" s="49"/>
      <c r="AB177" s="49"/>
      <c r="AC177" s="170"/>
      <c r="AD177" s="169"/>
    </row>
    <row r="178" spans="1:30" x14ac:dyDescent="0.25">
      <c r="A178">
        <v>163</v>
      </c>
      <c r="B178" s="89">
        <v>42261</v>
      </c>
      <c r="C178" s="48">
        <v>196.949997</v>
      </c>
      <c r="D178" s="48">
        <v>197.009995</v>
      </c>
      <c r="E178" s="48">
        <v>195.429993</v>
      </c>
      <c r="F178" s="48">
        <v>196.009995</v>
      </c>
      <c r="G178" s="49">
        <v>79452000</v>
      </c>
      <c r="H178" s="48">
        <v>192.847938</v>
      </c>
      <c r="I178" s="52">
        <f t="shared" si="31"/>
        <v>0.98386787877832449</v>
      </c>
      <c r="J178" s="52">
        <f t="shared" ca="1" si="32"/>
        <v>1</v>
      </c>
      <c r="K178" s="48">
        <f t="shared" si="33"/>
        <v>193.77</v>
      </c>
      <c r="L178" s="48">
        <f t="shared" si="34"/>
        <v>193.83</v>
      </c>
      <c r="M178" s="48">
        <f t="shared" si="35"/>
        <v>192.28</v>
      </c>
      <c r="N178" s="48">
        <f t="shared" si="36"/>
        <v>192.85</v>
      </c>
      <c r="O178" s="49">
        <f t="shared" ca="1" si="37"/>
        <v>79452000</v>
      </c>
      <c r="U178" s="89"/>
      <c r="V178" s="147"/>
      <c r="W178" s="48"/>
      <c r="X178" s="183"/>
      <c r="Y178" s="184"/>
      <c r="Z178" s="89"/>
      <c r="AA178" s="49"/>
      <c r="AB178" s="49"/>
      <c r="AC178" s="170"/>
      <c r="AD178" s="169"/>
    </row>
    <row r="179" spans="1:30" x14ac:dyDescent="0.25">
      <c r="A179">
        <v>164</v>
      </c>
      <c r="B179" s="89">
        <v>42258</v>
      </c>
      <c r="C179" s="48">
        <v>195.38000500000001</v>
      </c>
      <c r="D179" s="48">
        <v>196.820007</v>
      </c>
      <c r="E179" s="48">
        <v>194.529999</v>
      </c>
      <c r="F179" s="48">
        <v>196.740005</v>
      </c>
      <c r="G179" s="49">
        <v>119691200</v>
      </c>
      <c r="H179" s="48">
        <v>193.56617299999999</v>
      </c>
      <c r="I179" s="52">
        <f t="shared" si="31"/>
        <v>0.98386788696076322</v>
      </c>
      <c r="J179" s="52">
        <f t="shared" ca="1" si="32"/>
        <v>1</v>
      </c>
      <c r="K179" s="48">
        <f t="shared" si="33"/>
        <v>192.23</v>
      </c>
      <c r="L179" s="48">
        <f t="shared" si="34"/>
        <v>193.64</v>
      </c>
      <c r="M179" s="48">
        <f t="shared" si="35"/>
        <v>191.39</v>
      </c>
      <c r="N179" s="48">
        <f t="shared" si="36"/>
        <v>193.57</v>
      </c>
      <c r="O179" s="49">
        <f t="shared" ca="1" si="37"/>
        <v>119691200</v>
      </c>
      <c r="U179" s="89"/>
      <c r="V179" s="147"/>
      <c r="W179" s="48"/>
      <c r="X179" s="183"/>
      <c r="Y179" s="184"/>
      <c r="Z179" s="89"/>
      <c r="AA179" s="49"/>
      <c r="AB179" s="49"/>
      <c r="AC179" s="170"/>
      <c r="AD179" s="169"/>
    </row>
    <row r="180" spans="1:30" x14ac:dyDescent="0.25">
      <c r="A180">
        <v>165</v>
      </c>
      <c r="B180" s="89">
        <v>42257</v>
      </c>
      <c r="C180" s="48">
        <v>194.55999800000001</v>
      </c>
      <c r="D180" s="48">
        <v>197.220001</v>
      </c>
      <c r="E180" s="48">
        <v>194.25</v>
      </c>
      <c r="F180" s="48">
        <v>195.85000600000001</v>
      </c>
      <c r="G180" s="49">
        <v>158611100</v>
      </c>
      <c r="H180" s="48">
        <v>192.69053099999999</v>
      </c>
      <c r="I180" s="52">
        <f t="shared" si="31"/>
        <v>0.98386788407859427</v>
      </c>
      <c r="J180" s="52">
        <f t="shared" ca="1" si="32"/>
        <v>1</v>
      </c>
      <c r="K180" s="48">
        <f t="shared" si="33"/>
        <v>191.42</v>
      </c>
      <c r="L180" s="48">
        <f t="shared" si="34"/>
        <v>194.04</v>
      </c>
      <c r="M180" s="48">
        <f t="shared" si="35"/>
        <v>191.12</v>
      </c>
      <c r="N180" s="48">
        <f t="shared" si="36"/>
        <v>192.69</v>
      </c>
      <c r="O180" s="49">
        <f t="shared" ca="1" si="37"/>
        <v>158611100</v>
      </c>
      <c r="U180" s="89"/>
      <c r="V180" s="147"/>
      <c r="W180" s="48"/>
      <c r="X180" s="183"/>
      <c r="Y180" s="184"/>
      <c r="Z180" s="89"/>
      <c r="AA180" s="49"/>
      <c r="AB180" s="49"/>
      <c r="AC180" s="170"/>
      <c r="AD180" s="169"/>
    </row>
    <row r="181" spans="1:30" x14ac:dyDescent="0.25">
      <c r="A181">
        <v>166</v>
      </c>
      <c r="B181" s="89">
        <v>42256</v>
      </c>
      <c r="C181" s="48">
        <v>199.320007</v>
      </c>
      <c r="D181" s="48">
        <v>199.470001</v>
      </c>
      <c r="E181" s="48">
        <v>194.35000600000001</v>
      </c>
      <c r="F181" s="48">
        <v>194.78999300000001</v>
      </c>
      <c r="G181" s="49">
        <v>149347700</v>
      </c>
      <c r="H181" s="48">
        <v>191.64761799999999</v>
      </c>
      <c r="I181" s="52">
        <f t="shared" si="31"/>
        <v>0.98386788278184278</v>
      </c>
      <c r="J181" s="52">
        <f t="shared" ca="1" si="32"/>
        <v>1</v>
      </c>
      <c r="K181" s="48">
        <f t="shared" si="33"/>
        <v>196.1</v>
      </c>
      <c r="L181" s="48">
        <f t="shared" si="34"/>
        <v>196.25</v>
      </c>
      <c r="M181" s="48">
        <f t="shared" si="35"/>
        <v>191.21</v>
      </c>
      <c r="N181" s="48">
        <f t="shared" si="36"/>
        <v>191.65</v>
      </c>
      <c r="O181" s="49">
        <f t="shared" ca="1" si="37"/>
        <v>149347700</v>
      </c>
      <c r="U181" s="89"/>
      <c r="V181" s="147"/>
      <c r="W181" s="48"/>
      <c r="X181" s="183"/>
      <c r="Y181" s="184"/>
      <c r="Z181" s="89"/>
      <c r="AA181" s="49"/>
      <c r="AB181" s="49"/>
      <c r="AC181" s="170"/>
      <c r="AD181" s="169"/>
    </row>
    <row r="182" spans="1:30" x14ac:dyDescent="0.25">
      <c r="A182">
        <v>167</v>
      </c>
      <c r="B182" s="89">
        <v>42255</v>
      </c>
      <c r="C182" s="48">
        <v>195.94000199999999</v>
      </c>
      <c r="D182" s="48">
        <v>197.61000100000001</v>
      </c>
      <c r="E182" s="48">
        <v>195.16999799999999</v>
      </c>
      <c r="F182" s="48">
        <v>197.429993</v>
      </c>
      <c r="G182" s="49">
        <v>116025700</v>
      </c>
      <c r="H182" s="48">
        <v>194.24502899999999</v>
      </c>
      <c r="I182" s="52">
        <f t="shared" si="31"/>
        <v>0.98386788171541895</v>
      </c>
      <c r="J182" s="52">
        <f t="shared" ca="1" si="32"/>
        <v>1</v>
      </c>
      <c r="K182" s="48">
        <f t="shared" si="33"/>
        <v>192.78</v>
      </c>
      <c r="L182" s="48">
        <f t="shared" si="34"/>
        <v>194.42</v>
      </c>
      <c r="M182" s="48">
        <f t="shared" si="35"/>
        <v>192.02</v>
      </c>
      <c r="N182" s="48">
        <f t="shared" si="36"/>
        <v>194.25</v>
      </c>
      <c r="O182" s="49">
        <f t="shared" ca="1" si="37"/>
        <v>116025700</v>
      </c>
      <c r="U182" s="89"/>
      <c r="V182" s="147"/>
      <c r="W182" s="48"/>
      <c r="X182" s="183"/>
      <c r="Y182" s="184"/>
      <c r="Z182" s="89"/>
      <c r="AA182" s="49"/>
      <c r="AB182" s="49"/>
      <c r="AC182" s="170"/>
      <c r="AD182" s="169"/>
    </row>
    <row r="183" spans="1:30" x14ac:dyDescent="0.25">
      <c r="A183">
        <v>168</v>
      </c>
      <c r="B183" s="89">
        <v>42251</v>
      </c>
      <c r="C183" s="48">
        <v>192.85000600000001</v>
      </c>
      <c r="D183" s="48">
        <v>193.86000100000001</v>
      </c>
      <c r="E183" s="48">
        <v>191.61000100000001</v>
      </c>
      <c r="F183" s="48">
        <v>192.58999600000001</v>
      </c>
      <c r="G183" s="49">
        <v>207081000</v>
      </c>
      <c r="H183" s="48">
        <v>189.48311200000001</v>
      </c>
      <c r="I183" s="52">
        <f t="shared" si="31"/>
        <v>0.98386788480955156</v>
      </c>
      <c r="J183" s="52">
        <f t="shared" ca="1" si="32"/>
        <v>1</v>
      </c>
      <c r="K183" s="48">
        <f t="shared" si="33"/>
        <v>189.74</v>
      </c>
      <c r="L183" s="48">
        <f t="shared" si="34"/>
        <v>190.73</v>
      </c>
      <c r="M183" s="48">
        <f t="shared" si="35"/>
        <v>188.52</v>
      </c>
      <c r="N183" s="48">
        <f t="shared" si="36"/>
        <v>189.48</v>
      </c>
      <c r="O183" s="49">
        <f t="shared" ca="1" si="37"/>
        <v>207081000</v>
      </c>
      <c r="U183" s="89"/>
      <c r="V183" s="147"/>
      <c r="W183" s="48"/>
      <c r="X183" s="183"/>
      <c r="Y183" s="184"/>
      <c r="Z183" s="89"/>
      <c r="AA183" s="49"/>
      <c r="AB183" s="49"/>
      <c r="AC183" s="170"/>
      <c r="AD183" s="169"/>
    </row>
    <row r="184" spans="1:30" x14ac:dyDescent="0.25">
      <c r="A184">
        <v>169</v>
      </c>
      <c r="B184" s="89">
        <v>42250</v>
      </c>
      <c r="C184" s="48">
        <v>196.259995</v>
      </c>
      <c r="D184" s="48">
        <v>198.050003</v>
      </c>
      <c r="E184" s="48">
        <v>194.96000699999999</v>
      </c>
      <c r="F184" s="48">
        <v>195.550003</v>
      </c>
      <c r="G184" s="49">
        <v>152087800</v>
      </c>
      <c r="H184" s="48">
        <v>192.39536799999999</v>
      </c>
      <c r="I184" s="52">
        <f t="shared" si="31"/>
        <v>0.98386788569877948</v>
      </c>
      <c r="J184" s="52">
        <f t="shared" ca="1" si="32"/>
        <v>1</v>
      </c>
      <c r="K184" s="48">
        <f t="shared" si="33"/>
        <v>193.09</v>
      </c>
      <c r="L184" s="48">
        <f t="shared" si="34"/>
        <v>194.86</v>
      </c>
      <c r="M184" s="48">
        <f t="shared" si="35"/>
        <v>191.81</v>
      </c>
      <c r="N184" s="48">
        <f t="shared" si="36"/>
        <v>192.4</v>
      </c>
      <c r="O184" s="49">
        <f t="shared" ca="1" si="37"/>
        <v>152087800</v>
      </c>
      <c r="U184" s="89"/>
      <c r="V184" s="147"/>
      <c r="W184" s="48"/>
      <c r="X184" s="183"/>
      <c r="Y184" s="184"/>
      <c r="Z184" s="89"/>
      <c r="AA184" s="49"/>
      <c r="AB184" s="49"/>
      <c r="AC184" s="170"/>
      <c r="AD184" s="169"/>
    </row>
    <row r="185" spans="1:30" x14ac:dyDescent="0.25">
      <c r="A185">
        <v>170</v>
      </c>
      <c r="B185" s="89">
        <v>42249</v>
      </c>
      <c r="C185" s="48">
        <v>194.61999499999999</v>
      </c>
      <c r="D185" s="48">
        <v>195.46000699999999</v>
      </c>
      <c r="E185" s="48">
        <v>192.41999799999999</v>
      </c>
      <c r="F185" s="48">
        <v>195.41000399999999</v>
      </c>
      <c r="G185" s="49">
        <v>160269300</v>
      </c>
      <c r="H185" s="48">
        <v>192.25762700000001</v>
      </c>
      <c r="I185" s="52">
        <f t="shared" si="31"/>
        <v>0.98386788324307095</v>
      </c>
      <c r="J185" s="52">
        <f t="shared" ca="1" si="32"/>
        <v>1</v>
      </c>
      <c r="K185" s="48">
        <f t="shared" si="33"/>
        <v>191.48</v>
      </c>
      <c r="L185" s="48">
        <f t="shared" si="34"/>
        <v>192.31</v>
      </c>
      <c r="M185" s="48">
        <f t="shared" si="35"/>
        <v>189.32</v>
      </c>
      <c r="N185" s="48">
        <f t="shared" si="36"/>
        <v>192.26</v>
      </c>
      <c r="O185" s="49">
        <f t="shared" ca="1" si="37"/>
        <v>160269300</v>
      </c>
      <c r="U185" s="89"/>
      <c r="V185" s="147"/>
      <c r="W185" s="48"/>
      <c r="X185" s="183"/>
      <c r="Y185" s="184"/>
      <c r="Z185" s="89"/>
      <c r="AA185" s="49"/>
      <c r="AB185" s="49"/>
      <c r="AC185" s="170"/>
      <c r="AD185" s="169"/>
    </row>
    <row r="186" spans="1:30" x14ac:dyDescent="0.25">
      <c r="A186">
        <v>171</v>
      </c>
      <c r="B186" s="89">
        <v>42248</v>
      </c>
      <c r="C186" s="48">
        <v>193.11999499999999</v>
      </c>
      <c r="D186" s="48">
        <v>194.770004</v>
      </c>
      <c r="E186" s="48">
        <v>190.729996</v>
      </c>
      <c r="F186" s="48">
        <v>191.770004</v>
      </c>
      <c r="G186" s="49">
        <v>256000400</v>
      </c>
      <c r="H186" s="48">
        <v>188.67634799999999</v>
      </c>
      <c r="I186" s="52">
        <f t="shared" si="31"/>
        <v>0.98386788373848078</v>
      </c>
      <c r="J186" s="52">
        <f t="shared" ca="1" si="32"/>
        <v>1</v>
      </c>
      <c r="K186" s="48">
        <f t="shared" si="33"/>
        <v>190</v>
      </c>
      <c r="L186" s="48">
        <f t="shared" si="34"/>
        <v>191.63</v>
      </c>
      <c r="M186" s="48">
        <f t="shared" si="35"/>
        <v>187.65</v>
      </c>
      <c r="N186" s="48">
        <f t="shared" si="36"/>
        <v>188.68</v>
      </c>
      <c r="O186" s="49">
        <f t="shared" ca="1" si="37"/>
        <v>256000400</v>
      </c>
      <c r="U186" s="89"/>
      <c r="V186" s="147"/>
      <c r="W186" s="48"/>
      <c r="X186" s="183"/>
      <c r="Y186" s="184"/>
      <c r="Z186" s="89"/>
      <c r="AA186" s="49"/>
      <c r="AB186" s="49"/>
      <c r="AC186" s="170"/>
      <c r="AD186" s="169"/>
    </row>
    <row r="187" spans="1:30" x14ac:dyDescent="0.25">
      <c r="A187">
        <v>172</v>
      </c>
      <c r="B187" s="89">
        <v>42247</v>
      </c>
      <c r="C187" s="48">
        <v>198.11000100000001</v>
      </c>
      <c r="D187" s="48">
        <v>199.13000500000001</v>
      </c>
      <c r="E187" s="48">
        <v>197.009995</v>
      </c>
      <c r="F187" s="48">
        <v>197.66999799999999</v>
      </c>
      <c r="G187" s="49">
        <v>163298800</v>
      </c>
      <c r="H187" s="48">
        <v>194.48116300000001</v>
      </c>
      <c r="I187" s="52">
        <f t="shared" si="31"/>
        <v>0.98386788570716743</v>
      </c>
      <c r="J187" s="52">
        <f t="shared" ca="1" si="32"/>
        <v>1</v>
      </c>
      <c r="K187" s="48">
        <f t="shared" si="33"/>
        <v>194.91</v>
      </c>
      <c r="L187" s="48">
        <f t="shared" si="34"/>
        <v>195.92</v>
      </c>
      <c r="M187" s="48">
        <f t="shared" si="35"/>
        <v>193.83</v>
      </c>
      <c r="N187" s="48">
        <f t="shared" si="36"/>
        <v>194.48</v>
      </c>
      <c r="O187" s="49">
        <f t="shared" ca="1" si="37"/>
        <v>163298800</v>
      </c>
      <c r="U187" s="89"/>
      <c r="V187" s="147"/>
      <c r="W187" s="48"/>
      <c r="X187" s="183"/>
      <c r="Y187" s="184"/>
      <c r="Z187" s="89"/>
      <c r="AA187" s="49"/>
      <c r="AB187" s="49"/>
      <c r="AC187" s="170"/>
      <c r="AD187" s="169"/>
    </row>
    <row r="188" spans="1:30" x14ac:dyDescent="0.25">
      <c r="A188">
        <v>173</v>
      </c>
      <c r="B188" s="89">
        <v>42244</v>
      </c>
      <c r="C188" s="48">
        <v>198.5</v>
      </c>
      <c r="D188" s="48">
        <v>199.83999600000001</v>
      </c>
      <c r="E188" s="48">
        <v>197.91999799999999</v>
      </c>
      <c r="F188" s="48">
        <v>199.279999</v>
      </c>
      <c r="G188" s="49">
        <v>160414400</v>
      </c>
      <c r="H188" s="48">
        <v>196.065191</v>
      </c>
      <c r="I188" s="52">
        <f t="shared" si="31"/>
        <v>0.98386788430282957</v>
      </c>
      <c r="J188" s="52">
        <f t="shared" ca="1" si="32"/>
        <v>1</v>
      </c>
      <c r="K188" s="48">
        <f t="shared" si="33"/>
        <v>195.3</v>
      </c>
      <c r="L188" s="48">
        <f t="shared" si="34"/>
        <v>196.62</v>
      </c>
      <c r="M188" s="48">
        <f t="shared" si="35"/>
        <v>194.73</v>
      </c>
      <c r="N188" s="48">
        <f t="shared" si="36"/>
        <v>196.07</v>
      </c>
      <c r="O188" s="49">
        <f t="shared" ca="1" si="37"/>
        <v>160414400</v>
      </c>
      <c r="U188" s="89"/>
      <c r="V188" s="147"/>
      <c r="W188" s="48"/>
      <c r="X188" s="183"/>
      <c r="Y188" s="184"/>
      <c r="Z188" s="89"/>
      <c r="AA188" s="49"/>
      <c r="AB188" s="49"/>
      <c r="AC188" s="170"/>
      <c r="AD188" s="169"/>
    </row>
    <row r="189" spans="1:30" x14ac:dyDescent="0.25">
      <c r="A189">
        <v>174</v>
      </c>
      <c r="B189" s="89">
        <v>42243</v>
      </c>
      <c r="C189" s="48">
        <v>197.020004</v>
      </c>
      <c r="D189" s="48">
        <v>199.41999799999999</v>
      </c>
      <c r="E189" s="48">
        <v>195.21000699999999</v>
      </c>
      <c r="F189" s="48">
        <v>199.270004</v>
      </c>
      <c r="G189" s="49">
        <v>274143900</v>
      </c>
      <c r="H189" s="48">
        <v>196.05535699999999</v>
      </c>
      <c r="I189" s="52">
        <f t="shared" si="31"/>
        <v>0.98386788309594242</v>
      </c>
      <c r="J189" s="52">
        <f t="shared" ca="1" si="32"/>
        <v>1</v>
      </c>
      <c r="K189" s="48">
        <f t="shared" si="33"/>
        <v>193.84</v>
      </c>
      <c r="L189" s="48">
        <f t="shared" si="34"/>
        <v>196.2</v>
      </c>
      <c r="M189" s="48">
        <f t="shared" si="35"/>
        <v>192.06</v>
      </c>
      <c r="N189" s="48">
        <f t="shared" si="36"/>
        <v>196.06</v>
      </c>
      <c r="O189" s="49">
        <f t="shared" ca="1" si="37"/>
        <v>274143900</v>
      </c>
      <c r="U189" s="89"/>
      <c r="V189" s="147"/>
      <c r="W189" s="48"/>
      <c r="X189" s="183"/>
      <c r="Y189" s="184"/>
      <c r="Z189" s="89"/>
      <c r="AA189" s="49"/>
      <c r="AB189" s="49"/>
      <c r="AC189" s="170"/>
      <c r="AD189" s="169"/>
    </row>
    <row r="190" spans="1:30" x14ac:dyDescent="0.25">
      <c r="A190">
        <v>175</v>
      </c>
      <c r="B190" s="89">
        <v>42242</v>
      </c>
      <c r="C190" s="48">
        <v>192.08000200000001</v>
      </c>
      <c r="D190" s="48">
        <v>194.78999300000001</v>
      </c>
      <c r="E190" s="48">
        <v>188.36999499999999</v>
      </c>
      <c r="F190" s="48">
        <v>194.46000699999999</v>
      </c>
      <c r="G190" s="49">
        <v>339257000</v>
      </c>
      <c r="H190" s="48">
        <v>191.32295500000001</v>
      </c>
      <c r="I190" s="52">
        <f t="shared" si="31"/>
        <v>0.98386788086457289</v>
      </c>
      <c r="J190" s="52">
        <f t="shared" ca="1" si="32"/>
        <v>1</v>
      </c>
      <c r="K190" s="48">
        <f t="shared" si="33"/>
        <v>188.98</v>
      </c>
      <c r="L190" s="48">
        <f t="shared" si="34"/>
        <v>191.65</v>
      </c>
      <c r="M190" s="48">
        <f t="shared" si="35"/>
        <v>185.33</v>
      </c>
      <c r="N190" s="48">
        <f t="shared" si="36"/>
        <v>191.32</v>
      </c>
      <c r="O190" s="49">
        <f t="shared" ca="1" si="37"/>
        <v>339257000</v>
      </c>
      <c r="U190" s="89"/>
      <c r="V190" s="147"/>
      <c r="W190" s="48"/>
      <c r="X190" s="183"/>
      <c r="Y190" s="184"/>
      <c r="Z190" s="89"/>
      <c r="AA190" s="49"/>
      <c r="AB190" s="49"/>
      <c r="AC190" s="170"/>
      <c r="AD190" s="169"/>
    </row>
    <row r="191" spans="1:30" x14ac:dyDescent="0.25">
      <c r="A191">
        <v>176</v>
      </c>
      <c r="B191" s="89">
        <v>42241</v>
      </c>
      <c r="C191" s="48">
        <v>195.429993</v>
      </c>
      <c r="D191" s="48">
        <v>195.449997</v>
      </c>
      <c r="E191" s="48">
        <v>186.91999799999999</v>
      </c>
      <c r="F191" s="48">
        <v>187.270004</v>
      </c>
      <c r="G191" s="49">
        <v>369833100</v>
      </c>
      <c r="H191" s="48">
        <v>184.248943</v>
      </c>
      <c r="I191" s="52">
        <f t="shared" si="31"/>
        <v>0.98386788628466093</v>
      </c>
      <c r="J191" s="52">
        <f t="shared" ca="1" si="32"/>
        <v>1</v>
      </c>
      <c r="K191" s="48">
        <f t="shared" si="33"/>
        <v>192.28</v>
      </c>
      <c r="L191" s="48">
        <f t="shared" si="34"/>
        <v>192.3</v>
      </c>
      <c r="M191" s="48">
        <f t="shared" si="35"/>
        <v>183.9</v>
      </c>
      <c r="N191" s="48">
        <f t="shared" si="36"/>
        <v>184.25</v>
      </c>
      <c r="O191" s="49">
        <f t="shared" ca="1" si="37"/>
        <v>369833100</v>
      </c>
      <c r="U191" s="89"/>
      <c r="V191" s="147"/>
      <c r="W191" s="48"/>
      <c r="X191" s="183"/>
      <c r="Y191" s="184"/>
      <c r="Z191" s="89"/>
      <c r="AA191" s="49"/>
      <c r="AB191" s="49"/>
      <c r="AC191" s="170"/>
      <c r="AD191" s="169"/>
    </row>
    <row r="192" spans="1:30" x14ac:dyDescent="0.25">
      <c r="A192">
        <v>177</v>
      </c>
      <c r="B192" s="89">
        <v>42240</v>
      </c>
      <c r="C192" s="48">
        <v>187.490005</v>
      </c>
      <c r="D192" s="48">
        <v>197.479996</v>
      </c>
      <c r="E192" s="48">
        <v>182.39999399999999</v>
      </c>
      <c r="F192" s="48">
        <v>189.5</v>
      </c>
      <c r="G192" s="49">
        <v>507244300</v>
      </c>
      <c r="H192" s="48">
        <v>186.44296399999999</v>
      </c>
      <c r="I192" s="52">
        <f t="shared" si="31"/>
        <v>0.98386788390501312</v>
      </c>
      <c r="J192" s="52">
        <f t="shared" ca="1" si="32"/>
        <v>1</v>
      </c>
      <c r="K192" s="48">
        <f t="shared" si="33"/>
        <v>184.47</v>
      </c>
      <c r="L192" s="48">
        <f t="shared" si="34"/>
        <v>194.29</v>
      </c>
      <c r="M192" s="48">
        <f t="shared" si="35"/>
        <v>179.46</v>
      </c>
      <c r="N192" s="48">
        <f t="shared" si="36"/>
        <v>186.44</v>
      </c>
      <c r="O192" s="49">
        <f t="shared" ca="1" si="37"/>
        <v>507244300</v>
      </c>
      <c r="U192" s="89"/>
      <c r="V192" s="147"/>
      <c r="W192" s="48"/>
      <c r="X192" s="183"/>
      <c r="Y192" s="184"/>
      <c r="Z192" s="89"/>
      <c r="AA192" s="49"/>
      <c r="AB192" s="49"/>
      <c r="AC192" s="170"/>
      <c r="AD192" s="169"/>
    </row>
    <row r="193" spans="1:30" x14ac:dyDescent="0.25">
      <c r="A193">
        <v>178</v>
      </c>
      <c r="B193" s="89">
        <v>42237</v>
      </c>
      <c r="C193" s="48">
        <v>201.729996</v>
      </c>
      <c r="D193" s="48">
        <v>203.94000199999999</v>
      </c>
      <c r="E193" s="48">
        <v>197.520004</v>
      </c>
      <c r="F193" s="48">
        <v>197.83000200000001</v>
      </c>
      <c r="G193" s="49">
        <v>346588500</v>
      </c>
      <c r="H193" s="48">
        <v>194.63858500000001</v>
      </c>
      <c r="I193" s="52">
        <f t="shared" si="31"/>
        <v>0.98386788167752226</v>
      </c>
      <c r="J193" s="52">
        <f t="shared" ca="1" si="32"/>
        <v>1</v>
      </c>
      <c r="K193" s="48">
        <f t="shared" si="33"/>
        <v>198.48</v>
      </c>
      <c r="L193" s="48">
        <f t="shared" si="34"/>
        <v>200.65</v>
      </c>
      <c r="M193" s="48">
        <f t="shared" si="35"/>
        <v>194.33</v>
      </c>
      <c r="N193" s="48">
        <f t="shared" si="36"/>
        <v>194.64</v>
      </c>
      <c r="O193" s="49">
        <f t="shared" ca="1" si="37"/>
        <v>346588500</v>
      </c>
      <c r="U193" s="89"/>
      <c r="V193" s="147"/>
      <c r="W193" s="48"/>
      <c r="X193" s="183"/>
      <c r="Y193" s="184"/>
      <c r="Z193" s="89"/>
      <c r="AA193" s="49"/>
      <c r="AB193" s="49"/>
      <c r="AC193" s="170"/>
      <c r="AD193" s="169"/>
    </row>
    <row r="194" spans="1:30" x14ac:dyDescent="0.25">
      <c r="A194">
        <v>179</v>
      </c>
      <c r="B194" s="89">
        <v>42236</v>
      </c>
      <c r="C194" s="48">
        <v>206.509995</v>
      </c>
      <c r="D194" s="48">
        <v>208.28999300000001</v>
      </c>
      <c r="E194" s="48">
        <v>203.89999399999999</v>
      </c>
      <c r="F194" s="48">
        <v>203.970001</v>
      </c>
      <c r="G194" s="49">
        <v>194327900</v>
      </c>
      <c r="H194" s="48">
        <v>200.67953299999999</v>
      </c>
      <c r="I194" s="52">
        <f t="shared" si="31"/>
        <v>0.98386788261083546</v>
      </c>
      <c r="J194" s="52">
        <f t="shared" ca="1" si="32"/>
        <v>1</v>
      </c>
      <c r="K194" s="48">
        <f t="shared" si="33"/>
        <v>203.18</v>
      </c>
      <c r="L194" s="48">
        <f t="shared" si="34"/>
        <v>204.93</v>
      </c>
      <c r="M194" s="48">
        <f t="shared" si="35"/>
        <v>200.61</v>
      </c>
      <c r="N194" s="48">
        <f t="shared" si="36"/>
        <v>200.68</v>
      </c>
      <c r="O194" s="49">
        <f t="shared" ca="1" si="37"/>
        <v>194327900</v>
      </c>
      <c r="U194" s="89"/>
      <c r="V194" s="147"/>
      <c r="W194" s="48"/>
      <c r="X194" s="183"/>
      <c r="Y194" s="184"/>
      <c r="Z194" s="89"/>
      <c r="AA194" s="49"/>
      <c r="AB194" s="49"/>
      <c r="AC194" s="170"/>
      <c r="AD194" s="169"/>
    </row>
    <row r="195" spans="1:30" x14ac:dyDescent="0.25">
      <c r="A195">
        <v>180</v>
      </c>
      <c r="B195" s="89">
        <v>42235</v>
      </c>
      <c r="C195" s="48">
        <v>209.08999600000001</v>
      </c>
      <c r="D195" s="48">
        <v>210.009995</v>
      </c>
      <c r="E195" s="48">
        <v>207.35000600000001</v>
      </c>
      <c r="F195" s="48">
        <v>208.320007</v>
      </c>
      <c r="G195" s="49">
        <v>172946000</v>
      </c>
      <c r="H195" s="48">
        <v>204.95936499999999</v>
      </c>
      <c r="I195" s="52">
        <f t="shared" si="31"/>
        <v>0.98386788648677415</v>
      </c>
      <c r="J195" s="52">
        <f t="shared" ca="1" si="32"/>
        <v>1</v>
      </c>
      <c r="K195" s="48">
        <f t="shared" si="33"/>
        <v>205.72</v>
      </c>
      <c r="L195" s="48">
        <f t="shared" si="34"/>
        <v>206.62</v>
      </c>
      <c r="M195" s="48">
        <f t="shared" si="35"/>
        <v>204.01</v>
      </c>
      <c r="N195" s="48">
        <f t="shared" si="36"/>
        <v>204.96</v>
      </c>
      <c r="O195" s="49">
        <f t="shared" ca="1" si="37"/>
        <v>172946000</v>
      </c>
      <c r="U195" s="89"/>
      <c r="V195" s="147"/>
      <c r="W195" s="48"/>
      <c r="X195" s="183"/>
      <c r="Y195" s="184"/>
      <c r="Z195" s="89"/>
      <c r="AA195" s="49"/>
      <c r="AB195" s="49"/>
      <c r="AC195" s="170"/>
      <c r="AD195" s="169"/>
    </row>
    <row r="196" spans="1:30" x14ac:dyDescent="0.25">
      <c r="A196">
        <v>181</v>
      </c>
      <c r="B196" s="89">
        <v>42234</v>
      </c>
      <c r="C196" s="48">
        <v>210.259995</v>
      </c>
      <c r="D196" s="48">
        <v>210.679993</v>
      </c>
      <c r="E196" s="48">
        <v>209.699997</v>
      </c>
      <c r="F196" s="48">
        <v>209.979996</v>
      </c>
      <c r="G196" s="49">
        <v>71692700</v>
      </c>
      <c r="H196" s="48">
        <v>206.59257400000001</v>
      </c>
      <c r="I196" s="52">
        <f t="shared" si="31"/>
        <v>0.98386788234818334</v>
      </c>
      <c r="J196" s="52">
        <f t="shared" ca="1" si="32"/>
        <v>1</v>
      </c>
      <c r="K196" s="48">
        <f t="shared" si="33"/>
        <v>206.87</v>
      </c>
      <c r="L196" s="48">
        <f t="shared" si="34"/>
        <v>207.28</v>
      </c>
      <c r="M196" s="48">
        <f t="shared" si="35"/>
        <v>206.32</v>
      </c>
      <c r="N196" s="48">
        <f t="shared" si="36"/>
        <v>206.59</v>
      </c>
      <c r="O196" s="49">
        <f t="shared" ca="1" si="37"/>
        <v>71692700</v>
      </c>
      <c r="U196" s="89"/>
      <c r="V196" s="147"/>
      <c r="W196" s="48"/>
      <c r="X196" s="183"/>
      <c r="Y196" s="184"/>
      <c r="Z196" s="89"/>
      <c r="AA196" s="49"/>
      <c r="AB196" s="49"/>
      <c r="AC196" s="170"/>
      <c r="AD196" s="169"/>
    </row>
    <row r="197" spans="1:30" x14ac:dyDescent="0.25">
      <c r="A197">
        <v>182</v>
      </c>
      <c r="B197" s="89">
        <v>42233</v>
      </c>
      <c r="C197" s="48">
        <v>208.71000699999999</v>
      </c>
      <c r="D197" s="48">
        <v>210.58999600000001</v>
      </c>
      <c r="E197" s="48">
        <v>208.16000399999999</v>
      </c>
      <c r="F197" s="48">
        <v>210.58999600000001</v>
      </c>
      <c r="G197" s="49">
        <v>79072600</v>
      </c>
      <c r="H197" s="48">
        <v>207.192734</v>
      </c>
      <c r="I197" s="52">
        <f t="shared" si="31"/>
        <v>0.98386788515822943</v>
      </c>
      <c r="J197" s="52">
        <f t="shared" ca="1" si="32"/>
        <v>1</v>
      </c>
      <c r="K197" s="48">
        <f t="shared" si="33"/>
        <v>205.34</v>
      </c>
      <c r="L197" s="48">
        <f t="shared" si="34"/>
        <v>207.19</v>
      </c>
      <c r="M197" s="48">
        <f t="shared" si="35"/>
        <v>204.8</v>
      </c>
      <c r="N197" s="48">
        <f t="shared" si="36"/>
        <v>207.19</v>
      </c>
      <c r="O197" s="49">
        <f t="shared" ca="1" si="37"/>
        <v>79072600</v>
      </c>
      <c r="U197" s="89"/>
      <c r="V197" s="147"/>
      <c r="W197" s="48"/>
      <c r="X197" s="183"/>
      <c r="Y197" s="184"/>
      <c r="Z197" s="89"/>
      <c r="AA197" s="49"/>
      <c r="AB197" s="49"/>
      <c r="AC197" s="170"/>
      <c r="AD197" s="169"/>
    </row>
    <row r="198" spans="1:30" x14ac:dyDescent="0.25">
      <c r="A198">
        <v>183</v>
      </c>
      <c r="B198" s="89">
        <v>42230</v>
      </c>
      <c r="C198" s="48">
        <v>208.429993</v>
      </c>
      <c r="D198" s="48">
        <v>209.509995</v>
      </c>
      <c r="E198" s="48">
        <v>208.259995</v>
      </c>
      <c r="F198" s="48">
        <v>209.41999799999999</v>
      </c>
      <c r="G198" s="49">
        <v>72786500</v>
      </c>
      <c r="H198" s="48">
        <v>206.04160999999999</v>
      </c>
      <c r="I198" s="52">
        <f t="shared" si="31"/>
        <v>0.98386788256964841</v>
      </c>
      <c r="J198" s="52">
        <f t="shared" ca="1" si="32"/>
        <v>1</v>
      </c>
      <c r="K198" s="48">
        <f t="shared" si="33"/>
        <v>205.07</v>
      </c>
      <c r="L198" s="48">
        <f t="shared" si="34"/>
        <v>206.13</v>
      </c>
      <c r="M198" s="48">
        <f t="shared" si="35"/>
        <v>204.9</v>
      </c>
      <c r="N198" s="48">
        <f t="shared" si="36"/>
        <v>206.04</v>
      </c>
      <c r="O198" s="49">
        <f t="shared" ca="1" si="37"/>
        <v>72786500</v>
      </c>
      <c r="U198" s="89"/>
      <c r="V198" s="147"/>
      <c r="W198" s="48"/>
      <c r="X198" s="183"/>
      <c r="Y198" s="184"/>
      <c r="Z198" s="89"/>
      <c r="AA198" s="49"/>
      <c r="AB198" s="49"/>
      <c r="AC198" s="170"/>
      <c r="AD198" s="169"/>
    </row>
    <row r="199" spans="1:30" x14ac:dyDescent="0.25">
      <c r="A199">
        <v>184</v>
      </c>
      <c r="B199" s="89">
        <v>42229</v>
      </c>
      <c r="C199" s="48">
        <v>208.729996</v>
      </c>
      <c r="D199" s="48">
        <v>209.550003</v>
      </c>
      <c r="E199" s="48">
        <v>208.009995</v>
      </c>
      <c r="F199" s="48">
        <v>208.66000399999999</v>
      </c>
      <c r="G199" s="49">
        <v>89383300</v>
      </c>
      <c r="H199" s="48">
        <v>205.29387600000001</v>
      </c>
      <c r="I199" s="52">
        <f t="shared" si="31"/>
        <v>0.98386788107221557</v>
      </c>
      <c r="J199" s="52">
        <f t="shared" ca="1" si="32"/>
        <v>1</v>
      </c>
      <c r="K199" s="48">
        <f t="shared" si="33"/>
        <v>205.36</v>
      </c>
      <c r="L199" s="48">
        <f t="shared" si="34"/>
        <v>206.17</v>
      </c>
      <c r="M199" s="48">
        <f t="shared" si="35"/>
        <v>204.65</v>
      </c>
      <c r="N199" s="48">
        <f t="shared" si="36"/>
        <v>205.29</v>
      </c>
      <c r="O199" s="49">
        <f t="shared" ca="1" si="37"/>
        <v>89383300</v>
      </c>
      <c r="U199" s="89"/>
      <c r="V199" s="147"/>
      <c r="W199" s="48"/>
      <c r="X199" s="183"/>
      <c r="Y199" s="184"/>
      <c r="Z199" s="89"/>
      <c r="AA199" s="49"/>
      <c r="AB199" s="49"/>
      <c r="AC199" s="170"/>
      <c r="AD199" s="169"/>
    </row>
    <row r="200" spans="1:30" x14ac:dyDescent="0.25">
      <c r="A200">
        <v>185</v>
      </c>
      <c r="B200" s="89">
        <v>42228</v>
      </c>
      <c r="C200" s="48">
        <v>207.11000100000001</v>
      </c>
      <c r="D200" s="48">
        <v>209.13999899999999</v>
      </c>
      <c r="E200" s="48">
        <v>205.36000100000001</v>
      </c>
      <c r="F200" s="48">
        <v>208.91999799999999</v>
      </c>
      <c r="G200" s="49">
        <v>172123700</v>
      </c>
      <c r="H200" s="48">
        <v>205.54967600000001</v>
      </c>
      <c r="I200" s="52">
        <f t="shared" si="31"/>
        <v>0.983867882288607</v>
      </c>
      <c r="J200" s="52">
        <f t="shared" ca="1" si="32"/>
        <v>1</v>
      </c>
      <c r="K200" s="48">
        <f t="shared" si="33"/>
        <v>203.77</v>
      </c>
      <c r="L200" s="48">
        <f t="shared" si="34"/>
        <v>205.77</v>
      </c>
      <c r="M200" s="48">
        <f t="shared" si="35"/>
        <v>202.05</v>
      </c>
      <c r="N200" s="48">
        <f t="shared" si="36"/>
        <v>205.55</v>
      </c>
      <c r="O200" s="49">
        <f t="shared" ca="1" si="37"/>
        <v>172123700</v>
      </c>
      <c r="U200" s="89"/>
      <c r="V200" s="147"/>
      <c r="W200" s="48"/>
      <c r="X200" s="183"/>
      <c r="Y200" s="184"/>
      <c r="Z200" s="89"/>
      <c r="AA200" s="49"/>
      <c r="AB200" s="49"/>
      <c r="AC200" s="170"/>
      <c r="AD200" s="169"/>
    </row>
    <row r="201" spans="1:30" x14ac:dyDescent="0.25">
      <c r="A201">
        <v>186</v>
      </c>
      <c r="B201" s="89">
        <v>42227</v>
      </c>
      <c r="C201" s="48">
        <v>208.970001</v>
      </c>
      <c r="D201" s="48">
        <v>209.470001</v>
      </c>
      <c r="E201" s="48">
        <v>207.759995</v>
      </c>
      <c r="F201" s="48">
        <v>208.66000399999999</v>
      </c>
      <c r="G201" s="49">
        <v>126081400</v>
      </c>
      <c r="H201" s="48">
        <v>205.29387600000001</v>
      </c>
      <c r="I201" s="52">
        <f t="shared" si="31"/>
        <v>0.98386788107221557</v>
      </c>
      <c r="J201" s="52">
        <f t="shared" ca="1" si="32"/>
        <v>1</v>
      </c>
      <c r="K201" s="48">
        <f t="shared" si="33"/>
        <v>205.6</v>
      </c>
      <c r="L201" s="48">
        <f t="shared" si="34"/>
        <v>206.09</v>
      </c>
      <c r="M201" s="48">
        <f t="shared" si="35"/>
        <v>204.41</v>
      </c>
      <c r="N201" s="48">
        <f t="shared" si="36"/>
        <v>205.29</v>
      </c>
      <c r="O201" s="49">
        <f t="shared" ca="1" si="37"/>
        <v>126081400</v>
      </c>
      <c r="U201" s="89"/>
      <c r="V201" s="147"/>
      <c r="W201" s="48"/>
      <c r="X201" s="183"/>
      <c r="Y201" s="184"/>
      <c r="Z201" s="89"/>
      <c r="AA201" s="49"/>
      <c r="AB201" s="49"/>
      <c r="AC201" s="170"/>
      <c r="AD201" s="169"/>
    </row>
    <row r="202" spans="1:30" x14ac:dyDescent="0.25">
      <c r="A202">
        <v>187</v>
      </c>
      <c r="B202" s="89">
        <v>42226</v>
      </c>
      <c r="C202" s="48">
        <v>209.279999</v>
      </c>
      <c r="D202" s="48">
        <v>210.66999799999999</v>
      </c>
      <c r="E202" s="48">
        <v>209.279999</v>
      </c>
      <c r="F202" s="48">
        <v>210.570007</v>
      </c>
      <c r="G202" s="49">
        <v>80270700</v>
      </c>
      <c r="H202" s="48">
        <v>207.173067</v>
      </c>
      <c r="I202" s="52">
        <f t="shared" si="31"/>
        <v>0.98386788295068062</v>
      </c>
      <c r="J202" s="52">
        <f t="shared" ca="1" si="32"/>
        <v>1</v>
      </c>
      <c r="K202" s="48">
        <f t="shared" si="33"/>
        <v>205.9</v>
      </c>
      <c r="L202" s="48">
        <f t="shared" si="34"/>
        <v>207.27</v>
      </c>
      <c r="M202" s="48">
        <f t="shared" si="35"/>
        <v>205.9</v>
      </c>
      <c r="N202" s="48">
        <f t="shared" si="36"/>
        <v>207.17</v>
      </c>
      <c r="O202" s="49">
        <f t="shared" ca="1" si="37"/>
        <v>80270700</v>
      </c>
      <c r="U202" s="89"/>
      <c r="V202" s="147"/>
      <c r="W202" s="48"/>
      <c r="X202" s="183"/>
      <c r="Y202" s="184"/>
      <c r="Z202" s="89"/>
      <c r="AA202" s="49"/>
      <c r="AB202" s="49"/>
      <c r="AC202" s="170"/>
      <c r="AD202" s="169"/>
    </row>
    <row r="203" spans="1:30" x14ac:dyDescent="0.25">
      <c r="A203">
        <v>188</v>
      </c>
      <c r="B203" s="89">
        <v>42223</v>
      </c>
      <c r="C203" s="48">
        <v>208.16000399999999</v>
      </c>
      <c r="D203" s="48">
        <v>208.33999600000001</v>
      </c>
      <c r="E203" s="48">
        <v>206.86999499999999</v>
      </c>
      <c r="F203" s="48">
        <v>207.949997</v>
      </c>
      <c r="G203" s="49">
        <v>117858000</v>
      </c>
      <c r="H203" s="48">
        <v>204.59532300000001</v>
      </c>
      <c r="I203" s="52">
        <f t="shared" si="31"/>
        <v>0.98386788146960158</v>
      </c>
      <c r="J203" s="52">
        <f t="shared" ca="1" si="32"/>
        <v>1</v>
      </c>
      <c r="K203" s="48">
        <f t="shared" si="33"/>
        <v>204.8</v>
      </c>
      <c r="L203" s="48">
        <f t="shared" si="34"/>
        <v>204.98</v>
      </c>
      <c r="M203" s="48">
        <f t="shared" si="35"/>
        <v>203.53</v>
      </c>
      <c r="N203" s="48">
        <f t="shared" si="36"/>
        <v>204.6</v>
      </c>
      <c r="O203" s="49">
        <f t="shared" ca="1" si="37"/>
        <v>117858000</v>
      </c>
      <c r="U203" s="89"/>
      <c r="V203" s="147"/>
      <c r="W203" s="48"/>
      <c r="X203" s="183"/>
      <c r="Y203" s="184"/>
      <c r="Z203" s="89"/>
      <c r="AA203" s="49"/>
      <c r="AB203" s="49"/>
      <c r="AC203" s="170"/>
      <c r="AD203" s="169"/>
    </row>
    <row r="204" spans="1:30" x14ac:dyDescent="0.25">
      <c r="A204">
        <v>189</v>
      </c>
      <c r="B204" s="89">
        <v>42222</v>
      </c>
      <c r="C204" s="48">
        <v>210.28999300000001</v>
      </c>
      <c r="D204" s="48">
        <v>210.41999799999999</v>
      </c>
      <c r="E204" s="48">
        <v>207.64999399999999</v>
      </c>
      <c r="F204" s="48">
        <v>208.35000600000001</v>
      </c>
      <c r="G204" s="49">
        <v>116030800</v>
      </c>
      <c r="H204" s="48">
        <v>204.98887999999999</v>
      </c>
      <c r="I204" s="52">
        <f t="shared" si="31"/>
        <v>0.98386788623370613</v>
      </c>
      <c r="J204" s="52">
        <f t="shared" ca="1" si="32"/>
        <v>1</v>
      </c>
      <c r="K204" s="48">
        <f t="shared" si="33"/>
        <v>206.9</v>
      </c>
      <c r="L204" s="48">
        <f t="shared" si="34"/>
        <v>207.03</v>
      </c>
      <c r="M204" s="48">
        <f t="shared" si="35"/>
        <v>204.3</v>
      </c>
      <c r="N204" s="48">
        <f t="shared" si="36"/>
        <v>204.99</v>
      </c>
      <c r="O204" s="49">
        <f t="shared" ca="1" si="37"/>
        <v>116030800</v>
      </c>
      <c r="U204" s="89"/>
      <c r="V204" s="147"/>
      <c r="W204" s="48"/>
      <c r="X204" s="183"/>
      <c r="Y204" s="184"/>
      <c r="Z204" s="89"/>
      <c r="AA204" s="49"/>
      <c r="AB204" s="49"/>
      <c r="AC204" s="170"/>
      <c r="AD204" s="169"/>
    </row>
    <row r="205" spans="1:30" x14ac:dyDescent="0.25">
      <c r="A205">
        <v>190</v>
      </c>
      <c r="B205" s="89">
        <v>42221</v>
      </c>
      <c r="C205" s="48">
        <v>210.449997</v>
      </c>
      <c r="D205" s="48">
        <v>211.30999800000001</v>
      </c>
      <c r="E205" s="48">
        <v>209.729996</v>
      </c>
      <c r="F205" s="48">
        <v>210.070007</v>
      </c>
      <c r="G205" s="49">
        <v>85786800</v>
      </c>
      <c r="H205" s="48">
        <v>206.68113399999999</v>
      </c>
      <c r="I205" s="52">
        <f t="shared" si="31"/>
        <v>0.98386788743240239</v>
      </c>
      <c r="J205" s="52">
        <f t="shared" ca="1" si="32"/>
        <v>1</v>
      </c>
      <c r="K205" s="48">
        <f t="shared" si="33"/>
        <v>207.05</v>
      </c>
      <c r="L205" s="48">
        <f t="shared" si="34"/>
        <v>207.9</v>
      </c>
      <c r="M205" s="48">
        <f t="shared" si="35"/>
        <v>206.35</v>
      </c>
      <c r="N205" s="48">
        <f t="shared" si="36"/>
        <v>206.68</v>
      </c>
      <c r="O205" s="49">
        <f t="shared" ca="1" si="37"/>
        <v>85786800</v>
      </c>
      <c r="U205" s="89"/>
      <c r="V205" s="147"/>
      <c r="W205" s="48"/>
      <c r="X205" s="183"/>
      <c r="Y205" s="184"/>
      <c r="Z205" s="89"/>
      <c r="AA205" s="49"/>
      <c r="AB205" s="49"/>
      <c r="AC205" s="170"/>
      <c r="AD205" s="169"/>
    </row>
    <row r="206" spans="1:30" x14ac:dyDescent="0.25">
      <c r="A206">
        <v>191</v>
      </c>
      <c r="B206" s="89">
        <v>42220</v>
      </c>
      <c r="C206" s="48">
        <v>209.699997</v>
      </c>
      <c r="D206" s="48">
        <v>210.25</v>
      </c>
      <c r="E206" s="48">
        <v>208.800003</v>
      </c>
      <c r="F206" s="48">
        <v>209.38000500000001</v>
      </c>
      <c r="G206" s="49">
        <v>81820800</v>
      </c>
      <c r="H206" s="48">
        <v>206.002262</v>
      </c>
      <c r="I206" s="52">
        <f t="shared" si="31"/>
        <v>0.98386788174926254</v>
      </c>
      <c r="J206" s="52">
        <f t="shared" ca="1" si="32"/>
        <v>1</v>
      </c>
      <c r="K206" s="48">
        <f t="shared" si="33"/>
        <v>206.32</v>
      </c>
      <c r="L206" s="48">
        <f t="shared" si="34"/>
        <v>206.86</v>
      </c>
      <c r="M206" s="48">
        <f t="shared" si="35"/>
        <v>205.43</v>
      </c>
      <c r="N206" s="48">
        <f t="shared" si="36"/>
        <v>206</v>
      </c>
      <c r="O206" s="49">
        <f t="shared" ca="1" si="37"/>
        <v>81820800</v>
      </c>
      <c r="U206" s="89"/>
      <c r="V206" s="147"/>
      <c r="W206" s="48"/>
      <c r="X206" s="183"/>
      <c r="Y206" s="184"/>
      <c r="Z206" s="89"/>
      <c r="AA206" s="49"/>
      <c r="AB206" s="49"/>
      <c r="AC206" s="170"/>
      <c r="AD206" s="169"/>
    </row>
    <row r="207" spans="1:30" x14ac:dyDescent="0.25">
      <c r="A207">
        <v>192</v>
      </c>
      <c r="B207" s="89">
        <v>42219</v>
      </c>
      <c r="C207" s="48">
        <v>210.46000699999999</v>
      </c>
      <c r="D207" s="48">
        <v>210.529999</v>
      </c>
      <c r="E207" s="48">
        <v>208.64999399999999</v>
      </c>
      <c r="F207" s="48">
        <v>209.78999300000001</v>
      </c>
      <c r="G207" s="49">
        <v>113965700</v>
      </c>
      <c r="H207" s="48">
        <v>206.40563700000001</v>
      </c>
      <c r="I207" s="52">
        <f t="shared" si="31"/>
        <v>0.9838678863962782</v>
      </c>
      <c r="J207" s="52">
        <f t="shared" ca="1" si="32"/>
        <v>1</v>
      </c>
      <c r="K207" s="48">
        <f t="shared" si="33"/>
        <v>207.06</v>
      </c>
      <c r="L207" s="48">
        <f t="shared" si="34"/>
        <v>207.13</v>
      </c>
      <c r="M207" s="48">
        <f t="shared" si="35"/>
        <v>205.28</v>
      </c>
      <c r="N207" s="48">
        <f t="shared" si="36"/>
        <v>206.41</v>
      </c>
      <c r="O207" s="49">
        <f t="shared" ca="1" si="37"/>
        <v>113965700</v>
      </c>
      <c r="U207" s="89"/>
      <c r="V207" s="147"/>
      <c r="W207" s="48"/>
      <c r="X207" s="183"/>
      <c r="Y207" s="184"/>
      <c r="Z207" s="89"/>
      <c r="AA207" s="49"/>
      <c r="AB207" s="49"/>
      <c r="AC207" s="170"/>
      <c r="AD207" s="169"/>
    </row>
    <row r="208" spans="1:30" x14ac:dyDescent="0.25">
      <c r="A208">
        <v>193</v>
      </c>
      <c r="B208" s="89">
        <v>42216</v>
      </c>
      <c r="C208" s="48">
        <v>211.41999799999999</v>
      </c>
      <c r="D208" s="48">
        <v>211.449997</v>
      </c>
      <c r="E208" s="48">
        <v>210.16000399999999</v>
      </c>
      <c r="F208" s="48">
        <v>210.5</v>
      </c>
      <c r="G208" s="49">
        <v>103266900</v>
      </c>
      <c r="H208" s="48">
        <v>207.10418999999999</v>
      </c>
      <c r="I208" s="52">
        <f t="shared" si="31"/>
        <v>0.98386788598574815</v>
      </c>
      <c r="J208" s="52">
        <f t="shared" ca="1" si="32"/>
        <v>1</v>
      </c>
      <c r="K208" s="48">
        <f t="shared" si="33"/>
        <v>208.01</v>
      </c>
      <c r="L208" s="48">
        <f t="shared" si="34"/>
        <v>208.04</v>
      </c>
      <c r="M208" s="48">
        <f t="shared" si="35"/>
        <v>206.77</v>
      </c>
      <c r="N208" s="48">
        <f t="shared" si="36"/>
        <v>207.1</v>
      </c>
      <c r="O208" s="49">
        <f t="shared" ca="1" si="37"/>
        <v>103266900</v>
      </c>
      <c r="U208" s="89"/>
      <c r="V208" s="147"/>
      <c r="W208" s="48"/>
      <c r="X208" s="183"/>
      <c r="Y208" s="184"/>
      <c r="Z208" s="89"/>
      <c r="AA208" s="49"/>
      <c r="AB208" s="49"/>
      <c r="AC208" s="170"/>
      <c r="AD208" s="169"/>
    </row>
    <row r="209" spans="1:30" x14ac:dyDescent="0.25">
      <c r="A209">
        <v>194</v>
      </c>
      <c r="B209" s="89">
        <v>42215</v>
      </c>
      <c r="C209" s="48">
        <v>210.16000399999999</v>
      </c>
      <c r="D209" s="48">
        <v>211.020004</v>
      </c>
      <c r="E209" s="48">
        <v>209.41999799999999</v>
      </c>
      <c r="F209" s="48">
        <v>210.820007</v>
      </c>
      <c r="G209" s="49">
        <v>91304400</v>
      </c>
      <c r="H209" s="48">
        <v>207.41903400000001</v>
      </c>
      <c r="I209" s="52">
        <f t="shared" ref="I209:I272" si="38">H209/F209</f>
        <v>0.98386788308948314</v>
      </c>
      <c r="J209" s="52">
        <f t="shared" ref="J209:J272" ca="1" si="39">INDEX(OFFSET($T$15,0,0,$S$13+1,1),MATCH(B209,OFFSET($Q$15,0,0,$S$13+1,1),-1))</f>
        <v>1</v>
      </c>
      <c r="K209" s="48">
        <f t="shared" ref="K209:K272" si="40">ROUND($I209*C209,2)</f>
        <v>206.77</v>
      </c>
      <c r="L209" s="48">
        <f t="shared" ref="L209:L272" si="41">ROUND($I209*D209,2)</f>
        <v>207.62</v>
      </c>
      <c r="M209" s="48">
        <f t="shared" ref="M209:M272" si="42">ROUND($I209*E209,2)</f>
        <v>206.04</v>
      </c>
      <c r="N209" s="48">
        <f t="shared" ref="N209:N272" si="43">ROUND($I209*F209,2)</f>
        <v>207.42</v>
      </c>
      <c r="O209" s="49">
        <f t="shared" ref="O209:O272" ca="1" si="44">G209*J209</f>
        <v>91304400</v>
      </c>
      <c r="U209" s="89"/>
      <c r="V209" s="147"/>
      <c r="W209" s="48"/>
      <c r="X209" s="183"/>
      <c r="Y209" s="184"/>
      <c r="Z209" s="89"/>
      <c r="AA209" s="49"/>
      <c r="AB209" s="49"/>
      <c r="AC209" s="170"/>
      <c r="AD209" s="169"/>
    </row>
    <row r="210" spans="1:30" x14ac:dyDescent="0.25">
      <c r="A210">
        <v>195</v>
      </c>
      <c r="B210" s="89">
        <v>42214</v>
      </c>
      <c r="C210" s="48">
        <v>209.479996</v>
      </c>
      <c r="D210" s="48">
        <v>211.03999300000001</v>
      </c>
      <c r="E210" s="48">
        <v>209.30999800000001</v>
      </c>
      <c r="F210" s="48">
        <v>210.770004</v>
      </c>
      <c r="G210" s="49">
        <v>105791300</v>
      </c>
      <c r="H210" s="48">
        <v>207.36983799999999</v>
      </c>
      <c r="I210" s="52">
        <f t="shared" si="38"/>
        <v>0.98386788472993525</v>
      </c>
      <c r="J210" s="52">
        <f t="shared" ca="1" si="39"/>
        <v>1</v>
      </c>
      <c r="K210" s="48">
        <f t="shared" si="40"/>
        <v>206.1</v>
      </c>
      <c r="L210" s="48">
        <f t="shared" si="41"/>
        <v>207.64</v>
      </c>
      <c r="M210" s="48">
        <f t="shared" si="42"/>
        <v>205.93</v>
      </c>
      <c r="N210" s="48">
        <f t="shared" si="43"/>
        <v>207.37</v>
      </c>
      <c r="O210" s="49">
        <f t="shared" ca="1" si="44"/>
        <v>105791300</v>
      </c>
      <c r="U210" s="89"/>
      <c r="V210" s="147"/>
      <c r="W210" s="48"/>
      <c r="X210" s="183"/>
      <c r="Y210" s="184"/>
      <c r="Z210" s="89"/>
      <c r="AA210" s="49"/>
      <c r="AB210" s="49"/>
      <c r="AC210" s="170"/>
      <c r="AD210" s="169"/>
    </row>
    <row r="211" spans="1:30" x14ac:dyDescent="0.25">
      <c r="A211">
        <v>196</v>
      </c>
      <c r="B211" s="89">
        <v>42213</v>
      </c>
      <c r="C211" s="48">
        <v>207.78999300000001</v>
      </c>
      <c r="D211" s="48">
        <v>209.5</v>
      </c>
      <c r="E211" s="48">
        <v>206.800003</v>
      </c>
      <c r="F211" s="48">
        <v>209.33000200000001</v>
      </c>
      <c r="G211" s="49">
        <v>123544800</v>
      </c>
      <c r="H211" s="48">
        <v>205.95306600000001</v>
      </c>
      <c r="I211" s="52">
        <f t="shared" si="38"/>
        <v>0.98386788340067943</v>
      </c>
      <c r="J211" s="52">
        <f t="shared" ca="1" si="39"/>
        <v>1</v>
      </c>
      <c r="K211" s="48">
        <f t="shared" si="40"/>
        <v>204.44</v>
      </c>
      <c r="L211" s="48">
        <f t="shared" si="41"/>
        <v>206.12</v>
      </c>
      <c r="M211" s="48">
        <f t="shared" si="42"/>
        <v>203.46</v>
      </c>
      <c r="N211" s="48">
        <f t="shared" si="43"/>
        <v>205.95</v>
      </c>
      <c r="O211" s="49">
        <f t="shared" ca="1" si="44"/>
        <v>123544800</v>
      </c>
      <c r="U211" s="89"/>
      <c r="V211" s="147"/>
      <c r="W211" s="48"/>
      <c r="X211" s="183"/>
      <c r="Y211" s="184"/>
      <c r="Z211" s="89"/>
      <c r="AA211" s="49"/>
      <c r="AB211" s="49"/>
      <c r="AC211" s="170"/>
      <c r="AD211" s="169"/>
    </row>
    <row r="212" spans="1:30" x14ac:dyDescent="0.25">
      <c r="A212">
        <v>197</v>
      </c>
      <c r="B212" s="89">
        <v>42212</v>
      </c>
      <c r="C212" s="48">
        <v>206.94000199999999</v>
      </c>
      <c r="D212" s="48">
        <v>207.550003</v>
      </c>
      <c r="E212" s="48">
        <v>206.259995</v>
      </c>
      <c r="F212" s="48">
        <v>206.78999300000001</v>
      </c>
      <c r="G212" s="49">
        <v>132361100</v>
      </c>
      <c r="H212" s="48">
        <v>203.45403300000001</v>
      </c>
      <c r="I212" s="52">
        <f t="shared" si="38"/>
        <v>0.98386788474817544</v>
      </c>
      <c r="J212" s="52">
        <f t="shared" ca="1" si="39"/>
        <v>1</v>
      </c>
      <c r="K212" s="48">
        <f t="shared" si="40"/>
        <v>203.6</v>
      </c>
      <c r="L212" s="48">
        <f t="shared" si="41"/>
        <v>204.2</v>
      </c>
      <c r="M212" s="48">
        <f t="shared" si="42"/>
        <v>202.93</v>
      </c>
      <c r="N212" s="48">
        <f t="shared" si="43"/>
        <v>203.45</v>
      </c>
      <c r="O212" s="49">
        <f t="shared" ca="1" si="44"/>
        <v>132361100</v>
      </c>
      <c r="U212" s="89"/>
      <c r="V212" s="147"/>
      <c r="W212" s="48"/>
      <c r="X212" s="183"/>
      <c r="Y212" s="184"/>
      <c r="Z212" s="89"/>
      <c r="AA212" s="49"/>
      <c r="AB212" s="49"/>
      <c r="AC212" s="170"/>
      <c r="AD212" s="169"/>
    </row>
    <row r="213" spans="1:30" x14ac:dyDescent="0.25">
      <c r="A213">
        <v>198</v>
      </c>
      <c r="B213" s="89">
        <v>42209</v>
      </c>
      <c r="C213" s="48">
        <v>210.300003</v>
      </c>
      <c r="D213" s="48">
        <v>210.36999499999999</v>
      </c>
      <c r="E213" s="48">
        <v>207.60000600000001</v>
      </c>
      <c r="F213" s="48">
        <v>208</v>
      </c>
      <c r="G213" s="49">
        <v>117755000</v>
      </c>
      <c r="H213" s="48">
        <v>204.64452</v>
      </c>
      <c r="I213" s="52">
        <f t="shared" si="38"/>
        <v>0.98386788461538466</v>
      </c>
      <c r="J213" s="52">
        <f t="shared" ca="1" si="39"/>
        <v>1</v>
      </c>
      <c r="K213" s="48">
        <f t="shared" si="40"/>
        <v>206.91</v>
      </c>
      <c r="L213" s="48">
        <f t="shared" si="41"/>
        <v>206.98</v>
      </c>
      <c r="M213" s="48">
        <f t="shared" si="42"/>
        <v>204.25</v>
      </c>
      <c r="N213" s="48">
        <f t="shared" si="43"/>
        <v>204.64</v>
      </c>
      <c r="O213" s="49">
        <f t="shared" ca="1" si="44"/>
        <v>117755000</v>
      </c>
      <c r="U213" s="89"/>
      <c r="V213" s="147"/>
      <c r="W213" s="48"/>
      <c r="X213" s="183"/>
      <c r="Y213" s="184"/>
      <c r="Z213" s="89"/>
      <c r="AA213" s="49"/>
      <c r="AB213" s="49"/>
      <c r="AC213" s="170"/>
      <c r="AD213" s="169"/>
    </row>
    <row r="214" spans="1:30" x14ac:dyDescent="0.25">
      <c r="A214">
        <v>199</v>
      </c>
      <c r="B214" s="89">
        <v>42208</v>
      </c>
      <c r="C214" s="48">
        <v>211.529999</v>
      </c>
      <c r="D214" s="48">
        <v>211.64999399999999</v>
      </c>
      <c r="E214" s="48">
        <v>209.75</v>
      </c>
      <c r="F214" s="48">
        <v>210.179993</v>
      </c>
      <c r="G214" s="49">
        <v>90509100</v>
      </c>
      <c r="H214" s="48">
        <v>206.789345</v>
      </c>
      <c r="I214" s="52">
        <f t="shared" si="38"/>
        <v>0.98386788413300597</v>
      </c>
      <c r="J214" s="52">
        <f t="shared" ca="1" si="39"/>
        <v>1</v>
      </c>
      <c r="K214" s="48">
        <f t="shared" si="40"/>
        <v>208.12</v>
      </c>
      <c r="L214" s="48">
        <f t="shared" si="41"/>
        <v>208.24</v>
      </c>
      <c r="M214" s="48">
        <f t="shared" si="42"/>
        <v>206.37</v>
      </c>
      <c r="N214" s="48">
        <f t="shared" si="43"/>
        <v>206.79</v>
      </c>
      <c r="O214" s="49">
        <f t="shared" ca="1" si="44"/>
        <v>90509100</v>
      </c>
      <c r="U214" s="89"/>
      <c r="V214" s="147"/>
      <c r="W214" s="48"/>
      <c r="X214" s="183"/>
      <c r="Y214" s="184"/>
      <c r="Z214" s="89"/>
      <c r="AA214" s="49"/>
      <c r="AB214" s="49"/>
      <c r="AC214" s="170"/>
      <c r="AD214" s="169"/>
    </row>
    <row r="215" spans="1:30" x14ac:dyDescent="0.25">
      <c r="A215">
        <v>200</v>
      </c>
      <c r="B215" s="89">
        <v>42207</v>
      </c>
      <c r="C215" s="48">
        <v>210.929993</v>
      </c>
      <c r="D215" s="48">
        <v>211.770004</v>
      </c>
      <c r="E215" s="48">
        <v>210.88999899999999</v>
      </c>
      <c r="F215" s="48">
        <v>211.36999499999999</v>
      </c>
      <c r="G215" s="49">
        <v>88667900</v>
      </c>
      <c r="H215" s="48">
        <v>207.96015</v>
      </c>
      <c r="I215" s="52">
        <f t="shared" si="38"/>
        <v>0.98386788531645664</v>
      </c>
      <c r="J215" s="52">
        <f t="shared" ca="1" si="39"/>
        <v>1</v>
      </c>
      <c r="K215" s="48">
        <f t="shared" si="40"/>
        <v>207.53</v>
      </c>
      <c r="L215" s="48">
        <f t="shared" si="41"/>
        <v>208.35</v>
      </c>
      <c r="M215" s="48">
        <f t="shared" si="42"/>
        <v>207.49</v>
      </c>
      <c r="N215" s="48">
        <f t="shared" si="43"/>
        <v>207.96</v>
      </c>
      <c r="O215" s="49">
        <f t="shared" ca="1" si="44"/>
        <v>88667900</v>
      </c>
      <c r="U215" s="89"/>
      <c r="V215" s="147"/>
      <c r="W215" s="48"/>
      <c r="X215" s="183"/>
      <c r="Y215" s="184"/>
      <c r="Z215" s="89"/>
      <c r="AA215" s="49"/>
      <c r="AB215" s="49"/>
      <c r="AC215" s="170"/>
      <c r="AD215" s="169"/>
    </row>
    <row r="216" spans="1:30" x14ac:dyDescent="0.25">
      <c r="A216">
        <v>201</v>
      </c>
      <c r="B216" s="89">
        <v>42206</v>
      </c>
      <c r="C216" s="48">
        <v>212.429993</v>
      </c>
      <c r="D216" s="48">
        <v>212.740005</v>
      </c>
      <c r="E216" s="48">
        <v>211.38999899999999</v>
      </c>
      <c r="F216" s="48">
        <v>211.759995</v>
      </c>
      <c r="G216" s="49">
        <v>77965000</v>
      </c>
      <c r="H216" s="48">
        <v>208.34385800000001</v>
      </c>
      <c r="I216" s="52">
        <f t="shared" si="38"/>
        <v>0.98386788307205997</v>
      </c>
      <c r="J216" s="52">
        <f t="shared" ca="1" si="39"/>
        <v>1</v>
      </c>
      <c r="K216" s="48">
        <f t="shared" si="40"/>
        <v>209</v>
      </c>
      <c r="L216" s="48">
        <f t="shared" si="41"/>
        <v>209.31</v>
      </c>
      <c r="M216" s="48">
        <f t="shared" si="42"/>
        <v>207.98</v>
      </c>
      <c r="N216" s="48">
        <f t="shared" si="43"/>
        <v>208.34</v>
      </c>
      <c r="O216" s="49">
        <f t="shared" ca="1" si="44"/>
        <v>77965000</v>
      </c>
      <c r="U216" s="89"/>
      <c r="V216" s="147"/>
      <c r="W216" s="48"/>
      <c r="X216" s="183"/>
      <c r="Y216" s="184"/>
      <c r="Z216" s="89"/>
      <c r="AA216" s="49"/>
      <c r="AB216" s="49"/>
      <c r="AC216" s="170"/>
      <c r="AD216" s="169"/>
    </row>
    <row r="217" spans="1:30" x14ac:dyDescent="0.25">
      <c r="A217">
        <v>202</v>
      </c>
      <c r="B217" s="89">
        <v>42205</v>
      </c>
      <c r="C217" s="48">
        <v>212.75</v>
      </c>
      <c r="D217" s="48">
        <v>213.179993</v>
      </c>
      <c r="E217" s="48">
        <v>212.21000699999999</v>
      </c>
      <c r="F217" s="48">
        <v>212.58999600000001</v>
      </c>
      <c r="G217" s="49">
        <v>70446800</v>
      </c>
      <c r="H217" s="48">
        <v>209.16047</v>
      </c>
      <c r="I217" s="52">
        <f t="shared" si="38"/>
        <v>0.98386788623863553</v>
      </c>
      <c r="J217" s="52">
        <f t="shared" ca="1" si="39"/>
        <v>1</v>
      </c>
      <c r="K217" s="48">
        <f t="shared" si="40"/>
        <v>209.32</v>
      </c>
      <c r="L217" s="48">
        <f t="shared" si="41"/>
        <v>209.74</v>
      </c>
      <c r="M217" s="48">
        <f t="shared" si="42"/>
        <v>208.79</v>
      </c>
      <c r="N217" s="48">
        <f t="shared" si="43"/>
        <v>209.16</v>
      </c>
      <c r="O217" s="49">
        <f t="shared" ca="1" si="44"/>
        <v>70446800</v>
      </c>
      <c r="U217" s="89"/>
      <c r="V217" s="147"/>
      <c r="W217" s="48"/>
      <c r="X217" s="183"/>
      <c r="Y217" s="184"/>
      <c r="Z217" s="89"/>
      <c r="AA217" s="49"/>
      <c r="AB217" s="49"/>
      <c r="AC217" s="170"/>
      <c r="AD217" s="169"/>
    </row>
    <row r="218" spans="1:30" x14ac:dyDescent="0.25">
      <c r="A218">
        <v>203</v>
      </c>
      <c r="B218" s="89">
        <v>42202</v>
      </c>
      <c r="C218" s="48">
        <v>212.28999300000001</v>
      </c>
      <c r="D218" s="48">
        <v>212.550003</v>
      </c>
      <c r="E218" s="48">
        <v>211.800003</v>
      </c>
      <c r="F218" s="48">
        <v>212.470001</v>
      </c>
      <c r="G218" s="49">
        <v>89030000</v>
      </c>
      <c r="H218" s="48">
        <v>209.04240999999999</v>
      </c>
      <c r="I218" s="52">
        <f t="shared" si="38"/>
        <v>0.98386788260051827</v>
      </c>
      <c r="J218" s="52">
        <f t="shared" ca="1" si="39"/>
        <v>1</v>
      </c>
      <c r="K218" s="48">
        <f t="shared" si="40"/>
        <v>208.87</v>
      </c>
      <c r="L218" s="48">
        <f t="shared" si="41"/>
        <v>209.12</v>
      </c>
      <c r="M218" s="48">
        <f t="shared" si="42"/>
        <v>208.38</v>
      </c>
      <c r="N218" s="48">
        <f t="shared" si="43"/>
        <v>209.04</v>
      </c>
      <c r="O218" s="49">
        <f t="shared" ca="1" si="44"/>
        <v>89030000</v>
      </c>
      <c r="U218" s="89"/>
      <c r="V218" s="147"/>
      <c r="W218" s="48"/>
      <c r="X218" s="183"/>
      <c r="Y218" s="184"/>
      <c r="Z218" s="89"/>
      <c r="AA218" s="49"/>
      <c r="AB218" s="49"/>
      <c r="AC218" s="170"/>
      <c r="AD218" s="169"/>
    </row>
    <row r="219" spans="1:30" x14ac:dyDescent="0.25">
      <c r="A219">
        <v>204</v>
      </c>
      <c r="B219" s="89">
        <v>42201</v>
      </c>
      <c r="C219" s="48">
        <v>211.86999499999999</v>
      </c>
      <c r="D219" s="48">
        <v>212.300003</v>
      </c>
      <c r="E219" s="48">
        <v>211.58000200000001</v>
      </c>
      <c r="F219" s="48">
        <v>212.300003</v>
      </c>
      <c r="G219" s="49">
        <v>106683300</v>
      </c>
      <c r="H219" s="48">
        <v>208.87515500000001</v>
      </c>
      <c r="I219" s="52">
        <f t="shared" si="38"/>
        <v>0.98386788529626168</v>
      </c>
      <c r="J219" s="52">
        <f t="shared" ca="1" si="39"/>
        <v>1</v>
      </c>
      <c r="K219" s="48">
        <f t="shared" si="40"/>
        <v>208.45</v>
      </c>
      <c r="L219" s="48">
        <f t="shared" si="41"/>
        <v>208.88</v>
      </c>
      <c r="M219" s="48">
        <f t="shared" si="42"/>
        <v>208.17</v>
      </c>
      <c r="N219" s="48">
        <f t="shared" si="43"/>
        <v>208.88</v>
      </c>
      <c r="O219" s="49">
        <f t="shared" ca="1" si="44"/>
        <v>106683300</v>
      </c>
      <c r="U219" s="89"/>
      <c r="V219" s="147"/>
      <c r="W219" s="48"/>
      <c r="X219" s="183"/>
      <c r="Y219" s="184"/>
      <c r="Z219" s="89"/>
      <c r="AA219" s="49"/>
      <c r="AB219" s="49"/>
      <c r="AC219" s="170"/>
      <c r="AD219" s="169"/>
    </row>
    <row r="220" spans="1:30" x14ac:dyDescent="0.25">
      <c r="A220">
        <v>205</v>
      </c>
      <c r="B220" s="89">
        <v>42200</v>
      </c>
      <c r="C220" s="48">
        <v>210.729996</v>
      </c>
      <c r="D220" s="48">
        <v>211.279999</v>
      </c>
      <c r="E220" s="48">
        <v>210.03999300000001</v>
      </c>
      <c r="F220" s="48">
        <v>210.61000100000001</v>
      </c>
      <c r="G220" s="49">
        <v>97914100</v>
      </c>
      <c r="H220" s="48">
        <v>207.21241599999999</v>
      </c>
      <c r="I220" s="52">
        <f t="shared" si="38"/>
        <v>0.9838678838428</v>
      </c>
      <c r="J220" s="52">
        <f t="shared" ca="1" si="39"/>
        <v>1</v>
      </c>
      <c r="K220" s="48">
        <f t="shared" si="40"/>
        <v>207.33</v>
      </c>
      <c r="L220" s="48">
        <f t="shared" si="41"/>
        <v>207.87</v>
      </c>
      <c r="M220" s="48">
        <f t="shared" si="42"/>
        <v>206.65</v>
      </c>
      <c r="N220" s="48">
        <f t="shared" si="43"/>
        <v>207.21</v>
      </c>
      <c r="O220" s="49">
        <f t="shared" ca="1" si="44"/>
        <v>97914100</v>
      </c>
      <c r="U220" s="89"/>
      <c r="V220" s="147"/>
      <c r="W220" s="48"/>
      <c r="X220" s="183"/>
      <c r="Y220" s="184"/>
      <c r="Z220" s="89"/>
      <c r="AA220" s="49"/>
      <c r="AB220" s="49"/>
      <c r="AC220" s="170"/>
      <c r="AD220" s="169"/>
    </row>
    <row r="221" spans="1:30" x14ac:dyDescent="0.25">
      <c r="A221">
        <v>206</v>
      </c>
      <c r="B221" s="89">
        <v>42199</v>
      </c>
      <c r="C221" s="48">
        <v>209.720001</v>
      </c>
      <c r="D221" s="48">
        <v>211.050003</v>
      </c>
      <c r="E221" s="48">
        <v>209.64999399999999</v>
      </c>
      <c r="F221" s="48">
        <v>210.679993</v>
      </c>
      <c r="G221" s="49">
        <v>81709600</v>
      </c>
      <c r="H221" s="48">
        <v>207.28127900000001</v>
      </c>
      <c r="I221" s="52">
        <f t="shared" si="38"/>
        <v>0.98386788440798945</v>
      </c>
      <c r="J221" s="52">
        <f t="shared" ca="1" si="39"/>
        <v>1</v>
      </c>
      <c r="K221" s="48">
        <f t="shared" si="40"/>
        <v>206.34</v>
      </c>
      <c r="L221" s="48">
        <f t="shared" si="41"/>
        <v>207.65</v>
      </c>
      <c r="M221" s="48">
        <f t="shared" si="42"/>
        <v>206.27</v>
      </c>
      <c r="N221" s="48">
        <f t="shared" si="43"/>
        <v>207.28</v>
      </c>
      <c r="O221" s="49">
        <f t="shared" ca="1" si="44"/>
        <v>81709600</v>
      </c>
      <c r="U221" s="89"/>
      <c r="V221" s="147"/>
      <c r="W221" s="48"/>
      <c r="X221" s="183"/>
      <c r="Y221" s="184"/>
      <c r="Z221" s="89"/>
      <c r="AA221" s="49"/>
      <c r="AB221" s="49"/>
      <c r="AC221" s="170"/>
      <c r="AD221" s="169"/>
    </row>
    <row r="222" spans="1:30" x14ac:dyDescent="0.25">
      <c r="A222">
        <v>207</v>
      </c>
      <c r="B222" s="89">
        <v>42198</v>
      </c>
      <c r="C222" s="48">
        <v>208.990005</v>
      </c>
      <c r="D222" s="48">
        <v>209.89999399999999</v>
      </c>
      <c r="E222" s="48">
        <v>208.94000199999999</v>
      </c>
      <c r="F222" s="48">
        <v>209.759995</v>
      </c>
      <c r="G222" s="49">
        <v>106069400</v>
      </c>
      <c r="H222" s="48">
        <v>206.37612200000001</v>
      </c>
      <c r="I222" s="52">
        <f t="shared" si="38"/>
        <v>0.98386788195718633</v>
      </c>
      <c r="J222" s="52">
        <f t="shared" ca="1" si="39"/>
        <v>1</v>
      </c>
      <c r="K222" s="48">
        <f t="shared" si="40"/>
        <v>205.62</v>
      </c>
      <c r="L222" s="48">
        <f t="shared" si="41"/>
        <v>206.51</v>
      </c>
      <c r="M222" s="48">
        <f t="shared" si="42"/>
        <v>205.57</v>
      </c>
      <c r="N222" s="48">
        <f t="shared" si="43"/>
        <v>206.38</v>
      </c>
      <c r="O222" s="49">
        <f t="shared" ca="1" si="44"/>
        <v>106069400</v>
      </c>
      <c r="U222" s="89"/>
      <c r="V222" s="147"/>
      <c r="W222" s="48"/>
      <c r="X222" s="183"/>
      <c r="Y222" s="184"/>
      <c r="Z222" s="89"/>
      <c r="AA222" s="49"/>
      <c r="AB222" s="49"/>
      <c r="AC222" s="170"/>
      <c r="AD222" s="169"/>
    </row>
    <row r="223" spans="1:30" x14ac:dyDescent="0.25">
      <c r="A223">
        <v>208</v>
      </c>
      <c r="B223" s="89">
        <v>42195</v>
      </c>
      <c r="C223" s="48">
        <v>207.28999300000001</v>
      </c>
      <c r="D223" s="48">
        <v>207.979996</v>
      </c>
      <c r="E223" s="48">
        <v>204.949997</v>
      </c>
      <c r="F223" s="48">
        <v>207.479996</v>
      </c>
      <c r="G223" s="49">
        <v>129456900</v>
      </c>
      <c r="H223" s="48">
        <v>204.132904</v>
      </c>
      <c r="I223" s="52">
        <f t="shared" si="38"/>
        <v>0.98386788093055488</v>
      </c>
      <c r="J223" s="52">
        <f t="shared" ca="1" si="39"/>
        <v>1</v>
      </c>
      <c r="K223" s="48">
        <f t="shared" si="40"/>
        <v>203.95</v>
      </c>
      <c r="L223" s="48">
        <f t="shared" si="41"/>
        <v>204.62</v>
      </c>
      <c r="M223" s="48">
        <f t="shared" si="42"/>
        <v>201.64</v>
      </c>
      <c r="N223" s="48">
        <f t="shared" si="43"/>
        <v>204.13</v>
      </c>
      <c r="O223" s="49">
        <f t="shared" ca="1" si="44"/>
        <v>129456900</v>
      </c>
      <c r="U223" s="89"/>
      <c r="V223" s="147"/>
      <c r="W223" s="48"/>
      <c r="X223" s="183"/>
      <c r="Y223" s="184"/>
      <c r="Z223" s="89"/>
      <c r="AA223" s="49"/>
      <c r="AB223" s="49"/>
      <c r="AC223" s="170"/>
      <c r="AD223" s="169"/>
    </row>
    <row r="224" spans="1:30" x14ac:dyDescent="0.25">
      <c r="A224">
        <v>209</v>
      </c>
      <c r="B224" s="89">
        <v>42194</v>
      </c>
      <c r="C224" s="48">
        <v>207.03999300000001</v>
      </c>
      <c r="D224" s="48">
        <v>207.35000600000001</v>
      </c>
      <c r="E224" s="48">
        <v>204.770004</v>
      </c>
      <c r="F224" s="48">
        <v>204.89999399999999</v>
      </c>
      <c r="G224" s="49">
        <v>144113100</v>
      </c>
      <c r="H224" s="48">
        <v>201.59452300000001</v>
      </c>
      <c r="I224" s="52">
        <f t="shared" si="38"/>
        <v>0.98386788142121673</v>
      </c>
      <c r="J224" s="52">
        <f t="shared" ca="1" si="39"/>
        <v>1</v>
      </c>
      <c r="K224" s="48">
        <f t="shared" si="40"/>
        <v>203.7</v>
      </c>
      <c r="L224" s="48">
        <f t="shared" si="41"/>
        <v>204.01</v>
      </c>
      <c r="M224" s="48">
        <f t="shared" si="42"/>
        <v>201.47</v>
      </c>
      <c r="N224" s="48">
        <f t="shared" si="43"/>
        <v>201.59</v>
      </c>
      <c r="O224" s="49">
        <f t="shared" ca="1" si="44"/>
        <v>144113100</v>
      </c>
      <c r="U224" s="89"/>
      <c r="V224" s="147"/>
      <c r="W224" s="48"/>
      <c r="X224" s="183"/>
      <c r="Y224" s="184"/>
      <c r="Z224" s="89"/>
      <c r="AA224" s="49"/>
      <c r="AB224" s="49"/>
      <c r="AC224" s="170"/>
      <c r="AD224" s="169"/>
    </row>
    <row r="225" spans="1:30" x14ac:dyDescent="0.25">
      <c r="A225">
        <v>210</v>
      </c>
      <c r="B225" s="89">
        <v>42193</v>
      </c>
      <c r="C225" s="48">
        <v>206.41999799999999</v>
      </c>
      <c r="D225" s="48">
        <v>206.759995</v>
      </c>
      <c r="E225" s="48">
        <v>204.25</v>
      </c>
      <c r="F225" s="48">
        <v>204.529999</v>
      </c>
      <c r="G225" s="49">
        <v>164020100</v>
      </c>
      <c r="H225" s="48">
        <v>201.23049700000001</v>
      </c>
      <c r="I225" s="52">
        <f t="shared" si="38"/>
        <v>0.98386788238335643</v>
      </c>
      <c r="J225" s="52">
        <f t="shared" ca="1" si="39"/>
        <v>1</v>
      </c>
      <c r="K225" s="48">
        <f t="shared" si="40"/>
        <v>203.09</v>
      </c>
      <c r="L225" s="48">
        <f t="shared" si="41"/>
        <v>203.42</v>
      </c>
      <c r="M225" s="48">
        <f t="shared" si="42"/>
        <v>200.96</v>
      </c>
      <c r="N225" s="48">
        <f t="shared" si="43"/>
        <v>201.23</v>
      </c>
      <c r="O225" s="49">
        <f t="shared" ca="1" si="44"/>
        <v>164020100</v>
      </c>
      <c r="U225" s="89"/>
      <c r="V225" s="147"/>
      <c r="W225" s="48"/>
      <c r="X225" s="183"/>
      <c r="Y225" s="184"/>
      <c r="Z225" s="89"/>
      <c r="AA225" s="49"/>
      <c r="AB225" s="49"/>
      <c r="AC225" s="170"/>
      <c r="AD225" s="169"/>
    </row>
    <row r="226" spans="1:30" x14ac:dyDescent="0.25">
      <c r="A226">
        <v>211</v>
      </c>
      <c r="B226" s="89">
        <v>42192</v>
      </c>
      <c r="C226" s="48">
        <v>206.96000699999999</v>
      </c>
      <c r="D226" s="48">
        <v>208.16999799999999</v>
      </c>
      <c r="E226" s="48">
        <v>204.11000100000001</v>
      </c>
      <c r="F226" s="48">
        <v>208.009995</v>
      </c>
      <c r="G226" s="49">
        <v>173820200</v>
      </c>
      <c r="H226" s="48">
        <v>204.65435299999999</v>
      </c>
      <c r="I226" s="52">
        <f t="shared" si="38"/>
        <v>0.98386788096408528</v>
      </c>
      <c r="J226" s="52">
        <f t="shared" ca="1" si="39"/>
        <v>1</v>
      </c>
      <c r="K226" s="48">
        <f t="shared" si="40"/>
        <v>203.62</v>
      </c>
      <c r="L226" s="48">
        <f t="shared" si="41"/>
        <v>204.81</v>
      </c>
      <c r="M226" s="48">
        <f t="shared" si="42"/>
        <v>200.82</v>
      </c>
      <c r="N226" s="48">
        <f t="shared" si="43"/>
        <v>204.65</v>
      </c>
      <c r="O226" s="49">
        <f t="shared" ca="1" si="44"/>
        <v>173820200</v>
      </c>
      <c r="U226" s="89"/>
      <c r="V226" s="147"/>
      <c r="W226" s="48"/>
      <c r="X226" s="183"/>
      <c r="Y226" s="184"/>
      <c r="Z226" s="89"/>
      <c r="AA226" s="49"/>
      <c r="AB226" s="49"/>
      <c r="AC226" s="170"/>
      <c r="AD226" s="169"/>
    </row>
    <row r="227" spans="1:30" x14ac:dyDescent="0.25">
      <c r="A227">
        <v>212</v>
      </c>
      <c r="B227" s="89">
        <v>42191</v>
      </c>
      <c r="C227" s="48">
        <v>205.770004</v>
      </c>
      <c r="D227" s="48">
        <v>207.64999399999999</v>
      </c>
      <c r="E227" s="48">
        <v>205.529999</v>
      </c>
      <c r="F227" s="48">
        <v>206.720001</v>
      </c>
      <c r="G227" s="49">
        <v>117975400</v>
      </c>
      <c r="H227" s="48">
        <v>203.38516999999999</v>
      </c>
      <c r="I227" s="52">
        <f t="shared" si="38"/>
        <v>0.98386788417246573</v>
      </c>
      <c r="J227" s="52">
        <f t="shared" ca="1" si="39"/>
        <v>1</v>
      </c>
      <c r="K227" s="48">
        <f t="shared" si="40"/>
        <v>202.45</v>
      </c>
      <c r="L227" s="48">
        <f t="shared" si="41"/>
        <v>204.3</v>
      </c>
      <c r="M227" s="48">
        <f t="shared" si="42"/>
        <v>202.21</v>
      </c>
      <c r="N227" s="48">
        <f t="shared" si="43"/>
        <v>203.39</v>
      </c>
      <c r="O227" s="49">
        <f t="shared" ca="1" si="44"/>
        <v>117975400</v>
      </c>
      <c r="U227" s="89"/>
      <c r="V227" s="147"/>
      <c r="W227" s="48"/>
      <c r="X227" s="183"/>
      <c r="Y227" s="184"/>
      <c r="Z227" s="89"/>
      <c r="AA227" s="49"/>
      <c r="AB227" s="49"/>
      <c r="AC227" s="170"/>
      <c r="AD227" s="169"/>
    </row>
    <row r="228" spans="1:30" x14ac:dyDescent="0.25">
      <c r="A228">
        <v>213</v>
      </c>
      <c r="B228" s="89">
        <v>42187</v>
      </c>
      <c r="C228" s="48">
        <v>208.070007</v>
      </c>
      <c r="D228" s="48">
        <v>208.270004</v>
      </c>
      <c r="E228" s="48">
        <v>206.80999800000001</v>
      </c>
      <c r="F228" s="48">
        <v>207.320007</v>
      </c>
      <c r="G228" s="49">
        <v>104373700</v>
      </c>
      <c r="H228" s="48">
        <v>203.97549699999999</v>
      </c>
      <c r="I228" s="52">
        <f t="shared" si="38"/>
        <v>0.98386788593924746</v>
      </c>
      <c r="J228" s="52">
        <f t="shared" ca="1" si="39"/>
        <v>1</v>
      </c>
      <c r="K228" s="48">
        <f t="shared" si="40"/>
        <v>204.71</v>
      </c>
      <c r="L228" s="48">
        <f t="shared" si="41"/>
        <v>204.91</v>
      </c>
      <c r="M228" s="48">
        <f t="shared" si="42"/>
        <v>203.47</v>
      </c>
      <c r="N228" s="48">
        <f t="shared" si="43"/>
        <v>203.98</v>
      </c>
      <c r="O228" s="49">
        <f t="shared" ca="1" si="44"/>
        <v>104373700</v>
      </c>
      <c r="U228" s="89"/>
      <c r="V228" s="147"/>
      <c r="W228" s="48"/>
      <c r="X228" s="183"/>
      <c r="Y228" s="184"/>
      <c r="Z228" s="89"/>
      <c r="AA228" s="49"/>
      <c r="AB228" s="49"/>
      <c r="AC228" s="170"/>
      <c r="AD228" s="169"/>
    </row>
    <row r="229" spans="1:30" x14ac:dyDescent="0.25">
      <c r="A229">
        <v>214</v>
      </c>
      <c r="B229" s="89">
        <v>42186</v>
      </c>
      <c r="C229" s="48">
        <v>207.729996</v>
      </c>
      <c r="D229" s="48">
        <v>208.029999</v>
      </c>
      <c r="E229" s="48">
        <v>206.55999800000001</v>
      </c>
      <c r="F229" s="48">
        <v>207.5</v>
      </c>
      <c r="G229" s="49">
        <v>135979900</v>
      </c>
      <c r="H229" s="48">
        <v>204.15258600000001</v>
      </c>
      <c r="I229" s="52">
        <f t="shared" si="38"/>
        <v>0.98386788433734951</v>
      </c>
      <c r="J229" s="52">
        <f t="shared" ca="1" si="39"/>
        <v>1</v>
      </c>
      <c r="K229" s="48">
        <f t="shared" si="40"/>
        <v>204.38</v>
      </c>
      <c r="L229" s="48">
        <f t="shared" si="41"/>
        <v>204.67</v>
      </c>
      <c r="M229" s="48">
        <f t="shared" si="42"/>
        <v>203.23</v>
      </c>
      <c r="N229" s="48">
        <f t="shared" si="43"/>
        <v>204.15</v>
      </c>
      <c r="O229" s="49">
        <f t="shared" ca="1" si="44"/>
        <v>135979900</v>
      </c>
      <c r="U229" s="89"/>
      <c r="V229" s="147"/>
      <c r="W229" s="48"/>
      <c r="X229" s="183"/>
      <c r="Y229" s="184"/>
      <c r="Z229" s="89"/>
      <c r="AA229" s="49"/>
      <c r="AB229" s="49"/>
      <c r="AC229" s="170"/>
      <c r="AD229" s="169"/>
    </row>
    <row r="230" spans="1:30" x14ac:dyDescent="0.25">
      <c r="A230">
        <v>215</v>
      </c>
      <c r="B230" s="89">
        <v>42185</v>
      </c>
      <c r="C230" s="48">
        <v>207.259995</v>
      </c>
      <c r="D230" s="48">
        <v>207.320007</v>
      </c>
      <c r="E230" s="48">
        <v>205.279999</v>
      </c>
      <c r="F230" s="48">
        <v>205.85000600000001</v>
      </c>
      <c r="G230" s="49">
        <v>182925100</v>
      </c>
      <c r="H230" s="48">
        <v>202.52921000000001</v>
      </c>
      <c r="I230" s="52">
        <f t="shared" si="38"/>
        <v>0.98386788485204124</v>
      </c>
      <c r="J230" s="52">
        <f t="shared" ca="1" si="39"/>
        <v>1</v>
      </c>
      <c r="K230" s="48">
        <f t="shared" si="40"/>
        <v>203.92</v>
      </c>
      <c r="L230" s="48">
        <f t="shared" si="41"/>
        <v>203.98</v>
      </c>
      <c r="M230" s="48">
        <f t="shared" si="42"/>
        <v>201.97</v>
      </c>
      <c r="N230" s="48">
        <f t="shared" si="43"/>
        <v>202.53</v>
      </c>
      <c r="O230" s="49">
        <f t="shared" ca="1" si="44"/>
        <v>182925100</v>
      </c>
      <c r="U230" s="89"/>
      <c r="V230" s="147"/>
      <c r="W230" s="48"/>
      <c r="X230" s="183"/>
      <c r="Y230" s="184"/>
      <c r="Z230" s="89"/>
      <c r="AA230" s="49"/>
      <c r="AB230" s="49"/>
      <c r="AC230" s="170"/>
      <c r="AD230" s="169"/>
    </row>
    <row r="231" spans="1:30" x14ac:dyDescent="0.25">
      <c r="A231">
        <v>216</v>
      </c>
      <c r="B231" s="89">
        <v>42184</v>
      </c>
      <c r="C231" s="48">
        <v>208.050003</v>
      </c>
      <c r="D231" s="48">
        <v>209.83000200000001</v>
      </c>
      <c r="E231" s="48">
        <v>205.33000200000001</v>
      </c>
      <c r="F231" s="48">
        <v>205.41999799999999</v>
      </c>
      <c r="G231" s="49">
        <v>202621300</v>
      </c>
      <c r="H231" s="48">
        <v>202.10613900000001</v>
      </c>
      <c r="I231" s="52">
        <f t="shared" si="38"/>
        <v>0.98386788515108459</v>
      </c>
      <c r="J231" s="52">
        <f t="shared" ca="1" si="39"/>
        <v>1</v>
      </c>
      <c r="K231" s="48">
        <f t="shared" si="40"/>
        <v>204.69</v>
      </c>
      <c r="L231" s="48">
        <f t="shared" si="41"/>
        <v>206.45</v>
      </c>
      <c r="M231" s="48">
        <f t="shared" si="42"/>
        <v>202.02</v>
      </c>
      <c r="N231" s="48">
        <f t="shared" si="43"/>
        <v>202.11</v>
      </c>
      <c r="O231" s="49">
        <f t="shared" ca="1" si="44"/>
        <v>202621300</v>
      </c>
      <c r="U231" s="89"/>
      <c r="V231" s="147"/>
      <c r="W231" s="48"/>
      <c r="X231" s="183"/>
      <c r="Y231" s="184"/>
      <c r="Z231" s="89"/>
      <c r="AA231" s="49"/>
      <c r="AB231" s="49"/>
      <c r="AC231" s="170"/>
      <c r="AD231" s="169"/>
    </row>
    <row r="232" spans="1:30" x14ac:dyDescent="0.25">
      <c r="A232">
        <v>217</v>
      </c>
      <c r="B232" s="89">
        <v>42181</v>
      </c>
      <c r="C232" s="48">
        <v>210.28999300000001</v>
      </c>
      <c r="D232" s="48">
        <v>210.58000200000001</v>
      </c>
      <c r="E232" s="48">
        <v>209.16000399999999</v>
      </c>
      <c r="F232" s="48">
        <v>209.820007</v>
      </c>
      <c r="G232" s="49">
        <v>104174800</v>
      </c>
      <c r="H232" s="48">
        <v>206.43516700000001</v>
      </c>
      <c r="I232" s="52">
        <f t="shared" si="38"/>
        <v>0.98386788729827845</v>
      </c>
      <c r="J232" s="52">
        <f t="shared" ca="1" si="39"/>
        <v>1</v>
      </c>
      <c r="K232" s="48">
        <f t="shared" si="40"/>
        <v>206.9</v>
      </c>
      <c r="L232" s="48">
        <f t="shared" si="41"/>
        <v>207.18</v>
      </c>
      <c r="M232" s="48">
        <f t="shared" si="42"/>
        <v>205.79</v>
      </c>
      <c r="N232" s="48">
        <f t="shared" si="43"/>
        <v>206.44</v>
      </c>
      <c r="O232" s="49">
        <f t="shared" ca="1" si="44"/>
        <v>104174800</v>
      </c>
      <c r="U232" s="89"/>
      <c r="V232" s="147"/>
      <c r="W232" s="48"/>
      <c r="X232" s="183"/>
      <c r="Y232" s="184"/>
      <c r="Z232" s="89"/>
      <c r="AA232" s="49"/>
      <c r="AB232" s="49"/>
      <c r="AC232" s="170"/>
      <c r="AD232" s="169"/>
    </row>
    <row r="233" spans="1:30" x14ac:dyDescent="0.25">
      <c r="A233">
        <v>218</v>
      </c>
      <c r="B233" s="89">
        <v>42180</v>
      </c>
      <c r="C233" s="48">
        <v>211.10000600000001</v>
      </c>
      <c r="D233" s="48">
        <v>211.25</v>
      </c>
      <c r="E233" s="48">
        <v>209.770004</v>
      </c>
      <c r="F233" s="48">
        <v>209.86000100000001</v>
      </c>
      <c r="G233" s="49">
        <v>97107400</v>
      </c>
      <c r="H233" s="48">
        <v>206.474515</v>
      </c>
      <c r="I233" s="52">
        <f t="shared" si="38"/>
        <v>0.98386788342767606</v>
      </c>
      <c r="J233" s="52">
        <f t="shared" ca="1" si="39"/>
        <v>1</v>
      </c>
      <c r="K233" s="48">
        <f t="shared" si="40"/>
        <v>207.69</v>
      </c>
      <c r="L233" s="48">
        <f t="shared" si="41"/>
        <v>207.84</v>
      </c>
      <c r="M233" s="48">
        <f t="shared" si="42"/>
        <v>206.39</v>
      </c>
      <c r="N233" s="48">
        <f t="shared" si="43"/>
        <v>206.47</v>
      </c>
      <c r="O233" s="49">
        <f t="shared" ca="1" si="44"/>
        <v>97107400</v>
      </c>
      <c r="U233" s="89"/>
      <c r="V233" s="147"/>
      <c r="W233" s="48"/>
      <c r="X233" s="183"/>
      <c r="Y233" s="184"/>
      <c r="Z233" s="89"/>
      <c r="AA233" s="49"/>
      <c r="AB233" s="49"/>
      <c r="AC233" s="170"/>
      <c r="AD233" s="169"/>
    </row>
    <row r="234" spans="1:30" x14ac:dyDescent="0.25">
      <c r="A234">
        <v>219</v>
      </c>
      <c r="B234" s="89">
        <v>42179</v>
      </c>
      <c r="C234" s="48">
        <v>211.720001</v>
      </c>
      <c r="D234" s="48">
        <v>212.16999799999999</v>
      </c>
      <c r="E234" s="48">
        <v>210.470001</v>
      </c>
      <c r="F234" s="48">
        <v>210.509995</v>
      </c>
      <c r="G234" s="49">
        <v>92307300</v>
      </c>
      <c r="H234" s="48">
        <v>207.114023</v>
      </c>
      <c r="I234" s="52">
        <f t="shared" si="38"/>
        <v>0.98386788237774647</v>
      </c>
      <c r="J234" s="52">
        <f t="shared" ca="1" si="39"/>
        <v>1</v>
      </c>
      <c r="K234" s="48">
        <f t="shared" si="40"/>
        <v>208.3</v>
      </c>
      <c r="L234" s="48">
        <f t="shared" si="41"/>
        <v>208.75</v>
      </c>
      <c r="M234" s="48">
        <f t="shared" si="42"/>
        <v>207.07</v>
      </c>
      <c r="N234" s="48">
        <f t="shared" si="43"/>
        <v>207.11</v>
      </c>
      <c r="O234" s="49">
        <f t="shared" ca="1" si="44"/>
        <v>92307300</v>
      </c>
      <c r="U234" s="89"/>
      <c r="V234" s="147"/>
      <c r="W234" s="48"/>
      <c r="X234" s="183"/>
      <c r="Y234" s="184"/>
      <c r="Z234" s="89"/>
      <c r="AA234" s="49"/>
      <c r="AB234" s="49"/>
      <c r="AC234" s="170"/>
      <c r="AD234" s="169"/>
    </row>
    <row r="235" spans="1:30" x14ac:dyDescent="0.25">
      <c r="A235">
        <v>220</v>
      </c>
      <c r="B235" s="89">
        <v>42178</v>
      </c>
      <c r="C235" s="48">
        <v>212.13999899999999</v>
      </c>
      <c r="D235" s="48">
        <v>212.44000199999999</v>
      </c>
      <c r="E235" s="48">
        <v>211.570007</v>
      </c>
      <c r="F235" s="48">
        <v>212.050003</v>
      </c>
      <c r="G235" s="49">
        <v>68476800</v>
      </c>
      <c r="H235" s="48">
        <v>208.629188</v>
      </c>
      <c r="I235" s="52">
        <f t="shared" si="38"/>
        <v>0.98386788516102963</v>
      </c>
      <c r="J235" s="52">
        <f t="shared" ca="1" si="39"/>
        <v>1</v>
      </c>
      <c r="K235" s="48">
        <f t="shared" si="40"/>
        <v>208.72</v>
      </c>
      <c r="L235" s="48">
        <f t="shared" si="41"/>
        <v>209.01</v>
      </c>
      <c r="M235" s="48">
        <f t="shared" si="42"/>
        <v>208.16</v>
      </c>
      <c r="N235" s="48">
        <f t="shared" si="43"/>
        <v>208.63</v>
      </c>
      <c r="O235" s="49">
        <f t="shared" ca="1" si="44"/>
        <v>68476800</v>
      </c>
      <c r="U235" s="89"/>
      <c r="V235" s="147"/>
      <c r="W235" s="48"/>
      <c r="X235" s="183"/>
      <c r="Y235" s="184"/>
      <c r="Z235" s="89"/>
      <c r="AA235" s="49"/>
      <c r="AB235" s="49"/>
      <c r="AC235" s="170"/>
      <c r="AD235" s="169"/>
    </row>
    <row r="236" spans="1:30" x14ac:dyDescent="0.25">
      <c r="A236">
        <v>221</v>
      </c>
      <c r="B236" s="89">
        <v>42177</v>
      </c>
      <c r="C236" s="48">
        <v>211.91000399999999</v>
      </c>
      <c r="D236" s="48">
        <v>212.58999600000001</v>
      </c>
      <c r="E236" s="48">
        <v>211.63999899999999</v>
      </c>
      <c r="F236" s="48">
        <v>211.88999899999999</v>
      </c>
      <c r="G236" s="49">
        <v>70696000</v>
      </c>
      <c r="H236" s="48">
        <v>208.471765</v>
      </c>
      <c r="I236" s="52">
        <f t="shared" si="38"/>
        <v>0.98386788420344473</v>
      </c>
      <c r="J236" s="52">
        <f t="shared" ca="1" si="39"/>
        <v>1</v>
      </c>
      <c r="K236" s="48">
        <f t="shared" si="40"/>
        <v>208.49</v>
      </c>
      <c r="L236" s="48">
        <f t="shared" si="41"/>
        <v>209.16</v>
      </c>
      <c r="M236" s="48">
        <f t="shared" si="42"/>
        <v>208.23</v>
      </c>
      <c r="N236" s="48">
        <f t="shared" si="43"/>
        <v>208.47</v>
      </c>
      <c r="O236" s="49">
        <f t="shared" ca="1" si="44"/>
        <v>70696000</v>
      </c>
      <c r="U236" s="89"/>
      <c r="V236" s="147"/>
      <c r="W236" s="48"/>
      <c r="X236" s="183"/>
      <c r="Y236" s="184"/>
      <c r="Z236" s="89"/>
      <c r="AA236" s="49"/>
      <c r="AB236" s="49"/>
      <c r="AC236" s="170"/>
      <c r="AD236" s="169"/>
    </row>
    <row r="237" spans="1:30" x14ac:dyDescent="0.25">
      <c r="A237">
        <v>222</v>
      </c>
      <c r="B237" s="89">
        <v>42174</v>
      </c>
      <c r="C237" s="48">
        <v>211.46000699999999</v>
      </c>
      <c r="D237" s="48">
        <v>211.550003</v>
      </c>
      <c r="E237" s="48">
        <v>210.36000100000001</v>
      </c>
      <c r="F237" s="48">
        <v>210.80999800000001</v>
      </c>
      <c r="G237" s="49">
        <v>130478700</v>
      </c>
      <c r="H237" s="48">
        <v>207.40918600000001</v>
      </c>
      <c r="I237" s="52">
        <f t="shared" si="38"/>
        <v>0.98386788087726273</v>
      </c>
      <c r="J237" s="52">
        <f t="shared" ca="1" si="39"/>
        <v>1</v>
      </c>
      <c r="K237" s="48">
        <f t="shared" si="40"/>
        <v>208.05</v>
      </c>
      <c r="L237" s="48">
        <f t="shared" si="41"/>
        <v>208.14</v>
      </c>
      <c r="M237" s="48">
        <f t="shared" si="42"/>
        <v>206.97</v>
      </c>
      <c r="N237" s="48">
        <f t="shared" si="43"/>
        <v>207.41</v>
      </c>
      <c r="O237" s="49">
        <f t="shared" ca="1" si="44"/>
        <v>130478700</v>
      </c>
      <c r="U237" s="89"/>
      <c r="V237" s="147"/>
      <c r="W237" s="48"/>
      <c r="X237" s="183"/>
      <c r="Y237" s="184"/>
      <c r="Z237" s="89"/>
      <c r="AA237" s="49"/>
      <c r="AB237" s="49"/>
      <c r="AC237" s="170"/>
      <c r="AD237" s="169"/>
    </row>
    <row r="238" spans="1:30" x14ac:dyDescent="0.25">
      <c r="A238">
        <v>223</v>
      </c>
      <c r="B238" s="89">
        <v>42173</v>
      </c>
      <c r="C238" s="48">
        <v>211.30999800000001</v>
      </c>
      <c r="D238" s="48">
        <v>213.33999600000001</v>
      </c>
      <c r="E238" s="48">
        <v>210.63000500000001</v>
      </c>
      <c r="F238" s="48">
        <v>212.779999</v>
      </c>
      <c r="G238" s="49">
        <v>165867900</v>
      </c>
      <c r="H238" s="48">
        <v>208.334023</v>
      </c>
      <c r="I238" s="52">
        <f t="shared" si="38"/>
        <v>0.97910529175253924</v>
      </c>
      <c r="J238" s="52">
        <f t="shared" ca="1" si="39"/>
        <v>1</v>
      </c>
      <c r="K238" s="48">
        <f t="shared" si="40"/>
        <v>206.89</v>
      </c>
      <c r="L238" s="48">
        <f t="shared" si="41"/>
        <v>208.88</v>
      </c>
      <c r="M238" s="48">
        <f t="shared" si="42"/>
        <v>206.23</v>
      </c>
      <c r="N238" s="48">
        <f t="shared" si="43"/>
        <v>208.33</v>
      </c>
      <c r="O238" s="49">
        <f t="shared" ca="1" si="44"/>
        <v>165867900</v>
      </c>
      <c r="U238" s="89"/>
      <c r="V238" s="147"/>
      <c r="W238" s="48"/>
      <c r="X238" s="183"/>
      <c r="Y238" s="184"/>
      <c r="Z238" s="89"/>
      <c r="AA238" s="49"/>
      <c r="AB238" s="49"/>
      <c r="AC238" s="170"/>
      <c r="AD238" s="169"/>
    </row>
    <row r="239" spans="1:30" x14ac:dyDescent="0.25">
      <c r="A239">
        <v>224</v>
      </c>
      <c r="B239" s="89">
        <v>42172</v>
      </c>
      <c r="C239" s="48">
        <v>210.58999600000001</v>
      </c>
      <c r="D239" s="48">
        <v>211.320007</v>
      </c>
      <c r="E239" s="48">
        <v>209.36000100000001</v>
      </c>
      <c r="F239" s="48">
        <v>210.58999600000001</v>
      </c>
      <c r="G239" s="49">
        <v>126708600</v>
      </c>
      <c r="H239" s="48">
        <v>206.18978000000001</v>
      </c>
      <c r="I239" s="52">
        <f t="shared" si="38"/>
        <v>0.97910529425148951</v>
      </c>
      <c r="J239" s="52">
        <f t="shared" ca="1" si="39"/>
        <v>1</v>
      </c>
      <c r="K239" s="48">
        <f t="shared" si="40"/>
        <v>206.19</v>
      </c>
      <c r="L239" s="48">
        <f t="shared" si="41"/>
        <v>206.9</v>
      </c>
      <c r="M239" s="48">
        <f t="shared" si="42"/>
        <v>204.99</v>
      </c>
      <c r="N239" s="48">
        <f t="shared" si="43"/>
        <v>206.19</v>
      </c>
      <c r="O239" s="49">
        <f t="shared" ca="1" si="44"/>
        <v>126708600</v>
      </c>
      <c r="U239" s="89"/>
      <c r="V239" s="147"/>
      <c r="W239" s="48"/>
      <c r="X239" s="183"/>
      <c r="Y239" s="184"/>
      <c r="Z239" s="89"/>
      <c r="AA239" s="49"/>
      <c r="AB239" s="49"/>
      <c r="AC239" s="170"/>
      <c r="AD239" s="169"/>
    </row>
    <row r="240" spans="1:30" x14ac:dyDescent="0.25">
      <c r="A240">
        <v>225</v>
      </c>
      <c r="B240" s="89">
        <v>42171</v>
      </c>
      <c r="C240" s="48">
        <v>208.929993</v>
      </c>
      <c r="D240" s="48">
        <v>210.35000600000001</v>
      </c>
      <c r="E240" s="48">
        <v>208.720001</v>
      </c>
      <c r="F240" s="48">
        <v>210.25</v>
      </c>
      <c r="G240" s="49">
        <v>85308200</v>
      </c>
      <c r="H240" s="48">
        <v>205.856888</v>
      </c>
      <c r="I240" s="52">
        <f t="shared" si="38"/>
        <v>0.97910529369797861</v>
      </c>
      <c r="J240" s="52">
        <f t="shared" ca="1" si="39"/>
        <v>1</v>
      </c>
      <c r="K240" s="48">
        <f t="shared" si="40"/>
        <v>204.56</v>
      </c>
      <c r="L240" s="48">
        <f t="shared" si="41"/>
        <v>205.95</v>
      </c>
      <c r="M240" s="48">
        <f t="shared" si="42"/>
        <v>204.36</v>
      </c>
      <c r="N240" s="48">
        <f t="shared" si="43"/>
        <v>205.86</v>
      </c>
      <c r="O240" s="49">
        <f t="shared" ca="1" si="44"/>
        <v>85308200</v>
      </c>
      <c r="U240" s="89"/>
      <c r="V240" s="147"/>
      <c r="W240" s="48"/>
      <c r="X240" s="183"/>
      <c r="Y240" s="184"/>
      <c r="Z240" s="89"/>
      <c r="AA240" s="49"/>
      <c r="AB240" s="49"/>
      <c r="AC240" s="170"/>
      <c r="AD240" s="169"/>
    </row>
    <row r="241" spans="1:30" x14ac:dyDescent="0.25">
      <c r="A241">
        <v>226</v>
      </c>
      <c r="B241" s="89">
        <v>42170</v>
      </c>
      <c r="C241" s="48">
        <v>208.63999899999999</v>
      </c>
      <c r="D241" s="48">
        <v>209.449997</v>
      </c>
      <c r="E241" s="48">
        <v>207.78999300000001</v>
      </c>
      <c r="F241" s="48">
        <v>209.10000600000001</v>
      </c>
      <c r="G241" s="49">
        <v>124384200</v>
      </c>
      <c r="H241" s="48">
        <v>204.73092299999999</v>
      </c>
      <c r="I241" s="52">
        <f t="shared" si="38"/>
        <v>0.97910529471720809</v>
      </c>
      <c r="J241" s="52">
        <f t="shared" ca="1" si="39"/>
        <v>1</v>
      </c>
      <c r="K241" s="48">
        <f t="shared" si="40"/>
        <v>204.28</v>
      </c>
      <c r="L241" s="48">
        <f t="shared" si="41"/>
        <v>205.07</v>
      </c>
      <c r="M241" s="48">
        <f t="shared" si="42"/>
        <v>203.45</v>
      </c>
      <c r="N241" s="48">
        <f t="shared" si="43"/>
        <v>204.73</v>
      </c>
      <c r="O241" s="49">
        <f t="shared" ca="1" si="44"/>
        <v>124384200</v>
      </c>
      <c r="U241" s="89"/>
      <c r="V241" s="147"/>
      <c r="W241" s="48"/>
      <c r="X241" s="183"/>
      <c r="Y241" s="184"/>
      <c r="Z241" s="89"/>
      <c r="AA241" s="49"/>
      <c r="AB241" s="49"/>
      <c r="AC241" s="170"/>
      <c r="AD241" s="169"/>
    </row>
    <row r="242" spans="1:30" x14ac:dyDescent="0.25">
      <c r="A242">
        <v>227</v>
      </c>
      <c r="B242" s="89">
        <v>42167</v>
      </c>
      <c r="C242" s="48">
        <v>210.63999899999999</v>
      </c>
      <c r="D242" s="48">
        <v>211.479996</v>
      </c>
      <c r="E242" s="48">
        <v>209.679993</v>
      </c>
      <c r="F242" s="48">
        <v>210.009995</v>
      </c>
      <c r="G242" s="49">
        <v>135382400</v>
      </c>
      <c r="H242" s="48">
        <v>205.62189699999999</v>
      </c>
      <c r="I242" s="52">
        <f t="shared" si="38"/>
        <v>0.97910528972680555</v>
      </c>
      <c r="J242" s="52">
        <f t="shared" ca="1" si="39"/>
        <v>1</v>
      </c>
      <c r="K242" s="48">
        <f t="shared" si="40"/>
        <v>206.24</v>
      </c>
      <c r="L242" s="48">
        <f t="shared" si="41"/>
        <v>207.06</v>
      </c>
      <c r="M242" s="48">
        <f t="shared" si="42"/>
        <v>205.3</v>
      </c>
      <c r="N242" s="48">
        <f t="shared" si="43"/>
        <v>205.62</v>
      </c>
      <c r="O242" s="49">
        <f t="shared" ca="1" si="44"/>
        <v>135382400</v>
      </c>
      <c r="U242" s="89"/>
      <c r="V242" s="147"/>
      <c r="W242" s="48"/>
      <c r="X242" s="183"/>
      <c r="Y242" s="184"/>
      <c r="Z242" s="89"/>
      <c r="AA242" s="49"/>
      <c r="AB242" s="49"/>
      <c r="AC242" s="170"/>
      <c r="AD242" s="169"/>
    </row>
    <row r="243" spans="1:30" x14ac:dyDescent="0.25">
      <c r="A243">
        <v>228</v>
      </c>
      <c r="B243" s="89">
        <v>42166</v>
      </c>
      <c r="C243" s="48">
        <v>211.479996</v>
      </c>
      <c r="D243" s="48">
        <v>212.08999600000001</v>
      </c>
      <c r="E243" s="48">
        <v>211.199997</v>
      </c>
      <c r="F243" s="48">
        <v>211.63000500000001</v>
      </c>
      <c r="G243" s="49">
        <v>73876400</v>
      </c>
      <c r="H243" s="48">
        <v>207.20805799999999</v>
      </c>
      <c r="I243" s="52">
        <f t="shared" si="38"/>
        <v>0.97910529274901248</v>
      </c>
      <c r="J243" s="52">
        <f t="shared" ca="1" si="39"/>
        <v>1</v>
      </c>
      <c r="K243" s="48">
        <f t="shared" si="40"/>
        <v>207.06</v>
      </c>
      <c r="L243" s="48">
        <f t="shared" si="41"/>
        <v>207.66</v>
      </c>
      <c r="M243" s="48">
        <f t="shared" si="42"/>
        <v>206.79</v>
      </c>
      <c r="N243" s="48">
        <f t="shared" si="43"/>
        <v>207.21</v>
      </c>
      <c r="O243" s="49">
        <f t="shared" ca="1" si="44"/>
        <v>73876400</v>
      </c>
      <c r="U243" s="89"/>
      <c r="V243" s="147"/>
      <c r="W243" s="48"/>
      <c r="X243" s="183"/>
      <c r="Y243" s="184"/>
      <c r="Z243" s="89"/>
      <c r="AA243" s="49"/>
      <c r="AB243" s="49"/>
      <c r="AC243" s="170"/>
      <c r="AD243" s="169"/>
    </row>
    <row r="244" spans="1:30" x14ac:dyDescent="0.25">
      <c r="A244">
        <v>229</v>
      </c>
      <c r="B244" s="89">
        <v>42165</v>
      </c>
      <c r="C244" s="48">
        <v>209.36999499999999</v>
      </c>
      <c r="D244" s="48">
        <v>211.41000399999999</v>
      </c>
      <c r="E244" s="48">
        <v>209.300003</v>
      </c>
      <c r="F244" s="48">
        <v>210.96000699999999</v>
      </c>
      <c r="G244" s="49">
        <v>134551300</v>
      </c>
      <c r="H244" s="48">
        <v>206.55205900000001</v>
      </c>
      <c r="I244" s="52">
        <f t="shared" si="38"/>
        <v>0.97910529079571007</v>
      </c>
      <c r="J244" s="52">
        <f t="shared" ca="1" si="39"/>
        <v>1</v>
      </c>
      <c r="K244" s="48">
        <f t="shared" si="40"/>
        <v>205</v>
      </c>
      <c r="L244" s="48">
        <f t="shared" si="41"/>
        <v>206.99</v>
      </c>
      <c r="M244" s="48">
        <f t="shared" si="42"/>
        <v>204.93</v>
      </c>
      <c r="N244" s="48">
        <f t="shared" si="43"/>
        <v>206.55</v>
      </c>
      <c r="O244" s="49">
        <f t="shared" ca="1" si="44"/>
        <v>134551300</v>
      </c>
      <c r="U244" s="89"/>
      <c r="V244" s="147"/>
      <c r="W244" s="48"/>
      <c r="X244" s="183"/>
      <c r="Y244" s="184"/>
      <c r="Z244" s="89"/>
      <c r="AA244" s="49"/>
      <c r="AB244" s="49"/>
      <c r="AC244" s="170"/>
      <c r="AD244" s="169"/>
    </row>
    <row r="245" spans="1:30" x14ac:dyDescent="0.25">
      <c r="A245">
        <v>230</v>
      </c>
      <c r="B245" s="89">
        <v>42164</v>
      </c>
      <c r="C245" s="48">
        <v>208.449997</v>
      </c>
      <c r="D245" s="48">
        <v>209.10000600000001</v>
      </c>
      <c r="E245" s="48">
        <v>207.69000199999999</v>
      </c>
      <c r="F245" s="48">
        <v>208.449997</v>
      </c>
      <c r="G245" s="49">
        <v>105034700</v>
      </c>
      <c r="H245" s="48">
        <v>204.09449499999999</v>
      </c>
      <c r="I245" s="52">
        <f t="shared" si="38"/>
        <v>0.97910529113608002</v>
      </c>
      <c r="J245" s="52">
        <f t="shared" ca="1" si="39"/>
        <v>1</v>
      </c>
      <c r="K245" s="48">
        <f t="shared" si="40"/>
        <v>204.09</v>
      </c>
      <c r="L245" s="48">
        <f t="shared" si="41"/>
        <v>204.73</v>
      </c>
      <c r="M245" s="48">
        <f t="shared" si="42"/>
        <v>203.35</v>
      </c>
      <c r="N245" s="48">
        <f t="shared" si="43"/>
        <v>204.09</v>
      </c>
      <c r="O245" s="49">
        <f t="shared" ca="1" si="44"/>
        <v>105034700</v>
      </c>
      <c r="U245" s="89"/>
      <c r="V245" s="147"/>
      <c r="W245" s="48"/>
      <c r="X245" s="183"/>
      <c r="Y245" s="184"/>
      <c r="Z245" s="89"/>
      <c r="AA245" s="49"/>
      <c r="AB245" s="49"/>
      <c r="AC245" s="170"/>
      <c r="AD245" s="169"/>
    </row>
    <row r="246" spans="1:30" x14ac:dyDescent="0.25">
      <c r="A246">
        <v>231</v>
      </c>
      <c r="B246" s="89">
        <v>42163</v>
      </c>
      <c r="C246" s="48">
        <v>209.63999899999999</v>
      </c>
      <c r="D246" s="48">
        <v>209.820007</v>
      </c>
      <c r="E246" s="48">
        <v>208.38999899999999</v>
      </c>
      <c r="F246" s="48">
        <v>208.479996</v>
      </c>
      <c r="G246" s="49">
        <v>89063300</v>
      </c>
      <c r="H246" s="48">
        <v>204.12386699999999</v>
      </c>
      <c r="I246" s="52">
        <f t="shared" si="38"/>
        <v>0.97910529027446835</v>
      </c>
      <c r="J246" s="52">
        <f t="shared" ca="1" si="39"/>
        <v>1</v>
      </c>
      <c r="K246" s="48">
        <f t="shared" si="40"/>
        <v>205.26</v>
      </c>
      <c r="L246" s="48">
        <f t="shared" si="41"/>
        <v>205.44</v>
      </c>
      <c r="M246" s="48">
        <f t="shared" si="42"/>
        <v>204.04</v>
      </c>
      <c r="N246" s="48">
        <f t="shared" si="43"/>
        <v>204.12</v>
      </c>
      <c r="O246" s="49">
        <f t="shared" ca="1" si="44"/>
        <v>89063300</v>
      </c>
      <c r="U246" s="89"/>
      <c r="V246" s="147"/>
      <c r="W246" s="48"/>
      <c r="X246" s="183"/>
      <c r="Y246" s="184"/>
      <c r="Z246" s="89"/>
      <c r="AA246" s="49"/>
      <c r="AB246" s="49"/>
      <c r="AC246" s="170"/>
      <c r="AD246" s="169"/>
    </row>
    <row r="247" spans="1:30" x14ac:dyDescent="0.25">
      <c r="A247">
        <v>232</v>
      </c>
      <c r="B247" s="89">
        <v>42160</v>
      </c>
      <c r="C247" s="48">
        <v>209.949997</v>
      </c>
      <c r="D247" s="48">
        <v>210.58000200000001</v>
      </c>
      <c r="E247" s="48">
        <v>208.979996</v>
      </c>
      <c r="F247" s="48">
        <v>209.770004</v>
      </c>
      <c r="G247" s="49">
        <v>121704700</v>
      </c>
      <c r="H247" s="48">
        <v>205.386922</v>
      </c>
      <c r="I247" s="52">
        <f t="shared" si="38"/>
        <v>0.97910529667530544</v>
      </c>
      <c r="J247" s="52">
        <f t="shared" ca="1" si="39"/>
        <v>1</v>
      </c>
      <c r="K247" s="48">
        <f t="shared" si="40"/>
        <v>205.56</v>
      </c>
      <c r="L247" s="48">
        <f t="shared" si="41"/>
        <v>206.18</v>
      </c>
      <c r="M247" s="48">
        <f t="shared" si="42"/>
        <v>204.61</v>
      </c>
      <c r="N247" s="48">
        <f t="shared" si="43"/>
        <v>205.39</v>
      </c>
      <c r="O247" s="49">
        <f t="shared" ca="1" si="44"/>
        <v>121704700</v>
      </c>
      <c r="U247" s="89"/>
      <c r="V247" s="147"/>
      <c r="W247" s="48"/>
      <c r="X247" s="183"/>
      <c r="Y247" s="184"/>
      <c r="Z247" s="89"/>
      <c r="AA247" s="49"/>
      <c r="AB247" s="49"/>
      <c r="AC247" s="170"/>
      <c r="AD247" s="169"/>
    </row>
    <row r="248" spans="1:30" x14ac:dyDescent="0.25">
      <c r="A248">
        <v>233</v>
      </c>
      <c r="B248" s="89">
        <v>42159</v>
      </c>
      <c r="C248" s="48">
        <v>211.070007</v>
      </c>
      <c r="D248" s="48">
        <v>211.86000100000001</v>
      </c>
      <c r="E248" s="48">
        <v>209.75</v>
      </c>
      <c r="F248" s="48">
        <v>210.13000500000001</v>
      </c>
      <c r="G248" s="49">
        <v>151882800</v>
      </c>
      <c r="H248" s="48">
        <v>205.73939999999999</v>
      </c>
      <c r="I248" s="52">
        <f t="shared" si="38"/>
        <v>0.97910529245930389</v>
      </c>
      <c r="J248" s="52">
        <f t="shared" ca="1" si="39"/>
        <v>1</v>
      </c>
      <c r="K248" s="48">
        <f t="shared" si="40"/>
        <v>206.66</v>
      </c>
      <c r="L248" s="48">
        <f t="shared" si="41"/>
        <v>207.43</v>
      </c>
      <c r="M248" s="48">
        <f t="shared" si="42"/>
        <v>205.37</v>
      </c>
      <c r="N248" s="48">
        <f t="shared" si="43"/>
        <v>205.74</v>
      </c>
      <c r="O248" s="49">
        <f t="shared" ca="1" si="44"/>
        <v>151882800</v>
      </c>
      <c r="U248" s="89"/>
      <c r="V248" s="147"/>
      <c r="W248" s="48"/>
      <c r="X248" s="183"/>
      <c r="Y248" s="184"/>
      <c r="Z248" s="89"/>
      <c r="AA248" s="49"/>
      <c r="AB248" s="49"/>
      <c r="AC248" s="170"/>
      <c r="AD248" s="169"/>
    </row>
    <row r="249" spans="1:30" x14ac:dyDescent="0.25">
      <c r="A249">
        <v>234</v>
      </c>
      <c r="B249" s="89">
        <v>42158</v>
      </c>
      <c r="C249" s="48">
        <v>212</v>
      </c>
      <c r="D249" s="48">
        <v>212.66999799999999</v>
      </c>
      <c r="E249" s="48">
        <v>211.33000200000001</v>
      </c>
      <c r="F249" s="48">
        <v>211.91999799999999</v>
      </c>
      <c r="G249" s="49">
        <v>87820900</v>
      </c>
      <c r="H249" s="48">
        <v>207.49199200000001</v>
      </c>
      <c r="I249" s="52">
        <f t="shared" si="38"/>
        <v>0.97910529425354198</v>
      </c>
      <c r="J249" s="52">
        <f t="shared" ca="1" si="39"/>
        <v>1</v>
      </c>
      <c r="K249" s="48">
        <f t="shared" si="40"/>
        <v>207.57</v>
      </c>
      <c r="L249" s="48">
        <f t="shared" si="41"/>
        <v>208.23</v>
      </c>
      <c r="M249" s="48">
        <f t="shared" si="42"/>
        <v>206.91</v>
      </c>
      <c r="N249" s="48">
        <f t="shared" si="43"/>
        <v>207.49</v>
      </c>
      <c r="O249" s="49">
        <f t="shared" ca="1" si="44"/>
        <v>87820900</v>
      </c>
      <c r="U249" s="89"/>
      <c r="V249" s="147"/>
      <c r="W249" s="48"/>
      <c r="X249" s="183"/>
      <c r="Y249" s="184"/>
      <c r="Z249" s="89"/>
      <c r="AA249" s="49"/>
      <c r="AB249" s="49"/>
      <c r="AC249" s="170"/>
      <c r="AD249" s="169"/>
    </row>
    <row r="250" spans="1:30" x14ac:dyDescent="0.25">
      <c r="A250">
        <v>235</v>
      </c>
      <c r="B250" s="89">
        <v>42157</v>
      </c>
      <c r="C250" s="48">
        <v>211.020004</v>
      </c>
      <c r="D250" s="48">
        <v>212.19000199999999</v>
      </c>
      <c r="E250" s="48">
        <v>210.270004</v>
      </c>
      <c r="F250" s="48">
        <v>211.36000100000001</v>
      </c>
      <c r="G250" s="49">
        <v>91531000</v>
      </c>
      <c r="H250" s="48">
        <v>206.94369499999999</v>
      </c>
      <c r="I250" s="52">
        <f t="shared" si="38"/>
        <v>0.97910528965222698</v>
      </c>
      <c r="J250" s="52">
        <f t="shared" ca="1" si="39"/>
        <v>1</v>
      </c>
      <c r="K250" s="48">
        <f t="shared" si="40"/>
        <v>206.61</v>
      </c>
      <c r="L250" s="48">
        <f t="shared" si="41"/>
        <v>207.76</v>
      </c>
      <c r="M250" s="48">
        <f t="shared" si="42"/>
        <v>205.88</v>
      </c>
      <c r="N250" s="48">
        <f t="shared" si="43"/>
        <v>206.94</v>
      </c>
      <c r="O250" s="49">
        <f t="shared" ca="1" si="44"/>
        <v>91531000</v>
      </c>
      <c r="U250" s="89"/>
      <c r="V250" s="147"/>
      <c r="W250" s="48"/>
      <c r="X250" s="183"/>
      <c r="Y250" s="184"/>
      <c r="Z250" s="89"/>
      <c r="AA250" s="49"/>
      <c r="AB250" s="49"/>
      <c r="AC250" s="170"/>
      <c r="AD250" s="169"/>
    </row>
    <row r="251" spans="1:30" x14ac:dyDescent="0.25">
      <c r="A251">
        <v>236</v>
      </c>
      <c r="B251" s="89">
        <v>42156</v>
      </c>
      <c r="C251" s="48">
        <v>211.94000199999999</v>
      </c>
      <c r="D251" s="48">
        <v>212.33999600000001</v>
      </c>
      <c r="E251" s="48">
        <v>210.61999499999999</v>
      </c>
      <c r="F251" s="48">
        <v>211.570007</v>
      </c>
      <c r="G251" s="49">
        <v>93338800</v>
      </c>
      <c r="H251" s="48">
        <v>207.149314</v>
      </c>
      <c r="I251" s="52">
        <f t="shared" si="38"/>
        <v>0.97910529444752536</v>
      </c>
      <c r="J251" s="52">
        <f t="shared" ca="1" si="39"/>
        <v>1</v>
      </c>
      <c r="K251" s="48">
        <f t="shared" si="40"/>
        <v>207.51</v>
      </c>
      <c r="L251" s="48">
        <f t="shared" si="41"/>
        <v>207.9</v>
      </c>
      <c r="M251" s="48">
        <f t="shared" si="42"/>
        <v>206.22</v>
      </c>
      <c r="N251" s="48">
        <f t="shared" si="43"/>
        <v>207.15</v>
      </c>
      <c r="O251" s="49">
        <f t="shared" ca="1" si="44"/>
        <v>93338800</v>
      </c>
      <c r="U251" s="89"/>
      <c r="V251" s="147"/>
      <c r="W251" s="48"/>
      <c r="X251" s="183"/>
      <c r="Y251" s="184"/>
      <c r="Z251" s="89"/>
      <c r="AA251" s="49"/>
      <c r="AB251" s="49"/>
      <c r="AC251" s="170"/>
      <c r="AD251" s="169"/>
    </row>
    <row r="252" spans="1:30" x14ac:dyDescent="0.25">
      <c r="A252">
        <v>237</v>
      </c>
      <c r="B252" s="89">
        <v>42153</v>
      </c>
      <c r="C252" s="48">
        <v>212.38000500000001</v>
      </c>
      <c r="D252" s="48">
        <v>212.429993</v>
      </c>
      <c r="E252" s="48">
        <v>210.820007</v>
      </c>
      <c r="F252" s="48">
        <v>211.13999899999999</v>
      </c>
      <c r="G252" s="49">
        <v>124919600</v>
      </c>
      <c r="H252" s="48">
        <v>206.72829100000001</v>
      </c>
      <c r="I252" s="52">
        <f t="shared" si="38"/>
        <v>0.97910529496592458</v>
      </c>
      <c r="J252" s="52">
        <f t="shared" ca="1" si="39"/>
        <v>1</v>
      </c>
      <c r="K252" s="48">
        <f t="shared" si="40"/>
        <v>207.94</v>
      </c>
      <c r="L252" s="48">
        <f t="shared" si="41"/>
        <v>207.99</v>
      </c>
      <c r="M252" s="48">
        <f t="shared" si="42"/>
        <v>206.41</v>
      </c>
      <c r="N252" s="48">
        <f t="shared" si="43"/>
        <v>206.73</v>
      </c>
      <c r="O252" s="49">
        <f t="shared" ca="1" si="44"/>
        <v>124919600</v>
      </c>
      <c r="U252" s="89"/>
      <c r="V252" s="147"/>
      <c r="W252" s="48"/>
      <c r="X252" s="183"/>
      <c r="Y252" s="184"/>
      <c r="Z252" s="89"/>
      <c r="AA252" s="49"/>
      <c r="AB252" s="49"/>
      <c r="AC252" s="170"/>
      <c r="AD252" s="169"/>
    </row>
    <row r="253" spans="1:30" x14ac:dyDescent="0.25">
      <c r="A253">
        <v>238</v>
      </c>
      <c r="B253" s="89">
        <v>42152</v>
      </c>
      <c r="C253" s="48">
        <v>212.33000200000001</v>
      </c>
      <c r="D253" s="48">
        <v>212.58999600000001</v>
      </c>
      <c r="E253" s="48">
        <v>211.63000500000001</v>
      </c>
      <c r="F253" s="48">
        <v>212.46000699999999</v>
      </c>
      <c r="G253" s="49">
        <v>74974600</v>
      </c>
      <c r="H253" s="48">
        <v>208.02071699999999</v>
      </c>
      <c r="I253" s="52">
        <f t="shared" si="38"/>
        <v>0.97910529109603206</v>
      </c>
      <c r="J253" s="52">
        <f t="shared" ca="1" si="39"/>
        <v>1</v>
      </c>
      <c r="K253" s="48">
        <f t="shared" si="40"/>
        <v>207.89</v>
      </c>
      <c r="L253" s="48">
        <f t="shared" si="41"/>
        <v>208.15</v>
      </c>
      <c r="M253" s="48">
        <f t="shared" si="42"/>
        <v>207.21</v>
      </c>
      <c r="N253" s="48">
        <f t="shared" si="43"/>
        <v>208.02</v>
      </c>
      <c r="O253" s="49">
        <f t="shared" ca="1" si="44"/>
        <v>74974600</v>
      </c>
      <c r="U253" s="89"/>
      <c r="V253" s="147"/>
      <c r="W253" s="48"/>
      <c r="X253" s="183"/>
      <c r="Y253" s="184"/>
      <c r="Z253" s="89"/>
      <c r="AA253" s="49"/>
      <c r="AB253" s="49"/>
      <c r="AC253" s="170"/>
      <c r="AD253" s="169"/>
    </row>
    <row r="254" spans="1:30" x14ac:dyDescent="0.25">
      <c r="A254">
        <v>239</v>
      </c>
      <c r="B254" s="89">
        <v>42151</v>
      </c>
      <c r="C254" s="48">
        <v>211.25</v>
      </c>
      <c r="D254" s="48">
        <v>212.979996</v>
      </c>
      <c r="E254" s="48">
        <v>210.759995</v>
      </c>
      <c r="F254" s="48">
        <v>212.699997</v>
      </c>
      <c r="G254" s="49">
        <v>93214000</v>
      </c>
      <c r="H254" s="48">
        <v>208.25569300000001</v>
      </c>
      <c r="I254" s="52">
        <f t="shared" si="38"/>
        <v>0.97910529354638409</v>
      </c>
      <c r="J254" s="52">
        <f t="shared" ca="1" si="39"/>
        <v>1</v>
      </c>
      <c r="K254" s="48">
        <f t="shared" si="40"/>
        <v>206.84</v>
      </c>
      <c r="L254" s="48">
        <f t="shared" si="41"/>
        <v>208.53</v>
      </c>
      <c r="M254" s="48">
        <f t="shared" si="42"/>
        <v>206.36</v>
      </c>
      <c r="N254" s="48">
        <f t="shared" si="43"/>
        <v>208.26</v>
      </c>
      <c r="O254" s="49">
        <f t="shared" ca="1" si="44"/>
        <v>93214000</v>
      </c>
      <c r="U254" s="89"/>
      <c r="V254" s="147"/>
      <c r="W254" s="48"/>
      <c r="X254" s="183"/>
      <c r="Y254" s="184"/>
      <c r="Z254" s="89"/>
      <c r="AA254" s="49"/>
      <c r="AB254" s="49"/>
      <c r="AC254" s="170"/>
      <c r="AD254" s="169"/>
    </row>
    <row r="255" spans="1:30" x14ac:dyDescent="0.25">
      <c r="A255">
        <v>240</v>
      </c>
      <c r="B255" s="89">
        <v>42150</v>
      </c>
      <c r="C255" s="48">
        <v>212.39999399999999</v>
      </c>
      <c r="D255" s="48">
        <v>212.91000399999999</v>
      </c>
      <c r="E255" s="48">
        <v>210.199997</v>
      </c>
      <c r="F255" s="48">
        <v>210.699997</v>
      </c>
      <c r="G255" s="49">
        <v>124308600</v>
      </c>
      <c r="H255" s="48">
        <v>206.297482</v>
      </c>
      <c r="I255" s="52">
        <f t="shared" si="38"/>
        <v>0.97910529158669146</v>
      </c>
      <c r="J255" s="52">
        <f t="shared" ca="1" si="39"/>
        <v>1</v>
      </c>
      <c r="K255" s="48">
        <f t="shared" si="40"/>
        <v>207.96</v>
      </c>
      <c r="L255" s="48">
        <f t="shared" si="41"/>
        <v>208.46</v>
      </c>
      <c r="M255" s="48">
        <f t="shared" si="42"/>
        <v>205.81</v>
      </c>
      <c r="N255" s="48">
        <f t="shared" si="43"/>
        <v>206.3</v>
      </c>
      <c r="O255" s="49">
        <f t="shared" ca="1" si="44"/>
        <v>124308600</v>
      </c>
      <c r="U255" s="89"/>
      <c r="V255" s="147"/>
      <c r="W255" s="48"/>
      <c r="X255" s="183"/>
      <c r="Y255" s="184"/>
      <c r="Z255" s="89"/>
      <c r="AA255" s="49"/>
      <c r="AB255" s="49"/>
      <c r="AC255" s="170"/>
      <c r="AD255" s="169"/>
    </row>
    <row r="256" spans="1:30" x14ac:dyDescent="0.25">
      <c r="A256">
        <v>241</v>
      </c>
      <c r="B256" s="89">
        <v>42146</v>
      </c>
      <c r="C256" s="48">
        <v>213.03999300000001</v>
      </c>
      <c r="D256" s="48">
        <v>213.53999300000001</v>
      </c>
      <c r="E256" s="48">
        <v>212.91000399999999</v>
      </c>
      <c r="F256" s="48">
        <v>212.990005</v>
      </c>
      <c r="G256" s="49">
        <v>57433500</v>
      </c>
      <c r="H256" s="48">
        <v>208.53964199999999</v>
      </c>
      <c r="I256" s="52">
        <f t="shared" si="38"/>
        <v>0.97910529651379641</v>
      </c>
      <c r="J256" s="52">
        <f t="shared" ca="1" si="39"/>
        <v>1</v>
      </c>
      <c r="K256" s="48">
        <f t="shared" si="40"/>
        <v>208.59</v>
      </c>
      <c r="L256" s="48">
        <f t="shared" si="41"/>
        <v>209.08</v>
      </c>
      <c r="M256" s="48">
        <f t="shared" si="42"/>
        <v>208.46</v>
      </c>
      <c r="N256" s="48">
        <f t="shared" si="43"/>
        <v>208.54</v>
      </c>
      <c r="O256" s="49">
        <f t="shared" ca="1" si="44"/>
        <v>57433500</v>
      </c>
      <c r="U256" s="89"/>
      <c r="V256" s="147"/>
      <c r="W256" s="48"/>
      <c r="X256" s="183"/>
      <c r="Y256" s="184"/>
      <c r="Z256" s="89"/>
      <c r="AA256" s="49"/>
      <c r="AB256" s="49"/>
      <c r="AC256" s="170"/>
      <c r="AD256" s="169"/>
    </row>
    <row r="257" spans="1:30" x14ac:dyDescent="0.25">
      <c r="A257">
        <v>242</v>
      </c>
      <c r="B257" s="89">
        <v>42145</v>
      </c>
      <c r="C257" s="48">
        <v>212.71000699999999</v>
      </c>
      <c r="D257" s="48">
        <v>213.75</v>
      </c>
      <c r="E257" s="48">
        <v>212.509995</v>
      </c>
      <c r="F257" s="48">
        <v>213.5</v>
      </c>
      <c r="G257" s="49">
        <v>64764600</v>
      </c>
      <c r="H257" s="48">
        <v>209.03898000000001</v>
      </c>
      <c r="I257" s="52">
        <f t="shared" si="38"/>
        <v>0.97910529274004687</v>
      </c>
      <c r="J257" s="52">
        <f t="shared" ca="1" si="39"/>
        <v>1</v>
      </c>
      <c r="K257" s="48">
        <f t="shared" si="40"/>
        <v>208.27</v>
      </c>
      <c r="L257" s="48">
        <f t="shared" si="41"/>
        <v>209.28</v>
      </c>
      <c r="M257" s="48">
        <f t="shared" si="42"/>
        <v>208.07</v>
      </c>
      <c r="N257" s="48">
        <f t="shared" si="43"/>
        <v>209.04</v>
      </c>
      <c r="O257" s="49">
        <f t="shared" ca="1" si="44"/>
        <v>64764600</v>
      </c>
      <c r="U257" s="89"/>
      <c r="V257" s="147"/>
      <c r="W257" s="48"/>
      <c r="X257" s="183"/>
      <c r="Y257" s="184"/>
      <c r="Z257" s="89"/>
      <c r="AA257" s="49"/>
      <c r="AB257" s="49"/>
      <c r="AC257" s="170"/>
      <c r="AD257" s="169"/>
    </row>
    <row r="258" spans="1:30" x14ac:dyDescent="0.25">
      <c r="A258">
        <v>243</v>
      </c>
      <c r="B258" s="89">
        <v>42144</v>
      </c>
      <c r="C258" s="48">
        <v>213.14999399999999</v>
      </c>
      <c r="D258" s="48">
        <v>213.779999</v>
      </c>
      <c r="E258" s="48">
        <v>212.5</v>
      </c>
      <c r="F258" s="48">
        <v>212.88000500000001</v>
      </c>
      <c r="G258" s="49">
        <v>76857500</v>
      </c>
      <c r="H258" s="48">
        <v>208.43194</v>
      </c>
      <c r="I258" s="52">
        <f t="shared" si="38"/>
        <v>0.97910529455314499</v>
      </c>
      <c r="J258" s="52">
        <f t="shared" ca="1" si="39"/>
        <v>1</v>
      </c>
      <c r="K258" s="48">
        <f t="shared" si="40"/>
        <v>208.7</v>
      </c>
      <c r="L258" s="48">
        <f t="shared" si="41"/>
        <v>209.31</v>
      </c>
      <c r="M258" s="48">
        <f t="shared" si="42"/>
        <v>208.06</v>
      </c>
      <c r="N258" s="48">
        <f t="shared" si="43"/>
        <v>208.43</v>
      </c>
      <c r="O258" s="49">
        <f t="shared" ca="1" si="44"/>
        <v>76857500</v>
      </c>
      <c r="U258" s="89"/>
      <c r="V258" s="147"/>
      <c r="W258" s="48"/>
      <c r="X258" s="183"/>
      <c r="Y258" s="184"/>
      <c r="Z258" s="89"/>
      <c r="AA258" s="49"/>
      <c r="AB258" s="49"/>
      <c r="AC258" s="170"/>
      <c r="AD258" s="169"/>
    </row>
    <row r="259" spans="1:30" x14ac:dyDescent="0.25">
      <c r="A259">
        <v>244</v>
      </c>
      <c r="B259" s="89">
        <v>42143</v>
      </c>
      <c r="C259" s="48">
        <v>213.240005</v>
      </c>
      <c r="D259" s="48">
        <v>213.570007</v>
      </c>
      <c r="E259" s="48">
        <v>212.69000199999999</v>
      </c>
      <c r="F259" s="48">
        <v>213.029999</v>
      </c>
      <c r="G259" s="49">
        <v>72114600</v>
      </c>
      <c r="H259" s="48">
        <v>208.5788</v>
      </c>
      <c r="I259" s="52">
        <f t="shared" si="38"/>
        <v>0.9791052949307858</v>
      </c>
      <c r="J259" s="52">
        <f t="shared" ca="1" si="39"/>
        <v>1</v>
      </c>
      <c r="K259" s="48">
        <f t="shared" si="40"/>
        <v>208.78</v>
      </c>
      <c r="L259" s="48">
        <f t="shared" si="41"/>
        <v>209.11</v>
      </c>
      <c r="M259" s="48">
        <f t="shared" si="42"/>
        <v>208.25</v>
      </c>
      <c r="N259" s="48">
        <f t="shared" si="43"/>
        <v>208.58</v>
      </c>
      <c r="O259" s="49">
        <f t="shared" ca="1" si="44"/>
        <v>72114600</v>
      </c>
      <c r="U259" s="89"/>
      <c r="V259" s="147"/>
      <c r="W259" s="48"/>
      <c r="X259" s="183"/>
      <c r="Y259" s="184"/>
      <c r="Z259" s="89"/>
      <c r="AA259" s="49"/>
      <c r="AB259" s="49"/>
      <c r="AC259" s="170"/>
      <c r="AD259" s="169"/>
    </row>
    <row r="260" spans="1:30" x14ac:dyDescent="0.25">
      <c r="A260">
        <v>245</v>
      </c>
      <c r="B260" s="89">
        <v>42142</v>
      </c>
      <c r="C260" s="48">
        <v>212.240005</v>
      </c>
      <c r="D260" s="48">
        <v>213.39999399999999</v>
      </c>
      <c r="E260" s="48">
        <v>212.16000399999999</v>
      </c>
      <c r="F260" s="48">
        <v>213.10000600000001</v>
      </c>
      <c r="G260" s="49">
        <v>74549700</v>
      </c>
      <c r="H260" s="48">
        <v>208.647344</v>
      </c>
      <c r="I260" s="52">
        <f t="shared" si="38"/>
        <v>0.97910529387784251</v>
      </c>
      <c r="J260" s="52">
        <f t="shared" ca="1" si="39"/>
        <v>1</v>
      </c>
      <c r="K260" s="48">
        <f t="shared" si="40"/>
        <v>207.81</v>
      </c>
      <c r="L260" s="48">
        <f t="shared" si="41"/>
        <v>208.94</v>
      </c>
      <c r="M260" s="48">
        <f t="shared" si="42"/>
        <v>207.73</v>
      </c>
      <c r="N260" s="48">
        <f t="shared" si="43"/>
        <v>208.65</v>
      </c>
      <c r="O260" s="49">
        <f t="shared" ca="1" si="44"/>
        <v>74549700</v>
      </c>
      <c r="U260" s="89"/>
      <c r="V260" s="147"/>
      <c r="W260" s="48"/>
      <c r="X260" s="183"/>
      <c r="Y260" s="184"/>
      <c r="Z260" s="89"/>
      <c r="AA260" s="49"/>
      <c r="AB260" s="49"/>
      <c r="AC260" s="170"/>
      <c r="AD260" s="169"/>
    </row>
    <row r="261" spans="1:30" x14ac:dyDescent="0.25">
      <c r="A261">
        <v>246</v>
      </c>
      <c r="B261" s="89">
        <v>42139</v>
      </c>
      <c r="C261" s="48">
        <v>212.44000199999999</v>
      </c>
      <c r="D261" s="48">
        <v>212.61000100000001</v>
      </c>
      <c r="E261" s="48">
        <v>211.86000100000001</v>
      </c>
      <c r="F261" s="48">
        <v>212.44000199999999</v>
      </c>
      <c r="G261" s="49">
        <v>76510100</v>
      </c>
      <c r="H261" s="48">
        <v>208.00113099999999</v>
      </c>
      <c r="I261" s="52">
        <f t="shared" si="38"/>
        <v>0.97910529580959049</v>
      </c>
      <c r="J261" s="52">
        <f t="shared" ca="1" si="39"/>
        <v>1</v>
      </c>
      <c r="K261" s="48">
        <f t="shared" si="40"/>
        <v>208</v>
      </c>
      <c r="L261" s="48">
        <f t="shared" si="41"/>
        <v>208.17</v>
      </c>
      <c r="M261" s="48">
        <f t="shared" si="42"/>
        <v>207.43</v>
      </c>
      <c r="N261" s="48">
        <f t="shared" si="43"/>
        <v>208</v>
      </c>
      <c r="O261" s="49">
        <f t="shared" ca="1" si="44"/>
        <v>76510100</v>
      </c>
      <c r="U261" s="89"/>
      <c r="V261" s="147"/>
      <c r="W261" s="48"/>
      <c r="X261" s="183"/>
      <c r="Y261" s="184"/>
      <c r="Z261" s="89"/>
      <c r="AA261" s="49"/>
      <c r="AB261" s="49"/>
      <c r="AC261" s="170"/>
      <c r="AD261" s="169"/>
    </row>
    <row r="262" spans="1:30" x14ac:dyDescent="0.25">
      <c r="A262">
        <v>247</v>
      </c>
      <c r="B262" s="89">
        <v>42138</v>
      </c>
      <c r="C262" s="48">
        <v>211.240005</v>
      </c>
      <c r="D262" s="48">
        <v>212.320007</v>
      </c>
      <c r="E262" s="48">
        <v>210.91000399999999</v>
      </c>
      <c r="F262" s="48">
        <v>212.21000699999999</v>
      </c>
      <c r="G262" s="49">
        <v>95934000</v>
      </c>
      <c r="H262" s="48">
        <v>207.77594099999999</v>
      </c>
      <c r="I262" s="52">
        <f t="shared" si="38"/>
        <v>0.97910529261704415</v>
      </c>
      <c r="J262" s="52">
        <f t="shared" ca="1" si="39"/>
        <v>1</v>
      </c>
      <c r="K262" s="48">
        <f t="shared" si="40"/>
        <v>206.83</v>
      </c>
      <c r="L262" s="48">
        <f t="shared" si="41"/>
        <v>207.88</v>
      </c>
      <c r="M262" s="48">
        <f t="shared" si="42"/>
        <v>206.5</v>
      </c>
      <c r="N262" s="48">
        <f t="shared" si="43"/>
        <v>207.78</v>
      </c>
      <c r="O262" s="49">
        <f t="shared" ca="1" si="44"/>
        <v>95934000</v>
      </c>
      <c r="U262" s="89"/>
      <c r="V262" s="147"/>
      <c r="W262" s="48"/>
      <c r="X262" s="183"/>
      <c r="Y262" s="184"/>
      <c r="Z262" s="89"/>
      <c r="AA262" s="49"/>
      <c r="AB262" s="49"/>
      <c r="AC262" s="170"/>
      <c r="AD262" s="169"/>
    </row>
    <row r="263" spans="1:30" x14ac:dyDescent="0.25">
      <c r="A263">
        <v>248</v>
      </c>
      <c r="B263" s="89">
        <v>42137</v>
      </c>
      <c r="C263" s="48">
        <v>210.470001</v>
      </c>
      <c r="D263" s="48">
        <v>211.220001</v>
      </c>
      <c r="E263" s="48">
        <v>209.740005</v>
      </c>
      <c r="F263" s="48">
        <v>210.020004</v>
      </c>
      <c r="G263" s="49">
        <v>94667900</v>
      </c>
      <c r="H263" s="48">
        <v>205.631698</v>
      </c>
      <c r="I263" s="52">
        <f t="shared" si="38"/>
        <v>0.97910529513179134</v>
      </c>
      <c r="J263" s="52">
        <f t="shared" ca="1" si="39"/>
        <v>1</v>
      </c>
      <c r="K263" s="48">
        <f t="shared" si="40"/>
        <v>206.07</v>
      </c>
      <c r="L263" s="48">
        <f t="shared" si="41"/>
        <v>206.81</v>
      </c>
      <c r="M263" s="48">
        <f t="shared" si="42"/>
        <v>205.36</v>
      </c>
      <c r="N263" s="48">
        <f t="shared" si="43"/>
        <v>205.63</v>
      </c>
      <c r="O263" s="49">
        <f t="shared" ca="1" si="44"/>
        <v>94667900</v>
      </c>
      <c r="U263" s="89"/>
      <c r="V263" s="147"/>
      <c r="W263" s="48"/>
      <c r="X263" s="183"/>
      <c r="Y263" s="184"/>
      <c r="Z263" s="89"/>
      <c r="AA263" s="49"/>
      <c r="AB263" s="49"/>
      <c r="AC263" s="170"/>
      <c r="AD263" s="169"/>
    </row>
    <row r="264" spans="1:30" x14ac:dyDescent="0.25">
      <c r="A264">
        <v>249</v>
      </c>
      <c r="B264" s="89">
        <v>42136</v>
      </c>
      <c r="C264" s="48">
        <v>209.61000100000001</v>
      </c>
      <c r="D264" s="48">
        <v>210.63000500000001</v>
      </c>
      <c r="E264" s="48">
        <v>208.61999499999999</v>
      </c>
      <c r="F264" s="48">
        <v>209.979996</v>
      </c>
      <c r="G264" s="49">
        <v>119727600</v>
      </c>
      <c r="H264" s="48">
        <v>205.59252499999999</v>
      </c>
      <c r="I264" s="52">
        <f t="shared" si="38"/>
        <v>0.97910529058206097</v>
      </c>
      <c r="J264" s="52">
        <f t="shared" ca="1" si="39"/>
        <v>1</v>
      </c>
      <c r="K264" s="48">
        <f t="shared" si="40"/>
        <v>205.23</v>
      </c>
      <c r="L264" s="48">
        <f t="shared" si="41"/>
        <v>206.23</v>
      </c>
      <c r="M264" s="48">
        <f t="shared" si="42"/>
        <v>204.26</v>
      </c>
      <c r="N264" s="48">
        <f t="shared" si="43"/>
        <v>205.59</v>
      </c>
      <c r="O264" s="49">
        <f t="shared" ca="1" si="44"/>
        <v>119727600</v>
      </c>
    </row>
    <row r="265" spans="1:30" x14ac:dyDescent="0.25">
      <c r="A265">
        <v>250</v>
      </c>
      <c r="B265" s="89">
        <v>42135</v>
      </c>
      <c r="C265" s="48">
        <v>211.570007</v>
      </c>
      <c r="D265" s="48">
        <v>211.88999899999999</v>
      </c>
      <c r="E265" s="48">
        <v>210.520004</v>
      </c>
      <c r="F265" s="48">
        <v>210.61000100000001</v>
      </c>
      <c r="G265" s="49">
        <v>75708100</v>
      </c>
      <c r="H265" s="48">
        <v>206.20936699999999</v>
      </c>
      <c r="I265" s="52">
        <f t="shared" si="38"/>
        <v>0.97910529424478743</v>
      </c>
      <c r="J265" s="52">
        <f t="shared" ca="1" si="39"/>
        <v>1</v>
      </c>
      <c r="K265" s="48">
        <f t="shared" si="40"/>
        <v>207.15</v>
      </c>
      <c r="L265" s="48">
        <f t="shared" si="41"/>
        <v>207.46</v>
      </c>
      <c r="M265" s="48">
        <f t="shared" si="42"/>
        <v>206.12</v>
      </c>
      <c r="N265" s="48">
        <f t="shared" si="43"/>
        <v>206.21</v>
      </c>
      <c r="O265" s="49">
        <f t="shared" ca="1" si="44"/>
        <v>75708100</v>
      </c>
    </row>
    <row r="266" spans="1:30" x14ac:dyDescent="0.25">
      <c r="A266">
        <v>251</v>
      </c>
      <c r="B266" s="89">
        <v>42132</v>
      </c>
      <c r="C266" s="48">
        <v>210.88000500000001</v>
      </c>
      <c r="D266" s="48">
        <v>211.86000100000001</v>
      </c>
      <c r="E266" s="48">
        <v>210.779999</v>
      </c>
      <c r="F266" s="48">
        <v>211.61999499999999</v>
      </c>
      <c r="G266" s="49">
        <v>155877300</v>
      </c>
      <c r="H266" s="48">
        <v>207.19825700000001</v>
      </c>
      <c r="I266" s="52">
        <f t="shared" si="38"/>
        <v>0.97910529201174978</v>
      </c>
      <c r="J266" s="52">
        <f t="shared" ca="1" si="39"/>
        <v>1</v>
      </c>
      <c r="K266" s="48">
        <f t="shared" si="40"/>
        <v>206.47</v>
      </c>
      <c r="L266" s="48">
        <f t="shared" si="41"/>
        <v>207.43</v>
      </c>
      <c r="M266" s="48">
        <f t="shared" si="42"/>
        <v>206.38</v>
      </c>
      <c r="N266" s="48">
        <f t="shared" si="43"/>
        <v>207.2</v>
      </c>
      <c r="O266" s="49">
        <f t="shared" ca="1" si="44"/>
        <v>155877300</v>
      </c>
    </row>
    <row r="267" spans="1:30" x14ac:dyDescent="0.25">
      <c r="A267">
        <v>252</v>
      </c>
      <c r="B267" s="89">
        <v>42131</v>
      </c>
      <c r="C267" s="48">
        <v>207.91999799999999</v>
      </c>
      <c r="D267" s="48">
        <v>209.38000500000001</v>
      </c>
      <c r="E267" s="48">
        <v>207.520004</v>
      </c>
      <c r="F267" s="48">
        <v>208.86999499999999</v>
      </c>
      <c r="G267" s="49">
        <v>88244900</v>
      </c>
      <c r="H267" s="48">
        <v>204.505718</v>
      </c>
      <c r="I267" s="52">
        <f t="shared" si="38"/>
        <v>0.97910529465948426</v>
      </c>
      <c r="J267" s="52">
        <f t="shared" ca="1" si="39"/>
        <v>1</v>
      </c>
      <c r="K267" s="48">
        <f t="shared" si="40"/>
        <v>203.58</v>
      </c>
      <c r="L267" s="48">
        <f t="shared" si="41"/>
        <v>205.01</v>
      </c>
      <c r="M267" s="48">
        <f t="shared" si="42"/>
        <v>203.18</v>
      </c>
      <c r="N267" s="48">
        <f t="shared" si="43"/>
        <v>204.51</v>
      </c>
      <c r="O267" s="49">
        <f t="shared" ca="1" si="44"/>
        <v>88244900</v>
      </c>
    </row>
    <row r="268" spans="1:30" x14ac:dyDescent="0.25">
      <c r="A268">
        <v>253</v>
      </c>
      <c r="B268" s="89">
        <v>42130</v>
      </c>
      <c r="C268" s="48">
        <v>209.55999800000001</v>
      </c>
      <c r="D268" s="48">
        <v>209.929993</v>
      </c>
      <c r="E268" s="48">
        <v>206.759995</v>
      </c>
      <c r="F268" s="48">
        <v>208.03999300000001</v>
      </c>
      <c r="G268" s="49">
        <v>135060200</v>
      </c>
      <c r="H268" s="48">
        <v>203.69305900000001</v>
      </c>
      <c r="I268" s="52">
        <f t="shared" si="38"/>
        <v>0.97910529635520605</v>
      </c>
      <c r="J268" s="52">
        <f t="shared" ca="1" si="39"/>
        <v>1</v>
      </c>
      <c r="K268" s="48">
        <f t="shared" si="40"/>
        <v>205.18</v>
      </c>
      <c r="L268" s="48">
        <f t="shared" si="41"/>
        <v>205.54</v>
      </c>
      <c r="M268" s="48">
        <f t="shared" si="42"/>
        <v>202.44</v>
      </c>
      <c r="N268" s="48">
        <f t="shared" si="43"/>
        <v>203.69</v>
      </c>
      <c r="O268" s="49">
        <f t="shared" ca="1" si="44"/>
        <v>135060200</v>
      </c>
    </row>
    <row r="269" spans="1:30" x14ac:dyDescent="0.25">
      <c r="A269">
        <v>254</v>
      </c>
      <c r="B269" s="89">
        <v>42129</v>
      </c>
      <c r="C269" s="48">
        <v>211.029999</v>
      </c>
      <c r="D269" s="48">
        <v>211.46000699999999</v>
      </c>
      <c r="E269" s="48">
        <v>208.729996</v>
      </c>
      <c r="F269" s="48">
        <v>208.89999399999999</v>
      </c>
      <c r="G269" s="49">
        <v>113326200</v>
      </c>
      <c r="H269" s="48">
        <v>204.53509</v>
      </c>
      <c r="I269" s="52">
        <f t="shared" si="38"/>
        <v>0.97910529379909894</v>
      </c>
      <c r="J269" s="52">
        <f t="shared" ca="1" si="39"/>
        <v>1</v>
      </c>
      <c r="K269" s="48">
        <f t="shared" si="40"/>
        <v>206.62</v>
      </c>
      <c r="L269" s="48">
        <f t="shared" si="41"/>
        <v>207.04</v>
      </c>
      <c r="M269" s="48">
        <f t="shared" si="42"/>
        <v>204.37</v>
      </c>
      <c r="N269" s="48">
        <f t="shared" si="43"/>
        <v>204.54</v>
      </c>
      <c r="O269" s="49">
        <f t="shared" ca="1" si="44"/>
        <v>113326200</v>
      </c>
    </row>
    <row r="270" spans="1:30" x14ac:dyDescent="0.25">
      <c r="A270">
        <v>255</v>
      </c>
      <c r="B270" s="89">
        <v>42128</v>
      </c>
      <c r="C270" s="48">
        <v>211.229996</v>
      </c>
      <c r="D270" s="48">
        <v>212.020004</v>
      </c>
      <c r="E270" s="48">
        <v>211.10000600000001</v>
      </c>
      <c r="F270" s="48">
        <v>211.320007</v>
      </c>
      <c r="G270" s="49">
        <v>70927200</v>
      </c>
      <c r="H270" s="48">
        <v>206.904538</v>
      </c>
      <c r="I270" s="52">
        <f t="shared" si="38"/>
        <v>0.97910529597890839</v>
      </c>
      <c r="J270" s="52">
        <f t="shared" ca="1" si="39"/>
        <v>1</v>
      </c>
      <c r="K270" s="48">
        <f t="shared" si="40"/>
        <v>206.82</v>
      </c>
      <c r="L270" s="48">
        <f t="shared" si="41"/>
        <v>207.59</v>
      </c>
      <c r="M270" s="48">
        <f t="shared" si="42"/>
        <v>206.69</v>
      </c>
      <c r="N270" s="48">
        <f t="shared" si="43"/>
        <v>206.9</v>
      </c>
      <c r="O270" s="49">
        <f t="shared" ca="1" si="44"/>
        <v>70927200</v>
      </c>
    </row>
    <row r="271" spans="1:30" x14ac:dyDescent="0.25">
      <c r="A271">
        <v>256</v>
      </c>
      <c r="B271" s="89">
        <v>42125</v>
      </c>
      <c r="C271" s="48">
        <v>209.39999399999999</v>
      </c>
      <c r="D271" s="48">
        <v>210.770004</v>
      </c>
      <c r="E271" s="48">
        <v>209.279999</v>
      </c>
      <c r="F271" s="48">
        <v>210.720001</v>
      </c>
      <c r="G271" s="49">
        <v>103399700</v>
      </c>
      <c r="H271" s="48">
        <v>206.317069</v>
      </c>
      <c r="I271" s="52">
        <f t="shared" si="38"/>
        <v>0.97910529622672127</v>
      </c>
      <c r="J271" s="52">
        <f t="shared" ca="1" si="39"/>
        <v>1</v>
      </c>
      <c r="K271" s="48">
        <f t="shared" si="40"/>
        <v>205.02</v>
      </c>
      <c r="L271" s="48">
        <f t="shared" si="41"/>
        <v>206.37</v>
      </c>
      <c r="M271" s="48">
        <f t="shared" si="42"/>
        <v>204.91</v>
      </c>
      <c r="N271" s="48">
        <f t="shared" si="43"/>
        <v>206.32</v>
      </c>
      <c r="O271" s="49">
        <f t="shared" ca="1" si="44"/>
        <v>103399700</v>
      </c>
    </row>
    <row r="272" spans="1:30" x14ac:dyDescent="0.25">
      <c r="A272">
        <v>257</v>
      </c>
      <c r="B272" s="89">
        <v>42124</v>
      </c>
      <c r="C272" s="48">
        <v>209.88000500000001</v>
      </c>
      <c r="D272" s="48">
        <v>210.35000600000001</v>
      </c>
      <c r="E272" s="48">
        <v>207.61999499999999</v>
      </c>
      <c r="F272" s="48">
        <v>208.46000699999999</v>
      </c>
      <c r="G272" s="49">
        <v>161304900</v>
      </c>
      <c r="H272" s="48">
        <v>204.10429600000001</v>
      </c>
      <c r="I272" s="52">
        <f t="shared" si="38"/>
        <v>0.97910529188459638</v>
      </c>
      <c r="J272" s="52">
        <f t="shared" ca="1" si="39"/>
        <v>1</v>
      </c>
      <c r="K272" s="48">
        <f t="shared" si="40"/>
        <v>205.49</v>
      </c>
      <c r="L272" s="48">
        <f t="shared" si="41"/>
        <v>205.95</v>
      </c>
      <c r="M272" s="48">
        <f t="shared" si="42"/>
        <v>203.28</v>
      </c>
      <c r="N272" s="48">
        <f t="shared" si="43"/>
        <v>204.1</v>
      </c>
      <c r="O272" s="49">
        <f t="shared" ca="1" si="44"/>
        <v>161304900</v>
      </c>
    </row>
    <row r="273" spans="1:15" x14ac:dyDescent="0.25">
      <c r="A273">
        <v>258</v>
      </c>
      <c r="B273" s="89">
        <v>42123</v>
      </c>
      <c r="C273" s="48">
        <v>210.36999499999999</v>
      </c>
      <c r="D273" s="48">
        <v>211.28999300000001</v>
      </c>
      <c r="E273" s="48">
        <v>209.60000600000001</v>
      </c>
      <c r="F273" s="48">
        <v>210.570007</v>
      </c>
      <c r="G273" s="49">
        <v>125684900</v>
      </c>
      <c r="H273" s="48">
        <v>206.170209</v>
      </c>
      <c r="I273" s="52">
        <f t="shared" ref="I273:I336" si="45">H273/F273</f>
        <v>0.97910529584586092</v>
      </c>
      <c r="J273" s="52">
        <f t="shared" ref="J273:J336" ca="1" si="46">INDEX(OFFSET($T$15,0,0,$S$13+1,1),MATCH(B273,OFFSET($Q$15,0,0,$S$13+1,1),-1))</f>
        <v>1</v>
      </c>
      <c r="K273" s="48">
        <f t="shared" ref="K273:K336" si="47">ROUND($I273*C273,2)</f>
        <v>205.97</v>
      </c>
      <c r="L273" s="48">
        <f t="shared" ref="L273:L336" si="48">ROUND($I273*D273,2)</f>
        <v>206.88</v>
      </c>
      <c r="M273" s="48">
        <f t="shared" ref="M273:M336" si="49">ROUND($I273*E273,2)</f>
        <v>205.22</v>
      </c>
      <c r="N273" s="48">
        <f t="shared" ref="N273:N336" si="50">ROUND($I273*F273,2)</f>
        <v>206.17</v>
      </c>
      <c r="O273" s="49">
        <f t="shared" ref="O273:O336" ca="1" si="51">G273*J273</f>
        <v>125684900</v>
      </c>
    </row>
    <row r="274" spans="1:15" x14ac:dyDescent="0.25">
      <c r="A274">
        <v>259</v>
      </c>
      <c r="B274" s="89">
        <v>42122</v>
      </c>
      <c r="C274" s="48">
        <v>210.740005</v>
      </c>
      <c r="D274" s="48">
        <v>211.5</v>
      </c>
      <c r="E274" s="48">
        <v>209.33000200000001</v>
      </c>
      <c r="F274" s="48">
        <v>211.44000199999999</v>
      </c>
      <c r="G274" s="49">
        <v>86863500</v>
      </c>
      <c r="H274" s="48">
        <v>207.02202600000001</v>
      </c>
      <c r="I274" s="52">
        <f t="shared" si="45"/>
        <v>0.97910529720861439</v>
      </c>
      <c r="J274" s="52">
        <f t="shared" ca="1" si="46"/>
        <v>1</v>
      </c>
      <c r="K274" s="48">
        <f t="shared" si="47"/>
        <v>206.34</v>
      </c>
      <c r="L274" s="48">
        <f t="shared" si="48"/>
        <v>207.08</v>
      </c>
      <c r="M274" s="48">
        <f t="shared" si="49"/>
        <v>204.96</v>
      </c>
      <c r="N274" s="48">
        <f t="shared" si="50"/>
        <v>207.02</v>
      </c>
      <c r="O274" s="49">
        <f t="shared" ca="1" si="51"/>
        <v>86863500</v>
      </c>
    </row>
    <row r="275" spans="1:15" x14ac:dyDescent="0.25">
      <c r="A275">
        <v>260</v>
      </c>
      <c r="B275" s="89">
        <v>42121</v>
      </c>
      <c r="C275" s="48">
        <v>212.33000200000001</v>
      </c>
      <c r="D275" s="48">
        <v>212.479996</v>
      </c>
      <c r="E275" s="48">
        <v>210.53999300000001</v>
      </c>
      <c r="F275" s="48">
        <v>210.770004</v>
      </c>
      <c r="G275" s="49">
        <v>79358100</v>
      </c>
      <c r="H275" s="48">
        <v>206.366027</v>
      </c>
      <c r="I275" s="52">
        <f t="shared" si="45"/>
        <v>0.97910529526772705</v>
      </c>
      <c r="J275" s="52">
        <f t="shared" ca="1" si="46"/>
        <v>1</v>
      </c>
      <c r="K275" s="48">
        <f t="shared" si="47"/>
        <v>207.89</v>
      </c>
      <c r="L275" s="48">
        <f t="shared" si="48"/>
        <v>208.04</v>
      </c>
      <c r="M275" s="48">
        <f t="shared" si="49"/>
        <v>206.14</v>
      </c>
      <c r="N275" s="48">
        <f t="shared" si="50"/>
        <v>206.37</v>
      </c>
      <c r="O275" s="49">
        <f t="shared" ca="1" si="51"/>
        <v>79358100</v>
      </c>
    </row>
    <row r="276" spans="1:15" x14ac:dyDescent="0.25">
      <c r="A276">
        <v>261</v>
      </c>
      <c r="B276" s="89">
        <v>42118</v>
      </c>
      <c r="C276" s="48">
        <v>211.66000399999999</v>
      </c>
      <c r="D276" s="48">
        <v>211.970001</v>
      </c>
      <c r="E276" s="48">
        <v>211.11000100000001</v>
      </c>
      <c r="F276" s="48">
        <v>211.64999399999999</v>
      </c>
      <c r="G276" s="49">
        <v>61327400</v>
      </c>
      <c r="H276" s="48">
        <v>207.22762900000001</v>
      </c>
      <c r="I276" s="52">
        <f t="shared" si="45"/>
        <v>0.97910529116291878</v>
      </c>
      <c r="J276" s="52">
        <f t="shared" ca="1" si="46"/>
        <v>1</v>
      </c>
      <c r="K276" s="48">
        <f t="shared" si="47"/>
        <v>207.24</v>
      </c>
      <c r="L276" s="48">
        <f t="shared" si="48"/>
        <v>207.54</v>
      </c>
      <c r="M276" s="48">
        <f t="shared" si="49"/>
        <v>206.7</v>
      </c>
      <c r="N276" s="48">
        <f t="shared" si="50"/>
        <v>207.23</v>
      </c>
      <c r="O276" s="49">
        <f t="shared" ca="1" si="51"/>
        <v>61327400</v>
      </c>
    </row>
    <row r="277" spans="1:15" x14ac:dyDescent="0.25">
      <c r="A277">
        <v>262</v>
      </c>
      <c r="B277" s="89">
        <v>42117</v>
      </c>
      <c r="C277" s="48">
        <v>210.14999399999999</v>
      </c>
      <c r="D277" s="48">
        <v>211.94000199999999</v>
      </c>
      <c r="E277" s="48">
        <v>210.009995</v>
      </c>
      <c r="F277" s="48">
        <v>211.16000399999999</v>
      </c>
      <c r="G277" s="49">
        <v>102585900</v>
      </c>
      <c r="H277" s="48">
        <v>206.74787699999999</v>
      </c>
      <c r="I277" s="52">
        <f t="shared" si="45"/>
        <v>0.97910529022342696</v>
      </c>
      <c r="J277" s="52">
        <f t="shared" ca="1" si="46"/>
        <v>1</v>
      </c>
      <c r="K277" s="48">
        <f t="shared" si="47"/>
        <v>205.76</v>
      </c>
      <c r="L277" s="48">
        <f t="shared" si="48"/>
        <v>207.51</v>
      </c>
      <c r="M277" s="48">
        <f t="shared" si="49"/>
        <v>205.62</v>
      </c>
      <c r="N277" s="48">
        <f t="shared" si="50"/>
        <v>206.75</v>
      </c>
      <c r="O277" s="49">
        <f t="shared" ca="1" si="51"/>
        <v>102585900</v>
      </c>
    </row>
    <row r="278" spans="1:15" x14ac:dyDescent="0.25">
      <c r="A278">
        <v>263</v>
      </c>
      <c r="B278" s="89">
        <v>42116</v>
      </c>
      <c r="C278" s="48">
        <v>210.009995</v>
      </c>
      <c r="D278" s="48">
        <v>210.85000600000001</v>
      </c>
      <c r="E278" s="48">
        <v>208.89999399999999</v>
      </c>
      <c r="F278" s="48">
        <v>210.63000500000001</v>
      </c>
      <c r="G278" s="49">
        <v>78264600</v>
      </c>
      <c r="H278" s="48">
        <v>206.22895299999999</v>
      </c>
      <c r="I278" s="52">
        <f t="shared" si="45"/>
        <v>0.97910529413888581</v>
      </c>
      <c r="J278" s="52">
        <f t="shared" ca="1" si="46"/>
        <v>1</v>
      </c>
      <c r="K278" s="48">
        <f t="shared" si="47"/>
        <v>205.62</v>
      </c>
      <c r="L278" s="48">
        <f t="shared" si="48"/>
        <v>206.44</v>
      </c>
      <c r="M278" s="48">
        <f t="shared" si="49"/>
        <v>204.54</v>
      </c>
      <c r="N278" s="48">
        <f t="shared" si="50"/>
        <v>206.23</v>
      </c>
      <c r="O278" s="49">
        <f t="shared" ca="1" si="51"/>
        <v>78264600</v>
      </c>
    </row>
    <row r="279" spans="1:15" x14ac:dyDescent="0.25">
      <c r="A279">
        <v>264</v>
      </c>
      <c r="B279" s="89">
        <v>42115</v>
      </c>
      <c r="C279" s="48">
        <v>210.66999799999999</v>
      </c>
      <c r="D279" s="48">
        <v>210.86000100000001</v>
      </c>
      <c r="E279" s="48">
        <v>209.240005</v>
      </c>
      <c r="F279" s="48">
        <v>209.60000600000001</v>
      </c>
      <c r="G279" s="49">
        <v>72559800</v>
      </c>
      <c r="H279" s="48">
        <v>205.22047599999999</v>
      </c>
      <c r="I279" s="52">
        <f t="shared" si="45"/>
        <v>0.97910529639965749</v>
      </c>
      <c r="J279" s="52">
        <f t="shared" ca="1" si="46"/>
        <v>1</v>
      </c>
      <c r="K279" s="48">
        <f t="shared" si="47"/>
        <v>206.27</v>
      </c>
      <c r="L279" s="48">
        <f t="shared" si="48"/>
        <v>206.45</v>
      </c>
      <c r="M279" s="48">
        <f t="shared" si="49"/>
        <v>204.87</v>
      </c>
      <c r="N279" s="48">
        <f t="shared" si="50"/>
        <v>205.22</v>
      </c>
      <c r="O279" s="49">
        <f t="shared" ca="1" si="51"/>
        <v>72559800</v>
      </c>
    </row>
    <row r="280" spans="1:15" x14ac:dyDescent="0.25">
      <c r="A280">
        <v>265</v>
      </c>
      <c r="B280" s="89">
        <v>42114</v>
      </c>
      <c r="C280" s="48">
        <v>209.05999800000001</v>
      </c>
      <c r="D280" s="48">
        <v>210.25</v>
      </c>
      <c r="E280" s="48">
        <v>208.96000699999999</v>
      </c>
      <c r="F280" s="48">
        <v>209.85000600000001</v>
      </c>
      <c r="G280" s="49">
        <v>92189500</v>
      </c>
      <c r="H280" s="48">
        <v>205.46525199999999</v>
      </c>
      <c r="I280" s="52">
        <f t="shared" si="45"/>
        <v>0.97910529485522146</v>
      </c>
      <c r="J280" s="52">
        <f t="shared" ca="1" si="46"/>
        <v>1</v>
      </c>
      <c r="K280" s="48">
        <f t="shared" si="47"/>
        <v>204.69</v>
      </c>
      <c r="L280" s="48">
        <f t="shared" si="48"/>
        <v>205.86</v>
      </c>
      <c r="M280" s="48">
        <f t="shared" si="49"/>
        <v>204.59</v>
      </c>
      <c r="N280" s="48">
        <f t="shared" si="50"/>
        <v>205.47</v>
      </c>
      <c r="O280" s="49">
        <f t="shared" ca="1" si="51"/>
        <v>92189500</v>
      </c>
    </row>
    <row r="281" spans="1:15" x14ac:dyDescent="0.25">
      <c r="A281">
        <v>266</v>
      </c>
      <c r="B281" s="89">
        <v>42111</v>
      </c>
      <c r="C281" s="48">
        <v>208.94000199999999</v>
      </c>
      <c r="D281" s="48">
        <v>209.229996</v>
      </c>
      <c r="E281" s="48">
        <v>207.009995</v>
      </c>
      <c r="F281" s="48">
        <v>207.949997</v>
      </c>
      <c r="G281" s="49">
        <v>191113200</v>
      </c>
      <c r="H281" s="48">
        <v>203.60494299999999</v>
      </c>
      <c r="I281" s="52">
        <f t="shared" si="45"/>
        <v>0.97910529424051873</v>
      </c>
      <c r="J281" s="52">
        <f t="shared" ca="1" si="46"/>
        <v>1</v>
      </c>
      <c r="K281" s="48">
        <f t="shared" si="47"/>
        <v>204.57</v>
      </c>
      <c r="L281" s="48">
        <f t="shared" si="48"/>
        <v>204.86</v>
      </c>
      <c r="M281" s="48">
        <f t="shared" si="49"/>
        <v>202.68</v>
      </c>
      <c r="N281" s="48">
        <f t="shared" si="50"/>
        <v>203.6</v>
      </c>
      <c r="O281" s="49">
        <f t="shared" ca="1" si="51"/>
        <v>191113200</v>
      </c>
    </row>
    <row r="282" spans="1:15" x14ac:dyDescent="0.25">
      <c r="A282">
        <v>267</v>
      </c>
      <c r="B282" s="89">
        <v>42110</v>
      </c>
      <c r="C282" s="48">
        <v>210.029999</v>
      </c>
      <c r="D282" s="48">
        <v>210.979996</v>
      </c>
      <c r="E282" s="48">
        <v>209.78999300000001</v>
      </c>
      <c r="F282" s="48">
        <v>210.36999499999999</v>
      </c>
      <c r="G282" s="49">
        <v>68934900</v>
      </c>
      <c r="H282" s="48">
        <v>205.97437600000001</v>
      </c>
      <c r="I282" s="52">
        <f t="shared" si="45"/>
        <v>0.97910529493524023</v>
      </c>
      <c r="J282" s="52">
        <f t="shared" ca="1" si="46"/>
        <v>1</v>
      </c>
      <c r="K282" s="48">
        <f t="shared" si="47"/>
        <v>205.64</v>
      </c>
      <c r="L282" s="48">
        <f t="shared" si="48"/>
        <v>206.57</v>
      </c>
      <c r="M282" s="48">
        <f t="shared" si="49"/>
        <v>205.41</v>
      </c>
      <c r="N282" s="48">
        <f t="shared" si="50"/>
        <v>205.97</v>
      </c>
      <c r="O282" s="49">
        <f t="shared" ca="1" si="51"/>
        <v>68934900</v>
      </c>
    </row>
    <row r="283" spans="1:15" x14ac:dyDescent="0.25">
      <c r="A283">
        <v>268</v>
      </c>
      <c r="B283" s="89">
        <v>42109</v>
      </c>
      <c r="C283" s="48">
        <v>210.050003</v>
      </c>
      <c r="D283" s="48">
        <v>211.03999300000001</v>
      </c>
      <c r="E283" s="48">
        <v>209.949997</v>
      </c>
      <c r="F283" s="48">
        <v>210.429993</v>
      </c>
      <c r="G283" s="49">
        <v>99529300</v>
      </c>
      <c r="H283" s="48">
        <v>206.03312</v>
      </c>
      <c r="I283" s="52">
        <f t="shared" si="45"/>
        <v>0.97910529322690232</v>
      </c>
      <c r="J283" s="52">
        <f t="shared" ca="1" si="46"/>
        <v>1</v>
      </c>
      <c r="K283" s="48">
        <f t="shared" si="47"/>
        <v>205.66</v>
      </c>
      <c r="L283" s="48">
        <f t="shared" si="48"/>
        <v>206.63</v>
      </c>
      <c r="M283" s="48">
        <f t="shared" si="49"/>
        <v>205.56</v>
      </c>
      <c r="N283" s="48">
        <f t="shared" si="50"/>
        <v>206.03</v>
      </c>
      <c r="O283" s="49">
        <f t="shared" ca="1" si="51"/>
        <v>99529300</v>
      </c>
    </row>
    <row r="284" spans="1:15" x14ac:dyDescent="0.25">
      <c r="A284">
        <v>269</v>
      </c>
      <c r="B284" s="89">
        <v>42108</v>
      </c>
      <c r="C284" s="48">
        <v>208.85000600000001</v>
      </c>
      <c r="D284" s="48">
        <v>209.71000699999999</v>
      </c>
      <c r="E284" s="48">
        <v>208.10000600000001</v>
      </c>
      <c r="F284" s="48">
        <v>209.490005</v>
      </c>
      <c r="G284" s="49">
        <v>75099900</v>
      </c>
      <c r="H284" s="48">
        <v>205.112773</v>
      </c>
      <c r="I284" s="52">
        <f t="shared" si="45"/>
        <v>0.97910529430747784</v>
      </c>
      <c r="J284" s="52">
        <f t="shared" ca="1" si="46"/>
        <v>1</v>
      </c>
      <c r="K284" s="48">
        <f t="shared" si="47"/>
        <v>204.49</v>
      </c>
      <c r="L284" s="48">
        <f t="shared" si="48"/>
        <v>205.33</v>
      </c>
      <c r="M284" s="48">
        <f t="shared" si="49"/>
        <v>203.75</v>
      </c>
      <c r="N284" s="48">
        <f t="shared" si="50"/>
        <v>205.11</v>
      </c>
      <c r="O284" s="49">
        <f t="shared" ca="1" si="51"/>
        <v>75099900</v>
      </c>
    </row>
    <row r="285" spans="1:15" x14ac:dyDescent="0.25">
      <c r="A285">
        <v>270</v>
      </c>
      <c r="B285" s="89">
        <v>42107</v>
      </c>
      <c r="C285" s="48">
        <v>209.86999499999999</v>
      </c>
      <c r="D285" s="48">
        <v>210.63000500000001</v>
      </c>
      <c r="E285" s="48">
        <v>209.029999</v>
      </c>
      <c r="F285" s="48">
        <v>209.08999600000001</v>
      </c>
      <c r="G285" s="49">
        <v>74436600</v>
      </c>
      <c r="H285" s="48">
        <v>204.72112200000001</v>
      </c>
      <c r="I285" s="52">
        <f t="shared" si="45"/>
        <v>0.97910529397111856</v>
      </c>
      <c r="J285" s="52">
        <f t="shared" ca="1" si="46"/>
        <v>1</v>
      </c>
      <c r="K285" s="48">
        <f t="shared" si="47"/>
        <v>205.48</v>
      </c>
      <c r="L285" s="48">
        <f t="shared" si="48"/>
        <v>206.23</v>
      </c>
      <c r="M285" s="48">
        <f t="shared" si="49"/>
        <v>204.66</v>
      </c>
      <c r="N285" s="48">
        <f t="shared" si="50"/>
        <v>204.72</v>
      </c>
      <c r="O285" s="49">
        <f t="shared" ca="1" si="51"/>
        <v>74436600</v>
      </c>
    </row>
    <row r="286" spans="1:15" x14ac:dyDescent="0.25">
      <c r="A286">
        <v>271</v>
      </c>
      <c r="B286" s="89">
        <v>42104</v>
      </c>
      <c r="C286" s="48">
        <v>209.199997</v>
      </c>
      <c r="D286" s="48">
        <v>210.08999600000001</v>
      </c>
      <c r="E286" s="48">
        <v>208.96000699999999</v>
      </c>
      <c r="F286" s="48">
        <v>210.03999300000001</v>
      </c>
      <c r="G286" s="49">
        <v>72722900</v>
      </c>
      <c r="H286" s="48">
        <v>205.65126900000001</v>
      </c>
      <c r="I286" s="52">
        <f t="shared" si="45"/>
        <v>0.97910529353331299</v>
      </c>
      <c r="J286" s="52">
        <f t="shared" ca="1" si="46"/>
        <v>1</v>
      </c>
      <c r="K286" s="48">
        <f t="shared" si="47"/>
        <v>204.83</v>
      </c>
      <c r="L286" s="48">
        <f t="shared" si="48"/>
        <v>205.7</v>
      </c>
      <c r="M286" s="48">
        <f t="shared" si="49"/>
        <v>204.59</v>
      </c>
      <c r="N286" s="48">
        <f t="shared" si="50"/>
        <v>205.65</v>
      </c>
      <c r="O286" s="49">
        <f t="shared" ca="1" si="51"/>
        <v>72722900</v>
      </c>
    </row>
    <row r="287" spans="1:15" x14ac:dyDescent="0.25">
      <c r="A287">
        <v>272</v>
      </c>
      <c r="B287" s="89">
        <v>42103</v>
      </c>
      <c r="C287" s="48">
        <v>207.779999</v>
      </c>
      <c r="D287" s="48">
        <v>209.179993</v>
      </c>
      <c r="E287" s="48">
        <v>207.19000199999999</v>
      </c>
      <c r="F287" s="48">
        <v>208.89999399999999</v>
      </c>
      <c r="G287" s="49">
        <v>85548900</v>
      </c>
      <c r="H287" s="48">
        <v>204.53509</v>
      </c>
      <c r="I287" s="52">
        <f t="shared" si="45"/>
        <v>0.97910529379909894</v>
      </c>
      <c r="J287" s="52">
        <f t="shared" ca="1" si="46"/>
        <v>1</v>
      </c>
      <c r="K287" s="48">
        <f t="shared" si="47"/>
        <v>203.44</v>
      </c>
      <c r="L287" s="48">
        <f t="shared" si="48"/>
        <v>204.81</v>
      </c>
      <c r="M287" s="48">
        <f t="shared" si="49"/>
        <v>202.86</v>
      </c>
      <c r="N287" s="48">
        <f t="shared" si="50"/>
        <v>204.54</v>
      </c>
      <c r="O287" s="49">
        <f t="shared" ca="1" si="51"/>
        <v>85548900</v>
      </c>
    </row>
    <row r="288" spans="1:15" x14ac:dyDescent="0.25">
      <c r="A288">
        <v>273</v>
      </c>
      <c r="B288" s="89">
        <v>42102</v>
      </c>
      <c r="C288" s="48">
        <v>207.550003</v>
      </c>
      <c r="D288" s="48">
        <v>208.509995</v>
      </c>
      <c r="E288" s="48">
        <v>207.08000200000001</v>
      </c>
      <c r="F288" s="48">
        <v>207.979996</v>
      </c>
      <c r="G288" s="49">
        <v>89351900</v>
      </c>
      <c r="H288" s="48">
        <v>203.63431499999999</v>
      </c>
      <c r="I288" s="52">
        <f t="shared" si="45"/>
        <v>0.97910529337638796</v>
      </c>
      <c r="J288" s="52">
        <f t="shared" ca="1" si="46"/>
        <v>1</v>
      </c>
      <c r="K288" s="48">
        <f t="shared" si="47"/>
        <v>203.21</v>
      </c>
      <c r="L288" s="48">
        <f t="shared" si="48"/>
        <v>204.15</v>
      </c>
      <c r="M288" s="48">
        <f t="shared" si="49"/>
        <v>202.75</v>
      </c>
      <c r="N288" s="48">
        <f t="shared" si="50"/>
        <v>203.63</v>
      </c>
      <c r="O288" s="49">
        <f t="shared" ca="1" si="51"/>
        <v>89351900</v>
      </c>
    </row>
    <row r="289" spans="1:15" x14ac:dyDescent="0.25">
      <c r="A289">
        <v>274</v>
      </c>
      <c r="B289" s="89">
        <v>42101</v>
      </c>
      <c r="C289" s="48">
        <v>207.86000100000001</v>
      </c>
      <c r="D289" s="48">
        <v>208.759995</v>
      </c>
      <c r="E289" s="48">
        <v>207.240005</v>
      </c>
      <c r="F289" s="48">
        <v>207.279999</v>
      </c>
      <c r="G289" s="49">
        <v>81236300</v>
      </c>
      <c r="H289" s="48">
        <v>202.94894400000001</v>
      </c>
      <c r="I289" s="52">
        <f t="shared" si="45"/>
        <v>0.97910529225735865</v>
      </c>
      <c r="J289" s="52">
        <f t="shared" ca="1" si="46"/>
        <v>1</v>
      </c>
      <c r="K289" s="48">
        <f t="shared" si="47"/>
        <v>203.52</v>
      </c>
      <c r="L289" s="48">
        <f t="shared" si="48"/>
        <v>204.4</v>
      </c>
      <c r="M289" s="48">
        <f t="shared" si="49"/>
        <v>202.91</v>
      </c>
      <c r="N289" s="48">
        <f t="shared" si="50"/>
        <v>202.95</v>
      </c>
      <c r="O289" s="49">
        <f t="shared" ca="1" si="51"/>
        <v>81236300</v>
      </c>
    </row>
    <row r="290" spans="1:15" x14ac:dyDescent="0.25">
      <c r="A290">
        <v>275</v>
      </c>
      <c r="B290" s="89">
        <v>42100</v>
      </c>
      <c r="C290" s="48">
        <v>205.36999499999999</v>
      </c>
      <c r="D290" s="48">
        <v>208.449997</v>
      </c>
      <c r="E290" s="48">
        <v>205.21000699999999</v>
      </c>
      <c r="F290" s="48">
        <v>207.83000200000001</v>
      </c>
      <c r="G290" s="49">
        <v>114368200</v>
      </c>
      <c r="H290" s="48">
        <v>203.48745500000001</v>
      </c>
      <c r="I290" s="52">
        <f t="shared" si="45"/>
        <v>0.97910529298844928</v>
      </c>
      <c r="J290" s="52">
        <f t="shared" ca="1" si="46"/>
        <v>1</v>
      </c>
      <c r="K290" s="48">
        <f t="shared" si="47"/>
        <v>201.08</v>
      </c>
      <c r="L290" s="48">
        <f t="shared" si="48"/>
        <v>204.09</v>
      </c>
      <c r="M290" s="48">
        <f t="shared" si="49"/>
        <v>200.92</v>
      </c>
      <c r="N290" s="48">
        <f t="shared" si="50"/>
        <v>203.49</v>
      </c>
      <c r="O290" s="49">
        <f t="shared" ca="1" si="51"/>
        <v>114368200</v>
      </c>
    </row>
    <row r="291" spans="1:15" x14ac:dyDescent="0.25">
      <c r="A291">
        <v>276</v>
      </c>
      <c r="B291" s="89">
        <v>42096</v>
      </c>
      <c r="C291" s="48">
        <v>205.61999499999999</v>
      </c>
      <c r="D291" s="48">
        <v>206.979996</v>
      </c>
      <c r="E291" s="48">
        <v>205.39999399999999</v>
      </c>
      <c r="F291" s="48">
        <v>206.44000199999999</v>
      </c>
      <c r="G291" s="49">
        <v>86900900</v>
      </c>
      <c r="H291" s="48">
        <v>202.126499</v>
      </c>
      <c r="I291" s="52">
        <f t="shared" si="45"/>
        <v>0.97910529471899543</v>
      </c>
      <c r="J291" s="52">
        <f t="shared" ca="1" si="46"/>
        <v>1</v>
      </c>
      <c r="K291" s="48">
        <f t="shared" si="47"/>
        <v>201.32</v>
      </c>
      <c r="L291" s="48">
        <f t="shared" si="48"/>
        <v>202.66</v>
      </c>
      <c r="M291" s="48">
        <f t="shared" si="49"/>
        <v>201.11</v>
      </c>
      <c r="N291" s="48">
        <f t="shared" si="50"/>
        <v>202.13</v>
      </c>
      <c r="O291" s="49">
        <f t="shared" ca="1" si="51"/>
        <v>86900900</v>
      </c>
    </row>
    <row r="292" spans="1:15" x14ac:dyDescent="0.25">
      <c r="A292">
        <v>277</v>
      </c>
      <c r="B292" s="89">
        <v>42095</v>
      </c>
      <c r="C292" s="48">
        <v>206.38999899999999</v>
      </c>
      <c r="D292" s="48">
        <v>206.41999799999999</v>
      </c>
      <c r="E292" s="48">
        <v>204.509995</v>
      </c>
      <c r="F292" s="48">
        <v>205.699997</v>
      </c>
      <c r="G292" s="49">
        <v>137303600</v>
      </c>
      <c r="H292" s="48">
        <v>201.40195600000001</v>
      </c>
      <c r="I292" s="52">
        <f t="shared" si="45"/>
        <v>0.97910529381291156</v>
      </c>
      <c r="J292" s="52">
        <f t="shared" ca="1" si="46"/>
        <v>1</v>
      </c>
      <c r="K292" s="48">
        <f t="shared" si="47"/>
        <v>202.08</v>
      </c>
      <c r="L292" s="48">
        <f t="shared" si="48"/>
        <v>202.11</v>
      </c>
      <c r="M292" s="48">
        <f t="shared" si="49"/>
        <v>200.24</v>
      </c>
      <c r="N292" s="48">
        <f t="shared" si="50"/>
        <v>201.4</v>
      </c>
      <c r="O292" s="49">
        <f t="shared" ca="1" si="51"/>
        <v>137303600</v>
      </c>
    </row>
    <row r="293" spans="1:15" x14ac:dyDescent="0.25">
      <c r="A293">
        <v>278</v>
      </c>
      <c r="B293" s="89">
        <v>42094</v>
      </c>
      <c r="C293" s="48">
        <v>207.259995</v>
      </c>
      <c r="D293" s="48">
        <v>208.10000600000001</v>
      </c>
      <c r="E293" s="48">
        <v>206.36000100000001</v>
      </c>
      <c r="F293" s="48">
        <v>206.429993</v>
      </c>
      <c r="G293" s="49">
        <v>126768700</v>
      </c>
      <c r="H293" s="48">
        <v>202.11669900000001</v>
      </c>
      <c r="I293" s="52">
        <f t="shared" si="45"/>
        <v>0.9791052940645113</v>
      </c>
      <c r="J293" s="52">
        <f t="shared" ca="1" si="46"/>
        <v>1</v>
      </c>
      <c r="K293" s="48">
        <f t="shared" si="47"/>
        <v>202.93</v>
      </c>
      <c r="L293" s="48">
        <f t="shared" si="48"/>
        <v>203.75</v>
      </c>
      <c r="M293" s="48">
        <f t="shared" si="49"/>
        <v>202.05</v>
      </c>
      <c r="N293" s="48">
        <f t="shared" si="50"/>
        <v>202.12</v>
      </c>
      <c r="O293" s="49">
        <f t="shared" ca="1" si="51"/>
        <v>126768700</v>
      </c>
    </row>
    <row r="294" spans="1:15" x14ac:dyDescent="0.25">
      <c r="A294">
        <v>279</v>
      </c>
      <c r="B294" s="89">
        <v>42093</v>
      </c>
      <c r="C294" s="48">
        <v>206.979996</v>
      </c>
      <c r="D294" s="48">
        <v>208.61000100000001</v>
      </c>
      <c r="E294" s="48">
        <v>206.96000699999999</v>
      </c>
      <c r="F294" s="48">
        <v>208.25</v>
      </c>
      <c r="G294" s="49">
        <v>96180400</v>
      </c>
      <c r="H294" s="48">
        <v>203.89867699999999</v>
      </c>
      <c r="I294" s="52">
        <f t="shared" si="45"/>
        <v>0.97910529171668659</v>
      </c>
      <c r="J294" s="52">
        <f t="shared" ca="1" si="46"/>
        <v>1</v>
      </c>
      <c r="K294" s="48">
        <f t="shared" si="47"/>
        <v>202.66</v>
      </c>
      <c r="L294" s="48">
        <f t="shared" si="48"/>
        <v>204.25</v>
      </c>
      <c r="M294" s="48">
        <f t="shared" si="49"/>
        <v>202.64</v>
      </c>
      <c r="N294" s="48">
        <f t="shared" si="50"/>
        <v>203.9</v>
      </c>
      <c r="O294" s="49">
        <f t="shared" ca="1" si="51"/>
        <v>96180400</v>
      </c>
    </row>
    <row r="295" spans="1:15" x14ac:dyDescent="0.25">
      <c r="A295">
        <v>280</v>
      </c>
      <c r="B295" s="89">
        <v>42090</v>
      </c>
      <c r="C295" s="48">
        <v>205.13000500000001</v>
      </c>
      <c r="D295" s="48">
        <v>205.949997</v>
      </c>
      <c r="E295" s="48">
        <v>204.89999399999999</v>
      </c>
      <c r="F295" s="48">
        <v>205.740005</v>
      </c>
      <c r="G295" s="49">
        <v>118939000</v>
      </c>
      <c r="H295" s="48">
        <v>201.44112899999999</v>
      </c>
      <c r="I295" s="52">
        <f t="shared" si="45"/>
        <v>0.97910529845666128</v>
      </c>
      <c r="J295" s="52">
        <f t="shared" ca="1" si="46"/>
        <v>1</v>
      </c>
      <c r="K295" s="48">
        <f t="shared" si="47"/>
        <v>200.84</v>
      </c>
      <c r="L295" s="48">
        <f t="shared" si="48"/>
        <v>201.65</v>
      </c>
      <c r="M295" s="48">
        <f t="shared" si="49"/>
        <v>200.62</v>
      </c>
      <c r="N295" s="48">
        <f t="shared" si="50"/>
        <v>201.44</v>
      </c>
      <c r="O295" s="49">
        <f t="shared" ca="1" si="51"/>
        <v>118939000</v>
      </c>
    </row>
    <row r="296" spans="1:15" x14ac:dyDescent="0.25">
      <c r="A296">
        <v>281</v>
      </c>
      <c r="B296" s="89">
        <v>42089</v>
      </c>
      <c r="C296" s="48">
        <v>204.96000699999999</v>
      </c>
      <c r="D296" s="48">
        <v>206.36999499999999</v>
      </c>
      <c r="E296" s="48">
        <v>204.11999499999999</v>
      </c>
      <c r="F296" s="48">
        <v>205.270004</v>
      </c>
      <c r="G296" s="49">
        <v>153067200</v>
      </c>
      <c r="H296" s="48">
        <v>200.98094800000001</v>
      </c>
      <c r="I296" s="52">
        <f t="shared" si="45"/>
        <v>0.9791052958716755</v>
      </c>
      <c r="J296" s="52">
        <f t="shared" ca="1" si="46"/>
        <v>1</v>
      </c>
      <c r="K296" s="48">
        <f t="shared" si="47"/>
        <v>200.68</v>
      </c>
      <c r="L296" s="48">
        <f t="shared" si="48"/>
        <v>202.06</v>
      </c>
      <c r="M296" s="48">
        <f t="shared" si="49"/>
        <v>199.85</v>
      </c>
      <c r="N296" s="48">
        <f t="shared" si="50"/>
        <v>200.98</v>
      </c>
      <c r="O296" s="49">
        <f t="shared" ca="1" si="51"/>
        <v>153067200</v>
      </c>
    </row>
    <row r="297" spans="1:15" x14ac:dyDescent="0.25">
      <c r="A297">
        <v>282</v>
      </c>
      <c r="B297" s="89">
        <v>42088</v>
      </c>
      <c r="C297" s="48">
        <v>209.070007</v>
      </c>
      <c r="D297" s="48">
        <v>209.35000600000001</v>
      </c>
      <c r="E297" s="48">
        <v>205.71000699999999</v>
      </c>
      <c r="F297" s="48">
        <v>205.759995</v>
      </c>
      <c r="G297" s="49">
        <v>159521700</v>
      </c>
      <c r="H297" s="48">
        <v>201.4607</v>
      </c>
      <c r="I297" s="52">
        <f t="shared" si="45"/>
        <v>0.97910529206612784</v>
      </c>
      <c r="J297" s="52">
        <f t="shared" ca="1" si="46"/>
        <v>1</v>
      </c>
      <c r="K297" s="48">
        <f t="shared" si="47"/>
        <v>204.7</v>
      </c>
      <c r="L297" s="48">
        <f t="shared" si="48"/>
        <v>204.98</v>
      </c>
      <c r="M297" s="48">
        <f t="shared" si="49"/>
        <v>201.41</v>
      </c>
      <c r="N297" s="48">
        <f t="shared" si="50"/>
        <v>201.46</v>
      </c>
      <c r="O297" s="49">
        <f t="shared" ca="1" si="51"/>
        <v>159521700</v>
      </c>
    </row>
    <row r="298" spans="1:15" x14ac:dyDescent="0.25">
      <c r="A298">
        <v>283</v>
      </c>
      <c r="B298" s="89">
        <v>42087</v>
      </c>
      <c r="C298" s="48">
        <v>209.85000600000001</v>
      </c>
      <c r="D298" s="48">
        <v>210.39999399999999</v>
      </c>
      <c r="E298" s="48">
        <v>208.740005</v>
      </c>
      <c r="F298" s="48">
        <v>208.820007</v>
      </c>
      <c r="G298" s="49">
        <v>77805300</v>
      </c>
      <c r="H298" s="48">
        <v>204.45677499999999</v>
      </c>
      <c r="I298" s="52">
        <f t="shared" si="45"/>
        <v>0.97910529712797101</v>
      </c>
      <c r="J298" s="52">
        <f t="shared" ca="1" si="46"/>
        <v>1</v>
      </c>
      <c r="K298" s="48">
        <f t="shared" si="47"/>
        <v>205.47</v>
      </c>
      <c r="L298" s="48">
        <f t="shared" si="48"/>
        <v>206</v>
      </c>
      <c r="M298" s="48">
        <f t="shared" si="49"/>
        <v>204.38</v>
      </c>
      <c r="N298" s="48">
        <f t="shared" si="50"/>
        <v>204.46</v>
      </c>
      <c r="O298" s="49">
        <f t="shared" ca="1" si="51"/>
        <v>77805300</v>
      </c>
    </row>
    <row r="299" spans="1:15" x14ac:dyDescent="0.25">
      <c r="A299">
        <v>284</v>
      </c>
      <c r="B299" s="89">
        <v>42086</v>
      </c>
      <c r="C299" s="48">
        <v>210.41999799999999</v>
      </c>
      <c r="D299" s="48">
        <v>211.11000100000001</v>
      </c>
      <c r="E299" s="48">
        <v>210</v>
      </c>
      <c r="F299" s="48">
        <v>210</v>
      </c>
      <c r="G299" s="49">
        <v>71784500</v>
      </c>
      <c r="H299" s="48">
        <v>205.612112</v>
      </c>
      <c r="I299" s="52">
        <f t="shared" si="45"/>
        <v>0.9791052952380952</v>
      </c>
      <c r="J299" s="52">
        <f t="shared" ca="1" si="46"/>
        <v>1</v>
      </c>
      <c r="K299" s="48">
        <f t="shared" si="47"/>
        <v>206.02</v>
      </c>
      <c r="L299" s="48">
        <f t="shared" si="48"/>
        <v>206.7</v>
      </c>
      <c r="M299" s="48">
        <f t="shared" si="49"/>
        <v>205.61</v>
      </c>
      <c r="N299" s="48">
        <f t="shared" si="50"/>
        <v>205.61</v>
      </c>
      <c r="O299" s="49">
        <f t="shared" ca="1" si="51"/>
        <v>71784500</v>
      </c>
    </row>
    <row r="300" spans="1:15" x14ac:dyDescent="0.25">
      <c r="A300">
        <v>285</v>
      </c>
      <c r="B300" s="89">
        <v>42083</v>
      </c>
      <c r="C300" s="48">
        <v>209.71000699999999</v>
      </c>
      <c r="D300" s="48">
        <v>211.020004</v>
      </c>
      <c r="E300" s="48">
        <v>209.490005</v>
      </c>
      <c r="F300" s="48">
        <v>210.41000399999999</v>
      </c>
      <c r="G300" s="49">
        <v>177715100</v>
      </c>
      <c r="H300" s="48">
        <v>206.01354799999999</v>
      </c>
      <c r="I300" s="52">
        <f t="shared" si="45"/>
        <v>0.97910529006976299</v>
      </c>
      <c r="J300" s="52">
        <f t="shared" ca="1" si="46"/>
        <v>1</v>
      </c>
      <c r="K300" s="48">
        <f t="shared" si="47"/>
        <v>205.33</v>
      </c>
      <c r="L300" s="48">
        <f t="shared" si="48"/>
        <v>206.61</v>
      </c>
      <c r="M300" s="48">
        <f t="shared" si="49"/>
        <v>205.11</v>
      </c>
      <c r="N300" s="48">
        <f t="shared" si="50"/>
        <v>206.01</v>
      </c>
      <c r="O300" s="49">
        <f t="shared" ca="1" si="51"/>
        <v>177715100</v>
      </c>
    </row>
    <row r="301" spans="1:15" x14ac:dyDescent="0.25">
      <c r="A301">
        <v>286</v>
      </c>
      <c r="B301" s="89">
        <v>42082</v>
      </c>
      <c r="C301" s="48">
        <v>209.96000699999999</v>
      </c>
      <c r="D301" s="48">
        <v>210.470001</v>
      </c>
      <c r="E301" s="48">
        <v>209.029999</v>
      </c>
      <c r="F301" s="48">
        <v>209.5</v>
      </c>
      <c r="G301" s="49">
        <v>117917300</v>
      </c>
      <c r="H301" s="48">
        <v>204.21101999999999</v>
      </c>
      <c r="I301" s="52">
        <f t="shared" si="45"/>
        <v>0.97475427207637222</v>
      </c>
      <c r="J301" s="52">
        <f t="shared" ca="1" si="46"/>
        <v>1</v>
      </c>
      <c r="K301" s="48">
        <f t="shared" si="47"/>
        <v>204.66</v>
      </c>
      <c r="L301" s="48">
        <f t="shared" si="48"/>
        <v>205.16</v>
      </c>
      <c r="M301" s="48">
        <f t="shared" si="49"/>
        <v>203.75</v>
      </c>
      <c r="N301" s="48">
        <f t="shared" si="50"/>
        <v>204.21</v>
      </c>
      <c r="O301" s="49">
        <f t="shared" ca="1" si="51"/>
        <v>117917300</v>
      </c>
    </row>
    <row r="302" spans="1:15" x14ac:dyDescent="0.25">
      <c r="A302">
        <v>287</v>
      </c>
      <c r="B302" s="89">
        <v>42081</v>
      </c>
      <c r="C302" s="48">
        <v>207.38999899999999</v>
      </c>
      <c r="D302" s="48">
        <v>211.270004</v>
      </c>
      <c r="E302" s="48">
        <v>206.61999499999999</v>
      </c>
      <c r="F302" s="48">
        <v>210.46000699999999</v>
      </c>
      <c r="G302" s="49">
        <v>228808500</v>
      </c>
      <c r="H302" s="48">
        <v>205.14679100000001</v>
      </c>
      <c r="I302" s="52">
        <f t="shared" si="45"/>
        <v>0.9747542724352376</v>
      </c>
      <c r="J302" s="52">
        <f t="shared" ca="1" si="46"/>
        <v>1</v>
      </c>
      <c r="K302" s="48">
        <f t="shared" si="47"/>
        <v>202.15</v>
      </c>
      <c r="L302" s="48">
        <f t="shared" si="48"/>
        <v>205.94</v>
      </c>
      <c r="M302" s="48">
        <f t="shared" si="49"/>
        <v>201.4</v>
      </c>
      <c r="N302" s="48">
        <f t="shared" si="50"/>
        <v>205.15</v>
      </c>
      <c r="O302" s="49">
        <f t="shared" ca="1" si="51"/>
        <v>228808500</v>
      </c>
    </row>
    <row r="303" spans="1:15" x14ac:dyDescent="0.25">
      <c r="A303">
        <v>288</v>
      </c>
      <c r="B303" s="89">
        <v>42080</v>
      </c>
      <c r="C303" s="48">
        <v>207.69000199999999</v>
      </c>
      <c r="D303" s="48">
        <v>208.41999799999999</v>
      </c>
      <c r="E303" s="48">
        <v>206.979996</v>
      </c>
      <c r="F303" s="48">
        <v>207.96000699999999</v>
      </c>
      <c r="G303" s="49">
        <v>94510400</v>
      </c>
      <c r="H303" s="48">
        <v>202.70990499999999</v>
      </c>
      <c r="I303" s="52">
        <f t="shared" si="45"/>
        <v>0.97475427090171241</v>
      </c>
      <c r="J303" s="52">
        <f t="shared" ca="1" si="46"/>
        <v>1</v>
      </c>
      <c r="K303" s="48">
        <f t="shared" si="47"/>
        <v>202.45</v>
      </c>
      <c r="L303" s="48">
        <f t="shared" si="48"/>
        <v>203.16</v>
      </c>
      <c r="M303" s="48">
        <f t="shared" si="49"/>
        <v>201.75</v>
      </c>
      <c r="N303" s="48">
        <f t="shared" si="50"/>
        <v>202.71</v>
      </c>
      <c r="O303" s="49">
        <f t="shared" ca="1" si="51"/>
        <v>94510400</v>
      </c>
    </row>
    <row r="304" spans="1:15" x14ac:dyDescent="0.25">
      <c r="A304">
        <v>289</v>
      </c>
      <c r="B304" s="89">
        <v>42079</v>
      </c>
      <c r="C304" s="48">
        <v>206.71000699999999</v>
      </c>
      <c r="D304" s="48">
        <v>208.69000199999999</v>
      </c>
      <c r="E304" s="48">
        <v>205.86000100000001</v>
      </c>
      <c r="F304" s="48">
        <v>208.58000200000001</v>
      </c>
      <c r="G304" s="49">
        <v>136099200</v>
      </c>
      <c r="H304" s="48">
        <v>203.31424799999999</v>
      </c>
      <c r="I304" s="52">
        <f t="shared" si="45"/>
        <v>0.97475427198432951</v>
      </c>
      <c r="J304" s="52">
        <f t="shared" ca="1" si="46"/>
        <v>1</v>
      </c>
      <c r="K304" s="48">
        <f t="shared" si="47"/>
        <v>201.49</v>
      </c>
      <c r="L304" s="48">
        <f t="shared" si="48"/>
        <v>203.42</v>
      </c>
      <c r="M304" s="48">
        <f t="shared" si="49"/>
        <v>200.66</v>
      </c>
      <c r="N304" s="48">
        <f t="shared" si="50"/>
        <v>203.31</v>
      </c>
      <c r="O304" s="49">
        <f t="shared" ca="1" si="51"/>
        <v>136099200</v>
      </c>
    </row>
    <row r="305" spans="1:15" x14ac:dyDescent="0.25">
      <c r="A305">
        <v>290</v>
      </c>
      <c r="B305" s="89">
        <v>42076</v>
      </c>
      <c r="C305" s="48">
        <v>206.770004</v>
      </c>
      <c r="D305" s="48">
        <v>207.929993</v>
      </c>
      <c r="E305" s="48">
        <v>204.58000200000001</v>
      </c>
      <c r="F305" s="48">
        <v>205.83000200000001</v>
      </c>
      <c r="G305" s="49">
        <v>162410900</v>
      </c>
      <c r="H305" s="48">
        <v>200.63367400000001</v>
      </c>
      <c r="I305" s="52">
        <f t="shared" si="45"/>
        <v>0.97475427318899799</v>
      </c>
      <c r="J305" s="52">
        <f t="shared" ca="1" si="46"/>
        <v>1</v>
      </c>
      <c r="K305" s="48">
        <f t="shared" si="47"/>
        <v>201.55</v>
      </c>
      <c r="L305" s="48">
        <f t="shared" si="48"/>
        <v>202.68</v>
      </c>
      <c r="M305" s="48">
        <f t="shared" si="49"/>
        <v>199.42</v>
      </c>
      <c r="N305" s="48">
        <f t="shared" si="50"/>
        <v>200.63</v>
      </c>
      <c r="O305" s="49">
        <f t="shared" ca="1" si="51"/>
        <v>162410900</v>
      </c>
    </row>
    <row r="306" spans="1:15" x14ac:dyDescent="0.25">
      <c r="A306">
        <v>291</v>
      </c>
      <c r="B306" s="89">
        <v>42075</v>
      </c>
      <c r="C306" s="48">
        <v>205.259995</v>
      </c>
      <c r="D306" s="48">
        <v>207.179993</v>
      </c>
      <c r="E306" s="48">
        <v>205.199997</v>
      </c>
      <c r="F306" s="48">
        <v>207.10000600000001</v>
      </c>
      <c r="G306" s="49">
        <v>93993500</v>
      </c>
      <c r="H306" s="48">
        <v>201.87161599999999</v>
      </c>
      <c r="I306" s="52">
        <f t="shared" si="45"/>
        <v>0.97475427402933046</v>
      </c>
      <c r="J306" s="52">
        <f t="shared" ca="1" si="46"/>
        <v>1</v>
      </c>
      <c r="K306" s="48">
        <f t="shared" si="47"/>
        <v>200.08</v>
      </c>
      <c r="L306" s="48">
        <f t="shared" si="48"/>
        <v>201.95</v>
      </c>
      <c r="M306" s="48">
        <f t="shared" si="49"/>
        <v>200.02</v>
      </c>
      <c r="N306" s="48">
        <f t="shared" si="50"/>
        <v>201.87</v>
      </c>
      <c r="O306" s="49">
        <f t="shared" ca="1" si="51"/>
        <v>93993500</v>
      </c>
    </row>
    <row r="307" spans="1:15" x14ac:dyDescent="0.25">
      <c r="A307">
        <v>292</v>
      </c>
      <c r="B307" s="89">
        <v>42074</v>
      </c>
      <c r="C307" s="48">
        <v>205.28999300000001</v>
      </c>
      <c r="D307" s="48">
        <v>205.5</v>
      </c>
      <c r="E307" s="48">
        <v>204.39999399999999</v>
      </c>
      <c r="F307" s="48">
        <v>204.5</v>
      </c>
      <c r="G307" s="49">
        <v>110145700</v>
      </c>
      <c r="H307" s="48">
        <v>199.33724900000001</v>
      </c>
      <c r="I307" s="52">
        <f t="shared" si="45"/>
        <v>0.97475427383863089</v>
      </c>
      <c r="J307" s="52">
        <f t="shared" ca="1" si="46"/>
        <v>1</v>
      </c>
      <c r="K307" s="48">
        <f t="shared" si="47"/>
        <v>200.11</v>
      </c>
      <c r="L307" s="48">
        <f t="shared" si="48"/>
        <v>200.31</v>
      </c>
      <c r="M307" s="48">
        <f t="shared" si="49"/>
        <v>199.24</v>
      </c>
      <c r="N307" s="48">
        <f t="shared" si="50"/>
        <v>199.34</v>
      </c>
      <c r="O307" s="49">
        <f t="shared" ca="1" si="51"/>
        <v>110145700</v>
      </c>
    </row>
    <row r="308" spans="1:15" x14ac:dyDescent="0.25">
      <c r="A308">
        <v>293</v>
      </c>
      <c r="B308" s="89">
        <v>42073</v>
      </c>
      <c r="C308" s="48">
        <v>206.71000699999999</v>
      </c>
      <c r="D308" s="48">
        <v>206.80999800000001</v>
      </c>
      <c r="E308" s="48">
        <v>204.929993</v>
      </c>
      <c r="F308" s="48">
        <v>204.979996</v>
      </c>
      <c r="G308" s="49">
        <v>157121300</v>
      </c>
      <c r="H308" s="48">
        <v>199.805127</v>
      </c>
      <c r="I308" s="52">
        <f t="shared" si="45"/>
        <v>0.9747542730950195</v>
      </c>
      <c r="J308" s="52">
        <f t="shared" ca="1" si="46"/>
        <v>1</v>
      </c>
      <c r="K308" s="48">
        <f t="shared" si="47"/>
        <v>201.49</v>
      </c>
      <c r="L308" s="48">
        <f t="shared" si="48"/>
        <v>201.59</v>
      </c>
      <c r="M308" s="48">
        <f t="shared" si="49"/>
        <v>199.76</v>
      </c>
      <c r="N308" s="48">
        <f t="shared" si="50"/>
        <v>199.81</v>
      </c>
      <c r="O308" s="49">
        <f t="shared" ca="1" si="51"/>
        <v>157121300</v>
      </c>
    </row>
    <row r="309" spans="1:15" x14ac:dyDescent="0.25">
      <c r="A309">
        <v>294</v>
      </c>
      <c r="B309" s="89">
        <v>42072</v>
      </c>
      <c r="C309" s="48">
        <v>207.740005</v>
      </c>
      <c r="D309" s="48">
        <v>208.78999300000001</v>
      </c>
      <c r="E309" s="48">
        <v>207.550003</v>
      </c>
      <c r="F309" s="48">
        <v>208.36000100000001</v>
      </c>
      <c r="G309" s="49">
        <v>89818900</v>
      </c>
      <c r="H309" s="48">
        <v>203.09980100000001</v>
      </c>
      <c r="I309" s="52">
        <f t="shared" si="45"/>
        <v>0.97475427157441796</v>
      </c>
      <c r="J309" s="52">
        <f t="shared" ca="1" si="46"/>
        <v>1</v>
      </c>
      <c r="K309" s="48">
        <f t="shared" si="47"/>
        <v>202.5</v>
      </c>
      <c r="L309" s="48">
        <f t="shared" si="48"/>
        <v>203.52</v>
      </c>
      <c r="M309" s="48">
        <f t="shared" si="49"/>
        <v>202.31</v>
      </c>
      <c r="N309" s="48">
        <f t="shared" si="50"/>
        <v>203.1</v>
      </c>
      <c r="O309" s="49">
        <f t="shared" ca="1" si="51"/>
        <v>89818900</v>
      </c>
    </row>
    <row r="310" spans="1:15" x14ac:dyDescent="0.25">
      <c r="A310">
        <v>295</v>
      </c>
      <c r="B310" s="89">
        <v>42069</v>
      </c>
      <c r="C310" s="48">
        <v>209.41999799999999</v>
      </c>
      <c r="D310" s="48">
        <v>209.94000199999999</v>
      </c>
      <c r="E310" s="48">
        <v>207.10000600000001</v>
      </c>
      <c r="F310" s="48">
        <v>207.5</v>
      </c>
      <c r="G310" s="49">
        <v>188128000</v>
      </c>
      <c r="H310" s="48">
        <v>202.26151200000001</v>
      </c>
      <c r="I310" s="52">
        <f t="shared" si="45"/>
        <v>0.97475427469879528</v>
      </c>
      <c r="J310" s="52">
        <f t="shared" ca="1" si="46"/>
        <v>1</v>
      </c>
      <c r="K310" s="48">
        <f t="shared" si="47"/>
        <v>204.13</v>
      </c>
      <c r="L310" s="48">
        <f t="shared" si="48"/>
        <v>204.64</v>
      </c>
      <c r="M310" s="48">
        <f t="shared" si="49"/>
        <v>201.87</v>
      </c>
      <c r="N310" s="48">
        <f t="shared" si="50"/>
        <v>202.26</v>
      </c>
      <c r="O310" s="49">
        <f t="shared" ca="1" si="51"/>
        <v>188128000</v>
      </c>
    </row>
    <row r="311" spans="1:15" x14ac:dyDescent="0.25">
      <c r="A311">
        <v>296</v>
      </c>
      <c r="B311" s="89">
        <v>42068</v>
      </c>
      <c r="C311" s="48">
        <v>210.61999499999999</v>
      </c>
      <c r="D311" s="48">
        <v>210.800003</v>
      </c>
      <c r="E311" s="48">
        <v>209.85000600000001</v>
      </c>
      <c r="F311" s="48">
        <v>210.46000699999999</v>
      </c>
      <c r="G311" s="49">
        <v>76873000</v>
      </c>
      <c r="H311" s="48">
        <v>205.14679100000001</v>
      </c>
      <c r="I311" s="52">
        <f t="shared" si="45"/>
        <v>0.9747542724352376</v>
      </c>
      <c r="J311" s="52">
        <f t="shared" ca="1" si="46"/>
        <v>1</v>
      </c>
      <c r="K311" s="48">
        <f t="shared" si="47"/>
        <v>205.3</v>
      </c>
      <c r="L311" s="48">
        <f t="shared" si="48"/>
        <v>205.48</v>
      </c>
      <c r="M311" s="48">
        <f t="shared" si="49"/>
        <v>204.55</v>
      </c>
      <c r="N311" s="48">
        <f t="shared" si="50"/>
        <v>205.15</v>
      </c>
      <c r="O311" s="49">
        <f t="shared" ca="1" si="51"/>
        <v>76873000</v>
      </c>
    </row>
    <row r="312" spans="1:15" x14ac:dyDescent="0.25">
      <c r="A312">
        <v>297</v>
      </c>
      <c r="B312" s="89">
        <v>42067</v>
      </c>
      <c r="C312" s="48">
        <v>210.39999399999999</v>
      </c>
      <c r="D312" s="48">
        <v>210.490005</v>
      </c>
      <c r="E312" s="48">
        <v>209.05999800000001</v>
      </c>
      <c r="F312" s="48">
        <v>210.229996</v>
      </c>
      <c r="G312" s="49">
        <v>114497200</v>
      </c>
      <c r="H312" s="48">
        <v>204.92258699999999</v>
      </c>
      <c r="I312" s="52">
        <f t="shared" si="45"/>
        <v>0.97475427341015597</v>
      </c>
      <c r="J312" s="52">
        <f t="shared" ca="1" si="46"/>
        <v>1</v>
      </c>
      <c r="K312" s="48">
        <f t="shared" si="47"/>
        <v>205.09</v>
      </c>
      <c r="L312" s="48">
        <f t="shared" si="48"/>
        <v>205.18</v>
      </c>
      <c r="M312" s="48">
        <f t="shared" si="49"/>
        <v>203.78</v>
      </c>
      <c r="N312" s="48">
        <f t="shared" si="50"/>
        <v>204.92</v>
      </c>
      <c r="O312" s="49">
        <f t="shared" ca="1" si="51"/>
        <v>114497200</v>
      </c>
    </row>
    <row r="313" spans="1:15" x14ac:dyDescent="0.25">
      <c r="A313">
        <v>298</v>
      </c>
      <c r="B313" s="89">
        <v>42066</v>
      </c>
      <c r="C313" s="48">
        <v>211.470001</v>
      </c>
      <c r="D313" s="48">
        <v>212.050003</v>
      </c>
      <c r="E313" s="48">
        <v>210.08000200000001</v>
      </c>
      <c r="F313" s="48">
        <v>211.11999499999999</v>
      </c>
      <c r="G313" s="49">
        <v>110325800</v>
      </c>
      <c r="H313" s="48">
        <v>205.79011800000001</v>
      </c>
      <c r="I313" s="52">
        <f t="shared" si="45"/>
        <v>0.97475427659042913</v>
      </c>
      <c r="J313" s="52">
        <f t="shared" ca="1" si="46"/>
        <v>1</v>
      </c>
      <c r="K313" s="48">
        <f t="shared" si="47"/>
        <v>206.13</v>
      </c>
      <c r="L313" s="48">
        <f t="shared" si="48"/>
        <v>206.7</v>
      </c>
      <c r="M313" s="48">
        <f t="shared" si="49"/>
        <v>204.78</v>
      </c>
      <c r="N313" s="48">
        <f t="shared" si="50"/>
        <v>205.79</v>
      </c>
      <c r="O313" s="49">
        <f t="shared" ca="1" si="51"/>
        <v>110325800</v>
      </c>
    </row>
    <row r="314" spans="1:15" x14ac:dyDescent="0.25">
      <c r="A314">
        <v>299</v>
      </c>
      <c r="B314" s="89">
        <v>42065</v>
      </c>
      <c r="C314" s="48">
        <v>210.779999</v>
      </c>
      <c r="D314" s="48">
        <v>212.05999800000001</v>
      </c>
      <c r="E314" s="48">
        <v>210.720001</v>
      </c>
      <c r="F314" s="48">
        <v>211.990005</v>
      </c>
      <c r="G314" s="49">
        <v>87491400</v>
      </c>
      <c r="H314" s="48">
        <v>206.63816399999999</v>
      </c>
      <c r="I314" s="52">
        <f t="shared" si="45"/>
        <v>0.97475427674054727</v>
      </c>
      <c r="J314" s="52">
        <f t="shared" ca="1" si="46"/>
        <v>1</v>
      </c>
      <c r="K314" s="48">
        <f t="shared" si="47"/>
        <v>205.46</v>
      </c>
      <c r="L314" s="48">
        <f t="shared" si="48"/>
        <v>206.71</v>
      </c>
      <c r="M314" s="48">
        <f t="shared" si="49"/>
        <v>205.4</v>
      </c>
      <c r="N314" s="48">
        <f t="shared" si="50"/>
        <v>206.64</v>
      </c>
      <c r="O314" s="49">
        <f t="shared" ca="1" si="51"/>
        <v>87491400</v>
      </c>
    </row>
    <row r="315" spans="1:15" x14ac:dyDescent="0.25">
      <c r="A315">
        <v>300</v>
      </c>
      <c r="B315" s="89">
        <v>42062</v>
      </c>
      <c r="C315" s="48">
        <v>211.259995</v>
      </c>
      <c r="D315" s="48">
        <v>211.58000200000001</v>
      </c>
      <c r="E315" s="48">
        <v>210.60000600000001</v>
      </c>
      <c r="F315" s="48">
        <v>210.66000399999999</v>
      </c>
      <c r="G315" s="49">
        <v>108076000</v>
      </c>
      <c r="H315" s="48">
        <v>205.34173899999999</v>
      </c>
      <c r="I315" s="52">
        <f t="shared" si="45"/>
        <v>0.97475427276646209</v>
      </c>
      <c r="J315" s="52">
        <f t="shared" ca="1" si="46"/>
        <v>1</v>
      </c>
      <c r="K315" s="48">
        <f t="shared" si="47"/>
        <v>205.93</v>
      </c>
      <c r="L315" s="48">
        <f t="shared" si="48"/>
        <v>206.24</v>
      </c>
      <c r="M315" s="48">
        <f t="shared" si="49"/>
        <v>205.28</v>
      </c>
      <c r="N315" s="48">
        <f t="shared" si="50"/>
        <v>205.34</v>
      </c>
      <c r="O315" s="49">
        <f t="shared" ca="1" si="51"/>
        <v>108076000</v>
      </c>
    </row>
    <row r="316" spans="1:15" x14ac:dyDescent="0.25">
      <c r="A316">
        <v>301</v>
      </c>
      <c r="B316" s="89">
        <v>42061</v>
      </c>
      <c r="C316" s="48">
        <v>211.520004</v>
      </c>
      <c r="D316" s="48">
        <v>211.71000699999999</v>
      </c>
      <c r="E316" s="48">
        <v>210.64999399999999</v>
      </c>
      <c r="F316" s="48">
        <v>211.38000500000001</v>
      </c>
      <c r="G316" s="49">
        <v>72697900</v>
      </c>
      <c r="H316" s="48">
        <v>206.04356300000001</v>
      </c>
      <c r="I316" s="52">
        <f t="shared" si="45"/>
        <v>0.9747542725244992</v>
      </c>
      <c r="J316" s="52">
        <f t="shared" ca="1" si="46"/>
        <v>1</v>
      </c>
      <c r="K316" s="48">
        <f t="shared" si="47"/>
        <v>206.18</v>
      </c>
      <c r="L316" s="48">
        <f t="shared" si="48"/>
        <v>206.37</v>
      </c>
      <c r="M316" s="48">
        <f t="shared" si="49"/>
        <v>205.33</v>
      </c>
      <c r="N316" s="48">
        <f t="shared" si="50"/>
        <v>206.04</v>
      </c>
      <c r="O316" s="49">
        <f t="shared" ca="1" si="51"/>
        <v>72697900</v>
      </c>
    </row>
    <row r="317" spans="1:15" x14ac:dyDescent="0.25">
      <c r="A317">
        <v>302</v>
      </c>
      <c r="B317" s="89">
        <v>42060</v>
      </c>
      <c r="C317" s="48">
        <v>211.66000399999999</v>
      </c>
      <c r="D317" s="48">
        <v>212.240005</v>
      </c>
      <c r="E317" s="48">
        <v>211.220001</v>
      </c>
      <c r="F317" s="48">
        <v>211.63000500000001</v>
      </c>
      <c r="G317" s="49">
        <v>73061700</v>
      </c>
      <c r="H317" s="48">
        <v>206.287252</v>
      </c>
      <c r="I317" s="52">
        <f t="shared" si="45"/>
        <v>0.97475427456517794</v>
      </c>
      <c r="J317" s="52">
        <f t="shared" ca="1" si="46"/>
        <v>1</v>
      </c>
      <c r="K317" s="48">
        <f t="shared" si="47"/>
        <v>206.32</v>
      </c>
      <c r="L317" s="48">
        <f t="shared" si="48"/>
        <v>206.88</v>
      </c>
      <c r="M317" s="48">
        <f t="shared" si="49"/>
        <v>205.89</v>
      </c>
      <c r="N317" s="48">
        <f t="shared" si="50"/>
        <v>206.29</v>
      </c>
      <c r="O317" s="49">
        <f t="shared" ca="1" si="51"/>
        <v>73061700</v>
      </c>
    </row>
    <row r="318" spans="1:15" x14ac:dyDescent="0.25">
      <c r="A318">
        <v>303</v>
      </c>
      <c r="B318" s="89">
        <v>42059</v>
      </c>
      <c r="C318" s="48">
        <v>211.11999499999999</v>
      </c>
      <c r="D318" s="48">
        <v>212.050003</v>
      </c>
      <c r="E318" s="48">
        <v>210.759995</v>
      </c>
      <c r="F318" s="48">
        <v>211.80999800000001</v>
      </c>
      <c r="G318" s="49">
        <v>72472300</v>
      </c>
      <c r="H318" s="48">
        <v>206.46270000000001</v>
      </c>
      <c r="I318" s="52">
        <f t="shared" si="45"/>
        <v>0.97475427009824156</v>
      </c>
      <c r="J318" s="52">
        <f t="shared" ca="1" si="46"/>
        <v>1</v>
      </c>
      <c r="K318" s="48">
        <f t="shared" si="47"/>
        <v>205.79</v>
      </c>
      <c r="L318" s="48">
        <f t="shared" si="48"/>
        <v>206.7</v>
      </c>
      <c r="M318" s="48">
        <f t="shared" si="49"/>
        <v>205.44</v>
      </c>
      <c r="N318" s="48">
        <f t="shared" si="50"/>
        <v>206.46</v>
      </c>
      <c r="O318" s="49">
        <f t="shared" ca="1" si="51"/>
        <v>72472300</v>
      </c>
    </row>
    <row r="319" spans="1:15" x14ac:dyDescent="0.25">
      <c r="A319">
        <v>304</v>
      </c>
      <c r="B319" s="89">
        <v>42058</v>
      </c>
      <c r="C319" s="48">
        <v>210.94000199999999</v>
      </c>
      <c r="D319" s="48">
        <v>211.21000699999999</v>
      </c>
      <c r="E319" s="48">
        <v>210.479996</v>
      </c>
      <c r="F319" s="48">
        <v>211.21000699999999</v>
      </c>
      <c r="G319" s="49">
        <v>74411100</v>
      </c>
      <c r="H319" s="48">
        <v>205.87785700000001</v>
      </c>
      <c r="I319" s="52">
        <f t="shared" si="45"/>
        <v>0.97475427383514079</v>
      </c>
      <c r="J319" s="52">
        <f t="shared" ca="1" si="46"/>
        <v>1</v>
      </c>
      <c r="K319" s="48">
        <f t="shared" si="47"/>
        <v>205.61</v>
      </c>
      <c r="L319" s="48">
        <f t="shared" si="48"/>
        <v>205.88</v>
      </c>
      <c r="M319" s="48">
        <f t="shared" si="49"/>
        <v>205.17</v>
      </c>
      <c r="N319" s="48">
        <f t="shared" si="50"/>
        <v>205.88</v>
      </c>
      <c r="O319" s="49">
        <f t="shared" ca="1" si="51"/>
        <v>74411100</v>
      </c>
    </row>
    <row r="320" spans="1:15" x14ac:dyDescent="0.25">
      <c r="A320">
        <v>305</v>
      </c>
      <c r="B320" s="89">
        <v>42055</v>
      </c>
      <c r="C320" s="48">
        <v>209.479996</v>
      </c>
      <c r="D320" s="48">
        <v>211.33000200000001</v>
      </c>
      <c r="E320" s="48">
        <v>208.729996</v>
      </c>
      <c r="F320" s="48">
        <v>211.240005</v>
      </c>
      <c r="G320" s="49">
        <v>140896400</v>
      </c>
      <c r="H320" s="48">
        <v>205.90709799999999</v>
      </c>
      <c r="I320" s="52">
        <f t="shared" si="45"/>
        <v>0.97475427535612869</v>
      </c>
      <c r="J320" s="52">
        <f t="shared" ca="1" si="46"/>
        <v>1</v>
      </c>
      <c r="K320" s="48">
        <f t="shared" si="47"/>
        <v>204.19</v>
      </c>
      <c r="L320" s="48">
        <f t="shared" si="48"/>
        <v>205.99</v>
      </c>
      <c r="M320" s="48">
        <f t="shared" si="49"/>
        <v>203.46</v>
      </c>
      <c r="N320" s="48">
        <f t="shared" si="50"/>
        <v>205.91</v>
      </c>
      <c r="O320" s="49">
        <f t="shared" ca="1" si="51"/>
        <v>140896400</v>
      </c>
    </row>
    <row r="321" spans="1:15" x14ac:dyDescent="0.25">
      <c r="A321">
        <v>306</v>
      </c>
      <c r="B321" s="89">
        <v>42054</v>
      </c>
      <c r="C321" s="48">
        <v>209.41000399999999</v>
      </c>
      <c r="D321" s="48">
        <v>210.41999799999999</v>
      </c>
      <c r="E321" s="48">
        <v>209.240005</v>
      </c>
      <c r="F321" s="48">
        <v>209.979996</v>
      </c>
      <c r="G321" s="49">
        <v>91462500</v>
      </c>
      <c r="H321" s="48">
        <v>204.678898</v>
      </c>
      <c r="I321" s="52">
        <f t="shared" si="45"/>
        <v>0.9747542713544961</v>
      </c>
      <c r="J321" s="52">
        <f t="shared" ca="1" si="46"/>
        <v>1</v>
      </c>
      <c r="K321" s="48">
        <f t="shared" si="47"/>
        <v>204.12</v>
      </c>
      <c r="L321" s="48">
        <f t="shared" si="48"/>
        <v>205.11</v>
      </c>
      <c r="M321" s="48">
        <f t="shared" si="49"/>
        <v>203.96</v>
      </c>
      <c r="N321" s="48">
        <f t="shared" si="50"/>
        <v>204.68</v>
      </c>
      <c r="O321" s="49">
        <f t="shared" ca="1" si="51"/>
        <v>91462500</v>
      </c>
    </row>
    <row r="322" spans="1:15" x14ac:dyDescent="0.25">
      <c r="A322">
        <v>307</v>
      </c>
      <c r="B322" s="89">
        <v>42053</v>
      </c>
      <c r="C322" s="48">
        <v>209.66000399999999</v>
      </c>
      <c r="D322" s="48">
        <v>210.220001</v>
      </c>
      <c r="E322" s="48">
        <v>209.33999600000001</v>
      </c>
      <c r="F322" s="48">
        <v>210.13000500000001</v>
      </c>
      <c r="G322" s="49">
        <v>80652900</v>
      </c>
      <c r="H322" s="48">
        <v>204.82512</v>
      </c>
      <c r="I322" s="52">
        <f t="shared" si="45"/>
        <v>0.97475427176618579</v>
      </c>
      <c r="J322" s="52">
        <f t="shared" ca="1" si="46"/>
        <v>1</v>
      </c>
      <c r="K322" s="48">
        <f t="shared" si="47"/>
        <v>204.37</v>
      </c>
      <c r="L322" s="48">
        <f t="shared" si="48"/>
        <v>204.91</v>
      </c>
      <c r="M322" s="48">
        <f t="shared" si="49"/>
        <v>204.06</v>
      </c>
      <c r="N322" s="48">
        <f t="shared" si="50"/>
        <v>204.83</v>
      </c>
      <c r="O322" s="49">
        <f t="shared" ca="1" si="51"/>
        <v>80652900</v>
      </c>
    </row>
    <row r="323" spans="1:15" x14ac:dyDescent="0.25">
      <c r="A323">
        <v>308</v>
      </c>
      <c r="B323" s="89">
        <v>42052</v>
      </c>
      <c r="C323" s="48">
        <v>209.39999399999999</v>
      </c>
      <c r="D323" s="48">
        <v>210.320007</v>
      </c>
      <c r="E323" s="48">
        <v>209.10000600000001</v>
      </c>
      <c r="F323" s="48">
        <v>210.11000100000001</v>
      </c>
      <c r="G323" s="49">
        <v>76968200</v>
      </c>
      <c r="H323" s="48">
        <v>204.805621</v>
      </c>
      <c r="I323" s="52">
        <f t="shared" si="45"/>
        <v>0.97475427169218842</v>
      </c>
      <c r="J323" s="52">
        <f t="shared" ca="1" si="46"/>
        <v>1</v>
      </c>
      <c r="K323" s="48">
        <f t="shared" si="47"/>
        <v>204.11</v>
      </c>
      <c r="L323" s="48">
        <f t="shared" si="48"/>
        <v>205.01</v>
      </c>
      <c r="M323" s="48">
        <f t="shared" si="49"/>
        <v>203.82</v>
      </c>
      <c r="N323" s="48">
        <f t="shared" si="50"/>
        <v>204.81</v>
      </c>
      <c r="O323" s="49">
        <f t="shared" ca="1" si="51"/>
        <v>76968200</v>
      </c>
    </row>
    <row r="324" spans="1:15" x14ac:dyDescent="0.25">
      <c r="A324">
        <v>309</v>
      </c>
      <c r="B324" s="89">
        <v>42048</v>
      </c>
      <c r="C324" s="48">
        <v>209.070007</v>
      </c>
      <c r="D324" s="48">
        <v>209.83999600000001</v>
      </c>
      <c r="E324" s="48">
        <v>208.759995</v>
      </c>
      <c r="F324" s="48">
        <v>209.779999</v>
      </c>
      <c r="G324" s="49">
        <v>93670400</v>
      </c>
      <c r="H324" s="48">
        <v>204.48394999999999</v>
      </c>
      <c r="I324" s="52">
        <f t="shared" si="45"/>
        <v>0.97475427102085166</v>
      </c>
      <c r="J324" s="52">
        <f t="shared" ca="1" si="46"/>
        <v>1</v>
      </c>
      <c r="K324" s="48">
        <f t="shared" si="47"/>
        <v>203.79</v>
      </c>
      <c r="L324" s="48">
        <f t="shared" si="48"/>
        <v>204.54</v>
      </c>
      <c r="M324" s="48">
        <f t="shared" si="49"/>
        <v>203.49</v>
      </c>
      <c r="N324" s="48">
        <f t="shared" si="50"/>
        <v>204.48</v>
      </c>
      <c r="O324" s="49">
        <f t="shared" ca="1" si="51"/>
        <v>93670400</v>
      </c>
    </row>
    <row r="325" spans="1:15" x14ac:dyDescent="0.25">
      <c r="A325">
        <v>310</v>
      </c>
      <c r="B325" s="89">
        <v>42047</v>
      </c>
      <c r="C325" s="48">
        <v>207.88999899999999</v>
      </c>
      <c r="D325" s="48">
        <v>208.990005</v>
      </c>
      <c r="E325" s="48">
        <v>206.970001</v>
      </c>
      <c r="F325" s="48">
        <v>208.91999799999999</v>
      </c>
      <c r="G325" s="49">
        <v>97545900</v>
      </c>
      <c r="H325" s="48">
        <v>203.64566099999999</v>
      </c>
      <c r="I325" s="52">
        <f t="shared" si="45"/>
        <v>0.97475427412171423</v>
      </c>
      <c r="J325" s="52">
        <f t="shared" ca="1" si="46"/>
        <v>1</v>
      </c>
      <c r="K325" s="48">
        <f t="shared" si="47"/>
        <v>202.64</v>
      </c>
      <c r="L325" s="48">
        <f t="shared" si="48"/>
        <v>203.71</v>
      </c>
      <c r="M325" s="48">
        <f t="shared" si="49"/>
        <v>201.74</v>
      </c>
      <c r="N325" s="48">
        <f t="shared" si="50"/>
        <v>203.65</v>
      </c>
      <c r="O325" s="49">
        <f t="shared" ca="1" si="51"/>
        <v>97545900</v>
      </c>
    </row>
    <row r="326" spans="1:15" x14ac:dyDescent="0.25">
      <c r="A326">
        <v>311</v>
      </c>
      <c r="B326" s="89">
        <v>42046</v>
      </c>
      <c r="C326" s="48">
        <v>206.61000100000001</v>
      </c>
      <c r="D326" s="48">
        <v>207.449997</v>
      </c>
      <c r="E326" s="48">
        <v>205.83000200000001</v>
      </c>
      <c r="F326" s="48">
        <v>206.929993</v>
      </c>
      <c r="G326" s="49">
        <v>91087800</v>
      </c>
      <c r="H326" s="48">
        <v>201.705895</v>
      </c>
      <c r="I326" s="52">
        <f t="shared" si="45"/>
        <v>0.97475427353829758</v>
      </c>
      <c r="J326" s="52">
        <f t="shared" ca="1" si="46"/>
        <v>1</v>
      </c>
      <c r="K326" s="48">
        <f t="shared" si="47"/>
        <v>201.39</v>
      </c>
      <c r="L326" s="48">
        <f t="shared" si="48"/>
        <v>202.21</v>
      </c>
      <c r="M326" s="48">
        <f t="shared" si="49"/>
        <v>200.63</v>
      </c>
      <c r="N326" s="48">
        <f t="shared" si="50"/>
        <v>201.71</v>
      </c>
      <c r="O326" s="49">
        <f t="shared" ca="1" si="51"/>
        <v>91087800</v>
      </c>
    </row>
    <row r="327" spans="1:15" x14ac:dyDescent="0.25">
      <c r="A327">
        <v>312</v>
      </c>
      <c r="B327" s="89">
        <v>42045</v>
      </c>
      <c r="C327" s="48">
        <v>205.88000500000001</v>
      </c>
      <c r="D327" s="48">
        <v>207.11999499999999</v>
      </c>
      <c r="E327" s="48">
        <v>204.679993</v>
      </c>
      <c r="F327" s="48">
        <v>206.80999800000001</v>
      </c>
      <c r="G327" s="49">
        <v>96164200</v>
      </c>
      <c r="H327" s="48">
        <v>201.58892900000001</v>
      </c>
      <c r="I327" s="52">
        <f t="shared" si="45"/>
        <v>0.97475427179299134</v>
      </c>
      <c r="J327" s="52">
        <f t="shared" ca="1" si="46"/>
        <v>1</v>
      </c>
      <c r="K327" s="48">
        <f t="shared" si="47"/>
        <v>200.68</v>
      </c>
      <c r="L327" s="48">
        <f t="shared" si="48"/>
        <v>201.89</v>
      </c>
      <c r="M327" s="48">
        <f t="shared" si="49"/>
        <v>199.51</v>
      </c>
      <c r="N327" s="48">
        <f t="shared" si="50"/>
        <v>201.59</v>
      </c>
      <c r="O327" s="49">
        <f t="shared" ca="1" si="51"/>
        <v>96164200</v>
      </c>
    </row>
    <row r="328" spans="1:15" x14ac:dyDescent="0.25">
      <c r="A328">
        <v>313</v>
      </c>
      <c r="B328" s="89">
        <v>42044</v>
      </c>
      <c r="C328" s="48">
        <v>204.770004</v>
      </c>
      <c r="D328" s="48">
        <v>205.63999899999999</v>
      </c>
      <c r="E328" s="48">
        <v>204.13999899999999</v>
      </c>
      <c r="F328" s="48">
        <v>204.63000500000001</v>
      </c>
      <c r="G328" s="49">
        <v>87219000</v>
      </c>
      <c r="H328" s="48">
        <v>199.46397200000001</v>
      </c>
      <c r="I328" s="52">
        <f t="shared" si="45"/>
        <v>0.97475427418378846</v>
      </c>
      <c r="J328" s="52">
        <f t="shared" ca="1" si="46"/>
        <v>1</v>
      </c>
      <c r="K328" s="48">
        <f t="shared" si="47"/>
        <v>199.6</v>
      </c>
      <c r="L328" s="48">
        <f t="shared" si="48"/>
        <v>200.45</v>
      </c>
      <c r="M328" s="48">
        <f t="shared" si="49"/>
        <v>198.99</v>
      </c>
      <c r="N328" s="48">
        <f t="shared" si="50"/>
        <v>199.46</v>
      </c>
      <c r="O328" s="49">
        <f t="shared" ca="1" si="51"/>
        <v>87219000</v>
      </c>
    </row>
    <row r="329" spans="1:15" x14ac:dyDescent="0.25">
      <c r="A329">
        <v>314</v>
      </c>
      <c r="B329" s="89">
        <v>42041</v>
      </c>
      <c r="C329" s="48">
        <v>206.55999800000001</v>
      </c>
      <c r="D329" s="48">
        <v>207.240005</v>
      </c>
      <c r="E329" s="48">
        <v>204.91999799999999</v>
      </c>
      <c r="F329" s="48">
        <v>205.550003</v>
      </c>
      <c r="G329" s="49">
        <v>125672000</v>
      </c>
      <c r="H329" s="48">
        <v>200.36074400000001</v>
      </c>
      <c r="I329" s="52">
        <f t="shared" si="45"/>
        <v>0.97475427426775574</v>
      </c>
      <c r="J329" s="52">
        <f t="shared" ca="1" si="46"/>
        <v>1</v>
      </c>
      <c r="K329" s="48">
        <f t="shared" si="47"/>
        <v>201.35</v>
      </c>
      <c r="L329" s="48">
        <f t="shared" si="48"/>
        <v>202.01</v>
      </c>
      <c r="M329" s="48">
        <f t="shared" si="49"/>
        <v>199.75</v>
      </c>
      <c r="N329" s="48">
        <f t="shared" si="50"/>
        <v>200.36</v>
      </c>
      <c r="O329" s="49">
        <f t="shared" ca="1" si="51"/>
        <v>125672000</v>
      </c>
    </row>
    <row r="330" spans="1:15" x14ac:dyDescent="0.25">
      <c r="A330">
        <v>315</v>
      </c>
      <c r="B330" s="89">
        <v>42040</v>
      </c>
      <c r="C330" s="48">
        <v>204.86000100000001</v>
      </c>
      <c r="D330" s="48">
        <v>206.300003</v>
      </c>
      <c r="E330" s="48">
        <v>204.770004</v>
      </c>
      <c r="F330" s="48">
        <v>206.11999499999999</v>
      </c>
      <c r="G330" s="49">
        <v>97953200</v>
      </c>
      <c r="H330" s="48">
        <v>200.916346</v>
      </c>
      <c r="I330" s="52">
        <f t="shared" si="45"/>
        <v>0.97475427359679501</v>
      </c>
      <c r="J330" s="52">
        <f t="shared" ca="1" si="46"/>
        <v>1</v>
      </c>
      <c r="K330" s="48">
        <f t="shared" si="47"/>
        <v>199.69</v>
      </c>
      <c r="L330" s="48">
        <f t="shared" si="48"/>
        <v>201.09</v>
      </c>
      <c r="M330" s="48">
        <f t="shared" si="49"/>
        <v>199.6</v>
      </c>
      <c r="N330" s="48">
        <f t="shared" si="50"/>
        <v>200.92</v>
      </c>
      <c r="O330" s="49">
        <f t="shared" ca="1" si="51"/>
        <v>97953200</v>
      </c>
    </row>
    <row r="331" spans="1:15" x14ac:dyDescent="0.25">
      <c r="A331">
        <v>316</v>
      </c>
      <c r="B331" s="89">
        <v>42039</v>
      </c>
      <c r="C331" s="48">
        <v>203.91999799999999</v>
      </c>
      <c r="D331" s="48">
        <v>205.38000500000001</v>
      </c>
      <c r="E331" s="48">
        <v>203.509995</v>
      </c>
      <c r="F331" s="48">
        <v>204.05999800000001</v>
      </c>
      <c r="G331" s="49">
        <v>134306700</v>
      </c>
      <c r="H331" s="48">
        <v>198.908355</v>
      </c>
      <c r="I331" s="52">
        <f t="shared" si="45"/>
        <v>0.97475427300553041</v>
      </c>
      <c r="J331" s="52">
        <f t="shared" ca="1" si="46"/>
        <v>1</v>
      </c>
      <c r="K331" s="48">
        <f t="shared" si="47"/>
        <v>198.77</v>
      </c>
      <c r="L331" s="48">
        <f t="shared" si="48"/>
        <v>200.2</v>
      </c>
      <c r="M331" s="48">
        <f t="shared" si="49"/>
        <v>198.37</v>
      </c>
      <c r="N331" s="48">
        <f t="shared" si="50"/>
        <v>198.91</v>
      </c>
      <c r="O331" s="49">
        <f t="shared" ca="1" si="51"/>
        <v>134306700</v>
      </c>
    </row>
    <row r="332" spans="1:15" x14ac:dyDescent="0.25">
      <c r="A332">
        <v>317</v>
      </c>
      <c r="B332" s="89">
        <v>42038</v>
      </c>
      <c r="C332" s="48">
        <v>203</v>
      </c>
      <c r="D332" s="48">
        <v>204.85000600000001</v>
      </c>
      <c r="E332" s="48">
        <v>202.550003</v>
      </c>
      <c r="F332" s="48">
        <v>204.83999600000001</v>
      </c>
      <c r="G332" s="49">
        <v>124212900</v>
      </c>
      <c r="H332" s="48">
        <v>199.66866200000001</v>
      </c>
      <c r="I332" s="52">
        <f t="shared" si="45"/>
        <v>0.97475427601551012</v>
      </c>
      <c r="J332" s="52">
        <f t="shared" ca="1" si="46"/>
        <v>1</v>
      </c>
      <c r="K332" s="48">
        <f t="shared" si="47"/>
        <v>197.88</v>
      </c>
      <c r="L332" s="48">
        <f t="shared" si="48"/>
        <v>199.68</v>
      </c>
      <c r="M332" s="48">
        <f t="shared" si="49"/>
        <v>197.44</v>
      </c>
      <c r="N332" s="48">
        <f t="shared" si="50"/>
        <v>199.67</v>
      </c>
      <c r="O332" s="49">
        <f t="shared" ca="1" si="51"/>
        <v>124212900</v>
      </c>
    </row>
    <row r="333" spans="1:15" x14ac:dyDescent="0.25">
      <c r="A333">
        <v>318</v>
      </c>
      <c r="B333" s="89">
        <v>42037</v>
      </c>
      <c r="C333" s="48">
        <v>200.050003</v>
      </c>
      <c r="D333" s="48">
        <v>202.029999</v>
      </c>
      <c r="E333" s="48">
        <v>197.86000100000001</v>
      </c>
      <c r="F333" s="48">
        <v>201.91999799999999</v>
      </c>
      <c r="G333" s="49">
        <v>163107000</v>
      </c>
      <c r="H333" s="48">
        <v>196.82238100000001</v>
      </c>
      <c r="I333" s="52">
        <f t="shared" si="45"/>
        <v>0.97475427371983236</v>
      </c>
      <c r="J333" s="52">
        <f t="shared" ca="1" si="46"/>
        <v>1</v>
      </c>
      <c r="K333" s="48">
        <f t="shared" si="47"/>
        <v>195</v>
      </c>
      <c r="L333" s="48">
        <f t="shared" si="48"/>
        <v>196.93</v>
      </c>
      <c r="M333" s="48">
        <f t="shared" si="49"/>
        <v>192.86</v>
      </c>
      <c r="N333" s="48">
        <f t="shared" si="50"/>
        <v>196.82</v>
      </c>
      <c r="O333" s="49">
        <f t="shared" ca="1" si="51"/>
        <v>163107000</v>
      </c>
    </row>
    <row r="334" spans="1:15" x14ac:dyDescent="0.25">
      <c r="A334">
        <v>319</v>
      </c>
      <c r="B334" s="89">
        <v>42034</v>
      </c>
      <c r="C334" s="48">
        <v>200.570007</v>
      </c>
      <c r="D334" s="48">
        <v>202.16999799999999</v>
      </c>
      <c r="E334" s="48">
        <v>199.13000500000001</v>
      </c>
      <c r="F334" s="48">
        <v>199.449997</v>
      </c>
      <c r="G334" s="49">
        <v>197729700</v>
      </c>
      <c r="H334" s="48">
        <v>194.414737</v>
      </c>
      <c r="I334" s="52">
        <f t="shared" si="45"/>
        <v>0.97475427387446889</v>
      </c>
      <c r="J334" s="52">
        <f t="shared" ca="1" si="46"/>
        <v>1</v>
      </c>
      <c r="K334" s="48">
        <f t="shared" si="47"/>
        <v>195.51</v>
      </c>
      <c r="L334" s="48">
        <f t="shared" si="48"/>
        <v>197.07</v>
      </c>
      <c r="M334" s="48">
        <f t="shared" si="49"/>
        <v>194.1</v>
      </c>
      <c r="N334" s="48">
        <f t="shared" si="50"/>
        <v>194.41</v>
      </c>
      <c r="O334" s="49">
        <f t="shared" ca="1" si="51"/>
        <v>197729700</v>
      </c>
    </row>
    <row r="335" spans="1:15" x14ac:dyDescent="0.25">
      <c r="A335">
        <v>320</v>
      </c>
      <c r="B335" s="89">
        <v>42033</v>
      </c>
      <c r="C335" s="48">
        <v>200.38000500000001</v>
      </c>
      <c r="D335" s="48">
        <v>202.300003</v>
      </c>
      <c r="E335" s="48">
        <v>198.679993</v>
      </c>
      <c r="F335" s="48">
        <v>201.990005</v>
      </c>
      <c r="G335" s="49">
        <v>173585400</v>
      </c>
      <c r="H335" s="48">
        <v>196.89062100000001</v>
      </c>
      <c r="I335" s="52">
        <f t="shared" si="45"/>
        <v>0.97475427558903227</v>
      </c>
      <c r="J335" s="52">
        <f t="shared" ca="1" si="46"/>
        <v>1</v>
      </c>
      <c r="K335" s="48">
        <f t="shared" si="47"/>
        <v>195.32</v>
      </c>
      <c r="L335" s="48">
        <f t="shared" si="48"/>
        <v>197.19</v>
      </c>
      <c r="M335" s="48">
        <f t="shared" si="49"/>
        <v>193.66</v>
      </c>
      <c r="N335" s="48">
        <f t="shared" si="50"/>
        <v>196.89</v>
      </c>
      <c r="O335" s="49">
        <f t="shared" ca="1" si="51"/>
        <v>173585400</v>
      </c>
    </row>
    <row r="336" spans="1:15" x14ac:dyDescent="0.25">
      <c r="A336">
        <v>321</v>
      </c>
      <c r="B336" s="89">
        <v>42032</v>
      </c>
      <c r="C336" s="48">
        <v>204.16999799999999</v>
      </c>
      <c r="D336" s="48">
        <v>204.28999300000001</v>
      </c>
      <c r="E336" s="48">
        <v>199.91000399999999</v>
      </c>
      <c r="F336" s="48">
        <v>200.13999899999999</v>
      </c>
      <c r="G336" s="49">
        <v>168514300</v>
      </c>
      <c r="H336" s="48">
        <v>195.08732000000001</v>
      </c>
      <c r="I336" s="52">
        <f t="shared" si="45"/>
        <v>0.97475427687995553</v>
      </c>
      <c r="J336" s="52">
        <f t="shared" ca="1" si="46"/>
        <v>1</v>
      </c>
      <c r="K336" s="48">
        <f t="shared" si="47"/>
        <v>199.02</v>
      </c>
      <c r="L336" s="48">
        <f t="shared" si="48"/>
        <v>199.13</v>
      </c>
      <c r="M336" s="48">
        <f t="shared" si="49"/>
        <v>194.86</v>
      </c>
      <c r="N336" s="48">
        <f t="shared" si="50"/>
        <v>195.09</v>
      </c>
      <c r="O336" s="49">
        <f t="shared" ca="1" si="51"/>
        <v>168514300</v>
      </c>
    </row>
    <row r="337" spans="1:15" x14ac:dyDescent="0.25">
      <c r="A337">
        <v>322</v>
      </c>
      <c r="B337" s="89">
        <v>42031</v>
      </c>
      <c r="C337" s="48">
        <v>202.970001</v>
      </c>
      <c r="D337" s="48">
        <v>204.11999499999999</v>
      </c>
      <c r="E337" s="48">
        <v>201.740005</v>
      </c>
      <c r="F337" s="48">
        <v>202.740005</v>
      </c>
      <c r="G337" s="49">
        <v>134044600</v>
      </c>
      <c r="H337" s="48">
        <v>197.62168700000001</v>
      </c>
      <c r="I337" s="52">
        <f t="shared" ref="I337:I400" si="52">H337/F337</f>
        <v>0.97475427703575335</v>
      </c>
      <c r="J337" s="52">
        <f t="shared" ref="J337:J400" ca="1" si="53">INDEX(OFFSET($T$15,0,0,$S$13+1,1),MATCH(B337,OFFSET($Q$15,0,0,$S$13+1,1),-1))</f>
        <v>1</v>
      </c>
      <c r="K337" s="48">
        <f t="shared" ref="K337:K400" si="54">ROUND($I337*C337,2)</f>
        <v>197.85</v>
      </c>
      <c r="L337" s="48">
        <f t="shared" ref="L337:L400" si="55">ROUND($I337*D337,2)</f>
        <v>198.97</v>
      </c>
      <c r="M337" s="48">
        <f t="shared" ref="M337:M400" si="56">ROUND($I337*E337,2)</f>
        <v>196.65</v>
      </c>
      <c r="N337" s="48">
        <f t="shared" ref="N337:N400" si="57">ROUND($I337*F337,2)</f>
        <v>197.62</v>
      </c>
      <c r="O337" s="49">
        <f t="shared" ref="O337:O400" ca="1" si="58">G337*J337</f>
        <v>134044600</v>
      </c>
    </row>
    <row r="338" spans="1:15" x14ac:dyDescent="0.25">
      <c r="A338">
        <v>323</v>
      </c>
      <c r="B338" s="89">
        <v>42030</v>
      </c>
      <c r="C338" s="48">
        <v>204.71000699999999</v>
      </c>
      <c r="D338" s="48">
        <v>205.55999800000001</v>
      </c>
      <c r="E338" s="48">
        <v>203.85000600000001</v>
      </c>
      <c r="F338" s="48">
        <v>205.449997</v>
      </c>
      <c r="G338" s="49">
        <v>92009700</v>
      </c>
      <c r="H338" s="48">
        <v>200.26326299999999</v>
      </c>
      <c r="I338" s="52">
        <f t="shared" si="52"/>
        <v>0.97475427561091665</v>
      </c>
      <c r="J338" s="52">
        <f t="shared" ca="1" si="53"/>
        <v>1</v>
      </c>
      <c r="K338" s="48">
        <f t="shared" si="54"/>
        <v>199.54</v>
      </c>
      <c r="L338" s="48">
        <f t="shared" si="55"/>
        <v>200.37</v>
      </c>
      <c r="M338" s="48">
        <f t="shared" si="56"/>
        <v>198.7</v>
      </c>
      <c r="N338" s="48">
        <f t="shared" si="57"/>
        <v>200.26</v>
      </c>
      <c r="O338" s="49">
        <f t="shared" ca="1" si="58"/>
        <v>92009700</v>
      </c>
    </row>
    <row r="339" spans="1:15" x14ac:dyDescent="0.25">
      <c r="A339">
        <v>324</v>
      </c>
      <c r="B339" s="89">
        <v>42027</v>
      </c>
      <c r="C339" s="48">
        <v>205.78999300000001</v>
      </c>
      <c r="D339" s="48">
        <v>206.10000600000001</v>
      </c>
      <c r="E339" s="48">
        <v>204.80999800000001</v>
      </c>
      <c r="F339" s="48">
        <v>204.970001</v>
      </c>
      <c r="G339" s="49">
        <v>117516800</v>
      </c>
      <c r="H339" s="48">
        <v>199.79538500000001</v>
      </c>
      <c r="I339" s="52">
        <f t="shared" si="52"/>
        <v>0.97475427635871459</v>
      </c>
      <c r="J339" s="52">
        <f t="shared" ca="1" si="53"/>
        <v>1</v>
      </c>
      <c r="K339" s="48">
        <f t="shared" si="54"/>
        <v>200.59</v>
      </c>
      <c r="L339" s="48">
        <f t="shared" si="55"/>
        <v>200.9</v>
      </c>
      <c r="M339" s="48">
        <f t="shared" si="56"/>
        <v>199.64</v>
      </c>
      <c r="N339" s="48">
        <f t="shared" si="57"/>
        <v>199.8</v>
      </c>
      <c r="O339" s="49">
        <f t="shared" ca="1" si="58"/>
        <v>117516800</v>
      </c>
    </row>
    <row r="340" spans="1:15" x14ac:dyDescent="0.25">
      <c r="A340">
        <v>325</v>
      </c>
      <c r="B340" s="89">
        <v>42026</v>
      </c>
      <c r="C340" s="48">
        <v>203.990005</v>
      </c>
      <c r="D340" s="48">
        <v>206.259995</v>
      </c>
      <c r="E340" s="48">
        <v>202.33000200000001</v>
      </c>
      <c r="F340" s="48">
        <v>206.10000600000001</v>
      </c>
      <c r="G340" s="49">
        <v>174356000</v>
      </c>
      <c r="H340" s="48">
        <v>200.896862</v>
      </c>
      <c r="I340" s="52">
        <f t="shared" si="52"/>
        <v>0.97475427535892445</v>
      </c>
      <c r="J340" s="52">
        <f t="shared" ca="1" si="53"/>
        <v>1</v>
      </c>
      <c r="K340" s="48">
        <f t="shared" si="54"/>
        <v>198.84</v>
      </c>
      <c r="L340" s="48">
        <f t="shared" si="55"/>
        <v>201.05</v>
      </c>
      <c r="M340" s="48">
        <f t="shared" si="56"/>
        <v>197.22</v>
      </c>
      <c r="N340" s="48">
        <f t="shared" si="57"/>
        <v>200.9</v>
      </c>
      <c r="O340" s="49">
        <f t="shared" ca="1" si="58"/>
        <v>174356000</v>
      </c>
    </row>
    <row r="341" spans="1:15" x14ac:dyDescent="0.25">
      <c r="A341">
        <v>326</v>
      </c>
      <c r="B341" s="89">
        <v>42025</v>
      </c>
      <c r="C341" s="48">
        <v>201.5</v>
      </c>
      <c r="D341" s="48">
        <v>203.66000399999999</v>
      </c>
      <c r="E341" s="48">
        <v>200.94000199999999</v>
      </c>
      <c r="F341" s="48">
        <v>203.08000200000001</v>
      </c>
      <c r="G341" s="49">
        <v>122942700</v>
      </c>
      <c r="H341" s="48">
        <v>197.95310000000001</v>
      </c>
      <c r="I341" s="52">
        <f t="shared" si="52"/>
        <v>0.97475427442629237</v>
      </c>
      <c r="J341" s="52">
        <f t="shared" ca="1" si="53"/>
        <v>1</v>
      </c>
      <c r="K341" s="48">
        <f t="shared" si="54"/>
        <v>196.41</v>
      </c>
      <c r="L341" s="48">
        <f t="shared" si="55"/>
        <v>198.52</v>
      </c>
      <c r="M341" s="48">
        <f t="shared" si="56"/>
        <v>195.87</v>
      </c>
      <c r="N341" s="48">
        <f t="shared" si="57"/>
        <v>197.95</v>
      </c>
      <c r="O341" s="49">
        <f t="shared" ca="1" si="58"/>
        <v>122942700</v>
      </c>
    </row>
    <row r="342" spans="1:15" x14ac:dyDescent="0.25">
      <c r="A342">
        <v>327</v>
      </c>
      <c r="B342" s="89">
        <v>42024</v>
      </c>
      <c r="C342" s="48">
        <v>202.39999399999999</v>
      </c>
      <c r="D342" s="48">
        <v>202.720001</v>
      </c>
      <c r="E342" s="48">
        <v>200.16999799999999</v>
      </c>
      <c r="F342" s="48">
        <v>202.05999800000001</v>
      </c>
      <c r="G342" s="49">
        <v>130991100</v>
      </c>
      <c r="H342" s="48">
        <v>196.95884599999999</v>
      </c>
      <c r="I342" s="52">
        <f t="shared" si="52"/>
        <v>0.97475427075872778</v>
      </c>
      <c r="J342" s="52">
        <f t="shared" ca="1" si="53"/>
        <v>1</v>
      </c>
      <c r="K342" s="48">
        <f t="shared" si="54"/>
        <v>197.29</v>
      </c>
      <c r="L342" s="48">
        <f t="shared" si="55"/>
        <v>197.6</v>
      </c>
      <c r="M342" s="48">
        <f t="shared" si="56"/>
        <v>195.12</v>
      </c>
      <c r="N342" s="48">
        <f t="shared" si="57"/>
        <v>196.96</v>
      </c>
      <c r="O342" s="49">
        <f t="shared" ca="1" si="58"/>
        <v>130991100</v>
      </c>
    </row>
    <row r="343" spans="1:15" x14ac:dyDescent="0.25">
      <c r="A343">
        <v>328</v>
      </c>
      <c r="B343" s="89">
        <v>42020</v>
      </c>
      <c r="C343" s="48">
        <v>198.770004</v>
      </c>
      <c r="D343" s="48">
        <v>201.820007</v>
      </c>
      <c r="E343" s="48">
        <v>198.550003</v>
      </c>
      <c r="F343" s="48">
        <v>201.63000500000001</v>
      </c>
      <c r="G343" s="49">
        <v>211879600</v>
      </c>
      <c r="H343" s="48">
        <v>196.53970899999999</v>
      </c>
      <c r="I343" s="52">
        <f t="shared" si="52"/>
        <v>0.97475427330371778</v>
      </c>
      <c r="J343" s="52">
        <f t="shared" ca="1" si="53"/>
        <v>1</v>
      </c>
      <c r="K343" s="48">
        <f t="shared" si="54"/>
        <v>193.75</v>
      </c>
      <c r="L343" s="48">
        <f t="shared" si="55"/>
        <v>196.72</v>
      </c>
      <c r="M343" s="48">
        <f t="shared" si="56"/>
        <v>193.54</v>
      </c>
      <c r="N343" s="48">
        <f t="shared" si="57"/>
        <v>196.54</v>
      </c>
      <c r="O343" s="49">
        <f t="shared" ca="1" si="58"/>
        <v>211879600</v>
      </c>
    </row>
    <row r="344" spans="1:15" x14ac:dyDescent="0.25">
      <c r="A344">
        <v>329</v>
      </c>
      <c r="B344" s="89">
        <v>42019</v>
      </c>
      <c r="C344" s="48">
        <v>201.63000500000001</v>
      </c>
      <c r="D344" s="48">
        <v>202.009995</v>
      </c>
      <c r="E344" s="48">
        <v>198.88000500000001</v>
      </c>
      <c r="F344" s="48">
        <v>199.020004</v>
      </c>
      <c r="G344" s="49">
        <v>176613900</v>
      </c>
      <c r="H344" s="48">
        <v>193.9956</v>
      </c>
      <c r="I344" s="52">
        <f t="shared" si="52"/>
        <v>0.97475427645956636</v>
      </c>
      <c r="J344" s="52">
        <f t="shared" ca="1" si="53"/>
        <v>1</v>
      </c>
      <c r="K344" s="48">
        <f t="shared" si="54"/>
        <v>196.54</v>
      </c>
      <c r="L344" s="48">
        <f t="shared" si="55"/>
        <v>196.91</v>
      </c>
      <c r="M344" s="48">
        <f t="shared" si="56"/>
        <v>193.86</v>
      </c>
      <c r="N344" s="48">
        <f t="shared" si="57"/>
        <v>194</v>
      </c>
      <c r="O344" s="49">
        <f t="shared" ca="1" si="58"/>
        <v>176613900</v>
      </c>
    </row>
    <row r="345" spans="1:15" x14ac:dyDescent="0.25">
      <c r="A345">
        <v>330</v>
      </c>
      <c r="B345" s="89">
        <v>42018</v>
      </c>
      <c r="C345" s="48">
        <v>199.64999399999999</v>
      </c>
      <c r="D345" s="48">
        <v>201.10000600000001</v>
      </c>
      <c r="E345" s="48">
        <v>198.570007</v>
      </c>
      <c r="F345" s="48">
        <v>200.86000100000001</v>
      </c>
      <c r="G345" s="49">
        <v>192991100</v>
      </c>
      <c r="H345" s="48">
        <v>195.78914399999999</v>
      </c>
      <c r="I345" s="52">
        <f t="shared" si="52"/>
        <v>0.9747542717576706</v>
      </c>
      <c r="J345" s="52">
        <f t="shared" ca="1" si="53"/>
        <v>1</v>
      </c>
      <c r="K345" s="48">
        <f t="shared" si="54"/>
        <v>194.61</v>
      </c>
      <c r="L345" s="48">
        <f t="shared" si="55"/>
        <v>196.02</v>
      </c>
      <c r="M345" s="48">
        <f t="shared" si="56"/>
        <v>193.56</v>
      </c>
      <c r="N345" s="48">
        <f t="shared" si="57"/>
        <v>195.79</v>
      </c>
      <c r="O345" s="49">
        <f t="shared" ca="1" si="58"/>
        <v>192991100</v>
      </c>
    </row>
    <row r="346" spans="1:15" x14ac:dyDescent="0.25">
      <c r="A346">
        <v>331</v>
      </c>
      <c r="B346" s="89">
        <v>42017</v>
      </c>
      <c r="C346" s="48">
        <v>204.11999499999999</v>
      </c>
      <c r="D346" s="48">
        <v>205.479996</v>
      </c>
      <c r="E346" s="48">
        <v>200.509995</v>
      </c>
      <c r="F346" s="48">
        <v>202.08000200000001</v>
      </c>
      <c r="G346" s="49">
        <v>214553300</v>
      </c>
      <c r="H346" s="48">
        <v>196.97834499999999</v>
      </c>
      <c r="I346" s="52">
        <f t="shared" si="52"/>
        <v>0.97475427083576527</v>
      </c>
      <c r="J346" s="52">
        <f t="shared" ca="1" si="53"/>
        <v>1</v>
      </c>
      <c r="K346" s="48">
        <f t="shared" si="54"/>
        <v>198.97</v>
      </c>
      <c r="L346" s="48">
        <f t="shared" si="55"/>
        <v>200.29</v>
      </c>
      <c r="M346" s="48">
        <f t="shared" si="56"/>
        <v>195.45</v>
      </c>
      <c r="N346" s="48">
        <f t="shared" si="57"/>
        <v>196.98</v>
      </c>
      <c r="O346" s="49">
        <f t="shared" ca="1" si="58"/>
        <v>214553300</v>
      </c>
    </row>
    <row r="347" spans="1:15" x14ac:dyDescent="0.25">
      <c r="A347">
        <v>332</v>
      </c>
      <c r="B347" s="89">
        <v>42016</v>
      </c>
      <c r="C347" s="48">
        <v>204.41000399999999</v>
      </c>
      <c r="D347" s="48">
        <v>204.60000600000001</v>
      </c>
      <c r="E347" s="48">
        <v>201.91999799999999</v>
      </c>
      <c r="F347" s="48">
        <v>202.64999399999999</v>
      </c>
      <c r="G347" s="49">
        <v>144396100</v>
      </c>
      <c r="H347" s="48">
        <v>197.53394800000001</v>
      </c>
      <c r="I347" s="52">
        <f t="shared" si="52"/>
        <v>0.97475427509758528</v>
      </c>
      <c r="J347" s="52">
        <f t="shared" ca="1" si="53"/>
        <v>1</v>
      </c>
      <c r="K347" s="48">
        <f t="shared" si="54"/>
        <v>199.25</v>
      </c>
      <c r="L347" s="48">
        <f t="shared" si="55"/>
        <v>199.43</v>
      </c>
      <c r="M347" s="48">
        <f t="shared" si="56"/>
        <v>196.82</v>
      </c>
      <c r="N347" s="48">
        <f t="shared" si="57"/>
        <v>197.53</v>
      </c>
      <c r="O347" s="49">
        <f t="shared" ca="1" si="58"/>
        <v>144396100</v>
      </c>
    </row>
    <row r="348" spans="1:15" x14ac:dyDescent="0.25">
      <c r="A348">
        <v>333</v>
      </c>
      <c r="B348" s="89">
        <v>42013</v>
      </c>
      <c r="C348" s="48">
        <v>206.39999399999999</v>
      </c>
      <c r="D348" s="48">
        <v>206.41999799999999</v>
      </c>
      <c r="E348" s="48">
        <v>203.509995</v>
      </c>
      <c r="F348" s="48">
        <v>204.25</v>
      </c>
      <c r="G348" s="49">
        <v>158567300</v>
      </c>
      <c r="H348" s="48">
        <v>199.09356</v>
      </c>
      <c r="I348" s="52">
        <f t="shared" si="52"/>
        <v>0.97475427172582618</v>
      </c>
      <c r="J348" s="52">
        <f t="shared" ca="1" si="53"/>
        <v>1</v>
      </c>
      <c r="K348" s="48">
        <f t="shared" si="54"/>
        <v>201.19</v>
      </c>
      <c r="L348" s="48">
        <f t="shared" si="55"/>
        <v>201.21</v>
      </c>
      <c r="M348" s="48">
        <f t="shared" si="56"/>
        <v>198.37</v>
      </c>
      <c r="N348" s="48">
        <f t="shared" si="57"/>
        <v>199.09</v>
      </c>
      <c r="O348" s="49">
        <f t="shared" ca="1" si="58"/>
        <v>158567300</v>
      </c>
    </row>
    <row r="349" spans="1:15" x14ac:dyDescent="0.25">
      <c r="A349">
        <v>334</v>
      </c>
      <c r="B349" s="89">
        <v>42012</v>
      </c>
      <c r="C349" s="48">
        <v>204.009995</v>
      </c>
      <c r="D349" s="48">
        <v>206.16000399999999</v>
      </c>
      <c r="E349" s="48">
        <v>203.990005</v>
      </c>
      <c r="F349" s="48">
        <v>205.89999399999999</v>
      </c>
      <c r="G349" s="49">
        <v>147217800</v>
      </c>
      <c r="H349" s="48">
        <v>200.701899</v>
      </c>
      <c r="I349" s="52">
        <f t="shared" si="52"/>
        <v>0.97475427318370877</v>
      </c>
      <c r="J349" s="52">
        <f t="shared" ca="1" si="53"/>
        <v>1</v>
      </c>
      <c r="K349" s="48">
        <f t="shared" si="54"/>
        <v>198.86</v>
      </c>
      <c r="L349" s="48">
        <f t="shared" si="55"/>
        <v>200.96</v>
      </c>
      <c r="M349" s="48">
        <f t="shared" si="56"/>
        <v>198.84</v>
      </c>
      <c r="N349" s="48">
        <f t="shared" si="57"/>
        <v>200.7</v>
      </c>
      <c r="O349" s="49">
        <f t="shared" ca="1" si="58"/>
        <v>147217800</v>
      </c>
    </row>
    <row r="350" spans="1:15" x14ac:dyDescent="0.25">
      <c r="A350">
        <v>335</v>
      </c>
      <c r="B350" s="89">
        <v>42011</v>
      </c>
      <c r="C350" s="48">
        <v>201.41999799999999</v>
      </c>
      <c r="D350" s="48">
        <v>202.720001</v>
      </c>
      <c r="E350" s="48">
        <v>200.88000500000001</v>
      </c>
      <c r="F350" s="48">
        <v>202.30999800000001</v>
      </c>
      <c r="G350" s="49">
        <v>125346700</v>
      </c>
      <c r="H350" s="48">
        <v>197.20253500000001</v>
      </c>
      <c r="I350" s="52">
        <f t="shared" si="52"/>
        <v>0.97475427289559857</v>
      </c>
      <c r="J350" s="52">
        <f t="shared" ca="1" si="53"/>
        <v>1</v>
      </c>
      <c r="K350" s="48">
        <f t="shared" si="54"/>
        <v>196.34</v>
      </c>
      <c r="L350" s="48">
        <f t="shared" si="55"/>
        <v>197.6</v>
      </c>
      <c r="M350" s="48">
        <f t="shared" si="56"/>
        <v>195.81</v>
      </c>
      <c r="N350" s="48">
        <f t="shared" si="57"/>
        <v>197.2</v>
      </c>
      <c r="O350" s="49">
        <f t="shared" ca="1" si="58"/>
        <v>125346700</v>
      </c>
    </row>
    <row r="351" spans="1:15" x14ac:dyDescent="0.25">
      <c r="A351">
        <v>336</v>
      </c>
      <c r="B351" s="89">
        <v>42010</v>
      </c>
      <c r="C351" s="48">
        <v>202.08999600000001</v>
      </c>
      <c r="D351" s="48">
        <v>202.720001</v>
      </c>
      <c r="E351" s="48">
        <v>198.86000100000001</v>
      </c>
      <c r="F351" s="48">
        <v>199.820007</v>
      </c>
      <c r="G351" s="49">
        <v>209151400</v>
      </c>
      <c r="H351" s="48">
        <v>194.775406</v>
      </c>
      <c r="I351" s="52">
        <f t="shared" si="52"/>
        <v>0.97475427473085818</v>
      </c>
      <c r="J351" s="52">
        <f t="shared" ca="1" si="53"/>
        <v>1</v>
      </c>
      <c r="K351" s="48">
        <f t="shared" si="54"/>
        <v>196.99</v>
      </c>
      <c r="L351" s="48">
        <f t="shared" si="55"/>
        <v>197.6</v>
      </c>
      <c r="M351" s="48">
        <f t="shared" si="56"/>
        <v>193.84</v>
      </c>
      <c r="N351" s="48">
        <f t="shared" si="57"/>
        <v>194.78</v>
      </c>
      <c r="O351" s="49">
        <f t="shared" ca="1" si="58"/>
        <v>209151400</v>
      </c>
    </row>
    <row r="352" spans="1:15" x14ac:dyDescent="0.25">
      <c r="A352">
        <v>337</v>
      </c>
      <c r="B352" s="89">
        <v>42009</v>
      </c>
      <c r="C352" s="48">
        <v>204.16999799999999</v>
      </c>
      <c r="D352" s="48">
        <v>204.36999499999999</v>
      </c>
      <c r="E352" s="48">
        <v>201.35000600000001</v>
      </c>
      <c r="F352" s="48">
        <v>201.720001</v>
      </c>
      <c r="G352" s="49">
        <v>169632600</v>
      </c>
      <c r="H352" s="48">
        <v>196.627433</v>
      </c>
      <c r="I352" s="52">
        <f t="shared" si="52"/>
        <v>0.97475427337520193</v>
      </c>
      <c r="J352" s="52">
        <f t="shared" ca="1" si="53"/>
        <v>1</v>
      </c>
      <c r="K352" s="48">
        <f t="shared" si="54"/>
        <v>199.02</v>
      </c>
      <c r="L352" s="48">
        <f t="shared" si="55"/>
        <v>199.21</v>
      </c>
      <c r="M352" s="48">
        <f t="shared" si="56"/>
        <v>196.27</v>
      </c>
      <c r="N352" s="48">
        <f t="shared" si="57"/>
        <v>196.63</v>
      </c>
      <c r="O352" s="49">
        <f t="shared" ca="1" si="58"/>
        <v>169632600</v>
      </c>
    </row>
    <row r="353" spans="1:15" x14ac:dyDescent="0.25">
      <c r="A353">
        <v>338</v>
      </c>
      <c r="B353" s="89">
        <v>42006</v>
      </c>
      <c r="C353" s="48">
        <v>206.38000500000001</v>
      </c>
      <c r="D353" s="48">
        <v>206.88000500000001</v>
      </c>
      <c r="E353" s="48">
        <v>204.179993</v>
      </c>
      <c r="F353" s="48">
        <v>205.429993</v>
      </c>
      <c r="G353" s="49">
        <v>121465900</v>
      </c>
      <c r="H353" s="48">
        <v>200.243763</v>
      </c>
      <c r="I353" s="52">
        <f t="shared" si="52"/>
        <v>0.97475427066776954</v>
      </c>
      <c r="J353" s="52">
        <f t="shared" ca="1" si="53"/>
        <v>1</v>
      </c>
      <c r="K353" s="48">
        <f t="shared" si="54"/>
        <v>201.17</v>
      </c>
      <c r="L353" s="48">
        <f t="shared" si="55"/>
        <v>201.66</v>
      </c>
      <c r="M353" s="48">
        <f t="shared" si="56"/>
        <v>199.03</v>
      </c>
      <c r="N353" s="48">
        <f t="shared" si="57"/>
        <v>200.24</v>
      </c>
      <c r="O353" s="49">
        <f t="shared" ca="1" si="58"/>
        <v>121465900</v>
      </c>
    </row>
    <row r="354" spans="1:15" x14ac:dyDescent="0.25">
      <c r="A354">
        <v>339</v>
      </c>
      <c r="B354" s="89">
        <v>42004</v>
      </c>
      <c r="C354" s="48">
        <v>207.990005</v>
      </c>
      <c r="D354" s="48">
        <v>208.19000199999999</v>
      </c>
      <c r="E354" s="48">
        <v>205.38999899999999</v>
      </c>
      <c r="F354" s="48">
        <v>205.53999300000001</v>
      </c>
      <c r="G354" s="49">
        <v>130333800</v>
      </c>
      <c r="H354" s="48">
        <v>200.350987</v>
      </c>
      <c r="I354" s="52">
        <f t="shared" si="52"/>
        <v>0.9747542756800619</v>
      </c>
      <c r="J354" s="52">
        <f t="shared" ca="1" si="53"/>
        <v>1</v>
      </c>
      <c r="K354" s="48">
        <f t="shared" si="54"/>
        <v>202.74</v>
      </c>
      <c r="L354" s="48">
        <f t="shared" si="55"/>
        <v>202.93</v>
      </c>
      <c r="M354" s="48">
        <f t="shared" si="56"/>
        <v>200.2</v>
      </c>
      <c r="N354" s="48">
        <f t="shared" si="57"/>
        <v>200.35</v>
      </c>
      <c r="O354" s="49">
        <f t="shared" ca="1" si="58"/>
        <v>130333800</v>
      </c>
    </row>
    <row r="355" spans="1:15" x14ac:dyDescent="0.25">
      <c r="A355">
        <v>340</v>
      </c>
      <c r="B355" s="89">
        <v>42003</v>
      </c>
      <c r="C355" s="48">
        <v>208.21000699999999</v>
      </c>
      <c r="D355" s="48">
        <v>208.36999499999999</v>
      </c>
      <c r="E355" s="48">
        <v>207.509995</v>
      </c>
      <c r="F355" s="48">
        <v>207.60000600000001</v>
      </c>
      <c r="G355" s="49">
        <v>73540800</v>
      </c>
      <c r="H355" s="48">
        <v>202.358993</v>
      </c>
      <c r="I355" s="52">
        <f t="shared" si="52"/>
        <v>0.97475427336933695</v>
      </c>
      <c r="J355" s="52">
        <f t="shared" ca="1" si="53"/>
        <v>1</v>
      </c>
      <c r="K355" s="48">
        <f t="shared" si="54"/>
        <v>202.95</v>
      </c>
      <c r="L355" s="48">
        <f t="shared" si="55"/>
        <v>203.11</v>
      </c>
      <c r="M355" s="48">
        <f t="shared" si="56"/>
        <v>202.27</v>
      </c>
      <c r="N355" s="48">
        <f t="shared" si="57"/>
        <v>202.36</v>
      </c>
      <c r="O355" s="49">
        <f t="shared" ca="1" si="58"/>
        <v>73540800</v>
      </c>
    </row>
    <row r="356" spans="1:15" x14ac:dyDescent="0.25">
      <c r="A356">
        <v>341</v>
      </c>
      <c r="B356" s="89">
        <v>42002</v>
      </c>
      <c r="C356" s="48">
        <v>208.220001</v>
      </c>
      <c r="D356" s="48">
        <v>208.970001</v>
      </c>
      <c r="E356" s="48">
        <v>208.13999899999999</v>
      </c>
      <c r="F356" s="48">
        <v>208.720001</v>
      </c>
      <c r="G356" s="49">
        <v>79643900</v>
      </c>
      <c r="H356" s="48">
        <v>203.45071300000001</v>
      </c>
      <c r="I356" s="52">
        <f t="shared" si="52"/>
        <v>0.97475427378902713</v>
      </c>
      <c r="J356" s="52">
        <f t="shared" ca="1" si="53"/>
        <v>1</v>
      </c>
      <c r="K356" s="48">
        <f t="shared" si="54"/>
        <v>202.96</v>
      </c>
      <c r="L356" s="48">
        <f t="shared" si="55"/>
        <v>203.69</v>
      </c>
      <c r="M356" s="48">
        <f t="shared" si="56"/>
        <v>202.89</v>
      </c>
      <c r="N356" s="48">
        <f t="shared" si="57"/>
        <v>203.45</v>
      </c>
      <c r="O356" s="49">
        <f t="shared" ca="1" si="58"/>
        <v>79643900</v>
      </c>
    </row>
    <row r="357" spans="1:15" x14ac:dyDescent="0.25">
      <c r="A357">
        <v>342</v>
      </c>
      <c r="B357" s="89">
        <v>41999</v>
      </c>
      <c r="C357" s="48">
        <v>208.30999800000001</v>
      </c>
      <c r="D357" s="48">
        <v>208.85000600000001</v>
      </c>
      <c r="E357" s="48">
        <v>208.25</v>
      </c>
      <c r="F357" s="48">
        <v>208.44000199999999</v>
      </c>
      <c r="G357" s="49">
        <v>57326700</v>
      </c>
      <c r="H357" s="48">
        <v>203.17778300000001</v>
      </c>
      <c r="I357" s="52">
        <f t="shared" si="52"/>
        <v>0.97475427485363397</v>
      </c>
      <c r="J357" s="52">
        <f t="shared" ca="1" si="53"/>
        <v>1</v>
      </c>
      <c r="K357" s="48">
        <f t="shared" si="54"/>
        <v>203.05</v>
      </c>
      <c r="L357" s="48">
        <f t="shared" si="55"/>
        <v>203.58</v>
      </c>
      <c r="M357" s="48">
        <f t="shared" si="56"/>
        <v>202.99</v>
      </c>
      <c r="N357" s="48">
        <f t="shared" si="57"/>
        <v>203.18</v>
      </c>
      <c r="O357" s="49">
        <f t="shared" ca="1" si="58"/>
        <v>57326700</v>
      </c>
    </row>
    <row r="358" spans="1:15" x14ac:dyDescent="0.25">
      <c r="A358">
        <v>343</v>
      </c>
      <c r="B358" s="89">
        <v>41997</v>
      </c>
      <c r="C358" s="48">
        <v>208.020004</v>
      </c>
      <c r="D358" s="48">
        <v>208.33999600000001</v>
      </c>
      <c r="E358" s="48">
        <v>207.720001</v>
      </c>
      <c r="F358" s="48">
        <v>207.770004</v>
      </c>
      <c r="G358" s="49">
        <v>42963400</v>
      </c>
      <c r="H358" s="48">
        <v>202.5247</v>
      </c>
      <c r="I358" s="52">
        <f t="shared" si="52"/>
        <v>0.97475427684931837</v>
      </c>
      <c r="J358" s="52">
        <f t="shared" ca="1" si="53"/>
        <v>1</v>
      </c>
      <c r="K358" s="48">
        <f t="shared" si="54"/>
        <v>202.77</v>
      </c>
      <c r="L358" s="48">
        <f t="shared" si="55"/>
        <v>203.08</v>
      </c>
      <c r="M358" s="48">
        <f t="shared" si="56"/>
        <v>202.48</v>
      </c>
      <c r="N358" s="48">
        <f t="shared" si="57"/>
        <v>202.52</v>
      </c>
      <c r="O358" s="49">
        <f t="shared" ca="1" si="58"/>
        <v>42963400</v>
      </c>
    </row>
    <row r="359" spans="1:15" x14ac:dyDescent="0.25">
      <c r="A359">
        <v>344</v>
      </c>
      <c r="B359" s="89">
        <v>41996</v>
      </c>
      <c r="C359" s="48">
        <v>208.16999799999999</v>
      </c>
      <c r="D359" s="48">
        <v>208.229996</v>
      </c>
      <c r="E359" s="48">
        <v>207.39999399999999</v>
      </c>
      <c r="F359" s="48">
        <v>207.75</v>
      </c>
      <c r="G359" s="49">
        <v>122167900</v>
      </c>
      <c r="H359" s="48">
        <v>202.5052</v>
      </c>
      <c r="I359" s="52">
        <f t="shared" si="52"/>
        <v>0.97475427196149222</v>
      </c>
      <c r="J359" s="52">
        <f t="shared" ca="1" si="53"/>
        <v>1</v>
      </c>
      <c r="K359" s="48">
        <f t="shared" si="54"/>
        <v>202.91</v>
      </c>
      <c r="L359" s="48">
        <f t="shared" si="55"/>
        <v>202.97</v>
      </c>
      <c r="M359" s="48">
        <f t="shared" si="56"/>
        <v>202.16</v>
      </c>
      <c r="N359" s="48">
        <f t="shared" si="57"/>
        <v>202.51</v>
      </c>
      <c r="O359" s="49">
        <f t="shared" ca="1" si="58"/>
        <v>122167900</v>
      </c>
    </row>
    <row r="360" spans="1:15" x14ac:dyDescent="0.25">
      <c r="A360">
        <v>345</v>
      </c>
      <c r="B360" s="89">
        <v>41995</v>
      </c>
      <c r="C360" s="48">
        <v>206.75</v>
      </c>
      <c r="D360" s="48">
        <v>207.470001</v>
      </c>
      <c r="E360" s="48">
        <v>206.46000699999999</v>
      </c>
      <c r="F360" s="48">
        <v>207.470001</v>
      </c>
      <c r="G360" s="49">
        <v>148318900</v>
      </c>
      <c r="H360" s="48">
        <v>202.23227</v>
      </c>
      <c r="I360" s="52">
        <f t="shared" si="52"/>
        <v>0.97475427302861006</v>
      </c>
      <c r="J360" s="52">
        <f t="shared" ca="1" si="53"/>
        <v>1</v>
      </c>
      <c r="K360" s="48">
        <f t="shared" si="54"/>
        <v>201.53</v>
      </c>
      <c r="L360" s="48">
        <f t="shared" si="55"/>
        <v>202.23</v>
      </c>
      <c r="M360" s="48">
        <f t="shared" si="56"/>
        <v>201.25</v>
      </c>
      <c r="N360" s="48">
        <f t="shared" si="57"/>
        <v>202.23</v>
      </c>
      <c r="O360" s="49">
        <f t="shared" ca="1" si="58"/>
        <v>148318900</v>
      </c>
    </row>
    <row r="361" spans="1:15" x14ac:dyDescent="0.25">
      <c r="A361">
        <v>346</v>
      </c>
      <c r="B361" s="89">
        <v>41992</v>
      </c>
      <c r="C361" s="48">
        <v>206.429993</v>
      </c>
      <c r="D361" s="48">
        <v>207.33000200000001</v>
      </c>
      <c r="E361" s="48">
        <v>205.61000100000001</v>
      </c>
      <c r="F361" s="48">
        <v>206.520004</v>
      </c>
      <c r="G361" s="49">
        <v>245084600</v>
      </c>
      <c r="H361" s="48">
        <v>201.30625699999999</v>
      </c>
      <c r="I361" s="52">
        <f t="shared" si="52"/>
        <v>0.9747542761039264</v>
      </c>
      <c r="J361" s="52">
        <f t="shared" ca="1" si="53"/>
        <v>1</v>
      </c>
      <c r="K361" s="48">
        <f t="shared" si="54"/>
        <v>201.22</v>
      </c>
      <c r="L361" s="48">
        <f t="shared" si="55"/>
        <v>202.1</v>
      </c>
      <c r="M361" s="48">
        <f t="shared" si="56"/>
        <v>200.42</v>
      </c>
      <c r="N361" s="48">
        <f t="shared" si="57"/>
        <v>201.31</v>
      </c>
      <c r="O361" s="49">
        <f t="shared" ca="1" si="58"/>
        <v>245084600</v>
      </c>
    </row>
    <row r="362" spans="1:15" x14ac:dyDescent="0.25">
      <c r="A362">
        <v>347</v>
      </c>
      <c r="B362" s="89">
        <v>41991</v>
      </c>
      <c r="C362" s="48">
        <v>204.740005</v>
      </c>
      <c r="D362" s="48">
        <v>212.970001</v>
      </c>
      <c r="E362" s="48">
        <v>203.91999799999999</v>
      </c>
      <c r="F362" s="48">
        <v>206.779999</v>
      </c>
      <c r="G362" s="49">
        <v>257633900</v>
      </c>
      <c r="H362" s="48">
        <v>200.45334199999999</v>
      </c>
      <c r="I362" s="52">
        <f t="shared" si="52"/>
        <v>0.9694039218947863</v>
      </c>
      <c r="J362" s="52">
        <f t="shared" ca="1" si="53"/>
        <v>1</v>
      </c>
      <c r="K362" s="48">
        <f t="shared" si="54"/>
        <v>198.48</v>
      </c>
      <c r="L362" s="48">
        <f t="shared" si="55"/>
        <v>206.45</v>
      </c>
      <c r="M362" s="48">
        <f t="shared" si="56"/>
        <v>197.68</v>
      </c>
      <c r="N362" s="48">
        <f t="shared" si="57"/>
        <v>200.45</v>
      </c>
      <c r="O362" s="49">
        <f t="shared" ca="1" si="58"/>
        <v>257633900</v>
      </c>
    </row>
    <row r="363" spans="1:15" x14ac:dyDescent="0.25">
      <c r="A363">
        <v>348</v>
      </c>
      <c r="B363" s="89">
        <v>41990</v>
      </c>
      <c r="C363" s="48">
        <v>198.44000199999999</v>
      </c>
      <c r="D363" s="48">
        <v>202.33999600000001</v>
      </c>
      <c r="E363" s="48">
        <v>198.28999300000001</v>
      </c>
      <c r="F363" s="48">
        <v>201.78999300000001</v>
      </c>
      <c r="G363" s="49">
        <v>253910100</v>
      </c>
      <c r="H363" s="48">
        <v>195.61601099999999</v>
      </c>
      <c r="I363" s="52">
        <f t="shared" si="52"/>
        <v>0.96940392381102847</v>
      </c>
      <c r="J363" s="52">
        <f t="shared" ca="1" si="53"/>
        <v>1</v>
      </c>
      <c r="K363" s="48">
        <f t="shared" si="54"/>
        <v>192.37</v>
      </c>
      <c r="L363" s="48">
        <f t="shared" si="55"/>
        <v>196.15</v>
      </c>
      <c r="M363" s="48">
        <f t="shared" si="56"/>
        <v>192.22</v>
      </c>
      <c r="N363" s="48">
        <f t="shared" si="57"/>
        <v>195.62</v>
      </c>
      <c r="O363" s="49">
        <f t="shared" ca="1" si="58"/>
        <v>253910100</v>
      </c>
    </row>
    <row r="364" spans="1:15" x14ac:dyDescent="0.25">
      <c r="A364">
        <v>349</v>
      </c>
      <c r="B364" s="89">
        <v>41989</v>
      </c>
      <c r="C364" s="48">
        <v>198.58000200000001</v>
      </c>
      <c r="D364" s="48">
        <v>202.39999399999999</v>
      </c>
      <c r="E364" s="48">
        <v>197.86000100000001</v>
      </c>
      <c r="F364" s="48">
        <v>197.91000399999999</v>
      </c>
      <c r="G364" s="49">
        <v>259543800</v>
      </c>
      <c r="H364" s="48">
        <v>191.85473400000001</v>
      </c>
      <c r="I364" s="52">
        <f t="shared" si="52"/>
        <v>0.96940392159256394</v>
      </c>
      <c r="J364" s="52">
        <f t="shared" ca="1" si="53"/>
        <v>1</v>
      </c>
      <c r="K364" s="48">
        <f t="shared" si="54"/>
        <v>192.5</v>
      </c>
      <c r="L364" s="48">
        <f t="shared" si="55"/>
        <v>196.21</v>
      </c>
      <c r="M364" s="48">
        <f t="shared" si="56"/>
        <v>191.81</v>
      </c>
      <c r="N364" s="48">
        <f t="shared" si="57"/>
        <v>191.85</v>
      </c>
      <c r="O364" s="49">
        <f t="shared" ca="1" si="58"/>
        <v>259543800</v>
      </c>
    </row>
    <row r="365" spans="1:15" x14ac:dyDescent="0.25">
      <c r="A365">
        <v>350</v>
      </c>
      <c r="B365" s="89">
        <v>41988</v>
      </c>
      <c r="C365" s="48">
        <v>201.979996</v>
      </c>
      <c r="D365" s="48">
        <v>202.529999</v>
      </c>
      <c r="E365" s="48">
        <v>198.779999</v>
      </c>
      <c r="F365" s="48">
        <v>199.509995</v>
      </c>
      <c r="G365" s="49">
        <v>189965800</v>
      </c>
      <c r="H365" s="48">
        <v>193.40577099999999</v>
      </c>
      <c r="I365" s="52">
        <f t="shared" si="52"/>
        <v>0.96940391883624666</v>
      </c>
      <c r="J365" s="52">
        <f t="shared" ca="1" si="53"/>
        <v>1</v>
      </c>
      <c r="K365" s="48">
        <f t="shared" si="54"/>
        <v>195.8</v>
      </c>
      <c r="L365" s="48">
        <f t="shared" si="55"/>
        <v>196.33</v>
      </c>
      <c r="M365" s="48">
        <f t="shared" si="56"/>
        <v>192.7</v>
      </c>
      <c r="N365" s="48">
        <f t="shared" si="57"/>
        <v>193.41</v>
      </c>
      <c r="O365" s="49">
        <f t="shared" ca="1" si="58"/>
        <v>189965800</v>
      </c>
    </row>
    <row r="366" spans="1:15" x14ac:dyDescent="0.25">
      <c r="A366">
        <v>351</v>
      </c>
      <c r="B366" s="89">
        <v>41985</v>
      </c>
      <c r="C366" s="48">
        <v>202.63999899999999</v>
      </c>
      <c r="D366" s="48">
        <v>203.820007</v>
      </c>
      <c r="E366" s="48">
        <v>200.85000600000001</v>
      </c>
      <c r="F366" s="48">
        <v>200.88999899999999</v>
      </c>
      <c r="G366" s="49">
        <v>202330200</v>
      </c>
      <c r="H366" s="48">
        <v>194.74355299999999</v>
      </c>
      <c r="I366" s="52">
        <f t="shared" si="52"/>
        <v>0.96940392239237361</v>
      </c>
      <c r="J366" s="52">
        <f t="shared" ca="1" si="53"/>
        <v>1</v>
      </c>
      <c r="K366" s="48">
        <f t="shared" si="54"/>
        <v>196.44</v>
      </c>
      <c r="L366" s="48">
        <f t="shared" si="55"/>
        <v>197.58</v>
      </c>
      <c r="M366" s="48">
        <f t="shared" si="56"/>
        <v>194.7</v>
      </c>
      <c r="N366" s="48">
        <f t="shared" si="57"/>
        <v>194.74</v>
      </c>
      <c r="O366" s="49">
        <f t="shared" ca="1" si="58"/>
        <v>202330200</v>
      </c>
    </row>
    <row r="367" spans="1:15" x14ac:dyDescent="0.25">
      <c r="A367">
        <v>352</v>
      </c>
      <c r="B367" s="89">
        <v>41984</v>
      </c>
      <c r="C367" s="48">
        <v>203.88000500000001</v>
      </c>
      <c r="D367" s="48">
        <v>206.19000199999999</v>
      </c>
      <c r="E367" s="48">
        <v>203.71000699999999</v>
      </c>
      <c r="F367" s="48">
        <v>204.19000199999999</v>
      </c>
      <c r="G367" s="49">
        <v>159012800</v>
      </c>
      <c r="H367" s="48">
        <v>197.942589</v>
      </c>
      <c r="I367" s="52">
        <f t="shared" si="52"/>
        <v>0.96940392311666668</v>
      </c>
      <c r="J367" s="52">
        <f t="shared" ca="1" si="53"/>
        <v>1</v>
      </c>
      <c r="K367" s="48">
        <f t="shared" si="54"/>
        <v>197.64</v>
      </c>
      <c r="L367" s="48">
        <f t="shared" si="55"/>
        <v>199.88</v>
      </c>
      <c r="M367" s="48">
        <f t="shared" si="56"/>
        <v>197.48</v>
      </c>
      <c r="N367" s="48">
        <f t="shared" si="57"/>
        <v>197.94</v>
      </c>
      <c r="O367" s="49">
        <f t="shared" ca="1" si="58"/>
        <v>159012800</v>
      </c>
    </row>
    <row r="368" spans="1:15" x14ac:dyDescent="0.25">
      <c r="A368">
        <v>353</v>
      </c>
      <c r="B368" s="89">
        <v>41983</v>
      </c>
      <c r="C368" s="48">
        <v>205.91000399999999</v>
      </c>
      <c r="D368" s="48">
        <v>205.979996</v>
      </c>
      <c r="E368" s="48">
        <v>202.929993</v>
      </c>
      <c r="F368" s="48">
        <v>203.16000399999999</v>
      </c>
      <c r="G368" s="49">
        <v>159856400</v>
      </c>
      <c r="H368" s="48">
        <v>196.94410400000001</v>
      </c>
      <c r="I368" s="52">
        <f t="shared" si="52"/>
        <v>0.96940391869651676</v>
      </c>
      <c r="J368" s="52">
        <f t="shared" ca="1" si="53"/>
        <v>1</v>
      </c>
      <c r="K368" s="48">
        <f t="shared" si="54"/>
        <v>199.61</v>
      </c>
      <c r="L368" s="48">
        <f t="shared" si="55"/>
        <v>199.68</v>
      </c>
      <c r="M368" s="48">
        <f t="shared" si="56"/>
        <v>196.72</v>
      </c>
      <c r="N368" s="48">
        <f t="shared" si="57"/>
        <v>196.94</v>
      </c>
      <c r="O368" s="49">
        <f t="shared" ca="1" si="58"/>
        <v>159856400</v>
      </c>
    </row>
    <row r="369" spans="1:15" x14ac:dyDescent="0.25">
      <c r="A369">
        <v>354</v>
      </c>
      <c r="B369" s="89">
        <v>41982</v>
      </c>
      <c r="C369" s="48">
        <v>204.36999499999999</v>
      </c>
      <c r="D369" s="48">
        <v>206.60000600000001</v>
      </c>
      <c r="E369" s="48">
        <v>203.91000399999999</v>
      </c>
      <c r="F369" s="48">
        <v>206.470001</v>
      </c>
      <c r="G369" s="49">
        <v>125180100</v>
      </c>
      <c r="H369" s="48">
        <v>200.152829</v>
      </c>
      <c r="I369" s="52">
        <f t="shared" si="52"/>
        <v>0.96940392323628655</v>
      </c>
      <c r="J369" s="52">
        <f t="shared" ca="1" si="53"/>
        <v>1</v>
      </c>
      <c r="K369" s="48">
        <f t="shared" si="54"/>
        <v>198.12</v>
      </c>
      <c r="L369" s="48">
        <f t="shared" si="55"/>
        <v>200.28</v>
      </c>
      <c r="M369" s="48">
        <f t="shared" si="56"/>
        <v>197.67</v>
      </c>
      <c r="N369" s="48">
        <f t="shared" si="57"/>
        <v>200.15</v>
      </c>
      <c r="O369" s="49">
        <f t="shared" ca="1" si="58"/>
        <v>125180100</v>
      </c>
    </row>
    <row r="370" spans="1:15" x14ac:dyDescent="0.25">
      <c r="A370">
        <v>355</v>
      </c>
      <c r="B370" s="89">
        <v>41981</v>
      </c>
      <c r="C370" s="48">
        <v>207.520004</v>
      </c>
      <c r="D370" s="48">
        <v>208.11999499999999</v>
      </c>
      <c r="E370" s="48">
        <v>205.929993</v>
      </c>
      <c r="F370" s="48">
        <v>206.61000100000001</v>
      </c>
      <c r="G370" s="49">
        <v>108588200</v>
      </c>
      <c r="H370" s="48">
        <v>200.288545</v>
      </c>
      <c r="I370" s="52">
        <f t="shared" si="52"/>
        <v>0.96940392057788138</v>
      </c>
      <c r="J370" s="52">
        <f t="shared" ca="1" si="53"/>
        <v>1</v>
      </c>
      <c r="K370" s="48">
        <f t="shared" si="54"/>
        <v>201.17</v>
      </c>
      <c r="L370" s="48">
        <f t="shared" si="55"/>
        <v>201.75</v>
      </c>
      <c r="M370" s="48">
        <f t="shared" si="56"/>
        <v>199.63</v>
      </c>
      <c r="N370" s="48">
        <f t="shared" si="57"/>
        <v>200.29</v>
      </c>
      <c r="O370" s="49">
        <f t="shared" ca="1" si="58"/>
        <v>108588200</v>
      </c>
    </row>
    <row r="371" spans="1:15" x14ac:dyDescent="0.25">
      <c r="A371">
        <v>356</v>
      </c>
      <c r="B371" s="89">
        <v>41978</v>
      </c>
      <c r="C371" s="48">
        <v>207.86999499999999</v>
      </c>
      <c r="D371" s="48">
        <v>208.470001</v>
      </c>
      <c r="E371" s="48">
        <v>207.550003</v>
      </c>
      <c r="F371" s="48">
        <v>208</v>
      </c>
      <c r="G371" s="49">
        <v>91025500</v>
      </c>
      <c r="H371" s="48">
        <v>201.63601600000001</v>
      </c>
      <c r="I371" s="52">
        <f t="shared" si="52"/>
        <v>0.96940392307692314</v>
      </c>
      <c r="J371" s="52">
        <f t="shared" ca="1" si="53"/>
        <v>1</v>
      </c>
      <c r="K371" s="48">
        <f t="shared" si="54"/>
        <v>201.51</v>
      </c>
      <c r="L371" s="48">
        <f t="shared" si="55"/>
        <v>202.09</v>
      </c>
      <c r="M371" s="48">
        <f t="shared" si="56"/>
        <v>201.2</v>
      </c>
      <c r="N371" s="48">
        <f t="shared" si="57"/>
        <v>201.64</v>
      </c>
      <c r="O371" s="49">
        <f t="shared" ca="1" si="58"/>
        <v>91025500</v>
      </c>
    </row>
    <row r="372" spans="1:15" x14ac:dyDescent="0.25">
      <c r="A372">
        <v>357</v>
      </c>
      <c r="B372" s="89">
        <v>41977</v>
      </c>
      <c r="C372" s="48">
        <v>207.53999300000001</v>
      </c>
      <c r="D372" s="48">
        <v>208.270004</v>
      </c>
      <c r="E372" s="48">
        <v>206.699997</v>
      </c>
      <c r="F372" s="48">
        <v>207.66000399999999</v>
      </c>
      <c r="G372" s="49">
        <v>91316600</v>
      </c>
      <c r="H372" s="48">
        <v>201.306422</v>
      </c>
      <c r="I372" s="52">
        <f t="shared" si="52"/>
        <v>0.96940392045836621</v>
      </c>
      <c r="J372" s="52">
        <f t="shared" ca="1" si="53"/>
        <v>1</v>
      </c>
      <c r="K372" s="48">
        <f t="shared" si="54"/>
        <v>201.19</v>
      </c>
      <c r="L372" s="48">
        <f t="shared" si="55"/>
        <v>201.9</v>
      </c>
      <c r="M372" s="48">
        <f t="shared" si="56"/>
        <v>200.38</v>
      </c>
      <c r="N372" s="48">
        <f t="shared" si="57"/>
        <v>201.31</v>
      </c>
      <c r="O372" s="49">
        <f t="shared" ca="1" si="58"/>
        <v>91316600</v>
      </c>
    </row>
    <row r="373" spans="1:15" x14ac:dyDescent="0.25">
      <c r="A373">
        <v>358</v>
      </c>
      <c r="B373" s="89">
        <v>41976</v>
      </c>
      <c r="C373" s="48">
        <v>207.300003</v>
      </c>
      <c r="D373" s="48">
        <v>208.14999399999999</v>
      </c>
      <c r="E373" s="48">
        <v>207.10000600000001</v>
      </c>
      <c r="F373" s="48">
        <v>207.88999899999999</v>
      </c>
      <c r="G373" s="49">
        <v>68952000</v>
      </c>
      <c r="H373" s="48">
        <v>201.529381</v>
      </c>
      <c r="I373" s="52">
        <f t="shared" si="52"/>
        <v>0.96940392500555073</v>
      </c>
      <c r="J373" s="52">
        <f t="shared" ca="1" si="53"/>
        <v>1</v>
      </c>
      <c r="K373" s="48">
        <f t="shared" si="54"/>
        <v>200.96</v>
      </c>
      <c r="L373" s="48">
        <f t="shared" si="55"/>
        <v>201.78</v>
      </c>
      <c r="M373" s="48">
        <f t="shared" si="56"/>
        <v>200.76</v>
      </c>
      <c r="N373" s="48">
        <f t="shared" si="57"/>
        <v>201.53</v>
      </c>
      <c r="O373" s="49">
        <f t="shared" ca="1" si="58"/>
        <v>68952000</v>
      </c>
    </row>
    <row r="374" spans="1:15" x14ac:dyDescent="0.25">
      <c r="A374">
        <v>359</v>
      </c>
      <c r="B374" s="89">
        <v>41975</v>
      </c>
      <c r="C374" s="48">
        <v>205.80999800000001</v>
      </c>
      <c r="D374" s="48">
        <v>207.33999600000001</v>
      </c>
      <c r="E374" s="48">
        <v>205.779999</v>
      </c>
      <c r="F374" s="48">
        <v>207.08999600000001</v>
      </c>
      <c r="G374" s="49">
        <v>74507200</v>
      </c>
      <c r="H374" s="48">
        <v>200.75385499999999</v>
      </c>
      <c r="I374" s="52">
        <f t="shared" si="52"/>
        <v>0.96940392523837793</v>
      </c>
      <c r="J374" s="52">
        <f t="shared" ca="1" si="53"/>
        <v>1</v>
      </c>
      <c r="K374" s="48">
        <f t="shared" si="54"/>
        <v>199.51</v>
      </c>
      <c r="L374" s="48">
        <f t="shared" si="55"/>
        <v>201</v>
      </c>
      <c r="M374" s="48">
        <f t="shared" si="56"/>
        <v>199.48</v>
      </c>
      <c r="N374" s="48">
        <f t="shared" si="57"/>
        <v>200.75</v>
      </c>
      <c r="O374" s="49">
        <f t="shared" ca="1" si="58"/>
        <v>74507200</v>
      </c>
    </row>
    <row r="375" spans="1:15" x14ac:dyDescent="0.25">
      <c r="A375">
        <v>360</v>
      </c>
      <c r="B375" s="89">
        <v>41974</v>
      </c>
      <c r="C375" s="48">
        <v>206.39999399999999</v>
      </c>
      <c r="D375" s="48">
        <v>206.53999300000001</v>
      </c>
      <c r="E375" s="48">
        <v>205.38000500000001</v>
      </c>
      <c r="F375" s="48">
        <v>205.759995</v>
      </c>
      <c r="G375" s="49">
        <v>103968400</v>
      </c>
      <c r="H375" s="48">
        <v>199.46454600000001</v>
      </c>
      <c r="I375" s="52">
        <f t="shared" si="52"/>
        <v>0.96940392130161168</v>
      </c>
      <c r="J375" s="52">
        <f t="shared" ca="1" si="53"/>
        <v>1</v>
      </c>
      <c r="K375" s="48">
        <f t="shared" si="54"/>
        <v>200.08</v>
      </c>
      <c r="L375" s="48">
        <f t="shared" si="55"/>
        <v>200.22</v>
      </c>
      <c r="M375" s="48">
        <f t="shared" si="56"/>
        <v>199.1</v>
      </c>
      <c r="N375" s="48">
        <f t="shared" si="57"/>
        <v>199.46</v>
      </c>
      <c r="O375" s="49">
        <f t="shared" ca="1" si="58"/>
        <v>103968400</v>
      </c>
    </row>
    <row r="376" spans="1:15" x14ac:dyDescent="0.25">
      <c r="A376">
        <v>361</v>
      </c>
      <c r="B376" s="89">
        <v>41971</v>
      </c>
      <c r="C376" s="48">
        <v>207.490005</v>
      </c>
      <c r="D376" s="48">
        <v>207.86999499999999</v>
      </c>
      <c r="E376" s="48">
        <v>206.91000399999999</v>
      </c>
      <c r="F376" s="48">
        <v>207.199997</v>
      </c>
      <c r="G376" s="49">
        <v>57890100</v>
      </c>
      <c r="H376" s="48">
        <v>200.86049</v>
      </c>
      <c r="I376" s="52">
        <f t="shared" si="52"/>
        <v>0.96940392330218039</v>
      </c>
      <c r="J376" s="52">
        <f t="shared" ca="1" si="53"/>
        <v>1</v>
      </c>
      <c r="K376" s="48">
        <f t="shared" si="54"/>
        <v>201.14</v>
      </c>
      <c r="L376" s="48">
        <f t="shared" si="55"/>
        <v>201.51</v>
      </c>
      <c r="M376" s="48">
        <f t="shared" si="56"/>
        <v>200.58</v>
      </c>
      <c r="N376" s="48">
        <f t="shared" si="57"/>
        <v>200.86</v>
      </c>
      <c r="O376" s="49">
        <f t="shared" ca="1" si="58"/>
        <v>57890100</v>
      </c>
    </row>
    <row r="377" spans="1:15" x14ac:dyDescent="0.25">
      <c r="A377">
        <v>362</v>
      </c>
      <c r="B377" s="89">
        <v>41969</v>
      </c>
      <c r="C377" s="48">
        <v>207.28999300000001</v>
      </c>
      <c r="D377" s="48">
        <v>207.759995</v>
      </c>
      <c r="E377" s="48">
        <v>207.029999</v>
      </c>
      <c r="F377" s="48">
        <v>207.63999899999999</v>
      </c>
      <c r="G377" s="49">
        <v>62167800</v>
      </c>
      <c r="H377" s="48">
        <v>201.28702999999999</v>
      </c>
      <c r="I377" s="52">
        <f t="shared" si="52"/>
        <v>0.96940392491525684</v>
      </c>
      <c r="J377" s="52">
        <f t="shared" ca="1" si="53"/>
        <v>1</v>
      </c>
      <c r="K377" s="48">
        <f t="shared" si="54"/>
        <v>200.95</v>
      </c>
      <c r="L377" s="48">
        <f t="shared" si="55"/>
        <v>201.4</v>
      </c>
      <c r="M377" s="48">
        <f t="shared" si="56"/>
        <v>200.7</v>
      </c>
      <c r="N377" s="48">
        <f t="shared" si="57"/>
        <v>201.29</v>
      </c>
      <c r="O377" s="49">
        <f t="shared" ca="1" si="58"/>
        <v>62167800</v>
      </c>
    </row>
    <row r="378" spans="1:15" x14ac:dyDescent="0.25">
      <c r="A378">
        <v>363</v>
      </c>
      <c r="B378" s="89">
        <v>41968</v>
      </c>
      <c r="C378" s="48">
        <v>207.53999300000001</v>
      </c>
      <c r="D378" s="48">
        <v>207.78999300000001</v>
      </c>
      <c r="E378" s="48">
        <v>206.800003</v>
      </c>
      <c r="F378" s="48">
        <v>207.11000100000001</v>
      </c>
      <c r="G378" s="49">
        <v>79108300</v>
      </c>
      <c r="H378" s="48">
        <v>200.773247</v>
      </c>
      <c r="I378" s="52">
        <f t="shared" si="52"/>
        <v>0.96940392076962034</v>
      </c>
      <c r="J378" s="52">
        <f t="shared" ca="1" si="53"/>
        <v>1</v>
      </c>
      <c r="K378" s="48">
        <f t="shared" si="54"/>
        <v>201.19</v>
      </c>
      <c r="L378" s="48">
        <f t="shared" si="55"/>
        <v>201.43</v>
      </c>
      <c r="M378" s="48">
        <f t="shared" si="56"/>
        <v>200.47</v>
      </c>
      <c r="N378" s="48">
        <f t="shared" si="57"/>
        <v>200.77</v>
      </c>
      <c r="O378" s="49">
        <f t="shared" ca="1" si="58"/>
        <v>79108300</v>
      </c>
    </row>
    <row r="379" spans="1:15" x14ac:dyDescent="0.25">
      <c r="A379">
        <v>364</v>
      </c>
      <c r="B379" s="89">
        <v>41967</v>
      </c>
      <c r="C379" s="48">
        <v>207.16999799999999</v>
      </c>
      <c r="D379" s="48">
        <v>207.38999899999999</v>
      </c>
      <c r="E379" s="48">
        <v>206.91000399999999</v>
      </c>
      <c r="F379" s="48">
        <v>207.259995</v>
      </c>
      <c r="G379" s="49">
        <v>65881000</v>
      </c>
      <c r="H379" s="48">
        <v>200.91865200000001</v>
      </c>
      <c r="I379" s="52">
        <f t="shared" si="52"/>
        <v>0.96940392187117441</v>
      </c>
      <c r="J379" s="52">
        <f t="shared" ca="1" si="53"/>
        <v>1</v>
      </c>
      <c r="K379" s="48">
        <f t="shared" si="54"/>
        <v>200.83</v>
      </c>
      <c r="L379" s="48">
        <f t="shared" si="55"/>
        <v>201.04</v>
      </c>
      <c r="M379" s="48">
        <f t="shared" si="56"/>
        <v>200.58</v>
      </c>
      <c r="N379" s="48">
        <f t="shared" si="57"/>
        <v>200.92</v>
      </c>
      <c r="O379" s="49">
        <f t="shared" ca="1" si="58"/>
        <v>65881000</v>
      </c>
    </row>
    <row r="380" spans="1:15" x14ac:dyDescent="0.25">
      <c r="A380">
        <v>365</v>
      </c>
      <c r="B380" s="89">
        <v>41964</v>
      </c>
      <c r="C380" s="48">
        <v>207.63999899999999</v>
      </c>
      <c r="D380" s="48">
        <v>207.83999600000001</v>
      </c>
      <c r="E380" s="48">
        <v>205.979996</v>
      </c>
      <c r="F380" s="48">
        <v>206.679993</v>
      </c>
      <c r="G380" s="49">
        <v>142327300</v>
      </c>
      <c r="H380" s="48">
        <v>200.35639599999999</v>
      </c>
      <c r="I380" s="52">
        <f t="shared" si="52"/>
        <v>0.96940392290413901</v>
      </c>
      <c r="J380" s="52">
        <f t="shared" ca="1" si="53"/>
        <v>1</v>
      </c>
      <c r="K380" s="48">
        <f t="shared" si="54"/>
        <v>201.29</v>
      </c>
      <c r="L380" s="48">
        <f t="shared" si="55"/>
        <v>201.48</v>
      </c>
      <c r="M380" s="48">
        <f t="shared" si="56"/>
        <v>199.68</v>
      </c>
      <c r="N380" s="48">
        <f t="shared" si="57"/>
        <v>200.36</v>
      </c>
      <c r="O380" s="49">
        <f t="shared" ca="1" si="58"/>
        <v>142327300</v>
      </c>
    </row>
    <row r="381" spans="1:15" x14ac:dyDescent="0.25">
      <c r="A381">
        <v>366</v>
      </c>
      <c r="B381" s="89">
        <v>41963</v>
      </c>
      <c r="C381" s="48">
        <v>204.259995</v>
      </c>
      <c r="D381" s="48">
        <v>205.71000699999999</v>
      </c>
      <c r="E381" s="48">
        <v>204.179993</v>
      </c>
      <c r="F381" s="48">
        <v>205.58000200000001</v>
      </c>
      <c r="G381" s="49">
        <v>72840300</v>
      </c>
      <c r="H381" s="48">
        <v>199.29006000000001</v>
      </c>
      <c r="I381" s="52">
        <f t="shared" si="52"/>
        <v>0.96940392091250205</v>
      </c>
      <c r="J381" s="52">
        <f t="shared" ca="1" si="53"/>
        <v>1</v>
      </c>
      <c r="K381" s="48">
        <f t="shared" si="54"/>
        <v>198.01</v>
      </c>
      <c r="L381" s="48">
        <f t="shared" si="55"/>
        <v>199.42</v>
      </c>
      <c r="M381" s="48">
        <f t="shared" si="56"/>
        <v>197.93</v>
      </c>
      <c r="N381" s="48">
        <f t="shared" si="57"/>
        <v>199.29</v>
      </c>
      <c r="O381" s="49">
        <f t="shared" ca="1" si="58"/>
        <v>72840300</v>
      </c>
    </row>
    <row r="382" spans="1:15" x14ac:dyDescent="0.25">
      <c r="A382">
        <v>367</v>
      </c>
      <c r="B382" s="89">
        <v>41962</v>
      </c>
      <c r="C382" s="48">
        <v>205.30999800000001</v>
      </c>
      <c r="D382" s="48">
        <v>205.550003</v>
      </c>
      <c r="E382" s="48">
        <v>204.300003</v>
      </c>
      <c r="F382" s="48">
        <v>205.220001</v>
      </c>
      <c r="G382" s="49">
        <v>82373000</v>
      </c>
      <c r="H382" s="48">
        <v>198.94107399999999</v>
      </c>
      <c r="I382" s="52">
        <f t="shared" si="52"/>
        <v>0.96940392276871679</v>
      </c>
      <c r="J382" s="52">
        <f t="shared" ca="1" si="53"/>
        <v>1</v>
      </c>
      <c r="K382" s="48">
        <f t="shared" si="54"/>
        <v>199.03</v>
      </c>
      <c r="L382" s="48">
        <f t="shared" si="55"/>
        <v>199.26</v>
      </c>
      <c r="M382" s="48">
        <f t="shared" si="56"/>
        <v>198.05</v>
      </c>
      <c r="N382" s="48">
        <f t="shared" si="57"/>
        <v>198.94</v>
      </c>
      <c r="O382" s="49">
        <f t="shared" ca="1" si="58"/>
        <v>82373000</v>
      </c>
    </row>
    <row r="383" spans="1:15" x14ac:dyDescent="0.25">
      <c r="A383">
        <v>368</v>
      </c>
      <c r="B383" s="89">
        <v>41961</v>
      </c>
      <c r="C383" s="48">
        <v>204.44000199999999</v>
      </c>
      <c r="D383" s="48">
        <v>205.91999799999999</v>
      </c>
      <c r="E383" s="48">
        <v>204.44000199999999</v>
      </c>
      <c r="F383" s="48">
        <v>205.550003</v>
      </c>
      <c r="G383" s="49">
        <v>76068000</v>
      </c>
      <c r="H383" s="48">
        <v>199.26097899999999</v>
      </c>
      <c r="I383" s="52">
        <f t="shared" si="52"/>
        <v>0.96940392163360845</v>
      </c>
      <c r="J383" s="52">
        <f t="shared" ca="1" si="53"/>
        <v>1</v>
      </c>
      <c r="K383" s="48">
        <f t="shared" si="54"/>
        <v>198.18</v>
      </c>
      <c r="L383" s="48">
        <f t="shared" si="55"/>
        <v>199.62</v>
      </c>
      <c r="M383" s="48">
        <f t="shared" si="56"/>
        <v>198.18</v>
      </c>
      <c r="N383" s="48">
        <f t="shared" si="57"/>
        <v>199.26</v>
      </c>
      <c r="O383" s="49">
        <f t="shared" ca="1" si="58"/>
        <v>76068000</v>
      </c>
    </row>
    <row r="384" spans="1:15" x14ac:dyDescent="0.25">
      <c r="A384">
        <v>369</v>
      </c>
      <c r="B384" s="89">
        <v>41960</v>
      </c>
      <c r="C384" s="48">
        <v>203.85000600000001</v>
      </c>
      <c r="D384" s="48">
        <v>204.58000200000001</v>
      </c>
      <c r="E384" s="48">
        <v>203.64999399999999</v>
      </c>
      <c r="F384" s="48">
        <v>204.36999499999999</v>
      </c>
      <c r="G384" s="49">
        <v>80441000</v>
      </c>
      <c r="H384" s="48">
        <v>198.117075</v>
      </c>
      <c r="I384" s="52">
        <f t="shared" si="52"/>
        <v>0.96940392350648152</v>
      </c>
      <c r="J384" s="52">
        <f t="shared" ca="1" si="53"/>
        <v>1</v>
      </c>
      <c r="K384" s="48">
        <f t="shared" si="54"/>
        <v>197.61</v>
      </c>
      <c r="L384" s="48">
        <f t="shared" si="55"/>
        <v>198.32</v>
      </c>
      <c r="M384" s="48">
        <f t="shared" si="56"/>
        <v>197.42</v>
      </c>
      <c r="N384" s="48">
        <f t="shared" si="57"/>
        <v>198.12</v>
      </c>
      <c r="O384" s="49">
        <f t="shared" ca="1" si="58"/>
        <v>80441000</v>
      </c>
    </row>
    <row r="385" spans="1:15" x14ac:dyDescent="0.25">
      <c r="A385">
        <v>370</v>
      </c>
      <c r="B385" s="89">
        <v>41957</v>
      </c>
      <c r="C385" s="48">
        <v>204.10000600000001</v>
      </c>
      <c r="D385" s="48">
        <v>204.490005</v>
      </c>
      <c r="E385" s="48">
        <v>203.720001</v>
      </c>
      <c r="F385" s="48">
        <v>204.240005</v>
      </c>
      <c r="G385" s="49">
        <v>80417500</v>
      </c>
      <c r="H385" s="48">
        <v>197.991062</v>
      </c>
      <c r="I385" s="52">
        <f t="shared" si="52"/>
        <v>0.96940392260566188</v>
      </c>
      <c r="J385" s="52">
        <f t="shared" ca="1" si="53"/>
        <v>1</v>
      </c>
      <c r="K385" s="48">
        <f t="shared" si="54"/>
        <v>197.86</v>
      </c>
      <c r="L385" s="48">
        <f t="shared" si="55"/>
        <v>198.23</v>
      </c>
      <c r="M385" s="48">
        <f t="shared" si="56"/>
        <v>197.49</v>
      </c>
      <c r="N385" s="48">
        <f t="shared" si="57"/>
        <v>197.99</v>
      </c>
      <c r="O385" s="49">
        <f t="shared" ca="1" si="58"/>
        <v>80417500</v>
      </c>
    </row>
    <row r="386" spans="1:15" x14ac:dyDescent="0.25">
      <c r="A386">
        <v>371</v>
      </c>
      <c r="B386" s="89">
        <v>41956</v>
      </c>
      <c r="C386" s="48">
        <v>204.16000399999999</v>
      </c>
      <c r="D386" s="48">
        <v>204.83000200000001</v>
      </c>
      <c r="E386" s="48">
        <v>203.21000699999999</v>
      </c>
      <c r="F386" s="48">
        <v>204.19000199999999</v>
      </c>
      <c r="G386" s="49">
        <v>85358000</v>
      </c>
      <c r="H386" s="48">
        <v>197.942589</v>
      </c>
      <c r="I386" s="52">
        <f t="shared" si="52"/>
        <v>0.96940392311666668</v>
      </c>
      <c r="J386" s="52">
        <f t="shared" ca="1" si="53"/>
        <v>1</v>
      </c>
      <c r="K386" s="48">
        <f t="shared" si="54"/>
        <v>197.91</v>
      </c>
      <c r="L386" s="48">
        <f t="shared" si="55"/>
        <v>198.56</v>
      </c>
      <c r="M386" s="48">
        <f t="shared" si="56"/>
        <v>196.99</v>
      </c>
      <c r="N386" s="48">
        <f t="shared" si="57"/>
        <v>197.94</v>
      </c>
      <c r="O386" s="49">
        <f t="shared" ca="1" si="58"/>
        <v>85358000</v>
      </c>
    </row>
    <row r="387" spans="1:15" x14ac:dyDescent="0.25">
      <c r="A387">
        <v>372</v>
      </c>
      <c r="B387" s="89">
        <v>41955</v>
      </c>
      <c r="C387" s="48">
        <v>203.35000600000001</v>
      </c>
      <c r="D387" s="48">
        <v>204.240005</v>
      </c>
      <c r="E387" s="48">
        <v>203.30999800000001</v>
      </c>
      <c r="F387" s="48">
        <v>203.96000699999999</v>
      </c>
      <c r="G387" s="49">
        <v>90120300</v>
      </c>
      <c r="H387" s="48">
        <v>197.71963099999999</v>
      </c>
      <c r="I387" s="52">
        <f t="shared" si="52"/>
        <v>0.96940392338778458</v>
      </c>
      <c r="J387" s="52">
        <f t="shared" ca="1" si="53"/>
        <v>1</v>
      </c>
      <c r="K387" s="48">
        <f t="shared" si="54"/>
        <v>197.13</v>
      </c>
      <c r="L387" s="48">
        <f t="shared" si="55"/>
        <v>197.99</v>
      </c>
      <c r="M387" s="48">
        <f t="shared" si="56"/>
        <v>197.09</v>
      </c>
      <c r="N387" s="48">
        <f t="shared" si="57"/>
        <v>197.72</v>
      </c>
      <c r="O387" s="49">
        <f t="shared" ca="1" si="58"/>
        <v>90120300</v>
      </c>
    </row>
    <row r="388" spans="1:15" x14ac:dyDescent="0.25">
      <c r="A388">
        <v>373</v>
      </c>
      <c r="B388" s="89">
        <v>41954</v>
      </c>
      <c r="C388" s="48">
        <v>204.05999800000001</v>
      </c>
      <c r="D388" s="48">
        <v>204.30999800000001</v>
      </c>
      <c r="E388" s="48">
        <v>203.64999399999999</v>
      </c>
      <c r="F388" s="48">
        <v>204.179993</v>
      </c>
      <c r="G388" s="49">
        <v>54499400</v>
      </c>
      <c r="H388" s="48">
        <v>197.932886</v>
      </c>
      <c r="I388" s="52">
        <f t="shared" si="52"/>
        <v>0.96940392196016967</v>
      </c>
      <c r="J388" s="52">
        <f t="shared" ca="1" si="53"/>
        <v>1</v>
      </c>
      <c r="K388" s="48">
        <f t="shared" si="54"/>
        <v>197.82</v>
      </c>
      <c r="L388" s="48">
        <f t="shared" si="55"/>
        <v>198.06</v>
      </c>
      <c r="M388" s="48">
        <f t="shared" si="56"/>
        <v>197.42</v>
      </c>
      <c r="N388" s="48">
        <f t="shared" si="57"/>
        <v>197.93</v>
      </c>
      <c r="O388" s="49">
        <f t="shared" ca="1" si="58"/>
        <v>54499400</v>
      </c>
    </row>
    <row r="389" spans="1:15" x14ac:dyDescent="0.25">
      <c r="A389">
        <v>374</v>
      </c>
      <c r="B389" s="89">
        <v>41953</v>
      </c>
      <c r="C389" s="48">
        <v>203.38000500000001</v>
      </c>
      <c r="D389" s="48">
        <v>204.03999300000001</v>
      </c>
      <c r="E389" s="48">
        <v>203.13000500000001</v>
      </c>
      <c r="F389" s="48">
        <v>203.979996</v>
      </c>
      <c r="G389" s="49">
        <v>66319000</v>
      </c>
      <c r="H389" s="48">
        <v>197.73900800000001</v>
      </c>
      <c r="I389" s="52">
        <f t="shared" si="52"/>
        <v>0.96940392135315079</v>
      </c>
      <c r="J389" s="52">
        <f t="shared" ca="1" si="53"/>
        <v>1</v>
      </c>
      <c r="K389" s="48">
        <f t="shared" si="54"/>
        <v>197.16</v>
      </c>
      <c r="L389" s="48">
        <f t="shared" si="55"/>
        <v>197.8</v>
      </c>
      <c r="M389" s="48">
        <f t="shared" si="56"/>
        <v>196.92</v>
      </c>
      <c r="N389" s="48">
        <f t="shared" si="57"/>
        <v>197.74</v>
      </c>
      <c r="O389" s="49">
        <f t="shared" ca="1" si="58"/>
        <v>66319000</v>
      </c>
    </row>
    <row r="390" spans="1:15" x14ac:dyDescent="0.25">
      <c r="A390">
        <v>375</v>
      </c>
      <c r="B390" s="89">
        <v>41950</v>
      </c>
      <c r="C390" s="48">
        <v>203.16999799999999</v>
      </c>
      <c r="D390" s="48">
        <v>203.60000600000001</v>
      </c>
      <c r="E390" s="48">
        <v>202.61000100000001</v>
      </c>
      <c r="F390" s="48">
        <v>203.33999600000001</v>
      </c>
      <c r="G390" s="49">
        <v>89540000</v>
      </c>
      <c r="H390" s="48">
        <v>197.11859000000001</v>
      </c>
      <c r="I390" s="52">
        <f t="shared" si="52"/>
        <v>0.96940392385962282</v>
      </c>
      <c r="J390" s="52">
        <f t="shared" ca="1" si="53"/>
        <v>1</v>
      </c>
      <c r="K390" s="48">
        <f t="shared" si="54"/>
        <v>196.95</v>
      </c>
      <c r="L390" s="48">
        <f t="shared" si="55"/>
        <v>197.37</v>
      </c>
      <c r="M390" s="48">
        <f t="shared" si="56"/>
        <v>196.41</v>
      </c>
      <c r="N390" s="48">
        <f t="shared" si="57"/>
        <v>197.12</v>
      </c>
      <c r="O390" s="49">
        <f t="shared" ca="1" si="58"/>
        <v>89540000</v>
      </c>
    </row>
    <row r="391" spans="1:15" x14ac:dyDescent="0.25">
      <c r="A391">
        <v>376</v>
      </c>
      <c r="B391" s="89">
        <v>41949</v>
      </c>
      <c r="C391" s="48">
        <v>202.38999899999999</v>
      </c>
      <c r="D391" s="48">
        <v>203.259995</v>
      </c>
      <c r="E391" s="48">
        <v>201.63999899999999</v>
      </c>
      <c r="F391" s="48">
        <v>203.14999399999999</v>
      </c>
      <c r="G391" s="49">
        <v>107089000</v>
      </c>
      <c r="H391" s="48">
        <v>196.93440100000001</v>
      </c>
      <c r="I391" s="52">
        <f t="shared" si="52"/>
        <v>0.96940392230580141</v>
      </c>
      <c r="J391" s="52">
        <f t="shared" ca="1" si="53"/>
        <v>1</v>
      </c>
      <c r="K391" s="48">
        <f t="shared" si="54"/>
        <v>196.2</v>
      </c>
      <c r="L391" s="48">
        <f t="shared" si="55"/>
        <v>197.04</v>
      </c>
      <c r="M391" s="48">
        <f t="shared" si="56"/>
        <v>195.47</v>
      </c>
      <c r="N391" s="48">
        <f t="shared" si="57"/>
        <v>196.93</v>
      </c>
      <c r="O391" s="49">
        <f t="shared" ca="1" si="58"/>
        <v>107089000</v>
      </c>
    </row>
    <row r="392" spans="1:15" x14ac:dyDescent="0.25">
      <c r="A392">
        <v>377</v>
      </c>
      <c r="B392" s="89">
        <v>41948</v>
      </c>
      <c r="C392" s="48">
        <v>202.53999300000001</v>
      </c>
      <c r="D392" s="48">
        <v>202.58999600000001</v>
      </c>
      <c r="E392" s="48">
        <v>201.449997</v>
      </c>
      <c r="F392" s="48">
        <v>202.33999600000001</v>
      </c>
      <c r="G392" s="49">
        <v>91709000</v>
      </c>
      <c r="H392" s="48">
        <v>196.14918599999999</v>
      </c>
      <c r="I392" s="52">
        <f t="shared" si="52"/>
        <v>0.96940392348332349</v>
      </c>
      <c r="J392" s="52">
        <f t="shared" ca="1" si="53"/>
        <v>1</v>
      </c>
      <c r="K392" s="48">
        <f t="shared" si="54"/>
        <v>196.34</v>
      </c>
      <c r="L392" s="48">
        <f t="shared" si="55"/>
        <v>196.39</v>
      </c>
      <c r="M392" s="48">
        <f t="shared" si="56"/>
        <v>195.29</v>
      </c>
      <c r="N392" s="48">
        <f t="shared" si="57"/>
        <v>196.15</v>
      </c>
      <c r="O392" s="49">
        <f t="shared" ca="1" si="58"/>
        <v>91709000</v>
      </c>
    </row>
    <row r="393" spans="1:15" x14ac:dyDescent="0.25">
      <c r="A393">
        <v>378</v>
      </c>
      <c r="B393" s="89">
        <v>41947</v>
      </c>
      <c r="C393" s="48">
        <v>201.229996</v>
      </c>
      <c r="D393" s="48">
        <v>201.60000600000001</v>
      </c>
      <c r="E393" s="48">
        <v>200.05999800000001</v>
      </c>
      <c r="F393" s="48">
        <v>201.070007</v>
      </c>
      <c r="G393" s="49">
        <v>93343000</v>
      </c>
      <c r="H393" s="48">
        <v>194.91805400000001</v>
      </c>
      <c r="I393" s="52">
        <f t="shared" si="52"/>
        <v>0.9694039250717289</v>
      </c>
      <c r="J393" s="52">
        <f t="shared" ca="1" si="53"/>
        <v>1</v>
      </c>
      <c r="K393" s="48">
        <f t="shared" si="54"/>
        <v>195.07</v>
      </c>
      <c r="L393" s="48">
        <f t="shared" si="55"/>
        <v>195.43</v>
      </c>
      <c r="M393" s="48">
        <f t="shared" si="56"/>
        <v>193.94</v>
      </c>
      <c r="N393" s="48">
        <f t="shared" si="57"/>
        <v>194.92</v>
      </c>
      <c r="O393" s="49">
        <f t="shared" ca="1" si="58"/>
        <v>93343000</v>
      </c>
    </row>
    <row r="394" spans="1:15" x14ac:dyDescent="0.25">
      <c r="A394">
        <v>379</v>
      </c>
      <c r="B394" s="89">
        <v>41946</v>
      </c>
      <c r="C394" s="48">
        <v>201.91999799999999</v>
      </c>
      <c r="D394" s="48">
        <v>202.449997</v>
      </c>
      <c r="E394" s="48">
        <v>201.30999800000001</v>
      </c>
      <c r="F394" s="48">
        <v>201.770004</v>
      </c>
      <c r="G394" s="49">
        <v>93600000</v>
      </c>
      <c r="H394" s="48">
        <v>195.59663399999999</v>
      </c>
      <c r="I394" s="52">
        <f t="shared" si="52"/>
        <v>0.96940392586798974</v>
      </c>
      <c r="J394" s="52">
        <f t="shared" ca="1" si="53"/>
        <v>1</v>
      </c>
      <c r="K394" s="48">
        <f t="shared" si="54"/>
        <v>195.74</v>
      </c>
      <c r="L394" s="48">
        <f t="shared" si="55"/>
        <v>196.26</v>
      </c>
      <c r="M394" s="48">
        <f t="shared" si="56"/>
        <v>195.15</v>
      </c>
      <c r="N394" s="48">
        <f t="shared" si="57"/>
        <v>195.6</v>
      </c>
      <c r="O394" s="49">
        <f t="shared" ca="1" si="58"/>
        <v>93600000</v>
      </c>
    </row>
    <row r="395" spans="1:15" x14ac:dyDescent="0.25">
      <c r="A395">
        <v>380</v>
      </c>
      <c r="B395" s="89">
        <v>41943</v>
      </c>
      <c r="C395" s="48">
        <v>201.779999</v>
      </c>
      <c r="D395" s="48">
        <v>201.820007</v>
      </c>
      <c r="E395" s="48">
        <v>200.770004</v>
      </c>
      <c r="F395" s="48">
        <v>201.66000399999999</v>
      </c>
      <c r="G395" s="49">
        <v>146903000</v>
      </c>
      <c r="H395" s="48">
        <v>195.48999900000001</v>
      </c>
      <c r="I395" s="52">
        <f t="shared" si="52"/>
        <v>0.96940392305060163</v>
      </c>
      <c r="J395" s="52">
        <f t="shared" ca="1" si="53"/>
        <v>1</v>
      </c>
      <c r="K395" s="48">
        <f t="shared" si="54"/>
        <v>195.61</v>
      </c>
      <c r="L395" s="48">
        <f t="shared" si="55"/>
        <v>195.65</v>
      </c>
      <c r="M395" s="48">
        <f t="shared" si="56"/>
        <v>194.63</v>
      </c>
      <c r="N395" s="48">
        <f t="shared" si="57"/>
        <v>195.49</v>
      </c>
      <c r="O395" s="49">
        <f t="shared" ca="1" si="58"/>
        <v>146903000</v>
      </c>
    </row>
    <row r="396" spans="1:15" x14ac:dyDescent="0.25">
      <c r="A396">
        <v>381</v>
      </c>
      <c r="B396" s="89">
        <v>41942</v>
      </c>
      <c r="C396" s="48">
        <v>197.58000200000001</v>
      </c>
      <c r="D396" s="48">
        <v>199.949997</v>
      </c>
      <c r="E396" s="48">
        <v>197.39999399999999</v>
      </c>
      <c r="F396" s="48">
        <v>199.38000500000001</v>
      </c>
      <c r="G396" s="49">
        <v>113330000</v>
      </c>
      <c r="H396" s="48">
        <v>193.27975900000001</v>
      </c>
      <c r="I396" s="52">
        <f t="shared" si="52"/>
        <v>0.96940392292597244</v>
      </c>
      <c r="J396" s="52">
        <f t="shared" ca="1" si="53"/>
        <v>1</v>
      </c>
      <c r="K396" s="48">
        <f t="shared" si="54"/>
        <v>191.53</v>
      </c>
      <c r="L396" s="48">
        <f t="shared" si="55"/>
        <v>193.83</v>
      </c>
      <c r="M396" s="48">
        <f t="shared" si="56"/>
        <v>191.36</v>
      </c>
      <c r="N396" s="48">
        <f t="shared" si="57"/>
        <v>193.28</v>
      </c>
      <c r="O396" s="49">
        <f t="shared" ca="1" si="58"/>
        <v>113330000</v>
      </c>
    </row>
    <row r="397" spans="1:15" x14ac:dyDescent="0.25">
      <c r="A397">
        <v>382</v>
      </c>
      <c r="B397" s="89">
        <v>41941</v>
      </c>
      <c r="C397" s="48">
        <v>198.550003</v>
      </c>
      <c r="D397" s="48">
        <v>199.11999499999999</v>
      </c>
      <c r="E397" s="48">
        <v>196.800003</v>
      </c>
      <c r="F397" s="48">
        <v>198.11000100000001</v>
      </c>
      <c r="G397" s="49">
        <v>142557000</v>
      </c>
      <c r="H397" s="48">
        <v>192.04861199999999</v>
      </c>
      <c r="I397" s="52">
        <f t="shared" si="52"/>
        <v>0.96940392221793981</v>
      </c>
      <c r="J397" s="52">
        <f t="shared" ca="1" si="53"/>
        <v>1</v>
      </c>
      <c r="K397" s="48">
        <f t="shared" si="54"/>
        <v>192.48</v>
      </c>
      <c r="L397" s="48">
        <f t="shared" si="55"/>
        <v>193.03</v>
      </c>
      <c r="M397" s="48">
        <f t="shared" si="56"/>
        <v>190.78</v>
      </c>
      <c r="N397" s="48">
        <f t="shared" si="57"/>
        <v>192.05</v>
      </c>
      <c r="O397" s="49">
        <f t="shared" ca="1" si="58"/>
        <v>142557000</v>
      </c>
    </row>
    <row r="398" spans="1:15" x14ac:dyDescent="0.25">
      <c r="A398">
        <v>383</v>
      </c>
      <c r="B398" s="89">
        <v>41940</v>
      </c>
      <c r="C398" s="48">
        <v>196.820007</v>
      </c>
      <c r="D398" s="48">
        <v>198.41999799999999</v>
      </c>
      <c r="E398" s="48">
        <v>196.729996</v>
      </c>
      <c r="F398" s="48">
        <v>198.41000399999999</v>
      </c>
      <c r="G398" s="49">
        <v>106736000</v>
      </c>
      <c r="H398" s="48">
        <v>192.33943600000001</v>
      </c>
      <c r="I398" s="52">
        <f t="shared" si="52"/>
        <v>0.96940392179015333</v>
      </c>
      <c r="J398" s="52">
        <f t="shared" ca="1" si="53"/>
        <v>1</v>
      </c>
      <c r="K398" s="48">
        <f t="shared" si="54"/>
        <v>190.8</v>
      </c>
      <c r="L398" s="48">
        <f t="shared" si="55"/>
        <v>192.35</v>
      </c>
      <c r="M398" s="48">
        <f t="shared" si="56"/>
        <v>190.71</v>
      </c>
      <c r="N398" s="48">
        <f t="shared" si="57"/>
        <v>192.34</v>
      </c>
      <c r="O398" s="49">
        <f t="shared" ca="1" si="58"/>
        <v>106736000</v>
      </c>
    </row>
    <row r="399" spans="1:15" x14ac:dyDescent="0.25">
      <c r="A399">
        <v>384</v>
      </c>
      <c r="B399" s="89">
        <v>41939</v>
      </c>
      <c r="C399" s="48">
        <v>195.729996</v>
      </c>
      <c r="D399" s="48">
        <v>196.449997</v>
      </c>
      <c r="E399" s="48">
        <v>195.029999</v>
      </c>
      <c r="F399" s="48">
        <v>196.16000399999999</v>
      </c>
      <c r="G399" s="49">
        <v>82954000</v>
      </c>
      <c r="H399" s="48">
        <v>190.158277</v>
      </c>
      <c r="I399" s="52">
        <f t="shared" si="52"/>
        <v>0.96940392089306859</v>
      </c>
      <c r="J399" s="52">
        <f t="shared" ca="1" si="53"/>
        <v>1</v>
      </c>
      <c r="K399" s="48">
        <f t="shared" si="54"/>
        <v>189.74</v>
      </c>
      <c r="L399" s="48">
        <f t="shared" si="55"/>
        <v>190.44</v>
      </c>
      <c r="M399" s="48">
        <f t="shared" si="56"/>
        <v>189.06</v>
      </c>
      <c r="N399" s="48">
        <f t="shared" si="57"/>
        <v>190.16</v>
      </c>
      <c r="O399" s="49">
        <f t="shared" ca="1" si="58"/>
        <v>82954000</v>
      </c>
    </row>
    <row r="400" spans="1:15" x14ac:dyDescent="0.25">
      <c r="A400">
        <v>385</v>
      </c>
      <c r="B400" s="89">
        <v>41936</v>
      </c>
      <c r="C400" s="48">
        <v>195.25</v>
      </c>
      <c r="D400" s="48">
        <v>196.490005</v>
      </c>
      <c r="E400" s="48">
        <v>194.490005</v>
      </c>
      <c r="F400" s="48">
        <v>196.429993</v>
      </c>
      <c r="G400" s="49">
        <v>117927000</v>
      </c>
      <c r="H400" s="48">
        <v>190.420005</v>
      </c>
      <c r="I400" s="52">
        <f t="shared" si="52"/>
        <v>0.96940391888116606</v>
      </c>
      <c r="J400" s="52">
        <f t="shared" ca="1" si="53"/>
        <v>1</v>
      </c>
      <c r="K400" s="48">
        <f t="shared" si="54"/>
        <v>189.28</v>
      </c>
      <c r="L400" s="48">
        <f t="shared" si="55"/>
        <v>190.48</v>
      </c>
      <c r="M400" s="48">
        <f t="shared" si="56"/>
        <v>188.54</v>
      </c>
      <c r="N400" s="48">
        <f t="shared" si="57"/>
        <v>190.42</v>
      </c>
      <c r="O400" s="49">
        <f t="shared" ca="1" si="58"/>
        <v>117927000</v>
      </c>
    </row>
    <row r="401" spans="1:15" x14ac:dyDescent="0.25">
      <c r="A401">
        <v>386</v>
      </c>
      <c r="B401" s="89">
        <v>41935</v>
      </c>
      <c r="C401" s="48">
        <v>194.61999499999999</v>
      </c>
      <c r="D401" s="48">
        <v>196.199997</v>
      </c>
      <c r="E401" s="48">
        <v>194.259995</v>
      </c>
      <c r="F401" s="48">
        <v>194.929993</v>
      </c>
      <c r="G401" s="49">
        <v>154944000</v>
      </c>
      <c r="H401" s="48">
        <v>188.9659</v>
      </c>
      <c r="I401" s="52">
        <f t="shared" ref="I401:I464" si="59">H401/F401</f>
        <v>0.96940392338699777</v>
      </c>
      <c r="J401" s="52">
        <f t="shared" ref="J401:J464" ca="1" si="60">INDEX(OFFSET($T$15,0,0,$S$13+1,1),MATCH(B401,OFFSET($Q$15,0,0,$S$13+1,1),-1))</f>
        <v>1</v>
      </c>
      <c r="K401" s="48">
        <f t="shared" ref="K401:K464" si="61">ROUND($I401*C401,2)</f>
        <v>188.67</v>
      </c>
      <c r="L401" s="48">
        <f t="shared" ref="L401:L464" si="62">ROUND($I401*D401,2)</f>
        <v>190.2</v>
      </c>
      <c r="M401" s="48">
        <f t="shared" ref="M401:M464" si="63">ROUND($I401*E401,2)</f>
        <v>188.32</v>
      </c>
      <c r="N401" s="48">
        <f t="shared" ref="N401:N464" si="64">ROUND($I401*F401,2)</f>
        <v>188.97</v>
      </c>
      <c r="O401" s="49">
        <f t="shared" ref="O401:O464" ca="1" si="65">G401*J401</f>
        <v>154944000</v>
      </c>
    </row>
    <row r="402" spans="1:15" x14ac:dyDescent="0.25">
      <c r="A402">
        <v>387</v>
      </c>
      <c r="B402" s="89">
        <v>41934</v>
      </c>
      <c r="C402" s="48">
        <v>194.41000399999999</v>
      </c>
      <c r="D402" s="48">
        <v>194.91000399999999</v>
      </c>
      <c r="E402" s="48">
        <v>192.61000100000001</v>
      </c>
      <c r="F402" s="48">
        <v>192.69000199999999</v>
      </c>
      <c r="G402" s="49">
        <v>151822000</v>
      </c>
      <c r="H402" s="48">
        <v>186.794444</v>
      </c>
      <c r="I402" s="52">
        <f t="shared" si="59"/>
        <v>0.96940392371784811</v>
      </c>
      <c r="J402" s="52">
        <f t="shared" ca="1" si="60"/>
        <v>1</v>
      </c>
      <c r="K402" s="48">
        <f t="shared" si="61"/>
        <v>188.46</v>
      </c>
      <c r="L402" s="48">
        <f t="shared" si="62"/>
        <v>188.95</v>
      </c>
      <c r="M402" s="48">
        <f t="shared" si="63"/>
        <v>186.72</v>
      </c>
      <c r="N402" s="48">
        <f t="shared" si="64"/>
        <v>186.79</v>
      </c>
      <c r="O402" s="49">
        <f t="shared" ca="1" si="65"/>
        <v>151822000</v>
      </c>
    </row>
    <row r="403" spans="1:15" x14ac:dyDescent="0.25">
      <c r="A403">
        <v>388</v>
      </c>
      <c r="B403" s="89">
        <v>41933</v>
      </c>
      <c r="C403" s="48">
        <v>191.679993</v>
      </c>
      <c r="D403" s="48">
        <v>194.199997</v>
      </c>
      <c r="E403" s="48">
        <v>191.479996</v>
      </c>
      <c r="F403" s="48">
        <v>194.070007</v>
      </c>
      <c r="G403" s="49">
        <v>154949000</v>
      </c>
      <c r="H403" s="48">
        <v>188.132226</v>
      </c>
      <c r="I403" s="52">
        <f t="shared" si="59"/>
        <v>0.96940392236910677</v>
      </c>
      <c r="J403" s="52">
        <f t="shared" ca="1" si="60"/>
        <v>1</v>
      </c>
      <c r="K403" s="48">
        <f t="shared" si="61"/>
        <v>185.82</v>
      </c>
      <c r="L403" s="48">
        <f t="shared" si="62"/>
        <v>188.26</v>
      </c>
      <c r="M403" s="48">
        <f t="shared" si="63"/>
        <v>185.62</v>
      </c>
      <c r="N403" s="48">
        <f t="shared" si="64"/>
        <v>188.13</v>
      </c>
      <c r="O403" s="49">
        <f t="shared" ca="1" si="65"/>
        <v>154949000</v>
      </c>
    </row>
    <row r="404" spans="1:15" x14ac:dyDescent="0.25">
      <c r="A404">
        <v>389</v>
      </c>
      <c r="B404" s="89">
        <v>41932</v>
      </c>
      <c r="C404" s="48">
        <v>188.13000500000001</v>
      </c>
      <c r="D404" s="48">
        <v>190.449997</v>
      </c>
      <c r="E404" s="48">
        <v>188.070007</v>
      </c>
      <c r="F404" s="48">
        <v>190.300003</v>
      </c>
      <c r="G404" s="49">
        <v>130011000</v>
      </c>
      <c r="H404" s="48">
        <v>184.47756899999999</v>
      </c>
      <c r="I404" s="52">
        <f t="shared" si="59"/>
        <v>0.96940392060845104</v>
      </c>
      <c r="J404" s="52">
        <f t="shared" ca="1" si="60"/>
        <v>1</v>
      </c>
      <c r="K404" s="48">
        <f t="shared" si="61"/>
        <v>182.37</v>
      </c>
      <c r="L404" s="48">
        <f t="shared" si="62"/>
        <v>184.62</v>
      </c>
      <c r="M404" s="48">
        <f t="shared" si="63"/>
        <v>182.32</v>
      </c>
      <c r="N404" s="48">
        <f t="shared" si="64"/>
        <v>184.48</v>
      </c>
      <c r="O404" s="49">
        <f t="shared" ca="1" si="65"/>
        <v>130011000</v>
      </c>
    </row>
    <row r="405" spans="1:15" x14ac:dyDescent="0.25">
      <c r="A405">
        <v>390</v>
      </c>
      <c r="B405" s="89">
        <v>41929</v>
      </c>
      <c r="C405" s="48">
        <v>188.41999799999999</v>
      </c>
      <c r="D405" s="48">
        <v>189.75</v>
      </c>
      <c r="E405" s="48">
        <v>187.61999499999999</v>
      </c>
      <c r="F405" s="48">
        <v>188.470001</v>
      </c>
      <c r="G405" s="49">
        <v>214625000</v>
      </c>
      <c r="H405" s="48">
        <v>182.70355799999999</v>
      </c>
      <c r="I405" s="52">
        <f t="shared" si="59"/>
        <v>0.96940392121078189</v>
      </c>
      <c r="J405" s="52">
        <f t="shared" ca="1" si="60"/>
        <v>1</v>
      </c>
      <c r="K405" s="48">
        <f t="shared" si="61"/>
        <v>182.66</v>
      </c>
      <c r="L405" s="48">
        <f t="shared" si="62"/>
        <v>183.94</v>
      </c>
      <c r="M405" s="48">
        <f t="shared" si="63"/>
        <v>181.88</v>
      </c>
      <c r="N405" s="48">
        <f t="shared" si="64"/>
        <v>182.7</v>
      </c>
      <c r="O405" s="49">
        <f t="shared" ca="1" si="65"/>
        <v>214625000</v>
      </c>
    </row>
    <row r="406" spans="1:15" x14ac:dyDescent="0.25">
      <c r="A406">
        <v>391</v>
      </c>
      <c r="B406" s="89">
        <v>41928</v>
      </c>
      <c r="C406" s="48">
        <v>183.05999800000001</v>
      </c>
      <c r="D406" s="48">
        <v>187.58000200000001</v>
      </c>
      <c r="E406" s="48">
        <v>182.88999899999999</v>
      </c>
      <c r="F406" s="48">
        <v>186.270004</v>
      </c>
      <c r="G406" s="49">
        <v>270391000</v>
      </c>
      <c r="H406" s="48">
        <v>180.57087300000001</v>
      </c>
      <c r="I406" s="52">
        <f t="shared" si="59"/>
        <v>0.96940392506782791</v>
      </c>
      <c r="J406" s="52">
        <f t="shared" ca="1" si="60"/>
        <v>1</v>
      </c>
      <c r="K406" s="48">
        <f t="shared" si="61"/>
        <v>177.46</v>
      </c>
      <c r="L406" s="48">
        <f t="shared" si="62"/>
        <v>181.84</v>
      </c>
      <c r="M406" s="48">
        <f t="shared" si="63"/>
        <v>177.29</v>
      </c>
      <c r="N406" s="48">
        <f t="shared" si="64"/>
        <v>180.57</v>
      </c>
      <c r="O406" s="49">
        <f t="shared" ca="1" si="65"/>
        <v>270391000</v>
      </c>
    </row>
    <row r="407" spans="1:15" x14ac:dyDescent="0.25">
      <c r="A407">
        <v>392</v>
      </c>
      <c r="B407" s="89">
        <v>41927</v>
      </c>
      <c r="C407" s="48">
        <v>185.16000399999999</v>
      </c>
      <c r="D407" s="48">
        <v>187.69000199999999</v>
      </c>
      <c r="E407" s="48">
        <v>181.91999799999999</v>
      </c>
      <c r="F407" s="48">
        <v>186.429993</v>
      </c>
      <c r="G407" s="49">
        <v>380715000</v>
      </c>
      <c r="H407" s="48">
        <v>180.725966</v>
      </c>
      <c r="I407" s="52">
        <f t="shared" si="59"/>
        <v>0.96940391989394115</v>
      </c>
      <c r="J407" s="52">
        <f t="shared" ca="1" si="60"/>
        <v>1</v>
      </c>
      <c r="K407" s="48">
        <f t="shared" si="61"/>
        <v>179.49</v>
      </c>
      <c r="L407" s="48">
        <f t="shared" si="62"/>
        <v>181.95</v>
      </c>
      <c r="M407" s="48">
        <f t="shared" si="63"/>
        <v>176.35</v>
      </c>
      <c r="N407" s="48">
        <f t="shared" si="64"/>
        <v>180.73</v>
      </c>
      <c r="O407" s="49">
        <f t="shared" ca="1" si="65"/>
        <v>380715000</v>
      </c>
    </row>
    <row r="408" spans="1:15" x14ac:dyDescent="0.25">
      <c r="A408">
        <v>393</v>
      </c>
      <c r="B408" s="89">
        <v>41926</v>
      </c>
      <c r="C408" s="48">
        <v>188.41999799999999</v>
      </c>
      <c r="D408" s="48">
        <v>189.820007</v>
      </c>
      <c r="E408" s="48">
        <v>187.03999300000001</v>
      </c>
      <c r="F408" s="48">
        <v>187.699997</v>
      </c>
      <c r="G408" s="49">
        <v>215847000</v>
      </c>
      <c r="H408" s="48">
        <v>181.95711299999999</v>
      </c>
      <c r="I408" s="52">
        <f t="shared" si="59"/>
        <v>0.96940392066175685</v>
      </c>
      <c r="J408" s="52">
        <f t="shared" ca="1" si="60"/>
        <v>1</v>
      </c>
      <c r="K408" s="48">
        <f t="shared" si="61"/>
        <v>182.66</v>
      </c>
      <c r="L408" s="48">
        <f t="shared" si="62"/>
        <v>184.01</v>
      </c>
      <c r="M408" s="48">
        <f t="shared" si="63"/>
        <v>181.32</v>
      </c>
      <c r="N408" s="48">
        <f t="shared" si="64"/>
        <v>181.96</v>
      </c>
      <c r="O408" s="49">
        <f t="shared" ca="1" si="65"/>
        <v>215847000</v>
      </c>
    </row>
    <row r="409" spans="1:15" x14ac:dyDescent="0.25">
      <c r="A409">
        <v>394</v>
      </c>
      <c r="B409" s="89">
        <v>41925</v>
      </c>
      <c r="C409" s="48">
        <v>190.46000699999999</v>
      </c>
      <c r="D409" s="48">
        <v>191.14999399999999</v>
      </c>
      <c r="E409" s="48">
        <v>187.300003</v>
      </c>
      <c r="F409" s="48">
        <v>187.41000399999999</v>
      </c>
      <c r="G409" s="49">
        <v>230939000</v>
      </c>
      <c r="H409" s="48">
        <v>181.67599300000001</v>
      </c>
      <c r="I409" s="52">
        <f t="shared" si="59"/>
        <v>0.96940392253553342</v>
      </c>
      <c r="J409" s="52">
        <f t="shared" ca="1" si="60"/>
        <v>1</v>
      </c>
      <c r="K409" s="48">
        <f t="shared" si="61"/>
        <v>184.63</v>
      </c>
      <c r="L409" s="48">
        <f t="shared" si="62"/>
        <v>185.3</v>
      </c>
      <c r="M409" s="48">
        <f t="shared" si="63"/>
        <v>181.57</v>
      </c>
      <c r="N409" s="48">
        <f t="shared" si="64"/>
        <v>181.68</v>
      </c>
      <c r="O409" s="49">
        <f t="shared" ca="1" si="65"/>
        <v>230939000</v>
      </c>
    </row>
    <row r="410" spans="1:15" x14ac:dyDescent="0.25">
      <c r="A410">
        <v>395</v>
      </c>
      <c r="B410" s="89">
        <v>41922</v>
      </c>
      <c r="C410" s="48">
        <v>192.69000199999999</v>
      </c>
      <c r="D410" s="48">
        <v>193.64999399999999</v>
      </c>
      <c r="E410" s="48">
        <v>190.490005</v>
      </c>
      <c r="F410" s="48">
        <v>190.53999300000001</v>
      </c>
      <c r="G410" s="49">
        <v>221909000</v>
      </c>
      <c r="H410" s="48">
        <v>184.710217</v>
      </c>
      <c r="I410" s="52">
        <f t="shared" si="59"/>
        <v>0.96940392456086633</v>
      </c>
      <c r="J410" s="52">
        <f t="shared" ca="1" si="60"/>
        <v>1</v>
      </c>
      <c r="K410" s="48">
        <f t="shared" si="61"/>
        <v>186.79</v>
      </c>
      <c r="L410" s="48">
        <f t="shared" si="62"/>
        <v>187.73</v>
      </c>
      <c r="M410" s="48">
        <f t="shared" si="63"/>
        <v>184.66</v>
      </c>
      <c r="N410" s="48">
        <f t="shared" si="64"/>
        <v>184.71</v>
      </c>
      <c r="O410" s="49">
        <f t="shared" ca="1" si="65"/>
        <v>221909000</v>
      </c>
    </row>
    <row r="411" spans="1:15" x14ac:dyDescent="0.25">
      <c r="A411">
        <v>396</v>
      </c>
      <c r="B411" s="89">
        <v>41921</v>
      </c>
      <c r="C411" s="48">
        <v>196.33000200000001</v>
      </c>
      <c r="D411" s="48">
        <v>196.60000600000001</v>
      </c>
      <c r="E411" s="48">
        <v>192.58000200000001</v>
      </c>
      <c r="F411" s="48">
        <v>192.740005</v>
      </c>
      <c r="G411" s="49">
        <v>210705000</v>
      </c>
      <c r="H411" s="48">
        <v>186.842917</v>
      </c>
      <c r="I411" s="52">
        <f t="shared" si="59"/>
        <v>0.96940392317619795</v>
      </c>
      <c r="J411" s="52">
        <f t="shared" ca="1" si="60"/>
        <v>1</v>
      </c>
      <c r="K411" s="48">
        <f t="shared" si="61"/>
        <v>190.32</v>
      </c>
      <c r="L411" s="48">
        <f t="shared" si="62"/>
        <v>190.58</v>
      </c>
      <c r="M411" s="48">
        <f t="shared" si="63"/>
        <v>186.69</v>
      </c>
      <c r="N411" s="48">
        <f t="shared" si="64"/>
        <v>186.84</v>
      </c>
      <c r="O411" s="49">
        <f t="shared" ca="1" si="65"/>
        <v>210705000</v>
      </c>
    </row>
    <row r="412" spans="1:15" x14ac:dyDescent="0.25">
      <c r="A412">
        <v>397</v>
      </c>
      <c r="B412" s="89">
        <v>41920</v>
      </c>
      <c r="C412" s="48">
        <v>193.36999499999999</v>
      </c>
      <c r="D412" s="48">
        <v>196.91999799999999</v>
      </c>
      <c r="E412" s="48">
        <v>192.36000100000001</v>
      </c>
      <c r="F412" s="48">
        <v>196.63999899999999</v>
      </c>
      <c r="G412" s="49">
        <v>186461000</v>
      </c>
      <c r="H412" s="48">
        <v>190.62358699999999</v>
      </c>
      <c r="I412" s="52">
        <f t="shared" si="59"/>
        <v>0.96940392580046741</v>
      </c>
      <c r="J412" s="52">
        <f t="shared" ca="1" si="60"/>
        <v>1</v>
      </c>
      <c r="K412" s="48">
        <f t="shared" si="61"/>
        <v>187.45</v>
      </c>
      <c r="L412" s="48">
        <f t="shared" si="62"/>
        <v>190.9</v>
      </c>
      <c r="M412" s="48">
        <f t="shared" si="63"/>
        <v>186.47</v>
      </c>
      <c r="N412" s="48">
        <f t="shared" si="64"/>
        <v>190.62</v>
      </c>
      <c r="O412" s="49">
        <f t="shared" ca="1" si="65"/>
        <v>186461000</v>
      </c>
    </row>
    <row r="413" spans="1:15" x14ac:dyDescent="0.25">
      <c r="A413">
        <v>398</v>
      </c>
      <c r="B413" s="89">
        <v>41919</v>
      </c>
      <c r="C413" s="48">
        <v>195.279999</v>
      </c>
      <c r="D413" s="48">
        <v>195.720001</v>
      </c>
      <c r="E413" s="48">
        <v>193.220001</v>
      </c>
      <c r="F413" s="48">
        <v>193.259995</v>
      </c>
      <c r="G413" s="49">
        <v>147913000</v>
      </c>
      <c r="H413" s="48">
        <v>187.34699699999999</v>
      </c>
      <c r="I413" s="52">
        <f t="shared" si="59"/>
        <v>0.96940392138579945</v>
      </c>
      <c r="J413" s="52">
        <f t="shared" ca="1" si="60"/>
        <v>1</v>
      </c>
      <c r="K413" s="48">
        <f t="shared" si="61"/>
        <v>189.31</v>
      </c>
      <c r="L413" s="48">
        <f t="shared" si="62"/>
        <v>189.73</v>
      </c>
      <c r="M413" s="48">
        <f t="shared" si="63"/>
        <v>187.31</v>
      </c>
      <c r="N413" s="48">
        <f t="shared" si="64"/>
        <v>187.35</v>
      </c>
      <c r="O413" s="49">
        <f t="shared" ca="1" si="65"/>
        <v>147913000</v>
      </c>
    </row>
    <row r="414" spans="1:15" x14ac:dyDescent="0.25">
      <c r="A414">
        <v>399</v>
      </c>
      <c r="B414" s="89">
        <v>41918</v>
      </c>
      <c r="C414" s="48">
        <v>197.33999600000001</v>
      </c>
      <c r="D414" s="48">
        <v>197.60000600000001</v>
      </c>
      <c r="E414" s="48">
        <v>195.58000200000001</v>
      </c>
      <c r="F414" s="48">
        <v>196.28999300000001</v>
      </c>
      <c r="G414" s="49">
        <v>104778000</v>
      </c>
      <c r="H414" s="48">
        <v>190.284289</v>
      </c>
      <c r="I414" s="52">
        <f t="shared" si="59"/>
        <v>0.96940392167623135</v>
      </c>
      <c r="J414" s="52">
        <f t="shared" ca="1" si="60"/>
        <v>1</v>
      </c>
      <c r="K414" s="48">
        <f t="shared" si="61"/>
        <v>191.3</v>
      </c>
      <c r="L414" s="48">
        <f t="shared" si="62"/>
        <v>191.55</v>
      </c>
      <c r="M414" s="48">
        <f t="shared" si="63"/>
        <v>189.6</v>
      </c>
      <c r="N414" s="48">
        <f t="shared" si="64"/>
        <v>190.28</v>
      </c>
      <c r="O414" s="49">
        <f t="shared" ca="1" si="65"/>
        <v>104778000</v>
      </c>
    </row>
    <row r="415" spans="1:15" x14ac:dyDescent="0.25">
      <c r="A415">
        <v>400</v>
      </c>
      <c r="B415" s="89">
        <v>41915</v>
      </c>
      <c r="C415" s="48">
        <v>195.679993</v>
      </c>
      <c r="D415" s="48">
        <v>196.94000199999999</v>
      </c>
      <c r="E415" s="48">
        <v>195.08000200000001</v>
      </c>
      <c r="F415" s="48">
        <v>196.520004</v>
      </c>
      <c r="G415" s="49">
        <v>121569000</v>
      </c>
      <c r="H415" s="48">
        <v>190.50726299999999</v>
      </c>
      <c r="I415" s="52">
        <f t="shared" si="59"/>
        <v>0.96940392388756513</v>
      </c>
      <c r="J415" s="52">
        <f t="shared" ca="1" si="60"/>
        <v>1</v>
      </c>
      <c r="K415" s="48">
        <f t="shared" si="61"/>
        <v>189.69</v>
      </c>
      <c r="L415" s="48">
        <f t="shared" si="62"/>
        <v>190.91</v>
      </c>
      <c r="M415" s="48">
        <f t="shared" si="63"/>
        <v>189.11</v>
      </c>
      <c r="N415" s="48">
        <f t="shared" si="64"/>
        <v>190.51</v>
      </c>
      <c r="O415" s="49">
        <f t="shared" ca="1" si="65"/>
        <v>121569000</v>
      </c>
    </row>
    <row r="416" spans="1:15" x14ac:dyDescent="0.25">
      <c r="A416">
        <v>401</v>
      </c>
      <c r="B416" s="89">
        <v>41914</v>
      </c>
      <c r="C416" s="48">
        <v>194.179993</v>
      </c>
      <c r="D416" s="48">
        <v>195.05999800000001</v>
      </c>
      <c r="E416" s="48">
        <v>192.35000600000001</v>
      </c>
      <c r="F416" s="48">
        <v>194.38000500000001</v>
      </c>
      <c r="G416" s="49">
        <v>157285000</v>
      </c>
      <c r="H416" s="48">
        <v>188.432739</v>
      </c>
      <c r="I416" s="52">
        <f t="shared" si="59"/>
        <v>0.96940392094341177</v>
      </c>
      <c r="J416" s="52">
        <f t="shared" ca="1" si="60"/>
        <v>1</v>
      </c>
      <c r="K416" s="48">
        <f t="shared" si="61"/>
        <v>188.24</v>
      </c>
      <c r="L416" s="48">
        <f t="shared" si="62"/>
        <v>189.09</v>
      </c>
      <c r="M416" s="48">
        <f t="shared" si="63"/>
        <v>186.46</v>
      </c>
      <c r="N416" s="48">
        <f t="shared" si="64"/>
        <v>188.43</v>
      </c>
      <c r="O416" s="49">
        <f t="shared" ca="1" si="65"/>
        <v>157285000</v>
      </c>
    </row>
    <row r="417" spans="1:15" x14ac:dyDescent="0.25">
      <c r="A417">
        <v>402</v>
      </c>
      <c r="B417" s="89">
        <v>41913</v>
      </c>
      <c r="C417" s="48">
        <v>196.699997</v>
      </c>
      <c r="D417" s="48">
        <v>196.770004</v>
      </c>
      <c r="E417" s="48">
        <v>193.91000399999999</v>
      </c>
      <c r="F417" s="48">
        <v>194.35000600000001</v>
      </c>
      <c r="G417" s="49">
        <v>177798000</v>
      </c>
      <c r="H417" s="48">
        <v>188.40365800000001</v>
      </c>
      <c r="I417" s="52">
        <f t="shared" si="59"/>
        <v>0.96940392170607903</v>
      </c>
      <c r="J417" s="52">
        <f t="shared" ca="1" si="60"/>
        <v>1</v>
      </c>
      <c r="K417" s="48">
        <f t="shared" si="61"/>
        <v>190.68</v>
      </c>
      <c r="L417" s="48">
        <f t="shared" si="62"/>
        <v>190.75</v>
      </c>
      <c r="M417" s="48">
        <f t="shared" si="63"/>
        <v>187.98</v>
      </c>
      <c r="N417" s="48">
        <f t="shared" si="64"/>
        <v>188.4</v>
      </c>
      <c r="O417" s="49">
        <f t="shared" ca="1" si="65"/>
        <v>177798000</v>
      </c>
    </row>
    <row r="418" spans="1:15" x14ac:dyDescent="0.25">
      <c r="A418">
        <v>403</v>
      </c>
      <c r="B418" s="89">
        <v>41912</v>
      </c>
      <c r="C418" s="48">
        <v>197.69000199999999</v>
      </c>
      <c r="D418" s="48">
        <v>198.300003</v>
      </c>
      <c r="E418" s="48">
        <v>196.61000100000001</v>
      </c>
      <c r="F418" s="48">
        <v>197.020004</v>
      </c>
      <c r="G418" s="49">
        <v>131302000</v>
      </c>
      <c r="H418" s="48">
        <v>190.99196499999999</v>
      </c>
      <c r="I418" s="52">
        <f t="shared" si="59"/>
        <v>0.96940392408072429</v>
      </c>
      <c r="J418" s="52">
        <f t="shared" ca="1" si="60"/>
        <v>1</v>
      </c>
      <c r="K418" s="48">
        <f t="shared" si="61"/>
        <v>191.64</v>
      </c>
      <c r="L418" s="48">
        <f t="shared" si="62"/>
        <v>192.23</v>
      </c>
      <c r="M418" s="48">
        <f t="shared" si="63"/>
        <v>190.59</v>
      </c>
      <c r="N418" s="48">
        <f t="shared" si="64"/>
        <v>190.99</v>
      </c>
      <c r="O418" s="49">
        <f t="shared" ca="1" si="65"/>
        <v>131302000</v>
      </c>
    </row>
    <row r="419" spans="1:15" x14ac:dyDescent="0.25">
      <c r="A419">
        <v>404</v>
      </c>
      <c r="B419" s="89">
        <v>41911</v>
      </c>
      <c r="C419" s="48">
        <v>196.199997</v>
      </c>
      <c r="D419" s="48">
        <v>197.88999899999999</v>
      </c>
      <c r="E419" s="48">
        <v>196.050003</v>
      </c>
      <c r="F419" s="48">
        <v>197.53999300000001</v>
      </c>
      <c r="G419" s="49">
        <v>95112000</v>
      </c>
      <c r="H419" s="48">
        <v>191.49604400000001</v>
      </c>
      <c r="I419" s="52">
        <f t="shared" si="59"/>
        <v>0.96940392217185101</v>
      </c>
      <c r="J419" s="52">
        <f t="shared" ca="1" si="60"/>
        <v>1</v>
      </c>
      <c r="K419" s="48">
        <f t="shared" si="61"/>
        <v>190.2</v>
      </c>
      <c r="L419" s="48">
        <f t="shared" si="62"/>
        <v>191.84</v>
      </c>
      <c r="M419" s="48">
        <f t="shared" si="63"/>
        <v>190.05</v>
      </c>
      <c r="N419" s="48">
        <f t="shared" si="64"/>
        <v>191.5</v>
      </c>
      <c r="O419" s="49">
        <f t="shared" ca="1" si="65"/>
        <v>95112000</v>
      </c>
    </row>
    <row r="420" spans="1:15" x14ac:dyDescent="0.25">
      <c r="A420">
        <v>405</v>
      </c>
      <c r="B420" s="89">
        <v>41908</v>
      </c>
      <c r="C420" s="48">
        <v>196.699997</v>
      </c>
      <c r="D420" s="48">
        <v>198.38999899999999</v>
      </c>
      <c r="E420" s="48">
        <v>196.41999799999999</v>
      </c>
      <c r="F420" s="48">
        <v>197.89999399999999</v>
      </c>
      <c r="G420" s="49">
        <v>103547000</v>
      </c>
      <c r="H420" s="48">
        <v>191.84503000000001</v>
      </c>
      <c r="I420" s="52">
        <f t="shared" si="59"/>
        <v>0.96940392024468691</v>
      </c>
      <c r="J420" s="52">
        <f t="shared" ca="1" si="60"/>
        <v>1</v>
      </c>
      <c r="K420" s="48">
        <f t="shared" si="61"/>
        <v>190.68</v>
      </c>
      <c r="L420" s="48">
        <f t="shared" si="62"/>
        <v>192.32</v>
      </c>
      <c r="M420" s="48">
        <f t="shared" si="63"/>
        <v>190.41</v>
      </c>
      <c r="N420" s="48">
        <f t="shared" si="64"/>
        <v>191.85</v>
      </c>
      <c r="O420" s="49">
        <f t="shared" ca="1" si="65"/>
        <v>103547000</v>
      </c>
    </row>
    <row r="421" spans="1:15" x14ac:dyDescent="0.25">
      <c r="A421">
        <v>406</v>
      </c>
      <c r="B421" s="89">
        <v>41907</v>
      </c>
      <c r="C421" s="48">
        <v>199.03999300000001</v>
      </c>
      <c r="D421" s="48">
        <v>199.050003</v>
      </c>
      <c r="E421" s="48">
        <v>196.270004</v>
      </c>
      <c r="F421" s="48">
        <v>196.33999600000001</v>
      </c>
      <c r="G421" s="49">
        <v>150300000</v>
      </c>
      <c r="H421" s="48">
        <v>190.332763</v>
      </c>
      <c r="I421" s="52">
        <f t="shared" si="59"/>
        <v>0.96940392623823823</v>
      </c>
      <c r="J421" s="52">
        <f t="shared" ca="1" si="60"/>
        <v>1</v>
      </c>
      <c r="K421" s="48">
        <f t="shared" si="61"/>
        <v>192.95</v>
      </c>
      <c r="L421" s="48">
        <f t="shared" si="62"/>
        <v>192.96</v>
      </c>
      <c r="M421" s="48">
        <f t="shared" si="63"/>
        <v>190.26</v>
      </c>
      <c r="N421" s="48">
        <f t="shared" si="64"/>
        <v>190.33</v>
      </c>
      <c r="O421" s="49">
        <f t="shared" ca="1" si="65"/>
        <v>150300000</v>
      </c>
    </row>
    <row r="422" spans="1:15" x14ac:dyDescent="0.25">
      <c r="A422">
        <v>407</v>
      </c>
      <c r="B422" s="89">
        <v>41906</v>
      </c>
      <c r="C422" s="48">
        <v>198.03999300000001</v>
      </c>
      <c r="D422" s="48">
        <v>199.69000199999999</v>
      </c>
      <c r="E422" s="48">
        <v>197.520004</v>
      </c>
      <c r="F422" s="48">
        <v>199.55999800000001</v>
      </c>
      <c r="G422" s="49">
        <v>107276000</v>
      </c>
      <c r="H422" s="48">
        <v>193.45424399999999</v>
      </c>
      <c r="I422" s="52">
        <f t="shared" si="59"/>
        <v>0.96940391831433059</v>
      </c>
      <c r="J422" s="52">
        <f t="shared" ca="1" si="60"/>
        <v>1</v>
      </c>
      <c r="K422" s="48">
        <f t="shared" si="61"/>
        <v>191.98</v>
      </c>
      <c r="L422" s="48">
        <f t="shared" si="62"/>
        <v>193.58</v>
      </c>
      <c r="M422" s="48">
        <f t="shared" si="63"/>
        <v>191.48</v>
      </c>
      <c r="N422" s="48">
        <f t="shared" si="64"/>
        <v>193.45</v>
      </c>
      <c r="O422" s="49">
        <f t="shared" ca="1" si="65"/>
        <v>107276000</v>
      </c>
    </row>
    <row r="423" spans="1:15" x14ac:dyDescent="0.25">
      <c r="A423">
        <v>408</v>
      </c>
      <c r="B423" s="89">
        <v>41905</v>
      </c>
      <c r="C423" s="48">
        <v>198.429993</v>
      </c>
      <c r="D423" s="48">
        <v>199.259995</v>
      </c>
      <c r="E423" s="48">
        <v>197.949997</v>
      </c>
      <c r="F423" s="48">
        <v>198.009995</v>
      </c>
      <c r="G423" s="49">
        <v>111393000</v>
      </c>
      <c r="H423" s="48">
        <v>191.95166499999999</v>
      </c>
      <c r="I423" s="52">
        <f t="shared" si="59"/>
        <v>0.96940391822140082</v>
      </c>
      <c r="J423" s="52">
        <f t="shared" ca="1" si="60"/>
        <v>1</v>
      </c>
      <c r="K423" s="48">
        <f t="shared" si="61"/>
        <v>192.36</v>
      </c>
      <c r="L423" s="48">
        <f t="shared" si="62"/>
        <v>193.16</v>
      </c>
      <c r="M423" s="48">
        <f t="shared" si="63"/>
        <v>191.89</v>
      </c>
      <c r="N423" s="48">
        <f t="shared" si="64"/>
        <v>191.95</v>
      </c>
      <c r="O423" s="49">
        <f t="shared" ca="1" si="65"/>
        <v>111393000</v>
      </c>
    </row>
    <row r="424" spans="1:15" x14ac:dyDescent="0.25">
      <c r="A424">
        <v>409</v>
      </c>
      <c r="B424" s="89">
        <v>41904</v>
      </c>
      <c r="C424" s="48">
        <v>200.35000600000001</v>
      </c>
      <c r="D424" s="48">
        <v>200.38000500000001</v>
      </c>
      <c r="E424" s="48">
        <v>198.729996</v>
      </c>
      <c r="F424" s="48">
        <v>199.14999399999999</v>
      </c>
      <c r="G424" s="49">
        <v>125553000</v>
      </c>
      <c r="H424" s="48">
        <v>193.05678499999999</v>
      </c>
      <c r="I424" s="52">
        <f t="shared" si="59"/>
        <v>0.96940392074528503</v>
      </c>
      <c r="J424" s="52">
        <f t="shared" ca="1" si="60"/>
        <v>1</v>
      </c>
      <c r="K424" s="48">
        <f t="shared" si="61"/>
        <v>194.22</v>
      </c>
      <c r="L424" s="48">
        <f t="shared" si="62"/>
        <v>194.25</v>
      </c>
      <c r="M424" s="48">
        <f t="shared" si="63"/>
        <v>192.65</v>
      </c>
      <c r="N424" s="48">
        <f t="shared" si="64"/>
        <v>193.06</v>
      </c>
      <c r="O424" s="49">
        <f t="shared" ca="1" si="65"/>
        <v>125553000</v>
      </c>
    </row>
    <row r="425" spans="1:15" x14ac:dyDescent="0.25">
      <c r="A425">
        <v>410</v>
      </c>
      <c r="B425" s="89">
        <v>41901</v>
      </c>
      <c r="C425" s="48">
        <v>201.520004</v>
      </c>
      <c r="D425" s="48">
        <v>201.89999399999999</v>
      </c>
      <c r="E425" s="48">
        <v>200.28999300000001</v>
      </c>
      <c r="F425" s="48">
        <v>200.699997</v>
      </c>
      <c r="G425" s="49">
        <v>121649000</v>
      </c>
      <c r="H425" s="48">
        <v>194.55936399999999</v>
      </c>
      <c r="I425" s="52">
        <f t="shared" si="59"/>
        <v>0.96940392081819504</v>
      </c>
      <c r="J425" s="52">
        <f t="shared" ca="1" si="60"/>
        <v>1</v>
      </c>
      <c r="K425" s="48">
        <f t="shared" si="61"/>
        <v>195.35</v>
      </c>
      <c r="L425" s="48">
        <f t="shared" si="62"/>
        <v>195.72</v>
      </c>
      <c r="M425" s="48">
        <f t="shared" si="63"/>
        <v>194.16</v>
      </c>
      <c r="N425" s="48">
        <f t="shared" si="64"/>
        <v>194.56</v>
      </c>
      <c r="O425" s="49">
        <f t="shared" ca="1" si="65"/>
        <v>121649000</v>
      </c>
    </row>
    <row r="426" spans="1:15" x14ac:dyDescent="0.25">
      <c r="A426">
        <v>411</v>
      </c>
      <c r="B426" s="89">
        <v>41900</v>
      </c>
      <c r="C426" s="48">
        <v>201.36000100000001</v>
      </c>
      <c r="D426" s="48">
        <v>201.85000600000001</v>
      </c>
      <c r="E426" s="48">
        <v>201.10000600000001</v>
      </c>
      <c r="F426" s="48">
        <v>201.820007</v>
      </c>
      <c r="G426" s="49">
        <v>94990000</v>
      </c>
      <c r="H426" s="48">
        <v>194.73482899999999</v>
      </c>
      <c r="I426" s="52">
        <f t="shared" si="59"/>
        <v>0.96489357965387434</v>
      </c>
      <c r="J426" s="52">
        <f t="shared" ca="1" si="60"/>
        <v>1</v>
      </c>
      <c r="K426" s="48">
        <f t="shared" si="61"/>
        <v>194.29</v>
      </c>
      <c r="L426" s="48">
        <f t="shared" si="62"/>
        <v>194.76</v>
      </c>
      <c r="M426" s="48">
        <f t="shared" si="63"/>
        <v>194.04</v>
      </c>
      <c r="N426" s="48">
        <f t="shared" si="64"/>
        <v>194.73</v>
      </c>
      <c r="O426" s="49">
        <f t="shared" ca="1" si="65"/>
        <v>94990000</v>
      </c>
    </row>
    <row r="427" spans="1:15" x14ac:dyDescent="0.25">
      <c r="A427">
        <v>412</v>
      </c>
      <c r="B427" s="89">
        <v>41899</v>
      </c>
      <c r="C427" s="48">
        <v>200.770004</v>
      </c>
      <c r="D427" s="48">
        <v>201.679993</v>
      </c>
      <c r="E427" s="48">
        <v>199.75</v>
      </c>
      <c r="F427" s="48">
        <v>200.75</v>
      </c>
      <c r="G427" s="49">
        <v>151266000</v>
      </c>
      <c r="H427" s="48">
        <v>193.70238599999999</v>
      </c>
      <c r="I427" s="52">
        <f t="shared" si="59"/>
        <v>0.96489357907845574</v>
      </c>
      <c r="J427" s="52">
        <f t="shared" ca="1" si="60"/>
        <v>1</v>
      </c>
      <c r="K427" s="48">
        <f t="shared" si="61"/>
        <v>193.72</v>
      </c>
      <c r="L427" s="48">
        <f t="shared" si="62"/>
        <v>194.6</v>
      </c>
      <c r="M427" s="48">
        <f t="shared" si="63"/>
        <v>192.74</v>
      </c>
      <c r="N427" s="48">
        <f t="shared" si="64"/>
        <v>193.7</v>
      </c>
      <c r="O427" s="49">
        <f t="shared" ca="1" si="65"/>
        <v>151266000</v>
      </c>
    </row>
    <row r="428" spans="1:15" x14ac:dyDescent="0.25">
      <c r="A428">
        <v>413</v>
      </c>
      <c r="B428" s="89">
        <v>41898</v>
      </c>
      <c r="C428" s="48">
        <v>198.61000100000001</v>
      </c>
      <c r="D428" s="48">
        <v>200.83999600000001</v>
      </c>
      <c r="E428" s="48">
        <v>198.5</v>
      </c>
      <c r="F428" s="48">
        <v>200.479996</v>
      </c>
      <c r="G428" s="49">
        <v>116201000</v>
      </c>
      <c r="H428" s="48">
        <v>193.44186099999999</v>
      </c>
      <c r="I428" s="52">
        <f t="shared" si="59"/>
        <v>0.96489357970657574</v>
      </c>
      <c r="J428" s="52">
        <f t="shared" ca="1" si="60"/>
        <v>1</v>
      </c>
      <c r="K428" s="48">
        <f t="shared" si="61"/>
        <v>191.64</v>
      </c>
      <c r="L428" s="48">
        <f t="shared" si="62"/>
        <v>193.79</v>
      </c>
      <c r="M428" s="48">
        <f t="shared" si="63"/>
        <v>191.53</v>
      </c>
      <c r="N428" s="48">
        <f t="shared" si="64"/>
        <v>193.44</v>
      </c>
      <c r="O428" s="49">
        <f t="shared" ca="1" si="65"/>
        <v>116201000</v>
      </c>
    </row>
    <row r="429" spans="1:15" x14ac:dyDescent="0.25">
      <c r="A429">
        <v>414</v>
      </c>
      <c r="B429" s="89">
        <v>41897</v>
      </c>
      <c r="C429" s="48">
        <v>199.16000399999999</v>
      </c>
      <c r="D429" s="48">
        <v>199.320007</v>
      </c>
      <c r="E429" s="48">
        <v>198.38000500000001</v>
      </c>
      <c r="F429" s="48">
        <v>198.979996</v>
      </c>
      <c r="G429" s="49">
        <v>76401000</v>
      </c>
      <c r="H429" s="48">
        <v>191.99451999999999</v>
      </c>
      <c r="I429" s="52">
        <f t="shared" si="59"/>
        <v>0.96489357653821639</v>
      </c>
      <c r="J429" s="52">
        <f t="shared" ca="1" si="60"/>
        <v>1</v>
      </c>
      <c r="K429" s="48">
        <f t="shared" si="61"/>
        <v>192.17</v>
      </c>
      <c r="L429" s="48">
        <f t="shared" si="62"/>
        <v>192.32</v>
      </c>
      <c r="M429" s="48">
        <f t="shared" si="63"/>
        <v>191.42</v>
      </c>
      <c r="N429" s="48">
        <f t="shared" si="64"/>
        <v>191.99</v>
      </c>
      <c r="O429" s="49">
        <f t="shared" ca="1" si="65"/>
        <v>76401000</v>
      </c>
    </row>
    <row r="430" spans="1:15" x14ac:dyDescent="0.25">
      <c r="A430">
        <v>415</v>
      </c>
      <c r="B430" s="89">
        <v>41894</v>
      </c>
      <c r="C430" s="48">
        <v>200.10000600000001</v>
      </c>
      <c r="D430" s="48">
        <v>200.11999499999999</v>
      </c>
      <c r="E430" s="48">
        <v>198.55999800000001</v>
      </c>
      <c r="F430" s="48">
        <v>199.13000500000001</v>
      </c>
      <c r="G430" s="49">
        <v>117409300</v>
      </c>
      <c r="H430" s="48">
        <v>192.139263</v>
      </c>
      <c r="I430" s="52">
        <f t="shared" si="59"/>
        <v>0.96489357794170694</v>
      </c>
      <c r="J430" s="52">
        <f t="shared" ca="1" si="60"/>
        <v>1</v>
      </c>
      <c r="K430" s="48">
        <f t="shared" si="61"/>
        <v>193.08</v>
      </c>
      <c r="L430" s="48">
        <f t="shared" si="62"/>
        <v>193.09</v>
      </c>
      <c r="M430" s="48">
        <f t="shared" si="63"/>
        <v>191.59</v>
      </c>
      <c r="N430" s="48">
        <f t="shared" si="64"/>
        <v>192.14</v>
      </c>
      <c r="O430" s="49">
        <f t="shared" ca="1" si="65"/>
        <v>117409300</v>
      </c>
    </row>
    <row r="431" spans="1:15" x14ac:dyDescent="0.25">
      <c r="A431">
        <v>416</v>
      </c>
      <c r="B431" s="89">
        <v>41893</v>
      </c>
      <c r="C431" s="48">
        <v>199.270004</v>
      </c>
      <c r="D431" s="48">
        <v>200.33000200000001</v>
      </c>
      <c r="E431" s="48">
        <v>199.11999499999999</v>
      </c>
      <c r="F431" s="48">
        <v>200.300003</v>
      </c>
      <c r="G431" s="49">
        <v>66774400</v>
      </c>
      <c r="H431" s="48">
        <v>193.26818700000001</v>
      </c>
      <c r="I431" s="52">
        <f t="shared" si="59"/>
        <v>0.96489358015636184</v>
      </c>
      <c r="J431" s="52">
        <f t="shared" ca="1" si="60"/>
        <v>1</v>
      </c>
      <c r="K431" s="48">
        <f t="shared" si="61"/>
        <v>192.27</v>
      </c>
      <c r="L431" s="48">
        <f t="shared" si="62"/>
        <v>193.3</v>
      </c>
      <c r="M431" s="48">
        <f t="shared" si="63"/>
        <v>192.13</v>
      </c>
      <c r="N431" s="48">
        <f t="shared" si="64"/>
        <v>193.27</v>
      </c>
      <c r="O431" s="49">
        <f t="shared" ca="1" si="65"/>
        <v>66774400</v>
      </c>
    </row>
    <row r="432" spans="1:15" x14ac:dyDescent="0.25">
      <c r="A432">
        <v>417</v>
      </c>
      <c r="B432" s="89">
        <v>41892</v>
      </c>
      <c r="C432" s="48">
        <v>199.429993</v>
      </c>
      <c r="D432" s="48">
        <v>200.199997</v>
      </c>
      <c r="E432" s="48">
        <v>198.770004</v>
      </c>
      <c r="F432" s="48">
        <v>200.070007</v>
      </c>
      <c r="G432" s="49">
        <v>67251000</v>
      </c>
      <c r="H432" s="48">
        <v>193.046266</v>
      </c>
      <c r="I432" s="52">
        <f t="shared" si="59"/>
        <v>0.96489358347450849</v>
      </c>
      <c r="J432" s="52">
        <f t="shared" ca="1" si="60"/>
        <v>1</v>
      </c>
      <c r="K432" s="48">
        <f t="shared" si="61"/>
        <v>192.43</v>
      </c>
      <c r="L432" s="48">
        <f t="shared" si="62"/>
        <v>193.17</v>
      </c>
      <c r="M432" s="48">
        <f t="shared" si="63"/>
        <v>191.79</v>
      </c>
      <c r="N432" s="48">
        <f t="shared" si="64"/>
        <v>193.05</v>
      </c>
      <c r="O432" s="49">
        <f t="shared" ca="1" si="65"/>
        <v>67251000</v>
      </c>
    </row>
    <row r="433" spans="1:15" x14ac:dyDescent="0.25">
      <c r="A433">
        <v>418</v>
      </c>
      <c r="B433" s="89">
        <v>41891</v>
      </c>
      <c r="C433" s="48">
        <v>200.41000399999999</v>
      </c>
      <c r="D433" s="48">
        <v>200.550003</v>
      </c>
      <c r="E433" s="48">
        <v>198.91000399999999</v>
      </c>
      <c r="F433" s="48">
        <v>199.320007</v>
      </c>
      <c r="G433" s="49">
        <v>88591000</v>
      </c>
      <c r="H433" s="48">
        <v>192.32259500000001</v>
      </c>
      <c r="I433" s="52">
        <f t="shared" si="59"/>
        <v>0.96489357939868026</v>
      </c>
      <c r="J433" s="52">
        <f t="shared" ca="1" si="60"/>
        <v>1</v>
      </c>
      <c r="K433" s="48">
        <f t="shared" si="61"/>
        <v>193.37</v>
      </c>
      <c r="L433" s="48">
        <f t="shared" si="62"/>
        <v>193.51</v>
      </c>
      <c r="M433" s="48">
        <f t="shared" si="63"/>
        <v>191.93</v>
      </c>
      <c r="N433" s="48">
        <f t="shared" si="64"/>
        <v>192.32</v>
      </c>
      <c r="O433" s="49">
        <f t="shared" ca="1" si="65"/>
        <v>88591000</v>
      </c>
    </row>
    <row r="434" spans="1:15" x14ac:dyDescent="0.25">
      <c r="A434">
        <v>419</v>
      </c>
      <c r="B434" s="89">
        <v>41890</v>
      </c>
      <c r="C434" s="48">
        <v>200.91999799999999</v>
      </c>
      <c r="D434" s="48">
        <v>201.21000699999999</v>
      </c>
      <c r="E434" s="48">
        <v>200</v>
      </c>
      <c r="F434" s="48">
        <v>200.58999600000001</v>
      </c>
      <c r="G434" s="49">
        <v>64146000</v>
      </c>
      <c r="H434" s="48">
        <v>193.548</v>
      </c>
      <c r="I434" s="52">
        <f t="shared" si="59"/>
        <v>0.96489358322735097</v>
      </c>
      <c r="J434" s="52">
        <f t="shared" ca="1" si="60"/>
        <v>1</v>
      </c>
      <c r="K434" s="48">
        <f t="shared" si="61"/>
        <v>193.87</v>
      </c>
      <c r="L434" s="48">
        <f t="shared" si="62"/>
        <v>194.15</v>
      </c>
      <c r="M434" s="48">
        <f t="shared" si="63"/>
        <v>192.98</v>
      </c>
      <c r="N434" s="48">
        <f t="shared" si="64"/>
        <v>193.55</v>
      </c>
      <c r="O434" s="49">
        <f t="shared" ca="1" si="65"/>
        <v>64146000</v>
      </c>
    </row>
    <row r="435" spans="1:15" x14ac:dyDescent="0.25">
      <c r="A435">
        <v>420</v>
      </c>
      <c r="B435" s="89">
        <v>41887</v>
      </c>
      <c r="C435" s="48">
        <v>200.16999799999999</v>
      </c>
      <c r="D435" s="48">
        <v>201.19000199999999</v>
      </c>
      <c r="E435" s="48">
        <v>199.41000399999999</v>
      </c>
      <c r="F435" s="48">
        <v>201.11000100000001</v>
      </c>
      <c r="G435" s="49">
        <v>102177000</v>
      </c>
      <c r="H435" s="48">
        <v>194.04974799999999</v>
      </c>
      <c r="I435" s="52">
        <f t="shared" si="59"/>
        <v>0.96489357582967727</v>
      </c>
      <c r="J435" s="52">
        <f t="shared" ca="1" si="60"/>
        <v>1</v>
      </c>
      <c r="K435" s="48">
        <f t="shared" si="61"/>
        <v>193.14</v>
      </c>
      <c r="L435" s="48">
        <f t="shared" si="62"/>
        <v>194.13</v>
      </c>
      <c r="M435" s="48">
        <f t="shared" si="63"/>
        <v>192.41</v>
      </c>
      <c r="N435" s="48">
        <f t="shared" si="64"/>
        <v>194.05</v>
      </c>
      <c r="O435" s="49">
        <f t="shared" ca="1" si="65"/>
        <v>102177000</v>
      </c>
    </row>
    <row r="436" spans="1:15" x14ac:dyDescent="0.25">
      <c r="A436">
        <v>421</v>
      </c>
      <c r="B436" s="89">
        <v>41886</v>
      </c>
      <c r="C436" s="48">
        <v>200.83999600000001</v>
      </c>
      <c r="D436" s="48">
        <v>201.58000200000001</v>
      </c>
      <c r="E436" s="48">
        <v>199.66000399999999</v>
      </c>
      <c r="F436" s="48">
        <v>200.21000699999999</v>
      </c>
      <c r="G436" s="49">
        <v>85236000</v>
      </c>
      <c r="H436" s="48">
        <v>193.18135000000001</v>
      </c>
      <c r="I436" s="52">
        <f t="shared" si="59"/>
        <v>0.96489357797185438</v>
      </c>
      <c r="J436" s="52">
        <f t="shared" ca="1" si="60"/>
        <v>1</v>
      </c>
      <c r="K436" s="48">
        <f t="shared" si="61"/>
        <v>193.79</v>
      </c>
      <c r="L436" s="48">
        <f t="shared" si="62"/>
        <v>194.5</v>
      </c>
      <c r="M436" s="48">
        <f t="shared" si="63"/>
        <v>192.65</v>
      </c>
      <c r="N436" s="48">
        <f t="shared" si="64"/>
        <v>193.18</v>
      </c>
      <c r="O436" s="49">
        <f t="shared" ca="1" si="65"/>
        <v>85236000</v>
      </c>
    </row>
    <row r="437" spans="1:15" x14ac:dyDescent="0.25">
      <c r="A437">
        <v>422</v>
      </c>
      <c r="B437" s="89">
        <v>41885</v>
      </c>
      <c r="C437" s="48">
        <v>201.38000500000001</v>
      </c>
      <c r="D437" s="48">
        <v>201.41000399999999</v>
      </c>
      <c r="E437" s="48">
        <v>200.220001</v>
      </c>
      <c r="F437" s="48">
        <v>200.5</v>
      </c>
      <c r="G437" s="49">
        <v>57462000</v>
      </c>
      <c r="H437" s="48">
        <v>193.461163</v>
      </c>
      <c r="I437" s="52">
        <f t="shared" si="59"/>
        <v>0.96489358104738154</v>
      </c>
      <c r="J437" s="52">
        <f t="shared" ca="1" si="60"/>
        <v>1</v>
      </c>
      <c r="K437" s="48">
        <f t="shared" si="61"/>
        <v>194.31</v>
      </c>
      <c r="L437" s="48">
        <f t="shared" si="62"/>
        <v>194.34</v>
      </c>
      <c r="M437" s="48">
        <f t="shared" si="63"/>
        <v>193.19</v>
      </c>
      <c r="N437" s="48">
        <f t="shared" si="64"/>
        <v>193.46</v>
      </c>
      <c r="O437" s="49">
        <f t="shared" ca="1" si="65"/>
        <v>57462000</v>
      </c>
    </row>
    <row r="438" spans="1:15" x14ac:dyDescent="0.25">
      <c r="A438">
        <v>423</v>
      </c>
      <c r="B438" s="89">
        <v>41884</v>
      </c>
      <c r="C438" s="48">
        <v>200.970001</v>
      </c>
      <c r="D438" s="48">
        <v>201</v>
      </c>
      <c r="E438" s="48">
        <v>199.86000100000001</v>
      </c>
      <c r="F438" s="48">
        <v>200.61000100000001</v>
      </c>
      <c r="G438" s="49">
        <v>72426000</v>
      </c>
      <c r="H438" s="48">
        <v>193.56730200000001</v>
      </c>
      <c r="I438" s="52">
        <f t="shared" si="59"/>
        <v>0.96489357975727241</v>
      </c>
      <c r="J438" s="52">
        <f t="shared" ca="1" si="60"/>
        <v>1</v>
      </c>
      <c r="K438" s="48">
        <f t="shared" si="61"/>
        <v>193.91</v>
      </c>
      <c r="L438" s="48">
        <f t="shared" si="62"/>
        <v>193.94</v>
      </c>
      <c r="M438" s="48">
        <f t="shared" si="63"/>
        <v>192.84</v>
      </c>
      <c r="N438" s="48">
        <f t="shared" si="64"/>
        <v>193.57</v>
      </c>
      <c r="O438" s="49">
        <f t="shared" ca="1" si="65"/>
        <v>72426000</v>
      </c>
    </row>
    <row r="439" spans="1:15" x14ac:dyDescent="0.25">
      <c r="A439">
        <v>424</v>
      </c>
      <c r="B439" s="89">
        <v>41880</v>
      </c>
      <c r="C439" s="48">
        <v>200.449997</v>
      </c>
      <c r="D439" s="48">
        <v>200.729996</v>
      </c>
      <c r="E439" s="48">
        <v>199.820007</v>
      </c>
      <c r="F439" s="48">
        <v>200.71000699999999</v>
      </c>
      <c r="G439" s="49">
        <v>65907000</v>
      </c>
      <c r="H439" s="48">
        <v>193.66379699999999</v>
      </c>
      <c r="I439" s="52">
        <f t="shared" si="59"/>
        <v>0.96489357902319239</v>
      </c>
      <c r="J439" s="52">
        <f t="shared" ca="1" si="60"/>
        <v>1</v>
      </c>
      <c r="K439" s="48">
        <f t="shared" si="61"/>
        <v>193.41</v>
      </c>
      <c r="L439" s="48">
        <f t="shared" si="62"/>
        <v>193.68</v>
      </c>
      <c r="M439" s="48">
        <f t="shared" si="63"/>
        <v>192.81</v>
      </c>
      <c r="N439" s="48">
        <f t="shared" si="64"/>
        <v>193.66</v>
      </c>
      <c r="O439" s="49">
        <f t="shared" ca="1" si="65"/>
        <v>65907000</v>
      </c>
    </row>
    <row r="440" spans="1:15" x14ac:dyDescent="0.25">
      <c r="A440">
        <v>425</v>
      </c>
      <c r="B440" s="89">
        <v>41879</v>
      </c>
      <c r="C440" s="48">
        <v>199.58999600000001</v>
      </c>
      <c r="D440" s="48">
        <v>200.270004</v>
      </c>
      <c r="E440" s="48">
        <v>199.38999899999999</v>
      </c>
      <c r="F440" s="48">
        <v>200.13999899999999</v>
      </c>
      <c r="G440" s="49">
        <v>58330000</v>
      </c>
      <c r="H440" s="48">
        <v>193.1138</v>
      </c>
      <c r="I440" s="52">
        <f t="shared" si="59"/>
        <v>0.96489357931894471</v>
      </c>
      <c r="J440" s="52">
        <f t="shared" ca="1" si="60"/>
        <v>1</v>
      </c>
      <c r="K440" s="48">
        <f t="shared" si="61"/>
        <v>192.58</v>
      </c>
      <c r="L440" s="48">
        <f t="shared" si="62"/>
        <v>193.24</v>
      </c>
      <c r="M440" s="48">
        <f t="shared" si="63"/>
        <v>192.39</v>
      </c>
      <c r="N440" s="48">
        <f t="shared" si="64"/>
        <v>193.11</v>
      </c>
      <c r="O440" s="49">
        <f t="shared" ca="1" si="65"/>
        <v>58330000</v>
      </c>
    </row>
    <row r="441" spans="1:15" x14ac:dyDescent="0.25">
      <c r="A441">
        <v>426</v>
      </c>
      <c r="B441" s="89">
        <v>41878</v>
      </c>
      <c r="C441" s="48">
        <v>200.429993</v>
      </c>
      <c r="D441" s="48">
        <v>200.570007</v>
      </c>
      <c r="E441" s="48">
        <v>199.94000199999999</v>
      </c>
      <c r="F441" s="48">
        <v>200.25</v>
      </c>
      <c r="G441" s="49">
        <v>47874000</v>
      </c>
      <c r="H441" s="48">
        <v>193.21993900000001</v>
      </c>
      <c r="I441" s="52">
        <f t="shared" si="59"/>
        <v>0.96489357802746567</v>
      </c>
      <c r="J441" s="52">
        <f t="shared" ca="1" si="60"/>
        <v>1</v>
      </c>
      <c r="K441" s="48">
        <f t="shared" si="61"/>
        <v>193.39</v>
      </c>
      <c r="L441" s="48">
        <f t="shared" si="62"/>
        <v>193.53</v>
      </c>
      <c r="M441" s="48">
        <f t="shared" si="63"/>
        <v>192.92</v>
      </c>
      <c r="N441" s="48">
        <f t="shared" si="64"/>
        <v>193.22</v>
      </c>
      <c r="O441" s="49">
        <f t="shared" ca="1" si="65"/>
        <v>47874000</v>
      </c>
    </row>
    <row r="442" spans="1:15" x14ac:dyDescent="0.25">
      <c r="A442">
        <v>427</v>
      </c>
      <c r="B442" s="89">
        <v>41877</v>
      </c>
      <c r="C442" s="48">
        <v>200.33000200000001</v>
      </c>
      <c r="D442" s="48">
        <v>200.820007</v>
      </c>
      <c r="E442" s="48">
        <v>200.279999</v>
      </c>
      <c r="F442" s="48">
        <v>200.33000200000001</v>
      </c>
      <c r="G442" s="49">
        <v>47298000</v>
      </c>
      <c r="H442" s="48">
        <v>193.297133</v>
      </c>
      <c r="I442" s="52">
        <f t="shared" si="59"/>
        <v>0.96489358094250899</v>
      </c>
      <c r="J442" s="52">
        <f t="shared" ca="1" si="60"/>
        <v>1</v>
      </c>
      <c r="K442" s="48">
        <f t="shared" si="61"/>
        <v>193.3</v>
      </c>
      <c r="L442" s="48">
        <f t="shared" si="62"/>
        <v>193.77</v>
      </c>
      <c r="M442" s="48">
        <f t="shared" si="63"/>
        <v>193.25</v>
      </c>
      <c r="N442" s="48">
        <f t="shared" si="64"/>
        <v>193.3</v>
      </c>
      <c r="O442" s="49">
        <f t="shared" ca="1" si="65"/>
        <v>47298000</v>
      </c>
    </row>
    <row r="443" spans="1:15" x14ac:dyDescent="0.25">
      <c r="A443">
        <v>428</v>
      </c>
      <c r="B443" s="89">
        <v>41876</v>
      </c>
      <c r="C443" s="48">
        <v>200.13999899999999</v>
      </c>
      <c r="D443" s="48">
        <v>200.58999600000001</v>
      </c>
      <c r="E443" s="48">
        <v>199.14999399999999</v>
      </c>
      <c r="F443" s="48">
        <v>200.199997</v>
      </c>
      <c r="G443" s="49">
        <v>63855000</v>
      </c>
      <c r="H443" s="48">
        <v>193.17169200000001</v>
      </c>
      <c r="I443" s="52">
        <f t="shared" si="59"/>
        <v>0.9648935808925112</v>
      </c>
      <c r="J443" s="52">
        <f t="shared" ca="1" si="60"/>
        <v>1</v>
      </c>
      <c r="K443" s="48">
        <f t="shared" si="61"/>
        <v>193.11</v>
      </c>
      <c r="L443" s="48">
        <f t="shared" si="62"/>
        <v>193.55</v>
      </c>
      <c r="M443" s="48">
        <f t="shared" si="63"/>
        <v>192.16</v>
      </c>
      <c r="N443" s="48">
        <f t="shared" si="64"/>
        <v>193.17</v>
      </c>
      <c r="O443" s="49">
        <f t="shared" ca="1" si="65"/>
        <v>63855000</v>
      </c>
    </row>
    <row r="444" spans="1:15" x14ac:dyDescent="0.25">
      <c r="A444">
        <v>429</v>
      </c>
      <c r="B444" s="89">
        <v>41873</v>
      </c>
      <c r="C444" s="48">
        <v>199.33999600000001</v>
      </c>
      <c r="D444" s="48">
        <v>199.69000199999999</v>
      </c>
      <c r="E444" s="48">
        <v>198.740005</v>
      </c>
      <c r="F444" s="48">
        <v>199.19000199999999</v>
      </c>
      <c r="G444" s="49">
        <v>76107000</v>
      </c>
      <c r="H444" s="48">
        <v>192.19715400000001</v>
      </c>
      <c r="I444" s="52">
        <f t="shared" si="59"/>
        <v>0.96489357934742137</v>
      </c>
      <c r="J444" s="52">
        <f t="shared" ca="1" si="60"/>
        <v>1</v>
      </c>
      <c r="K444" s="48">
        <f t="shared" si="61"/>
        <v>192.34</v>
      </c>
      <c r="L444" s="48">
        <f t="shared" si="62"/>
        <v>192.68</v>
      </c>
      <c r="M444" s="48">
        <f t="shared" si="63"/>
        <v>191.76</v>
      </c>
      <c r="N444" s="48">
        <f t="shared" si="64"/>
        <v>192.2</v>
      </c>
      <c r="O444" s="49">
        <f t="shared" ca="1" si="65"/>
        <v>76107000</v>
      </c>
    </row>
    <row r="445" spans="1:15" x14ac:dyDescent="0.25">
      <c r="A445">
        <v>430</v>
      </c>
      <c r="B445" s="89">
        <v>41872</v>
      </c>
      <c r="C445" s="48">
        <v>199.08999600000001</v>
      </c>
      <c r="D445" s="48">
        <v>199.759995</v>
      </c>
      <c r="E445" s="48">
        <v>198.929993</v>
      </c>
      <c r="F445" s="48">
        <v>199.5</v>
      </c>
      <c r="G445" s="49">
        <v>67791000</v>
      </c>
      <c r="H445" s="48">
        <v>192.49626900000001</v>
      </c>
      <c r="I445" s="52">
        <f t="shared" si="59"/>
        <v>0.96489357894736849</v>
      </c>
      <c r="J445" s="52">
        <f t="shared" ca="1" si="60"/>
        <v>1</v>
      </c>
      <c r="K445" s="48">
        <f t="shared" si="61"/>
        <v>192.1</v>
      </c>
      <c r="L445" s="48">
        <f t="shared" si="62"/>
        <v>192.75</v>
      </c>
      <c r="M445" s="48">
        <f t="shared" si="63"/>
        <v>191.95</v>
      </c>
      <c r="N445" s="48">
        <f t="shared" si="64"/>
        <v>192.5</v>
      </c>
      <c r="O445" s="49">
        <f t="shared" ca="1" si="65"/>
        <v>67791000</v>
      </c>
    </row>
    <row r="446" spans="1:15" x14ac:dyDescent="0.25">
      <c r="A446">
        <v>431</v>
      </c>
      <c r="B446" s="89">
        <v>41871</v>
      </c>
      <c r="C446" s="48">
        <v>198.11999499999999</v>
      </c>
      <c r="D446" s="48">
        <v>199.16000399999999</v>
      </c>
      <c r="E446" s="48">
        <v>198.08000200000001</v>
      </c>
      <c r="F446" s="48">
        <v>198.91999799999999</v>
      </c>
      <c r="G446" s="49">
        <v>72763000</v>
      </c>
      <c r="H446" s="48">
        <v>191.93662900000001</v>
      </c>
      <c r="I446" s="52">
        <f t="shared" si="59"/>
        <v>0.96489357998083236</v>
      </c>
      <c r="J446" s="52">
        <f t="shared" ca="1" si="60"/>
        <v>1</v>
      </c>
      <c r="K446" s="48">
        <f t="shared" si="61"/>
        <v>191.16</v>
      </c>
      <c r="L446" s="48">
        <f t="shared" si="62"/>
        <v>192.17</v>
      </c>
      <c r="M446" s="48">
        <f t="shared" si="63"/>
        <v>191.13</v>
      </c>
      <c r="N446" s="48">
        <f t="shared" si="64"/>
        <v>191.94</v>
      </c>
      <c r="O446" s="49">
        <f t="shared" ca="1" si="65"/>
        <v>72763000</v>
      </c>
    </row>
    <row r="447" spans="1:15" x14ac:dyDescent="0.25">
      <c r="A447">
        <v>432</v>
      </c>
      <c r="B447" s="89">
        <v>41870</v>
      </c>
      <c r="C447" s="48">
        <v>197.83999600000001</v>
      </c>
      <c r="D447" s="48">
        <v>198.53999300000001</v>
      </c>
      <c r="E447" s="48">
        <v>197.44000199999999</v>
      </c>
      <c r="F447" s="48">
        <v>198.38999899999999</v>
      </c>
      <c r="G447" s="49">
        <v>59135000</v>
      </c>
      <c r="H447" s="48">
        <v>191.42523700000001</v>
      </c>
      <c r="I447" s="52">
        <f t="shared" si="59"/>
        <v>0.96489358316897833</v>
      </c>
      <c r="J447" s="52">
        <f t="shared" ca="1" si="60"/>
        <v>1</v>
      </c>
      <c r="K447" s="48">
        <f t="shared" si="61"/>
        <v>190.89</v>
      </c>
      <c r="L447" s="48">
        <f t="shared" si="62"/>
        <v>191.57</v>
      </c>
      <c r="M447" s="48">
        <f t="shared" si="63"/>
        <v>190.51</v>
      </c>
      <c r="N447" s="48">
        <f t="shared" si="64"/>
        <v>191.43</v>
      </c>
      <c r="O447" s="49">
        <f t="shared" ca="1" si="65"/>
        <v>59135000</v>
      </c>
    </row>
    <row r="448" spans="1:15" x14ac:dyDescent="0.25">
      <c r="A448">
        <v>433</v>
      </c>
      <c r="B448" s="89">
        <v>41869</v>
      </c>
      <c r="C448" s="48">
        <v>196.800003</v>
      </c>
      <c r="D448" s="48">
        <v>197.449997</v>
      </c>
      <c r="E448" s="48">
        <v>196.69000199999999</v>
      </c>
      <c r="F448" s="48">
        <v>197.36000100000001</v>
      </c>
      <c r="G448" s="49">
        <v>75424000</v>
      </c>
      <c r="H448" s="48">
        <v>190.431397</v>
      </c>
      <c r="I448" s="52">
        <f t="shared" si="59"/>
        <v>0.96489357537042164</v>
      </c>
      <c r="J448" s="52">
        <f t="shared" ca="1" si="60"/>
        <v>1</v>
      </c>
      <c r="K448" s="48">
        <f t="shared" si="61"/>
        <v>189.89</v>
      </c>
      <c r="L448" s="48">
        <f t="shared" si="62"/>
        <v>190.52</v>
      </c>
      <c r="M448" s="48">
        <f t="shared" si="63"/>
        <v>189.78</v>
      </c>
      <c r="N448" s="48">
        <f t="shared" si="64"/>
        <v>190.43</v>
      </c>
      <c r="O448" s="49">
        <f t="shared" ca="1" si="65"/>
        <v>75424000</v>
      </c>
    </row>
    <row r="449" spans="1:15" x14ac:dyDescent="0.25">
      <c r="A449">
        <v>434</v>
      </c>
      <c r="B449" s="89">
        <v>41866</v>
      </c>
      <c r="C449" s="48">
        <v>196.470001</v>
      </c>
      <c r="D449" s="48">
        <v>196.64999399999999</v>
      </c>
      <c r="E449" s="48">
        <v>194.30999800000001</v>
      </c>
      <c r="F449" s="48">
        <v>195.720001</v>
      </c>
      <c r="G449" s="49">
        <v>139951000</v>
      </c>
      <c r="H449" s="48">
        <v>188.848973</v>
      </c>
      <c r="I449" s="52">
        <f t="shared" si="59"/>
        <v>0.96489358284848981</v>
      </c>
      <c r="J449" s="52">
        <f t="shared" ca="1" si="60"/>
        <v>1</v>
      </c>
      <c r="K449" s="48">
        <f t="shared" si="61"/>
        <v>189.57</v>
      </c>
      <c r="L449" s="48">
        <f t="shared" si="62"/>
        <v>189.75</v>
      </c>
      <c r="M449" s="48">
        <f t="shared" si="63"/>
        <v>187.49</v>
      </c>
      <c r="N449" s="48">
        <f t="shared" si="64"/>
        <v>188.85</v>
      </c>
      <c r="O449" s="49">
        <f t="shared" ca="1" si="65"/>
        <v>139951000</v>
      </c>
    </row>
    <row r="450" spans="1:15" x14ac:dyDescent="0.25">
      <c r="A450">
        <v>435</v>
      </c>
      <c r="B450" s="89">
        <v>41865</v>
      </c>
      <c r="C450" s="48">
        <v>195.16000399999999</v>
      </c>
      <c r="D450" s="48">
        <v>195.759995</v>
      </c>
      <c r="E450" s="48">
        <v>194.979996</v>
      </c>
      <c r="F450" s="48">
        <v>195.759995</v>
      </c>
      <c r="G450" s="49">
        <v>57371000</v>
      </c>
      <c r="H450" s="48">
        <v>188.887562</v>
      </c>
      <c r="I450" s="52">
        <f t="shared" si="59"/>
        <v>0.9648935779754183</v>
      </c>
      <c r="J450" s="52">
        <f t="shared" ca="1" si="60"/>
        <v>1</v>
      </c>
      <c r="K450" s="48">
        <f t="shared" si="61"/>
        <v>188.31</v>
      </c>
      <c r="L450" s="48">
        <f t="shared" si="62"/>
        <v>188.89</v>
      </c>
      <c r="M450" s="48">
        <f t="shared" si="63"/>
        <v>188.13</v>
      </c>
      <c r="N450" s="48">
        <f t="shared" si="64"/>
        <v>188.89</v>
      </c>
      <c r="O450" s="49">
        <f t="shared" ca="1" si="65"/>
        <v>57371000</v>
      </c>
    </row>
    <row r="451" spans="1:15" x14ac:dyDescent="0.25">
      <c r="A451">
        <v>436</v>
      </c>
      <c r="B451" s="89">
        <v>41864</v>
      </c>
      <c r="C451" s="48">
        <v>194.28999300000001</v>
      </c>
      <c r="D451" s="48">
        <v>195.05999800000001</v>
      </c>
      <c r="E451" s="48">
        <v>193.96000699999999</v>
      </c>
      <c r="F451" s="48">
        <v>194.83999600000001</v>
      </c>
      <c r="G451" s="49">
        <v>69047000</v>
      </c>
      <c r="H451" s="48">
        <v>187.99986100000001</v>
      </c>
      <c r="I451" s="52">
        <f t="shared" si="59"/>
        <v>0.96489357862643355</v>
      </c>
      <c r="J451" s="52">
        <f t="shared" ca="1" si="60"/>
        <v>1</v>
      </c>
      <c r="K451" s="48">
        <f t="shared" si="61"/>
        <v>187.47</v>
      </c>
      <c r="L451" s="48">
        <f t="shared" si="62"/>
        <v>188.21</v>
      </c>
      <c r="M451" s="48">
        <f t="shared" si="63"/>
        <v>187.15</v>
      </c>
      <c r="N451" s="48">
        <f t="shared" si="64"/>
        <v>188</v>
      </c>
      <c r="O451" s="49">
        <f t="shared" ca="1" si="65"/>
        <v>69047000</v>
      </c>
    </row>
    <row r="452" spans="1:15" x14ac:dyDescent="0.25">
      <c r="A452">
        <v>437</v>
      </c>
      <c r="B452" s="89">
        <v>41863</v>
      </c>
      <c r="C452" s="48">
        <v>193.61000100000001</v>
      </c>
      <c r="D452" s="48">
        <v>194.14999399999999</v>
      </c>
      <c r="E452" s="48">
        <v>192.94000199999999</v>
      </c>
      <c r="F452" s="48">
        <v>193.529999</v>
      </c>
      <c r="G452" s="49">
        <v>73632000</v>
      </c>
      <c r="H452" s="48">
        <v>186.73585299999999</v>
      </c>
      <c r="I452" s="52">
        <f t="shared" si="59"/>
        <v>0.96489357704176903</v>
      </c>
      <c r="J452" s="52">
        <f t="shared" ca="1" si="60"/>
        <v>1</v>
      </c>
      <c r="K452" s="48">
        <f t="shared" si="61"/>
        <v>186.81</v>
      </c>
      <c r="L452" s="48">
        <f t="shared" si="62"/>
        <v>187.33</v>
      </c>
      <c r="M452" s="48">
        <f t="shared" si="63"/>
        <v>186.17</v>
      </c>
      <c r="N452" s="48">
        <f t="shared" si="64"/>
        <v>186.74</v>
      </c>
      <c r="O452" s="49">
        <f t="shared" ca="1" si="65"/>
        <v>73632000</v>
      </c>
    </row>
    <row r="453" spans="1:15" x14ac:dyDescent="0.25">
      <c r="A453">
        <v>438</v>
      </c>
      <c r="B453" s="89">
        <v>41862</v>
      </c>
      <c r="C453" s="48">
        <v>193.970001</v>
      </c>
      <c r="D453" s="48">
        <v>194.66000399999999</v>
      </c>
      <c r="E453" s="48">
        <v>193.71000699999999</v>
      </c>
      <c r="F453" s="48">
        <v>193.800003</v>
      </c>
      <c r="G453" s="49">
        <v>74544000</v>
      </c>
      <c r="H453" s="48">
        <v>186.99637899999999</v>
      </c>
      <c r="I453" s="52">
        <f t="shared" si="59"/>
        <v>0.96489358155479488</v>
      </c>
      <c r="J453" s="52">
        <f t="shared" ca="1" si="60"/>
        <v>1</v>
      </c>
      <c r="K453" s="48">
        <f t="shared" si="61"/>
        <v>187.16</v>
      </c>
      <c r="L453" s="48">
        <f t="shared" si="62"/>
        <v>187.83</v>
      </c>
      <c r="M453" s="48">
        <f t="shared" si="63"/>
        <v>186.91</v>
      </c>
      <c r="N453" s="48">
        <f t="shared" si="64"/>
        <v>187</v>
      </c>
      <c r="O453" s="49">
        <f t="shared" ca="1" si="65"/>
        <v>74544000</v>
      </c>
    </row>
    <row r="454" spans="1:15" x14ac:dyDescent="0.25">
      <c r="A454">
        <v>439</v>
      </c>
      <c r="B454" s="89">
        <v>41859</v>
      </c>
      <c r="C454" s="48">
        <v>191.46000699999999</v>
      </c>
      <c r="D454" s="48">
        <v>193.36999499999999</v>
      </c>
      <c r="E454" s="48">
        <v>190.949997</v>
      </c>
      <c r="F454" s="48">
        <v>193.240005</v>
      </c>
      <c r="G454" s="49">
        <v>117014000</v>
      </c>
      <c r="H454" s="48">
        <v>186.456041</v>
      </c>
      <c r="I454" s="52">
        <f t="shared" si="59"/>
        <v>0.96489358401745018</v>
      </c>
      <c r="J454" s="52">
        <f t="shared" ca="1" si="60"/>
        <v>1</v>
      </c>
      <c r="K454" s="48">
        <f t="shared" si="61"/>
        <v>184.74</v>
      </c>
      <c r="L454" s="48">
        <f t="shared" si="62"/>
        <v>186.58</v>
      </c>
      <c r="M454" s="48">
        <f t="shared" si="63"/>
        <v>184.25</v>
      </c>
      <c r="N454" s="48">
        <f t="shared" si="64"/>
        <v>186.46</v>
      </c>
      <c r="O454" s="49">
        <f t="shared" ca="1" si="65"/>
        <v>117014000</v>
      </c>
    </row>
    <row r="455" spans="1:15" x14ac:dyDescent="0.25">
      <c r="A455">
        <v>440</v>
      </c>
      <c r="B455" s="89">
        <v>41858</v>
      </c>
      <c r="C455" s="48">
        <v>192.94000199999999</v>
      </c>
      <c r="D455" s="48">
        <v>193.13000500000001</v>
      </c>
      <c r="E455" s="48">
        <v>190.550003</v>
      </c>
      <c r="F455" s="48">
        <v>191.029999</v>
      </c>
      <c r="G455" s="49">
        <v>135733000</v>
      </c>
      <c r="H455" s="48">
        <v>184.32361900000001</v>
      </c>
      <c r="I455" s="52">
        <f t="shared" si="59"/>
        <v>0.96489357674131593</v>
      </c>
      <c r="J455" s="52">
        <f t="shared" ca="1" si="60"/>
        <v>1</v>
      </c>
      <c r="K455" s="48">
        <f t="shared" si="61"/>
        <v>186.17</v>
      </c>
      <c r="L455" s="48">
        <f t="shared" si="62"/>
        <v>186.35</v>
      </c>
      <c r="M455" s="48">
        <f t="shared" si="63"/>
        <v>183.86</v>
      </c>
      <c r="N455" s="48">
        <f t="shared" si="64"/>
        <v>184.32</v>
      </c>
      <c r="O455" s="49">
        <f t="shared" ca="1" si="65"/>
        <v>135733000</v>
      </c>
    </row>
    <row r="456" spans="1:15" x14ac:dyDescent="0.25">
      <c r="A456">
        <v>441</v>
      </c>
      <c r="B456" s="89">
        <v>41857</v>
      </c>
      <c r="C456" s="48">
        <v>191.11000100000001</v>
      </c>
      <c r="D456" s="48">
        <v>192.88999899999999</v>
      </c>
      <c r="E456" s="48">
        <v>191.08000200000001</v>
      </c>
      <c r="F456" s="48">
        <v>192.070007</v>
      </c>
      <c r="G456" s="49">
        <v>94818000</v>
      </c>
      <c r="H456" s="48">
        <v>185.32711699999999</v>
      </c>
      <c r="I456" s="52">
        <f t="shared" si="59"/>
        <v>0.96489358174491024</v>
      </c>
      <c r="J456" s="52">
        <f t="shared" ca="1" si="60"/>
        <v>1</v>
      </c>
      <c r="K456" s="48">
        <f t="shared" si="61"/>
        <v>184.4</v>
      </c>
      <c r="L456" s="48">
        <f t="shared" si="62"/>
        <v>186.12</v>
      </c>
      <c r="M456" s="48">
        <f t="shared" si="63"/>
        <v>184.37</v>
      </c>
      <c r="N456" s="48">
        <f t="shared" si="64"/>
        <v>185.33</v>
      </c>
      <c r="O456" s="49">
        <f t="shared" ca="1" si="65"/>
        <v>94818000</v>
      </c>
    </row>
    <row r="457" spans="1:15" x14ac:dyDescent="0.25">
      <c r="A457">
        <v>442</v>
      </c>
      <c r="B457" s="89">
        <v>41856</v>
      </c>
      <c r="C457" s="48">
        <v>193.10000600000001</v>
      </c>
      <c r="D457" s="48">
        <v>193.60000600000001</v>
      </c>
      <c r="E457" s="48">
        <v>191.30999800000001</v>
      </c>
      <c r="F457" s="48">
        <v>192.009995</v>
      </c>
      <c r="G457" s="49">
        <v>152690000</v>
      </c>
      <c r="H457" s="48">
        <v>185.26921100000001</v>
      </c>
      <c r="I457" s="52">
        <f t="shared" si="59"/>
        <v>0.96489357754527316</v>
      </c>
      <c r="J457" s="52">
        <f t="shared" ca="1" si="60"/>
        <v>1</v>
      </c>
      <c r="K457" s="48">
        <f t="shared" si="61"/>
        <v>186.32</v>
      </c>
      <c r="L457" s="48">
        <f t="shared" si="62"/>
        <v>186.8</v>
      </c>
      <c r="M457" s="48">
        <f t="shared" si="63"/>
        <v>184.59</v>
      </c>
      <c r="N457" s="48">
        <f t="shared" si="64"/>
        <v>185.27</v>
      </c>
      <c r="O457" s="49">
        <f t="shared" ca="1" si="65"/>
        <v>152690000</v>
      </c>
    </row>
    <row r="458" spans="1:15" x14ac:dyDescent="0.25">
      <c r="A458">
        <v>443</v>
      </c>
      <c r="B458" s="89">
        <v>41855</v>
      </c>
      <c r="C458" s="48">
        <v>192.86999499999999</v>
      </c>
      <c r="D458" s="48">
        <v>194.300003</v>
      </c>
      <c r="E458" s="48">
        <v>192.050003</v>
      </c>
      <c r="F458" s="48">
        <v>193.88999899999999</v>
      </c>
      <c r="G458" s="49">
        <v>91340000</v>
      </c>
      <c r="H458" s="48">
        <v>187.08321599999999</v>
      </c>
      <c r="I458" s="52">
        <f t="shared" si="59"/>
        <v>0.96489358380985912</v>
      </c>
      <c r="J458" s="52">
        <f t="shared" ca="1" si="60"/>
        <v>1</v>
      </c>
      <c r="K458" s="48">
        <f t="shared" si="61"/>
        <v>186.1</v>
      </c>
      <c r="L458" s="48">
        <f t="shared" si="62"/>
        <v>187.48</v>
      </c>
      <c r="M458" s="48">
        <f t="shared" si="63"/>
        <v>185.31</v>
      </c>
      <c r="N458" s="48">
        <f t="shared" si="64"/>
        <v>187.08</v>
      </c>
      <c r="O458" s="49">
        <f t="shared" ca="1" si="65"/>
        <v>91340000</v>
      </c>
    </row>
    <row r="459" spans="1:15" x14ac:dyDescent="0.25">
      <c r="A459">
        <v>444</v>
      </c>
      <c r="B459" s="89">
        <v>41852</v>
      </c>
      <c r="C459" s="48">
        <v>192.55999800000001</v>
      </c>
      <c r="D459" s="48">
        <v>193.759995</v>
      </c>
      <c r="E459" s="48">
        <v>191.570007</v>
      </c>
      <c r="F459" s="48">
        <v>192.5</v>
      </c>
      <c r="G459" s="49">
        <v>189261000</v>
      </c>
      <c r="H459" s="48">
        <v>185.74201400000001</v>
      </c>
      <c r="I459" s="52">
        <f t="shared" si="59"/>
        <v>0.96489357922077923</v>
      </c>
      <c r="J459" s="52">
        <f t="shared" ca="1" si="60"/>
        <v>1</v>
      </c>
      <c r="K459" s="48">
        <f t="shared" si="61"/>
        <v>185.8</v>
      </c>
      <c r="L459" s="48">
        <f t="shared" si="62"/>
        <v>186.96</v>
      </c>
      <c r="M459" s="48">
        <f t="shared" si="63"/>
        <v>184.84</v>
      </c>
      <c r="N459" s="48">
        <f t="shared" si="64"/>
        <v>185.74</v>
      </c>
      <c r="O459" s="49">
        <f t="shared" ca="1" si="65"/>
        <v>189261000</v>
      </c>
    </row>
    <row r="460" spans="1:15" x14ac:dyDescent="0.25">
      <c r="A460">
        <v>445</v>
      </c>
      <c r="B460" s="89">
        <v>41851</v>
      </c>
      <c r="C460" s="48">
        <v>195.61000100000001</v>
      </c>
      <c r="D460" s="48">
        <v>195.779999</v>
      </c>
      <c r="E460" s="48">
        <v>192.970001</v>
      </c>
      <c r="F460" s="48">
        <v>193.08999600000001</v>
      </c>
      <c r="G460" s="49">
        <v>183479000</v>
      </c>
      <c r="H460" s="48">
        <v>186.31129799999999</v>
      </c>
      <c r="I460" s="52">
        <f t="shared" si="59"/>
        <v>0.96489358257586777</v>
      </c>
      <c r="J460" s="52">
        <f t="shared" ca="1" si="60"/>
        <v>1</v>
      </c>
      <c r="K460" s="48">
        <f t="shared" si="61"/>
        <v>188.74</v>
      </c>
      <c r="L460" s="48">
        <f t="shared" si="62"/>
        <v>188.91</v>
      </c>
      <c r="M460" s="48">
        <f t="shared" si="63"/>
        <v>186.2</v>
      </c>
      <c r="N460" s="48">
        <f t="shared" si="64"/>
        <v>186.31</v>
      </c>
      <c r="O460" s="49">
        <f t="shared" ca="1" si="65"/>
        <v>183479000</v>
      </c>
    </row>
    <row r="461" spans="1:15" x14ac:dyDescent="0.25">
      <c r="A461">
        <v>446</v>
      </c>
      <c r="B461" s="89">
        <v>41850</v>
      </c>
      <c r="C461" s="48">
        <v>197.64999399999999</v>
      </c>
      <c r="D461" s="48">
        <v>197.91000399999999</v>
      </c>
      <c r="E461" s="48">
        <v>196.16000399999999</v>
      </c>
      <c r="F461" s="48">
        <v>196.979996</v>
      </c>
      <c r="G461" s="49">
        <v>104222000</v>
      </c>
      <c r="H461" s="48">
        <v>190.06473299999999</v>
      </c>
      <c r="I461" s="52">
        <f t="shared" si="59"/>
        <v>0.96489357731533298</v>
      </c>
      <c r="J461" s="52">
        <f t="shared" ca="1" si="60"/>
        <v>1</v>
      </c>
      <c r="K461" s="48">
        <f t="shared" si="61"/>
        <v>190.71</v>
      </c>
      <c r="L461" s="48">
        <f t="shared" si="62"/>
        <v>190.96</v>
      </c>
      <c r="M461" s="48">
        <f t="shared" si="63"/>
        <v>189.27</v>
      </c>
      <c r="N461" s="48">
        <f t="shared" si="64"/>
        <v>190.06</v>
      </c>
      <c r="O461" s="49">
        <f t="shared" ca="1" si="65"/>
        <v>104222000</v>
      </c>
    </row>
    <row r="462" spans="1:15" x14ac:dyDescent="0.25">
      <c r="A462">
        <v>447</v>
      </c>
      <c r="B462" s="89">
        <v>41849</v>
      </c>
      <c r="C462" s="48">
        <v>198.16999799999999</v>
      </c>
      <c r="D462" s="48">
        <v>198.449997</v>
      </c>
      <c r="E462" s="48">
        <v>196.91999799999999</v>
      </c>
      <c r="F462" s="48">
        <v>196.949997</v>
      </c>
      <c r="G462" s="49">
        <v>80466000</v>
      </c>
      <c r="H462" s="48">
        <v>190.035788</v>
      </c>
      <c r="I462" s="52">
        <f t="shared" si="59"/>
        <v>0.96489358159269223</v>
      </c>
      <c r="J462" s="52">
        <f t="shared" ca="1" si="60"/>
        <v>1</v>
      </c>
      <c r="K462" s="48">
        <f t="shared" si="61"/>
        <v>191.21</v>
      </c>
      <c r="L462" s="48">
        <f t="shared" si="62"/>
        <v>191.48</v>
      </c>
      <c r="M462" s="48">
        <f t="shared" si="63"/>
        <v>190.01</v>
      </c>
      <c r="N462" s="48">
        <f t="shared" si="64"/>
        <v>190.04</v>
      </c>
      <c r="O462" s="49">
        <f t="shared" ca="1" si="65"/>
        <v>80466000</v>
      </c>
    </row>
    <row r="463" spans="1:15" x14ac:dyDescent="0.25">
      <c r="A463">
        <v>448</v>
      </c>
      <c r="B463" s="89">
        <v>41848</v>
      </c>
      <c r="C463" s="48">
        <v>197.759995</v>
      </c>
      <c r="D463" s="48">
        <v>198.08999600000001</v>
      </c>
      <c r="E463" s="48">
        <v>196.61999499999999</v>
      </c>
      <c r="F463" s="48">
        <v>197.800003</v>
      </c>
      <c r="G463" s="49">
        <v>69259000</v>
      </c>
      <c r="H463" s="48">
        <v>190.855953</v>
      </c>
      <c r="I463" s="52">
        <f t="shared" si="59"/>
        <v>0.96489357990555746</v>
      </c>
      <c r="J463" s="52">
        <f t="shared" ca="1" si="60"/>
        <v>1</v>
      </c>
      <c r="K463" s="48">
        <f t="shared" si="61"/>
        <v>190.82</v>
      </c>
      <c r="L463" s="48">
        <f t="shared" si="62"/>
        <v>191.14</v>
      </c>
      <c r="M463" s="48">
        <f t="shared" si="63"/>
        <v>189.72</v>
      </c>
      <c r="N463" s="48">
        <f t="shared" si="64"/>
        <v>190.86</v>
      </c>
      <c r="O463" s="49">
        <f t="shared" ca="1" si="65"/>
        <v>69259000</v>
      </c>
    </row>
    <row r="464" spans="1:15" x14ac:dyDescent="0.25">
      <c r="A464">
        <v>449</v>
      </c>
      <c r="B464" s="89">
        <v>41845</v>
      </c>
      <c r="C464" s="48">
        <v>198.08999600000001</v>
      </c>
      <c r="D464" s="48">
        <v>198.259995</v>
      </c>
      <c r="E464" s="48">
        <v>197.33000200000001</v>
      </c>
      <c r="F464" s="48">
        <v>197.720001</v>
      </c>
      <c r="G464" s="49">
        <v>76837000</v>
      </c>
      <c r="H464" s="48">
        <v>190.77876000000001</v>
      </c>
      <c r="I464" s="52">
        <f t="shared" si="59"/>
        <v>0.96489358201045128</v>
      </c>
      <c r="J464" s="52">
        <f t="shared" ca="1" si="60"/>
        <v>1</v>
      </c>
      <c r="K464" s="48">
        <f t="shared" si="61"/>
        <v>191.14</v>
      </c>
      <c r="L464" s="48">
        <f t="shared" si="62"/>
        <v>191.3</v>
      </c>
      <c r="M464" s="48">
        <f t="shared" si="63"/>
        <v>190.4</v>
      </c>
      <c r="N464" s="48">
        <f t="shared" si="64"/>
        <v>190.78</v>
      </c>
      <c r="O464" s="49">
        <f t="shared" ca="1" si="65"/>
        <v>76837000</v>
      </c>
    </row>
    <row r="465" spans="1:15" x14ac:dyDescent="0.25">
      <c r="A465">
        <v>450</v>
      </c>
      <c r="B465" s="89">
        <v>41844</v>
      </c>
      <c r="C465" s="48">
        <v>198.83000200000001</v>
      </c>
      <c r="D465" s="48">
        <v>199.05999800000001</v>
      </c>
      <c r="E465" s="48">
        <v>198.449997</v>
      </c>
      <c r="F465" s="48">
        <v>198.64999399999999</v>
      </c>
      <c r="G465" s="49">
        <v>56888000</v>
      </c>
      <c r="H465" s="48">
        <v>191.67610400000001</v>
      </c>
      <c r="I465" s="52">
        <f t="shared" ref="I465:I528" si="66">H465/F465</f>
        <v>0.96489358061596531</v>
      </c>
      <c r="J465" s="52">
        <f t="shared" ref="J465:J528" ca="1" si="67">INDEX(OFFSET($T$15,0,0,$S$13+1,1),MATCH(B465,OFFSET($Q$15,0,0,$S$13+1,1),-1))</f>
        <v>1</v>
      </c>
      <c r="K465" s="48">
        <f t="shared" ref="K465:K528" si="68">ROUND($I465*C465,2)</f>
        <v>191.85</v>
      </c>
      <c r="L465" s="48">
        <f t="shared" ref="L465:L528" si="69">ROUND($I465*D465,2)</f>
        <v>192.07</v>
      </c>
      <c r="M465" s="48">
        <f t="shared" ref="M465:M528" si="70">ROUND($I465*E465,2)</f>
        <v>191.48</v>
      </c>
      <c r="N465" s="48">
        <f t="shared" ref="N465:N528" si="71">ROUND($I465*F465,2)</f>
        <v>191.68</v>
      </c>
      <c r="O465" s="49">
        <f t="shared" ref="O465:O528" ca="1" si="72">G465*J465</f>
        <v>56888000</v>
      </c>
    </row>
    <row r="466" spans="1:15" x14ac:dyDescent="0.25">
      <c r="A466">
        <v>451</v>
      </c>
      <c r="B466" s="89">
        <v>41843</v>
      </c>
      <c r="C466" s="48">
        <v>198.5</v>
      </c>
      <c r="D466" s="48">
        <v>198.85000600000001</v>
      </c>
      <c r="E466" s="48">
        <v>198.10000600000001</v>
      </c>
      <c r="F466" s="48">
        <v>198.63999899999999</v>
      </c>
      <c r="G466" s="49">
        <v>65612000</v>
      </c>
      <c r="H466" s="48">
        <v>191.66646</v>
      </c>
      <c r="I466" s="52">
        <f t="shared" si="66"/>
        <v>0.96489358117646795</v>
      </c>
      <c r="J466" s="52">
        <f t="shared" ca="1" si="67"/>
        <v>1</v>
      </c>
      <c r="K466" s="48">
        <f t="shared" si="68"/>
        <v>191.53</v>
      </c>
      <c r="L466" s="48">
        <f t="shared" si="69"/>
        <v>191.87</v>
      </c>
      <c r="M466" s="48">
        <f t="shared" si="70"/>
        <v>191.15</v>
      </c>
      <c r="N466" s="48">
        <f t="shared" si="71"/>
        <v>191.67</v>
      </c>
      <c r="O466" s="49">
        <f t="shared" ca="1" si="72"/>
        <v>65612000</v>
      </c>
    </row>
    <row r="467" spans="1:15" x14ac:dyDescent="0.25">
      <c r="A467">
        <v>452</v>
      </c>
      <c r="B467" s="89">
        <v>41842</v>
      </c>
      <c r="C467" s="48">
        <v>198.009995</v>
      </c>
      <c r="D467" s="48">
        <v>198.55999800000001</v>
      </c>
      <c r="E467" s="48">
        <v>197.86999499999999</v>
      </c>
      <c r="F467" s="48">
        <v>198.199997</v>
      </c>
      <c r="G467" s="49">
        <v>67678000</v>
      </c>
      <c r="H467" s="48">
        <v>191.241905</v>
      </c>
      <c r="I467" s="52">
        <f t="shared" si="66"/>
        <v>0.96489358170878281</v>
      </c>
      <c r="J467" s="52">
        <f t="shared" ca="1" si="67"/>
        <v>1</v>
      </c>
      <c r="K467" s="48">
        <f t="shared" si="68"/>
        <v>191.06</v>
      </c>
      <c r="L467" s="48">
        <f t="shared" si="69"/>
        <v>191.59</v>
      </c>
      <c r="M467" s="48">
        <f t="shared" si="70"/>
        <v>190.92</v>
      </c>
      <c r="N467" s="48">
        <f t="shared" si="71"/>
        <v>191.24</v>
      </c>
      <c r="O467" s="49">
        <f t="shared" ca="1" si="72"/>
        <v>67678000</v>
      </c>
    </row>
    <row r="468" spans="1:15" x14ac:dyDescent="0.25">
      <c r="A468">
        <v>453</v>
      </c>
      <c r="B468" s="89">
        <v>41841</v>
      </c>
      <c r="C468" s="48">
        <v>197.08999600000001</v>
      </c>
      <c r="D468" s="48">
        <v>197.5</v>
      </c>
      <c r="E468" s="48">
        <v>196.429993</v>
      </c>
      <c r="F468" s="48">
        <v>197.33999600000001</v>
      </c>
      <c r="G468" s="49">
        <v>67592000</v>
      </c>
      <c r="H468" s="48">
        <v>190.41209499999999</v>
      </c>
      <c r="I468" s="52">
        <f t="shared" si="66"/>
        <v>0.96489357889720428</v>
      </c>
      <c r="J468" s="52">
        <f t="shared" ca="1" si="67"/>
        <v>1</v>
      </c>
      <c r="K468" s="48">
        <f t="shared" si="68"/>
        <v>190.17</v>
      </c>
      <c r="L468" s="48">
        <f t="shared" si="69"/>
        <v>190.57</v>
      </c>
      <c r="M468" s="48">
        <f t="shared" si="70"/>
        <v>189.53</v>
      </c>
      <c r="N468" s="48">
        <f t="shared" si="71"/>
        <v>190.41</v>
      </c>
      <c r="O468" s="49">
        <f t="shared" ca="1" si="72"/>
        <v>67592000</v>
      </c>
    </row>
    <row r="469" spans="1:15" x14ac:dyDescent="0.25">
      <c r="A469">
        <v>454</v>
      </c>
      <c r="B469" s="89">
        <v>41838</v>
      </c>
      <c r="C469" s="48">
        <v>196.35000600000001</v>
      </c>
      <c r="D469" s="48">
        <v>197.91000399999999</v>
      </c>
      <c r="E469" s="48">
        <v>196.240005</v>
      </c>
      <c r="F469" s="48">
        <v>197.71000699999999</v>
      </c>
      <c r="G469" s="49">
        <v>124330000</v>
      </c>
      <c r="H469" s="48">
        <v>190.769116</v>
      </c>
      <c r="I469" s="52">
        <f t="shared" si="66"/>
        <v>0.9648935776933133</v>
      </c>
      <c r="J469" s="52">
        <f t="shared" ca="1" si="67"/>
        <v>1</v>
      </c>
      <c r="K469" s="48">
        <f t="shared" si="68"/>
        <v>189.46</v>
      </c>
      <c r="L469" s="48">
        <f t="shared" si="69"/>
        <v>190.96</v>
      </c>
      <c r="M469" s="48">
        <f t="shared" si="70"/>
        <v>189.35</v>
      </c>
      <c r="N469" s="48">
        <f t="shared" si="71"/>
        <v>190.77</v>
      </c>
      <c r="O469" s="49">
        <f t="shared" ca="1" si="72"/>
        <v>124330000</v>
      </c>
    </row>
    <row r="470" spans="1:15" x14ac:dyDescent="0.25">
      <c r="A470">
        <v>455</v>
      </c>
      <c r="B470" s="89">
        <v>41837</v>
      </c>
      <c r="C470" s="48">
        <v>197.35000600000001</v>
      </c>
      <c r="D470" s="48">
        <v>198.10000600000001</v>
      </c>
      <c r="E470" s="48">
        <v>195.429993</v>
      </c>
      <c r="F470" s="48">
        <v>195.71000699999999</v>
      </c>
      <c r="G470" s="49">
        <v>145398000</v>
      </c>
      <c r="H470" s="48">
        <v>188.83932899999999</v>
      </c>
      <c r="I470" s="52">
        <f t="shared" si="66"/>
        <v>0.96489357848727686</v>
      </c>
      <c r="J470" s="52">
        <f t="shared" ca="1" si="67"/>
        <v>1</v>
      </c>
      <c r="K470" s="48">
        <f t="shared" si="68"/>
        <v>190.42</v>
      </c>
      <c r="L470" s="48">
        <f t="shared" si="69"/>
        <v>191.15</v>
      </c>
      <c r="M470" s="48">
        <f t="shared" si="70"/>
        <v>188.57</v>
      </c>
      <c r="N470" s="48">
        <f t="shared" si="71"/>
        <v>188.84</v>
      </c>
      <c r="O470" s="49">
        <f t="shared" ca="1" si="72"/>
        <v>145398000</v>
      </c>
    </row>
    <row r="471" spans="1:15" x14ac:dyDescent="0.25">
      <c r="A471">
        <v>456</v>
      </c>
      <c r="B471" s="89">
        <v>41836</v>
      </c>
      <c r="C471" s="48">
        <v>198.11000100000001</v>
      </c>
      <c r="D471" s="48">
        <v>198.259995</v>
      </c>
      <c r="E471" s="48">
        <v>197.41999799999999</v>
      </c>
      <c r="F471" s="48">
        <v>197.96000699999999</v>
      </c>
      <c r="G471" s="49">
        <v>79986400</v>
      </c>
      <c r="H471" s="48">
        <v>191.01033899999999</v>
      </c>
      <c r="I471" s="52">
        <f t="shared" si="66"/>
        <v>0.96489357570087375</v>
      </c>
      <c r="J471" s="52">
        <f t="shared" ca="1" si="67"/>
        <v>1</v>
      </c>
      <c r="K471" s="48">
        <f t="shared" si="68"/>
        <v>191.16</v>
      </c>
      <c r="L471" s="48">
        <f t="shared" si="69"/>
        <v>191.3</v>
      </c>
      <c r="M471" s="48">
        <f t="shared" si="70"/>
        <v>190.49</v>
      </c>
      <c r="N471" s="48">
        <f t="shared" si="71"/>
        <v>191.01</v>
      </c>
      <c r="O471" s="49">
        <f t="shared" ca="1" si="72"/>
        <v>79986400</v>
      </c>
    </row>
    <row r="472" spans="1:15" x14ac:dyDescent="0.25">
      <c r="A472">
        <v>457</v>
      </c>
      <c r="B472" s="89">
        <v>41835</v>
      </c>
      <c r="C472" s="48">
        <v>197.720001</v>
      </c>
      <c r="D472" s="48">
        <v>198.10000600000001</v>
      </c>
      <c r="E472" s="48">
        <v>196.36000100000001</v>
      </c>
      <c r="F472" s="48">
        <v>197.229996</v>
      </c>
      <c r="G472" s="49">
        <v>111307000</v>
      </c>
      <c r="H472" s="48">
        <v>190.30595700000001</v>
      </c>
      <c r="I472" s="52">
        <f t="shared" si="66"/>
        <v>0.96489358038622075</v>
      </c>
      <c r="J472" s="52">
        <f t="shared" ca="1" si="67"/>
        <v>1</v>
      </c>
      <c r="K472" s="48">
        <f t="shared" si="68"/>
        <v>190.78</v>
      </c>
      <c r="L472" s="48">
        <f t="shared" si="69"/>
        <v>191.15</v>
      </c>
      <c r="M472" s="48">
        <f t="shared" si="70"/>
        <v>189.47</v>
      </c>
      <c r="N472" s="48">
        <f t="shared" si="71"/>
        <v>190.31</v>
      </c>
      <c r="O472" s="49">
        <f t="shared" ca="1" si="72"/>
        <v>111307000</v>
      </c>
    </row>
    <row r="473" spans="1:15" x14ac:dyDescent="0.25">
      <c r="A473">
        <v>458</v>
      </c>
      <c r="B473" s="89">
        <v>41834</v>
      </c>
      <c r="C473" s="48">
        <v>197.61000100000001</v>
      </c>
      <c r="D473" s="48">
        <v>197.86000100000001</v>
      </c>
      <c r="E473" s="48">
        <v>197.44000199999999</v>
      </c>
      <c r="F473" s="48">
        <v>197.60000600000001</v>
      </c>
      <c r="G473" s="49">
        <v>58658000</v>
      </c>
      <c r="H473" s="48">
        <v>190.66297700000001</v>
      </c>
      <c r="I473" s="52">
        <f t="shared" si="66"/>
        <v>0.96489357900120709</v>
      </c>
      <c r="J473" s="52">
        <f t="shared" ca="1" si="67"/>
        <v>1</v>
      </c>
      <c r="K473" s="48">
        <f t="shared" si="68"/>
        <v>190.67</v>
      </c>
      <c r="L473" s="48">
        <f t="shared" si="69"/>
        <v>190.91</v>
      </c>
      <c r="M473" s="48">
        <f t="shared" si="70"/>
        <v>190.51</v>
      </c>
      <c r="N473" s="48">
        <f t="shared" si="71"/>
        <v>190.66</v>
      </c>
      <c r="O473" s="49">
        <f t="shared" ca="1" si="72"/>
        <v>58658000</v>
      </c>
    </row>
    <row r="474" spans="1:15" x14ac:dyDescent="0.25">
      <c r="A474">
        <v>459</v>
      </c>
      <c r="B474" s="89">
        <v>41831</v>
      </c>
      <c r="C474" s="48">
        <v>196.220001</v>
      </c>
      <c r="D474" s="48">
        <v>196.75</v>
      </c>
      <c r="E474" s="48">
        <v>195.779999</v>
      </c>
      <c r="F474" s="48">
        <v>196.61000100000001</v>
      </c>
      <c r="G474" s="49">
        <v>64243000</v>
      </c>
      <c r="H474" s="48">
        <v>189.70772700000001</v>
      </c>
      <c r="I474" s="52">
        <f t="shared" si="66"/>
        <v>0.96489357629371053</v>
      </c>
      <c r="J474" s="52">
        <f t="shared" ca="1" si="67"/>
        <v>1</v>
      </c>
      <c r="K474" s="48">
        <f t="shared" si="68"/>
        <v>189.33</v>
      </c>
      <c r="L474" s="48">
        <f t="shared" si="69"/>
        <v>189.84</v>
      </c>
      <c r="M474" s="48">
        <f t="shared" si="70"/>
        <v>188.91</v>
      </c>
      <c r="N474" s="48">
        <f t="shared" si="71"/>
        <v>189.71</v>
      </c>
      <c r="O474" s="49">
        <f t="shared" ca="1" si="72"/>
        <v>64243000</v>
      </c>
    </row>
    <row r="475" spans="1:15" x14ac:dyDescent="0.25">
      <c r="A475">
        <v>460</v>
      </c>
      <c r="B475" s="89">
        <v>41830</v>
      </c>
      <c r="C475" s="48">
        <v>195.220001</v>
      </c>
      <c r="D475" s="48">
        <v>196.86000100000001</v>
      </c>
      <c r="E475" s="48">
        <v>195.05999800000001</v>
      </c>
      <c r="F475" s="48">
        <v>196.33999600000001</v>
      </c>
      <c r="G475" s="49">
        <v>99040000</v>
      </c>
      <c r="H475" s="48">
        <v>189.447202</v>
      </c>
      <c r="I475" s="52">
        <f t="shared" si="66"/>
        <v>0.96489358184564689</v>
      </c>
      <c r="J475" s="52">
        <f t="shared" ca="1" si="67"/>
        <v>1</v>
      </c>
      <c r="K475" s="48">
        <f t="shared" si="68"/>
        <v>188.37</v>
      </c>
      <c r="L475" s="48">
        <f t="shared" si="69"/>
        <v>189.95</v>
      </c>
      <c r="M475" s="48">
        <f t="shared" si="70"/>
        <v>188.21</v>
      </c>
      <c r="N475" s="48">
        <f t="shared" si="71"/>
        <v>189.45</v>
      </c>
      <c r="O475" s="49">
        <f t="shared" ca="1" si="72"/>
        <v>99040000</v>
      </c>
    </row>
    <row r="476" spans="1:15" x14ac:dyDescent="0.25">
      <c r="A476">
        <v>461</v>
      </c>
      <c r="B476" s="89">
        <v>41829</v>
      </c>
      <c r="C476" s="48">
        <v>196.729996</v>
      </c>
      <c r="D476" s="48">
        <v>197.300003</v>
      </c>
      <c r="E476" s="48">
        <v>196.30999800000001</v>
      </c>
      <c r="F476" s="48">
        <v>197.11999499999999</v>
      </c>
      <c r="G476" s="49">
        <v>72992000</v>
      </c>
      <c r="H476" s="48">
        <v>190.19981799999999</v>
      </c>
      <c r="I476" s="52">
        <f t="shared" si="66"/>
        <v>0.96489358169880235</v>
      </c>
      <c r="J476" s="52">
        <f t="shared" ca="1" si="67"/>
        <v>1</v>
      </c>
      <c r="K476" s="48">
        <f t="shared" si="68"/>
        <v>189.82</v>
      </c>
      <c r="L476" s="48">
        <f t="shared" si="69"/>
        <v>190.37</v>
      </c>
      <c r="M476" s="48">
        <f t="shared" si="70"/>
        <v>189.42</v>
      </c>
      <c r="N476" s="48">
        <f t="shared" si="71"/>
        <v>190.2</v>
      </c>
      <c r="O476" s="49">
        <f t="shared" ca="1" si="72"/>
        <v>72992000</v>
      </c>
    </row>
    <row r="477" spans="1:15" x14ac:dyDescent="0.25">
      <c r="A477">
        <v>462</v>
      </c>
      <c r="B477" s="89">
        <v>41828</v>
      </c>
      <c r="C477" s="48">
        <v>197.14999399999999</v>
      </c>
      <c r="D477" s="48">
        <v>197.220001</v>
      </c>
      <c r="E477" s="48">
        <v>195.759995</v>
      </c>
      <c r="F477" s="48">
        <v>196.240005</v>
      </c>
      <c r="G477" s="49">
        <v>108143000</v>
      </c>
      <c r="H477" s="48">
        <v>189.35072099999999</v>
      </c>
      <c r="I477" s="52">
        <f t="shared" si="66"/>
        <v>0.96489358018514115</v>
      </c>
      <c r="J477" s="52">
        <f t="shared" ca="1" si="67"/>
        <v>1</v>
      </c>
      <c r="K477" s="48">
        <f t="shared" si="68"/>
        <v>190.23</v>
      </c>
      <c r="L477" s="48">
        <f t="shared" si="69"/>
        <v>190.3</v>
      </c>
      <c r="M477" s="48">
        <f t="shared" si="70"/>
        <v>188.89</v>
      </c>
      <c r="N477" s="48">
        <f t="shared" si="71"/>
        <v>189.35</v>
      </c>
      <c r="O477" s="49">
        <f t="shared" ca="1" si="72"/>
        <v>108143000</v>
      </c>
    </row>
    <row r="478" spans="1:15" x14ac:dyDescent="0.25">
      <c r="A478">
        <v>463</v>
      </c>
      <c r="B478" s="89">
        <v>41827</v>
      </c>
      <c r="C478" s="48">
        <v>197.820007</v>
      </c>
      <c r="D478" s="48">
        <v>197.979996</v>
      </c>
      <c r="E478" s="48">
        <v>197.220001</v>
      </c>
      <c r="F478" s="48">
        <v>197.509995</v>
      </c>
      <c r="G478" s="49">
        <v>61696000</v>
      </c>
      <c r="H478" s="48">
        <v>190.57612599999999</v>
      </c>
      <c r="I478" s="52">
        <f t="shared" si="66"/>
        <v>0.96489357918316987</v>
      </c>
      <c r="J478" s="52">
        <f t="shared" ca="1" si="67"/>
        <v>1</v>
      </c>
      <c r="K478" s="48">
        <f t="shared" si="68"/>
        <v>190.88</v>
      </c>
      <c r="L478" s="48">
        <f t="shared" si="69"/>
        <v>191.03</v>
      </c>
      <c r="M478" s="48">
        <f t="shared" si="70"/>
        <v>190.3</v>
      </c>
      <c r="N478" s="48">
        <f t="shared" si="71"/>
        <v>190.58</v>
      </c>
      <c r="O478" s="49">
        <f t="shared" ca="1" si="72"/>
        <v>61696000</v>
      </c>
    </row>
    <row r="479" spans="1:15" x14ac:dyDescent="0.25">
      <c r="A479">
        <v>464</v>
      </c>
      <c r="B479" s="89">
        <v>41823</v>
      </c>
      <c r="C479" s="48">
        <v>197.78999300000001</v>
      </c>
      <c r="D479" s="48">
        <v>198.28999300000001</v>
      </c>
      <c r="E479" s="48">
        <v>197.63999899999999</v>
      </c>
      <c r="F479" s="48">
        <v>198.199997</v>
      </c>
      <c r="G479" s="49">
        <v>52938800</v>
      </c>
      <c r="H479" s="48">
        <v>191.241905</v>
      </c>
      <c r="I479" s="52">
        <f t="shared" si="66"/>
        <v>0.96489358170878281</v>
      </c>
      <c r="J479" s="52">
        <f t="shared" ca="1" si="67"/>
        <v>1</v>
      </c>
      <c r="K479" s="48">
        <f t="shared" si="68"/>
        <v>190.85</v>
      </c>
      <c r="L479" s="48">
        <f t="shared" si="69"/>
        <v>191.33</v>
      </c>
      <c r="M479" s="48">
        <f t="shared" si="70"/>
        <v>190.7</v>
      </c>
      <c r="N479" s="48">
        <f t="shared" si="71"/>
        <v>191.24</v>
      </c>
      <c r="O479" s="49">
        <f t="shared" ca="1" si="72"/>
        <v>52938800</v>
      </c>
    </row>
    <row r="480" spans="1:15" x14ac:dyDescent="0.25">
      <c r="A480">
        <v>465</v>
      </c>
      <c r="B480" s="89">
        <v>41822</v>
      </c>
      <c r="C480" s="48">
        <v>197.050003</v>
      </c>
      <c r="D480" s="48">
        <v>197.479996</v>
      </c>
      <c r="E480" s="48">
        <v>196.96000699999999</v>
      </c>
      <c r="F480" s="48">
        <v>197.229996</v>
      </c>
      <c r="G480" s="49">
        <v>52475000</v>
      </c>
      <c r="H480" s="48">
        <v>190.30595700000001</v>
      </c>
      <c r="I480" s="52">
        <f t="shared" si="66"/>
        <v>0.96489358038622075</v>
      </c>
      <c r="J480" s="52">
        <f t="shared" ca="1" si="67"/>
        <v>1</v>
      </c>
      <c r="K480" s="48">
        <f t="shared" si="68"/>
        <v>190.13</v>
      </c>
      <c r="L480" s="48">
        <f t="shared" si="69"/>
        <v>190.55</v>
      </c>
      <c r="M480" s="48">
        <f t="shared" si="70"/>
        <v>190.05</v>
      </c>
      <c r="N480" s="48">
        <f t="shared" si="71"/>
        <v>190.31</v>
      </c>
      <c r="O480" s="49">
        <f t="shared" ca="1" si="72"/>
        <v>52475000</v>
      </c>
    </row>
    <row r="481" spans="1:15" x14ac:dyDescent="0.25">
      <c r="A481">
        <v>466</v>
      </c>
      <c r="B481" s="89">
        <v>41821</v>
      </c>
      <c r="C481" s="48">
        <v>196.199997</v>
      </c>
      <c r="D481" s="48">
        <v>197.63000500000001</v>
      </c>
      <c r="E481" s="48">
        <v>196.13000500000001</v>
      </c>
      <c r="F481" s="48">
        <v>197.029999</v>
      </c>
      <c r="G481" s="49">
        <v>90470000</v>
      </c>
      <c r="H481" s="48">
        <v>190.11298099999999</v>
      </c>
      <c r="I481" s="52">
        <f t="shared" si="66"/>
        <v>0.96489357947974197</v>
      </c>
      <c r="J481" s="52">
        <f t="shared" ca="1" si="67"/>
        <v>1</v>
      </c>
      <c r="K481" s="48">
        <f t="shared" si="68"/>
        <v>189.31</v>
      </c>
      <c r="L481" s="48">
        <f t="shared" si="69"/>
        <v>190.69</v>
      </c>
      <c r="M481" s="48">
        <f t="shared" si="70"/>
        <v>189.24</v>
      </c>
      <c r="N481" s="48">
        <f t="shared" si="71"/>
        <v>190.11</v>
      </c>
      <c r="O481" s="49">
        <f t="shared" ca="1" si="72"/>
        <v>90470000</v>
      </c>
    </row>
    <row r="482" spans="1:15" x14ac:dyDescent="0.25">
      <c r="A482">
        <v>467</v>
      </c>
      <c r="B482" s="89">
        <v>41820</v>
      </c>
      <c r="C482" s="48">
        <v>195.699997</v>
      </c>
      <c r="D482" s="48">
        <v>196.16999799999999</v>
      </c>
      <c r="E482" s="48">
        <v>195.529999</v>
      </c>
      <c r="F482" s="48">
        <v>195.720001</v>
      </c>
      <c r="G482" s="49">
        <v>70201200</v>
      </c>
      <c r="H482" s="48">
        <v>188.848973</v>
      </c>
      <c r="I482" s="52">
        <f t="shared" si="66"/>
        <v>0.96489358284848981</v>
      </c>
      <c r="J482" s="52">
        <f t="shared" ca="1" si="67"/>
        <v>1</v>
      </c>
      <c r="K482" s="48">
        <f t="shared" si="68"/>
        <v>188.83</v>
      </c>
      <c r="L482" s="48">
        <f t="shared" si="69"/>
        <v>189.28</v>
      </c>
      <c r="M482" s="48">
        <f t="shared" si="70"/>
        <v>188.67</v>
      </c>
      <c r="N482" s="48">
        <f t="shared" si="71"/>
        <v>188.85</v>
      </c>
      <c r="O482" s="49">
        <f t="shared" ca="1" si="72"/>
        <v>70201200</v>
      </c>
    </row>
    <row r="483" spans="1:15" x14ac:dyDescent="0.25">
      <c r="A483">
        <v>468</v>
      </c>
      <c r="B483" s="89">
        <v>41817</v>
      </c>
      <c r="C483" s="48">
        <v>194.979996</v>
      </c>
      <c r="D483" s="48">
        <v>195.88000500000001</v>
      </c>
      <c r="E483" s="48">
        <v>194.88999899999999</v>
      </c>
      <c r="F483" s="48">
        <v>195.820007</v>
      </c>
      <c r="G483" s="49">
        <v>71445100</v>
      </c>
      <c r="H483" s="48">
        <v>188.94546800000001</v>
      </c>
      <c r="I483" s="52">
        <f t="shared" si="66"/>
        <v>0.96489358209449971</v>
      </c>
      <c r="J483" s="52">
        <f t="shared" ca="1" si="67"/>
        <v>1</v>
      </c>
      <c r="K483" s="48">
        <f t="shared" si="68"/>
        <v>188.13</v>
      </c>
      <c r="L483" s="48">
        <f t="shared" si="69"/>
        <v>189</v>
      </c>
      <c r="M483" s="48">
        <f t="shared" si="70"/>
        <v>188.05</v>
      </c>
      <c r="N483" s="48">
        <f t="shared" si="71"/>
        <v>188.95</v>
      </c>
      <c r="O483" s="49">
        <f t="shared" ca="1" si="72"/>
        <v>71445100</v>
      </c>
    </row>
    <row r="484" spans="1:15" x14ac:dyDescent="0.25">
      <c r="A484">
        <v>469</v>
      </c>
      <c r="B484" s="89">
        <v>41816</v>
      </c>
      <c r="C484" s="48">
        <v>195.61000100000001</v>
      </c>
      <c r="D484" s="48">
        <v>195.63000500000001</v>
      </c>
      <c r="E484" s="48">
        <v>194.13000500000001</v>
      </c>
      <c r="F484" s="48">
        <v>195.44000199999999</v>
      </c>
      <c r="G484" s="49">
        <v>84312000</v>
      </c>
      <c r="H484" s="48">
        <v>188.57880399999999</v>
      </c>
      <c r="I484" s="52">
        <f t="shared" si="66"/>
        <v>0.96489358406781023</v>
      </c>
      <c r="J484" s="52">
        <f t="shared" ca="1" si="67"/>
        <v>1</v>
      </c>
      <c r="K484" s="48">
        <f t="shared" si="68"/>
        <v>188.74</v>
      </c>
      <c r="L484" s="48">
        <f t="shared" si="69"/>
        <v>188.76</v>
      </c>
      <c r="M484" s="48">
        <f t="shared" si="70"/>
        <v>187.31</v>
      </c>
      <c r="N484" s="48">
        <f t="shared" si="71"/>
        <v>188.58</v>
      </c>
      <c r="O484" s="49">
        <f t="shared" ca="1" si="72"/>
        <v>84312000</v>
      </c>
    </row>
    <row r="485" spans="1:15" x14ac:dyDescent="0.25">
      <c r="A485">
        <v>470</v>
      </c>
      <c r="B485" s="89">
        <v>41815</v>
      </c>
      <c r="C485" s="48">
        <v>194.28999300000001</v>
      </c>
      <c r="D485" s="48">
        <v>195.779999</v>
      </c>
      <c r="E485" s="48">
        <v>194.25</v>
      </c>
      <c r="F485" s="48">
        <v>195.58000200000001</v>
      </c>
      <c r="G485" s="49">
        <v>82782000</v>
      </c>
      <c r="H485" s="48">
        <v>188.713888</v>
      </c>
      <c r="I485" s="52">
        <f t="shared" si="66"/>
        <v>0.96489357843446588</v>
      </c>
      <c r="J485" s="52">
        <f t="shared" ca="1" si="67"/>
        <v>1</v>
      </c>
      <c r="K485" s="48">
        <f t="shared" si="68"/>
        <v>187.47</v>
      </c>
      <c r="L485" s="48">
        <f t="shared" si="69"/>
        <v>188.91</v>
      </c>
      <c r="M485" s="48">
        <f t="shared" si="70"/>
        <v>187.43</v>
      </c>
      <c r="N485" s="48">
        <f t="shared" si="71"/>
        <v>188.71</v>
      </c>
      <c r="O485" s="49">
        <f t="shared" ca="1" si="72"/>
        <v>82782000</v>
      </c>
    </row>
    <row r="486" spans="1:15" x14ac:dyDescent="0.25">
      <c r="A486">
        <v>471</v>
      </c>
      <c r="B486" s="89">
        <v>41814</v>
      </c>
      <c r="C486" s="48">
        <v>195.529999</v>
      </c>
      <c r="D486" s="48">
        <v>196.5</v>
      </c>
      <c r="E486" s="48">
        <v>194.479996</v>
      </c>
      <c r="F486" s="48">
        <v>194.699997</v>
      </c>
      <c r="G486" s="49">
        <v>96237000</v>
      </c>
      <c r="H486" s="48">
        <v>187.864777</v>
      </c>
      <c r="I486" s="52">
        <f t="shared" si="66"/>
        <v>0.96489357932553033</v>
      </c>
      <c r="J486" s="52">
        <f t="shared" ca="1" si="67"/>
        <v>1</v>
      </c>
      <c r="K486" s="48">
        <f t="shared" si="68"/>
        <v>188.67</v>
      </c>
      <c r="L486" s="48">
        <f t="shared" si="69"/>
        <v>189.6</v>
      </c>
      <c r="M486" s="48">
        <f t="shared" si="70"/>
        <v>187.65</v>
      </c>
      <c r="N486" s="48">
        <f t="shared" si="71"/>
        <v>187.86</v>
      </c>
      <c r="O486" s="49">
        <f t="shared" ca="1" si="72"/>
        <v>96237000</v>
      </c>
    </row>
    <row r="487" spans="1:15" x14ac:dyDescent="0.25">
      <c r="A487">
        <v>472</v>
      </c>
      <c r="B487" s="89">
        <v>41813</v>
      </c>
      <c r="C487" s="48">
        <v>195.990005</v>
      </c>
      <c r="D487" s="48">
        <v>196.050003</v>
      </c>
      <c r="E487" s="48">
        <v>195.520004</v>
      </c>
      <c r="F487" s="48">
        <v>195.88000500000001</v>
      </c>
      <c r="G487" s="49">
        <v>70611000</v>
      </c>
      <c r="H487" s="48">
        <v>189.00335899999999</v>
      </c>
      <c r="I487" s="52">
        <f t="shared" si="66"/>
        <v>0.96489357859675351</v>
      </c>
      <c r="J487" s="52">
        <f t="shared" ca="1" si="67"/>
        <v>1</v>
      </c>
      <c r="K487" s="48">
        <f t="shared" si="68"/>
        <v>189.11</v>
      </c>
      <c r="L487" s="48">
        <f t="shared" si="69"/>
        <v>189.17</v>
      </c>
      <c r="M487" s="48">
        <f t="shared" si="70"/>
        <v>188.66</v>
      </c>
      <c r="N487" s="48">
        <f t="shared" si="71"/>
        <v>189</v>
      </c>
      <c r="O487" s="49">
        <f t="shared" ca="1" si="72"/>
        <v>70611000</v>
      </c>
    </row>
    <row r="488" spans="1:15" x14ac:dyDescent="0.25">
      <c r="A488">
        <v>473</v>
      </c>
      <c r="B488" s="89">
        <v>41810</v>
      </c>
      <c r="C488" s="48">
        <v>196.029999</v>
      </c>
      <c r="D488" s="48">
        <v>196.10000600000001</v>
      </c>
      <c r="E488" s="48">
        <v>195.699997</v>
      </c>
      <c r="F488" s="48">
        <v>195.94000199999999</v>
      </c>
      <c r="G488" s="49">
        <v>100587000</v>
      </c>
      <c r="H488" s="48">
        <v>189.06125</v>
      </c>
      <c r="I488" s="52">
        <f t="shared" si="66"/>
        <v>0.96489358002558356</v>
      </c>
      <c r="J488" s="52">
        <f t="shared" ca="1" si="67"/>
        <v>1</v>
      </c>
      <c r="K488" s="48">
        <f t="shared" si="68"/>
        <v>189.15</v>
      </c>
      <c r="L488" s="48">
        <f t="shared" si="69"/>
        <v>189.22</v>
      </c>
      <c r="M488" s="48">
        <f t="shared" si="70"/>
        <v>188.83</v>
      </c>
      <c r="N488" s="48">
        <f t="shared" si="71"/>
        <v>189.06</v>
      </c>
      <c r="O488" s="49">
        <f t="shared" ca="1" si="72"/>
        <v>100587000</v>
      </c>
    </row>
    <row r="489" spans="1:15" x14ac:dyDescent="0.25">
      <c r="A489">
        <v>474</v>
      </c>
      <c r="B489" s="89">
        <v>41809</v>
      </c>
      <c r="C489" s="48">
        <v>196.429993</v>
      </c>
      <c r="D489" s="48">
        <v>196.60000600000001</v>
      </c>
      <c r="E489" s="48">
        <v>195.800003</v>
      </c>
      <c r="F489" s="48">
        <v>196.479996</v>
      </c>
      <c r="G489" s="49">
        <v>85929000</v>
      </c>
      <c r="H489" s="48">
        <v>188.67818800000001</v>
      </c>
      <c r="I489" s="52">
        <f t="shared" si="66"/>
        <v>0.96029210016881317</v>
      </c>
      <c r="J489" s="52">
        <f t="shared" ca="1" si="67"/>
        <v>1</v>
      </c>
      <c r="K489" s="48">
        <f t="shared" si="68"/>
        <v>188.63</v>
      </c>
      <c r="L489" s="48">
        <f t="shared" si="69"/>
        <v>188.79</v>
      </c>
      <c r="M489" s="48">
        <f t="shared" si="70"/>
        <v>188.03</v>
      </c>
      <c r="N489" s="48">
        <f t="shared" si="71"/>
        <v>188.68</v>
      </c>
      <c r="O489" s="49">
        <f t="shared" ca="1" si="72"/>
        <v>85929000</v>
      </c>
    </row>
    <row r="490" spans="1:15" x14ac:dyDescent="0.25">
      <c r="A490">
        <v>475</v>
      </c>
      <c r="B490" s="89">
        <v>41808</v>
      </c>
      <c r="C490" s="48">
        <v>194.83000200000001</v>
      </c>
      <c r="D490" s="48">
        <v>196.36999499999999</v>
      </c>
      <c r="E490" s="48">
        <v>194.39999399999999</v>
      </c>
      <c r="F490" s="48">
        <v>196.259995</v>
      </c>
      <c r="G490" s="49">
        <v>105267000</v>
      </c>
      <c r="H490" s="48">
        <v>188.46692200000001</v>
      </c>
      <c r="I490" s="52">
        <f t="shared" si="66"/>
        <v>0.96029209620636136</v>
      </c>
      <c r="J490" s="52">
        <f t="shared" ca="1" si="67"/>
        <v>1</v>
      </c>
      <c r="K490" s="48">
        <f t="shared" si="68"/>
        <v>187.09</v>
      </c>
      <c r="L490" s="48">
        <f t="shared" si="69"/>
        <v>188.57</v>
      </c>
      <c r="M490" s="48">
        <f t="shared" si="70"/>
        <v>186.68</v>
      </c>
      <c r="N490" s="48">
        <f t="shared" si="71"/>
        <v>188.47</v>
      </c>
      <c r="O490" s="49">
        <f t="shared" ca="1" si="72"/>
        <v>105267000</v>
      </c>
    </row>
    <row r="491" spans="1:15" x14ac:dyDescent="0.25">
      <c r="A491">
        <v>476</v>
      </c>
      <c r="B491" s="89">
        <v>41807</v>
      </c>
      <c r="C491" s="48">
        <v>194.020004</v>
      </c>
      <c r="D491" s="48">
        <v>194.970001</v>
      </c>
      <c r="E491" s="48">
        <v>193.80999800000001</v>
      </c>
      <c r="F491" s="48">
        <v>194.83000200000001</v>
      </c>
      <c r="G491" s="49">
        <v>84834000</v>
      </c>
      <c r="H491" s="48">
        <v>187.09371200000001</v>
      </c>
      <c r="I491" s="52">
        <f t="shared" si="66"/>
        <v>0.96029210121344655</v>
      </c>
      <c r="J491" s="52">
        <f t="shared" ca="1" si="67"/>
        <v>1</v>
      </c>
      <c r="K491" s="48">
        <f t="shared" si="68"/>
        <v>186.32</v>
      </c>
      <c r="L491" s="48">
        <f t="shared" si="69"/>
        <v>187.23</v>
      </c>
      <c r="M491" s="48">
        <f t="shared" si="70"/>
        <v>186.11</v>
      </c>
      <c r="N491" s="48">
        <f t="shared" si="71"/>
        <v>187.09</v>
      </c>
      <c r="O491" s="49">
        <f t="shared" ca="1" si="72"/>
        <v>84834000</v>
      </c>
    </row>
    <row r="492" spans="1:15" x14ac:dyDescent="0.25">
      <c r="A492">
        <v>477</v>
      </c>
      <c r="B492" s="89">
        <v>41806</v>
      </c>
      <c r="C492" s="48">
        <v>193.88999899999999</v>
      </c>
      <c r="D492" s="48">
        <v>194.699997</v>
      </c>
      <c r="E492" s="48">
        <v>193.66000399999999</v>
      </c>
      <c r="F492" s="48">
        <v>194.28999300000001</v>
      </c>
      <c r="G492" s="49">
        <v>87424000</v>
      </c>
      <c r="H492" s="48">
        <v>186.57514599999999</v>
      </c>
      <c r="I492" s="52">
        <f t="shared" si="66"/>
        <v>0.96029210315530755</v>
      </c>
      <c r="J492" s="52">
        <f t="shared" ca="1" si="67"/>
        <v>1</v>
      </c>
      <c r="K492" s="48">
        <f t="shared" si="68"/>
        <v>186.19</v>
      </c>
      <c r="L492" s="48">
        <f t="shared" si="69"/>
        <v>186.97</v>
      </c>
      <c r="M492" s="48">
        <f t="shared" si="70"/>
        <v>185.97</v>
      </c>
      <c r="N492" s="48">
        <f t="shared" si="71"/>
        <v>186.58</v>
      </c>
      <c r="O492" s="49">
        <f t="shared" ca="1" si="72"/>
        <v>87424000</v>
      </c>
    </row>
    <row r="493" spans="1:15" x14ac:dyDescent="0.25">
      <c r="A493">
        <v>478</v>
      </c>
      <c r="B493" s="89">
        <v>41803</v>
      </c>
      <c r="C493" s="48">
        <v>193.91999799999999</v>
      </c>
      <c r="D493" s="48">
        <v>194.320007</v>
      </c>
      <c r="E493" s="48">
        <v>193.300003</v>
      </c>
      <c r="F493" s="48">
        <v>194.13000500000001</v>
      </c>
      <c r="G493" s="49">
        <v>82017000</v>
      </c>
      <c r="H493" s="48">
        <v>186.42151000000001</v>
      </c>
      <c r="I493" s="52">
        <f t="shared" si="66"/>
        <v>0.96029209910132129</v>
      </c>
      <c r="J493" s="52">
        <f t="shared" ca="1" si="67"/>
        <v>1</v>
      </c>
      <c r="K493" s="48">
        <f t="shared" si="68"/>
        <v>186.22</v>
      </c>
      <c r="L493" s="48">
        <f t="shared" si="69"/>
        <v>186.6</v>
      </c>
      <c r="M493" s="48">
        <f t="shared" si="70"/>
        <v>185.62</v>
      </c>
      <c r="N493" s="48">
        <f t="shared" si="71"/>
        <v>186.42</v>
      </c>
      <c r="O493" s="49">
        <f t="shared" ca="1" si="72"/>
        <v>82017000</v>
      </c>
    </row>
    <row r="494" spans="1:15" x14ac:dyDescent="0.25">
      <c r="A494">
        <v>479</v>
      </c>
      <c r="B494" s="89">
        <v>41802</v>
      </c>
      <c r="C494" s="48">
        <v>194.69000199999999</v>
      </c>
      <c r="D494" s="48">
        <v>194.800003</v>
      </c>
      <c r="E494" s="48">
        <v>193.11000100000001</v>
      </c>
      <c r="F494" s="48">
        <v>193.53999300000001</v>
      </c>
      <c r="G494" s="49">
        <v>106350000</v>
      </c>
      <c r="H494" s="48">
        <v>185.854927</v>
      </c>
      <c r="I494" s="52">
        <f t="shared" si="66"/>
        <v>0.96029210355505179</v>
      </c>
      <c r="J494" s="52">
        <f t="shared" ca="1" si="67"/>
        <v>1</v>
      </c>
      <c r="K494" s="48">
        <f t="shared" si="68"/>
        <v>186.96</v>
      </c>
      <c r="L494" s="48">
        <f t="shared" si="69"/>
        <v>187.06</v>
      </c>
      <c r="M494" s="48">
        <f t="shared" si="70"/>
        <v>185.44</v>
      </c>
      <c r="N494" s="48">
        <f t="shared" si="71"/>
        <v>185.85</v>
      </c>
      <c r="O494" s="49">
        <f t="shared" ca="1" si="72"/>
        <v>106350000</v>
      </c>
    </row>
    <row r="495" spans="1:15" x14ac:dyDescent="0.25">
      <c r="A495">
        <v>480</v>
      </c>
      <c r="B495" s="89">
        <v>41801</v>
      </c>
      <c r="C495" s="48">
        <v>194.89999399999999</v>
      </c>
      <c r="D495" s="48">
        <v>195.11999499999999</v>
      </c>
      <c r="E495" s="48">
        <v>194.479996</v>
      </c>
      <c r="F495" s="48">
        <v>194.91999799999999</v>
      </c>
      <c r="G495" s="49">
        <v>68772000</v>
      </c>
      <c r="H495" s="48">
        <v>187.18013500000001</v>
      </c>
      <c r="I495" s="52">
        <f t="shared" si="66"/>
        <v>0.96029210404568144</v>
      </c>
      <c r="J495" s="52">
        <f t="shared" ca="1" si="67"/>
        <v>1</v>
      </c>
      <c r="K495" s="48">
        <f t="shared" si="68"/>
        <v>187.16</v>
      </c>
      <c r="L495" s="48">
        <f t="shared" si="69"/>
        <v>187.37</v>
      </c>
      <c r="M495" s="48">
        <f t="shared" si="70"/>
        <v>186.76</v>
      </c>
      <c r="N495" s="48">
        <f t="shared" si="71"/>
        <v>187.18</v>
      </c>
      <c r="O495" s="49">
        <f t="shared" ca="1" si="72"/>
        <v>68772000</v>
      </c>
    </row>
    <row r="496" spans="1:15" x14ac:dyDescent="0.25">
      <c r="A496">
        <v>481</v>
      </c>
      <c r="B496" s="89">
        <v>41800</v>
      </c>
      <c r="C496" s="48">
        <v>195.33999600000001</v>
      </c>
      <c r="D496" s="48">
        <v>195.63999899999999</v>
      </c>
      <c r="E496" s="48">
        <v>194.91999799999999</v>
      </c>
      <c r="F496" s="48">
        <v>195.60000600000001</v>
      </c>
      <c r="G496" s="49">
        <v>57129000</v>
      </c>
      <c r="H496" s="48">
        <v>187.83314100000001</v>
      </c>
      <c r="I496" s="52">
        <f t="shared" si="66"/>
        <v>0.96029210244502761</v>
      </c>
      <c r="J496" s="52">
        <f t="shared" ca="1" si="67"/>
        <v>1</v>
      </c>
      <c r="K496" s="48">
        <f t="shared" si="68"/>
        <v>187.58</v>
      </c>
      <c r="L496" s="48">
        <f t="shared" si="69"/>
        <v>187.87</v>
      </c>
      <c r="M496" s="48">
        <f t="shared" si="70"/>
        <v>187.18</v>
      </c>
      <c r="N496" s="48">
        <f t="shared" si="71"/>
        <v>187.83</v>
      </c>
      <c r="O496" s="49">
        <f t="shared" ca="1" si="72"/>
        <v>57129000</v>
      </c>
    </row>
    <row r="497" spans="1:15" x14ac:dyDescent="0.25">
      <c r="A497">
        <v>482</v>
      </c>
      <c r="B497" s="89">
        <v>41799</v>
      </c>
      <c r="C497" s="48">
        <v>195.35000600000001</v>
      </c>
      <c r="D497" s="48">
        <v>196.050003</v>
      </c>
      <c r="E497" s="48">
        <v>195.16999799999999</v>
      </c>
      <c r="F497" s="48">
        <v>195.58000200000001</v>
      </c>
      <c r="G497" s="49">
        <v>65119000</v>
      </c>
      <c r="H497" s="48">
        <v>187.813931</v>
      </c>
      <c r="I497" s="52">
        <f t="shared" si="66"/>
        <v>0.96029210082531846</v>
      </c>
      <c r="J497" s="52">
        <f t="shared" ca="1" si="67"/>
        <v>1</v>
      </c>
      <c r="K497" s="48">
        <f t="shared" si="68"/>
        <v>187.59</v>
      </c>
      <c r="L497" s="48">
        <f t="shared" si="69"/>
        <v>188.27</v>
      </c>
      <c r="M497" s="48">
        <f t="shared" si="70"/>
        <v>187.42</v>
      </c>
      <c r="N497" s="48">
        <f t="shared" si="71"/>
        <v>187.81</v>
      </c>
      <c r="O497" s="49">
        <f t="shared" ca="1" si="72"/>
        <v>65119000</v>
      </c>
    </row>
    <row r="498" spans="1:15" x14ac:dyDescent="0.25">
      <c r="A498">
        <v>483</v>
      </c>
      <c r="B498" s="89">
        <v>41796</v>
      </c>
      <c r="C498" s="48">
        <v>194.86999499999999</v>
      </c>
      <c r="D498" s="48">
        <v>195.429993</v>
      </c>
      <c r="E498" s="48">
        <v>194.779999</v>
      </c>
      <c r="F498" s="48">
        <v>195.38000500000001</v>
      </c>
      <c r="G498" s="49">
        <v>78696000</v>
      </c>
      <c r="H498" s="48">
        <v>187.62187499999999</v>
      </c>
      <c r="I498" s="52">
        <f t="shared" si="66"/>
        <v>0.96029209846729191</v>
      </c>
      <c r="J498" s="52">
        <f t="shared" ca="1" si="67"/>
        <v>1</v>
      </c>
      <c r="K498" s="48">
        <f t="shared" si="68"/>
        <v>187.13</v>
      </c>
      <c r="L498" s="48">
        <f t="shared" si="69"/>
        <v>187.67</v>
      </c>
      <c r="M498" s="48">
        <f t="shared" si="70"/>
        <v>187.05</v>
      </c>
      <c r="N498" s="48">
        <f t="shared" si="71"/>
        <v>187.62</v>
      </c>
      <c r="O498" s="49">
        <f t="shared" ca="1" si="72"/>
        <v>78696000</v>
      </c>
    </row>
    <row r="499" spans="1:15" x14ac:dyDescent="0.25">
      <c r="A499">
        <v>484</v>
      </c>
      <c r="B499" s="89">
        <v>41795</v>
      </c>
      <c r="C499" s="48">
        <v>193.41000399999999</v>
      </c>
      <c r="D499" s="48">
        <v>194.64999399999999</v>
      </c>
      <c r="E499" s="48">
        <v>192.699997</v>
      </c>
      <c r="F499" s="48">
        <v>194.449997</v>
      </c>
      <c r="G499" s="49">
        <v>92103000</v>
      </c>
      <c r="H499" s="48">
        <v>186.72879599999999</v>
      </c>
      <c r="I499" s="52">
        <f t="shared" si="66"/>
        <v>0.9602921001845014</v>
      </c>
      <c r="J499" s="52">
        <f t="shared" ca="1" si="67"/>
        <v>1</v>
      </c>
      <c r="K499" s="48">
        <f t="shared" si="68"/>
        <v>185.73</v>
      </c>
      <c r="L499" s="48">
        <f t="shared" si="69"/>
        <v>186.92</v>
      </c>
      <c r="M499" s="48">
        <f t="shared" si="70"/>
        <v>185.05</v>
      </c>
      <c r="N499" s="48">
        <f t="shared" si="71"/>
        <v>186.73</v>
      </c>
      <c r="O499" s="49">
        <f t="shared" ca="1" si="72"/>
        <v>92103000</v>
      </c>
    </row>
    <row r="500" spans="1:15" x14ac:dyDescent="0.25">
      <c r="A500">
        <v>485</v>
      </c>
      <c r="B500" s="89">
        <v>41794</v>
      </c>
      <c r="C500" s="48">
        <v>192.470001</v>
      </c>
      <c r="D500" s="48">
        <v>193.300003</v>
      </c>
      <c r="E500" s="48">
        <v>192.270004</v>
      </c>
      <c r="F500" s="48">
        <v>193.19000199999999</v>
      </c>
      <c r="G500" s="49">
        <v>55529000</v>
      </c>
      <c r="H500" s="48">
        <v>185.518833</v>
      </c>
      <c r="I500" s="52">
        <f t="shared" si="66"/>
        <v>0.96029210145150268</v>
      </c>
      <c r="J500" s="52">
        <f t="shared" ca="1" si="67"/>
        <v>1</v>
      </c>
      <c r="K500" s="48">
        <f t="shared" si="68"/>
        <v>184.83</v>
      </c>
      <c r="L500" s="48">
        <f t="shared" si="69"/>
        <v>185.62</v>
      </c>
      <c r="M500" s="48">
        <f t="shared" si="70"/>
        <v>184.64</v>
      </c>
      <c r="N500" s="48">
        <f t="shared" si="71"/>
        <v>185.52</v>
      </c>
      <c r="O500" s="49">
        <f t="shared" ca="1" si="72"/>
        <v>55529000</v>
      </c>
    </row>
    <row r="501" spans="1:15" x14ac:dyDescent="0.25">
      <c r="A501">
        <v>486</v>
      </c>
      <c r="B501" s="89">
        <v>41793</v>
      </c>
      <c r="C501" s="48">
        <v>192.429993</v>
      </c>
      <c r="D501" s="48">
        <v>192.89999399999999</v>
      </c>
      <c r="E501" s="48">
        <v>192.25</v>
      </c>
      <c r="F501" s="48">
        <v>192.800003</v>
      </c>
      <c r="G501" s="49">
        <v>65047000</v>
      </c>
      <c r="H501" s="48">
        <v>185.14431999999999</v>
      </c>
      <c r="I501" s="52">
        <f t="shared" si="66"/>
        <v>0.96029210124026809</v>
      </c>
      <c r="J501" s="52">
        <f t="shared" ca="1" si="67"/>
        <v>1</v>
      </c>
      <c r="K501" s="48">
        <f t="shared" si="68"/>
        <v>184.79</v>
      </c>
      <c r="L501" s="48">
        <f t="shared" si="69"/>
        <v>185.24</v>
      </c>
      <c r="M501" s="48">
        <f t="shared" si="70"/>
        <v>184.62</v>
      </c>
      <c r="N501" s="48">
        <f t="shared" si="71"/>
        <v>185.14</v>
      </c>
      <c r="O501" s="49">
        <f t="shared" ca="1" si="72"/>
        <v>65047000</v>
      </c>
    </row>
    <row r="502" spans="1:15" x14ac:dyDescent="0.25">
      <c r="A502">
        <v>487</v>
      </c>
      <c r="B502" s="89">
        <v>41792</v>
      </c>
      <c r="C502" s="48">
        <v>192.949997</v>
      </c>
      <c r="D502" s="48">
        <v>192.990005</v>
      </c>
      <c r="E502" s="48">
        <v>191.970001</v>
      </c>
      <c r="F502" s="48">
        <v>192.89999399999999</v>
      </c>
      <c r="G502" s="49">
        <v>64656000</v>
      </c>
      <c r="H502" s="48">
        <v>185.24034</v>
      </c>
      <c r="I502" s="52">
        <f t="shared" si="66"/>
        <v>0.9602920982983546</v>
      </c>
      <c r="J502" s="52">
        <f t="shared" ca="1" si="67"/>
        <v>1</v>
      </c>
      <c r="K502" s="48">
        <f t="shared" si="68"/>
        <v>185.29</v>
      </c>
      <c r="L502" s="48">
        <f t="shared" si="69"/>
        <v>185.33</v>
      </c>
      <c r="M502" s="48">
        <f t="shared" si="70"/>
        <v>184.35</v>
      </c>
      <c r="N502" s="48">
        <f t="shared" si="71"/>
        <v>185.24</v>
      </c>
      <c r="O502" s="49">
        <f t="shared" ca="1" si="72"/>
        <v>64656000</v>
      </c>
    </row>
    <row r="503" spans="1:15" x14ac:dyDescent="0.25">
      <c r="A503">
        <v>488</v>
      </c>
      <c r="B503" s="89">
        <v>41789</v>
      </c>
      <c r="C503" s="48">
        <v>192.19000199999999</v>
      </c>
      <c r="D503" s="48">
        <v>192.800003</v>
      </c>
      <c r="E503" s="48">
        <v>192.029999</v>
      </c>
      <c r="F503" s="48">
        <v>192.679993</v>
      </c>
      <c r="G503" s="49">
        <v>76316000</v>
      </c>
      <c r="H503" s="48">
        <v>185.02907500000001</v>
      </c>
      <c r="I503" s="52">
        <f t="shared" si="66"/>
        <v>0.96029209945009708</v>
      </c>
      <c r="J503" s="52">
        <f t="shared" ca="1" si="67"/>
        <v>1</v>
      </c>
      <c r="K503" s="48">
        <f t="shared" si="68"/>
        <v>184.56</v>
      </c>
      <c r="L503" s="48">
        <f t="shared" si="69"/>
        <v>185.14</v>
      </c>
      <c r="M503" s="48">
        <f t="shared" si="70"/>
        <v>184.4</v>
      </c>
      <c r="N503" s="48">
        <f t="shared" si="71"/>
        <v>185.03</v>
      </c>
      <c r="O503" s="49">
        <f t="shared" ca="1" si="72"/>
        <v>76316000</v>
      </c>
    </row>
    <row r="504" spans="1:15" x14ac:dyDescent="0.25">
      <c r="A504">
        <v>489</v>
      </c>
      <c r="B504" s="89">
        <v>41788</v>
      </c>
      <c r="C504" s="48">
        <v>191.820007</v>
      </c>
      <c r="D504" s="48">
        <v>192.39999399999999</v>
      </c>
      <c r="E504" s="48">
        <v>191.33000200000001</v>
      </c>
      <c r="F504" s="48">
        <v>192.36999499999999</v>
      </c>
      <c r="G504" s="49">
        <v>64377000</v>
      </c>
      <c r="H504" s="48">
        <v>184.73138700000001</v>
      </c>
      <c r="I504" s="52">
        <f t="shared" si="66"/>
        <v>0.96029210272631149</v>
      </c>
      <c r="J504" s="52">
        <f t="shared" ca="1" si="67"/>
        <v>1</v>
      </c>
      <c r="K504" s="48">
        <f t="shared" si="68"/>
        <v>184.2</v>
      </c>
      <c r="L504" s="48">
        <f t="shared" si="69"/>
        <v>184.76</v>
      </c>
      <c r="M504" s="48">
        <f t="shared" si="70"/>
        <v>183.73</v>
      </c>
      <c r="N504" s="48">
        <f t="shared" si="71"/>
        <v>184.73</v>
      </c>
      <c r="O504" s="49">
        <f t="shared" ca="1" si="72"/>
        <v>64377000</v>
      </c>
    </row>
    <row r="505" spans="1:15" x14ac:dyDescent="0.25">
      <c r="A505">
        <v>490</v>
      </c>
      <c r="B505" s="89">
        <v>41787</v>
      </c>
      <c r="C505" s="48">
        <v>191.520004</v>
      </c>
      <c r="D505" s="48">
        <v>191.820007</v>
      </c>
      <c r="E505" s="48">
        <v>191.05999800000001</v>
      </c>
      <c r="F505" s="48">
        <v>191.38000500000001</v>
      </c>
      <c r="G505" s="49">
        <v>66723000</v>
      </c>
      <c r="H505" s="48">
        <v>183.78070700000001</v>
      </c>
      <c r="I505" s="52">
        <f t="shared" si="66"/>
        <v>0.96029210052533964</v>
      </c>
      <c r="J505" s="52">
        <f t="shared" ca="1" si="67"/>
        <v>1</v>
      </c>
      <c r="K505" s="48">
        <f t="shared" si="68"/>
        <v>183.92</v>
      </c>
      <c r="L505" s="48">
        <f t="shared" si="69"/>
        <v>184.2</v>
      </c>
      <c r="M505" s="48">
        <f t="shared" si="70"/>
        <v>183.47</v>
      </c>
      <c r="N505" s="48">
        <f t="shared" si="71"/>
        <v>183.78</v>
      </c>
      <c r="O505" s="49">
        <f t="shared" ca="1" si="72"/>
        <v>66723000</v>
      </c>
    </row>
    <row r="506" spans="1:15" x14ac:dyDescent="0.25">
      <c r="A506">
        <v>491</v>
      </c>
      <c r="B506" s="89">
        <v>41786</v>
      </c>
      <c r="C506" s="48">
        <v>191.05999800000001</v>
      </c>
      <c r="D506" s="48">
        <v>191.58000200000001</v>
      </c>
      <c r="E506" s="48">
        <v>190.949997</v>
      </c>
      <c r="F506" s="48">
        <v>191.520004</v>
      </c>
      <c r="G506" s="49">
        <v>72010000</v>
      </c>
      <c r="H506" s="48">
        <v>183.91514699999999</v>
      </c>
      <c r="I506" s="52">
        <f t="shared" si="66"/>
        <v>0.96029210087109229</v>
      </c>
      <c r="J506" s="52">
        <f t="shared" ca="1" si="67"/>
        <v>1</v>
      </c>
      <c r="K506" s="48">
        <f t="shared" si="68"/>
        <v>183.47</v>
      </c>
      <c r="L506" s="48">
        <f t="shared" si="69"/>
        <v>183.97</v>
      </c>
      <c r="M506" s="48">
        <f t="shared" si="70"/>
        <v>183.37</v>
      </c>
      <c r="N506" s="48">
        <f t="shared" si="71"/>
        <v>183.92</v>
      </c>
      <c r="O506" s="49">
        <f t="shared" ca="1" si="72"/>
        <v>72010000</v>
      </c>
    </row>
    <row r="507" spans="1:15" x14ac:dyDescent="0.25">
      <c r="A507">
        <v>492</v>
      </c>
      <c r="B507" s="89">
        <v>41782</v>
      </c>
      <c r="C507" s="48">
        <v>189.759995</v>
      </c>
      <c r="D507" s="48">
        <v>190.479996</v>
      </c>
      <c r="E507" s="48">
        <v>189.58999600000001</v>
      </c>
      <c r="F507" s="48">
        <v>190.35000600000001</v>
      </c>
      <c r="G507" s="49">
        <v>61092800</v>
      </c>
      <c r="H507" s="48">
        <v>182.791607</v>
      </c>
      <c r="I507" s="52">
        <f t="shared" si="66"/>
        <v>0.96029210001706011</v>
      </c>
      <c r="J507" s="52">
        <f t="shared" ca="1" si="67"/>
        <v>1</v>
      </c>
      <c r="K507" s="48">
        <f t="shared" si="68"/>
        <v>182.23</v>
      </c>
      <c r="L507" s="48">
        <f t="shared" si="69"/>
        <v>182.92</v>
      </c>
      <c r="M507" s="48">
        <f t="shared" si="70"/>
        <v>182.06</v>
      </c>
      <c r="N507" s="48">
        <f t="shared" si="71"/>
        <v>182.79</v>
      </c>
      <c r="O507" s="49">
        <f t="shared" ca="1" si="72"/>
        <v>61092800</v>
      </c>
    </row>
    <row r="508" spans="1:15" x14ac:dyDescent="0.25">
      <c r="A508">
        <v>493</v>
      </c>
      <c r="B508" s="89">
        <v>41781</v>
      </c>
      <c r="C508" s="48">
        <v>189.179993</v>
      </c>
      <c r="D508" s="48">
        <v>189.979996</v>
      </c>
      <c r="E508" s="48">
        <v>188.86000100000001</v>
      </c>
      <c r="F508" s="48">
        <v>189.58999600000001</v>
      </c>
      <c r="G508" s="49">
        <v>61549000</v>
      </c>
      <c r="H508" s="48">
        <v>182.06177600000001</v>
      </c>
      <c r="I508" s="52">
        <f t="shared" si="66"/>
        <v>0.9602921031761612</v>
      </c>
      <c r="J508" s="52">
        <f t="shared" ca="1" si="67"/>
        <v>1</v>
      </c>
      <c r="K508" s="48">
        <f t="shared" si="68"/>
        <v>181.67</v>
      </c>
      <c r="L508" s="48">
        <f t="shared" si="69"/>
        <v>182.44</v>
      </c>
      <c r="M508" s="48">
        <f t="shared" si="70"/>
        <v>181.36</v>
      </c>
      <c r="N508" s="48">
        <f t="shared" si="71"/>
        <v>182.06</v>
      </c>
      <c r="O508" s="49">
        <f t="shared" ca="1" si="72"/>
        <v>61549000</v>
      </c>
    </row>
    <row r="509" spans="1:15" x14ac:dyDescent="0.25">
      <c r="A509">
        <v>494</v>
      </c>
      <c r="B509" s="89">
        <v>41780</v>
      </c>
      <c r="C509" s="48">
        <v>188.08999600000001</v>
      </c>
      <c r="D509" s="48">
        <v>189.220001</v>
      </c>
      <c r="E509" s="48">
        <v>188.05999800000001</v>
      </c>
      <c r="F509" s="48">
        <v>189.13000500000001</v>
      </c>
      <c r="G509" s="49">
        <v>89093000</v>
      </c>
      <c r="H509" s="48">
        <v>181.62004999999999</v>
      </c>
      <c r="I509" s="52">
        <f t="shared" si="66"/>
        <v>0.96029210172124713</v>
      </c>
      <c r="J509" s="52">
        <f t="shared" ca="1" si="67"/>
        <v>1</v>
      </c>
      <c r="K509" s="48">
        <f t="shared" si="68"/>
        <v>180.62</v>
      </c>
      <c r="L509" s="48">
        <f t="shared" si="69"/>
        <v>181.71</v>
      </c>
      <c r="M509" s="48">
        <f t="shared" si="70"/>
        <v>180.59</v>
      </c>
      <c r="N509" s="48">
        <f t="shared" si="71"/>
        <v>181.62</v>
      </c>
      <c r="O509" s="49">
        <f t="shared" ca="1" si="72"/>
        <v>89093000</v>
      </c>
    </row>
    <row r="510" spans="1:15" x14ac:dyDescent="0.25">
      <c r="A510">
        <v>495</v>
      </c>
      <c r="B510" s="89">
        <v>41779</v>
      </c>
      <c r="C510" s="48">
        <v>188.64999399999999</v>
      </c>
      <c r="D510" s="48">
        <v>188.66999799999999</v>
      </c>
      <c r="E510" s="48">
        <v>187.070007</v>
      </c>
      <c r="F510" s="48">
        <v>187.550003</v>
      </c>
      <c r="G510" s="49">
        <v>111644000</v>
      </c>
      <c r="H510" s="48">
        <v>180.10278600000001</v>
      </c>
      <c r="I510" s="52">
        <f t="shared" si="66"/>
        <v>0.96029209874232846</v>
      </c>
      <c r="J510" s="52">
        <f t="shared" ca="1" si="67"/>
        <v>1</v>
      </c>
      <c r="K510" s="48">
        <f t="shared" si="68"/>
        <v>181.16</v>
      </c>
      <c r="L510" s="48">
        <f t="shared" si="69"/>
        <v>181.18</v>
      </c>
      <c r="M510" s="48">
        <f t="shared" si="70"/>
        <v>179.64</v>
      </c>
      <c r="N510" s="48">
        <f t="shared" si="71"/>
        <v>180.1</v>
      </c>
      <c r="O510" s="49">
        <f t="shared" ca="1" si="72"/>
        <v>111644000</v>
      </c>
    </row>
    <row r="511" spans="1:15" x14ac:dyDescent="0.25">
      <c r="A511">
        <v>496</v>
      </c>
      <c r="B511" s="89">
        <v>41778</v>
      </c>
      <c r="C511" s="48">
        <v>187.69000199999999</v>
      </c>
      <c r="D511" s="48">
        <v>188.88999899999999</v>
      </c>
      <c r="E511" s="48">
        <v>187.520004</v>
      </c>
      <c r="F511" s="48">
        <v>188.740005</v>
      </c>
      <c r="G511" s="49">
        <v>63839000</v>
      </c>
      <c r="H511" s="48">
        <v>181.24553599999999</v>
      </c>
      <c r="I511" s="52">
        <f t="shared" si="66"/>
        <v>0.96029210129564202</v>
      </c>
      <c r="J511" s="52">
        <f t="shared" ca="1" si="67"/>
        <v>1</v>
      </c>
      <c r="K511" s="48">
        <f t="shared" si="68"/>
        <v>180.24</v>
      </c>
      <c r="L511" s="48">
        <f t="shared" si="69"/>
        <v>181.39</v>
      </c>
      <c r="M511" s="48">
        <f t="shared" si="70"/>
        <v>180.07</v>
      </c>
      <c r="N511" s="48">
        <f t="shared" si="71"/>
        <v>181.25</v>
      </c>
      <c r="O511" s="49">
        <f t="shared" ca="1" si="72"/>
        <v>63839000</v>
      </c>
    </row>
    <row r="512" spans="1:15" x14ac:dyDescent="0.25">
      <c r="A512">
        <v>497</v>
      </c>
      <c r="B512" s="89">
        <v>41775</v>
      </c>
      <c r="C512" s="48">
        <v>187.509995</v>
      </c>
      <c r="D512" s="48">
        <v>188.13000500000001</v>
      </c>
      <c r="E512" s="48">
        <v>186.720001</v>
      </c>
      <c r="F512" s="48">
        <v>188.050003</v>
      </c>
      <c r="G512" s="49">
        <v>97458000</v>
      </c>
      <c r="H512" s="48">
        <v>180.582933</v>
      </c>
      <c r="I512" s="52">
        <f t="shared" si="66"/>
        <v>0.96029210379752028</v>
      </c>
      <c r="J512" s="52">
        <f t="shared" ca="1" si="67"/>
        <v>1</v>
      </c>
      <c r="K512" s="48">
        <f t="shared" si="68"/>
        <v>180.06</v>
      </c>
      <c r="L512" s="48">
        <f t="shared" si="69"/>
        <v>180.66</v>
      </c>
      <c r="M512" s="48">
        <f t="shared" si="70"/>
        <v>179.31</v>
      </c>
      <c r="N512" s="48">
        <f t="shared" si="71"/>
        <v>180.58</v>
      </c>
      <c r="O512" s="49">
        <f t="shared" ca="1" si="72"/>
        <v>97458000</v>
      </c>
    </row>
    <row r="513" spans="1:15" x14ac:dyDescent="0.25">
      <c r="A513">
        <v>498</v>
      </c>
      <c r="B513" s="89">
        <v>41774</v>
      </c>
      <c r="C513" s="48">
        <v>188.679993</v>
      </c>
      <c r="D513" s="48">
        <v>188.720001</v>
      </c>
      <c r="E513" s="48">
        <v>186.479996</v>
      </c>
      <c r="F513" s="48">
        <v>187.39999399999999</v>
      </c>
      <c r="G513" s="49">
        <v>154956000</v>
      </c>
      <c r="H513" s="48">
        <v>179.95873399999999</v>
      </c>
      <c r="I513" s="52">
        <f t="shared" si="66"/>
        <v>0.96029210118331165</v>
      </c>
      <c r="J513" s="52">
        <f t="shared" ca="1" si="67"/>
        <v>1</v>
      </c>
      <c r="K513" s="48">
        <f t="shared" si="68"/>
        <v>181.19</v>
      </c>
      <c r="L513" s="48">
        <f t="shared" si="69"/>
        <v>181.23</v>
      </c>
      <c r="M513" s="48">
        <f t="shared" si="70"/>
        <v>179.08</v>
      </c>
      <c r="N513" s="48">
        <f t="shared" si="71"/>
        <v>179.96</v>
      </c>
      <c r="O513" s="49">
        <f t="shared" ca="1" si="72"/>
        <v>154956000</v>
      </c>
    </row>
    <row r="514" spans="1:15" x14ac:dyDescent="0.25">
      <c r="A514">
        <v>499</v>
      </c>
      <c r="B514" s="89">
        <v>41773</v>
      </c>
      <c r="C514" s="48">
        <v>189.78999300000001</v>
      </c>
      <c r="D514" s="48">
        <v>189.88000500000001</v>
      </c>
      <c r="E514" s="48">
        <v>188.78999300000001</v>
      </c>
      <c r="F514" s="48">
        <v>189.05999800000001</v>
      </c>
      <c r="G514" s="49">
        <v>72367000</v>
      </c>
      <c r="H514" s="48">
        <v>181.55282199999999</v>
      </c>
      <c r="I514" s="52">
        <f t="shared" si="66"/>
        <v>0.96029209732669085</v>
      </c>
      <c r="J514" s="52">
        <f t="shared" ca="1" si="67"/>
        <v>1</v>
      </c>
      <c r="K514" s="48">
        <f t="shared" si="68"/>
        <v>182.25</v>
      </c>
      <c r="L514" s="48">
        <f t="shared" si="69"/>
        <v>182.34</v>
      </c>
      <c r="M514" s="48">
        <f t="shared" si="70"/>
        <v>181.29</v>
      </c>
      <c r="N514" s="48">
        <f t="shared" si="71"/>
        <v>181.55</v>
      </c>
      <c r="O514" s="49">
        <f t="shared" ca="1" si="72"/>
        <v>72367000</v>
      </c>
    </row>
    <row r="515" spans="1:15" x14ac:dyDescent="0.25">
      <c r="A515">
        <v>500</v>
      </c>
      <c r="B515" s="89">
        <v>41772</v>
      </c>
      <c r="C515" s="48">
        <v>190.03999300000001</v>
      </c>
      <c r="D515" s="48">
        <v>190.41999799999999</v>
      </c>
      <c r="E515" s="48">
        <v>189.770004</v>
      </c>
      <c r="F515" s="48">
        <v>189.96000699999999</v>
      </c>
      <c r="G515" s="49">
        <v>66454000</v>
      </c>
      <c r="H515" s="48">
        <v>182.41709399999999</v>
      </c>
      <c r="I515" s="52">
        <f t="shared" si="66"/>
        <v>0.96029209979972263</v>
      </c>
      <c r="J515" s="52">
        <f t="shared" ca="1" si="67"/>
        <v>1</v>
      </c>
      <c r="K515" s="48">
        <f t="shared" si="68"/>
        <v>182.49</v>
      </c>
      <c r="L515" s="48">
        <f t="shared" si="69"/>
        <v>182.86</v>
      </c>
      <c r="M515" s="48">
        <f t="shared" si="70"/>
        <v>182.23</v>
      </c>
      <c r="N515" s="48">
        <f t="shared" si="71"/>
        <v>182.42</v>
      </c>
      <c r="O515" s="49">
        <f t="shared" ca="1" si="72"/>
        <v>66454000</v>
      </c>
    </row>
    <row r="516" spans="1:15" x14ac:dyDescent="0.25">
      <c r="A516">
        <v>501</v>
      </c>
      <c r="B516" s="89">
        <v>41771</v>
      </c>
      <c r="C516" s="48">
        <v>188.800003</v>
      </c>
      <c r="D516" s="48">
        <v>189.88000500000001</v>
      </c>
      <c r="E516" s="48">
        <v>188</v>
      </c>
      <c r="F516" s="48">
        <v>189.78999300000001</v>
      </c>
      <c r="G516" s="49">
        <v>86940000</v>
      </c>
      <c r="H516" s="48">
        <v>182.25383099999999</v>
      </c>
      <c r="I516" s="52">
        <f t="shared" si="66"/>
        <v>0.96029210033218126</v>
      </c>
      <c r="J516" s="52">
        <f t="shared" ca="1" si="67"/>
        <v>1</v>
      </c>
      <c r="K516" s="48">
        <f t="shared" si="68"/>
        <v>181.3</v>
      </c>
      <c r="L516" s="48">
        <f t="shared" si="69"/>
        <v>182.34</v>
      </c>
      <c r="M516" s="48">
        <f t="shared" si="70"/>
        <v>180.53</v>
      </c>
      <c r="N516" s="48">
        <f t="shared" si="71"/>
        <v>182.25</v>
      </c>
      <c r="O516" s="49">
        <f t="shared" ca="1" si="72"/>
        <v>86940000</v>
      </c>
    </row>
    <row r="517" spans="1:15" x14ac:dyDescent="0.25">
      <c r="A517">
        <v>502</v>
      </c>
      <c r="B517" s="89">
        <v>41768</v>
      </c>
      <c r="C517" s="48">
        <v>187.71000699999999</v>
      </c>
      <c r="D517" s="48">
        <v>188.03999300000001</v>
      </c>
      <c r="E517" s="48">
        <v>186.83000200000001</v>
      </c>
      <c r="F517" s="48">
        <v>187.96000699999999</v>
      </c>
      <c r="G517" s="49">
        <v>83679000</v>
      </c>
      <c r="H517" s="48">
        <v>180.49651</v>
      </c>
      <c r="I517" s="52">
        <f t="shared" si="66"/>
        <v>0.96029210086164773</v>
      </c>
      <c r="J517" s="52">
        <f t="shared" ca="1" si="67"/>
        <v>1</v>
      </c>
      <c r="K517" s="48">
        <f t="shared" si="68"/>
        <v>180.26</v>
      </c>
      <c r="L517" s="48">
        <f t="shared" si="69"/>
        <v>180.57</v>
      </c>
      <c r="M517" s="48">
        <f t="shared" si="70"/>
        <v>179.41</v>
      </c>
      <c r="N517" s="48">
        <f t="shared" si="71"/>
        <v>180.5</v>
      </c>
      <c r="O517" s="49">
        <f t="shared" ca="1" si="72"/>
        <v>83679000</v>
      </c>
    </row>
    <row r="518" spans="1:15" x14ac:dyDescent="0.25">
      <c r="A518">
        <v>503</v>
      </c>
      <c r="B518" s="89">
        <v>41767</v>
      </c>
      <c r="C518" s="48">
        <v>187.71000699999999</v>
      </c>
      <c r="D518" s="48">
        <v>189.050003</v>
      </c>
      <c r="E518" s="48">
        <v>187.08000200000001</v>
      </c>
      <c r="F518" s="48">
        <v>187.679993</v>
      </c>
      <c r="G518" s="49">
        <v>93618000</v>
      </c>
      <c r="H518" s="48">
        <v>180.22761399999999</v>
      </c>
      <c r="I518" s="52">
        <f t="shared" si="66"/>
        <v>0.96029209677133776</v>
      </c>
      <c r="J518" s="52">
        <f t="shared" ca="1" si="67"/>
        <v>1</v>
      </c>
      <c r="K518" s="48">
        <f t="shared" si="68"/>
        <v>180.26</v>
      </c>
      <c r="L518" s="48">
        <f t="shared" si="69"/>
        <v>181.54</v>
      </c>
      <c r="M518" s="48">
        <f t="shared" si="70"/>
        <v>179.65</v>
      </c>
      <c r="N518" s="48">
        <f t="shared" si="71"/>
        <v>180.23</v>
      </c>
      <c r="O518" s="49">
        <f t="shared" ca="1" si="72"/>
        <v>93618000</v>
      </c>
    </row>
    <row r="519" spans="1:15" x14ac:dyDescent="0.25">
      <c r="A519">
        <v>504</v>
      </c>
      <c r="B519" s="89">
        <v>41766</v>
      </c>
      <c r="C519" s="48">
        <v>187.41000399999999</v>
      </c>
      <c r="D519" s="48">
        <v>187.970001</v>
      </c>
      <c r="E519" s="48">
        <v>186.009995</v>
      </c>
      <c r="F519" s="48">
        <v>187.88000500000001</v>
      </c>
      <c r="G519" s="49">
        <v>106500000</v>
      </c>
      <c r="H519" s="48">
        <v>180.41968499999999</v>
      </c>
      <c r="I519" s="52">
        <f t="shared" si="66"/>
        <v>0.96029210239801721</v>
      </c>
      <c r="J519" s="52">
        <f t="shared" ca="1" si="67"/>
        <v>1</v>
      </c>
      <c r="K519" s="48">
        <f t="shared" si="68"/>
        <v>179.97</v>
      </c>
      <c r="L519" s="48">
        <f t="shared" si="69"/>
        <v>180.51</v>
      </c>
      <c r="M519" s="48">
        <f t="shared" si="70"/>
        <v>178.62</v>
      </c>
      <c r="N519" s="48">
        <f t="shared" si="71"/>
        <v>180.42</v>
      </c>
      <c r="O519" s="49">
        <f t="shared" ca="1" si="72"/>
        <v>106500000</v>
      </c>
    </row>
    <row r="520" spans="1:15" x14ac:dyDescent="0.25">
      <c r="A520">
        <v>505</v>
      </c>
      <c r="B520" s="89">
        <v>41765</v>
      </c>
      <c r="C520" s="48">
        <v>188</v>
      </c>
      <c r="D520" s="48">
        <v>188.13000500000001</v>
      </c>
      <c r="E520" s="48">
        <v>186.740005</v>
      </c>
      <c r="F520" s="48">
        <v>186.779999</v>
      </c>
      <c r="G520" s="49">
        <v>85454000</v>
      </c>
      <c r="H520" s="48">
        <v>179.36335700000001</v>
      </c>
      <c r="I520" s="52">
        <f t="shared" si="66"/>
        <v>0.9602920974424034</v>
      </c>
      <c r="J520" s="52">
        <f t="shared" ca="1" si="67"/>
        <v>1</v>
      </c>
      <c r="K520" s="48">
        <f t="shared" si="68"/>
        <v>180.53</v>
      </c>
      <c r="L520" s="48">
        <f t="shared" si="69"/>
        <v>180.66</v>
      </c>
      <c r="M520" s="48">
        <f t="shared" si="70"/>
        <v>179.32</v>
      </c>
      <c r="N520" s="48">
        <f t="shared" si="71"/>
        <v>179.36</v>
      </c>
      <c r="O520" s="49">
        <f t="shared" ca="1" si="72"/>
        <v>85454000</v>
      </c>
    </row>
    <row r="521" spans="1:15" x14ac:dyDescent="0.25">
      <c r="A521">
        <v>506</v>
      </c>
      <c r="B521" s="89">
        <v>41764</v>
      </c>
      <c r="C521" s="48">
        <v>187.13999899999999</v>
      </c>
      <c r="D521" s="48">
        <v>188.550003</v>
      </c>
      <c r="E521" s="48">
        <v>186.61999499999999</v>
      </c>
      <c r="F521" s="48">
        <v>188.41999799999999</v>
      </c>
      <c r="G521" s="49">
        <v>75883000</v>
      </c>
      <c r="H521" s="48">
        <v>180.93823599999999</v>
      </c>
      <c r="I521" s="52">
        <f t="shared" si="66"/>
        <v>0.96029210232769446</v>
      </c>
      <c r="J521" s="52">
        <f t="shared" ca="1" si="67"/>
        <v>1</v>
      </c>
      <c r="K521" s="48">
        <f t="shared" si="68"/>
        <v>179.71</v>
      </c>
      <c r="L521" s="48">
        <f t="shared" si="69"/>
        <v>181.06</v>
      </c>
      <c r="M521" s="48">
        <f t="shared" si="70"/>
        <v>179.21</v>
      </c>
      <c r="N521" s="48">
        <f t="shared" si="71"/>
        <v>180.94</v>
      </c>
      <c r="O521" s="49">
        <f t="shared" ca="1" si="72"/>
        <v>75883000</v>
      </c>
    </row>
    <row r="522" spans="1:15" x14ac:dyDescent="0.25">
      <c r="A522">
        <v>507</v>
      </c>
      <c r="B522" s="89">
        <v>41761</v>
      </c>
      <c r="C522" s="48">
        <v>188.30999800000001</v>
      </c>
      <c r="D522" s="48">
        <v>189.13999899999999</v>
      </c>
      <c r="E522" s="48">
        <v>187.779999</v>
      </c>
      <c r="F522" s="48">
        <v>188.05999800000001</v>
      </c>
      <c r="G522" s="49">
        <v>98122000</v>
      </c>
      <c r="H522" s="48">
        <v>180.59253000000001</v>
      </c>
      <c r="I522" s="52">
        <f t="shared" si="66"/>
        <v>0.96029209784422098</v>
      </c>
      <c r="J522" s="52">
        <f t="shared" ca="1" si="67"/>
        <v>1</v>
      </c>
      <c r="K522" s="48">
        <f t="shared" si="68"/>
        <v>180.83</v>
      </c>
      <c r="L522" s="48">
        <f t="shared" si="69"/>
        <v>181.63</v>
      </c>
      <c r="M522" s="48">
        <f t="shared" si="70"/>
        <v>180.32</v>
      </c>
      <c r="N522" s="48">
        <f t="shared" si="71"/>
        <v>180.59</v>
      </c>
      <c r="O522" s="49">
        <f t="shared" ca="1" si="72"/>
        <v>98122000</v>
      </c>
    </row>
    <row r="523" spans="1:15" x14ac:dyDescent="0.25">
      <c r="A523">
        <v>508</v>
      </c>
      <c r="B523" s="89">
        <v>41760</v>
      </c>
      <c r="C523" s="48">
        <v>188.220001</v>
      </c>
      <c r="D523" s="48">
        <v>188.83999600000001</v>
      </c>
      <c r="E523" s="48">
        <v>187.729996</v>
      </c>
      <c r="F523" s="48">
        <v>188.33000200000001</v>
      </c>
      <c r="G523" s="49">
        <v>93019000</v>
      </c>
      <c r="H523" s="48">
        <v>180.85181299999999</v>
      </c>
      <c r="I523" s="52">
        <f t="shared" si="66"/>
        <v>0.96029209939688731</v>
      </c>
      <c r="J523" s="52">
        <f t="shared" ca="1" si="67"/>
        <v>1</v>
      </c>
      <c r="K523" s="48">
        <f t="shared" si="68"/>
        <v>180.75</v>
      </c>
      <c r="L523" s="48">
        <f t="shared" si="69"/>
        <v>181.34</v>
      </c>
      <c r="M523" s="48">
        <f t="shared" si="70"/>
        <v>180.28</v>
      </c>
      <c r="N523" s="48">
        <f t="shared" si="71"/>
        <v>180.85</v>
      </c>
      <c r="O523" s="49">
        <f t="shared" ca="1" si="72"/>
        <v>93019000</v>
      </c>
    </row>
    <row r="524" spans="1:15" x14ac:dyDescent="0.25">
      <c r="A524">
        <v>509</v>
      </c>
      <c r="B524" s="89">
        <v>41759</v>
      </c>
      <c r="C524" s="48">
        <v>187.44000199999999</v>
      </c>
      <c r="D524" s="48">
        <v>188.5</v>
      </c>
      <c r="E524" s="48">
        <v>187.179993</v>
      </c>
      <c r="F524" s="48">
        <v>188.30999800000001</v>
      </c>
      <c r="G524" s="49">
        <v>101508000</v>
      </c>
      <c r="H524" s="48">
        <v>180.83260300000001</v>
      </c>
      <c r="I524" s="52">
        <f t="shared" si="66"/>
        <v>0.96029209771432311</v>
      </c>
      <c r="J524" s="52">
        <f t="shared" ca="1" si="67"/>
        <v>1</v>
      </c>
      <c r="K524" s="48">
        <f t="shared" si="68"/>
        <v>180</v>
      </c>
      <c r="L524" s="48">
        <f t="shared" si="69"/>
        <v>181.02</v>
      </c>
      <c r="M524" s="48">
        <f t="shared" si="70"/>
        <v>179.75</v>
      </c>
      <c r="N524" s="48">
        <f t="shared" si="71"/>
        <v>180.83</v>
      </c>
      <c r="O524" s="49">
        <f t="shared" ca="1" si="72"/>
        <v>101508000</v>
      </c>
    </row>
    <row r="525" spans="1:15" x14ac:dyDescent="0.25">
      <c r="A525">
        <v>510</v>
      </c>
      <c r="B525" s="89">
        <v>41758</v>
      </c>
      <c r="C525" s="48">
        <v>187.479996</v>
      </c>
      <c r="D525" s="48">
        <v>188.03999300000001</v>
      </c>
      <c r="E525" s="48">
        <v>187.08000200000001</v>
      </c>
      <c r="F525" s="48">
        <v>187.75</v>
      </c>
      <c r="G525" s="49">
        <v>84098000</v>
      </c>
      <c r="H525" s="48">
        <v>180.29484199999999</v>
      </c>
      <c r="I525" s="52">
        <f t="shared" si="66"/>
        <v>0.96029210119840203</v>
      </c>
      <c r="J525" s="52">
        <f t="shared" ca="1" si="67"/>
        <v>1</v>
      </c>
      <c r="K525" s="48">
        <f t="shared" si="68"/>
        <v>180.04</v>
      </c>
      <c r="L525" s="48">
        <f t="shared" si="69"/>
        <v>180.57</v>
      </c>
      <c r="M525" s="48">
        <f t="shared" si="70"/>
        <v>179.65</v>
      </c>
      <c r="N525" s="48">
        <f t="shared" si="71"/>
        <v>180.29</v>
      </c>
      <c r="O525" s="49">
        <f t="shared" ca="1" si="72"/>
        <v>84098000</v>
      </c>
    </row>
    <row r="526" spans="1:15" x14ac:dyDescent="0.25">
      <c r="A526">
        <v>511</v>
      </c>
      <c r="B526" s="89">
        <v>41757</v>
      </c>
      <c r="C526" s="48">
        <v>187.050003</v>
      </c>
      <c r="D526" s="48">
        <v>187.69000199999999</v>
      </c>
      <c r="E526" s="48">
        <v>184.96000699999999</v>
      </c>
      <c r="F526" s="48">
        <v>186.88000500000001</v>
      </c>
      <c r="G526" s="49">
        <v>135121000</v>
      </c>
      <c r="H526" s="48">
        <v>179.45939300000001</v>
      </c>
      <c r="I526" s="52">
        <f t="shared" si="66"/>
        <v>0.9602921029459518</v>
      </c>
      <c r="J526" s="52">
        <f t="shared" ca="1" si="67"/>
        <v>1</v>
      </c>
      <c r="K526" s="48">
        <f t="shared" si="68"/>
        <v>179.62</v>
      </c>
      <c r="L526" s="48">
        <f t="shared" si="69"/>
        <v>180.24</v>
      </c>
      <c r="M526" s="48">
        <f t="shared" si="70"/>
        <v>177.62</v>
      </c>
      <c r="N526" s="48">
        <f t="shared" si="71"/>
        <v>179.46</v>
      </c>
      <c r="O526" s="49">
        <f t="shared" ca="1" si="72"/>
        <v>135121000</v>
      </c>
    </row>
    <row r="527" spans="1:15" x14ac:dyDescent="0.25">
      <c r="A527">
        <v>512</v>
      </c>
      <c r="B527" s="89">
        <v>41754</v>
      </c>
      <c r="C527" s="48">
        <v>187.220001</v>
      </c>
      <c r="D527" s="48">
        <v>187.33000200000001</v>
      </c>
      <c r="E527" s="48">
        <v>185.86999499999999</v>
      </c>
      <c r="F527" s="48">
        <v>186.28999300000001</v>
      </c>
      <c r="G527" s="49">
        <v>100380000</v>
      </c>
      <c r="H527" s="48">
        <v>178.892809</v>
      </c>
      <c r="I527" s="52">
        <f t="shared" si="66"/>
        <v>0.96029210221721351</v>
      </c>
      <c r="J527" s="52">
        <f t="shared" ca="1" si="67"/>
        <v>1</v>
      </c>
      <c r="K527" s="48">
        <f t="shared" si="68"/>
        <v>179.79</v>
      </c>
      <c r="L527" s="48">
        <f t="shared" si="69"/>
        <v>179.89</v>
      </c>
      <c r="M527" s="48">
        <f t="shared" si="70"/>
        <v>178.49</v>
      </c>
      <c r="N527" s="48">
        <f t="shared" si="71"/>
        <v>178.89</v>
      </c>
      <c r="O527" s="49">
        <f t="shared" ca="1" si="72"/>
        <v>100380000</v>
      </c>
    </row>
    <row r="528" spans="1:15" x14ac:dyDescent="0.25">
      <c r="A528">
        <v>513</v>
      </c>
      <c r="B528" s="89">
        <v>41753</v>
      </c>
      <c r="C528" s="48">
        <v>188.36999499999999</v>
      </c>
      <c r="D528" s="48">
        <v>188.38999899999999</v>
      </c>
      <c r="E528" s="48">
        <v>186.929993</v>
      </c>
      <c r="F528" s="48">
        <v>187.83000200000001</v>
      </c>
      <c r="G528" s="49">
        <v>88170000</v>
      </c>
      <c r="H528" s="48">
        <v>180.371667</v>
      </c>
      <c r="I528" s="52">
        <f t="shared" si="66"/>
        <v>0.96029209966147999</v>
      </c>
      <c r="J528" s="52">
        <f t="shared" ca="1" si="67"/>
        <v>1</v>
      </c>
      <c r="K528" s="48">
        <f t="shared" si="68"/>
        <v>180.89</v>
      </c>
      <c r="L528" s="48">
        <f t="shared" si="69"/>
        <v>180.91</v>
      </c>
      <c r="M528" s="48">
        <f t="shared" si="70"/>
        <v>179.51</v>
      </c>
      <c r="N528" s="48">
        <f t="shared" si="71"/>
        <v>180.37</v>
      </c>
      <c r="O528" s="49">
        <f t="shared" ca="1" si="72"/>
        <v>88170000</v>
      </c>
    </row>
    <row r="529" spans="1:15" x14ac:dyDescent="0.25">
      <c r="A529">
        <v>514</v>
      </c>
      <c r="B529" s="89">
        <v>41752</v>
      </c>
      <c r="C529" s="48">
        <v>187.820007</v>
      </c>
      <c r="D529" s="48">
        <v>187.91999799999999</v>
      </c>
      <c r="E529" s="48">
        <v>187.300003</v>
      </c>
      <c r="F529" s="48">
        <v>187.449997</v>
      </c>
      <c r="G529" s="49">
        <v>73869000</v>
      </c>
      <c r="H529" s="48">
        <v>180.00675100000001</v>
      </c>
      <c r="I529" s="52">
        <f t="shared" ref="I529:I592" si="73">H529/F529</f>
        <v>0.96029209859096454</v>
      </c>
      <c r="J529" s="52">
        <f t="shared" ref="J529:J592" ca="1" si="74">INDEX(OFFSET($T$15,0,0,$S$13+1,1),MATCH(B529,OFFSET($Q$15,0,0,$S$13+1,1),-1))</f>
        <v>1</v>
      </c>
      <c r="K529" s="48">
        <f t="shared" ref="K529:K592" si="75">ROUND($I529*C529,2)</f>
        <v>180.36</v>
      </c>
      <c r="L529" s="48">
        <f t="shared" ref="L529:L592" si="76">ROUND($I529*D529,2)</f>
        <v>180.46</v>
      </c>
      <c r="M529" s="48">
        <f t="shared" ref="M529:M592" si="77">ROUND($I529*E529,2)</f>
        <v>179.86</v>
      </c>
      <c r="N529" s="48">
        <f t="shared" ref="N529:N592" si="78">ROUND($I529*F529,2)</f>
        <v>180.01</v>
      </c>
      <c r="O529" s="49">
        <f t="shared" ref="O529:O592" ca="1" si="79">G529*J529</f>
        <v>73869000</v>
      </c>
    </row>
    <row r="530" spans="1:15" x14ac:dyDescent="0.25">
      <c r="A530">
        <v>515</v>
      </c>
      <c r="B530" s="89">
        <v>41751</v>
      </c>
      <c r="C530" s="48">
        <v>187.229996</v>
      </c>
      <c r="D530" s="48">
        <v>188.39999399999999</v>
      </c>
      <c r="E530" s="48">
        <v>187.13000500000001</v>
      </c>
      <c r="F530" s="48">
        <v>187.88999899999999</v>
      </c>
      <c r="G530" s="49">
        <v>85790000</v>
      </c>
      <c r="H530" s="48">
        <v>180.429282</v>
      </c>
      <c r="I530" s="52">
        <f t="shared" si="73"/>
        <v>0.96029210155033329</v>
      </c>
      <c r="J530" s="52">
        <f t="shared" ca="1" si="74"/>
        <v>1</v>
      </c>
      <c r="K530" s="48">
        <f t="shared" si="75"/>
        <v>179.8</v>
      </c>
      <c r="L530" s="48">
        <f t="shared" si="76"/>
        <v>180.92</v>
      </c>
      <c r="M530" s="48">
        <f t="shared" si="77"/>
        <v>179.7</v>
      </c>
      <c r="N530" s="48">
        <f t="shared" si="78"/>
        <v>180.43</v>
      </c>
      <c r="O530" s="49">
        <f t="shared" ca="1" si="79"/>
        <v>85790000</v>
      </c>
    </row>
    <row r="531" spans="1:15" x14ac:dyDescent="0.25">
      <c r="A531">
        <v>516</v>
      </c>
      <c r="B531" s="89">
        <v>41750</v>
      </c>
      <c r="C531" s="48">
        <v>186.44000199999999</v>
      </c>
      <c r="D531" s="48">
        <v>187.10000600000001</v>
      </c>
      <c r="E531" s="48">
        <v>186.21000699999999</v>
      </c>
      <c r="F531" s="48">
        <v>187.03999300000001</v>
      </c>
      <c r="G531" s="49">
        <v>68329000</v>
      </c>
      <c r="H531" s="48">
        <v>179.61302800000001</v>
      </c>
      <c r="I531" s="52">
        <f t="shared" si="73"/>
        <v>0.96029210180733915</v>
      </c>
      <c r="J531" s="52">
        <f t="shared" ca="1" si="74"/>
        <v>1</v>
      </c>
      <c r="K531" s="48">
        <f t="shared" si="75"/>
        <v>179.04</v>
      </c>
      <c r="L531" s="48">
        <f t="shared" si="76"/>
        <v>179.67</v>
      </c>
      <c r="M531" s="48">
        <f t="shared" si="77"/>
        <v>178.82</v>
      </c>
      <c r="N531" s="48">
        <f t="shared" si="78"/>
        <v>179.61</v>
      </c>
      <c r="O531" s="49">
        <f t="shared" ca="1" si="79"/>
        <v>68329000</v>
      </c>
    </row>
    <row r="532" spans="1:15" x14ac:dyDescent="0.25">
      <c r="A532">
        <v>517</v>
      </c>
      <c r="B532" s="89">
        <v>41746</v>
      </c>
      <c r="C532" s="48">
        <v>185.88000500000001</v>
      </c>
      <c r="D532" s="48">
        <v>186.91000399999999</v>
      </c>
      <c r="E532" s="48">
        <v>185.55999800000001</v>
      </c>
      <c r="F532" s="48">
        <v>186.38999899999999</v>
      </c>
      <c r="G532" s="49">
        <v>105255000</v>
      </c>
      <c r="H532" s="48">
        <v>178.988844</v>
      </c>
      <c r="I532" s="52">
        <f t="shared" si="73"/>
        <v>0.96029210236757401</v>
      </c>
      <c r="J532" s="52">
        <f t="shared" ca="1" si="74"/>
        <v>1</v>
      </c>
      <c r="K532" s="48">
        <f t="shared" si="75"/>
        <v>178.5</v>
      </c>
      <c r="L532" s="48">
        <f t="shared" si="76"/>
        <v>179.49</v>
      </c>
      <c r="M532" s="48">
        <f t="shared" si="77"/>
        <v>178.19</v>
      </c>
      <c r="N532" s="48">
        <f t="shared" si="78"/>
        <v>178.99</v>
      </c>
      <c r="O532" s="49">
        <f t="shared" ca="1" si="79"/>
        <v>105255000</v>
      </c>
    </row>
    <row r="533" spans="1:15" x14ac:dyDescent="0.25">
      <c r="A533">
        <v>518</v>
      </c>
      <c r="B533" s="89">
        <v>41745</v>
      </c>
      <c r="C533" s="48">
        <v>185.470001</v>
      </c>
      <c r="D533" s="48">
        <v>186.13999899999999</v>
      </c>
      <c r="E533" s="48">
        <v>184.64999399999999</v>
      </c>
      <c r="F533" s="48">
        <v>186.13000500000001</v>
      </c>
      <c r="G533" s="49">
        <v>105197000</v>
      </c>
      <c r="H533" s="48">
        <v>178.73917299999999</v>
      </c>
      <c r="I533" s="52">
        <f t="shared" si="73"/>
        <v>0.96029209798817761</v>
      </c>
      <c r="J533" s="52">
        <f t="shared" ca="1" si="74"/>
        <v>1</v>
      </c>
      <c r="K533" s="48">
        <f t="shared" si="75"/>
        <v>178.11</v>
      </c>
      <c r="L533" s="48">
        <f t="shared" si="76"/>
        <v>178.75</v>
      </c>
      <c r="M533" s="48">
        <f t="shared" si="77"/>
        <v>177.32</v>
      </c>
      <c r="N533" s="48">
        <f t="shared" si="78"/>
        <v>178.74</v>
      </c>
      <c r="O533" s="49">
        <f t="shared" ca="1" si="79"/>
        <v>105197000</v>
      </c>
    </row>
    <row r="534" spans="1:15" x14ac:dyDescent="0.25">
      <c r="A534">
        <v>519</v>
      </c>
      <c r="B534" s="89">
        <v>41744</v>
      </c>
      <c r="C534" s="48">
        <v>183.320007</v>
      </c>
      <c r="D534" s="48">
        <v>184.33000200000001</v>
      </c>
      <c r="E534" s="48">
        <v>181.509995</v>
      </c>
      <c r="F534" s="48">
        <v>184.199997</v>
      </c>
      <c r="G534" s="49">
        <v>157093000</v>
      </c>
      <c r="H534" s="48">
        <v>176.88580200000001</v>
      </c>
      <c r="I534" s="52">
        <f t="shared" si="73"/>
        <v>0.96029210033049028</v>
      </c>
      <c r="J534" s="52">
        <f t="shared" ca="1" si="74"/>
        <v>1</v>
      </c>
      <c r="K534" s="48">
        <f t="shared" si="75"/>
        <v>176.04</v>
      </c>
      <c r="L534" s="48">
        <f t="shared" si="76"/>
        <v>177.01</v>
      </c>
      <c r="M534" s="48">
        <f t="shared" si="77"/>
        <v>174.3</v>
      </c>
      <c r="N534" s="48">
        <f t="shared" si="78"/>
        <v>176.89</v>
      </c>
      <c r="O534" s="49">
        <f t="shared" ca="1" si="79"/>
        <v>157093000</v>
      </c>
    </row>
    <row r="535" spans="1:15" x14ac:dyDescent="0.25">
      <c r="A535">
        <v>520</v>
      </c>
      <c r="B535" s="89">
        <v>41743</v>
      </c>
      <c r="C535" s="48">
        <v>182.929993</v>
      </c>
      <c r="D535" s="48">
        <v>183.36999499999999</v>
      </c>
      <c r="E535" s="48">
        <v>181.44000199999999</v>
      </c>
      <c r="F535" s="48">
        <v>182.94000199999999</v>
      </c>
      <c r="G535" s="49">
        <v>132382000</v>
      </c>
      <c r="H535" s="48">
        <v>175.675839</v>
      </c>
      <c r="I535" s="52">
        <f t="shared" si="73"/>
        <v>0.9602921016694862</v>
      </c>
      <c r="J535" s="52">
        <f t="shared" ca="1" si="74"/>
        <v>1</v>
      </c>
      <c r="K535" s="48">
        <f t="shared" si="75"/>
        <v>175.67</v>
      </c>
      <c r="L535" s="48">
        <f t="shared" si="76"/>
        <v>176.09</v>
      </c>
      <c r="M535" s="48">
        <f t="shared" si="77"/>
        <v>174.24</v>
      </c>
      <c r="N535" s="48">
        <f t="shared" si="78"/>
        <v>175.68</v>
      </c>
      <c r="O535" s="49">
        <f t="shared" ca="1" si="79"/>
        <v>132382000</v>
      </c>
    </row>
    <row r="536" spans="1:15" x14ac:dyDescent="0.25">
      <c r="A536">
        <v>521</v>
      </c>
      <c r="B536" s="89">
        <v>41740</v>
      </c>
      <c r="C536" s="48">
        <v>182.13999899999999</v>
      </c>
      <c r="D536" s="48">
        <v>183.41999799999999</v>
      </c>
      <c r="E536" s="48">
        <v>181.30999800000001</v>
      </c>
      <c r="F536" s="48">
        <v>181.509995</v>
      </c>
      <c r="G536" s="49">
        <v>167251000</v>
      </c>
      <c r="H536" s="48">
        <v>174.30261400000001</v>
      </c>
      <c r="I536" s="52">
        <f t="shared" si="73"/>
        <v>0.96029209851501562</v>
      </c>
      <c r="J536" s="52">
        <f t="shared" ca="1" si="74"/>
        <v>1</v>
      </c>
      <c r="K536" s="48">
        <f t="shared" si="75"/>
        <v>174.91</v>
      </c>
      <c r="L536" s="48">
        <f t="shared" si="76"/>
        <v>176.14</v>
      </c>
      <c r="M536" s="48">
        <f t="shared" si="77"/>
        <v>174.11</v>
      </c>
      <c r="N536" s="48">
        <f t="shared" si="78"/>
        <v>174.3</v>
      </c>
      <c r="O536" s="49">
        <f t="shared" ca="1" si="79"/>
        <v>167251000</v>
      </c>
    </row>
    <row r="537" spans="1:15" x14ac:dyDescent="0.25">
      <c r="A537">
        <v>522</v>
      </c>
      <c r="B537" s="89">
        <v>41739</v>
      </c>
      <c r="C537" s="48">
        <v>187.08000200000001</v>
      </c>
      <c r="D537" s="48">
        <v>187.16999799999999</v>
      </c>
      <c r="E537" s="48">
        <v>182.929993</v>
      </c>
      <c r="F537" s="48">
        <v>183.16000399999999</v>
      </c>
      <c r="G537" s="49">
        <v>172959000</v>
      </c>
      <c r="H537" s="48">
        <v>175.88710499999999</v>
      </c>
      <c r="I537" s="52">
        <f t="shared" si="73"/>
        <v>0.96029210067062465</v>
      </c>
      <c r="J537" s="52">
        <f t="shared" ca="1" si="74"/>
        <v>1</v>
      </c>
      <c r="K537" s="48">
        <f t="shared" si="75"/>
        <v>179.65</v>
      </c>
      <c r="L537" s="48">
        <f t="shared" si="76"/>
        <v>179.74</v>
      </c>
      <c r="M537" s="48">
        <f t="shared" si="77"/>
        <v>175.67</v>
      </c>
      <c r="N537" s="48">
        <f t="shared" si="78"/>
        <v>175.89</v>
      </c>
      <c r="O537" s="49">
        <f t="shared" ca="1" si="79"/>
        <v>172959000</v>
      </c>
    </row>
    <row r="538" spans="1:15" x14ac:dyDescent="0.25">
      <c r="A538">
        <v>523</v>
      </c>
      <c r="B538" s="89">
        <v>41738</v>
      </c>
      <c r="C538" s="48">
        <v>185.60000600000001</v>
      </c>
      <c r="D538" s="48">
        <v>187.14999399999999</v>
      </c>
      <c r="E538" s="48">
        <v>185.05999800000001</v>
      </c>
      <c r="F538" s="48">
        <v>187.08999600000001</v>
      </c>
      <c r="G538" s="49">
        <v>100254000</v>
      </c>
      <c r="H538" s="48">
        <v>179.661046</v>
      </c>
      <c r="I538" s="52">
        <f t="shared" si="73"/>
        <v>0.96029210455485814</v>
      </c>
      <c r="J538" s="52">
        <f t="shared" ca="1" si="74"/>
        <v>1</v>
      </c>
      <c r="K538" s="48">
        <f t="shared" si="75"/>
        <v>178.23</v>
      </c>
      <c r="L538" s="48">
        <f t="shared" si="76"/>
        <v>179.72</v>
      </c>
      <c r="M538" s="48">
        <f t="shared" si="77"/>
        <v>177.71</v>
      </c>
      <c r="N538" s="48">
        <f t="shared" si="78"/>
        <v>179.66</v>
      </c>
      <c r="O538" s="49">
        <f t="shared" ca="1" si="79"/>
        <v>100254000</v>
      </c>
    </row>
    <row r="539" spans="1:15" x14ac:dyDescent="0.25">
      <c r="A539">
        <v>524</v>
      </c>
      <c r="B539" s="89">
        <v>41737</v>
      </c>
      <c r="C539" s="48">
        <v>184.259995</v>
      </c>
      <c r="D539" s="48">
        <v>185.39999399999999</v>
      </c>
      <c r="E539" s="48">
        <v>183.58999600000001</v>
      </c>
      <c r="F539" s="48">
        <v>185.10000600000001</v>
      </c>
      <c r="G539" s="49">
        <v>112660000</v>
      </c>
      <c r="H539" s="48">
        <v>177.75007400000001</v>
      </c>
      <c r="I539" s="52">
        <f t="shared" si="73"/>
        <v>0.96029210285384869</v>
      </c>
      <c r="J539" s="52">
        <f t="shared" ca="1" si="74"/>
        <v>1</v>
      </c>
      <c r="K539" s="48">
        <f t="shared" si="75"/>
        <v>176.94</v>
      </c>
      <c r="L539" s="48">
        <f t="shared" si="76"/>
        <v>178.04</v>
      </c>
      <c r="M539" s="48">
        <f t="shared" si="77"/>
        <v>176.3</v>
      </c>
      <c r="N539" s="48">
        <f t="shared" si="78"/>
        <v>177.75</v>
      </c>
      <c r="O539" s="49">
        <f t="shared" ca="1" si="79"/>
        <v>112660000</v>
      </c>
    </row>
    <row r="540" spans="1:15" x14ac:dyDescent="0.25">
      <c r="A540">
        <v>525</v>
      </c>
      <c r="B540" s="89">
        <v>41736</v>
      </c>
      <c r="C540" s="48">
        <v>185.949997</v>
      </c>
      <c r="D540" s="48">
        <v>186.259995</v>
      </c>
      <c r="E540" s="48">
        <v>183.96000699999999</v>
      </c>
      <c r="F540" s="48">
        <v>184.33999600000001</v>
      </c>
      <c r="G540" s="49">
        <v>140803000</v>
      </c>
      <c r="H540" s="48">
        <v>177.020242</v>
      </c>
      <c r="I540" s="52">
        <f t="shared" si="73"/>
        <v>0.96029210068985782</v>
      </c>
      <c r="J540" s="52">
        <f t="shared" ca="1" si="74"/>
        <v>1</v>
      </c>
      <c r="K540" s="48">
        <f t="shared" si="75"/>
        <v>178.57</v>
      </c>
      <c r="L540" s="48">
        <f t="shared" si="76"/>
        <v>178.86</v>
      </c>
      <c r="M540" s="48">
        <f t="shared" si="77"/>
        <v>176.66</v>
      </c>
      <c r="N540" s="48">
        <f t="shared" si="78"/>
        <v>177.02</v>
      </c>
      <c r="O540" s="49">
        <f t="shared" ca="1" si="79"/>
        <v>140803000</v>
      </c>
    </row>
    <row r="541" spans="1:15" x14ac:dyDescent="0.25">
      <c r="A541">
        <v>526</v>
      </c>
      <c r="B541" s="89">
        <v>41733</v>
      </c>
      <c r="C541" s="48">
        <v>189.66000399999999</v>
      </c>
      <c r="D541" s="48">
        <v>189.699997</v>
      </c>
      <c r="E541" s="48">
        <v>186.10000600000001</v>
      </c>
      <c r="F541" s="48">
        <v>186.39999399999999</v>
      </c>
      <c r="G541" s="49">
        <v>169381000</v>
      </c>
      <c r="H541" s="48">
        <v>178.99844200000001</v>
      </c>
      <c r="I541" s="52">
        <f t="shared" si="73"/>
        <v>0.96029210172614077</v>
      </c>
      <c r="J541" s="52">
        <f t="shared" ca="1" si="74"/>
        <v>1</v>
      </c>
      <c r="K541" s="48">
        <f t="shared" si="75"/>
        <v>182.13</v>
      </c>
      <c r="L541" s="48">
        <f t="shared" si="76"/>
        <v>182.17</v>
      </c>
      <c r="M541" s="48">
        <f t="shared" si="77"/>
        <v>178.71</v>
      </c>
      <c r="N541" s="48">
        <f t="shared" si="78"/>
        <v>179</v>
      </c>
      <c r="O541" s="49">
        <f t="shared" ca="1" si="79"/>
        <v>169381000</v>
      </c>
    </row>
    <row r="542" spans="1:15" x14ac:dyDescent="0.25">
      <c r="A542">
        <v>527</v>
      </c>
      <c r="B542" s="89">
        <v>41732</v>
      </c>
      <c r="C542" s="48">
        <v>189.16999799999999</v>
      </c>
      <c r="D542" s="48">
        <v>189.220001</v>
      </c>
      <c r="E542" s="48">
        <v>188.050003</v>
      </c>
      <c r="F542" s="48">
        <v>188.63000500000001</v>
      </c>
      <c r="G542" s="49">
        <v>77435000</v>
      </c>
      <c r="H542" s="48">
        <v>181.139904</v>
      </c>
      <c r="I542" s="52">
        <f t="shared" si="73"/>
        <v>0.96029210199087889</v>
      </c>
      <c r="J542" s="52">
        <f t="shared" ca="1" si="74"/>
        <v>1</v>
      </c>
      <c r="K542" s="48">
        <f t="shared" si="75"/>
        <v>181.66</v>
      </c>
      <c r="L542" s="48">
        <f t="shared" si="76"/>
        <v>181.71</v>
      </c>
      <c r="M542" s="48">
        <f t="shared" si="77"/>
        <v>180.58</v>
      </c>
      <c r="N542" s="48">
        <f t="shared" si="78"/>
        <v>181.14</v>
      </c>
      <c r="O542" s="49">
        <f t="shared" ca="1" si="79"/>
        <v>77435000</v>
      </c>
    </row>
    <row r="543" spans="1:15" x14ac:dyDescent="0.25">
      <c r="A543">
        <v>528</v>
      </c>
      <c r="B543" s="89">
        <v>41731</v>
      </c>
      <c r="C543" s="48">
        <v>188.490005</v>
      </c>
      <c r="D543" s="48">
        <v>189.13000500000001</v>
      </c>
      <c r="E543" s="48">
        <v>188.13999899999999</v>
      </c>
      <c r="F543" s="48">
        <v>188.88000500000001</v>
      </c>
      <c r="G543" s="49">
        <v>78774000</v>
      </c>
      <c r="H543" s="48">
        <v>181.379977</v>
      </c>
      <c r="I543" s="52">
        <f t="shared" si="73"/>
        <v>0.96029210185588454</v>
      </c>
      <c r="J543" s="52">
        <f t="shared" ca="1" si="74"/>
        <v>1</v>
      </c>
      <c r="K543" s="48">
        <f t="shared" si="75"/>
        <v>181.01</v>
      </c>
      <c r="L543" s="48">
        <f t="shared" si="76"/>
        <v>181.62</v>
      </c>
      <c r="M543" s="48">
        <f t="shared" si="77"/>
        <v>180.67</v>
      </c>
      <c r="N543" s="48">
        <f t="shared" si="78"/>
        <v>181.38</v>
      </c>
      <c r="O543" s="49">
        <f t="shared" ca="1" si="79"/>
        <v>78774000</v>
      </c>
    </row>
    <row r="544" spans="1:15" x14ac:dyDescent="0.25">
      <c r="A544">
        <v>529</v>
      </c>
      <c r="B544" s="89">
        <v>41730</v>
      </c>
      <c r="C544" s="48">
        <v>187.61999499999999</v>
      </c>
      <c r="D544" s="48">
        <v>188.36000100000001</v>
      </c>
      <c r="E544" s="48">
        <v>187</v>
      </c>
      <c r="F544" s="48">
        <v>188.25</v>
      </c>
      <c r="G544" s="49">
        <v>89193000</v>
      </c>
      <c r="H544" s="48">
        <v>180.77498800000001</v>
      </c>
      <c r="I544" s="52">
        <f t="shared" si="73"/>
        <v>0.96029210092961492</v>
      </c>
      <c r="J544" s="52">
        <f t="shared" ca="1" si="74"/>
        <v>1</v>
      </c>
      <c r="K544" s="48">
        <f t="shared" si="75"/>
        <v>180.17</v>
      </c>
      <c r="L544" s="48">
        <f t="shared" si="76"/>
        <v>180.88</v>
      </c>
      <c r="M544" s="48">
        <f t="shared" si="77"/>
        <v>179.57</v>
      </c>
      <c r="N544" s="48">
        <f t="shared" si="78"/>
        <v>180.77</v>
      </c>
      <c r="O544" s="49">
        <f t="shared" ca="1" si="79"/>
        <v>89193000</v>
      </c>
    </row>
    <row r="545" spans="1:15" x14ac:dyDescent="0.25">
      <c r="A545">
        <v>530</v>
      </c>
      <c r="B545" s="89">
        <v>41729</v>
      </c>
      <c r="C545" s="48">
        <v>186.66999799999999</v>
      </c>
      <c r="D545" s="48">
        <v>187.300003</v>
      </c>
      <c r="E545" s="48">
        <v>185.520004</v>
      </c>
      <c r="F545" s="48">
        <v>187.009995</v>
      </c>
      <c r="G545" s="49">
        <v>99745000</v>
      </c>
      <c r="H545" s="48">
        <v>179.58422100000001</v>
      </c>
      <c r="I545" s="52">
        <f t="shared" si="73"/>
        <v>0.96029210096497786</v>
      </c>
      <c r="J545" s="52">
        <f t="shared" ca="1" si="74"/>
        <v>1</v>
      </c>
      <c r="K545" s="48">
        <f t="shared" si="75"/>
        <v>179.26</v>
      </c>
      <c r="L545" s="48">
        <f t="shared" si="76"/>
        <v>179.86</v>
      </c>
      <c r="M545" s="48">
        <f t="shared" si="77"/>
        <v>178.15</v>
      </c>
      <c r="N545" s="48">
        <f t="shared" si="78"/>
        <v>179.58</v>
      </c>
      <c r="O545" s="49">
        <f t="shared" ca="1" si="79"/>
        <v>99745000</v>
      </c>
    </row>
    <row r="546" spans="1:15" x14ac:dyDescent="0.25">
      <c r="A546">
        <v>531</v>
      </c>
      <c r="B546" s="89">
        <v>41726</v>
      </c>
      <c r="C546" s="48">
        <v>185.11000100000001</v>
      </c>
      <c r="D546" s="48">
        <v>186.41999799999999</v>
      </c>
      <c r="E546" s="48">
        <v>185</v>
      </c>
      <c r="F546" s="48">
        <v>185.490005</v>
      </c>
      <c r="G546" s="49">
        <v>101642000</v>
      </c>
      <c r="H546" s="48">
        <v>178.12458699999999</v>
      </c>
      <c r="I546" s="52">
        <f t="shared" si="73"/>
        <v>0.9602921030704592</v>
      </c>
      <c r="J546" s="52">
        <f t="shared" ca="1" si="74"/>
        <v>1</v>
      </c>
      <c r="K546" s="48">
        <f t="shared" si="75"/>
        <v>177.76</v>
      </c>
      <c r="L546" s="48">
        <f t="shared" si="76"/>
        <v>179.02</v>
      </c>
      <c r="M546" s="48">
        <f t="shared" si="77"/>
        <v>177.65</v>
      </c>
      <c r="N546" s="48">
        <f t="shared" si="78"/>
        <v>178.12</v>
      </c>
      <c r="O546" s="49">
        <f t="shared" ca="1" si="79"/>
        <v>101642000</v>
      </c>
    </row>
    <row r="547" spans="1:15" x14ac:dyDescent="0.25">
      <c r="A547">
        <v>532</v>
      </c>
      <c r="B547" s="89">
        <v>41725</v>
      </c>
      <c r="C547" s="48">
        <v>184.75</v>
      </c>
      <c r="D547" s="48">
        <v>185.33999600000001</v>
      </c>
      <c r="E547" s="48">
        <v>183.89999399999999</v>
      </c>
      <c r="F547" s="48">
        <v>184.58000200000001</v>
      </c>
      <c r="G547" s="49">
        <v>142383000</v>
      </c>
      <c r="H547" s="48">
        <v>177.25071800000001</v>
      </c>
      <c r="I547" s="52">
        <f t="shared" si="73"/>
        <v>0.96029210141627364</v>
      </c>
      <c r="J547" s="52">
        <f t="shared" ca="1" si="74"/>
        <v>1</v>
      </c>
      <c r="K547" s="48">
        <f t="shared" si="75"/>
        <v>177.41</v>
      </c>
      <c r="L547" s="48">
        <f t="shared" si="76"/>
        <v>177.98</v>
      </c>
      <c r="M547" s="48">
        <f t="shared" si="77"/>
        <v>176.6</v>
      </c>
      <c r="N547" s="48">
        <f t="shared" si="78"/>
        <v>177.25</v>
      </c>
      <c r="O547" s="49">
        <f t="shared" ca="1" si="79"/>
        <v>142383000</v>
      </c>
    </row>
    <row r="548" spans="1:15" x14ac:dyDescent="0.25">
      <c r="A548">
        <v>533</v>
      </c>
      <c r="B548" s="89">
        <v>41724</v>
      </c>
      <c r="C548" s="48">
        <v>187.03999300000001</v>
      </c>
      <c r="D548" s="48">
        <v>187.33999600000001</v>
      </c>
      <c r="E548" s="48">
        <v>184.91999799999999</v>
      </c>
      <c r="F548" s="48">
        <v>184.970001</v>
      </c>
      <c r="G548" s="49">
        <v>119843000</v>
      </c>
      <c r="H548" s="48">
        <v>177.62523100000001</v>
      </c>
      <c r="I548" s="52">
        <f t="shared" si="73"/>
        <v>0.96029210163652434</v>
      </c>
      <c r="J548" s="52">
        <f t="shared" ca="1" si="74"/>
        <v>1</v>
      </c>
      <c r="K548" s="48">
        <f t="shared" si="75"/>
        <v>179.61</v>
      </c>
      <c r="L548" s="48">
        <f t="shared" si="76"/>
        <v>179.9</v>
      </c>
      <c r="M548" s="48">
        <f t="shared" si="77"/>
        <v>177.58</v>
      </c>
      <c r="N548" s="48">
        <f t="shared" si="78"/>
        <v>177.63</v>
      </c>
      <c r="O548" s="49">
        <f t="shared" ca="1" si="79"/>
        <v>119843000</v>
      </c>
    </row>
    <row r="549" spans="1:15" x14ac:dyDescent="0.25">
      <c r="A549">
        <v>534</v>
      </c>
      <c r="B549" s="89">
        <v>41723</v>
      </c>
      <c r="C549" s="48">
        <v>186.36999499999999</v>
      </c>
      <c r="D549" s="48">
        <v>186.94000199999999</v>
      </c>
      <c r="E549" s="48">
        <v>185.270004</v>
      </c>
      <c r="F549" s="48">
        <v>186.30999800000001</v>
      </c>
      <c r="G549" s="49">
        <v>103852000</v>
      </c>
      <c r="H549" s="48">
        <v>178.91201899999999</v>
      </c>
      <c r="I549" s="52">
        <f t="shared" si="73"/>
        <v>0.96029209876326649</v>
      </c>
      <c r="J549" s="52">
        <f t="shared" ca="1" si="74"/>
        <v>1</v>
      </c>
      <c r="K549" s="48">
        <f t="shared" si="75"/>
        <v>178.97</v>
      </c>
      <c r="L549" s="48">
        <f t="shared" si="76"/>
        <v>179.52</v>
      </c>
      <c r="M549" s="48">
        <f t="shared" si="77"/>
        <v>177.91</v>
      </c>
      <c r="N549" s="48">
        <f t="shared" si="78"/>
        <v>178.91</v>
      </c>
      <c r="O549" s="49">
        <f t="shared" ca="1" si="79"/>
        <v>103852000</v>
      </c>
    </row>
    <row r="550" spans="1:15" x14ac:dyDescent="0.25">
      <c r="A550">
        <v>535</v>
      </c>
      <c r="B550" s="89">
        <v>41722</v>
      </c>
      <c r="C550" s="48">
        <v>186.83999600000001</v>
      </c>
      <c r="D550" s="48">
        <v>187.070007</v>
      </c>
      <c r="E550" s="48">
        <v>184.61999499999999</v>
      </c>
      <c r="F550" s="48">
        <v>185.429993</v>
      </c>
      <c r="G550" s="49">
        <v>121411000</v>
      </c>
      <c r="H550" s="48">
        <v>178.066957</v>
      </c>
      <c r="I550" s="52">
        <f t="shared" si="73"/>
        <v>0.96029209794555725</v>
      </c>
      <c r="J550" s="52">
        <f t="shared" ca="1" si="74"/>
        <v>1</v>
      </c>
      <c r="K550" s="48">
        <f t="shared" si="75"/>
        <v>179.42</v>
      </c>
      <c r="L550" s="48">
        <f t="shared" si="76"/>
        <v>179.64</v>
      </c>
      <c r="M550" s="48">
        <f t="shared" si="77"/>
        <v>177.29</v>
      </c>
      <c r="N550" s="48">
        <f t="shared" si="78"/>
        <v>178.07</v>
      </c>
      <c r="O550" s="49">
        <f t="shared" ca="1" si="79"/>
        <v>121411000</v>
      </c>
    </row>
    <row r="551" spans="1:15" x14ac:dyDescent="0.25">
      <c r="A551">
        <v>536</v>
      </c>
      <c r="B551" s="89">
        <v>41719</v>
      </c>
      <c r="C551" s="48">
        <v>187.71000699999999</v>
      </c>
      <c r="D551" s="48">
        <v>189.020004</v>
      </c>
      <c r="E551" s="48">
        <v>186.029999</v>
      </c>
      <c r="F551" s="48">
        <v>186.199997</v>
      </c>
      <c r="G551" s="49">
        <v>163128000</v>
      </c>
      <c r="H551" s="48">
        <v>178.806386</v>
      </c>
      <c r="I551" s="52">
        <f t="shared" si="73"/>
        <v>0.96029209925282655</v>
      </c>
      <c r="J551" s="52">
        <f t="shared" ca="1" si="74"/>
        <v>1</v>
      </c>
      <c r="K551" s="48">
        <f t="shared" si="75"/>
        <v>180.26</v>
      </c>
      <c r="L551" s="48">
        <f t="shared" si="76"/>
        <v>181.51</v>
      </c>
      <c r="M551" s="48">
        <f t="shared" si="77"/>
        <v>178.64</v>
      </c>
      <c r="N551" s="48">
        <f t="shared" si="78"/>
        <v>178.81</v>
      </c>
      <c r="O551" s="49">
        <f t="shared" ca="1" si="79"/>
        <v>163128000</v>
      </c>
    </row>
    <row r="552" spans="1:15" x14ac:dyDescent="0.25">
      <c r="A552">
        <v>537</v>
      </c>
      <c r="B552" s="89">
        <v>41718</v>
      </c>
      <c r="C552" s="48">
        <v>186.25</v>
      </c>
      <c r="D552" s="48">
        <v>187.88999899999999</v>
      </c>
      <c r="E552" s="48">
        <v>185.91999799999999</v>
      </c>
      <c r="F552" s="48">
        <v>187.75</v>
      </c>
      <c r="G552" s="49">
        <v>117241000</v>
      </c>
      <c r="H552" s="48">
        <v>179.502602</v>
      </c>
      <c r="I552" s="52">
        <f t="shared" si="73"/>
        <v>0.95607244740346198</v>
      </c>
      <c r="J552" s="52">
        <f t="shared" ca="1" si="74"/>
        <v>1</v>
      </c>
      <c r="K552" s="48">
        <f t="shared" si="75"/>
        <v>178.07</v>
      </c>
      <c r="L552" s="48">
        <f t="shared" si="76"/>
        <v>179.64</v>
      </c>
      <c r="M552" s="48">
        <f t="shared" si="77"/>
        <v>177.75</v>
      </c>
      <c r="N552" s="48">
        <f t="shared" si="78"/>
        <v>179.5</v>
      </c>
      <c r="O552" s="49">
        <f t="shared" ca="1" si="79"/>
        <v>117241000</v>
      </c>
    </row>
    <row r="553" spans="1:15" x14ac:dyDescent="0.25">
      <c r="A553">
        <v>538</v>
      </c>
      <c r="B553" s="89">
        <v>41717</v>
      </c>
      <c r="C553" s="48">
        <v>187.679993</v>
      </c>
      <c r="D553" s="48">
        <v>187.94000199999999</v>
      </c>
      <c r="E553" s="48">
        <v>185.470001</v>
      </c>
      <c r="F553" s="48">
        <v>186.66000399999999</v>
      </c>
      <c r="G553" s="49">
        <v>176267300</v>
      </c>
      <c r="H553" s="48">
        <v>178.460487</v>
      </c>
      <c r="I553" s="52">
        <f t="shared" si="73"/>
        <v>0.95607244817159664</v>
      </c>
      <c r="J553" s="52">
        <f t="shared" ca="1" si="74"/>
        <v>1</v>
      </c>
      <c r="K553" s="48">
        <f t="shared" si="75"/>
        <v>179.44</v>
      </c>
      <c r="L553" s="48">
        <f t="shared" si="76"/>
        <v>179.68</v>
      </c>
      <c r="M553" s="48">
        <f t="shared" si="77"/>
        <v>177.32</v>
      </c>
      <c r="N553" s="48">
        <f t="shared" si="78"/>
        <v>178.46</v>
      </c>
      <c r="O553" s="49">
        <f t="shared" ca="1" si="79"/>
        <v>176267300</v>
      </c>
    </row>
    <row r="554" spans="1:15" x14ac:dyDescent="0.25">
      <c r="A554">
        <v>539</v>
      </c>
      <c r="B554" s="89">
        <v>41716</v>
      </c>
      <c r="C554" s="48">
        <v>186.71000699999999</v>
      </c>
      <c r="D554" s="48">
        <v>187.91000399999999</v>
      </c>
      <c r="E554" s="48">
        <v>186.509995</v>
      </c>
      <c r="F554" s="48">
        <v>187.66000399999999</v>
      </c>
      <c r="G554" s="49">
        <v>101804600</v>
      </c>
      <c r="H554" s="48">
        <v>179.41655900000001</v>
      </c>
      <c r="I554" s="52">
        <f t="shared" si="73"/>
        <v>0.95607244578338613</v>
      </c>
      <c r="J554" s="52">
        <f t="shared" ca="1" si="74"/>
        <v>1</v>
      </c>
      <c r="K554" s="48">
        <f t="shared" si="75"/>
        <v>178.51</v>
      </c>
      <c r="L554" s="48">
        <f t="shared" si="76"/>
        <v>179.66</v>
      </c>
      <c r="M554" s="48">
        <f t="shared" si="77"/>
        <v>178.32</v>
      </c>
      <c r="N554" s="48">
        <f t="shared" si="78"/>
        <v>179.42</v>
      </c>
      <c r="O554" s="49">
        <f t="shared" ca="1" si="79"/>
        <v>101804600</v>
      </c>
    </row>
    <row r="555" spans="1:15" x14ac:dyDescent="0.25">
      <c r="A555">
        <v>540</v>
      </c>
      <c r="B555" s="89">
        <v>41715</v>
      </c>
      <c r="C555" s="48">
        <v>185.58999600000001</v>
      </c>
      <c r="D555" s="48">
        <v>186.770004</v>
      </c>
      <c r="E555" s="48">
        <v>185.509995</v>
      </c>
      <c r="F555" s="48">
        <v>186.33000200000001</v>
      </c>
      <c r="G555" s="49">
        <v>98359500</v>
      </c>
      <c r="H555" s="48">
        <v>178.144981</v>
      </c>
      <c r="I555" s="52">
        <f t="shared" si="73"/>
        <v>0.95607244720579132</v>
      </c>
      <c r="J555" s="52">
        <f t="shared" ca="1" si="74"/>
        <v>1</v>
      </c>
      <c r="K555" s="48">
        <f t="shared" si="75"/>
        <v>177.44</v>
      </c>
      <c r="L555" s="48">
        <f t="shared" si="76"/>
        <v>178.57</v>
      </c>
      <c r="M555" s="48">
        <f t="shared" si="77"/>
        <v>177.36</v>
      </c>
      <c r="N555" s="48">
        <f t="shared" si="78"/>
        <v>178.14</v>
      </c>
      <c r="O555" s="49">
        <f t="shared" ca="1" si="79"/>
        <v>98359500</v>
      </c>
    </row>
    <row r="556" spans="1:15" x14ac:dyDescent="0.25">
      <c r="A556">
        <v>541</v>
      </c>
      <c r="B556" s="89">
        <v>41712</v>
      </c>
      <c r="C556" s="48">
        <v>184.85000600000001</v>
      </c>
      <c r="D556" s="48">
        <v>185.800003</v>
      </c>
      <c r="E556" s="48">
        <v>184.44000199999999</v>
      </c>
      <c r="F556" s="48">
        <v>184.66000399999999</v>
      </c>
      <c r="G556" s="49">
        <v>153919600</v>
      </c>
      <c r="H556" s="48">
        <v>176.54834199999999</v>
      </c>
      <c r="I556" s="52">
        <f t="shared" si="73"/>
        <v>0.95607244761025789</v>
      </c>
      <c r="J556" s="52">
        <f t="shared" ca="1" si="74"/>
        <v>1</v>
      </c>
      <c r="K556" s="48">
        <f t="shared" si="75"/>
        <v>176.73</v>
      </c>
      <c r="L556" s="48">
        <f t="shared" si="76"/>
        <v>177.64</v>
      </c>
      <c r="M556" s="48">
        <f t="shared" si="77"/>
        <v>176.34</v>
      </c>
      <c r="N556" s="48">
        <f t="shared" si="78"/>
        <v>176.55</v>
      </c>
      <c r="O556" s="49">
        <f t="shared" ca="1" si="79"/>
        <v>153919600</v>
      </c>
    </row>
    <row r="557" spans="1:15" x14ac:dyDescent="0.25">
      <c r="A557">
        <v>542</v>
      </c>
      <c r="B557" s="89">
        <v>41711</v>
      </c>
      <c r="C557" s="48">
        <v>187.83999600000001</v>
      </c>
      <c r="D557" s="48">
        <v>187.990005</v>
      </c>
      <c r="E557" s="48">
        <v>184.66000399999999</v>
      </c>
      <c r="F557" s="48">
        <v>185.179993</v>
      </c>
      <c r="G557" s="49">
        <v>155014300</v>
      </c>
      <c r="H557" s="48">
        <v>177.045489</v>
      </c>
      <c r="I557" s="52">
        <f t="shared" si="73"/>
        <v>0.95607244676804803</v>
      </c>
      <c r="J557" s="52">
        <f t="shared" ca="1" si="74"/>
        <v>1</v>
      </c>
      <c r="K557" s="48">
        <f t="shared" si="75"/>
        <v>179.59</v>
      </c>
      <c r="L557" s="48">
        <f t="shared" si="76"/>
        <v>179.73</v>
      </c>
      <c r="M557" s="48">
        <f t="shared" si="77"/>
        <v>176.55</v>
      </c>
      <c r="N557" s="48">
        <f t="shared" si="78"/>
        <v>177.05</v>
      </c>
      <c r="O557" s="49">
        <f t="shared" ca="1" si="79"/>
        <v>155014300</v>
      </c>
    </row>
    <row r="558" spans="1:15" x14ac:dyDescent="0.25">
      <c r="A558">
        <v>543</v>
      </c>
      <c r="B558" s="89">
        <v>41710</v>
      </c>
      <c r="C558" s="48">
        <v>186.320007</v>
      </c>
      <c r="D558" s="48">
        <v>187.35000600000001</v>
      </c>
      <c r="E558" s="48">
        <v>185.89999399999999</v>
      </c>
      <c r="F558" s="48">
        <v>187.279999</v>
      </c>
      <c r="G558" s="49">
        <v>104824400</v>
      </c>
      <c r="H558" s="48">
        <v>179.053247</v>
      </c>
      <c r="I558" s="52">
        <f t="shared" si="73"/>
        <v>0.95607244743737951</v>
      </c>
      <c r="J558" s="52">
        <f t="shared" ca="1" si="74"/>
        <v>1</v>
      </c>
      <c r="K558" s="48">
        <f t="shared" si="75"/>
        <v>178.14</v>
      </c>
      <c r="L558" s="48">
        <f t="shared" si="76"/>
        <v>179.12</v>
      </c>
      <c r="M558" s="48">
        <f t="shared" si="77"/>
        <v>177.73</v>
      </c>
      <c r="N558" s="48">
        <f t="shared" si="78"/>
        <v>179.05</v>
      </c>
      <c r="O558" s="49">
        <f t="shared" ca="1" si="79"/>
        <v>104824400</v>
      </c>
    </row>
    <row r="559" spans="1:15" x14ac:dyDescent="0.25">
      <c r="A559">
        <v>544</v>
      </c>
      <c r="B559" s="89">
        <v>41709</v>
      </c>
      <c r="C559" s="48">
        <v>188.44000199999999</v>
      </c>
      <c r="D559" s="48">
        <v>188.71000699999999</v>
      </c>
      <c r="E559" s="48">
        <v>186.800003</v>
      </c>
      <c r="F559" s="48">
        <v>187.229996</v>
      </c>
      <c r="G559" s="49">
        <v>99009100</v>
      </c>
      <c r="H559" s="48">
        <v>179.00544099999999</v>
      </c>
      <c r="I559" s="52">
        <f t="shared" si="73"/>
        <v>0.95607245005762853</v>
      </c>
      <c r="J559" s="52">
        <f t="shared" ca="1" si="74"/>
        <v>1</v>
      </c>
      <c r="K559" s="48">
        <f t="shared" si="75"/>
        <v>180.16</v>
      </c>
      <c r="L559" s="48">
        <f t="shared" si="76"/>
        <v>180.42</v>
      </c>
      <c r="M559" s="48">
        <f t="shared" si="77"/>
        <v>178.59</v>
      </c>
      <c r="N559" s="48">
        <f t="shared" si="78"/>
        <v>179.01</v>
      </c>
      <c r="O559" s="49">
        <f t="shared" ca="1" si="79"/>
        <v>99009100</v>
      </c>
    </row>
    <row r="560" spans="1:15" x14ac:dyDescent="0.25">
      <c r="A560">
        <v>545</v>
      </c>
      <c r="B560" s="89">
        <v>41708</v>
      </c>
      <c r="C560" s="48">
        <v>187.970001</v>
      </c>
      <c r="D560" s="48">
        <v>188.229996</v>
      </c>
      <c r="E560" s="48">
        <v>187.08000200000001</v>
      </c>
      <c r="F560" s="48">
        <v>188.16000399999999</v>
      </c>
      <c r="G560" s="49">
        <v>74939200</v>
      </c>
      <c r="H560" s="48">
        <v>179.89459600000001</v>
      </c>
      <c r="I560" s="52">
        <f t="shared" si="73"/>
        <v>0.95607244991342588</v>
      </c>
      <c r="J560" s="52">
        <f t="shared" ca="1" si="74"/>
        <v>1</v>
      </c>
      <c r="K560" s="48">
        <f t="shared" si="75"/>
        <v>179.71</v>
      </c>
      <c r="L560" s="48">
        <f t="shared" si="76"/>
        <v>179.96</v>
      </c>
      <c r="M560" s="48">
        <f t="shared" si="77"/>
        <v>178.86</v>
      </c>
      <c r="N560" s="48">
        <f t="shared" si="78"/>
        <v>179.89</v>
      </c>
      <c r="O560" s="49">
        <f t="shared" ca="1" si="79"/>
        <v>74939200</v>
      </c>
    </row>
    <row r="561" spans="1:15" x14ac:dyDescent="0.25">
      <c r="A561">
        <v>546</v>
      </c>
      <c r="B561" s="89">
        <v>41705</v>
      </c>
      <c r="C561" s="48">
        <v>188.96000699999999</v>
      </c>
      <c r="D561" s="48">
        <v>188.96000699999999</v>
      </c>
      <c r="E561" s="48">
        <v>187.429993</v>
      </c>
      <c r="F561" s="48">
        <v>188.259995</v>
      </c>
      <c r="G561" s="49">
        <v>114513500</v>
      </c>
      <c r="H561" s="48">
        <v>179.990194</v>
      </c>
      <c r="I561" s="52">
        <f t="shared" si="73"/>
        <v>0.95607244651206968</v>
      </c>
      <c r="J561" s="52">
        <f t="shared" ca="1" si="74"/>
        <v>1</v>
      </c>
      <c r="K561" s="48">
        <f t="shared" si="75"/>
        <v>180.66</v>
      </c>
      <c r="L561" s="48">
        <f t="shared" si="76"/>
        <v>180.66</v>
      </c>
      <c r="M561" s="48">
        <f t="shared" si="77"/>
        <v>179.2</v>
      </c>
      <c r="N561" s="48">
        <f t="shared" si="78"/>
        <v>179.99</v>
      </c>
      <c r="O561" s="49">
        <f t="shared" ca="1" si="79"/>
        <v>114513500</v>
      </c>
    </row>
    <row r="562" spans="1:15" x14ac:dyDescent="0.25">
      <c r="A562">
        <v>547</v>
      </c>
      <c r="B562" s="89">
        <v>41704</v>
      </c>
      <c r="C562" s="48">
        <v>188.21000699999999</v>
      </c>
      <c r="D562" s="48">
        <v>188.61000100000001</v>
      </c>
      <c r="E562" s="48">
        <v>187.779999</v>
      </c>
      <c r="F562" s="48">
        <v>188.179993</v>
      </c>
      <c r="G562" s="49">
        <v>82516500</v>
      </c>
      <c r="H562" s="48">
        <v>179.91370699999999</v>
      </c>
      <c r="I562" s="52">
        <f t="shared" si="73"/>
        <v>0.95607245027371213</v>
      </c>
      <c r="J562" s="52">
        <f t="shared" ca="1" si="74"/>
        <v>1</v>
      </c>
      <c r="K562" s="48">
        <f t="shared" si="75"/>
        <v>179.94</v>
      </c>
      <c r="L562" s="48">
        <f t="shared" si="76"/>
        <v>180.32</v>
      </c>
      <c r="M562" s="48">
        <f t="shared" si="77"/>
        <v>179.53</v>
      </c>
      <c r="N562" s="48">
        <f t="shared" si="78"/>
        <v>179.91</v>
      </c>
      <c r="O562" s="49">
        <f t="shared" ca="1" si="79"/>
        <v>82516500</v>
      </c>
    </row>
    <row r="563" spans="1:15" x14ac:dyDescent="0.25">
      <c r="A563">
        <v>548</v>
      </c>
      <c r="B563" s="89">
        <v>41703</v>
      </c>
      <c r="C563" s="48">
        <v>187.740005</v>
      </c>
      <c r="D563" s="48">
        <v>188.070007</v>
      </c>
      <c r="E563" s="48">
        <v>187.449997</v>
      </c>
      <c r="F563" s="48">
        <v>187.75</v>
      </c>
      <c r="G563" s="49">
        <v>88376900</v>
      </c>
      <c r="H563" s="48">
        <v>179.502602</v>
      </c>
      <c r="I563" s="52">
        <f t="shared" si="73"/>
        <v>0.95607244740346198</v>
      </c>
      <c r="J563" s="52">
        <f t="shared" ca="1" si="74"/>
        <v>1</v>
      </c>
      <c r="K563" s="48">
        <f t="shared" si="75"/>
        <v>179.49</v>
      </c>
      <c r="L563" s="48">
        <f t="shared" si="76"/>
        <v>179.81</v>
      </c>
      <c r="M563" s="48">
        <f t="shared" si="77"/>
        <v>179.22</v>
      </c>
      <c r="N563" s="48">
        <f t="shared" si="78"/>
        <v>179.5</v>
      </c>
      <c r="O563" s="49">
        <f t="shared" ca="1" si="79"/>
        <v>88376900</v>
      </c>
    </row>
    <row r="564" spans="1:15" x14ac:dyDescent="0.25">
      <c r="A564">
        <v>549</v>
      </c>
      <c r="B564" s="89">
        <v>41702</v>
      </c>
      <c r="C564" s="48">
        <v>186.78999300000001</v>
      </c>
      <c r="D564" s="48">
        <v>187.979996</v>
      </c>
      <c r="E564" s="48">
        <v>186.75</v>
      </c>
      <c r="F564" s="48">
        <v>187.58000200000001</v>
      </c>
      <c r="G564" s="49">
        <v>167545900</v>
      </c>
      <c r="H564" s="48">
        <v>179.34007199999999</v>
      </c>
      <c r="I564" s="52">
        <f t="shared" si="73"/>
        <v>0.95607244955674953</v>
      </c>
      <c r="J564" s="52">
        <f t="shared" ca="1" si="74"/>
        <v>1</v>
      </c>
      <c r="K564" s="48">
        <f t="shared" si="75"/>
        <v>178.58</v>
      </c>
      <c r="L564" s="48">
        <f t="shared" si="76"/>
        <v>179.72</v>
      </c>
      <c r="M564" s="48">
        <f t="shared" si="77"/>
        <v>178.55</v>
      </c>
      <c r="N564" s="48">
        <f t="shared" si="78"/>
        <v>179.34</v>
      </c>
      <c r="O564" s="49">
        <f t="shared" ca="1" si="79"/>
        <v>167545900</v>
      </c>
    </row>
    <row r="565" spans="1:15" x14ac:dyDescent="0.25">
      <c r="A565">
        <v>550</v>
      </c>
      <c r="B565" s="89">
        <v>41701</v>
      </c>
      <c r="C565" s="48">
        <v>184.64999399999999</v>
      </c>
      <c r="D565" s="48">
        <v>185.449997</v>
      </c>
      <c r="E565" s="48">
        <v>183.75</v>
      </c>
      <c r="F565" s="48">
        <v>184.979996</v>
      </c>
      <c r="G565" s="49">
        <v>167748500</v>
      </c>
      <c r="H565" s="48">
        <v>176.85427799999999</v>
      </c>
      <c r="I565" s="52">
        <f t="shared" si="73"/>
        <v>0.95607245012590436</v>
      </c>
      <c r="J565" s="52">
        <f t="shared" ca="1" si="74"/>
        <v>1</v>
      </c>
      <c r="K565" s="48">
        <f t="shared" si="75"/>
        <v>176.54</v>
      </c>
      <c r="L565" s="48">
        <f t="shared" si="76"/>
        <v>177.3</v>
      </c>
      <c r="M565" s="48">
        <f t="shared" si="77"/>
        <v>175.68</v>
      </c>
      <c r="N565" s="48">
        <f t="shared" si="78"/>
        <v>176.85</v>
      </c>
      <c r="O565" s="49">
        <f t="shared" ca="1" si="79"/>
        <v>167748500</v>
      </c>
    </row>
    <row r="566" spans="1:15" x14ac:dyDescent="0.25">
      <c r="A566">
        <v>551</v>
      </c>
      <c r="B566" s="89">
        <v>41698</v>
      </c>
      <c r="C566" s="48">
        <v>185.78999300000001</v>
      </c>
      <c r="D566" s="48">
        <v>187.14999399999999</v>
      </c>
      <c r="E566" s="48">
        <v>185.050003</v>
      </c>
      <c r="F566" s="48">
        <v>186.28999300000001</v>
      </c>
      <c r="G566" s="49">
        <v>150842000</v>
      </c>
      <c r="H566" s="48">
        <v>178.10673</v>
      </c>
      <c r="I566" s="52">
        <f t="shared" si="73"/>
        <v>0.95607244990341478</v>
      </c>
      <c r="J566" s="52">
        <f t="shared" ca="1" si="74"/>
        <v>1</v>
      </c>
      <c r="K566" s="48">
        <f t="shared" si="75"/>
        <v>177.63</v>
      </c>
      <c r="L566" s="48">
        <f t="shared" si="76"/>
        <v>178.93</v>
      </c>
      <c r="M566" s="48">
        <f t="shared" si="77"/>
        <v>176.92</v>
      </c>
      <c r="N566" s="48">
        <f t="shared" si="78"/>
        <v>178.11</v>
      </c>
      <c r="O566" s="49">
        <f t="shared" ca="1" si="79"/>
        <v>150842000</v>
      </c>
    </row>
    <row r="567" spans="1:15" x14ac:dyDescent="0.25">
      <c r="A567">
        <v>552</v>
      </c>
      <c r="B567" s="89">
        <v>41697</v>
      </c>
      <c r="C567" s="48">
        <v>184.58000200000001</v>
      </c>
      <c r="D567" s="48">
        <v>185.86999499999999</v>
      </c>
      <c r="E567" s="48">
        <v>184.36999499999999</v>
      </c>
      <c r="F567" s="48">
        <v>185.820007</v>
      </c>
      <c r="G567" s="49">
        <v>93880800</v>
      </c>
      <c r="H567" s="48">
        <v>177.65738999999999</v>
      </c>
      <c r="I567" s="52">
        <f t="shared" si="73"/>
        <v>0.95607245348989778</v>
      </c>
      <c r="J567" s="52">
        <f t="shared" ca="1" si="74"/>
        <v>1</v>
      </c>
      <c r="K567" s="48">
        <f t="shared" si="75"/>
        <v>176.47</v>
      </c>
      <c r="L567" s="48">
        <f t="shared" si="76"/>
        <v>177.71</v>
      </c>
      <c r="M567" s="48">
        <f t="shared" si="77"/>
        <v>176.27</v>
      </c>
      <c r="N567" s="48">
        <f t="shared" si="78"/>
        <v>177.66</v>
      </c>
      <c r="O567" s="49">
        <f t="shared" ca="1" si="79"/>
        <v>93880800</v>
      </c>
    </row>
    <row r="568" spans="1:15" x14ac:dyDescent="0.25">
      <c r="A568">
        <v>553</v>
      </c>
      <c r="B568" s="89">
        <v>41696</v>
      </c>
      <c r="C568" s="48">
        <v>185.11000100000001</v>
      </c>
      <c r="D568" s="48">
        <v>185.60000600000001</v>
      </c>
      <c r="E568" s="48">
        <v>184.33000200000001</v>
      </c>
      <c r="F568" s="48">
        <v>184.85000600000001</v>
      </c>
      <c r="G568" s="49">
        <v>98677200</v>
      </c>
      <c r="H568" s="48">
        <v>176.72999799999999</v>
      </c>
      <c r="I568" s="52">
        <f t="shared" si="73"/>
        <v>0.95607244935658797</v>
      </c>
      <c r="J568" s="52">
        <f t="shared" ca="1" si="74"/>
        <v>1</v>
      </c>
      <c r="K568" s="48">
        <f t="shared" si="75"/>
        <v>176.98</v>
      </c>
      <c r="L568" s="48">
        <f t="shared" si="76"/>
        <v>177.45</v>
      </c>
      <c r="M568" s="48">
        <f t="shared" si="77"/>
        <v>176.23</v>
      </c>
      <c r="N568" s="48">
        <f t="shared" si="78"/>
        <v>176.73</v>
      </c>
      <c r="O568" s="49">
        <f t="shared" ca="1" si="79"/>
        <v>98677200</v>
      </c>
    </row>
    <row r="569" spans="1:15" x14ac:dyDescent="0.25">
      <c r="A569">
        <v>554</v>
      </c>
      <c r="B569" s="89">
        <v>41695</v>
      </c>
      <c r="C569" s="48">
        <v>185.05999800000001</v>
      </c>
      <c r="D569" s="48">
        <v>185.58999600000001</v>
      </c>
      <c r="E569" s="48">
        <v>184.229996</v>
      </c>
      <c r="F569" s="48">
        <v>184.83999600000001</v>
      </c>
      <c r="G569" s="49">
        <v>117085000</v>
      </c>
      <c r="H569" s="48">
        <v>176.720428</v>
      </c>
      <c r="I569" s="52">
        <f t="shared" si="73"/>
        <v>0.95607245089964177</v>
      </c>
      <c r="J569" s="52">
        <f t="shared" ca="1" si="74"/>
        <v>1</v>
      </c>
      <c r="K569" s="48">
        <f t="shared" si="75"/>
        <v>176.93</v>
      </c>
      <c r="L569" s="48">
        <f t="shared" si="76"/>
        <v>177.44</v>
      </c>
      <c r="M569" s="48">
        <f t="shared" si="77"/>
        <v>176.14</v>
      </c>
      <c r="N569" s="48">
        <f t="shared" si="78"/>
        <v>176.72</v>
      </c>
      <c r="O569" s="49">
        <f t="shared" ca="1" si="79"/>
        <v>117085000</v>
      </c>
    </row>
    <row r="570" spans="1:15" x14ac:dyDescent="0.25">
      <c r="A570">
        <v>555</v>
      </c>
      <c r="B570" s="89">
        <v>41694</v>
      </c>
      <c r="C570" s="48">
        <v>184.279999</v>
      </c>
      <c r="D570" s="48">
        <v>186.14999399999999</v>
      </c>
      <c r="E570" s="48">
        <v>184.199997</v>
      </c>
      <c r="F570" s="48">
        <v>184.91000399999999</v>
      </c>
      <c r="G570" s="49">
        <v>114063900</v>
      </c>
      <c r="H570" s="48">
        <v>176.78736000000001</v>
      </c>
      <c r="I570" s="52">
        <f t="shared" si="73"/>
        <v>0.95607244700508476</v>
      </c>
      <c r="J570" s="52">
        <f t="shared" ca="1" si="74"/>
        <v>1</v>
      </c>
      <c r="K570" s="48">
        <f t="shared" si="75"/>
        <v>176.19</v>
      </c>
      <c r="L570" s="48">
        <f t="shared" si="76"/>
        <v>177.97</v>
      </c>
      <c r="M570" s="48">
        <f t="shared" si="77"/>
        <v>176.11</v>
      </c>
      <c r="N570" s="48">
        <f t="shared" si="78"/>
        <v>176.79</v>
      </c>
      <c r="O570" s="49">
        <f t="shared" ca="1" si="79"/>
        <v>114063900</v>
      </c>
    </row>
    <row r="571" spans="1:15" x14ac:dyDescent="0.25">
      <c r="A571">
        <v>556</v>
      </c>
      <c r="B571" s="89">
        <v>41691</v>
      </c>
      <c r="C571" s="48">
        <v>184.449997</v>
      </c>
      <c r="D571" s="48">
        <v>184.88999899999999</v>
      </c>
      <c r="E571" s="48">
        <v>183.800003</v>
      </c>
      <c r="F571" s="48">
        <v>183.88999899999999</v>
      </c>
      <c r="G571" s="49">
        <v>118116400</v>
      </c>
      <c r="H571" s="48">
        <v>175.812162</v>
      </c>
      <c r="I571" s="52">
        <f t="shared" si="73"/>
        <v>0.95607245068286728</v>
      </c>
      <c r="J571" s="52">
        <f t="shared" ca="1" si="74"/>
        <v>1</v>
      </c>
      <c r="K571" s="48">
        <f t="shared" si="75"/>
        <v>176.35</v>
      </c>
      <c r="L571" s="48">
        <f t="shared" si="76"/>
        <v>176.77</v>
      </c>
      <c r="M571" s="48">
        <f t="shared" si="77"/>
        <v>175.73</v>
      </c>
      <c r="N571" s="48">
        <f t="shared" si="78"/>
        <v>175.81</v>
      </c>
      <c r="O571" s="49">
        <f t="shared" ca="1" si="79"/>
        <v>118116400</v>
      </c>
    </row>
    <row r="572" spans="1:15" x14ac:dyDescent="0.25">
      <c r="A572">
        <v>557</v>
      </c>
      <c r="B572" s="89">
        <v>41690</v>
      </c>
      <c r="C572" s="48">
        <v>183.270004</v>
      </c>
      <c r="D572" s="48">
        <v>184.520004</v>
      </c>
      <c r="E572" s="48">
        <v>182.60000600000001</v>
      </c>
      <c r="F572" s="48">
        <v>184.10000600000001</v>
      </c>
      <c r="G572" s="49">
        <v>104998100</v>
      </c>
      <c r="H572" s="48">
        <v>176.012944</v>
      </c>
      <c r="I572" s="52">
        <f t="shared" si="73"/>
        <v>0.95607245118720963</v>
      </c>
      <c r="J572" s="52">
        <f t="shared" ca="1" si="74"/>
        <v>1</v>
      </c>
      <c r="K572" s="48">
        <f t="shared" si="75"/>
        <v>175.22</v>
      </c>
      <c r="L572" s="48">
        <f t="shared" si="76"/>
        <v>176.41</v>
      </c>
      <c r="M572" s="48">
        <f t="shared" si="77"/>
        <v>174.58</v>
      </c>
      <c r="N572" s="48">
        <f t="shared" si="78"/>
        <v>176.01</v>
      </c>
      <c r="O572" s="49">
        <f t="shared" ca="1" si="79"/>
        <v>104998100</v>
      </c>
    </row>
    <row r="573" spans="1:15" x14ac:dyDescent="0.25">
      <c r="A573">
        <v>558</v>
      </c>
      <c r="B573" s="89">
        <v>41689</v>
      </c>
      <c r="C573" s="48">
        <v>183.759995</v>
      </c>
      <c r="D573" s="48">
        <v>184.949997</v>
      </c>
      <c r="E573" s="48">
        <v>182.86999499999999</v>
      </c>
      <c r="F573" s="48">
        <v>183.020004</v>
      </c>
      <c r="G573" s="49">
        <v>126524300</v>
      </c>
      <c r="H573" s="48">
        <v>174.98038399999999</v>
      </c>
      <c r="I573" s="52">
        <f t="shared" si="73"/>
        <v>0.9560724520583006</v>
      </c>
      <c r="J573" s="52">
        <f t="shared" ca="1" si="74"/>
        <v>1</v>
      </c>
      <c r="K573" s="48">
        <f t="shared" si="75"/>
        <v>175.69</v>
      </c>
      <c r="L573" s="48">
        <f t="shared" si="76"/>
        <v>176.83</v>
      </c>
      <c r="M573" s="48">
        <f t="shared" si="77"/>
        <v>174.84</v>
      </c>
      <c r="N573" s="48">
        <f t="shared" si="78"/>
        <v>174.98</v>
      </c>
      <c r="O573" s="49">
        <f t="shared" ca="1" si="79"/>
        <v>126524300</v>
      </c>
    </row>
    <row r="574" spans="1:15" x14ac:dyDescent="0.25">
      <c r="A574">
        <v>559</v>
      </c>
      <c r="B574" s="89">
        <v>41688</v>
      </c>
      <c r="C574" s="48">
        <v>184.179993</v>
      </c>
      <c r="D574" s="48">
        <v>184.490005</v>
      </c>
      <c r="E574" s="48">
        <v>183.64999399999999</v>
      </c>
      <c r="F574" s="48">
        <v>184.240005</v>
      </c>
      <c r="G574" s="49">
        <v>80460900</v>
      </c>
      <c r="H574" s="48">
        <v>176.146793</v>
      </c>
      <c r="I574" s="52">
        <f t="shared" si="73"/>
        <v>0.95607245017172038</v>
      </c>
      <c r="J574" s="52">
        <f t="shared" ca="1" si="74"/>
        <v>1</v>
      </c>
      <c r="K574" s="48">
        <f t="shared" si="75"/>
        <v>176.09</v>
      </c>
      <c r="L574" s="48">
        <f t="shared" si="76"/>
        <v>176.39</v>
      </c>
      <c r="M574" s="48">
        <f t="shared" si="77"/>
        <v>175.58</v>
      </c>
      <c r="N574" s="48">
        <f t="shared" si="78"/>
        <v>176.15</v>
      </c>
      <c r="O574" s="49">
        <f t="shared" ca="1" si="79"/>
        <v>80460900</v>
      </c>
    </row>
    <row r="575" spans="1:15" x14ac:dyDescent="0.25">
      <c r="A575">
        <v>560</v>
      </c>
      <c r="B575" s="89">
        <v>41684</v>
      </c>
      <c r="C575" s="48">
        <v>182.83999600000001</v>
      </c>
      <c r="D575" s="48">
        <v>184.36000100000001</v>
      </c>
      <c r="E575" s="48">
        <v>182.66999799999999</v>
      </c>
      <c r="F575" s="48">
        <v>184.020004</v>
      </c>
      <c r="G575" s="49">
        <v>96498400</v>
      </c>
      <c r="H575" s="48">
        <v>175.93645599999999</v>
      </c>
      <c r="I575" s="52">
        <f t="shared" si="73"/>
        <v>0.9560724496017291</v>
      </c>
      <c r="J575" s="52">
        <f t="shared" ca="1" si="74"/>
        <v>1</v>
      </c>
      <c r="K575" s="48">
        <f t="shared" si="75"/>
        <v>174.81</v>
      </c>
      <c r="L575" s="48">
        <f t="shared" si="76"/>
        <v>176.26</v>
      </c>
      <c r="M575" s="48">
        <f t="shared" si="77"/>
        <v>174.65</v>
      </c>
      <c r="N575" s="48">
        <f t="shared" si="78"/>
        <v>175.94</v>
      </c>
      <c r="O575" s="49">
        <f t="shared" ca="1" si="79"/>
        <v>96498400</v>
      </c>
    </row>
    <row r="576" spans="1:15" x14ac:dyDescent="0.25">
      <c r="A576">
        <v>561</v>
      </c>
      <c r="B576" s="89">
        <v>41683</v>
      </c>
      <c r="C576" s="48">
        <v>180.83999600000001</v>
      </c>
      <c r="D576" s="48">
        <v>183.199997</v>
      </c>
      <c r="E576" s="48">
        <v>180.83000200000001</v>
      </c>
      <c r="F576" s="48">
        <v>183.009995</v>
      </c>
      <c r="G576" s="49">
        <v>100542200</v>
      </c>
      <c r="H576" s="48">
        <v>174.97081399999999</v>
      </c>
      <c r="I576" s="52">
        <f t="shared" si="73"/>
        <v>0.95607244839277761</v>
      </c>
      <c r="J576" s="52">
        <f t="shared" ca="1" si="74"/>
        <v>1</v>
      </c>
      <c r="K576" s="48">
        <f t="shared" si="75"/>
        <v>172.9</v>
      </c>
      <c r="L576" s="48">
        <f t="shared" si="76"/>
        <v>175.15</v>
      </c>
      <c r="M576" s="48">
        <f t="shared" si="77"/>
        <v>172.89</v>
      </c>
      <c r="N576" s="48">
        <f t="shared" si="78"/>
        <v>174.97</v>
      </c>
      <c r="O576" s="49">
        <f t="shared" ca="1" si="79"/>
        <v>100542200</v>
      </c>
    </row>
    <row r="577" spans="1:15" x14ac:dyDescent="0.25">
      <c r="A577">
        <v>562</v>
      </c>
      <c r="B577" s="89">
        <v>41682</v>
      </c>
      <c r="C577" s="48">
        <v>182.25</v>
      </c>
      <c r="D577" s="48">
        <v>182.83000200000001</v>
      </c>
      <c r="E577" s="48">
        <v>181.71000699999999</v>
      </c>
      <c r="F577" s="48">
        <v>182.070007</v>
      </c>
      <c r="G577" s="49">
        <v>94717700</v>
      </c>
      <c r="H577" s="48">
        <v>174.07211799999999</v>
      </c>
      <c r="I577" s="52">
        <f t="shared" si="73"/>
        <v>0.95607245184540468</v>
      </c>
      <c r="J577" s="52">
        <f t="shared" ca="1" si="74"/>
        <v>1</v>
      </c>
      <c r="K577" s="48">
        <f t="shared" si="75"/>
        <v>174.24</v>
      </c>
      <c r="L577" s="48">
        <f t="shared" si="76"/>
        <v>174.8</v>
      </c>
      <c r="M577" s="48">
        <f t="shared" si="77"/>
        <v>173.73</v>
      </c>
      <c r="N577" s="48">
        <f t="shared" si="78"/>
        <v>174.07</v>
      </c>
      <c r="O577" s="49">
        <f t="shared" ca="1" si="79"/>
        <v>94717700</v>
      </c>
    </row>
    <row r="578" spans="1:15" x14ac:dyDescent="0.25">
      <c r="A578">
        <v>563</v>
      </c>
      <c r="B578" s="89">
        <v>41681</v>
      </c>
      <c r="C578" s="48">
        <v>180.16000399999999</v>
      </c>
      <c r="D578" s="48">
        <v>182.44000199999999</v>
      </c>
      <c r="E578" s="48">
        <v>180.03999300000001</v>
      </c>
      <c r="F578" s="48">
        <v>181.979996</v>
      </c>
      <c r="G578" s="49">
        <v>117814100</v>
      </c>
      <c r="H578" s="48">
        <v>173.98606000000001</v>
      </c>
      <c r="I578" s="52">
        <f t="shared" si="73"/>
        <v>0.95607244655615886</v>
      </c>
      <c r="J578" s="52">
        <f t="shared" ca="1" si="74"/>
        <v>1</v>
      </c>
      <c r="K578" s="48">
        <f t="shared" si="75"/>
        <v>172.25</v>
      </c>
      <c r="L578" s="48">
        <f t="shared" si="76"/>
        <v>174.43</v>
      </c>
      <c r="M578" s="48">
        <f t="shared" si="77"/>
        <v>172.13</v>
      </c>
      <c r="N578" s="48">
        <f t="shared" si="78"/>
        <v>173.99</v>
      </c>
      <c r="O578" s="49">
        <f t="shared" ca="1" si="79"/>
        <v>117814100</v>
      </c>
    </row>
    <row r="579" spans="1:15" x14ac:dyDescent="0.25">
      <c r="A579">
        <v>564</v>
      </c>
      <c r="B579" s="89">
        <v>41680</v>
      </c>
      <c r="C579" s="48">
        <v>179.699997</v>
      </c>
      <c r="D579" s="48">
        <v>180.070007</v>
      </c>
      <c r="E579" s="48">
        <v>179.21000699999999</v>
      </c>
      <c r="F579" s="48">
        <v>180.009995</v>
      </c>
      <c r="G579" s="49">
        <v>92218800</v>
      </c>
      <c r="H579" s="48">
        <v>172.10259600000001</v>
      </c>
      <c r="I579" s="52">
        <f t="shared" si="73"/>
        <v>0.95607244475508157</v>
      </c>
      <c r="J579" s="52">
        <f t="shared" ca="1" si="74"/>
        <v>1</v>
      </c>
      <c r="K579" s="48">
        <f t="shared" si="75"/>
        <v>171.81</v>
      </c>
      <c r="L579" s="48">
        <f t="shared" si="76"/>
        <v>172.16</v>
      </c>
      <c r="M579" s="48">
        <f t="shared" si="77"/>
        <v>171.34</v>
      </c>
      <c r="N579" s="48">
        <f t="shared" si="78"/>
        <v>172.1</v>
      </c>
      <c r="O579" s="49">
        <f t="shared" ca="1" si="79"/>
        <v>92218800</v>
      </c>
    </row>
    <row r="580" spans="1:15" x14ac:dyDescent="0.25">
      <c r="A580">
        <v>565</v>
      </c>
      <c r="B580" s="89">
        <v>41677</v>
      </c>
      <c r="C580" s="48">
        <v>178.30999800000001</v>
      </c>
      <c r="D580" s="48">
        <v>179.86999499999999</v>
      </c>
      <c r="E580" s="48">
        <v>177.729996</v>
      </c>
      <c r="F580" s="48">
        <v>179.679993</v>
      </c>
      <c r="G580" s="49">
        <v>170787200</v>
      </c>
      <c r="H580" s="48">
        <v>171.787091</v>
      </c>
      <c r="I580" s="52">
        <f t="shared" si="73"/>
        <v>0.95607244931270674</v>
      </c>
      <c r="J580" s="52">
        <f t="shared" ca="1" si="74"/>
        <v>1</v>
      </c>
      <c r="K580" s="48">
        <f t="shared" si="75"/>
        <v>170.48</v>
      </c>
      <c r="L580" s="48">
        <f t="shared" si="76"/>
        <v>171.97</v>
      </c>
      <c r="M580" s="48">
        <f t="shared" si="77"/>
        <v>169.92</v>
      </c>
      <c r="N580" s="48">
        <f t="shared" si="78"/>
        <v>171.79</v>
      </c>
      <c r="O580" s="49">
        <f t="shared" ca="1" si="79"/>
        <v>170787200</v>
      </c>
    </row>
    <row r="581" spans="1:15" x14ac:dyDescent="0.25">
      <c r="A581">
        <v>566</v>
      </c>
      <c r="B581" s="89">
        <v>41676</v>
      </c>
      <c r="C581" s="48">
        <v>175.58000200000001</v>
      </c>
      <c r="D581" s="48">
        <v>177.479996</v>
      </c>
      <c r="E581" s="48">
        <v>175.220001</v>
      </c>
      <c r="F581" s="48">
        <v>177.479996</v>
      </c>
      <c r="G581" s="49">
        <v>132877600</v>
      </c>
      <c r="H581" s="48">
        <v>169.68373399999999</v>
      </c>
      <c r="I581" s="52">
        <f t="shared" si="73"/>
        <v>0.95607244660970125</v>
      </c>
      <c r="J581" s="52">
        <f t="shared" ca="1" si="74"/>
        <v>1</v>
      </c>
      <c r="K581" s="48">
        <f t="shared" si="75"/>
        <v>167.87</v>
      </c>
      <c r="L581" s="48">
        <f t="shared" si="76"/>
        <v>169.68</v>
      </c>
      <c r="M581" s="48">
        <f t="shared" si="77"/>
        <v>167.52</v>
      </c>
      <c r="N581" s="48">
        <f t="shared" si="78"/>
        <v>169.68</v>
      </c>
      <c r="O581" s="49">
        <f t="shared" ca="1" si="79"/>
        <v>132877600</v>
      </c>
    </row>
    <row r="582" spans="1:15" x14ac:dyDescent="0.25">
      <c r="A582">
        <v>567</v>
      </c>
      <c r="B582" s="89">
        <v>41675</v>
      </c>
      <c r="C582" s="48">
        <v>174.779999</v>
      </c>
      <c r="D582" s="48">
        <v>175.55999800000001</v>
      </c>
      <c r="E582" s="48">
        <v>173.71000699999999</v>
      </c>
      <c r="F582" s="48">
        <v>175.16999799999999</v>
      </c>
      <c r="G582" s="49">
        <v>164230500</v>
      </c>
      <c r="H582" s="48">
        <v>167.47520900000001</v>
      </c>
      <c r="I582" s="52">
        <f t="shared" si="73"/>
        <v>0.95607244911882694</v>
      </c>
      <c r="J582" s="52">
        <f t="shared" ca="1" si="74"/>
        <v>1</v>
      </c>
      <c r="K582" s="48">
        <f t="shared" si="75"/>
        <v>167.1</v>
      </c>
      <c r="L582" s="48">
        <f t="shared" si="76"/>
        <v>167.85</v>
      </c>
      <c r="M582" s="48">
        <f t="shared" si="77"/>
        <v>166.08</v>
      </c>
      <c r="N582" s="48">
        <f t="shared" si="78"/>
        <v>167.48</v>
      </c>
      <c r="O582" s="49">
        <f t="shared" ca="1" si="79"/>
        <v>164230500</v>
      </c>
    </row>
    <row r="583" spans="1:15" x14ac:dyDescent="0.25">
      <c r="A583">
        <v>568</v>
      </c>
      <c r="B583" s="89">
        <v>41674</v>
      </c>
      <c r="C583" s="48">
        <v>174.949997</v>
      </c>
      <c r="D583" s="48">
        <v>175.83999600000001</v>
      </c>
      <c r="E583" s="48">
        <v>174.11000100000001</v>
      </c>
      <c r="F583" s="48">
        <v>175.38999899999999</v>
      </c>
      <c r="G583" s="49">
        <v>165012400</v>
      </c>
      <c r="H583" s="48">
        <v>167.68554599999999</v>
      </c>
      <c r="I583" s="52">
        <f t="shared" si="73"/>
        <v>0.95607244971818495</v>
      </c>
      <c r="J583" s="52">
        <f t="shared" ca="1" si="74"/>
        <v>1</v>
      </c>
      <c r="K583" s="48">
        <f t="shared" si="75"/>
        <v>167.26</v>
      </c>
      <c r="L583" s="48">
        <f t="shared" si="76"/>
        <v>168.12</v>
      </c>
      <c r="M583" s="48">
        <f t="shared" si="77"/>
        <v>166.46</v>
      </c>
      <c r="N583" s="48">
        <f t="shared" si="78"/>
        <v>167.69</v>
      </c>
      <c r="O583" s="49">
        <f t="shared" ca="1" si="79"/>
        <v>165012400</v>
      </c>
    </row>
    <row r="584" spans="1:15" x14ac:dyDescent="0.25">
      <c r="A584">
        <v>569</v>
      </c>
      <c r="B584" s="89">
        <v>41673</v>
      </c>
      <c r="C584" s="48">
        <v>177.970001</v>
      </c>
      <c r="D584" s="48">
        <v>178.36999499999999</v>
      </c>
      <c r="E584" s="48">
        <v>173.83000200000001</v>
      </c>
      <c r="F584" s="48">
        <v>174.16999799999999</v>
      </c>
      <c r="G584" s="49">
        <v>254837100</v>
      </c>
      <c r="H584" s="48">
        <v>166.519137</v>
      </c>
      <c r="I584" s="52">
        <f t="shared" si="73"/>
        <v>0.95607245169745025</v>
      </c>
      <c r="J584" s="52">
        <f t="shared" ca="1" si="74"/>
        <v>1</v>
      </c>
      <c r="K584" s="48">
        <f t="shared" si="75"/>
        <v>170.15</v>
      </c>
      <c r="L584" s="48">
        <f t="shared" si="76"/>
        <v>170.53</v>
      </c>
      <c r="M584" s="48">
        <f t="shared" si="77"/>
        <v>166.19</v>
      </c>
      <c r="N584" s="48">
        <f t="shared" si="78"/>
        <v>166.52</v>
      </c>
      <c r="O584" s="49">
        <f t="shared" ca="1" si="79"/>
        <v>254837100</v>
      </c>
    </row>
    <row r="585" spans="1:15" x14ac:dyDescent="0.25">
      <c r="A585">
        <v>570</v>
      </c>
      <c r="B585" s="89">
        <v>41670</v>
      </c>
      <c r="C585" s="48">
        <v>177.009995</v>
      </c>
      <c r="D585" s="48">
        <v>179.28999300000001</v>
      </c>
      <c r="E585" s="48">
        <v>176.91999799999999</v>
      </c>
      <c r="F585" s="48">
        <v>178.179993</v>
      </c>
      <c r="G585" s="49">
        <v>194677900</v>
      </c>
      <c r="H585" s="48">
        <v>170.352982</v>
      </c>
      <c r="I585" s="52">
        <f t="shared" si="73"/>
        <v>0.95607244748292253</v>
      </c>
      <c r="J585" s="52">
        <f t="shared" ca="1" si="74"/>
        <v>1</v>
      </c>
      <c r="K585" s="48">
        <f t="shared" si="75"/>
        <v>169.23</v>
      </c>
      <c r="L585" s="48">
        <f t="shared" si="76"/>
        <v>171.41</v>
      </c>
      <c r="M585" s="48">
        <f t="shared" si="77"/>
        <v>169.15</v>
      </c>
      <c r="N585" s="48">
        <f t="shared" si="78"/>
        <v>170.35</v>
      </c>
      <c r="O585" s="49">
        <f t="shared" ca="1" si="79"/>
        <v>194677900</v>
      </c>
    </row>
    <row r="586" spans="1:15" x14ac:dyDescent="0.25">
      <c r="A586">
        <v>571</v>
      </c>
      <c r="B586" s="89">
        <v>41669</v>
      </c>
      <c r="C586" s="48">
        <v>178.83000200000001</v>
      </c>
      <c r="D586" s="48">
        <v>179.80999800000001</v>
      </c>
      <c r="E586" s="48">
        <v>178.259995</v>
      </c>
      <c r="F586" s="48">
        <v>179.229996</v>
      </c>
      <c r="G586" s="49">
        <v>118938100</v>
      </c>
      <c r="H586" s="48">
        <v>171.35686100000001</v>
      </c>
      <c r="I586" s="52">
        <f t="shared" si="73"/>
        <v>0.95607244782843159</v>
      </c>
      <c r="J586" s="52">
        <f t="shared" ca="1" si="74"/>
        <v>1</v>
      </c>
      <c r="K586" s="48">
        <f t="shared" si="75"/>
        <v>170.97</v>
      </c>
      <c r="L586" s="48">
        <f t="shared" si="76"/>
        <v>171.91</v>
      </c>
      <c r="M586" s="48">
        <f t="shared" si="77"/>
        <v>170.43</v>
      </c>
      <c r="N586" s="48">
        <f t="shared" si="78"/>
        <v>171.36</v>
      </c>
      <c r="O586" s="49">
        <f t="shared" ca="1" si="79"/>
        <v>118938100</v>
      </c>
    </row>
    <row r="587" spans="1:15" x14ac:dyDescent="0.25">
      <c r="A587">
        <v>572</v>
      </c>
      <c r="B587" s="89">
        <v>41668</v>
      </c>
      <c r="C587" s="48">
        <v>177.58000200000001</v>
      </c>
      <c r="D587" s="48">
        <v>178.550003</v>
      </c>
      <c r="E587" s="48">
        <v>176.88000500000001</v>
      </c>
      <c r="F587" s="48">
        <v>177.35000600000001</v>
      </c>
      <c r="G587" s="49">
        <v>216597300</v>
      </c>
      <c r="H587" s="48">
        <v>169.55945500000001</v>
      </c>
      <c r="I587" s="52">
        <f t="shared" si="73"/>
        <v>0.95607245144384156</v>
      </c>
      <c r="J587" s="52">
        <f t="shared" ca="1" si="74"/>
        <v>1</v>
      </c>
      <c r="K587" s="48">
        <f t="shared" si="75"/>
        <v>169.78</v>
      </c>
      <c r="L587" s="48">
        <f t="shared" si="76"/>
        <v>170.71</v>
      </c>
      <c r="M587" s="48">
        <f t="shared" si="77"/>
        <v>169.11</v>
      </c>
      <c r="N587" s="48">
        <f t="shared" si="78"/>
        <v>169.56</v>
      </c>
      <c r="O587" s="49">
        <f t="shared" ca="1" si="79"/>
        <v>216597300</v>
      </c>
    </row>
    <row r="588" spans="1:15" x14ac:dyDescent="0.25">
      <c r="A588">
        <v>573</v>
      </c>
      <c r="B588" s="89">
        <v>41667</v>
      </c>
      <c r="C588" s="48">
        <v>178.13999899999999</v>
      </c>
      <c r="D588" s="48">
        <v>179.300003</v>
      </c>
      <c r="E588" s="48">
        <v>178.11999499999999</v>
      </c>
      <c r="F588" s="48">
        <v>179.070007</v>
      </c>
      <c r="G588" s="49">
        <v>110463200</v>
      </c>
      <c r="H588" s="48">
        <v>171.203901</v>
      </c>
      <c r="I588" s="52">
        <f t="shared" si="73"/>
        <v>0.95607245383086403</v>
      </c>
      <c r="J588" s="52">
        <f t="shared" ca="1" si="74"/>
        <v>1</v>
      </c>
      <c r="K588" s="48">
        <f t="shared" si="75"/>
        <v>170.31</v>
      </c>
      <c r="L588" s="48">
        <f t="shared" si="76"/>
        <v>171.42</v>
      </c>
      <c r="M588" s="48">
        <f t="shared" si="77"/>
        <v>170.3</v>
      </c>
      <c r="N588" s="48">
        <f t="shared" si="78"/>
        <v>171.2</v>
      </c>
      <c r="O588" s="49">
        <f t="shared" ca="1" si="79"/>
        <v>110463200</v>
      </c>
    </row>
    <row r="589" spans="1:15" x14ac:dyDescent="0.25">
      <c r="A589">
        <v>574</v>
      </c>
      <c r="B589" s="89">
        <v>41666</v>
      </c>
      <c r="C589" s="48">
        <v>179.05999800000001</v>
      </c>
      <c r="D589" s="48">
        <v>179.520004</v>
      </c>
      <c r="E589" s="48">
        <v>177.11999499999999</v>
      </c>
      <c r="F589" s="48">
        <v>178.009995</v>
      </c>
      <c r="G589" s="49">
        <v>180843100</v>
      </c>
      <c r="H589" s="48">
        <v>170.19045199999999</v>
      </c>
      <c r="I589" s="52">
        <f t="shared" si="73"/>
        <v>0.95607244975204897</v>
      </c>
      <c r="J589" s="52">
        <f t="shared" ca="1" si="74"/>
        <v>1</v>
      </c>
      <c r="K589" s="48">
        <f t="shared" si="75"/>
        <v>171.19</v>
      </c>
      <c r="L589" s="48">
        <f t="shared" si="76"/>
        <v>171.63</v>
      </c>
      <c r="M589" s="48">
        <f t="shared" si="77"/>
        <v>169.34</v>
      </c>
      <c r="N589" s="48">
        <f t="shared" si="78"/>
        <v>170.19</v>
      </c>
      <c r="O589" s="49">
        <f t="shared" ca="1" si="79"/>
        <v>180843100</v>
      </c>
    </row>
    <row r="590" spans="1:15" x14ac:dyDescent="0.25">
      <c r="A590">
        <v>575</v>
      </c>
      <c r="B590" s="89">
        <v>41663</v>
      </c>
      <c r="C590" s="48">
        <v>181.60000600000001</v>
      </c>
      <c r="D590" s="48">
        <v>181.66000399999999</v>
      </c>
      <c r="E590" s="48">
        <v>178.83000200000001</v>
      </c>
      <c r="F590" s="48">
        <v>178.88999899999999</v>
      </c>
      <c r="G590" s="49">
        <v>208677100</v>
      </c>
      <c r="H590" s="48">
        <v>171.0318</v>
      </c>
      <c r="I590" s="52">
        <f t="shared" si="73"/>
        <v>0.95607245209946035</v>
      </c>
      <c r="J590" s="52">
        <f t="shared" ca="1" si="74"/>
        <v>1</v>
      </c>
      <c r="K590" s="48">
        <f t="shared" si="75"/>
        <v>173.62</v>
      </c>
      <c r="L590" s="48">
        <f t="shared" si="76"/>
        <v>173.68</v>
      </c>
      <c r="M590" s="48">
        <f t="shared" si="77"/>
        <v>170.97</v>
      </c>
      <c r="N590" s="48">
        <f t="shared" si="78"/>
        <v>171.03</v>
      </c>
      <c r="O590" s="49">
        <f t="shared" ca="1" si="79"/>
        <v>208677100</v>
      </c>
    </row>
    <row r="591" spans="1:15" x14ac:dyDescent="0.25">
      <c r="A591">
        <v>576</v>
      </c>
      <c r="B591" s="89">
        <v>41662</v>
      </c>
      <c r="C591" s="48">
        <v>183.36999499999999</v>
      </c>
      <c r="D591" s="48">
        <v>183.39999399999999</v>
      </c>
      <c r="E591" s="48">
        <v>181.820007</v>
      </c>
      <c r="F591" s="48">
        <v>182.78999300000001</v>
      </c>
      <c r="G591" s="49">
        <v>132496900</v>
      </c>
      <c r="H591" s="48">
        <v>174.76047700000001</v>
      </c>
      <c r="I591" s="52">
        <f t="shared" si="73"/>
        <v>0.95607245304725186</v>
      </c>
      <c r="J591" s="52">
        <f t="shared" ca="1" si="74"/>
        <v>1</v>
      </c>
      <c r="K591" s="48">
        <f t="shared" si="75"/>
        <v>175.32</v>
      </c>
      <c r="L591" s="48">
        <f t="shared" si="76"/>
        <v>175.34</v>
      </c>
      <c r="M591" s="48">
        <f t="shared" si="77"/>
        <v>173.83</v>
      </c>
      <c r="N591" s="48">
        <f t="shared" si="78"/>
        <v>174.76</v>
      </c>
      <c r="O591" s="49">
        <f t="shared" ca="1" si="79"/>
        <v>132496900</v>
      </c>
    </row>
    <row r="592" spans="1:15" x14ac:dyDescent="0.25">
      <c r="A592">
        <v>577</v>
      </c>
      <c r="B592" s="89">
        <v>41661</v>
      </c>
      <c r="C592" s="48">
        <v>184.490005</v>
      </c>
      <c r="D592" s="48">
        <v>184.570007</v>
      </c>
      <c r="E592" s="48">
        <v>183.91000399999999</v>
      </c>
      <c r="F592" s="48">
        <v>184.300003</v>
      </c>
      <c r="G592" s="49">
        <v>61270900</v>
      </c>
      <c r="H592" s="48">
        <v>176.20415499999999</v>
      </c>
      <c r="I592" s="52">
        <f t="shared" si="73"/>
        <v>0.95607244781216838</v>
      </c>
      <c r="J592" s="52">
        <f t="shared" ca="1" si="74"/>
        <v>1</v>
      </c>
      <c r="K592" s="48">
        <f t="shared" si="75"/>
        <v>176.39</v>
      </c>
      <c r="L592" s="48">
        <f t="shared" si="76"/>
        <v>176.46</v>
      </c>
      <c r="M592" s="48">
        <f t="shared" si="77"/>
        <v>175.83</v>
      </c>
      <c r="N592" s="48">
        <f t="shared" si="78"/>
        <v>176.2</v>
      </c>
      <c r="O592" s="49">
        <f t="shared" ca="1" si="79"/>
        <v>61270900</v>
      </c>
    </row>
    <row r="593" spans="1:15" x14ac:dyDescent="0.25">
      <c r="A593">
        <v>578</v>
      </c>
      <c r="B593" s="89">
        <v>41660</v>
      </c>
      <c r="C593" s="48">
        <v>184.699997</v>
      </c>
      <c r="D593" s="48">
        <v>184.770004</v>
      </c>
      <c r="E593" s="48">
        <v>183.050003</v>
      </c>
      <c r="F593" s="48">
        <v>184.179993</v>
      </c>
      <c r="G593" s="49">
        <v>88621200</v>
      </c>
      <c r="H593" s="48">
        <v>176.089417</v>
      </c>
      <c r="I593" s="52">
        <f t="shared" ref="I593:I656" si="80">H593/F593</f>
        <v>0.95607244919376233</v>
      </c>
      <c r="J593" s="52">
        <f t="shared" ref="J593:J656" ca="1" si="81">INDEX(OFFSET($T$15,0,0,$S$13+1,1),MATCH(B593,OFFSET($Q$15,0,0,$S$13+1,1),-1))</f>
        <v>1</v>
      </c>
      <c r="K593" s="48">
        <f t="shared" ref="K593:K656" si="82">ROUND($I593*C593,2)</f>
        <v>176.59</v>
      </c>
      <c r="L593" s="48">
        <f t="shared" ref="L593:L656" si="83">ROUND($I593*D593,2)</f>
        <v>176.65</v>
      </c>
      <c r="M593" s="48">
        <f t="shared" ref="M593:M656" si="84">ROUND($I593*E593,2)</f>
        <v>175.01</v>
      </c>
      <c r="N593" s="48">
        <f t="shared" ref="N593:N656" si="85">ROUND($I593*F593,2)</f>
        <v>176.09</v>
      </c>
      <c r="O593" s="49">
        <f t="shared" ref="O593:O656" ca="1" si="86">G593*J593</f>
        <v>88621200</v>
      </c>
    </row>
    <row r="594" spans="1:15" x14ac:dyDescent="0.25">
      <c r="A594">
        <v>579</v>
      </c>
      <c r="B594" s="89">
        <v>41656</v>
      </c>
      <c r="C594" s="48">
        <v>184.10000600000001</v>
      </c>
      <c r="D594" s="48">
        <v>184.449997</v>
      </c>
      <c r="E594" s="48">
        <v>183.320007</v>
      </c>
      <c r="F594" s="48">
        <v>183.63999899999999</v>
      </c>
      <c r="G594" s="49">
        <v>107848700</v>
      </c>
      <c r="H594" s="48">
        <v>175.57314400000001</v>
      </c>
      <c r="I594" s="52">
        <f t="shared" si="80"/>
        <v>0.95607245129640861</v>
      </c>
      <c r="J594" s="52">
        <f t="shared" ca="1" si="81"/>
        <v>1</v>
      </c>
      <c r="K594" s="48">
        <f t="shared" si="82"/>
        <v>176.01</v>
      </c>
      <c r="L594" s="48">
        <f t="shared" si="83"/>
        <v>176.35</v>
      </c>
      <c r="M594" s="48">
        <f t="shared" si="84"/>
        <v>175.27</v>
      </c>
      <c r="N594" s="48">
        <f t="shared" si="85"/>
        <v>175.57</v>
      </c>
      <c r="O594" s="49">
        <f t="shared" ca="1" si="86"/>
        <v>107848700</v>
      </c>
    </row>
    <row r="595" spans="1:15" x14ac:dyDescent="0.25">
      <c r="A595">
        <v>580</v>
      </c>
      <c r="B595" s="89">
        <v>41655</v>
      </c>
      <c r="C595" s="48">
        <v>184.279999</v>
      </c>
      <c r="D595" s="48">
        <v>184.66000399999999</v>
      </c>
      <c r="E595" s="48">
        <v>183.83000200000001</v>
      </c>
      <c r="F595" s="48">
        <v>184.41999799999999</v>
      </c>
      <c r="G595" s="49">
        <v>72290600</v>
      </c>
      <c r="H595" s="48">
        <v>176.31887900000001</v>
      </c>
      <c r="I595" s="52">
        <f t="shared" si="80"/>
        <v>0.95607244828188331</v>
      </c>
      <c r="J595" s="52">
        <f t="shared" ca="1" si="81"/>
        <v>1</v>
      </c>
      <c r="K595" s="48">
        <f t="shared" si="82"/>
        <v>176.19</v>
      </c>
      <c r="L595" s="48">
        <f t="shared" si="83"/>
        <v>176.55</v>
      </c>
      <c r="M595" s="48">
        <f t="shared" si="84"/>
        <v>175.75</v>
      </c>
      <c r="N595" s="48">
        <f t="shared" si="85"/>
        <v>176.32</v>
      </c>
      <c r="O595" s="49">
        <f t="shared" ca="1" si="86"/>
        <v>72290600</v>
      </c>
    </row>
    <row r="596" spans="1:15" x14ac:dyDescent="0.25">
      <c r="A596">
        <v>581</v>
      </c>
      <c r="B596" s="89">
        <v>41654</v>
      </c>
      <c r="C596" s="48">
        <v>184.10000600000001</v>
      </c>
      <c r="D596" s="48">
        <v>184.94000199999999</v>
      </c>
      <c r="E596" s="48">
        <v>183.71000699999999</v>
      </c>
      <c r="F596" s="48">
        <v>184.66000399999999</v>
      </c>
      <c r="G596" s="49">
        <v>98525800</v>
      </c>
      <c r="H596" s="48">
        <v>176.54834199999999</v>
      </c>
      <c r="I596" s="52">
        <f t="shared" si="80"/>
        <v>0.95607244761025789</v>
      </c>
      <c r="J596" s="52">
        <f t="shared" ca="1" si="81"/>
        <v>1</v>
      </c>
      <c r="K596" s="48">
        <f t="shared" si="82"/>
        <v>176.01</v>
      </c>
      <c r="L596" s="48">
        <f t="shared" si="83"/>
        <v>176.82</v>
      </c>
      <c r="M596" s="48">
        <f t="shared" si="84"/>
        <v>175.64</v>
      </c>
      <c r="N596" s="48">
        <f t="shared" si="85"/>
        <v>176.55</v>
      </c>
      <c r="O596" s="49">
        <f t="shared" ca="1" si="86"/>
        <v>98525800</v>
      </c>
    </row>
    <row r="597" spans="1:15" x14ac:dyDescent="0.25">
      <c r="A597">
        <v>582</v>
      </c>
      <c r="B597" s="89">
        <v>41653</v>
      </c>
      <c r="C597" s="48">
        <v>182.28999300000001</v>
      </c>
      <c r="D597" s="48">
        <v>183.770004</v>
      </c>
      <c r="E597" s="48">
        <v>181.949997</v>
      </c>
      <c r="F597" s="48">
        <v>183.66999799999999</v>
      </c>
      <c r="G597" s="49">
        <v>105016100</v>
      </c>
      <c r="H597" s="48">
        <v>175.60182499999999</v>
      </c>
      <c r="I597" s="52">
        <f t="shared" si="80"/>
        <v>0.95607245011240216</v>
      </c>
      <c r="J597" s="52">
        <f t="shared" ca="1" si="81"/>
        <v>1</v>
      </c>
      <c r="K597" s="48">
        <f t="shared" si="82"/>
        <v>174.28</v>
      </c>
      <c r="L597" s="48">
        <f t="shared" si="83"/>
        <v>175.7</v>
      </c>
      <c r="M597" s="48">
        <f t="shared" si="84"/>
        <v>173.96</v>
      </c>
      <c r="N597" s="48">
        <f t="shared" si="85"/>
        <v>175.6</v>
      </c>
      <c r="O597" s="49">
        <f t="shared" ca="1" si="86"/>
        <v>105016100</v>
      </c>
    </row>
    <row r="598" spans="1:15" x14ac:dyDescent="0.25">
      <c r="A598">
        <v>583</v>
      </c>
      <c r="B598" s="89">
        <v>41652</v>
      </c>
      <c r="C598" s="48">
        <v>183.66999799999999</v>
      </c>
      <c r="D598" s="48">
        <v>184.179993</v>
      </c>
      <c r="E598" s="48">
        <v>181.33999600000001</v>
      </c>
      <c r="F598" s="48">
        <v>181.69000199999999</v>
      </c>
      <c r="G598" s="49">
        <v>149892000</v>
      </c>
      <c r="H598" s="48">
        <v>173.70880600000001</v>
      </c>
      <c r="I598" s="52">
        <f t="shared" si="80"/>
        <v>0.956072453562965</v>
      </c>
      <c r="J598" s="52">
        <f t="shared" ca="1" si="81"/>
        <v>1</v>
      </c>
      <c r="K598" s="48">
        <f t="shared" si="82"/>
        <v>175.6</v>
      </c>
      <c r="L598" s="48">
        <f t="shared" si="83"/>
        <v>176.09</v>
      </c>
      <c r="M598" s="48">
        <f t="shared" si="84"/>
        <v>173.37</v>
      </c>
      <c r="N598" s="48">
        <f t="shared" si="85"/>
        <v>173.71</v>
      </c>
      <c r="O598" s="49">
        <f t="shared" ca="1" si="86"/>
        <v>149892000</v>
      </c>
    </row>
    <row r="599" spans="1:15" x14ac:dyDescent="0.25">
      <c r="A599">
        <v>584</v>
      </c>
      <c r="B599" s="89">
        <v>41649</v>
      </c>
      <c r="C599" s="48">
        <v>183.949997</v>
      </c>
      <c r="D599" s="48">
        <v>184.220001</v>
      </c>
      <c r="E599" s="48">
        <v>183.009995</v>
      </c>
      <c r="F599" s="48">
        <v>184.13999899999999</v>
      </c>
      <c r="G599" s="49">
        <v>102026400</v>
      </c>
      <c r="H599" s="48">
        <v>176.05117999999999</v>
      </c>
      <c r="I599" s="52">
        <f t="shared" si="80"/>
        <v>0.95607245007099195</v>
      </c>
      <c r="J599" s="52">
        <f t="shared" ca="1" si="81"/>
        <v>1</v>
      </c>
      <c r="K599" s="48">
        <f t="shared" si="82"/>
        <v>175.87</v>
      </c>
      <c r="L599" s="48">
        <f t="shared" si="83"/>
        <v>176.13</v>
      </c>
      <c r="M599" s="48">
        <f t="shared" si="84"/>
        <v>174.97</v>
      </c>
      <c r="N599" s="48">
        <f t="shared" si="85"/>
        <v>176.05</v>
      </c>
      <c r="O599" s="49">
        <f t="shared" ca="1" si="86"/>
        <v>102026400</v>
      </c>
    </row>
    <row r="600" spans="1:15" x14ac:dyDescent="0.25">
      <c r="A600">
        <v>585</v>
      </c>
      <c r="B600" s="89">
        <v>41648</v>
      </c>
      <c r="C600" s="48">
        <v>184.11000100000001</v>
      </c>
      <c r="D600" s="48">
        <v>184.13000500000001</v>
      </c>
      <c r="E600" s="48">
        <v>182.800003</v>
      </c>
      <c r="F600" s="48">
        <v>183.63999899999999</v>
      </c>
      <c r="G600" s="49">
        <v>90683400</v>
      </c>
      <c r="H600" s="48">
        <v>175.57314400000001</v>
      </c>
      <c r="I600" s="52">
        <f t="shared" si="80"/>
        <v>0.95607245129640861</v>
      </c>
      <c r="J600" s="52">
        <f t="shared" ca="1" si="81"/>
        <v>1</v>
      </c>
      <c r="K600" s="48">
        <f t="shared" si="82"/>
        <v>176.02</v>
      </c>
      <c r="L600" s="48">
        <f t="shared" si="83"/>
        <v>176.04</v>
      </c>
      <c r="M600" s="48">
        <f t="shared" si="84"/>
        <v>174.77</v>
      </c>
      <c r="N600" s="48">
        <f t="shared" si="85"/>
        <v>175.57</v>
      </c>
      <c r="O600" s="49">
        <f t="shared" ca="1" si="86"/>
        <v>90683400</v>
      </c>
    </row>
    <row r="601" spans="1:15" x14ac:dyDescent="0.25">
      <c r="A601">
        <v>586</v>
      </c>
      <c r="B601" s="89">
        <v>41647</v>
      </c>
      <c r="C601" s="48">
        <v>183.449997</v>
      </c>
      <c r="D601" s="48">
        <v>183.83000200000001</v>
      </c>
      <c r="E601" s="48">
        <v>182.88999899999999</v>
      </c>
      <c r="F601" s="48">
        <v>183.520004</v>
      </c>
      <c r="G601" s="49">
        <v>96582300</v>
      </c>
      <c r="H601" s="48">
        <v>175.45841999999999</v>
      </c>
      <c r="I601" s="52">
        <f t="shared" si="80"/>
        <v>0.95607245082666836</v>
      </c>
      <c r="J601" s="52">
        <f t="shared" ca="1" si="81"/>
        <v>1</v>
      </c>
      <c r="K601" s="48">
        <f t="shared" si="82"/>
        <v>175.39</v>
      </c>
      <c r="L601" s="48">
        <f t="shared" si="83"/>
        <v>175.75</v>
      </c>
      <c r="M601" s="48">
        <f t="shared" si="84"/>
        <v>174.86</v>
      </c>
      <c r="N601" s="48">
        <f t="shared" si="85"/>
        <v>175.46</v>
      </c>
      <c r="O601" s="49">
        <f t="shared" ca="1" si="86"/>
        <v>96582300</v>
      </c>
    </row>
    <row r="602" spans="1:15" x14ac:dyDescent="0.25">
      <c r="A602">
        <v>587</v>
      </c>
      <c r="B602" s="89">
        <v>41646</v>
      </c>
      <c r="C602" s="48">
        <v>183.08999600000001</v>
      </c>
      <c r="D602" s="48">
        <v>183.78999300000001</v>
      </c>
      <c r="E602" s="48">
        <v>182.949997</v>
      </c>
      <c r="F602" s="48">
        <v>183.479996</v>
      </c>
      <c r="G602" s="49">
        <v>86144200</v>
      </c>
      <c r="H602" s="48">
        <v>175.42016899999999</v>
      </c>
      <c r="I602" s="52">
        <f t="shared" si="80"/>
        <v>0.95607244835562344</v>
      </c>
      <c r="J602" s="52">
        <f t="shared" ca="1" si="81"/>
        <v>1</v>
      </c>
      <c r="K602" s="48">
        <f t="shared" si="82"/>
        <v>175.05</v>
      </c>
      <c r="L602" s="48">
        <f t="shared" si="83"/>
        <v>175.72</v>
      </c>
      <c r="M602" s="48">
        <f t="shared" si="84"/>
        <v>174.91</v>
      </c>
      <c r="N602" s="48">
        <f t="shared" si="85"/>
        <v>175.42</v>
      </c>
      <c r="O602" s="49">
        <f t="shared" ca="1" si="86"/>
        <v>86144200</v>
      </c>
    </row>
    <row r="603" spans="1:15" x14ac:dyDescent="0.25">
      <c r="A603">
        <v>588</v>
      </c>
      <c r="B603" s="89">
        <v>41645</v>
      </c>
      <c r="C603" s="48">
        <v>183.490005</v>
      </c>
      <c r="D603" s="48">
        <v>183.55999800000001</v>
      </c>
      <c r="E603" s="48">
        <v>182.08000200000001</v>
      </c>
      <c r="F603" s="48">
        <v>182.36000100000001</v>
      </c>
      <c r="G603" s="49">
        <v>108028200</v>
      </c>
      <c r="H603" s="48">
        <v>174.34937300000001</v>
      </c>
      <c r="I603" s="52">
        <f t="shared" si="80"/>
        <v>0.95607245033958954</v>
      </c>
      <c r="J603" s="52">
        <f t="shared" ca="1" si="81"/>
        <v>1</v>
      </c>
      <c r="K603" s="48">
        <f t="shared" si="82"/>
        <v>175.43</v>
      </c>
      <c r="L603" s="48">
        <f t="shared" si="83"/>
        <v>175.5</v>
      </c>
      <c r="M603" s="48">
        <f t="shared" si="84"/>
        <v>174.08</v>
      </c>
      <c r="N603" s="48">
        <f t="shared" si="85"/>
        <v>174.35</v>
      </c>
      <c r="O603" s="49">
        <f t="shared" ca="1" si="86"/>
        <v>108028200</v>
      </c>
    </row>
    <row r="604" spans="1:15" x14ac:dyDescent="0.25">
      <c r="A604">
        <v>589</v>
      </c>
      <c r="B604" s="89">
        <v>41642</v>
      </c>
      <c r="C604" s="48">
        <v>183.229996</v>
      </c>
      <c r="D604" s="48">
        <v>183.60000600000001</v>
      </c>
      <c r="E604" s="48">
        <v>182.63000500000001</v>
      </c>
      <c r="F604" s="48">
        <v>182.88999899999999</v>
      </c>
      <c r="G604" s="49">
        <v>81390600</v>
      </c>
      <c r="H604" s="48">
        <v>174.85608999999999</v>
      </c>
      <c r="I604" s="52">
        <f t="shared" si="80"/>
        <v>0.95607245314709643</v>
      </c>
      <c r="J604" s="52">
        <f t="shared" ca="1" si="81"/>
        <v>1</v>
      </c>
      <c r="K604" s="48">
        <f t="shared" si="82"/>
        <v>175.18</v>
      </c>
      <c r="L604" s="48">
        <f t="shared" si="83"/>
        <v>175.53</v>
      </c>
      <c r="M604" s="48">
        <f t="shared" si="84"/>
        <v>174.61</v>
      </c>
      <c r="N604" s="48">
        <f t="shared" si="85"/>
        <v>174.86</v>
      </c>
      <c r="O604" s="49">
        <f t="shared" ca="1" si="86"/>
        <v>81390600</v>
      </c>
    </row>
    <row r="605" spans="1:15" x14ac:dyDescent="0.25">
      <c r="A605">
        <v>590</v>
      </c>
      <c r="B605" s="89">
        <v>41641</v>
      </c>
      <c r="C605" s="48">
        <v>183.979996</v>
      </c>
      <c r="D605" s="48">
        <v>184.070007</v>
      </c>
      <c r="E605" s="48">
        <v>182.479996</v>
      </c>
      <c r="F605" s="48">
        <v>182.91999799999999</v>
      </c>
      <c r="G605" s="49">
        <v>119636900</v>
      </c>
      <c r="H605" s="48">
        <v>174.884771</v>
      </c>
      <c r="I605" s="52">
        <f t="shared" si="80"/>
        <v>0.956072451957932</v>
      </c>
      <c r="J605" s="52">
        <f t="shared" ca="1" si="81"/>
        <v>1</v>
      </c>
      <c r="K605" s="48">
        <f t="shared" si="82"/>
        <v>175.9</v>
      </c>
      <c r="L605" s="48">
        <f t="shared" si="83"/>
        <v>175.98</v>
      </c>
      <c r="M605" s="48">
        <f t="shared" si="84"/>
        <v>174.46</v>
      </c>
      <c r="N605" s="48">
        <f t="shared" si="85"/>
        <v>174.88</v>
      </c>
      <c r="O605" s="49">
        <f t="shared" ca="1" si="86"/>
        <v>119636900</v>
      </c>
    </row>
    <row r="606" spans="1:15" x14ac:dyDescent="0.25">
      <c r="A606">
        <v>591</v>
      </c>
      <c r="B606" s="89">
        <v>41639</v>
      </c>
      <c r="C606" s="48">
        <v>184.070007</v>
      </c>
      <c r="D606" s="48">
        <v>184.69000199999999</v>
      </c>
      <c r="E606" s="48">
        <v>183.929993</v>
      </c>
      <c r="F606" s="48">
        <v>184.69000199999999</v>
      </c>
      <c r="G606" s="49">
        <v>86119900</v>
      </c>
      <c r="H606" s="48">
        <v>176.577023</v>
      </c>
      <c r="I606" s="52">
        <f t="shared" si="80"/>
        <v>0.95607245161002274</v>
      </c>
      <c r="J606" s="52">
        <f t="shared" ca="1" si="81"/>
        <v>1</v>
      </c>
      <c r="K606" s="48">
        <f t="shared" si="82"/>
        <v>175.98</v>
      </c>
      <c r="L606" s="48">
        <f t="shared" si="83"/>
        <v>176.58</v>
      </c>
      <c r="M606" s="48">
        <f t="shared" si="84"/>
        <v>175.85</v>
      </c>
      <c r="N606" s="48">
        <f t="shared" si="85"/>
        <v>176.58</v>
      </c>
      <c r="O606" s="49">
        <f t="shared" ca="1" si="86"/>
        <v>86119900</v>
      </c>
    </row>
    <row r="607" spans="1:15" x14ac:dyDescent="0.25">
      <c r="A607">
        <v>592</v>
      </c>
      <c r="B607" s="89">
        <v>41638</v>
      </c>
      <c r="C607" s="48">
        <v>183.86999499999999</v>
      </c>
      <c r="D607" s="48">
        <v>184.020004</v>
      </c>
      <c r="E607" s="48">
        <v>183.58000200000001</v>
      </c>
      <c r="F607" s="48">
        <v>183.820007</v>
      </c>
      <c r="G607" s="49">
        <v>56857000</v>
      </c>
      <c r="H607" s="48">
        <v>175.74524500000001</v>
      </c>
      <c r="I607" s="52">
        <f t="shared" si="80"/>
        <v>0.95607245298385835</v>
      </c>
      <c r="J607" s="52">
        <f t="shared" ca="1" si="81"/>
        <v>1</v>
      </c>
      <c r="K607" s="48">
        <f t="shared" si="82"/>
        <v>175.79</v>
      </c>
      <c r="L607" s="48">
        <f t="shared" si="83"/>
        <v>175.94</v>
      </c>
      <c r="M607" s="48">
        <f t="shared" si="84"/>
        <v>175.52</v>
      </c>
      <c r="N607" s="48">
        <f t="shared" si="85"/>
        <v>175.75</v>
      </c>
      <c r="O607" s="49">
        <f t="shared" ca="1" si="86"/>
        <v>56857000</v>
      </c>
    </row>
    <row r="608" spans="1:15" x14ac:dyDescent="0.25">
      <c r="A608">
        <v>593</v>
      </c>
      <c r="B608" s="89">
        <v>41635</v>
      </c>
      <c r="C608" s="48">
        <v>184.10000600000001</v>
      </c>
      <c r="D608" s="48">
        <v>184.179993</v>
      </c>
      <c r="E608" s="48">
        <v>183.66000399999999</v>
      </c>
      <c r="F608" s="48">
        <v>183.85000600000001</v>
      </c>
      <c r="G608" s="49">
        <v>61814000</v>
      </c>
      <c r="H608" s="48">
        <v>175.77392599999999</v>
      </c>
      <c r="I608" s="52">
        <f t="shared" si="80"/>
        <v>0.95607245180073575</v>
      </c>
      <c r="J608" s="52">
        <f t="shared" ca="1" si="81"/>
        <v>1</v>
      </c>
      <c r="K608" s="48">
        <f t="shared" si="82"/>
        <v>176.01</v>
      </c>
      <c r="L608" s="48">
        <f t="shared" si="83"/>
        <v>176.09</v>
      </c>
      <c r="M608" s="48">
        <f t="shared" si="84"/>
        <v>175.59</v>
      </c>
      <c r="N608" s="48">
        <f t="shared" si="85"/>
        <v>175.77</v>
      </c>
      <c r="O608" s="49">
        <f t="shared" ca="1" si="86"/>
        <v>61814000</v>
      </c>
    </row>
    <row r="609" spans="1:15" x14ac:dyDescent="0.25">
      <c r="A609">
        <v>594</v>
      </c>
      <c r="B609" s="89">
        <v>41634</v>
      </c>
      <c r="C609" s="48">
        <v>183.33999600000001</v>
      </c>
      <c r="D609" s="48">
        <v>183.96000699999999</v>
      </c>
      <c r="E609" s="48">
        <v>183.320007</v>
      </c>
      <c r="F609" s="48">
        <v>183.86000100000001</v>
      </c>
      <c r="G609" s="49">
        <v>63365000</v>
      </c>
      <c r="H609" s="48">
        <v>175.78348099999999</v>
      </c>
      <c r="I609" s="52">
        <f t="shared" si="80"/>
        <v>0.95607244666554736</v>
      </c>
      <c r="J609" s="52">
        <f t="shared" ca="1" si="81"/>
        <v>1</v>
      </c>
      <c r="K609" s="48">
        <f t="shared" si="82"/>
        <v>175.29</v>
      </c>
      <c r="L609" s="48">
        <f t="shared" si="83"/>
        <v>175.88</v>
      </c>
      <c r="M609" s="48">
        <f t="shared" si="84"/>
        <v>175.27</v>
      </c>
      <c r="N609" s="48">
        <f t="shared" si="85"/>
        <v>175.78</v>
      </c>
      <c r="O609" s="49">
        <f t="shared" ca="1" si="86"/>
        <v>63365000</v>
      </c>
    </row>
    <row r="610" spans="1:15" x14ac:dyDescent="0.25">
      <c r="A610">
        <v>595</v>
      </c>
      <c r="B610" s="89">
        <v>41632</v>
      </c>
      <c r="C610" s="48">
        <v>182.53999300000001</v>
      </c>
      <c r="D610" s="48">
        <v>183.009995</v>
      </c>
      <c r="E610" s="48">
        <v>182.529999</v>
      </c>
      <c r="F610" s="48">
        <v>182.929993</v>
      </c>
      <c r="G610" s="49">
        <v>45368800</v>
      </c>
      <c r="H610" s="48">
        <v>174.89432600000001</v>
      </c>
      <c r="I610" s="52">
        <f t="shared" si="80"/>
        <v>0.95607244679662784</v>
      </c>
      <c r="J610" s="52">
        <f t="shared" ca="1" si="81"/>
        <v>1</v>
      </c>
      <c r="K610" s="48">
        <f t="shared" si="82"/>
        <v>174.52</v>
      </c>
      <c r="L610" s="48">
        <f t="shared" si="83"/>
        <v>174.97</v>
      </c>
      <c r="M610" s="48">
        <f t="shared" si="84"/>
        <v>174.51</v>
      </c>
      <c r="N610" s="48">
        <f t="shared" si="85"/>
        <v>174.89</v>
      </c>
      <c r="O610" s="49">
        <f t="shared" ca="1" si="86"/>
        <v>45368800</v>
      </c>
    </row>
    <row r="611" spans="1:15" x14ac:dyDescent="0.25">
      <c r="A611">
        <v>596</v>
      </c>
      <c r="B611" s="89">
        <v>41631</v>
      </c>
      <c r="C611" s="48">
        <v>182.449997</v>
      </c>
      <c r="D611" s="48">
        <v>182.63999899999999</v>
      </c>
      <c r="E611" s="48">
        <v>182.070007</v>
      </c>
      <c r="F611" s="48">
        <v>182.529999</v>
      </c>
      <c r="G611" s="49">
        <v>85598000</v>
      </c>
      <c r="H611" s="48">
        <v>174.51190299999999</v>
      </c>
      <c r="I611" s="52">
        <f t="shared" si="80"/>
        <v>0.95607244812399295</v>
      </c>
      <c r="J611" s="52">
        <f t="shared" ca="1" si="81"/>
        <v>1</v>
      </c>
      <c r="K611" s="48">
        <f t="shared" si="82"/>
        <v>174.44</v>
      </c>
      <c r="L611" s="48">
        <f t="shared" si="83"/>
        <v>174.62</v>
      </c>
      <c r="M611" s="48">
        <f t="shared" si="84"/>
        <v>174.07</v>
      </c>
      <c r="N611" s="48">
        <f t="shared" si="85"/>
        <v>174.51</v>
      </c>
      <c r="O611" s="49">
        <f t="shared" ca="1" si="86"/>
        <v>85598000</v>
      </c>
    </row>
    <row r="612" spans="1:15" x14ac:dyDescent="0.25">
      <c r="A612">
        <v>597</v>
      </c>
      <c r="B612" s="89">
        <v>41628</v>
      </c>
      <c r="C612" s="48">
        <v>180.69000199999999</v>
      </c>
      <c r="D612" s="48">
        <v>181.990005</v>
      </c>
      <c r="E612" s="48">
        <v>180.570007</v>
      </c>
      <c r="F612" s="48">
        <v>181.55999800000001</v>
      </c>
      <c r="G612" s="49">
        <v>197087000</v>
      </c>
      <c r="H612" s="48">
        <v>173.58451199999999</v>
      </c>
      <c r="I612" s="52">
        <f t="shared" si="80"/>
        <v>0.95607244939493763</v>
      </c>
      <c r="J612" s="52">
        <f t="shared" ca="1" si="81"/>
        <v>1</v>
      </c>
      <c r="K612" s="48">
        <f t="shared" si="82"/>
        <v>172.75</v>
      </c>
      <c r="L612" s="48">
        <f t="shared" si="83"/>
        <v>174</v>
      </c>
      <c r="M612" s="48">
        <f t="shared" si="84"/>
        <v>172.64</v>
      </c>
      <c r="N612" s="48">
        <f t="shared" si="85"/>
        <v>173.58</v>
      </c>
      <c r="O612" s="49">
        <f t="shared" ca="1" si="86"/>
        <v>197087000</v>
      </c>
    </row>
    <row r="613" spans="1:15" x14ac:dyDescent="0.25">
      <c r="A613">
        <v>598</v>
      </c>
      <c r="B613" s="89">
        <v>41627</v>
      </c>
      <c r="C613" s="48">
        <v>181.179993</v>
      </c>
      <c r="D613" s="48">
        <v>181.699997</v>
      </c>
      <c r="E613" s="48">
        <v>180.71000699999999</v>
      </c>
      <c r="F613" s="48">
        <v>181.490005</v>
      </c>
      <c r="G613" s="49">
        <v>136531200</v>
      </c>
      <c r="H613" s="48">
        <v>172.580634</v>
      </c>
      <c r="I613" s="52">
        <f t="shared" si="80"/>
        <v>0.95090985313488752</v>
      </c>
      <c r="J613" s="52">
        <f t="shared" ca="1" si="81"/>
        <v>1</v>
      </c>
      <c r="K613" s="48">
        <f t="shared" si="82"/>
        <v>172.29</v>
      </c>
      <c r="L613" s="48">
        <f t="shared" si="83"/>
        <v>172.78</v>
      </c>
      <c r="M613" s="48">
        <f t="shared" si="84"/>
        <v>171.84</v>
      </c>
      <c r="N613" s="48">
        <f t="shared" si="85"/>
        <v>172.58</v>
      </c>
      <c r="O613" s="49">
        <f t="shared" ca="1" si="86"/>
        <v>136531200</v>
      </c>
    </row>
    <row r="614" spans="1:15" x14ac:dyDescent="0.25">
      <c r="A614">
        <v>599</v>
      </c>
      <c r="B614" s="89">
        <v>41626</v>
      </c>
      <c r="C614" s="48">
        <v>178.91999799999999</v>
      </c>
      <c r="D614" s="48">
        <v>181.729996</v>
      </c>
      <c r="E614" s="48">
        <v>177.320007</v>
      </c>
      <c r="F614" s="48">
        <v>181.699997</v>
      </c>
      <c r="G614" s="49">
        <v>234906000</v>
      </c>
      <c r="H614" s="48">
        <v>172.780317</v>
      </c>
      <c r="I614" s="52">
        <f t="shared" si="80"/>
        <v>0.9509098505928979</v>
      </c>
      <c r="J614" s="52">
        <f t="shared" ca="1" si="81"/>
        <v>1</v>
      </c>
      <c r="K614" s="48">
        <f t="shared" si="82"/>
        <v>170.14</v>
      </c>
      <c r="L614" s="48">
        <f t="shared" si="83"/>
        <v>172.81</v>
      </c>
      <c r="M614" s="48">
        <f t="shared" si="84"/>
        <v>168.62</v>
      </c>
      <c r="N614" s="48">
        <f t="shared" si="85"/>
        <v>172.78</v>
      </c>
      <c r="O614" s="49">
        <f t="shared" ca="1" si="86"/>
        <v>234906000</v>
      </c>
    </row>
    <row r="615" spans="1:15" x14ac:dyDescent="0.25">
      <c r="A615">
        <v>600</v>
      </c>
      <c r="B615" s="89">
        <v>41625</v>
      </c>
      <c r="C615" s="48">
        <v>179.38000500000001</v>
      </c>
      <c r="D615" s="48">
        <v>179.41000399999999</v>
      </c>
      <c r="E615" s="48">
        <v>178.25</v>
      </c>
      <c r="F615" s="48">
        <v>178.64999399999999</v>
      </c>
      <c r="G615" s="49">
        <v>89886000</v>
      </c>
      <c r="H615" s="48">
        <v>169.88003900000001</v>
      </c>
      <c r="I615" s="52">
        <f t="shared" si="80"/>
        <v>0.95090985001656381</v>
      </c>
      <c r="J615" s="52">
        <f t="shared" ca="1" si="81"/>
        <v>1</v>
      </c>
      <c r="K615" s="48">
        <f t="shared" si="82"/>
        <v>170.57</v>
      </c>
      <c r="L615" s="48">
        <f t="shared" si="83"/>
        <v>170.6</v>
      </c>
      <c r="M615" s="48">
        <f t="shared" si="84"/>
        <v>169.5</v>
      </c>
      <c r="N615" s="48">
        <f t="shared" si="85"/>
        <v>169.88</v>
      </c>
      <c r="O615" s="49">
        <f t="shared" ca="1" si="86"/>
        <v>89886000</v>
      </c>
    </row>
    <row r="616" spans="1:15" x14ac:dyDescent="0.25">
      <c r="A616">
        <v>601</v>
      </c>
      <c r="B616" s="89">
        <v>41624</v>
      </c>
      <c r="C616" s="48">
        <v>178.949997</v>
      </c>
      <c r="D616" s="48">
        <v>179.80999800000001</v>
      </c>
      <c r="E616" s="48">
        <v>178.89999399999999</v>
      </c>
      <c r="F616" s="48">
        <v>179.220001</v>
      </c>
      <c r="G616" s="49">
        <v>96195000</v>
      </c>
      <c r="H616" s="48">
        <v>170.422065</v>
      </c>
      <c r="I616" s="52">
        <f t="shared" si="80"/>
        <v>0.95090985408486861</v>
      </c>
      <c r="J616" s="52">
        <f t="shared" ca="1" si="81"/>
        <v>1</v>
      </c>
      <c r="K616" s="48">
        <f t="shared" si="82"/>
        <v>170.17</v>
      </c>
      <c r="L616" s="48">
        <f t="shared" si="83"/>
        <v>170.98</v>
      </c>
      <c r="M616" s="48">
        <f t="shared" si="84"/>
        <v>170.12</v>
      </c>
      <c r="N616" s="48">
        <f t="shared" si="85"/>
        <v>170.42</v>
      </c>
      <c r="O616" s="49">
        <f t="shared" ca="1" si="86"/>
        <v>96195000</v>
      </c>
    </row>
    <row r="617" spans="1:15" x14ac:dyDescent="0.25">
      <c r="A617">
        <v>602</v>
      </c>
      <c r="B617" s="89">
        <v>41621</v>
      </c>
      <c r="C617" s="48">
        <v>178.5</v>
      </c>
      <c r="D617" s="48">
        <v>178.66000399999999</v>
      </c>
      <c r="E617" s="48">
        <v>177.770004</v>
      </c>
      <c r="F617" s="48">
        <v>178.11000100000001</v>
      </c>
      <c r="G617" s="49">
        <v>107808000</v>
      </c>
      <c r="H617" s="48">
        <v>169.36655400000001</v>
      </c>
      <c r="I617" s="52">
        <f t="shared" si="80"/>
        <v>0.95090984812245327</v>
      </c>
      <c r="J617" s="52">
        <f t="shared" ca="1" si="81"/>
        <v>1</v>
      </c>
      <c r="K617" s="48">
        <f t="shared" si="82"/>
        <v>169.74</v>
      </c>
      <c r="L617" s="48">
        <f t="shared" si="83"/>
        <v>169.89</v>
      </c>
      <c r="M617" s="48">
        <f t="shared" si="84"/>
        <v>169.04</v>
      </c>
      <c r="N617" s="48">
        <f t="shared" si="85"/>
        <v>169.37</v>
      </c>
      <c r="O617" s="49">
        <f t="shared" ca="1" si="86"/>
        <v>107808000</v>
      </c>
    </row>
    <row r="618" spans="1:15" x14ac:dyDescent="0.25">
      <c r="A618">
        <v>603</v>
      </c>
      <c r="B618" s="89">
        <v>41620</v>
      </c>
      <c r="C618" s="48">
        <v>178.63999899999999</v>
      </c>
      <c r="D618" s="48">
        <v>178.86000100000001</v>
      </c>
      <c r="E618" s="48">
        <v>177.759995</v>
      </c>
      <c r="F618" s="48">
        <v>178.13000500000001</v>
      </c>
      <c r="G618" s="49">
        <v>115565000</v>
      </c>
      <c r="H618" s="48">
        <v>169.38557700000001</v>
      </c>
      <c r="I618" s="52">
        <f t="shared" si="80"/>
        <v>0.950909853732952</v>
      </c>
      <c r="J618" s="52">
        <f t="shared" ca="1" si="81"/>
        <v>1</v>
      </c>
      <c r="K618" s="48">
        <f t="shared" si="82"/>
        <v>169.87</v>
      </c>
      <c r="L618" s="48">
        <f t="shared" si="83"/>
        <v>170.08</v>
      </c>
      <c r="M618" s="48">
        <f t="shared" si="84"/>
        <v>169.03</v>
      </c>
      <c r="N618" s="48">
        <f t="shared" si="85"/>
        <v>169.39</v>
      </c>
      <c r="O618" s="49">
        <f t="shared" ca="1" si="86"/>
        <v>115565000</v>
      </c>
    </row>
    <row r="619" spans="1:15" x14ac:dyDescent="0.25">
      <c r="A619">
        <v>604</v>
      </c>
      <c r="B619" s="89">
        <v>41619</v>
      </c>
      <c r="C619" s="48">
        <v>180.820007</v>
      </c>
      <c r="D619" s="48">
        <v>180.85000600000001</v>
      </c>
      <c r="E619" s="48">
        <v>178.5</v>
      </c>
      <c r="F619" s="48">
        <v>178.720001</v>
      </c>
      <c r="G619" s="49">
        <v>130591000</v>
      </c>
      <c r="H619" s="48">
        <v>169.94660999999999</v>
      </c>
      <c r="I619" s="52">
        <f t="shared" si="80"/>
        <v>0.95090985367664582</v>
      </c>
      <c r="J619" s="52">
        <f t="shared" ca="1" si="81"/>
        <v>1</v>
      </c>
      <c r="K619" s="48">
        <f t="shared" si="82"/>
        <v>171.94</v>
      </c>
      <c r="L619" s="48">
        <f t="shared" si="83"/>
        <v>171.97</v>
      </c>
      <c r="M619" s="48">
        <f t="shared" si="84"/>
        <v>169.74</v>
      </c>
      <c r="N619" s="48">
        <f t="shared" si="85"/>
        <v>169.95</v>
      </c>
      <c r="O619" s="49">
        <f t="shared" ca="1" si="86"/>
        <v>130591000</v>
      </c>
    </row>
    <row r="620" spans="1:15" x14ac:dyDescent="0.25">
      <c r="A620">
        <v>605</v>
      </c>
      <c r="B620" s="89">
        <v>41618</v>
      </c>
      <c r="C620" s="48">
        <v>180.979996</v>
      </c>
      <c r="D620" s="48">
        <v>181.36000100000001</v>
      </c>
      <c r="E620" s="48">
        <v>180.63999899999999</v>
      </c>
      <c r="F620" s="48">
        <v>180.75</v>
      </c>
      <c r="G620" s="49">
        <v>80976000</v>
      </c>
      <c r="H620" s="48">
        <v>171.87695600000001</v>
      </c>
      <c r="I620" s="52">
        <f t="shared" si="80"/>
        <v>0.95090985338865841</v>
      </c>
      <c r="J620" s="52">
        <f t="shared" ca="1" si="81"/>
        <v>1</v>
      </c>
      <c r="K620" s="48">
        <f t="shared" si="82"/>
        <v>172.1</v>
      </c>
      <c r="L620" s="48">
        <f t="shared" si="83"/>
        <v>172.46</v>
      </c>
      <c r="M620" s="48">
        <f t="shared" si="84"/>
        <v>171.77</v>
      </c>
      <c r="N620" s="48">
        <f t="shared" si="85"/>
        <v>171.88</v>
      </c>
      <c r="O620" s="49">
        <f t="shared" ca="1" si="86"/>
        <v>80976000</v>
      </c>
    </row>
    <row r="621" spans="1:15" x14ac:dyDescent="0.25">
      <c r="A621">
        <v>606</v>
      </c>
      <c r="B621" s="89">
        <v>41617</v>
      </c>
      <c r="C621" s="48">
        <v>181.470001</v>
      </c>
      <c r="D621" s="48">
        <v>181.66999799999999</v>
      </c>
      <c r="E621" s="48">
        <v>181.16000399999999</v>
      </c>
      <c r="F621" s="48">
        <v>181.39999399999999</v>
      </c>
      <c r="G621" s="49">
        <v>70124000</v>
      </c>
      <c r="H621" s="48">
        <v>172.49504200000001</v>
      </c>
      <c r="I621" s="52">
        <f t="shared" si="80"/>
        <v>0.95090985504663261</v>
      </c>
      <c r="J621" s="52">
        <f t="shared" ca="1" si="81"/>
        <v>1</v>
      </c>
      <c r="K621" s="48">
        <f t="shared" si="82"/>
        <v>172.56</v>
      </c>
      <c r="L621" s="48">
        <f t="shared" si="83"/>
        <v>172.75</v>
      </c>
      <c r="M621" s="48">
        <f t="shared" si="84"/>
        <v>172.27</v>
      </c>
      <c r="N621" s="48">
        <f t="shared" si="85"/>
        <v>172.5</v>
      </c>
      <c r="O621" s="49">
        <f t="shared" ca="1" si="86"/>
        <v>70124000</v>
      </c>
    </row>
    <row r="622" spans="1:15" x14ac:dyDescent="0.25">
      <c r="A622">
        <v>607</v>
      </c>
      <c r="B622" s="89">
        <v>41614</v>
      </c>
      <c r="C622" s="48">
        <v>180.66999799999999</v>
      </c>
      <c r="D622" s="48">
        <v>181.11000100000001</v>
      </c>
      <c r="E622" s="48">
        <v>180.14999399999999</v>
      </c>
      <c r="F622" s="48">
        <v>180.94000199999999</v>
      </c>
      <c r="G622" s="49">
        <v>127728000</v>
      </c>
      <c r="H622" s="48">
        <v>172.05763099999999</v>
      </c>
      <c r="I622" s="52">
        <f t="shared" si="80"/>
        <v>0.95090985463789257</v>
      </c>
      <c r="J622" s="52">
        <f t="shared" ca="1" si="81"/>
        <v>1</v>
      </c>
      <c r="K622" s="48">
        <f t="shared" si="82"/>
        <v>171.8</v>
      </c>
      <c r="L622" s="48">
        <f t="shared" si="83"/>
        <v>172.22</v>
      </c>
      <c r="M622" s="48">
        <f t="shared" si="84"/>
        <v>171.31</v>
      </c>
      <c r="N622" s="48">
        <f t="shared" si="85"/>
        <v>172.06</v>
      </c>
      <c r="O622" s="49">
        <f t="shared" ca="1" si="86"/>
        <v>127728000</v>
      </c>
    </row>
    <row r="623" spans="1:15" x14ac:dyDescent="0.25">
      <c r="A623">
        <v>608</v>
      </c>
      <c r="B623" s="89">
        <v>41613</v>
      </c>
      <c r="C623" s="48">
        <v>179.41000399999999</v>
      </c>
      <c r="D623" s="48">
        <v>179.740005</v>
      </c>
      <c r="E623" s="48">
        <v>178.770004</v>
      </c>
      <c r="F623" s="48">
        <v>178.94000199999999</v>
      </c>
      <c r="G623" s="49">
        <v>106934000</v>
      </c>
      <c r="H623" s="48">
        <v>170.155811</v>
      </c>
      <c r="I623" s="52">
        <f t="shared" si="80"/>
        <v>0.95090985301319042</v>
      </c>
      <c r="J623" s="52">
        <f t="shared" ca="1" si="81"/>
        <v>1</v>
      </c>
      <c r="K623" s="48">
        <f t="shared" si="82"/>
        <v>170.6</v>
      </c>
      <c r="L623" s="48">
        <f t="shared" si="83"/>
        <v>170.92</v>
      </c>
      <c r="M623" s="48">
        <f t="shared" si="84"/>
        <v>169.99</v>
      </c>
      <c r="N623" s="48">
        <f t="shared" si="85"/>
        <v>170.16</v>
      </c>
      <c r="O623" s="49">
        <f t="shared" ca="1" si="86"/>
        <v>106934000</v>
      </c>
    </row>
    <row r="624" spans="1:15" x14ac:dyDescent="0.25">
      <c r="A624">
        <v>609</v>
      </c>
      <c r="B624" s="89">
        <v>41612</v>
      </c>
      <c r="C624" s="48">
        <v>179.10000600000001</v>
      </c>
      <c r="D624" s="48">
        <v>180.479996</v>
      </c>
      <c r="E624" s="48">
        <v>178.35000600000001</v>
      </c>
      <c r="F624" s="48">
        <v>179.729996</v>
      </c>
      <c r="G624" s="49">
        <v>123033000</v>
      </c>
      <c r="H624" s="48">
        <v>170.90702400000001</v>
      </c>
      <c r="I624" s="52">
        <f t="shared" si="80"/>
        <v>0.950909852576862</v>
      </c>
      <c r="J624" s="52">
        <f t="shared" ca="1" si="81"/>
        <v>1</v>
      </c>
      <c r="K624" s="48">
        <f t="shared" si="82"/>
        <v>170.31</v>
      </c>
      <c r="L624" s="48">
        <f t="shared" si="83"/>
        <v>171.62</v>
      </c>
      <c r="M624" s="48">
        <f t="shared" si="84"/>
        <v>169.59</v>
      </c>
      <c r="N624" s="48">
        <f t="shared" si="85"/>
        <v>170.91</v>
      </c>
      <c r="O624" s="49">
        <f t="shared" ca="1" si="86"/>
        <v>123033000</v>
      </c>
    </row>
    <row r="625" spans="1:15" x14ac:dyDescent="0.25">
      <c r="A625">
        <v>610</v>
      </c>
      <c r="B625" s="89">
        <v>41611</v>
      </c>
      <c r="C625" s="48">
        <v>179.94000199999999</v>
      </c>
      <c r="D625" s="48">
        <v>180.38999899999999</v>
      </c>
      <c r="E625" s="48">
        <v>179.16999799999999</v>
      </c>
      <c r="F625" s="48">
        <v>179.75</v>
      </c>
      <c r="G625" s="49">
        <v>116563000</v>
      </c>
      <c r="H625" s="48">
        <v>170.92604600000001</v>
      </c>
      <c r="I625" s="52">
        <f t="shared" si="80"/>
        <v>0.95090985257301819</v>
      </c>
      <c r="J625" s="52">
        <f t="shared" ca="1" si="81"/>
        <v>1</v>
      </c>
      <c r="K625" s="48">
        <f t="shared" si="82"/>
        <v>171.11</v>
      </c>
      <c r="L625" s="48">
        <f t="shared" si="83"/>
        <v>171.53</v>
      </c>
      <c r="M625" s="48">
        <f t="shared" si="84"/>
        <v>170.37</v>
      </c>
      <c r="N625" s="48">
        <f t="shared" si="85"/>
        <v>170.93</v>
      </c>
      <c r="O625" s="49">
        <f t="shared" ca="1" si="86"/>
        <v>116563000</v>
      </c>
    </row>
    <row r="626" spans="1:15" x14ac:dyDescent="0.25">
      <c r="A626">
        <v>611</v>
      </c>
      <c r="B626" s="89">
        <v>41610</v>
      </c>
      <c r="C626" s="48">
        <v>181.08999600000001</v>
      </c>
      <c r="D626" s="48">
        <v>181.429993</v>
      </c>
      <c r="E626" s="48">
        <v>180.25</v>
      </c>
      <c r="F626" s="48">
        <v>180.529999</v>
      </c>
      <c r="G626" s="49">
        <v>99726000</v>
      </c>
      <c r="H626" s="48">
        <v>171.667755</v>
      </c>
      <c r="I626" s="52">
        <f t="shared" si="80"/>
        <v>0.95090985404591954</v>
      </c>
      <c r="J626" s="52">
        <f t="shared" ca="1" si="81"/>
        <v>1</v>
      </c>
      <c r="K626" s="48">
        <f t="shared" si="82"/>
        <v>172.2</v>
      </c>
      <c r="L626" s="48">
        <f t="shared" si="83"/>
        <v>172.52</v>
      </c>
      <c r="M626" s="48">
        <f t="shared" si="84"/>
        <v>171.4</v>
      </c>
      <c r="N626" s="48">
        <f t="shared" si="85"/>
        <v>171.67</v>
      </c>
      <c r="O626" s="49">
        <f t="shared" ca="1" si="86"/>
        <v>99726000</v>
      </c>
    </row>
    <row r="627" spans="1:15" x14ac:dyDescent="0.25">
      <c r="A627">
        <v>612</v>
      </c>
      <c r="B627" s="89">
        <v>41607</v>
      </c>
      <c r="C627" s="48">
        <v>181.320007</v>
      </c>
      <c r="D627" s="48">
        <v>181.75</v>
      </c>
      <c r="E627" s="48">
        <v>180.800003</v>
      </c>
      <c r="F627" s="48">
        <v>181</v>
      </c>
      <c r="G627" s="49">
        <v>55870900</v>
      </c>
      <c r="H627" s="48">
        <v>172.11468300000001</v>
      </c>
      <c r="I627" s="52">
        <f t="shared" si="80"/>
        <v>0.95090985082872936</v>
      </c>
      <c r="J627" s="52">
        <f t="shared" ca="1" si="81"/>
        <v>1</v>
      </c>
      <c r="K627" s="48">
        <f t="shared" si="82"/>
        <v>172.42</v>
      </c>
      <c r="L627" s="48">
        <f t="shared" si="83"/>
        <v>172.83</v>
      </c>
      <c r="M627" s="48">
        <f t="shared" si="84"/>
        <v>171.92</v>
      </c>
      <c r="N627" s="48">
        <f t="shared" si="85"/>
        <v>172.11</v>
      </c>
      <c r="O627" s="49">
        <f t="shared" ca="1" si="86"/>
        <v>55870900</v>
      </c>
    </row>
    <row r="628" spans="1:15" x14ac:dyDescent="0.25">
      <c r="A628">
        <v>613</v>
      </c>
      <c r="B628" s="89">
        <v>41605</v>
      </c>
      <c r="C628" s="48">
        <v>180.86999499999999</v>
      </c>
      <c r="D628" s="48">
        <v>181.240005</v>
      </c>
      <c r="E628" s="48">
        <v>180.64999399999999</v>
      </c>
      <c r="F628" s="48">
        <v>181.11999499999999</v>
      </c>
      <c r="G628" s="49">
        <v>58800000</v>
      </c>
      <c r="H628" s="48">
        <v>172.22878800000001</v>
      </c>
      <c r="I628" s="52">
        <f t="shared" si="80"/>
        <v>0.95090985398934014</v>
      </c>
      <c r="J628" s="52">
        <f t="shared" ca="1" si="81"/>
        <v>1</v>
      </c>
      <c r="K628" s="48">
        <f t="shared" si="82"/>
        <v>171.99</v>
      </c>
      <c r="L628" s="48">
        <f t="shared" si="83"/>
        <v>172.34</v>
      </c>
      <c r="M628" s="48">
        <f t="shared" si="84"/>
        <v>171.78</v>
      </c>
      <c r="N628" s="48">
        <f t="shared" si="85"/>
        <v>172.23</v>
      </c>
      <c r="O628" s="49">
        <f t="shared" ca="1" si="86"/>
        <v>58800000</v>
      </c>
    </row>
    <row r="629" spans="1:15" x14ac:dyDescent="0.25">
      <c r="A629">
        <v>614</v>
      </c>
      <c r="B629" s="89">
        <v>41604</v>
      </c>
      <c r="C629" s="48">
        <v>180.720001</v>
      </c>
      <c r="D629" s="48">
        <v>181.220001</v>
      </c>
      <c r="E629" s="48">
        <v>180.41000399999999</v>
      </c>
      <c r="F629" s="48">
        <v>180.679993</v>
      </c>
      <c r="G629" s="49">
        <v>86994000</v>
      </c>
      <c r="H629" s="48">
        <v>171.810385</v>
      </c>
      <c r="I629" s="52">
        <f t="shared" si="80"/>
        <v>0.95090984976958681</v>
      </c>
      <c r="J629" s="52">
        <f t="shared" ca="1" si="81"/>
        <v>1</v>
      </c>
      <c r="K629" s="48">
        <f t="shared" si="82"/>
        <v>171.85</v>
      </c>
      <c r="L629" s="48">
        <f t="shared" si="83"/>
        <v>172.32</v>
      </c>
      <c r="M629" s="48">
        <f t="shared" si="84"/>
        <v>171.55</v>
      </c>
      <c r="N629" s="48">
        <f t="shared" si="85"/>
        <v>171.81</v>
      </c>
      <c r="O629" s="49">
        <f t="shared" ca="1" si="86"/>
        <v>86994000</v>
      </c>
    </row>
    <row r="630" spans="1:15" x14ac:dyDescent="0.25">
      <c r="A630">
        <v>615</v>
      </c>
      <c r="B630" s="89">
        <v>41603</v>
      </c>
      <c r="C630" s="48">
        <v>181.13000500000001</v>
      </c>
      <c r="D630" s="48">
        <v>181.16999799999999</v>
      </c>
      <c r="E630" s="48">
        <v>180.36999499999999</v>
      </c>
      <c r="F630" s="48">
        <v>180.63000500000001</v>
      </c>
      <c r="G630" s="49">
        <v>79486000</v>
      </c>
      <c r="H630" s="48">
        <v>171.76285100000001</v>
      </c>
      <c r="I630" s="52">
        <f t="shared" si="80"/>
        <v>0.95090985022117447</v>
      </c>
      <c r="J630" s="52">
        <f t="shared" ca="1" si="81"/>
        <v>1</v>
      </c>
      <c r="K630" s="48">
        <f t="shared" si="82"/>
        <v>172.24</v>
      </c>
      <c r="L630" s="48">
        <f t="shared" si="83"/>
        <v>172.28</v>
      </c>
      <c r="M630" s="48">
        <f t="shared" si="84"/>
        <v>171.52</v>
      </c>
      <c r="N630" s="48">
        <f t="shared" si="85"/>
        <v>171.76</v>
      </c>
      <c r="O630" s="49">
        <f t="shared" ca="1" si="86"/>
        <v>79486000</v>
      </c>
    </row>
    <row r="631" spans="1:15" x14ac:dyDescent="0.25">
      <c r="A631">
        <v>616</v>
      </c>
      <c r="B631" s="89">
        <v>41600</v>
      </c>
      <c r="C631" s="48">
        <v>179.979996</v>
      </c>
      <c r="D631" s="48">
        <v>180.83000200000001</v>
      </c>
      <c r="E631" s="48">
        <v>179.770004</v>
      </c>
      <c r="F631" s="48">
        <v>180.80999800000001</v>
      </c>
      <c r="G631" s="49">
        <v>81296000</v>
      </c>
      <c r="H631" s="48">
        <v>171.93400800000001</v>
      </c>
      <c r="I631" s="52">
        <f t="shared" si="80"/>
        <v>0.95090984957590674</v>
      </c>
      <c r="J631" s="52">
        <f t="shared" ca="1" si="81"/>
        <v>1</v>
      </c>
      <c r="K631" s="48">
        <f t="shared" si="82"/>
        <v>171.14</v>
      </c>
      <c r="L631" s="48">
        <f t="shared" si="83"/>
        <v>171.95</v>
      </c>
      <c r="M631" s="48">
        <f t="shared" si="84"/>
        <v>170.95</v>
      </c>
      <c r="N631" s="48">
        <f t="shared" si="85"/>
        <v>171.93</v>
      </c>
      <c r="O631" s="49">
        <f t="shared" ca="1" si="86"/>
        <v>81296000</v>
      </c>
    </row>
    <row r="632" spans="1:15" x14ac:dyDescent="0.25">
      <c r="A632">
        <v>617</v>
      </c>
      <c r="B632" s="89">
        <v>41599</v>
      </c>
      <c r="C632" s="48">
        <v>178.970001</v>
      </c>
      <c r="D632" s="48">
        <v>180.050003</v>
      </c>
      <c r="E632" s="48">
        <v>178.86000100000001</v>
      </c>
      <c r="F632" s="48">
        <v>179.91000399999999</v>
      </c>
      <c r="G632" s="49">
        <v>92841000</v>
      </c>
      <c r="H632" s="48">
        <v>171.07819499999999</v>
      </c>
      <c r="I632" s="52">
        <f t="shared" si="80"/>
        <v>0.95090985046056697</v>
      </c>
      <c r="J632" s="52">
        <f t="shared" ca="1" si="81"/>
        <v>1</v>
      </c>
      <c r="K632" s="48">
        <f t="shared" si="82"/>
        <v>170.18</v>
      </c>
      <c r="L632" s="48">
        <f t="shared" si="83"/>
        <v>171.21</v>
      </c>
      <c r="M632" s="48">
        <f t="shared" si="84"/>
        <v>170.08</v>
      </c>
      <c r="N632" s="48">
        <f t="shared" si="85"/>
        <v>171.08</v>
      </c>
      <c r="O632" s="49">
        <f t="shared" ca="1" si="86"/>
        <v>92841000</v>
      </c>
    </row>
    <row r="633" spans="1:15" x14ac:dyDescent="0.25">
      <c r="A633">
        <v>618</v>
      </c>
      <c r="B633" s="89">
        <v>41598</v>
      </c>
      <c r="C633" s="48">
        <v>179.38999899999999</v>
      </c>
      <c r="D633" s="48">
        <v>179.929993</v>
      </c>
      <c r="E633" s="48">
        <v>177.979996</v>
      </c>
      <c r="F633" s="48">
        <v>178.470001</v>
      </c>
      <c r="G633" s="49">
        <v>124909000</v>
      </c>
      <c r="H633" s="48">
        <v>169.70888299999999</v>
      </c>
      <c r="I633" s="52">
        <f t="shared" si="80"/>
        <v>0.95090985627326796</v>
      </c>
      <c r="J633" s="52">
        <f t="shared" ca="1" si="81"/>
        <v>1</v>
      </c>
      <c r="K633" s="48">
        <f t="shared" si="82"/>
        <v>170.58</v>
      </c>
      <c r="L633" s="48">
        <f t="shared" si="83"/>
        <v>171.1</v>
      </c>
      <c r="M633" s="48">
        <f t="shared" si="84"/>
        <v>169.24</v>
      </c>
      <c r="N633" s="48">
        <f t="shared" si="85"/>
        <v>169.71</v>
      </c>
      <c r="O633" s="49">
        <f t="shared" ca="1" si="86"/>
        <v>124909000</v>
      </c>
    </row>
    <row r="634" spans="1:15" x14ac:dyDescent="0.25">
      <c r="A634">
        <v>619</v>
      </c>
      <c r="B634" s="89">
        <v>41597</v>
      </c>
      <c r="C634" s="48">
        <v>179.33000200000001</v>
      </c>
      <c r="D634" s="48">
        <v>179.86999499999999</v>
      </c>
      <c r="E634" s="48">
        <v>178.720001</v>
      </c>
      <c r="F634" s="48">
        <v>179.029999</v>
      </c>
      <c r="G634" s="49">
        <v>93891000</v>
      </c>
      <c r="H634" s="48">
        <v>170.24139</v>
      </c>
      <c r="I634" s="52">
        <f t="shared" si="80"/>
        <v>0.95090985282304552</v>
      </c>
      <c r="J634" s="52">
        <f t="shared" ca="1" si="81"/>
        <v>1</v>
      </c>
      <c r="K634" s="48">
        <f t="shared" si="82"/>
        <v>170.53</v>
      </c>
      <c r="L634" s="48">
        <f t="shared" si="83"/>
        <v>171.04</v>
      </c>
      <c r="M634" s="48">
        <f t="shared" si="84"/>
        <v>169.95</v>
      </c>
      <c r="N634" s="48">
        <f t="shared" si="85"/>
        <v>170.24</v>
      </c>
      <c r="O634" s="49">
        <f t="shared" ca="1" si="86"/>
        <v>93891000</v>
      </c>
    </row>
    <row r="635" spans="1:15" x14ac:dyDescent="0.25">
      <c r="A635">
        <v>620</v>
      </c>
      <c r="B635" s="89">
        <v>41596</v>
      </c>
      <c r="C635" s="48">
        <v>180.35000600000001</v>
      </c>
      <c r="D635" s="48">
        <v>180.5</v>
      </c>
      <c r="E635" s="48">
        <v>179.020004</v>
      </c>
      <c r="F635" s="48">
        <v>179.41999799999999</v>
      </c>
      <c r="G635" s="49">
        <v>104796000</v>
      </c>
      <c r="H635" s="48">
        <v>170.612244</v>
      </c>
      <c r="I635" s="52">
        <f t="shared" si="80"/>
        <v>0.95090985342670675</v>
      </c>
      <c r="J635" s="52">
        <f t="shared" ca="1" si="81"/>
        <v>1</v>
      </c>
      <c r="K635" s="48">
        <f t="shared" si="82"/>
        <v>171.5</v>
      </c>
      <c r="L635" s="48">
        <f t="shared" si="83"/>
        <v>171.64</v>
      </c>
      <c r="M635" s="48">
        <f t="shared" si="84"/>
        <v>170.23</v>
      </c>
      <c r="N635" s="48">
        <f t="shared" si="85"/>
        <v>170.61</v>
      </c>
      <c r="O635" s="49">
        <f t="shared" ca="1" si="86"/>
        <v>104796000</v>
      </c>
    </row>
    <row r="636" spans="1:15" x14ac:dyDescent="0.25">
      <c r="A636">
        <v>621</v>
      </c>
      <c r="B636" s="89">
        <v>41593</v>
      </c>
      <c r="C636" s="48">
        <v>179.55999800000001</v>
      </c>
      <c r="D636" s="48">
        <v>180.11999499999999</v>
      </c>
      <c r="E636" s="48">
        <v>179.33000200000001</v>
      </c>
      <c r="F636" s="48">
        <v>180.050003</v>
      </c>
      <c r="G636" s="49">
        <v>102818000</v>
      </c>
      <c r="H636" s="48">
        <v>171.211322</v>
      </c>
      <c r="I636" s="52">
        <f t="shared" si="80"/>
        <v>0.9509098536366033</v>
      </c>
      <c r="J636" s="52">
        <f t="shared" ca="1" si="81"/>
        <v>1</v>
      </c>
      <c r="K636" s="48">
        <f t="shared" si="82"/>
        <v>170.75</v>
      </c>
      <c r="L636" s="48">
        <f t="shared" si="83"/>
        <v>171.28</v>
      </c>
      <c r="M636" s="48">
        <f t="shared" si="84"/>
        <v>170.53</v>
      </c>
      <c r="N636" s="48">
        <f t="shared" si="85"/>
        <v>171.21</v>
      </c>
      <c r="O636" s="49">
        <f t="shared" ca="1" si="86"/>
        <v>102818000</v>
      </c>
    </row>
    <row r="637" spans="1:15" x14ac:dyDescent="0.25">
      <c r="A637">
        <v>622</v>
      </c>
      <c r="B637" s="89">
        <v>41592</v>
      </c>
      <c r="C637" s="48">
        <v>178.53999300000001</v>
      </c>
      <c r="D637" s="48">
        <v>179.41999799999999</v>
      </c>
      <c r="E637" s="48">
        <v>178.25</v>
      </c>
      <c r="F637" s="48">
        <v>179.270004</v>
      </c>
      <c r="G637" s="49">
        <v>103435000</v>
      </c>
      <c r="H637" s="48">
        <v>170.46961300000001</v>
      </c>
      <c r="I637" s="52">
        <f t="shared" si="80"/>
        <v>0.95090985215797741</v>
      </c>
      <c r="J637" s="52">
        <f t="shared" ca="1" si="81"/>
        <v>1</v>
      </c>
      <c r="K637" s="48">
        <f t="shared" si="82"/>
        <v>169.78</v>
      </c>
      <c r="L637" s="48">
        <f t="shared" si="83"/>
        <v>170.61</v>
      </c>
      <c r="M637" s="48">
        <f t="shared" si="84"/>
        <v>169.5</v>
      </c>
      <c r="N637" s="48">
        <f t="shared" si="85"/>
        <v>170.47</v>
      </c>
      <c r="O637" s="49">
        <f t="shared" ca="1" si="86"/>
        <v>103435000</v>
      </c>
    </row>
    <row r="638" spans="1:15" x14ac:dyDescent="0.25">
      <c r="A638">
        <v>623</v>
      </c>
      <c r="B638" s="89">
        <v>41591</v>
      </c>
      <c r="C638" s="48">
        <v>176.08999600000001</v>
      </c>
      <c r="D638" s="48">
        <v>178.429993</v>
      </c>
      <c r="E638" s="48">
        <v>176.08999600000001</v>
      </c>
      <c r="F638" s="48">
        <v>178.38000500000001</v>
      </c>
      <c r="G638" s="49">
        <v>103844000</v>
      </c>
      <c r="H638" s="48">
        <v>169.62330399999999</v>
      </c>
      <c r="I638" s="52">
        <f t="shared" si="80"/>
        <v>0.95090985113494075</v>
      </c>
      <c r="J638" s="52">
        <f t="shared" ca="1" si="81"/>
        <v>1</v>
      </c>
      <c r="K638" s="48">
        <f t="shared" si="82"/>
        <v>167.45</v>
      </c>
      <c r="L638" s="48">
        <f t="shared" si="83"/>
        <v>169.67</v>
      </c>
      <c r="M638" s="48">
        <f t="shared" si="84"/>
        <v>167.45</v>
      </c>
      <c r="N638" s="48">
        <f t="shared" si="85"/>
        <v>169.62</v>
      </c>
      <c r="O638" s="49">
        <f t="shared" ca="1" si="86"/>
        <v>103844000</v>
      </c>
    </row>
    <row r="639" spans="1:15" x14ac:dyDescent="0.25">
      <c r="A639">
        <v>624</v>
      </c>
      <c r="B639" s="89">
        <v>41590</v>
      </c>
      <c r="C639" s="48">
        <v>176.94000199999999</v>
      </c>
      <c r="D639" s="48">
        <v>177.36000100000001</v>
      </c>
      <c r="E639" s="48">
        <v>176.36999499999999</v>
      </c>
      <c r="F639" s="48">
        <v>176.96000699999999</v>
      </c>
      <c r="G639" s="49">
        <v>83990000</v>
      </c>
      <c r="H639" s="48">
        <v>168.27301399999999</v>
      </c>
      <c r="I639" s="52">
        <f t="shared" si="80"/>
        <v>0.95090985162540143</v>
      </c>
      <c r="J639" s="52">
        <f t="shared" ca="1" si="81"/>
        <v>1</v>
      </c>
      <c r="K639" s="48">
        <f t="shared" si="82"/>
        <v>168.25</v>
      </c>
      <c r="L639" s="48">
        <f t="shared" si="83"/>
        <v>168.65</v>
      </c>
      <c r="M639" s="48">
        <f t="shared" si="84"/>
        <v>167.71</v>
      </c>
      <c r="N639" s="48">
        <f t="shared" si="85"/>
        <v>168.27</v>
      </c>
      <c r="O639" s="49">
        <f t="shared" ca="1" si="86"/>
        <v>83990000</v>
      </c>
    </row>
    <row r="640" spans="1:15" x14ac:dyDescent="0.25">
      <c r="A640">
        <v>625</v>
      </c>
      <c r="B640" s="89">
        <v>41589</v>
      </c>
      <c r="C640" s="48">
        <v>177.11999499999999</v>
      </c>
      <c r="D640" s="48">
        <v>177.529999</v>
      </c>
      <c r="E640" s="48">
        <v>176.91000399999999</v>
      </c>
      <c r="F640" s="48">
        <v>177.320007</v>
      </c>
      <c r="G640" s="49">
        <v>62614000</v>
      </c>
      <c r="H640" s="48">
        <v>168.615342</v>
      </c>
      <c r="I640" s="52">
        <f t="shared" si="80"/>
        <v>0.95090985418244423</v>
      </c>
      <c r="J640" s="52">
        <f t="shared" ca="1" si="81"/>
        <v>1</v>
      </c>
      <c r="K640" s="48">
        <f t="shared" si="82"/>
        <v>168.43</v>
      </c>
      <c r="L640" s="48">
        <f t="shared" si="83"/>
        <v>168.82</v>
      </c>
      <c r="M640" s="48">
        <f t="shared" si="84"/>
        <v>168.23</v>
      </c>
      <c r="N640" s="48">
        <f t="shared" si="85"/>
        <v>168.62</v>
      </c>
      <c r="O640" s="49">
        <f t="shared" ca="1" si="86"/>
        <v>62614000</v>
      </c>
    </row>
    <row r="641" spans="1:15" x14ac:dyDescent="0.25">
      <c r="A641">
        <v>626</v>
      </c>
      <c r="B641" s="89">
        <v>41586</v>
      </c>
      <c r="C641" s="48">
        <v>174.86999499999999</v>
      </c>
      <c r="D641" s="48">
        <v>177.30999800000001</v>
      </c>
      <c r="E641" s="48">
        <v>174.85000600000001</v>
      </c>
      <c r="F641" s="48">
        <v>177.28999300000001</v>
      </c>
      <c r="G641" s="49">
        <v>136713000</v>
      </c>
      <c r="H641" s="48">
        <v>168.58680100000001</v>
      </c>
      <c r="I641" s="52">
        <f t="shared" si="80"/>
        <v>0.95090985197342748</v>
      </c>
      <c r="J641" s="52">
        <f t="shared" ca="1" si="81"/>
        <v>1</v>
      </c>
      <c r="K641" s="48">
        <f t="shared" si="82"/>
        <v>166.29</v>
      </c>
      <c r="L641" s="48">
        <f t="shared" si="83"/>
        <v>168.61</v>
      </c>
      <c r="M641" s="48">
        <f t="shared" si="84"/>
        <v>166.27</v>
      </c>
      <c r="N641" s="48">
        <f t="shared" si="85"/>
        <v>168.59</v>
      </c>
      <c r="O641" s="49">
        <f t="shared" ca="1" si="86"/>
        <v>136713000</v>
      </c>
    </row>
    <row r="642" spans="1:15" x14ac:dyDescent="0.25">
      <c r="A642">
        <v>627</v>
      </c>
      <c r="B642" s="89">
        <v>41585</v>
      </c>
      <c r="C642" s="48">
        <v>177.5</v>
      </c>
      <c r="D642" s="48">
        <v>177.63999899999999</v>
      </c>
      <c r="E642" s="48">
        <v>174.759995</v>
      </c>
      <c r="F642" s="48">
        <v>174.929993</v>
      </c>
      <c r="G642" s="49">
        <v>157000000</v>
      </c>
      <c r="H642" s="48">
        <v>166.34265400000001</v>
      </c>
      <c r="I642" s="52">
        <f t="shared" si="80"/>
        <v>0.95090985340632816</v>
      </c>
      <c r="J642" s="52">
        <f t="shared" ca="1" si="81"/>
        <v>1</v>
      </c>
      <c r="K642" s="48">
        <f t="shared" si="82"/>
        <v>168.79</v>
      </c>
      <c r="L642" s="48">
        <f t="shared" si="83"/>
        <v>168.92</v>
      </c>
      <c r="M642" s="48">
        <f t="shared" si="84"/>
        <v>166.18</v>
      </c>
      <c r="N642" s="48">
        <f t="shared" si="85"/>
        <v>166.34</v>
      </c>
      <c r="O642" s="49">
        <f t="shared" ca="1" si="86"/>
        <v>157000000</v>
      </c>
    </row>
    <row r="643" spans="1:15" x14ac:dyDescent="0.25">
      <c r="A643">
        <v>628</v>
      </c>
      <c r="B643" s="89">
        <v>41584</v>
      </c>
      <c r="C643" s="48">
        <v>177.029999</v>
      </c>
      <c r="D643" s="48">
        <v>177.5</v>
      </c>
      <c r="E643" s="48">
        <v>176.53999300000001</v>
      </c>
      <c r="F643" s="48">
        <v>177.16999799999999</v>
      </c>
      <c r="G643" s="49">
        <v>87348000</v>
      </c>
      <c r="H643" s="48">
        <v>168.47269700000001</v>
      </c>
      <c r="I643" s="52">
        <f t="shared" si="80"/>
        <v>0.95090985438742293</v>
      </c>
      <c r="J643" s="52">
        <f t="shared" ca="1" si="81"/>
        <v>1</v>
      </c>
      <c r="K643" s="48">
        <f t="shared" si="82"/>
        <v>168.34</v>
      </c>
      <c r="L643" s="48">
        <f t="shared" si="83"/>
        <v>168.79</v>
      </c>
      <c r="M643" s="48">
        <f t="shared" si="84"/>
        <v>167.87</v>
      </c>
      <c r="N643" s="48">
        <f t="shared" si="85"/>
        <v>168.47</v>
      </c>
      <c r="O643" s="49">
        <f t="shared" ca="1" si="86"/>
        <v>87348000</v>
      </c>
    </row>
    <row r="644" spans="1:15" x14ac:dyDescent="0.25">
      <c r="A644">
        <v>629</v>
      </c>
      <c r="B644" s="89">
        <v>41583</v>
      </c>
      <c r="C644" s="48">
        <v>176.13999899999999</v>
      </c>
      <c r="D644" s="48">
        <v>176.75</v>
      </c>
      <c r="E644" s="48">
        <v>175.570007</v>
      </c>
      <c r="F644" s="48">
        <v>176.270004</v>
      </c>
      <c r="G644" s="49">
        <v>85825000</v>
      </c>
      <c r="H644" s="48">
        <v>167.616884</v>
      </c>
      <c r="I644" s="52">
        <f t="shared" si="80"/>
        <v>0.9509098553149179</v>
      </c>
      <c r="J644" s="52">
        <f t="shared" ca="1" si="81"/>
        <v>1</v>
      </c>
      <c r="K644" s="48">
        <f t="shared" si="82"/>
        <v>167.49</v>
      </c>
      <c r="L644" s="48">
        <f t="shared" si="83"/>
        <v>168.07</v>
      </c>
      <c r="M644" s="48">
        <f t="shared" si="84"/>
        <v>166.95</v>
      </c>
      <c r="N644" s="48">
        <f t="shared" si="85"/>
        <v>167.62</v>
      </c>
      <c r="O644" s="49">
        <f t="shared" ca="1" si="86"/>
        <v>85825000</v>
      </c>
    </row>
    <row r="645" spans="1:15" x14ac:dyDescent="0.25">
      <c r="A645">
        <v>630</v>
      </c>
      <c r="B645" s="89">
        <v>41582</v>
      </c>
      <c r="C645" s="48">
        <v>176.69000199999999</v>
      </c>
      <c r="D645" s="48">
        <v>176.89999399999999</v>
      </c>
      <c r="E645" s="48">
        <v>175.979996</v>
      </c>
      <c r="F645" s="48">
        <v>176.83000200000001</v>
      </c>
      <c r="G645" s="49">
        <v>85677000</v>
      </c>
      <c r="H645" s="48">
        <v>168.14939100000001</v>
      </c>
      <c r="I645" s="52">
        <f t="shared" si="80"/>
        <v>0.95090985182480514</v>
      </c>
      <c r="J645" s="52">
        <f t="shared" ca="1" si="81"/>
        <v>1</v>
      </c>
      <c r="K645" s="48">
        <f t="shared" si="82"/>
        <v>168.02</v>
      </c>
      <c r="L645" s="48">
        <f t="shared" si="83"/>
        <v>168.22</v>
      </c>
      <c r="M645" s="48">
        <f t="shared" si="84"/>
        <v>167.34</v>
      </c>
      <c r="N645" s="48">
        <f t="shared" si="85"/>
        <v>168.15</v>
      </c>
      <c r="O645" s="49">
        <f t="shared" ca="1" si="86"/>
        <v>85677000</v>
      </c>
    </row>
    <row r="646" spans="1:15" x14ac:dyDescent="0.25">
      <c r="A646">
        <v>631</v>
      </c>
      <c r="B646" s="89">
        <v>41579</v>
      </c>
      <c r="C646" s="48">
        <v>176.020004</v>
      </c>
      <c r="D646" s="48">
        <v>176.61000100000001</v>
      </c>
      <c r="E646" s="48">
        <v>175.220001</v>
      </c>
      <c r="F646" s="48">
        <v>176.21000699999999</v>
      </c>
      <c r="G646" s="49">
        <v>142805000</v>
      </c>
      <c r="H646" s="48">
        <v>167.559832</v>
      </c>
      <c r="I646" s="52">
        <f t="shared" si="80"/>
        <v>0.95090985383140025</v>
      </c>
      <c r="J646" s="52">
        <f t="shared" ca="1" si="81"/>
        <v>1</v>
      </c>
      <c r="K646" s="48">
        <f t="shared" si="82"/>
        <v>167.38</v>
      </c>
      <c r="L646" s="48">
        <f t="shared" si="83"/>
        <v>167.94</v>
      </c>
      <c r="M646" s="48">
        <f t="shared" si="84"/>
        <v>166.62</v>
      </c>
      <c r="N646" s="48">
        <f t="shared" si="85"/>
        <v>167.56</v>
      </c>
      <c r="O646" s="49">
        <f t="shared" ca="1" si="86"/>
        <v>142805000</v>
      </c>
    </row>
    <row r="647" spans="1:15" x14ac:dyDescent="0.25">
      <c r="A647">
        <v>632</v>
      </c>
      <c r="B647" s="89">
        <v>41578</v>
      </c>
      <c r="C647" s="48">
        <v>176.14999399999999</v>
      </c>
      <c r="D647" s="48">
        <v>176.88999899999999</v>
      </c>
      <c r="E647" s="48">
        <v>175.529999</v>
      </c>
      <c r="F647" s="48">
        <v>175.78999300000001</v>
      </c>
      <c r="G647" s="49">
        <v>133795000</v>
      </c>
      <c r="H647" s="48">
        <v>167.160437</v>
      </c>
      <c r="I647" s="52">
        <f t="shared" si="80"/>
        <v>0.9509098563989361</v>
      </c>
      <c r="J647" s="52">
        <f t="shared" ca="1" si="81"/>
        <v>1</v>
      </c>
      <c r="K647" s="48">
        <f t="shared" si="82"/>
        <v>167.5</v>
      </c>
      <c r="L647" s="48">
        <f t="shared" si="83"/>
        <v>168.21</v>
      </c>
      <c r="M647" s="48">
        <f t="shared" si="84"/>
        <v>166.91</v>
      </c>
      <c r="N647" s="48">
        <f t="shared" si="85"/>
        <v>167.16</v>
      </c>
      <c r="O647" s="49">
        <f t="shared" ca="1" si="86"/>
        <v>133795000</v>
      </c>
    </row>
    <row r="648" spans="1:15" x14ac:dyDescent="0.25">
      <c r="A648">
        <v>633</v>
      </c>
      <c r="B648" s="89">
        <v>41577</v>
      </c>
      <c r="C648" s="48">
        <v>177.38000500000001</v>
      </c>
      <c r="D648" s="48">
        <v>177.509995</v>
      </c>
      <c r="E648" s="48">
        <v>175.66000399999999</v>
      </c>
      <c r="F648" s="48">
        <v>176.28999300000001</v>
      </c>
      <c r="G648" s="49">
        <v>140002000</v>
      </c>
      <c r="H648" s="48">
        <v>167.63589200000001</v>
      </c>
      <c r="I648" s="52">
        <f t="shared" si="80"/>
        <v>0.95090985680622275</v>
      </c>
      <c r="J648" s="52">
        <f t="shared" ca="1" si="81"/>
        <v>1</v>
      </c>
      <c r="K648" s="48">
        <f t="shared" si="82"/>
        <v>168.67</v>
      </c>
      <c r="L648" s="48">
        <f t="shared" si="83"/>
        <v>168.8</v>
      </c>
      <c r="M648" s="48">
        <f t="shared" si="84"/>
        <v>167.04</v>
      </c>
      <c r="N648" s="48">
        <f t="shared" si="85"/>
        <v>167.64</v>
      </c>
      <c r="O648" s="49">
        <f t="shared" ca="1" si="86"/>
        <v>140002000</v>
      </c>
    </row>
    <row r="649" spans="1:15" x14ac:dyDescent="0.25">
      <c r="A649">
        <v>634</v>
      </c>
      <c r="B649" s="89">
        <v>41576</v>
      </c>
      <c r="C649" s="48">
        <v>176.63000500000001</v>
      </c>
      <c r="D649" s="48">
        <v>177.240005</v>
      </c>
      <c r="E649" s="48">
        <v>176.38000500000001</v>
      </c>
      <c r="F649" s="48">
        <v>177.16999799999999</v>
      </c>
      <c r="G649" s="49">
        <v>87401000</v>
      </c>
      <c r="H649" s="48">
        <v>168.47269700000001</v>
      </c>
      <c r="I649" s="52">
        <f t="shared" si="80"/>
        <v>0.95090985438742293</v>
      </c>
      <c r="J649" s="52">
        <f t="shared" ca="1" si="81"/>
        <v>1</v>
      </c>
      <c r="K649" s="48">
        <f t="shared" si="82"/>
        <v>167.96</v>
      </c>
      <c r="L649" s="48">
        <f t="shared" si="83"/>
        <v>168.54</v>
      </c>
      <c r="M649" s="48">
        <f t="shared" si="84"/>
        <v>167.72</v>
      </c>
      <c r="N649" s="48">
        <f t="shared" si="85"/>
        <v>168.47</v>
      </c>
      <c r="O649" s="49">
        <f t="shared" ca="1" si="86"/>
        <v>87401000</v>
      </c>
    </row>
    <row r="650" spans="1:15" x14ac:dyDescent="0.25">
      <c r="A650">
        <v>635</v>
      </c>
      <c r="B650" s="89">
        <v>41575</v>
      </c>
      <c r="C650" s="48">
        <v>175.88999899999999</v>
      </c>
      <c r="D650" s="48">
        <v>176.470001</v>
      </c>
      <c r="E650" s="48">
        <v>175.699997</v>
      </c>
      <c r="F650" s="48">
        <v>176.229996</v>
      </c>
      <c r="G650" s="49">
        <v>84979000</v>
      </c>
      <c r="H650" s="48">
        <v>167.57883899999999</v>
      </c>
      <c r="I650" s="52">
        <f t="shared" si="80"/>
        <v>0.95090984964897796</v>
      </c>
      <c r="J650" s="52">
        <f t="shared" ca="1" si="81"/>
        <v>1</v>
      </c>
      <c r="K650" s="48">
        <f t="shared" si="82"/>
        <v>167.26</v>
      </c>
      <c r="L650" s="48">
        <f t="shared" si="83"/>
        <v>167.81</v>
      </c>
      <c r="M650" s="48">
        <f t="shared" si="84"/>
        <v>167.07</v>
      </c>
      <c r="N650" s="48">
        <f t="shared" si="85"/>
        <v>167.58</v>
      </c>
      <c r="O650" s="49">
        <f t="shared" ca="1" si="86"/>
        <v>84979000</v>
      </c>
    </row>
    <row r="651" spans="1:15" x14ac:dyDescent="0.25">
      <c r="A651">
        <v>636</v>
      </c>
      <c r="B651" s="89">
        <v>41572</v>
      </c>
      <c r="C651" s="48">
        <v>175.509995</v>
      </c>
      <c r="D651" s="48">
        <v>176</v>
      </c>
      <c r="E651" s="48">
        <v>175.16999799999999</v>
      </c>
      <c r="F651" s="48">
        <v>175.949997</v>
      </c>
      <c r="G651" s="49">
        <v>93625000</v>
      </c>
      <c r="H651" s="48">
        <v>167.31258600000001</v>
      </c>
      <c r="I651" s="52">
        <f t="shared" si="80"/>
        <v>0.95090985423546226</v>
      </c>
      <c r="J651" s="52">
        <f t="shared" ca="1" si="81"/>
        <v>1</v>
      </c>
      <c r="K651" s="48">
        <f t="shared" si="82"/>
        <v>166.89</v>
      </c>
      <c r="L651" s="48">
        <f t="shared" si="83"/>
        <v>167.36</v>
      </c>
      <c r="M651" s="48">
        <f t="shared" si="84"/>
        <v>166.57</v>
      </c>
      <c r="N651" s="48">
        <f t="shared" si="85"/>
        <v>167.31</v>
      </c>
      <c r="O651" s="49">
        <f t="shared" ca="1" si="86"/>
        <v>93625000</v>
      </c>
    </row>
    <row r="652" spans="1:15" x14ac:dyDescent="0.25">
      <c r="A652">
        <v>637</v>
      </c>
      <c r="B652" s="89">
        <v>41571</v>
      </c>
      <c r="C652" s="48">
        <v>174.91999799999999</v>
      </c>
      <c r="D652" s="48">
        <v>175.36999499999999</v>
      </c>
      <c r="E652" s="48">
        <v>174.509995</v>
      </c>
      <c r="F652" s="48">
        <v>175.14999399999999</v>
      </c>
      <c r="G652" s="49">
        <v>70350000</v>
      </c>
      <c r="H652" s="48">
        <v>166.55185499999999</v>
      </c>
      <c r="I652" s="52">
        <f t="shared" si="80"/>
        <v>0.95090985272885586</v>
      </c>
      <c r="J652" s="52">
        <f t="shared" ca="1" si="81"/>
        <v>1</v>
      </c>
      <c r="K652" s="48">
        <f t="shared" si="82"/>
        <v>166.33</v>
      </c>
      <c r="L652" s="48">
        <f t="shared" si="83"/>
        <v>166.76</v>
      </c>
      <c r="M652" s="48">
        <f t="shared" si="84"/>
        <v>165.94</v>
      </c>
      <c r="N652" s="48">
        <f t="shared" si="85"/>
        <v>166.55</v>
      </c>
      <c r="O652" s="49">
        <f t="shared" ca="1" si="86"/>
        <v>70350000</v>
      </c>
    </row>
    <row r="653" spans="1:15" x14ac:dyDescent="0.25">
      <c r="A653">
        <v>638</v>
      </c>
      <c r="B653" s="89">
        <v>41570</v>
      </c>
      <c r="C653" s="48">
        <v>174.80999800000001</v>
      </c>
      <c r="D653" s="48">
        <v>174.88999899999999</v>
      </c>
      <c r="E653" s="48">
        <v>173.96000699999999</v>
      </c>
      <c r="F653" s="48">
        <v>174.570007</v>
      </c>
      <c r="G653" s="49">
        <v>105484000</v>
      </c>
      <c r="H653" s="48">
        <v>166.00033999999999</v>
      </c>
      <c r="I653" s="52">
        <f t="shared" si="80"/>
        <v>0.9509098547495618</v>
      </c>
      <c r="J653" s="52">
        <f t="shared" ca="1" si="81"/>
        <v>1</v>
      </c>
      <c r="K653" s="48">
        <f t="shared" si="82"/>
        <v>166.23</v>
      </c>
      <c r="L653" s="48">
        <f t="shared" si="83"/>
        <v>166.3</v>
      </c>
      <c r="M653" s="48">
        <f t="shared" si="84"/>
        <v>165.42</v>
      </c>
      <c r="N653" s="48">
        <f t="shared" si="85"/>
        <v>166</v>
      </c>
      <c r="O653" s="49">
        <f t="shared" ca="1" si="86"/>
        <v>105484000</v>
      </c>
    </row>
    <row r="654" spans="1:15" x14ac:dyDescent="0.25">
      <c r="A654">
        <v>639</v>
      </c>
      <c r="B654" s="89">
        <v>41569</v>
      </c>
      <c r="C654" s="48">
        <v>174.91000399999999</v>
      </c>
      <c r="D654" s="48">
        <v>175.929993</v>
      </c>
      <c r="E654" s="48">
        <v>174.429993</v>
      </c>
      <c r="F654" s="48">
        <v>175.41000399999999</v>
      </c>
      <c r="G654" s="49">
        <v>126663000</v>
      </c>
      <c r="H654" s="48">
        <v>166.79910100000001</v>
      </c>
      <c r="I654" s="52">
        <f t="shared" si="80"/>
        <v>0.95090985232518443</v>
      </c>
      <c r="J654" s="52">
        <f t="shared" ca="1" si="81"/>
        <v>1</v>
      </c>
      <c r="K654" s="48">
        <f t="shared" si="82"/>
        <v>166.32</v>
      </c>
      <c r="L654" s="48">
        <f t="shared" si="83"/>
        <v>167.29</v>
      </c>
      <c r="M654" s="48">
        <f t="shared" si="84"/>
        <v>165.87</v>
      </c>
      <c r="N654" s="48">
        <f t="shared" si="85"/>
        <v>166.8</v>
      </c>
      <c r="O654" s="49">
        <f t="shared" ca="1" si="86"/>
        <v>126663000</v>
      </c>
    </row>
    <row r="655" spans="1:15" x14ac:dyDescent="0.25">
      <c r="A655">
        <v>640</v>
      </c>
      <c r="B655" s="89">
        <v>41568</v>
      </c>
      <c r="C655" s="48">
        <v>174.449997</v>
      </c>
      <c r="D655" s="48">
        <v>174.75</v>
      </c>
      <c r="E655" s="48">
        <v>174.009995</v>
      </c>
      <c r="F655" s="48">
        <v>174.39999399999999</v>
      </c>
      <c r="G655" s="49">
        <v>104104000</v>
      </c>
      <c r="H655" s="48">
        <v>165.838673</v>
      </c>
      <c r="I655" s="52">
        <f t="shared" si="80"/>
        <v>0.95090985496249503</v>
      </c>
      <c r="J655" s="52">
        <f t="shared" ca="1" si="81"/>
        <v>1</v>
      </c>
      <c r="K655" s="48">
        <f t="shared" si="82"/>
        <v>165.89</v>
      </c>
      <c r="L655" s="48">
        <f t="shared" si="83"/>
        <v>166.17</v>
      </c>
      <c r="M655" s="48">
        <f t="shared" si="84"/>
        <v>165.47</v>
      </c>
      <c r="N655" s="48">
        <f t="shared" si="85"/>
        <v>165.84</v>
      </c>
      <c r="O655" s="49">
        <f t="shared" ca="1" si="86"/>
        <v>104104000</v>
      </c>
    </row>
    <row r="656" spans="1:15" x14ac:dyDescent="0.25">
      <c r="A656">
        <v>641</v>
      </c>
      <c r="B656" s="89">
        <v>41565</v>
      </c>
      <c r="C656" s="48">
        <v>173.86000100000001</v>
      </c>
      <c r="D656" s="48">
        <v>174.509995</v>
      </c>
      <c r="E656" s="48">
        <v>173.509995</v>
      </c>
      <c r="F656" s="48">
        <v>174.38999899999999</v>
      </c>
      <c r="G656" s="49">
        <v>138316000</v>
      </c>
      <c r="H656" s="48">
        <v>165.82916900000001</v>
      </c>
      <c r="I656" s="52">
        <f t="shared" si="80"/>
        <v>0.95090985693508734</v>
      </c>
      <c r="J656" s="52">
        <f t="shared" ca="1" si="81"/>
        <v>1</v>
      </c>
      <c r="K656" s="48">
        <f t="shared" si="82"/>
        <v>165.33</v>
      </c>
      <c r="L656" s="48">
        <f t="shared" si="83"/>
        <v>165.94</v>
      </c>
      <c r="M656" s="48">
        <f t="shared" si="84"/>
        <v>164.99</v>
      </c>
      <c r="N656" s="48">
        <f t="shared" si="85"/>
        <v>165.83</v>
      </c>
      <c r="O656" s="49">
        <f t="shared" ca="1" si="86"/>
        <v>138316000</v>
      </c>
    </row>
    <row r="657" spans="1:15" x14ac:dyDescent="0.25">
      <c r="A657">
        <v>642</v>
      </c>
      <c r="B657" s="89">
        <v>41564</v>
      </c>
      <c r="C657" s="48">
        <v>171.36999499999999</v>
      </c>
      <c r="D657" s="48">
        <v>173.320007</v>
      </c>
      <c r="E657" s="48">
        <v>171.33999600000001</v>
      </c>
      <c r="F657" s="48">
        <v>173.220001</v>
      </c>
      <c r="G657" s="49">
        <v>129389000</v>
      </c>
      <c r="H657" s="48">
        <v>164.71660600000001</v>
      </c>
      <c r="I657" s="52">
        <f t="shared" ref="I657:I720" si="87">H657/F657</f>
        <v>0.95090985480366097</v>
      </c>
      <c r="J657" s="52">
        <f t="shared" ref="J657:J720" ca="1" si="88">INDEX(OFFSET($T$15,0,0,$S$13+1,1),MATCH(B657,OFFSET($Q$15,0,0,$S$13+1,1),-1))</f>
        <v>1</v>
      </c>
      <c r="K657" s="48">
        <f t="shared" ref="K657:K720" si="89">ROUND($I657*C657,2)</f>
        <v>162.96</v>
      </c>
      <c r="L657" s="48">
        <f t="shared" ref="L657:L720" si="90">ROUND($I657*D657,2)</f>
        <v>164.81</v>
      </c>
      <c r="M657" s="48">
        <f t="shared" ref="M657:M720" si="91">ROUND($I657*E657,2)</f>
        <v>162.93</v>
      </c>
      <c r="N657" s="48">
        <f t="shared" ref="N657:N720" si="92">ROUND($I657*F657,2)</f>
        <v>164.72</v>
      </c>
      <c r="O657" s="49">
        <f t="shared" ref="O657:O720" ca="1" si="93">G657*J657</f>
        <v>129389000</v>
      </c>
    </row>
    <row r="658" spans="1:15" x14ac:dyDescent="0.25">
      <c r="A658">
        <v>643</v>
      </c>
      <c r="B658" s="89">
        <v>41563</v>
      </c>
      <c r="C658" s="48">
        <v>170.720001</v>
      </c>
      <c r="D658" s="48">
        <v>172.16000399999999</v>
      </c>
      <c r="E658" s="48">
        <v>170.63999899999999</v>
      </c>
      <c r="F658" s="48">
        <v>172.070007</v>
      </c>
      <c r="G658" s="49">
        <v>161676000</v>
      </c>
      <c r="H658" s="48">
        <v>163.623065</v>
      </c>
      <c r="I658" s="52">
        <f t="shared" si="87"/>
        <v>0.95090985263922256</v>
      </c>
      <c r="J658" s="52">
        <f t="shared" ca="1" si="88"/>
        <v>1</v>
      </c>
      <c r="K658" s="48">
        <f t="shared" si="89"/>
        <v>162.34</v>
      </c>
      <c r="L658" s="48">
        <f t="shared" si="90"/>
        <v>163.71</v>
      </c>
      <c r="M658" s="48">
        <f t="shared" si="91"/>
        <v>162.26</v>
      </c>
      <c r="N658" s="48">
        <f t="shared" si="92"/>
        <v>163.62</v>
      </c>
      <c r="O658" s="49">
        <f t="shared" ca="1" si="93"/>
        <v>161676000</v>
      </c>
    </row>
    <row r="659" spans="1:15" x14ac:dyDescent="0.25">
      <c r="A659">
        <v>644</v>
      </c>
      <c r="B659" s="89">
        <v>41562</v>
      </c>
      <c r="C659" s="48">
        <v>170.509995</v>
      </c>
      <c r="D659" s="48">
        <v>171.14999399999999</v>
      </c>
      <c r="E659" s="48">
        <v>169.470001</v>
      </c>
      <c r="F659" s="48">
        <v>169.699997</v>
      </c>
      <c r="G659" s="49">
        <v>155485000</v>
      </c>
      <c r="H659" s="48">
        <v>161.36939899999999</v>
      </c>
      <c r="I659" s="52">
        <f t="shared" si="87"/>
        <v>0.95090985181337384</v>
      </c>
      <c r="J659" s="52">
        <f t="shared" ca="1" si="88"/>
        <v>1</v>
      </c>
      <c r="K659" s="48">
        <f t="shared" si="89"/>
        <v>162.13999999999999</v>
      </c>
      <c r="L659" s="48">
        <f t="shared" si="90"/>
        <v>162.75</v>
      </c>
      <c r="M659" s="48">
        <f t="shared" si="91"/>
        <v>161.15</v>
      </c>
      <c r="N659" s="48">
        <f t="shared" si="92"/>
        <v>161.37</v>
      </c>
      <c r="O659" s="49">
        <f t="shared" ca="1" si="93"/>
        <v>155485000</v>
      </c>
    </row>
    <row r="660" spans="1:15" x14ac:dyDescent="0.25">
      <c r="A660">
        <v>645</v>
      </c>
      <c r="B660" s="89">
        <v>41561</v>
      </c>
      <c r="C660" s="48">
        <v>169.21000699999999</v>
      </c>
      <c r="D660" s="48">
        <v>171.08000200000001</v>
      </c>
      <c r="E660" s="48">
        <v>169.08000200000001</v>
      </c>
      <c r="F660" s="48">
        <v>170.94000199999999</v>
      </c>
      <c r="G660" s="49">
        <v>112106000</v>
      </c>
      <c r="H660" s="48">
        <v>162.54853299999999</v>
      </c>
      <c r="I660" s="52">
        <f t="shared" si="87"/>
        <v>0.95090985783421245</v>
      </c>
      <c r="J660" s="52">
        <f t="shared" ca="1" si="88"/>
        <v>1</v>
      </c>
      <c r="K660" s="48">
        <f t="shared" si="89"/>
        <v>160.9</v>
      </c>
      <c r="L660" s="48">
        <f t="shared" si="90"/>
        <v>162.68</v>
      </c>
      <c r="M660" s="48">
        <f t="shared" si="91"/>
        <v>160.78</v>
      </c>
      <c r="N660" s="48">
        <f t="shared" si="92"/>
        <v>162.55000000000001</v>
      </c>
      <c r="O660" s="49">
        <f t="shared" ca="1" si="93"/>
        <v>112106000</v>
      </c>
    </row>
    <row r="661" spans="1:15" x14ac:dyDescent="0.25">
      <c r="A661">
        <v>646</v>
      </c>
      <c r="B661" s="89">
        <v>41558</v>
      </c>
      <c r="C661" s="48">
        <v>168.91000399999999</v>
      </c>
      <c r="D661" s="48">
        <v>170.320007</v>
      </c>
      <c r="E661" s="48">
        <v>168.770004</v>
      </c>
      <c r="F661" s="48">
        <v>170.259995</v>
      </c>
      <c r="G661" s="49">
        <v>105040000</v>
      </c>
      <c r="H661" s="48">
        <v>161.901906</v>
      </c>
      <c r="I661" s="52">
        <f t="shared" si="87"/>
        <v>0.95090984820010127</v>
      </c>
      <c r="J661" s="52">
        <f t="shared" ca="1" si="88"/>
        <v>1</v>
      </c>
      <c r="K661" s="48">
        <f t="shared" si="89"/>
        <v>160.62</v>
      </c>
      <c r="L661" s="48">
        <f t="shared" si="90"/>
        <v>161.96</v>
      </c>
      <c r="M661" s="48">
        <f t="shared" si="91"/>
        <v>160.49</v>
      </c>
      <c r="N661" s="48">
        <f t="shared" si="92"/>
        <v>161.9</v>
      </c>
      <c r="O661" s="49">
        <f t="shared" ca="1" si="93"/>
        <v>105040000</v>
      </c>
    </row>
    <row r="662" spans="1:15" x14ac:dyDescent="0.25">
      <c r="A662">
        <v>647</v>
      </c>
      <c r="B662" s="89">
        <v>41557</v>
      </c>
      <c r="C662" s="48">
        <v>167.28999300000001</v>
      </c>
      <c r="D662" s="48">
        <v>169.259995</v>
      </c>
      <c r="E662" s="48">
        <v>167.229996</v>
      </c>
      <c r="F662" s="48">
        <v>169.16999799999999</v>
      </c>
      <c r="G662" s="49">
        <v>195955000</v>
      </c>
      <c r="H662" s="48">
        <v>160.86541800000001</v>
      </c>
      <c r="I662" s="52">
        <f t="shared" si="87"/>
        <v>0.95090985341266021</v>
      </c>
      <c r="J662" s="52">
        <f t="shared" ca="1" si="88"/>
        <v>1</v>
      </c>
      <c r="K662" s="48">
        <f t="shared" si="89"/>
        <v>159.08000000000001</v>
      </c>
      <c r="L662" s="48">
        <f t="shared" si="90"/>
        <v>160.94999999999999</v>
      </c>
      <c r="M662" s="48">
        <f t="shared" si="91"/>
        <v>159.02000000000001</v>
      </c>
      <c r="N662" s="48">
        <f t="shared" si="92"/>
        <v>160.87</v>
      </c>
      <c r="O662" s="49">
        <f t="shared" ca="1" si="93"/>
        <v>195955000</v>
      </c>
    </row>
    <row r="663" spans="1:15" x14ac:dyDescent="0.25">
      <c r="A663">
        <v>648</v>
      </c>
      <c r="B663" s="89">
        <v>41556</v>
      </c>
      <c r="C663" s="48">
        <v>165.800003</v>
      </c>
      <c r="D663" s="48">
        <v>166.199997</v>
      </c>
      <c r="E663" s="48">
        <v>164.529999</v>
      </c>
      <c r="F663" s="48">
        <v>165.60000600000001</v>
      </c>
      <c r="G663" s="49">
        <v>168973000</v>
      </c>
      <c r="H663" s="48">
        <v>157.47067699999999</v>
      </c>
      <c r="I663" s="52">
        <f t="shared" si="87"/>
        <v>0.95090985081244495</v>
      </c>
      <c r="J663" s="52">
        <f t="shared" ca="1" si="88"/>
        <v>1</v>
      </c>
      <c r="K663" s="48">
        <f t="shared" si="89"/>
        <v>157.66</v>
      </c>
      <c r="L663" s="48">
        <f t="shared" si="90"/>
        <v>158.04</v>
      </c>
      <c r="M663" s="48">
        <f t="shared" si="91"/>
        <v>156.44999999999999</v>
      </c>
      <c r="N663" s="48">
        <f t="shared" si="92"/>
        <v>157.47</v>
      </c>
      <c r="O663" s="49">
        <f t="shared" ca="1" si="93"/>
        <v>168973000</v>
      </c>
    </row>
    <row r="664" spans="1:15" x14ac:dyDescent="0.25">
      <c r="A664">
        <v>649</v>
      </c>
      <c r="B664" s="89">
        <v>41555</v>
      </c>
      <c r="C664" s="48">
        <v>167.39999399999999</v>
      </c>
      <c r="D664" s="48">
        <v>167.61999499999999</v>
      </c>
      <c r="E664" s="48">
        <v>165.36000100000001</v>
      </c>
      <c r="F664" s="48">
        <v>165.479996</v>
      </c>
      <c r="G664" s="49">
        <v>178015000</v>
      </c>
      <c r="H664" s="48">
        <v>157.35655800000001</v>
      </c>
      <c r="I664" s="52">
        <f t="shared" si="87"/>
        <v>0.95090984894633435</v>
      </c>
      <c r="J664" s="52">
        <f t="shared" ca="1" si="88"/>
        <v>1</v>
      </c>
      <c r="K664" s="48">
        <f t="shared" si="89"/>
        <v>159.18</v>
      </c>
      <c r="L664" s="48">
        <f t="shared" si="90"/>
        <v>159.38999999999999</v>
      </c>
      <c r="M664" s="48">
        <f t="shared" si="91"/>
        <v>157.24</v>
      </c>
      <c r="N664" s="48">
        <f t="shared" si="92"/>
        <v>157.36000000000001</v>
      </c>
      <c r="O664" s="49">
        <f t="shared" ca="1" si="93"/>
        <v>178015000</v>
      </c>
    </row>
    <row r="665" spans="1:15" x14ac:dyDescent="0.25">
      <c r="A665">
        <v>650</v>
      </c>
      <c r="B665" s="89">
        <v>41554</v>
      </c>
      <c r="C665" s="48">
        <v>167.41999799999999</v>
      </c>
      <c r="D665" s="48">
        <v>168.449997</v>
      </c>
      <c r="E665" s="48">
        <v>167.25</v>
      </c>
      <c r="F665" s="48">
        <v>167.429993</v>
      </c>
      <c r="G665" s="49">
        <v>96295000</v>
      </c>
      <c r="H665" s="48">
        <v>159.21082999999999</v>
      </c>
      <c r="I665" s="52">
        <f t="shared" si="87"/>
        <v>0.95090985281233331</v>
      </c>
      <c r="J665" s="52">
        <f t="shared" ca="1" si="88"/>
        <v>1</v>
      </c>
      <c r="K665" s="48">
        <f t="shared" si="89"/>
        <v>159.19999999999999</v>
      </c>
      <c r="L665" s="48">
        <f t="shared" si="90"/>
        <v>160.18</v>
      </c>
      <c r="M665" s="48">
        <f t="shared" si="91"/>
        <v>159.04</v>
      </c>
      <c r="N665" s="48">
        <f t="shared" si="92"/>
        <v>159.21</v>
      </c>
      <c r="O665" s="49">
        <f t="shared" ca="1" si="93"/>
        <v>96295000</v>
      </c>
    </row>
    <row r="666" spans="1:15" x14ac:dyDescent="0.25">
      <c r="A666">
        <v>651</v>
      </c>
      <c r="B666" s="89">
        <v>41551</v>
      </c>
      <c r="C666" s="48">
        <v>167.75</v>
      </c>
      <c r="D666" s="48">
        <v>169.05999800000001</v>
      </c>
      <c r="E666" s="48">
        <v>167.529999</v>
      </c>
      <c r="F666" s="48">
        <v>168.88999899999999</v>
      </c>
      <c r="G666" s="49">
        <v>96878000</v>
      </c>
      <c r="H666" s="48">
        <v>160.599164</v>
      </c>
      <c r="I666" s="52">
        <f t="shared" si="87"/>
        <v>0.95090985227609603</v>
      </c>
      <c r="J666" s="52">
        <f t="shared" ca="1" si="88"/>
        <v>1</v>
      </c>
      <c r="K666" s="48">
        <f t="shared" si="89"/>
        <v>159.52000000000001</v>
      </c>
      <c r="L666" s="48">
        <f t="shared" si="90"/>
        <v>160.76</v>
      </c>
      <c r="M666" s="48">
        <f t="shared" si="91"/>
        <v>159.31</v>
      </c>
      <c r="N666" s="48">
        <f t="shared" si="92"/>
        <v>160.6</v>
      </c>
      <c r="O666" s="49">
        <f t="shared" ca="1" si="93"/>
        <v>96878000</v>
      </c>
    </row>
    <row r="667" spans="1:15" x14ac:dyDescent="0.25">
      <c r="A667">
        <v>652</v>
      </c>
      <c r="B667" s="89">
        <v>41550</v>
      </c>
      <c r="C667" s="48">
        <v>168.78999300000001</v>
      </c>
      <c r="D667" s="48">
        <v>168.94000199999999</v>
      </c>
      <c r="E667" s="48">
        <v>166.83999600000001</v>
      </c>
      <c r="F667" s="48">
        <v>167.61999499999999</v>
      </c>
      <c r="G667" s="49">
        <v>176698000</v>
      </c>
      <c r="H667" s="48">
        <v>159.391505</v>
      </c>
      <c r="I667" s="52">
        <f t="shared" si="87"/>
        <v>0.95090985416149187</v>
      </c>
      <c r="J667" s="52">
        <f t="shared" ca="1" si="88"/>
        <v>1</v>
      </c>
      <c r="K667" s="48">
        <f t="shared" si="89"/>
        <v>160.5</v>
      </c>
      <c r="L667" s="48">
        <f t="shared" si="90"/>
        <v>160.65</v>
      </c>
      <c r="M667" s="48">
        <f t="shared" si="91"/>
        <v>158.65</v>
      </c>
      <c r="N667" s="48">
        <f t="shared" si="92"/>
        <v>159.38999999999999</v>
      </c>
      <c r="O667" s="49">
        <f t="shared" ca="1" si="93"/>
        <v>176698000</v>
      </c>
    </row>
    <row r="668" spans="1:15" x14ac:dyDescent="0.25">
      <c r="A668">
        <v>653</v>
      </c>
      <c r="B668" s="89">
        <v>41549</v>
      </c>
      <c r="C668" s="48">
        <v>168.35000600000001</v>
      </c>
      <c r="D668" s="48">
        <v>169.33999600000001</v>
      </c>
      <c r="E668" s="48">
        <v>167.83000200000001</v>
      </c>
      <c r="F668" s="48">
        <v>169.179993</v>
      </c>
      <c r="G668" s="49">
        <v>113350000</v>
      </c>
      <c r="H668" s="48">
        <v>160.874922</v>
      </c>
      <c r="I668" s="52">
        <f t="shared" si="87"/>
        <v>0.9509098513794122</v>
      </c>
      <c r="J668" s="52">
        <f t="shared" ca="1" si="88"/>
        <v>1</v>
      </c>
      <c r="K668" s="48">
        <f t="shared" si="89"/>
        <v>160.09</v>
      </c>
      <c r="L668" s="48">
        <f t="shared" si="90"/>
        <v>161.03</v>
      </c>
      <c r="M668" s="48">
        <f t="shared" si="91"/>
        <v>159.59</v>
      </c>
      <c r="N668" s="48">
        <f t="shared" si="92"/>
        <v>160.87</v>
      </c>
      <c r="O668" s="49">
        <f t="shared" ca="1" si="93"/>
        <v>113350000</v>
      </c>
    </row>
    <row r="669" spans="1:15" x14ac:dyDescent="0.25">
      <c r="A669">
        <v>654</v>
      </c>
      <c r="B669" s="89">
        <v>41548</v>
      </c>
      <c r="C669" s="48">
        <v>168.13999899999999</v>
      </c>
      <c r="D669" s="48">
        <v>169.5</v>
      </c>
      <c r="E669" s="48">
        <v>167.970001</v>
      </c>
      <c r="F669" s="48">
        <v>169.33999600000001</v>
      </c>
      <c r="G669" s="49">
        <v>127160000</v>
      </c>
      <c r="H669" s="48">
        <v>161.02707100000001</v>
      </c>
      <c r="I669" s="52">
        <f t="shared" si="87"/>
        <v>0.95090985475162049</v>
      </c>
      <c r="J669" s="52">
        <f t="shared" ca="1" si="88"/>
        <v>1</v>
      </c>
      <c r="K669" s="48">
        <f t="shared" si="89"/>
        <v>159.88999999999999</v>
      </c>
      <c r="L669" s="48">
        <f t="shared" si="90"/>
        <v>161.18</v>
      </c>
      <c r="M669" s="48">
        <f t="shared" si="91"/>
        <v>159.72</v>
      </c>
      <c r="N669" s="48">
        <f t="shared" si="92"/>
        <v>161.03</v>
      </c>
      <c r="O669" s="49">
        <f t="shared" ca="1" si="93"/>
        <v>127160000</v>
      </c>
    </row>
    <row r="670" spans="1:15" x14ac:dyDescent="0.25">
      <c r="A670">
        <v>655</v>
      </c>
      <c r="B670" s="89">
        <v>41547</v>
      </c>
      <c r="C670" s="48">
        <v>167.479996</v>
      </c>
      <c r="D670" s="48">
        <v>168.53999300000001</v>
      </c>
      <c r="E670" s="48">
        <v>167.14999399999999</v>
      </c>
      <c r="F670" s="48">
        <v>168.009995</v>
      </c>
      <c r="G670" s="49">
        <v>143937000</v>
      </c>
      <c r="H670" s="48">
        <v>159.762359</v>
      </c>
      <c r="I670" s="52">
        <f t="shared" si="87"/>
        <v>0.95090984914320131</v>
      </c>
      <c r="J670" s="52">
        <f t="shared" ca="1" si="88"/>
        <v>1</v>
      </c>
      <c r="K670" s="48">
        <f t="shared" si="89"/>
        <v>159.26</v>
      </c>
      <c r="L670" s="48">
        <f t="shared" si="90"/>
        <v>160.27000000000001</v>
      </c>
      <c r="M670" s="48">
        <f t="shared" si="91"/>
        <v>158.94</v>
      </c>
      <c r="N670" s="48">
        <f t="shared" si="92"/>
        <v>159.76</v>
      </c>
      <c r="O670" s="49">
        <f t="shared" ca="1" si="93"/>
        <v>143937000</v>
      </c>
    </row>
    <row r="671" spans="1:15" x14ac:dyDescent="0.25">
      <c r="A671">
        <v>656</v>
      </c>
      <c r="B671" s="89">
        <v>41544</v>
      </c>
      <c r="C671" s="48">
        <v>168.83999600000001</v>
      </c>
      <c r="D671" s="48">
        <v>169.13999899999999</v>
      </c>
      <c r="E671" s="48">
        <v>168.470001</v>
      </c>
      <c r="F671" s="48">
        <v>168.91000399999999</v>
      </c>
      <c r="G671" s="49">
        <v>99141800</v>
      </c>
      <c r="H671" s="48">
        <v>160.61818700000001</v>
      </c>
      <c r="I671" s="52">
        <f t="shared" si="87"/>
        <v>0.95090985256267013</v>
      </c>
      <c r="J671" s="52">
        <f t="shared" ca="1" si="88"/>
        <v>1</v>
      </c>
      <c r="K671" s="48">
        <f t="shared" si="89"/>
        <v>160.55000000000001</v>
      </c>
      <c r="L671" s="48">
        <f t="shared" si="90"/>
        <v>160.84</v>
      </c>
      <c r="M671" s="48">
        <f t="shared" si="91"/>
        <v>160.19999999999999</v>
      </c>
      <c r="N671" s="48">
        <f t="shared" si="92"/>
        <v>160.62</v>
      </c>
      <c r="O671" s="49">
        <f t="shared" ca="1" si="93"/>
        <v>99141800</v>
      </c>
    </row>
    <row r="672" spans="1:15" x14ac:dyDescent="0.25">
      <c r="A672">
        <v>657</v>
      </c>
      <c r="B672" s="89">
        <v>41543</v>
      </c>
      <c r="C672" s="48">
        <v>169.320007</v>
      </c>
      <c r="D672" s="48">
        <v>170.16999799999999</v>
      </c>
      <c r="E672" s="48">
        <v>169.050003</v>
      </c>
      <c r="F672" s="48">
        <v>169.69000199999999</v>
      </c>
      <c r="G672" s="49">
        <v>77146900</v>
      </c>
      <c r="H672" s="48">
        <v>161.35989499999999</v>
      </c>
      <c r="I672" s="52">
        <f t="shared" si="87"/>
        <v>0.9509098538404166</v>
      </c>
      <c r="J672" s="52">
        <f t="shared" ca="1" si="88"/>
        <v>1</v>
      </c>
      <c r="K672" s="48">
        <f t="shared" si="89"/>
        <v>161.01</v>
      </c>
      <c r="L672" s="48">
        <f t="shared" si="90"/>
        <v>161.82</v>
      </c>
      <c r="M672" s="48">
        <f t="shared" si="91"/>
        <v>160.75</v>
      </c>
      <c r="N672" s="48">
        <f t="shared" si="92"/>
        <v>161.36000000000001</v>
      </c>
      <c r="O672" s="49">
        <f t="shared" ca="1" si="93"/>
        <v>77146900</v>
      </c>
    </row>
    <row r="673" spans="1:15" x14ac:dyDescent="0.25">
      <c r="A673">
        <v>658</v>
      </c>
      <c r="B673" s="89">
        <v>41542</v>
      </c>
      <c r="C673" s="48">
        <v>169.63999899999999</v>
      </c>
      <c r="D673" s="48">
        <v>169.979996</v>
      </c>
      <c r="E673" s="48">
        <v>168.88999899999999</v>
      </c>
      <c r="F673" s="48">
        <v>169.03999300000001</v>
      </c>
      <c r="G673" s="49">
        <v>117306500</v>
      </c>
      <c r="H673" s="48">
        <v>160.741795</v>
      </c>
      <c r="I673" s="52">
        <f t="shared" si="87"/>
        <v>0.95090985362262759</v>
      </c>
      <c r="J673" s="52">
        <f t="shared" ca="1" si="88"/>
        <v>1</v>
      </c>
      <c r="K673" s="48">
        <f t="shared" si="89"/>
        <v>161.31</v>
      </c>
      <c r="L673" s="48">
        <f t="shared" si="90"/>
        <v>161.63999999999999</v>
      </c>
      <c r="M673" s="48">
        <f t="shared" si="91"/>
        <v>160.6</v>
      </c>
      <c r="N673" s="48">
        <f t="shared" si="92"/>
        <v>160.74</v>
      </c>
      <c r="O673" s="49">
        <f t="shared" ca="1" si="93"/>
        <v>117306500</v>
      </c>
    </row>
    <row r="674" spans="1:15" x14ac:dyDescent="0.25">
      <c r="A674">
        <v>659</v>
      </c>
      <c r="B674" s="89">
        <v>41541</v>
      </c>
      <c r="C674" s="48">
        <v>169.89999399999999</v>
      </c>
      <c r="D674" s="48">
        <v>170.529999</v>
      </c>
      <c r="E674" s="48">
        <v>169.21000699999999</v>
      </c>
      <c r="F674" s="48">
        <v>169.529999</v>
      </c>
      <c r="G674" s="49">
        <v>106333100</v>
      </c>
      <c r="H674" s="48">
        <v>161.20774599999999</v>
      </c>
      <c r="I674" s="52">
        <f t="shared" si="87"/>
        <v>0.95090985047431031</v>
      </c>
      <c r="J674" s="52">
        <f t="shared" ca="1" si="88"/>
        <v>1</v>
      </c>
      <c r="K674" s="48">
        <f t="shared" si="89"/>
        <v>161.56</v>
      </c>
      <c r="L674" s="48">
        <f t="shared" si="90"/>
        <v>162.16</v>
      </c>
      <c r="M674" s="48">
        <f t="shared" si="91"/>
        <v>160.9</v>
      </c>
      <c r="N674" s="48">
        <f t="shared" si="92"/>
        <v>161.21</v>
      </c>
      <c r="O674" s="49">
        <f t="shared" ca="1" si="93"/>
        <v>106333100</v>
      </c>
    </row>
    <row r="675" spans="1:15" x14ac:dyDescent="0.25">
      <c r="A675">
        <v>660</v>
      </c>
      <c r="B675" s="89">
        <v>41540</v>
      </c>
      <c r="C675" s="48">
        <v>170.490005</v>
      </c>
      <c r="D675" s="48">
        <v>170.64999399999999</v>
      </c>
      <c r="E675" s="48">
        <v>169.38999899999999</v>
      </c>
      <c r="F675" s="48">
        <v>169.929993</v>
      </c>
      <c r="G675" s="49">
        <v>104616500</v>
      </c>
      <c r="H675" s="48">
        <v>161.58810399999999</v>
      </c>
      <c r="I675" s="52">
        <f t="shared" si="87"/>
        <v>0.95090984909297316</v>
      </c>
      <c r="J675" s="52">
        <f t="shared" ca="1" si="88"/>
        <v>1</v>
      </c>
      <c r="K675" s="48">
        <f t="shared" si="89"/>
        <v>162.12</v>
      </c>
      <c r="L675" s="48">
        <f t="shared" si="90"/>
        <v>162.27000000000001</v>
      </c>
      <c r="M675" s="48">
        <f t="shared" si="91"/>
        <v>161.07</v>
      </c>
      <c r="N675" s="48">
        <f t="shared" si="92"/>
        <v>161.59</v>
      </c>
      <c r="O675" s="49">
        <f t="shared" ca="1" si="93"/>
        <v>104616500</v>
      </c>
    </row>
    <row r="676" spans="1:15" x14ac:dyDescent="0.25">
      <c r="A676">
        <v>661</v>
      </c>
      <c r="B676" s="89">
        <v>41537</v>
      </c>
      <c r="C676" s="48">
        <v>172.33000200000001</v>
      </c>
      <c r="D676" s="48">
        <v>172.33000200000001</v>
      </c>
      <c r="E676" s="48">
        <v>170.58000200000001</v>
      </c>
      <c r="F676" s="48">
        <v>170.720001</v>
      </c>
      <c r="G676" s="49">
        <v>132867100</v>
      </c>
      <c r="H676" s="48">
        <v>162.33933099999999</v>
      </c>
      <c r="I676" s="52">
        <f t="shared" si="87"/>
        <v>0.95090985267742578</v>
      </c>
      <c r="J676" s="52">
        <f t="shared" ca="1" si="88"/>
        <v>1</v>
      </c>
      <c r="K676" s="48">
        <f t="shared" si="89"/>
        <v>163.87</v>
      </c>
      <c r="L676" s="48">
        <f t="shared" si="90"/>
        <v>163.87</v>
      </c>
      <c r="M676" s="48">
        <f t="shared" si="91"/>
        <v>162.21</v>
      </c>
      <c r="N676" s="48">
        <f t="shared" si="92"/>
        <v>162.34</v>
      </c>
      <c r="O676" s="49">
        <f t="shared" ca="1" si="93"/>
        <v>132867100</v>
      </c>
    </row>
    <row r="677" spans="1:15" x14ac:dyDescent="0.25">
      <c r="A677">
        <v>662</v>
      </c>
      <c r="B677" s="89">
        <v>41536</v>
      </c>
      <c r="C677" s="48">
        <v>173.520004</v>
      </c>
      <c r="D677" s="48">
        <v>173.60000600000001</v>
      </c>
      <c r="E677" s="48">
        <v>172.58999600000001</v>
      </c>
      <c r="F677" s="48">
        <v>172.759995</v>
      </c>
      <c r="G677" s="49">
        <v>146616900</v>
      </c>
      <c r="H677" s="48">
        <v>163.482325</v>
      </c>
      <c r="I677" s="52">
        <f t="shared" si="87"/>
        <v>0.94629734736910587</v>
      </c>
      <c r="J677" s="52">
        <f t="shared" ca="1" si="88"/>
        <v>1</v>
      </c>
      <c r="K677" s="48">
        <f t="shared" si="89"/>
        <v>164.2</v>
      </c>
      <c r="L677" s="48">
        <f t="shared" si="90"/>
        <v>164.28</v>
      </c>
      <c r="M677" s="48">
        <f t="shared" si="91"/>
        <v>163.32</v>
      </c>
      <c r="N677" s="48">
        <f t="shared" si="92"/>
        <v>163.47999999999999</v>
      </c>
      <c r="O677" s="49">
        <f t="shared" ca="1" si="93"/>
        <v>146616900</v>
      </c>
    </row>
    <row r="678" spans="1:15" x14ac:dyDescent="0.25">
      <c r="A678">
        <v>663</v>
      </c>
      <c r="B678" s="89">
        <v>41535</v>
      </c>
      <c r="C678" s="48">
        <v>171.009995</v>
      </c>
      <c r="D678" s="48">
        <v>173.520004</v>
      </c>
      <c r="E678" s="48">
        <v>170.58000200000001</v>
      </c>
      <c r="F678" s="48">
        <v>173.050003</v>
      </c>
      <c r="G678" s="49">
        <v>203460600</v>
      </c>
      <c r="H678" s="48">
        <v>163.75675899999999</v>
      </c>
      <c r="I678" s="52">
        <f t="shared" si="87"/>
        <v>0.9462973485183932</v>
      </c>
      <c r="J678" s="52">
        <f t="shared" ca="1" si="88"/>
        <v>1</v>
      </c>
      <c r="K678" s="48">
        <f t="shared" si="89"/>
        <v>161.83000000000001</v>
      </c>
      <c r="L678" s="48">
        <f t="shared" si="90"/>
        <v>164.2</v>
      </c>
      <c r="M678" s="48">
        <f t="shared" si="91"/>
        <v>161.41999999999999</v>
      </c>
      <c r="N678" s="48">
        <f t="shared" si="92"/>
        <v>163.76</v>
      </c>
      <c r="O678" s="49">
        <f t="shared" ca="1" si="93"/>
        <v>203460600</v>
      </c>
    </row>
    <row r="679" spans="1:15" x14ac:dyDescent="0.25">
      <c r="A679">
        <v>664</v>
      </c>
      <c r="B679" s="89">
        <v>41534</v>
      </c>
      <c r="C679" s="48">
        <v>170.46000699999999</v>
      </c>
      <c r="D679" s="48">
        <v>171.11000100000001</v>
      </c>
      <c r="E679" s="48">
        <v>170.46000699999999</v>
      </c>
      <c r="F679" s="48">
        <v>171.070007</v>
      </c>
      <c r="G679" s="49">
        <v>82523300</v>
      </c>
      <c r="H679" s="48">
        <v>161.883094</v>
      </c>
      <c r="I679" s="52">
        <f t="shared" si="87"/>
        <v>0.94629734831307977</v>
      </c>
      <c r="J679" s="52">
        <f t="shared" ca="1" si="88"/>
        <v>1</v>
      </c>
      <c r="K679" s="48">
        <f t="shared" si="89"/>
        <v>161.31</v>
      </c>
      <c r="L679" s="48">
        <f t="shared" si="90"/>
        <v>161.91999999999999</v>
      </c>
      <c r="M679" s="48">
        <f t="shared" si="91"/>
        <v>161.31</v>
      </c>
      <c r="N679" s="48">
        <f t="shared" si="92"/>
        <v>161.88</v>
      </c>
      <c r="O679" s="49">
        <f t="shared" ca="1" si="93"/>
        <v>82523300</v>
      </c>
    </row>
    <row r="680" spans="1:15" x14ac:dyDescent="0.25">
      <c r="A680">
        <v>665</v>
      </c>
      <c r="B680" s="89">
        <v>41533</v>
      </c>
      <c r="C680" s="48">
        <v>171.16000399999999</v>
      </c>
      <c r="D680" s="48">
        <v>171.240005</v>
      </c>
      <c r="E680" s="48">
        <v>170.03999300000001</v>
      </c>
      <c r="F680" s="48">
        <v>170.30999800000001</v>
      </c>
      <c r="G680" s="49">
        <v>106299200</v>
      </c>
      <c r="H680" s="48">
        <v>161.16389899999999</v>
      </c>
      <c r="I680" s="52">
        <f t="shared" si="87"/>
        <v>0.9462973453854423</v>
      </c>
      <c r="J680" s="52">
        <f t="shared" ca="1" si="88"/>
        <v>1</v>
      </c>
      <c r="K680" s="48">
        <f t="shared" si="89"/>
        <v>161.97</v>
      </c>
      <c r="L680" s="48">
        <f t="shared" si="90"/>
        <v>162.04</v>
      </c>
      <c r="M680" s="48">
        <f t="shared" si="91"/>
        <v>160.91</v>
      </c>
      <c r="N680" s="48">
        <f t="shared" si="92"/>
        <v>161.16</v>
      </c>
      <c r="O680" s="49">
        <f t="shared" ca="1" si="93"/>
        <v>106299200</v>
      </c>
    </row>
    <row r="681" spans="1:15" x14ac:dyDescent="0.25">
      <c r="A681">
        <v>666</v>
      </c>
      <c r="B681" s="89">
        <v>41530</v>
      </c>
      <c r="C681" s="48">
        <v>169.13000500000001</v>
      </c>
      <c r="D681" s="48">
        <v>169.46000699999999</v>
      </c>
      <c r="E681" s="48">
        <v>168.740005</v>
      </c>
      <c r="F681" s="48">
        <v>169.33000200000001</v>
      </c>
      <c r="G681" s="49">
        <v>72727800</v>
      </c>
      <c r="H681" s="48">
        <v>160.23653200000001</v>
      </c>
      <c r="I681" s="52">
        <f t="shared" si="87"/>
        <v>0.94629734900729523</v>
      </c>
      <c r="J681" s="52">
        <f t="shared" ca="1" si="88"/>
        <v>1</v>
      </c>
      <c r="K681" s="48">
        <f t="shared" si="89"/>
        <v>160.05000000000001</v>
      </c>
      <c r="L681" s="48">
        <f t="shared" si="90"/>
        <v>160.36000000000001</v>
      </c>
      <c r="M681" s="48">
        <f t="shared" si="91"/>
        <v>159.68</v>
      </c>
      <c r="N681" s="48">
        <f t="shared" si="92"/>
        <v>160.24</v>
      </c>
      <c r="O681" s="49">
        <f t="shared" ca="1" si="93"/>
        <v>72727800</v>
      </c>
    </row>
    <row r="682" spans="1:15" x14ac:dyDescent="0.25">
      <c r="A682">
        <v>667</v>
      </c>
      <c r="B682" s="89">
        <v>41529</v>
      </c>
      <c r="C682" s="48">
        <v>169.33999600000001</v>
      </c>
      <c r="D682" s="48">
        <v>169.55999800000001</v>
      </c>
      <c r="E682" s="48">
        <v>168.720001</v>
      </c>
      <c r="F682" s="48">
        <v>168.949997</v>
      </c>
      <c r="G682" s="49">
        <v>83209000</v>
      </c>
      <c r="H682" s="48">
        <v>159.87693400000001</v>
      </c>
      <c r="I682" s="52">
        <f t="shared" si="87"/>
        <v>0.94629734737432403</v>
      </c>
      <c r="J682" s="52">
        <f t="shared" ca="1" si="88"/>
        <v>1</v>
      </c>
      <c r="K682" s="48">
        <f t="shared" si="89"/>
        <v>160.25</v>
      </c>
      <c r="L682" s="48">
        <f t="shared" si="90"/>
        <v>160.44999999999999</v>
      </c>
      <c r="M682" s="48">
        <f t="shared" si="91"/>
        <v>159.66</v>
      </c>
      <c r="N682" s="48">
        <f t="shared" si="92"/>
        <v>159.88</v>
      </c>
      <c r="O682" s="49">
        <f t="shared" ca="1" si="93"/>
        <v>83209000</v>
      </c>
    </row>
    <row r="683" spans="1:15" x14ac:dyDescent="0.25">
      <c r="A683">
        <v>668</v>
      </c>
      <c r="B683" s="89">
        <v>41528</v>
      </c>
      <c r="C683" s="48">
        <v>168.63999899999999</v>
      </c>
      <c r="D683" s="48">
        <v>169.39999399999999</v>
      </c>
      <c r="E683" s="48">
        <v>168.35000600000001</v>
      </c>
      <c r="F683" s="48">
        <v>169.39999399999999</v>
      </c>
      <c r="G683" s="49">
        <v>94545900</v>
      </c>
      <c r="H683" s="48">
        <v>160.30276499999999</v>
      </c>
      <c r="I683" s="52">
        <f t="shared" si="87"/>
        <v>0.9462973475666121</v>
      </c>
      <c r="J683" s="52">
        <f t="shared" ca="1" si="88"/>
        <v>1</v>
      </c>
      <c r="K683" s="48">
        <f t="shared" si="89"/>
        <v>159.58000000000001</v>
      </c>
      <c r="L683" s="48">
        <f t="shared" si="90"/>
        <v>160.30000000000001</v>
      </c>
      <c r="M683" s="48">
        <f t="shared" si="91"/>
        <v>159.31</v>
      </c>
      <c r="N683" s="48">
        <f t="shared" si="92"/>
        <v>160.30000000000001</v>
      </c>
      <c r="O683" s="49">
        <f t="shared" ca="1" si="93"/>
        <v>94545900</v>
      </c>
    </row>
    <row r="684" spans="1:15" x14ac:dyDescent="0.25">
      <c r="A684">
        <v>669</v>
      </c>
      <c r="B684" s="89">
        <v>41527</v>
      </c>
      <c r="C684" s="48">
        <v>168.63999899999999</v>
      </c>
      <c r="D684" s="48">
        <v>168.89999399999999</v>
      </c>
      <c r="E684" s="48">
        <v>168.259995</v>
      </c>
      <c r="F684" s="48">
        <v>168.86999499999999</v>
      </c>
      <c r="G684" s="49">
        <v>105847200</v>
      </c>
      <c r="H684" s="48">
        <v>159.80122800000001</v>
      </c>
      <c r="I684" s="52">
        <f t="shared" si="87"/>
        <v>0.94629734548165301</v>
      </c>
      <c r="J684" s="52">
        <f t="shared" ca="1" si="88"/>
        <v>1</v>
      </c>
      <c r="K684" s="48">
        <f t="shared" si="89"/>
        <v>159.58000000000001</v>
      </c>
      <c r="L684" s="48">
        <f t="shared" si="90"/>
        <v>159.83000000000001</v>
      </c>
      <c r="M684" s="48">
        <f t="shared" si="91"/>
        <v>159.22</v>
      </c>
      <c r="N684" s="48">
        <f t="shared" si="92"/>
        <v>159.80000000000001</v>
      </c>
      <c r="O684" s="49">
        <f t="shared" ca="1" si="93"/>
        <v>105847200</v>
      </c>
    </row>
    <row r="685" spans="1:15" x14ac:dyDescent="0.25">
      <c r="A685">
        <v>670</v>
      </c>
      <c r="B685" s="89">
        <v>41526</v>
      </c>
      <c r="C685" s="48">
        <v>166.449997</v>
      </c>
      <c r="D685" s="48">
        <v>167.729996</v>
      </c>
      <c r="E685" s="48">
        <v>166.449997</v>
      </c>
      <c r="F685" s="48">
        <v>167.63000500000001</v>
      </c>
      <c r="G685" s="49">
        <v>87559300</v>
      </c>
      <c r="H685" s="48">
        <v>158.62782899999999</v>
      </c>
      <c r="I685" s="52">
        <f t="shared" si="87"/>
        <v>0.94629734694573309</v>
      </c>
      <c r="J685" s="52">
        <f t="shared" ca="1" si="88"/>
        <v>1</v>
      </c>
      <c r="K685" s="48">
        <f t="shared" si="89"/>
        <v>157.51</v>
      </c>
      <c r="L685" s="48">
        <f t="shared" si="90"/>
        <v>158.72</v>
      </c>
      <c r="M685" s="48">
        <f t="shared" si="91"/>
        <v>157.51</v>
      </c>
      <c r="N685" s="48">
        <f t="shared" si="92"/>
        <v>158.63</v>
      </c>
      <c r="O685" s="49">
        <f t="shared" ca="1" si="93"/>
        <v>87559300</v>
      </c>
    </row>
    <row r="686" spans="1:15" x14ac:dyDescent="0.25">
      <c r="A686">
        <v>671</v>
      </c>
      <c r="B686" s="89">
        <v>41523</v>
      </c>
      <c r="C686" s="48">
        <v>166.509995</v>
      </c>
      <c r="D686" s="48">
        <v>166.979996</v>
      </c>
      <c r="E686" s="48">
        <v>164.479996</v>
      </c>
      <c r="F686" s="48">
        <v>166.03999300000001</v>
      </c>
      <c r="G686" s="49">
        <v>159756500</v>
      </c>
      <c r="H686" s="48">
        <v>157.12320500000001</v>
      </c>
      <c r="I686" s="52">
        <f t="shared" si="87"/>
        <v>0.94629734777211172</v>
      </c>
      <c r="J686" s="52">
        <f t="shared" ca="1" si="88"/>
        <v>1</v>
      </c>
      <c r="K686" s="48">
        <f t="shared" si="89"/>
        <v>157.57</v>
      </c>
      <c r="L686" s="48">
        <f t="shared" si="90"/>
        <v>158.01</v>
      </c>
      <c r="M686" s="48">
        <f t="shared" si="91"/>
        <v>155.65</v>
      </c>
      <c r="N686" s="48">
        <f t="shared" si="92"/>
        <v>157.12</v>
      </c>
      <c r="O686" s="49">
        <f t="shared" ca="1" si="93"/>
        <v>159756500</v>
      </c>
    </row>
    <row r="687" spans="1:15" x14ac:dyDescent="0.25">
      <c r="A687">
        <v>672</v>
      </c>
      <c r="B687" s="89">
        <v>41522</v>
      </c>
      <c r="C687" s="48">
        <v>165.85000600000001</v>
      </c>
      <c r="D687" s="48">
        <v>166.39999399999999</v>
      </c>
      <c r="E687" s="48">
        <v>165.729996</v>
      </c>
      <c r="F687" s="48">
        <v>165.96000699999999</v>
      </c>
      <c r="G687" s="49">
        <v>63090500</v>
      </c>
      <c r="H687" s="48">
        <v>157.04751400000001</v>
      </c>
      <c r="I687" s="52">
        <f t="shared" si="87"/>
        <v>0.94629734499830442</v>
      </c>
      <c r="J687" s="52">
        <f t="shared" ca="1" si="88"/>
        <v>1</v>
      </c>
      <c r="K687" s="48">
        <f t="shared" si="89"/>
        <v>156.94</v>
      </c>
      <c r="L687" s="48">
        <f t="shared" si="90"/>
        <v>157.46</v>
      </c>
      <c r="M687" s="48">
        <f t="shared" si="91"/>
        <v>156.83000000000001</v>
      </c>
      <c r="N687" s="48">
        <f t="shared" si="92"/>
        <v>157.05000000000001</v>
      </c>
      <c r="O687" s="49">
        <f t="shared" ca="1" si="93"/>
        <v>63090500</v>
      </c>
    </row>
    <row r="688" spans="1:15" x14ac:dyDescent="0.25">
      <c r="A688">
        <v>673</v>
      </c>
      <c r="B688" s="89">
        <v>41521</v>
      </c>
      <c r="C688" s="48">
        <v>164.429993</v>
      </c>
      <c r="D688" s="48">
        <v>166.029999</v>
      </c>
      <c r="E688" s="48">
        <v>164.13000500000001</v>
      </c>
      <c r="F688" s="48">
        <v>165.75</v>
      </c>
      <c r="G688" s="49">
        <v>97389400</v>
      </c>
      <c r="H688" s="48">
        <v>156.84878499999999</v>
      </c>
      <c r="I688" s="52">
        <f t="shared" si="87"/>
        <v>0.94629734539969834</v>
      </c>
      <c r="J688" s="52">
        <f t="shared" ca="1" si="88"/>
        <v>1</v>
      </c>
      <c r="K688" s="48">
        <f t="shared" si="89"/>
        <v>155.6</v>
      </c>
      <c r="L688" s="48">
        <f t="shared" si="90"/>
        <v>157.11000000000001</v>
      </c>
      <c r="M688" s="48">
        <f t="shared" si="91"/>
        <v>155.32</v>
      </c>
      <c r="N688" s="48">
        <f t="shared" si="92"/>
        <v>156.85</v>
      </c>
      <c r="O688" s="49">
        <f t="shared" ca="1" si="93"/>
        <v>97389400</v>
      </c>
    </row>
    <row r="689" spans="1:15" x14ac:dyDescent="0.25">
      <c r="A689">
        <v>674</v>
      </c>
      <c r="B689" s="89">
        <v>41520</v>
      </c>
      <c r="C689" s="48">
        <v>165.229996</v>
      </c>
      <c r="D689" s="48">
        <v>165.58000200000001</v>
      </c>
      <c r="E689" s="48">
        <v>163.699997</v>
      </c>
      <c r="F689" s="48">
        <v>164.38999899999999</v>
      </c>
      <c r="G689" s="49">
        <v>142375100</v>
      </c>
      <c r="H689" s="48">
        <v>155.56182000000001</v>
      </c>
      <c r="I689" s="52">
        <f t="shared" si="87"/>
        <v>0.9462973474438674</v>
      </c>
      <c r="J689" s="52">
        <f t="shared" ca="1" si="88"/>
        <v>1</v>
      </c>
      <c r="K689" s="48">
        <f t="shared" si="89"/>
        <v>156.36000000000001</v>
      </c>
      <c r="L689" s="48">
        <f t="shared" si="90"/>
        <v>156.69</v>
      </c>
      <c r="M689" s="48">
        <f t="shared" si="91"/>
        <v>154.91</v>
      </c>
      <c r="N689" s="48">
        <f t="shared" si="92"/>
        <v>155.56</v>
      </c>
      <c r="O689" s="49">
        <f t="shared" ca="1" si="93"/>
        <v>142375100</v>
      </c>
    </row>
    <row r="690" spans="1:15" x14ac:dyDescent="0.25">
      <c r="A690">
        <v>675</v>
      </c>
      <c r="B690" s="89">
        <v>41516</v>
      </c>
      <c r="C690" s="48">
        <v>164.509995</v>
      </c>
      <c r="D690" s="48">
        <v>164.529999</v>
      </c>
      <c r="E690" s="48">
        <v>163.16999799999999</v>
      </c>
      <c r="F690" s="48">
        <v>163.64999399999999</v>
      </c>
      <c r="G690" s="49">
        <v>134928900</v>
      </c>
      <c r="H690" s="48">
        <v>154.86155500000001</v>
      </c>
      <c r="I690" s="52">
        <f t="shared" si="87"/>
        <v>0.94629734602984472</v>
      </c>
      <c r="J690" s="52">
        <f t="shared" ca="1" si="88"/>
        <v>1</v>
      </c>
      <c r="K690" s="48">
        <f t="shared" si="89"/>
        <v>155.68</v>
      </c>
      <c r="L690" s="48">
        <f t="shared" si="90"/>
        <v>155.69</v>
      </c>
      <c r="M690" s="48">
        <f t="shared" si="91"/>
        <v>154.41</v>
      </c>
      <c r="N690" s="48">
        <f t="shared" si="92"/>
        <v>154.86000000000001</v>
      </c>
      <c r="O690" s="49">
        <f t="shared" ca="1" si="93"/>
        <v>134928900</v>
      </c>
    </row>
    <row r="691" spans="1:15" x14ac:dyDescent="0.25">
      <c r="A691">
        <v>676</v>
      </c>
      <c r="B691" s="89">
        <v>41515</v>
      </c>
      <c r="C691" s="48">
        <v>163.550003</v>
      </c>
      <c r="D691" s="48">
        <v>165.03999300000001</v>
      </c>
      <c r="E691" s="48">
        <v>163.39999399999999</v>
      </c>
      <c r="F691" s="48">
        <v>164.16999799999999</v>
      </c>
      <c r="G691" s="49">
        <v>119200500</v>
      </c>
      <c r="H691" s="48">
        <v>155.353634</v>
      </c>
      <c r="I691" s="52">
        <f t="shared" si="87"/>
        <v>0.94629734965337575</v>
      </c>
      <c r="J691" s="52">
        <f t="shared" ca="1" si="88"/>
        <v>1</v>
      </c>
      <c r="K691" s="48">
        <f t="shared" si="89"/>
        <v>154.77000000000001</v>
      </c>
      <c r="L691" s="48">
        <f t="shared" si="90"/>
        <v>156.18</v>
      </c>
      <c r="M691" s="48">
        <f t="shared" si="91"/>
        <v>154.62</v>
      </c>
      <c r="N691" s="48">
        <f t="shared" si="92"/>
        <v>155.35</v>
      </c>
      <c r="O691" s="49">
        <f t="shared" ca="1" si="93"/>
        <v>119200500</v>
      </c>
    </row>
    <row r="692" spans="1:15" x14ac:dyDescent="0.25">
      <c r="A692">
        <v>677</v>
      </c>
      <c r="B692" s="89">
        <v>41514</v>
      </c>
      <c r="C692" s="48">
        <v>163.259995</v>
      </c>
      <c r="D692" s="48">
        <v>164.490005</v>
      </c>
      <c r="E692" s="48">
        <v>163.050003</v>
      </c>
      <c r="F692" s="48">
        <v>163.91000399999999</v>
      </c>
      <c r="G692" s="49">
        <v>108113000</v>
      </c>
      <c r="H692" s="48">
        <v>155.10760200000001</v>
      </c>
      <c r="I692" s="52">
        <f t="shared" si="87"/>
        <v>0.94629734741510974</v>
      </c>
      <c r="J692" s="52">
        <f t="shared" ca="1" si="88"/>
        <v>1</v>
      </c>
      <c r="K692" s="48">
        <f t="shared" si="89"/>
        <v>154.49</v>
      </c>
      <c r="L692" s="48">
        <f t="shared" si="90"/>
        <v>155.66</v>
      </c>
      <c r="M692" s="48">
        <f t="shared" si="91"/>
        <v>154.29</v>
      </c>
      <c r="N692" s="48">
        <f t="shared" si="92"/>
        <v>155.11000000000001</v>
      </c>
      <c r="O692" s="49">
        <f t="shared" ca="1" si="93"/>
        <v>108113000</v>
      </c>
    </row>
    <row r="693" spans="1:15" x14ac:dyDescent="0.25">
      <c r="A693">
        <v>678</v>
      </c>
      <c r="B693" s="89">
        <v>41513</v>
      </c>
      <c r="C693" s="48">
        <v>164.36000100000001</v>
      </c>
      <c r="D693" s="48">
        <v>166</v>
      </c>
      <c r="E693" s="48">
        <v>163.21000699999999</v>
      </c>
      <c r="F693" s="48">
        <v>163.33000200000001</v>
      </c>
      <c r="G693" s="49">
        <v>158619400</v>
      </c>
      <c r="H693" s="48">
        <v>154.55874800000001</v>
      </c>
      <c r="I693" s="52">
        <f t="shared" si="87"/>
        <v>0.9462973495830852</v>
      </c>
      <c r="J693" s="52">
        <f t="shared" ca="1" si="88"/>
        <v>1</v>
      </c>
      <c r="K693" s="48">
        <f t="shared" si="89"/>
        <v>155.53</v>
      </c>
      <c r="L693" s="48">
        <f t="shared" si="90"/>
        <v>157.09</v>
      </c>
      <c r="M693" s="48">
        <f t="shared" si="91"/>
        <v>154.44999999999999</v>
      </c>
      <c r="N693" s="48">
        <f t="shared" si="92"/>
        <v>154.56</v>
      </c>
      <c r="O693" s="49">
        <f t="shared" ca="1" si="93"/>
        <v>158619400</v>
      </c>
    </row>
    <row r="694" spans="1:15" x14ac:dyDescent="0.25">
      <c r="A694">
        <v>679</v>
      </c>
      <c r="B694" s="89">
        <v>41512</v>
      </c>
      <c r="C694" s="48">
        <v>166.78999300000001</v>
      </c>
      <c r="D694" s="48">
        <v>167.300003</v>
      </c>
      <c r="E694" s="48">
        <v>165.88999899999999</v>
      </c>
      <c r="F694" s="48">
        <v>166</v>
      </c>
      <c r="G694" s="49">
        <v>89702100</v>
      </c>
      <c r="H694" s="48">
        <v>157.08536000000001</v>
      </c>
      <c r="I694" s="52">
        <f t="shared" si="87"/>
        <v>0.94629734939759036</v>
      </c>
      <c r="J694" s="52">
        <f t="shared" ca="1" si="88"/>
        <v>1</v>
      </c>
      <c r="K694" s="48">
        <f t="shared" si="89"/>
        <v>157.83000000000001</v>
      </c>
      <c r="L694" s="48">
        <f t="shared" si="90"/>
        <v>158.32</v>
      </c>
      <c r="M694" s="48">
        <f t="shared" si="91"/>
        <v>156.97999999999999</v>
      </c>
      <c r="N694" s="48">
        <f t="shared" si="92"/>
        <v>157.09</v>
      </c>
      <c r="O694" s="49">
        <f t="shared" ca="1" si="93"/>
        <v>89702100</v>
      </c>
    </row>
    <row r="695" spans="1:15" x14ac:dyDescent="0.25">
      <c r="A695">
        <v>680</v>
      </c>
      <c r="B695" s="89">
        <v>41509</v>
      </c>
      <c r="C695" s="48">
        <v>166.550003</v>
      </c>
      <c r="D695" s="48">
        <v>166.83000200000001</v>
      </c>
      <c r="E695" s="48">
        <v>165.770004</v>
      </c>
      <c r="F695" s="48">
        <v>166.61999499999999</v>
      </c>
      <c r="G695" s="49">
        <v>90888900</v>
      </c>
      <c r="H695" s="48">
        <v>157.67205899999999</v>
      </c>
      <c r="I695" s="52">
        <f t="shared" si="87"/>
        <v>0.94629734564570112</v>
      </c>
      <c r="J695" s="52">
        <f t="shared" ca="1" si="88"/>
        <v>1</v>
      </c>
      <c r="K695" s="48">
        <f t="shared" si="89"/>
        <v>157.61000000000001</v>
      </c>
      <c r="L695" s="48">
        <f t="shared" si="90"/>
        <v>157.87</v>
      </c>
      <c r="M695" s="48">
        <f t="shared" si="91"/>
        <v>156.87</v>
      </c>
      <c r="N695" s="48">
        <f t="shared" si="92"/>
        <v>157.66999999999999</v>
      </c>
      <c r="O695" s="49">
        <f t="shared" ca="1" si="93"/>
        <v>90888900</v>
      </c>
    </row>
    <row r="696" spans="1:15" x14ac:dyDescent="0.25">
      <c r="A696">
        <v>681</v>
      </c>
      <c r="B696" s="89">
        <v>41508</v>
      </c>
      <c r="C696" s="48">
        <v>164.89999399999999</v>
      </c>
      <c r="D696" s="48">
        <v>166.300003</v>
      </c>
      <c r="E696" s="48">
        <v>164.88999899999999</v>
      </c>
      <c r="F696" s="48">
        <v>166.05999800000001</v>
      </c>
      <c r="G696" s="49">
        <v>101471400</v>
      </c>
      <c r="H696" s="48">
        <v>157.142135</v>
      </c>
      <c r="I696" s="52">
        <f t="shared" si="87"/>
        <v>0.94629734368658724</v>
      </c>
      <c r="J696" s="52">
        <f t="shared" ca="1" si="88"/>
        <v>1</v>
      </c>
      <c r="K696" s="48">
        <f t="shared" si="89"/>
        <v>156.04</v>
      </c>
      <c r="L696" s="48">
        <f t="shared" si="90"/>
        <v>157.37</v>
      </c>
      <c r="M696" s="48">
        <f t="shared" si="91"/>
        <v>156.03</v>
      </c>
      <c r="N696" s="48">
        <f t="shared" si="92"/>
        <v>157.13999999999999</v>
      </c>
      <c r="O696" s="49">
        <f t="shared" ca="1" si="93"/>
        <v>101471400</v>
      </c>
    </row>
    <row r="697" spans="1:15" x14ac:dyDescent="0.25">
      <c r="A697">
        <v>682</v>
      </c>
      <c r="B697" s="89">
        <v>41507</v>
      </c>
      <c r="C697" s="48">
        <v>165.11999499999999</v>
      </c>
      <c r="D697" s="48">
        <v>166.029999</v>
      </c>
      <c r="E697" s="48">
        <v>164.19000199999999</v>
      </c>
      <c r="F697" s="48">
        <v>164.55999800000001</v>
      </c>
      <c r="G697" s="49">
        <v>159530500</v>
      </c>
      <c r="H697" s="48">
        <v>155.722689</v>
      </c>
      <c r="I697" s="52">
        <f t="shared" si="87"/>
        <v>0.94629734378095942</v>
      </c>
      <c r="J697" s="52">
        <f t="shared" ca="1" si="88"/>
        <v>1</v>
      </c>
      <c r="K697" s="48">
        <f t="shared" si="89"/>
        <v>156.25</v>
      </c>
      <c r="L697" s="48">
        <f t="shared" si="90"/>
        <v>157.11000000000001</v>
      </c>
      <c r="M697" s="48">
        <f t="shared" si="91"/>
        <v>155.37</v>
      </c>
      <c r="N697" s="48">
        <f t="shared" si="92"/>
        <v>155.72</v>
      </c>
      <c r="O697" s="49">
        <f t="shared" ca="1" si="93"/>
        <v>159530500</v>
      </c>
    </row>
    <row r="698" spans="1:15" x14ac:dyDescent="0.25">
      <c r="A698">
        <v>683</v>
      </c>
      <c r="B698" s="89">
        <v>41506</v>
      </c>
      <c r="C698" s="48">
        <v>165.03999300000001</v>
      </c>
      <c r="D698" s="48">
        <v>166.199997</v>
      </c>
      <c r="E698" s="48">
        <v>164.86000100000001</v>
      </c>
      <c r="F698" s="48">
        <v>165.58000200000001</v>
      </c>
      <c r="G698" s="49">
        <v>89294400</v>
      </c>
      <c r="H698" s="48">
        <v>156.687917</v>
      </c>
      <c r="I698" s="52">
        <f t="shared" si="87"/>
        <v>0.94629734936227383</v>
      </c>
      <c r="J698" s="52">
        <f t="shared" ca="1" si="88"/>
        <v>1</v>
      </c>
      <c r="K698" s="48">
        <f t="shared" si="89"/>
        <v>156.18</v>
      </c>
      <c r="L698" s="48">
        <f t="shared" si="90"/>
        <v>157.27000000000001</v>
      </c>
      <c r="M698" s="48">
        <f t="shared" si="91"/>
        <v>156.01</v>
      </c>
      <c r="N698" s="48">
        <f t="shared" si="92"/>
        <v>156.69</v>
      </c>
      <c r="O698" s="49">
        <f t="shared" ca="1" si="93"/>
        <v>89294400</v>
      </c>
    </row>
    <row r="699" spans="1:15" x14ac:dyDescent="0.25">
      <c r="A699">
        <v>684</v>
      </c>
      <c r="B699" s="89">
        <v>41505</v>
      </c>
      <c r="C699" s="48">
        <v>165.63999899999999</v>
      </c>
      <c r="D699" s="48">
        <v>166.21000699999999</v>
      </c>
      <c r="E699" s="48">
        <v>164.759995</v>
      </c>
      <c r="F699" s="48">
        <v>164.770004</v>
      </c>
      <c r="G699" s="49">
        <v>96437600</v>
      </c>
      <c r="H699" s="48">
        <v>155.92141799999999</v>
      </c>
      <c r="I699" s="52">
        <f t="shared" si="87"/>
        <v>0.94629734912187047</v>
      </c>
      <c r="J699" s="52">
        <f t="shared" ca="1" si="88"/>
        <v>1</v>
      </c>
      <c r="K699" s="48">
        <f t="shared" si="89"/>
        <v>156.74</v>
      </c>
      <c r="L699" s="48">
        <f t="shared" si="90"/>
        <v>157.28</v>
      </c>
      <c r="M699" s="48">
        <f t="shared" si="91"/>
        <v>155.91</v>
      </c>
      <c r="N699" s="48">
        <f t="shared" si="92"/>
        <v>155.91999999999999</v>
      </c>
      <c r="O699" s="49">
        <f t="shared" ca="1" si="93"/>
        <v>96437600</v>
      </c>
    </row>
    <row r="700" spans="1:15" x14ac:dyDescent="0.25">
      <c r="A700">
        <v>685</v>
      </c>
      <c r="B700" s="89">
        <v>41502</v>
      </c>
      <c r="C700" s="48">
        <v>166.05999800000001</v>
      </c>
      <c r="D700" s="48">
        <v>166.63000500000001</v>
      </c>
      <c r="E700" s="48">
        <v>165.5</v>
      </c>
      <c r="F700" s="48">
        <v>165.83000200000001</v>
      </c>
      <c r="G700" s="49">
        <v>130868200</v>
      </c>
      <c r="H700" s="48">
        <v>156.92449099999999</v>
      </c>
      <c r="I700" s="52">
        <f t="shared" si="87"/>
        <v>0.9462973473280184</v>
      </c>
      <c r="J700" s="52">
        <f t="shared" ca="1" si="88"/>
        <v>1</v>
      </c>
      <c r="K700" s="48">
        <f t="shared" si="89"/>
        <v>157.13999999999999</v>
      </c>
      <c r="L700" s="48">
        <f t="shared" si="90"/>
        <v>157.68</v>
      </c>
      <c r="M700" s="48">
        <f t="shared" si="91"/>
        <v>156.61000000000001</v>
      </c>
      <c r="N700" s="48">
        <f t="shared" si="92"/>
        <v>156.91999999999999</v>
      </c>
      <c r="O700" s="49">
        <f t="shared" ca="1" si="93"/>
        <v>130868200</v>
      </c>
    </row>
    <row r="701" spans="1:15" x14ac:dyDescent="0.25">
      <c r="A701">
        <v>686</v>
      </c>
      <c r="B701" s="89">
        <v>41501</v>
      </c>
      <c r="C701" s="48">
        <v>167.41000399999999</v>
      </c>
      <c r="D701" s="48">
        <v>167.429993</v>
      </c>
      <c r="E701" s="48">
        <v>166.08999600000001</v>
      </c>
      <c r="F701" s="48">
        <v>166.38000500000001</v>
      </c>
      <c r="G701" s="49">
        <v>152931800</v>
      </c>
      <c r="H701" s="48">
        <v>157.44495699999999</v>
      </c>
      <c r="I701" s="52">
        <f t="shared" si="87"/>
        <v>0.9462973450445562</v>
      </c>
      <c r="J701" s="52">
        <f t="shared" ca="1" si="88"/>
        <v>1</v>
      </c>
      <c r="K701" s="48">
        <f t="shared" si="89"/>
        <v>158.41999999999999</v>
      </c>
      <c r="L701" s="48">
        <f t="shared" si="90"/>
        <v>158.44</v>
      </c>
      <c r="M701" s="48">
        <f t="shared" si="91"/>
        <v>157.16999999999999</v>
      </c>
      <c r="N701" s="48">
        <f t="shared" si="92"/>
        <v>157.44</v>
      </c>
      <c r="O701" s="49">
        <f t="shared" ca="1" si="93"/>
        <v>152931800</v>
      </c>
    </row>
    <row r="702" spans="1:15" x14ac:dyDescent="0.25">
      <c r="A702">
        <v>687</v>
      </c>
      <c r="B702" s="89">
        <v>41500</v>
      </c>
      <c r="C702" s="48">
        <v>169.529999</v>
      </c>
      <c r="D702" s="48">
        <v>169.800003</v>
      </c>
      <c r="E702" s="48">
        <v>168.699997</v>
      </c>
      <c r="F702" s="48">
        <v>168.740005</v>
      </c>
      <c r="G702" s="49">
        <v>79829200</v>
      </c>
      <c r="H702" s="48">
        <v>159.67822000000001</v>
      </c>
      <c r="I702" s="52">
        <f t="shared" si="87"/>
        <v>0.94629735254541458</v>
      </c>
      <c r="J702" s="52">
        <f t="shared" ca="1" si="88"/>
        <v>1</v>
      </c>
      <c r="K702" s="48">
        <f t="shared" si="89"/>
        <v>160.43</v>
      </c>
      <c r="L702" s="48">
        <f t="shared" si="90"/>
        <v>160.68</v>
      </c>
      <c r="M702" s="48">
        <f t="shared" si="91"/>
        <v>159.63999999999999</v>
      </c>
      <c r="N702" s="48">
        <f t="shared" si="92"/>
        <v>159.68</v>
      </c>
      <c r="O702" s="49">
        <f t="shared" ca="1" si="93"/>
        <v>79829200</v>
      </c>
    </row>
    <row r="703" spans="1:15" x14ac:dyDescent="0.25">
      <c r="A703">
        <v>688</v>
      </c>
      <c r="B703" s="89">
        <v>41499</v>
      </c>
      <c r="C703" s="48">
        <v>169.41000399999999</v>
      </c>
      <c r="D703" s="48">
        <v>169.89999399999999</v>
      </c>
      <c r="E703" s="48">
        <v>168.41000399999999</v>
      </c>
      <c r="F703" s="48">
        <v>169.61000100000001</v>
      </c>
      <c r="G703" s="49">
        <v>80806000</v>
      </c>
      <c r="H703" s="48">
        <v>160.50149400000001</v>
      </c>
      <c r="I703" s="52">
        <f t="shared" si="87"/>
        <v>0.94629734717117298</v>
      </c>
      <c r="J703" s="52">
        <f t="shared" ca="1" si="88"/>
        <v>1</v>
      </c>
      <c r="K703" s="48">
        <f t="shared" si="89"/>
        <v>160.31</v>
      </c>
      <c r="L703" s="48">
        <f t="shared" si="90"/>
        <v>160.78</v>
      </c>
      <c r="M703" s="48">
        <f t="shared" si="91"/>
        <v>159.37</v>
      </c>
      <c r="N703" s="48">
        <f t="shared" si="92"/>
        <v>160.5</v>
      </c>
      <c r="O703" s="49">
        <f t="shared" ca="1" si="93"/>
        <v>80806000</v>
      </c>
    </row>
    <row r="704" spans="1:15" x14ac:dyDescent="0.25">
      <c r="A704">
        <v>689</v>
      </c>
      <c r="B704" s="89">
        <v>41498</v>
      </c>
      <c r="C704" s="48">
        <v>168.46000699999999</v>
      </c>
      <c r="D704" s="48">
        <v>169.30999800000001</v>
      </c>
      <c r="E704" s="48">
        <v>168.38000500000001</v>
      </c>
      <c r="F704" s="48">
        <v>169.11000100000001</v>
      </c>
      <c r="G704" s="49">
        <v>68593300</v>
      </c>
      <c r="H704" s="48">
        <v>160.028345</v>
      </c>
      <c r="I704" s="52">
        <f t="shared" si="87"/>
        <v>0.94629734524098308</v>
      </c>
      <c r="J704" s="52">
        <f t="shared" ca="1" si="88"/>
        <v>1</v>
      </c>
      <c r="K704" s="48">
        <f t="shared" si="89"/>
        <v>159.41</v>
      </c>
      <c r="L704" s="48">
        <f t="shared" si="90"/>
        <v>160.22</v>
      </c>
      <c r="M704" s="48">
        <f t="shared" si="91"/>
        <v>159.34</v>
      </c>
      <c r="N704" s="48">
        <f t="shared" si="92"/>
        <v>160.03</v>
      </c>
      <c r="O704" s="49">
        <f t="shared" ca="1" si="93"/>
        <v>68593300</v>
      </c>
    </row>
    <row r="705" spans="1:15" x14ac:dyDescent="0.25">
      <c r="A705">
        <v>690</v>
      </c>
      <c r="B705" s="89">
        <v>41495</v>
      </c>
      <c r="C705" s="48">
        <v>169.58000200000001</v>
      </c>
      <c r="D705" s="48">
        <v>170.10000600000001</v>
      </c>
      <c r="E705" s="48">
        <v>168.720001</v>
      </c>
      <c r="F705" s="48">
        <v>169.30999800000001</v>
      </c>
      <c r="G705" s="49">
        <v>91757700</v>
      </c>
      <c r="H705" s="48">
        <v>160.217602</v>
      </c>
      <c r="I705" s="52">
        <f t="shared" si="87"/>
        <v>0.94629734742540128</v>
      </c>
      <c r="J705" s="52">
        <f t="shared" ca="1" si="88"/>
        <v>1</v>
      </c>
      <c r="K705" s="48">
        <f t="shared" si="89"/>
        <v>160.47</v>
      </c>
      <c r="L705" s="48">
        <f t="shared" si="90"/>
        <v>160.97</v>
      </c>
      <c r="M705" s="48">
        <f t="shared" si="91"/>
        <v>159.66</v>
      </c>
      <c r="N705" s="48">
        <f t="shared" si="92"/>
        <v>160.22</v>
      </c>
      <c r="O705" s="49">
        <f t="shared" ca="1" si="93"/>
        <v>91757700</v>
      </c>
    </row>
    <row r="706" spans="1:15" x14ac:dyDescent="0.25">
      <c r="A706">
        <v>691</v>
      </c>
      <c r="B706" s="89">
        <v>41494</v>
      </c>
      <c r="C706" s="48">
        <v>169.979996</v>
      </c>
      <c r="D706" s="48">
        <v>170.179993</v>
      </c>
      <c r="E706" s="48">
        <v>168.929993</v>
      </c>
      <c r="F706" s="48">
        <v>169.800003</v>
      </c>
      <c r="G706" s="49">
        <v>102181300</v>
      </c>
      <c r="H706" s="48">
        <v>160.68129300000001</v>
      </c>
      <c r="I706" s="52">
        <f t="shared" si="87"/>
        <v>0.94629735077213162</v>
      </c>
      <c r="J706" s="52">
        <f t="shared" ca="1" si="88"/>
        <v>1</v>
      </c>
      <c r="K706" s="48">
        <f t="shared" si="89"/>
        <v>160.85</v>
      </c>
      <c r="L706" s="48">
        <f t="shared" si="90"/>
        <v>161.04</v>
      </c>
      <c r="M706" s="48">
        <f t="shared" si="91"/>
        <v>159.86000000000001</v>
      </c>
      <c r="N706" s="48">
        <f t="shared" si="92"/>
        <v>160.68</v>
      </c>
      <c r="O706" s="49">
        <f t="shared" ca="1" si="93"/>
        <v>102181300</v>
      </c>
    </row>
    <row r="707" spans="1:15" x14ac:dyDescent="0.25">
      <c r="A707">
        <v>692</v>
      </c>
      <c r="B707" s="89">
        <v>41493</v>
      </c>
      <c r="C707" s="48">
        <v>169.19000199999999</v>
      </c>
      <c r="D707" s="48">
        <v>169.429993</v>
      </c>
      <c r="E707" s="48">
        <v>168.550003</v>
      </c>
      <c r="F707" s="48">
        <v>169.179993</v>
      </c>
      <c r="G707" s="49">
        <v>84854700</v>
      </c>
      <c r="H707" s="48">
        <v>160.09457800000001</v>
      </c>
      <c r="I707" s="52">
        <f t="shared" si="87"/>
        <v>0.94629734379998476</v>
      </c>
      <c r="J707" s="52">
        <f t="shared" ca="1" si="88"/>
        <v>1</v>
      </c>
      <c r="K707" s="48">
        <f t="shared" si="89"/>
        <v>160.1</v>
      </c>
      <c r="L707" s="48">
        <f t="shared" si="90"/>
        <v>160.33000000000001</v>
      </c>
      <c r="M707" s="48">
        <f t="shared" si="91"/>
        <v>159.5</v>
      </c>
      <c r="N707" s="48">
        <f t="shared" si="92"/>
        <v>160.09</v>
      </c>
      <c r="O707" s="49">
        <f t="shared" ca="1" si="93"/>
        <v>84854700</v>
      </c>
    </row>
    <row r="708" spans="1:15" x14ac:dyDescent="0.25">
      <c r="A708">
        <v>693</v>
      </c>
      <c r="B708" s="89">
        <v>41492</v>
      </c>
      <c r="C708" s="48">
        <v>170.36999499999999</v>
      </c>
      <c r="D708" s="48">
        <v>170.740005</v>
      </c>
      <c r="E708" s="48">
        <v>169.35000600000001</v>
      </c>
      <c r="F708" s="48">
        <v>169.729996</v>
      </c>
      <c r="G708" s="49">
        <v>87495000</v>
      </c>
      <c r="H708" s="48">
        <v>160.61504500000001</v>
      </c>
      <c r="I708" s="52">
        <f t="shared" si="87"/>
        <v>0.9462973474647346</v>
      </c>
      <c r="J708" s="52">
        <f t="shared" ca="1" si="88"/>
        <v>1</v>
      </c>
      <c r="K708" s="48">
        <f t="shared" si="89"/>
        <v>161.22</v>
      </c>
      <c r="L708" s="48">
        <f t="shared" si="90"/>
        <v>161.57</v>
      </c>
      <c r="M708" s="48">
        <f t="shared" si="91"/>
        <v>160.26</v>
      </c>
      <c r="N708" s="48">
        <f t="shared" si="92"/>
        <v>160.62</v>
      </c>
      <c r="O708" s="49">
        <f t="shared" ca="1" si="93"/>
        <v>87495000</v>
      </c>
    </row>
    <row r="709" spans="1:15" x14ac:dyDescent="0.25">
      <c r="A709">
        <v>694</v>
      </c>
      <c r="B709" s="89">
        <v>41491</v>
      </c>
      <c r="C709" s="48">
        <v>170.570007</v>
      </c>
      <c r="D709" s="48">
        <v>170.96000699999999</v>
      </c>
      <c r="E709" s="48">
        <v>170.35000600000001</v>
      </c>
      <c r="F709" s="48">
        <v>170.699997</v>
      </c>
      <c r="G709" s="49">
        <v>54072700</v>
      </c>
      <c r="H709" s="48">
        <v>161.53295399999999</v>
      </c>
      <c r="I709" s="52">
        <f t="shared" si="87"/>
        <v>0.94629734527763343</v>
      </c>
      <c r="J709" s="52">
        <f t="shared" ca="1" si="88"/>
        <v>1</v>
      </c>
      <c r="K709" s="48">
        <f t="shared" si="89"/>
        <v>161.41</v>
      </c>
      <c r="L709" s="48">
        <f t="shared" si="90"/>
        <v>161.78</v>
      </c>
      <c r="M709" s="48">
        <f t="shared" si="91"/>
        <v>161.19999999999999</v>
      </c>
      <c r="N709" s="48">
        <f t="shared" si="92"/>
        <v>161.53</v>
      </c>
      <c r="O709" s="49">
        <f t="shared" ca="1" si="93"/>
        <v>54072700</v>
      </c>
    </row>
    <row r="710" spans="1:15" x14ac:dyDescent="0.25">
      <c r="A710">
        <v>695</v>
      </c>
      <c r="B710" s="89">
        <v>41488</v>
      </c>
      <c r="C710" s="48">
        <v>170.279999</v>
      </c>
      <c r="D710" s="48">
        <v>170.970001</v>
      </c>
      <c r="E710" s="48">
        <v>170.050003</v>
      </c>
      <c r="F710" s="48">
        <v>170.949997</v>
      </c>
      <c r="G710" s="49">
        <v>91116700</v>
      </c>
      <c r="H710" s="48">
        <v>161.76952900000001</v>
      </c>
      <c r="I710" s="52">
        <f t="shared" si="87"/>
        <v>0.94629734915994179</v>
      </c>
      <c r="J710" s="52">
        <f t="shared" ca="1" si="88"/>
        <v>1</v>
      </c>
      <c r="K710" s="48">
        <f t="shared" si="89"/>
        <v>161.13999999999999</v>
      </c>
      <c r="L710" s="48">
        <f t="shared" si="90"/>
        <v>161.79</v>
      </c>
      <c r="M710" s="48">
        <f t="shared" si="91"/>
        <v>160.91999999999999</v>
      </c>
      <c r="N710" s="48">
        <f t="shared" si="92"/>
        <v>161.77000000000001</v>
      </c>
      <c r="O710" s="49">
        <f t="shared" ca="1" si="93"/>
        <v>91116700</v>
      </c>
    </row>
    <row r="711" spans="1:15" x14ac:dyDescent="0.25">
      <c r="A711">
        <v>696</v>
      </c>
      <c r="B711" s="89">
        <v>41487</v>
      </c>
      <c r="C711" s="48">
        <v>169.990005</v>
      </c>
      <c r="D711" s="48">
        <v>170.80999800000001</v>
      </c>
      <c r="E711" s="48">
        <v>169.89999399999999</v>
      </c>
      <c r="F711" s="48">
        <v>170.66000399999999</v>
      </c>
      <c r="G711" s="49">
        <v>110438400</v>
      </c>
      <c r="H711" s="48">
        <v>161.49510900000001</v>
      </c>
      <c r="I711" s="52">
        <f t="shared" si="87"/>
        <v>0.94629734685814271</v>
      </c>
      <c r="J711" s="52">
        <f t="shared" ca="1" si="88"/>
        <v>1</v>
      </c>
      <c r="K711" s="48">
        <f t="shared" si="89"/>
        <v>160.86000000000001</v>
      </c>
      <c r="L711" s="48">
        <f t="shared" si="90"/>
        <v>161.63999999999999</v>
      </c>
      <c r="M711" s="48">
        <f t="shared" si="91"/>
        <v>160.78</v>
      </c>
      <c r="N711" s="48">
        <f t="shared" si="92"/>
        <v>161.5</v>
      </c>
      <c r="O711" s="49">
        <f t="shared" ca="1" si="93"/>
        <v>110438400</v>
      </c>
    </row>
    <row r="712" spans="1:15" x14ac:dyDescent="0.25">
      <c r="A712">
        <v>697</v>
      </c>
      <c r="B712" s="89">
        <v>41486</v>
      </c>
      <c r="C712" s="48">
        <v>168.94000199999999</v>
      </c>
      <c r="D712" s="48">
        <v>169.85000600000001</v>
      </c>
      <c r="E712" s="48">
        <v>168.490005</v>
      </c>
      <c r="F712" s="48">
        <v>168.71000699999999</v>
      </c>
      <c r="G712" s="49">
        <v>142388700</v>
      </c>
      <c r="H712" s="48">
        <v>159.649832</v>
      </c>
      <c r="I712" s="52">
        <f t="shared" si="87"/>
        <v>0.9462973467839404</v>
      </c>
      <c r="J712" s="52">
        <f t="shared" ca="1" si="88"/>
        <v>1</v>
      </c>
      <c r="K712" s="48">
        <f t="shared" si="89"/>
        <v>159.87</v>
      </c>
      <c r="L712" s="48">
        <f t="shared" si="90"/>
        <v>160.72999999999999</v>
      </c>
      <c r="M712" s="48">
        <f t="shared" si="91"/>
        <v>159.44</v>
      </c>
      <c r="N712" s="48">
        <f t="shared" si="92"/>
        <v>159.65</v>
      </c>
      <c r="O712" s="49">
        <f t="shared" ca="1" si="93"/>
        <v>142388700</v>
      </c>
    </row>
    <row r="713" spans="1:15" x14ac:dyDescent="0.25">
      <c r="A713">
        <v>698</v>
      </c>
      <c r="B713" s="89">
        <v>41485</v>
      </c>
      <c r="C713" s="48">
        <v>169.10000600000001</v>
      </c>
      <c r="D713" s="48">
        <v>169.279999</v>
      </c>
      <c r="E713" s="48">
        <v>168.19000199999999</v>
      </c>
      <c r="F713" s="48">
        <v>168.58999600000001</v>
      </c>
      <c r="G713" s="49">
        <v>85209600</v>
      </c>
      <c r="H713" s="48">
        <v>159.53626600000001</v>
      </c>
      <c r="I713" s="52">
        <f t="shared" si="87"/>
        <v>0.94629734732302861</v>
      </c>
      <c r="J713" s="52">
        <f t="shared" ca="1" si="88"/>
        <v>1</v>
      </c>
      <c r="K713" s="48">
        <f t="shared" si="89"/>
        <v>160.02000000000001</v>
      </c>
      <c r="L713" s="48">
        <f t="shared" si="90"/>
        <v>160.19</v>
      </c>
      <c r="M713" s="48">
        <f t="shared" si="91"/>
        <v>159.16</v>
      </c>
      <c r="N713" s="48">
        <f t="shared" si="92"/>
        <v>159.54</v>
      </c>
      <c r="O713" s="49">
        <f t="shared" ca="1" si="93"/>
        <v>85209600</v>
      </c>
    </row>
    <row r="714" spans="1:15" x14ac:dyDescent="0.25">
      <c r="A714">
        <v>699</v>
      </c>
      <c r="B714" s="89">
        <v>41484</v>
      </c>
      <c r="C714" s="48">
        <v>168.679993</v>
      </c>
      <c r="D714" s="48">
        <v>169.05999800000001</v>
      </c>
      <c r="E714" s="48">
        <v>168.11000100000001</v>
      </c>
      <c r="F714" s="48">
        <v>168.58999600000001</v>
      </c>
      <c r="G714" s="49">
        <v>79695000</v>
      </c>
      <c r="H714" s="48">
        <v>159.53626600000001</v>
      </c>
      <c r="I714" s="52">
        <f t="shared" si="87"/>
        <v>0.94629734732302861</v>
      </c>
      <c r="J714" s="52">
        <f t="shared" ca="1" si="88"/>
        <v>1</v>
      </c>
      <c r="K714" s="48">
        <f t="shared" si="89"/>
        <v>159.62</v>
      </c>
      <c r="L714" s="48">
        <f t="shared" si="90"/>
        <v>159.97999999999999</v>
      </c>
      <c r="M714" s="48">
        <f t="shared" si="91"/>
        <v>159.08000000000001</v>
      </c>
      <c r="N714" s="48">
        <f t="shared" si="92"/>
        <v>159.54</v>
      </c>
      <c r="O714" s="49">
        <f t="shared" ca="1" si="93"/>
        <v>79695000</v>
      </c>
    </row>
    <row r="715" spans="1:15" x14ac:dyDescent="0.25">
      <c r="A715">
        <v>700</v>
      </c>
      <c r="B715" s="89">
        <v>41481</v>
      </c>
      <c r="C715" s="48">
        <v>168.220001</v>
      </c>
      <c r="D715" s="48">
        <v>169.16000399999999</v>
      </c>
      <c r="E715" s="48">
        <v>167.520004</v>
      </c>
      <c r="F715" s="48">
        <v>169.11000100000001</v>
      </c>
      <c r="G715" s="49">
        <v>107814600</v>
      </c>
      <c r="H715" s="48">
        <v>160.028345</v>
      </c>
      <c r="I715" s="52">
        <f t="shared" si="87"/>
        <v>0.94629734524098308</v>
      </c>
      <c r="J715" s="52">
        <f t="shared" ca="1" si="88"/>
        <v>1</v>
      </c>
      <c r="K715" s="48">
        <f t="shared" si="89"/>
        <v>159.19</v>
      </c>
      <c r="L715" s="48">
        <f t="shared" si="90"/>
        <v>160.08000000000001</v>
      </c>
      <c r="M715" s="48">
        <f t="shared" si="91"/>
        <v>158.52000000000001</v>
      </c>
      <c r="N715" s="48">
        <f t="shared" si="92"/>
        <v>160.03</v>
      </c>
      <c r="O715" s="49">
        <f t="shared" ca="1" si="93"/>
        <v>107814600</v>
      </c>
    </row>
    <row r="716" spans="1:15" x14ac:dyDescent="0.25">
      <c r="A716">
        <v>701</v>
      </c>
      <c r="B716" s="89">
        <v>41480</v>
      </c>
      <c r="C716" s="48">
        <v>168.220001</v>
      </c>
      <c r="D716" s="48">
        <v>169.08000200000001</v>
      </c>
      <c r="E716" s="48">
        <v>167.94000199999999</v>
      </c>
      <c r="F716" s="48">
        <v>168.929993</v>
      </c>
      <c r="G716" s="49">
        <v>111088600</v>
      </c>
      <c r="H716" s="48">
        <v>159.85800399999999</v>
      </c>
      <c r="I716" s="52">
        <f t="shared" si="87"/>
        <v>0.9462973457886783</v>
      </c>
      <c r="J716" s="52">
        <f t="shared" ca="1" si="88"/>
        <v>1</v>
      </c>
      <c r="K716" s="48">
        <f t="shared" si="89"/>
        <v>159.19</v>
      </c>
      <c r="L716" s="48">
        <f t="shared" si="90"/>
        <v>160</v>
      </c>
      <c r="M716" s="48">
        <f t="shared" si="91"/>
        <v>158.91999999999999</v>
      </c>
      <c r="N716" s="48">
        <f t="shared" si="92"/>
        <v>159.86000000000001</v>
      </c>
      <c r="O716" s="49">
        <f t="shared" ca="1" si="93"/>
        <v>111088600</v>
      </c>
    </row>
    <row r="717" spans="1:15" x14ac:dyDescent="0.25">
      <c r="A717">
        <v>702</v>
      </c>
      <c r="B717" s="89">
        <v>41479</v>
      </c>
      <c r="C717" s="48">
        <v>169.78999300000001</v>
      </c>
      <c r="D717" s="48">
        <v>169.86000100000001</v>
      </c>
      <c r="E717" s="48">
        <v>168.179993</v>
      </c>
      <c r="F717" s="48">
        <v>168.520004</v>
      </c>
      <c r="G717" s="49">
        <v>112914000</v>
      </c>
      <c r="H717" s="48">
        <v>159.470033</v>
      </c>
      <c r="I717" s="52">
        <f t="shared" si="87"/>
        <v>0.94629734877053528</v>
      </c>
      <c r="J717" s="52">
        <f t="shared" ca="1" si="88"/>
        <v>1</v>
      </c>
      <c r="K717" s="48">
        <f t="shared" si="89"/>
        <v>160.66999999999999</v>
      </c>
      <c r="L717" s="48">
        <f t="shared" si="90"/>
        <v>160.74</v>
      </c>
      <c r="M717" s="48">
        <f t="shared" si="91"/>
        <v>159.15</v>
      </c>
      <c r="N717" s="48">
        <f t="shared" si="92"/>
        <v>159.47</v>
      </c>
      <c r="O717" s="49">
        <f t="shared" ca="1" si="93"/>
        <v>112914000</v>
      </c>
    </row>
    <row r="718" spans="1:15" x14ac:dyDescent="0.25">
      <c r="A718">
        <v>703</v>
      </c>
      <c r="B718" s="89">
        <v>41478</v>
      </c>
      <c r="C718" s="48">
        <v>169.800003</v>
      </c>
      <c r="D718" s="48">
        <v>169.83000200000001</v>
      </c>
      <c r="E718" s="48">
        <v>169.050003</v>
      </c>
      <c r="F718" s="48">
        <v>169.13999899999999</v>
      </c>
      <c r="G718" s="49">
        <v>80829700</v>
      </c>
      <c r="H718" s="48">
        <v>160.05673300000001</v>
      </c>
      <c r="I718" s="52">
        <f t="shared" si="87"/>
        <v>0.94629735098910583</v>
      </c>
      <c r="J718" s="52">
        <f t="shared" ca="1" si="88"/>
        <v>1</v>
      </c>
      <c r="K718" s="48">
        <f t="shared" si="89"/>
        <v>160.68</v>
      </c>
      <c r="L718" s="48">
        <f t="shared" si="90"/>
        <v>160.71</v>
      </c>
      <c r="M718" s="48">
        <f t="shared" si="91"/>
        <v>159.97</v>
      </c>
      <c r="N718" s="48">
        <f t="shared" si="92"/>
        <v>160.06</v>
      </c>
      <c r="O718" s="49">
        <f t="shared" ca="1" si="93"/>
        <v>80829700</v>
      </c>
    </row>
    <row r="719" spans="1:15" x14ac:dyDescent="0.25">
      <c r="A719">
        <v>704</v>
      </c>
      <c r="B719" s="89">
        <v>41477</v>
      </c>
      <c r="C719" s="48">
        <v>169.41000399999999</v>
      </c>
      <c r="D719" s="48">
        <v>169.740005</v>
      </c>
      <c r="E719" s="48">
        <v>169.009995</v>
      </c>
      <c r="F719" s="48">
        <v>169.5</v>
      </c>
      <c r="G719" s="49">
        <v>79428600</v>
      </c>
      <c r="H719" s="48">
        <v>160.3974</v>
      </c>
      <c r="I719" s="52">
        <f t="shared" si="87"/>
        <v>0.94629734513274344</v>
      </c>
      <c r="J719" s="52">
        <f t="shared" ca="1" si="88"/>
        <v>1</v>
      </c>
      <c r="K719" s="48">
        <f t="shared" si="89"/>
        <v>160.31</v>
      </c>
      <c r="L719" s="48">
        <f t="shared" si="90"/>
        <v>160.62</v>
      </c>
      <c r="M719" s="48">
        <f t="shared" si="91"/>
        <v>159.93</v>
      </c>
      <c r="N719" s="48">
        <f t="shared" si="92"/>
        <v>160.4</v>
      </c>
      <c r="O719" s="49">
        <f t="shared" ca="1" si="93"/>
        <v>79428600</v>
      </c>
    </row>
    <row r="720" spans="1:15" x14ac:dyDescent="0.25">
      <c r="A720">
        <v>705</v>
      </c>
      <c r="B720" s="89">
        <v>41474</v>
      </c>
      <c r="C720" s="48">
        <v>168.520004</v>
      </c>
      <c r="D720" s="48">
        <v>169.229996</v>
      </c>
      <c r="E720" s="48">
        <v>168.30999800000001</v>
      </c>
      <c r="F720" s="48">
        <v>169.16999799999999</v>
      </c>
      <c r="G720" s="49">
        <v>103831700</v>
      </c>
      <c r="H720" s="48">
        <v>160.08512099999999</v>
      </c>
      <c r="I720" s="52">
        <f t="shared" si="87"/>
        <v>0.94629735114142399</v>
      </c>
      <c r="J720" s="52">
        <f t="shared" ca="1" si="88"/>
        <v>1</v>
      </c>
      <c r="K720" s="48">
        <f t="shared" si="89"/>
        <v>159.47</v>
      </c>
      <c r="L720" s="48">
        <f t="shared" si="90"/>
        <v>160.13999999999999</v>
      </c>
      <c r="M720" s="48">
        <f t="shared" si="91"/>
        <v>159.27000000000001</v>
      </c>
      <c r="N720" s="48">
        <f t="shared" si="92"/>
        <v>160.09</v>
      </c>
      <c r="O720" s="49">
        <f t="shared" ca="1" si="93"/>
        <v>103831700</v>
      </c>
    </row>
    <row r="721" spans="1:15" x14ac:dyDescent="0.25">
      <c r="A721">
        <v>706</v>
      </c>
      <c r="B721" s="89">
        <v>41473</v>
      </c>
      <c r="C721" s="48">
        <v>168.30999800000001</v>
      </c>
      <c r="D721" s="48">
        <v>169.270004</v>
      </c>
      <c r="E721" s="48">
        <v>168.199997</v>
      </c>
      <c r="F721" s="48">
        <v>168.86999499999999</v>
      </c>
      <c r="G721" s="49">
        <v>103620100</v>
      </c>
      <c r="H721" s="48">
        <v>159.80122800000001</v>
      </c>
      <c r="I721" s="52">
        <f t="shared" ref="I721:I784" si="94">H721/F721</f>
        <v>0.94629734548165301</v>
      </c>
      <c r="J721" s="52">
        <f t="shared" ref="J721:J784" ca="1" si="95">INDEX(OFFSET($T$15,0,0,$S$13+1,1),MATCH(B721,OFFSET($Q$15,0,0,$S$13+1,1),-1))</f>
        <v>1</v>
      </c>
      <c r="K721" s="48">
        <f t="shared" ref="K721:K784" si="96">ROUND($I721*C721,2)</f>
        <v>159.27000000000001</v>
      </c>
      <c r="L721" s="48">
        <f t="shared" ref="L721:L784" si="97">ROUND($I721*D721,2)</f>
        <v>160.18</v>
      </c>
      <c r="M721" s="48">
        <f t="shared" ref="M721:M784" si="98">ROUND($I721*E721,2)</f>
        <v>159.16999999999999</v>
      </c>
      <c r="N721" s="48">
        <f t="shared" ref="N721:N784" si="99">ROUND($I721*F721,2)</f>
        <v>159.80000000000001</v>
      </c>
      <c r="O721" s="49">
        <f t="shared" ref="O721:O784" ca="1" si="100">G721*J721</f>
        <v>103620100</v>
      </c>
    </row>
    <row r="722" spans="1:15" x14ac:dyDescent="0.25">
      <c r="A722">
        <v>707</v>
      </c>
      <c r="B722" s="89">
        <v>41472</v>
      </c>
      <c r="C722" s="48">
        <v>168.16000399999999</v>
      </c>
      <c r="D722" s="48">
        <v>168.479996</v>
      </c>
      <c r="E722" s="48">
        <v>167.729996</v>
      </c>
      <c r="F722" s="48">
        <v>167.949997</v>
      </c>
      <c r="G722" s="49">
        <v>92873900</v>
      </c>
      <c r="H722" s="48">
        <v>158.93063699999999</v>
      </c>
      <c r="I722" s="52">
        <f t="shared" si="94"/>
        <v>0.94629734944264388</v>
      </c>
      <c r="J722" s="52">
        <f t="shared" ca="1" si="95"/>
        <v>1</v>
      </c>
      <c r="K722" s="48">
        <f t="shared" si="96"/>
        <v>159.13</v>
      </c>
      <c r="L722" s="48">
        <f t="shared" si="97"/>
        <v>159.43</v>
      </c>
      <c r="M722" s="48">
        <f t="shared" si="98"/>
        <v>158.72</v>
      </c>
      <c r="N722" s="48">
        <f t="shared" si="99"/>
        <v>158.93</v>
      </c>
      <c r="O722" s="49">
        <f t="shared" ca="1" si="100"/>
        <v>92873900</v>
      </c>
    </row>
    <row r="723" spans="1:15" x14ac:dyDescent="0.25">
      <c r="A723">
        <v>708</v>
      </c>
      <c r="B723" s="89">
        <v>41471</v>
      </c>
      <c r="C723" s="48">
        <v>168.259995</v>
      </c>
      <c r="D723" s="48">
        <v>168.36000100000001</v>
      </c>
      <c r="E723" s="48">
        <v>167.070007</v>
      </c>
      <c r="F723" s="48">
        <v>167.520004</v>
      </c>
      <c r="G723" s="49">
        <v>88702100</v>
      </c>
      <c r="H723" s="48">
        <v>158.52373600000001</v>
      </c>
      <c r="I723" s="52">
        <f t="shared" si="94"/>
        <v>0.94629735085249889</v>
      </c>
      <c r="J723" s="52">
        <f t="shared" ca="1" si="95"/>
        <v>1</v>
      </c>
      <c r="K723" s="48">
        <f t="shared" si="96"/>
        <v>159.22</v>
      </c>
      <c r="L723" s="48">
        <f t="shared" si="97"/>
        <v>159.32</v>
      </c>
      <c r="M723" s="48">
        <f t="shared" si="98"/>
        <v>158.1</v>
      </c>
      <c r="N723" s="48">
        <f t="shared" si="99"/>
        <v>158.52000000000001</v>
      </c>
      <c r="O723" s="49">
        <f t="shared" ca="1" si="100"/>
        <v>88702100</v>
      </c>
    </row>
    <row r="724" spans="1:15" x14ac:dyDescent="0.25">
      <c r="A724">
        <v>709</v>
      </c>
      <c r="B724" s="89">
        <v>41470</v>
      </c>
      <c r="C724" s="48">
        <v>167.970001</v>
      </c>
      <c r="D724" s="48">
        <v>168.38999899999999</v>
      </c>
      <c r="E724" s="48">
        <v>167.679993</v>
      </c>
      <c r="F724" s="48">
        <v>168.14999399999999</v>
      </c>
      <c r="G724" s="49">
        <v>69450600</v>
      </c>
      <c r="H724" s="48">
        <v>159.11989299999999</v>
      </c>
      <c r="I724" s="52">
        <f t="shared" si="94"/>
        <v>0.94629734569006285</v>
      </c>
      <c r="J724" s="52">
        <f t="shared" ca="1" si="95"/>
        <v>1</v>
      </c>
      <c r="K724" s="48">
        <f t="shared" si="96"/>
        <v>158.94999999999999</v>
      </c>
      <c r="L724" s="48">
        <f t="shared" si="97"/>
        <v>159.35</v>
      </c>
      <c r="M724" s="48">
        <f t="shared" si="98"/>
        <v>158.68</v>
      </c>
      <c r="N724" s="48">
        <f t="shared" si="99"/>
        <v>159.12</v>
      </c>
      <c r="O724" s="49">
        <f t="shared" ca="1" si="100"/>
        <v>69450600</v>
      </c>
    </row>
    <row r="725" spans="1:15" x14ac:dyDescent="0.25">
      <c r="A725">
        <v>710</v>
      </c>
      <c r="B725" s="89">
        <v>41467</v>
      </c>
      <c r="C725" s="48">
        <v>167.38999899999999</v>
      </c>
      <c r="D725" s="48">
        <v>167.929993</v>
      </c>
      <c r="E725" s="48">
        <v>167.13000500000001</v>
      </c>
      <c r="F725" s="48">
        <v>167.509995</v>
      </c>
      <c r="G725" s="49">
        <v>104212700</v>
      </c>
      <c r="H725" s="48">
        <v>158.514263</v>
      </c>
      <c r="I725" s="52">
        <f t="shared" si="94"/>
        <v>0.94629734183921377</v>
      </c>
      <c r="J725" s="52">
        <f t="shared" ca="1" si="95"/>
        <v>1</v>
      </c>
      <c r="K725" s="48">
        <f t="shared" si="96"/>
        <v>158.4</v>
      </c>
      <c r="L725" s="48">
        <f t="shared" si="97"/>
        <v>158.91</v>
      </c>
      <c r="M725" s="48">
        <f t="shared" si="98"/>
        <v>158.15</v>
      </c>
      <c r="N725" s="48">
        <f t="shared" si="99"/>
        <v>158.51</v>
      </c>
      <c r="O725" s="49">
        <f t="shared" ca="1" si="100"/>
        <v>104212700</v>
      </c>
    </row>
    <row r="726" spans="1:15" x14ac:dyDescent="0.25">
      <c r="A726">
        <v>711</v>
      </c>
      <c r="B726" s="89">
        <v>41466</v>
      </c>
      <c r="C726" s="48">
        <v>167.11000100000001</v>
      </c>
      <c r="D726" s="48">
        <v>167.61000100000001</v>
      </c>
      <c r="E726" s="48">
        <v>165.179993</v>
      </c>
      <c r="F726" s="48">
        <v>167.44000199999999</v>
      </c>
      <c r="G726" s="49">
        <v>135592200</v>
      </c>
      <c r="H726" s="48">
        <v>158.44802999999999</v>
      </c>
      <c r="I726" s="52">
        <f t="shared" si="94"/>
        <v>0.94629734894532547</v>
      </c>
      <c r="J726" s="52">
        <f t="shared" ca="1" si="95"/>
        <v>1</v>
      </c>
      <c r="K726" s="48">
        <f t="shared" si="96"/>
        <v>158.13999999999999</v>
      </c>
      <c r="L726" s="48">
        <f t="shared" si="97"/>
        <v>158.61000000000001</v>
      </c>
      <c r="M726" s="48">
        <f t="shared" si="98"/>
        <v>156.31</v>
      </c>
      <c r="N726" s="48">
        <f t="shared" si="99"/>
        <v>158.44999999999999</v>
      </c>
      <c r="O726" s="49">
        <f t="shared" ca="1" si="100"/>
        <v>135592200</v>
      </c>
    </row>
    <row r="727" spans="1:15" x14ac:dyDescent="0.25">
      <c r="A727">
        <v>712</v>
      </c>
      <c r="B727" s="89">
        <v>41465</v>
      </c>
      <c r="C727" s="48">
        <v>164.970001</v>
      </c>
      <c r="D727" s="48">
        <v>165.75</v>
      </c>
      <c r="E727" s="48">
        <v>164.63000500000001</v>
      </c>
      <c r="F727" s="48">
        <v>165.19000199999999</v>
      </c>
      <c r="G727" s="49">
        <v>121410100</v>
      </c>
      <c r="H727" s="48">
        <v>156.318861</v>
      </c>
      <c r="I727" s="52">
        <f t="shared" si="94"/>
        <v>0.94629734915797148</v>
      </c>
      <c r="J727" s="52">
        <f t="shared" ca="1" si="95"/>
        <v>1</v>
      </c>
      <c r="K727" s="48">
        <f t="shared" si="96"/>
        <v>156.11000000000001</v>
      </c>
      <c r="L727" s="48">
        <f t="shared" si="97"/>
        <v>156.85</v>
      </c>
      <c r="M727" s="48">
        <f t="shared" si="98"/>
        <v>155.79</v>
      </c>
      <c r="N727" s="48">
        <f t="shared" si="99"/>
        <v>156.32</v>
      </c>
      <c r="O727" s="49">
        <f t="shared" ca="1" si="100"/>
        <v>121410100</v>
      </c>
    </row>
    <row r="728" spans="1:15" x14ac:dyDescent="0.25">
      <c r="A728">
        <v>713</v>
      </c>
      <c r="B728" s="89">
        <v>41464</v>
      </c>
      <c r="C728" s="48">
        <v>164.979996</v>
      </c>
      <c r="D728" s="48">
        <v>165.33000200000001</v>
      </c>
      <c r="E728" s="48">
        <v>164.270004</v>
      </c>
      <c r="F728" s="48">
        <v>165.13000500000001</v>
      </c>
      <c r="G728" s="49">
        <v>119298000</v>
      </c>
      <c r="H728" s="48">
        <v>156.26208600000001</v>
      </c>
      <c r="I728" s="52">
        <f t="shared" si="94"/>
        <v>0.94629734917043085</v>
      </c>
      <c r="J728" s="52">
        <f t="shared" ca="1" si="95"/>
        <v>1</v>
      </c>
      <c r="K728" s="48">
        <f t="shared" si="96"/>
        <v>156.12</v>
      </c>
      <c r="L728" s="48">
        <f t="shared" si="97"/>
        <v>156.44999999999999</v>
      </c>
      <c r="M728" s="48">
        <f t="shared" si="98"/>
        <v>155.44999999999999</v>
      </c>
      <c r="N728" s="48">
        <f t="shared" si="99"/>
        <v>156.26</v>
      </c>
      <c r="O728" s="49">
        <f t="shared" ca="1" si="100"/>
        <v>119298000</v>
      </c>
    </row>
    <row r="729" spans="1:15" x14ac:dyDescent="0.25">
      <c r="A729">
        <v>714</v>
      </c>
      <c r="B729" s="89">
        <v>41463</v>
      </c>
      <c r="C729" s="48">
        <v>163.86000100000001</v>
      </c>
      <c r="D729" s="48">
        <v>164.38999899999999</v>
      </c>
      <c r="E729" s="48">
        <v>163.08000200000001</v>
      </c>
      <c r="F729" s="48">
        <v>163.949997</v>
      </c>
      <c r="G729" s="49">
        <v>108092500</v>
      </c>
      <c r="H729" s="48">
        <v>155.14544699999999</v>
      </c>
      <c r="I729" s="52">
        <f t="shared" si="94"/>
        <v>0.94629734576939328</v>
      </c>
      <c r="J729" s="52">
        <f t="shared" ca="1" si="95"/>
        <v>1</v>
      </c>
      <c r="K729" s="48">
        <f t="shared" si="96"/>
        <v>155.06</v>
      </c>
      <c r="L729" s="48">
        <f t="shared" si="97"/>
        <v>155.56</v>
      </c>
      <c r="M729" s="48">
        <f t="shared" si="98"/>
        <v>154.32</v>
      </c>
      <c r="N729" s="48">
        <f t="shared" si="99"/>
        <v>155.15</v>
      </c>
      <c r="O729" s="49">
        <f t="shared" ca="1" si="100"/>
        <v>108092500</v>
      </c>
    </row>
    <row r="730" spans="1:15" x14ac:dyDescent="0.25">
      <c r="A730">
        <v>715</v>
      </c>
      <c r="B730" s="89">
        <v>41460</v>
      </c>
      <c r="C730" s="48">
        <v>162.470001</v>
      </c>
      <c r="D730" s="48">
        <v>163.08000200000001</v>
      </c>
      <c r="E730" s="48">
        <v>161.300003</v>
      </c>
      <c r="F730" s="48">
        <v>163.020004</v>
      </c>
      <c r="G730" s="49">
        <v>122416900</v>
      </c>
      <c r="H730" s="48">
        <v>154.265398</v>
      </c>
      <c r="I730" s="52">
        <f t="shared" si="94"/>
        <v>0.94629735133609738</v>
      </c>
      <c r="J730" s="52">
        <f t="shared" ca="1" si="95"/>
        <v>1</v>
      </c>
      <c r="K730" s="48">
        <f t="shared" si="96"/>
        <v>153.74</v>
      </c>
      <c r="L730" s="48">
        <f t="shared" si="97"/>
        <v>154.32</v>
      </c>
      <c r="M730" s="48">
        <f t="shared" si="98"/>
        <v>152.63999999999999</v>
      </c>
      <c r="N730" s="48">
        <f t="shared" si="99"/>
        <v>154.27000000000001</v>
      </c>
      <c r="O730" s="49">
        <f t="shared" ca="1" si="100"/>
        <v>122416900</v>
      </c>
    </row>
    <row r="731" spans="1:15" x14ac:dyDescent="0.25">
      <c r="A731">
        <v>716</v>
      </c>
      <c r="B731" s="89">
        <v>41458</v>
      </c>
      <c r="C731" s="48">
        <v>160.479996</v>
      </c>
      <c r="D731" s="48">
        <v>161.770004</v>
      </c>
      <c r="E731" s="48">
        <v>160.220001</v>
      </c>
      <c r="F731" s="48">
        <v>161.279999</v>
      </c>
      <c r="G731" s="49">
        <v>75216400</v>
      </c>
      <c r="H731" s="48">
        <v>152.61883499999999</v>
      </c>
      <c r="I731" s="52">
        <f t="shared" si="94"/>
        <v>0.94629734589718084</v>
      </c>
      <c r="J731" s="52">
        <f t="shared" ca="1" si="95"/>
        <v>1</v>
      </c>
      <c r="K731" s="48">
        <f t="shared" si="96"/>
        <v>151.86000000000001</v>
      </c>
      <c r="L731" s="48">
        <f t="shared" si="97"/>
        <v>153.08000000000001</v>
      </c>
      <c r="M731" s="48">
        <f t="shared" si="98"/>
        <v>151.62</v>
      </c>
      <c r="N731" s="48">
        <f t="shared" si="99"/>
        <v>152.62</v>
      </c>
      <c r="O731" s="49">
        <f t="shared" ca="1" si="100"/>
        <v>75216400</v>
      </c>
    </row>
    <row r="732" spans="1:15" x14ac:dyDescent="0.25">
      <c r="A732">
        <v>717</v>
      </c>
      <c r="B732" s="89">
        <v>41457</v>
      </c>
      <c r="C732" s="48">
        <v>161.11999499999999</v>
      </c>
      <c r="D732" s="48">
        <v>162.300003</v>
      </c>
      <c r="E732" s="48">
        <v>160.5</v>
      </c>
      <c r="F732" s="48">
        <v>161.21000699999999</v>
      </c>
      <c r="G732" s="49">
        <v>154863700</v>
      </c>
      <c r="H732" s="48">
        <v>152.55260200000001</v>
      </c>
      <c r="I732" s="52">
        <f t="shared" si="94"/>
        <v>0.94629734740970528</v>
      </c>
      <c r="J732" s="52">
        <f t="shared" ca="1" si="95"/>
        <v>1</v>
      </c>
      <c r="K732" s="48">
        <f t="shared" si="96"/>
        <v>152.47</v>
      </c>
      <c r="L732" s="48">
        <f t="shared" si="97"/>
        <v>153.58000000000001</v>
      </c>
      <c r="M732" s="48">
        <f t="shared" si="98"/>
        <v>151.88</v>
      </c>
      <c r="N732" s="48">
        <f t="shared" si="99"/>
        <v>152.55000000000001</v>
      </c>
      <c r="O732" s="49">
        <f t="shared" ca="1" si="100"/>
        <v>154863700</v>
      </c>
    </row>
    <row r="733" spans="1:15" x14ac:dyDescent="0.25">
      <c r="A733">
        <v>718</v>
      </c>
      <c r="B733" s="89">
        <v>41456</v>
      </c>
      <c r="C733" s="48">
        <v>161.259995</v>
      </c>
      <c r="D733" s="48">
        <v>162.479996</v>
      </c>
      <c r="E733" s="48">
        <v>161.08000200000001</v>
      </c>
      <c r="F733" s="48">
        <v>161.36000100000001</v>
      </c>
      <c r="G733" s="49">
        <v>131954800</v>
      </c>
      <c r="H733" s="48">
        <v>152.69454099999999</v>
      </c>
      <c r="I733" s="52">
        <f t="shared" si="94"/>
        <v>0.9462973478786727</v>
      </c>
      <c r="J733" s="52">
        <f t="shared" ca="1" si="95"/>
        <v>1</v>
      </c>
      <c r="K733" s="48">
        <f t="shared" si="96"/>
        <v>152.6</v>
      </c>
      <c r="L733" s="48">
        <f t="shared" si="97"/>
        <v>153.75</v>
      </c>
      <c r="M733" s="48">
        <f t="shared" si="98"/>
        <v>152.43</v>
      </c>
      <c r="N733" s="48">
        <f t="shared" si="99"/>
        <v>152.69</v>
      </c>
      <c r="O733" s="49">
        <f t="shared" ca="1" si="100"/>
        <v>131954800</v>
      </c>
    </row>
    <row r="734" spans="1:15" x14ac:dyDescent="0.25">
      <c r="A734">
        <v>719</v>
      </c>
      <c r="B734" s="89">
        <v>41453</v>
      </c>
      <c r="C734" s="48">
        <v>160.63000500000001</v>
      </c>
      <c r="D734" s="48">
        <v>161.39999399999999</v>
      </c>
      <c r="E734" s="48">
        <v>159.86000100000001</v>
      </c>
      <c r="F734" s="48">
        <v>160.41999799999999</v>
      </c>
      <c r="G734" s="49">
        <v>160402900</v>
      </c>
      <c r="H734" s="48">
        <v>151.80501899999999</v>
      </c>
      <c r="I734" s="52">
        <f t="shared" si="94"/>
        <v>0.94629735003487525</v>
      </c>
      <c r="J734" s="52">
        <f t="shared" ca="1" si="95"/>
        <v>1</v>
      </c>
      <c r="K734" s="48">
        <f t="shared" si="96"/>
        <v>152</v>
      </c>
      <c r="L734" s="48">
        <f t="shared" si="97"/>
        <v>152.72999999999999</v>
      </c>
      <c r="M734" s="48">
        <f t="shared" si="98"/>
        <v>151.28</v>
      </c>
      <c r="N734" s="48">
        <f t="shared" si="99"/>
        <v>151.81</v>
      </c>
      <c r="O734" s="49">
        <f t="shared" ca="1" si="100"/>
        <v>160402900</v>
      </c>
    </row>
    <row r="735" spans="1:15" x14ac:dyDescent="0.25">
      <c r="A735">
        <v>720</v>
      </c>
      <c r="B735" s="89">
        <v>41452</v>
      </c>
      <c r="C735" s="48">
        <v>161.10000600000001</v>
      </c>
      <c r="D735" s="48">
        <v>161.820007</v>
      </c>
      <c r="E735" s="48">
        <v>160.949997</v>
      </c>
      <c r="F735" s="48">
        <v>161.08000200000001</v>
      </c>
      <c r="G735" s="49">
        <v>129483700</v>
      </c>
      <c r="H735" s="48">
        <v>152.42957799999999</v>
      </c>
      <c r="I735" s="52">
        <f t="shared" si="94"/>
        <v>0.94629734360196982</v>
      </c>
      <c r="J735" s="52">
        <f t="shared" ca="1" si="95"/>
        <v>1</v>
      </c>
      <c r="K735" s="48">
        <f t="shared" si="96"/>
        <v>152.44999999999999</v>
      </c>
      <c r="L735" s="48">
        <f t="shared" si="97"/>
        <v>153.13</v>
      </c>
      <c r="M735" s="48">
        <f t="shared" si="98"/>
        <v>152.31</v>
      </c>
      <c r="N735" s="48">
        <f t="shared" si="99"/>
        <v>152.43</v>
      </c>
      <c r="O735" s="49">
        <f t="shared" ca="1" si="100"/>
        <v>129483700</v>
      </c>
    </row>
    <row r="736" spans="1:15" x14ac:dyDescent="0.25">
      <c r="A736">
        <v>721</v>
      </c>
      <c r="B736" s="89">
        <v>41451</v>
      </c>
      <c r="C736" s="48">
        <v>159.86999499999999</v>
      </c>
      <c r="D736" s="48">
        <v>160.5</v>
      </c>
      <c r="E736" s="48">
        <v>159.25</v>
      </c>
      <c r="F736" s="48">
        <v>160.13999899999999</v>
      </c>
      <c r="G736" s="49">
        <v>134848000</v>
      </c>
      <c r="H736" s="48">
        <v>151.54005699999999</v>
      </c>
      <c r="I736" s="52">
        <f t="shared" si="94"/>
        <v>0.94629735198137477</v>
      </c>
      <c r="J736" s="52">
        <f t="shared" ca="1" si="95"/>
        <v>1</v>
      </c>
      <c r="K736" s="48">
        <f t="shared" si="96"/>
        <v>151.28</v>
      </c>
      <c r="L736" s="48">
        <f t="shared" si="97"/>
        <v>151.88</v>
      </c>
      <c r="M736" s="48">
        <f t="shared" si="98"/>
        <v>150.69999999999999</v>
      </c>
      <c r="N736" s="48">
        <f t="shared" si="99"/>
        <v>151.54</v>
      </c>
      <c r="O736" s="49">
        <f t="shared" ca="1" si="100"/>
        <v>134848000</v>
      </c>
    </row>
    <row r="737" spans="1:15" x14ac:dyDescent="0.25">
      <c r="A737">
        <v>722</v>
      </c>
      <c r="B737" s="89">
        <v>41450</v>
      </c>
      <c r="C737" s="48">
        <v>158.479996</v>
      </c>
      <c r="D737" s="48">
        <v>160.10000600000001</v>
      </c>
      <c r="E737" s="48">
        <v>157.41999799999999</v>
      </c>
      <c r="F737" s="48">
        <v>158.570007</v>
      </c>
      <c r="G737" s="49">
        <v>162262200</v>
      </c>
      <c r="H737" s="48">
        <v>150.05437699999999</v>
      </c>
      <c r="I737" s="52">
        <f t="shared" si="94"/>
        <v>0.94629734739180527</v>
      </c>
      <c r="J737" s="52">
        <f t="shared" ca="1" si="95"/>
        <v>1</v>
      </c>
      <c r="K737" s="48">
        <f t="shared" si="96"/>
        <v>149.97</v>
      </c>
      <c r="L737" s="48">
        <f t="shared" si="97"/>
        <v>151.5</v>
      </c>
      <c r="M737" s="48">
        <f t="shared" si="98"/>
        <v>148.97</v>
      </c>
      <c r="N737" s="48">
        <f t="shared" si="99"/>
        <v>150.05000000000001</v>
      </c>
      <c r="O737" s="49">
        <f t="shared" ca="1" si="100"/>
        <v>162262200</v>
      </c>
    </row>
    <row r="738" spans="1:15" x14ac:dyDescent="0.25">
      <c r="A738">
        <v>723</v>
      </c>
      <c r="B738" s="89">
        <v>41449</v>
      </c>
      <c r="C738" s="48">
        <v>157.41000399999999</v>
      </c>
      <c r="D738" s="48">
        <v>158.429993</v>
      </c>
      <c r="E738" s="48">
        <v>155.729996</v>
      </c>
      <c r="F738" s="48">
        <v>157.05999800000001</v>
      </c>
      <c r="G738" s="49">
        <v>222329000</v>
      </c>
      <c r="H738" s="48">
        <v>148.62545900000001</v>
      </c>
      <c r="I738" s="52">
        <f t="shared" si="94"/>
        <v>0.94629734427985923</v>
      </c>
      <c r="J738" s="52">
        <f t="shared" ca="1" si="95"/>
        <v>1</v>
      </c>
      <c r="K738" s="48">
        <f t="shared" si="96"/>
        <v>148.96</v>
      </c>
      <c r="L738" s="48">
        <f t="shared" si="97"/>
        <v>149.91999999999999</v>
      </c>
      <c r="M738" s="48">
        <f t="shared" si="98"/>
        <v>147.37</v>
      </c>
      <c r="N738" s="48">
        <f t="shared" si="99"/>
        <v>148.63</v>
      </c>
      <c r="O738" s="49">
        <f t="shared" ca="1" si="100"/>
        <v>222329000</v>
      </c>
    </row>
    <row r="739" spans="1:15" x14ac:dyDescent="0.25">
      <c r="A739">
        <v>724</v>
      </c>
      <c r="B739" s="89">
        <v>41446</v>
      </c>
      <c r="C739" s="48">
        <v>159.63999899999999</v>
      </c>
      <c r="D739" s="48">
        <v>159.759995</v>
      </c>
      <c r="E739" s="48">
        <v>157.470001</v>
      </c>
      <c r="F739" s="48">
        <v>159.070007</v>
      </c>
      <c r="G739" s="49">
        <v>271956800</v>
      </c>
      <c r="H739" s="48">
        <v>150.52752599999999</v>
      </c>
      <c r="I739" s="52">
        <f t="shared" si="94"/>
        <v>0.94629734944312904</v>
      </c>
      <c r="J739" s="52">
        <f t="shared" ca="1" si="95"/>
        <v>1</v>
      </c>
      <c r="K739" s="48">
        <f t="shared" si="96"/>
        <v>151.07</v>
      </c>
      <c r="L739" s="48">
        <f t="shared" si="97"/>
        <v>151.18</v>
      </c>
      <c r="M739" s="48">
        <f t="shared" si="98"/>
        <v>149.01</v>
      </c>
      <c r="N739" s="48">
        <f t="shared" si="99"/>
        <v>150.53</v>
      </c>
      <c r="O739" s="49">
        <f t="shared" ca="1" si="100"/>
        <v>271956800</v>
      </c>
    </row>
    <row r="740" spans="1:15" x14ac:dyDescent="0.25">
      <c r="A740">
        <v>725</v>
      </c>
      <c r="B740" s="89">
        <v>41445</v>
      </c>
      <c r="C740" s="48">
        <v>161.86000100000001</v>
      </c>
      <c r="D740" s="48">
        <v>163.470001</v>
      </c>
      <c r="E740" s="48">
        <v>158.979996</v>
      </c>
      <c r="F740" s="48">
        <v>159.39999399999999</v>
      </c>
      <c r="G740" s="49">
        <v>321255900</v>
      </c>
      <c r="H740" s="48">
        <v>150.04584199999999</v>
      </c>
      <c r="I740" s="52">
        <f t="shared" si="94"/>
        <v>0.94131648461668072</v>
      </c>
      <c r="J740" s="52">
        <f t="shared" ca="1" si="95"/>
        <v>1</v>
      </c>
      <c r="K740" s="48">
        <f t="shared" si="96"/>
        <v>152.36000000000001</v>
      </c>
      <c r="L740" s="48">
        <f t="shared" si="97"/>
        <v>153.88</v>
      </c>
      <c r="M740" s="48">
        <f t="shared" si="98"/>
        <v>149.65</v>
      </c>
      <c r="N740" s="48">
        <f t="shared" si="99"/>
        <v>150.05000000000001</v>
      </c>
      <c r="O740" s="49">
        <f t="shared" ca="1" si="100"/>
        <v>321255900</v>
      </c>
    </row>
    <row r="741" spans="1:15" x14ac:dyDescent="0.25">
      <c r="A741">
        <v>726</v>
      </c>
      <c r="B741" s="89">
        <v>41444</v>
      </c>
      <c r="C741" s="48">
        <v>165.60000600000001</v>
      </c>
      <c r="D741" s="48">
        <v>165.88999899999999</v>
      </c>
      <c r="E741" s="48">
        <v>163.38000500000001</v>
      </c>
      <c r="F741" s="48">
        <v>163.449997</v>
      </c>
      <c r="G741" s="49">
        <v>206149500</v>
      </c>
      <c r="H741" s="48">
        <v>153.85817700000001</v>
      </c>
      <c r="I741" s="52">
        <f t="shared" si="94"/>
        <v>0.94131648714560712</v>
      </c>
      <c r="J741" s="52">
        <f t="shared" ca="1" si="95"/>
        <v>1</v>
      </c>
      <c r="K741" s="48">
        <f t="shared" si="96"/>
        <v>155.88</v>
      </c>
      <c r="L741" s="48">
        <f t="shared" si="97"/>
        <v>156.15</v>
      </c>
      <c r="M741" s="48">
        <f t="shared" si="98"/>
        <v>153.79</v>
      </c>
      <c r="N741" s="48">
        <f t="shared" si="99"/>
        <v>153.86000000000001</v>
      </c>
      <c r="O741" s="49">
        <f t="shared" ca="1" si="100"/>
        <v>206149500</v>
      </c>
    </row>
    <row r="742" spans="1:15" x14ac:dyDescent="0.25">
      <c r="A742">
        <v>727</v>
      </c>
      <c r="B742" s="89">
        <v>41443</v>
      </c>
      <c r="C742" s="48">
        <v>164.529999</v>
      </c>
      <c r="D742" s="48">
        <v>165.990005</v>
      </c>
      <c r="E742" s="48">
        <v>164.520004</v>
      </c>
      <c r="F742" s="48">
        <v>165.740005</v>
      </c>
      <c r="G742" s="49">
        <v>114695600</v>
      </c>
      <c r="H742" s="48">
        <v>156.01379900000001</v>
      </c>
      <c r="I742" s="52">
        <f t="shared" si="94"/>
        <v>0.94131648541943758</v>
      </c>
      <c r="J742" s="52">
        <f t="shared" ca="1" si="95"/>
        <v>1</v>
      </c>
      <c r="K742" s="48">
        <f t="shared" si="96"/>
        <v>154.87</v>
      </c>
      <c r="L742" s="48">
        <f t="shared" si="97"/>
        <v>156.25</v>
      </c>
      <c r="M742" s="48">
        <f t="shared" si="98"/>
        <v>154.87</v>
      </c>
      <c r="N742" s="48">
        <f t="shared" si="99"/>
        <v>156.01</v>
      </c>
      <c r="O742" s="49">
        <f t="shared" ca="1" si="100"/>
        <v>114695600</v>
      </c>
    </row>
    <row r="743" spans="1:15" x14ac:dyDescent="0.25">
      <c r="A743">
        <v>728</v>
      </c>
      <c r="B743" s="89">
        <v>41442</v>
      </c>
      <c r="C743" s="48">
        <v>164.28999300000001</v>
      </c>
      <c r="D743" s="48">
        <v>165.220001</v>
      </c>
      <c r="E743" s="48">
        <v>163.220001</v>
      </c>
      <c r="F743" s="48">
        <v>164.44000199999999</v>
      </c>
      <c r="G743" s="49">
        <v>136295600</v>
      </c>
      <c r="H743" s="48">
        <v>154.790085</v>
      </c>
      <c r="I743" s="52">
        <f t="shared" si="94"/>
        <v>0.94131648697012305</v>
      </c>
      <c r="J743" s="52">
        <f t="shared" ca="1" si="95"/>
        <v>1</v>
      </c>
      <c r="K743" s="48">
        <f t="shared" si="96"/>
        <v>154.65</v>
      </c>
      <c r="L743" s="48">
        <f t="shared" si="97"/>
        <v>155.52000000000001</v>
      </c>
      <c r="M743" s="48">
        <f t="shared" si="98"/>
        <v>153.63999999999999</v>
      </c>
      <c r="N743" s="48">
        <f t="shared" si="99"/>
        <v>154.79</v>
      </c>
      <c r="O743" s="49">
        <f t="shared" ca="1" si="100"/>
        <v>136295600</v>
      </c>
    </row>
    <row r="744" spans="1:15" x14ac:dyDescent="0.25">
      <c r="A744">
        <v>729</v>
      </c>
      <c r="B744" s="89">
        <v>41439</v>
      </c>
      <c r="C744" s="48">
        <v>164.029999</v>
      </c>
      <c r="D744" s="48">
        <v>164.66999799999999</v>
      </c>
      <c r="E744" s="48">
        <v>162.91000399999999</v>
      </c>
      <c r="F744" s="48">
        <v>163.179993</v>
      </c>
      <c r="G744" s="49">
        <v>141197500</v>
      </c>
      <c r="H744" s="48">
        <v>153.604017</v>
      </c>
      <c r="I744" s="52">
        <f t="shared" si="94"/>
        <v>0.94131648234596998</v>
      </c>
      <c r="J744" s="52">
        <f t="shared" ca="1" si="95"/>
        <v>1</v>
      </c>
      <c r="K744" s="48">
        <f t="shared" si="96"/>
        <v>154.4</v>
      </c>
      <c r="L744" s="48">
        <f t="shared" si="97"/>
        <v>155.01</v>
      </c>
      <c r="M744" s="48">
        <f t="shared" si="98"/>
        <v>153.35</v>
      </c>
      <c r="N744" s="48">
        <f t="shared" si="99"/>
        <v>153.6</v>
      </c>
      <c r="O744" s="49">
        <f t="shared" ca="1" si="100"/>
        <v>141197500</v>
      </c>
    </row>
    <row r="745" spans="1:15" x14ac:dyDescent="0.25">
      <c r="A745">
        <v>730</v>
      </c>
      <c r="B745" s="89">
        <v>41438</v>
      </c>
      <c r="C745" s="48">
        <v>161.66000399999999</v>
      </c>
      <c r="D745" s="48">
        <v>164.5</v>
      </c>
      <c r="E745" s="48">
        <v>161.300003</v>
      </c>
      <c r="F745" s="48">
        <v>164.21000699999999</v>
      </c>
      <c r="G745" s="49">
        <v>163587800</v>
      </c>
      <c r="H745" s="48">
        <v>154.57358600000001</v>
      </c>
      <c r="I745" s="52">
        <f t="shared" si="94"/>
        <v>0.94131648140055202</v>
      </c>
      <c r="J745" s="52">
        <f t="shared" ca="1" si="95"/>
        <v>1</v>
      </c>
      <c r="K745" s="48">
        <f t="shared" si="96"/>
        <v>152.16999999999999</v>
      </c>
      <c r="L745" s="48">
        <f t="shared" si="97"/>
        <v>154.85</v>
      </c>
      <c r="M745" s="48">
        <f t="shared" si="98"/>
        <v>151.83000000000001</v>
      </c>
      <c r="N745" s="48">
        <f t="shared" si="99"/>
        <v>154.57</v>
      </c>
      <c r="O745" s="49">
        <f t="shared" ca="1" si="100"/>
        <v>163587800</v>
      </c>
    </row>
    <row r="746" spans="1:15" x14ac:dyDescent="0.25">
      <c r="A746">
        <v>731</v>
      </c>
      <c r="B746" s="89">
        <v>41437</v>
      </c>
      <c r="C746" s="48">
        <v>164.220001</v>
      </c>
      <c r="D746" s="48">
        <v>164.38999899999999</v>
      </c>
      <c r="E746" s="48">
        <v>161.60000600000001</v>
      </c>
      <c r="F746" s="48">
        <v>161.75</v>
      </c>
      <c r="G746" s="49">
        <v>177361500</v>
      </c>
      <c r="H746" s="48">
        <v>152.25794200000001</v>
      </c>
      <c r="I746" s="52">
        <f t="shared" si="94"/>
        <v>0.94131648840803717</v>
      </c>
      <c r="J746" s="52">
        <f t="shared" ca="1" si="95"/>
        <v>1</v>
      </c>
      <c r="K746" s="48">
        <f t="shared" si="96"/>
        <v>154.58000000000001</v>
      </c>
      <c r="L746" s="48">
        <f t="shared" si="97"/>
        <v>154.74</v>
      </c>
      <c r="M746" s="48">
        <f t="shared" si="98"/>
        <v>152.12</v>
      </c>
      <c r="N746" s="48">
        <f t="shared" si="99"/>
        <v>152.26</v>
      </c>
      <c r="O746" s="49">
        <f t="shared" ca="1" si="100"/>
        <v>177361500</v>
      </c>
    </row>
    <row r="747" spans="1:15" x14ac:dyDescent="0.25">
      <c r="A747">
        <v>732</v>
      </c>
      <c r="B747" s="89">
        <v>41436</v>
      </c>
      <c r="C747" s="48">
        <v>163.300003</v>
      </c>
      <c r="D747" s="48">
        <v>164.53999300000001</v>
      </c>
      <c r="E747" s="48">
        <v>162.740005</v>
      </c>
      <c r="F747" s="48">
        <v>163.10000600000001</v>
      </c>
      <c r="G747" s="49">
        <v>159505400</v>
      </c>
      <c r="H747" s="48">
        <v>153.52872500000001</v>
      </c>
      <c r="I747" s="52">
        <f t="shared" si="94"/>
        <v>0.94131648897670794</v>
      </c>
      <c r="J747" s="52">
        <f t="shared" ca="1" si="95"/>
        <v>1</v>
      </c>
      <c r="K747" s="48">
        <f t="shared" si="96"/>
        <v>153.72</v>
      </c>
      <c r="L747" s="48">
        <f t="shared" si="97"/>
        <v>154.88</v>
      </c>
      <c r="M747" s="48">
        <f t="shared" si="98"/>
        <v>153.19</v>
      </c>
      <c r="N747" s="48">
        <f t="shared" si="99"/>
        <v>153.53</v>
      </c>
      <c r="O747" s="49">
        <f t="shared" ca="1" si="100"/>
        <v>159505400</v>
      </c>
    </row>
    <row r="748" spans="1:15" x14ac:dyDescent="0.25">
      <c r="A748">
        <v>733</v>
      </c>
      <c r="B748" s="89">
        <v>41435</v>
      </c>
      <c r="C748" s="48">
        <v>165.30999800000001</v>
      </c>
      <c r="D748" s="48">
        <v>165.39999399999999</v>
      </c>
      <c r="E748" s="48">
        <v>164.36999499999999</v>
      </c>
      <c r="F748" s="48">
        <v>164.800003</v>
      </c>
      <c r="G748" s="49">
        <v>105667100</v>
      </c>
      <c r="H748" s="48">
        <v>155.12896000000001</v>
      </c>
      <c r="I748" s="52">
        <f t="shared" si="94"/>
        <v>0.94131648771875331</v>
      </c>
      <c r="J748" s="52">
        <f t="shared" ca="1" si="95"/>
        <v>1</v>
      </c>
      <c r="K748" s="48">
        <f t="shared" si="96"/>
        <v>155.61000000000001</v>
      </c>
      <c r="L748" s="48">
        <f t="shared" si="97"/>
        <v>155.69</v>
      </c>
      <c r="M748" s="48">
        <f t="shared" si="98"/>
        <v>154.72</v>
      </c>
      <c r="N748" s="48">
        <f t="shared" si="99"/>
        <v>155.13</v>
      </c>
      <c r="O748" s="49">
        <f t="shared" ca="1" si="100"/>
        <v>105667100</v>
      </c>
    </row>
    <row r="749" spans="1:15" x14ac:dyDescent="0.25">
      <c r="A749">
        <v>734</v>
      </c>
      <c r="B749" s="89">
        <v>41432</v>
      </c>
      <c r="C749" s="48">
        <v>163.85000600000001</v>
      </c>
      <c r="D749" s="48">
        <v>164.949997</v>
      </c>
      <c r="E749" s="48">
        <v>163.13999899999999</v>
      </c>
      <c r="F749" s="48">
        <v>164.800003</v>
      </c>
      <c r="G749" s="49">
        <v>188337800</v>
      </c>
      <c r="H749" s="48">
        <v>155.12896000000001</v>
      </c>
      <c r="I749" s="52">
        <f t="shared" si="94"/>
        <v>0.94131648771875331</v>
      </c>
      <c r="J749" s="52">
        <f t="shared" ca="1" si="95"/>
        <v>1</v>
      </c>
      <c r="K749" s="48">
        <f t="shared" si="96"/>
        <v>154.22999999999999</v>
      </c>
      <c r="L749" s="48">
        <f t="shared" si="97"/>
        <v>155.27000000000001</v>
      </c>
      <c r="M749" s="48">
        <f t="shared" si="98"/>
        <v>153.57</v>
      </c>
      <c r="N749" s="48">
        <f t="shared" si="99"/>
        <v>155.13</v>
      </c>
      <c r="O749" s="49">
        <f t="shared" ca="1" si="100"/>
        <v>188337800</v>
      </c>
    </row>
    <row r="750" spans="1:15" x14ac:dyDescent="0.25">
      <c r="A750">
        <v>735</v>
      </c>
      <c r="B750" s="89">
        <v>41431</v>
      </c>
      <c r="C750" s="48">
        <v>161.199997</v>
      </c>
      <c r="D750" s="48">
        <v>162.740005</v>
      </c>
      <c r="E750" s="48">
        <v>160.25</v>
      </c>
      <c r="F750" s="48">
        <v>162.729996</v>
      </c>
      <c r="G750" s="49">
        <v>200225500</v>
      </c>
      <c r="H750" s="48">
        <v>153.18042800000001</v>
      </c>
      <c r="I750" s="52">
        <f t="shared" si="94"/>
        <v>0.94131648599069595</v>
      </c>
      <c r="J750" s="52">
        <f t="shared" ca="1" si="95"/>
        <v>1</v>
      </c>
      <c r="K750" s="48">
        <f t="shared" si="96"/>
        <v>151.74</v>
      </c>
      <c r="L750" s="48">
        <f t="shared" si="97"/>
        <v>153.19</v>
      </c>
      <c r="M750" s="48">
        <f t="shared" si="98"/>
        <v>150.85</v>
      </c>
      <c r="N750" s="48">
        <f t="shared" si="99"/>
        <v>153.18</v>
      </c>
      <c r="O750" s="49">
        <f t="shared" ca="1" si="100"/>
        <v>200225500</v>
      </c>
    </row>
    <row r="751" spans="1:15" x14ac:dyDescent="0.25">
      <c r="A751">
        <v>736</v>
      </c>
      <c r="B751" s="89">
        <v>41430</v>
      </c>
      <c r="C751" s="48">
        <v>163.08999600000001</v>
      </c>
      <c r="D751" s="48">
        <v>163.41999799999999</v>
      </c>
      <c r="E751" s="48">
        <v>161.13000500000001</v>
      </c>
      <c r="F751" s="48">
        <v>161.270004</v>
      </c>
      <c r="G751" s="49">
        <v>211737800</v>
      </c>
      <c r="H751" s="48">
        <v>151.80611400000001</v>
      </c>
      <c r="I751" s="52">
        <f t="shared" si="94"/>
        <v>0.94131648933300704</v>
      </c>
      <c r="J751" s="52">
        <f t="shared" ca="1" si="95"/>
        <v>1</v>
      </c>
      <c r="K751" s="48">
        <f t="shared" si="96"/>
        <v>153.52000000000001</v>
      </c>
      <c r="L751" s="48">
        <f t="shared" si="97"/>
        <v>153.83000000000001</v>
      </c>
      <c r="M751" s="48">
        <f t="shared" si="98"/>
        <v>151.66999999999999</v>
      </c>
      <c r="N751" s="48">
        <f t="shared" si="99"/>
        <v>151.81</v>
      </c>
      <c r="O751" s="49">
        <f t="shared" ca="1" si="100"/>
        <v>211737800</v>
      </c>
    </row>
    <row r="752" spans="1:15" x14ac:dyDescent="0.25">
      <c r="A752">
        <v>737</v>
      </c>
      <c r="B752" s="89">
        <v>41429</v>
      </c>
      <c r="C752" s="48">
        <v>164.44000199999999</v>
      </c>
      <c r="D752" s="48">
        <v>165.10000600000001</v>
      </c>
      <c r="E752" s="48">
        <v>162.729996</v>
      </c>
      <c r="F752" s="48">
        <v>163.55999800000001</v>
      </c>
      <c r="G752" s="49">
        <v>157631500</v>
      </c>
      <c r="H752" s="48">
        <v>153.96172200000001</v>
      </c>
      <c r="I752" s="52">
        <f t="shared" si="94"/>
        <v>0.94131648253015998</v>
      </c>
      <c r="J752" s="52">
        <f t="shared" ca="1" si="95"/>
        <v>1</v>
      </c>
      <c r="K752" s="48">
        <f t="shared" si="96"/>
        <v>154.79</v>
      </c>
      <c r="L752" s="48">
        <f t="shared" si="97"/>
        <v>155.41</v>
      </c>
      <c r="M752" s="48">
        <f t="shared" si="98"/>
        <v>153.18</v>
      </c>
      <c r="N752" s="48">
        <f t="shared" si="99"/>
        <v>153.96</v>
      </c>
      <c r="O752" s="49">
        <f t="shared" ca="1" si="100"/>
        <v>157631500</v>
      </c>
    </row>
    <row r="753" spans="1:15" x14ac:dyDescent="0.25">
      <c r="A753">
        <v>738</v>
      </c>
      <c r="B753" s="89">
        <v>41428</v>
      </c>
      <c r="C753" s="48">
        <v>163.83000200000001</v>
      </c>
      <c r="D753" s="48">
        <v>164.46000699999999</v>
      </c>
      <c r="E753" s="48">
        <v>162.66000399999999</v>
      </c>
      <c r="F753" s="48">
        <v>164.35000600000001</v>
      </c>
      <c r="G753" s="49">
        <v>168390700</v>
      </c>
      <c r="H753" s="48">
        <v>154.70536999999999</v>
      </c>
      <c r="I753" s="52">
        <f t="shared" si="94"/>
        <v>0.9413164852576883</v>
      </c>
      <c r="J753" s="52">
        <f t="shared" ca="1" si="95"/>
        <v>1</v>
      </c>
      <c r="K753" s="48">
        <f t="shared" si="96"/>
        <v>154.22</v>
      </c>
      <c r="L753" s="48">
        <f t="shared" si="97"/>
        <v>154.81</v>
      </c>
      <c r="M753" s="48">
        <f t="shared" si="98"/>
        <v>153.11000000000001</v>
      </c>
      <c r="N753" s="48">
        <f t="shared" si="99"/>
        <v>154.71</v>
      </c>
      <c r="O753" s="49">
        <f t="shared" ca="1" si="100"/>
        <v>168390700</v>
      </c>
    </row>
    <row r="754" spans="1:15" x14ac:dyDescent="0.25">
      <c r="A754">
        <v>739</v>
      </c>
      <c r="B754" s="89">
        <v>41425</v>
      </c>
      <c r="C754" s="48">
        <v>165.36999499999999</v>
      </c>
      <c r="D754" s="48">
        <v>166.30999800000001</v>
      </c>
      <c r="E754" s="48">
        <v>163.13000500000001</v>
      </c>
      <c r="F754" s="48">
        <v>163.449997</v>
      </c>
      <c r="G754" s="49">
        <v>176850100</v>
      </c>
      <c r="H754" s="48">
        <v>153.85817700000001</v>
      </c>
      <c r="I754" s="52">
        <f t="shared" si="94"/>
        <v>0.94131648714560712</v>
      </c>
      <c r="J754" s="52">
        <f t="shared" ca="1" si="95"/>
        <v>1</v>
      </c>
      <c r="K754" s="48">
        <f t="shared" si="96"/>
        <v>155.66999999999999</v>
      </c>
      <c r="L754" s="48">
        <f t="shared" si="97"/>
        <v>156.55000000000001</v>
      </c>
      <c r="M754" s="48">
        <f t="shared" si="98"/>
        <v>153.56</v>
      </c>
      <c r="N754" s="48">
        <f t="shared" si="99"/>
        <v>153.86000000000001</v>
      </c>
      <c r="O754" s="49">
        <f t="shared" ca="1" si="100"/>
        <v>176850100</v>
      </c>
    </row>
    <row r="755" spans="1:15" x14ac:dyDescent="0.25">
      <c r="A755">
        <v>740</v>
      </c>
      <c r="B755" s="89">
        <v>41424</v>
      </c>
      <c r="C755" s="48">
        <v>165.35000600000001</v>
      </c>
      <c r="D755" s="48">
        <v>166.58999600000001</v>
      </c>
      <c r="E755" s="48">
        <v>165.220001</v>
      </c>
      <c r="F755" s="48">
        <v>165.83000200000001</v>
      </c>
      <c r="G755" s="49">
        <v>107793800</v>
      </c>
      <c r="H755" s="48">
        <v>156.09851399999999</v>
      </c>
      <c r="I755" s="52">
        <f t="shared" si="94"/>
        <v>0.94131648144103619</v>
      </c>
      <c r="J755" s="52">
        <f t="shared" ca="1" si="95"/>
        <v>1</v>
      </c>
      <c r="K755" s="48">
        <f t="shared" si="96"/>
        <v>155.65</v>
      </c>
      <c r="L755" s="48">
        <f t="shared" si="97"/>
        <v>156.81</v>
      </c>
      <c r="M755" s="48">
        <f t="shared" si="98"/>
        <v>155.52000000000001</v>
      </c>
      <c r="N755" s="48">
        <f t="shared" si="99"/>
        <v>156.1</v>
      </c>
      <c r="O755" s="49">
        <f t="shared" ca="1" si="100"/>
        <v>107793800</v>
      </c>
    </row>
    <row r="756" spans="1:15" x14ac:dyDescent="0.25">
      <c r="A756">
        <v>741</v>
      </c>
      <c r="B756" s="89">
        <v>41423</v>
      </c>
      <c r="C756" s="48">
        <v>165.41999799999999</v>
      </c>
      <c r="D756" s="48">
        <v>165.800003</v>
      </c>
      <c r="E756" s="48">
        <v>164.33999600000001</v>
      </c>
      <c r="F756" s="48">
        <v>165.220001</v>
      </c>
      <c r="G756" s="49">
        <v>160363400</v>
      </c>
      <c r="H756" s="48">
        <v>155.52431100000001</v>
      </c>
      <c r="I756" s="52">
        <f t="shared" si="94"/>
        <v>0.94131648746328245</v>
      </c>
      <c r="J756" s="52">
        <f t="shared" ca="1" si="95"/>
        <v>1</v>
      </c>
      <c r="K756" s="48">
        <f t="shared" si="96"/>
        <v>155.71</v>
      </c>
      <c r="L756" s="48">
        <f t="shared" si="97"/>
        <v>156.07</v>
      </c>
      <c r="M756" s="48">
        <f t="shared" si="98"/>
        <v>154.69999999999999</v>
      </c>
      <c r="N756" s="48">
        <f t="shared" si="99"/>
        <v>155.52000000000001</v>
      </c>
      <c r="O756" s="49">
        <f t="shared" ca="1" si="100"/>
        <v>160363400</v>
      </c>
    </row>
    <row r="757" spans="1:15" x14ac:dyDescent="0.25">
      <c r="A757">
        <v>742</v>
      </c>
      <c r="B757" s="89">
        <v>41422</v>
      </c>
      <c r="C757" s="48">
        <v>167.03999300000001</v>
      </c>
      <c r="D757" s="48">
        <v>167.779999</v>
      </c>
      <c r="E757" s="48">
        <v>165.80999800000001</v>
      </c>
      <c r="F757" s="48">
        <v>166.300003</v>
      </c>
      <c r="G757" s="49">
        <v>143679800</v>
      </c>
      <c r="H757" s="48">
        <v>156.54093399999999</v>
      </c>
      <c r="I757" s="52">
        <f t="shared" si="94"/>
        <v>0.94131648331960638</v>
      </c>
      <c r="J757" s="52">
        <f t="shared" ca="1" si="95"/>
        <v>1</v>
      </c>
      <c r="K757" s="48">
        <f t="shared" si="96"/>
        <v>157.24</v>
      </c>
      <c r="L757" s="48">
        <f t="shared" si="97"/>
        <v>157.93</v>
      </c>
      <c r="M757" s="48">
        <f t="shared" si="98"/>
        <v>156.08000000000001</v>
      </c>
      <c r="N757" s="48">
        <f t="shared" si="99"/>
        <v>156.54</v>
      </c>
      <c r="O757" s="49">
        <f t="shared" ca="1" si="100"/>
        <v>143679800</v>
      </c>
    </row>
    <row r="758" spans="1:15" x14ac:dyDescent="0.25">
      <c r="A758">
        <v>743</v>
      </c>
      <c r="B758" s="89">
        <v>41418</v>
      </c>
      <c r="C758" s="48">
        <v>164.470001</v>
      </c>
      <c r="D758" s="48">
        <v>165.38000500000001</v>
      </c>
      <c r="E758" s="48">
        <v>163.979996</v>
      </c>
      <c r="F758" s="48">
        <v>165.30999800000001</v>
      </c>
      <c r="G758" s="49">
        <v>151573900</v>
      </c>
      <c r="H758" s="48">
        <v>155.609026</v>
      </c>
      <c r="I758" s="52">
        <f t="shared" si="94"/>
        <v>0.94131648347125374</v>
      </c>
      <c r="J758" s="52">
        <f t="shared" ca="1" si="95"/>
        <v>1</v>
      </c>
      <c r="K758" s="48">
        <f t="shared" si="96"/>
        <v>154.82</v>
      </c>
      <c r="L758" s="48">
        <f t="shared" si="97"/>
        <v>155.66999999999999</v>
      </c>
      <c r="M758" s="48">
        <f t="shared" si="98"/>
        <v>154.36000000000001</v>
      </c>
      <c r="N758" s="48">
        <f t="shared" si="99"/>
        <v>155.61000000000001</v>
      </c>
      <c r="O758" s="49">
        <f t="shared" ca="1" si="100"/>
        <v>151573900</v>
      </c>
    </row>
    <row r="759" spans="1:15" x14ac:dyDescent="0.25">
      <c r="A759">
        <v>744</v>
      </c>
      <c r="B759" s="89">
        <v>41417</v>
      </c>
      <c r="C759" s="48">
        <v>164.16000399999999</v>
      </c>
      <c r="D759" s="48">
        <v>165.91000399999999</v>
      </c>
      <c r="E759" s="48">
        <v>163.94000199999999</v>
      </c>
      <c r="F759" s="48">
        <v>165.449997</v>
      </c>
      <c r="G759" s="49">
        <v>211064400</v>
      </c>
      <c r="H759" s="48">
        <v>155.74081000000001</v>
      </c>
      <c r="I759" s="52">
        <f t="shared" si="94"/>
        <v>0.94131648730099415</v>
      </c>
      <c r="J759" s="52">
        <f t="shared" ca="1" si="95"/>
        <v>1</v>
      </c>
      <c r="K759" s="48">
        <f t="shared" si="96"/>
        <v>154.53</v>
      </c>
      <c r="L759" s="48">
        <f t="shared" si="97"/>
        <v>156.16999999999999</v>
      </c>
      <c r="M759" s="48">
        <f t="shared" si="98"/>
        <v>154.32</v>
      </c>
      <c r="N759" s="48">
        <f t="shared" si="99"/>
        <v>155.74</v>
      </c>
      <c r="O759" s="49">
        <f t="shared" ca="1" si="100"/>
        <v>211064400</v>
      </c>
    </row>
    <row r="760" spans="1:15" x14ac:dyDescent="0.25">
      <c r="A760">
        <v>745</v>
      </c>
      <c r="B760" s="89">
        <v>41416</v>
      </c>
      <c r="C760" s="48">
        <v>167.33999600000001</v>
      </c>
      <c r="D760" s="48">
        <v>169.070007</v>
      </c>
      <c r="E760" s="48">
        <v>165.16999799999999</v>
      </c>
      <c r="F760" s="48">
        <v>165.929993</v>
      </c>
      <c r="G760" s="49">
        <v>244031800</v>
      </c>
      <c r="H760" s="48">
        <v>156.19263799999999</v>
      </c>
      <c r="I760" s="52">
        <f t="shared" si="94"/>
        <v>0.94131648640520338</v>
      </c>
      <c r="J760" s="52">
        <f t="shared" ca="1" si="95"/>
        <v>1</v>
      </c>
      <c r="K760" s="48">
        <f t="shared" si="96"/>
        <v>157.52000000000001</v>
      </c>
      <c r="L760" s="48">
        <f t="shared" si="97"/>
        <v>159.15</v>
      </c>
      <c r="M760" s="48">
        <f t="shared" si="98"/>
        <v>155.47999999999999</v>
      </c>
      <c r="N760" s="48">
        <f t="shared" si="99"/>
        <v>156.19</v>
      </c>
      <c r="O760" s="49">
        <f t="shared" ca="1" si="100"/>
        <v>244031800</v>
      </c>
    </row>
    <row r="761" spans="1:15" x14ac:dyDescent="0.25">
      <c r="A761">
        <v>746</v>
      </c>
      <c r="B761" s="89">
        <v>41415</v>
      </c>
      <c r="C761" s="48">
        <v>167.08000200000001</v>
      </c>
      <c r="D761" s="48">
        <v>167.800003</v>
      </c>
      <c r="E761" s="48">
        <v>166.5</v>
      </c>
      <c r="F761" s="48">
        <v>167.16999799999999</v>
      </c>
      <c r="G761" s="49">
        <v>95804200</v>
      </c>
      <c r="H761" s="48">
        <v>157.35987499999999</v>
      </c>
      <c r="I761" s="52">
        <f t="shared" si="94"/>
        <v>0.94131648550955893</v>
      </c>
      <c r="J761" s="52">
        <f t="shared" ca="1" si="95"/>
        <v>1</v>
      </c>
      <c r="K761" s="48">
        <f t="shared" si="96"/>
        <v>157.28</v>
      </c>
      <c r="L761" s="48">
        <f t="shared" si="97"/>
        <v>157.94999999999999</v>
      </c>
      <c r="M761" s="48">
        <f t="shared" si="98"/>
        <v>156.72999999999999</v>
      </c>
      <c r="N761" s="48">
        <f t="shared" si="99"/>
        <v>157.36000000000001</v>
      </c>
      <c r="O761" s="49">
        <f t="shared" ca="1" si="100"/>
        <v>95804200</v>
      </c>
    </row>
    <row r="762" spans="1:15" x14ac:dyDescent="0.25">
      <c r="A762">
        <v>747</v>
      </c>
      <c r="B762" s="89">
        <v>41414</v>
      </c>
      <c r="C762" s="48">
        <v>166.779999</v>
      </c>
      <c r="D762" s="48">
        <v>167.58000200000001</v>
      </c>
      <c r="E762" s="48">
        <v>166.61000100000001</v>
      </c>
      <c r="F762" s="48">
        <v>166.929993</v>
      </c>
      <c r="G762" s="49">
        <v>85071200</v>
      </c>
      <c r="H762" s="48">
        <v>157.13395399999999</v>
      </c>
      <c r="I762" s="52">
        <f t="shared" si="94"/>
        <v>0.94131648349137587</v>
      </c>
      <c r="J762" s="52">
        <f t="shared" ca="1" si="95"/>
        <v>1</v>
      </c>
      <c r="K762" s="48">
        <f t="shared" si="96"/>
        <v>156.99</v>
      </c>
      <c r="L762" s="48">
        <f t="shared" si="97"/>
        <v>157.75</v>
      </c>
      <c r="M762" s="48">
        <f t="shared" si="98"/>
        <v>156.83000000000001</v>
      </c>
      <c r="N762" s="48">
        <f t="shared" si="99"/>
        <v>157.13</v>
      </c>
      <c r="O762" s="49">
        <f t="shared" ca="1" si="100"/>
        <v>85071200</v>
      </c>
    </row>
    <row r="763" spans="1:15" x14ac:dyDescent="0.25">
      <c r="A763">
        <v>748</v>
      </c>
      <c r="B763" s="89">
        <v>41411</v>
      </c>
      <c r="C763" s="48">
        <v>165.949997</v>
      </c>
      <c r="D763" s="48">
        <v>167.03999300000001</v>
      </c>
      <c r="E763" s="48">
        <v>165.729996</v>
      </c>
      <c r="F763" s="48">
        <v>166.94000199999999</v>
      </c>
      <c r="G763" s="49">
        <v>129801000</v>
      </c>
      <c r="H763" s="48">
        <v>157.14337599999999</v>
      </c>
      <c r="I763" s="52">
        <f t="shared" si="94"/>
        <v>0.94131648566770709</v>
      </c>
      <c r="J763" s="52">
        <f t="shared" ca="1" si="95"/>
        <v>1</v>
      </c>
      <c r="K763" s="48">
        <f t="shared" si="96"/>
        <v>156.21</v>
      </c>
      <c r="L763" s="48">
        <f t="shared" si="97"/>
        <v>157.24</v>
      </c>
      <c r="M763" s="48">
        <f t="shared" si="98"/>
        <v>156</v>
      </c>
      <c r="N763" s="48">
        <f t="shared" si="99"/>
        <v>157.13999999999999</v>
      </c>
      <c r="O763" s="49">
        <f t="shared" ca="1" si="100"/>
        <v>129801000</v>
      </c>
    </row>
    <row r="764" spans="1:15" x14ac:dyDescent="0.25">
      <c r="A764">
        <v>749</v>
      </c>
      <c r="B764" s="89">
        <v>41410</v>
      </c>
      <c r="C764" s="48">
        <v>165.779999</v>
      </c>
      <c r="D764" s="48">
        <v>166.36000100000001</v>
      </c>
      <c r="E764" s="48">
        <v>165.08999600000001</v>
      </c>
      <c r="F764" s="48">
        <v>165.33999600000001</v>
      </c>
      <c r="G764" s="49">
        <v>109913600</v>
      </c>
      <c r="H764" s="48">
        <v>155.63726399999999</v>
      </c>
      <c r="I764" s="52">
        <f t="shared" si="94"/>
        <v>0.94131648581871241</v>
      </c>
      <c r="J764" s="52">
        <f t="shared" ca="1" si="95"/>
        <v>1</v>
      </c>
      <c r="K764" s="48">
        <f t="shared" si="96"/>
        <v>156.05000000000001</v>
      </c>
      <c r="L764" s="48">
        <f t="shared" si="97"/>
        <v>156.6</v>
      </c>
      <c r="M764" s="48">
        <f t="shared" si="98"/>
        <v>155.4</v>
      </c>
      <c r="N764" s="48">
        <f t="shared" si="99"/>
        <v>155.63999999999999</v>
      </c>
      <c r="O764" s="49">
        <f t="shared" ca="1" si="100"/>
        <v>109913600</v>
      </c>
    </row>
    <row r="765" spans="1:15" x14ac:dyDescent="0.25">
      <c r="A765">
        <v>750</v>
      </c>
      <c r="B765" s="89">
        <v>41409</v>
      </c>
      <c r="C765" s="48">
        <v>164.96000699999999</v>
      </c>
      <c r="D765" s="48">
        <v>166.449997</v>
      </c>
      <c r="E765" s="48">
        <v>164.91000399999999</v>
      </c>
      <c r="F765" s="48">
        <v>166.11999499999999</v>
      </c>
      <c r="G765" s="49">
        <v>120718500</v>
      </c>
      <c r="H765" s="48">
        <v>156.37148999999999</v>
      </c>
      <c r="I765" s="52">
        <f t="shared" si="94"/>
        <v>0.94131648631460652</v>
      </c>
      <c r="J765" s="52">
        <f t="shared" ca="1" si="95"/>
        <v>1</v>
      </c>
      <c r="K765" s="48">
        <f t="shared" si="96"/>
        <v>155.28</v>
      </c>
      <c r="L765" s="48">
        <f t="shared" si="97"/>
        <v>156.68</v>
      </c>
      <c r="M765" s="48">
        <f t="shared" si="98"/>
        <v>155.22999999999999</v>
      </c>
      <c r="N765" s="48">
        <f t="shared" si="99"/>
        <v>156.37</v>
      </c>
      <c r="O765" s="49">
        <f t="shared" ca="1" si="100"/>
        <v>120718500</v>
      </c>
    </row>
    <row r="766" spans="1:15" x14ac:dyDescent="0.25">
      <c r="A766">
        <v>751</v>
      </c>
      <c r="B766" s="89">
        <v>41408</v>
      </c>
      <c r="C766" s="48">
        <v>163.66999799999999</v>
      </c>
      <c r="D766" s="48">
        <v>165.35000600000001</v>
      </c>
      <c r="E766" s="48">
        <v>163.66999799999999</v>
      </c>
      <c r="F766" s="48">
        <v>165.229996</v>
      </c>
      <c r="G766" s="49">
        <v>119000900</v>
      </c>
      <c r="H766" s="48">
        <v>155.53371899999999</v>
      </c>
      <c r="I766" s="52">
        <f t="shared" si="94"/>
        <v>0.94131648468962015</v>
      </c>
      <c r="J766" s="52">
        <f t="shared" ca="1" si="95"/>
        <v>1</v>
      </c>
      <c r="K766" s="48">
        <f t="shared" si="96"/>
        <v>154.07</v>
      </c>
      <c r="L766" s="48">
        <f t="shared" si="97"/>
        <v>155.65</v>
      </c>
      <c r="M766" s="48">
        <f t="shared" si="98"/>
        <v>154.07</v>
      </c>
      <c r="N766" s="48">
        <f t="shared" si="99"/>
        <v>155.53</v>
      </c>
      <c r="O766" s="49">
        <f t="shared" ca="1" si="100"/>
        <v>119000900</v>
      </c>
    </row>
    <row r="767" spans="1:15" x14ac:dyDescent="0.25">
      <c r="A767">
        <v>752</v>
      </c>
      <c r="B767" s="89">
        <v>41407</v>
      </c>
      <c r="C767" s="48">
        <v>163.199997</v>
      </c>
      <c r="D767" s="48">
        <v>163.80999800000001</v>
      </c>
      <c r="E767" s="48">
        <v>162.820007</v>
      </c>
      <c r="F767" s="48">
        <v>163.53999300000001</v>
      </c>
      <c r="G767" s="49">
        <v>81843200</v>
      </c>
      <c r="H767" s="48">
        <v>153.942892</v>
      </c>
      <c r="I767" s="52">
        <f t="shared" si="94"/>
        <v>0.9413164888664266</v>
      </c>
      <c r="J767" s="52">
        <f t="shared" ca="1" si="95"/>
        <v>1</v>
      </c>
      <c r="K767" s="48">
        <f t="shared" si="96"/>
        <v>153.62</v>
      </c>
      <c r="L767" s="48">
        <f t="shared" si="97"/>
        <v>154.19999999999999</v>
      </c>
      <c r="M767" s="48">
        <f t="shared" si="98"/>
        <v>153.27000000000001</v>
      </c>
      <c r="N767" s="48">
        <f t="shared" si="99"/>
        <v>153.94</v>
      </c>
      <c r="O767" s="49">
        <f t="shared" ca="1" si="100"/>
        <v>81843200</v>
      </c>
    </row>
    <row r="768" spans="1:15" x14ac:dyDescent="0.25">
      <c r="A768">
        <v>753</v>
      </c>
      <c r="B768" s="89">
        <v>41404</v>
      </c>
      <c r="C768" s="48">
        <v>162.990005</v>
      </c>
      <c r="D768" s="48">
        <v>163.550003</v>
      </c>
      <c r="E768" s="48">
        <v>162.509995</v>
      </c>
      <c r="F768" s="48">
        <v>163.41000399999999</v>
      </c>
      <c r="G768" s="49">
        <v>103203000</v>
      </c>
      <c r="H768" s="48">
        <v>153.82052999999999</v>
      </c>
      <c r="I768" s="52">
        <f t="shared" si="94"/>
        <v>0.94131648145605584</v>
      </c>
      <c r="J768" s="52">
        <f t="shared" ca="1" si="95"/>
        <v>1</v>
      </c>
      <c r="K768" s="48">
        <f t="shared" si="96"/>
        <v>153.43</v>
      </c>
      <c r="L768" s="48">
        <f t="shared" si="97"/>
        <v>153.94999999999999</v>
      </c>
      <c r="M768" s="48">
        <f t="shared" si="98"/>
        <v>152.97</v>
      </c>
      <c r="N768" s="48">
        <f t="shared" si="99"/>
        <v>153.82</v>
      </c>
      <c r="O768" s="49">
        <f t="shared" ca="1" si="100"/>
        <v>103203000</v>
      </c>
    </row>
    <row r="769" spans="1:15" x14ac:dyDescent="0.25">
      <c r="A769">
        <v>754</v>
      </c>
      <c r="B769" s="89">
        <v>41403</v>
      </c>
      <c r="C769" s="48">
        <v>163.270004</v>
      </c>
      <c r="D769" s="48">
        <v>163.699997</v>
      </c>
      <c r="E769" s="48">
        <v>162.470001</v>
      </c>
      <c r="F769" s="48">
        <v>162.88000500000001</v>
      </c>
      <c r="G769" s="49">
        <v>106738600</v>
      </c>
      <c r="H769" s="48">
        <v>153.32163399999999</v>
      </c>
      <c r="I769" s="52">
        <f t="shared" si="94"/>
        <v>0.94131648632992104</v>
      </c>
      <c r="J769" s="52">
        <f t="shared" ca="1" si="95"/>
        <v>1</v>
      </c>
      <c r="K769" s="48">
        <f t="shared" si="96"/>
        <v>153.69</v>
      </c>
      <c r="L769" s="48">
        <f t="shared" si="97"/>
        <v>154.09</v>
      </c>
      <c r="M769" s="48">
        <f t="shared" si="98"/>
        <v>152.94</v>
      </c>
      <c r="N769" s="48">
        <f t="shared" si="99"/>
        <v>153.32</v>
      </c>
      <c r="O769" s="49">
        <f t="shared" ca="1" si="100"/>
        <v>106738600</v>
      </c>
    </row>
    <row r="770" spans="1:15" x14ac:dyDescent="0.25">
      <c r="A770">
        <v>755</v>
      </c>
      <c r="B770" s="89">
        <v>41402</v>
      </c>
      <c r="C770" s="48">
        <v>162.41999799999999</v>
      </c>
      <c r="D770" s="48">
        <v>163.38999899999999</v>
      </c>
      <c r="E770" s="48">
        <v>162.33000200000001</v>
      </c>
      <c r="F770" s="48">
        <v>163.33999600000001</v>
      </c>
      <c r="G770" s="49">
        <v>97419200</v>
      </c>
      <c r="H770" s="48">
        <v>153.75463099999999</v>
      </c>
      <c r="I770" s="52">
        <f t="shared" si="94"/>
        <v>0.94131648564507109</v>
      </c>
      <c r="J770" s="52">
        <f t="shared" ca="1" si="95"/>
        <v>1</v>
      </c>
      <c r="K770" s="48">
        <f t="shared" si="96"/>
        <v>152.88999999999999</v>
      </c>
      <c r="L770" s="48">
        <f t="shared" si="97"/>
        <v>153.80000000000001</v>
      </c>
      <c r="M770" s="48">
        <f t="shared" si="98"/>
        <v>152.80000000000001</v>
      </c>
      <c r="N770" s="48">
        <f t="shared" si="99"/>
        <v>153.75</v>
      </c>
      <c r="O770" s="49">
        <f t="shared" ca="1" si="100"/>
        <v>97419200</v>
      </c>
    </row>
    <row r="771" spans="1:15" x14ac:dyDescent="0.25">
      <c r="A771">
        <v>756</v>
      </c>
      <c r="B771" s="89">
        <v>41401</v>
      </c>
      <c r="C771" s="48">
        <v>162.13000500000001</v>
      </c>
      <c r="D771" s="48">
        <v>162.64999399999999</v>
      </c>
      <c r="E771" s="48">
        <v>161.66999799999999</v>
      </c>
      <c r="F771" s="48">
        <v>162.60000600000001</v>
      </c>
      <c r="G771" s="49">
        <v>90359200</v>
      </c>
      <c r="H771" s="48">
        <v>153.058066</v>
      </c>
      <c r="I771" s="52">
        <f t="shared" si="94"/>
        <v>0.94131648433026494</v>
      </c>
      <c r="J771" s="52">
        <f t="shared" ca="1" si="95"/>
        <v>1</v>
      </c>
      <c r="K771" s="48">
        <f t="shared" si="96"/>
        <v>152.62</v>
      </c>
      <c r="L771" s="48">
        <f t="shared" si="97"/>
        <v>153.11000000000001</v>
      </c>
      <c r="M771" s="48">
        <f t="shared" si="98"/>
        <v>152.18</v>
      </c>
      <c r="N771" s="48">
        <f t="shared" si="99"/>
        <v>153.06</v>
      </c>
      <c r="O771" s="49">
        <f t="shared" ca="1" si="100"/>
        <v>90359200</v>
      </c>
    </row>
    <row r="772" spans="1:15" x14ac:dyDescent="0.25">
      <c r="A772">
        <v>757</v>
      </c>
      <c r="B772" s="89">
        <v>41400</v>
      </c>
      <c r="C772" s="48">
        <v>161.490005</v>
      </c>
      <c r="D772" s="48">
        <v>162.009995</v>
      </c>
      <c r="E772" s="48">
        <v>161.41999799999999</v>
      </c>
      <c r="F772" s="48">
        <v>161.779999</v>
      </c>
      <c r="G772" s="49">
        <v>66882100</v>
      </c>
      <c r="H772" s="48">
        <v>152.28618</v>
      </c>
      <c r="I772" s="52">
        <f t="shared" si="94"/>
        <v>0.94131648498773945</v>
      </c>
      <c r="J772" s="52">
        <f t="shared" ca="1" si="95"/>
        <v>1</v>
      </c>
      <c r="K772" s="48">
        <f t="shared" si="96"/>
        <v>152.01</v>
      </c>
      <c r="L772" s="48">
        <f t="shared" si="97"/>
        <v>152.5</v>
      </c>
      <c r="M772" s="48">
        <f t="shared" si="98"/>
        <v>151.94999999999999</v>
      </c>
      <c r="N772" s="48">
        <f t="shared" si="99"/>
        <v>152.29</v>
      </c>
      <c r="O772" s="49">
        <f t="shared" ca="1" si="100"/>
        <v>66882100</v>
      </c>
    </row>
    <row r="773" spans="1:15" x14ac:dyDescent="0.25">
      <c r="A773">
        <v>758</v>
      </c>
      <c r="B773" s="89">
        <v>41397</v>
      </c>
      <c r="C773" s="48">
        <v>161.13999899999999</v>
      </c>
      <c r="D773" s="48">
        <v>161.88000500000001</v>
      </c>
      <c r="E773" s="48">
        <v>159.779999</v>
      </c>
      <c r="F773" s="48">
        <v>161.36999499999999</v>
      </c>
      <c r="G773" s="49">
        <v>144202300</v>
      </c>
      <c r="H773" s="48">
        <v>151.900237</v>
      </c>
      <c r="I773" s="52">
        <f t="shared" si="94"/>
        <v>0.94131648823562286</v>
      </c>
      <c r="J773" s="52">
        <f t="shared" ca="1" si="95"/>
        <v>1</v>
      </c>
      <c r="K773" s="48">
        <f t="shared" si="96"/>
        <v>151.68</v>
      </c>
      <c r="L773" s="48">
        <f t="shared" si="97"/>
        <v>152.38</v>
      </c>
      <c r="M773" s="48">
        <f t="shared" si="98"/>
        <v>150.4</v>
      </c>
      <c r="N773" s="48">
        <f t="shared" si="99"/>
        <v>151.9</v>
      </c>
      <c r="O773" s="49">
        <f t="shared" ca="1" si="100"/>
        <v>144202300</v>
      </c>
    </row>
    <row r="774" spans="1:15" x14ac:dyDescent="0.25">
      <c r="A774">
        <v>759</v>
      </c>
      <c r="B774" s="89">
        <v>41396</v>
      </c>
      <c r="C774" s="48">
        <v>158.679993</v>
      </c>
      <c r="D774" s="48">
        <v>159.88999899999999</v>
      </c>
      <c r="E774" s="48">
        <v>158.529999</v>
      </c>
      <c r="F774" s="48">
        <v>159.75</v>
      </c>
      <c r="G774" s="49">
        <v>96407600</v>
      </c>
      <c r="H774" s="48">
        <v>150.37530899999999</v>
      </c>
      <c r="I774" s="52">
        <f t="shared" si="94"/>
        <v>0.9413164882629107</v>
      </c>
      <c r="J774" s="52">
        <f t="shared" ca="1" si="95"/>
        <v>1</v>
      </c>
      <c r="K774" s="48">
        <f t="shared" si="96"/>
        <v>149.37</v>
      </c>
      <c r="L774" s="48">
        <f t="shared" si="97"/>
        <v>150.51</v>
      </c>
      <c r="M774" s="48">
        <f t="shared" si="98"/>
        <v>149.22999999999999</v>
      </c>
      <c r="N774" s="48">
        <f t="shared" si="99"/>
        <v>150.38</v>
      </c>
      <c r="O774" s="49">
        <f t="shared" ca="1" si="100"/>
        <v>96407600</v>
      </c>
    </row>
    <row r="775" spans="1:15" x14ac:dyDescent="0.25">
      <c r="A775">
        <v>760</v>
      </c>
      <c r="B775" s="89">
        <v>41395</v>
      </c>
      <c r="C775" s="48">
        <v>159.33000200000001</v>
      </c>
      <c r="D775" s="48">
        <v>159.41000399999999</v>
      </c>
      <c r="E775" s="48">
        <v>158.10000600000001</v>
      </c>
      <c r="F775" s="48">
        <v>158.279999</v>
      </c>
      <c r="G775" s="49">
        <v>138874200</v>
      </c>
      <c r="H775" s="48">
        <v>148.99157199999999</v>
      </c>
      <c r="I775" s="52">
        <f t="shared" si="94"/>
        <v>0.94131648307629812</v>
      </c>
      <c r="J775" s="52">
        <f t="shared" ca="1" si="95"/>
        <v>1</v>
      </c>
      <c r="K775" s="48">
        <f t="shared" si="96"/>
        <v>149.97999999999999</v>
      </c>
      <c r="L775" s="48">
        <f t="shared" si="97"/>
        <v>150.06</v>
      </c>
      <c r="M775" s="48">
        <f t="shared" si="98"/>
        <v>148.82</v>
      </c>
      <c r="N775" s="48">
        <f t="shared" si="99"/>
        <v>148.99</v>
      </c>
      <c r="O775" s="49">
        <f t="shared" ca="1" si="100"/>
        <v>138874200</v>
      </c>
    </row>
    <row r="776" spans="1:15" x14ac:dyDescent="0.25">
      <c r="A776">
        <v>761</v>
      </c>
      <c r="B776" s="89">
        <v>41394</v>
      </c>
      <c r="C776" s="48">
        <v>159.270004</v>
      </c>
      <c r="D776" s="48">
        <v>159.720001</v>
      </c>
      <c r="E776" s="48">
        <v>158.61000100000001</v>
      </c>
      <c r="F776" s="48">
        <v>159.679993</v>
      </c>
      <c r="G776" s="49">
        <v>116010700</v>
      </c>
      <c r="H776" s="48">
        <v>150.30940899999999</v>
      </c>
      <c r="I776" s="52">
        <f t="shared" si="94"/>
        <v>0.94131648039338278</v>
      </c>
      <c r="J776" s="52">
        <f t="shared" ca="1" si="95"/>
        <v>1</v>
      </c>
      <c r="K776" s="48">
        <f t="shared" si="96"/>
        <v>149.91999999999999</v>
      </c>
      <c r="L776" s="48">
        <f t="shared" si="97"/>
        <v>150.35</v>
      </c>
      <c r="M776" s="48">
        <f t="shared" si="98"/>
        <v>149.30000000000001</v>
      </c>
      <c r="N776" s="48">
        <f t="shared" si="99"/>
        <v>150.31</v>
      </c>
      <c r="O776" s="49">
        <f t="shared" ca="1" si="100"/>
        <v>116010700</v>
      </c>
    </row>
    <row r="777" spans="1:15" x14ac:dyDescent="0.25">
      <c r="A777">
        <v>762</v>
      </c>
      <c r="B777" s="89">
        <v>41393</v>
      </c>
      <c r="C777" s="48">
        <v>158.66999799999999</v>
      </c>
      <c r="D777" s="48">
        <v>159.64999399999999</v>
      </c>
      <c r="E777" s="48">
        <v>158.41999799999999</v>
      </c>
      <c r="F777" s="48">
        <v>159.300003</v>
      </c>
      <c r="G777" s="49">
        <v>88572800</v>
      </c>
      <c r="H777" s="48">
        <v>149.951719</v>
      </c>
      <c r="I777" s="52">
        <f t="shared" si="94"/>
        <v>0.9413164857253643</v>
      </c>
      <c r="J777" s="52">
        <f t="shared" ca="1" si="95"/>
        <v>1</v>
      </c>
      <c r="K777" s="48">
        <f t="shared" si="96"/>
        <v>149.36000000000001</v>
      </c>
      <c r="L777" s="48">
        <f t="shared" si="97"/>
        <v>150.28</v>
      </c>
      <c r="M777" s="48">
        <f t="shared" si="98"/>
        <v>149.12</v>
      </c>
      <c r="N777" s="48">
        <f t="shared" si="99"/>
        <v>149.94999999999999</v>
      </c>
      <c r="O777" s="49">
        <f t="shared" ca="1" si="100"/>
        <v>88572800</v>
      </c>
    </row>
    <row r="778" spans="1:15" x14ac:dyDescent="0.25">
      <c r="A778">
        <v>763</v>
      </c>
      <c r="B778" s="89">
        <v>41390</v>
      </c>
      <c r="C778" s="48">
        <v>158.33000200000001</v>
      </c>
      <c r="D778" s="48">
        <v>158.60000600000001</v>
      </c>
      <c r="E778" s="48">
        <v>157.729996</v>
      </c>
      <c r="F778" s="48">
        <v>158.240005</v>
      </c>
      <c r="G778" s="49">
        <v>95918800</v>
      </c>
      <c r="H778" s="48">
        <v>148.953926</v>
      </c>
      <c r="I778" s="52">
        <f t="shared" si="94"/>
        <v>0.94131648946800783</v>
      </c>
      <c r="J778" s="52">
        <f t="shared" ca="1" si="95"/>
        <v>1</v>
      </c>
      <c r="K778" s="48">
        <f t="shared" si="96"/>
        <v>149.04</v>
      </c>
      <c r="L778" s="48">
        <f t="shared" si="97"/>
        <v>149.29</v>
      </c>
      <c r="M778" s="48">
        <f t="shared" si="98"/>
        <v>148.47</v>
      </c>
      <c r="N778" s="48">
        <f t="shared" si="99"/>
        <v>148.94999999999999</v>
      </c>
      <c r="O778" s="49">
        <f t="shared" ca="1" si="100"/>
        <v>95918800</v>
      </c>
    </row>
    <row r="779" spans="1:15" x14ac:dyDescent="0.25">
      <c r="A779">
        <v>764</v>
      </c>
      <c r="B779" s="89">
        <v>41389</v>
      </c>
      <c r="C779" s="48">
        <v>158.33999600000001</v>
      </c>
      <c r="D779" s="48">
        <v>159.270004</v>
      </c>
      <c r="E779" s="48">
        <v>158.10000600000001</v>
      </c>
      <c r="F779" s="48">
        <v>158.520004</v>
      </c>
      <c r="G779" s="49">
        <v>131060600</v>
      </c>
      <c r="H779" s="48">
        <v>149.21749299999999</v>
      </c>
      <c r="I779" s="52">
        <f t="shared" si="94"/>
        <v>0.94131648520523625</v>
      </c>
      <c r="J779" s="52">
        <f t="shared" ca="1" si="95"/>
        <v>1</v>
      </c>
      <c r="K779" s="48">
        <f t="shared" si="96"/>
        <v>149.05000000000001</v>
      </c>
      <c r="L779" s="48">
        <f t="shared" si="97"/>
        <v>149.91999999999999</v>
      </c>
      <c r="M779" s="48">
        <f t="shared" si="98"/>
        <v>148.82</v>
      </c>
      <c r="N779" s="48">
        <f t="shared" si="99"/>
        <v>149.22</v>
      </c>
      <c r="O779" s="49">
        <f t="shared" ca="1" si="100"/>
        <v>131060600</v>
      </c>
    </row>
    <row r="780" spans="1:15" x14ac:dyDescent="0.25">
      <c r="A780">
        <v>765</v>
      </c>
      <c r="B780" s="89">
        <v>41388</v>
      </c>
      <c r="C780" s="48">
        <v>157.83000200000001</v>
      </c>
      <c r="D780" s="48">
        <v>158.300003</v>
      </c>
      <c r="E780" s="48">
        <v>157.53999300000001</v>
      </c>
      <c r="F780" s="48">
        <v>157.88000500000001</v>
      </c>
      <c r="G780" s="49">
        <v>96781200</v>
      </c>
      <c r="H780" s="48">
        <v>148.61505099999999</v>
      </c>
      <c r="I780" s="52">
        <f t="shared" si="94"/>
        <v>0.94131648273003277</v>
      </c>
      <c r="J780" s="52">
        <f t="shared" ca="1" si="95"/>
        <v>1</v>
      </c>
      <c r="K780" s="48">
        <f t="shared" si="96"/>
        <v>148.57</v>
      </c>
      <c r="L780" s="48">
        <f t="shared" si="97"/>
        <v>149.01</v>
      </c>
      <c r="M780" s="48">
        <f t="shared" si="98"/>
        <v>148.29</v>
      </c>
      <c r="N780" s="48">
        <f t="shared" si="99"/>
        <v>148.62</v>
      </c>
      <c r="O780" s="49">
        <f t="shared" ca="1" si="100"/>
        <v>96781200</v>
      </c>
    </row>
    <row r="781" spans="1:15" x14ac:dyDescent="0.25">
      <c r="A781">
        <v>766</v>
      </c>
      <c r="B781" s="89">
        <v>41387</v>
      </c>
      <c r="C781" s="48">
        <v>156.949997</v>
      </c>
      <c r="D781" s="48">
        <v>157.929993</v>
      </c>
      <c r="E781" s="48">
        <v>156.16999799999999</v>
      </c>
      <c r="F781" s="48">
        <v>157.779999</v>
      </c>
      <c r="G781" s="49">
        <v>166141300</v>
      </c>
      <c r="H781" s="48">
        <v>148.520914</v>
      </c>
      <c r="I781" s="52">
        <f t="shared" si="94"/>
        <v>0.94131648460715223</v>
      </c>
      <c r="J781" s="52">
        <f t="shared" ca="1" si="95"/>
        <v>1</v>
      </c>
      <c r="K781" s="48">
        <f t="shared" si="96"/>
        <v>147.74</v>
      </c>
      <c r="L781" s="48">
        <f t="shared" si="97"/>
        <v>148.66</v>
      </c>
      <c r="M781" s="48">
        <f t="shared" si="98"/>
        <v>147.01</v>
      </c>
      <c r="N781" s="48">
        <f t="shared" si="99"/>
        <v>148.52000000000001</v>
      </c>
      <c r="O781" s="49">
        <f t="shared" ca="1" si="100"/>
        <v>166141300</v>
      </c>
    </row>
    <row r="782" spans="1:15" x14ac:dyDescent="0.25">
      <c r="A782">
        <v>767</v>
      </c>
      <c r="B782" s="89">
        <v>41386</v>
      </c>
      <c r="C782" s="48">
        <v>155.779999</v>
      </c>
      <c r="D782" s="48">
        <v>156.53999300000001</v>
      </c>
      <c r="E782" s="48">
        <v>154.75</v>
      </c>
      <c r="F782" s="48">
        <v>156.16999799999999</v>
      </c>
      <c r="G782" s="49">
        <v>106553500</v>
      </c>
      <c r="H782" s="48">
        <v>147.005394</v>
      </c>
      <c r="I782" s="52">
        <f t="shared" si="94"/>
        <v>0.94131648769054865</v>
      </c>
      <c r="J782" s="52">
        <f t="shared" ca="1" si="95"/>
        <v>1</v>
      </c>
      <c r="K782" s="48">
        <f t="shared" si="96"/>
        <v>146.63999999999999</v>
      </c>
      <c r="L782" s="48">
        <f t="shared" si="97"/>
        <v>147.35</v>
      </c>
      <c r="M782" s="48">
        <f t="shared" si="98"/>
        <v>145.66999999999999</v>
      </c>
      <c r="N782" s="48">
        <f t="shared" si="99"/>
        <v>147.01</v>
      </c>
      <c r="O782" s="49">
        <f t="shared" ca="1" si="100"/>
        <v>106553500</v>
      </c>
    </row>
    <row r="783" spans="1:15" x14ac:dyDescent="0.25">
      <c r="A783">
        <v>768</v>
      </c>
      <c r="B783" s="89">
        <v>41383</v>
      </c>
      <c r="C783" s="48">
        <v>154.5</v>
      </c>
      <c r="D783" s="48">
        <v>155.550003</v>
      </c>
      <c r="E783" s="48">
        <v>154.11999499999999</v>
      </c>
      <c r="F783" s="48">
        <v>155.479996</v>
      </c>
      <c r="G783" s="49">
        <v>149687600</v>
      </c>
      <c r="H783" s="48">
        <v>146.35588300000001</v>
      </c>
      <c r="I783" s="52">
        <f t="shared" si="94"/>
        <v>0.94131648292555914</v>
      </c>
      <c r="J783" s="52">
        <f t="shared" ca="1" si="95"/>
        <v>1</v>
      </c>
      <c r="K783" s="48">
        <f t="shared" si="96"/>
        <v>145.43</v>
      </c>
      <c r="L783" s="48">
        <f t="shared" si="97"/>
        <v>146.41999999999999</v>
      </c>
      <c r="M783" s="48">
        <f t="shared" si="98"/>
        <v>145.08000000000001</v>
      </c>
      <c r="N783" s="48">
        <f t="shared" si="99"/>
        <v>146.36000000000001</v>
      </c>
      <c r="O783" s="49">
        <f t="shared" ca="1" si="100"/>
        <v>149687600</v>
      </c>
    </row>
    <row r="784" spans="1:15" x14ac:dyDescent="0.25">
      <c r="A784">
        <v>769</v>
      </c>
      <c r="B784" s="89">
        <v>41382</v>
      </c>
      <c r="C784" s="48">
        <v>155.36999499999999</v>
      </c>
      <c r="D784" s="48">
        <v>155.41000399999999</v>
      </c>
      <c r="E784" s="48">
        <v>153.550003</v>
      </c>
      <c r="F784" s="48">
        <v>154.13999899999999</v>
      </c>
      <c r="G784" s="49">
        <v>167583200</v>
      </c>
      <c r="H784" s="48">
        <v>145.09452200000001</v>
      </c>
      <c r="I784" s="52">
        <f t="shared" si="94"/>
        <v>0.9413164846329084</v>
      </c>
      <c r="J784" s="52">
        <f t="shared" ca="1" si="95"/>
        <v>1</v>
      </c>
      <c r="K784" s="48">
        <f t="shared" si="96"/>
        <v>146.25</v>
      </c>
      <c r="L784" s="48">
        <f t="shared" si="97"/>
        <v>146.29</v>
      </c>
      <c r="M784" s="48">
        <f t="shared" si="98"/>
        <v>144.54</v>
      </c>
      <c r="N784" s="48">
        <f t="shared" si="99"/>
        <v>145.09</v>
      </c>
      <c r="O784" s="49">
        <f t="shared" ca="1" si="100"/>
        <v>167583200</v>
      </c>
    </row>
    <row r="785" spans="1:15" x14ac:dyDescent="0.25">
      <c r="A785">
        <v>770</v>
      </c>
      <c r="B785" s="89">
        <v>41381</v>
      </c>
      <c r="C785" s="48">
        <v>156.28999300000001</v>
      </c>
      <c r="D785" s="48">
        <v>156.320007</v>
      </c>
      <c r="E785" s="48">
        <v>154.279999</v>
      </c>
      <c r="F785" s="48">
        <v>155.11000100000001</v>
      </c>
      <c r="G785" s="49">
        <v>226834800</v>
      </c>
      <c r="H785" s="48">
        <v>146.00760099999999</v>
      </c>
      <c r="I785" s="52">
        <f t="shared" ref="I785:I848" si="101">H785/F785</f>
        <v>0.94131648545344271</v>
      </c>
      <c r="J785" s="52">
        <f t="shared" ref="J785:J848" ca="1" si="102">INDEX(OFFSET($T$15,0,0,$S$13+1,1),MATCH(B785,OFFSET($Q$15,0,0,$S$13+1,1),-1))</f>
        <v>1</v>
      </c>
      <c r="K785" s="48">
        <f t="shared" ref="K785:K848" si="103">ROUND($I785*C785,2)</f>
        <v>147.12</v>
      </c>
      <c r="L785" s="48">
        <f t="shared" ref="L785:L848" si="104">ROUND($I785*D785,2)</f>
        <v>147.15</v>
      </c>
      <c r="M785" s="48">
        <f t="shared" ref="M785:M848" si="105">ROUND($I785*E785,2)</f>
        <v>145.22999999999999</v>
      </c>
      <c r="N785" s="48">
        <f t="shared" ref="N785:N848" si="106">ROUND($I785*F785,2)</f>
        <v>146.01</v>
      </c>
      <c r="O785" s="49">
        <f t="shared" ref="O785:O848" ca="1" si="107">G785*J785</f>
        <v>226834800</v>
      </c>
    </row>
    <row r="786" spans="1:15" x14ac:dyDescent="0.25">
      <c r="A786">
        <v>771</v>
      </c>
      <c r="B786" s="89">
        <v>41380</v>
      </c>
      <c r="C786" s="48">
        <v>156.28999300000001</v>
      </c>
      <c r="D786" s="48">
        <v>157.490005</v>
      </c>
      <c r="E786" s="48">
        <v>155.91000399999999</v>
      </c>
      <c r="F786" s="48">
        <v>157.41000399999999</v>
      </c>
      <c r="G786" s="49">
        <v>147507800</v>
      </c>
      <c r="H786" s="48">
        <v>148.172631</v>
      </c>
      <c r="I786" s="52">
        <f t="shared" si="101"/>
        <v>0.94131648074921592</v>
      </c>
      <c r="J786" s="52">
        <f t="shared" ca="1" si="102"/>
        <v>1</v>
      </c>
      <c r="K786" s="48">
        <f t="shared" si="103"/>
        <v>147.12</v>
      </c>
      <c r="L786" s="48">
        <f t="shared" si="104"/>
        <v>148.25</v>
      </c>
      <c r="M786" s="48">
        <f t="shared" si="105"/>
        <v>146.76</v>
      </c>
      <c r="N786" s="48">
        <f t="shared" si="106"/>
        <v>148.16999999999999</v>
      </c>
      <c r="O786" s="49">
        <f t="shared" ca="1" si="107"/>
        <v>147507800</v>
      </c>
    </row>
    <row r="787" spans="1:15" x14ac:dyDescent="0.25">
      <c r="A787">
        <v>772</v>
      </c>
      <c r="B787" s="89">
        <v>41379</v>
      </c>
      <c r="C787" s="48">
        <v>158</v>
      </c>
      <c r="D787" s="48">
        <v>158.13000500000001</v>
      </c>
      <c r="E787" s="48">
        <v>155.10000600000001</v>
      </c>
      <c r="F787" s="48">
        <v>155.11999499999999</v>
      </c>
      <c r="G787" s="49">
        <v>217259000</v>
      </c>
      <c r="H787" s="48">
        <v>146.017009</v>
      </c>
      <c r="I787" s="52">
        <f t="shared" si="101"/>
        <v>0.94131648856744754</v>
      </c>
      <c r="J787" s="52">
        <f t="shared" ca="1" si="102"/>
        <v>1</v>
      </c>
      <c r="K787" s="48">
        <f t="shared" si="103"/>
        <v>148.72999999999999</v>
      </c>
      <c r="L787" s="48">
        <f t="shared" si="104"/>
        <v>148.85</v>
      </c>
      <c r="M787" s="48">
        <f t="shared" si="105"/>
        <v>146</v>
      </c>
      <c r="N787" s="48">
        <f t="shared" si="106"/>
        <v>146.02000000000001</v>
      </c>
      <c r="O787" s="49">
        <f t="shared" ca="1" si="107"/>
        <v>217259000</v>
      </c>
    </row>
    <row r="788" spans="1:15" x14ac:dyDescent="0.25">
      <c r="A788">
        <v>773</v>
      </c>
      <c r="B788" s="89">
        <v>41376</v>
      </c>
      <c r="C788" s="48">
        <v>158.679993</v>
      </c>
      <c r="D788" s="48">
        <v>159.03999300000001</v>
      </c>
      <c r="E788" s="48">
        <v>157.91999799999999</v>
      </c>
      <c r="F788" s="48">
        <v>158.800003</v>
      </c>
      <c r="G788" s="49">
        <v>116359900</v>
      </c>
      <c r="H788" s="48">
        <v>149.48106100000001</v>
      </c>
      <c r="I788" s="52">
        <f t="shared" si="101"/>
        <v>0.94131648725472639</v>
      </c>
      <c r="J788" s="52">
        <f t="shared" ca="1" si="102"/>
        <v>1</v>
      </c>
      <c r="K788" s="48">
        <f t="shared" si="103"/>
        <v>149.37</v>
      </c>
      <c r="L788" s="48">
        <f t="shared" si="104"/>
        <v>149.71</v>
      </c>
      <c r="M788" s="48">
        <f t="shared" si="105"/>
        <v>148.65</v>
      </c>
      <c r="N788" s="48">
        <f t="shared" si="106"/>
        <v>149.47999999999999</v>
      </c>
      <c r="O788" s="49">
        <f t="shared" ca="1" si="107"/>
        <v>116359900</v>
      </c>
    </row>
    <row r="789" spans="1:15" x14ac:dyDescent="0.25">
      <c r="A789">
        <v>774</v>
      </c>
      <c r="B789" s="89">
        <v>41375</v>
      </c>
      <c r="C789" s="48">
        <v>158.699997</v>
      </c>
      <c r="D789" s="48">
        <v>159.71000699999999</v>
      </c>
      <c r="E789" s="48">
        <v>158.53999300000001</v>
      </c>
      <c r="F789" s="48">
        <v>159.19000199999999</v>
      </c>
      <c r="G789" s="49">
        <v>110142500</v>
      </c>
      <c r="H789" s="48">
        <v>149.848174</v>
      </c>
      <c r="I789" s="52">
        <f t="shared" si="101"/>
        <v>0.94131649046653076</v>
      </c>
      <c r="J789" s="52">
        <f t="shared" ca="1" si="102"/>
        <v>1</v>
      </c>
      <c r="K789" s="48">
        <f t="shared" si="103"/>
        <v>149.38999999999999</v>
      </c>
      <c r="L789" s="48">
        <f t="shared" si="104"/>
        <v>150.34</v>
      </c>
      <c r="M789" s="48">
        <f t="shared" si="105"/>
        <v>149.24</v>
      </c>
      <c r="N789" s="48">
        <f t="shared" si="106"/>
        <v>149.85</v>
      </c>
      <c r="O789" s="49">
        <f t="shared" ca="1" si="107"/>
        <v>110142500</v>
      </c>
    </row>
    <row r="790" spans="1:15" x14ac:dyDescent="0.25">
      <c r="A790">
        <v>775</v>
      </c>
      <c r="B790" s="89">
        <v>41374</v>
      </c>
      <c r="C790" s="48">
        <v>157.16999799999999</v>
      </c>
      <c r="D790" s="48">
        <v>158.86999499999999</v>
      </c>
      <c r="E790" s="48">
        <v>157.13000500000001</v>
      </c>
      <c r="F790" s="48">
        <v>158.66999799999999</v>
      </c>
      <c r="G790" s="49">
        <v>135711100</v>
      </c>
      <c r="H790" s="48">
        <v>149.35868500000001</v>
      </c>
      <c r="I790" s="52">
        <f t="shared" si="101"/>
        <v>0.94131648630889886</v>
      </c>
      <c r="J790" s="52">
        <f t="shared" ca="1" si="102"/>
        <v>1</v>
      </c>
      <c r="K790" s="48">
        <f t="shared" si="103"/>
        <v>147.94999999999999</v>
      </c>
      <c r="L790" s="48">
        <f t="shared" si="104"/>
        <v>149.55000000000001</v>
      </c>
      <c r="M790" s="48">
        <f t="shared" si="105"/>
        <v>147.91</v>
      </c>
      <c r="N790" s="48">
        <f t="shared" si="106"/>
        <v>149.36000000000001</v>
      </c>
      <c r="O790" s="49">
        <f t="shared" ca="1" si="107"/>
        <v>135711100</v>
      </c>
    </row>
    <row r="791" spans="1:15" x14ac:dyDescent="0.25">
      <c r="A791">
        <v>776</v>
      </c>
      <c r="B791" s="89">
        <v>41373</v>
      </c>
      <c r="C791" s="48">
        <v>156.5</v>
      </c>
      <c r="D791" s="48">
        <v>157.320007</v>
      </c>
      <c r="E791" s="48">
        <v>155.979996</v>
      </c>
      <c r="F791" s="48">
        <v>156.75</v>
      </c>
      <c r="G791" s="49">
        <v>101922200</v>
      </c>
      <c r="H791" s="48">
        <v>147.55135899999999</v>
      </c>
      <c r="I791" s="52">
        <f t="shared" si="101"/>
        <v>0.94131648484848474</v>
      </c>
      <c r="J791" s="52">
        <f t="shared" ca="1" si="102"/>
        <v>1</v>
      </c>
      <c r="K791" s="48">
        <f t="shared" si="103"/>
        <v>147.32</v>
      </c>
      <c r="L791" s="48">
        <f t="shared" si="104"/>
        <v>148.09</v>
      </c>
      <c r="M791" s="48">
        <f t="shared" si="105"/>
        <v>146.83000000000001</v>
      </c>
      <c r="N791" s="48">
        <f t="shared" si="106"/>
        <v>147.55000000000001</v>
      </c>
      <c r="O791" s="49">
        <f t="shared" ca="1" si="107"/>
        <v>101922200</v>
      </c>
    </row>
    <row r="792" spans="1:15" x14ac:dyDescent="0.25">
      <c r="A792">
        <v>777</v>
      </c>
      <c r="B792" s="89">
        <v>41372</v>
      </c>
      <c r="C792" s="48">
        <v>155.270004</v>
      </c>
      <c r="D792" s="48">
        <v>156.220001</v>
      </c>
      <c r="E792" s="48">
        <v>154.75</v>
      </c>
      <c r="F792" s="48">
        <v>156.21000699999999</v>
      </c>
      <c r="G792" s="49">
        <v>86571200</v>
      </c>
      <c r="H792" s="48">
        <v>147.04305500000001</v>
      </c>
      <c r="I792" s="52">
        <f t="shared" si="101"/>
        <v>0.94131648684965508</v>
      </c>
      <c r="J792" s="52">
        <f t="shared" ca="1" si="102"/>
        <v>1</v>
      </c>
      <c r="K792" s="48">
        <f t="shared" si="103"/>
        <v>146.16</v>
      </c>
      <c r="L792" s="48">
        <f t="shared" si="104"/>
        <v>147.05000000000001</v>
      </c>
      <c r="M792" s="48">
        <f t="shared" si="105"/>
        <v>145.66999999999999</v>
      </c>
      <c r="N792" s="48">
        <f t="shared" si="106"/>
        <v>147.04</v>
      </c>
      <c r="O792" s="49">
        <f t="shared" ca="1" si="107"/>
        <v>86571200</v>
      </c>
    </row>
    <row r="793" spans="1:15" x14ac:dyDescent="0.25">
      <c r="A793">
        <v>778</v>
      </c>
      <c r="B793" s="89">
        <v>41369</v>
      </c>
      <c r="C793" s="48">
        <v>153.949997</v>
      </c>
      <c r="D793" s="48">
        <v>155.35000600000001</v>
      </c>
      <c r="E793" s="48">
        <v>153.770004</v>
      </c>
      <c r="F793" s="48">
        <v>155.16000399999999</v>
      </c>
      <c r="G793" s="49">
        <v>159666000</v>
      </c>
      <c r="H793" s="48">
        <v>146.05466899999999</v>
      </c>
      <c r="I793" s="52">
        <f t="shared" si="101"/>
        <v>0.94131648127567724</v>
      </c>
      <c r="J793" s="52">
        <f t="shared" ca="1" si="102"/>
        <v>1</v>
      </c>
      <c r="K793" s="48">
        <f t="shared" si="103"/>
        <v>144.91999999999999</v>
      </c>
      <c r="L793" s="48">
        <f t="shared" si="104"/>
        <v>146.22999999999999</v>
      </c>
      <c r="M793" s="48">
        <f t="shared" si="105"/>
        <v>144.75</v>
      </c>
      <c r="N793" s="48">
        <f t="shared" si="106"/>
        <v>146.05000000000001</v>
      </c>
      <c r="O793" s="49">
        <f t="shared" ca="1" si="107"/>
        <v>159666000</v>
      </c>
    </row>
    <row r="794" spans="1:15" x14ac:dyDescent="0.25">
      <c r="A794">
        <v>779</v>
      </c>
      <c r="B794" s="89">
        <v>41368</v>
      </c>
      <c r="C794" s="48">
        <v>155.429993</v>
      </c>
      <c r="D794" s="48">
        <v>156.16999799999999</v>
      </c>
      <c r="E794" s="48">
        <v>155.08999600000001</v>
      </c>
      <c r="F794" s="48">
        <v>155.86000100000001</v>
      </c>
      <c r="G794" s="49">
        <v>131885000</v>
      </c>
      <c r="H794" s="48">
        <v>146.71358799999999</v>
      </c>
      <c r="I794" s="52">
        <f t="shared" si="101"/>
        <v>0.94131648311743543</v>
      </c>
      <c r="J794" s="52">
        <f t="shared" ca="1" si="102"/>
        <v>1</v>
      </c>
      <c r="K794" s="48">
        <f t="shared" si="103"/>
        <v>146.31</v>
      </c>
      <c r="L794" s="48">
        <f t="shared" si="104"/>
        <v>147.01</v>
      </c>
      <c r="M794" s="48">
        <f t="shared" si="105"/>
        <v>145.99</v>
      </c>
      <c r="N794" s="48">
        <f t="shared" si="106"/>
        <v>146.71</v>
      </c>
      <c r="O794" s="49">
        <f t="shared" ca="1" si="107"/>
        <v>131885000</v>
      </c>
    </row>
    <row r="795" spans="1:15" x14ac:dyDescent="0.25">
      <c r="A795">
        <v>780</v>
      </c>
      <c r="B795" s="89">
        <v>41367</v>
      </c>
      <c r="C795" s="48">
        <v>156.91000399999999</v>
      </c>
      <c r="D795" s="48">
        <v>157.029999</v>
      </c>
      <c r="E795" s="48">
        <v>154.820007</v>
      </c>
      <c r="F795" s="48">
        <v>155.229996</v>
      </c>
      <c r="G795" s="49">
        <v>154167400</v>
      </c>
      <c r="H795" s="48">
        <v>146.120554</v>
      </c>
      <c r="I795" s="52">
        <f t="shared" si="101"/>
        <v>0.94131648370331722</v>
      </c>
      <c r="J795" s="52">
        <f t="shared" ca="1" si="102"/>
        <v>1</v>
      </c>
      <c r="K795" s="48">
        <f t="shared" si="103"/>
        <v>147.69999999999999</v>
      </c>
      <c r="L795" s="48">
        <f t="shared" si="104"/>
        <v>147.81</v>
      </c>
      <c r="M795" s="48">
        <f t="shared" si="105"/>
        <v>145.72999999999999</v>
      </c>
      <c r="N795" s="48">
        <f t="shared" si="106"/>
        <v>146.12</v>
      </c>
      <c r="O795" s="49">
        <f t="shared" ca="1" si="107"/>
        <v>154167400</v>
      </c>
    </row>
    <row r="796" spans="1:15" x14ac:dyDescent="0.25">
      <c r="A796">
        <v>781</v>
      </c>
      <c r="B796" s="89">
        <v>41366</v>
      </c>
      <c r="C796" s="48">
        <v>156.61000100000001</v>
      </c>
      <c r="D796" s="48">
        <v>157.21000699999999</v>
      </c>
      <c r="E796" s="48">
        <v>156.36999499999999</v>
      </c>
      <c r="F796" s="48">
        <v>156.820007</v>
      </c>
      <c r="G796" s="49">
        <v>101504300</v>
      </c>
      <c r="H796" s="48">
        <v>147.61725799999999</v>
      </c>
      <c r="I796" s="52">
        <f t="shared" si="101"/>
        <v>0.94131648648631927</v>
      </c>
      <c r="J796" s="52">
        <f t="shared" ca="1" si="102"/>
        <v>1</v>
      </c>
      <c r="K796" s="48">
        <f t="shared" si="103"/>
        <v>147.41999999999999</v>
      </c>
      <c r="L796" s="48">
        <f t="shared" si="104"/>
        <v>147.97999999999999</v>
      </c>
      <c r="M796" s="48">
        <f t="shared" si="105"/>
        <v>147.19</v>
      </c>
      <c r="N796" s="48">
        <f t="shared" si="106"/>
        <v>147.62</v>
      </c>
      <c r="O796" s="49">
        <f t="shared" ca="1" si="107"/>
        <v>101504300</v>
      </c>
    </row>
    <row r="797" spans="1:15" x14ac:dyDescent="0.25">
      <c r="A797">
        <v>782</v>
      </c>
      <c r="B797" s="89">
        <v>41365</v>
      </c>
      <c r="C797" s="48">
        <v>156.58999600000001</v>
      </c>
      <c r="D797" s="48">
        <v>156.91000399999999</v>
      </c>
      <c r="E797" s="48">
        <v>155.66999799999999</v>
      </c>
      <c r="F797" s="48">
        <v>156.050003</v>
      </c>
      <c r="G797" s="49">
        <v>99194100</v>
      </c>
      <c r="H797" s="48">
        <v>146.89243999999999</v>
      </c>
      <c r="I797" s="52">
        <f t="shared" si="101"/>
        <v>0.94131648302499549</v>
      </c>
      <c r="J797" s="52">
        <f t="shared" ca="1" si="102"/>
        <v>1</v>
      </c>
      <c r="K797" s="48">
        <f t="shared" si="103"/>
        <v>147.4</v>
      </c>
      <c r="L797" s="48">
        <f t="shared" si="104"/>
        <v>147.69999999999999</v>
      </c>
      <c r="M797" s="48">
        <f t="shared" si="105"/>
        <v>146.53</v>
      </c>
      <c r="N797" s="48">
        <f t="shared" si="106"/>
        <v>146.88999999999999</v>
      </c>
      <c r="O797" s="49">
        <f t="shared" ca="1" si="107"/>
        <v>99194100</v>
      </c>
    </row>
    <row r="798" spans="1:15" x14ac:dyDescent="0.25">
      <c r="A798">
        <v>783</v>
      </c>
      <c r="B798" s="89">
        <v>41361</v>
      </c>
      <c r="C798" s="48">
        <v>156.08999600000001</v>
      </c>
      <c r="D798" s="48">
        <v>156.85000600000001</v>
      </c>
      <c r="E798" s="48">
        <v>155.75</v>
      </c>
      <c r="F798" s="48">
        <v>156.66999799999999</v>
      </c>
      <c r="G798" s="49">
        <v>102932800</v>
      </c>
      <c r="H798" s="48">
        <v>147.47605200000001</v>
      </c>
      <c r="I798" s="52">
        <f t="shared" si="101"/>
        <v>0.94131648613412255</v>
      </c>
      <c r="J798" s="52">
        <f t="shared" ca="1" si="102"/>
        <v>1</v>
      </c>
      <c r="K798" s="48">
        <f t="shared" si="103"/>
        <v>146.93</v>
      </c>
      <c r="L798" s="48">
        <f t="shared" si="104"/>
        <v>147.65</v>
      </c>
      <c r="M798" s="48">
        <f t="shared" si="105"/>
        <v>146.61000000000001</v>
      </c>
      <c r="N798" s="48">
        <f t="shared" si="106"/>
        <v>147.47999999999999</v>
      </c>
      <c r="O798" s="49">
        <f t="shared" ca="1" si="107"/>
        <v>102932800</v>
      </c>
    </row>
    <row r="799" spans="1:15" x14ac:dyDescent="0.25">
      <c r="A799">
        <v>784</v>
      </c>
      <c r="B799" s="89">
        <v>41360</v>
      </c>
      <c r="C799" s="48">
        <v>155.259995</v>
      </c>
      <c r="D799" s="48">
        <v>156.240005</v>
      </c>
      <c r="E799" s="48">
        <v>155</v>
      </c>
      <c r="F799" s="48">
        <v>156.19000199999999</v>
      </c>
      <c r="G799" s="49">
        <v>99950600</v>
      </c>
      <c r="H799" s="48">
        <v>147.024224</v>
      </c>
      <c r="I799" s="52">
        <f t="shared" si="101"/>
        <v>0.94131648708218862</v>
      </c>
      <c r="J799" s="52">
        <f t="shared" ca="1" si="102"/>
        <v>1</v>
      </c>
      <c r="K799" s="48">
        <f t="shared" si="103"/>
        <v>146.15</v>
      </c>
      <c r="L799" s="48">
        <f t="shared" si="104"/>
        <v>147.07</v>
      </c>
      <c r="M799" s="48">
        <f t="shared" si="105"/>
        <v>145.9</v>
      </c>
      <c r="N799" s="48">
        <f t="shared" si="106"/>
        <v>147.02000000000001</v>
      </c>
      <c r="O799" s="49">
        <f t="shared" ca="1" si="107"/>
        <v>99950600</v>
      </c>
    </row>
    <row r="800" spans="1:15" x14ac:dyDescent="0.25">
      <c r="A800">
        <v>785</v>
      </c>
      <c r="B800" s="89">
        <v>41359</v>
      </c>
      <c r="C800" s="48">
        <v>155.58999600000001</v>
      </c>
      <c r="D800" s="48">
        <v>156.229996</v>
      </c>
      <c r="E800" s="48">
        <v>155.41999799999999</v>
      </c>
      <c r="F800" s="48">
        <v>156.19000199999999</v>
      </c>
      <c r="G800" s="49">
        <v>86856600</v>
      </c>
      <c r="H800" s="48">
        <v>147.024224</v>
      </c>
      <c r="I800" s="52">
        <f t="shared" si="101"/>
        <v>0.94131648708218862</v>
      </c>
      <c r="J800" s="52">
        <f t="shared" ca="1" si="102"/>
        <v>1</v>
      </c>
      <c r="K800" s="48">
        <f t="shared" si="103"/>
        <v>146.46</v>
      </c>
      <c r="L800" s="48">
        <f t="shared" si="104"/>
        <v>147.06</v>
      </c>
      <c r="M800" s="48">
        <f t="shared" si="105"/>
        <v>146.30000000000001</v>
      </c>
      <c r="N800" s="48">
        <f t="shared" si="106"/>
        <v>147.02000000000001</v>
      </c>
      <c r="O800" s="49">
        <f t="shared" ca="1" si="107"/>
        <v>86856600</v>
      </c>
    </row>
    <row r="801" spans="1:15" x14ac:dyDescent="0.25">
      <c r="A801">
        <v>786</v>
      </c>
      <c r="B801" s="89">
        <v>41358</v>
      </c>
      <c r="C801" s="48">
        <v>156.009995</v>
      </c>
      <c r="D801" s="48">
        <v>156.270004</v>
      </c>
      <c r="E801" s="48">
        <v>154.35000600000001</v>
      </c>
      <c r="F801" s="48">
        <v>154.949997</v>
      </c>
      <c r="G801" s="49">
        <v>151322300</v>
      </c>
      <c r="H801" s="48">
        <v>145.856987</v>
      </c>
      <c r="I801" s="52">
        <f t="shared" si="101"/>
        <v>0.9413164880538849</v>
      </c>
      <c r="J801" s="52">
        <f t="shared" ca="1" si="102"/>
        <v>1</v>
      </c>
      <c r="K801" s="48">
        <f t="shared" si="103"/>
        <v>146.85</v>
      </c>
      <c r="L801" s="48">
        <f t="shared" si="104"/>
        <v>147.1</v>
      </c>
      <c r="M801" s="48">
        <f t="shared" si="105"/>
        <v>145.29</v>
      </c>
      <c r="N801" s="48">
        <f t="shared" si="106"/>
        <v>145.86000000000001</v>
      </c>
      <c r="O801" s="49">
        <f t="shared" ca="1" si="107"/>
        <v>151322300</v>
      </c>
    </row>
    <row r="802" spans="1:15" x14ac:dyDescent="0.25">
      <c r="A802">
        <v>787</v>
      </c>
      <c r="B802" s="89">
        <v>41355</v>
      </c>
      <c r="C802" s="48">
        <v>154.85000600000001</v>
      </c>
      <c r="D802" s="48">
        <v>155.60000600000001</v>
      </c>
      <c r="E802" s="48">
        <v>154.729996</v>
      </c>
      <c r="F802" s="48">
        <v>155.60000600000001</v>
      </c>
      <c r="G802" s="49">
        <v>111163600</v>
      </c>
      <c r="H802" s="48">
        <v>146.468851</v>
      </c>
      <c r="I802" s="52">
        <f t="shared" si="101"/>
        <v>0.94131648683869584</v>
      </c>
      <c r="J802" s="52">
        <f t="shared" ca="1" si="102"/>
        <v>1</v>
      </c>
      <c r="K802" s="48">
        <f t="shared" si="103"/>
        <v>145.76</v>
      </c>
      <c r="L802" s="48">
        <f t="shared" si="104"/>
        <v>146.47</v>
      </c>
      <c r="M802" s="48">
        <f t="shared" si="105"/>
        <v>145.65</v>
      </c>
      <c r="N802" s="48">
        <f t="shared" si="106"/>
        <v>146.47</v>
      </c>
      <c r="O802" s="49">
        <f t="shared" ca="1" si="107"/>
        <v>111163600</v>
      </c>
    </row>
    <row r="803" spans="1:15" x14ac:dyDescent="0.25">
      <c r="A803">
        <v>788</v>
      </c>
      <c r="B803" s="89">
        <v>41354</v>
      </c>
      <c r="C803" s="48">
        <v>154.759995</v>
      </c>
      <c r="D803" s="48">
        <v>155.63999899999999</v>
      </c>
      <c r="E803" s="48">
        <v>154.10000600000001</v>
      </c>
      <c r="F803" s="48">
        <v>154.36000100000001</v>
      </c>
      <c r="G803" s="49">
        <v>128605000</v>
      </c>
      <c r="H803" s="48">
        <v>145.301613</v>
      </c>
      <c r="I803" s="52">
        <f t="shared" si="101"/>
        <v>0.94131648133378798</v>
      </c>
      <c r="J803" s="52">
        <f t="shared" ca="1" si="102"/>
        <v>1</v>
      </c>
      <c r="K803" s="48">
        <f t="shared" si="103"/>
        <v>145.68</v>
      </c>
      <c r="L803" s="48">
        <f t="shared" si="104"/>
        <v>146.51</v>
      </c>
      <c r="M803" s="48">
        <f t="shared" si="105"/>
        <v>145.06</v>
      </c>
      <c r="N803" s="48">
        <f t="shared" si="106"/>
        <v>145.30000000000001</v>
      </c>
      <c r="O803" s="49">
        <f t="shared" ca="1" si="107"/>
        <v>128605000</v>
      </c>
    </row>
    <row r="804" spans="1:15" x14ac:dyDescent="0.25">
      <c r="A804">
        <v>789</v>
      </c>
      <c r="B804" s="89">
        <v>41353</v>
      </c>
      <c r="C804" s="48">
        <v>155.520004</v>
      </c>
      <c r="D804" s="48">
        <v>155.949997</v>
      </c>
      <c r="E804" s="48">
        <v>155.259995</v>
      </c>
      <c r="F804" s="48">
        <v>155.69000199999999</v>
      </c>
      <c r="G804" s="49">
        <v>113759300</v>
      </c>
      <c r="H804" s="48">
        <v>146.55356599999999</v>
      </c>
      <c r="I804" s="52">
        <f t="shared" si="101"/>
        <v>0.94131648864645778</v>
      </c>
      <c r="J804" s="52">
        <f t="shared" ca="1" si="102"/>
        <v>1</v>
      </c>
      <c r="K804" s="48">
        <f t="shared" si="103"/>
        <v>146.38999999999999</v>
      </c>
      <c r="L804" s="48">
        <f t="shared" si="104"/>
        <v>146.80000000000001</v>
      </c>
      <c r="M804" s="48">
        <f t="shared" si="105"/>
        <v>146.15</v>
      </c>
      <c r="N804" s="48">
        <f t="shared" si="106"/>
        <v>146.55000000000001</v>
      </c>
      <c r="O804" s="49">
        <f t="shared" ca="1" si="107"/>
        <v>113759300</v>
      </c>
    </row>
    <row r="805" spans="1:15" x14ac:dyDescent="0.25">
      <c r="A805">
        <v>790</v>
      </c>
      <c r="B805" s="89">
        <v>41352</v>
      </c>
      <c r="C805" s="48">
        <v>155.300003</v>
      </c>
      <c r="D805" s="48">
        <v>155.509995</v>
      </c>
      <c r="E805" s="48">
        <v>153.58999600000001</v>
      </c>
      <c r="F805" s="48">
        <v>154.61000100000001</v>
      </c>
      <c r="G805" s="49">
        <v>167567300</v>
      </c>
      <c r="H805" s="48">
        <v>145.53694200000001</v>
      </c>
      <c r="I805" s="52">
        <f t="shared" si="101"/>
        <v>0.94131648055548489</v>
      </c>
      <c r="J805" s="52">
        <f t="shared" ca="1" si="102"/>
        <v>1</v>
      </c>
      <c r="K805" s="48">
        <f t="shared" si="103"/>
        <v>146.19</v>
      </c>
      <c r="L805" s="48">
        <f t="shared" si="104"/>
        <v>146.38</v>
      </c>
      <c r="M805" s="48">
        <f t="shared" si="105"/>
        <v>144.58000000000001</v>
      </c>
      <c r="N805" s="48">
        <f t="shared" si="106"/>
        <v>145.54</v>
      </c>
      <c r="O805" s="49">
        <f t="shared" ca="1" si="107"/>
        <v>167567300</v>
      </c>
    </row>
    <row r="806" spans="1:15" x14ac:dyDescent="0.25">
      <c r="A806">
        <v>791</v>
      </c>
      <c r="B806" s="89">
        <v>41351</v>
      </c>
      <c r="C806" s="48">
        <v>154.33999600000001</v>
      </c>
      <c r="D806" s="48">
        <v>155.63999899999999</v>
      </c>
      <c r="E806" s="48">
        <v>154.199997</v>
      </c>
      <c r="F806" s="48">
        <v>154.970001</v>
      </c>
      <c r="G806" s="49">
        <v>126704300</v>
      </c>
      <c r="H806" s="48">
        <v>145.87581700000001</v>
      </c>
      <c r="I806" s="52">
        <f t="shared" si="101"/>
        <v>0.94131648744068874</v>
      </c>
      <c r="J806" s="52">
        <f t="shared" ca="1" si="102"/>
        <v>1</v>
      </c>
      <c r="K806" s="48">
        <f t="shared" si="103"/>
        <v>145.28</v>
      </c>
      <c r="L806" s="48">
        <f t="shared" si="104"/>
        <v>146.51</v>
      </c>
      <c r="M806" s="48">
        <f t="shared" si="105"/>
        <v>145.15</v>
      </c>
      <c r="N806" s="48">
        <f t="shared" si="106"/>
        <v>145.88</v>
      </c>
      <c r="O806" s="49">
        <f t="shared" ca="1" si="107"/>
        <v>126704300</v>
      </c>
    </row>
    <row r="807" spans="1:15" x14ac:dyDescent="0.25">
      <c r="A807">
        <v>792</v>
      </c>
      <c r="B807" s="89">
        <v>41348</v>
      </c>
      <c r="C807" s="48">
        <v>155.85000600000001</v>
      </c>
      <c r="D807" s="48">
        <v>156.03999300000001</v>
      </c>
      <c r="E807" s="48">
        <v>155.30999800000001</v>
      </c>
      <c r="F807" s="48">
        <v>155.83000200000001</v>
      </c>
      <c r="G807" s="49">
        <v>138601100</v>
      </c>
      <c r="H807" s="48">
        <v>146.68535</v>
      </c>
      <c r="I807" s="52">
        <f t="shared" si="101"/>
        <v>0.9413164866673106</v>
      </c>
      <c r="J807" s="52">
        <f t="shared" ca="1" si="102"/>
        <v>1</v>
      </c>
      <c r="K807" s="48">
        <f t="shared" si="103"/>
        <v>146.69999999999999</v>
      </c>
      <c r="L807" s="48">
        <f t="shared" si="104"/>
        <v>146.88</v>
      </c>
      <c r="M807" s="48">
        <f t="shared" si="105"/>
        <v>146.19999999999999</v>
      </c>
      <c r="N807" s="48">
        <f t="shared" si="106"/>
        <v>146.69</v>
      </c>
      <c r="O807" s="49">
        <f t="shared" ca="1" si="107"/>
        <v>138601100</v>
      </c>
    </row>
    <row r="808" spans="1:15" x14ac:dyDescent="0.25">
      <c r="A808">
        <v>793</v>
      </c>
      <c r="B808" s="89">
        <v>41347</v>
      </c>
      <c r="C808" s="48">
        <v>156.30999800000001</v>
      </c>
      <c r="D808" s="48">
        <v>156.800003</v>
      </c>
      <c r="E808" s="48">
        <v>155.91000399999999</v>
      </c>
      <c r="F808" s="48">
        <v>156.729996</v>
      </c>
      <c r="G808" s="49">
        <v>126329900</v>
      </c>
      <c r="H808" s="48">
        <v>146.87926400000001</v>
      </c>
      <c r="I808" s="52">
        <f t="shared" si="101"/>
        <v>0.93714839372547432</v>
      </c>
      <c r="J808" s="52">
        <f t="shared" ca="1" si="102"/>
        <v>1</v>
      </c>
      <c r="K808" s="48">
        <f t="shared" si="103"/>
        <v>146.49</v>
      </c>
      <c r="L808" s="48">
        <f t="shared" si="104"/>
        <v>146.94</v>
      </c>
      <c r="M808" s="48">
        <f t="shared" si="105"/>
        <v>146.11000000000001</v>
      </c>
      <c r="N808" s="48">
        <f t="shared" si="106"/>
        <v>146.88</v>
      </c>
      <c r="O808" s="49">
        <f t="shared" ca="1" si="107"/>
        <v>126329900</v>
      </c>
    </row>
    <row r="809" spans="1:15" x14ac:dyDescent="0.25">
      <c r="A809">
        <v>794</v>
      </c>
      <c r="B809" s="89">
        <v>41346</v>
      </c>
      <c r="C809" s="48">
        <v>155.759995</v>
      </c>
      <c r="D809" s="48">
        <v>156.11999499999999</v>
      </c>
      <c r="E809" s="48">
        <v>155.229996</v>
      </c>
      <c r="F809" s="48">
        <v>155.89999399999999</v>
      </c>
      <c r="G809" s="49">
        <v>92550900</v>
      </c>
      <c r="H809" s="48">
        <v>146.101429</v>
      </c>
      <c r="I809" s="52">
        <f t="shared" si="101"/>
        <v>0.93714839398903382</v>
      </c>
      <c r="J809" s="52">
        <f t="shared" ca="1" si="102"/>
        <v>1</v>
      </c>
      <c r="K809" s="48">
        <f t="shared" si="103"/>
        <v>145.97</v>
      </c>
      <c r="L809" s="48">
        <f t="shared" si="104"/>
        <v>146.31</v>
      </c>
      <c r="M809" s="48">
        <f t="shared" si="105"/>
        <v>145.47</v>
      </c>
      <c r="N809" s="48">
        <f t="shared" si="106"/>
        <v>146.1</v>
      </c>
      <c r="O809" s="49">
        <f t="shared" ca="1" si="107"/>
        <v>92550900</v>
      </c>
    </row>
    <row r="810" spans="1:15" x14ac:dyDescent="0.25">
      <c r="A810">
        <v>795</v>
      </c>
      <c r="B810" s="89">
        <v>41345</v>
      </c>
      <c r="C810" s="48">
        <v>155.91999799999999</v>
      </c>
      <c r="D810" s="48">
        <v>156.10000600000001</v>
      </c>
      <c r="E810" s="48">
        <v>155.21000699999999</v>
      </c>
      <c r="F810" s="48">
        <v>155.679993</v>
      </c>
      <c r="G810" s="49">
        <v>105755800</v>
      </c>
      <c r="H810" s="48">
        <v>145.89525499999999</v>
      </c>
      <c r="I810" s="52">
        <f t="shared" si="101"/>
        <v>0.93714839131576777</v>
      </c>
      <c r="J810" s="52">
        <f t="shared" ca="1" si="102"/>
        <v>1</v>
      </c>
      <c r="K810" s="48">
        <f t="shared" si="103"/>
        <v>146.12</v>
      </c>
      <c r="L810" s="48">
        <f t="shared" si="104"/>
        <v>146.29</v>
      </c>
      <c r="M810" s="48">
        <f t="shared" si="105"/>
        <v>145.44999999999999</v>
      </c>
      <c r="N810" s="48">
        <f t="shared" si="106"/>
        <v>145.9</v>
      </c>
      <c r="O810" s="49">
        <f t="shared" ca="1" si="107"/>
        <v>105755800</v>
      </c>
    </row>
    <row r="811" spans="1:15" x14ac:dyDescent="0.25">
      <c r="A811">
        <v>796</v>
      </c>
      <c r="B811" s="89">
        <v>41344</v>
      </c>
      <c r="C811" s="48">
        <v>155.320007</v>
      </c>
      <c r="D811" s="48">
        <v>156.03999300000001</v>
      </c>
      <c r="E811" s="48">
        <v>155.13000500000001</v>
      </c>
      <c r="F811" s="48">
        <v>156.029999</v>
      </c>
      <c r="G811" s="49">
        <v>83746800</v>
      </c>
      <c r="H811" s="48">
        <v>146.22326200000001</v>
      </c>
      <c r="I811" s="52">
        <f t="shared" si="101"/>
        <v>0.93714838772767028</v>
      </c>
      <c r="J811" s="52">
        <f t="shared" ca="1" si="102"/>
        <v>1</v>
      </c>
      <c r="K811" s="48">
        <f t="shared" si="103"/>
        <v>145.56</v>
      </c>
      <c r="L811" s="48">
        <f t="shared" si="104"/>
        <v>146.22999999999999</v>
      </c>
      <c r="M811" s="48">
        <f t="shared" si="105"/>
        <v>145.38</v>
      </c>
      <c r="N811" s="48">
        <f t="shared" si="106"/>
        <v>146.22</v>
      </c>
      <c r="O811" s="49">
        <f t="shared" ca="1" si="107"/>
        <v>83746800</v>
      </c>
    </row>
    <row r="812" spans="1:15" x14ac:dyDescent="0.25">
      <c r="A812">
        <v>797</v>
      </c>
      <c r="B812" s="89">
        <v>41341</v>
      </c>
      <c r="C812" s="48">
        <v>155.46000699999999</v>
      </c>
      <c r="D812" s="48">
        <v>155.64999399999999</v>
      </c>
      <c r="E812" s="48">
        <v>154.66000399999999</v>
      </c>
      <c r="F812" s="48">
        <v>155.44000199999999</v>
      </c>
      <c r="G812" s="49">
        <v>123477800</v>
      </c>
      <c r="H812" s="48">
        <v>145.67034799999999</v>
      </c>
      <c r="I812" s="52">
        <f t="shared" si="101"/>
        <v>0.93714839247107062</v>
      </c>
      <c r="J812" s="52">
        <f t="shared" ca="1" si="102"/>
        <v>1</v>
      </c>
      <c r="K812" s="48">
        <f t="shared" si="103"/>
        <v>145.69</v>
      </c>
      <c r="L812" s="48">
        <f t="shared" si="104"/>
        <v>145.87</v>
      </c>
      <c r="M812" s="48">
        <f t="shared" si="105"/>
        <v>144.94</v>
      </c>
      <c r="N812" s="48">
        <f t="shared" si="106"/>
        <v>145.66999999999999</v>
      </c>
      <c r="O812" s="49">
        <f t="shared" ca="1" si="107"/>
        <v>123477800</v>
      </c>
    </row>
    <row r="813" spans="1:15" x14ac:dyDescent="0.25">
      <c r="A813">
        <v>798</v>
      </c>
      <c r="B813" s="89">
        <v>41340</v>
      </c>
      <c r="C813" s="48">
        <v>154.699997</v>
      </c>
      <c r="D813" s="48">
        <v>154.979996</v>
      </c>
      <c r="E813" s="48">
        <v>154.520004</v>
      </c>
      <c r="F813" s="48">
        <v>154.779999</v>
      </c>
      <c r="G813" s="49">
        <v>86101400</v>
      </c>
      <c r="H813" s="48">
        <v>145.051827</v>
      </c>
      <c r="I813" s="52">
        <f t="shared" si="101"/>
        <v>0.93714839085895074</v>
      </c>
      <c r="J813" s="52">
        <f t="shared" ca="1" si="102"/>
        <v>1</v>
      </c>
      <c r="K813" s="48">
        <f t="shared" si="103"/>
        <v>144.97999999999999</v>
      </c>
      <c r="L813" s="48">
        <f t="shared" si="104"/>
        <v>145.24</v>
      </c>
      <c r="M813" s="48">
        <f t="shared" si="105"/>
        <v>144.81</v>
      </c>
      <c r="N813" s="48">
        <f t="shared" si="106"/>
        <v>145.05000000000001</v>
      </c>
      <c r="O813" s="49">
        <f t="shared" ca="1" si="107"/>
        <v>86101400</v>
      </c>
    </row>
    <row r="814" spans="1:15" x14ac:dyDescent="0.25">
      <c r="A814">
        <v>799</v>
      </c>
      <c r="B814" s="89">
        <v>41339</v>
      </c>
      <c r="C814" s="48">
        <v>154.83999600000001</v>
      </c>
      <c r="D814" s="48">
        <v>154.91999799999999</v>
      </c>
      <c r="E814" s="48">
        <v>154.16000399999999</v>
      </c>
      <c r="F814" s="48">
        <v>154.5</v>
      </c>
      <c r="G814" s="49">
        <v>94469900</v>
      </c>
      <c r="H814" s="48">
        <v>144.78942699999999</v>
      </c>
      <c r="I814" s="52">
        <f t="shared" si="101"/>
        <v>0.9371483948220064</v>
      </c>
      <c r="J814" s="52">
        <f t="shared" ca="1" si="102"/>
        <v>1</v>
      </c>
      <c r="K814" s="48">
        <f t="shared" si="103"/>
        <v>145.11000000000001</v>
      </c>
      <c r="L814" s="48">
        <f t="shared" si="104"/>
        <v>145.18</v>
      </c>
      <c r="M814" s="48">
        <f t="shared" si="105"/>
        <v>144.47</v>
      </c>
      <c r="N814" s="48">
        <f t="shared" si="106"/>
        <v>144.79</v>
      </c>
      <c r="O814" s="49">
        <f t="shared" ca="1" si="107"/>
        <v>94469900</v>
      </c>
    </row>
    <row r="815" spans="1:15" x14ac:dyDescent="0.25">
      <c r="A815">
        <v>800</v>
      </c>
      <c r="B815" s="89">
        <v>41338</v>
      </c>
      <c r="C815" s="48">
        <v>153.66000399999999</v>
      </c>
      <c r="D815" s="48">
        <v>154.699997</v>
      </c>
      <c r="E815" s="48">
        <v>153.63999899999999</v>
      </c>
      <c r="F815" s="48">
        <v>154.28999300000001</v>
      </c>
      <c r="G815" s="49">
        <v>121431900</v>
      </c>
      <c r="H815" s="48">
        <v>144.59261900000001</v>
      </c>
      <c r="I815" s="52">
        <f t="shared" si="101"/>
        <v>0.93714839302637087</v>
      </c>
      <c r="J815" s="52">
        <f t="shared" ca="1" si="102"/>
        <v>1</v>
      </c>
      <c r="K815" s="48">
        <f t="shared" si="103"/>
        <v>144</v>
      </c>
      <c r="L815" s="48">
        <f t="shared" si="104"/>
        <v>144.97999999999999</v>
      </c>
      <c r="M815" s="48">
        <f t="shared" si="105"/>
        <v>143.97999999999999</v>
      </c>
      <c r="N815" s="48">
        <f t="shared" si="106"/>
        <v>144.59</v>
      </c>
      <c r="O815" s="49">
        <f t="shared" ca="1" si="107"/>
        <v>121431900</v>
      </c>
    </row>
    <row r="816" spans="1:15" x14ac:dyDescent="0.25">
      <c r="A816">
        <v>801</v>
      </c>
      <c r="B816" s="89">
        <v>41337</v>
      </c>
      <c r="C816" s="48">
        <v>151.759995</v>
      </c>
      <c r="D816" s="48">
        <v>152.91999799999999</v>
      </c>
      <c r="E816" s="48">
        <v>151.520004</v>
      </c>
      <c r="F816" s="48">
        <v>152.91999799999999</v>
      </c>
      <c r="G816" s="49">
        <v>99010200</v>
      </c>
      <c r="H816" s="48">
        <v>143.30873</v>
      </c>
      <c r="I816" s="52">
        <f t="shared" si="101"/>
        <v>0.93714839049370113</v>
      </c>
      <c r="J816" s="52">
        <f t="shared" ca="1" si="102"/>
        <v>1</v>
      </c>
      <c r="K816" s="48">
        <f t="shared" si="103"/>
        <v>142.22</v>
      </c>
      <c r="L816" s="48">
        <f t="shared" si="104"/>
        <v>143.31</v>
      </c>
      <c r="M816" s="48">
        <f t="shared" si="105"/>
        <v>142</v>
      </c>
      <c r="N816" s="48">
        <f t="shared" si="106"/>
        <v>143.31</v>
      </c>
      <c r="O816" s="49">
        <f t="shared" ca="1" si="107"/>
        <v>99010200</v>
      </c>
    </row>
    <row r="817" spans="1:15" x14ac:dyDescent="0.25">
      <c r="A817">
        <v>802</v>
      </c>
      <c r="B817" s="89">
        <v>41334</v>
      </c>
      <c r="C817" s="48">
        <v>151.08999600000001</v>
      </c>
      <c r="D817" s="48">
        <v>152.33999600000001</v>
      </c>
      <c r="E817" s="48">
        <v>150.41000399999999</v>
      </c>
      <c r="F817" s="48">
        <v>152.11000100000001</v>
      </c>
      <c r="G817" s="49">
        <v>170634800</v>
      </c>
      <c r="H817" s="48">
        <v>142.549643</v>
      </c>
      <c r="I817" s="52">
        <f t="shared" si="101"/>
        <v>0.93714839302380903</v>
      </c>
      <c r="J817" s="52">
        <f t="shared" ca="1" si="102"/>
        <v>1</v>
      </c>
      <c r="K817" s="48">
        <f t="shared" si="103"/>
        <v>141.59</v>
      </c>
      <c r="L817" s="48">
        <f t="shared" si="104"/>
        <v>142.77000000000001</v>
      </c>
      <c r="M817" s="48">
        <f t="shared" si="105"/>
        <v>140.96</v>
      </c>
      <c r="N817" s="48">
        <f t="shared" si="106"/>
        <v>142.55000000000001</v>
      </c>
      <c r="O817" s="49">
        <f t="shared" ca="1" si="107"/>
        <v>170634800</v>
      </c>
    </row>
    <row r="818" spans="1:15" x14ac:dyDescent="0.25">
      <c r="A818">
        <v>803</v>
      </c>
      <c r="B818" s="89">
        <v>41333</v>
      </c>
      <c r="C818" s="48">
        <v>151.89999399999999</v>
      </c>
      <c r="D818" s="48">
        <v>152.86999499999999</v>
      </c>
      <c r="E818" s="48">
        <v>151.41000399999999</v>
      </c>
      <c r="F818" s="48">
        <v>151.61000100000001</v>
      </c>
      <c r="G818" s="49">
        <v>126866000</v>
      </c>
      <c r="H818" s="48">
        <v>142.08106799999999</v>
      </c>
      <c r="I818" s="52">
        <f t="shared" si="101"/>
        <v>0.93714838772410525</v>
      </c>
      <c r="J818" s="52">
        <f t="shared" ca="1" si="102"/>
        <v>1</v>
      </c>
      <c r="K818" s="48">
        <f t="shared" si="103"/>
        <v>142.35</v>
      </c>
      <c r="L818" s="48">
        <f t="shared" si="104"/>
        <v>143.26</v>
      </c>
      <c r="M818" s="48">
        <f t="shared" si="105"/>
        <v>141.88999999999999</v>
      </c>
      <c r="N818" s="48">
        <f t="shared" si="106"/>
        <v>142.08000000000001</v>
      </c>
      <c r="O818" s="49">
        <f t="shared" ca="1" si="107"/>
        <v>126866000</v>
      </c>
    </row>
    <row r="819" spans="1:15" x14ac:dyDescent="0.25">
      <c r="A819">
        <v>804</v>
      </c>
      <c r="B819" s="89">
        <v>41332</v>
      </c>
      <c r="C819" s="48">
        <v>149.88999899999999</v>
      </c>
      <c r="D819" s="48">
        <v>152.33000200000001</v>
      </c>
      <c r="E819" s="48">
        <v>149.759995</v>
      </c>
      <c r="F819" s="48">
        <v>151.91000399999999</v>
      </c>
      <c r="G819" s="49">
        <v>150781900</v>
      </c>
      <c r="H819" s="48">
        <v>142.36221599999999</v>
      </c>
      <c r="I819" s="52">
        <f t="shared" si="101"/>
        <v>0.93714839214934131</v>
      </c>
      <c r="J819" s="52">
        <f t="shared" ca="1" si="102"/>
        <v>1</v>
      </c>
      <c r="K819" s="48">
        <f t="shared" si="103"/>
        <v>140.47</v>
      </c>
      <c r="L819" s="48">
        <f t="shared" si="104"/>
        <v>142.76</v>
      </c>
      <c r="M819" s="48">
        <f t="shared" si="105"/>
        <v>140.35</v>
      </c>
      <c r="N819" s="48">
        <f t="shared" si="106"/>
        <v>142.36000000000001</v>
      </c>
      <c r="O819" s="49">
        <f t="shared" ca="1" si="107"/>
        <v>150781900</v>
      </c>
    </row>
    <row r="820" spans="1:15" x14ac:dyDescent="0.25">
      <c r="A820">
        <v>805</v>
      </c>
      <c r="B820" s="89">
        <v>41331</v>
      </c>
      <c r="C820" s="48">
        <v>149.720001</v>
      </c>
      <c r="D820" s="48">
        <v>150.199997</v>
      </c>
      <c r="E820" s="48">
        <v>148.729996</v>
      </c>
      <c r="F820" s="48">
        <v>150.020004</v>
      </c>
      <c r="G820" s="49">
        <v>186596200</v>
      </c>
      <c r="H820" s="48">
        <v>140.59100599999999</v>
      </c>
      <c r="I820" s="52">
        <f t="shared" si="101"/>
        <v>0.93714839522334625</v>
      </c>
      <c r="J820" s="52">
        <f t="shared" ca="1" si="102"/>
        <v>1</v>
      </c>
      <c r="K820" s="48">
        <f t="shared" si="103"/>
        <v>140.31</v>
      </c>
      <c r="L820" s="48">
        <f t="shared" si="104"/>
        <v>140.76</v>
      </c>
      <c r="M820" s="48">
        <f t="shared" si="105"/>
        <v>139.38</v>
      </c>
      <c r="N820" s="48">
        <f t="shared" si="106"/>
        <v>140.59</v>
      </c>
      <c r="O820" s="49">
        <f t="shared" ca="1" si="107"/>
        <v>186596200</v>
      </c>
    </row>
    <row r="821" spans="1:15" x14ac:dyDescent="0.25">
      <c r="A821">
        <v>806</v>
      </c>
      <c r="B821" s="89">
        <v>41330</v>
      </c>
      <c r="C821" s="48">
        <v>152.63000500000001</v>
      </c>
      <c r="D821" s="48">
        <v>152.86000100000001</v>
      </c>
      <c r="E821" s="48">
        <v>149</v>
      </c>
      <c r="F821" s="48">
        <v>149</v>
      </c>
      <c r="G821" s="49">
        <v>245824800</v>
      </c>
      <c r="H821" s="48">
        <v>139.63511</v>
      </c>
      <c r="I821" s="52">
        <f t="shared" si="101"/>
        <v>0.93714838926174493</v>
      </c>
      <c r="J821" s="52">
        <f t="shared" ca="1" si="102"/>
        <v>1</v>
      </c>
      <c r="K821" s="48">
        <f t="shared" si="103"/>
        <v>143.04</v>
      </c>
      <c r="L821" s="48">
        <f t="shared" si="104"/>
        <v>143.25</v>
      </c>
      <c r="M821" s="48">
        <f t="shared" si="105"/>
        <v>139.63999999999999</v>
      </c>
      <c r="N821" s="48">
        <f t="shared" si="106"/>
        <v>139.63999999999999</v>
      </c>
      <c r="O821" s="49">
        <f t="shared" ca="1" si="107"/>
        <v>245824800</v>
      </c>
    </row>
    <row r="822" spans="1:15" x14ac:dyDescent="0.25">
      <c r="A822">
        <v>807</v>
      </c>
      <c r="B822" s="89">
        <v>41327</v>
      </c>
      <c r="C822" s="48">
        <v>151.14999399999999</v>
      </c>
      <c r="D822" s="48">
        <v>151.88999899999999</v>
      </c>
      <c r="E822" s="48">
        <v>150.490005</v>
      </c>
      <c r="F822" s="48">
        <v>151.88999899999999</v>
      </c>
      <c r="G822" s="49">
        <v>106356600</v>
      </c>
      <c r="H822" s="48">
        <v>142.343469</v>
      </c>
      <c r="I822" s="52">
        <f t="shared" si="101"/>
        <v>0.93714839645235637</v>
      </c>
      <c r="J822" s="52">
        <f t="shared" ca="1" si="102"/>
        <v>1</v>
      </c>
      <c r="K822" s="48">
        <f t="shared" si="103"/>
        <v>141.65</v>
      </c>
      <c r="L822" s="48">
        <f t="shared" si="104"/>
        <v>142.34</v>
      </c>
      <c r="M822" s="48">
        <f t="shared" si="105"/>
        <v>141.03</v>
      </c>
      <c r="N822" s="48">
        <f t="shared" si="106"/>
        <v>142.34</v>
      </c>
      <c r="O822" s="49">
        <f t="shared" ca="1" si="107"/>
        <v>106356600</v>
      </c>
    </row>
    <row r="823" spans="1:15" x14ac:dyDescent="0.25">
      <c r="A823">
        <v>808</v>
      </c>
      <c r="B823" s="89">
        <v>41326</v>
      </c>
      <c r="C823" s="48">
        <v>150.96000699999999</v>
      </c>
      <c r="D823" s="48">
        <v>151.41999799999999</v>
      </c>
      <c r="E823" s="48">
        <v>149.94000199999999</v>
      </c>
      <c r="F823" s="48">
        <v>150.41999799999999</v>
      </c>
      <c r="G823" s="49">
        <v>183257000</v>
      </c>
      <c r="H823" s="48">
        <v>140.96585899999999</v>
      </c>
      <c r="I823" s="52">
        <f t="shared" si="101"/>
        <v>0.93714839033570529</v>
      </c>
      <c r="J823" s="52">
        <f t="shared" ca="1" si="102"/>
        <v>1</v>
      </c>
      <c r="K823" s="48">
        <f t="shared" si="103"/>
        <v>141.47</v>
      </c>
      <c r="L823" s="48">
        <f t="shared" si="104"/>
        <v>141.9</v>
      </c>
      <c r="M823" s="48">
        <f t="shared" si="105"/>
        <v>140.52000000000001</v>
      </c>
      <c r="N823" s="48">
        <f t="shared" si="106"/>
        <v>140.97</v>
      </c>
      <c r="O823" s="49">
        <f t="shared" ca="1" si="107"/>
        <v>183257000</v>
      </c>
    </row>
    <row r="824" spans="1:15" x14ac:dyDescent="0.25">
      <c r="A824">
        <v>809</v>
      </c>
      <c r="B824" s="89">
        <v>41325</v>
      </c>
      <c r="C824" s="48">
        <v>153.13999899999999</v>
      </c>
      <c r="D824" s="48">
        <v>153.19000199999999</v>
      </c>
      <c r="E824" s="48">
        <v>151.259995</v>
      </c>
      <c r="F824" s="48">
        <v>151.33999600000001</v>
      </c>
      <c r="G824" s="49">
        <v>160574800</v>
      </c>
      <c r="H824" s="48">
        <v>141.828034</v>
      </c>
      <c r="I824" s="52">
        <f t="shared" si="101"/>
        <v>0.9371483926826587</v>
      </c>
      <c r="J824" s="52">
        <f t="shared" ca="1" si="102"/>
        <v>1</v>
      </c>
      <c r="K824" s="48">
        <f t="shared" si="103"/>
        <v>143.51</v>
      </c>
      <c r="L824" s="48">
        <f t="shared" si="104"/>
        <v>143.56</v>
      </c>
      <c r="M824" s="48">
        <f t="shared" si="105"/>
        <v>141.75</v>
      </c>
      <c r="N824" s="48">
        <f t="shared" si="106"/>
        <v>141.83000000000001</v>
      </c>
      <c r="O824" s="49">
        <f t="shared" ca="1" si="107"/>
        <v>160574800</v>
      </c>
    </row>
    <row r="825" spans="1:15" x14ac:dyDescent="0.25">
      <c r="A825">
        <v>810</v>
      </c>
      <c r="B825" s="89">
        <v>41324</v>
      </c>
      <c r="C825" s="48">
        <v>152.36999499999999</v>
      </c>
      <c r="D825" s="48">
        <v>153.279999</v>
      </c>
      <c r="E825" s="48">
        <v>152.16000399999999</v>
      </c>
      <c r="F825" s="48">
        <v>153.25</v>
      </c>
      <c r="G825" s="49">
        <v>95105400</v>
      </c>
      <c r="H825" s="48">
        <v>143.61799099999999</v>
      </c>
      <c r="I825" s="52">
        <f t="shared" si="101"/>
        <v>0.93714839151712881</v>
      </c>
      <c r="J825" s="52">
        <f t="shared" ca="1" si="102"/>
        <v>1</v>
      </c>
      <c r="K825" s="48">
        <f t="shared" si="103"/>
        <v>142.79</v>
      </c>
      <c r="L825" s="48">
        <f t="shared" si="104"/>
        <v>143.65</v>
      </c>
      <c r="M825" s="48">
        <f t="shared" si="105"/>
        <v>142.6</v>
      </c>
      <c r="N825" s="48">
        <f t="shared" si="106"/>
        <v>143.62</v>
      </c>
      <c r="O825" s="49">
        <f t="shared" ca="1" si="107"/>
        <v>95105400</v>
      </c>
    </row>
    <row r="826" spans="1:15" x14ac:dyDescent="0.25">
      <c r="A826">
        <v>811</v>
      </c>
      <c r="B826" s="89">
        <v>41320</v>
      </c>
      <c r="C826" s="48">
        <v>152.429993</v>
      </c>
      <c r="D826" s="48">
        <v>152.58999600000001</v>
      </c>
      <c r="E826" s="48">
        <v>151.550003</v>
      </c>
      <c r="F826" s="48">
        <v>152.11000100000001</v>
      </c>
      <c r="G826" s="49">
        <v>215226500</v>
      </c>
      <c r="H826" s="48">
        <v>142.549643</v>
      </c>
      <c r="I826" s="52">
        <f t="shared" si="101"/>
        <v>0.93714839302380903</v>
      </c>
      <c r="J826" s="52">
        <f t="shared" ca="1" si="102"/>
        <v>1</v>
      </c>
      <c r="K826" s="48">
        <f t="shared" si="103"/>
        <v>142.85</v>
      </c>
      <c r="L826" s="48">
        <f t="shared" si="104"/>
        <v>143</v>
      </c>
      <c r="M826" s="48">
        <f t="shared" si="105"/>
        <v>142.02000000000001</v>
      </c>
      <c r="N826" s="48">
        <f t="shared" si="106"/>
        <v>142.55000000000001</v>
      </c>
      <c r="O826" s="49">
        <f t="shared" ca="1" si="107"/>
        <v>215226500</v>
      </c>
    </row>
    <row r="827" spans="1:15" x14ac:dyDescent="0.25">
      <c r="A827">
        <v>812</v>
      </c>
      <c r="B827" s="89">
        <v>41319</v>
      </c>
      <c r="C827" s="48">
        <v>151.69000199999999</v>
      </c>
      <c r="D827" s="48">
        <v>152.470001</v>
      </c>
      <c r="E827" s="48">
        <v>151.520004</v>
      </c>
      <c r="F827" s="48">
        <v>152.28999300000001</v>
      </c>
      <c r="G827" s="49">
        <v>80834300</v>
      </c>
      <c r="H827" s="48">
        <v>142.718322</v>
      </c>
      <c r="I827" s="52">
        <f t="shared" si="101"/>
        <v>0.93714839162150332</v>
      </c>
      <c r="J827" s="52">
        <f t="shared" ca="1" si="102"/>
        <v>1</v>
      </c>
      <c r="K827" s="48">
        <f t="shared" si="103"/>
        <v>142.16</v>
      </c>
      <c r="L827" s="48">
        <f t="shared" si="104"/>
        <v>142.88999999999999</v>
      </c>
      <c r="M827" s="48">
        <f t="shared" si="105"/>
        <v>142</v>
      </c>
      <c r="N827" s="48">
        <f t="shared" si="106"/>
        <v>142.72</v>
      </c>
      <c r="O827" s="49">
        <f t="shared" ca="1" si="107"/>
        <v>80834300</v>
      </c>
    </row>
    <row r="828" spans="1:15" x14ac:dyDescent="0.25">
      <c r="A828">
        <v>813</v>
      </c>
      <c r="B828" s="89">
        <v>41318</v>
      </c>
      <c r="C828" s="48">
        <v>152.33000200000001</v>
      </c>
      <c r="D828" s="48">
        <v>152.61000100000001</v>
      </c>
      <c r="E828" s="48">
        <v>151.720001</v>
      </c>
      <c r="F828" s="48">
        <v>152.14999399999999</v>
      </c>
      <c r="G828" s="49">
        <v>82322600</v>
      </c>
      <c r="H828" s="48">
        <v>142.58712199999999</v>
      </c>
      <c r="I828" s="52">
        <f t="shared" si="101"/>
        <v>0.93714839055465227</v>
      </c>
      <c r="J828" s="52">
        <f t="shared" ca="1" si="102"/>
        <v>1</v>
      </c>
      <c r="K828" s="48">
        <f t="shared" si="103"/>
        <v>142.76</v>
      </c>
      <c r="L828" s="48">
        <f t="shared" si="104"/>
        <v>143.02000000000001</v>
      </c>
      <c r="M828" s="48">
        <f t="shared" si="105"/>
        <v>142.18</v>
      </c>
      <c r="N828" s="48">
        <f t="shared" si="106"/>
        <v>142.59</v>
      </c>
      <c r="O828" s="49">
        <f t="shared" ca="1" si="107"/>
        <v>82322600</v>
      </c>
    </row>
    <row r="829" spans="1:15" x14ac:dyDescent="0.25">
      <c r="A829">
        <v>814</v>
      </c>
      <c r="B829" s="89">
        <v>41317</v>
      </c>
      <c r="C829" s="48">
        <v>151.779999</v>
      </c>
      <c r="D829" s="48">
        <v>152.300003</v>
      </c>
      <c r="E829" s="48">
        <v>151.61000100000001</v>
      </c>
      <c r="F829" s="48">
        <v>152.020004</v>
      </c>
      <c r="G829" s="49">
        <v>65392700</v>
      </c>
      <c r="H829" s="48">
        <v>142.46530300000001</v>
      </c>
      <c r="I829" s="52">
        <f t="shared" si="101"/>
        <v>0.93714839660180516</v>
      </c>
      <c r="J829" s="52">
        <f t="shared" ca="1" si="102"/>
        <v>1</v>
      </c>
      <c r="K829" s="48">
        <f t="shared" si="103"/>
        <v>142.24</v>
      </c>
      <c r="L829" s="48">
        <f t="shared" si="104"/>
        <v>142.72999999999999</v>
      </c>
      <c r="M829" s="48">
        <f t="shared" si="105"/>
        <v>142.08000000000001</v>
      </c>
      <c r="N829" s="48">
        <f t="shared" si="106"/>
        <v>142.47</v>
      </c>
      <c r="O829" s="49">
        <f t="shared" ca="1" si="107"/>
        <v>65392700</v>
      </c>
    </row>
    <row r="830" spans="1:15" x14ac:dyDescent="0.25">
      <c r="A830">
        <v>815</v>
      </c>
      <c r="B830" s="89">
        <v>41316</v>
      </c>
      <c r="C830" s="48">
        <v>151.740005</v>
      </c>
      <c r="D830" s="48">
        <v>151.89999399999999</v>
      </c>
      <c r="E830" s="48">
        <v>151.38999899999999</v>
      </c>
      <c r="F830" s="48">
        <v>151.770004</v>
      </c>
      <c r="G830" s="49">
        <v>73775000</v>
      </c>
      <c r="H830" s="48">
        <v>142.23101500000001</v>
      </c>
      <c r="I830" s="52">
        <f t="shared" si="101"/>
        <v>0.93714839066618205</v>
      </c>
      <c r="J830" s="52">
        <f t="shared" ca="1" si="102"/>
        <v>1</v>
      </c>
      <c r="K830" s="48">
        <f t="shared" si="103"/>
        <v>142.19999999999999</v>
      </c>
      <c r="L830" s="48">
        <f t="shared" si="104"/>
        <v>142.35</v>
      </c>
      <c r="M830" s="48">
        <f t="shared" si="105"/>
        <v>141.87</v>
      </c>
      <c r="N830" s="48">
        <f t="shared" si="106"/>
        <v>142.22999999999999</v>
      </c>
      <c r="O830" s="49">
        <f t="shared" ca="1" si="107"/>
        <v>73775000</v>
      </c>
    </row>
    <row r="831" spans="1:15" x14ac:dyDescent="0.25">
      <c r="A831">
        <v>816</v>
      </c>
      <c r="B831" s="89">
        <v>41313</v>
      </c>
      <c r="C831" s="48">
        <v>151.220001</v>
      </c>
      <c r="D831" s="48">
        <v>151.88999899999999</v>
      </c>
      <c r="E831" s="48">
        <v>151.220001</v>
      </c>
      <c r="F831" s="48">
        <v>151.800003</v>
      </c>
      <c r="G831" s="49">
        <v>103133700</v>
      </c>
      <c r="H831" s="48">
        <v>142.259129</v>
      </c>
      <c r="I831" s="52">
        <f t="shared" si="101"/>
        <v>0.93714839386399751</v>
      </c>
      <c r="J831" s="52">
        <f t="shared" ca="1" si="102"/>
        <v>1</v>
      </c>
      <c r="K831" s="48">
        <f t="shared" si="103"/>
        <v>141.72</v>
      </c>
      <c r="L831" s="48">
        <f t="shared" si="104"/>
        <v>142.34</v>
      </c>
      <c r="M831" s="48">
        <f t="shared" si="105"/>
        <v>141.72</v>
      </c>
      <c r="N831" s="48">
        <f t="shared" si="106"/>
        <v>142.26</v>
      </c>
      <c r="O831" s="49">
        <f t="shared" ca="1" si="107"/>
        <v>103133700</v>
      </c>
    </row>
    <row r="832" spans="1:15" x14ac:dyDescent="0.25">
      <c r="A832">
        <v>817</v>
      </c>
      <c r="B832" s="89">
        <v>41312</v>
      </c>
      <c r="C832" s="48">
        <v>151.21000699999999</v>
      </c>
      <c r="D832" s="48">
        <v>151.35000600000001</v>
      </c>
      <c r="E832" s="48">
        <v>149.86000100000001</v>
      </c>
      <c r="F832" s="48">
        <v>150.96000699999999</v>
      </c>
      <c r="G832" s="49">
        <v>162490000</v>
      </c>
      <c r="H832" s="48">
        <v>141.47192799999999</v>
      </c>
      <c r="I832" s="52">
        <f t="shared" si="101"/>
        <v>0.93714839321648946</v>
      </c>
      <c r="J832" s="52">
        <f t="shared" ca="1" si="102"/>
        <v>1</v>
      </c>
      <c r="K832" s="48">
        <f t="shared" si="103"/>
        <v>141.71</v>
      </c>
      <c r="L832" s="48">
        <f t="shared" si="104"/>
        <v>141.84</v>
      </c>
      <c r="M832" s="48">
        <f t="shared" si="105"/>
        <v>140.44</v>
      </c>
      <c r="N832" s="48">
        <f t="shared" si="106"/>
        <v>141.47</v>
      </c>
      <c r="O832" s="49">
        <f t="shared" ca="1" si="107"/>
        <v>162490000</v>
      </c>
    </row>
    <row r="833" spans="1:15" x14ac:dyDescent="0.25">
      <c r="A833">
        <v>818</v>
      </c>
      <c r="B833" s="89">
        <v>41311</v>
      </c>
      <c r="C833" s="48">
        <v>150.520004</v>
      </c>
      <c r="D833" s="48">
        <v>151.259995</v>
      </c>
      <c r="E833" s="48">
        <v>150.41000399999999</v>
      </c>
      <c r="F833" s="48">
        <v>151.16000399999999</v>
      </c>
      <c r="G833" s="49">
        <v>138762800</v>
      </c>
      <c r="H833" s="48">
        <v>141.65935400000001</v>
      </c>
      <c r="I833" s="52">
        <f t="shared" si="101"/>
        <v>0.93714838747953477</v>
      </c>
      <c r="J833" s="52">
        <f t="shared" ca="1" si="102"/>
        <v>1</v>
      </c>
      <c r="K833" s="48">
        <f t="shared" si="103"/>
        <v>141.06</v>
      </c>
      <c r="L833" s="48">
        <f t="shared" si="104"/>
        <v>141.75</v>
      </c>
      <c r="M833" s="48">
        <f t="shared" si="105"/>
        <v>140.96</v>
      </c>
      <c r="N833" s="48">
        <f t="shared" si="106"/>
        <v>141.66</v>
      </c>
      <c r="O833" s="49">
        <f t="shared" ca="1" si="107"/>
        <v>138762800</v>
      </c>
    </row>
    <row r="834" spans="1:15" x14ac:dyDescent="0.25">
      <c r="A834">
        <v>819</v>
      </c>
      <c r="B834" s="89">
        <v>41310</v>
      </c>
      <c r="C834" s="48">
        <v>150.35000600000001</v>
      </c>
      <c r="D834" s="48">
        <v>151.479996</v>
      </c>
      <c r="E834" s="48">
        <v>150.28999300000001</v>
      </c>
      <c r="F834" s="48">
        <v>151.050003</v>
      </c>
      <c r="G834" s="49">
        <v>113912400</v>
      </c>
      <c r="H834" s="48">
        <v>141.55626799999999</v>
      </c>
      <c r="I834" s="52">
        <f t="shared" si="101"/>
        <v>0.93714839581962794</v>
      </c>
      <c r="J834" s="52">
        <f t="shared" ca="1" si="102"/>
        <v>1</v>
      </c>
      <c r="K834" s="48">
        <f t="shared" si="103"/>
        <v>140.9</v>
      </c>
      <c r="L834" s="48">
        <f t="shared" si="104"/>
        <v>141.96</v>
      </c>
      <c r="M834" s="48">
        <f t="shared" si="105"/>
        <v>140.84</v>
      </c>
      <c r="N834" s="48">
        <f t="shared" si="106"/>
        <v>141.56</v>
      </c>
      <c r="O834" s="49">
        <f t="shared" ca="1" si="107"/>
        <v>113912400</v>
      </c>
    </row>
    <row r="835" spans="1:15" x14ac:dyDescent="0.25">
      <c r="A835">
        <v>820</v>
      </c>
      <c r="B835" s="89">
        <v>41309</v>
      </c>
      <c r="C835" s="48">
        <v>150.320007</v>
      </c>
      <c r="D835" s="48">
        <v>151.270004</v>
      </c>
      <c r="E835" s="48">
        <v>149.429993</v>
      </c>
      <c r="F835" s="48">
        <v>149.53999300000001</v>
      </c>
      <c r="G835" s="49">
        <v>159073600</v>
      </c>
      <c r="H835" s="48">
        <v>140.141164</v>
      </c>
      <c r="I835" s="52">
        <f t="shared" si="101"/>
        <v>0.93714839213614243</v>
      </c>
      <c r="J835" s="52">
        <f t="shared" ca="1" si="102"/>
        <v>1</v>
      </c>
      <c r="K835" s="48">
        <f t="shared" si="103"/>
        <v>140.87</v>
      </c>
      <c r="L835" s="48">
        <f t="shared" si="104"/>
        <v>141.76</v>
      </c>
      <c r="M835" s="48">
        <f t="shared" si="105"/>
        <v>140.04</v>
      </c>
      <c r="N835" s="48">
        <f t="shared" si="106"/>
        <v>140.13999999999999</v>
      </c>
      <c r="O835" s="49">
        <f t="shared" ca="1" si="107"/>
        <v>159073600</v>
      </c>
    </row>
    <row r="836" spans="1:15" x14ac:dyDescent="0.25">
      <c r="A836">
        <v>821</v>
      </c>
      <c r="B836" s="89">
        <v>41306</v>
      </c>
      <c r="C836" s="48">
        <v>150.64999399999999</v>
      </c>
      <c r="D836" s="48">
        <v>151.41999799999999</v>
      </c>
      <c r="E836" s="48">
        <v>150.38999899999999</v>
      </c>
      <c r="F836" s="48">
        <v>151.240005</v>
      </c>
      <c r="G836" s="49">
        <v>131173000</v>
      </c>
      <c r="H836" s="48">
        <v>141.734328</v>
      </c>
      <c r="I836" s="52">
        <f t="shared" si="101"/>
        <v>0.93714839536007688</v>
      </c>
      <c r="J836" s="52">
        <f t="shared" ca="1" si="102"/>
        <v>1</v>
      </c>
      <c r="K836" s="48">
        <f t="shared" si="103"/>
        <v>141.18</v>
      </c>
      <c r="L836" s="48">
        <f t="shared" si="104"/>
        <v>141.9</v>
      </c>
      <c r="M836" s="48">
        <f t="shared" si="105"/>
        <v>140.94</v>
      </c>
      <c r="N836" s="48">
        <f t="shared" si="106"/>
        <v>141.72999999999999</v>
      </c>
      <c r="O836" s="49">
        <f t="shared" ca="1" si="107"/>
        <v>131173000</v>
      </c>
    </row>
    <row r="837" spans="1:15" x14ac:dyDescent="0.25">
      <c r="A837">
        <v>822</v>
      </c>
      <c r="B837" s="89">
        <v>41305</v>
      </c>
      <c r="C837" s="48">
        <v>149.88999899999999</v>
      </c>
      <c r="D837" s="48">
        <v>150.38000500000001</v>
      </c>
      <c r="E837" s="48">
        <v>149.60000600000001</v>
      </c>
      <c r="F837" s="48">
        <v>149.699997</v>
      </c>
      <c r="G837" s="49">
        <v>108975800</v>
      </c>
      <c r="H837" s="48">
        <v>140.291111</v>
      </c>
      <c r="I837" s="52">
        <f t="shared" si="101"/>
        <v>0.9371483888540092</v>
      </c>
      <c r="J837" s="52">
        <f t="shared" ca="1" si="102"/>
        <v>1</v>
      </c>
      <c r="K837" s="48">
        <f t="shared" si="103"/>
        <v>140.47</v>
      </c>
      <c r="L837" s="48">
        <f t="shared" si="104"/>
        <v>140.93</v>
      </c>
      <c r="M837" s="48">
        <f t="shared" si="105"/>
        <v>140.19999999999999</v>
      </c>
      <c r="N837" s="48">
        <f t="shared" si="106"/>
        <v>140.29</v>
      </c>
      <c r="O837" s="49">
        <f t="shared" ca="1" si="107"/>
        <v>108975800</v>
      </c>
    </row>
    <row r="838" spans="1:15" x14ac:dyDescent="0.25">
      <c r="A838">
        <v>823</v>
      </c>
      <c r="B838" s="89">
        <v>41304</v>
      </c>
      <c r="C838" s="48">
        <v>150.63999899999999</v>
      </c>
      <c r="D838" s="48">
        <v>150.94000199999999</v>
      </c>
      <c r="E838" s="48">
        <v>149.929993</v>
      </c>
      <c r="F838" s="48">
        <v>150.070007</v>
      </c>
      <c r="G838" s="49">
        <v>137447700</v>
      </c>
      <c r="H838" s="48">
        <v>140.637866</v>
      </c>
      <c r="I838" s="52">
        <f t="shared" si="101"/>
        <v>0.93714839368268965</v>
      </c>
      <c r="J838" s="52">
        <f t="shared" ca="1" si="102"/>
        <v>1</v>
      </c>
      <c r="K838" s="48">
        <f t="shared" si="103"/>
        <v>141.16999999999999</v>
      </c>
      <c r="L838" s="48">
        <f t="shared" si="104"/>
        <v>141.44999999999999</v>
      </c>
      <c r="M838" s="48">
        <f t="shared" si="105"/>
        <v>140.51</v>
      </c>
      <c r="N838" s="48">
        <f t="shared" si="106"/>
        <v>140.63999999999999</v>
      </c>
      <c r="O838" s="49">
        <f t="shared" ca="1" si="107"/>
        <v>137447700</v>
      </c>
    </row>
    <row r="839" spans="1:15" x14ac:dyDescent="0.25">
      <c r="A839">
        <v>824</v>
      </c>
      <c r="B839" s="89">
        <v>41303</v>
      </c>
      <c r="C839" s="48">
        <v>149.770004</v>
      </c>
      <c r="D839" s="48">
        <v>150.85000600000001</v>
      </c>
      <c r="E839" s="48">
        <v>149.66999799999999</v>
      </c>
      <c r="F839" s="48">
        <v>150.66000399999999</v>
      </c>
      <c r="G839" s="49">
        <v>105694400</v>
      </c>
      <c r="H839" s="48">
        <v>141.19077999999999</v>
      </c>
      <c r="I839" s="52">
        <f t="shared" si="101"/>
        <v>0.9371483887654749</v>
      </c>
      <c r="J839" s="52">
        <f t="shared" ca="1" si="102"/>
        <v>1</v>
      </c>
      <c r="K839" s="48">
        <f t="shared" si="103"/>
        <v>140.36000000000001</v>
      </c>
      <c r="L839" s="48">
        <f t="shared" si="104"/>
        <v>141.37</v>
      </c>
      <c r="M839" s="48">
        <f t="shared" si="105"/>
        <v>140.26</v>
      </c>
      <c r="N839" s="48">
        <f t="shared" si="106"/>
        <v>141.19</v>
      </c>
      <c r="O839" s="49">
        <f t="shared" ca="1" si="107"/>
        <v>105694400</v>
      </c>
    </row>
    <row r="840" spans="1:15" x14ac:dyDescent="0.25">
      <c r="A840">
        <v>825</v>
      </c>
      <c r="B840" s="89">
        <v>41302</v>
      </c>
      <c r="C840" s="48">
        <v>150.28999300000001</v>
      </c>
      <c r="D840" s="48">
        <v>150.33000200000001</v>
      </c>
      <c r="E840" s="48">
        <v>149.509995</v>
      </c>
      <c r="F840" s="48">
        <v>150.070007</v>
      </c>
      <c r="G840" s="49">
        <v>113357700</v>
      </c>
      <c r="H840" s="48">
        <v>140.637866</v>
      </c>
      <c r="I840" s="52">
        <f t="shared" si="101"/>
        <v>0.93714839368268965</v>
      </c>
      <c r="J840" s="52">
        <f t="shared" ca="1" si="102"/>
        <v>1</v>
      </c>
      <c r="K840" s="48">
        <f t="shared" si="103"/>
        <v>140.84</v>
      </c>
      <c r="L840" s="48">
        <f t="shared" si="104"/>
        <v>140.88</v>
      </c>
      <c r="M840" s="48">
        <f t="shared" si="105"/>
        <v>140.11000000000001</v>
      </c>
      <c r="N840" s="48">
        <f t="shared" si="106"/>
        <v>140.63999999999999</v>
      </c>
      <c r="O840" s="49">
        <f t="shared" ca="1" si="107"/>
        <v>113357700</v>
      </c>
    </row>
    <row r="841" spans="1:15" x14ac:dyDescent="0.25">
      <c r="A841">
        <v>826</v>
      </c>
      <c r="B841" s="89">
        <v>41299</v>
      </c>
      <c r="C841" s="48">
        <v>149.88000500000001</v>
      </c>
      <c r="D841" s="48">
        <v>150.25</v>
      </c>
      <c r="E841" s="48">
        <v>149.36999499999999</v>
      </c>
      <c r="F841" s="48">
        <v>150.25</v>
      </c>
      <c r="G841" s="49">
        <v>147211600</v>
      </c>
      <c r="H841" s="48">
        <v>140.806546</v>
      </c>
      <c r="I841" s="52">
        <f t="shared" si="101"/>
        <v>0.93714839267886851</v>
      </c>
      <c r="J841" s="52">
        <f t="shared" ca="1" si="102"/>
        <v>1</v>
      </c>
      <c r="K841" s="48">
        <f t="shared" si="103"/>
        <v>140.46</v>
      </c>
      <c r="L841" s="48">
        <f t="shared" si="104"/>
        <v>140.81</v>
      </c>
      <c r="M841" s="48">
        <f t="shared" si="105"/>
        <v>139.97999999999999</v>
      </c>
      <c r="N841" s="48">
        <f t="shared" si="106"/>
        <v>140.81</v>
      </c>
      <c r="O841" s="49">
        <f t="shared" ca="1" si="107"/>
        <v>147211600</v>
      </c>
    </row>
    <row r="842" spans="1:15" x14ac:dyDescent="0.25">
      <c r="A842">
        <v>827</v>
      </c>
      <c r="B842" s="89">
        <v>41298</v>
      </c>
      <c r="C842" s="48">
        <v>149.14999399999999</v>
      </c>
      <c r="D842" s="48">
        <v>150.13999899999999</v>
      </c>
      <c r="E842" s="48">
        <v>149.009995</v>
      </c>
      <c r="F842" s="48">
        <v>149.41000399999999</v>
      </c>
      <c r="G842" s="49">
        <v>146426400</v>
      </c>
      <c r="H842" s="48">
        <v>140.01934499999999</v>
      </c>
      <c r="I842" s="52">
        <f t="shared" si="101"/>
        <v>0.93714839201798028</v>
      </c>
      <c r="J842" s="52">
        <f t="shared" ca="1" si="102"/>
        <v>1</v>
      </c>
      <c r="K842" s="48">
        <f t="shared" si="103"/>
        <v>139.78</v>
      </c>
      <c r="L842" s="48">
        <f t="shared" si="104"/>
        <v>140.69999999999999</v>
      </c>
      <c r="M842" s="48">
        <f t="shared" si="105"/>
        <v>139.63999999999999</v>
      </c>
      <c r="N842" s="48">
        <f t="shared" si="106"/>
        <v>140.02000000000001</v>
      </c>
      <c r="O842" s="49">
        <f t="shared" ca="1" si="107"/>
        <v>146426400</v>
      </c>
    </row>
    <row r="843" spans="1:15" x14ac:dyDescent="0.25">
      <c r="A843">
        <v>828</v>
      </c>
      <c r="B843" s="89">
        <v>41297</v>
      </c>
      <c r="C843" s="48">
        <v>149.13000500000001</v>
      </c>
      <c r="D843" s="48">
        <v>149.5</v>
      </c>
      <c r="E843" s="48">
        <v>148.86000100000001</v>
      </c>
      <c r="F843" s="48">
        <v>149.36999499999999</v>
      </c>
      <c r="G843" s="49">
        <v>104596100</v>
      </c>
      <c r="H843" s="48">
        <v>139.98185100000001</v>
      </c>
      <c r="I843" s="52">
        <f t="shared" si="101"/>
        <v>0.93714839449515963</v>
      </c>
      <c r="J843" s="52">
        <f t="shared" ca="1" si="102"/>
        <v>1</v>
      </c>
      <c r="K843" s="48">
        <f t="shared" si="103"/>
        <v>139.76</v>
      </c>
      <c r="L843" s="48">
        <f t="shared" si="104"/>
        <v>140.1</v>
      </c>
      <c r="M843" s="48">
        <f t="shared" si="105"/>
        <v>139.5</v>
      </c>
      <c r="N843" s="48">
        <f t="shared" si="106"/>
        <v>139.97999999999999</v>
      </c>
      <c r="O843" s="49">
        <f t="shared" ca="1" si="107"/>
        <v>104596100</v>
      </c>
    </row>
    <row r="844" spans="1:15" x14ac:dyDescent="0.25">
      <c r="A844">
        <v>829</v>
      </c>
      <c r="B844" s="89">
        <v>41296</v>
      </c>
      <c r="C844" s="48">
        <v>148.33000200000001</v>
      </c>
      <c r="D844" s="48">
        <v>149.13000500000001</v>
      </c>
      <c r="E844" s="48">
        <v>147.979996</v>
      </c>
      <c r="F844" s="48">
        <v>149.13000500000001</v>
      </c>
      <c r="G844" s="49">
        <v>111797300</v>
      </c>
      <c r="H844" s="48">
        <v>139.756944</v>
      </c>
      <c r="I844" s="52">
        <f t="shared" si="101"/>
        <v>0.93714838942035839</v>
      </c>
      <c r="J844" s="52">
        <f t="shared" ca="1" si="102"/>
        <v>1</v>
      </c>
      <c r="K844" s="48">
        <f t="shared" si="103"/>
        <v>139.01</v>
      </c>
      <c r="L844" s="48">
        <f t="shared" si="104"/>
        <v>139.76</v>
      </c>
      <c r="M844" s="48">
        <f t="shared" si="105"/>
        <v>138.68</v>
      </c>
      <c r="N844" s="48">
        <f t="shared" si="106"/>
        <v>139.76</v>
      </c>
      <c r="O844" s="49">
        <f t="shared" ca="1" si="107"/>
        <v>111797300</v>
      </c>
    </row>
    <row r="845" spans="1:15" x14ac:dyDescent="0.25">
      <c r="A845">
        <v>830</v>
      </c>
      <c r="B845" s="89">
        <v>41292</v>
      </c>
      <c r="C845" s="48">
        <v>147.970001</v>
      </c>
      <c r="D845" s="48">
        <v>148.490005</v>
      </c>
      <c r="E845" s="48">
        <v>147.429993</v>
      </c>
      <c r="F845" s="48">
        <v>148.33000200000001</v>
      </c>
      <c r="G845" s="49">
        <v>169906000</v>
      </c>
      <c r="H845" s="48">
        <v>139.00722300000001</v>
      </c>
      <c r="I845" s="52">
        <f t="shared" si="101"/>
        <v>0.93714839294615526</v>
      </c>
      <c r="J845" s="52">
        <f t="shared" ca="1" si="102"/>
        <v>1</v>
      </c>
      <c r="K845" s="48">
        <f t="shared" si="103"/>
        <v>138.66999999999999</v>
      </c>
      <c r="L845" s="48">
        <f t="shared" si="104"/>
        <v>139.16</v>
      </c>
      <c r="M845" s="48">
        <f t="shared" si="105"/>
        <v>138.16</v>
      </c>
      <c r="N845" s="48">
        <f t="shared" si="106"/>
        <v>139.01</v>
      </c>
      <c r="O845" s="49">
        <f t="shared" ca="1" si="107"/>
        <v>169906000</v>
      </c>
    </row>
    <row r="846" spans="1:15" x14ac:dyDescent="0.25">
      <c r="A846">
        <v>831</v>
      </c>
      <c r="B846" s="89">
        <v>41291</v>
      </c>
      <c r="C846" s="48">
        <v>147.699997</v>
      </c>
      <c r="D846" s="48">
        <v>148.41999799999999</v>
      </c>
      <c r="E846" s="48">
        <v>147.14999399999999</v>
      </c>
      <c r="F846" s="48">
        <v>148</v>
      </c>
      <c r="G846" s="49">
        <v>133833500</v>
      </c>
      <c r="H846" s="48">
        <v>138.69796199999999</v>
      </c>
      <c r="I846" s="52">
        <f t="shared" si="101"/>
        <v>0.93714839189189181</v>
      </c>
      <c r="J846" s="52">
        <f t="shared" ca="1" si="102"/>
        <v>1</v>
      </c>
      <c r="K846" s="48">
        <f t="shared" si="103"/>
        <v>138.41999999999999</v>
      </c>
      <c r="L846" s="48">
        <f t="shared" si="104"/>
        <v>139.09</v>
      </c>
      <c r="M846" s="48">
        <f t="shared" si="105"/>
        <v>137.9</v>
      </c>
      <c r="N846" s="48">
        <f t="shared" si="106"/>
        <v>138.69999999999999</v>
      </c>
      <c r="O846" s="49">
        <f t="shared" ca="1" si="107"/>
        <v>133833500</v>
      </c>
    </row>
    <row r="847" spans="1:15" x14ac:dyDescent="0.25">
      <c r="A847">
        <v>832</v>
      </c>
      <c r="B847" s="89">
        <v>41290</v>
      </c>
      <c r="C847" s="48">
        <v>146.770004</v>
      </c>
      <c r="D847" s="48">
        <v>147.279999</v>
      </c>
      <c r="E847" s="48">
        <v>146.61000100000001</v>
      </c>
      <c r="F847" s="48">
        <v>147.050003</v>
      </c>
      <c r="G847" s="49">
        <v>104849500</v>
      </c>
      <c r="H847" s="48">
        <v>137.80767399999999</v>
      </c>
      <c r="I847" s="52">
        <f t="shared" si="101"/>
        <v>0.93714839298575181</v>
      </c>
      <c r="J847" s="52">
        <f t="shared" ca="1" si="102"/>
        <v>1</v>
      </c>
      <c r="K847" s="48">
        <f t="shared" si="103"/>
        <v>137.55000000000001</v>
      </c>
      <c r="L847" s="48">
        <f t="shared" si="104"/>
        <v>138.02000000000001</v>
      </c>
      <c r="M847" s="48">
        <f t="shared" si="105"/>
        <v>137.4</v>
      </c>
      <c r="N847" s="48">
        <f t="shared" si="106"/>
        <v>137.81</v>
      </c>
      <c r="O847" s="49">
        <f t="shared" ca="1" si="107"/>
        <v>104849500</v>
      </c>
    </row>
    <row r="848" spans="1:15" x14ac:dyDescent="0.25">
      <c r="A848">
        <v>833</v>
      </c>
      <c r="B848" s="89">
        <v>41289</v>
      </c>
      <c r="C848" s="48">
        <v>146.28999300000001</v>
      </c>
      <c r="D848" s="48">
        <v>147.21000699999999</v>
      </c>
      <c r="E848" s="48">
        <v>146.199997</v>
      </c>
      <c r="F848" s="48">
        <v>147.070007</v>
      </c>
      <c r="G848" s="49">
        <v>93172600</v>
      </c>
      <c r="H848" s="48">
        <v>137.82642100000001</v>
      </c>
      <c r="I848" s="52">
        <f t="shared" si="101"/>
        <v>0.93714839491372304</v>
      </c>
      <c r="J848" s="52">
        <f t="shared" ca="1" si="102"/>
        <v>1</v>
      </c>
      <c r="K848" s="48">
        <f t="shared" si="103"/>
        <v>137.1</v>
      </c>
      <c r="L848" s="48">
        <f t="shared" si="104"/>
        <v>137.96</v>
      </c>
      <c r="M848" s="48">
        <f t="shared" si="105"/>
        <v>137.01</v>
      </c>
      <c r="N848" s="48">
        <f t="shared" si="106"/>
        <v>137.83000000000001</v>
      </c>
      <c r="O848" s="49">
        <f t="shared" ca="1" si="107"/>
        <v>93172600</v>
      </c>
    </row>
    <row r="849" spans="1:15" x14ac:dyDescent="0.25">
      <c r="A849">
        <v>834</v>
      </c>
      <c r="B849" s="89">
        <v>41288</v>
      </c>
      <c r="C849" s="48">
        <v>146.88999899999999</v>
      </c>
      <c r="D849" s="48">
        <v>147.070007</v>
      </c>
      <c r="E849" s="48">
        <v>146.429993</v>
      </c>
      <c r="F849" s="48">
        <v>146.970001</v>
      </c>
      <c r="G849" s="49">
        <v>89567200</v>
      </c>
      <c r="H849" s="48">
        <v>137.73269999999999</v>
      </c>
      <c r="I849" s="52">
        <f t="shared" ref="I849:I912" si="108">H849/F849</f>
        <v>0.93714839125570937</v>
      </c>
      <c r="J849" s="52">
        <f t="shared" ref="J849:J912" ca="1" si="109">INDEX(OFFSET($T$15,0,0,$S$13+1,1),MATCH(B849,OFFSET($Q$15,0,0,$S$13+1,1),-1))</f>
        <v>1</v>
      </c>
      <c r="K849" s="48">
        <f t="shared" ref="K849:K912" si="110">ROUND($I849*C849,2)</f>
        <v>137.66</v>
      </c>
      <c r="L849" s="48">
        <f t="shared" ref="L849:L912" si="111">ROUND($I849*D849,2)</f>
        <v>137.83000000000001</v>
      </c>
      <c r="M849" s="48">
        <f t="shared" ref="M849:M912" si="112">ROUND($I849*E849,2)</f>
        <v>137.22999999999999</v>
      </c>
      <c r="N849" s="48">
        <f t="shared" ref="N849:N912" si="113">ROUND($I849*F849,2)</f>
        <v>137.72999999999999</v>
      </c>
      <c r="O849" s="49">
        <f t="shared" ref="O849:O912" ca="1" si="114">G849*J849</f>
        <v>89567200</v>
      </c>
    </row>
    <row r="850" spans="1:15" x14ac:dyDescent="0.25">
      <c r="A850">
        <v>835</v>
      </c>
      <c r="B850" s="89">
        <v>41285</v>
      </c>
      <c r="C850" s="48">
        <v>147.03999300000001</v>
      </c>
      <c r="D850" s="48">
        <v>147.14999399999999</v>
      </c>
      <c r="E850" s="48">
        <v>146.61000100000001</v>
      </c>
      <c r="F850" s="48">
        <v>147.070007</v>
      </c>
      <c r="G850" s="49">
        <v>113917300</v>
      </c>
      <c r="H850" s="48">
        <v>137.82642100000001</v>
      </c>
      <c r="I850" s="52">
        <f t="shared" si="108"/>
        <v>0.93714839491372304</v>
      </c>
      <c r="J850" s="52">
        <f t="shared" ca="1" si="109"/>
        <v>1</v>
      </c>
      <c r="K850" s="48">
        <f t="shared" si="110"/>
        <v>137.80000000000001</v>
      </c>
      <c r="L850" s="48">
        <f t="shared" si="111"/>
        <v>137.9</v>
      </c>
      <c r="M850" s="48">
        <f t="shared" si="112"/>
        <v>137.4</v>
      </c>
      <c r="N850" s="48">
        <f t="shared" si="113"/>
        <v>137.83000000000001</v>
      </c>
      <c r="O850" s="49">
        <f t="shared" ca="1" si="114"/>
        <v>113917300</v>
      </c>
    </row>
    <row r="851" spans="1:15" x14ac:dyDescent="0.25">
      <c r="A851">
        <v>836</v>
      </c>
      <c r="B851" s="89">
        <v>41284</v>
      </c>
      <c r="C851" s="48">
        <v>146.729996</v>
      </c>
      <c r="D851" s="48">
        <v>147.08999600000001</v>
      </c>
      <c r="E851" s="48">
        <v>145.970001</v>
      </c>
      <c r="F851" s="48">
        <v>147.08000200000001</v>
      </c>
      <c r="G851" s="49">
        <v>130735400</v>
      </c>
      <c r="H851" s="48">
        <v>137.83578700000001</v>
      </c>
      <c r="I851" s="52">
        <f t="shared" si="108"/>
        <v>0.93714838948669588</v>
      </c>
      <c r="J851" s="52">
        <f t="shared" ca="1" si="109"/>
        <v>1</v>
      </c>
      <c r="K851" s="48">
        <f t="shared" si="110"/>
        <v>137.51</v>
      </c>
      <c r="L851" s="48">
        <f t="shared" si="111"/>
        <v>137.85</v>
      </c>
      <c r="M851" s="48">
        <f t="shared" si="112"/>
        <v>136.80000000000001</v>
      </c>
      <c r="N851" s="48">
        <f t="shared" si="113"/>
        <v>137.84</v>
      </c>
      <c r="O851" s="49">
        <f t="shared" ca="1" si="114"/>
        <v>130735400</v>
      </c>
    </row>
    <row r="852" spans="1:15" x14ac:dyDescent="0.25">
      <c r="A852">
        <v>837</v>
      </c>
      <c r="B852" s="89">
        <v>41283</v>
      </c>
      <c r="C852" s="48">
        <v>145.86999499999999</v>
      </c>
      <c r="D852" s="48">
        <v>146.320007</v>
      </c>
      <c r="E852" s="48">
        <v>145.63999899999999</v>
      </c>
      <c r="F852" s="48">
        <v>145.91999799999999</v>
      </c>
      <c r="G852" s="49">
        <v>90745600</v>
      </c>
      <c r="H852" s="48">
        <v>136.74869200000001</v>
      </c>
      <c r="I852" s="52">
        <f t="shared" si="108"/>
        <v>0.93714839552012608</v>
      </c>
      <c r="J852" s="52">
        <f t="shared" ca="1" si="109"/>
        <v>1</v>
      </c>
      <c r="K852" s="48">
        <f t="shared" si="110"/>
        <v>136.69999999999999</v>
      </c>
      <c r="L852" s="48">
        <f t="shared" si="111"/>
        <v>137.12</v>
      </c>
      <c r="M852" s="48">
        <f t="shared" si="112"/>
        <v>136.49</v>
      </c>
      <c r="N852" s="48">
        <f t="shared" si="113"/>
        <v>136.75</v>
      </c>
      <c r="O852" s="49">
        <f t="shared" ca="1" si="114"/>
        <v>90745600</v>
      </c>
    </row>
    <row r="853" spans="1:15" x14ac:dyDescent="0.25">
      <c r="A853">
        <v>838</v>
      </c>
      <c r="B853" s="89">
        <v>41282</v>
      </c>
      <c r="C853" s="48">
        <v>145.71000699999999</v>
      </c>
      <c r="D853" s="48">
        <v>145.91000399999999</v>
      </c>
      <c r="E853" s="48">
        <v>144.979996</v>
      </c>
      <c r="F853" s="48">
        <v>145.550003</v>
      </c>
      <c r="G853" s="49">
        <v>121265100</v>
      </c>
      <c r="H853" s="48">
        <v>136.401951</v>
      </c>
      <c r="I853" s="52">
        <f t="shared" si="108"/>
        <v>0.93714839016526841</v>
      </c>
      <c r="J853" s="52">
        <f t="shared" ca="1" si="109"/>
        <v>1</v>
      </c>
      <c r="K853" s="48">
        <f t="shared" si="110"/>
        <v>136.55000000000001</v>
      </c>
      <c r="L853" s="48">
        <f t="shared" si="111"/>
        <v>136.74</v>
      </c>
      <c r="M853" s="48">
        <f t="shared" si="112"/>
        <v>135.87</v>
      </c>
      <c r="N853" s="48">
        <f t="shared" si="113"/>
        <v>136.4</v>
      </c>
      <c r="O853" s="49">
        <f t="shared" ca="1" si="114"/>
        <v>121265100</v>
      </c>
    </row>
    <row r="854" spans="1:15" x14ac:dyDescent="0.25">
      <c r="A854">
        <v>839</v>
      </c>
      <c r="B854" s="89">
        <v>41281</v>
      </c>
      <c r="C854" s="48">
        <v>145.85000600000001</v>
      </c>
      <c r="D854" s="48">
        <v>146.11000100000001</v>
      </c>
      <c r="E854" s="48">
        <v>145.429993</v>
      </c>
      <c r="F854" s="48">
        <v>145.970001</v>
      </c>
      <c r="G854" s="49">
        <v>110002500</v>
      </c>
      <c r="H854" s="48">
        <v>136.79555199999999</v>
      </c>
      <c r="I854" s="52">
        <f t="shared" si="108"/>
        <v>0.93714839393609373</v>
      </c>
      <c r="J854" s="52">
        <f t="shared" ca="1" si="109"/>
        <v>1</v>
      </c>
      <c r="K854" s="48">
        <f t="shared" si="110"/>
        <v>136.68</v>
      </c>
      <c r="L854" s="48">
        <f t="shared" si="111"/>
        <v>136.93</v>
      </c>
      <c r="M854" s="48">
        <f t="shared" si="112"/>
        <v>136.29</v>
      </c>
      <c r="N854" s="48">
        <f t="shared" si="113"/>
        <v>136.80000000000001</v>
      </c>
      <c r="O854" s="49">
        <f t="shared" ca="1" si="114"/>
        <v>110002500</v>
      </c>
    </row>
    <row r="855" spans="1:15" x14ac:dyDescent="0.25">
      <c r="A855">
        <v>840</v>
      </c>
      <c r="B855" s="89">
        <v>41278</v>
      </c>
      <c r="C855" s="48">
        <v>145.970001</v>
      </c>
      <c r="D855" s="48">
        <v>146.61000100000001</v>
      </c>
      <c r="E855" s="48">
        <v>145.66999799999999</v>
      </c>
      <c r="F855" s="48">
        <v>146.36999499999999</v>
      </c>
      <c r="G855" s="49">
        <v>116817700</v>
      </c>
      <c r="H855" s="48">
        <v>137.17040600000001</v>
      </c>
      <c r="I855" s="52">
        <f t="shared" si="108"/>
        <v>0.93714839574873265</v>
      </c>
      <c r="J855" s="52">
        <f t="shared" ca="1" si="109"/>
        <v>1</v>
      </c>
      <c r="K855" s="48">
        <f t="shared" si="110"/>
        <v>136.80000000000001</v>
      </c>
      <c r="L855" s="48">
        <f t="shared" si="111"/>
        <v>137.4</v>
      </c>
      <c r="M855" s="48">
        <f t="shared" si="112"/>
        <v>136.51</v>
      </c>
      <c r="N855" s="48">
        <f t="shared" si="113"/>
        <v>137.16999999999999</v>
      </c>
      <c r="O855" s="49">
        <f t="shared" ca="1" si="114"/>
        <v>116817700</v>
      </c>
    </row>
    <row r="856" spans="1:15" x14ac:dyDescent="0.25">
      <c r="A856">
        <v>841</v>
      </c>
      <c r="B856" s="89">
        <v>41277</v>
      </c>
      <c r="C856" s="48">
        <v>145.990005</v>
      </c>
      <c r="D856" s="48">
        <v>146.36999499999999</v>
      </c>
      <c r="E856" s="48">
        <v>145.33999600000001</v>
      </c>
      <c r="F856" s="48">
        <v>145.729996</v>
      </c>
      <c r="G856" s="49">
        <v>144761800</v>
      </c>
      <c r="H856" s="48">
        <v>136.57063099999999</v>
      </c>
      <c r="I856" s="52">
        <f t="shared" si="108"/>
        <v>0.93714838913465692</v>
      </c>
      <c r="J856" s="52">
        <f t="shared" ca="1" si="109"/>
        <v>1</v>
      </c>
      <c r="K856" s="48">
        <f t="shared" si="110"/>
        <v>136.81</v>
      </c>
      <c r="L856" s="48">
        <f t="shared" si="111"/>
        <v>137.16999999999999</v>
      </c>
      <c r="M856" s="48">
        <f t="shared" si="112"/>
        <v>136.21</v>
      </c>
      <c r="N856" s="48">
        <f t="shared" si="113"/>
        <v>136.57</v>
      </c>
      <c r="O856" s="49">
        <f t="shared" ca="1" si="114"/>
        <v>144761800</v>
      </c>
    </row>
    <row r="857" spans="1:15" x14ac:dyDescent="0.25">
      <c r="A857">
        <v>842</v>
      </c>
      <c r="B857" s="89">
        <v>41276</v>
      </c>
      <c r="C857" s="48">
        <v>145.11000100000001</v>
      </c>
      <c r="D857" s="48">
        <v>146.14999399999999</v>
      </c>
      <c r="E857" s="48">
        <v>144.729996</v>
      </c>
      <c r="F857" s="48">
        <v>146.05999800000001</v>
      </c>
      <c r="G857" s="49">
        <v>192059000</v>
      </c>
      <c r="H857" s="48">
        <v>136.87989200000001</v>
      </c>
      <c r="I857" s="52">
        <f t="shared" si="108"/>
        <v>0.93714839021153484</v>
      </c>
      <c r="J857" s="52">
        <f t="shared" ca="1" si="109"/>
        <v>1</v>
      </c>
      <c r="K857" s="48">
        <f t="shared" si="110"/>
        <v>135.99</v>
      </c>
      <c r="L857" s="48">
        <f t="shared" si="111"/>
        <v>136.96</v>
      </c>
      <c r="M857" s="48">
        <f t="shared" si="112"/>
        <v>135.63</v>
      </c>
      <c r="N857" s="48">
        <f t="shared" si="113"/>
        <v>136.88</v>
      </c>
      <c r="O857" s="49">
        <f t="shared" ca="1" si="114"/>
        <v>192059000</v>
      </c>
    </row>
    <row r="858" spans="1:15" x14ac:dyDescent="0.25">
      <c r="A858">
        <v>843</v>
      </c>
      <c r="B858" s="89">
        <v>41274</v>
      </c>
      <c r="C858" s="48">
        <v>139.66000399999999</v>
      </c>
      <c r="D858" s="48">
        <v>142.55999800000001</v>
      </c>
      <c r="E858" s="48">
        <v>139.53999300000001</v>
      </c>
      <c r="F858" s="48">
        <v>142.41000399999999</v>
      </c>
      <c r="G858" s="49">
        <v>243935200</v>
      </c>
      <c r="H858" s="48">
        <v>133.459306</v>
      </c>
      <c r="I858" s="52">
        <f t="shared" si="108"/>
        <v>0.93714839022123764</v>
      </c>
      <c r="J858" s="52">
        <f t="shared" ca="1" si="109"/>
        <v>1</v>
      </c>
      <c r="K858" s="48">
        <f t="shared" si="110"/>
        <v>130.88</v>
      </c>
      <c r="L858" s="48">
        <f t="shared" si="111"/>
        <v>133.6</v>
      </c>
      <c r="M858" s="48">
        <f t="shared" si="112"/>
        <v>130.77000000000001</v>
      </c>
      <c r="N858" s="48">
        <f t="shared" si="113"/>
        <v>133.46</v>
      </c>
      <c r="O858" s="49">
        <f t="shared" ca="1" si="114"/>
        <v>243935200</v>
      </c>
    </row>
    <row r="859" spans="1:15" x14ac:dyDescent="0.25">
      <c r="A859">
        <v>844</v>
      </c>
      <c r="B859" s="89">
        <v>41271</v>
      </c>
      <c r="C859" s="48">
        <v>140.63999899999999</v>
      </c>
      <c r="D859" s="48">
        <v>141.41999799999999</v>
      </c>
      <c r="E859" s="48">
        <v>139.86999499999999</v>
      </c>
      <c r="F859" s="48">
        <v>140.029999</v>
      </c>
      <c r="G859" s="49">
        <v>148806700</v>
      </c>
      <c r="H859" s="48">
        <v>131.22888800000001</v>
      </c>
      <c r="I859" s="52">
        <f t="shared" si="108"/>
        <v>0.93714838918194954</v>
      </c>
      <c r="J859" s="52">
        <f t="shared" ca="1" si="109"/>
        <v>1</v>
      </c>
      <c r="K859" s="48">
        <f t="shared" si="110"/>
        <v>131.80000000000001</v>
      </c>
      <c r="L859" s="48">
        <f t="shared" si="111"/>
        <v>132.53</v>
      </c>
      <c r="M859" s="48">
        <f t="shared" si="112"/>
        <v>131.08000000000001</v>
      </c>
      <c r="N859" s="48">
        <f t="shared" si="113"/>
        <v>131.22999999999999</v>
      </c>
      <c r="O859" s="49">
        <f t="shared" ca="1" si="114"/>
        <v>148806700</v>
      </c>
    </row>
    <row r="860" spans="1:15" x14ac:dyDescent="0.25">
      <c r="A860">
        <v>845</v>
      </c>
      <c r="B860" s="89">
        <v>41270</v>
      </c>
      <c r="C860" s="48">
        <v>141.78999300000001</v>
      </c>
      <c r="D860" s="48">
        <v>142.08000200000001</v>
      </c>
      <c r="E860" s="48">
        <v>139.91999799999999</v>
      </c>
      <c r="F860" s="48">
        <v>141.55999800000001</v>
      </c>
      <c r="G860" s="49">
        <v>167920600</v>
      </c>
      <c r="H860" s="48">
        <v>132.662724</v>
      </c>
      <c r="I860" s="52">
        <f t="shared" si="108"/>
        <v>0.93714838848754423</v>
      </c>
      <c r="J860" s="52">
        <f t="shared" ca="1" si="109"/>
        <v>1</v>
      </c>
      <c r="K860" s="48">
        <f t="shared" si="110"/>
        <v>132.88</v>
      </c>
      <c r="L860" s="48">
        <f t="shared" si="111"/>
        <v>133.15</v>
      </c>
      <c r="M860" s="48">
        <f t="shared" si="112"/>
        <v>131.13</v>
      </c>
      <c r="N860" s="48">
        <f t="shared" si="113"/>
        <v>132.66</v>
      </c>
      <c r="O860" s="49">
        <f t="shared" ca="1" si="114"/>
        <v>167920600</v>
      </c>
    </row>
    <row r="861" spans="1:15" x14ac:dyDescent="0.25">
      <c r="A861">
        <v>846</v>
      </c>
      <c r="B861" s="89">
        <v>41269</v>
      </c>
      <c r="C861" s="48">
        <v>142.63999899999999</v>
      </c>
      <c r="D861" s="48">
        <v>142.71000699999999</v>
      </c>
      <c r="E861" s="48">
        <v>141.35000600000001</v>
      </c>
      <c r="F861" s="48">
        <v>141.75</v>
      </c>
      <c r="G861" s="49">
        <v>106947700</v>
      </c>
      <c r="H861" s="48">
        <v>132.84078500000001</v>
      </c>
      <c r="I861" s="52">
        <f t="shared" si="108"/>
        <v>0.93714839506172842</v>
      </c>
      <c r="J861" s="52">
        <f t="shared" ca="1" si="109"/>
        <v>1</v>
      </c>
      <c r="K861" s="48">
        <f t="shared" si="110"/>
        <v>133.66999999999999</v>
      </c>
      <c r="L861" s="48">
        <f t="shared" si="111"/>
        <v>133.74</v>
      </c>
      <c r="M861" s="48">
        <f t="shared" si="112"/>
        <v>132.47</v>
      </c>
      <c r="N861" s="48">
        <f t="shared" si="113"/>
        <v>132.84</v>
      </c>
      <c r="O861" s="49">
        <f t="shared" ca="1" si="114"/>
        <v>106947700</v>
      </c>
    </row>
    <row r="862" spans="1:15" x14ac:dyDescent="0.25">
      <c r="A862">
        <v>847</v>
      </c>
      <c r="B862" s="89">
        <v>41267</v>
      </c>
      <c r="C862" s="48">
        <v>142.479996</v>
      </c>
      <c r="D862" s="48">
        <v>142.55999800000001</v>
      </c>
      <c r="E862" s="48">
        <v>142.19000199999999</v>
      </c>
      <c r="F862" s="48">
        <v>142.35000600000001</v>
      </c>
      <c r="G862" s="49">
        <v>53874600</v>
      </c>
      <c r="H862" s="48">
        <v>133.40307899999999</v>
      </c>
      <c r="I862" s="52">
        <f t="shared" si="108"/>
        <v>0.93714839042577902</v>
      </c>
      <c r="J862" s="52">
        <f t="shared" ca="1" si="109"/>
        <v>1</v>
      </c>
      <c r="K862" s="48">
        <f t="shared" si="110"/>
        <v>133.52000000000001</v>
      </c>
      <c r="L862" s="48">
        <f t="shared" si="111"/>
        <v>133.6</v>
      </c>
      <c r="M862" s="48">
        <f t="shared" si="112"/>
        <v>133.25</v>
      </c>
      <c r="N862" s="48">
        <f t="shared" si="113"/>
        <v>133.4</v>
      </c>
      <c r="O862" s="49">
        <f t="shared" ca="1" si="114"/>
        <v>53874600</v>
      </c>
    </row>
    <row r="863" spans="1:15" x14ac:dyDescent="0.25">
      <c r="A863">
        <v>848</v>
      </c>
      <c r="B863" s="89">
        <v>41264</v>
      </c>
      <c r="C863" s="48">
        <v>142.16999799999999</v>
      </c>
      <c r="D863" s="48">
        <v>144.08999600000001</v>
      </c>
      <c r="E863" s="48">
        <v>141.94000199999999</v>
      </c>
      <c r="F863" s="48">
        <v>142.78999300000001</v>
      </c>
      <c r="G863" s="49">
        <v>245883800</v>
      </c>
      <c r="H863" s="48">
        <v>133.81541300000001</v>
      </c>
      <c r="I863" s="52">
        <f t="shared" si="108"/>
        <v>0.9371483966667048</v>
      </c>
      <c r="J863" s="52">
        <f t="shared" ca="1" si="109"/>
        <v>1</v>
      </c>
      <c r="K863" s="48">
        <f t="shared" si="110"/>
        <v>133.22999999999999</v>
      </c>
      <c r="L863" s="48">
        <f t="shared" si="111"/>
        <v>135.03</v>
      </c>
      <c r="M863" s="48">
        <f t="shared" si="112"/>
        <v>133.02000000000001</v>
      </c>
      <c r="N863" s="48">
        <f t="shared" si="113"/>
        <v>133.82</v>
      </c>
      <c r="O863" s="49">
        <f t="shared" ca="1" si="114"/>
        <v>245883800</v>
      </c>
    </row>
    <row r="864" spans="1:15" x14ac:dyDescent="0.25">
      <c r="A864">
        <v>849</v>
      </c>
      <c r="B864" s="89">
        <v>41263</v>
      </c>
      <c r="C864" s="48">
        <v>144.38000500000001</v>
      </c>
      <c r="D864" s="48">
        <v>145.13999899999999</v>
      </c>
      <c r="E864" s="48">
        <v>143.979996</v>
      </c>
      <c r="F864" s="48">
        <v>145.11999499999999</v>
      </c>
      <c r="G864" s="49">
        <v>168487000</v>
      </c>
      <c r="H864" s="48">
        <v>135.041201</v>
      </c>
      <c r="I864" s="52">
        <f t="shared" si="108"/>
        <v>0.93054855052882279</v>
      </c>
      <c r="J864" s="52">
        <f t="shared" ca="1" si="109"/>
        <v>1</v>
      </c>
      <c r="K864" s="48">
        <f t="shared" si="110"/>
        <v>134.35</v>
      </c>
      <c r="L864" s="48">
        <f t="shared" si="111"/>
        <v>135.06</v>
      </c>
      <c r="M864" s="48">
        <f t="shared" si="112"/>
        <v>133.97999999999999</v>
      </c>
      <c r="N864" s="48">
        <f t="shared" si="113"/>
        <v>135.04</v>
      </c>
      <c r="O864" s="49">
        <f t="shared" ca="1" si="114"/>
        <v>168487000</v>
      </c>
    </row>
    <row r="865" spans="1:15" x14ac:dyDescent="0.25">
      <c r="A865">
        <v>850</v>
      </c>
      <c r="B865" s="89">
        <v>41262</v>
      </c>
      <c r="C865" s="48">
        <v>145.529999</v>
      </c>
      <c r="D865" s="48">
        <v>145.58000200000001</v>
      </c>
      <c r="E865" s="48">
        <v>144.240005</v>
      </c>
      <c r="F865" s="48">
        <v>144.28999300000001</v>
      </c>
      <c r="G865" s="49">
        <v>150895400</v>
      </c>
      <c r="H865" s="48">
        <v>134.268844</v>
      </c>
      <c r="I865" s="52">
        <f t="shared" si="108"/>
        <v>0.93054855162408934</v>
      </c>
      <c r="J865" s="52">
        <f t="shared" ca="1" si="109"/>
        <v>1</v>
      </c>
      <c r="K865" s="48">
        <f t="shared" si="110"/>
        <v>135.41999999999999</v>
      </c>
      <c r="L865" s="48">
        <f t="shared" si="111"/>
        <v>135.47</v>
      </c>
      <c r="M865" s="48">
        <f t="shared" si="112"/>
        <v>134.22</v>
      </c>
      <c r="N865" s="48">
        <f t="shared" si="113"/>
        <v>134.27000000000001</v>
      </c>
      <c r="O865" s="49">
        <f t="shared" ca="1" si="114"/>
        <v>150895400</v>
      </c>
    </row>
    <row r="866" spans="1:15" x14ac:dyDescent="0.25">
      <c r="A866">
        <v>851</v>
      </c>
      <c r="B866" s="89">
        <v>41261</v>
      </c>
      <c r="C866" s="48">
        <v>144</v>
      </c>
      <c r="D866" s="48">
        <v>145.5</v>
      </c>
      <c r="E866" s="48">
        <v>143.78999300000001</v>
      </c>
      <c r="F866" s="48">
        <v>145.36999499999999</v>
      </c>
      <c r="G866" s="49">
        <v>177762800</v>
      </c>
      <c r="H866" s="48">
        <v>135.27383800000001</v>
      </c>
      <c r="I866" s="52">
        <f t="shared" si="108"/>
        <v>0.93054854958205113</v>
      </c>
      <c r="J866" s="52">
        <f t="shared" ca="1" si="109"/>
        <v>1</v>
      </c>
      <c r="K866" s="48">
        <f t="shared" si="110"/>
        <v>134</v>
      </c>
      <c r="L866" s="48">
        <f t="shared" si="111"/>
        <v>135.38999999999999</v>
      </c>
      <c r="M866" s="48">
        <f t="shared" si="112"/>
        <v>133.80000000000001</v>
      </c>
      <c r="N866" s="48">
        <f t="shared" si="113"/>
        <v>135.27000000000001</v>
      </c>
      <c r="O866" s="49">
        <f t="shared" ca="1" si="114"/>
        <v>177762800</v>
      </c>
    </row>
    <row r="867" spans="1:15" x14ac:dyDescent="0.25">
      <c r="A867">
        <v>852</v>
      </c>
      <c r="B867" s="89">
        <v>41260</v>
      </c>
      <c r="C867" s="48">
        <v>142.470001</v>
      </c>
      <c r="D867" s="48">
        <v>143.85000600000001</v>
      </c>
      <c r="E867" s="48">
        <v>142.429993</v>
      </c>
      <c r="F867" s="48">
        <v>143.770004</v>
      </c>
      <c r="G867" s="49">
        <v>143238200</v>
      </c>
      <c r="H867" s="48">
        <v>133.78496899999999</v>
      </c>
      <c r="I867" s="52">
        <f t="shared" si="108"/>
        <v>0.93054855169928208</v>
      </c>
      <c r="J867" s="52">
        <f t="shared" ca="1" si="109"/>
        <v>1</v>
      </c>
      <c r="K867" s="48">
        <f t="shared" si="110"/>
        <v>132.58000000000001</v>
      </c>
      <c r="L867" s="48">
        <f t="shared" si="111"/>
        <v>133.86000000000001</v>
      </c>
      <c r="M867" s="48">
        <f t="shared" si="112"/>
        <v>132.54</v>
      </c>
      <c r="N867" s="48">
        <f t="shared" si="113"/>
        <v>133.78</v>
      </c>
      <c r="O867" s="49">
        <f t="shared" ca="1" si="114"/>
        <v>143238200</v>
      </c>
    </row>
    <row r="868" spans="1:15" x14ac:dyDescent="0.25">
      <c r="A868">
        <v>853</v>
      </c>
      <c r="B868" s="89">
        <v>41257</v>
      </c>
      <c r="C868" s="48">
        <v>142.320007</v>
      </c>
      <c r="D868" s="48">
        <v>142.58000200000001</v>
      </c>
      <c r="E868" s="48">
        <v>141.88000500000001</v>
      </c>
      <c r="F868" s="48">
        <v>142.10000600000001</v>
      </c>
      <c r="G868" s="49">
        <v>137701700</v>
      </c>
      <c r="H868" s="48">
        <v>132.230954</v>
      </c>
      <c r="I868" s="52">
        <f t="shared" si="108"/>
        <v>0.93054854621188399</v>
      </c>
      <c r="J868" s="52">
        <f t="shared" ca="1" si="109"/>
        <v>1</v>
      </c>
      <c r="K868" s="48">
        <f t="shared" si="110"/>
        <v>132.44</v>
      </c>
      <c r="L868" s="48">
        <f t="shared" si="111"/>
        <v>132.68</v>
      </c>
      <c r="M868" s="48">
        <f t="shared" si="112"/>
        <v>132.03</v>
      </c>
      <c r="N868" s="48">
        <f t="shared" si="113"/>
        <v>132.22999999999999</v>
      </c>
      <c r="O868" s="49">
        <f t="shared" ca="1" si="114"/>
        <v>137701700</v>
      </c>
    </row>
    <row r="869" spans="1:15" x14ac:dyDescent="0.25">
      <c r="A869">
        <v>854</v>
      </c>
      <c r="B869" s="89">
        <v>41256</v>
      </c>
      <c r="C869" s="48">
        <v>143.41999799999999</v>
      </c>
      <c r="D869" s="48">
        <v>143.83000200000001</v>
      </c>
      <c r="E869" s="48">
        <v>142.270004</v>
      </c>
      <c r="F869" s="48">
        <v>142.63000500000001</v>
      </c>
      <c r="G869" s="49">
        <v>135715000</v>
      </c>
      <c r="H869" s="48">
        <v>132.724144</v>
      </c>
      <c r="I869" s="52">
        <f t="shared" si="108"/>
        <v>0.93054854762151895</v>
      </c>
      <c r="J869" s="52">
        <f t="shared" ca="1" si="109"/>
        <v>1</v>
      </c>
      <c r="K869" s="48">
        <f t="shared" si="110"/>
        <v>133.46</v>
      </c>
      <c r="L869" s="48">
        <f t="shared" si="111"/>
        <v>133.84</v>
      </c>
      <c r="M869" s="48">
        <f t="shared" si="112"/>
        <v>132.38999999999999</v>
      </c>
      <c r="N869" s="48">
        <f t="shared" si="113"/>
        <v>132.72</v>
      </c>
      <c r="O869" s="49">
        <f t="shared" ca="1" si="114"/>
        <v>135715000</v>
      </c>
    </row>
    <row r="870" spans="1:15" x14ac:dyDescent="0.25">
      <c r="A870">
        <v>855</v>
      </c>
      <c r="B870" s="89">
        <v>41255</v>
      </c>
      <c r="C870" s="48">
        <v>144</v>
      </c>
      <c r="D870" s="48">
        <v>144.550003</v>
      </c>
      <c r="E870" s="48">
        <v>143.30999800000001</v>
      </c>
      <c r="F870" s="48">
        <v>143.509995</v>
      </c>
      <c r="G870" s="49">
        <v>145880100</v>
      </c>
      <c r="H870" s="48">
        <v>133.54301699999999</v>
      </c>
      <c r="I870" s="52">
        <f t="shared" si="108"/>
        <v>0.9305485447198294</v>
      </c>
      <c r="J870" s="52">
        <f t="shared" ca="1" si="109"/>
        <v>1</v>
      </c>
      <c r="K870" s="48">
        <f t="shared" si="110"/>
        <v>134</v>
      </c>
      <c r="L870" s="48">
        <f t="shared" si="111"/>
        <v>134.51</v>
      </c>
      <c r="M870" s="48">
        <f t="shared" si="112"/>
        <v>133.36000000000001</v>
      </c>
      <c r="N870" s="48">
        <f t="shared" si="113"/>
        <v>133.54</v>
      </c>
      <c r="O870" s="49">
        <f t="shared" ca="1" si="114"/>
        <v>145880100</v>
      </c>
    </row>
    <row r="871" spans="1:15" x14ac:dyDescent="0.25">
      <c r="A871">
        <v>856</v>
      </c>
      <c r="B871" s="89">
        <v>41254</v>
      </c>
      <c r="C871" s="48">
        <v>143.05999800000001</v>
      </c>
      <c r="D871" s="48">
        <v>144.11000100000001</v>
      </c>
      <c r="E871" s="48">
        <v>142.990005</v>
      </c>
      <c r="F871" s="48">
        <v>143.44000199999999</v>
      </c>
      <c r="G871" s="49">
        <v>152570400</v>
      </c>
      <c r="H871" s="48">
        <v>133.47788600000001</v>
      </c>
      <c r="I871" s="52">
        <f t="shared" si="108"/>
        <v>0.93054855088471078</v>
      </c>
      <c r="J871" s="52">
        <f t="shared" ca="1" si="109"/>
        <v>1</v>
      </c>
      <c r="K871" s="48">
        <f t="shared" si="110"/>
        <v>133.12</v>
      </c>
      <c r="L871" s="48">
        <f t="shared" si="111"/>
        <v>134.1</v>
      </c>
      <c r="M871" s="48">
        <f t="shared" si="112"/>
        <v>133.06</v>
      </c>
      <c r="N871" s="48">
        <f t="shared" si="113"/>
        <v>133.47999999999999</v>
      </c>
      <c r="O871" s="49">
        <f t="shared" ca="1" si="114"/>
        <v>152570400</v>
      </c>
    </row>
    <row r="872" spans="1:15" x14ac:dyDescent="0.25">
      <c r="A872">
        <v>857</v>
      </c>
      <c r="B872" s="89">
        <v>41253</v>
      </c>
      <c r="C872" s="48">
        <v>142.21000699999999</v>
      </c>
      <c r="D872" s="48">
        <v>142.80999800000001</v>
      </c>
      <c r="E872" s="48">
        <v>142.14999399999999</v>
      </c>
      <c r="F872" s="48">
        <v>142.470001</v>
      </c>
      <c r="G872" s="49">
        <v>98840700</v>
      </c>
      <c r="H872" s="48">
        <v>132.575253</v>
      </c>
      <c r="I872" s="52">
        <f t="shared" si="108"/>
        <v>0.93054855105953149</v>
      </c>
      <c r="J872" s="52">
        <f t="shared" ca="1" si="109"/>
        <v>1</v>
      </c>
      <c r="K872" s="48">
        <f t="shared" si="110"/>
        <v>132.33000000000001</v>
      </c>
      <c r="L872" s="48">
        <f t="shared" si="111"/>
        <v>132.88999999999999</v>
      </c>
      <c r="M872" s="48">
        <f t="shared" si="112"/>
        <v>132.28</v>
      </c>
      <c r="N872" s="48">
        <f t="shared" si="113"/>
        <v>132.58000000000001</v>
      </c>
      <c r="O872" s="49">
        <f t="shared" ca="1" si="114"/>
        <v>98840700</v>
      </c>
    </row>
    <row r="873" spans="1:15" x14ac:dyDescent="0.25">
      <c r="A873">
        <v>858</v>
      </c>
      <c r="B873" s="89">
        <v>41250</v>
      </c>
      <c r="C873" s="48">
        <v>142.529999</v>
      </c>
      <c r="D873" s="48">
        <v>142.69000199999999</v>
      </c>
      <c r="E873" s="48">
        <v>141.66999799999999</v>
      </c>
      <c r="F873" s="48">
        <v>142.41000399999999</v>
      </c>
      <c r="G873" s="49">
        <v>108726400</v>
      </c>
      <c r="H873" s="48">
        <v>132.51942199999999</v>
      </c>
      <c r="I873" s="52">
        <f t="shared" si="108"/>
        <v>0.93054854489014693</v>
      </c>
      <c r="J873" s="52">
        <f t="shared" ca="1" si="109"/>
        <v>1</v>
      </c>
      <c r="K873" s="48">
        <f t="shared" si="110"/>
        <v>132.63</v>
      </c>
      <c r="L873" s="48">
        <f t="shared" si="111"/>
        <v>132.78</v>
      </c>
      <c r="M873" s="48">
        <f t="shared" si="112"/>
        <v>131.83000000000001</v>
      </c>
      <c r="N873" s="48">
        <f t="shared" si="113"/>
        <v>132.52000000000001</v>
      </c>
      <c r="O873" s="49">
        <f t="shared" ca="1" si="114"/>
        <v>108726400</v>
      </c>
    </row>
    <row r="874" spans="1:15" x14ac:dyDescent="0.25">
      <c r="A874">
        <v>859</v>
      </c>
      <c r="B874" s="89">
        <v>41249</v>
      </c>
      <c r="C874" s="48">
        <v>141.36999499999999</v>
      </c>
      <c r="D874" s="48">
        <v>142.03999300000001</v>
      </c>
      <c r="E874" s="48">
        <v>141.16000399999999</v>
      </c>
      <c r="F874" s="48">
        <v>141.979996</v>
      </c>
      <c r="G874" s="49">
        <v>103220600</v>
      </c>
      <c r="H874" s="48">
        <v>132.11927900000001</v>
      </c>
      <c r="I874" s="52">
        <f t="shared" si="108"/>
        <v>0.93054854713476687</v>
      </c>
      <c r="J874" s="52">
        <f t="shared" ca="1" si="109"/>
        <v>1</v>
      </c>
      <c r="K874" s="48">
        <f t="shared" si="110"/>
        <v>131.55000000000001</v>
      </c>
      <c r="L874" s="48">
        <f t="shared" si="111"/>
        <v>132.18</v>
      </c>
      <c r="M874" s="48">
        <f t="shared" si="112"/>
        <v>131.36000000000001</v>
      </c>
      <c r="N874" s="48">
        <f t="shared" si="113"/>
        <v>132.12</v>
      </c>
      <c r="O874" s="49">
        <f t="shared" ca="1" si="114"/>
        <v>103220600</v>
      </c>
    </row>
    <row r="875" spans="1:15" x14ac:dyDescent="0.25">
      <c r="A875">
        <v>860</v>
      </c>
      <c r="B875" s="89">
        <v>41248</v>
      </c>
      <c r="C875" s="48">
        <v>141.36999499999999</v>
      </c>
      <c r="D875" s="48">
        <v>142.16000399999999</v>
      </c>
      <c r="E875" s="48">
        <v>140.36999499999999</v>
      </c>
      <c r="F875" s="48">
        <v>141.5</v>
      </c>
      <c r="G875" s="49">
        <v>147300500</v>
      </c>
      <c r="H875" s="48">
        <v>131.67261999999999</v>
      </c>
      <c r="I875" s="52">
        <f t="shared" si="108"/>
        <v>0.93054855123674907</v>
      </c>
      <c r="J875" s="52">
        <f t="shared" ca="1" si="109"/>
        <v>1</v>
      </c>
      <c r="K875" s="48">
        <f t="shared" si="110"/>
        <v>131.55000000000001</v>
      </c>
      <c r="L875" s="48">
        <f t="shared" si="111"/>
        <v>132.29</v>
      </c>
      <c r="M875" s="48">
        <f t="shared" si="112"/>
        <v>130.62</v>
      </c>
      <c r="N875" s="48">
        <f t="shared" si="113"/>
        <v>131.66999999999999</v>
      </c>
      <c r="O875" s="49">
        <f t="shared" ca="1" si="114"/>
        <v>147300500</v>
      </c>
    </row>
    <row r="876" spans="1:15" x14ac:dyDescent="0.25">
      <c r="A876">
        <v>861</v>
      </c>
      <c r="B876" s="89">
        <v>41247</v>
      </c>
      <c r="C876" s="48">
        <v>141.44000199999999</v>
      </c>
      <c r="D876" s="48">
        <v>141.86999499999999</v>
      </c>
      <c r="E876" s="48">
        <v>140.86999499999999</v>
      </c>
      <c r="F876" s="48">
        <v>141.25</v>
      </c>
      <c r="G876" s="49">
        <v>127512200</v>
      </c>
      <c r="H876" s="48">
        <v>131.43998300000001</v>
      </c>
      <c r="I876" s="52">
        <f t="shared" si="108"/>
        <v>0.93054855221238941</v>
      </c>
      <c r="J876" s="52">
        <f t="shared" ca="1" si="109"/>
        <v>1</v>
      </c>
      <c r="K876" s="48">
        <f t="shared" si="110"/>
        <v>131.62</v>
      </c>
      <c r="L876" s="48">
        <f t="shared" si="111"/>
        <v>132.02000000000001</v>
      </c>
      <c r="M876" s="48">
        <f t="shared" si="112"/>
        <v>131.09</v>
      </c>
      <c r="N876" s="48">
        <f t="shared" si="113"/>
        <v>131.44</v>
      </c>
      <c r="O876" s="49">
        <f t="shared" ca="1" si="114"/>
        <v>127512200</v>
      </c>
    </row>
    <row r="877" spans="1:15" x14ac:dyDescent="0.25">
      <c r="A877">
        <v>862</v>
      </c>
      <c r="B877" s="89">
        <v>41246</v>
      </c>
      <c r="C877" s="48">
        <v>142.800003</v>
      </c>
      <c r="D877" s="48">
        <v>142.91999799999999</v>
      </c>
      <c r="E877" s="48">
        <v>141.33999600000001</v>
      </c>
      <c r="F877" s="48">
        <v>141.449997</v>
      </c>
      <c r="G877" s="49">
        <v>124656300</v>
      </c>
      <c r="H877" s="48">
        <v>131.62608900000001</v>
      </c>
      <c r="I877" s="52">
        <f t="shared" si="108"/>
        <v>0.93054854571683032</v>
      </c>
      <c r="J877" s="52">
        <f t="shared" ca="1" si="109"/>
        <v>1</v>
      </c>
      <c r="K877" s="48">
        <f t="shared" si="110"/>
        <v>132.88</v>
      </c>
      <c r="L877" s="48">
        <f t="shared" si="111"/>
        <v>132.99</v>
      </c>
      <c r="M877" s="48">
        <f t="shared" si="112"/>
        <v>131.52000000000001</v>
      </c>
      <c r="N877" s="48">
        <f t="shared" si="113"/>
        <v>131.63</v>
      </c>
      <c r="O877" s="49">
        <f t="shared" ca="1" si="114"/>
        <v>124656300</v>
      </c>
    </row>
    <row r="878" spans="1:15" x14ac:dyDescent="0.25">
      <c r="A878">
        <v>863</v>
      </c>
      <c r="B878" s="89">
        <v>41243</v>
      </c>
      <c r="C878" s="48">
        <v>142.13999899999999</v>
      </c>
      <c r="D878" s="48">
        <v>142.41999799999999</v>
      </c>
      <c r="E878" s="48">
        <v>141.66000399999999</v>
      </c>
      <c r="F878" s="48">
        <v>142.14999399999999</v>
      </c>
      <c r="G878" s="49">
        <v>136568300</v>
      </c>
      <c r="H878" s="48">
        <v>132.27747099999999</v>
      </c>
      <c r="I878" s="52">
        <f t="shared" si="108"/>
        <v>0.93054855141253123</v>
      </c>
      <c r="J878" s="52">
        <f t="shared" ca="1" si="109"/>
        <v>1</v>
      </c>
      <c r="K878" s="48">
        <f t="shared" si="110"/>
        <v>132.27000000000001</v>
      </c>
      <c r="L878" s="48">
        <f t="shared" si="111"/>
        <v>132.53</v>
      </c>
      <c r="M878" s="48">
        <f t="shared" si="112"/>
        <v>131.82</v>
      </c>
      <c r="N878" s="48">
        <f t="shared" si="113"/>
        <v>132.28</v>
      </c>
      <c r="O878" s="49">
        <f t="shared" ca="1" si="114"/>
        <v>136568300</v>
      </c>
    </row>
    <row r="879" spans="1:15" x14ac:dyDescent="0.25">
      <c r="A879">
        <v>864</v>
      </c>
      <c r="B879" s="89">
        <v>41242</v>
      </c>
      <c r="C879" s="48">
        <v>141.990005</v>
      </c>
      <c r="D879" s="48">
        <v>142.509995</v>
      </c>
      <c r="E879" s="48">
        <v>141.36999499999999</v>
      </c>
      <c r="F879" s="48">
        <v>142.11999499999999</v>
      </c>
      <c r="G879" s="49">
        <v>151085900</v>
      </c>
      <c r="H879" s="48">
        <v>132.24955499999999</v>
      </c>
      <c r="I879" s="52">
        <f t="shared" si="108"/>
        <v>0.93054854807727794</v>
      </c>
      <c r="J879" s="52">
        <f t="shared" ca="1" si="109"/>
        <v>1</v>
      </c>
      <c r="K879" s="48">
        <f t="shared" si="110"/>
        <v>132.13</v>
      </c>
      <c r="L879" s="48">
        <f t="shared" si="111"/>
        <v>132.61000000000001</v>
      </c>
      <c r="M879" s="48">
        <f t="shared" si="112"/>
        <v>131.55000000000001</v>
      </c>
      <c r="N879" s="48">
        <f t="shared" si="113"/>
        <v>132.25</v>
      </c>
      <c r="O879" s="49">
        <f t="shared" ca="1" si="114"/>
        <v>151085900</v>
      </c>
    </row>
    <row r="880" spans="1:15" x14ac:dyDescent="0.25">
      <c r="A880">
        <v>865</v>
      </c>
      <c r="B880" s="89">
        <v>41241</v>
      </c>
      <c r="C880" s="48">
        <v>139.759995</v>
      </c>
      <c r="D880" s="48">
        <v>141.53999300000001</v>
      </c>
      <c r="E880" s="48">
        <v>139</v>
      </c>
      <c r="F880" s="48">
        <v>141.46000699999999</v>
      </c>
      <c r="G880" s="49">
        <v>177086500</v>
      </c>
      <c r="H880" s="48">
        <v>131.63540399999999</v>
      </c>
      <c r="I880" s="52">
        <f t="shared" si="108"/>
        <v>0.93054854719468527</v>
      </c>
      <c r="J880" s="52">
        <f t="shared" ca="1" si="109"/>
        <v>1</v>
      </c>
      <c r="K880" s="48">
        <f t="shared" si="110"/>
        <v>130.05000000000001</v>
      </c>
      <c r="L880" s="48">
        <f t="shared" si="111"/>
        <v>131.71</v>
      </c>
      <c r="M880" s="48">
        <f t="shared" si="112"/>
        <v>129.35</v>
      </c>
      <c r="N880" s="48">
        <f t="shared" si="113"/>
        <v>131.63999999999999</v>
      </c>
      <c r="O880" s="49">
        <f t="shared" ca="1" si="114"/>
        <v>177086500</v>
      </c>
    </row>
    <row r="881" spans="1:15" x14ac:dyDescent="0.25">
      <c r="A881">
        <v>866</v>
      </c>
      <c r="B881" s="89">
        <v>41240</v>
      </c>
      <c r="C881" s="48">
        <v>140.91000399999999</v>
      </c>
      <c r="D881" s="48">
        <v>141.38999899999999</v>
      </c>
      <c r="E881" s="48">
        <v>140.240005</v>
      </c>
      <c r="F881" s="48">
        <v>140.33000200000001</v>
      </c>
      <c r="G881" s="49">
        <v>128646200</v>
      </c>
      <c r="H881" s="48">
        <v>130.58387999999999</v>
      </c>
      <c r="I881" s="52">
        <f t="shared" si="108"/>
        <v>0.93054855083662003</v>
      </c>
      <c r="J881" s="52">
        <f t="shared" ca="1" si="109"/>
        <v>1</v>
      </c>
      <c r="K881" s="48">
        <f t="shared" si="110"/>
        <v>131.12</v>
      </c>
      <c r="L881" s="48">
        <f t="shared" si="111"/>
        <v>131.57</v>
      </c>
      <c r="M881" s="48">
        <f t="shared" si="112"/>
        <v>130.5</v>
      </c>
      <c r="N881" s="48">
        <f t="shared" si="113"/>
        <v>130.58000000000001</v>
      </c>
      <c r="O881" s="49">
        <f t="shared" ca="1" si="114"/>
        <v>128646200</v>
      </c>
    </row>
    <row r="882" spans="1:15" x14ac:dyDescent="0.25">
      <c r="A882">
        <v>867</v>
      </c>
      <c r="B882" s="89">
        <v>41239</v>
      </c>
      <c r="C882" s="48">
        <v>140.64999399999999</v>
      </c>
      <c r="D882" s="48">
        <v>141.36000100000001</v>
      </c>
      <c r="E882" s="48">
        <v>140.19000199999999</v>
      </c>
      <c r="F882" s="48">
        <v>141.050003</v>
      </c>
      <c r="G882" s="49">
        <v>100124400</v>
      </c>
      <c r="H882" s="48">
        <v>131.25387599999999</v>
      </c>
      <c r="I882" s="52">
        <f t="shared" si="108"/>
        <v>0.93054855163668437</v>
      </c>
      <c r="J882" s="52">
        <f t="shared" ca="1" si="109"/>
        <v>1</v>
      </c>
      <c r="K882" s="48">
        <f t="shared" si="110"/>
        <v>130.88</v>
      </c>
      <c r="L882" s="48">
        <f t="shared" si="111"/>
        <v>131.54</v>
      </c>
      <c r="M882" s="48">
        <f t="shared" si="112"/>
        <v>130.44999999999999</v>
      </c>
      <c r="N882" s="48">
        <f t="shared" si="113"/>
        <v>131.25</v>
      </c>
      <c r="O882" s="49">
        <f t="shared" ca="1" si="114"/>
        <v>100124400</v>
      </c>
    </row>
    <row r="883" spans="1:15" x14ac:dyDescent="0.25">
      <c r="A883">
        <v>868</v>
      </c>
      <c r="B883" s="89">
        <v>41236</v>
      </c>
      <c r="C883" s="48">
        <v>140.13000500000001</v>
      </c>
      <c r="D883" s="48">
        <v>141.39999399999999</v>
      </c>
      <c r="E883" s="48">
        <v>140.03999300000001</v>
      </c>
      <c r="F883" s="48">
        <v>141.35000600000001</v>
      </c>
      <c r="G883" s="49">
        <v>65409200</v>
      </c>
      <c r="H883" s="48">
        <v>131.53304299999999</v>
      </c>
      <c r="I883" s="52">
        <f t="shared" si="108"/>
        <v>0.93054854911007212</v>
      </c>
      <c r="J883" s="52">
        <f t="shared" ca="1" si="109"/>
        <v>1</v>
      </c>
      <c r="K883" s="48">
        <f t="shared" si="110"/>
        <v>130.4</v>
      </c>
      <c r="L883" s="48">
        <f t="shared" si="111"/>
        <v>131.58000000000001</v>
      </c>
      <c r="M883" s="48">
        <f t="shared" si="112"/>
        <v>130.31</v>
      </c>
      <c r="N883" s="48">
        <f t="shared" si="113"/>
        <v>131.53</v>
      </c>
      <c r="O883" s="49">
        <f t="shared" ca="1" si="114"/>
        <v>65409200</v>
      </c>
    </row>
    <row r="884" spans="1:15" x14ac:dyDescent="0.25">
      <c r="A884">
        <v>869</v>
      </c>
      <c r="B884" s="89">
        <v>41234</v>
      </c>
      <c r="C884" s="48">
        <v>139.30999800000001</v>
      </c>
      <c r="D884" s="48">
        <v>139.570007</v>
      </c>
      <c r="E884" s="48">
        <v>139.029999</v>
      </c>
      <c r="F884" s="48">
        <v>139.449997</v>
      </c>
      <c r="G884" s="49">
        <v>81710800</v>
      </c>
      <c r="H884" s="48">
        <v>129.76499200000001</v>
      </c>
      <c r="I884" s="52">
        <f t="shared" si="108"/>
        <v>0.93054854637250373</v>
      </c>
      <c r="J884" s="52">
        <f t="shared" ca="1" si="109"/>
        <v>1</v>
      </c>
      <c r="K884" s="48">
        <f t="shared" si="110"/>
        <v>129.63</v>
      </c>
      <c r="L884" s="48">
        <f t="shared" si="111"/>
        <v>129.88</v>
      </c>
      <c r="M884" s="48">
        <f t="shared" si="112"/>
        <v>129.37</v>
      </c>
      <c r="N884" s="48">
        <f t="shared" si="113"/>
        <v>129.76</v>
      </c>
      <c r="O884" s="49">
        <f t="shared" ca="1" si="114"/>
        <v>81710800</v>
      </c>
    </row>
    <row r="885" spans="1:15" x14ac:dyDescent="0.25">
      <c r="A885">
        <v>870</v>
      </c>
      <c r="B885" s="89">
        <v>41233</v>
      </c>
      <c r="C885" s="48">
        <v>138.91000399999999</v>
      </c>
      <c r="D885" s="48">
        <v>139.41999799999999</v>
      </c>
      <c r="E885" s="48">
        <v>138.08000200000001</v>
      </c>
      <c r="F885" s="48">
        <v>139.19000199999999</v>
      </c>
      <c r="G885" s="49">
        <v>119807400</v>
      </c>
      <c r="H885" s="48">
        <v>129.523055</v>
      </c>
      <c r="I885" s="52">
        <f t="shared" si="108"/>
        <v>0.93054855333646747</v>
      </c>
      <c r="J885" s="52">
        <f t="shared" ca="1" si="109"/>
        <v>1</v>
      </c>
      <c r="K885" s="48">
        <f t="shared" si="110"/>
        <v>129.26</v>
      </c>
      <c r="L885" s="48">
        <f t="shared" si="111"/>
        <v>129.74</v>
      </c>
      <c r="M885" s="48">
        <f t="shared" si="112"/>
        <v>128.49</v>
      </c>
      <c r="N885" s="48">
        <f t="shared" si="113"/>
        <v>129.52000000000001</v>
      </c>
      <c r="O885" s="49">
        <f t="shared" ca="1" si="114"/>
        <v>119807400</v>
      </c>
    </row>
    <row r="886" spans="1:15" x14ac:dyDescent="0.25">
      <c r="A886">
        <v>871</v>
      </c>
      <c r="B886" s="89">
        <v>41232</v>
      </c>
      <c r="C886" s="48">
        <v>137.89999399999999</v>
      </c>
      <c r="D886" s="48">
        <v>139.14999399999999</v>
      </c>
      <c r="E886" s="48">
        <v>136.41000399999999</v>
      </c>
      <c r="F886" s="48">
        <v>139.13000500000001</v>
      </c>
      <c r="G886" s="49">
        <v>151495800</v>
      </c>
      <c r="H886" s="48">
        <v>129.46722399999999</v>
      </c>
      <c r="I886" s="52">
        <f t="shared" si="108"/>
        <v>0.93054854702262091</v>
      </c>
      <c r="J886" s="52">
        <f t="shared" ca="1" si="109"/>
        <v>1</v>
      </c>
      <c r="K886" s="48">
        <f t="shared" si="110"/>
        <v>128.32</v>
      </c>
      <c r="L886" s="48">
        <f t="shared" si="111"/>
        <v>129.49</v>
      </c>
      <c r="M886" s="48">
        <f t="shared" si="112"/>
        <v>126.94</v>
      </c>
      <c r="N886" s="48">
        <f t="shared" si="113"/>
        <v>129.47</v>
      </c>
      <c r="O886" s="49">
        <f t="shared" ca="1" si="114"/>
        <v>151495800</v>
      </c>
    </row>
    <row r="887" spans="1:15" x14ac:dyDescent="0.25">
      <c r="A887">
        <v>872</v>
      </c>
      <c r="B887" s="89">
        <v>41229</v>
      </c>
      <c r="C887" s="48">
        <v>135.89999399999999</v>
      </c>
      <c r="D887" s="48">
        <v>136.63999899999999</v>
      </c>
      <c r="E887" s="48">
        <v>134.699997</v>
      </c>
      <c r="F887" s="48">
        <v>136.36999499999999</v>
      </c>
      <c r="G887" s="49">
        <v>239483900</v>
      </c>
      <c r="H887" s="48">
        <v>126.898901</v>
      </c>
      <c r="I887" s="52">
        <f t="shared" si="108"/>
        <v>0.93054854918781804</v>
      </c>
      <c r="J887" s="52">
        <f t="shared" ca="1" si="109"/>
        <v>1</v>
      </c>
      <c r="K887" s="48">
        <f t="shared" si="110"/>
        <v>126.46</v>
      </c>
      <c r="L887" s="48">
        <f t="shared" si="111"/>
        <v>127.15</v>
      </c>
      <c r="M887" s="48">
        <f t="shared" si="112"/>
        <v>125.34</v>
      </c>
      <c r="N887" s="48">
        <f t="shared" si="113"/>
        <v>126.9</v>
      </c>
      <c r="O887" s="49">
        <f t="shared" ca="1" si="114"/>
        <v>239483900</v>
      </c>
    </row>
    <row r="888" spans="1:15" x14ac:dyDescent="0.25">
      <c r="A888">
        <v>873</v>
      </c>
      <c r="B888" s="89">
        <v>41228</v>
      </c>
      <c r="C888" s="48">
        <v>135.979996</v>
      </c>
      <c r="D888" s="48">
        <v>136.490005</v>
      </c>
      <c r="E888" s="48">
        <v>135.179993</v>
      </c>
      <c r="F888" s="48">
        <v>135.699997</v>
      </c>
      <c r="G888" s="49">
        <v>178128400</v>
      </c>
      <c r="H888" s="48">
        <v>126.275435</v>
      </c>
      <c r="I888" s="52">
        <f t="shared" si="108"/>
        <v>0.93054854673283449</v>
      </c>
      <c r="J888" s="52">
        <f t="shared" ca="1" si="109"/>
        <v>1</v>
      </c>
      <c r="K888" s="48">
        <f t="shared" si="110"/>
        <v>126.54</v>
      </c>
      <c r="L888" s="48">
        <f t="shared" si="111"/>
        <v>127.01</v>
      </c>
      <c r="M888" s="48">
        <f t="shared" si="112"/>
        <v>125.79</v>
      </c>
      <c r="N888" s="48">
        <f t="shared" si="113"/>
        <v>126.28</v>
      </c>
      <c r="O888" s="49">
        <f t="shared" ca="1" si="114"/>
        <v>178128400</v>
      </c>
    </row>
    <row r="889" spans="1:15" x14ac:dyDescent="0.25">
      <c r="A889">
        <v>874</v>
      </c>
      <c r="B889" s="89">
        <v>41227</v>
      </c>
      <c r="C889" s="48">
        <v>138.21000699999999</v>
      </c>
      <c r="D889" s="48">
        <v>138.429993</v>
      </c>
      <c r="E889" s="48">
        <v>135.61999499999999</v>
      </c>
      <c r="F889" s="48">
        <v>135.929993</v>
      </c>
      <c r="G889" s="49">
        <v>191505000</v>
      </c>
      <c r="H889" s="48">
        <v>126.489457</v>
      </c>
      <c r="I889" s="52">
        <f t="shared" si="108"/>
        <v>0.93054854346972571</v>
      </c>
      <c r="J889" s="52">
        <f t="shared" ca="1" si="109"/>
        <v>1</v>
      </c>
      <c r="K889" s="48">
        <f t="shared" si="110"/>
        <v>128.61000000000001</v>
      </c>
      <c r="L889" s="48">
        <f t="shared" si="111"/>
        <v>128.82</v>
      </c>
      <c r="M889" s="48">
        <f t="shared" si="112"/>
        <v>126.2</v>
      </c>
      <c r="N889" s="48">
        <f t="shared" si="113"/>
        <v>126.49</v>
      </c>
      <c r="O889" s="49">
        <f t="shared" ca="1" si="114"/>
        <v>191505000</v>
      </c>
    </row>
    <row r="890" spans="1:15" x14ac:dyDescent="0.25">
      <c r="A890">
        <v>875</v>
      </c>
      <c r="B890" s="89">
        <v>41226</v>
      </c>
      <c r="C890" s="48">
        <v>137.53999300000001</v>
      </c>
      <c r="D890" s="48">
        <v>139.25</v>
      </c>
      <c r="E890" s="48">
        <v>137.36000100000001</v>
      </c>
      <c r="F890" s="48">
        <v>137.78999300000001</v>
      </c>
      <c r="G890" s="49">
        <v>123018300</v>
      </c>
      <c r="H890" s="48">
        <v>128.22027800000001</v>
      </c>
      <c r="I890" s="52">
        <f t="shared" si="108"/>
        <v>0.93054854861629899</v>
      </c>
      <c r="J890" s="52">
        <f t="shared" ca="1" si="109"/>
        <v>1</v>
      </c>
      <c r="K890" s="48">
        <f t="shared" si="110"/>
        <v>127.99</v>
      </c>
      <c r="L890" s="48">
        <f t="shared" si="111"/>
        <v>129.58000000000001</v>
      </c>
      <c r="M890" s="48">
        <f t="shared" si="112"/>
        <v>127.82</v>
      </c>
      <c r="N890" s="48">
        <f t="shared" si="113"/>
        <v>128.22</v>
      </c>
      <c r="O890" s="49">
        <f t="shared" ca="1" si="114"/>
        <v>123018300</v>
      </c>
    </row>
    <row r="891" spans="1:15" x14ac:dyDescent="0.25">
      <c r="A891">
        <v>876</v>
      </c>
      <c r="B891" s="89">
        <v>41225</v>
      </c>
      <c r="C891" s="48">
        <v>138.58999600000001</v>
      </c>
      <c r="D891" s="48">
        <v>138.80999800000001</v>
      </c>
      <c r="E891" s="48">
        <v>137.96000699999999</v>
      </c>
      <c r="F891" s="48">
        <v>138.270004</v>
      </c>
      <c r="G891" s="49">
        <v>97677500</v>
      </c>
      <c r="H891" s="48">
        <v>128.66695200000001</v>
      </c>
      <c r="I891" s="52">
        <f t="shared" si="108"/>
        <v>0.9305485519476806</v>
      </c>
      <c r="J891" s="52">
        <f t="shared" ca="1" si="109"/>
        <v>1</v>
      </c>
      <c r="K891" s="48">
        <f t="shared" si="110"/>
        <v>128.96</v>
      </c>
      <c r="L891" s="48">
        <f t="shared" si="111"/>
        <v>129.16999999999999</v>
      </c>
      <c r="M891" s="48">
        <f t="shared" si="112"/>
        <v>128.38</v>
      </c>
      <c r="N891" s="48">
        <f t="shared" si="113"/>
        <v>128.66999999999999</v>
      </c>
      <c r="O891" s="49">
        <f t="shared" ca="1" si="114"/>
        <v>97677500</v>
      </c>
    </row>
    <row r="892" spans="1:15" x14ac:dyDescent="0.25">
      <c r="A892">
        <v>877</v>
      </c>
      <c r="B892" s="89">
        <v>41222</v>
      </c>
      <c r="C892" s="48">
        <v>137.61999499999999</v>
      </c>
      <c r="D892" s="48">
        <v>139.44000199999999</v>
      </c>
      <c r="E892" s="48">
        <v>137.550003</v>
      </c>
      <c r="F892" s="48">
        <v>138.16000399999999</v>
      </c>
      <c r="G892" s="49">
        <v>201055300</v>
      </c>
      <c r="H892" s="48">
        <v>128.56459100000001</v>
      </c>
      <c r="I892" s="52">
        <f t="shared" si="108"/>
        <v>0.9305485471757805</v>
      </c>
      <c r="J892" s="52">
        <f t="shared" ca="1" si="109"/>
        <v>1</v>
      </c>
      <c r="K892" s="48">
        <f t="shared" si="110"/>
        <v>128.06</v>
      </c>
      <c r="L892" s="48">
        <f t="shared" si="111"/>
        <v>129.76</v>
      </c>
      <c r="M892" s="48">
        <f t="shared" si="112"/>
        <v>128</v>
      </c>
      <c r="N892" s="48">
        <f t="shared" si="113"/>
        <v>128.56</v>
      </c>
      <c r="O892" s="49">
        <f t="shared" ca="1" si="114"/>
        <v>201055300</v>
      </c>
    </row>
    <row r="893" spans="1:15" x14ac:dyDescent="0.25">
      <c r="A893">
        <v>878</v>
      </c>
      <c r="B893" s="89">
        <v>41221</v>
      </c>
      <c r="C893" s="48">
        <v>139.699997</v>
      </c>
      <c r="D893" s="48">
        <v>140.41000399999999</v>
      </c>
      <c r="E893" s="48">
        <v>137.929993</v>
      </c>
      <c r="F893" s="48">
        <v>138.03999300000001</v>
      </c>
      <c r="G893" s="49">
        <v>181517300</v>
      </c>
      <c r="H893" s="48">
        <v>128.45291499999999</v>
      </c>
      <c r="I893" s="52">
        <f t="shared" si="108"/>
        <v>0.93054854762271666</v>
      </c>
      <c r="J893" s="52">
        <f t="shared" ca="1" si="109"/>
        <v>1</v>
      </c>
      <c r="K893" s="48">
        <f t="shared" si="110"/>
        <v>130</v>
      </c>
      <c r="L893" s="48">
        <f t="shared" si="111"/>
        <v>130.66</v>
      </c>
      <c r="M893" s="48">
        <f t="shared" si="112"/>
        <v>128.35</v>
      </c>
      <c r="N893" s="48">
        <f t="shared" si="113"/>
        <v>128.44999999999999</v>
      </c>
      <c r="O893" s="49">
        <f t="shared" ca="1" si="114"/>
        <v>181517300</v>
      </c>
    </row>
    <row r="894" spans="1:15" x14ac:dyDescent="0.25">
      <c r="A894">
        <v>879</v>
      </c>
      <c r="B894" s="89">
        <v>41220</v>
      </c>
      <c r="C894" s="48">
        <v>141.66000399999999</v>
      </c>
      <c r="D894" s="48">
        <v>141.679993</v>
      </c>
      <c r="E894" s="48">
        <v>139.05999800000001</v>
      </c>
      <c r="F894" s="48">
        <v>139.720001</v>
      </c>
      <c r="G894" s="49">
        <v>264304500</v>
      </c>
      <c r="H894" s="48">
        <v>130.016244</v>
      </c>
      <c r="I894" s="52">
        <f t="shared" si="108"/>
        <v>0.93054854759126437</v>
      </c>
      <c r="J894" s="52">
        <f t="shared" ca="1" si="109"/>
        <v>1</v>
      </c>
      <c r="K894" s="48">
        <f t="shared" si="110"/>
        <v>131.82</v>
      </c>
      <c r="L894" s="48">
        <f t="shared" si="111"/>
        <v>131.84</v>
      </c>
      <c r="M894" s="48">
        <f t="shared" si="112"/>
        <v>129.4</v>
      </c>
      <c r="N894" s="48">
        <f t="shared" si="113"/>
        <v>130.02000000000001</v>
      </c>
      <c r="O894" s="49">
        <f t="shared" ca="1" si="114"/>
        <v>264304500</v>
      </c>
    </row>
    <row r="895" spans="1:15" x14ac:dyDescent="0.25">
      <c r="A895">
        <v>880</v>
      </c>
      <c r="B895" s="89">
        <v>41219</v>
      </c>
      <c r="C895" s="48">
        <v>142.279999</v>
      </c>
      <c r="D895" s="48">
        <v>143.520004</v>
      </c>
      <c r="E895" s="48">
        <v>142.13000500000001</v>
      </c>
      <c r="F895" s="48">
        <v>142.96000699999999</v>
      </c>
      <c r="G895" s="49">
        <v>107068100</v>
      </c>
      <c r="H895" s="48">
        <v>133.031227</v>
      </c>
      <c r="I895" s="52">
        <f t="shared" si="108"/>
        <v>0.93054854844823842</v>
      </c>
      <c r="J895" s="52">
        <f t="shared" ca="1" si="109"/>
        <v>1</v>
      </c>
      <c r="K895" s="48">
        <f t="shared" si="110"/>
        <v>132.4</v>
      </c>
      <c r="L895" s="48">
        <f t="shared" si="111"/>
        <v>133.55000000000001</v>
      </c>
      <c r="M895" s="48">
        <f t="shared" si="112"/>
        <v>132.26</v>
      </c>
      <c r="N895" s="48">
        <f t="shared" si="113"/>
        <v>133.03</v>
      </c>
      <c r="O895" s="49">
        <f t="shared" ca="1" si="114"/>
        <v>107068100</v>
      </c>
    </row>
    <row r="896" spans="1:15" x14ac:dyDescent="0.25">
      <c r="A896">
        <v>881</v>
      </c>
      <c r="B896" s="89">
        <v>41218</v>
      </c>
      <c r="C896" s="48">
        <v>141.35000600000001</v>
      </c>
      <c r="D896" s="48">
        <v>142.16999799999999</v>
      </c>
      <c r="E896" s="48">
        <v>140.929993</v>
      </c>
      <c r="F896" s="48">
        <v>141.85000600000001</v>
      </c>
      <c r="G896" s="49">
        <v>98378500</v>
      </c>
      <c r="H896" s="48">
        <v>131.99831699999999</v>
      </c>
      <c r="I896" s="52">
        <f t="shared" si="108"/>
        <v>0.93054854717454139</v>
      </c>
      <c r="J896" s="52">
        <f t="shared" ca="1" si="109"/>
        <v>1</v>
      </c>
      <c r="K896" s="48">
        <f t="shared" si="110"/>
        <v>131.53</v>
      </c>
      <c r="L896" s="48">
        <f t="shared" si="111"/>
        <v>132.30000000000001</v>
      </c>
      <c r="M896" s="48">
        <f t="shared" si="112"/>
        <v>131.13999999999999</v>
      </c>
      <c r="N896" s="48">
        <f t="shared" si="113"/>
        <v>132</v>
      </c>
      <c r="O896" s="49">
        <f t="shared" ca="1" si="114"/>
        <v>98378500</v>
      </c>
    </row>
    <row r="897" spans="1:15" x14ac:dyDescent="0.25">
      <c r="A897">
        <v>882</v>
      </c>
      <c r="B897" s="89">
        <v>41215</v>
      </c>
      <c r="C897" s="48">
        <v>143.679993</v>
      </c>
      <c r="D897" s="48">
        <v>143.720001</v>
      </c>
      <c r="E897" s="48">
        <v>141.41000399999999</v>
      </c>
      <c r="F897" s="48">
        <v>141.55999800000001</v>
      </c>
      <c r="G897" s="49">
        <v>137702200</v>
      </c>
      <c r="H897" s="48">
        <v>131.72845000000001</v>
      </c>
      <c r="I897" s="52">
        <f t="shared" si="108"/>
        <v>0.93054854380543295</v>
      </c>
      <c r="J897" s="52">
        <f t="shared" ca="1" si="109"/>
        <v>1</v>
      </c>
      <c r="K897" s="48">
        <f t="shared" si="110"/>
        <v>133.69999999999999</v>
      </c>
      <c r="L897" s="48">
        <f t="shared" si="111"/>
        <v>133.74</v>
      </c>
      <c r="M897" s="48">
        <f t="shared" si="112"/>
        <v>131.59</v>
      </c>
      <c r="N897" s="48">
        <f t="shared" si="113"/>
        <v>131.72999999999999</v>
      </c>
      <c r="O897" s="49">
        <f t="shared" ca="1" si="114"/>
        <v>137702200</v>
      </c>
    </row>
    <row r="898" spans="1:15" x14ac:dyDescent="0.25">
      <c r="A898">
        <v>883</v>
      </c>
      <c r="B898" s="89">
        <v>41214</v>
      </c>
      <c r="C898" s="48">
        <v>141.64999399999999</v>
      </c>
      <c r="D898" s="48">
        <v>143.009995</v>
      </c>
      <c r="E898" s="48">
        <v>141.520004</v>
      </c>
      <c r="F898" s="48">
        <v>142.83000200000001</v>
      </c>
      <c r="G898" s="49">
        <v>100995600</v>
      </c>
      <c r="H898" s="48">
        <v>132.91025099999999</v>
      </c>
      <c r="I898" s="52">
        <f t="shared" si="108"/>
        <v>0.93054854819647748</v>
      </c>
      <c r="J898" s="52">
        <f t="shared" ca="1" si="109"/>
        <v>1</v>
      </c>
      <c r="K898" s="48">
        <f t="shared" si="110"/>
        <v>131.81</v>
      </c>
      <c r="L898" s="48">
        <f t="shared" si="111"/>
        <v>133.08000000000001</v>
      </c>
      <c r="M898" s="48">
        <f t="shared" si="112"/>
        <v>131.69</v>
      </c>
      <c r="N898" s="48">
        <f t="shared" si="113"/>
        <v>132.91</v>
      </c>
      <c r="O898" s="49">
        <f t="shared" ca="1" si="114"/>
        <v>100995600</v>
      </c>
    </row>
    <row r="899" spans="1:15" x14ac:dyDescent="0.25">
      <c r="A899">
        <v>884</v>
      </c>
      <c r="B899" s="89">
        <v>41213</v>
      </c>
      <c r="C899" s="48">
        <v>141.85000600000001</v>
      </c>
      <c r="D899" s="48">
        <v>142.029999</v>
      </c>
      <c r="E899" s="48">
        <v>140.679993</v>
      </c>
      <c r="F899" s="48">
        <v>141.35000600000001</v>
      </c>
      <c r="G899" s="49">
        <v>103438500</v>
      </c>
      <c r="H899" s="48">
        <v>131.53304299999999</v>
      </c>
      <c r="I899" s="52">
        <f t="shared" si="108"/>
        <v>0.93054854911007212</v>
      </c>
      <c r="J899" s="52">
        <f t="shared" ca="1" si="109"/>
        <v>1</v>
      </c>
      <c r="K899" s="48">
        <f t="shared" si="110"/>
        <v>132</v>
      </c>
      <c r="L899" s="48">
        <f t="shared" si="111"/>
        <v>132.16999999999999</v>
      </c>
      <c r="M899" s="48">
        <f t="shared" si="112"/>
        <v>130.91</v>
      </c>
      <c r="N899" s="48">
        <f t="shared" si="113"/>
        <v>131.53</v>
      </c>
      <c r="O899" s="49">
        <f t="shared" ca="1" si="114"/>
        <v>103438500</v>
      </c>
    </row>
    <row r="900" spans="1:15" x14ac:dyDescent="0.25">
      <c r="A900">
        <v>885</v>
      </c>
      <c r="B900" s="89">
        <v>41208</v>
      </c>
      <c r="C900" s="48">
        <v>141.300003</v>
      </c>
      <c r="D900" s="48">
        <v>141.83999600000001</v>
      </c>
      <c r="E900" s="48">
        <v>140.38999899999999</v>
      </c>
      <c r="F900" s="48">
        <v>141.35000600000001</v>
      </c>
      <c r="G900" s="49">
        <v>146023500</v>
      </c>
      <c r="H900" s="48">
        <v>131.53304299999999</v>
      </c>
      <c r="I900" s="52">
        <f t="shared" si="108"/>
        <v>0.93054854911007212</v>
      </c>
      <c r="J900" s="52">
        <f t="shared" ca="1" si="109"/>
        <v>1</v>
      </c>
      <c r="K900" s="48">
        <f t="shared" si="110"/>
        <v>131.49</v>
      </c>
      <c r="L900" s="48">
        <f t="shared" si="111"/>
        <v>131.99</v>
      </c>
      <c r="M900" s="48">
        <f t="shared" si="112"/>
        <v>130.63999999999999</v>
      </c>
      <c r="N900" s="48">
        <f t="shared" si="113"/>
        <v>131.53</v>
      </c>
      <c r="O900" s="49">
        <f t="shared" ca="1" si="114"/>
        <v>146023500</v>
      </c>
    </row>
    <row r="901" spans="1:15" x14ac:dyDescent="0.25">
      <c r="A901">
        <v>886</v>
      </c>
      <c r="B901" s="89">
        <v>41207</v>
      </c>
      <c r="C901" s="48">
        <v>142.020004</v>
      </c>
      <c r="D901" s="48">
        <v>142.279999</v>
      </c>
      <c r="E901" s="48">
        <v>140.570007</v>
      </c>
      <c r="F901" s="48">
        <v>141.429993</v>
      </c>
      <c r="G901" s="49">
        <v>134457400</v>
      </c>
      <c r="H901" s="48">
        <v>131.607474</v>
      </c>
      <c r="I901" s="52">
        <f t="shared" si="108"/>
        <v>0.9305485435469123</v>
      </c>
      <c r="J901" s="52">
        <f t="shared" ca="1" si="109"/>
        <v>1</v>
      </c>
      <c r="K901" s="48">
        <f t="shared" si="110"/>
        <v>132.16</v>
      </c>
      <c r="L901" s="48">
        <f t="shared" si="111"/>
        <v>132.4</v>
      </c>
      <c r="M901" s="48">
        <f t="shared" si="112"/>
        <v>130.81</v>
      </c>
      <c r="N901" s="48">
        <f t="shared" si="113"/>
        <v>131.61000000000001</v>
      </c>
      <c r="O901" s="49">
        <f t="shared" ca="1" si="114"/>
        <v>134457400</v>
      </c>
    </row>
    <row r="902" spans="1:15" x14ac:dyDescent="0.25">
      <c r="A902">
        <v>887</v>
      </c>
      <c r="B902" s="89">
        <v>41206</v>
      </c>
      <c r="C902" s="48">
        <v>141.929993</v>
      </c>
      <c r="D902" s="48">
        <v>142.10000600000001</v>
      </c>
      <c r="E902" s="48">
        <v>140.800003</v>
      </c>
      <c r="F902" s="48">
        <v>141.020004</v>
      </c>
      <c r="G902" s="49">
        <v>120179400</v>
      </c>
      <c r="H902" s="48">
        <v>131.22595999999999</v>
      </c>
      <c r="I902" s="52">
        <f t="shared" si="108"/>
        <v>0.93054854827546296</v>
      </c>
      <c r="J902" s="52">
        <f t="shared" ca="1" si="109"/>
        <v>1</v>
      </c>
      <c r="K902" s="48">
        <f t="shared" si="110"/>
        <v>132.07</v>
      </c>
      <c r="L902" s="48">
        <f t="shared" si="111"/>
        <v>132.22999999999999</v>
      </c>
      <c r="M902" s="48">
        <f t="shared" si="112"/>
        <v>131.02000000000001</v>
      </c>
      <c r="N902" s="48">
        <f t="shared" si="113"/>
        <v>131.22999999999999</v>
      </c>
      <c r="O902" s="49">
        <f t="shared" ca="1" si="114"/>
        <v>120179400</v>
      </c>
    </row>
    <row r="903" spans="1:15" x14ac:dyDescent="0.25">
      <c r="A903">
        <v>888</v>
      </c>
      <c r="B903" s="89">
        <v>41205</v>
      </c>
      <c r="C903" s="48">
        <v>141.86000100000001</v>
      </c>
      <c r="D903" s="48">
        <v>142.05999800000001</v>
      </c>
      <c r="E903" s="48">
        <v>140.83000200000001</v>
      </c>
      <c r="F903" s="48">
        <v>141.41999799999999</v>
      </c>
      <c r="G903" s="49">
        <v>192056300</v>
      </c>
      <c r="H903" s="48">
        <v>131.598174</v>
      </c>
      <c r="I903" s="52">
        <f t="shared" si="108"/>
        <v>0.93054854943499576</v>
      </c>
      <c r="J903" s="52">
        <f t="shared" ca="1" si="109"/>
        <v>1</v>
      </c>
      <c r="K903" s="48">
        <f t="shared" si="110"/>
        <v>132.01</v>
      </c>
      <c r="L903" s="48">
        <f t="shared" si="111"/>
        <v>132.19</v>
      </c>
      <c r="M903" s="48">
        <f t="shared" si="112"/>
        <v>131.05000000000001</v>
      </c>
      <c r="N903" s="48">
        <f t="shared" si="113"/>
        <v>131.6</v>
      </c>
      <c r="O903" s="49">
        <f t="shared" ca="1" si="114"/>
        <v>192056300</v>
      </c>
    </row>
    <row r="904" spans="1:15" x14ac:dyDescent="0.25">
      <c r="A904">
        <v>889</v>
      </c>
      <c r="B904" s="89">
        <v>41204</v>
      </c>
      <c r="C904" s="48">
        <v>143.14999399999999</v>
      </c>
      <c r="D904" s="48">
        <v>143.66999799999999</v>
      </c>
      <c r="E904" s="48">
        <v>142.279999</v>
      </c>
      <c r="F904" s="48">
        <v>143.41000399999999</v>
      </c>
      <c r="G904" s="49">
        <v>125578600</v>
      </c>
      <c r="H904" s="48">
        <v>133.44997100000001</v>
      </c>
      <c r="I904" s="52">
        <f t="shared" si="108"/>
        <v>0.93054854806363452</v>
      </c>
      <c r="J904" s="52">
        <f t="shared" ca="1" si="109"/>
        <v>1</v>
      </c>
      <c r="K904" s="48">
        <f t="shared" si="110"/>
        <v>133.21</v>
      </c>
      <c r="L904" s="48">
        <f t="shared" si="111"/>
        <v>133.69</v>
      </c>
      <c r="M904" s="48">
        <f t="shared" si="112"/>
        <v>132.4</v>
      </c>
      <c r="N904" s="48">
        <f t="shared" si="113"/>
        <v>133.44999999999999</v>
      </c>
      <c r="O904" s="49">
        <f t="shared" ca="1" si="114"/>
        <v>125578600</v>
      </c>
    </row>
    <row r="905" spans="1:15" x14ac:dyDescent="0.25">
      <c r="A905">
        <v>890</v>
      </c>
      <c r="B905" s="89">
        <v>41201</v>
      </c>
      <c r="C905" s="48">
        <v>145.550003</v>
      </c>
      <c r="D905" s="48">
        <v>145.55999800000001</v>
      </c>
      <c r="E905" s="48">
        <v>143.050003</v>
      </c>
      <c r="F905" s="48">
        <v>143.38999899999999</v>
      </c>
      <c r="G905" s="49">
        <v>185645200</v>
      </c>
      <c r="H905" s="48">
        <v>133.43135599999999</v>
      </c>
      <c r="I905" s="52">
        <f t="shared" si="108"/>
        <v>0.93054855241333811</v>
      </c>
      <c r="J905" s="52">
        <f t="shared" ca="1" si="109"/>
        <v>1</v>
      </c>
      <c r="K905" s="48">
        <f t="shared" si="110"/>
        <v>135.44</v>
      </c>
      <c r="L905" s="48">
        <f t="shared" si="111"/>
        <v>135.44999999999999</v>
      </c>
      <c r="M905" s="48">
        <f t="shared" si="112"/>
        <v>133.11000000000001</v>
      </c>
      <c r="N905" s="48">
        <f t="shared" si="113"/>
        <v>133.43</v>
      </c>
      <c r="O905" s="49">
        <f t="shared" ca="1" si="114"/>
        <v>185645200</v>
      </c>
    </row>
    <row r="906" spans="1:15" x14ac:dyDescent="0.25">
      <c r="A906">
        <v>891</v>
      </c>
      <c r="B906" s="89">
        <v>41200</v>
      </c>
      <c r="C906" s="48">
        <v>145.820007</v>
      </c>
      <c r="D906" s="48">
        <v>146.520004</v>
      </c>
      <c r="E906" s="48">
        <v>145.33000200000001</v>
      </c>
      <c r="F906" s="48">
        <v>145.820007</v>
      </c>
      <c r="G906" s="49">
        <v>148108500</v>
      </c>
      <c r="H906" s="48">
        <v>135.69259600000001</v>
      </c>
      <c r="I906" s="52">
        <f t="shared" si="108"/>
        <v>0.93054854948676557</v>
      </c>
      <c r="J906" s="52">
        <f t="shared" ca="1" si="109"/>
        <v>1</v>
      </c>
      <c r="K906" s="48">
        <f t="shared" si="110"/>
        <v>135.69</v>
      </c>
      <c r="L906" s="48">
        <f t="shared" si="111"/>
        <v>136.34</v>
      </c>
      <c r="M906" s="48">
        <f t="shared" si="112"/>
        <v>135.24</v>
      </c>
      <c r="N906" s="48">
        <f t="shared" si="113"/>
        <v>135.69</v>
      </c>
      <c r="O906" s="49">
        <f t="shared" ca="1" si="114"/>
        <v>148108500</v>
      </c>
    </row>
    <row r="907" spans="1:15" x14ac:dyDescent="0.25">
      <c r="A907">
        <v>892</v>
      </c>
      <c r="B907" s="89">
        <v>41199</v>
      </c>
      <c r="C907" s="48">
        <v>145.63999899999999</v>
      </c>
      <c r="D907" s="48">
        <v>146.320007</v>
      </c>
      <c r="E907" s="48">
        <v>145.41999799999999</v>
      </c>
      <c r="F907" s="48">
        <v>146.199997</v>
      </c>
      <c r="G907" s="49">
        <v>128834100</v>
      </c>
      <c r="H907" s="48">
        <v>136.04619500000001</v>
      </c>
      <c r="I907" s="52">
        <f t="shared" si="108"/>
        <v>0.93054854850646829</v>
      </c>
      <c r="J907" s="52">
        <f t="shared" ca="1" si="109"/>
        <v>1</v>
      </c>
      <c r="K907" s="48">
        <f t="shared" si="110"/>
        <v>135.53</v>
      </c>
      <c r="L907" s="48">
        <f t="shared" si="111"/>
        <v>136.16</v>
      </c>
      <c r="M907" s="48">
        <f t="shared" si="112"/>
        <v>135.32</v>
      </c>
      <c r="N907" s="48">
        <f t="shared" si="113"/>
        <v>136.05000000000001</v>
      </c>
      <c r="O907" s="49">
        <f t="shared" ca="1" si="114"/>
        <v>128834100</v>
      </c>
    </row>
    <row r="908" spans="1:15" x14ac:dyDescent="0.25">
      <c r="A908">
        <v>893</v>
      </c>
      <c r="B908" s="89">
        <v>41198</v>
      </c>
      <c r="C908" s="48">
        <v>144.759995</v>
      </c>
      <c r="D908" s="48">
        <v>145.63999899999999</v>
      </c>
      <c r="E908" s="48">
        <v>144.66000399999999</v>
      </c>
      <c r="F908" s="48">
        <v>145.53999300000001</v>
      </c>
      <c r="G908" s="49">
        <v>108815500</v>
      </c>
      <c r="H908" s="48">
        <v>135.43203</v>
      </c>
      <c r="I908" s="52">
        <f t="shared" si="108"/>
        <v>0.9305485537573166</v>
      </c>
      <c r="J908" s="52">
        <f t="shared" ca="1" si="109"/>
        <v>1</v>
      </c>
      <c r="K908" s="48">
        <f t="shared" si="110"/>
        <v>134.71</v>
      </c>
      <c r="L908" s="48">
        <f t="shared" si="111"/>
        <v>135.53</v>
      </c>
      <c r="M908" s="48">
        <f t="shared" si="112"/>
        <v>134.61000000000001</v>
      </c>
      <c r="N908" s="48">
        <f t="shared" si="113"/>
        <v>135.43</v>
      </c>
      <c r="O908" s="49">
        <f t="shared" ca="1" si="114"/>
        <v>108815500</v>
      </c>
    </row>
    <row r="909" spans="1:15" x14ac:dyDescent="0.25">
      <c r="A909">
        <v>894</v>
      </c>
      <c r="B909" s="89">
        <v>41197</v>
      </c>
      <c r="C909" s="48">
        <v>143.229996</v>
      </c>
      <c r="D909" s="48">
        <v>144.229996</v>
      </c>
      <c r="E909" s="48">
        <v>142.770004</v>
      </c>
      <c r="F909" s="48">
        <v>144.08000200000001</v>
      </c>
      <c r="G909" s="49">
        <v>107689100</v>
      </c>
      <c r="H909" s="48">
        <v>134.07343700000001</v>
      </c>
      <c r="I909" s="52">
        <f t="shared" si="108"/>
        <v>0.93054855038105844</v>
      </c>
      <c r="J909" s="52">
        <f t="shared" ca="1" si="109"/>
        <v>1</v>
      </c>
      <c r="K909" s="48">
        <f t="shared" si="110"/>
        <v>133.28</v>
      </c>
      <c r="L909" s="48">
        <f t="shared" si="111"/>
        <v>134.21</v>
      </c>
      <c r="M909" s="48">
        <f t="shared" si="112"/>
        <v>132.85</v>
      </c>
      <c r="N909" s="48">
        <f t="shared" si="113"/>
        <v>134.07</v>
      </c>
      <c r="O909" s="49">
        <f t="shared" ca="1" si="114"/>
        <v>107689100</v>
      </c>
    </row>
    <row r="910" spans="1:15" x14ac:dyDescent="0.25">
      <c r="A910">
        <v>895</v>
      </c>
      <c r="B910" s="89">
        <v>41194</v>
      </c>
      <c r="C910" s="48">
        <v>143.46000699999999</v>
      </c>
      <c r="D910" s="48">
        <v>143.949997</v>
      </c>
      <c r="E910" s="48">
        <v>142.58000200000001</v>
      </c>
      <c r="F910" s="48">
        <v>142.88999899999999</v>
      </c>
      <c r="G910" s="49">
        <v>124181900</v>
      </c>
      <c r="H910" s="48">
        <v>132.966082</v>
      </c>
      <c r="I910" s="52">
        <f t="shared" si="108"/>
        <v>0.93054855434634032</v>
      </c>
      <c r="J910" s="52">
        <f t="shared" ca="1" si="109"/>
        <v>1</v>
      </c>
      <c r="K910" s="48">
        <f t="shared" si="110"/>
        <v>133.5</v>
      </c>
      <c r="L910" s="48">
        <f t="shared" si="111"/>
        <v>133.94999999999999</v>
      </c>
      <c r="M910" s="48">
        <f t="shared" si="112"/>
        <v>132.68</v>
      </c>
      <c r="N910" s="48">
        <f t="shared" si="113"/>
        <v>132.97</v>
      </c>
      <c r="O910" s="49">
        <f t="shared" ca="1" si="114"/>
        <v>124181900</v>
      </c>
    </row>
    <row r="911" spans="1:15" x14ac:dyDescent="0.25">
      <c r="A911">
        <v>896</v>
      </c>
      <c r="B911" s="89">
        <v>41193</v>
      </c>
      <c r="C911" s="48">
        <v>144.279999</v>
      </c>
      <c r="D911" s="48">
        <v>144.490005</v>
      </c>
      <c r="E911" s="48">
        <v>143.33000200000001</v>
      </c>
      <c r="F911" s="48">
        <v>143.36000100000001</v>
      </c>
      <c r="G911" s="49">
        <v>123601500</v>
      </c>
      <c r="H911" s="48">
        <v>133.40344099999999</v>
      </c>
      <c r="I911" s="52">
        <f t="shared" si="108"/>
        <v>0.93054854959159761</v>
      </c>
      <c r="J911" s="52">
        <f t="shared" ca="1" si="109"/>
        <v>1</v>
      </c>
      <c r="K911" s="48">
        <f t="shared" si="110"/>
        <v>134.26</v>
      </c>
      <c r="L911" s="48">
        <f t="shared" si="111"/>
        <v>134.44999999999999</v>
      </c>
      <c r="M911" s="48">
        <f t="shared" si="112"/>
        <v>133.38</v>
      </c>
      <c r="N911" s="48">
        <f t="shared" si="113"/>
        <v>133.4</v>
      </c>
      <c r="O911" s="49">
        <f t="shared" ca="1" si="114"/>
        <v>123601500</v>
      </c>
    </row>
    <row r="912" spans="1:15" x14ac:dyDescent="0.25">
      <c r="A912">
        <v>897</v>
      </c>
      <c r="B912" s="89">
        <v>41192</v>
      </c>
      <c r="C912" s="48">
        <v>144.179993</v>
      </c>
      <c r="D912" s="48">
        <v>144.320007</v>
      </c>
      <c r="E912" s="48">
        <v>143.08999600000001</v>
      </c>
      <c r="F912" s="48">
        <v>143.279999</v>
      </c>
      <c r="G912" s="49">
        <v>124247500</v>
      </c>
      <c r="H912" s="48">
        <v>133.32899499999999</v>
      </c>
      <c r="I912" s="52">
        <f t="shared" si="108"/>
        <v>0.93054854781231533</v>
      </c>
      <c r="J912" s="52">
        <f t="shared" ca="1" si="109"/>
        <v>1</v>
      </c>
      <c r="K912" s="48">
        <f t="shared" si="110"/>
        <v>134.16999999999999</v>
      </c>
      <c r="L912" s="48">
        <f t="shared" si="111"/>
        <v>134.30000000000001</v>
      </c>
      <c r="M912" s="48">
        <f t="shared" si="112"/>
        <v>133.15</v>
      </c>
      <c r="N912" s="48">
        <f t="shared" si="113"/>
        <v>133.33000000000001</v>
      </c>
      <c r="O912" s="49">
        <f t="shared" ca="1" si="114"/>
        <v>124247500</v>
      </c>
    </row>
    <row r="913" spans="1:15" x14ac:dyDescent="0.25">
      <c r="A913">
        <v>898</v>
      </c>
      <c r="B913" s="89">
        <v>41191</v>
      </c>
      <c r="C913" s="48">
        <v>145.529999</v>
      </c>
      <c r="D913" s="48">
        <v>145.64999399999999</v>
      </c>
      <c r="E913" s="48">
        <v>144.14999399999999</v>
      </c>
      <c r="F913" s="48">
        <v>144.199997</v>
      </c>
      <c r="G913" s="49">
        <v>148872900</v>
      </c>
      <c r="H913" s="48">
        <v>134.18509800000001</v>
      </c>
      <c r="I913" s="52">
        <f t="shared" ref="I913:I976" si="115">H913/F913</f>
        <v>0.9305485491792348</v>
      </c>
      <c r="J913" s="52">
        <f t="shared" ref="J913:J976" ca="1" si="116">INDEX(OFFSET($T$15,0,0,$S$13+1,1),MATCH(B913,OFFSET($Q$15,0,0,$S$13+1,1),-1))</f>
        <v>1</v>
      </c>
      <c r="K913" s="48">
        <f t="shared" ref="K913:K976" si="117">ROUND($I913*C913,2)</f>
        <v>135.41999999999999</v>
      </c>
      <c r="L913" s="48">
        <f t="shared" ref="L913:L976" si="118">ROUND($I913*D913,2)</f>
        <v>135.53</v>
      </c>
      <c r="M913" s="48">
        <f t="shared" ref="M913:M976" si="119">ROUND($I913*E913,2)</f>
        <v>134.13999999999999</v>
      </c>
      <c r="N913" s="48">
        <f t="shared" ref="N913:N976" si="120">ROUND($I913*F913,2)</f>
        <v>134.19</v>
      </c>
      <c r="O913" s="49">
        <f t="shared" ref="O913:O976" ca="1" si="121">G913*J913</f>
        <v>148872900</v>
      </c>
    </row>
    <row r="914" spans="1:15" x14ac:dyDescent="0.25">
      <c r="A914">
        <v>899</v>
      </c>
      <c r="B914" s="89">
        <v>41190</v>
      </c>
      <c r="C914" s="48">
        <v>145.60000600000001</v>
      </c>
      <c r="D914" s="48">
        <v>146.11999499999999</v>
      </c>
      <c r="E914" s="48">
        <v>145.30999800000001</v>
      </c>
      <c r="F914" s="48">
        <v>145.63999899999999</v>
      </c>
      <c r="G914" s="49">
        <v>78415400</v>
      </c>
      <c r="H914" s="48">
        <v>135.52509000000001</v>
      </c>
      <c r="I914" s="52">
        <f t="shared" si="115"/>
        <v>0.93054855074532117</v>
      </c>
      <c r="J914" s="52">
        <f t="shared" ca="1" si="116"/>
        <v>1</v>
      </c>
      <c r="K914" s="48">
        <f t="shared" si="117"/>
        <v>135.49</v>
      </c>
      <c r="L914" s="48">
        <f t="shared" si="118"/>
        <v>135.97</v>
      </c>
      <c r="M914" s="48">
        <f t="shared" si="119"/>
        <v>135.22</v>
      </c>
      <c r="N914" s="48">
        <f t="shared" si="120"/>
        <v>135.53</v>
      </c>
      <c r="O914" s="49">
        <f t="shared" ca="1" si="121"/>
        <v>78415400</v>
      </c>
    </row>
    <row r="915" spans="1:15" x14ac:dyDescent="0.25">
      <c r="A915">
        <v>900</v>
      </c>
      <c r="B915" s="89">
        <v>41187</v>
      </c>
      <c r="C915" s="48">
        <v>146.91000399999999</v>
      </c>
      <c r="D915" s="48">
        <v>147.16000399999999</v>
      </c>
      <c r="E915" s="48">
        <v>145.699997</v>
      </c>
      <c r="F915" s="48">
        <v>146.13999899999999</v>
      </c>
      <c r="G915" s="49">
        <v>124842100</v>
      </c>
      <c r="H915" s="48">
        <v>135.990364</v>
      </c>
      <c r="I915" s="52">
        <f t="shared" si="115"/>
        <v>0.93054854886101379</v>
      </c>
      <c r="J915" s="52">
        <f t="shared" ca="1" si="116"/>
        <v>1</v>
      </c>
      <c r="K915" s="48">
        <f t="shared" si="117"/>
        <v>136.71</v>
      </c>
      <c r="L915" s="48">
        <f t="shared" si="118"/>
        <v>136.94</v>
      </c>
      <c r="M915" s="48">
        <f t="shared" si="119"/>
        <v>135.58000000000001</v>
      </c>
      <c r="N915" s="48">
        <f t="shared" si="120"/>
        <v>135.99</v>
      </c>
      <c r="O915" s="49">
        <f t="shared" ca="1" si="121"/>
        <v>124842100</v>
      </c>
    </row>
    <row r="916" spans="1:15" x14ac:dyDescent="0.25">
      <c r="A916">
        <v>901</v>
      </c>
      <c r="B916" s="89">
        <v>41186</v>
      </c>
      <c r="C916" s="48">
        <v>145.63999899999999</v>
      </c>
      <c r="D916" s="48">
        <v>146.33999600000001</v>
      </c>
      <c r="E916" s="48">
        <v>145.44000199999999</v>
      </c>
      <c r="F916" s="48">
        <v>146.13000500000001</v>
      </c>
      <c r="G916" s="49">
        <v>124311600</v>
      </c>
      <c r="H916" s="48">
        <v>135.981064</v>
      </c>
      <c r="I916" s="52">
        <f t="shared" si="115"/>
        <v>0.93054854819172828</v>
      </c>
      <c r="J916" s="52">
        <f t="shared" ca="1" si="116"/>
        <v>1</v>
      </c>
      <c r="K916" s="48">
        <f t="shared" si="117"/>
        <v>135.53</v>
      </c>
      <c r="L916" s="48">
        <f t="shared" si="118"/>
        <v>136.18</v>
      </c>
      <c r="M916" s="48">
        <f t="shared" si="119"/>
        <v>135.34</v>
      </c>
      <c r="N916" s="48">
        <f t="shared" si="120"/>
        <v>135.97999999999999</v>
      </c>
      <c r="O916" s="49">
        <f t="shared" ca="1" si="121"/>
        <v>124311600</v>
      </c>
    </row>
    <row r="917" spans="1:15" x14ac:dyDescent="0.25">
      <c r="A917">
        <v>902</v>
      </c>
      <c r="B917" s="89">
        <v>41185</v>
      </c>
      <c r="C917" s="48">
        <v>144.88999899999999</v>
      </c>
      <c r="D917" s="48">
        <v>145.429993</v>
      </c>
      <c r="E917" s="48">
        <v>144.13000500000001</v>
      </c>
      <c r="F917" s="48">
        <v>145.08999600000001</v>
      </c>
      <c r="G917" s="49">
        <v>121283100</v>
      </c>
      <c r="H917" s="48">
        <v>135.01328599999999</v>
      </c>
      <c r="I917" s="52">
        <f t="shared" si="115"/>
        <v>0.93054855415393345</v>
      </c>
      <c r="J917" s="52">
        <f t="shared" ca="1" si="116"/>
        <v>1</v>
      </c>
      <c r="K917" s="48">
        <f t="shared" si="117"/>
        <v>134.83000000000001</v>
      </c>
      <c r="L917" s="48">
        <f t="shared" si="118"/>
        <v>135.33000000000001</v>
      </c>
      <c r="M917" s="48">
        <f t="shared" si="119"/>
        <v>134.12</v>
      </c>
      <c r="N917" s="48">
        <f t="shared" si="120"/>
        <v>135.01</v>
      </c>
      <c r="O917" s="49">
        <f t="shared" ca="1" si="121"/>
        <v>121283100</v>
      </c>
    </row>
    <row r="918" spans="1:15" x14ac:dyDescent="0.25">
      <c r="A918">
        <v>903</v>
      </c>
      <c r="B918" s="89">
        <v>41184</v>
      </c>
      <c r="C918" s="48">
        <v>144.91999799999999</v>
      </c>
      <c r="D918" s="48">
        <v>145.14999399999999</v>
      </c>
      <c r="E918" s="48">
        <v>143.83000200000001</v>
      </c>
      <c r="F918" s="48">
        <v>144.5</v>
      </c>
      <c r="G918" s="49">
        <v>113422200</v>
      </c>
      <c r="H918" s="48">
        <v>134.46426500000001</v>
      </c>
      <c r="I918" s="52">
        <f t="shared" si="115"/>
        <v>0.93054854671280285</v>
      </c>
      <c r="J918" s="52">
        <f t="shared" ca="1" si="116"/>
        <v>1</v>
      </c>
      <c r="K918" s="48">
        <f t="shared" si="117"/>
        <v>134.86000000000001</v>
      </c>
      <c r="L918" s="48">
        <f t="shared" si="118"/>
        <v>135.07</v>
      </c>
      <c r="M918" s="48">
        <f t="shared" si="119"/>
        <v>133.84</v>
      </c>
      <c r="N918" s="48">
        <f t="shared" si="120"/>
        <v>134.46</v>
      </c>
      <c r="O918" s="49">
        <f t="shared" ca="1" si="121"/>
        <v>113422200</v>
      </c>
    </row>
    <row r="919" spans="1:15" x14ac:dyDescent="0.25">
      <c r="A919">
        <v>904</v>
      </c>
      <c r="B919" s="89">
        <v>41183</v>
      </c>
      <c r="C919" s="48">
        <v>144.520004</v>
      </c>
      <c r="D919" s="48">
        <v>145.69000199999999</v>
      </c>
      <c r="E919" s="48">
        <v>144.009995</v>
      </c>
      <c r="F919" s="48">
        <v>144.35000600000001</v>
      </c>
      <c r="G919" s="49">
        <v>135911200</v>
      </c>
      <c r="H919" s="48">
        <v>134.32468900000001</v>
      </c>
      <c r="I919" s="52">
        <f t="shared" si="115"/>
        <v>0.93054855155322957</v>
      </c>
      <c r="J919" s="52">
        <f t="shared" ca="1" si="116"/>
        <v>1</v>
      </c>
      <c r="K919" s="48">
        <f t="shared" si="117"/>
        <v>134.47999999999999</v>
      </c>
      <c r="L919" s="48">
        <f t="shared" si="118"/>
        <v>135.57</v>
      </c>
      <c r="M919" s="48">
        <f t="shared" si="119"/>
        <v>134.01</v>
      </c>
      <c r="N919" s="48">
        <f t="shared" si="120"/>
        <v>134.32</v>
      </c>
      <c r="O919" s="49">
        <f t="shared" ca="1" si="121"/>
        <v>135911200</v>
      </c>
    </row>
    <row r="920" spans="1:15" x14ac:dyDescent="0.25">
      <c r="A920">
        <v>905</v>
      </c>
      <c r="B920" s="89">
        <v>41180</v>
      </c>
      <c r="C920" s="48">
        <v>144.08999600000001</v>
      </c>
      <c r="D920" s="48">
        <v>144.55999800000001</v>
      </c>
      <c r="E920" s="48">
        <v>143.46000699999999</v>
      </c>
      <c r="F920" s="48">
        <v>143.970001</v>
      </c>
      <c r="G920" s="49">
        <v>150696100</v>
      </c>
      <c r="H920" s="48">
        <v>133.97107600000001</v>
      </c>
      <c r="I920" s="52">
        <f t="shared" si="115"/>
        <v>0.93054855226402344</v>
      </c>
      <c r="J920" s="52">
        <f t="shared" ca="1" si="116"/>
        <v>1</v>
      </c>
      <c r="K920" s="48">
        <f t="shared" si="117"/>
        <v>134.08000000000001</v>
      </c>
      <c r="L920" s="48">
        <f t="shared" si="118"/>
        <v>134.52000000000001</v>
      </c>
      <c r="M920" s="48">
        <f t="shared" si="119"/>
        <v>133.5</v>
      </c>
      <c r="N920" s="48">
        <f t="shared" si="120"/>
        <v>133.97</v>
      </c>
      <c r="O920" s="49">
        <f t="shared" ca="1" si="121"/>
        <v>150696100</v>
      </c>
    </row>
    <row r="921" spans="1:15" x14ac:dyDescent="0.25">
      <c r="A921">
        <v>906</v>
      </c>
      <c r="B921" s="89">
        <v>41179</v>
      </c>
      <c r="C921" s="48">
        <v>143.88999899999999</v>
      </c>
      <c r="D921" s="48">
        <v>144.970001</v>
      </c>
      <c r="E921" s="48">
        <v>143.509995</v>
      </c>
      <c r="F921" s="48">
        <v>144.63999899999999</v>
      </c>
      <c r="G921" s="49">
        <v>111830300</v>
      </c>
      <c r="H921" s="48">
        <v>134.59454199999999</v>
      </c>
      <c r="I921" s="52">
        <f t="shared" si="115"/>
        <v>0.93054855455301821</v>
      </c>
      <c r="J921" s="52">
        <f t="shared" ca="1" si="116"/>
        <v>1</v>
      </c>
      <c r="K921" s="48">
        <f t="shared" si="117"/>
        <v>133.9</v>
      </c>
      <c r="L921" s="48">
        <f t="shared" si="118"/>
        <v>134.9</v>
      </c>
      <c r="M921" s="48">
        <f t="shared" si="119"/>
        <v>133.54</v>
      </c>
      <c r="N921" s="48">
        <f t="shared" si="120"/>
        <v>134.59</v>
      </c>
      <c r="O921" s="49">
        <f t="shared" ca="1" si="121"/>
        <v>111830300</v>
      </c>
    </row>
    <row r="922" spans="1:15" x14ac:dyDescent="0.25">
      <c r="A922">
        <v>907</v>
      </c>
      <c r="B922" s="89">
        <v>41178</v>
      </c>
      <c r="C922" s="48">
        <v>144.070007</v>
      </c>
      <c r="D922" s="48">
        <v>144.11000100000001</v>
      </c>
      <c r="E922" s="48">
        <v>142.949997</v>
      </c>
      <c r="F922" s="48">
        <v>143.28999300000001</v>
      </c>
      <c r="G922" s="49">
        <v>146502200</v>
      </c>
      <c r="H922" s="48">
        <v>133.33829499999999</v>
      </c>
      <c r="I922" s="52">
        <f t="shared" si="115"/>
        <v>0.93054854849493907</v>
      </c>
      <c r="J922" s="52">
        <f t="shared" ca="1" si="116"/>
        <v>1</v>
      </c>
      <c r="K922" s="48">
        <f t="shared" si="117"/>
        <v>134.06</v>
      </c>
      <c r="L922" s="48">
        <f t="shared" si="118"/>
        <v>134.1</v>
      </c>
      <c r="M922" s="48">
        <f t="shared" si="119"/>
        <v>133.02000000000001</v>
      </c>
      <c r="N922" s="48">
        <f t="shared" si="120"/>
        <v>133.34</v>
      </c>
      <c r="O922" s="49">
        <f t="shared" ca="1" si="121"/>
        <v>146502200</v>
      </c>
    </row>
    <row r="923" spans="1:15" x14ac:dyDescent="0.25">
      <c r="A923">
        <v>908</v>
      </c>
      <c r="B923" s="89">
        <v>41177</v>
      </c>
      <c r="C923" s="48">
        <v>145.96000699999999</v>
      </c>
      <c r="D923" s="48">
        <v>146.240005</v>
      </c>
      <c r="E923" s="48">
        <v>144.05999800000001</v>
      </c>
      <c r="F923" s="48">
        <v>144.10000600000001</v>
      </c>
      <c r="G923" s="49">
        <v>133165200</v>
      </c>
      <c r="H923" s="48">
        <v>134.092052</v>
      </c>
      <c r="I923" s="52">
        <f t="shared" si="115"/>
        <v>0.9305485525101227</v>
      </c>
      <c r="J923" s="52">
        <f t="shared" ca="1" si="116"/>
        <v>1</v>
      </c>
      <c r="K923" s="48">
        <f t="shared" si="117"/>
        <v>135.82</v>
      </c>
      <c r="L923" s="48">
        <f t="shared" si="118"/>
        <v>136.08000000000001</v>
      </c>
      <c r="M923" s="48">
        <f t="shared" si="119"/>
        <v>134.05000000000001</v>
      </c>
      <c r="N923" s="48">
        <f t="shared" si="120"/>
        <v>134.09</v>
      </c>
      <c r="O923" s="49">
        <f t="shared" ca="1" si="121"/>
        <v>133165200</v>
      </c>
    </row>
    <row r="924" spans="1:15" x14ac:dyDescent="0.25">
      <c r="A924">
        <v>909</v>
      </c>
      <c r="B924" s="89">
        <v>41176</v>
      </c>
      <c r="C924" s="48">
        <v>145.14999399999999</v>
      </c>
      <c r="D924" s="48">
        <v>145.979996</v>
      </c>
      <c r="E924" s="48">
        <v>145.03999300000001</v>
      </c>
      <c r="F924" s="48">
        <v>145.64999399999999</v>
      </c>
      <c r="G924" s="49">
        <v>95682000</v>
      </c>
      <c r="H924" s="48">
        <v>135.53439</v>
      </c>
      <c r="I924" s="52">
        <f t="shared" si="115"/>
        <v>0.93054854502774653</v>
      </c>
      <c r="J924" s="52">
        <f t="shared" ca="1" si="116"/>
        <v>1</v>
      </c>
      <c r="K924" s="48">
        <f t="shared" si="117"/>
        <v>135.07</v>
      </c>
      <c r="L924" s="48">
        <f t="shared" si="118"/>
        <v>135.84</v>
      </c>
      <c r="M924" s="48">
        <f t="shared" si="119"/>
        <v>134.97</v>
      </c>
      <c r="N924" s="48">
        <f t="shared" si="120"/>
        <v>135.53</v>
      </c>
      <c r="O924" s="49">
        <f t="shared" ca="1" si="121"/>
        <v>95682000</v>
      </c>
    </row>
    <row r="925" spans="1:15" x14ac:dyDescent="0.25">
      <c r="A925">
        <v>910</v>
      </c>
      <c r="B925" s="89">
        <v>41173</v>
      </c>
      <c r="C925" s="48">
        <v>146.63999899999999</v>
      </c>
      <c r="D925" s="48">
        <v>146.66999799999999</v>
      </c>
      <c r="E925" s="48">
        <v>145.80999800000001</v>
      </c>
      <c r="F925" s="48">
        <v>145.86999499999999</v>
      </c>
      <c r="G925" s="49">
        <v>108737500</v>
      </c>
      <c r="H925" s="48">
        <v>135.73911200000001</v>
      </c>
      <c r="I925" s="52">
        <f t="shared" si="115"/>
        <v>0.93054854769824336</v>
      </c>
      <c r="J925" s="52">
        <f t="shared" ca="1" si="116"/>
        <v>1</v>
      </c>
      <c r="K925" s="48">
        <f t="shared" si="117"/>
        <v>136.46</v>
      </c>
      <c r="L925" s="48">
        <f t="shared" si="118"/>
        <v>136.47999999999999</v>
      </c>
      <c r="M925" s="48">
        <f t="shared" si="119"/>
        <v>135.68</v>
      </c>
      <c r="N925" s="48">
        <f t="shared" si="120"/>
        <v>135.74</v>
      </c>
      <c r="O925" s="49">
        <f t="shared" ca="1" si="121"/>
        <v>108737500</v>
      </c>
    </row>
    <row r="926" spans="1:15" x14ac:dyDescent="0.25">
      <c r="A926">
        <v>911</v>
      </c>
      <c r="B926" s="89">
        <v>41172</v>
      </c>
      <c r="C926" s="48">
        <v>146.029999</v>
      </c>
      <c r="D926" s="48">
        <v>146.78999300000001</v>
      </c>
      <c r="E926" s="48">
        <v>145.63000500000001</v>
      </c>
      <c r="F926" s="48">
        <v>146.71000699999999</v>
      </c>
      <c r="G926" s="49">
        <v>154009800</v>
      </c>
      <c r="H926" s="48">
        <v>135.795883</v>
      </c>
      <c r="I926" s="52">
        <f t="shared" si="115"/>
        <v>0.92560750133424785</v>
      </c>
      <c r="J926" s="52">
        <f t="shared" ca="1" si="116"/>
        <v>1</v>
      </c>
      <c r="K926" s="48">
        <f t="shared" si="117"/>
        <v>135.16999999999999</v>
      </c>
      <c r="L926" s="48">
        <f t="shared" si="118"/>
        <v>135.87</v>
      </c>
      <c r="M926" s="48">
        <f t="shared" si="119"/>
        <v>134.80000000000001</v>
      </c>
      <c r="N926" s="48">
        <f t="shared" si="120"/>
        <v>135.80000000000001</v>
      </c>
      <c r="O926" s="49">
        <f t="shared" ca="1" si="121"/>
        <v>154009800</v>
      </c>
    </row>
    <row r="927" spans="1:15" x14ac:dyDescent="0.25">
      <c r="A927">
        <v>912</v>
      </c>
      <c r="B927" s="89">
        <v>41171</v>
      </c>
      <c r="C927" s="48">
        <v>146.78999300000001</v>
      </c>
      <c r="D927" s="48">
        <v>147.16999799999999</v>
      </c>
      <c r="E927" s="48">
        <v>146.41000399999999</v>
      </c>
      <c r="F927" s="48">
        <v>146.699997</v>
      </c>
      <c r="G927" s="49">
        <v>128318300</v>
      </c>
      <c r="H927" s="48">
        <v>135.786618</v>
      </c>
      <c r="I927" s="52">
        <f t="shared" si="115"/>
        <v>0.92560750359115551</v>
      </c>
      <c r="J927" s="52">
        <f t="shared" ca="1" si="116"/>
        <v>1</v>
      </c>
      <c r="K927" s="48">
        <f t="shared" si="117"/>
        <v>135.87</v>
      </c>
      <c r="L927" s="48">
        <f t="shared" si="118"/>
        <v>136.22</v>
      </c>
      <c r="M927" s="48">
        <f t="shared" si="119"/>
        <v>135.52000000000001</v>
      </c>
      <c r="N927" s="48">
        <f t="shared" si="120"/>
        <v>135.79</v>
      </c>
      <c r="O927" s="49">
        <f t="shared" ca="1" si="121"/>
        <v>128318300</v>
      </c>
    </row>
    <row r="928" spans="1:15" x14ac:dyDescent="0.25">
      <c r="A928">
        <v>913</v>
      </c>
      <c r="B928" s="89">
        <v>41170</v>
      </c>
      <c r="C928" s="48">
        <v>146.490005</v>
      </c>
      <c r="D928" s="48">
        <v>146.80999800000001</v>
      </c>
      <c r="E928" s="48">
        <v>146.25</v>
      </c>
      <c r="F928" s="48">
        <v>146.61999499999999</v>
      </c>
      <c r="G928" s="49">
        <v>98326600</v>
      </c>
      <c r="H928" s="48">
        <v>135.71256700000001</v>
      </c>
      <c r="I928" s="52">
        <f t="shared" si="115"/>
        <v>0.92560749985020818</v>
      </c>
      <c r="J928" s="52">
        <f t="shared" ca="1" si="116"/>
        <v>1</v>
      </c>
      <c r="K928" s="48">
        <f t="shared" si="117"/>
        <v>135.59</v>
      </c>
      <c r="L928" s="48">
        <f t="shared" si="118"/>
        <v>135.88999999999999</v>
      </c>
      <c r="M928" s="48">
        <f t="shared" si="119"/>
        <v>135.37</v>
      </c>
      <c r="N928" s="48">
        <f t="shared" si="120"/>
        <v>135.71</v>
      </c>
      <c r="O928" s="49">
        <f t="shared" ca="1" si="121"/>
        <v>98326600</v>
      </c>
    </row>
    <row r="929" spans="1:15" x14ac:dyDescent="0.25">
      <c r="A929">
        <v>914</v>
      </c>
      <c r="B929" s="89">
        <v>41169</v>
      </c>
      <c r="C929" s="48">
        <v>146.94000199999999</v>
      </c>
      <c r="D929" s="48">
        <v>147.19000199999999</v>
      </c>
      <c r="E929" s="48">
        <v>146.36999499999999</v>
      </c>
      <c r="F929" s="48">
        <v>146.740005</v>
      </c>
      <c r="G929" s="49">
        <v>119427800</v>
      </c>
      <c r="H929" s="48">
        <v>135.82364999999999</v>
      </c>
      <c r="I929" s="52">
        <f t="shared" si="115"/>
        <v>0.92560750560148874</v>
      </c>
      <c r="J929" s="52">
        <f t="shared" ca="1" si="116"/>
        <v>1</v>
      </c>
      <c r="K929" s="48">
        <f t="shared" si="117"/>
        <v>136.01</v>
      </c>
      <c r="L929" s="48">
        <f t="shared" si="118"/>
        <v>136.24</v>
      </c>
      <c r="M929" s="48">
        <f t="shared" si="119"/>
        <v>135.47999999999999</v>
      </c>
      <c r="N929" s="48">
        <f t="shared" si="120"/>
        <v>135.82</v>
      </c>
      <c r="O929" s="49">
        <f t="shared" ca="1" si="121"/>
        <v>119427800</v>
      </c>
    </row>
    <row r="930" spans="1:15" x14ac:dyDescent="0.25">
      <c r="A930">
        <v>915</v>
      </c>
      <c r="B930" s="89">
        <v>41166</v>
      </c>
      <c r="C930" s="48">
        <v>146.88000500000001</v>
      </c>
      <c r="D930" s="48">
        <v>148.11000100000001</v>
      </c>
      <c r="E930" s="48">
        <v>146.759995</v>
      </c>
      <c r="F930" s="48">
        <v>147.240005</v>
      </c>
      <c r="G930" s="49">
        <v>169777000</v>
      </c>
      <c r="H930" s="48">
        <v>136.28645399999999</v>
      </c>
      <c r="I930" s="52">
        <f t="shared" si="115"/>
        <v>0.92560750728037533</v>
      </c>
      <c r="J930" s="52">
        <f t="shared" ca="1" si="116"/>
        <v>1</v>
      </c>
      <c r="K930" s="48">
        <f t="shared" si="117"/>
        <v>135.94999999999999</v>
      </c>
      <c r="L930" s="48">
        <f t="shared" si="118"/>
        <v>137.09</v>
      </c>
      <c r="M930" s="48">
        <f t="shared" si="119"/>
        <v>135.84</v>
      </c>
      <c r="N930" s="48">
        <f t="shared" si="120"/>
        <v>136.29</v>
      </c>
      <c r="O930" s="49">
        <f t="shared" ca="1" si="121"/>
        <v>169777000</v>
      </c>
    </row>
    <row r="931" spans="1:15" x14ac:dyDescent="0.25">
      <c r="A931">
        <v>916</v>
      </c>
      <c r="B931" s="89">
        <v>41165</v>
      </c>
      <c r="C931" s="48">
        <v>144.36999499999999</v>
      </c>
      <c r="D931" s="48">
        <v>147.03999300000001</v>
      </c>
      <c r="E931" s="48">
        <v>143.990005</v>
      </c>
      <c r="F931" s="48">
        <v>146.58999600000001</v>
      </c>
      <c r="G931" s="49">
        <v>225470200</v>
      </c>
      <c r="H931" s="48">
        <v>135.6848</v>
      </c>
      <c r="I931" s="52">
        <f t="shared" si="115"/>
        <v>0.92560750189255736</v>
      </c>
      <c r="J931" s="52">
        <f t="shared" ca="1" si="116"/>
        <v>1</v>
      </c>
      <c r="K931" s="48">
        <f t="shared" si="117"/>
        <v>133.63</v>
      </c>
      <c r="L931" s="48">
        <f t="shared" si="118"/>
        <v>136.1</v>
      </c>
      <c r="M931" s="48">
        <f t="shared" si="119"/>
        <v>133.28</v>
      </c>
      <c r="N931" s="48">
        <f t="shared" si="120"/>
        <v>135.68</v>
      </c>
      <c r="O931" s="49">
        <f t="shared" ca="1" si="121"/>
        <v>225470200</v>
      </c>
    </row>
    <row r="932" spans="1:15" x14ac:dyDescent="0.25">
      <c r="A932">
        <v>917</v>
      </c>
      <c r="B932" s="89">
        <v>41164</v>
      </c>
      <c r="C932" s="48">
        <v>144.38999899999999</v>
      </c>
      <c r="D932" s="48">
        <v>144.550003</v>
      </c>
      <c r="E932" s="48">
        <v>143.89999399999999</v>
      </c>
      <c r="F932" s="48">
        <v>144.38999899999999</v>
      </c>
      <c r="G932" s="49">
        <v>87640900</v>
      </c>
      <c r="H932" s="48">
        <v>133.64846700000001</v>
      </c>
      <c r="I932" s="52">
        <f t="shared" si="115"/>
        <v>0.92560750692989491</v>
      </c>
      <c r="J932" s="52">
        <f t="shared" ca="1" si="116"/>
        <v>1</v>
      </c>
      <c r="K932" s="48">
        <f t="shared" si="117"/>
        <v>133.65</v>
      </c>
      <c r="L932" s="48">
        <f t="shared" si="118"/>
        <v>133.80000000000001</v>
      </c>
      <c r="M932" s="48">
        <f t="shared" si="119"/>
        <v>133.19</v>
      </c>
      <c r="N932" s="48">
        <f t="shared" si="120"/>
        <v>133.65</v>
      </c>
      <c r="O932" s="49">
        <f t="shared" ca="1" si="121"/>
        <v>87640900</v>
      </c>
    </row>
    <row r="933" spans="1:15" x14ac:dyDescent="0.25">
      <c r="A933">
        <v>918</v>
      </c>
      <c r="B933" s="89">
        <v>41163</v>
      </c>
      <c r="C933" s="48">
        <v>143.60000600000001</v>
      </c>
      <c r="D933" s="48">
        <v>144.36999499999999</v>
      </c>
      <c r="E933" s="48">
        <v>143.55999800000001</v>
      </c>
      <c r="F933" s="48">
        <v>143.91000399999999</v>
      </c>
      <c r="G933" s="49">
        <v>88760000</v>
      </c>
      <c r="H933" s="48">
        <v>133.20417900000001</v>
      </c>
      <c r="I933" s="52">
        <f t="shared" si="115"/>
        <v>0.92560749980939494</v>
      </c>
      <c r="J933" s="52">
        <f t="shared" ca="1" si="116"/>
        <v>1</v>
      </c>
      <c r="K933" s="48">
        <f t="shared" si="117"/>
        <v>132.91999999999999</v>
      </c>
      <c r="L933" s="48">
        <f t="shared" si="118"/>
        <v>133.63</v>
      </c>
      <c r="M933" s="48">
        <f t="shared" si="119"/>
        <v>132.88</v>
      </c>
      <c r="N933" s="48">
        <f t="shared" si="120"/>
        <v>133.19999999999999</v>
      </c>
      <c r="O933" s="49">
        <f t="shared" ca="1" si="121"/>
        <v>88760000</v>
      </c>
    </row>
    <row r="934" spans="1:15" x14ac:dyDescent="0.25">
      <c r="A934">
        <v>919</v>
      </c>
      <c r="B934" s="89">
        <v>41162</v>
      </c>
      <c r="C934" s="48">
        <v>144.19000199999999</v>
      </c>
      <c r="D934" s="48">
        <v>144.44000199999999</v>
      </c>
      <c r="E934" s="48">
        <v>143.46000699999999</v>
      </c>
      <c r="F934" s="48">
        <v>143.509995</v>
      </c>
      <c r="G934" s="49">
        <v>86458500</v>
      </c>
      <c r="H934" s="48">
        <v>132.83392799999999</v>
      </c>
      <c r="I934" s="52">
        <f t="shared" si="115"/>
        <v>0.92560750211161236</v>
      </c>
      <c r="J934" s="52">
        <f t="shared" ca="1" si="116"/>
        <v>1</v>
      </c>
      <c r="K934" s="48">
        <f t="shared" si="117"/>
        <v>133.46</v>
      </c>
      <c r="L934" s="48">
        <f t="shared" si="118"/>
        <v>133.69</v>
      </c>
      <c r="M934" s="48">
        <f t="shared" si="119"/>
        <v>132.79</v>
      </c>
      <c r="N934" s="48">
        <f t="shared" si="120"/>
        <v>132.83000000000001</v>
      </c>
      <c r="O934" s="49">
        <f t="shared" ca="1" si="121"/>
        <v>86458500</v>
      </c>
    </row>
    <row r="935" spans="1:15" x14ac:dyDescent="0.25">
      <c r="A935">
        <v>920</v>
      </c>
      <c r="B935" s="89">
        <v>41159</v>
      </c>
      <c r="C935" s="48">
        <v>144.009995</v>
      </c>
      <c r="D935" s="48">
        <v>144.38999899999999</v>
      </c>
      <c r="E935" s="48">
        <v>143.88000500000001</v>
      </c>
      <c r="F935" s="48">
        <v>144.33000200000001</v>
      </c>
      <c r="G935" s="49">
        <v>107272100</v>
      </c>
      <c r="H935" s="48">
        <v>133.59293299999999</v>
      </c>
      <c r="I935" s="52">
        <f t="shared" si="115"/>
        <v>0.92560750466836395</v>
      </c>
      <c r="J935" s="52">
        <f t="shared" ca="1" si="116"/>
        <v>1</v>
      </c>
      <c r="K935" s="48">
        <f t="shared" si="117"/>
        <v>133.30000000000001</v>
      </c>
      <c r="L935" s="48">
        <f t="shared" si="118"/>
        <v>133.65</v>
      </c>
      <c r="M935" s="48">
        <f t="shared" si="119"/>
        <v>133.18</v>
      </c>
      <c r="N935" s="48">
        <f t="shared" si="120"/>
        <v>133.59</v>
      </c>
      <c r="O935" s="49">
        <f t="shared" ca="1" si="121"/>
        <v>107272100</v>
      </c>
    </row>
    <row r="936" spans="1:15" x14ac:dyDescent="0.25">
      <c r="A936">
        <v>921</v>
      </c>
      <c r="B936" s="89">
        <v>41158</v>
      </c>
      <c r="C936" s="48">
        <v>141.759995</v>
      </c>
      <c r="D936" s="48">
        <v>143.779999</v>
      </c>
      <c r="E936" s="48">
        <v>141.75</v>
      </c>
      <c r="F936" s="48">
        <v>143.770004</v>
      </c>
      <c r="G936" s="49">
        <v>158272500</v>
      </c>
      <c r="H936" s="48">
        <v>133.07459499999999</v>
      </c>
      <c r="I936" s="52">
        <f t="shared" si="115"/>
        <v>0.92560750711254058</v>
      </c>
      <c r="J936" s="52">
        <f t="shared" ca="1" si="116"/>
        <v>1</v>
      </c>
      <c r="K936" s="48">
        <f t="shared" si="117"/>
        <v>131.21</v>
      </c>
      <c r="L936" s="48">
        <f t="shared" si="118"/>
        <v>133.08000000000001</v>
      </c>
      <c r="M936" s="48">
        <f t="shared" si="119"/>
        <v>131.19999999999999</v>
      </c>
      <c r="N936" s="48">
        <f t="shared" si="120"/>
        <v>133.07</v>
      </c>
      <c r="O936" s="49">
        <f t="shared" ca="1" si="121"/>
        <v>158272500</v>
      </c>
    </row>
    <row r="937" spans="1:15" x14ac:dyDescent="0.25">
      <c r="A937">
        <v>922</v>
      </c>
      <c r="B937" s="89">
        <v>41157</v>
      </c>
      <c r="C937" s="48">
        <v>141.08999600000001</v>
      </c>
      <c r="D937" s="48">
        <v>141.470001</v>
      </c>
      <c r="E937" s="48">
        <v>140.63000500000001</v>
      </c>
      <c r="F937" s="48">
        <v>140.91000399999999</v>
      </c>
      <c r="G937" s="49">
        <v>100660300</v>
      </c>
      <c r="H937" s="48">
        <v>130.427357</v>
      </c>
      <c r="I937" s="52">
        <f t="shared" si="115"/>
        <v>0.9256075033537009</v>
      </c>
      <c r="J937" s="52">
        <f t="shared" ca="1" si="116"/>
        <v>1</v>
      </c>
      <c r="K937" s="48">
        <f t="shared" si="117"/>
        <v>130.59</v>
      </c>
      <c r="L937" s="48">
        <f t="shared" si="118"/>
        <v>130.94999999999999</v>
      </c>
      <c r="M937" s="48">
        <f t="shared" si="119"/>
        <v>130.16999999999999</v>
      </c>
      <c r="N937" s="48">
        <f t="shared" si="120"/>
        <v>130.43</v>
      </c>
      <c r="O937" s="49">
        <f t="shared" ca="1" si="121"/>
        <v>100660300</v>
      </c>
    </row>
    <row r="938" spans="1:15" x14ac:dyDescent="0.25">
      <c r="A938">
        <v>923</v>
      </c>
      <c r="B938" s="89">
        <v>41156</v>
      </c>
      <c r="C938" s="48">
        <v>141.03999300000001</v>
      </c>
      <c r="D938" s="48">
        <v>141.46000699999999</v>
      </c>
      <c r="E938" s="48">
        <v>140.13000500000001</v>
      </c>
      <c r="F938" s="48">
        <v>141.029999</v>
      </c>
      <c r="G938" s="49">
        <v>120226200</v>
      </c>
      <c r="H938" s="48">
        <v>130.53842499999999</v>
      </c>
      <c r="I938" s="52">
        <f t="shared" si="115"/>
        <v>0.92560750142244552</v>
      </c>
      <c r="J938" s="52">
        <f t="shared" ca="1" si="116"/>
        <v>1</v>
      </c>
      <c r="K938" s="48">
        <f t="shared" si="117"/>
        <v>130.55000000000001</v>
      </c>
      <c r="L938" s="48">
        <f t="shared" si="118"/>
        <v>130.94</v>
      </c>
      <c r="M938" s="48">
        <f t="shared" si="119"/>
        <v>129.71</v>
      </c>
      <c r="N938" s="48">
        <f t="shared" si="120"/>
        <v>130.54</v>
      </c>
      <c r="O938" s="49">
        <f t="shared" ca="1" si="121"/>
        <v>120226200</v>
      </c>
    </row>
    <row r="939" spans="1:15" x14ac:dyDescent="0.25">
      <c r="A939">
        <v>924</v>
      </c>
      <c r="B939" s="89">
        <v>41152</v>
      </c>
      <c r="C939" s="48">
        <v>141.28999300000001</v>
      </c>
      <c r="D939" s="48">
        <v>141.820007</v>
      </c>
      <c r="E939" s="48">
        <v>140.36000100000001</v>
      </c>
      <c r="F939" s="48">
        <v>141.16000399999999</v>
      </c>
      <c r="G939" s="49">
        <v>151970400</v>
      </c>
      <c r="H939" s="48">
        <v>130.65875800000001</v>
      </c>
      <c r="I939" s="52">
        <f t="shared" si="115"/>
        <v>0.92560749714912183</v>
      </c>
      <c r="J939" s="52">
        <f t="shared" ca="1" si="116"/>
        <v>1</v>
      </c>
      <c r="K939" s="48">
        <f t="shared" si="117"/>
        <v>130.78</v>
      </c>
      <c r="L939" s="48">
        <f t="shared" si="118"/>
        <v>131.27000000000001</v>
      </c>
      <c r="M939" s="48">
        <f t="shared" si="119"/>
        <v>129.91999999999999</v>
      </c>
      <c r="N939" s="48">
        <f t="shared" si="120"/>
        <v>130.66</v>
      </c>
      <c r="O939" s="49">
        <f t="shared" ca="1" si="121"/>
        <v>151970400</v>
      </c>
    </row>
    <row r="940" spans="1:15" x14ac:dyDescent="0.25">
      <c r="A940">
        <v>925</v>
      </c>
      <c r="B940" s="89">
        <v>41151</v>
      </c>
      <c r="C940" s="48">
        <v>140.89999399999999</v>
      </c>
      <c r="D940" s="48">
        <v>140.94000199999999</v>
      </c>
      <c r="E940" s="48">
        <v>140.19000199999999</v>
      </c>
      <c r="F940" s="48">
        <v>140.490005</v>
      </c>
      <c r="G940" s="49">
        <v>96589900</v>
      </c>
      <c r="H940" s="48">
        <v>130.03860299999999</v>
      </c>
      <c r="I940" s="52">
        <f t="shared" si="115"/>
        <v>0.92560750496094013</v>
      </c>
      <c r="J940" s="52">
        <f t="shared" ca="1" si="116"/>
        <v>1</v>
      </c>
      <c r="K940" s="48">
        <f t="shared" si="117"/>
        <v>130.41999999999999</v>
      </c>
      <c r="L940" s="48">
        <f t="shared" si="118"/>
        <v>130.46</v>
      </c>
      <c r="M940" s="48">
        <f t="shared" si="119"/>
        <v>129.76</v>
      </c>
      <c r="N940" s="48">
        <f t="shared" si="120"/>
        <v>130.04</v>
      </c>
      <c r="O940" s="49">
        <f t="shared" ca="1" si="121"/>
        <v>96589900</v>
      </c>
    </row>
    <row r="941" spans="1:15" x14ac:dyDescent="0.25">
      <c r="A941">
        <v>926</v>
      </c>
      <c r="B941" s="89">
        <v>41150</v>
      </c>
      <c r="C941" s="48">
        <v>141.520004</v>
      </c>
      <c r="D941" s="48">
        <v>141.88999899999999</v>
      </c>
      <c r="E941" s="48">
        <v>141.11999499999999</v>
      </c>
      <c r="F941" s="48">
        <v>141.509995</v>
      </c>
      <c r="G941" s="49">
        <v>65421300</v>
      </c>
      <c r="H941" s="48">
        <v>130.98271299999999</v>
      </c>
      <c r="I941" s="52">
        <f t="shared" si="115"/>
        <v>0.92560750214145637</v>
      </c>
      <c r="J941" s="52">
        <f t="shared" ca="1" si="116"/>
        <v>1</v>
      </c>
      <c r="K941" s="48">
        <f t="shared" si="117"/>
        <v>130.99</v>
      </c>
      <c r="L941" s="48">
        <f t="shared" si="118"/>
        <v>131.33000000000001</v>
      </c>
      <c r="M941" s="48">
        <f t="shared" si="119"/>
        <v>130.62</v>
      </c>
      <c r="N941" s="48">
        <f t="shared" si="120"/>
        <v>130.97999999999999</v>
      </c>
      <c r="O941" s="49">
        <f t="shared" ca="1" si="121"/>
        <v>65421300</v>
      </c>
    </row>
    <row r="942" spans="1:15" x14ac:dyDescent="0.25">
      <c r="A942">
        <v>927</v>
      </c>
      <c r="B942" s="89">
        <v>41149</v>
      </c>
      <c r="C942" s="48">
        <v>141.179993</v>
      </c>
      <c r="D942" s="48">
        <v>141.83999600000001</v>
      </c>
      <c r="E942" s="48">
        <v>140.970001</v>
      </c>
      <c r="F942" s="48">
        <v>141.39999399999999</v>
      </c>
      <c r="G942" s="49">
        <v>75689600</v>
      </c>
      <c r="H942" s="48">
        <v>130.88089500000001</v>
      </c>
      <c r="I942" s="52">
        <f t="shared" si="115"/>
        <v>0.92560750037938488</v>
      </c>
      <c r="J942" s="52">
        <f t="shared" ca="1" si="116"/>
        <v>1</v>
      </c>
      <c r="K942" s="48">
        <f t="shared" si="117"/>
        <v>130.68</v>
      </c>
      <c r="L942" s="48">
        <f t="shared" si="118"/>
        <v>131.29</v>
      </c>
      <c r="M942" s="48">
        <f t="shared" si="119"/>
        <v>130.47999999999999</v>
      </c>
      <c r="N942" s="48">
        <f t="shared" si="120"/>
        <v>130.88</v>
      </c>
      <c r="O942" s="49">
        <f t="shared" ca="1" si="121"/>
        <v>75689600</v>
      </c>
    </row>
    <row r="943" spans="1:15" x14ac:dyDescent="0.25">
      <c r="A943">
        <v>928</v>
      </c>
      <c r="B943" s="89">
        <v>41148</v>
      </c>
      <c r="C943" s="48">
        <v>141.88999899999999</v>
      </c>
      <c r="D943" s="48">
        <v>142.08000200000001</v>
      </c>
      <c r="E943" s="48">
        <v>141.33999600000001</v>
      </c>
      <c r="F943" s="48">
        <v>141.53999300000001</v>
      </c>
      <c r="G943" s="49">
        <v>68785900</v>
      </c>
      <c r="H943" s="48">
        <v>131.01048</v>
      </c>
      <c r="I943" s="52">
        <f t="shared" si="115"/>
        <v>0.92560750656529978</v>
      </c>
      <c r="J943" s="52">
        <f t="shared" ca="1" si="116"/>
        <v>1</v>
      </c>
      <c r="K943" s="48">
        <f t="shared" si="117"/>
        <v>131.33000000000001</v>
      </c>
      <c r="L943" s="48">
        <f t="shared" si="118"/>
        <v>131.51</v>
      </c>
      <c r="M943" s="48">
        <f t="shared" si="119"/>
        <v>130.83000000000001</v>
      </c>
      <c r="N943" s="48">
        <f t="shared" si="120"/>
        <v>131.01</v>
      </c>
      <c r="O943" s="49">
        <f t="shared" ca="1" si="121"/>
        <v>68785900</v>
      </c>
    </row>
    <row r="944" spans="1:15" x14ac:dyDescent="0.25">
      <c r="A944">
        <v>929</v>
      </c>
      <c r="B944" s="89">
        <v>41145</v>
      </c>
      <c r="C944" s="48">
        <v>140.30999800000001</v>
      </c>
      <c r="D944" s="48">
        <v>141.83000200000001</v>
      </c>
      <c r="E944" s="48">
        <v>140.220001</v>
      </c>
      <c r="F944" s="48">
        <v>141.509995</v>
      </c>
      <c r="G944" s="49">
        <v>99481200</v>
      </c>
      <c r="H944" s="48">
        <v>130.98271299999999</v>
      </c>
      <c r="I944" s="52">
        <f t="shared" si="115"/>
        <v>0.92560750214145637</v>
      </c>
      <c r="J944" s="52">
        <f t="shared" ca="1" si="116"/>
        <v>1</v>
      </c>
      <c r="K944" s="48">
        <f t="shared" si="117"/>
        <v>129.87</v>
      </c>
      <c r="L944" s="48">
        <f t="shared" si="118"/>
        <v>131.28</v>
      </c>
      <c r="M944" s="48">
        <f t="shared" si="119"/>
        <v>129.79</v>
      </c>
      <c r="N944" s="48">
        <f t="shared" si="120"/>
        <v>130.97999999999999</v>
      </c>
      <c r="O944" s="49">
        <f t="shared" ca="1" si="121"/>
        <v>99481200</v>
      </c>
    </row>
    <row r="945" spans="1:15" x14ac:dyDescent="0.25">
      <c r="A945">
        <v>930</v>
      </c>
      <c r="B945" s="89">
        <v>41144</v>
      </c>
      <c r="C945" s="48">
        <v>141.470001</v>
      </c>
      <c r="D945" s="48">
        <v>141.479996</v>
      </c>
      <c r="E945" s="48">
        <v>140.44000199999999</v>
      </c>
      <c r="F945" s="48">
        <v>140.66000399999999</v>
      </c>
      <c r="G945" s="49">
        <v>111466400</v>
      </c>
      <c r="H945" s="48">
        <v>130.195955</v>
      </c>
      <c r="I945" s="52">
        <f t="shared" si="115"/>
        <v>0.92560750247099388</v>
      </c>
      <c r="J945" s="52">
        <f t="shared" ca="1" si="116"/>
        <v>1</v>
      </c>
      <c r="K945" s="48">
        <f t="shared" si="117"/>
        <v>130.94999999999999</v>
      </c>
      <c r="L945" s="48">
        <f t="shared" si="118"/>
        <v>130.94999999999999</v>
      </c>
      <c r="M945" s="48">
        <f t="shared" si="119"/>
        <v>129.99</v>
      </c>
      <c r="N945" s="48">
        <f t="shared" si="120"/>
        <v>130.19999999999999</v>
      </c>
      <c r="O945" s="49">
        <f t="shared" ca="1" si="121"/>
        <v>111466400</v>
      </c>
    </row>
    <row r="946" spans="1:15" x14ac:dyDescent="0.25">
      <c r="A946">
        <v>931</v>
      </c>
      <c r="B946" s="89">
        <v>41143</v>
      </c>
      <c r="C946" s="48">
        <v>141.39999399999999</v>
      </c>
      <c r="D946" s="48">
        <v>142.050003</v>
      </c>
      <c r="E946" s="48">
        <v>141.070007</v>
      </c>
      <c r="F946" s="48">
        <v>141.820007</v>
      </c>
      <c r="G946" s="49">
        <v>133243500</v>
      </c>
      <c r="H946" s="48">
        <v>131.26966300000001</v>
      </c>
      <c r="I946" s="52">
        <f t="shared" si="115"/>
        <v>0.92560750613980725</v>
      </c>
      <c r="J946" s="52">
        <f t="shared" ca="1" si="116"/>
        <v>1</v>
      </c>
      <c r="K946" s="48">
        <f t="shared" si="117"/>
        <v>130.88</v>
      </c>
      <c r="L946" s="48">
        <f t="shared" si="118"/>
        <v>131.47999999999999</v>
      </c>
      <c r="M946" s="48">
        <f t="shared" si="119"/>
        <v>130.58000000000001</v>
      </c>
      <c r="N946" s="48">
        <f t="shared" si="120"/>
        <v>131.27000000000001</v>
      </c>
      <c r="O946" s="49">
        <f t="shared" ca="1" si="121"/>
        <v>133243500</v>
      </c>
    </row>
    <row r="947" spans="1:15" x14ac:dyDescent="0.25">
      <c r="A947">
        <v>932</v>
      </c>
      <c r="B947" s="89">
        <v>41142</v>
      </c>
      <c r="C947" s="48">
        <v>142.53999300000001</v>
      </c>
      <c r="D947" s="48">
        <v>143.08999600000001</v>
      </c>
      <c r="E947" s="48">
        <v>141.449997</v>
      </c>
      <c r="F947" s="48">
        <v>141.759995</v>
      </c>
      <c r="G947" s="49">
        <v>105581100</v>
      </c>
      <c r="H947" s="48">
        <v>131.214114</v>
      </c>
      <c r="I947" s="52">
        <f t="shared" si="115"/>
        <v>0.92560749596527558</v>
      </c>
      <c r="J947" s="52">
        <f t="shared" ca="1" si="116"/>
        <v>1</v>
      </c>
      <c r="K947" s="48">
        <f t="shared" si="117"/>
        <v>131.94</v>
      </c>
      <c r="L947" s="48">
        <f t="shared" si="118"/>
        <v>132.44999999999999</v>
      </c>
      <c r="M947" s="48">
        <f t="shared" si="119"/>
        <v>130.93</v>
      </c>
      <c r="N947" s="48">
        <f t="shared" si="120"/>
        <v>131.21</v>
      </c>
      <c r="O947" s="49">
        <f t="shared" ca="1" si="121"/>
        <v>105581100</v>
      </c>
    </row>
    <row r="948" spans="1:15" x14ac:dyDescent="0.25">
      <c r="A948">
        <v>933</v>
      </c>
      <c r="B948" s="89">
        <v>41141</v>
      </c>
      <c r="C948" s="48">
        <v>141.979996</v>
      </c>
      <c r="D948" s="48">
        <v>142.220001</v>
      </c>
      <c r="E948" s="48">
        <v>141.58999600000001</v>
      </c>
      <c r="F948" s="48">
        <v>142.19000199999999</v>
      </c>
      <c r="G948" s="49">
        <v>78255700</v>
      </c>
      <c r="H948" s="48">
        <v>131.612133</v>
      </c>
      <c r="I948" s="52">
        <f t="shared" si="115"/>
        <v>0.92560750509026657</v>
      </c>
      <c r="J948" s="52">
        <f t="shared" ca="1" si="116"/>
        <v>1</v>
      </c>
      <c r="K948" s="48">
        <f t="shared" si="117"/>
        <v>131.41999999999999</v>
      </c>
      <c r="L948" s="48">
        <f t="shared" si="118"/>
        <v>131.63999999999999</v>
      </c>
      <c r="M948" s="48">
        <f t="shared" si="119"/>
        <v>131.06</v>
      </c>
      <c r="N948" s="48">
        <f t="shared" si="120"/>
        <v>131.61000000000001</v>
      </c>
      <c r="O948" s="49">
        <f t="shared" ca="1" si="121"/>
        <v>78255700</v>
      </c>
    </row>
    <row r="949" spans="1:15" x14ac:dyDescent="0.25">
      <c r="A949">
        <v>934</v>
      </c>
      <c r="B949" s="89">
        <v>41138</v>
      </c>
      <c r="C949" s="48">
        <v>142.229996</v>
      </c>
      <c r="D949" s="48">
        <v>142.300003</v>
      </c>
      <c r="E949" s="48">
        <v>141.86000100000001</v>
      </c>
      <c r="F949" s="48">
        <v>142.179993</v>
      </c>
      <c r="G949" s="49">
        <v>90813700</v>
      </c>
      <c r="H949" s="48">
        <v>131.602868</v>
      </c>
      <c r="I949" s="52">
        <f t="shared" si="115"/>
        <v>0.92560750090907662</v>
      </c>
      <c r="J949" s="52">
        <f t="shared" ca="1" si="116"/>
        <v>1</v>
      </c>
      <c r="K949" s="48">
        <f t="shared" si="117"/>
        <v>131.65</v>
      </c>
      <c r="L949" s="48">
        <f t="shared" si="118"/>
        <v>131.71</v>
      </c>
      <c r="M949" s="48">
        <f t="shared" si="119"/>
        <v>131.31</v>
      </c>
      <c r="N949" s="48">
        <f t="shared" si="120"/>
        <v>131.6</v>
      </c>
      <c r="O949" s="49">
        <f t="shared" ca="1" si="121"/>
        <v>90813700</v>
      </c>
    </row>
    <row r="950" spans="1:15" x14ac:dyDescent="0.25">
      <c r="A950">
        <v>935</v>
      </c>
      <c r="B950" s="89">
        <v>41137</v>
      </c>
      <c r="C950" s="48">
        <v>141.14999399999999</v>
      </c>
      <c r="D950" s="48">
        <v>142.16000399999999</v>
      </c>
      <c r="E950" s="48">
        <v>140.800003</v>
      </c>
      <c r="F950" s="48">
        <v>141.990005</v>
      </c>
      <c r="G950" s="49">
        <v>112014200</v>
      </c>
      <c r="H950" s="48">
        <v>131.42701400000001</v>
      </c>
      <c r="I950" s="52">
        <f t="shared" si="115"/>
        <v>0.9256075031478449</v>
      </c>
      <c r="J950" s="52">
        <f t="shared" ca="1" si="116"/>
        <v>1</v>
      </c>
      <c r="K950" s="48">
        <f t="shared" si="117"/>
        <v>130.65</v>
      </c>
      <c r="L950" s="48">
        <f t="shared" si="118"/>
        <v>131.58000000000001</v>
      </c>
      <c r="M950" s="48">
        <f t="shared" si="119"/>
        <v>130.33000000000001</v>
      </c>
      <c r="N950" s="48">
        <f t="shared" si="120"/>
        <v>131.43</v>
      </c>
      <c r="O950" s="49">
        <f t="shared" ca="1" si="121"/>
        <v>112014200</v>
      </c>
    </row>
    <row r="951" spans="1:15" x14ac:dyDescent="0.25">
      <c r="A951">
        <v>936</v>
      </c>
      <c r="B951" s="89">
        <v>41136</v>
      </c>
      <c r="C951" s="48">
        <v>140.63999899999999</v>
      </c>
      <c r="D951" s="48">
        <v>141.19000199999999</v>
      </c>
      <c r="E951" s="48">
        <v>140.550003</v>
      </c>
      <c r="F951" s="48">
        <v>140.949997</v>
      </c>
      <c r="G951" s="49">
        <v>71085900</v>
      </c>
      <c r="H951" s="48">
        <v>130.46437499999999</v>
      </c>
      <c r="I951" s="52">
        <f t="shared" si="115"/>
        <v>0.92560750462449459</v>
      </c>
      <c r="J951" s="52">
        <f t="shared" ca="1" si="116"/>
        <v>1</v>
      </c>
      <c r="K951" s="48">
        <f t="shared" si="117"/>
        <v>130.18</v>
      </c>
      <c r="L951" s="48">
        <f t="shared" si="118"/>
        <v>130.69</v>
      </c>
      <c r="M951" s="48">
        <f t="shared" si="119"/>
        <v>130.09</v>
      </c>
      <c r="N951" s="48">
        <f t="shared" si="120"/>
        <v>130.46</v>
      </c>
      <c r="O951" s="49">
        <f t="shared" ca="1" si="121"/>
        <v>71085900</v>
      </c>
    </row>
    <row r="952" spans="1:15" x14ac:dyDescent="0.25">
      <c r="A952">
        <v>937</v>
      </c>
      <c r="B952" s="89">
        <v>41135</v>
      </c>
      <c r="C952" s="48">
        <v>141.28999300000001</v>
      </c>
      <c r="D952" s="48">
        <v>141.38000500000001</v>
      </c>
      <c r="E952" s="48">
        <v>140.36999499999999</v>
      </c>
      <c r="F952" s="48">
        <v>140.78999300000001</v>
      </c>
      <c r="G952" s="49">
        <v>102379400</v>
      </c>
      <c r="H952" s="48">
        <v>130.31627399999999</v>
      </c>
      <c r="I952" s="52">
        <f t="shared" si="115"/>
        <v>0.92560750393673208</v>
      </c>
      <c r="J952" s="52">
        <f t="shared" ca="1" si="116"/>
        <v>1</v>
      </c>
      <c r="K952" s="48">
        <f t="shared" si="117"/>
        <v>130.78</v>
      </c>
      <c r="L952" s="48">
        <f t="shared" si="118"/>
        <v>130.86000000000001</v>
      </c>
      <c r="M952" s="48">
        <f t="shared" si="119"/>
        <v>129.93</v>
      </c>
      <c r="N952" s="48">
        <f t="shared" si="120"/>
        <v>130.32</v>
      </c>
      <c r="O952" s="49">
        <f t="shared" ca="1" si="121"/>
        <v>102379400</v>
      </c>
    </row>
    <row r="953" spans="1:15" x14ac:dyDescent="0.25">
      <c r="A953">
        <v>938</v>
      </c>
      <c r="B953" s="89">
        <v>41134</v>
      </c>
      <c r="C953" s="48">
        <v>140.60000600000001</v>
      </c>
      <c r="D953" s="48">
        <v>140.83999600000001</v>
      </c>
      <c r="E953" s="48">
        <v>140.03999300000001</v>
      </c>
      <c r="F953" s="48">
        <v>140.770004</v>
      </c>
      <c r="G953" s="49">
        <v>79426900</v>
      </c>
      <c r="H953" s="48">
        <v>130.29777200000001</v>
      </c>
      <c r="I953" s="52">
        <f t="shared" si="115"/>
        <v>0.92560750371222555</v>
      </c>
      <c r="J953" s="52">
        <f t="shared" ca="1" si="116"/>
        <v>1</v>
      </c>
      <c r="K953" s="48">
        <f t="shared" si="117"/>
        <v>130.13999999999999</v>
      </c>
      <c r="L953" s="48">
        <f t="shared" si="118"/>
        <v>130.36000000000001</v>
      </c>
      <c r="M953" s="48">
        <f t="shared" si="119"/>
        <v>129.62</v>
      </c>
      <c r="N953" s="48">
        <f t="shared" si="120"/>
        <v>130.30000000000001</v>
      </c>
      <c r="O953" s="49">
        <f t="shared" ca="1" si="121"/>
        <v>79426900</v>
      </c>
    </row>
    <row r="954" spans="1:15" x14ac:dyDescent="0.25">
      <c r="A954">
        <v>939</v>
      </c>
      <c r="B954" s="89">
        <v>41131</v>
      </c>
      <c r="C954" s="48">
        <v>140.03999300000001</v>
      </c>
      <c r="D954" s="48">
        <v>140.88999899999999</v>
      </c>
      <c r="E954" s="48">
        <v>139.80999800000001</v>
      </c>
      <c r="F954" s="48">
        <v>140.83999600000001</v>
      </c>
      <c r="G954" s="49">
        <v>99792700</v>
      </c>
      <c r="H954" s="48">
        <v>130.36255700000001</v>
      </c>
      <c r="I954" s="52">
        <f t="shared" si="115"/>
        <v>0.92560750285735593</v>
      </c>
      <c r="J954" s="52">
        <f t="shared" ca="1" si="116"/>
        <v>1</v>
      </c>
      <c r="K954" s="48">
        <f t="shared" si="117"/>
        <v>129.62</v>
      </c>
      <c r="L954" s="48">
        <f t="shared" si="118"/>
        <v>130.41</v>
      </c>
      <c r="M954" s="48">
        <f t="shared" si="119"/>
        <v>129.41</v>
      </c>
      <c r="N954" s="48">
        <f t="shared" si="120"/>
        <v>130.36000000000001</v>
      </c>
      <c r="O954" s="49">
        <f t="shared" ca="1" si="121"/>
        <v>99792700</v>
      </c>
    </row>
    <row r="955" spans="1:15" x14ac:dyDescent="0.25">
      <c r="A955">
        <v>940</v>
      </c>
      <c r="B955" s="89">
        <v>41130</v>
      </c>
      <c r="C955" s="48">
        <v>140.28999300000001</v>
      </c>
      <c r="D955" s="48">
        <v>140.88999899999999</v>
      </c>
      <c r="E955" s="48">
        <v>140.14999399999999</v>
      </c>
      <c r="F955" s="48">
        <v>140.61000100000001</v>
      </c>
      <c r="G955" s="49">
        <v>90291700</v>
      </c>
      <c r="H955" s="48">
        <v>130.14967100000001</v>
      </c>
      <c r="I955" s="52">
        <f t="shared" si="115"/>
        <v>0.92560749643974471</v>
      </c>
      <c r="J955" s="52">
        <f t="shared" ca="1" si="116"/>
        <v>1</v>
      </c>
      <c r="K955" s="48">
        <f t="shared" si="117"/>
        <v>129.85</v>
      </c>
      <c r="L955" s="48">
        <f t="shared" si="118"/>
        <v>130.41</v>
      </c>
      <c r="M955" s="48">
        <f t="shared" si="119"/>
        <v>129.72</v>
      </c>
      <c r="N955" s="48">
        <f t="shared" si="120"/>
        <v>130.15</v>
      </c>
      <c r="O955" s="49">
        <f t="shared" ca="1" si="121"/>
        <v>90291700</v>
      </c>
    </row>
    <row r="956" spans="1:15" x14ac:dyDescent="0.25">
      <c r="A956">
        <v>941</v>
      </c>
      <c r="B956" s="89">
        <v>41129</v>
      </c>
      <c r="C956" s="48">
        <v>139.85000600000001</v>
      </c>
      <c r="D956" s="48">
        <v>140.64999399999999</v>
      </c>
      <c r="E956" s="48">
        <v>139.80999800000001</v>
      </c>
      <c r="F956" s="48">
        <v>140.490005</v>
      </c>
      <c r="G956" s="49">
        <v>89754700</v>
      </c>
      <c r="H956" s="48">
        <v>130.03860299999999</v>
      </c>
      <c r="I956" s="52">
        <f t="shared" si="115"/>
        <v>0.92560750496094013</v>
      </c>
      <c r="J956" s="52">
        <f t="shared" ca="1" si="116"/>
        <v>1</v>
      </c>
      <c r="K956" s="48">
        <f t="shared" si="117"/>
        <v>129.44999999999999</v>
      </c>
      <c r="L956" s="48">
        <f t="shared" si="118"/>
        <v>130.19</v>
      </c>
      <c r="M956" s="48">
        <f t="shared" si="119"/>
        <v>129.41</v>
      </c>
      <c r="N956" s="48">
        <f t="shared" si="120"/>
        <v>130.04</v>
      </c>
      <c r="O956" s="49">
        <f t="shared" ca="1" si="121"/>
        <v>89754700</v>
      </c>
    </row>
    <row r="957" spans="1:15" x14ac:dyDescent="0.25">
      <c r="A957">
        <v>942</v>
      </c>
      <c r="B957" s="89">
        <v>41128</v>
      </c>
      <c r="C957" s="48">
        <v>140.179993</v>
      </c>
      <c r="D957" s="48">
        <v>140.91999799999999</v>
      </c>
      <c r="E957" s="48">
        <v>140.029999</v>
      </c>
      <c r="F957" s="48">
        <v>140.320007</v>
      </c>
      <c r="G957" s="49">
        <v>109545100</v>
      </c>
      <c r="H957" s="48">
        <v>129.88125199999999</v>
      </c>
      <c r="I957" s="52">
        <f t="shared" si="115"/>
        <v>0.92560750798708258</v>
      </c>
      <c r="J957" s="52">
        <f t="shared" ca="1" si="116"/>
        <v>1</v>
      </c>
      <c r="K957" s="48">
        <f t="shared" si="117"/>
        <v>129.75</v>
      </c>
      <c r="L957" s="48">
        <f t="shared" si="118"/>
        <v>130.44</v>
      </c>
      <c r="M957" s="48">
        <f t="shared" si="119"/>
        <v>129.61000000000001</v>
      </c>
      <c r="N957" s="48">
        <f t="shared" si="120"/>
        <v>129.88</v>
      </c>
      <c r="O957" s="49">
        <f t="shared" ca="1" si="121"/>
        <v>109545100</v>
      </c>
    </row>
    <row r="958" spans="1:15" x14ac:dyDescent="0.25">
      <c r="A958">
        <v>943</v>
      </c>
      <c r="B958" s="89">
        <v>41127</v>
      </c>
      <c r="C958" s="48">
        <v>139.720001</v>
      </c>
      <c r="D958" s="48">
        <v>140.16999799999999</v>
      </c>
      <c r="E958" s="48">
        <v>139.55999800000001</v>
      </c>
      <c r="F958" s="48">
        <v>139.61999499999999</v>
      </c>
      <c r="G958" s="49">
        <v>86326200</v>
      </c>
      <c r="H958" s="48">
        <v>129.233315</v>
      </c>
      <c r="I958" s="52">
        <f t="shared" si="115"/>
        <v>0.92560750342384712</v>
      </c>
      <c r="J958" s="52">
        <f t="shared" ca="1" si="116"/>
        <v>1</v>
      </c>
      <c r="K958" s="48">
        <f t="shared" si="117"/>
        <v>129.33000000000001</v>
      </c>
      <c r="L958" s="48">
        <f t="shared" si="118"/>
        <v>129.74</v>
      </c>
      <c r="M958" s="48">
        <f t="shared" si="119"/>
        <v>129.18</v>
      </c>
      <c r="N958" s="48">
        <f t="shared" si="120"/>
        <v>129.22999999999999</v>
      </c>
      <c r="O958" s="49">
        <f t="shared" ca="1" si="121"/>
        <v>86326200</v>
      </c>
    </row>
    <row r="959" spans="1:15" x14ac:dyDescent="0.25">
      <c r="A959">
        <v>944</v>
      </c>
      <c r="B959" s="89">
        <v>41124</v>
      </c>
      <c r="C959" s="48">
        <v>138.55999800000001</v>
      </c>
      <c r="D959" s="48">
        <v>139.63999899999999</v>
      </c>
      <c r="E959" s="48">
        <v>136.679993</v>
      </c>
      <c r="F959" s="48">
        <v>139.35000600000001</v>
      </c>
      <c r="G959" s="49">
        <v>157825000</v>
      </c>
      <c r="H959" s="48">
        <v>128.98341099999999</v>
      </c>
      <c r="I959" s="52">
        <f t="shared" si="115"/>
        <v>0.92560750230609956</v>
      </c>
      <c r="J959" s="52">
        <f t="shared" ca="1" si="116"/>
        <v>1</v>
      </c>
      <c r="K959" s="48">
        <f t="shared" si="117"/>
        <v>128.25</v>
      </c>
      <c r="L959" s="48">
        <f t="shared" si="118"/>
        <v>129.25</v>
      </c>
      <c r="M959" s="48">
        <f t="shared" si="119"/>
        <v>126.51</v>
      </c>
      <c r="N959" s="48">
        <f t="shared" si="120"/>
        <v>128.97999999999999</v>
      </c>
      <c r="O959" s="49">
        <f t="shared" ca="1" si="121"/>
        <v>157825000</v>
      </c>
    </row>
    <row r="960" spans="1:15" x14ac:dyDescent="0.25">
      <c r="A960">
        <v>945</v>
      </c>
      <c r="B960" s="89">
        <v>41123</v>
      </c>
      <c r="C960" s="48">
        <v>136.550003</v>
      </c>
      <c r="D960" s="48">
        <v>137.570007</v>
      </c>
      <c r="E960" s="48">
        <v>135.58000200000001</v>
      </c>
      <c r="F960" s="48">
        <v>136.63999899999999</v>
      </c>
      <c r="G960" s="49">
        <v>199556600</v>
      </c>
      <c r="H960" s="48">
        <v>126.475009</v>
      </c>
      <c r="I960" s="52">
        <f t="shared" si="115"/>
        <v>0.92560750823775995</v>
      </c>
      <c r="J960" s="52">
        <f t="shared" ca="1" si="116"/>
        <v>1</v>
      </c>
      <c r="K960" s="48">
        <f t="shared" si="117"/>
        <v>126.39</v>
      </c>
      <c r="L960" s="48">
        <f t="shared" si="118"/>
        <v>127.34</v>
      </c>
      <c r="M960" s="48">
        <f t="shared" si="119"/>
        <v>125.49</v>
      </c>
      <c r="N960" s="48">
        <f t="shared" si="120"/>
        <v>126.48</v>
      </c>
      <c r="O960" s="49">
        <f t="shared" ca="1" si="121"/>
        <v>199556600</v>
      </c>
    </row>
    <row r="961" spans="1:15" x14ac:dyDescent="0.25">
      <c r="A961">
        <v>946</v>
      </c>
      <c r="B961" s="89">
        <v>41122</v>
      </c>
      <c r="C961" s="48">
        <v>138.699997</v>
      </c>
      <c r="D961" s="48">
        <v>138.729996</v>
      </c>
      <c r="E961" s="48">
        <v>137.39999399999999</v>
      </c>
      <c r="F961" s="48">
        <v>137.58999600000001</v>
      </c>
      <c r="G961" s="49">
        <v>138293800</v>
      </c>
      <c r="H961" s="48">
        <v>127.354333</v>
      </c>
      <c r="I961" s="52">
        <f t="shared" si="115"/>
        <v>0.925607505650338</v>
      </c>
      <c r="J961" s="52">
        <f t="shared" ca="1" si="116"/>
        <v>1</v>
      </c>
      <c r="K961" s="48">
        <f t="shared" si="117"/>
        <v>128.38</v>
      </c>
      <c r="L961" s="48">
        <f t="shared" si="118"/>
        <v>128.41</v>
      </c>
      <c r="M961" s="48">
        <f t="shared" si="119"/>
        <v>127.18</v>
      </c>
      <c r="N961" s="48">
        <f t="shared" si="120"/>
        <v>127.35</v>
      </c>
      <c r="O961" s="49">
        <f t="shared" ca="1" si="121"/>
        <v>138293800</v>
      </c>
    </row>
    <row r="962" spans="1:15" x14ac:dyDescent="0.25">
      <c r="A962">
        <v>947</v>
      </c>
      <c r="B962" s="89">
        <v>41121</v>
      </c>
      <c r="C962" s="48">
        <v>138.490005</v>
      </c>
      <c r="D962" s="48">
        <v>138.86999499999999</v>
      </c>
      <c r="E962" s="48">
        <v>137.71000699999999</v>
      </c>
      <c r="F962" s="48">
        <v>137.71000699999999</v>
      </c>
      <c r="G962" s="49">
        <v>120575900</v>
      </c>
      <c r="H962" s="48">
        <v>127.46541499999999</v>
      </c>
      <c r="I962" s="52">
        <f t="shared" si="115"/>
        <v>0.92560749779062901</v>
      </c>
      <c r="J962" s="52">
        <f t="shared" ca="1" si="116"/>
        <v>1</v>
      </c>
      <c r="K962" s="48">
        <f t="shared" si="117"/>
        <v>128.19</v>
      </c>
      <c r="L962" s="48">
        <f t="shared" si="118"/>
        <v>128.54</v>
      </c>
      <c r="M962" s="48">
        <f t="shared" si="119"/>
        <v>127.47</v>
      </c>
      <c r="N962" s="48">
        <f t="shared" si="120"/>
        <v>127.47</v>
      </c>
      <c r="O962" s="49">
        <f t="shared" ca="1" si="121"/>
        <v>120575900</v>
      </c>
    </row>
    <row r="963" spans="1:15" x14ac:dyDescent="0.25">
      <c r="A963">
        <v>948</v>
      </c>
      <c r="B963" s="89">
        <v>41120</v>
      </c>
      <c r="C963" s="48">
        <v>138.520004</v>
      </c>
      <c r="D963" s="48">
        <v>139.33999600000001</v>
      </c>
      <c r="E963" s="48">
        <v>138.270004</v>
      </c>
      <c r="F963" s="48">
        <v>138.679993</v>
      </c>
      <c r="G963" s="49">
        <v>106782000</v>
      </c>
      <c r="H963" s="48">
        <v>128.36324200000001</v>
      </c>
      <c r="I963" s="52">
        <f t="shared" si="115"/>
        <v>0.92560750273473125</v>
      </c>
      <c r="J963" s="52">
        <f t="shared" ca="1" si="116"/>
        <v>1</v>
      </c>
      <c r="K963" s="48">
        <f t="shared" si="117"/>
        <v>128.22</v>
      </c>
      <c r="L963" s="48">
        <f t="shared" si="118"/>
        <v>128.97</v>
      </c>
      <c r="M963" s="48">
        <f t="shared" si="119"/>
        <v>127.98</v>
      </c>
      <c r="N963" s="48">
        <f t="shared" si="120"/>
        <v>128.36000000000001</v>
      </c>
      <c r="O963" s="49">
        <f t="shared" ca="1" si="121"/>
        <v>106782000</v>
      </c>
    </row>
    <row r="964" spans="1:15" x14ac:dyDescent="0.25">
      <c r="A964">
        <v>949</v>
      </c>
      <c r="B964" s="89">
        <v>41117</v>
      </c>
      <c r="C964" s="48">
        <v>136.88999899999999</v>
      </c>
      <c r="D964" s="48">
        <v>139.070007</v>
      </c>
      <c r="E964" s="48">
        <v>136.13999899999999</v>
      </c>
      <c r="F964" s="48">
        <v>138.679993</v>
      </c>
      <c r="G964" s="49">
        <v>236768900</v>
      </c>
      <c r="H964" s="48">
        <v>128.36324200000001</v>
      </c>
      <c r="I964" s="52">
        <f t="shared" si="115"/>
        <v>0.92560750273473125</v>
      </c>
      <c r="J964" s="52">
        <f t="shared" ca="1" si="116"/>
        <v>1</v>
      </c>
      <c r="K964" s="48">
        <f t="shared" si="117"/>
        <v>126.71</v>
      </c>
      <c r="L964" s="48">
        <f t="shared" si="118"/>
        <v>128.72</v>
      </c>
      <c r="M964" s="48">
        <f t="shared" si="119"/>
        <v>126.01</v>
      </c>
      <c r="N964" s="48">
        <f t="shared" si="120"/>
        <v>128.36000000000001</v>
      </c>
      <c r="O964" s="49">
        <f t="shared" ca="1" si="121"/>
        <v>236768900</v>
      </c>
    </row>
    <row r="965" spans="1:15" x14ac:dyDescent="0.25">
      <c r="A965">
        <v>950</v>
      </c>
      <c r="B965" s="89">
        <v>41116</v>
      </c>
      <c r="C965" s="48">
        <v>135.88999899999999</v>
      </c>
      <c r="D965" s="48">
        <v>136.46000699999999</v>
      </c>
      <c r="E965" s="48">
        <v>135.259995</v>
      </c>
      <c r="F965" s="48">
        <v>136.16999799999999</v>
      </c>
      <c r="G965" s="49">
        <v>156526500</v>
      </c>
      <c r="H965" s="48">
        <v>126.03997200000001</v>
      </c>
      <c r="I965" s="52">
        <f t="shared" si="115"/>
        <v>0.92560750423158566</v>
      </c>
      <c r="J965" s="52">
        <f t="shared" ca="1" si="116"/>
        <v>1</v>
      </c>
      <c r="K965" s="48">
        <f t="shared" si="117"/>
        <v>125.78</v>
      </c>
      <c r="L965" s="48">
        <f t="shared" si="118"/>
        <v>126.31</v>
      </c>
      <c r="M965" s="48">
        <f t="shared" si="119"/>
        <v>125.2</v>
      </c>
      <c r="N965" s="48">
        <f t="shared" si="120"/>
        <v>126.04</v>
      </c>
      <c r="O965" s="49">
        <f t="shared" ca="1" si="121"/>
        <v>156526500</v>
      </c>
    </row>
    <row r="966" spans="1:15" x14ac:dyDescent="0.25">
      <c r="A966">
        <v>951</v>
      </c>
      <c r="B966" s="89">
        <v>41115</v>
      </c>
      <c r="C966" s="48">
        <v>134.21000699999999</v>
      </c>
      <c r="D966" s="48">
        <v>134.55999800000001</v>
      </c>
      <c r="E966" s="48">
        <v>133.25</v>
      </c>
      <c r="F966" s="48">
        <v>133.96000699999999</v>
      </c>
      <c r="G966" s="49">
        <v>129122300</v>
      </c>
      <c r="H966" s="48">
        <v>123.994387</v>
      </c>
      <c r="I966" s="52">
        <f t="shared" si="115"/>
        <v>0.92560749866189551</v>
      </c>
      <c r="J966" s="52">
        <f t="shared" ca="1" si="116"/>
        <v>1</v>
      </c>
      <c r="K966" s="48">
        <f t="shared" si="117"/>
        <v>124.23</v>
      </c>
      <c r="L966" s="48">
        <f t="shared" si="118"/>
        <v>124.55</v>
      </c>
      <c r="M966" s="48">
        <f t="shared" si="119"/>
        <v>123.34</v>
      </c>
      <c r="N966" s="48">
        <f t="shared" si="120"/>
        <v>123.99</v>
      </c>
      <c r="O966" s="49">
        <f t="shared" ca="1" si="121"/>
        <v>129122300</v>
      </c>
    </row>
    <row r="967" spans="1:15" x14ac:dyDescent="0.25">
      <c r="A967">
        <v>952</v>
      </c>
      <c r="B967" s="89">
        <v>41114</v>
      </c>
      <c r="C967" s="48">
        <v>135.19000199999999</v>
      </c>
      <c r="D967" s="48">
        <v>135.25</v>
      </c>
      <c r="E967" s="48">
        <v>133.029999</v>
      </c>
      <c r="F967" s="48">
        <v>133.929993</v>
      </c>
      <c r="G967" s="49">
        <v>173301200</v>
      </c>
      <c r="H967" s="48">
        <v>123.966606</v>
      </c>
      <c r="I967" s="52">
        <f t="shared" si="115"/>
        <v>0.92560750003175163</v>
      </c>
      <c r="J967" s="52">
        <f t="shared" ca="1" si="116"/>
        <v>1</v>
      </c>
      <c r="K967" s="48">
        <f t="shared" si="117"/>
        <v>125.13</v>
      </c>
      <c r="L967" s="48">
        <f t="shared" si="118"/>
        <v>125.19</v>
      </c>
      <c r="M967" s="48">
        <f t="shared" si="119"/>
        <v>123.13</v>
      </c>
      <c r="N967" s="48">
        <f t="shared" si="120"/>
        <v>123.97</v>
      </c>
      <c r="O967" s="49">
        <f t="shared" ca="1" si="121"/>
        <v>173301200</v>
      </c>
    </row>
    <row r="968" spans="1:15" x14ac:dyDescent="0.25">
      <c r="A968">
        <v>953</v>
      </c>
      <c r="B968" s="89">
        <v>41113</v>
      </c>
      <c r="C968" s="48">
        <v>134.470001</v>
      </c>
      <c r="D968" s="48">
        <v>136.38000500000001</v>
      </c>
      <c r="E968" s="48">
        <v>133.83999600000001</v>
      </c>
      <c r="F968" s="48">
        <v>135.08999600000001</v>
      </c>
      <c r="G968" s="49">
        <v>145210900</v>
      </c>
      <c r="H968" s="48">
        <v>125.040314</v>
      </c>
      <c r="I968" s="52">
        <f t="shared" si="115"/>
        <v>0.92560750390428603</v>
      </c>
      <c r="J968" s="52">
        <f t="shared" ca="1" si="116"/>
        <v>1</v>
      </c>
      <c r="K968" s="48">
        <f t="shared" si="117"/>
        <v>124.47</v>
      </c>
      <c r="L968" s="48">
        <f t="shared" si="118"/>
        <v>126.23</v>
      </c>
      <c r="M968" s="48">
        <f t="shared" si="119"/>
        <v>123.88</v>
      </c>
      <c r="N968" s="48">
        <f t="shared" si="120"/>
        <v>125.04</v>
      </c>
      <c r="O968" s="49">
        <f t="shared" ca="1" si="121"/>
        <v>145210900</v>
      </c>
    </row>
    <row r="969" spans="1:15" x14ac:dyDescent="0.25">
      <c r="A969">
        <v>954</v>
      </c>
      <c r="B969" s="89">
        <v>41110</v>
      </c>
      <c r="C969" s="48">
        <v>136.949997</v>
      </c>
      <c r="D969" s="48">
        <v>137.16000399999999</v>
      </c>
      <c r="E969" s="48">
        <v>136.320007</v>
      </c>
      <c r="F969" s="48">
        <v>136.470001</v>
      </c>
      <c r="G969" s="49">
        <v>142904500</v>
      </c>
      <c r="H969" s="48">
        <v>126.317657</v>
      </c>
      <c r="I969" s="52">
        <f t="shared" si="115"/>
        <v>0.92560750402573821</v>
      </c>
      <c r="J969" s="52">
        <f t="shared" ca="1" si="116"/>
        <v>1</v>
      </c>
      <c r="K969" s="48">
        <f t="shared" si="117"/>
        <v>126.76</v>
      </c>
      <c r="L969" s="48">
        <f t="shared" si="118"/>
        <v>126.96</v>
      </c>
      <c r="M969" s="48">
        <f t="shared" si="119"/>
        <v>126.18</v>
      </c>
      <c r="N969" s="48">
        <f t="shared" si="120"/>
        <v>126.32</v>
      </c>
      <c r="O969" s="49">
        <f t="shared" ca="1" si="121"/>
        <v>142904500</v>
      </c>
    </row>
    <row r="970" spans="1:15" x14ac:dyDescent="0.25">
      <c r="A970">
        <v>955</v>
      </c>
      <c r="B970" s="89">
        <v>41109</v>
      </c>
      <c r="C970" s="48">
        <v>137.64999399999999</v>
      </c>
      <c r="D970" s="48">
        <v>138.179993</v>
      </c>
      <c r="E970" s="48">
        <v>137.21000699999999</v>
      </c>
      <c r="F970" s="48">
        <v>137.729996</v>
      </c>
      <c r="G970" s="49">
        <v>129847300</v>
      </c>
      <c r="H970" s="48">
        <v>127.48391700000001</v>
      </c>
      <c r="I970" s="52">
        <f t="shared" si="115"/>
        <v>0.92560749802098308</v>
      </c>
      <c r="J970" s="52">
        <f t="shared" ca="1" si="116"/>
        <v>1</v>
      </c>
      <c r="K970" s="48">
        <f t="shared" si="117"/>
        <v>127.41</v>
      </c>
      <c r="L970" s="48">
        <f t="shared" si="118"/>
        <v>127.9</v>
      </c>
      <c r="M970" s="48">
        <f t="shared" si="119"/>
        <v>127</v>
      </c>
      <c r="N970" s="48">
        <f t="shared" si="120"/>
        <v>127.48</v>
      </c>
      <c r="O970" s="49">
        <f t="shared" ca="1" si="121"/>
        <v>129847300</v>
      </c>
    </row>
    <row r="971" spans="1:15" x14ac:dyDescent="0.25">
      <c r="A971">
        <v>956</v>
      </c>
      <c r="B971" s="89">
        <v>41108</v>
      </c>
      <c r="C971" s="48">
        <v>136.03999300000001</v>
      </c>
      <c r="D971" s="48">
        <v>137.63999899999999</v>
      </c>
      <c r="E971" s="48">
        <v>135.96000699999999</v>
      </c>
      <c r="F971" s="48">
        <v>137.36999499999999</v>
      </c>
      <c r="G971" s="49">
        <v>113349700</v>
      </c>
      <c r="H971" s="48">
        <v>127.15069800000001</v>
      </c>
      <c r="I971" s="52">
        <f t="shared" si="115"/>
        <v>0.92560750256997548</v>
      </c>
      <c r="J971" s="52">
        <f t="shared" ca="1" si="116"/>
        <v>1</v>
      </c>
      <c r="K971" s="48">
        <f t="shared" si="117"/>
        <v>125.92</v>
      </c>
      <c r="L971" s="48">
        <f t="shared" si="118"/>
        <v>127.4</v>
      </c>
      <c r="M971" s="48">
        <f t="shared" si="119"/>
        <v>125.85</v>
      </c>
      <c r="N971" s="48">
        <f t="shared" si="120"/>
        <v>127.15</v>
      </c>
      <c r="O971" s="49">
        <f t="shared" ca="1" si="121"/>
        <v>113349700</v>
      </c>
    </row>
    <row r="972" spans="1:15" x14ac:dyDescent="0.25">
      <c r="A972">
        <v>957</v>
      </c>
      <c r="B972" s="89">
        <v>41107</v>
      </c>
      <c r="C972" s="48">
        <v>135.970001</v>
      </c>
      <c r="D972" s="48">
        <v>136.63999899999999</v>
      </c>
      <c r="E972" s="48">
        <v>134.550003</v>
      </c>
      <c r="F972" s="48">
        <v>136.36000100000001</v>
      </c>
      <c r="G972" s="49">
        <v>138860300</v>
      </c>
      <c r="H972" s="48">
        <v>126.21584</v>
      </c>
      <c r="I972" s="52">
        <f t="shared" si="115"/>
        <v>0.92560750274561809</v>
      </c>
      <c r="J972" s="52">
        <f t="shared" ca="1" si="116"/>
        <v>1</v>
      </c>
      <c r="K972" s="48">
        <f t="shared" si="117"/>
        <v>125.85</v>
      </c>
      <c r="L972" s="48">
        <f t="shared" si="118"/>
        <v>126.48</v>
      </c>
      <c r="M972" s="48">
        <f t="shared" si="119"/>
        <v>124.54</v>
      </c>
      <c r="N972" s="48">
        <f t="shared" si="120"/>
        <v>126.22</v>
      </c>
      <c r="O972" s="49">
        <f t="shared" ca="1" si="121"/>
        <v>138860300</v>
      </c>
    </row>
    <row r="973" spans="1:15" x14ac:dyDescent="0.25">
      <c r="A973">
        <v>958</v>
      </c>
      <c r="B973" s="89">
        <v>41106</v>
      </c>
      <c r="C973" s="48">
        <v>135.44000199999999</v>
      </c>
      <c r="D973" s="48">
        <v>135.83000200000001</v>
      </c>
      <c r="E973" s="48">
        <v>134.89999399999999</v>
      </c>
      <c r="F973" s="48">
        <v>135.429993</v>
      </c>
      <c r="G973" s="49">
        <v>97525200</v>
      </c>
      <c r="H973" s="48">
        <v>125.355017</v>
      </c>
      <c r="I973" s="52">
        <f t="shared" si="115"/>
        <v>0.92560749818542787</v>
      </c>
      <c r="J973" s="52">
        <f t="shared" ca="1" si="116"/>
        <v>1</v>
      </c>
      <c r="K973" s="48">
        <f t="shared" si="117"/>
        <v>125.36</v>
      </c>
      <c r="L973" s="48">
        <f t="shared" si="118"/>
        <v>125.73</v>
      </c>
      <c r="M973" s="48">
        <f t="shared" si="119"/>
        <v>124.86</v>
      </c>
      <c r="N973" s="48">
        <f t="shared" si="120"/>
        <v>125.36</v>
      </c>
      <c r="O973" s="49">
        <f t="shared" ca="1" si="121"/>
        <v>97525200</v>
      </c>
    </row>
    <row r="974" spans="1:15" x14ac:dyDescent="0.25">
      <c r="A974">
        <v>959</v>
      </c>
      <c r="B974" s="89">
        <v>41103</v>
      </c>
      <c r="C974" s="48">
        <v>133.86000100000001</v>
      </c>
      <c r="D974" s="48">
        <v>135.88999899999999</v>
      </c>
      <c r="E974" s="48">
        <v>133.83999600000001</v>
      </c>
      <c r="F974" s="48">
        <v>135.75</v>
      </c>
      <c r="G974" s="49">
        <v>129642600</v>
      </c>
      <c r="H974" s="48">
        <v>125.651218</v>
      </c>
      <c r="I974" s="52">
        <f t="shared" si="115"/>
        <v>0.92560749907918971</v>
      </c>
      <c r="J974" s="52">
        <f t="shared" ca="1" si="116"/>
        <v>1</v>
      </c>
      <c r="K974" s="48">
        <f t="shared" si="117"/>
        <v>123.9</v>
      </c>
      <c r="L974" s="48">
        <f t="shared" si="118"/>
        <v>125.78</v>
      </c>
      <c r="M974" s="48">
        <f t="shared" si="119"/>
        <v>123.88</v>
      </c>
      <c r="N974" s="48">
        <f t="shared" si="120"/>
        <v>125.65</v>
      </c>
      <c r="O974" s="49">
        <f t="shared" ca="1" si="121"/>
        <v>129642600</v>
      </c>
    </row>
    <row r="975" spans="1:15" x14ac:dyDescent="0.25">
      <c r="A975">
        <v>960</v>
      </c>
      <c r="B975" s="89">
        <v>41102</v>
      </c>
      <c r="C975" s="48">
        <v>133.38000500000001</v>
      </c>
      <c r="D975" s="48">
        <v>134.229996</v>
      </c>
      <c r="E975" s="48">
        <v>132.60000600000001</v>
      </c>
      <c r="F975" s="48">
        <v>133.509995</v>
      </c>
      <c r="G975" s="49">
        <v>143583200</v>
      </c>
      <c r="H975" s="48">
        <v>123.577853</v>
      </c>
      <c r="I975" s="52">
        <f t="shared" si="115"/>
        <v>0.92560750226977384</v>
      </c>
      <c r="J975" s="52">
        <f t="shared" ca="1" si="116"/>
        <v>1</v>
      </c>
      <c r="K975" s="48">
        <f t="shared" si="117"/>
        <v>123.46</v>
      </c>
      <c r="L975" s="48">
        <f t="shared" si="118"/>
        <v>124.24</v>
      </c>
      <c r="M975" s="48">
        <f t="shared" si="119"/>
        <v>122.74</v>
      </c>
      <c r="N975" s="48">
        <f t="shared" si="120"/>
        <v>123.58</v>
      </c>
      <c r="O975" s="49">
        <f t="shared" ca="1" si="121"/>
        <v>143583200</v>
      </c>
    </row>
    <row r="976" spans="1:15" x14ac:dyDescent="0.25">
      <c r="A976">
        <v>961</v>
      </c>
      <c r="B976" s="89">
        <v>41101</v>
      </c>
      <c r="C976" s="48">
        <v>134.21000699999999</v>
      </c>
      <c r="D976" s="48">
        <v>134.60000600000001</v>
      </c>
      <c r="E976" s="48">
        <v>133.38000500000001</v>
      </c>
      <c r="F976" s="48">
        <v>134.16000399999999</v>
      </c>
      <c r="G976" s="49">
        <v>141733400</v>
      </c>
      <c r="H976" s="48">
        <v>124.179506</v>
      </c>
      <c r="I976" s="52">
        <f t="shared" si="115"/>
        <v>0.92560750072726605</v>
      </c>
      <c r="J976" s="52">
        <f t="shared" ca="1" si="116"/>
        <v>1</v>
      </c>
      <c r="K976" s="48">
        <f t="shared" si="117"/>
        <v>124.23</v>
      </c>
      <c r="L976" s="48">
        <f t="shared" si="118"/>
        <v>124.59</v>
      </c>
      <c r="M976" s="48">
        <f t="shared" si="119"/>
        <v>123.46</v>
      </c>
      <c r="N976" s="48">
        <f t="shared" si="120"/>
        <v>124.18</v>
      </c>
      <c r="O976" s="49">
        <f t="shared" ca="1" si="121"/>
        <v>141733400</v>
      </c>
    </row>
    <row r="977" spans="1:15" x14ac:dyDescent="0.25">
      <c r="A977">
        <v>962</v>
      </c>
      <c r="B977" s="89">
        <v>41100</v>
      </c>
      <c r="C977" s="48">
        <v>136.009995</v>
      </c>
      <c r="D977" s="48">
        <v>136.229996</v>
      </c>
      <c r="E977" s="48">
        <v>133.679993</v>
      </c>
      <c r="F977" s="48">
        <v>134.13999899999999</v>
      </c>
      <c r="G977" s="49">
        <v>167884800</v>
      </c>
      <c r="H977" s="48">
        <v>124.16099</v>
      </c>
      <c r="I977" s="52">
        <f t="shared" ref="I977:I1040" si="122">H977/F977</f>
        <v>0.92560750652756463</v>
      </c>
      <c r="J977" s="52">
        <f t="shared" ref="J977:J1040" ca="1" si="123">INDEX(OFFSET($T$15,0,0,$S$13+1,1),MATCH(B977,OFFSET($Q$15,0,0,$S$13+1,1),-1))</f>
        <v>1</v>
      </c>
      <c r="K977" s="48">
        <f t="shared" ref="K977:K1040" si="124">ROUND($I977*C977,2)</f>
        <v>125.89</v>
      </c>
      <c r="L977" s="48">
        <f t="shared" ref="L977:L1040" si="125">ROUND($I977*D977,2)</f>
        <v>126.1</v>
      </c>
      <c r="M977" s="48">
        <f t="shared" ref="M977:M1040" si="126">ROUND($I977*E977,2)</f>
        <v>123.74</v>
      </c>
      <c r="N977" s="48">
        <f t="shared" ref="N977:N1040" si="127">ROUND($I977*F977,2)</f>
        <v>124.16</v>
      </c>
      <c r="O977" s="49">
        <f t="shared" ref="O977:O1040" ca="1" si="128">G977*J977</f>
        <v>167884800</v>
      </c>
    </row>
    <row r="978" spans="1:15" x14ac:dyDescent="0.25">
      <c r="A978">
        <v>963</v>
      </c>
      <c r="B978" s="89">
        <v>41099</v>
      </c>
      <c r="C978" s="48">
        <v>135.38000500000001</v>
      </c>
      <c r="D978" s="48">
        <v>135.570007</v>
      </c>
      <c r="E978" s="48">
        <v>134.699997</v>
      </c>
      <c r="F978" s="48">
        <v>135.320007</v>
      </c>
      <c r="G978" s="49">
        <v>103780500</v>
      </c>
      <c r="H978" s="48">
        <v>125.253214</v>
      </c>
      <c r="I978" s="52">
        <f t="shared" si="122"/>
        <v>0.92560750458725582</v>
      </c>
      <c r="J978" s="52">
        <f t="shared" ca="1" si="123"/>
        <v>1</v>
      </c>
      <c r="K978" s="48">
        <f t="shared" si="124"/>
        <v>125.31</v>
      </c>
      <c r="L978" s="48">
        <f t="shared" si="125"/>
        <v>125.48</v>
      </c>
      <c r="M978" s="48">
        <f t="shared" si="126"/>
        <v>124.68</v>
      </c>
      <c r="N978" s="48">
        <f t="shared" si="127"/>
        <v>125.25</v>
      </c>
      <c r="O978" s="49">
        <f t="shared" ca="1" si="128"/>
        <v>103780500</v>
      </c>
    </row>
    <row r="979" spans="1:15" x14ac:dyDescent="0.25">
      <c r="A979">
        <v>964</v>
      </c>
      <c r="B979" s="89">
        <v>41096</v>
      </c>
      <c r="C979" s="48">
        <v>135.470001</v>
      </c>
      <c r="D979" s="48">
        <v>135.770004</v>
      </c>
      <c r="E979" s="48">
        <v>134.85000600000001</v>
      </c>
      <c r="F979" s="48">
        <v>135.490005</v>
      </c>
      <c r="G979" s="49">
        <v>151192100</v>
      </c>
      <c r="H979" s="48">
        <v>125.410566</v>
      </c>
      <c r="I979" s="52">
        <f t="shared" si="122"/>
        <v>0.9256075088343233</v>
      </c>
      <c r="J979" s="52">
        <f t="shared" ca="1" si="123"/>
        <v>1</v>
      </c>
      <c r="K979" s="48">
        <f t="shared" si="124"/>
        <v>125.39</v>
      </c>
      <c r="L979" s="48">
        <f t="shared" si="125"/>
        <v>125.67</v>
      </c>
      <c r="M979" s="48">
        <f t="shared" si="126"/>
        <v>124.82</v>
      </c>
      <c r="N979" s="48">
        <f t="shared" si="127"/>
        <v>125.41</v>
      </c>
      <c r="O979" s="49">
        <f t="shared" ca="1" si="128"/>
        <v>151192100</v>
      </c>
    </row>
    <row r="980" spans="1:15" x14ac:dyDescent="0.25">
      <c r="A980">
        <v>965</v>
      </c>
      <c r="B980" s="89">
        <v>41095</v>
      </c>
      <c r="C980" s="48">
        <v>136.89999399999999</v>
      </c>
      <c r="D980" s="48">
        <v>137.800003</v>
      </c>
      <c r="E980" s="48">
        <v>136.28999300000001</v>
      </c>
      <c r="F980" s="48">
        <v>136.78999300000001</v>
      </c>
      <c r="G980" s="49">
        <v>126177500</v>
      </c>
      <c r="H980" s="48">
        <v>126.613844</v>
      </c>
      <c r="I980" s="52">
        <f t="shared" si="122"/>
        <v>0.92560750405184966</v>
      </c>
      <c r="J980" s="52">
        <f t="shared" ca="1" si="123"/>
        <v>1</v>
      </c>
      <c r="K980" s="48">
        <f t="shared" si="124"/>
        <v>126.72</v>
      </c>
      <c r="L980" s="48">
        <f t="shared" si="125"/>
        <v>127.55</v>
      </c>
      <c r="M980" s="48">
        <f t="shared" si="126"/>
        <v>126.15</v>
      </c>
      <c r="N980" s="48">
        <f t="shared" si="127"/>
        <v>126.61</v>
      </c>
      <c r="O980" s="49">
        <f t="shared" ca="1" si="128"/>
        <v>126177500</v>
      </c>
    </row>
    <row r="981" spans="1:15" x14ac:dyDescent="0.25">
      <c r="A981">
        <v>966</v>
      </c>
      <c r="B981" s="89">
        <v>41093</v>
      </c>
      <c r="C981" s="48">
        <v>136.479996</v>
      </c>
      <c r="D981" s="48">
        <v>137.509995</v>
      </c>
      <c r="E981" s="48">
        <v>136.33999600000001</v>
      </c>
      <c r="F981" s="48">
        <v>137.41000399999999</v>
      </c>
      <c r="G981" s="49">
        <v>80450000</v>
      </c>
      <c r="H981" s="48">
        <v>127.18773</v>
      </c>
      <c r="I981" s="52">
        <f t="shared" si="122"/>
        <v>0.92560749798100594</v>
      </c>
      <c r="J981" s="52">
        <f t="shared" ca="1" si="123"/>
        <v>1</v>
      </c>
      <c r="K981" s="48">
        <f t="shared" si="124"/>
        <v>126.33</v>
      </c>
      <c r="L981" s="48">
        <f t="shared" si="125"/>
        <v>127.28</v>
      </c>
      <c r="M981" s="48">
        <f t="shared" si="126"/>
        <v>126.2</v>
      </c>
      <c r="N981" s="48">
        <f t="shared" si="127"/>
        <v>127.19</v>
      </c>
      <c r="O981" s="49">
        <f t="shared" ca="1" si="128"/>
        <v>80450000</v>
      </c>
    </row>
    <row r="982" spans="1:15" x14ac:dyDescent="0.25">
      <c r="A982">
        <v>967</v>
      </c>
      <c r="B982" s="89">
        <v>41092</v>
      </c>
      <c r="C982" s="48">
        <v>136.479996</v>
      </c>
      <c r="D982" s="48">
        <v>136.64999399999999</v>
      </c>
      <c r="E982" s="48">
        <v>135.520004</v>
      </c>
      <c r="F982" s="48">
        <v>136.509995</v>
      </c>
      <c r="G982" s="49">
        <v>129524500</v>
      </c>
      <c r="H982" s="48">
        <v>126.354675</v>
      </c>
      <c r="I982" s="52">
        <f t="shared" si="122"/>
        <v>0.92560749855715696</v>
      </c>
      <c r="J982" s="52">
        <f t="shared" ca="1" si="123"/>
        <v>1</v>
      </c>
      <c r="K982" s="48">
        <f t="shared" si="124"/>
        <v>126.33</v>
      </c>
      <c r="L982" s="48">
        <f t="shared" si="125"/>
        <v>126.48</v>
      </c>
      <c r="M982" s="48">
        <f t="shared" si="126"/>
        <v>125.44</v>
      </c>
      <c r="N982" s="48">
        <f t="shared" si="127"/>
        <v>126.35</v>
      </c>
      <c r="O982" s="49">
        <f t="shared" ca="1" si="128"/>
        <v>129524500</v>
      </c>
    </row>
    <row r="983" spans="1:15" x14ac:dyDescent="0.25">
      <c r="A983">
        <v>968</v>
      </c>
      <c r="B983" s="89">
        <v>41089</v>
      </c>
      <c r="C983" s="48">
        <v>135.199997</v>
      </c>
      <c r="D983" s="48">
        <v>136.270004</v>
      </c>
      <c r="E983" s="48">
        <v>134.85000600000001</v>
      </c>
      <c r="F983" s="48">
        <v>136.10000600000001</v>
      </c>
      <c r="G983" s="49">
        <v>212250900</v>
      </c>
      <c r="H983" s="48">
        <v>125.97518700000001</v>
      </c>
      <c r="I983" s="52">
        <f t="shared" si="122"/>
        <v>0.92560750511649503</v>
      </c>
      <c r="J983" s="52">
        <f t="shared" ca="1" si="123"/>
        <v>1</v>
      </c>
      <c r="K983" s="48">
        <f t="shared" si="124"/>
        <v>125.14</v>
      </c>
      <c r="L983" s="48">
        <f t="shared" si="125"/>
        <v>126.13</v>
      </c>
      <c r="M983" s="48">
        <f t="shared" si="126"/>
        <v>124.82</v>
      </c>
      <c r="N983" s="48">
        <f t="shared" si="127"/>
        <v>125.98</v>
      </c>
      <c r="O983" s="49">
        <f t="shared" ca="1" si="128"/>
        <v>212250900</v>
      </c>
    </row>
    <row r="984" spans="1:15" x14ac:dyDescent="0.25">
      <c r="A984">
        <v>969</v>
      </c>
      <c r="B984" s="89">
        <v>41088</v>
      </c>
      <c r="C984" s="48">
        <v>132.28999300000001</v>
      </c>
      <c r="D984" s="48">
        <v>132.990005</v>
      </c>
      <c r="E984" s="48">
        <v>131.279999</v>
      </c>
      <c r="F984" s="48">
        <v>132.78999300000001</v>
      </c>
      <c r="G984" s="49">
        <v>169242100</v>
      </c>
      <c r="H984" s="48">
        <v>122.91141399999999</v>
      </c>
      <c r="I984" s="52">
        <f t="shared" si="122"/>
        <v>0.92560750417390247</v>
      </c>
      <c r="J984" s="52">
        <f t="shared" ca="1" si="123"/>
        <v>1</v>
      </c>
      <c r="K984" s="48">
        <f t="shared" si="124"/>
        <v>122.45</v>
      </c>
      <c r="L984" s="48">
        <f t="shared" si="125"/>
        <v>123.1</v>
      </c>
      <c r="M984" s="48">
        <f t="shared" si="126"/>
        <v>121.51</v>
      </c>
      <c r="N984" s="48">
        <f t="shared" si="127"/>
        <v>122.91</v>
      </c>
      <c r="O984" s="49">
        <f t="shared" ca="1" si="128"/>
        <v>169242100</v>
      </c>
    </row>
    <row r="985" spans="1:15" x14ac:dyDescent="0.25">
      <c r="A985">
        <v>970</v>
      </c>
      <c r="B985" s="89">
        <v>41087</v>
      </c>
      <c r="C985" s="48">
        <v>132.41999799999999</v>
      </c>
      <c r="D985" s="48">
        <v>133.429993</v>
      </c>
      <c r="E985" s="48">
        <v>131.970001</v>
      </c>
      <c r="F985" s="48">
        <v>133.16999799999999</v>
      </c>
      <c r="G985" s="49">
        <v>108088000</v>
      </c>
      <c r="H985" s="48">
        <v>123.263149</v>
      </c>
      <c r="I985" s="52">
        <f t="shared" si="122"/>
        <v>0.92560750057231367</v>
      </c>
      <c r="J985" s="52">
        <f t="shared" ca="1" si="123"/>
        <v>1</v>
      </c>
      <c r="K985" s="48">
        <f t="shared" si="124"/>
        <v>122.57</v>
      </c>
      <c r="L985" s="48">
        <f t="shared" si="125"/>
        <v>123.5</v>
      </c>
      <c r="M985" s="48">
        <f t="shared" si="126"/>
        <v>122.15</v>
      </c>
      <c r="N985" s="48">
        <f t="shared" si="127"/>
        <v>123.26</v>
      </c>
      <c r="O985" s="49">
        <f t="shared" ca="1" si="128"/>
        <v>108088000</v>
      </c>
    </row>
    <row r="986" spans="1:15" x14ac:dyDescent="0.25">
      <c r="A986">
        <v>971</v>
      </c>
      <c r="B986" s="89">
        <v>41086</v>
      </c>
      <c r="C986" s="48">
        <v>131.699997</v>
      </c>
      <c r="D986" s="48">
        <v>132.38000500000001</v>
      </c>
      <c r="E986" s="48">
        <v>130.929993</v>
      </c>
      <c r="F986" s="48">
        <v>131.979996</v>
      </c>
      <c r="G986" s="49">
        <v>141634000</v>
      </c>
      <c r="H986" s="48">
        <v>122.161674</v>
      </c>
      <c r="I986" s="52">
        <f t="shared" si="122"/>
        <v>0.9256074988818761</v>
      </c>
      <c r="J986" s="52">
        <f t="shared" ca="1" si="123"/>
        <v>1</v>
      </c>
      <c r="K986" s="48">
        <f t="shared" si="124"/>
        <v>121.9</v>
      </c>
      <c r="L986" s="48">
        <f t="shared" si="125"/>
        <v>122.53</v>
      </c>
      <c r="M986" s="48">
        <f t="shared" si="126"/>
        <v>121.19</v>
      </c>
      <c r="N986" s="48">
        <f t="shared" si="127"/>
        <v>122.16</v>
      </c>
      <c r="O986" s="49">
        <f t="shared" ca="1" si="128"/>
        <v>141634000</v>
      </c>
    </row>
    <row r="987" spans="1:15" x14ac:dyDescent="0.25">
      <c r="A987">
        <v>972</v>
      </c>
      <c r="B987" s="89">
        <v>41085</v>
      </c>
      <c r="C987" s="48">
        <v>132.050003</v>
      </c>
      <c r="D987" s="48">
        <v>132.10000600000001</v>
      </c>
      <c r="E987" s="48">
        <v>130.85000600000001</v>
      </c>
      <c r="F987" s="48">
        <v>131.320007</v>
      </c>
      <c r="G987" s="49">
        <v>146375700</v>
      </c>
      <c r="H987" s="48">
        <v>121.55078399999999</v>
      </c>
      <c r="I987" s="52">
        <f t="shared" si="122"/>
        <v>0.92560750472698339</v>
      </c>
      <c r="J987" s="52">
        <f t="shared" ca="1" si="123"/>
        <v>1</v>
      </c>
      <c r="K987" s="48">
        <f t="shared" si="124"/>
        <v>122.23</v>
      </c>
      <c r="L987" s="48">
        <f t="shared" si="125"/>
        <v>122.27</v>
      </c>
      <c r="M987" s="48">
        <f t="shared" si="126"/>
        <v>121.12</v>
      </c>
      <c r="N987" s="48">
        <f t="shared" si="127"/>
        <v>121.55</v>
      </c>
      <c r="O987" s="49">
        <f t="shared" ca="1" si="128"/>
        <v>146375700</v>
      </c>
    </row>
    <row r="988" spans="1:15" x14ac:dyDescent="0.25">
      <c r="A988">
        <v>973</v>
      </c>
      <c r="B988" s="89">
        <v>41082</v>
      </c>
      <c r="C988" s="48">
        <v>133.13000500000001</v>
      </c>
      <c r="D988" s="48">
        <v>133.71000699999999</v>
      </c>
      <c r="E988" s="48">
        <v>132.61999499999999</v>
      </c>
      <c r="F988" s="48">
        <v>133.46000699999999</v>
      </c>
      <c r="G988" s="49">
        <v>130029200</v>
      </c>
      <c r="H988" s="48">
        <v>123.531583</v>
      </c>
      <c r="I988" s="52">
        <f t="shared" si="122"/>
        <v>0.92560749678366194</v>
      </c>
      <c r="J988" s="52">
        <f t="shared" ca="1" si="123"/>
        <v>1</v>
      </c>
      <c r="K988" s="48">
        <f t="shared" si="124"/>
        <v>123.23</v>
      </c>
      <c r="L988" s="48">
        <f t="shared" si="125"/>
        <v>123.76</v>
      </c>
      <c r="M988" s="48">
        <f t="shared" si="126"/>
        <v>122.75</v>
      </c>
      <c r="N988" s="48">
        <f t="shared" si="127"/>
        <v>123.53</v>
      </c>
      <c r="O988" s="49">
        <f t="shared" ca="1" si="128"/>
        <v>130029200</v>
      </c>
    </row>
    <row r="989" spans="1:15" x14ac:dyDescent="0.25">
      <c r="A989">
        <v>974</v>
      </c>
      <c r="B989" s="89">
        <v>41081</v>
      </c>
      <c r="C989" s="48">
        <v>135.63999899999999</v>
      </c>
      <c r="D989" s="48">
        <v>135.779999</v>
      </c>
      <c r="E989" s="48">
        <v>132.33000200000001</v>
      </c>
      <c r="F989" s="48">
        <v>132.44000199999999</v>
      </c>
      <c r="G989" s="49">
        <v>205272200</v>
      </c>
      <c r="H989" s="48">
        <v>122.58745999999999</v>
      </c>
      <c r="I989" s="52">
        <f t="shared" si="122"/>
        <v>0.9256075064088265</v>
      </c>
      <c r="J989" s="52">
        <f t="shared" ca="1" si="123"/>
        <v>1</v>
      </c>
      <c r="K989" s="48">
        <f t="shared" si="124"/>
        <v>125.55</v>
      </c>
      <c r="L989" s="48">
        <f t="shared" si="125"/>
        <v>125.68</v>
      </c>
      <c r="M989" s="48">
        <f t="shared" si="126"/>
        <v>122.49</v>
      </c>
      <c r="N989" s="48">
        <f t="shared" si="127"/>
        <v>122.59</v>
      </c>
      <c r="O989" s="49">
        <f t="shared" ca="1" si="128"/>
        <v>205272200</v>
      </c>
    </row>
    <row r="990" spans="1:15" x14ac:dyDescent="0.25">
      <c r="A990">
        <v>975</v>
      </c>
      <c r="B990" s="89">
        <v>41080</v>
      </c>
      <c r="C990" s="48">
        <v>135.71000699999999</v>
      </c>
      <c r="D990" s="48">
        <v>136.10000600000001</v>
      </c>
      <c r="E990" s="48">
        <v>134.270004</v>
      </c>
      <c r="F990" s="48">
        <v>135.479996</v>
      </c>
      <c r="G990" s="49">
        <v>206451800</v>
      </c>
      <c r="H990" s="48">
        <v>125.40130000000001</v>
      </c>
      <c r="I990" s="52">
        <f t="shared" si="122"/>
        <v>0.92560749706547085</v>
      </c>
      <c r="J990" s="52">
        <f t="shared" ca="1" si="123"/>
        <v>1</v>
      </c>
      <c r="K990" s="48">
        <f t="shared" si="124"/>
        <v>125.61</v>
      </c>
      <c r="L990" s="48">
        <f t="shared" si="125"/>
        <v>125.98</v>
      </c>
      <c r="M990" s="48">
        <f t="shared" si="126"/>
        <v>124.28</v>
      </c>
      <c r="N990" s="48">
        <f t="shared" si="127"/>
        <v>125.4</v>
      </c>
      <c r="O990" s="49">
        <f t="shared" ca="1" si="128"/>
        <v>206451800</v>
      </c>
    </row>
    <row r="991" spans="1:15" x14ac:dyDescent="0.25">
      <c r="A991">
        <v>976</v>
      </c>
      <c r="B991" s="89">
        <v>41079</v>
      </c>
      <c r="C991" s="48">
        <v>135.08000200000001</v>
      </c>
      <c r="D991" s="48">
        <v>136.25</v>
      </c>
      <c r="E991" s="48">
        <v>134.36999499999999</v>
      </c>
      <c r="F991" s="48">
        <v>135.699997</v>
      </c>
      <c r="G991" s="49">
        <v>137382600</v>
      </c>
      <c r="H991" s="48">
        <v>125.604935</v>
      </c>
      <c r="I991" s="52">
        <f t="shared" si="122"/>
        <v>0.92560750019766025</v>
      </c>
      <c r="J991" s="52">
        <f t="shared" ca="1" si="123"/>
        <v>1</v>
      </c>
      <c r="K991" s="48">
        <f t="shared" si="124"/>
        <v>125.03</v>
      </c>
      <c r="L991" s="48">
        <f t="shared" si="125"/>
        <v>126.11</v>
      </c>
      <c r="M991" s="48">
        <f t="shared" si="126"/>
        <v>124.37</v>
      </c>
      <c r="N991" s="48">
        <f t="shared" si="127"/>
        <v>125.6</v>
      </c>
      <c r="O991" s="49">
        <f t="shared" ca="1" si="128"/>
        <v>137382600</v>
      </c>
    </row>
    <row r="992" spans="1:15" x14ac:dyDescent="0.25">
      <c r="A992">
        <v>977</v>
      </c>
      <c r="B992" s="89">
        <v>41078</v>
      </c>
      <c r="C992" s="48">
        <v>133.58000200000001</v>
      </c>
      <c r="D992" s="48">
        <v>134.729996</v>
      </c>
      <c r="E992" s="48">
        <v>133.279999</v>
      </c>
      <c r="F992" s="48">
        <v>134.39999399999999</v>
      </c>
      <c r="G992" s="49">
        <v>131360900</v>
      </c>
      <c r="H992" s="48">
        <v>124.40164300000001</v>
      </c>
      <c r="I992" s="52">
        <f t="shared" si="122"/>
        <v>0.92560750411938275</v>
      </c>
      <c r="J992" s="52">
        <f t="shared" ca="1" si="123"/>
        <v>1</v>
      </c>
      <c r="K992" s="48">
        <f t="shared" si="124"/>
        <v>123.64</v>
      </c>
      <c r="L992" s="48">
        <f t="shared" si="125"/>
        <v>124.71</v>
      </c>
      <c r="M992" s="48">
        <f t="shared" si="126"/>
        <v>123.36</v>
      </c>
      <c r="N992" s="48">
        <f t="shared" si="127"/>
        <v>124.4</v>
      </c>
      <c r="O992" s="49">
        <f t="shared" ca="1" si="128"/>
        <v>131360900</v>
      </c>
    </row>
    <row r="993" spans="1:15" x14ac:dyDescent="0.25">
      <c r="A993">
        <v>978</v>
      </c>
      <c r="B993" s="89">
        <v>41075</v>
      </c>
      <c r="C993" s="48">
        <v>133.38000500000001</v>
      </c>
      <c r="D993" s="48">
        <v>134.259995</v>
      </c>
      <c r="E993" s="48">
        <v>133.10000600000001</v>
      </c>
      <c r="F993" s="48">
        <v>134.13999899999999</v>
      </c>
      <c r="G993" s="49">
        <v>169444500</v>
      </c>
      <c r="H993" s="48">
        <v>124.16099</v>
      </c>
      <c r="I993" s="52">
        <f t="shared" si="122"/>
        <v>0.92560750652756463</v>
      </c>
      <c r="J993" s="52">
        <f t="shared" ca="1" si="123"/>
        <v>1</v>
      </c>
      <c r="K993" s="48">
        <f t="shared" si="124"/>
        <v>123.46</v>
      </c>
      <c r="L993" s="48">
        <f t="shared" si="125"/>
        <v>124.27</v>
      </c>
      <c r="M993" s="48">
        <f t="shared" si="126"/>
        <v>123.2</v>
      </c>
      <c r="N993" s="48">
        <f t="shared" si="127"/>
        <v>124.16</v>
      </c>
      <c r="O993" s="49">
        <f t="shared" ca="1" si="128"/>
        <v>169444500</v>
      </c>
    </row>
    <row r="994" spans="1:15" x14ac:dyDescent="0.25">
      <c r="A994">
        <v>979</v>
      </c>
      <c r="B994" s="89">
        <v>41074</v>
      </c>
      <c r="C994" s="48">
        <v>132.33999600000001</v>
      </c>
      <c r="D994" s="48">
        <v>134</v>
      </c>
      <c r="E994" s="48">
        <v>131.979996</v>
      </c>
      <c r="F994" s="48">
        <v>133.470001</v>
      </c>
      <c r="G994" s="49">
        <v>230615500</v>
      </c>
      <c r="H994" s="48">
        <v>122.90401799999999</v>
      </c>
      <c r="I994" s="52">
        <f t="shared" si="122"/>
        <v>0.92083627091603903</v>
      </c>
      <c r="J994" s="52">
        <f t="shared" ca="1" si="123"/>
        <v>1</v>
      </c>
      <c r="K994" s="48">
        <f t="shared" si="124"/>
        <v>121.86</v>
      </c>
      <c r="L994" s="48">
        <f t="shared" si="125"/>
        <v>123.39</v>
      </c>
      <c r="M994" s="48">
        <f t="shared" si="126"/>
        <v>121.53</v>
      </c>
      <c r="N994" s="48">
        <f t="shared" si="127"/>
        <v>122.9</v>
      </c>
      <c r="O994" s="49">
        <f t="shared" ca="1" si="128"/>
        <v>230615500</v>
      </c>
    </row>
    <row r="995" spans="1:15" x14ac:dyDescent="0.25">
      <c r="A995">
        <v>980</v>
      </c>
      <c r="B995" s="89">
        <v>41073</v>
      </c>
      <c r="C995" s="48">
        <v>132.529999</v>
      </c>
      <c r="D995" s="48">
        <v>133.36000100000001</v>
      </c>
      <c r="E995" s="48">
        <v>131.61999499999999</v>
      </c>
      <c r="F995" s="48">
        <v>132.070007</v>
      </c>
      <c r="G995" s="49">
        <v>172223900</v>
      </c>
      <c r="H995" s="48">
        <v>121.614853</v>
      </c>
      <c r="I995" s="52">
        <f t="shared" si="122"/>
        <v>0.92083627284126668</v>
      </c>
      <c r="J995" s="52">
        <f t="shared" ca="1" si="123"/>
        <v>1</v>
      </c>
      <c r="K995" s="48">
        <f t="shared" si="124"/>
        <v>122.04</v>
      </c>
      <c r="L995" s="48">
        <f t="shared" si="125"/>
        <v>122.8</v>
      </c>
      <c r="M995" s="48">
        <f t="shared" si="126"/>
        <v>121.2</v>
      </c>
      <c r="N995" s="48">
        <f t="shared" si="127"/>
        <v>121.61</v>
      </c>
      <c r="O995" s="49">
        <f t="shared" ca="1" si="128"/>
        <v>172223900</v>
      </c>
    </row>
    <row r="996" spans="1:15" x14ac:dyDescent="0.25">
      <c r="A996">
        <v>981</v>
      </c>
      <c r="B996" s="89">
        <v>41072</v>
      </c>
      <c r="C996" s="48">
        <v>131.78999300000001</v>
      </c>
      <c r="D996" s="48">
        <v>133.009995</v>
      </c>
      <c r="E996" s="48">
        <v>131.16000399999999</v>
      </c>
      <c r="F996" s="48">
        <v>132.91999799999999</v>
      </c>
      <c r="G996" s="49">
        <v>181931800</v>
      </c>
      <c r="H996" s="48">
        <v>122.397555</v>
      </c>
      <c r="I996" s="52">
        <f t="shared" si="122"/>
        <v>0.92083626874565561</v>
      </c>
      <c r="J996" s="52">
        <f t="shared" ca="1" si="123"/>
        <v>1</v>
      </c>
      <c r="K996" s="48">
        <f t="shared" si="124"/>
        <v>121.36</v>
      </c>
      <c r="L996" s="48">
        <f t="shared" si="125"/>
        <v>122.48</v>
      </c>
      <c r="M996" s="48">
        <f t="shared" si="126"/>
        <v>120.78</v>
      </c>
      <c r="N996" s="48">
        <f t="shared" si="127"/>
        <v>122.4</v>
      </c>
      <c r="O996" s="49">
        <f t="shared" ca="1" si="128"/>
        <v>181931800</v>
      </c>
    </row>
    <row r="997" spans="1:15" x14ac:dyDescent="0.25">
      <c r="A997">
        <v>982</v>
      </c>
      <c r="B997" s="89">
        <v>41071</v>
      </c>
      <c r="C997" s="48">
        <v>134.16999799999999</v>
      </c>
      <c r="D997" s="48">
        <v>134.25</v>
      </c>
      <c r="E997" s="48">
        <v>131.279999</v>
      </c>
      <c r="F997" s="48">
        <v>131.41000399999999</v>
      </c>
      <c r="G997" s="49">
        <v>169756100</v>
      </c>
      <c r="H997" s="48">
        <v>121.007098</v>
      </c>
      <c r="I997" s="52">
        <f t="shared" si="122"/>
        <v>0.92083627057799966</v>
      </c>
      <c r="J997" s="52">
        <f t="shared" ca="1" si="123"/>
        <v>1</v>
      </c>
      <c r="K997" s="48">
        <f t="shared" si="124"/>
        <v>123.55</v>
      </c>
      <c r="L997" s="48">
        <f t="shared" si="125"/>
        <v>123.62</v>
      </c>
      <c r="M997" s="48">
        <f t="shared" si="126"/>
        <v>120.89</v>
      </c>
      <c r="N997" s="48">
        <f t="shared" si="127"/>
        <v>121.01</v>
      </c>
      <c r="O997" s="49">
        <f t="shared" ca="1" si="128"/>
        <v>169756100</v>
      </c>
    </row>
    <row r="998" spans="1:15" x14ac:dyDescent="0.25">
      <c r="A998">
        <v>983</v>
      </c>
      <c r="B998" s="89">
        <v>41068</v>
      </c>
      <c r="C998" s="48">
        <v>131.71000699999999</v>
      </c>
      <c r="D998" s="48">
        <v>133.13000500000001</v>
      </c>
      <c r="E998" s="48">
        <v>131.28999300000001</v>
      </c>
      <c r="F998" s="48">
        <v>133.10000600000001</v>
      </c>
      <c r="G998" s="49">
        <v>143915400</v>
      </c>
      <c r="H998" s="48">
        <v>122.56331299999999</v>
      </c>
      <c r="I998" s="52">
        <f t="shared" si="122"/>
        <v>0.9208362695340524</v>
      </c>
      <c r="J998" s="52">
        <f t="shared" ca="1" si="123"/>
        <v>1</v>
      </c>
      <c r="K998" s="48">
        <f t="shared" si="124"/>
        <v>121.28</v>
      </c>
      <c r="L998" s="48">
        <f t="shared" si="125"/>
        <v>122.59</v>
      </c>
      <c r="M998" s="48">
        <f t="shared" si="126"/>
        <v>120.9</v>
      </c>
      <c r="N998" s="48">
        <f t="shared" si="127"/>
        <v>122.56</v>
      </c>
      <c r="O998" s="49">
        <f t="shared" ca="1" si="128"/>
        <v>143915400</v>
      </c>
    </row>
    <row r="999" spans="1:15" x14ac:dyDescent="0.25">
      <c r="A999">
        <v>984</v>
      </c>
      <c r="B999" s="89">
        <v>41067</v>
      </c>
      <c r="C999" s="48">
        <v>133.470001</v>
      </c>
      <c r="D999" s="48">
        <v>133.529999</v>
      </c>
      <c r="E999" s="48">
        <v>131.779999</v>
      </c>
      <c r="F999" s="48">
        <v>132.050003</v>
      </c>
      <c r="G999" s="49">
        <v>184772700</v>
      </c>
      <c r="H999" s="48">
        <v>121.59643199999999</v>
      </c>
      <c r="I999" s="52">
        <f t="shared" si="122"/>
        <v>0.92083626836418919</v>
      </c>
      <c r="J999" s="52">
        <f t="shared" ca="1" si="123"/>
        <v>1</v>
      </c>
      <c r="K999" s="48">
        <f t="shared" si="124"/>
        <v>122.9</v>
      </c>
      <c r="L999" s="48">
        <f t="shared" si="125"/>
        <v>122.96</v>
      </c>
      <c r="M999" s="48">
        <f t="shared" si="126"/>
        <v>121.35</v>
      </c>
      <c r="N999" s="48">
        <f t="shared" si="127"/>
        <v>121.6</v>
      </c>
      <c r="O999" s="49">
        <f t="shared" ca="1" si="128"/>
        <v>184772700</v>
      </c>
    </row>
    <row r="1000" spans="1:15" x14ac:dyDescent="0.25">
      <c r="A1000">
        <v>985</v>
      </c>
      <c r="B1000" s="89">
        <v>41066</v>
      </c>
      <c r="C1000" s="48">
        <v>129.970001</v>
      </c>
      <c r="D1000" s="48">
        <v>132.029999</v>
      </c>
      <c r="E1000" s="48">
        <v>129.929993</v>
      </c>
      <c r="F1000" s="48">
        <v>131.970001</v>
      </c>
      <c r="G1000" s="49">
        <v>184202800</v>
      </c>
      <c r="H1000" s="48">
        <v>121.522764</v>
      </c>
      <c r="I1000" s="52">
        <f t="shared" si="122"/>
        <v>0.92083627399533019</v>
      </c>
      <c r="J1000" s="52">
        <f t="shared" ca="1" si="123"/>
        <v>1</v>
      </c>
      <c r="K1000" s="48">
        <f t="shared" si="124"/>
        <v>119.68</v>
      </c>
      <c r="L1000" s="48">
        <f t="shared" si="125"/>
        <v>121.58</v>
      </c>
      <c r="M1000" s="48">
        <f t="shared" si="126"/>
        <v>119.64</v>
      </c>
      <c r="N1000" s="48">
        <f t="shared" si="127"/>
        <v>121.52</v>
      </c>
      <c r="O1000" s="49">
        <f t="shared" ca="1" si="128"/>
        <v>184202800</v>
      </c>
    </row>
    <row r="1001" spans="1:15" x14ac:dyDescent="0.25">
      <c r="A1001">
        <v>986</v>
      </c>
      <c r="B1001" s="89">
        <v>41065</v>
      </c>
      <c r="C1001" s="48">
        <v>127.849998</v>
      </c>
      <c r="D1001" s="48">
        <v>129.259995</v>
      </c>
      <c r="E1001" s="48">
        <v>127.779999</v>
      </c>
      <c r="F1001" s="48">
        <v>129.070007</v>
      </c>
      <c r="G1001" s="49">
        <v>164149400</v>
      </c>
      <c r="H1001" s="48">
        <v>118.852344</v>
      </c>
      <c r="I1001" s="52">
        <f t="shared" si="122"/>
        <v>0.9208362714352375</v>
      </c>
      <c r="J1001" s="52">
        <f t="shared" ca="1" si="123"/>
        <v>1</v>
      </c>
      <c r="K1001" s="48">
        <f t="shared" si="124"/>
        <v>117.73</v>
      </c>
      <c r="L1001" s="48">
        <f t="shared" si="125"/>
        <v>119.03</v>
      </c>
      <c r="M1001" s="48">
        <f t="shared" si="126"/>
        <v>117.66</v>
      </c>
      <c r="N1001" s="48">
        <f t="shared" si="127"/>
        <v>118.85</v>
      </c>
      <c r="O1001" s="49">
        <f t="shared" ca="1" si="128"/>
        <v>164149400</v>
      </c>
    </row>
    <row r="1002" spans="1:15" x14ac:dyDescent="0.25">
      <c r="A1002">
        <v>987</v>
      </c>
      <c r="B1002" s="89">
        <v>41064</v>
      </c>
      <c r="C1002" s="48">
        <v>128.38999899999999</v>
      </c>
      <c r="D1002" s="48">
        <v>128.740005</v>
      </c>
      <c r="E1002" s="48">
        <v>127.139999</v>
      </c>
      <c r="F1002" s="48">
        <v>128.10000600000001</v>
      </c>
      <c r="G1002" s="49">
        <v>202545800</v>
      </c>
      <c r="H1002" s="48">
        <v>117.959132</v>
      </c>
      <c r="I1002" s="52">
        <f t="shared" si="122"/>
        <v>0.92083627224810582</v>
      </c>
      <c r="J1002" s="52">
        <f t="shared" ca="1" si="123"/>
        <v>1</v>
      </c>
      <c r="K1002" s="48">
        <f t="shared" si="124"/>
        <v>118.23</v>
      </c>
      <c r="L1002" s="48">
        <f t="shared" si="125"/>
        <v>118.55</v>
      </c>
      <c r="M1002" s="48">
        <f t="shared" si="126"/>
        <v>117.08</v>
      </c>
      <c r="N1002" s="48">
        <f t="shared" si="127"/>
        <v>117.96</v>
      </c>
      <c r="O1002" s="49">
        <f t="shared" ca="1" si="128"/>
        <v>202545800</v>
      </c>
    </row>
    <row r="1003" spans="1:15" x14ac:dyDescent="0.25">
      <c r="A1003">
        <v>988</v>
      </c>
      <c r="B1003" s="89">
        <v>41061</v>
      </c>
      <c r="C1003" s="48">
        <v>129.41000399999999</v>
      </c>
      <c r="D1003" s="48">
        <v>131.5</v>
      </c>
      <c r="E1003" s="48">
        <v>128.16000399999999</v>
      </c>
      <c r="F1003" s="48">
        <v>128.16000399999999</v>
      </c>
      <c r="G1003" s="49">
        <v>253240900</v>
      </c>
      <c r="H1003" s="48">
        <v>118.01438</v>
      </c>
      <c r="I1003" s="52">
        <f t="shared" si="122"/>
        <v>0.92083626963682064</v>
      </c>
      <c r="J1003" s="52">
        <f t="shared" ca="1" si="123"/>
        <v>1</v>
      </c>
      <c r="K1003" s="48">
        <f t="shared" si="124"/>
        <v>119.17</v>
      </c>
      <c r="L1003" s="48">
        <f t="shared" si="125"/>
        <v>121.09</v>
      </c>
      <c r="M1003" s="48">
        <f t="shared" si="126"/>
        <v>118.01</v>
      </c>
      <c r="N1003" s="48">
        <f t="shared" si="127"/>
        <v>118.01</v>
      </c>
      <c r="O1003" s="49">
        <f t="shared" ca="1" si="128"/>
        <v>253240900</v>
      </c>
    </row>
    <row r="1004" spans="1:15" x14ac:dyDescent="0.25">
      <c r="A1004">
        <v>989</v>
      </c>
      <c r="B1004" s="89">
        <v>41060</v>
      </c>
      <c r="C1004" s="48">
        <v>131.71000699999999</v>
      </c>
      <c r="D1004" s="48">
        <v>132.449997</v>
      </c>
      <c r="E1004" s="48">
        <v>130.33999600000001</v>
      </c>
      <c r="F1004" s="48">
        <v>131.470001</v>
      </c>
      <c r="G1004" s="49">
        <v>196186000</v>
      </c>
      <c r="H1004" s="48">
        <v>121.06234600000001</v>
      </c>
      <c r="I1004" s="52">
        <f t="shared" si="122"/>
        <v>0.92083627503737531</v>
      </c>
      <c r="J1004" s="52">
        <f t="shared" ca="1" si="123"/>
        <v>1</v>
      </c>
      <c r="K1004" s="48">
        <f t="shared" si="124"/>
        <v>121.28</v>
      </c>
      <c r="L1004" s="48">
        <f t="shared" si="125"/>
        <v>121.96</v>
      </c>
      <c r="M1004" s="48">
        <f t="shared" si="126"/>
        <v>120.02</v>
      </c>
      <c r="N1004" s="48">
        <f t="shared" si="127"/>
        <v>121.06</v>
      </c>
      <c r="O1004" s="49">
        <f t="shared" ca="1" si="128"/>
        <v>196186000</v>
      </c>
    </row>
    <row r="1005" spans="1:15" x14ac:dyDescent="0.25">
      <c r="A1005">
        <v>990</v>
      </c>
      <c r="B1005" s="89">
        <v>41059</v>
      </c>
      <c r="C1005" s="48">
        <v>132.55999800000001</v>
      </c>
      <c r="D1005" s="48">
        <v>133.69000199999999</v>
      </c>
      <c r="E1005" s="48">
        <v>131.490005</v>
      </c>
      <c r="F1005" s="48">
        <v>131.759995</v>
      </c>
      <c r="G1005" s="49">
        <v>162370400</v>
      </c>
      <c r="H1005" s="48">
        <v>121.329382</v>
      </c>
      <c r="I1005" s="52">
        <f t="shared" si="122"/>
        <v>0.92083626748771497</v>
      </c>
      <c r="J1005" s="52">
        <f t="shared" ca="1" si="123"/>
        <v>1</v>
      </c>
      <c r="K1005" s="48">
        <f t="shared" si="124"/>
        <v>122.07</v>
      </c>
      <c r="L1005" s="48">
        <f t="shared" si="125"/>
        <v>123.11</v>
      </c>
      <c r="M1005" s="48">
        <f t="shared" si="126"/>
        <v>121.08</v>
      </c>
      <c r="N1005" s="48">
        <f t="shared" si="127"/>
        <v>121.33</v>
      </c>
      <c r="O1005" s="49">
        <f t="shared" ca="1" si="128"/>
        <v>162370400</v>
      </c>
    </row>
    <row r="1006" spans="1:15" x14ac:dyDescent="0.25">
      <c r="A1006">
        <v>991</v>
      </c>
      <c r="B1006" s="89">
        <v>41058</v>
      </c>
      <c r="C1006" s="48">
        <v>133.16000399999999</v>
      </c>
      <c r="D1006" s="48">
        <v>133.929993</v>
      </c>
      <c r="E1006" s="48">
        <v>131.16999799999999</v>
      </c>
      <c r="F1006" s="48">
        <v>133.699997</v>
      </c>
      <c r="G1006" s="49">
        <v>152883500</v>
      </c>
      <c r="H1006" s="48">
        <v>123.11580600000001</v>
      </c>
      <c r="I1006" s="52">
        <f t="shared" si="122"/>
        <v>0.9208362659873508</v>
      </c>
      <c r="J1006" s="52">
        <f t="shared" ca="1" si="123"/>
        <v>1</v>
      </c>
      <c r="K1006" s="48">
        <f t="shared" si="124"/>
        <v>122.62</v>
      </c>
      <c r="L1006" s="48">
        <f t="shared" si="125"/>
        <v>123.33</v>
      </c>
      <c r="M1006" s="48">
        <f t="shared" si="126"/>
        <v>120.79</v>
      </c>
      <c r="N1006" s="48">
        <f t="shared" si="127"/>
        <v>123.12</v>
      </c>
      <c r="O1006" s="49">
        <f t="shared" ca="1" si="128"/>
        <v>152883500</v>
      </c>
    </row>
    <row r="1007" spans="1:15" x14ac:dyDescent="0.25">
      <c r="A1007">
        <v>992</v>
      </c>
      <c r="B1007" s="89">
        <v>41054</v>
      </c>
      <c r="C1007" s="48">
        <v>132.479996</v>
      </c>
      <c r="D1007" s="48">
        <v>132.85000600000001</v>
      </c>
      <c r="E1007" s="48">
        <v>131.779999</v>
      </c>
      <c r="F1007" s="48">
        <v>132.10000600000001</v>
      </c>
      <c r="G1007" s="49">
        <v>135465600</v>
      </c>
      <c r="H1007" s="48">
        <v>121.642477</v>
      </c>
      <c r="I1007" s="52">
        <f t="shared" si="122"/>
        <v>0.92083627157443126</v>
      </c>
      <c r="J1007" s="52">
        <f t="shared" ca="1" si="123"/>
        <v>1</v>
      </c>
      <c r="K1007" s="48">
        <f t="shared" si="124"/>
        <v>121.99</v>
      </c>
      <c r="L1007" s="48">
        <f t="shared" si="125"/>
        <v>122.33</v>
      </c>
      <c r="M1007" s="48">
        <f t="shared" si="126"/>
        <v>121.35</v>
      </c>
      <c r="N1007" s="48">
        <f t="shared" si="127"/>
        <v>121.64</v>
      </c>
      <c r="O1007" s="49">
        <f t="shared" ca="1" si="128"/>
        <v>135465600</v>
      </c>
    </row>
    <row r="1008" spans="1:15" x14ac:dyDescent="0.25">
      <c r="A1008">
        <v>993</v>
      </c>
      <c r="B1008" s="89">
        <v>41053</v>
      </c>
      <c r="C1008" s="48">
        <v>132.63000500000001</v>
      </c>
      <c r="D1008" s="48">
        <v>132.83999600000001</v>
      </c>
      <c r="E1008" s="48">
        <v>131.41999799999999</v>
      </c>
      <c r="F1008" s="48">
        <v>132.529999</v>
      </c>
      <c r="G1008" s="49">
        <v>167357600</v>
      </c>
      <c r="H1008" s="48">
        <v>122.03843000000001</v>
      </c>
      <c r="I1008" s="52">
        <f t="shared" si="122"/>
        <v>0.92083627043564686</v>
      </c>
      <c r="J1008" s="52">
        <f t="shared" ca="1" si="123"/>
        <v>1</v>
      </c>
      <c r="K1008" s="48">
        <f t="shared" si="124"/>
        <v>122.13</v>
      </c>
      <c r="L1008" s="48">
        <f t="shared" si="125"/>
        <v>122.32</v>
      </c>
      <c r="M1008" s="48">
        <f t="shared" si="126"/>
        <v>121.02</v>
      </c>
      <c r="N1008" s="48">
        <f t="shared" si="127"/>
        <v>122.04</v>
      </c>
      <c r="O1008" s="49">
        <f t="shared" ca="1" si="128"/>
        <v>167357600</v>
      </c>
    </row>
    <row r="1009" spans="1:15" x14ac:dyDescent="0.25">
      <c r="A1009">
        <v>994</v>
      </c>
      <c r="B1009" s="89">
        <v>41052</v>
      </c>
      <c r="C1009" s="48">
        <v>131.25</v>
      </c>
      <c r="D1009" s="48">
        <v>132.46000699999999</v>
      </c>
      <c r="E1009" s="48">
        <v>129.990005</v>
      </c>
      <c r="F1009" s="48">
        <v>132.270004</v>
      </c>
      <c r="G1009" s="49">
        <v>204958400</v>
      </c>
      <c r="H1009" s="48">
        <v>121.79901700000001</v>
      </c>
      <c r="I1009" s="52">
        <f t="shared" si="122"/>
        <v>0.92083626912115313</v>
      </c>
      <c r="J1009" s="52">
        <f t="shared" ca="1" si="123"/>
        <v>1</v>
      </c>
      <c r="K1009" s="48">
        <f t="shared" si="124"/>
        <v>120.86</v>
      </c>
      <c r="L1009" s="48">
        <f t="shared" si="125"/>
        <v>121.97</v>
      </c>
      <c r="M1009" s="48">
        <f t="shared" si="126"/>
        <v>119.7</v>
      </c>
      <c r="N1009" s="48">
        <f t="shared" si="127"/>
        <v>121.8</v>
      </c>
      <c r="O1009" s="49">
        <f t="shared" ca="1" si="128"/>
        <v>204958400</v>
      </c>
    </row>
    <row r="1010" spans="1:15" x14ac:dyDescent="0.25">
      <c r="A1010">
        <v>995</v>
      </c>
      <c r="B1010" s="89">
        <v>41051</v>
      </c>
      <c r="C1010" s="48">
        <v>132.30999800000001</v>
      </c>
      <c r="D1010" s="48">
        <v>133.229996</v>
      </c>
      <c r="E1010" s="48">
        <v>131.33999600000001</v>
      </c>
      <c r="F1010" s="48">
        <v>132.199997</v>
      </c>
      <c r="G1010" s="49">
        <v>197531200</v>
      </c>
      <c r="H1010" s="48">
        <v>121.73455199999999</v>
      </c>
      <c r="I1010" s="52">
        <f t="shared" si="122"/>
        <v>0.92083626900536164</v>
      </c>
      <c r="J1010" s="52">
        <f t="shared" ca="1" si="123"/>
        <v>1</v>
      </c>
      <c r="K1010" s="48">
        <f t="shared" si="124"/>
        <v>121.84</v>
      </c>
      <c r="L1010" s="48">
        <f t="shared" si="125"/>
        <v>122.68</v>
      </c>
      <c r="M1010" s="48">
        <f t="shared" si="126"/>
        <v>120.94</v>
      </c>
      <c r="N1010" s="48">
        <f t="shared" si="127"/>
        <v>121.73</v>
      </c>
      <c r="O1010" s="49">
        <f t="shared" ca="1" si="128"/>
        <v>197531200</v>
      </c>
    </row>
    <row r="1011" spans="1:15" x14ac:dyDescent="0.25">
      <c r="A1011">
        <v>996</v>
      </c>
      <c r="B1011" s="89">
        <v>41050</v>
      </c>
      <c r="C1011" s="48">
        <v>130.16000399999999</v>
      </c>
      <c r="D1011" s="48">
        <v>132.020004</v>
      </c>
      <c r="E1011" s="48">
        <v>129.949997</v>
      </c>
      <c r="F1011" s="48">
        <v>131.970001</v>
      </c>
      <c r="G1011" s="49">
        <v>177861100</v>
      </c>
      <c r="H1011" s="48">
        <v>121.522764</v>
      </c>
      <c r="I1011" s="52">
        <f t="shared" si="122"/>
        <v>0.92083627399533019</v>
      </c>
      <c r="J1011" s="52">
        <f t="shared" ca="1" si="123"/>
        <v>1</v>
      </c>
      <c r="K1011" s="48">
        <f t="shared" si="124"/>
        <v>119.86</v>
      </c>
      <c r="L1011" s="48">
        <f t="shared" si="125"/>
        <v>121.57</v>
      </c>
      <c r="M1011" s="48">
        <f t="shared" si="126"/>
        <v>119.66</v>
      </c>
      <c r="N1011" s="48">
        <f t="shared" si="127"/>
        <v>121.52</v>
      </c>
      <c r="O1011" s="49">
        <f t="shared" ca="1" si="128"/>
        <v>177861100</v>
      </c>
    </row>
    <row r="1012" spans="1:15" x14ac:dyDescent="0.25">
      <c r="A1012">
        <v>997</v>
      </c>
      <c r="B1012" s="89">
        <v>41047</v>
      </c>
      <c r="C1012" s="48">
        <v>131.36999499999999</v>
      </c>
      <c r="D1012" s="48">
        <v>131.60000600000001</v>
      </c>
      <c r="E1012" s="48">
        <v>129.550003</v>
      </c>
      <c r="F1012" s="48">
        <v>129.740005</v>
      </c>
      <c r="G1012" s="49">
        <v>319615900</v>
      </c>
      <c r="H1012" s="48">
        <v>119.469303</v>
      </c>
      <c r="I1012" s="52">
        <f t="shared" si="122"/>
        <v>0.92083627559595049</v>
      </c>
      <c r="J1012" s="52">
        <f t="shared" ca="1" si="123"/>
        <v>1</v>
      </c>
      <c r="K1012" s="48">
        <f t="shared" si="124"/>
        <v>120.97</v>
      </c>
      <c r="L1012" s="48">
        <f t="shared" si="125"/>
        <v>121.18</v>
      </c>
      <c r="M1012" s="48">
        <f t="shared" si="126"/>
        <v>119.29</v>
      </c>
      <c r="N1012" s="48">
        <f t="shared" si="127"/>
        <v>119.47</v>
      </c>
      <c r="O1012" s="49">
        <f t="shared" ca="1" si="128"/>
        <v>319615900</v>
      </c>
    </row>
    <row r="1013" spans="1:15" x14ac:dyDescent="0.25">
      <c r="A1013">
        <v>998</v>
      </c>
      <c r="B1013" s="89">
        <v>41046</v>
      </c>
      <c r="C1013" s="48">
        <v>132.86000100000001</v>
      </c>
      <c r="D1013" s="48">
        <v>133.020004</v>
      </c>
      <c r="E1013" s="48">
        <v>130.78999300000001</v>
      </c>
      <c r="F1013" s="48">
        <v>130.86000100000001</v>
      </c>
      <c r="G1013" s="49">
        <v>247992900</v>
      </c>
      <c r="H1013" s="48">
        <v>120.500635</v>
      </c>
      <c r="I1013" s="52">
        <f t="shared" si="122"/>
        <v>0.92083626837202903</v>
      </c>
      <c r="J1013" s="52">
        <f t="shared" ca="1" si="123"/>
        <v>1</v>
      </c>
      <c r="K1013" s="48">
        <f t="shared" si="124"/>
        <v>122.34</v>
      </c>
      <c r="L1013" s="48">
        <f t="shared" si="125"/>
        <v>122.49</v>
      </c>
      <c r="M1013" s="48">
        <f t="shared" si="126"/>
        <v>120.44</v>
      </c>
      <c r="N1013" s="48">
        <f t="shared" si="127"/>
        <v>120.5</v>
      </c>
      <c r="O1013" s="49">
        <f t="shared" ca="1" si="128"/>
        <v>247992900</v>
      </c>
    </row>
    <row r="1014" spans="1:15" x14ac:dyDescent="0.25">
      <c r="A1014">
        <v>999</v>
      </c>
      <c r="B1014" s="89">
        <v>41045</v>
      </c>
      <c r="C1014" s="48">
        <v>133.94000199999999</v>
      </c>
      <c r="D1014" s="48">
        <v>134.550003</v>
      </c>
      <c r="E1014" s="48">
        <v>132.800003</v>
      </c>
      <c r="F1014" s="48">
        <v>132.83000200000001</v>
      </c>
      <c r="G1014" s="49">
        <v>207265500</v>
      </c>
      <c r="H1014" s="48">
        <v>122.314683</v>
      </c>
      <c r="I1014" s="52">
        <f t="shared" si="122"/>
        <v>0.92083626559005849</v>
      </c>
      <c r="J1014" s="52">
        <f t="shared" ca="1" si="123"/>
        <v>1</v>
      </c>
      <c r="K1014" s="48">
        <f t="shared" si="124"/>
        <v>123.34</v>
      </c>
      <c r="L1014" s="48">
        <f t="shared" si="125"/>
        <v>123.9</v>
      </c>
      <c r="M1014" s="48">
        <f t="shared" si="126"/>
        <v>122.29</v>
      </c>
      <c r="N1014" s="48">
        <f t="shared" si="127"/>
        <v>122.31</v>
      </c>
      <c r="O1014" s="49">
        <f t="shared" ca="1" si="128"/>
        <v>207265500</v>
      </c>
    </row>
    <row r="1015" spans="1:15" x14ac:dyDescent="0.25">
      <c r="A1015">
        <v>1000</v>
      </c>
      <c r="B1015" s="89">
        <v>41044</v>
      </c>
      <c r="C1015" s="48">
        <v>134.020004</v>
      </c>
      <c r="D1015" s="48">
        <v>134.80999800000001</v>
      </c>
      <c r="E1015" s="48">
        <v>133.13000500000001</v>
      </c>
      <c r="F1015" s="48">
        <v>133.33999600000001</v>
      </c>
      <c r="G1015" s="49">
        <v>207629300</v>
      </c>
      <c r="H1015" s="48">
        <v>122.784305</v>
      </c>
      <c r="I1015" s="52">
        <f t="shared" si="122"/>
        <v>0.92083627331142259</v>
      </c>
      <c r="J1015" s="52">
        <f t="shared" ca="1" si="123"/>
        <v>1</v>
      </c>
      <c r="K1015" s="48">
        <f t="shared" si="124"/>
        <v>123.41</v>
      </c>
      <c r="L1015" s="48">
        <f t="shared" si="125"/>
        <v>124.14</v>
      </c>
      <c r="M1015" s="48">
        <f t="shared" si="126"/>
        <v>122.59</v>
      </c>
      <c r="N1015" s="48">
        <f t="shared" si="127"/>
        <v>122.78</v>
      </c>
      <c r="O1015" s="49">
        <f t="shared" ca="1" si="128"/>
        <v>207629300</v>
      </c>
    </row>
    <row r="1016" spans="1:15" x14ac:dyDescent="0.25">
      <c r="A1016">
        <v>1001</v>
      </c>
      <c r="B1016" s="89">
        <v>41043</v>
      </c>
      <c r="C1016" s="48">
        <v>134.30999800000001</v>
      </c>
      <c r="D1016" s="48">
        <v>135.61000100000001</v>
      </c>
      <c r="E1016" s="48">
        <v>133.91000399999999</v>
      </c>
      <c r="F1016" s="48">
        <v>134.11000100000001</v>
      </c>
      <c r="G1016" s="49">
        <v>163910000</v>
      </c>
      <c r="H1016" s="48">
        <v>123.493353</v>
      </c>
      <c r="I1016" s="52">
        <f t="shared" si="122"/>
        <v>0.92083626932491025</v>
      </c>
      <c r="J1016" s="52">
        <f t="shared" ca="1" si="123"/>
        <v>1</v>
      </c>
      <c r="K1016" s="48">
        <f t="shared" si="124"/>
        <v>123.68</v>
      </c>
      <c r="L1016" s="48">
        <f t="shared" si="125"/>
        <v>124.87</v>
      </c>
      <c r="M1016" s="48">
        <f t="shared" si="126"/>
        <v>123.31</v>
      </c>
      <c r="N1016" s="48">
        <f t="shared" si="127"/>
        <v>123.49</v>
      </c>
      <c r="O1016" s="49">
        <f t="shared" ca="1" si="128"/>
        <v>163910000</v>
      </c>
    </row>
    <row r="1017" spans="1:15" x14ac:dyDescent="0.25">
      <c r="A1017">
        <v>1002</v>
      </c>
      <c r="B1017" s="89">
        <v>41040</v>
      </c>
      <c r="C1017" s="48">
        <v>135.16999799999999</v>
      </c>
      <c r="D1017" s="48">
        <v>136.86999499999999</v>
      </c>
      <c r="E1017" s="48">
        <v>135.11000100000001</v>
      </c>
      <c r="F1017" s="48">
        <v>135.61000100000001</v>
      </c>
      <c r="G1017" s="49">
        <v>153032400</v>
      </c>
      <c r="H1017" s="48">
        <v>124.874607</v>
      </c>
      <c r="I1017" s="52">
        <f t="shared" si="122"/>
        <v>0.92083626634587212</v>
      </c>
      <c r="J1017" s="52">
        <f t="shared" ca="1" si="123"/>
        <v>1</v>
      </c>
      <c r="K1017" s="48">
        <f t="shared" si="124"/>
        <v>124.47</v>
      </c>
      <c r="L1017" s="48">
        <f t="shared" si="125"/>
        <v>126.03</v>
      </c>
      <c r="M1017" s="48">
        <f t="shared" si="126"/>
        <v>124.41</v>
      </c>
      <c r="N1017" s="48">
        <f t="shared" si="127"/>
        <v>124.87</v>
      </c>
      <c r="O1017" s="49">
        <f t="shared" ca="1" si="128"/>
        <v>153032400</v>
      </c>
    </row>
    <row r="1018" spans="1:15" x14ac:dyDescent="0.25">
      <c r="A1018">
        <v>1003</v>
      </c>
      <c r="B1018" s="89">
        <v>41039</v>
      </c>
      <c r="C1018" s="48">
        <v>136.679993</v>
      </c>
      <c r="D1018" s="48">
        <v>136.85000600000001</v>
      </c>
      <c r="E1018" s="48">
        <v>135.71000699999999</v>
      </c>
      <c r="F1018" s="48">
        <v>136.020004</v>
      </c>
      <c r="G1018" s="49">
        <v>150600000</v>
      </c>
      <c r="H1018" s="48">
        <v>125.25215300000001</v>
      </c>
      <c r="I1018" s="52">
        <f t="shared" si="122"/>
        <v>0.92083626905348426</v>
      </c>
      <c r="J1018" s="52">
        <f t="shared" ca="1" si="123"/>
        <v>1</v>
      </c>
      <c r="K1018" s="48">
        <f t="shared" si="124"/>
        <v>125.86</v>
      </c>
      <c r="L1018" s="48">
        <f t="shared" si="125"/>
        <v>126.02</v>
      </c>
      <c r="M1018" s="48">
        <f t="shared" si="126"/>
        <v>124.97</v>
      </c>
      <c r="N1018" s="48">
        <f t="shared" si="127"/>
        <v>125.25</v>
      </c>
      <c r="O1018" s="49">
        <f t="shared" ca="1" si="128"/>
        <v>150600000</v>
      </c>
    </row>
    <row r="1019" spans="1:15" x14ac:dyDescent="0.25">
      <c r="A1019">
        <v>1004</v>
      </c>
      <c r="B1019" s="89">
        <v>41038</v>
      </c>
      <c r="C1019" s="48">
        <v>135.10000600000001</v>
      </c>
      <c r="D1019" s="48">
        <v>136.61000100000001</v>
      </c>
      <c r="E1019" s="48">
        <v>134.490005</v>
      </c>
      <c r="F1019" s="48">
        <v>135.740005</v>
      </c>
      <c r="G1019" s="49">
        <v>220752500</v>
      </c>
      <c r="H1019" s="48">
        <v>124.99432</v>
      </c>
      <c r="I1019" s="52">
        <f t="shared" si="122"/>
        <v>0.92083627078104202</v>
      </c>
      <c r="J1019" s="52">
        <f t="shared" ca="1" si="123"/>
        <v>1</v>
      </c>
      <c r="K1019" s="48">
        <f t="shared" si="124"/>
        <v>124.4</v>
      </c>
      <c r="L1019" s="48">
        <f t="shared" si="125"/>
        <v>125.8</v>
      </c>
      <c r="M1019" s="48">
        <f t="shared" si="126"/>
        <v>123.84</v>
      </c>
      <c r="N1019" s="48">
        <f t="shared" si="127"/>
        <v>124.99</v>
      </c>
      <c r="O1019" s="49">
        <f t="shared" ca="1" si="128"/>
        <v>220752500</v>
      </c>
    </row>
    <row r="1020" spans="1:15" x14ac:dyDescent="0.25">
      <c r="A1020">
        <v>1005</v>
      </c>
      <c r="B1020" s="89">
        <v>41037</v>
      </c>
      <c r="C1020" s="48">
        <v>136.279999</v>
      </c>
      <c r="D1020" s="48">
        <v>136.770004</v>
      </c>
      <c r="E1020" s="48">
        <v>134.91999799999999</v>
      </c>
      <c r="F1020" s="48">
        <v>136.550003</v>
      </c>
      <c r="G1020" s="49">
        <v>213377700</v>
      </c>
      <c r="H1020" s="48">
        <v>125.740195</v>
      </c>
      <c r="I1020" s="52">
        <f t="shared" si="122"/>
        <v>0.92083626684358255</v>
      </c>
      <c r="J1020" s="52">
        <f t="shared" ca="1" si="123"/>
        <v>1</v>
      </c>
      <c r="K1020" s="48">
        <f t="shared" si="124"/>
        <v>125.49</v>
      </c>
      <c r="L1020" s="48">
        <f t="shared" si="125"/>
        <v>125.94</v>
      </c>
      <c r="M1020" s="48">
        <f t="shared" si="126"/>
        <v>124.24</v>
      </c>
      <c r="N1020" s="48">
        <f t="shared" si="127"/>
        <v>125.74</v>
      </c>
      <c r="O1020" s="49">
        <f t="shared" ca="1" si="128"/>
        <v>213377700</v>
      </c>
    </row>
    <row r="1021" spans="1:15" x14ac:dyDescent="0.25">
      <c r="A1021">
        <v>1006</v>
      </c>
      <c r="B1021" s="89">
        <v>41036</v>
      </c>
      <c r="C1021" s="48">
        <v>136.509995</v>
      </c>
      <c r="D1021" s="48">
        <v>137.55999800000001</v>
      </c>
      <c r="E1021" s="48">
        <v>136.46000699999999</v>
      </c>
      <c r="F1021" s="48">
        <v>137.10000600000001</v>
      </c>
      <c r="G1021" s="49">
        <v>127765900</v>
      </c>
      <c r="H1021" s="48">
        <v>126.246658</v>
      </c>
      <c r="I1021" s="52">
        <f t="shared" si="122"/>
        <v>0.92083626896413107</v>
      </c>
      <c r="J1021" s="52">
        <f t="shared" ca="1" si="123"/>
        <v>1</v>
      </c>
      <c r="K1021" s="48">
        <f t="shared" si="124"/>
        <v>125.7</v>
      </c>
      <c r="L1021" s="48">
        <f t="shared" si="125"/>
        <v>126.67</v>
      </c>
      <c r="M1021" s="48">
        <f t="shared" si="126"/>
        <v>125.66</v>
      </c>
      <c r="N1021" s="48">
        <f t="shared" si="127"/>
        <v>126.25</v>
      </c>
      <c r="O1021" s="49">
        <f t="shared" ca="1" si="128"/>
        <v>127765900</v>
      </c>
    </row>
    <row r="1022" spans="1:15" x14ac:dyDescent="0.25">
      <c r="A1022">
        <v>1007</v>
      </c>
      <c r="B1022" s="89">
        <v>41033</v>
      </c>
      <c r="C1022" s="48">
        <v>138.520004</v>
      </c>
      <c r="D1022" s="48">
        <v>139.300003</v>
      </c>
      <c r="E1022" s="48">
        <v>136.91999799999999</v>
      </c>
      <c r="F1022" s="48">
        <v>137</v>
      </c>
      <c r="G1022" s="49">
        <v>193927300</v>
      </c>
      <c r="H1022" s="48">
        <v>126.154569</v>
      </c>
      <c r="I1022" s="52">
        <f t="shared" si="122"/>
        <v>0.92083627007299262</v>
      </c>
      <c r="J1022" s="52">
        <f t="shared" ca="1" si="123"/>
        <v>1</v>
      </c>
      <c r="K1022" s="48">
        <f t="shared" si="124"/>
        <v>127.55</v>
      </c>
      <c r="L1022" s="48">
        <f t="shared" si="125"/>
        <v>128.27000000000001</v>
      </c>
      <c r="M1022" s="48">
        <f t="shared" si="126"/>
        <v>126.08</v>
      </c>
      <c r="N1022" s="48">
        <f t="shared" si="127"/>
        <v>126.15</v>
      </c>
      <c r="O1022" s="49">
        <f t="shared" ca="1" si="128"/>
        <v>193927300</v>
      </c>
    </row>
    <row r="1023" spans="1:15" x14ac:dyDescent="0.25">
      <c r="A1023">
        <v>1008</v>
      </c>
      <c r="B1023" s="89">
        <v>41032</v>
      </c>
      <c r="C1023" s="48">
        <v>140.33999600000001</v>
      </c>
      <c r="D1023" s="48">
        <v>140.449997</v>
      </c>
      <c r="E1023" s="48">
        <v>138.990005</v>
      </c>
      <c r="F1023" s="48">
        <v>139.25</v>
      </c>
      <c r="G1023" s="49">
        <v>143759700</v>
      </c>
      <c r="H1023" s="48">
        <v>128.226451</v>
      </c>
      <c r="I1023" s="52">
        <f t="shared" si="122"/>
        <v>0.92083627289048475</v>
      </c>
      <c r="J1023" s="52">
        <f t="shared" ca="1" si="123"/>
        <v>1</v>
      </c>
      <c r="K1023" s="48">
        <f t="shared" si="124"/>
        <v>129.22999999999999</v>
      </c>
      <c r="L1023" s="48">
        <f t="shared" si="125"/>
        <v>129.33000000000001</v>
      </c>
      <c r="M1023" s="48">
        <f t="shared" si="126"/>
        <v>127.99</v>
      </c>
      <c r="N1023" s="48">
        <f t="shared" si="127"/>
        <v>128.22999999999999</v>
      </c>
      <c r="O1023" s="49">
        <f t="shared" ca="1" si="128"/>
        <v>143759700</v>
      </c>
    </row>
    <row r="1024" spans="1:15" x14ac:dyDescent="0.25">
      <c r="A1024">
        <v>1009</v>
      </c>
      <c r="B1024" s="89">
        <v>41031</v>
      </c>
      <c r="C1024" s="48">
        <v>139.91999799999999</v>
      </c>
      <c r="D1024" s="48">
        <v>140.46000699999999</v>
      </c>
      <c r="E1024" s="48">
        <v>139.46000699999999</v>
      </c>
      <c r="F1024" s="48">
        <v>140.320007</v>
      </c>
      <c r="G1024" s="49">
        <v>121081000</v>
      </c>
      <c r="H1024" s="48">
        <v>129.21175199999999</v>
      </c>
      <c r="I1024" s="52">
        <f t="shared" si="122"/>
        <v>0.92083627105292254</v>
      </c>
      <c r="J1024" s="52">
        <f t="shared" ca="1" si="123"/>
        <v>1</v>
      </c>
      <c r="K1024" s="48">
        <f t="shared" si="124"/>
        <v>128.84</v>
      </c>
      <c r="L1024" s="48">
        <f t="shared" si="125"/>
        <v>129.34</v>
      </c>
      <c r="M1024" s="48">
        <f t="shared" si="126"/>
        <v>128.41999999999999</v>
      </c>
      <c r="N1024" s="48">
        <f t="shared" si="127"/>
        <v>129.21</v>
      </c>
      <c r="O1024" s="49">
        <f t="shared" ca="1" si="128"/>
        <v>121081000</v>
      </c>
    </row>
    <row r="1025" spans="1:15" x14ac:dyDescent="0.25">
      <c r="A1025">
        <v>1010</v>
      </c>
      <c r="B1025" s="89">
        <v>41030</v>
      </c>
      <c r="C1025" s="48">
        <v>139.78999300000001</v>
      </c>
      <c r="D1025" s="48">
        <v>141.66000399999999</v>
      </c>
      <c r="E1025" s="48">
        <v>139.63000500000001</v>
      </c>
      <c r="F1025" s="48">
        <v>140.740005</v>
      </c>
      <c r="G1025" s="49">
        <v>138832200</v>
      </c>
      <c r="H1025" s="48">
        <v>129.598502</v>
      </c>
      <c r="I1025" s="52">
        <f t="shared" si="122"/>
        <v>0.92083627537173951</v>
      </c>
      <c r="J1025" s="52">
        <f t="shared" ca="1" si="123"/>
        <v>1</v>
      </c>
      <c r="K1025" s="48">
        <f t="shared" si="124"/>
        <v>128.72</v>
      </c>
      <c r="L1025" s="48">
        <f t="shared" si="125"/>
        <v>130.44999999999999</v>
      </c>
      <c r="M1025" s="48">
        <f t="shared" si="126"/>
        <v>128.58000000000001</v>
      </c>
      <c r="N1025" s="48">
        <f t="shared" si="127"/>
        <v>129.6</v>
      </c>
      <c r="O1025" s="49">
        <f t="shared" ca="1" si="128"/>
        <v>138832200</v>
      </c>
    </row>
    <row r="1026" spans="1:15" x14ac:dyDescent="0.25">
      <c r="A1026">
        <v>1011</v>
      </c>
      <c r="B1026" s="89">
        <v>41029</v>
      </c>
      <c r="C1026" s="48">
        <v>140.11000100000001</v>
      </c>
      <c r="D1026" s="48">
        <v>140.21000699999999</v>
      </c>
      <c r="E1026" s="48">
        <v>139.490005</v>
      </c>
      <c r="F1026" s="48">
        <v>139.86999499999999</v>
      </c>
      <c r="G1026" s="49">
        <v>115092200</v>
      </c>
      <c r="H1026" s="48">
        <v>128.79736500000001</v>
      </c>
      <c r="I1026" s="52">
        <f t="shared" si="122"/>
        <v>0.92083627371260024</v>
      </c>
      <c r="J1026" s="52">
        <f t="shared" ca="1" si="123"/>
        <v>1</v>
      </c>
      <c r="K1026" s="48">
        <f t="shared" si="124"/>
        <v>129.02000000000001</v>
      </c>
      <c r="L1026" s="48">
        <f t="shared" si="125"/>
        <v>129.11000000000001</v>
      </c>
      <c r="M1026" s="48">
        <f t="shared" si="126"/>
        <v>128.44999999999999</v>
      </c>
      <c r="N1026" s="48">
        <f t="shared" si="127"/>
        <v>128.80000000000001</v>
      </c>
      <c r="O1026" s="49">
        <f t="shared" ca="1" si="128"/>
        <v>115092200</v>
      </c>
    </row>
    <row r="1027" spans="1:15" x14ac:dyDescent="0.25">
      <c r="A1027">
        <v>1012</v>
      </c>
      <c r="B1027" s="89">
        <v>41026</v>
      </c>
      <c r="C1027" s="48">
        <v>140.58000200000001</v>
      </c>
      <c r="D1027" s="48">
        <v>140.78999300000001</v>
      </c>
      <c r="E1027" s="48">
        <v>139.800003</v>
      </c>
      <c r="F1027" s="48">
        <v>140.38999899999999</v>
      </c>
      <c r="G1027" s="49">
        <v>130725000</v>
      </c>
      <c r="H1027" s="48">
        <v>129.27620300000001</v>
      </c>
      <c r="I1027" s="52">
        <f t="shared" si="122"/>
        <v>0.92083626982574462</v>
      </c>
      <c r="J1027" s="52">
        <f t="shared" ca="1" si="123"/>
        <v>1</v>
      </c>
      <c r="K1027" s="48">
        <f t="shared" si="124"/>
        <v>129.44999999999999</v>
      </c>
      <c r="L1027" s="48">
        <f t="shared" si="125"/>
        <v>129.63999999999999</v>
      </c>
      <c r="M1027" s="48">
        <f t="shared" si="126"/>
        <v>128.72999999999999</v>
      </c>
      <c r="N1027" s="48">
        <f t="shared" si="127"/>
        <v>129.28</v>
      </c>
      <c r="O1027" s="49">
        <f t="shared" ca="1" si="128"/>
        <v>130725000</v>
      </c>
    </row>
    <row r="1028" spans="1:15" x14ac:dyDescent="0.25">
      <c r="A1028">
        <v>1013</v>
      </c>
      <c r="B1028" s="89">
        <v>41025</v>
      </c>
      <c r="C1028" s="48">
        <v>138.88999899999999</v>
      </c>
      <c r="D1028" s="48">
        <v>140.320007</v>
      </c>
      <c r="E1028" s="48">
        <v>138.80999800000001</v>
      </c>
      <c r="F1028" s="48">
        <v>140.16000399999999</v>
      </c>
      <c r="G1028" s="49">
        <v>136291600</v>
      </c>
      <c r="H1028" s="48">
        <v>129.064415</v>
      </c>
      <c r="I1028" s="52">
        <f t="shared" si="122"/>
        <v>0.92083626795558604</v>
      </c>
      <c r="J1028" s="52">
        <f t="shared" ca="1" si="123"/>
        <v>1</v>
      </c>
      <c r="K1028" s="48">
        <f t="shared" si="124"/>
        <v>127.89</v>
      </c>
      <c r="L1028" s="48">
        <f t="shared" si="125"/>
        <v>129.21</v>
      </c>
      <c r="M1028" s="48">
        <f t="shared" si="126"/>
        <v>127.82</v>
      </c>
      <c r="N1028" s="48">
        <f t="shared" si="127"/>
        <v>129.06</v>
      </c>
      <c r="O1028" s="49">
        <f t="shared" ca="1" si="128"/>
        <v>136291600</v>
      </c>
    </row>
    <row r="1029" spans="1:15" x14ac:dyDescent="0.25">
      <c r="A1029">
        <v>1014</v>
      </c>
      <c r="B1029" s="89">
        <v>41024</v>
      </c>
      <c r="C1029" s="48">
        <v>138.64999399999999</v>
      </c>
      <c r="D1029" s="48">
        <v>139.25</v>
      </c>
      <c r="E1029" s="48">
        <v>138.529999</v>
      </c>
      <c r="F1029" s="48">
        <v>139.19000199999999</v>
      </c>
      <c r="G1029" s="49">
        <v>150252200</v>
      </c>
      <c r="H1029" s="48">
        <v>128.17120299999999</v>
      </c>
      <c r="I1029" s="52">
        <f t="shared" si="122"/>
        <v>0.9208362752951178</v>
      </c>
      <c r="J1029" s="52">
        <f t="shared" ca="1" si="123"/>
        <v>1</v>
      </c>
      <c r="K1029" s="48">
        <f t="shared" si="124"/>
        <v>127.67</v>
      </c>
      <c r="L1029" s="48">
        <f t="shared" si="125"/>
        <v>128.22999999999999</v>
      </c>
      <c r="M1029" s="48">
        <f t="shared" si="126"/>
        <v>127.56</v>
      </c>
      <c r="N1029" s="48">
        <f t="shared" si="127"/>
        <v>128.16999999999999</v>
      </c>
      <c r="O1029" s="49">
        <f t="shared" ca="1" si="128"/>
        <v>150252200</v>
      </c>
    </row>
    <row r="1030" spans="1:15" x14ac:dyDescent="0.25">
      <c r="A1030">
        <v>1015</v>
      </c>
      <c r="B1030" s="89">
        <v>41023</v>
      </c>
      <c r="C1030" s="48">
        <v>136.91000399999999</v>
      </c>
      <c r="D1030" s="48">
        <v>137.66000399999999</v>
      </c>
      <c r="E1030" s="48">
        <v>136.800003</v>
      </c>
      <c r="F1030" s="48">
        <v>137.30999800000001</v>
      </c>
      <c r="G1030" s="49">
        <v>137484200</v>
      </c>
      <c r="H1030" s="48">
        <v>126.440026</v>
      </c>
      <c r="I1030" s="52">
        <f t="shared" si="122"/>
        <v>0.92083626714494593</v>
      </c>
      <c r="J1030" s="52">
        <f t="shared" ca="1" si="123"/>
        <v>1</v>
      </c>
      <c r="K1030" s="48">
        <f t="shared" si="124"/>
        <v>126.07</v>
      </c>
      <c r="L1030" s="48">
        <f t="shared" si="125"/>
        <v>126.76</v>
      </c>
      <c r="M1030" s="48">
        <f t="shared" si="126"/>
        <v>125.97</v>
      </c>
      <c r="N1030" s="48">
        <f t="shared" si="127"/>
        <v>126.44</v>
      </c>
      <c r="O1030" s="49">
        <f t="shared" ca="1" si="128"/>
        <v>137484200</v>
      </c>
    </row>
    <row r="1031" spans="1:15" x14ac:dyDescent="0.25">
      <c r="A1031">
        <v>1016</v>
      </c>
      <c r="B1031" s="89">
        <v>41022</v>
      </c>
      <c r="C1031" s="48">
        <v>136.53999300000001</v>
      </c>
      <c r="D1031" s="48">
        <v>136.91000399999999</v>
      </c>
      <c r="E1031" s="48">
        <v>135.94000199999999</v>
      </c>
      <c r="F1031" s="48">
        <v>136.78999300000001</v>
      </c>
      <c r="G1031" s="49">
        <v>171844900</v>
      </c>
      <c r="H1031" s="48">
        <v>125.961187</v>
      </c>
      <c r="I1031" s="52">
        <f t="shared" si="122"/>
        <v>0.9208362705304034</v>
      </c>
      <c r="J1031" s="52">
        <f t="shared" ca="1" si="123"/>
        <v>1</v>
      </c>
      <c r="K1031" s="48">
        <f t="shared" si="124"/>
        <v>125.73</v>
      </c>
      <c r="L1031" s="48">
        <f t="shared" si="125"/>
        <v>126.07</v>
      </c>
      <c r="M1031" s="48">
        <f t="shared" si="126"/>
        <v>125.18</v>
      </c>
      <c r="N1031" s="48">
        <f t="shared" si="127"/>
        <v>125.96</v>
      </c>
      <c r="O1031" s="49">
        <f t="shared" ca="1" si="128"/>
        <v>171844900</v>
      </c>
    </row>
    <row r="1032" spans="1:15" x14ac:dyDescent="0.25">
      <c r="A1032">
        <v>1017</v>
      </c>
      <c r="B1032" s="89">
        <v>41019</v>
      </c>
      <c r="C1032" s="48">
        <v>138.33000200000001</v>
      </c>
      <c r="D1032" s="48">
        <v>138.83000200000001</v>
      </c>
      <c r="E1032" s="48">
        <v>137.86999499999999</v>
      </c>
      <c r="F1032" s="48">
        <v>137.949997</v>
      </c>
      <c r="G1032" s="49">
        <v>143199600</v>
      </c>
      <c r="H1032" s="48">
        <v>127.02936099999999</v>
      </c>
      <c r="I1032" s="52">
        <f t="shared" si="122"/>
        <v>0.92083627229074894</v>
      </c>
      <c r="J1032" s="52">
        <f t="shared" ca="1" si="123"/>
        <v>1</v>
      </c>
      <c r="K1032" s="48">
        <f t="shared" si="124"/>
        <v>127.38</v>
      </c>
      <c r="L1032" s="48">
        <f t="shared" si="125"/>
        <v>127.84</v>
      </c>
      <c r="M1032" s="48">
        <f t="shared" si="126"/>
        <v>126.96</v>
      </c>
      <c r="N1032" s="48">
        <f t="shared" si="127"/>
        <v>127.03</v>
      </c>
      <c r="O1032" s="49">
        <f t="shared" ca="1" si="128"/>
        <v>143199600</v>
      </c>
    </row>
    <row r="1033" spans="1:15" x14ac:dyDescent="0.25">
      <c r="A1033">
        <v>1018</v>
      </c>
      <c r="B1033" s="89">
        <v>41018</v>
      </c>
      <c r="C1033" s="48">
        <v>138.63000500000001</v>
      </c>
      <c r="D1033" s="48">
        <v>139.14999399999999</v>
      </c>
      <c r="E1033" s="48">
        <v>137.070007</v>
      </c>
      <c r="F1033" s="48">
        <v>137.720001</v>
      </c>
      <c r="G1033" s="49">
        <v>198666700</v>
      </c>
      <c r="H1033" s="48">
        <v>126.817572</v>
      </c>
      <c r="I1033" s="52">
        <f t="shared" si="122"/>
        <v>0.9208362698167567</v>
      </c>
      <c r="J1033" s="52">
        <f t="shared" ca="1" si="123"/>
        <v>1</v>
      </c>
      <c r="K1033" s="48">
        <f t="shared" si="124"/>
        <v>127.66</v>
      </c>
      <c r="L1033" s="48">
        <f t="shared" si="125"/>
        <v>128.13</v>
      </c>
      <c r="M1033" s="48">
        <f t="shared" si="126"/>
        <v>126.22</v>
      </c>
      <c r="N1033" s="48">
        <f t="shared" si="127"/>
        <v>126.82</v>
      </c>
      <c r="O1033" s="49">
        <f t="shared" ca="1" si="128"/>
        <v>198666700</v>
      </c>
    </row>
    <row r="1034" spans="1:15" x14ac:dyDescent="0.25">
      <c r="A1034">
        <v>1019</v>
      </c>
      <c r="B1034" s="89">
        <v>41017</v>
      </c>
      <c r="C1034" s="48">
        <v>138.46000699999999</v>
      </c>
      <c r="D1034" s="48">
        <v>139.08000200000001</v>
      </c>
      <c r="E1034" s="48">
        <v>138.38000500000001</v>
      </c>
      <c r="F1034" s="48">
        <v>138.61000100000001</v>
      </c>
      <c r="G1034" s="49">
        <v>123884200</v>
      </c>
      <c r="H1034" s="48">
        <v>127.63711600000001</v>
      </c>
      <c r="I1034" s="52">
        <f t="shared" si="122"/>
        <v>0.92083626779571259</v>
      </c>
      <c r="J1034" s="52">
        <f t="shared" ca="1" si="123"/>
        <v>1</v>
      </c>
      <c r="K1034" s="48">
        <f t="shared" si="124"/>
        <v>127.5</v>
      </c>
      <c r="L1034" s="48">
        <f t="shared" si="125"/>
        <v>128.07</v>
      </c>
      <c r="M1034" s="48">
        <f t="shared" si="126"/>
        <v>127.43</v>
      </c>
      <c r="N1034" s="48">
        <f t="shared" si="127"/>
        <v>127.64</v>
      </c>
      <c r="O1034" s="49">
        <f t="shared" ca="1" si="128"/>
        <v>123884200</v>
      </c>
    </row>
    <row r="1035" spans="1:15" x14ac:dyDescent="0.25">
      <c r="A1035">
        <v>1020</v>
      </c>
      <c r="B1035" s="89">
        <v>41016</v>
      </c>
      <c r="C1035" s="48">
        <v>137.83999600000001</v>
      </c>
      <c r="D1035" s="48">
        <v>139.36000100000001</v>
      </c>
      <c r="E1035" s="48">
        <v>137.699997</v>
      </c>
      <c r="F1035" s="48">
        <v>139.08000200000001</v>
      </c>
      <c r="G1035" s="49">
        <v>147877600</v>
      </c>
      <c r="H1035" s="48">
        <v>128.06990999999999</v>
      </c>
      <c r="I1035" s="52">
        <f t="shared" si="122"/>
        <v>0.92083626803514129</v>
      </c>
      <c r="J1035" s="52">
        <f t="shared" ca="1" si="123"/>
        <v>1</v>
      </c>
      <c r="K1035" s="48">
        <f t="shared" si="124"/>
        <v>126.93</v>
      </c>
      <c r="L1035" s="48">
        <f t="shared" si="125"/>
        <v>128.33000000000001</v>
      </c>
      <c r="M1035" s="48">
        <f t="shared" si="126"/>
        <v>126.8</v>
      </c>
      <c r="N1035" s="48">
        <f t="shared" si="127"/>
        <v>128.07</v>
      </c>
      <c r="O1035" s="49">
        <f t="shared" ca="1" si="128"/>
        <v>147877600</v>
      </c>
    </row>
    <row r="1036" spans="1:15" x14ac:dyDescent="0.25">
      <c r="A1036">
        <v>1021</v>
      </c>
      <c r="B1036" s="89">
        <v>41015</v>
      </c>
      <c r="C1036" s="48">
        <v>137.83999600000001</v>
      </c>
      <c r="D1036" s="48">
        <v>138.03999300000001</v>
      </c>
      <c r="E1036" s="48">
        <v>136.58000200000001</v>
      </c>
      <c r="F1036" s="48">
        <v>137.050003</v>
      </c>
      <c r="G1036" s="49">
        <v>147825300</v>
      </c>
      <c r="H1036" s="48">
        <v>126.200614</v>
      </c>
      <c r="I1036" s="52">
        <f t="shared" si="122"/>
        <v>0.92083627316666306</v>
      </c>
      <c r="J1036" s="52">
        <f t="shared" ca="1" si="123"/>
        <v>1</v>
      </c>
      <c r="K1036" s="48">
        <f t="shared" si="124"/>
        <v>126.93</v>
      </c>
      <c r="L1036" s="48">
        <f t="shared" si="125"/>
        <v>127.11</v>
      </c>
      <c r="M1036" s="48">
        <f t="shared" si="126"/>
        <v>125.77</v>
      </c>
      <c r="N1036" s="48">
        <f t="shared" si="127"/>
        <v>126.2</v>
      </c>
      <c r="O1036" s="49">
        <f t="shared" ca="1" si="128"/>
        <v>147825300</v>
      </c>
    </row>
    <row r="1037" spans="1:15" x14ac:dyDescent="0.25">
      <c r="A1037">
        <v>1022</v>
      </c>
      <c r="B1037" s="89">
        <v>41012</v>
      </c>
      <c r="C1037" s="48">
        <v>138.470001</v>
      </c>
      <c r="D1037" s="48">
        <v>138.820007</v>
      </c>
      <c r="E1037" s="48">
        <v>137.009995</v>
      </c>
      <c r="F1037" s="48">
        <v>137.13999899999999</v>
      </c>
      <c r="G1037" s="49">
        <v>169246700</v>
      </c>
      <c r="H1037" s="48">
        <v>126.283485</v>
      </c>
      <c r="I1037" s="52">
        <f t="shared" si="122"/>
        <v>0.92083626892836723</v>
      </c>
      <c r="J1037" s="52">
        <f t="shared" ca="1" si="123"/>
        <v>1</v>
      </c>
      <c r="K1037" s="48">
        <f t="shared" si="124"/>
        <v>127.51</v>
      </c>
      <c r="L1037" s="48">
        <f t="shared" si="125"/>
        <v>127.83</v>
      </c>
      <c r="M1037" s="48">
        <f t="shared" si="126"/>
        <v>126.16</v>
      </c>
      <c r="N1037" s="48">
        <f t="shared" si="127"/>
        <v>126.28</v>
      </c>
      <c r="O1037" s="49">
        <f t="shared" ca="1" si="128"/>
        <v>169246700</v>
      </c>
    </row>
    <row r="1038" spans="1:15" x14ac:dyDescent="0.25">
      <c r="A1038">
        <v>1023</v>
      </c>
      <c r="B1038" s="89">
        <v>41011</v>
      </c>
      <c r="C1038" s="48">
        <v>137.13000500000001</v>
      </c>
      <c r="D1038" s="48">
        <v>138.89999399999999</v>
      </c>
      <c r="E1038" s="48">
        <v>137.029999</v>
      </c>
      <c r="F1038" s="48">
        <v>138.78999300000001</v>
      </c>
      <c r="G1038" s="49">
        <v>154321500</v>
      </c>
      <c r="H1038" s="48">
        <v>127.80286</v>
      </c>
      <c r="I1038" s="52">
        <f t="shared" si="122"/>
        <v>0.92083627383712008</v>
      </c>
      <c r="J1038" s="52">
        <f t="shared" ca="1" si="123"/>
        <v>1</v>
      </c>
      <c r="K1038" s="48">
        <f t="shared" si="124"/>
        <v>126.27</v>
      </c>
      <c r="L1038" s="48">
        <f t="shared" si="125"/>
        <v>127.9</v>
      </c>
      <c r="M1038" s="48">
        <f t="shared" si="126"/>
        <v>126.18</v>
      </c>
      <c r="N1038" s="48">
        <f t="shared" si="127"/>
        <v>127.8</v>
      </c>
      <c r="O1038" s="49">
        <f t="shared" ca="1" si="128"/>
        <v>154321500</v>
      </c>
    </row>
    <row r="1039" spans="1:15" x14ac:dyDescent="0.25">
      <c r="A1039">
        <v>1024</v>
      </c>
      <c r="B1039" s="89">
        <v>41010</v>
      </c>
      <c r="C1039" s="48">
        <v>137.28999300000001</v>
      </c>
      <c r="D1039" s="48">
        <v>137.53999300000001</v>
      </c>
      <c r="E1039" s="48">
        <v>136.75</v>
      </c>
      <c r="F1039" s="48">
        <v>137</v>
      </c>
      <c r="G1039" s="49">
        <v>154133000</v>
      </c>
      <c r="H1039" s="48">
        <v>126.154569</v>
      </c>
      <c r="I1039" s="52">
        <f t="shared" si="122"/>
        <v>0.92083627007299262</v>
      </c>
      <c r="J1039" s="52">
        <f t="shared" ca="1" si="123"/>
        <v>1</v>
      </c>
      <c r="K1039" s="48">
        <f t="shared" si="124"/>
        <v>126.42</v>
      </c>
      <c r="L1039" s="48">
        <f t="shared" si="125"/>
        <v>126.65</v>
      </c>
      <c r="M1039" s="48">
        <f t="shared" si="126"/>
        <v>125.92</v>
      </c>
      <c r="N1039" s="48">
        <f t="shared" si="127"/>
        <v>126.15</v>
      </c>
      <c r="O1039" s="49">
        <f t="shared" ca="1" si="128"/>
        <v>154133000</v>
      </c>
    </row>
    <row r="1040" spans="1:15" x14ac:dyDescent="0.25">
      <c r="A1040">
        <v>1025</v>
      </c>
      <c r="B1040" s="89">
        <v>41009</v>
      </c>
      <c r="C1040" s="48">
        <v>137.949997</v>
      </c>
      <c r="D1040" s="48">
        <v>138.33999600000001</v>
      </c>
      <c r="E1040" s="48">
        <v>135.759995</v>
      </c>
      <c r="F1040" s="48">
        <v>135.89999399999999</v>
      </c>
      <c r="G1040" s="49">
        <v>235360300</v>
      </c>
      <c r="H1040" s="48">
        <v>125.141643</v>
      </c>
      <c r="I1040" s="52">
        <f t="shared" si="122"/>
        <v>0.92083626582058575</v>
      </c>
      <c r="J1040" s="52">
        <f t="shared" ca="1" si="123"/>
        <v>1</v>
      </c>
      <c r="K1040" s="48">
        <f t="shared" si="124"/>
        <v>127.03</v>
      </c>
      <c r="L1040" s="48">
        <f t="shared" si="125"/>
        <v>127.39</v>
      </c>
      <c r="M1040" s="48">
        <f t="shared" si="126"/>
        <v>125.01</v>
      </c>
      <c r="N1040" s="48">
        <f t="shared" si="127"/>
        <v>125.14</v>
      </c>
      <c r="O1040" s="49">
        <f t="shared" ca="1" si="128"/>
        <v>235360300</v>
      </c>
    </row>
    <row r="1041" spans="1:15" x14ac:dyDescent="0.25">
      <c r="A1041">
        <v>1026</v>
      </c>
      <c r="B1041" s="89">
        <v>41008</v>
      </c>
      <c r="C1041" s="48">
        <v>138.029999</v>
      </c>
      <c r="D1041" s="48">
        <v>139.83999600000001</v>
      </c>
      <c r="E1041" s="48">
        <v>137.83999600000001</v>
      </c>
      <c r="F1041" s="48">
        <v>138.220001</v>
      </c>
      <c r="G1041" s="49">
        <v>127555900</v>
      </c>
      <c r="H1041" s="48">
        <v>127.27799</v>
      </c>
      <c r="I1041" s="52">
        <f t="shared" ref="I1041:I1104" si="129">H1041/F1041</f>
        <v>0.92083626884071579</v>
      </c>
      <c r="J1041" s="52">
        <f t="shared" ref="J1041:J1104" ca="1" si="130">INDEX(OFFSET($T$15,0,0,$S$13+1,1),MATCH(B1041,OFFSET($Q$15,0,0,$S$13+1,1),-1))</f>
        <v>1</v>
      </c>
      <c r="K1041" s="48">
        <f t="shared" ref="K1041:K1104" si="131">ROUND($I1041*C1041,2)</f>
        <v>127.1</v>
      </c>
      <c r="L1041" s="48">
        <f t="shared" ref="L1041:L1104" si="132">ROUND($I1041*D1041,2)</f>
        <v>128.77000000000001</v>
      </c>
      <c r="M1041" s="48">
        <f t="shared" ref="M1041:M1104" si="133">ROUND($I1041*E1041,2)</f>
        <v>126.93</v>
      </c>
      <c r="N1041" s="48">
        <f t="shared" ref="N1041:N1104" si="134">ROUND($I1041*F1041,2)</f>
        <v>127.28</v>
      </c>
      <c r="O1041" s="49">
        <f t="shared" ref="O1041:O1104" ca="1" si="135">G1041*J1041</f>
        <v>127555900</v>
      </c>
    </row>
    <row r="1042" spans="1:15" x14ac:dyDescent="0.25">
      <c r="A1042">
        <v>1027</v>
      </c>
      <c r="B1042" s="89">
        <v>41004</v>
      </c>
      <c r="C1042" s="48">
        <v>139.38000500000001</v>
      </c>
      <c r="D1042" s="48">
        <v>140.199997</v>
      </c>
      <c r="E1042" s="48">
        <v>139.259995</v>
      </c>
      <c r="F1042" s="48">
        <v>139.78999300000001</v>
      </c>
      <c r="G1042" s="49">
        <v>137439400</v>
      </c>
      <c r="H1042" s="48">
        <v>128.72369599999999</v>
      </c>
      <c r="I1042" s="52">
        <f t="shared" si="129"/>
        <v>0.92083627187820216</v>
      </c>
      <c r="J1042" s="52">
        <f t="shared" ca="1" si="130"/>
        <v>1</v>
      </c>
      <c r="K1042" s="48">
        <f t="shared" si="131"/>
        <v>128.35</v>
      </c>
      <c r="L1042" s="48">
        <f t="shared" si="132"/>
        <v>129.1</v>
      </c>
      <c r="M1042" s="48">
        <f t="shared" si="133"/>
        <v>128.24</v>
      </c>
      <c r="N1042" s="48">
        <f t="shared" si="134"/>
        <v>128.72</v>
      </c>
      <c r="O1042" s="49">
        <f t="shared" ca="1" si="135"/>
        <v>137439400</v>
      </c>
    </row>
    <row r="1043" spans="1:15" x14ac:dyDescent="0.25">
      <c r="A1043">
        <v>1028</v>
      </c>
      <c r="B1043" s="89">
        <v>41003</v>
      </c>
      <c r="C1043" s="48">
        <v>140.220001</v>
      </c>
      <c r="D1043" s="48">
        <v>140.33999600000001</v>
      </c>
      <c r="E1043" s="48">
        <v>139.33999600000001</v>
      </c>
      <c r="F1043" s="48">
        <v>139.86000100000001</v>
      </c>
      <c r="G1043" s="49">
        <v>146896000</v>
      </c>
      <c r="H1043" s="48">
        <v>128.788161</v>
      </c>
      <c r="I1043" s="52">
        <f t="shared" si="129"/>
        <v>0.92083626540228602</v>
      </c>
      <c r="J1043" s="52">
        <f t="shared" ca="1" si="130"/>
        <v>1</v>
      </c>
      <c r="K1043" s="48">
        <f t="shared" si="131"/>
        <v>129.12</v>
      </c>
      <c r="L1043" s="48">
        <f t="shared" si="132"/>
        <v>129.22999999999999</v>
      </c>
      <c r="M1043" s="48">
        <f t="shared" si="133"/>
        <v>128.31</v>
      </c>
      <c r="N1043" s="48">
        <f t="shared" si="134"/>
        <v>128.79</v>
      </c>
      <c r="O1043" s="49">
        <f t="shared" ca="1" si="135"/>
        <v>146896000</v>
      </c>
    </row>
    <row r="1044" spans="1:15" x14ac:dyDescent="0.25">
      <c r="A1044">
        <v>1029</v>
      </c>
      <c r="B1044" s="89">
        <v>41002</v>
      </c>
      <c r="C1044" s="48">
        <v>141.63999899999999</v>
      </c>
      <c r="D1044" s="48">
        <v>141.88000500000001</v>
      </c>
      <c r="E1044" s="48">
        <v>140.429993</v>
      </c>
      <c r="F1044" s="48">
        <v>141.259995</v>
      </c>
      <c r="G1044" s="49">
        <v>155806700</v>
      </c>
      <c r="H1044" s="48">
        <v>130.077326</v>
      </c>
      <c r="I1044" s="52">
        <f t="shared" si="129"/>
        <v>0.92083626365695392</v>
      </c>
      <c r="J1044" s="52">
        <f t="shared" ca="1" si="130"/>
        <v>1</v>
      </c>
      <c r="K1044" s="48">
        <f t="shared" si="131"/>
        <v>130.43</v>
      </c>
      <c r="L1044" s="48">
        <f t="shared" si="132"/>
        <v>130.65</v>
      </c>
      <c r="M1044" s="48">
        <f t="shared" si="133"/>
        <v>129.31</v>
      </c>
      <c r="N1044" s="48">
        <f t="shared" si="134"/>
        <v>130.08000000000001</v>
      </c>
      <c r="O1044" s="49">
        <f t="shared" ca="1" si="135"/>
        <v>155806700</v>
      </c>
    </row>
    <row r="1045" spans="1:15" x14ac:dyDescent="0.25">
      <c r="A1045">
        <v>1030</v>
      </c>
      <c r="B1045" s="89">
        <v>41001</v>
      </c>
      <c r="C1045" s="48">
        <v>140.63999899999999</v>
      </c>
      <c r="D1045" s="48">
        <v>142.21000699999999</v>
      </c>
      <c r="E1045" s="48">
        <v>140.36000100000001</v>
      </c>
      <c r="F1045" s="48">
        <v>141.83999600000001</v>
      </c>
      <c r="G1045" s="49">
        <v>151741100</v>
      </c>
      <c r="H1045" s="48">
        <v>130.611413</v>
      </c>
      <c r="I1045" s="52">
        <f t="shared" si="129"/>
        <v>0.92083627103317167</v>
      </c>
      <c r="J1045" s="52">
        <f t="shared" ca="1" si="130"/>
        <v>1</v>
      </c>
      <c r="K1045" s="48">
        <f t="shared" si="131"/>
        <v>129.51</v>
      </c>
      <c r="L1045" s="48">
        <f t="shared" si="132"/>
        <v>130.94999999999999</v>
      </c>
      <c r="M1045" s="48">
        <f t="shared" si="133"/>
        <v>129.25</v>
      </c>
      <c r="N1045" s="48">
        <f t="shared" si="134"/>
        <v>130.61000000000001</v>
      </c>
      <c r="O1045" s="49">
        <f t="shared" ca="1" si="135"/>
        <v>151741100</v>
      </c>
    </row>
    <row r="1046" spans="1:15" x14ac:dyDescent="0.25">
      <c r="A1046">
        <v>1031</v>
      </c>
      <c r="B1046" s="89">
        <v>40998</v>
      </c>
      <c r="C1046" s="48">
        <v>140.91999799999999</v>
      </c>
      <c r="D1046" s="48">
        <v>141.050003</v>
      </c>
      <c r="E1046" s="48">
        <v>140.050003</v>
      </c>
      <c r="F1046" s="48">
        <v>140.80999800000001</v>
      </c>
      <c r="G1046" s="49">
        <v>135486800</v>
      </c>
      <c r="H1046" s="48">
        <v>129.66295299999999</v>
      </c>
      <c r="I1046" s="52">
        <f t="shared" si="129"/>
        <v>0.92083626760650883</v>
      </c>
      <c r="J1046" s="52">
        <f t="shared" ca="1" si="130"/>
        <v>1</v>
      </c>
      <c r="K1046" s="48">
        <f t="shared" si="131"/>
        <v>129.76</v>
      </c>
      <c r="L1046" s="48">
        <f t="shared" si="132"/>
        <v>129.88</v>
      </c>
      <c r="M1046" s="48">
        <f t="shared" si="133"/>
        <v>128.96</v>
      </c>
      <c r="N1046" s="48">
        <f t="shared" si="134"/>
        <v>129.66</v>
      </c>
      <c r="O1046" s="49">
        <f t="shared" ca="1" si="135"/>
        <v>135486800</v>
      </c>
    </row>
    <row r="1047" spans="1:15" x14ac:dyDescent="0.25">
      <c r="A1047">
        <v>1032</v>
      </c>
      <c r="B1047" s="89">
        <v>40997</v>
      </c>
      <c r="C1047" s="48">
        <v>139.63999899999999</v>
      </c>
      <c r="D1047" s="48">
        <v>140.490005</v>
      </c>
      <c r="E1047" s="48">
        <v>139.08999600000001</v>
      </c>
      <c r="F1047" s="48">
        <v>140.229996</v>
      </c>
      <c r="G1047" s="49">
        <v>164963700</v>
      </c>
      <c r="H1047" s="48">
        <v>129.12886599999999</v>
      </c>
      <c r="I1047" s="52">
        <f t="shared" si="129"/>
        <v>0.92083626672855345</v>
      </c>
      <c r="J1047" s="52">
        <f t="shared" ca="1" si="130"/>
        <v>1</v>
      </c>
      <c r="K1047" s="48">
        <f t="shared" si="131"/>
        <v>128.59</v>
      </c>
      <c r="L1047" s="48">
        <f t="shared" si="132"/>
        <v>129.37</v>
      </c>
      <c r="M1047" s="48">
        <f t="shared" si="133"/>
        <v>128.08000000000001</v>
      </c>
      <c r="N1047" s="48">
        <f t="shared" si="134"/>
        <v>129.13</v>
      </c>
      <c r="O1047" s="49">
        <f t="shared" ca="1" si="135"/>
        <v>164963700</v>
      </c>
    </row>
    <row r="1048" spans="1:15" x14ac:dyDescent="0.25">
      <c r="A1048">
        <v>1033</v>
      </c>
      <c r="B1048" s="89">
        <v>40996</v>
      </c>
      <c r="C1048" s="48">
        <v>141.10000600000001</v>
      </c>
      <c r="D1048" s="48">
        <v>141.320007</v>
      </c>
      <c r="E1048" s="48">
        <v>139.63999899999999</v>
      </c>
      <c r="F1048" s="48">
        <v>140.470001</v>
      </c>
      <c r="G1048" s="49">
        <v>148562100</v>
      </c>
      <c r="H1048" s="48">
        <v>129.349872</v>
      </c>
      <c r="I1048" s="52">
        <f t="shared" si="129"/>
        <v>0.9208362716534757</v>
      </c>
      <c r="J1048" s="52">
        <f t="shared" ca="1" si="130"/>
        <v>1</v>
      </c>
      <c r="K1048" s="48">
        <f t="shared" si="131"/>
        <v>129.93</v>
      </c>
      <c r="L1048" s="48">
        <f t="shared" si="132"/>
        <v>130.13</v>
      </c>
      <c r="M1048" s="48">
        <f t="shared" si="133"/>
        <v>128.59</v>
      </c>
      <c r="N1048" s="48">
        <f t="shared" si="134"/>
        <v>129.35</v>
      </c>
      <c r="O1048" s="49">
        <f t="shared" ca="1" si="135"/>
        <v>148562100</v>
      </c>
    </row>
    <row r="1049" spans="1:15" x14ac:dyDescent="0.25">
      <c r="A1049">
        <v>1034</v>
      </c>
      <c r="B1049" s="89">
        <v>40995</v>
      </c>
      <c r="C1049" s="48">
        <v>141.740005</v>
      </c>
      <c r="D1049" s="48">
        <v>141.83000200000001</v>
      </c>
      <c r="E1049" s="48">
        <v>141.08000200000001</v>
      </c>
      <c r="F1049" s="48">
        <v>141.16999799999999</v>
      </c>
      <c r="G1049" s="49">
        <v>119868500</v>
      </c>
      <c r="H1049" s="48">
        <v>129.99445499999999</v>
      </c>
      <c r="I1049" s="52">
        <f t="shared" si="129"/>
        <v>0.9208362742910855</v>
      </c>
      <c r="J1049" s="52">
        <f t="shared" ca="1" si="130"/>
        <v>1</v>
      </c>
      <c r="K1049" s="48">
        <f t="shared" si="131"/>
        <v>130.52000000000001</v>
      </c>
      <c r="L1049" s="48">
        <f t="shared" si="132"/>
        <v>130.6</v>
      </c>
      <c r="M1049" s="48">
        <f t="shared" si="133"/>
        <v>129.91</v>
      </c>
      <c r="N1049" s="48">
        <f t="shared" si="134"/>
        <v>129.99</v>
      </c>
      <c r="O1049" s="49">
        <f t="shared" ca="1" si="135"/>
        <v>119868500</v>
      </c>
    </row>
    <row r="1050" spans="1:15" x14ac:dyDescent="0.25">
      <c r="A1050">
        <v>1035</v>
      </c>
      <c r="B1050" s="89">
        <v>40994</v>
      </c>
      <c r="C1050" s="48">
        <v>140.64999399999999</v>
      </c>
      <c r="D1050" s="48">
        <v>141.61000100000001</v>
      </c>
      <c r="E1050" s="48">
        <v>140.60000600000001</v>
      </c>
      <c r="F1050" s="48">
        <v>141.61000100000001</v>
      </c>
      <c r="G1050" s="49">
        <v>120164000</v>
      </c>
      <c r="H1050" s="48">
        <v>130.39962499999999</v>
      </c>
      <c r="I1050" s="52">
        <f t="shared" si="129"/>
        <v>0.92083626918412331</v>
      </c>
      <c r="J1050" s="52">
        <f t="shared" ca="1" si="130"/>
        <v>1</v>
      </c>
      <c r="K1050" s="48">
        <f t="shared" si="131"/>
        <v>129.52000000000001</v>
      </c>
      <c r="L1050" s="48">
        <f t="shared" si="132"/>
        <v>130.4</v>
      </c>
      <c r="M1050" s="48">
        <f t="shared" si="133"/>
        <v>129.47</v>
      </c>
      <c r="N1050" s="48">
        <f t="shared" si="134"/>
        <v>130.4</v>
      </c>
      <c r="O1050" s="49">
        <f t="shared" ca="1" si="135"/>
        <v>120164000</v>
      </c>
    </row>
    <row r="1051" spans="1:15" x14ac:dyDescent="0.25">
      <c r="A1051">
        <v>1036</v>
      </c>
      <c r="B1051" s="89">
        <v>40991</v>
      </c>
      <c r="C1051" s="48">
        <v>139.320007</v>
      </c>
      <c r="D1051" s="48">
        <v>139.80999800000001</v>
      </c>
      <c r="E1051" s="48">
        <v>138.550003</v>
      </c>
      <c r="F1051" s="48">
        <v>139.64999399999999</v>
      </c>
      <c r="G1051" s="49">
        <v>120521000</v>
      </c>
      <c r="H1051" s="48">
        <v>128.59477899999999</v>
      </c>
      <c r="I1051" s="52">
        <f t="shared" si="129"/>
        <v>0.92083626584330536</v>
      </c>
      <c r="J1051" s="52">
        <f t="shared" ca="1" si="130"/>
        <v>1</v>
      </c>
      <c r="K1051" s="48">
        <f t="shared" si="131"/>
        <v>128.29</v>
      </c>
      <c r="L1051" s="48">
        <f t="shared" si="132"/>
        <v>128.74</v>
      </c>
      <c r="M1051" s="48">
        <f t="shared" si="133"/>
        <v>127.58</v>
      </c>
      <c r="N1051" s="48">
        <f t="shared" si="134"/>
        <v>128.59</v>
      </c>
      <c r="O1051" s="49">
        <f t="shared" ca="1" si="135"/>
        <v>120521000</v>
      </c>
    </row>
    <row r="1052" spans="1:15" x14ac:dyDescent="0.25">
      <c r="A1052">
        <v>1037</v>
      </c>
      <c r="B1052" s="89">
        <v>40990</v>
      </c>
      <c r="C1052" s="48">
        <v>139.179993</v>
      </c>
      <c r="D1052" s="48">
        <v>139.550003</v>
      </c>
      <c r="E1052" s="48">
        <v>138.740005</v>
      </c>
      <c r="F1052" s="48">
        <v>139.199997</v>
      </c>
      <c r="G1052" s="49">
        <v>135216700</v>
      </c>
      <c r="H1052" s="48">
        <v>128.180406</v>
      </c>
      <c r="I1052" s="52">
        <f t="shared" si="129"/>
        <v>0.92083626984560929</v>
      </c>
      <c r="J1052" s="52">
        <f t="shared" ca="1" si="130"/>
        <v>1</v>
      </c>
      <c r="K1052" s="48">
        <f t="shared" si="131"/>
        <v>128.16</v>
      </c>
      <c r="L1052" s="48">
        <f t="shared" si="132"/>
        <v>128.5</v>
      </c>
      <c r="M1052" s="48">
        <f t="shared" si="133"/>
        <v>127.76</v>
      </c>
      <c r="N1052" s="48">
        <f t="shared" si="134"/>
        <v>128.18</v>
      </c>
      <c r="O1052" s="49">
        <f t="shared" ca="1" si="135"/>
        <v>135216700</v>
      </c>
    </row>
    <row r="1053" spans="1:15" x14ac:dyDescent="0.25">
      <c r="A1053">
        <v>1038</v>
      </c>
      <c r="B1053" s="89">
        <v>40989</v>
      </c>
      <c r="C1053" s="48">
        <v>140.520004</v>
      </c>
      <c r="D1053" s="48">
        <v>140.64999399999999</v>
      </c>
      <c r="E1053" s="48">
        <v>139.91999799999999</v>
      </c>
      <c r="F1053" s="48">
        <v>140.21000699999999</v>
      </c>
      <c r="G1053" s="49">
        <v>122388400</v>
      </c>
      <c r="H1053" s="48">
        <v>129.11045999999999</v>
      </c>
      <c r="I1053" s="52">
        <f t="shared" si="129"/>
        <v>0.92083627098028742</v>
      </c>
      <c r="J1053" s="52">
        <f t="shared" ca="1" si="130"/>
        <v>1</v>
      </c>
      <c r="K1053" s="48">
        <f t="shared" si="131"/>
        <v>129.4</v>
      </c>
      <c r="L1053" s="48">
        <f t="shared" si="132"/>
        <v>129.52000000000001</v>
      </c>
      <c r="M1053" s="48">
        <f t="shared" si="133"/>
        <v>128.84</v>
      </c>
      <c r="N1053" s="48">
        <f t="shared" si="134"/>
        <v>129.11000000000001</v>
      </c>
      <c r="O1053" s="49">
        <f t="shared" ca="1" si="135"/>
        <v>122388400</v>
      </c>
    </row>
    <row r="1054" spans="1:15" x14ac:dyDescent="0.25">
      <c r="A1054">
        <v>1039</v>
      </c>
      <c r="B1054" s="89">
        <v>40988</v>
      </c>
      <c r="C1054" s="48">
        <v>140.050003</v>
      </c>
      <c r="D1054" s="48">
        <v>140.61000100000001</v>
      </c>
      <c r="E1054" s="48">
        <v>139.63999899999999</v>
      </c>
      <c r="F1054" s="48">
        <v>140.44000199999999</v>
      </c>
      <c r="G1054" s="49">
        <v>121729700</v>
      </c>
      <c r="H1054" s="48">
        <v>129.322248</v>
      </c>
      <c r="I1054" s="52">
        <f t="shared" si="129"/>
        <v>0.92083627284482672</v>
      </c>
      <c r="J1054" s="52">
        <f t="shared" ca="1" si="130"/>
        <v>1</v>
      </c>
      <c r="K1054" s="48">
        <f t="shared" si="131"/>
        <v>128.96</v>
      </c>
      <c r="L1054" s="48">
        <f t="shared" si="132"/>
        <v>129.47999999999999</v>
      </c>
      <c r="M1054" s="48">
        <f t="shared" si="133"/>
        <v>128.59</v>
      </c>
      <c r="N1054" s="48">
        <f t="shared" si="134"/>
        <v>129.32</v>
      </c>
      <c r="O1054" s="49">
        <f t="shared" ca="1" si="135"/>
        <v>121729700</v>
      </c>
    </row>
    <row r="1055" spans="1:15" x14ac:dyDescent="0.25">
      <c r="A1055">
        <v>1040</v>
      </c>
      <c r="B1055" s="89">
        <v>40987</v>
      </c>
      <c r="C1055" s="48">
        <v>140.21000699999999</v>
      </c>
      <c r="D1055" s="48">
        <v>141.279999</v>
      </c>
      <c r="E1055" s="48">
        <v>140.11000100000001</v>
      </c>
      <c r="F1055" s="48">
        <v>140.85000600000001</v>
      </c>
      <c r="G1055" s="49">
        <v>125291100</v>
      </c>
      <c r="H1055" s="48">
        <v>129.699794</v>
      </c>
      <c r="I1055" s="52">
        <f t="shared" si="129"/>
        <v>0.92083626890296322</v>
      </c>
      <c r="J1055" s="52">
        <f t="shared" ca="1" si="130"/>
        <v>1</v>
      </c>
      <c r="K1055" s="48">
        <f t="shared" si="131"/>
        <v>129.11000000000001</v>
      </c>
      <c r="L1055" s="48">
        <f t="shared" si="132"/>
        <v>130.1</v>
      </c>
      <c r="M1055" s="48">
        <f t="shared" si="133"/>
        <v>129.02000000000001</v>
      </c>
      <c r="N1055" s="48">
        <f t="shared" si="134"/>
        <v>129.69999999999999</v>
      </c>
      <c r="O1055" s="49">
        <f t="shared" ca="1" si="135"/>
        <v>125291100</v>
      </c>
    </row>
    <row r="1056" spans="1:15" x14ac:dyDescent="0.25">
      <c r="A1056">
        <v>1041</v>
      </c>
      <c r="B1056" s="89">
        <v>40984</v>
      </c>
      <c r="C1056" s="48">
        <v>140.36000100000001</v>
      </c>
      <c r="D1056" s="48">
        <v>140.479996</v>
      </c>
      <c r="E1056" s="48">
        <v>140</v>
      </c>
      <c r="F1056" s="48">
        <v>140.300003</v>
      </c>
      <c r="G1056" s="49">
        <v>152893500</v>
      </c>
      <c r="H1056" s="48">
        <v>129.193331</v>
      </c>
      <c r="I1056" s="52">
        <f t="shared" si="129"/>
        <v>0.92083626683885389</v>
      </c>
      <c r="J1056" s="52">
        <f t="shared" ca="1" si="130"/>
        <v>1</v>
      </c>
      <c r="K1056" s="48">
        <f t="shared" si="131"/>
        <v>129.25</v>
      </c>
      <c r="L1056" s="48">
        <f t="shared" si="132"/>
        <v>129.36000000000001</v>
      </c>
      <c r="M1056" s="48">
        <f t="shared" si="133"/>
        <v>128.91999999999999</v>
      </c>
      <c r="N1056" s="48">
        <f t="shared" si="134"/>
        <v>129.19</v>
      </c>
      <c r="O1056" s="49">
        <f t="shared" ca="1" si="135"/>
        <v>152893500</v>
      </c>
    </row>
    <row r="1057" spans="1:15" x14ac:dyDescent="0.25">
      <c r="A1057">
        <v>1042</v>
      </c>
      <c r="B1057" s="89">
        <v>40983</v>
      </c>
      <c r="C1057" s="48">
        <v>140.11999499999999</v>
      </c>
      <c r="D1057" s="48">
        <v>140.779999</v>
      </c>
      <c r="E1057" s="48">
        <v>139.759995</v>
      </c>
      <c r="F1057" s="48">
        <v>140.720001</v>
      </c>
      <c r="G1057" s="49">
        <v>165118500</v>
      </c>
      <c r="H1057" s="48">
        <v>129.014692</v>
      </c>
      <c r="I1057" s="52">
        <f t="shared" si="129"/>
        <v>0.9168184414666114</v>
      </c>
      <c r="J1057" s="52">
        <f t="shared" ca="1" si="130"/>
        <v>1</v>
      </c>
      <c r="K1057" s="48">
        <f t="shared" si="131"/>
        <v>128.46</v>
      </c>
      <c r="L1057" s="48">
        <f t="shared" si="132"/>
        <v>129.07</v>
      </c>
      <c r="M1057" s="48">
        <f t="shared" si="133"/>
        <v>128.13</v>
      </c>
      <c r="N1057" s="48">
        <f t="shared" si="134"/>
        <v>129.01</v>
      </c>
      <c r="O1057" s="49">
        <f t="shared" ca="1" si="135"/>
        <v>165118500</v>
      </c>
    </row>
    <row r="1058" spans="1:15" x14ac:dyDescent="0.25">
      <c r="A1058">
        <v>1043</v>
      </c>
      <c r="B1058" s="89">
        <v>40982</v>
      </c>
      <c r="C1058" s="48">
        <v>140.10000600000001</v>
      </c>
      <c r="D1058" s="48">
        <v>140.449997</v>
      </c>
      <c r="E1058" s="48">
        <v>139.479996</v>
      </c>
      <c r="F1058" s="48">
        <v>139.91000399999999</v>
      </c>
      <c r="G1058" s="49">
        <v>145163600</v>
      </c>
      <c r="H1058" s="48">
        <v>128.27207100000001</v>
      </c>
      <c r="I1058" s="52">
        <f t="shared" si="129"/>
        <v>0.91681843565668131</v>
      </c>
      <c r="J1058" s="52">
        <f t="shared" ca="1" si="130"/>
        <v>1</v>
      </c>
      <c r="K1058" s="48">
        <f t="shared" si="131"/>
        <v>128.44999999999999</v>
      </c>
      <c r="L1058" s="48">
        <f t="shared" si="132"/>
        <v>128.77000000000001</v>
      </c>
      <c r="M1058" s="48">
        <f t="shared" si="133"/>
        <v>127.88</v>
      </c>
      <c r="N1058" s="48">
        <f t="shared" si="134"/>
        <v>128.27000000000001</v>
      </c>
      <c r="O1058" s="49">
        <f t="shared" ca="1" si="135"/>
        <v>145163600</v>
      </c>
    </row>
    <row r="1059" spans="1:15" x14ac:dyDescent="0.25">
      <c r="A1059">
        <v>1044</v>
      </c>
      <c r="B1059" s="89">
        <v>40981</v>
      </c>
      <c r="C1059" s="48">
        <v>138.320007</v>
      </c>
      <c r="D1059" s="48">
        <v>140.13000500000001</v>
      </c>
      <c r="E1059" s="48">
        <v>138.08999600000001</v>
      </c>
      <c r="F1059" s="48">
        <v>140.05999800000001</v>
      </c>
      <c r="G1059" s="49">
        <v>184090500</v>
      </c>
      <c r="H1059" s="48">
        <v>128.40958800000001</v>
      </c>
      <c r="I1059" s="52">
        <f t="shared" si="129"/>
        <v>0.91681843376864824</v>
      </c>
      <c r="J1059" s="52">
        <f t="shared" ca="1" si="130"/>
        <v>1</v>
      </c>
      <c r="K1059" s="48">
        <f t="shared" si="131"/>
        <v>126.81</v>
      </c>
      <c r="L1059" s="48">
        <f t="shared" si="132"/>
        <v>128.47</v>
      </c>
      <c r="M1059" s="48">
        <f t="shared" si="133"/>
        <v>126.6</v>
      </c>
      <c r="N1059" s="48">
        <f t="shared" si="134"/>
        <v>128.41</v>
      </c>
      <c r="O1059" s="49">
        <f t="shared" ca="1" si="135"/>
        <v>184090500</v>
      </c>
    </row>
    <row r="1060" spans="1:15" x14ac:dyDescent="0.25">
      <c r="A1060">
        <v>1045</v>
      </c>
      <c r="B1060" s="89">
        <v>40980</v>
      </c>
      <c r="C1060" s="48">
        <v>137.550003</v>
      </c>
      <c r="D1060" s="48">
        <v>137.759995</v>
      </c>
      <c r="E1060" s="48">
        <v>137.08999600000001</v>
      </c>
      <c r="F1060" s="48">
        <v>137.58000200000001</v>
      </c>
      <c r="G1060" s="49">
        <v>104003500</v>
      </c>
      <c r="H1060" s="48">
        <v>126.13588300000001</v>
      </c>
      <c r="I1060" s="52">
        <f t="shared" si="129"/>
        <v>0.91681844138946877</v>
      </c>
      <c r="J1060" s="52">
        <f t="shared" ca="1" si="130"/>
        <v>1</v>
      </c>
      <c r="K1060" s="48">
        <f t="shared" si="131"/>
        <v>126.11</v>
      </c>
      <c r="L1060" s="48">
        <f t="shared" si="132"/>
        <v>126.3</v>
      </c>
      <c r="M1060" s="48">
        <f t="shared" si="133"/>
        <v>125.69</v>
      </c>
      <c r="N1060" s="48">
        <f t="shared" si="134"/>
        <v>126.14</v>
      </c>
      <c r="O1060" s="49">
        <f t="shared" ca="1" si="135"/>
        <v>104003500</v>
      </c>
    </row>
    <row r="1061" spans="1:15" x14ac:dyDescent="0.25">
      <c r="A1061">
        <v>1046</v>
      </c>
      <c r="B1061" s="89">
        <v>40977</v>
      </c>
      <c r="C1061" s="48">
        <v>137.300003</v>
      </c>
      <c r="D1061" s="48">
        <v>137.929993</v>
      </c>
      <c r="E1061" s="48">
        <v>137.13000500000001</v>
      </c>
      <c r="F1061" s="48">
        <v>137.570007</v>
      </c>
      <c r="G1061" s="49">
        <v>122836800</v>
      </c>
      <c r="H1061" s="48">
        <v>126.12672000000001</v>
      </c>
      <c r="I1061" s="52">
        <f t="shared" si="129"/>
        <v>0.91681844575322291</v>
      </c>
      <c r="J1061" s="52">
        <f t="shared" ca="1" si="130"/>
        <v>1</v>
      </c>
      <c r="K1061" s="48">
        <f t="shared" si="131"/>
        <v>125.88</v>
      </c>
      <c r="L1061" s="48">
        <f t="shared" si="132"/>
        <v>126.46</v>
      </c>
      <c r="M1061" s="48">
        <f t="shared" si="133"/>
        <v>125.72</v>
      </c>
      <c r="N1061" s="48">
        <f t="shared" si="134"/>
        <v>126.13</v>
      </c>
      <c r="O1061" s="49">
        <f t="shared" ca="1" si="135"/>
        <v>122836800</v>
      </c>
    </row>
    <row r="1062" spans="1:15" x14ac:dyDescent="0.25">
      <c r="A1062">
        <v>1047</v>
      </c>
      <c r="B1062" s="89">
        <v>40976</v>
      </c>
      <c r="C1062" s="48">
        <v>136.520004</v>
      </c>
      <c r="D1062" s="48">
        <v>137.320007</v>
      </c>
      <c r="E1062" s="48">
        <v>136.240005</v>
      </c>
      <c r="F1062" s="48">
        <v>137.03999300000001</v>
      </c>
      <c r="G1062" s="49">
        <v>116968900</v>
      </c>
      <c r="H1062" s="48">
        <v>125.640793</v>
      </c>
      <c r="I1062" s="52">
        <f t="shared" si="129"/>
        <v>0.91681844291979786</v>
      </c>
      <c r="J1062" s="52">
        <f t="shared" ca="1" si="130"/>
        <v>1</v>
      </c>
      <c r="K1062" s="48">
        <f t="shared" si="131"/>
        <v>125.16</v>
      </c>
      <c r="L1062" s="48">
        <f t="shared" si="132"/>
        <v>125.9</v>
      </c>
      <c r="M1062" s="48">
        <f t="shared" si="133"/>
        <v>124.91</v>
      </c>
      <c r="N1062" s="48">
        <f t="shared" si="134"/>
        <v>125.64</v>
      </c>
      <c r="O1062" s="49">
        <f t="shared" ca="1" si="135"/>
        <v>116968900</v>
      </c>
    </row>
    <row r="1063" spans="1:15" x14ac:dyDescent="0.25">
      <c r="A1063">
        <v>1048</v>
      </c>
      <c r="B1063" s="89">
        <v>40975</v>
      </c>
      <c r="C1063" s="48">
        <v>135.05999800000001</v>
      </c>
      <c r="D1063" s="48">
        <v>135.91000399999999</v>
      </c>
      <c r="E1063" s="48">
        <v>134.929993</v>
      </c>
      <c r="F1063" s="48">
        <v>135.69000199999999</v>
      </c>
      <c r="G1063" s="49">
        <v>143692200</v>
      </c>
      <c r="H1063" s="48">
        <v>124.40309600000001</v>
      </c>
      <c r="I1063" s="52">
        <f t="shared" si="129"/>
        <v>0.91681844031515314</v>
      </c>
      <c r="J1063" s="52">
        <f t="shared" ca="1" si="130"/>
        <v>1</v>
      </c>
      <c r="K1063" s="48">
        <f t="shared" si="131"/>
        <v>123.83</v>
      </c>
      <c r="L1063" s="48">
        <f t="shared" si="132"/>
        <v>124.6</v>
      </c>
      <c r="M1063" s="48">
        <f t="shared" si="133"/>
        <v>123.71</v>
      </c>
      <c r="N1063" s="48">
        <f t="shared" si="134"/>
        <v>124.4</v>
      </c>
      <c r="O1063" s="49">
        <f t="shared" ca="1" si="135"/>
        <v>143692200</v>
      </c>
    </row>
    <row r="1064" spans="1:15" x14ac:dyDescent="0.25">
      <c r="A1064">
        <v>1049</v>
      </c>
      <c r="B1064" s="89">
        <v>40974</v>
      </c>
      <c r="C1064" s="48">
        <v>135.35000600000001</v>
      </c>
      <c r="D1064" s="48">
        <v>135.429993</v>
      </c>
      <c r="E1064" s="48">
        <v>134.36000100000001</v>
      </c>
      <c r="F1064" s="48">
        <v>134.75</v>
      </c>
      <c r="G1064" s="49">
        <v>202129900</v>
      </c>
      <c r="H1064" s="48">
        <v>123.541285</v>
      </c>
      <c r="I1064" s="52">
        <f t="shared" si="129"/>
        <v>0.91681844155844161</v>
      </c>
      <c r="J1064" s="52">
        <f t="shared" ca="1" si="130"/>
        <v>1</v>
      </c>
      <c r="K1064" s="48">
        <f t="shared" si="131"/>
        <v>124.09</v>
      </c>
      <c r="L1064" s="48">
        <f t="shared" si="132"/>
        <v>124.16</v>
      </c>
      <c r="M1064" s="48">
        <f t="shared" si="133"/>
        <v>123.18</v>
      </c>
      <c r="N1064" s="48">
        <f t="shared" si="134"/>
        <v>123.54</v>
      </c>
      <c r="O1064" s="49">
        <f t="shared" ca="1" si="135"/>
        <v>202129900</v>
      </c>
    </row>
    <row r="1065" spans="1:15" x14ac:dyDescent="0.25">
      <c r="A1065">
        <v>1050</v>
      </c>
      <c r="B1065" s="89">
        <v>40973</v>
      </c>
      <c r="C1065" s="48">
        <v>137.10000600000001</v>
      </c>
      <c r="D1065" s="48">
        <v>137.199997</v>
      </c>
      <c r="E1065" s="48">
        <v>136.279999</v>
      </c>
      <c r="F1065" s="48">
        <v>136.75</v>
      </c>
      <c r="G1065" s="49">
        <v>140765000</v>
      </c>
      <c r="H1065" s="48">
        <v>125.374922</v>
      </c>
      <c r="I1065" s="52">
        <f t="shared" si="129"/>
        <v>0.91681844241316268</v>
      </c>
      <c r="J1065" s="52">
        <f t="shared" ca="1" si="130"/>
        <v>1</v>
      </c>
      <c r="K1065" s="48">
        <f t="shared" si="131"/>
        <v>125.7</v>
      </c>
      <c r="L1065" s="48">
        <f t="shared" si="132"/>
        <v>125.79</v>
      </c>
      <c r="M1065" s="48">
        <f t="shared" si="133"/>
        <v>124.94</v>
      </c>
      <c r="N1065" s="48">
        <f t="shared" si="134"/>
        <v>125.37</v>
      </c>
      <c r="O1065" s="49">
        <f t="shared" ca="1" si="135"/>
        <v>140765000</v>
      </c>
    </row>
    <row r="1066" spans="1:15" x14ac:dyDescent="0.25">
      <c r="A1066">
        <v>1051</v>
      </c>
      <c r="B1066" s="89">
        <v>40970</v>
      </c>
      <c r="C1066" s="48">
        <v>137.63999899999999</v>
      </c>
      <c r="D1066" s="48">
        <v>137.820007</v>
      </c>
      <c r="E1066" s="48">
        <v>137</v>
      </c>
      <c r="F1066" s="48">
        <v>137.30999800000001</v>
      </c>
      <c r="G1066" s="49">
        <v>120638300</v>
      </c>
      <c r="H1066" s="48">
        <v>125.888338</v>
      </c>
      <c r="I1066" s="52">
        <f t="shared" si="129"/>
        <v>0.91681843881463021</v>
      </c>
      <c r="J1066" s="52">
        <f t="shared" ca="1" si="130"/>
        <v>1</v>
      </c>
      <c r="K1066" s="48">
        <f t="shared" si="131"/>
        <v>126.19</v>
      </c>
      <c r="L1066" s="48">
        <f t="shared" si="132"/>
        <v>126.36</v>
      </c>
      <c r="M1066" s="48">
        <f t="shared" si="133"/>
        <v>125.6</v>
      </c>
      <c r="N1066" s="48">
        <f t="shared" si="134"/>
        <v>125.89</v>
      </c>
      <c r="O1066" s="49">
        <f t="shared" ca="1" si="135"/>
        <v>120638300</v>
      </c>
    </row>
    <row r="1067" spans="1:15" x14ac:dyDescent="0.25">
      <c r="A1067">
        <v>1052</v>
      </c>
      <c r="B1067" s="89">
        <v>40969</v>
      </c>
      <c r="C1067" s="48">
        <v>137.30999800000001</v>
      </c>
      <c r="D1067" s="48">
        <v>137.990005</v>
      </c>
      <c r="E1067" s="48">
        <v>136.929993</v>
      </c>
      <c r="F1067" s="48">
        <v>137.729996</v>
      </c>
      <c r="G1067" s="49">
        <v>145023500</v>
      </c>
      <c r="H1067" s="48">
        <v>126.2734</v>
      </c>
      <c r="I1067" s="52">
        <f t="shared" si="129"/>
        <v>0.91681843946325237</v>
      </c>
      <c r="J1067" s="52">
        <f t="shared" ca="1" si="130"/>
        <v>1</v>
      </c>
      <c r="K1067" s="48">
        <f t="shared" si="131"/>
        <v>125.89</v>
      </c>
      <c r="L1067" s="48">
        <f t="shared" si="132"/>
        <v>126.51</v>
      </c>
      <c r="M1067" s="48">
        <f t="shared" si="133"/>
        <v>125.54</v>
      </c>
      <c r="N1067" s="48">
        <f t="shared" si="134"/>
        <v>126.27</v>
      </c>
      <c r="O1067" s="49">
        <f t="shared" ca="1" si="135"/>
        <v>145023500</v>
      </c>
    </row>
    <row r="1068" spans="1:15" x14ac:dyDescent="0.25">
      <c r="A1068">
        <v>1053</v>
      </c>
      <c r="B1068" s="89">
        <v>40968</v>
      </c>
      <c r="C1068" s="48">
        <v>137.759995</v>
      </c>
      <c r="D1068" s="48">
        <v>138.19000199999999</v>
      </c>
      <c r="E1068" s="48">
        <v>136.53999300000001</v>
      </c>
      <c r="F1068" s="48">
        <v>137.020004</v>
      </c>
      <c r="G1068" s="49">
        <v>185934700</v>
      </c>
      <c r="H1068" s="48">
        <v>125.622467</v>
      </c>
      <c r="I1068" s="52">
        <f t="shared" si="129"/>
        <v>0.9168184449914335</v>
      </c>
      <c r="J1068" s="52">
        <f t="shared" ca="1" si="130"/>
        <v>1</v>
      </c>
      <c r="K1068" s="48">
        <f t="shared" si="131"/>
        <v>126.3</v>
      </c>
      <c r="L1068" s="48">
        <f t="shared" si="132"/>
        <v>126.7</v>
      </c>
      <c r="M1068" s="48">
        <f t="shared" si="133"/>
        <v>125.18</v>
      </c>
      <c r="N1068" s="48">
        <f t="shared" si="134"/>
        <v>125.62</v>
      </c>
      <c r="O1068" s="49">
        <f t="shared" ca="1" si="135"/>
        <v>185934700</v>
      </c>
    </row>
    <row r="1069" spans="1:15" x14ac:dyDescent="0.25">
      <c r="A1069">
        <v>1054</v>
      </c>
      <c r="B1069" s="89">
        <v>40967</v>
      </c>
      <c r="C1069" s="48">
        <v>137.199997</v>
      </c>
      <c r="D1069" s="48">
        <v>137.720001</v>
      </c>
      <c r="E1069" s="48">
        <v>136.929993</v>
      </c>
      <c r="F1069" s="48">
        <v>137.55999800000001</v>
      </c>
      <c r="G1069" s="49">
        <v>129355900</v>
      </c>
      <c r="H1069" s="48">
        <v>126.117542</v>
      </c>
      <c r="I1069" s="52">
        <f t="shared" si="129"/>
        <v>0.91681843438235577</v>
      </c>
      <c r="J1069" s="52">
        <f t="shared" ca="1" si="130"/>
        <v>1</v>
      </c>
      <c r="K1069" s="48">
        <f t="shared" si="131"/>
        <v>125.79</v>
      </c>
      <c r="L1069" s="48">
        <f t="shared" si="132"/>
        <v>126.26</v>
      </c>
      <c r="M1069" s="48">
        <f t="shared" si="133"/>
        <v>125.54</v>
      </c>
      <c r="N1069" s="48">
        <f t="shared" si="134"/>
        <v>126.12</v>
      </c>
      <c r="O1069" s="49">
        <f t="shared" ca="1" si="135"/>
        <v>129355900</v>
      </c>
    </row>
    <row r="1070" spans="1:15" x14ac:dyDescent="0.25">
      <c r="A1070">
        <v>1055</v>
      </c>
      <c r="B1070" s="89">
        <v>40966</v>
      </c>
      <c r="C1070" s="48">
        <v>136.020004</v>
      </c>
      <c r="D1070" s="48">
        <v>137.529999</v>
      </c>
      <c r="E1070" s="48">
        <v>135.800003</v>
      </c>
      <c r="F1070" s="48">
        <v>137.16000399999999</v>
      </c>
      <c r="G1070" s="49">
        <v>145728900</v>
      </c>
      <c r="H1070" s="48">
        <v>125.750821</v>
      </c>
      <c r="I1070" s="52">
        <f t="shared" si="129"/>
        <v>0.91681844074603569</v>
      </c>
      <c r="J1070" s="52">
        <f t="shared" ca="1" si="130"/>
        <v>1</v>
      </c>
      <c r="K1070" s="48">
        <f t="shared" si="131"/>
        <v>124.71</v>
      </c>
      <c r="L1070" s="48">
        <f t="shared" si="132"/>
        <v>126.09</v>
      </c>
      <c r="M1070" s="48">
        <f t="shared" si="133"/>
        <v>124.5</v>
      </c>
      <c r="N1070" s="48">
        <f t="shared" si="134"/>
        <v>125.75</v>
      </c>
      <c r="O1070" s="49">
        <f t="shared" ca="1" si="135"/>
        <v>145728900</v>
      </c>
    </row>
    <row r="1071" spans="1:15" x14ac:dyDescent="0.25">
      <c r="A1071">
        <v>1056</v>
      </c>
      <c r="B1071" s="89">
        <v>40963</v>
      </c>
      <c r="C1071" s="48">
        <v>136.929993</v>
      </c>
      <c r="D1071" s="48">
        <v>137.199997</v>
      </c>
      <c r="E1071" s="48">
        <v>136.63000500000001</v>
      </c>
      <c r="F1071" s="48">
        <v>136.929993</v>
      </c>
      <c r="G1071" s="49">
        <v>105539100</v>
      </c>
      <c r="H1071" s="48">
        <v>125.539942</v>
      </c>
      <c r="I1071" s="52">
        <f t="shared" si="129"/>
        <v>0.91681843582654676</v>
      </c>
      <c r="J1071" s="52">
        <f t="shared" ca="1" si="130"/>
        <v>1</v>
      </c>
      <c r="K1071" s="48">
        <f t="shared" si="131"/>
        <v>125.54</v>
      </c>
      <c r="L1071" s="48">
        <f t="shared" si="132"/>
        <v>125.79</v>
      </c>
      <c r="M1071" s="48">
        <f t="shared" si="133"/>
        <v>125.26</v>
      </c>
      <c r="N1071" s="48">
        <f t="shared" si="134"/>
        <v>125.54</v>
      </c>
      <c r="O1071" s="49">
        <f t="shared" ca="1" si="135"/>
        <v>105539100</v>
      </c>
    </row>
    <row r="1072" spans="1:15" x14ac:dyDescent="0.25">
      <c r="A1072">
        <v>1057</v>
      </c>
      <c r="B1072" s="89">
        <v>40962</v>
      </c>
      <c r="C1072" s="48">
        <v>135.96000699999999</v>
      </c>
      <c r="D1072" s="48">
        <v>136.729996</v>
      </c>
      <c r="E1072" s="48">
        <v>135.5</v>
      </c>
      <c r="F1072" s="48">
        <v>136.63000500000001</v>
      </c>
      <c r="G1072" s="49">
        <v>137704300</v>
      </c>
      <c r="H1072" s="48">
        <v>125.26490800000001</v>
      </c>
      <c r="I1072" s="52">
        <f t="shared" si="129"/>
        <v>0.91681843969778087</v>
      </c>
      <c r="J1072" s="52">
        <f t="shared" ca="1" si="130"/>
        <v>1</v>
      </c>
      <c r="K1072" s="48">
        <f t="shared" si="131"/>
        <v>124.65</v>
      </c>
      <c r="L1072" s="48">
        <f t="shared" si="132"/>
        <v>125.36</v>
      </c>
      <c r="M1072" s="48">
        <f t="shared" si="133"/>
        <v>124.23</v>
      </c>
      <c r="N1072" s="48">
        <f t="shared" si="134"/>
        <v>125.26</v>
      </c>
      <c r="O1072" s="49">
        <f t="shared" ca="1" si="135"/>
        <v>137704300</v>
      </c>
    </row>
    <row r="1073" spans="1:15" x14ac:dyDescent="0.25">
      <c r="A1073">
        <v>1058</v>
      </c>
      <c r="B1073" s="89">
        <v>40961</v>
      </c>
      <c r="C1073" s="48">
        <v>136.259995</v>
      </c>
      <c r="D1073" s="48">
        <v>136.550003</v>
      </c>
      <c r="E1073" s="48">
        <v>135.78999300000001</v>
      </c>
      <c r="F1073" s="48">
        <v>136.029999</v>
      </c>
      <c r="G1073" s="49">
        <v>124455300</v>
      </c>
      <c r="H1073" s="48">
        <v>124.714811</v>
      </c>
      <c r="I1073" s="52">
        <f t="shared" si="129"/>
        <v>0.9168184364979669</v>
      </c>
      <c r="J1073" s="52">
        <f t="shared" ca="1" si="130"/>
        <v>1</v>
      </c>
      <c r="K1073" s="48">
        <f t="shared" si="131"/>
        <v>124.93</v>
      </c>
      <c r="L1073" s="48">
        <f t="shared" si="132"/>
        <v>125.19</v>
      </c>
      <c r="M1073" s="48">
        <f t="shared" si="133"/>
        <v>124.49</v>
      </c>
      <c r="N1073" s="48">
        <f t="shared" si="134"/>
        <v>124.71</v>
      </c>
      <c r="O1073" s="49">
        <f t="shared" ca="1" si="135"/>
        <v>124455300</v>
      </c>
    </row>
    <row r="1074" spans="1:15" x14ac:dyDescent="0.25">
      <c r="A1074">
        <v>1059</v>
      </c>
      <c r="B1074" s="89">
        <v>40960</v>
      </c>
      <c r="C1074" s="48">
        <v>136.729996</v>
      </c>
      <c r="D1074" s="48">
        <v>137.050003</v>
      </c>
      <c r="E1074" s="48">
        <v>136.050003</v>
      </c>
      <c r="F1074" s="48">
        <v>136.470001</v>
      </c>
      <c r="G1074" s="49">
        <v>134042300</v>
      </c>
      <c r="H1074" s="48">
        <v>125.11821399999999</v>
      </c>
      <c r="I1074" s="52">
        <f t="shared" si="129"/>
        <v>0.91681844422350378</v>
      </c>
      <c r="J1074" s="52">
        <f t="shared" ca="1" si="130"/>
        <v>1</v>
      </c>
      <c r="K1074" s="48">
        <f t="shared" si="131"/>
        <v>125.36</v>
      </c>
      <c r="L1074" s="48">
        <f t="shared" si="132"/>
        <v>125.65</v>
      </c>
      <c r="M1074" s="48">
        <f t="shared" si="133"/>
        <v>124.73</v>
      </c>
      <c r="N1074" s="48">
        <f t="shared" si="134"/>
        <v>125.12</v>
      </c>
      <c r="O1074" s="49">
        <f t="shared" ca="1" si="135"/>
        <v>134042300</v>
      </c>
    </row>
    <row r="1075" spans="1:15" x14ac:dyDescent="0.25">
      <c r="A1075">
        <v>1060</v>
      </c>
      <c r="B1075" s="89">
        <v>40956</v>
      </c>
      <c r="C1075" s="48">
        <v>136.520004</v>
      </c>
      <c r="D1075" s="48">
        <v>136.63000500000001</v>
      </c>
      <c r="E1075" s="48">
        <v>135.96000699999999</v>
      </c>
      <c r="F1075" s="48">
        <v>136.41000399999999</v>
      </c>
      <c r="G1075" s="49">
        <v>129869400</v>
      </c>
      <c r="H1075" s="48">
        <v>125.06320700000001</v>
      </c>
      <c r="I1075" s="52">
        <f t="shared" si="129"/>
        <v>0.91681843950389463</v>
      </c>
      <c r="J1075" s="52">
        <f t="shared" ca="1" si="130"/>
        <v>1</v>
      </c>
      <c r="K1075" s="48">
        <f t="shared" si="131"/>
        <v>125.16</v>
      </c>
      <c r="L1075" s="48">
        <f t="shared" si="132"/>
        <v>125.26</v>
      </c>
      <c r="M1075" s="48">
        <f t="shared" si="133"/>
        <v>124.65</v>
      </c>
      <c r="N1075" s="48">
        <f t="shared" si="134"/>
        <v>125.06</v>
      </c>
      <c r="O1075" s="49">
        <f t="shared" ca="1" si="135"/>
        <v>129869400</v>
      </c>
    </row>
    <row r="1076" spans="1:15" x14ac:dyDescent="0.25">
      <c r="A1076">
        <v>1061</v>
      </c>
      <c r="B1076" s="89">
        <v>40955</v>
      </c>
      <c r="C1076" s="48">
        <v>134.570007</v>
      </c>
      <c r="D1076" s="48">
        <v>136.16999799999999</v>
      </c>
      <c r="E1076" s="48">
        <v>134.33000200000001</v>
      </c>
      <c r="F1076" s="48">
        <v>136.050003</v>
      </c>
      <c r="G1076" s="49">
        <v>186567800</v>
      </c>
      <c r="H1076" s="48">
        <v>124.733152</v>
      </c>
      <c r="I1076" s="52">
        <f t="shared" si="129"/>
        <v>0.91681844358356979</v>
      </c>
      <c r="J1076" s="52">
        <f t="shared" ca="1" si="130"/>
        <v>1</v>
      </c>
      <c r="K1076" s="48">
        <f t="shared" si="131"/>
        <v>123.38</v>
      </c>
      <c r="L1076" s="48">
        <f t="shared" si="132"/>
        <v>124.84</v>
      </c>
      <c r="M1076" s="48">
        <f t="shared" si="133"/>
        <v>123.16</v>
      </c>
      <c r="N1076" s="48">
        <f t="shared" si="134"/>
        <v>124.73</v>
      </c>
      <c r="O1076" s="49">
        <f t="shared" ca="1" si="135"/>
        <v>186567800</v>
      </c>
    </row>
    <row r="1077" spans="1:15" x14ac:dyDescent="0.25">
      <c r="A1077">
        <v>1062</v>
      </c>
      <c r="B1077" s="89">
        <v>40954</v>
      </c>
      <c r="C1077" s="48">
        <v>135.63000500000001</v>
      </c>
      <c r="D1077" s="48">
        <v>135.83000200000001</v>
      </c>
      <c r="E1077" s="48">
        <v>134.28999300000001</v>
      </c>
      <c r="F1077" s="48">
        <v>134.55999800000001</v>
      </c>
      <c r="G1077" s="49">
        <v>195195100</v>
      </c>
      <c r="H1077" s="48">
        <v>123.367087</v>
      </c>
      <c r="I1077" s="52">
        <f t="shared" si="129"/>
        <v>0.91681843663523233</v>
      </c>
      <c r="J1077" s="52">
        <f t="shared" ca="1" si="130"/>
        <v>1</v>
      </c>
      <c r="K1077" s="48">
        <f t="shared" si="131"/>
        <v>124.35</v>
      </c>
      <c r="L1077" s="48">
        <f t="shared" si="132"/>
        <v>124.53</v>
      </c>
      <c r="M1077" s="48">
        <f t="shared" si="133"/>
        <v>123.12</v>
      </c>
      <c r="N1077" s="48">
        <f t="shared" si="134"/>
        <v>123.37</v>
      </c>
      <c r="O1077" s="49">
        <f t="shared" ca="1" si="135"/>
        <v>195195100</v>
      </c>
    </row>
    <row r="1078" spans="1:15" x14ac:dyDescent="0.25">
      <c r="A1078">
        <v>1063</v>
      </c>
      <c r="B1078" s="89">
        <v>40953</v>
      </c>
      <c r="C1078" s="48">
        <v>135</v>
      </c>
      <c r="D1078" s="48">
        <v>135.270004</v>
      </c>
      <c r="E1078" s="48">
        <v>134.25</v>
      </c>
      <c r="F1078" s="48">
        <v>135.19000199999999</v>
      </c>
      <c r="G1078" s="49">
        <v>165329500</v>
      </c>
      <c r="H1078" s="48">
        <v>123.944687</v>
      </c>
      <c r="I1078" s="52">
        <f t="shared" si="129"/>
        <v>0.91681844194365802</v>
      </c>
      <c r="J1078" s="52">
        <f t="shared" ca="1" si="130"/>
        <v>1</v>
      </c>
      <c r="K1078" s="48">
        <f t="shared" si="131"/>
        <v>123.77</v>
      </c>
      <c r="L1078" s="48">
        <f t="shared" si="132"/>
        <v>124.02</v>
      </c>
      <c r="M1078" s="48">
        <f t="shared" si="133"/>
        <v>123.08</v>
      </c>
      <c r="N1078" s="48">
        <f t="shared" si="134"/>
        <v>123.94</v>
      </c>
      <c r="O1078" s="49">
        <f t="shared" ca="1" si="135"/>
        <v>165329500</v>
      </c>
    </row>
    <row r="1079" spans="1:15" x14ac:dyDescent="0.25">
      <c r="A1079">
        <v>1064</v>
      </c>
      <c r="B1079" s="89">
        <v>40952</v>
      </c>
      <c r="C1079" s="48">
        <v>135.320007</v>
      </c>
      <c r="D1079" s="48">
        <v>135.520004</v>
      </c>
      <c r="E1079" s="48">
        <v>134.740005</v>
      </c>
      <c r="F1079" s="48">
        <v>135.36000100000001</v>
      </c>
      <c r="G1079" s="49">
        <v>115841900</v>
      </c>
      <c r="H1079" s="48">
        <v>124.100545</v>
      </c>
      <c r="I1079" s="52">
        <f t="shared" si="129"/>
        <v>0.91681844033083293</v>
      </c>
      <c r="J1079" s="52">
        <f t="shared" ca="1" si="130"/>
        <v>1</v>
      </c>
      <c r="K1079" s="48">
        <f t="shared" si="131"/>
        <v>124.06</v>
      </c>
      <c r="L1079" s="48">
        <f t="shared" si="132"/>
        <v>124.25</v>
      </c>
      <c r="M1079" s="48">
        <f t="shared" si="133"/>
        <v>123.53</v>
      </c>
      <c r="N1079" s="48">
        <f t="shared" si="134"/>
        <v>124.1</v>
      </c>
      <c r="O1079" s="49">
        <f t="shared" ca="1" si="135"/>
        <v>115841900</v>
      </c>
    </row>
    <row r="1080" spans="1:15" x14ac:dyDescent="0.25">
      <c r="A1080">
        <v>1065</v>
      </c>
      <c r="B1080" s="89">
        <v>40949</v>
      </c>
      <c r="C1080" s="48">
        <v>134.16000399999999</v>
      </c>
      <c r="D1080" s="48">
        <v>134.470001</v>
      </c>
      <c r="E1080" s="48">
        <v>133.83999600000001</v>
      </c>
      <c r="F1080" s="48">
        <v>134.36000100000001</v>
      </c>
      <c r="G1080" s="49">
        <v>167907500</v>
      </c>
      <c r="H1080" s="48">
        <v>123.18372599999999</v>
      </c>
      <c r="I1080" s="52">
        <f t="shared" si="129"/>
        <v>0.91681843616538816</v>
      </c>
      <c r="J1080" s="52">
        <f t="shared" ca="1" si="130"/>
        <v>1</v>
      </c>
      <c r="K1080" s="48">
        <f t="shared" si="131"/>
        <v>123</v>
      </c>
      <c r="L1080" s="48">
        <f t="shared" si="132"/>
        <v>123.28</v>
      </c>
      <c r="M1080" s="48">
        <f t="shared" si="133"/>
        <v>122.71</v>
      </c>
      <c r="N1080" s="48">
        <f t="shared" si="134"/>
        <v>123.18</v>
      </c>
      <c r="O1080" s="49">
        <f t="shared" ca="1" si="135"/>
        <v>167907500</v>
      </c>
    </row>
    <row r="1081" spans="1:15" x14ac:dyDescent="0.25">
      <c r="A1081">
        <v>1066</v>
      </c>
      <c r="B1081" s="89">
        <v>40948</v>
      </c>
      <c r="C1081" s="48">
        <v>135.41000399999999</v>
      </c>
      <c r="D1081" s="48">
        <v>135.58999600000001</v>
      </c>
      <c r="E1081" s="48">
        <v>134.55999800000001</v>
      </c>
      <c r="F1081" s="48">
        <v>135.36000100000001</v>
      </c>
      <c r="G1081" s="49">
        <v>148602900</v>
      </c>
      <c r="H1081" s="48">
        <v>124.100545</v>
      </c>
      <c r="I1081" s="52">
        <f t="shared" si="129"/>
        <v>0.91681844033083293</v>
      </c>
      <c r="J1081" s="52">
        <f t="shared" ca="1" si="130"/>
        <v>1</v>
      </c>
      <c r="K1081" s="48">
        <f t="shared" si="131"/>
        <v>124.15</v>
      </c>
      <c r="L1081" s="48">
        <f t="shared" si="132"/>
        <v>124.31</v>
      </c>
      <c r="M1081" s="48">
        <f t="shared" si="133"/>
        <v>123.37</v>
      </c>
      <c r="N1081" s="48">
        <f t="shared" si="134"/>
        <v>124.1</v>
      </c>
      <c r="O1081" s="49">
        <f t="shared" ca="1" si="135"/>
        <v>148602900</v>
      </c>
    </row>
    <row r="1082" spans="1:15" x14ac:dyDescent="0.25">
      <c r="A1082">
        <v>1067</v>
      </c>
      <c r="B1082" s="89">
        <v>40947</v>
      </c>
      <c r="C1082" s="48">
        <v>134.86000100000001</v>
      </c>
      <c r="D1082" s="48">
        <v>135.220001</v>
      </c>
      <c r="E1082" s="48">
        <v>134.30999800000001</v>
      </c>
      <c r="F1082" s="48">
        <v>135.19000199999999</v>
      </c>
      <c r="G1082" s="49">
        <v>139361400</v>
      </c>
      <c r="H1082" s="48">
        <v>123.944687</v>
      </c>
      <c r="I1082" s="52">
        <f t="shared" si="129"/>
        <v>0.91681844194365802</v>
      </c>
      <c r="J1082" s="52">
        <f t="shared" ca="1" si="130"/>
        <v>1</v>
      </c>
      <c r="K1082" s="48">
        <f t="shared" si="131"/>
        <v>123.64</v>
      </c>
      <c r="L1082" s="48">
        <f t="shared" si="132"/>
        <v>123.97</v>
      </c>
      <c r="M1082" s="48">
        <f t="shared" si="133"/>
        <v>123.14</v>
      </c>
      <c r="N1082" s="48">
        <f t="shared" si="134"/>
        <v>123.94</v>
      </c>
      <c r="O1082" s="49">
        <f t="shared" ca="1" si="135"/>
        <v>139361400</v>
      </c>
    </row>
    <row r="1083" spans="1:15" x14ac:dyDescent="0.25">
      <c r="A1083">
        <v>1068</v>
      </c>
      <c r="B1083" s="89">
        <v>40946</v>
      </c>
      <c r="C1083" s="48">
        <v>134.16999799999999</v>
      </c>
      <c r="D1083" s="48">
        <v>135.020004</v>
      </c>
      <c r="E1083" s="48">
        <v>133.63999899999999</v>
      </c>
      <c r="F1083" s="48">
        <v>134.78999300000001</v>
      </c>
      <c r="G1083" s="49">
        <v>135528100</v>
      </c>
      <c r="H1083" s="48">
        <v>123.577951</v>
      </c>
      <c r="I1083" s="52">
        <f t="shared" si="129"/>
        <v>0.91681843918487327</v>
      </c>
      <c r="J1083" s="52">
        <f t="shared" ca="1" si="130"/>
        <v>1</v>
      </c>
      <c r="K1083" s="48">
        <f t="shared" si="131"/>
        <v>123.01</v>
      </c>
      <c r="L1083" s="48">
        <f t="shared" si="132"/>
        <v>123.79</v>
      </c>
      <c r="M1083" s="48">
        <f t="shared" si="133"/>
        <v>122.52</v>
      </c>
      <c r="N1083" s="48">
        <f t="shared" si="134"/>
        <v>123.58</v>
      </c>
      <c r="O1083" s="49">
        <f t="shared" ca="1" si="135"/>
        <v>135528100</v>
      </c>
    </row>
    <row r="1084" spans="1:15" x14ac:dyDescent="0.25">
      <c r="A1084">
        <v>1069</v>
      </c>
      <c r="B1084" s="89">
        <v>40945</v>
      </c>
      <c r="C1084" s="48">
        <v>133.979996</v>
      </c>
      <c r="D1084" s="48">
        <v>134.509995</v>
      </c>
      <c r="E1084" s="48">
        <v>133.83000200000001</v>
      </c>
      <c r="F1084" s="48">
        <v>134.449997</v>
      </c>
      <c r="G1084" s="49">
        <v>107694500</v>
      </c>
      <c r="H1084" s="48">
        <v>123.26623600000001</v>
      </c>
      <c r="I1084" s="52">
        <f t="shared" si="129"/>
        <v>0.91681843622503023</v>
      </c>
      <c r="J1084" s="52">
        <f t="shared" ca="1" si="130"/>
        <v>1</v>
      </c>
      <c r="K1084" s="48">
        <f t="shared" si="131"/>
        <v>122.84</v>
      </c>
      <c r="L1084" s="48">
        <f t="shared" si="132"/>
        <v>123.32</v>
      </c>
      <c r="M1084" s="48">
        <f t="shared" si="133"/>
        <v>122.7</v>
      </c>
      <c r="N1084" s="48">
        <f t="shared" si="134"/>
        <v>123.27</v>
      </c>
      <c r="O1084" s="49">
        <f t="shared" ca="1" si="135"/>
        <v>107694500</v>
      </c>
    </row>
    <row r="1085" spans="1:15" x14ac:dyDescent="0.25">
      <c r="A1085">
        <v>1070</v>
      </c>
      <c r="B1085" s="89">
        <v>40942</v>
      </c>
      <c r="C1085" s="48">
        <v>134</v>
      </c>
      <c r="D1085" s="48">
        <v>134.61999499999999</v>
      </c>
      <c r="E1085" s="48">
        <v>133.770004</v>
      </c>
      <c r="F1085" s="48">
        <v>134.53999300000001</v>
      </c>
      <c r="G1085" s="49">
        <v>160598500</v>
      </c>
      <c r="H1085" s="48">
        <v>123.348747</v>
      </c>
      <c r="I1085" s="52">
        <f t="shared" si="129"/>
        <v>0.91681844371732646</v>
      </c>
      <c r="J1085" s="52">
        <f t="shared" ca="1" si="130"/>
        <v>1</v>
      </c>
      <c r="K1085" s="48">
        <f t="shared" si="131"/>
        <v>122.85</v>
      </c>
      <c r="L1085" s="48">
        <f t="shared" si="132"/>
        <v>123.42</v>
      </c>
      <c r="M1085" s="48">
        <f t="shared" si="133"/>
        <v>122.64</v>
      </c>
      <c r="N1085" s="48">
        <f t="shared" si="134"/>
        <v>123.35</v>
      </c>
      <c r="O1085" s="49">
        <f t="shared" ca="1" si="135"/>
        <v>160598500</v>
      </c>
    </row>
    <row r="1086" spans="1:15" x14ac:dyDescent="0.25">
      <c r="A1086">
        <v>1071</v>
      </c>
      <c r="B1086" s="89">
        <v>40941</v>
      </c>
      <c r="C1086" s="48">
        <v>132.729996</v>
      </c>
      <c r="D1086" s="48">
        <v>133.020004</v>
      </c>
      <c r="E1086" s="48">
        <v>132.21000699999999</v>
      </c>
      <c r="F1086" s="48">
        <v>132.679993</v>
      </c>
      <c r="G1086" s="49">
        <v>113090400</v>
      </c>
      <c r="H1086" s="48">
        <v>121.64346399999999</v>
      </c>
      <c r="I1086" s="52">
        <f t="shared" si="129"/>
        <v>0.91681843848152744</v>
      </c>
      <c r="J1086" s="52">
        <f t="shared" ca="1" si="130"/>
        <v>1</v>
      </c>
      <c r="K1086" s="48">
        <f t="shared" si="131"/>
        <v>121.69</v>
      </c>
      <c r="L1086" s="48">
        <f t="shared" si="132"/>
        <v>121.96</v>
      </c>
      <c r="M1086" s="48">
        <f t="shared" si="133"/>
        <v>121.21</v>
      </c>
      <c r="N1086" s="48">
        <f t="shared" si="134"/>
        <v>121.64</v>
      </c>
      <c r="O1086" s="49">
        <f t="shared" ca="1" si="135"/>
        <v>113090400</v>
      </c>
    </row>
    <row r="1087" spans="1:15" x14ac:dyDescent="0.25">
      <c r="A1087">
        <v>1072</v>
      </c>
      <c r="B1087" s="89">
        <v>40940</v>
      </c>
      <c r="C1087" s="48">
        <v>132.28999300000001</v>
      </c>
      <c r="D1087" s="48">
        <v>133.13999899999999</v>
      </c>
      <c r="E1087" s="48">
        <v>132.13000500000001</v>
      </c>
      <c r="F1087" s="48">
        <v>132.470001</v>
      </c>
      <c r="G1087" s="49">
        <v>166234500</v>
      </c>
      <c r="H1087" s="48">
        <v>121.45094</v>
      </c>
      <c r="I1087" s="52">
        <f t="shared" si="129"/>
        <v>0.91681844253930367</v>
      </c>
      <c r="J1087" s="52">
        <f t="shared" ca="1" si="130"/>
        <v>1</v>
      </c>
      <c r="K1087" s="48">
        <f t="shared" si="131"/>
        <v>121.29</v>
      </c>
      <c r="L1087" s="48">
        <f t="shared" si="132"/>
        <v>122.07</v>
      </c>
      <c r="M1087" s="48">
        <f t="shared" si="133"/>
        <v>121.14</v>
      </c>
      <c r="N1087" s="48">
        <f t="shared" si="134"/>
        <v>121.45</v>
      </c>
      <c r="O1087" s="49">
        <f t="shared" ca="1" si="135"/>
        <v>166234500</v>
      </c>
    </row>
    <row r="1088" spans="1:15" x14ac:dyDescent="0.25">
      <c r="A1088">
        <v>1073</v>
      </c>
      <c r="B1088" s="89">
        <v>40939</v>
      </c>
      <c r="C1088" s="48">
        <v>132.020004</v>
      </c>
      <c r="D1088" s="48">
        <v>132.179993</v>
      </c>
      <c r="E1088" s="48">
        <v>130.679993</v>
      </c>
      <c r="F1088" s="48">
        <v>131.320007</v>
      </c>
      <c r="G1088" s="49">
        <v>157212000</v>
      </c>
      <c r="H1088" s="48">
        <v>120.396604</v>
      </c>
      <c r="I1088" s="52">
        <f t="shared" si="129"/>
        <v>0.9168184403158004</v>
      </c>
      <c r="J1088" s="52">
        <f t="shared" ca="1" si="130"/>
        <v>1</v>
      </c>
      <c r="K1088" s="48">
        <f t="shared" si="131"/>
        <v>121.04</v>
      </c>
      <c r="L1088" s="48">
        <f t="shared" si="132"/>
        <v>121.19</v>
      </c>
      <c r="M1088" s="48">
        <f t="shared" si="133"/>
        <v>119.81</v>
      </c>
      <c r="N1088" s="48">
        <f t="shared" si="134"/>
        <v>120.4</v>
      </c>
      <c r="O1088" s="49">
        <f t="shared" ca="1" si="135"/>
        <v>157212000</v>
      </c>
    </row>
    <row r="1089" spans="1:15" x14ac:dyDescent="0.25">
      <c r="A1089">
        <v>1074</v>
      </c>
      <c r="B1089" s="89">
        <v>40938</v>
      </c>
      <c r="C1089" s="48">
        <v>130.509995</v>
      </c>
      <c r="D1089" s="48">
        <v>131.44000199999999</v>
      </c>
      <c r="E1089" s="48">
        <v>130.05999800000001</v>
      </c>
      <c r="F1089" s="48">
        <v>131.36999499999999</v>
      </c>
      <c r="G1089" s="49">
        <v>147311800</v>
      </c>
      <c r="H1089" s="48">
        <v>120.44243400000001</v>
      </c>
      <c r="I1089" s="52">
        <f t="shared" si="129"/>
        <v>0.91681844092328701</v>
      </c>
      <c r="J1089" s="52">
        <f t="shared" ca="1" si="130"/>
        <v>1</v>
      </c>
      <c r="K1089" s="48">
        <f t="shared" si="131"/>
        <v>119.65</v>
      </c>
      <c r="L1089" s="48">
        <f t="shared" si="132"/>
        <v>120.51</v>
      </c>
      <c r="M1089" s="48">
        <f t="shared" si="133"/>
        <v>119.24</v>
      </c>
      <c r="N1089" s="48">
        <f t="shared" si="134"/>
        <v>120.44</v>
      </c>
      <c r="O1089" s="49">
        <f t="shared" ca="1" si="135"/>
        <v>147311800</v>
      </c>
    </row>
    <row r="1090" spans="1:15" x14ac:dyDescent="0.25">
      <c r="A1090">
        <v>1075</v>
      </c>
      <c r="B1090" s="89">
        <v>40935</v>
      </c>
      <c r="C1090" s="48">
        <v>131.240005</v>
      </c>
      <c r="D1090" s="48">
        <v>132.050003</v>
      </c>
      <c r="E1090" s="48">
        <v>131.14999399999999</v>
      </c>
      <c r="F1090" s="48">
        <v>131.820007</v>
      </c>
      <c r="G1090" s="49">
        <v>135259100</v>
      </c>
      <c r="H1090" s="48">
        <v>120.855013</v>
      </c>
      <c r="I1090" s="52">
        <f t="shared" si="129"/>
        <v>0.91681843864566015</v>
      </c>
      <c r="J1090" s="52">
        <f t="shared" ca="1" si="130"/>
        <v>1</v>
      </c>
      <c r="K1090" s="48">
        <f t="shared" si="131"/>
        <v>120.32</v>
      </c>
      <c r="L1090" s="48">
        <f t="shared" si="132"/>
        <v>121.07</v>
      </c>
      <c r="M1090" s="48">
        <f t="shared" si="133"/>
        <v>120.24</v>
      </c>
      <c r="N1090" s="48">
        <f t="shared" si="134"/>
        <v>120.86</v>
      </c>
      <c r="O1090" s="49">
        <f t="shared" ca="1" si="135"/>
        <v>135259100</v>
      </c>
    </row>
    <row r="1091" spans="1:15" x14ac:dyDescent="0.25">
      <c r="A1091">
        <v>1076</v>
      </c>
      <c r="B1091" s="89">
        <v>40934</v>
      </c>
      <c r="C1091" s="48">
        <v>133.14999399999999</v>
      </c>
      <c r="D1091" s="48">
        <v>133.39999399999999</v>
      </c>
      <c r="E1091" s="48">
        <v>131.36000100000001</v>
      </c>
      <c r="F1091" s="48">
        <v>131.88000500000001</v>
      </c>
      <c r="G1091" s="49">
        <v>184880500</v>
      </c>
      <c r="H1091" s="48">
        <v>120.91002</v>
      </c>
      <c r="I1091" s="52">
        <f t="shared" si="129"/>
        <v>0.91681843657800888</v>
      </c>
      <c r="J1091" s="52">
        <f t="shared" ca="1" si="130"/>
        <v>1</v>
      </c>
      <c r="K1091" s="48">
        <f t="shared" si="131"/>
        <v>122.07</v>
      </c>
      <c r="L1091" s="48">
        <f t="shared" si="132"/>
        <v>122.3</v>
      </c>
      <c r="M1091" s="48">
        <f t="shared" si="133"/>
        <v>120.43</v>
      </c>
      <c r="N1091" s="48">
        <f t="shared" si="134"/>
        <v>120.91</v>
      </c>
      <c r="O1091" s="49">
        <f t="shared" ca="1" si="135"/>
        <v>184880500</v>
      </c>
    </row>
    <row r="1092" spans="1:15" x14ac:dyDescent="0.25">
      <c r="A1092">
        <v>1077</v>
      </c>
      <c r="B1092" s="89">
        <v>40933</v>
      </c>
      <c r="C1092" s="48">
        <v>131.259995</v>
      </c>
      <c r="D1092" s="48">
        <v>132.86999499999999</v>
      </c>
      <c r="E1092" s="48">
        <v>130.75</v>
      </c>
      <c r="F1092" s="48">
        <v>132.55999800000001</v>
      </c>
      <c r="G1092" s="49">
        <v>198613200</v>
      </c>
      <c r="H1092" s="48">
        <v>121.53345</v>
      </c>
      <c r="I1092" s="52">
        <f t="shared" si="129"/>
        <v>0.91681843567921595</v>
      </c>
      <c r="J1092" s="52">
        <f t="shared" ca="1" si="130"/>
        <v>1</v>
      </c>
      <c r="K1092" s="48">
        <f t="shared" si="131"/>
        <v>120.34</v>
      </c>
      <c r="L1092" s="48">
        <f t="shared" si="132"/>
        <v>121.82</v>
      </c>
      <c r="M1092" s="48">
        <f t="shared" si="133"/>
        <v>119.87</v>
      </c>
      <c r="N1092" s="48">
        <f t="shared" si="134"/>
        <v>121.53</v>
      </c>
      <c r="O1092" s="49">
        <f t="shared" ca="1" si="135"/>
        <v>198613200</v>
      </c>
    </row>
    <row r="1093" spans="1:15" x14ac:dyDescent="0.25">
      <c r="A1093">
        <v>1078</v>
      </c>
      <c r="B1093" s="89">
        <v>40932</v>
      </c>
      <c r="C1093" s="48">
        <v>130.800003</v>
      </c>
      <c r="D1093" s="48">
        <v>131.5</v>
      </c>
      <c r="E1093" s="48">
        <v>130.60000600000001</v>
      </c>
      <c r="F1093" s="48">
        <v>131.46000699999999</v>
      </c>
      <c r="G1093" s="49">
        <v>103083300</v>
      </c>
      <c r="H1093" s="48">
        <v>120.524958</v>
      </c>
      <c r="I1093" s="52">
        <f t="shared" si="129"/>
        <v>0.91681843589130496</v>
      </c>
      <c r="J1093" s="52">
        <f t="shared" ca="1" si="130"/>
        <v>1</v>
      </c>
      <c r="K1093" s="48">
        <f t="shared" si="131"/>
        <v>119.92</v>
      </c>
      <c r="L1093" s="48">
        <f t="shared" si="132"/>
        <v>120.56</v>
      </c>
      <c r="M1093" s="48">
        <f t="shared" si="133"/>
        <v>119.74</v>
      </c>
      <c r="N1093" s="48">
        <f t="shared" si="134"/>
        <v>120.52</v>
      </c>
      <c r="O1093" s="49">
        <f t="shared" ca="1" si="135"/>
        <v>103083300</v>
      </c>
    </row>
    <row r="1094" spans="1:15" x14ac:dyDescent="0.25">
      <c r="A1094">
        <v>1079</v>
      </c>
      <c r="B1094" s="89">
        <v>40931</v>
      </c>
      <c r="C1094" s="48">
        <v>131.509995</v>
      </c>
      <c r="D1094" s="48">
        <v>132.25</v>
      </c>
      <c r="E1094" s="48">
        <v>130.979996</v>
      </c>
      <c r="F1094" s="48">
        <v>131.61000100000001</v>
      </c>
      <c r="G1094" s="49">
        <v>129295800</v>
      </c>
      <c r="H1094" s="48">
        <v>120.662475</v>
      </c>
      <c r="I1094" s="52">
        <f t="shared" si="129"/>
        <v>0.91681843388178375</v>
      </c>
      <c r="J1094" s="52">
        <f t="shared" ca="1" si="130"/>
        <v>1</v>
      </c>
      <c r="K1094" s="48">
        <f t="shared" si="131"/>
        <v>120.57</v>
      </c>
      <c r="L1094" s="48">
        <f t="shared" si="132"/>
        <v>121.25</v>
      </c>
      <c r="M1094" s="48">
        <f t="shared" si="133"/>
        <v>120.08</v>
      </c>
      <c r="N1094" s="48">
        <f t="shared" si="134"/>
        <v>120.66</v>
      </c>
      <c r="O1094" s="49">
        <f t="shared" ca="1" si="135"/>
        <v>129295800</v>
      </c>
    </row>
    <row r="1095" spans="1:15" x14ac:dyDescent="0.25">
      <c r="A1095">
        <v>1080</v>
      </c>
      <c r="B1095" s="89">
        <v>40928</v>
      </c>
      <c r="C1095" s="48">
        <v>131.240005</v>
      </c>
      <c r="D1095" s="48">
        <v>131.949997</v>
      </c>
      <c r="E1095" s="48">
        <v>130.91999799999999</v>
      </c>
      <c r="F1095" s="48">
        <v>131.949997</v>
      </c>
      <c r="G1095" s="49">
        <v>138230200</v>
      </c>
      <c r="H1095" s="48">
        <v>120.97418999999999</v>
      </c>
      <c r="I1095" s="52">
        <f t="shared" si="129"/>
        <v>0.91681843691137022</v>
      </c>
      <c r="J1095" s="52">
        <f t="shared" ca="1" si="130"/>
        <v>1</v>
      </c>
      <c r="K1095" s="48">
        <f t="shared" si="131"/>
        <v>120.32</v>
      </c>
      <c r="L1095" s="48">
        <f t="shared" si="132"/>
        <v>120.97</v>
      </c>
      <c r="M1095" s="48">
        <f t="shared" si="133"/>
        <v>120.03</v>
      </c>
      <c r="N1095" s="48">
        <f t="shared" si="134"/>
        <v>120.97</v>
      </c>
      <c r="O1095" s="49">
        <f t="shared" ca="1" si="135"/>
        <v>138230200</v>
      </c>
    </row>
    <row r="1096" spans="1:15" x14ac:dyDescent="0.25">
      <c r="A1096">
        <v>1081</v>
      </c>
      <c r="B1096" s="89">
        <v>40927</v>
      </c>
      <c r="C1096" s="48">
        <v>131.220001</v>
      </c>
      <c r="D1096" s="48">
        <v>131.570007</v>
      </c>
      <c r="E1096" s="48">
        <v>130.800003</v>
      </c>
      <c r="F1096" s="48">
        <v>131.46000699999999</v>
      </c>
      <c r="G1096" s="49">
        <v>126328900</v>
      </c>
      <c r="H1096" s="48">
        <v>120.524958</v>
      </c>
      <c r="I1096" s="52">
        <f t="shared" si="129"/>
        <v>0.91681843589130496</v>
      </c>
      <c r="J1096" s="52">
        <f t="shared" ca="1" si="130"/>
        <v>1</v>
      </c>
      <c r="K1096" s="48">
        <f t="shared" si="131"/>
        <v>120.3</v>
      </c>
      <c r="L1096" s="48">
        <f t="shared" si="132"/>
        <v>120.63</v>
      </c>
      <c r="M1096" s="48">
        <f t="shared" si="133"/>
        <v>119.92</v>
      </c>
      <c r="N1096" s="48">
        <f t="shared" si="134"/>
        <v>120.52</v>
      </c>
      <c r="O1096" s="49">
        <f t="shared" ca="1" si="135"/>
        <v>126328900</v>
      </c>
    </row>
    <row r="1097" spans="1:15" x14ac:dyDescent="0.25">
      <c r="A1097">
        <v>1082</v>
      </c>
      <c r="B1097" s="89">
        <v>40926</v>
      </c>
      <c r="C1097" s="48">
        <v>129.30999800000001</v>
      </c>
      <c r="D1097" s="48">
        <v>130.83999600000001</v>
      </c>
      <c r="E1097" s="48">
        <v>129.08000200000001</v>
      </c>
      <c r="F1097" s="48">
        <v>130.770004</v>
      </c>
      <c r="G1097" s="49">
        <v>163395200</v>
      </c>
      <c r="H1097" s="48">
        <v>119.89235100000001</v>
      </c>
      <c r="I1097" s="52">
        <f t="shared" si="129"/>
        <v>0.91681843949473307</v>
      </c>
      <c r="J1097" s="52">
        <f t="shared" ca="1" si="130"/>
        <v>1</v>
      </c>
      <c r="K1097" s="48">
        <f t="shared" si="131"/>
        <v>118.55</v>
      </c>
      <c r="L1097" s="48">
        <f t="shared" si="132"/>
        <v>119.96</v>
      </c>
      <c r="M1097" s="48">
        <f t="shared" si="133"/>
        <v>118.34</v>
      </c>
      <c r="N1097" s="48">
        <f t="shared" si="134"/>
        <v>119.89</v>
      </c>
      <c r="O1097" s="49">
        <f t="shared" ca="1" si="135"/>
        <v>163395200</v>
      </c>
    </row>
    <row r="1098" spans="1:15" x14ac:dyDescent="0.25">
      <c r="A1098">
        <v>1083</v>
      </c>
      <c r="B1098" s="89">
        <v>40925</v>
      </c>
      <c r="C1098" s="48">
        <v>130.08000200000001</v>
      </c>
      <c r="D1098" s="48">
        <v>130.320007</v>
      </c>
      <c r="E1098" s="48">
        <v>128.89999399999999</v>
      </c>
      <c r="F1098" s="48">
        <v>129.33999600000001</v>
      </c>
      <c r="G1098" s="49">
        <v>132209200</v>
      </c>
      <c r="H1098" s="48">
        <v>118.581294</v>
      </c>
      <c r="I1098" s="52">
        <f t="shared" si="129"/>
        <v>0.91681844493021314</v>
      </c>
      <c r="J1098" s="52">
        <f t="shared" ca="1" si="130"/>
        <v>1</v>
      </c>
      <c r="K1098" s="48">
        <f t="shared" si="131"/>
        <v>119.26</v>
      </c>
      <c r="L1098" s="48">
        <f t="shared" si="132"/>
        <v>119.48</v>
      </c>
      <c r="M1098" s="48">
        <f t="shared" si="133"/>
        <v>118.18</v>
      </c>
      <c r="N1098" s="48">
        <f t="shared" si="134"/>
        <v>118.58</v>
      </c>
      <c r="O1098" s="49">
        <f t="shared" ca="1" si="135"/>
        <v>132209200</v>
      </c>
    </row>
    <row r="1099" spans="1:15" x14ac:dyDescent="0.25">
      <c r="A1099">
        <v>1084</v>
      </c>
      <c r="B1099" s="89">
        <v>40921</v>
      </c>
      <c r="C1099" s="48">
        <v>128.63999899999999</v>
      </c>
      <c r="D1099" s="48">
        <v>129.050003</v>
      </c>
      <c r="E1099" s="48">
        <v>127.720001</v>
      </c>
      <c r="F1099" s="48">
        <v>128.83999600000001</v>
      </c>
      <c r="G1099" s="49">
        <v>179836200</v>
      </c>
      <c r="H1099" s="48">
        <v>118.122884</v>
      </c>
      <c r="I1099" s="52">
        <f t="shared" si="129"/>
        <v>0.91681843889532555</v>
      </c>
      <c r="J1099" s="52">
        <f t="shared" ca="1" si="130"/>
        <v>1</v>
      </c>
      <c r="K1099" s="48">
        <f t="shared" si="131"/>
        <v>117.94</v>
      </c>
      <c r="L1099" s="48">
        <f t="shared" si="132"/>
        <v>118.32</v>
      </c>
      <c r="M1099" s="48">
        <f t="shared" si="133"/>
        <v>117.1</v>
      </c>
      <c r="N1099" s="48">
        <f t="shared" si="134"/>
        <v>118.12</v>
      </c>
      <c r="O1099" s="49">
        <f t="shared" ca="1" si="135"/>
        <v>179836200</v>
      </c>
    </row>
    <row r="1100" spans="1:15" x14ac:dyDescent="0.25">
      <c r="A1100">
        <v>1085</v>
      </c>
      <c r="B1100" s="89">
        <v>40920</v>
      </c>
      <c r="C1100" s="48">
        <v>129.570007</v>
      </c>
      <c r="D1100" s="48">
        <v>129.699997</v>
      </c>
      <c r="E1100" s="48">
        <v>128.53999300000001</v>
      </c>
      <c r="F1100" s="48">
        <v>129.509995</v>
      </c>
      <c r="G1100" s="49">
        <v>118983700</v>
      </c>
      <c r="H1100" s="48">
        <v>118.737151</v>
      </c>
      <c r="I1100" s="52">
        <f t="shared" si="129"/>
        <v>0.9168184355192045</v>
      </c>
      <c r="J1100" s="52">
        <f t="shared" ca="1" si="130"/>
        <v>1</v>
      </c>
      <c r="K1100" s="48">
        <f t="shared" si="131"/>
        <v>118.79</v>
      </c>
      <c r="L1100" s="48">
        <f t="shared" si="132"/>
        <v>118.91</v>
      </c>
      <c r="M1100" s="48">
        <f t="shared" si="133"/>
        <v>117.85</v>
      </c>
      <c r="N1100" s="48">
        <f t="shared" si="134"/>
        <v>118.74</v>
      </c>
      <c r="O1100" s="49">
        <f t="shared" ca="1" si="135"/>
        <v>118983700</v>
      </c>
    </row>
    <row r="1101" spans="1:15" x14ac:dyDescent="0.25">
      <c r="A1101">
        <v>1086</v>
      </c>
      <c r="B1101" s="89">
        <v>40919</v>
      </c>
      <c r="C1101" s="48">
        <v>128.729996</v>
      </c>
      <c r="D1101" s="48">
        <v>129.36999499999999</v>
      </c>
      <c r="E1101" s="48">
        <v>128.520004</v>
      </c>
      <c r="F1101" s="48">
        <v>129.199997</v>
      </c>
      <c r="G1101" s="49">
        <v>111540700</v>
      </c>
      <c r="H1101" s="48">
        <v>118.45294</v>
      </c>
      <c r="I1101" s="52">
        <f t="shared" si="129"/>
        <v>0.91681844234098553</v>
      </c>
      <c r="J1101" s="52">
        <f t="shared" ca="1" si="130"/>
        <v>1</v>
      </c>
      <c r="K1101" s="48">
        <f t="shared" si="131"/>
        <v>118.02</v>
      </c>
      <c r="L1101" s="48">
        <f t="shared" si="132"/>
        <v>118.61</v>
      </c>
      <c r="M1101" s="48">
        <f t="shared" si="133"/>
        <v>117.83</v>
      </c>
      <c r="N1101" s="48">
        <f t="shared" si="134"/>
        <v>118.45</v>
      </c>
      <c r="O1101" s="49">
        <f t="shared" ca="1" si="135"/>
        <v>111540700</v>
      </c>
    </row>
    <row r="1102" spans="1:15" x14ac:dyDescent="0.25">
      <c r="A1102">
        <v>1087</v>
      </c>
      <c r="B1102" s="89">
        <v>40918</v>
      </c>
      <c r="C1102" s="48">
        <v>129.38999899999999</v>
      </c>
      <c r="D1102" s="48">
        <v>129.64999399999999</v>
      </c>
      <c r="E1102" s="48">
        <v>128.949997</v>
      </c>
      <c r="F1102" s="48">
        <v>129.13000500000001</v>
      </c>
      <c r="G1102" s="49">
        <v>115282000</v>
      </c>
      <c r="H1102" s="48">
        <v>118.38876999999999</v>
      </c>
      <c r="I1102" s="52">
        <f t="shared" si="129"/>
        <v>0.91681844200346763</v>
      </c>
      <c r="J1102" s="52">
        <f t="shared" ca="1" si="130"/>
        <v>1</v>
      </c>
      <c r="K1102" s="48">
        <f t="shared" si="131"/>
        <v>118.63</v>
      </c>
      <c r="L1102" s="48">
        <f t="shared" si="132"/>
        <v>118.87</v>
      </c>
      <c r="M1102" s="48">
        <f t="shared" si="133"/>
        <v>118.22</v>
      </c>
      <c r="N1102" s="48">
        <f t="shared" si="134"/>
        <v>118.39</v>
      </c>
      <c r="O1102" s="49">
        <f t="shared" ca="1" si="135"/>
        <v>115282000</v>
      </c>
    </row>
    <row r="1103" spans="1:15" x14ac:dyDescent="0.25">
      <c r="A1103">
        <v>1088</v>
      </c>
      <c r="B1103" s="89">
        <v>40917</v>
      </c>
      <c r="C1103" s="48">
        <v>128</v>
      </c>
      <c r="D1103" s="48">
        <v>128.179993</v>
      </c>
      <c r="E1103" s="48">
        <v>127.410004</v>
      </c>
      <c r="F1103" s="48">
        <v>128.020004</v>
      </c>
      <c r="G1103" s="49">
        <v>99530200</v>
      </c>
      <c r="H1103" s="48">
        <v>117.371101</v>
      </c>
      <c r="I1103" s="52">
        <f t="shared" si="129"/>
        <v>0.91681844502988763</v>
      </c>
      <c r="J1103" s="52">
        <f t="shared" ca="1" si="130"/>
        <v>1</v>
      </c>
      <c r="K1103" s="48">
        <f t="shared" si="131"/>
        <v>117.35</v>
      </c>
      <c r="L1103" s="48">
        <f t="shared" si="132"/>
        <v>117.52</v>
      </c>
      <c r="M1103" s="48">
        <f t="shared" si="133"/>
        <v>116.81</v>
      </c>
      <c r="N1103" s="48">
        <f t="shared" si="134"/>
        <v>117.37</v>
      </c>
      <c r="O1103" s="49">
        <f t="shared" ca="1" si="135"/>
        <v>99530200</v>
      </c>
    </row>
    <row r="1104" spans="1:15" x14ac:dyDescent="0.25">
      <c r="A1104">
        <v>1089</v>
      </c>
      <c r="B1104" s="89">
        <v>40914</v>
      </c>
      <c r="C1104" s="48">
        <v>128.199997</v>
      </c>
      <c r="D1104" s="48">
        <v>128.220001</v>
      </c>
      <c r="E1104" s="48">
        <v>127.290001</v>
      </c>
      <c r="F1104" s="48">
        <v>127.709999</v>
      </c>
      <c r="G1104" s="49">
        <v>148050000</v>
      </c>
      <c r="H1104" s="48">
        <v>117.086882</v>
      </c>
      <c r="I1104" s="52">
        <f t="shared" si="129"/>
        <v>0.91681843956478304</v>
      </c>
      <c r="J1104" s="52">
        <f t="shared" ca="1" si="130"/>
        <v>1</v>
      </c>
      <c r="K1104" s="48">
        <f t="shared" si="131"/>
        <v>117.54</v>
      </c>
      <c r="L1104" s="48">
        <f t="shared" si="132"/>
        <v>117.55</v>
      </c>
      <c r="M1104" s="48">
        <f t="shared" si="133"/>
        <v>116.7</v>
      </c>
      <c r="N1104" s="48">
        <f t="shared" si="134"/>
        <v>117.09</v>
      </c>
      <c r="O1104" s="49">
        <f t="shared" ca="1" si="135"/>
        <v>148050000</v>
      </c>
    </row>
    <row r="1105" spans="1:15" x14ac:dyDescent="0.25">
      <c r="A1105">
        <v>1090</v>
      </c>
      <c r="B1105" s="89">
        <v>40913</v>
      </c>
      <c r="C1105" s="48">
        <v>127.010002</v>
      </c>
      <c r="D1105" s="48">
        <v>128.229996</v>
      </c>
      <c r="E1105" s="48">
        <v>126.43</v>
      </c>
      <c r="F1105" s="48">
        <v>128.03999300000001</v>
      </c>
      <c r="G1105" s="49">
        <v>173895000</v>
      </c>
      <c r="H1105" s="48">
        <v>117.389427</v>
      </c>
      <c r="I1105" s="52">
        <f t="shared" ref="I1105:I1168" si="136">H1105/F1105</f>
        <v>0.91681844281262959</v>
      </c>
      <c r="J1105" s="52">
        <f t="shared" ref="J1105:J1168" ca="1" si="137">INDEX(OFFSET($T$15,0,0,$S$13+1,1),MATCH(B1105,OFFSET($Q$15,0,0,$S$13+1,1),-1))</f>
        <v>1</v>
      </c>
      <c r="K1105" s="48">
        <f t="shared" ref="K1105:K1168" si="138">ROUND($I1105*C1105,2)</f>
        <v>116.45</v>
      </c>
      <c r="L1105" s="48">
        <f t="shared" ref="L1105:L1168" si="139">ROUND($I1105*D1105,2)</f>
        <v>117.56</v>
      </c>
      <c r="M1105" s="48">
        <f t="shared" ref="M1105:M1168" si="140">ROUND($I1105*E1105,2)</f>
        <v>115.91</v>
      </c>
      <c r="N1105" s="48">
        <f t="shared" ref="N1105:N1168" si="141">ROUND($I1105*F1105,2)</f>
        <v>117.39</v>
      </c>
      <c r="O1105" s="49">
        <f t="shared" ref="O1105:O1168" ca="1" si="142">G1105*J1105</f>
        <v>173895000</v>
      </c>
    </row>
    <row r="1106" spans="1:15" x14ac:dyDescent="0.25">
      <c r="A1106">
        <v>1091</v>
      </c>
      <c r="B1106" s="89">
        <v>40912</v>
      </c>
      <c r="C1106" s="48">
        <v>127.199997</v>
      </c>
      <c r="D1106" s="48">
        <v>127.80999799999999</v>
      </c>
      <c r="E1106" s="48">
        <v>126.709999</v>
      </c>
      <c r="F1106" s="48">
        <v>127.699997</v>
      </c>
      <c r="G1106" s="49">
        <v>127186500</v>
      </c>
      <c r="H1106" s="48">
        <v>117.07771200000001</v>
      </c>
      <c r="I1106" s="52">
        <f t="shared" si="136"/>
        <v>0.91681843970599319</v>
      </c>
      <c r="J1106" s="52">
        <f t="shared" ca="1" si="137"/>
        <v>1</v>
      </c>
      <c r="K1106" s="48">
        <f t="shared" si="138"/>
        <v>116.62</v>
      </c>
      <c r="L1106" s="48">
        <f t="shared" si="139"/>
        <v>117.18</v>
      </c>
      <c r="M1106" s="48">
        <f t="shared" si="140"/>
        <v>116.17</v>
      </c>
      <c r="N1106" s="48">
        <f t="shared" si="141"/>
        <v>117.08</v>
      </c>
      <c r="O1106" s="49">
        <f t="shared" ca="1" si="142"/>
        <v>127186500</v>
      </c>
    </row>
    <row r="1107" spans="1:15" x14ac:dyDescent="0.25">
      <c r="A1107">
        <v>1092</v>
      </c>
      <c r="B1107" s="89">
        <v>40911</v>
      </c>
      <c r="C1107" s="48">
        <v>127.760002</v>
      </c>
      <c r="D1107" s="48">
        <v>128.38000500000001</v>
      </c>
      <c r="E1107" s="48">
        <v>127.43</v>
      </c>
      <c r="F1107" s="48">
        <v>127.5</v>
      </c>
      <c r="G1107" s="49">
        <v>193697900</v>
      </c>
      <c r="H1107" s="48">
        <v>116.894351</v>
      </c>
      <c r="I1107" s="52">
        <f t="shared" si="136"/>
        <v>0.91681843921568629</v>
      </c>
      <c r="J1107" s="52">
        <f t="shared" ca="1" si="137"/>
        <v>1</v>
      </c>
      <c r="K1107" s="48">
        <f t="shared" si="138"/>
        <v>117.13</v>
      </c>
      <c r="L1107" s="48">
        <f t="shared" si="139"/>
        <v>117.7</v>
      </c>
      <c r="M1107" s="48">
        <f t="shared" si="140"/>
        <v>116.83</v>
      </c>
      <c r="N1107" s="48">
        <f t="shared" si="141"/>
        <v>116.89</v>
      </c>
      <c r="O1107" s="49">
        <f t="shared" ca="1" si="142"/>
        <v>193697900</v>
      </c>
    </row>
    <row r="1108" spans="1:15" x14ac:dyDescent="0.25">
      <c r="A1108">
        <v>1093</v>
      </c>
      <c r="B1108" s="89">
        <v>40907</v>
      </c>
      <c r="C1108" s="48">
        <v>126.019997</v>
      </c>
      <c r="D1108" s="48">
        <v>126.33000199999999</v>
      </c>
      <c r="E1108" s="48">
        <v>125.5</v>
      </c>
      <c r="F1108" s="48">
        <v>125.5</v>
      </c>
      <c r="G1108" s="49">
        <v>95599000</v>
      </c>
      <c r="H1108" s="48">
        <v>115.060714</v>
      </c>
      <c r="I1108" s="52">
        <f t="shared" si="136"/>
        <v>0.91681843824701204</v>
      </c>
      <c r="J1108" s="52">
        <f t="shared" ca="1" si="137"/>
        <v>1</v>
      </c>
      <c r="K1108" s="48">
        <f t="shared" si="138"/>
        <v>115.54</v>
      </c>
      <c r="L1108" s="48">
        <f t="shared" si="139"/>
        <v>115.82</v>
      </c>
      <c r="M1108" s="48">
        <f t="shared" si="140"/>
        <v>115.06</v>
      </c>
      <c r="N1108" s="48">
        <f t="shared" si="141"/>
        <v>115.06</v>
      </c>
      <c r="O1108" s="49">
        <f t="shared" ca="1" si="142"/>
        <v>95599000</v>
      </c>
    </row>
    <row r="1109" spans="1:15" x14ac:dyDescent="0.25">
      <c r="A1109">
        <v>1094</v>
      </c>
      <c r="B1109" s="89">
        <v>40906</v>
      </c>
      <c r="C1109" s="48">
        <v>125.239998</v>
      </c>
      <c r="D1109" s="48">
        <v>126.25</v>
      </c>
      <c r="E1109" s="48">
        <v>124.860001</v>
      </c>
      <c r="F1109" s="48">
        <v>126.120003</v>
      </c>
      <c r="G1109" s="49">
        <v>123507200</v>
      </c>
      <c r="H1109" s="48">
        <v>115.629144</v>
      </c>
      <c r="I1109" s="52">
        <f t="shared" si="136"/>
        <v>0.91681843680260611</v>
      </c>
      <c r="J1109" s="52">
        <f t="shared" ca="1" si="137"/>
        <v>1</v>
      </c>
      <c r="K1109" s="48">
        <f t="shared" si="138"/>
        <v>114.82</v>
      </c>
      <c r="L1109" s="48">
        <f t="shared" si="139"/>
        <v>115.75</v>
      </c>
      <c r="M1109" s="48">
        <f t="shared" si="140"/>
        <v>114.47</v>
      </c>
      <c r="N1109" s="48">
        <f t="shared" si="141"/>
        <v>115.63</v>
      </c>
      <c r="O1109" s="49">
        <f t="shared" ca="1" si="142"/>
        <v>123507200</v>
      </c>
    </row>
    <row r="1110" spans="1:15" x14ac:dyDescent="0.25">
      <c r="A1110">
        <v>1095</v>
      </c>
      <c r="B1110" s="89">
        <v>40905</v>
      </c>
      <c r="C1110" s="48">
        <v>126.510002</v>
      </c>
      <c r="D1110" s="48">
        <v>126.529999</v>
      </c>
      <c r="E1110" s="48">
        <v>124.730003</v>
      </c>
      <c r="F1110" s="48">
        <v>124.83000199999999</v>
      </c>
      <c r="G1110" s="49">
        <v>119107100</v>
      </c>
      <c r="H1110" s="48">
        <v>114.446448</v>
      </c>
      <c r="I1110" s="52">
        <f t="shared" si="136"/>
        <v>0.91681844241258614</v>
      </c>
      <c r="J1110" s="52">
        <f t="shared" ca="1" si="137"/>
        <v>1</v>
      </c>
      <c r="K1110" s="48">
        <f t="shared" si="138"/>
        <v>115.99</v>
      </c>
      <c r="L1110" s="48">
        <f t="shared" si="139"/>
        <v>116.01</v>
      </c>
      <c r="M1110" s="48">
        <f t="shared" si="140"/>
        <v>114.35</v>
      </c>
      <c r="N1110" s="48">
        <f t="shared" si="141"/>
        <v>114.45</v>
      </c>
      <c r="O1110" s="49">
        <f t="shared" ca="1" si="142"/>
        <v>119107100</v>
      </c>
    </row>
    <row r="1111" spans="1:15" x14ac:dyDescent="0.25">
      <c r="A1111">
        <v>1096</v>
      </c>
      <c r="B1111" s="89">
        <v>40904</v>
      </c>
      <c r="C1111" s="48">
        <v>126.16999800000001</v>
      </c>
      <c r="D1111" s="48">
        <v>126.82</v>
      </c>
      <c r="E1111" s="48">
        <v>126.05999799999999</v>
      </c>
      <c r="F1111" s="48">
        <v>126.489998</v>
      </c>
      <c r="G1111" s="49">
        <v>86075700</v>
      </c>
      <c r="H1111" s="48">
        <v>115.968363</v>
      </c>
      <c r="I1111" s="52">
        <f t="shared" si="136"/>
        <v>0.9168184428305548</v>
      </c>
      <c r="J1111" s="52">
        <f t="shared" ca="1" si="137"/>
        <v>1</v>
      </c>
      <c r="K1111" s="48">
        <f t="shared" si="138"/>
        <v>115.67</v>
      </c>
      <c r="L1111" s="48">
        <f t="shared" si="139"/>
        <v>116.27</v>
      </c>
      <c r="M1111" s="48">
        <f t="shared" si="140"/>
        <v>115.57</v>
      </c>
      <c r="N1111" s="48">
        <f t="shared" si="141"/>
        <v>115.97</v>
      </c>
      <c r="O1111" s="49">
        <f t="shared" ca="1" si="142"/>
        <v>86075700</v>
      </c>
    </row>
    <row r="1112" spans="1:15" x14ac:dyDescent="0.25">
      <c r="A1112">
        <v>1097</v>
      </c>
      <c r="B1112" s="89">
        <v>40900</v>
      </c>
      <c r="C1112" s="48">
        <v>125.66999800000001</v>
      </c>
      <c r="D1112" s="48">
        <v>126.43</v>
      </c>
      <c r="E1112" s="48">
        <v>125.410004</v>
      </c>
      <c r="F1112" s="48">
        <v>126.389999</v>
      </c>
      <c r="G1112" s="49">
        <v>92187200</v>
      </c>
      <c r="H1112" s="48">
        <v>115.876682</v>
      </c>
      <c r="I1112" s="52">
        <f t="shared" si="136"/>
        <v>0.91681844225665354</v>
      </c>
      <c r="J1112" s="52">
        <f t="shared" ca="1" si="137"/>
        <v>1</v>
      </c>
      <c r="K1112" s="48">
        <f t="shared" si="138"/>
        <v>115.22</v>
      </c>
      <c r="L1112" s="48">
        <f t="shared" si="139"/>
        <v>115.91</v>
      </c>
      <c r="M1112" s="48">
        <f t="shared" si="140"/>
        <v>114.98</v>
      </c>
      <c r="N1112" s="48">
        <f t="shared" si="141"/>
        <v>115.88</v>
      </c>
      <c r="O1112" s="49">
        <f t="shared" ca="1" si="142"/>
        <v>92187200</v>
      </c>
    </row>
    <row r="1113" spans="1:15" x14ac:dyDescent="0.25">
      <c r="A1113">
        <v>1098</v>
      </c>
      <c r="B1113" s="89">
        <v>40899</v>
      </c>
      <c r="C1113" s="48">
        <v>124.629997</v>
      </c>
      <c r="D1113" s="48">
        <v>125.400002</v>
      </c>
      <c r="E1113" s="48">
        <v>124.230003</v>
      </c>
      <c r="F1113" s="48">
        <v>125.269997</v>
      </c>
      <c r="G1113" s="49">
        <v>119465400</v>
      </c>
      <c r="H1113" s="48">
        <v>114.84984300000001</v>
      </c>
      <c r="I1113" s="52">
        <f t="shared" si="136"/>
        <v>0.91681843817717978</v>
      </c>
      <c r="J1113" s="52">
        <f t="shared" ca="1" si="137"/>
        <v>1</v>
      </c>
      <c r="K1113" s="48">
        <f t="shared" si="138"/>
        <v>114.26</v>
      </c>
      <c r="L1113" s="48">
        <f t="shared" si="139"/>
        <v>114.97</v>
      </c>
      <c r="M1113" s="48">
        <f t="shared" si="140"/>
        <v>113.9</v>
      </c>
      <c r="N1113" s="48">
        <f t="shared" si="141"/>
        <v>114.85</v>
      </c>
      <c r="O1113" s="49">
        <f t="shared" ca="1" si="142"/>
        <v>119465400</v>
      </c>
    </row>
    <row r="1114" spans="1:15" x14ac:dyDescent="0.25">
      <c r="A1114">
        <v>1099</v>
      </c>
      <c r="B1114" s="89">
        <v>40898</v>
      </c>
      <c r="C1114" s="48">
        <v>123.93</v>
      </c>
      <c r="D1114" s="48">
        <v>124.360001</v>
      </c>
      <c r="E1114" s="48">
        <v>122.75</v>
      </c>
      <c r="F1114" s="48">
        <v>124.16999800000001</v>
      </c>
      <c r="G1114" s="49">
        <v>194230900</v>
      </c>
      <c r="H1114" s="48">
        <v>113.84134400000001</v>
      </c>
      <c r="I1114" s="52">
        <f t="shared" si="136"/>
        <v>0.91681844111811939</v>
      </c>
      <c r="J1114" s="52">
        <f t="shared" ca="1" si="137"/>
        <v>1</v>
      </c>
      <c r="K1114" s="48">
        <f t="shared" si="138"/>
        <v>113.62</v>
      </c>
      <c r="L1114" s="48">
        <f t="shared" si="139"/>
        <v>114.02</v>
      </c>
      <c r="M1114" s="48">
        <f t="shared" si="140"/>
        <v>112.54</v>
      </c>
      <c r="N1114" s="48">
        <f t="shared" si="141"/>
        <v>113.84</v>
      </c>
      <c r="O1114" s="49">
        <f t="shared" ca="1" si="142"/>
        <v>194230900</v>
      </c>
    </row>
    <row r="1115" spans="1:15" x14ac:dyDescent="0.25">
      <c r="A1115">
        <v>1100</v>
      </c>
      <c r="B1115" s="89">
        <v>40897</v>
      </c>
      <c r="C1115" s="48">
        <v>122.18</v>
      </c>
      <c r="D1115" s="48">
        <v>124.139999</v>
      </c>
      <c r="E1115" s="48">
        <v>120.370003</v>
      </c>
      <c r="F1115" s="48">
        <v>123.93</v>
      </c>
      <c r="G1115" s="49">
        <v>225418100</v>
      </c>
      <c r="H1115" s="48">
        <v>113.62130999999999</v>
      </c>
      <c r="I1115" s="52">
        <f t="shared" si="136"/>
        <v>0.91681844589687722</v>
      </c>
      <c r="J1115" s="52">
        <f t="shared" ca="1" si="137"/>
        <v>1</v>
      </c>
      <c r="K1115" s="48">
        <f t="shared" si="138"/>
        <v>112.02</v>
      </c>
      <c r="L1115" s="48">
        <f t="shared" si="139"/>
        <v>113.81</v>
      </c>
      <c r="M1115" s="48">
        <f t="shared" si="140"/>
        <v>110.36</v>
      </c>
      <c r="N1115" s="48">
        <f t="shared" si="141"/>
        <v>113.62</v>
      </c>
      <c r="O1115" s="49">
        <f t="shared" ca="1" si="142"/>
        <v>225418100</v>
      </c>
    </row>
    <row r="1116" spans="1:15" x14ac:dyDescent="0.25">
      <c r="A1116">
        <v>1101</v>
      </c>
      <c r="B1116" s="89">
        <v>40896</v>
      </c>
      <c r="C1116" s="48">
        <v>122.05999799999999</v>
      </c>
      <c r="D1116" s="48">
        <v>122.32</v>
      </c>
      <c r="E1116" s="48">
        <v>120.029999</v>
      </c>
      <c r="F1116" s="48">
        <v>120.290001</v>
      </c>
      <c r="G1116" s="49">
        <v>183903000</v>
      </c>
      <c r="H1116" s="48">
        <v>110.284091</v>
      </c>
      <c r="I1116" s="52">
        <f t="shared" si="136"/>
        <v>0.91681843946447383</v>
      </c>
      <c r="J1116" s="52">
        <f t="shared" ca="1" si="137"/>
        <v>1</v>
      </c>
      <c r="K1116" s="48">
        <f t="shared" si="138"/>
        <v>111.91</v>
      </c>
      <c r="L1116" s="48">
        <f t="shared" si="139"/>
        <v>112.15</v>
      </c>
      <c r="M1116" s="48">
        <f t="shared" si="140"/>
        <v>110.05</v>
      </c>
      <c r="N1116" s="48">
        <f t="shared" si="141"/>
        <v>110.28</v>
      </c>
      <c r="O1116" s="49">
        <f t="shared" ca="1" si="142"/>
        <v>183903000</v>
      </c>
    </row>
    <row r="1117" spans="1:15" x14ac:dyDescent="0.25">
      <c r="A1117">
        <v>1102</v>
      </c>
      <c r="B1117" s="89">
        <v>40893</v>
      </c>
      <c r="C1117" s="48">
        <v>122.230003</v>
      </c>
      <c r="D1117" s="48">
        <v>122.949997</v>
      </c>
      <c r="E1117" s="48">
        <v>121.300003</v>
      </c>
      <c r="F1117" s="48">
        <v>121.589996</v>
      </c>
      <c r="G1117" s="49">
        <v>220481400</v>
      </c>
      <c r="H1117" s="48">
        <v>111.47595099999999</v>
      </c>
      <c r="I1117" s="52">
        <f t="shared" si="136"/>
        <v>0.91681844450426653</v>
      </c>
      <c r="J1117" s="52">
        <f t="shared" ca="1" si="137"/>
        <v>1</v>
      </c>
      <c r="K1117" s="48">
        <f t="shared" si="138"/>
        <v>112.06</v>
      </c>
      <c r="L1117" s="48">
        <f t="shared" si="139"/>
        <v>112.72</v>
      </c>
      <c r="M1117" s="48">
        <f t="shared" si="140"/>
        <v>111.21</v>
      </c>
      <c r="N1117" s="48">
        <f t="shared" si="141"/>
        <v>111.48</v>
      </c>
      <c r="O1117" s="49">
        <f t="shared" ca="1" si="142"/>
        <v>220481400</v>
      </c>
    </row>
    <row r="1118" spans="1:15" x14ac:dyDescent="0.25">
      <c r="A1118">
        <v>1103</v>
      </c>
      <c r="B1118" s="89">
        <v>40892</v>
      </c>
      <c r="C1118" s="48">
        <v>123.029999</v>
      </c>
      <c r="D1118" s="48">
        <v>123.199997</v>
      </c>
      <c r="E1118" s="48">
        <v>121.989998</v>
      </c>
      <c r="F1118" s="48">
        <v>122.18</v>
      </c>
      <c r="G1118" s="49">
        <v>199109200</v>
      </c>
      <c r="H1118" s="48">
        <v>111.31092700000001</v>
      </c>
      <c r="I1118" s="52">
        <f t="shared" si="136"/>
        <v>0.91104048944180716</v>
      </c>
      <c r="J1118" s="52">
        <f t="shared" ca="1" si="137"/>
        <v>1</v>
      </c>
      <c r="K1118" s="48">
        <f t="shared" si="138"/>
        <v>112.09</v>
      </c>
      <c r="L1118" s="48">
        <f t="shared" si="139"/>
        <v>112.24</v>
      </c>
      <c r="M1118" s="48">
        <f t="shared" si="140"/>
        <v>111.14</v>
      </c>
      <c r="N1118" s="48">
        <f t="shared" si="141"/>
        <v>111.31</v>
      </c>
      <c r="O1118" s="49">
        <f t="shared" ca="1" si="142"/>
        <v>199109200</v>
      </c>
    </row>
    <row r="1119" spans="1:15" x14ac:dyDescent="0.25">
      <c r="A1119">
        <v>1104</v>
      </c>
      <c r="B1119" s="89">
        <v>40891</v>
      </c>
      <c r="C1119" s="48">
        <v>122.55999799999999</v>
      </c>
      <c r="D1119" s="48">
        <v>123.029999</v>
      </c>
      <c r="E1119" s="48">
        <v>121.470001</v>
      </c>
      <c r="F1119" s="48">
        <v>121.739998</v>
      </c>
      <c r="G1119" s="49">
        <v>238618800</v>
      </c>
      <c r="H1119" s="48">
        <v>110.910067</v>
      </c>
      <c r="I1119" s="52">
        <f t="shared" si="136"/>
        <v>0.9110404864636189</v>
      </c>
      <c r="J1119" s="52">
        <f t="shared" ca="1" si="137"/>
        <v>1</v>
      </c>
      <c r="K1119" s="48">
        <f t="shared" si="138"/>
        <v>111.66</v>
      </c>
      <c r="L1119" s="48">
        <f t="shared" si="139"/>
        <v>112.09</v>
      </c>
      <c r="M1119" s="48">
        <f t="shared" si="140"/>
        <v>110.66</v>
      </c>
      <c r="N1119" s="48">
        <f t="shared" si="141"/>
        <v>110.91</v>
      </c>
      <c r="O1119" s="49">
        <f t="shared" ca="1" si="142"/>
        <v>238618800</v>
      </c>
    </row>
    <row r="1120" spans="1:15" x14ac:dyDescent="0.25">
      <c r="A1120">
        <v>1105</v>
      </c>
      <c r="B1120" s="89">
        <v>40890</v>
      </c>
      <c r="C1120" s="48">
        <v>124.860001</v>
      </c>
      <c r="D1120" s="48">
        <v>125.57</v>
      </c>
      <c r="E1120" s="48">
        <v>122.449997</v>
      </c>
      <c r="F1120" s="48">
        <v>123.050003</v>
      </c>
      <c r="G1120" s="49">
        <v>245159800</v>
      </c>
      <c r="H1120" s="48">
        <v>112.103534</v>
      </c>
      <c r="I1120" s="52">
        <f t="shared" si="136"/>
        <v>0.91104048164874885</v>
      </c>
      <c r="J1120" s="52">
        <f t="shared" ca="1" si="137"/>
        <v>1</v>
      </c>
      <c r="K1120" s="48">
        <f t="shared" si="138"/>
        <v>113.75</v>
      </c>
      <c r="L1120" s="48">
        <f t="shared" si="139"/>
        <v>114.4</v>
      </c>
      <c r="M1120" s="48">
        <f t="shared" si="140"/>
        <v>111.56</v>
      </c>
      <c r="N1120" s="48">
        <f t="shared" si="141"/>
        <v>112.1</v>
      </c>
      <c r="O1120" s="49">
        <f t="shared" ca="1" si="142"/>
        <v>245159800</v>
      </c>
    </row>
    <row r="1121" spans="1:15" x14ac:dyDescent="0.25">
      <c r="A1121">
        <v>1106</v>
      </c>
      <c r="B1121" s="89">
        <v>40889</v>
      </c>
      <c r="C1121" s="48">
        <v>124.949997</v>
      </c>
      <c r="D1121" s="48">
        <v>124.970001</v>
      </c>
      <c r="E1121" s="48">
        <v>123.160004</v>
      </c>
      <c r="F1121" s="48">
        <v>124.209999</v>
      </c>
      <c r="G1121" s="49">
        <v>215826100</v>
      </c>
      <c r="H1121" s="48">
        <v>113.160338</v>
      </c>
      <c r="I1121" s="52">
        <f t="shared" si="136"/>
        <v>0.91104048716722075</v>
      </c>
      <c r="J1121" s="52">
        <f t="shared" ca="1" si="137"/>
        <v>1</v>
      </c>
      <c r="K1121" s="48">
        <f t="shared" si="138"/>
        <v>113.83</v>
      </c>
      <c r="L1121" s="48">
        <f t="shared" si="139"/>
        <v>113.85</v>
      </c>
      <c r="M1121" s="48">
        <f t="shared" si="140"/>
        <v>112.2</v>
      </c>
      <c r="N1121" s="48">
        <f t="shared" si="141"/>
        <v>113.16</v>
      </c>
      <c r="O1121" s="49">
        <f t="shared" ca="1" si="142"/>
        <v>215826100</v>
      </c>
    </row>
    <row r="1122" spans="1:15" x14ac:dyDescent="0.25">
      <c r="A1122">
        <v>1107</v>
      </c>
      <c r="B1122" s="89">
        <v>40886</v>
      </c>
      <c r="C1122" s="48">
        <v>124.510002</v>
      </c>
      <c r="D1122" s="48">
        <v>126.370003</v>
      </c>
      <c r="E1122" s="48">
        <v>124.400002</v>
      </c>
      <c r="F1122" s="48">
        <v>126.050003</v>
      </c>
      <c r="G1122" s="49">
        <v>209111400</v>
      </c>
      <c r="H1122" s="48">
        <v>114.836656</v>
      </c>
      <c r="I1122" s="52">
        <f t="shared" si="136"/>
        <v>0.9110404860521899</v>
      </c>
      <c r="J1122" s="52">
        <f t="shared" ca="1" si="137"/>
        <v>1</v>
      </c>
      <c r="K1122" s="48">
        <f t="shared" si="138"/>
        <v>113.43</v>
      </c>
      <c r="L1122" s="48">
        <f t="shared" si="139"/>
        <v>115.13</v>
      </c>
      <c r="M1122" s="48">
        <f t="shared" si="140"/>
        <v>113.33</v>
      </c>
      <c r="N1122" s="48">
        <f t="shared" si="141"/>
        <v>114.84</v>
      </c>
      <c r="O1122" s="49">
        <f t="shared" ca="1" si="142"/>
        <v>209111400</v>
      </c>
    </row>
    <row r="1123" spans="1:15" x14ac:dyDescent="0.25">
      <c r="A1123">
        <v>1108</v>
      </c>
      <c r="B1123" s="89">
        <v>40885</v>
      </c>
      <c r="C1123" s="48">
        <v>125.900002</v>
      </c>
      <c r="D1123" s="48">
        <v>126.18</v>
      </c>
      <c r="E1123" s="48">
        <v>123.650002</v>
      </c>
      <c r="F1123" s="48">
        <v>123.949997</v>
      </c>
      <c r="G1123" s="49">
        <v>240862800</v>
      </c>
      <c r="H1123" s="48">
        <v>112.92346499999999</v>
      </c>
      <c r="I1123" s="52">
        <f t="shared" si="136"/>
        <v>0.9110404819130411</v>
      </c>
      <c r="J1123" s="52">
        <f t="shared" ca="1" si="137"/>
        <v>1</v>
      </c>
      <c r="K1123" s="48">
        <f t="shared" si="138"/>
        <v>114.7</v>
      </c>
      <c r="L1123" s="48">
        <f t="shared" si="139"/>
        <v>114.96</v>
      </c>
      <c r="M1123" s="48">
        <f t="shared" si="140"/>
        <v>112.65</v>
      </c>
      <c r="N1123" s="48">
        <f t="shared" si="141"/>
        <v>112.92</v>
      </c>
      <c r="O1123" s="49">
        <f t="shared" ca="1" si="142"/>
        <v>240862800</v>
      </c>
    </row>
    <row r="1124" spans="1:15" x14ac:dyDescent="0.25">
      <c r="A1124">
        <v>1109</v>
      </c>
      <c r="B1124" s="89">
        <v>40884</v>
      </c>
      <c r="C1124" s="48">
        <v>125.839996</v>
      </c>
      <c r="D1124" s="48">
        <v>127.260002</v>
      </c>
      <c r="E1124" s="48">
        <v>124.970001</v>
      </c>
      <c r="F1124" s="48">
        <v>126.730003</v>
      </c>
      <c r="G1124" s="49">
        <v>237802500</v>
      </c>
      <c r="H1124" s="48">
        <v>115.456164</v>
      </c>
      <c r="I1124" s="52">
        <f t="shared" si="136"/>
        <v>0.9110404897567943</v>
      </c>
      <c r="J1124" s="52">
        <f t="shared" ca="1" si="137"/>
        <v>1</v>
      </c>
      <c r="K1124" s="48">
        <f t="shared" si="138"/>
        <v>114.65</v>
      </c>
      <c r="L1124" s="48">
        <f t="shared" si="139"/>
        <v>115.94</v>
      </c>
      <c r="M1124" s="48">
        <f t="shared" si="140"/>
        <v>113.85</v>
      </c>
      <c r="N1124" s="48">
        <f t="shared" si="141"/>
        <v>115.46</v>
      </c>
      <c r="O1124" s="49">
        <f t="shared" ca="1" si="142"/>
        <v>237802500</v>
      </c>
    </row>
    <row r="1125" spans="1:15" x14ac:dyDescent="0.25">
      <c r="A1125">
        <v>1110</v>
      </c>
      <c r="B1125" s="89">
        <v>40883</v>
      </c>
      <c r="C1125" s="48">
        <v>126.209999</v>
      </c>
      <c r="D1125" s="48">
        <v>127.110001</v>
      </c>
      <c r="E1125" s="48">
        <v>125.760002</v>
      </c>
      <c r="F1125" s="48">
        <v>126.260002</v>
      </c>
      <c r="G1125" s="49">
        <v>178842100</v>
      </c>
      <c r="H1125" s="48">
        <v>115.027974</v>
      </c>
      <c r="I1125" s="52">
        <f t="shared" si="136"/>
        <v>0.91104048929129589</v>
      </c>
      <c r="J1125" s="52">
        <f t="shared" ca="1" si="137"/>
        <v>1</v>
      </c>
      <c r="K1125" s="48">
        <f t="shared" si="138"/>
        <v>114.98</v>
      </c>
      <c r="L1125" s="48">
        <f t="shared" si="139"/>
        <v>115.8</v>
      </c>
      <c r="M1125" s="48">
        <f t="shared" si="140"/>
        <v>114.57</v>
      </c>
      <c r="N1125" s="48">
        <f t="shared" si="141"/>
        <v>115.03</v>
      </c>
      <c r="O1125" s="49">
        <f t="shared" ca="1" si="142"/>
        <v>178842100</v>
      </c>
    </row>
    <row r="1126" spans="1:15" x14ac:dyDescent="0.25">
      <c r="A1126">
        <v>1111</v>
      </c>
      <c r="B1126" s="89">
        <v>40882</v>
      </c>
      <c r="C1126" s="48">
        <v>126.839996</v>
      </c>
      <c r="D1126" s="48">
        <v>127.18</v>
      </c>
      <c r="E1126" s="48">
        <v>125.44000200000001</v>
      </c>
      <c r="F1126" s="48">
        <v>126.220001</v>
      </c>
      <c r="G1126" s="49">
        <v>225263900</v>
      </c>
      <c r="H1126" s="48">
        <v>114.99153099999999</v>
      </c>
      <c r="I1126" s="52">
        <f t="shared" si="136"/>
        <v>0.91104048557248862</v>
      </c>
      <c r="J1126" s="52">
        <f t="shared" ca="1" si="137"/>
        <v>1</v>
      </c>
      <c r="K1126" s="48">
        <f t="shared" si="138"/>
        <v>115.56</v>
      </c>
      <c r="L1126" s="48">
        <f t="shared" si="139"/>
        <v>115.87</v>
      </c>
      <c r="M1126" s="48">
        <f t="shared" si="140"/>
        <v>114.28</v>
      </c>
      <c r="N1126" s="48">
        <f t="shared" si="141"/>
        <v>114.99</v>
      </c>
      <c r="O1126" s="49">
        <f t="shared" ca="1" si="142"/>
        <v>225263900</v>
      </c>
    </row>
    <row r="1127" spans="1:15" x14ac:dyDescent="0.25">
      <c r="A1127">
        <v>1112</v>
      </c>
      <c r="B1127" s="89">
        <v>40879</v>
      </c>
      <c r="C1127" s="48">
        <v>126.120003</v>
      </c>
      <c r="D1127" s="48">
        <v>126.5</v>
      </c>
      <c r="E1127" s="48">
        <v>124.779999</v>
      </c>
      <c r="F1127" s="48">
        <v>124.860001</v>
      </c>
      <c r="G1127" s="49">
        <v>221109700</v>
      </c>
      <c r="H1127" s="48">
        <v>113.752516</v>
      </c>
      <c r="I1127" s="52">
        <f t="shared" si="136"/>
        <v>0.91104048605605892</v>
      </c>
      <c r="J1127" s="52">
        <f t="shared" ca="1" si="137"/>
        <v>1</v>
      </c>
      <c r="K1127" s="48">
        <f t="shared" si="138"/>
        <v>114.9</v>
      </c>
      <c r="L1127" s="48">
        <f t="shared" si="139"/>
        <v>115.25</v>
      </c>
      <c r="M1127" s="48">
        <f t="shared" si="140"/>
        <v>113.68</v>
      </c>
      <c r="N1127" s="48">
        <f t="shared" si="141"/>
        <v>113.75</v>
      </c>
      <c r="O1127" s="49">
        <f t="shared" ca="1" si="142"/>
        <v>221109700</v>
      </c>
    </row>
    <row r="1128" spans="1:15" x14ac:dyDescent="0.25">
      <c r="A1128">
        <v>1113</v>
      </c>
      <c r="B1128" s="89">
        <v>40878</v>
      </c>
      <c r="C1128" s="48">
        <v>124.849998</v>
      </c>
      <c r="D1128" s="48">
        <v>125.639999</v>
      </c>
      <c r="E1128" s="48">
        <v>124.43</v>
      </c>
      <c r="F1128" s="48">
        <v>124.970001</v>
      </c>
      <c r="G1128" s="49">
        <v>176954800</v>
      </c>
      <c r="H1128" s="48">
        <v>113.85273100000001</v>
      </c>
      <c r="I1128" s="52">
        <f t="shared" si="136"/>
        <v>0.91104049042937918</v>
      </c>
      <c r="J1128" s="52">
        <f t="shared" ca="1" si="137"/>
        <v>1</v>
      </c>
      <c r="K1128" s="48">
        <f t="shared" si="138"/>
        <v>113.74</v>
      </c>
      <c r="L1128" s="48">
        <f t="shared" si="139"/>
        <v>114.46</v>
      </c>
      <c r="M1128" s="48">
        <f t="shared" si="140"/>
        <v>113.36</v>
      </c>
      <c r="N1128" s="48">
        <f t="shared" si="141"/>
        <v>113.85</v>
      </c>
      <c r="O1128" s="49">
        <f t="shared" ca="1" si="142"/>
        <v>176954800</v>
      </c>
    </row>
    <row r="1129" spans="1:15" x14ac:dyDescent="0.25">
      <c r="A1129">
        <v>1114</v>
      </c>
      <c r="B1129" s="89">
        <v>40877</v>
      </c>
      <c r="C1129" s="48">
        <v>123.489998</v>
      </c>
      <c r="D1129" s="48">
        <v>125.220001</v>
      </c>
      <c r="E1129" s="48">
        <v>120</v>
      </c>
      <c r="F1129" s="48">
        <v>124.989998</v>
      </c>
      <c r="G1129" s="49">
        <v>324439500</v>
      </c>
      <c r="H1129" s="48">
        <v>113.870948</v>
      </c>
      <c r="I1129" s="52">
        <f t="shared" si="136"/>
        <v>0.91104048181519293</v>
      </c>
      <c r="J1129" s="52">
        <f t="shared" ca="1" si="137"/>
        <v>1</v>
      </c>
      <c r="K1129" s="48">
        <f t="shared" si="138"/>
        <v>112.5</v>
      </c>
      <c r="L1129" s="48">
        <f t="shared" si="139"/>
        <v>114.08</v>
      </c>
      <c r="M1129" s="48">
        <f t="shared" si="140"/>
        <v>109.32</v>
      </c>
      <c r="N1129" s="48">
        <f t="shared" si="141"/>
        <v>113.87</v>
      </c>
      <c r="O1129" s="49">
        <f t="shared" ca="1" si="142"/>
        <v>324439500</v>
      </c>
    </row>
    <row r="1130" spans="1:15" x14ac:dyDescent="0.25">
      <c r="A1130">
        <v>1115</v>
      </c>
      <c r="B1130" s="89">
        <v>40876</v>
      </c>
      <c r="C1130" s="48">
        <v>120.050003</v>
      </c>
      <c r="D1130" s="48">
        <v>121</v>
      </c>
      <c r="E1130" s="48">
        <v>119.610001</v>
      </c>
      <c r="F1130" s="48">
        <v>120.050003</v>
      </c>
      <c r="G1130" s="49">
        <v>199241500</v>
      </c>
      <c r="H1130" s="48">
        <v>109.370413</v>
      </c>
      <c r="I1130" s="52">
        <f t="shared" si="136"/>
        <v>0.91104048535508986</v>
      </c>
      <c r="J1130" s="52">
        <f t="shared" ca="1" si="137"/>
        <v>1</v>
      </c>
      <c r="K1130" s="48">
        <f t="shared" si="138"/>
        <v>109.37</v>
      </c>
      <c r="L1130" s="48">
        <f t="shared" si="139"/>
        <v>110.24</v>
      </c>
      <c r="M1130" s="48">
        <f t="shared" si="140"/>
        <v>108.97</v>
      </c>
      <c r="N1130" s="48">
        <f t="shared" si="141"/>
        <v>109.37</v>
      </c>
      <c r="O1130" s="49">
        <f t="shared" ca="1" si="142"/>
        <v>199241500</v>
      </c>
    </row>
    <row r="1131" spans="1:15" x14ac:dyDescent="0.25">
      <c r="A1131">
        <v>1116</v>
      </c>
      <c r="B1131" s="89">
        <v>40875</v>
      </c>
      <c r="C1131" s="48">
        <v>119.540001</v>
      </c>
      <c r="D1131" s="48">
        <v>120.18</v>
      </c>
      <c r="E1131" s="48">
        <v>118.82</v>
      </c>
      <c r="F1131" s="48">
        <v>119.709999</v>
      </c>
      <c r="G1131" s="49">
        <v>210686000</v>
      </c>
      <c r="H1131" s="48">
        <v>109.06065599999999</v>
      </c>
      <c r="I1131" s="52">
        <f t="shared" si="136"/>
        <v>0.91104048877320598</v>
      </c>
      <c r="J1131" s="52">
        <f t="shared" ca="1" si="137"/>
        <v>1</v>
      </c>
      <c r="K1131" s="48">
        <f t="shared" si="138"/>
        <v>108.91</v>
      </c>
      <c r="L1131" s="48">
        <f t="shared" si="139"/>
        <v>109.49</v>
      </c>
      <c r="M1131" s="48">
        <f t="shared" si="140"/>
        <v>108.25</v>
      </c>
      <c r="N1131" s="48">
        <f t="shared" si="141"/>
        <v>109.06</v>
      </c>
      <c r="O1131" s="49">
        <f t="shared" ca="1" si="142"/>
        <v>210686000</v>
      </c>
    </row>
    <row r="1132" spans="1:15" x14ac:dyDescent="0.25">
      <c r="A1132">
        <v>1117</v>
      </c>
      <c r="B1132" s="89">
        <v>40872</v>
      </c>
      <c r="C1132" s="48">
        <v>116.379997</v>
      </c>
      <c r="D1132" s="48">
        <v>117.699997</v>
      </c>
      <c r="E1132" s="48">
        <v>116.199997</v>
      </c>
      <c r="F1132" s="48">
        <v>116.339996</v>
      </c>
      <c r="G1132" s="49">
        <v>99557000</v>
      </c>
      <c r="H1132" s="48">
        <v>105.990447</v>
      </c>
      <c r="I1132" s="52">
        <f t="shared" si="136"/>
        <v>0.91104049032286372</v>
      </c>
      <c r="J1132" s="52">
        <f t="shared" ca="1" si="137"/>
        <v>1</v>
      </c>
      <c r="K1132" s="48">
        <f t="shared" si="138"/>
        <v>106.03</v>
      </c>
      <c r="L1132" s="48">
        <f t="shared" si="139"/>
        <v>107.23</v>
      </c>
      <c r="M1132" s="48">
        <f t="shared" si="140"/>
        <v>105.86</v>
      </c>
      <c r="N1132" s="48">
        <f t="shared" si="141"/>
        <v>105.99</v>
      </c>
      <c r="O1132" s="49">
        <f t="shared" ca="1" si="142"/>
        <v>99557000</v>
      </c>
    </row>
    <row r="1133" spans="1:15" x14ac:dyDescent="0.25">
      <c r="A1133">
        <v>1118</v>
      </c>
      <c r="B1133" s="89">
        <v>40870</v>
      </c>
      <c r="C1133" s="48">
        <v>118.07</v>
      </c>
      <c r="D1133" s="48">
        <v>119.19000200000001</v>
      </c>
      <c r="E1133" s="48">
        <v>116.55999799999999</v>
      </c>
      <c r="F1133" s="48">
        <v>116.55999799999999</v>
      </c>
      <c r="G1133" s="49">
        <v>224329100</v>
      </c>
      <c r="H1133" s="48">
        <v>106.190877</v>
      </c>
      <c r="I1133" s="52">
        <f t="shared" si="136"/>
        <v>0.9110404840604065</v>
      </c>
      <c r="J1133" s="52">
        <f t="shared" ca="1" si="137"/>
        <v>1</v>
      </c>
      <c r="K1133" s="48">
        <f t="shared" si="138"/>
        <v>107.57</v>
      </c>
      <c r="L1133" s="48">
        <f t="shared" si="139"/>
        <v>108.59</v>
      </c>
      <c r="M1133" s="48">
        <f t="shared" si="140"/>
        <v>106.19</v>
      </c>
      <c r="N1133" s="48">
        <f t="shared" si="141"/>
        <v>106.19</v>
      </c>
      <c r="O1133" s="49">
        <f t="shared" ca="1" si="142"/>
        <v>224329100</v>
      </c>
    </row>
    <row r="1134" spans="1:15" x14ac:dyDescent="0.25">
      <c r="A1134">
        <v>1119</v>
      </c>
      <c r="B1134" s="89">
        <v>40869</v>
      </c>
      <c r="C1134" s="48">
        <v>119.400002</v>
      </c>
      <c r="D1134" s="48">
        <v>120.099998</v>
      </c>
      <c r="E1134" s="48">
        <v>118.519997</v>
      </c>
      <c r="F1134" s="48">
        <v>119.19000200000001</v>
      </c>
      <c r="G1134" s="49">
        <v>216494900</v>
      </c>
      <c r="H1134" s="48">
        <v>108.586918</v>
      </c>
      <c r="I1134" s="52">
        <f t="shared" si="136"/>
        <v>0.9110404914667255</v>
      </c>
      <c r="J1134" s="52">
        <f t="shared" ca="1" si="137"/>
        <v>1</v>
      </c>
      <c r="K1134" s="48">
        <f t="shared" si="138"/>
        <v>108.78</v>
      </c>
      <c r="L1134" s="48">
        <f t="shared" si="139"/>
        <v>109.42</v>
      </c>
      <c r="M1134" s="48">
        <f t="shared" si="140"/>
        <v>107.98</v>
      </c>
      <c r="N1134" s="48">
        <f t="shared" si="141"/>
        <v>108.59</v>
      </c>
      <c r="O1134" s="49">
        <f t="shared" ca="1" si="142"/>
        <v>216494900</v>
      </c>
    </row>
    <row r="1135" spans="1:15" x14ac:dyDescent="0.25">
      <c r="A1135">
        <v>1120</v>
      </c>
      <c r="B1135" s="89">
        <v>40868</v>
      </c>
      <c r="C1135" s="48">
        <v>120.199997</v>
      </c>
      <c r="D1135" s="48">
        <v>120.349998</v>
      </c>
      <c r="E1135" s="48">
        <v>118.650002</v>
      </c>
      <c r="F1135" s="48">
        <v>119.660004</v>
      </c>
      <c r="G1135" s="49">
        <v>229611600</v>
      </c>
      <c r="H1135" s="48">
        <v>109.015108</v>
      </c>
      <c r="I1135" s="52">
        <f t="shared" si="136"/>
        <v>0.91104048433760709</v>
      </c>
      <c r="J1135" s="52">
        <f t="shared" ca="1" si="137"/>
        <v>1</v>
      </c>
      <c r="K1135" s="48">
        <f t="shared" si="138"/>
        <v>109.51</v>
      </c>
      <c r="L1135" s="48">
        <f t="shared" si="139"/>
        <v>109.64</v>
      </c>
      <c r="M1135" s="48">
        <f t="shared" si="140"/>
        <v>108.09</v>
      </c>
      <c r="N1135" s="48">
        <f t="shared" si="141"/>
        <v>109.02</v>
      </c>
      <c r="O1135" s="49">
        <f t="shared" ca="1" si="142"/>
        <v>229611600</v>
      </c>
    </row>
    <row r="1136" spans="1:15" x14ac:dyDescent="0.25">
      <c r="A1136">
        <v>1121</v>
      </c>
      <c r="B1136" s="89">
        <v>40865</v>
      </c>
      <c r="C1136" s="48">
        <v>122.5</v>
      </c>
      <c r="D1136" s="48">
        <v>122.75</v>
      </c>
      <c r="E1136" s="48">
        <v>121.470001</v>
      </c>
      <c r="F1136" s="48">
        <v>121.980003</v>
      </c>
      <c r="G1136" s="49">
        <v>215580400</v>
      </c>
      <c r="H1136" s="48">
        <v>111.128721</v>
      </c>
      <c r="I1136" s="52">
        <f t="shared" si="136"/>
        <v>0.91104048423412487</v>
      </c>
      <c r="J1136" s="52">
        <f t="shared" ca="1" si="137"/>
        <v>1</v>
      </c>
      <c r="K1136" s="48">
        <f t="shared" si="138"/>
        <v>111.6</v>
      </c>
      <c r="L1136" s="48">
        <f t="shared" si="139"/>
        <v>111.83</v>
      </c>
      <c r="M1136" s="48">
        <f t="shared" si="140"/>
        <v>110.66</v>
      </c>
      <c r="N1136" s="48">
        <f t="shared" si="141"/>
        <v>111.13</v>
      </c>
      <c r="O1136" s="49">
        <f t="shared" ca="1" si="142"/>
        <v>215580400</v>
      </c>
    </row>
    <row r="1137" spans="1:15" x14ac:dyDescent="0.25">
      <c r="A1137">
        <v>1122</v>
      </c>
      <c r="B1137" s="89">
        <v>40864</v>
      </c>
      <c r="C1137" s="48">
        <v>123.849998</v>
      </c>
      <c r="D1137" s="48">
        <v>124.160004</v>
      </c>
      <c r="E1137" s="48">
        <v>121.230003</v>
      </c>
      <c r="F1137" s="48">
        <v>122.110001</v>
      </c>
      <c r="G1137" s="49">
        <v>331219600</v>
      </c>
      <c r="H1137" s="48">
        <v>111.24715399999999</v>
      </c>
      <c r="I1137" s="52">
        <f t="shared" si="136"/>
        <v>0.91104048062369603</v>
      </c>
      <c r="J1137" s="52">
        <f t="shared" ca="1" si="137"/>
        <v>1</v>
      </c>
      <c r="K1137" s="48">
        <f t="shared" si="138"/>
        <v>112.83</v>
      </c>
      <c r="L1137" s="48">
        <f t="shared" si="139"/>
        <v>113.11</v>
      </c>
      <c r="M1137" s="48">
        <f t="shared" si="140"/>
        <v>110.45</v>
      </c>
      <c r="N1137" s="48">
        <f t="shared" si="141"/>
        <v>111.25</v>
      </c>
      <c r="O1137" s="49">
        <f t="shared" ca="1" si="142"/>
        <v>331219600</v>
      </c>
    </row>
    <row r="1138" spans="1:15" x14ac:dyDescent="0.25">
      <c r="A1138">
        <v>1123</v>
      </c>
      <c r="B1138" s="89">
        <v>40863</v>
      </c>
      <c r="C1138" s="48">
        <v>124.80999799999999</v>
      </c>
      <c r="D1138" s="48">
        <v>126.339996</v>
      </c>
      <c r="E1138" s="48">
        <v>123.900002</v>
      </c>
      <c r="F1138" s="48">
        <v>124.08000199999999</v>
      </c>
      <c r="G1138" s="49">
        <v>235782500</v>
      </c>
      <c r="H1138" s="48">
        <v>113.041905</v>
      </c>
      <c r="I1138" s="52">
        <f t="shared" si="136"/>
        <v>0.91104048338103671</v>
      </c>
      <c r="J1138" s="52">
        <f t="shared" ca="1" si="137"/>
        <v>1</v>
      </c>
      <c r="K1138" s="48">
        <f t="shared" si="138"/>
        <v>113.71</v>
      </c>
      <c r="L1138" s="48">
        <f t="shared" si="139"/>
        <v>115.1</v>
      </c>
      <c r="M1138" s="48">
        <f t="shared" si="140"/>
        <v>112.88</v>
      </c>
      <c r="N1138" s="48">
        <f t="shared" si="141"/>
        <v>113.04</v>
      </c>
      <c r="O1138" s="49">
        <f t="shared" ca="1" si="142"/>
        <v>235782500</v>
      </c>
    </row>
    <row r="1139" spans="1:15" x14ac:dyDescent="0.25">
      <c r="A1139">
        <v>1124</v>
      </c>
      <c r="B1139" s="89">
        <v>40862</v>
      </c>
      <c r="C1139" s="48">
        <v>125.16999800000001</v>
      </c>
      <c r="D1139" s="48">
        <v>126.75</v>
      </c>
      <c r="E1139" s="48">
        <v>124.720001</v>
      </c>
      <c r="F1139" s="48">
        <v>126.08000199999999</v>
      </c>
      <c r="G1139" s="49">
        <v>184709400</v>
      </c>
      <c r="H1139" s="48">
        <v>114.863986</v>
      </c>
      <c r="I1139" s="52">
        <f t="shared" si="136"/>
        <v>0.91104048364466239</v>
      </c>
      <c r="J1139" s="52">
        <f t="shared" ca="1" si="137"/>
        <v>1</v>
      </c>
      <c r="K1139" s="48">
        <f t="shared" si="138"/>
        <v>114.03</v>
      </c>
      <c r="L1139" s="48">
        <f t="shared" si="139"/>
        <v>115.47</v>
      </c>
      <c r="M1139" s="48">
        <f t="shared" si="140"/>
        <v>113.62</v>
      </c>
      <c r="N1139" s="48">
        <f t="shared" si="141"/>
        <v>114.86</v>
      </c>
      <c r="O1139" s="49">
        <f t="shared" ca="1" si="142"/>
        <v>184709400</v>
      </c>
    </row>
    <row r="1140" spans="1:15" x14ac:dyDescent="0.25">
      <c r="A1140">
        <v>1125</v>
      </c>
      <c r="B1140" s="89">
        <v>40861</v>
      </c>
      <c r="C1140" s="48">
        <v>126.19000200000001</v>
      </c>
      <c r="D1140" s="48">
        <v>127.449997</v>
      </c>
      <c r="E1140" s="48">
        <v>124.91999800000001</v>
      </c>
      <c r="F1140" s="48">
        <v>125.459999</v>
      </c>
      <c r="G1140" s="49">
        <v>159258300</v>
      </c>
      <c r="H1140" s="48">
        <v>114.299138</v>
      </c>
      <c r="I1140" s="52">
        <f t="shared" si="136"/>
        <v>0.9110404823134105</v>
      </c>
      <c r="J1140" s="52">
        <f t="shared" ca="1" si="137"/>
        <v>1</v>
      </c>
      <c r="K1140" s="48">
        <f t="shared" si="138"/>
        <v>114.96</v>
      </c>
      <c r="L1140" s="48">
        <f t="shared" si="139"/>
        <v>116.11</v>
      </c>
      <c r="M1140" s="48">
        <f t="shared" si="140"/>
        <v>113.81</v>
      </c>
      <c r="N1140" s="48">
        <f t="shared" si="141"/>
        <v>114.3</v>
      </c>
      <c r="O1140" s="49">
        <f t="shared" ca="1" si="142"/>
        <v>159258300</v>
      </c>
    </row>
    <row r="1141" spans="1:15" x14ac:dyDescent="0.25">
      <c r="A1141">
        <v>1126</v>
      </c>
      <c r="B1141" s="89">
        <v>40858</v>
      </c>
      <c r="C1141" s="48">
        <v>125.83000199999999</v>
      </c>
      <c r="D1141" s="48">
        <v>126.989998</v>
      </c>
      <c r="E1141" s="48">
        <v>125.790001</v>
      </c>
      <c r="F1141" s="48">
        <v>126.660004</v>
      </c>
      <c r="G1141" s="49">
        <v>189924400</v>
      </c>
      <c r="H1141" s="48">
        <v>115.392391</v>
      </c>
      <c r="I1141" s="52">
        <f t="shared" si="136"/>
        <v>0.91104048125562986</v>
      </c>
      <c r="J1141" s="52">
        <f t="shared" ca="1" si="137"/>
        <v>1</v>
      </c>
      <c r="K1141" s="48">
        <f t="shared" si="138"/>
        <v>114.64</v>
      </c>
      <c r="L1141" s="48">
        <f t="shared" si="139"/>
        <v>115.69</v>
      </c>
      <c r="M1141" s="48">
        <f t="shared" si="140"/>
        <v>114.6</v>
      </c>
      <c r="N1141" s="48">
        <f t="shared" si="141"/>
        <v>115.39</v>
      </c>
      <c r="O1141" s="49">
        <f t="shared" ca="1" si="142"/>
        <v>189924400</v>
      </c>
    </row>
    <row r="1142" spans="1:15" x14ac:dyDescent="0.25">
      <c r="A1142">
        <v>1127</v>
      </c>
      <c r="B1142" s="89">
        <v>40857</v>
      </c>
      <c r="C1142" s="48">
        <v>124.790001</v>
      </c>
      <c r="D1142" s="48">
        <v>124.94000200000001</v>
      </c>
      <c r="E1142" s="48">
        <v>123.019997</v>
      </c>
      <c r="F1142" s="48">
        <v>124.32</v>
      </c>
      <c r="G1142" s="49">
        <v>231866500</v>
      </c>
      <c r="H1142" s="48">
        <v>113.260553</v>
      </c>
      <c r="I1142" s="52">
        <f t="shared" si="136"/>
        <v>0.91104048423423434</v>
      </c>
      <c r="J1142" s="52">
        <f t="shared" ca="1" si="137"/>
        <v>1</v>
      </c>
      <c r="K1142" s="48">
        <f t="shared" si="138"/>
        <v>113.69</v>
      </c>
      <c r="L1142" s="48">
        <f t="shared" si="139"/>
        <v>113.83</v>
      </c>
      <c r="M1142" s="48">
        <f t="shared" si="140"/>
        <v>112.08</v>
      </c>
      <c r="N1142" s="48">
        <f t="shared" si="141"/>
        <v>113.26</v>
      </c>
      <c r="O1142" s="49">
        <f t="shared" ca="1" si="142"/>
        <v>231866500</v>
      </c>
    </row>
    <row r="1143" spans="1:15" x14ac:dyDescent="0.25">
      <c r="A1143">
        <v>1128</v>
      </c>
      <c r="B1143" s="89">
        <v>40856</v>
      </c>
      <c r="C1143" s="48">
        <v>124.889999</v>
      </c>
      <c r="D1143" s="48">
        <v>125.800003</v>
      </c>
      <c r="E1143" s="48">
        <v>122.860001</v>
      </c>
      <c r="F1143" s="48">
        <v>123.160004</v>
      </c>
      <c r="G1143" s="49">
        <v>337982000</v>
      </c>
      <c r="H1143" s="48">
        <v>112.203749</v>
      </c>
      <c r="I1143" s="52">
        <f t="shared" si="136"/>
        <v>0.91104047869306659</v>
      </c>
      <c r="J1143" s="52">
        <f t="shared" ca="1" si="137"/>
        <v>1</v>
      </c>
      <c r="K1143" s="48">
        <f t="shared" si="138"/>
        <v>113.78</v>
      </c>
      <c r="L1143" s="48">
        <f t="shared" si="139"/>
        <v>114.61</v>
      </c>
      <c r="M1143" s="48">
        <f t="shared" si="140"/>
        <v>111.93</v>
      </c>
      <c r="N1143" s="48">
        <f t="shared" si="141"/>
        <v>112.2</v>
      </c>
      <c r="O1143" s="49">
        <f t="shared" ca="1" si="142"/>
        <v>337982000</v>
      </c>
    </row>
    <row r="1144" spans="1:15" x14ac:dyDescent="0.25">
      <c r="A1144">
        <v>1129</v>
      </c>
      <c r="B1144" s="89">
        <v>40855</v>
      </c>
      <c r="C1144" s="48">
        <v>126.91999800000001</v>
      </c>
      <c r="D1144" s="48">
        <v>128.020004</v>
      </c>
      <c r="E1144" s="48">
        <v>125.709999</v>
      </c>
      <c r="F1144" s="48">
        <v>127.879997</v>
      </c>
      <c r="G1144" s="49">
        <v>224426300</v>
      </c>
      <c r="H1144" s="48">
        <v>116.503855</v>
      </c>
      <c r="I1144" s="52">
        <f t="shared" si="136"/>
        <v>0.91104048899844747</v>
      </c>
      <c r="J1144" s="52">
        <f t="shared" ca="1" si="137"/>
        <v>1</v>
      </c>
      <c r="K1144" s="48">
        <f t="shared" si="138"/>
        <v>115.63</v>
      </c>
      <c r="L1144" s="48">
        <f t="shared" si="139"/>
        <v>116.63</v>
      </c>
      <c r="M1144" s="48">
        <f t="shared" si="140"/>
        <v>114.53</v>
      </c>
      <c r="N1144" s="48">
        <f t="shared" si="141"/>
        <v>116.5</v>
      </c>
      <c r="O1144" s="49">
        <f t="shared" ca="1" si="142"/>
        <v>224426300</v>
      </c>
    </row>
    <row r="1145" spans="1:15" x14ac:dyDescent="0.25">
      <c r="A1145">
        <v>1130</v>
      </c>
      <c r="B1145" s="89">
        <v>40854</v>
      </c>
      <c r="C1145" s="48">
        <v>125.389999</v>
      </c>
      <c r="D1145" s="48">
        <v>126.389999</v>
      </c>
      <c r="E1145" s="48">
        <v>124.199997</v>
      </c>
      <c r="F1145" s="48">
        <v>126.260002</v>
      </c>
      <c r="G1145" s="49">
        <v>196617200</v>
      </c>
      <c r="H1145" s="48">
        <v>115.027974</v>
      </c>
      <c r="I1145" s="52">
        <f t="shared" si="136"/>
        <v>0.91104048929129589</v>
      </c>
      <c r="J1145" s="52">
        <f t="shared" ca="1" si="137"/>
        <v>1</v>
      </c>
      <c r="K1145" s="48">
        <f t="shared" si="138"/>
        <v>114.24</v>
      </c>
      <c r="L1145" s="48">
        <f t="shared" si="139"/>
        <v>115.15</v>
      </c>
      <c r="M1145" s="48">
        <f t="shared" si="140"/>
        <v>113.15</v>
      </c>
      <c r="N1145" s="48">
        <f t="shared" si="141"/>
        <v>115.03</v>
      </c>
      <c r="O1145" s="49">
        <f t="shared" ca="1" si="142"/>
        <v>196617200</v>
      </c>
    </row>
    <row r="1146" spans="1:15" x14ac:dyDescent="0.25">
      <c r="A1146">
        <v>1131</v>
      </c>
      <c r="B1146" s="89">
        <v>40851</v>
      </c>
      <c r="C1146" s="48">
        <v>125.230003</v>
      </c>
      <c r="D1146" s="48">
        <v>125.699997</v>
      </c>
      <c r="E1146" s="48">
        <v>124.010002</v>
      </c>
      <c r="F1146" s="48">
        <v>125.480003</v>
      </c>
      <c r="G1146" s="49">
        <v>249401600</v>
      </c>
      <c r="H1146" s="48">
        <v>114.317363</v>
      </c>
      <c r="I1146" s="52">
        <f t="shared" si="136"/>
        <v>0.91104048666623005</v>
      </c>
      <c r="J1146" s="52">
        <f t="shared" ca="1" si="137"/>
        <v>1</v>
      </c>
      <c r="K1146" s="48">
        <f t="shared" si="138"/>
        <v>114.09</v>
      </c>
      <c r="L1146" s="48">
        <f t="shared" si="139"/>
        <v>114.52</v>
      </c>
      <c r="M1146" s="48">
        <f t="shared" si="140"/>
        <v>112.98</v>
      </c>
      <c r="N1146" s="48">
        <f t="shared" si="141"/>
        <v>114.32</v>
      </c>
      <c r="O1146" s="49">
        <f t="shared" ca="1" si="142"/>
        <v>249401600</v>
      </c>
    </row>
    <row r="1147" spans="1:15" x14ac:dyDescent="0.25">
      <c r="A1147">
        <v>1132</v>
      </c>
      <c r="B1147" s="89">
        <v>40850</v>
      </c>
      <c r="C1147" s="48">
        <v>125.269997</v>
      </c>
      <c r="D1147" s="48">
        <v>126.5</v>
      </c>
      <c r="E1147" s="48">
        <v>123.599998</v>
      </c>
      <c r="F1147" s="48">
        <v>126.25</v>
      </c>
      <c r="G1147" s="49">
        <v>291174800</v>
      </c>
      <c r="H1147" s="48">
        <v>115.018861</v>
      </c>
      <c r="I1147" s="52">
        <f t="shared" si="136"/>
        <v>0.91104048316831687</v>
      </c>
      <c r="J1147" s="52">
        <f t="shared" ca="1" si="137"/>
        <v>1</v>
      </c>
      <c r="K1147" s="48">
        <f t="shared" si="138"/>
        <v>114.13</v>
      </c>
      <c r="L1147" s="48">
        <f t="shared" si="139"/>
        <v>115.25</v>
      </c>
      <c r="M1147" s="48">
        <f t="shared" si="140"/>
        <v>112.6</v>
      </c>
      <c r="N1147" s="48">
        <f t="shared" si="141"/>
        <v>115.02</v>
      </c>
      <c r="O1147" s="49">
        <f t="shared" ca="1" si="142"/>
        <v>291174800</v>
      </c>
    </row>
    <row r="1148" spans="1:15" x14ac:dyDescent="0.25">
      <c r="A1148">
        <v>1133</v>
      </c>
      <c r="B1148" s="89">
        <v>40849</v>
      </c>
      <c r="C1148" s="48">
        <v>123.83000199999999</v>
      </c>
      <c r="D1148" s="48">
        <v>124.400002</v>
      </c>
      <c r="E1148" s="48">
        <v>122.790001</v>
      </c>
      <c r="F1148" s="48">
        <v>123.989998</v>
      </c>
      <c r="G1148" s="49">
        <v>244717600</v>
      </c>
      <c r="H1148" s="48">
        <v>112.959908</v>
      </c>
      <c r="I1148" s="52">
        <f t="shared" si="136"/>
        <v>0.91104048570111273</v>
      </c>
      <c r="J1148" s="52">
        <f t="shared" ca="1" si="137"/>
        <v>1</v>
      </c>
      <c r="K1148" s="48">
        <f t="shared" si="138"/>
        <v>112.81</v>
      </c>
      <c r="L1148" s="48">
        <f t="shared" si="139"/>
        <v>113.33</v>
      </c>
      <c r="M1148" s="48">
        <f t="shared" si="140"/>
        <v>111.87</v>
      </c>
      <c r="N1148" s="48">
        <f t="shared" si="141"/>
        <v>112.96</v>
      </c>
      <c r="O1148" s="49">
        <f t="shared" ca="1" si="142"/>
        <v>244717600</v>
      </c>
    </row>
    <row r="1149" spans="1:15" x14ac:dyDescent="0.25">
      <c r="A1149">
        <v>1134</v>
      </c>
      <c r="B1149" s="89">
        <v>40848</v>
      </c>
      <c r="C1149" s="48">
        <v>122.029999</v>
      </c>
      <c r="D1149" s="48">
        <v>123.510002</v>
      </c>
      <c r="E1149" s="48">
        <v>121.519997</v>
      </c>
      <c r="F1149" s="48">
        <v>122</v>
      </c>
      <c r="G1149" s="49">
        <v>416565800</v>
      </c>
      <c r="H1149" s="48">
        <v>111.146939</v>
      </c>
      <c r="I1149" s="52">
        <f t="shared" si="136"/>
        <v>0.91104048360655743</v>
      </c>
      <c r="J1149" s="52">
        <f t="shared" ca="1" si="137"/>
        <v>1</v>
      </c>
      <c r="K1149" s="48">
        <f t="shared" si="138"/>
        <v>111.17</v>
      </c>
      <c r="L1149" s="48">
        <f t="shared" si="139"/>
        <v>112.52</v>
      </c>
      <c r="M1149" s="48">
        <f t="shared" si="140"/>
        <v>110.71</v>
      </c>
      <c r="N1149" s="48">
        <f t="shared" si="141"/>
        <v>111.15</v>
      </c>
      <c r="O1149" s="49">
        <f t="shared" ca="1" si="142"/>
        <v>416565800</v>
      </c>
    </row>
    <row r="1150" spans="1:15" x14ac:dyDescent="0.25">
      <c r="A1150">
        <v>1135</v>
      </c>
      <c r="B1150" s="89">
        <v>40847</v>
      </c>
      <c r="C1150" s="48">
        <v>127.160004</v>
      </c>
      <c r="D1150" s="48">
        <v>128.61999499999999</v>
      </c>
      <c r="E1150" s="48">
        <v>125.32</v>
      </c>
      <c r="F1150" s="48">
        <v>125.5</v>
      </c>
      <c r="G1150" s="49">
        <v>228146700</v>
      </c>
      <c r="H1150" s="48">
        <v>114.335581</v>
      </c>
      <c r="I1150" s="52">
        <f t="shared" si="136"/>
        <v>0.91104048605577692</v>
      </c>
      <c r="J1150" s="52">
        <f t="shared" ca="1" si="137"/>
        <v>1</v>
      </c>
      <c r="K1150" s="48">
        <f t="shared" si="138"/>
        <v>115.85</v>
      </c>
      <c r="L1150" s="48">
        <f t="shared" si="139"/>
        <v>117.18</v>
      </c>
      <c r="M1150" s="48">
        <f t="shared" si="140"/>
        <v>114.17</v>
      </c>
      <c r="N1150" s="48">
        <f t="shared" si="141"/>
        <v>114.34</v>
      </c>
      <c r="O1150" s="49">
        <f t="shared" ca="1" si="142"/>
        <v>228146700</v>
      </c>
    </row>
    <row r="1151" spans="1:15" x14ac:dyDescent="0.25">
      <c r="A1151">
        <v>1136</v>
      </c>
      <c r="B1151" s="89">
        <v>40844</v>
      </c>
      <c r="C1151" s="48">
        <v>128</v>
      </c>
      <c r="D1151" s="48">
        <v>128.85000600000001</v>
      </c>
      <c r="E1151" s="48">
        <v>127.800003</v>
      </c>
      <c r="F1151" s="48">
        <v>128.60000600000001</v>
      </c>
      <c r="G1151" s="49">
        <v>225906500</v>
      </c>
      <c r="H1151" s="48">
        <v>117.159812</v>
      </c>
      <c r="I1151" s="52">
        <f t="shared" si="136"/>
        <v>0.91104048626560719</v>
      </c>
      <c r="J1151" s="52">
        <f t="shared" ca="1" si="137"/>
        <v>1</v>
      </c>
      <c r="K1151" s="48">
        <f t="shared" si="138"/>
        <v>116.61</v>
      </c>
      <c r="L1151" s="48">
        <f t="shared" si="139"/>
        <v>117.39</v>
      </c>
      <c r="M1151" s="48">
        <f t="shared" si="140"/>
        <v>116.43</v>
      </c>
      <c r="N1151" s="48">
        <f t="shared" si="141"/>
        <v>117.16</v>
      </c>
      <c r="O1151" s="49">
        <f t="shared" ca="1" si="142"/>
        <v>225906500</v>
      </c>
    </row>
    <row r="1152" spans="1:15" x14ac:dyDescent="0.25">
      <c r="A1152">
        <v>1137</v>
      </c>
      <c r="B1152" s="89">
        <v>40843</v>
      </c>
      <c r="C1152" s="48">
        <v>127.629997</v>
      </c>
      <c r="D1152" s="48">
        <v>129.41999799999999</v>
      </c>
      <c r="E1152" s="48">
        <v>126.610001</v>
      </c>
      <c r="F1152" s="48">
        <v>128.63000500000001</v>
      </c>
      <c r="G1152" s="49">
        <v>393220200</v>
      </c>
      <c r="H1152" s="48">
        <v>117.18714199999999</v>
      </c>
      <c r="I1152" s="52">
        <f t="shared" si="136"/>
        <v>0.91104048390575731</v>
      </c>
      <c r="J1152" s="52">
        <f t="shared" ca="1" si="137"/>
        <v>1</v>
      </c>
      <c r="K1152" s="48">
        <f t="shared" si="138"/>
        <v>116.28</v>
      </c>
      <c r="L1152" s="48">
        <f t="shared" si="139"/>
        <v>117.91</v>
      </c>
      <c r="M1152" s="48">
        <f t="shared" si="140"/>
        <v>115.35</v>
      </c>
      <c r="N1152" s="48">
        <f t="shared" si="141"/>
        <v>117.19</v>
      </c>
      <c r="O1152" s="49">
        <f t="shared" ca="1" si="142"/>
        <v>393220200</v>
      </c>
    </row>
    <row r="1153" spans="1:15" x14ac:dyDescent="0.25">
      <c r="A1153">
        <v>1138</v>
      </c>
      <c r="B1153" s="89">
        <v>40842</v>
      </c>
      <c r="C1153" s="48">
        <v>124.349998</v>
      </c>
      <c r="D1153" s="48">
        <v>124.769997</v>
      </c>
      <c r="E1153" s="48">
        <v>122.209999</v>
      </c>
      <c r="F1153" s="48">
        <v>124.300003</v>
      </c>
      <c r="G1153" s="49">
        <v>289053800</v>
      </c>
      <c r="H1153" s="48">
        <v>113.242335</v>
      </c>
      <c r="I1153" s="52">
        <f t="shared" si="136"/>
        <v>0.9110404848501894</v>
      </c>
      <c r="J1153" s="52">
        <f t="shared" ca="1" si="137"/>
        <v>1</v>
      </c>
      <c r="K1153" s="48">
        <f t="shared" si="138"/>
        <v>113.29</v>
      </c>
      <c r="L1153" s="48">
        <f t="shared" si="139"/>
        <v>113.67</v>
      </c>
      <c r="M1153" s="48">
        <f t="shared" si="140"/>
        <v>111.34</v>
      </c>
      <c r="N1153" s="48">
        <f t="shared" si="141"/>
        <v>113.24</v>
      </c>
      <c r="O1153" s="49">
        <f t="shared" ca="1" si="142"/>
        <v>289053800</v>
      </c>
    </row>
    <row r="1154" spans="1:15" x14ac:dyDescent="0.25">
      <c r="A1154">
        <v>1139</v>
      </c>
      <c r="B1154" s="89">
        <v>40841</v>
      </c>
      <c r="C1154" s="48">
        <v>124.889999</v>
      </c>
      <c r="D1154" s="48">
        <v>124.949997</v>
      </c>
      <c r="E1154" s="48">
        <v>122.779999</v>
      </c>
      <c r="F1154" s="48">
        <v>123.050003</v>
      </c>
      <c r="G1154" s="49">
        <v>268596800</v>
      </c>
      <c r="H1154" s="48">
        <v>112.103534</v>
      </c>
      <c r="I1154" s="52">
        <f t="shared" si="136"/>
        <v>0.91104048164874885</v>
      </c>
      <c r="J1154" s="52">
        <f t="shared" ca="1" si="137"/>
        <v>1</v>
      </c>
      <c r="K1154" s="48">
        <f t="shared" si="138"/>
        <v>113.78</v>
      </c>
      <c r="L1154" s="48">
        <f t="shared" si="139"/>
        <v>113.83</v>
      </c>
      <c r="M1154" s="48">
        <f t="shared" si="140"/>
        <v>111.86</v>
      </c>
      <c r="N1154" s="48">
        <f t="shared" si="141"/>
        <v>112.1</v>
      </c>
      <c r="O1154" s="49">
        <f t="shared" ca="1" si="142"/>
        <v>268596800</v>
      </c>
    </row>
    <row r="1155" spans="1:15" x14ac:dyDescent="0.25">
      <c r="A1155">
        <v>1140</v>
      </c>
      <c r="B1155" s="89">
        <v>40840</v>
      </c>
      <c r="C1155" s="48">
        <v>124.16999800000001</v>
      </c>
      <c r="D1155" s="48">
        <v>125.800003</v>
      </c>
      <c r="E1155" s="48">
        <v>124.05999799999999</v>
      </c>
      <c r="F1155" s="48">
        <v>125.489998</v>
      </c>
      <c r="G1155" s="49">
        <v>203215600</v>
      </c>
      <c r="H1155" s="48">
        <v>114.326469</v>
      </c>
      <c r="I1155" s="52">
        <f t="shared" si="136"/>
        <v>0.91104048786422009</v>
      </c>
      <c r="J1155" s="52">
        <f t="shared" ca="1" si="137"/>
        <v>1</v>
      </c>
      <c r="K1155" s="48">
        <f t="shared" si="138"/>
        <v>113.12</v>
      </c>
      <c r="L1155" s="48">
        <f t="shared" si="139"/>
        <v>114.61</v>
      </c>
      <c r="M1155" s="48">
        <f t="shared" si="140"/>
        <v>113.02</v>
      </c>
      <c r="N1155" s="48">
        <f t="shared" si="141"/>
        <v>114.33</v>
      </c>
      <c r="O1155" s="49">
        <f t="shared" ca="1" si="142"/>
        <v>203215600</v>
      </c>
    </row>
    <row r="1156" spans="1:15" x14ac:dyDescent="0.25">
      <c r="A1156">
        <v>1141</v>
      </c>
      <c r="B1156" s="89">
        <v>40837</v>
      </c>
      <c r="C1156" s="48">
        <v>123.089996</v>
      </c>
      <c r="D1156" s="48">
        <v>124.120003</v>
      </c>
      <c r="E1156" s="48">
        <v>122.720001</v>
      </c>
      <c r="F1156" s="48">
        <v>123.970001</v>
      </c>
      <c r="G1156" s="49">
        <v>278999400</v>
      </c>
      <c r="H1156" s="48">
        <v>112.94168999999999</v>
      </c>
      <c r="I1156" s="52">
        <f t="shared" si="136"/>
        <v>0.91104048631894419</v>
      </c>
      <c r="J1156" s="52">
        <f t="shared" ca="1" si="137"/>
        <v>1</v>
      </c>
      <c r="K1156" s="48">
        <f t="shared" si="138"/>
        <v>112.14</v>
      </c>
      <c r="L1156" s="48">
        <f t="shared" si="139"/>
        <v>113.08</v>
      </c>
      <c r="M1156" s="48">
        <f t="shared" si="140"/>
        <v>111.8</v>
      </c>
      <c r="N1156" s="48">
        <f t="shared" si="141"/>
        <v>112.94</v>
      </c>
      <c r="O1156" s="49">
        <f t="shared" ca="1" si="142"/>
        <v>278999400</v>
      </c>
    </row>
    <row r="1157" spans="1:15" x14ac:dyDescent="0.25">
      <c r="A1157">
        <v>1142</v>
      </c>
      <c r="B1157" s="89">
        <v>40836</v>
      </c>
      <c r="C1157" s="48">
        <v>121.43</v>
      </c>
      <c r="D1157" s="48">
        <v>122.099998</v>
      </c>
      <c r="E1157" s="48">
        <v>119.82</v>
      </c>
      <c r="F1157" s="48">
        <v>121.660004</v>
      </c>
      <c r="G1157" s="49">
        <v>262075600</v>
      </c>
      <c r="H1157" s="48">
        <v>110.837189</v>
      </c>
      <c r="I1157" s="52">
        <f t="shared" si="136"/>
        <v>0.91104048459508513</v>
      </c>
      <c r="J1157" s="52">
        <f t="shared" ca="1" si="137"/>
        <v>1</v>
      </c>
      <c r="K1157" s="48">
        <f t="shared" si="138"/>
        <v>110.63</v>
      </c>
      <c r="L1157" s="48">
        <f t="shared" si="139"/>
        <v>111.24</v>
      </c>
      <c r="M1157" s="48">
        <f t="shared" si="140"/>
        <v>109.16</v>
      </c>
      <c r="N1157" s="48">
        <f t="shared" si="141"/>
        <v>110.84</v>
      </c>
      <c r="O1157" s="49">
        <f t="shared" ca="1" si="142"/>
        <v>262075600</v>
      </c>
    </row>
    <row r="1158" spans="1:15" x14ac:dyDescent="0.25">
      <c r="A1158">
        <v>1143</v>
      </c>
      <c r="B1158" s="89">
        <v>40835</v>
      </c>
      <c r="C1158" s="48">
        <v>122.379997</v>
      </c>
      <c r="D1158" s="48">
        <v>123.08000199999999</v>
      </c>
      <c r="E1158" s="48">
        <v>120.709999</v>
      </c>
      <c r="F1158" s="48">
        <v>121.129997</v>
      </c>
      <c r="G1158" s="49">
        <v>226601300</v>
      </c>
      <c r="H1158" s="48">
        <v>110.354331</v>
      </c>
      <c r="I1158" s="52">
        <f t="shared" si="136"/>
        <v>0.91104048322563735</v>
      </c>
      <c r="J1158" s="52">
        <f t="shared" ca="1" si="137"/>
        <v>1</v>
      </c>
      <c r="K1158" s="48">
        <f t="shared" si="138"/>
        <v>111.49</v>
      </c>
      <c r="L1158" s="48">
        <f t="shared" si="139"/>
        <v>112.13</v>
      </c>
      <c r="M1158" s="48">
        <f t="shared" si="140"/>
        <v>109.97</v>
      </c>
      <c r="N1158" s="48">
        <f t="shared" si="141"/>
        <v>110.35</v>
      </c>
      <c r="O1158" s="49">
        <f t="shared" ca="1" si="142"/>
        <v>226601300</v>
      </c>
    </row>
    <row r="1159" spans="1:15" x14ac:dyDescent="0.25">
      <c r="A1159">
        <v>1144</v>
      </c>
      <c r="B1159" s="89">
        <v>40834</v>
      </c>
      <c r="C1159" s="48">
        <v>120.139999</v>
      </c>
      <c r="D1159" s="48">
        <v>123.5</v>
      </c>
      <c r="E1159" s="48">
        <v>119.199997</v>
      </c>
      <c r="F1159" s="48">
        <v>122.58000199999999</v>
      </c>
      <c r="G1159" s="49">
        <v>318857900</v>
      </c>
      <c r="H1159" s="48">
        <v>111.675344</v>
      </c>
      <c r="I1159" s="52">
        <f t="shared" si="136"/>
        <v>0.91104048113818759</v>
      </c>
      <c r="J1159" s="52">
        <f t="shared" ca="1" si="137"/>
        <v>1</v>
      </c>
      <c r="K1159" s="48">
        <f t="shared" si="138"/>
        <v>109.45</v>
      </c>
      <c r="L1159" s="48">
        <f t="shared" si="139"/>
        <v>112.51</v>
      </c>
      <c r="M1159" s="48">
        <f t="shared" si="140"/>
        <v>108.6</v>
      </c>
      <c r="N1159" s="48">
        <f t="shared" si="141"/>
        <v>111.68</v>
      </c>
      <c r="O1159" s="49">
        <f t="shared" ca="1" si="142"/>
        <v>318857900</v>
      </c>
    </row>
    <row r="1160" spans="1:15" x14ac:dyDescent="0.25">
      <c r="A1160">
        <v>1145</v>
      </c>
      <c r="B1160" s="89">
        <v>40833</v>
      </c>
      <c r="C1160" s="48">
        <v>121.989998</v>
      </c>
      <c r="D1160" s="48">
        <v>122.550003</v>
      </c>
      <c r="E1160" s="48">
        <v>119.93</v>
      </c>
      <c r="F1160" s="48">
        <v>120.230003</v>
      </c>
      <c r="G1160" s="49">
        <v>202311600</v>
      </c>
      <c r="H1160" s="48">
        <v>109.534401</v>
      </c>
      <c r="I1160" s="52">
        <f t="shared" si="136"/>
        <v>0.9110404912823632</v>
      </c>
      <c r="J1160" s="52">
        <f t="shared" ca="1" si="137"/>
        <v>1</v>
      </c>
      <c r="K1160" s="48">
        <f t="shared" si="138"/>
        <v>111.14</v>
      </c>
      <c r="L1160" s="48">
        <f t="shared" si="139"/>
        <v>111.65</v>
      </c>
      <c r="M1160" s="48">
        <f t="shared" si="140"/>
        <v>109.26</v>
      </c>
      <c r="N1160" s="48">
        <f t="shared" si="141"/>
        <v>109.53</v>
      </c>
      <c r="O1160" s="49">
        <f t="shared" ca="1" si="142"/>
        <v>202311600</v>
      </c>
    </row>
    <row r="1161" spans="1:15" x14ac:dyDescent="0.25">
      <c r="A1161">
        <v>1146</v>
      </c>
      <c r="B1161" s="89">
        <v>40830</v>
      </c>
      <c r="C1161" s="48">
        <v>121.910004</v>
      </c>
      <c r="D1161" s="48">
        <v>122.599998</v>
      </c>
      <c r="E1161" s="48">
        <v>121.230003</v>
      </c>
      <c r="F1161" s="48">
        <v>122.57</v>
      </c>
      <c r="G1161" s="49">
        <v>211397600</v>
      </c>
      <c r="H1161" s="48">
        <v>111.66623199999999</v>
      </c>
      <c r="I1161" s="52">
        <f t="shared" si="136"/>
        <v>0.91104048298931228</v>
      </c>
      <c r="J1161" s="52">
        <f t="shared" ca="1" si="137"/>
        <v>1</v>
      </c>
      <c r="K1161" s="48">
        <f t="shared" si="138"/>
        <v>111.06</v>
      </c>
      <c r="L1161" s="48">
        <f t="shared" si="139"/>
        <v>111.69</v>
      </c>
      <c r="M1161" s="48">
        <f t="shared" si="140"/>
        <v>110.45</v>
      </c>
      <c r="N1161" s="48">
        <f t="shared" si="141"/>
        <v>111.67</v>
      </c>
      <c r="O1161" s="49">
        <f t="shared" ca="1" si="142"/>
        <v>211397600</v>
      </c>
    </row>
    <row r="1162" spans="1:15" x14ac:dyDescent="0.25">
      <c r="A1162">
        <v>1147</v>
      </c>
      <c r="B1162" s="89">
        <v>40829</v>
      </c>
      <c r="C1162" s="48">
        <v>120.040001</v>
      </c>
      <c r="D1162" s="48">
        <v>120.870003</v>
      </c>
      <c r="E1162" s="48">
        <v>119.120003</v>
      </c>
      <c r="F1162" s="48">
        <v>120.510002</v>
      </c>
      <c r="G1162" s="49">
        <v>212538800</v>
      </c>
      <c r="H1162" s="48">
        <v>109.789491</v>
      </c>
      <c r="I1162" s="52">
        <f t="shared" si="136"/>
        <v>0.91104048774308377</v>
      </c>
      <c r="J1162" s="52">
        <f t="shared" ca="1" si="137"/>
        <v>1</v>
      </c>
      <c r="K1162" s="48">
        <f t="shared" si="138"/>
        <v>109.36</v>
      </c>
      <c r="L1162" s="48">
        <f t="shared" si="139"/>
        <v>110.12</v>
      </c>
      <c r="M1162" s="48">
        <f t="shared" si="140"/>
        <v>108.52</v>
      </c>
      <c r="N1162" s="48">
        <f t="shared" si="141"/>
        <v>109.79</v>
      </c>
      <c r="O1162" s="49">
        <f t="shared" ca="1" si="142"/>
        <v>212538800</v>
      </c>
    </row>
    <row r="1163" spans="1:15" x14ac:dyDescent="0.25">
      <c r="A1163">
        <v>1148</v>
      </c>
      <c r="B1163" s="89">
        <v>40828</v>
      </c>
      <c r="C1163" s="48">
        <v>120.599998</v>
      </c>
      <c r="D1163" s="48">
        <v>122.139999</v>
      </c>
      <c r="E1163" s="48">
        <v>120.33000199999999</v>
      </c>
      <c r="F1163" s="48">
        <v>120.75</v>
      </c>
      <c r="G1163" s="49">
        <v>281544900</v>
      </c>
      <c r="H1163" s="48">
        <v>110.008139</v>
      </c>
      <c r="I1163" s="52">
        <f t="shared" si="136"/>
        <v>0.91104048861283649</v>
      </c>
      <c r="J1163" s="52">
        <f t="shared" ca="1" si="137"/>
        <v>1</v>
      </c>
      <c r="K1163" s="48">
        <f t="shared" si="138"/>
        <v>109.87</v>
      </c>
      <c r="L1163" s="48">
        <f t="shared" si="139"/>
        <v>111.27</v>
      </c>
      <c r="M1163" s="48">
        <f t="shared" si="140"/>
        <v>109.63</v>
      </c>
      <c r="N1163" s="48">
        <f t="shared" si="141"/>
        <v>110.01</v>
      </c>
      <c r="O1163" s="49">
        <f t="shared" ca="1" si="142"/>
        <v>281544900</v>
      </c>
    </row>
    <row r="1164" spans="1:15" x14ac:dyDescent="0.25">
      <c r="A1164">
        <v>1149</v>
      </c>
      <c r="B1164" s="89">
        <v>40827</v>
      </c>
      <c r="C1164" s="48">
        <v>118.870003</v>
      </c>
      <c r="D1164" s="48">
        <v>120.040001</v>
      </c>
      <c r="E1164" s="48">
        <v>118.75</v>
      </c>
      <c r="F1164" s="48">
        <v>119.699997</v>
      </c>
      <c r="G1164" s="49">
        <v>209088000</v>
      </c>
      <c r="H1164" s="48">
        <v>109.051543</v>
      </c>
      <c r="I1164" s="52">
        <f t="shared" si="136"/>
        <v>0.91104048231513324</v>
      </c>
      <c r="J1164" s="52">
        <f t="shared" ca="1" si="137"/>
        <v>1</v>
      </c>
      <c r="K1164" s="48">
        <f t="shared" si="138"/>
        <v>108.3</v>
      </c>
      <c r="L1164" s="48">
        <f t="shared" si="139"/>
        <v>109.36</v>
      </c>
      <c r="M1164" s="48">
        <f t="shared" si="140"/>
        <v>108.19</v>
      </c>
      <c r="N1164" s="48">
        <f t="shared" si="141"/>
        <v>109.05</v>
      </c>
      <c r="O1164" s="49">
        <f t="shared" ca="1" si="142"/>
        <v>209088000</v>
      </c>
    </row>
    <row r="1165" spans="1:15" x14ac:dyDescent="0.25">
      <c r="A1165">
        <v>1150</v>
      </c>
      <c r="B1165" s="89">
        <v>40826</v>
      </c>
      <c r="C1165" s="48">
        <v>117.68</v>
      </c>
      <c r="D1165" s="48">
        <v>119.629997</v>
      </c>
      <c r="E1165" s="48">
        <v>117.66999800000001</v>
      </c>
      <c r="F1165" s="48">
        <v>119.58000199999999</v>
      </c>
      <c r="G1165" s="49">
        <v>230666300</v>
      </c>
      <c r="H1165" s="48">
        <v>108.942223</v>
      </c>
      <c r="I1165" s="52">
        <f t="shared" si="136"/>
        <v>0.9110404848462873</v>
      </c>
      <c r="J1165" s="52">
        <f t="shared" ca="1" si="137"/>
        <v>1</v>
      </c>
      <c r="K1165" s="48">
        <f t="shared" si="138"/>
        <v>107.21</v>
      </c>
      <c r="L1165" s="48">
        <f t="shared" si="139"/>
        <v>108.99</v>
      </c>
      <c r="M1165" s="48">
        <f t="shared" si="140"/>
        <v>107.2</v>
      </c>
      <c r="N1165" s="48">
        <f t="shared" si="141"/>
        <v>108.94</v>
      </c>
      <c r="O1165" s="49">
        <f t="shared" ca="1" si="142"/>
        <v>230666300</v>
      </c>
    </row>
    <row r="1166" spans="1:15" x14ac:dyDescent="0.25">
      <c r="A1166">
        <v>1151</v>
      </c>
      <c r="B1166" s="89">
        <v>40823</v>
      </c>
      <c r="C1166" s="48">
        <v>117.16999800000001</v>
      </c>
      <c r="D1166" s="48">
        <v>117.25</v>
      </c>
      <c r="E1166" s="48">
        <v>115.05999799999999</v>
      </c>
      <c r="F1166" s="48">
        <v>115.709999</v>
      </c>
      <c r="G1166" s="49">
        <v>312657900</v>
      </c>
      <c r="H1166" s="48">
        <v>105.416494</v>
      </c>
      <c r="I1166" s="52">
        <f t="shared" si="136"/>
        <v>0.91104048838510499</v>
      </c>
      <c r="J1166" s="52">
        <f t="shared" ca="1" si="137"/>
        <v>1</v>
      </c>
      <c r="K1166" s="48">
        <f t="shared" si="138"/>
        <v>106.75</v>
      </c>
      <c r="L1166" s="48">
        <f t="shared" si="139"/>
        <v>106.82</v>
      </c>
      <c r="M1166" s="48">
        <f t="shared" si="140"/>
        <v>104.82</v>
      </c>
      <c r="N1166" s="48">
        <f t="shared" si="141"/>
        <v>105.42</v>
      </c>
      <c r="O1166" s="49">
        <f t="shared" ca="1" si="142"/>
        <v>312657900</v>
      </c>
    </row>
    <row r="1167" spans="1:15" x14ac:dyDescent="0.25">
      <c r="A1167">
        <v>1152</v>
      </c>
      <c r="B1167" s="89">
        <v>40822</v>
      </c>
      <c r="C1167" s="48">
        <v>114.360001</v>
      </c>
      <c r="D1167" s="48">
        <v>116.660004</v>
      </c>
      <c r="E1167" s="48">
        <v>113.510002</v>
      </c>
      <c r="F1167" s="48">
        <v>116.489998</v>
      </c>
      <c r="G1167" s="49">
        <v>257800800</v>
      </c>
      <c r="H1167" s="48">
        <v>106.127104</v>
      </c>
      <c r="I1167" s="52">
        <f t="shared" si="136"/>
        <v>0.91104048263439752</v>
      </c>
      <c r="J1167" s="52">
        <f t="shared" ca="1" si="137"/>
        <v>1</v>
      </c>
      <c r="K1167" s="48">
        <f t="shared" si="138"/>
        <v>104.19</v>
      </c>
      <c r="L1167" s="48">
        <f t="shared" si="139"/>
        <v>106.28</v>
      </c>
      <c r="M1167" s="48">
        <f t="shared" si="140"/>
        <v>103.41</v>
      </c>
      <c r="N1167" s="48">
        <f t="shared" si="141"/>
        <v>106.13</v>
      </c>
      <c r="O1167" s="49">
        <f t="shared" ca="1" si="142"/>
        <v>257800800</v>
      </c>
    </row>
    <row r="1168" spans="1:15" x14ac:dyDescent="0.25">
      <c r="A1168">
        <v>1153</v>
      </c>
      <c r="B1168" s="89">
        <v>40821</v>
      </c>
      <c r="C1168" s="48">
        <v>112.620003</v>
      </c>
      <c r="D1168" s="48">
        <v>114.720001</v>
      </c>
      <c r="E1168" s="48">
        <v>111.58000199999999</v>
      </c>
      <c r="F1168" s="48">
        <v>114.41999800000001</v>
      </c>
      <c r="G1168" s="49">
        <v>284108000</v>
      </c>
      <c r="H1168" s="48">
        <v>104.24125100000001</v>
      </c>
      <c r="I1168" s="52">
        <f t="shared" si="136"/>
        <v>0.91104048961790751</v>
      </c>
      <c r="J1168" s="52">
        <f t="shared" ca="1" si="137"/>
        <v>1</v>
      </c>
      <c r="K1168" s="48">
        <f t="shared" si="138"/>
        <v>102.6</v>
      </c>
      <c r="L1168" s="48">
        <f t="shared" si="139"/>
        <v>104.51</v>
      </c>
      <c r="M1168" s="48">
        <f t="shared" si="140"/>
        <v>101.65</v>
      </c>
      <c r="N1168" s="48">
        <f t="shared" si="141"/>
        <v>104.24</v>
      </c>
      <c r="O1168" s="49">
        <f t="shared" ca="1" si="142"/>
        <v>284108000</v>
      </c>
    </row>
    <row r="1169" spans="1:15" x14ac:dyDescent="0.25">
      <c r="A1169">
        <v>1154</v>
      </c>
      <c r="B1169" s="89">
        <v>40820</v>
      </c>
      <c r="C1169" s="48">
        <v>108.349998</v>
      </c>
      <c r="D1169" s="48">
        <v>112.58000199999999</v>
      </c>
      <c r="E1169" s="48">
        <v>107.43</v>
      </c>
      <c r="F1169" s="48">
        <v>112.339996</v>
      </c>
      <c r="G1169" s="49">
        <v>459177500</v>
      </c>
      <c r="H1169" s="48">
        <v>102.34628499999999</v>
      </c>
      <c r="I1169" s="52">
        <f t="shared" ref="I1169:I1232" si="143">H1169/F1169</f>
        <v>0.91104048997829767</v>
      </c>
      <c r="J1169" s="52">
        <f t="shared" ref="J1169:J1232" ca="1" si="144">INDEX(OFFSET($T$15,0,0,$S$13+1,1),MATCH(B1169,OFFSET($Q$15,0,0,$S$13+1,1),-1))</f>
        <v>1</v>
      </c>
      <c r="K1169" s="48">
        <f t="shared" ref="K1169:K1232" si="145">ROUND($I1169*C1169,2)</f>
        <v>98.71</v>
      </c>
      <c r="L1169" s="48">
        <f t="shared" ref="L1169:L1232" si="146">ROUND($I1169*D1169,2)</f>
        <v>102.56</v>
      </c>
      <c r="M1169" s="48">
        <f t="shared" ref="M1169:M1232" si="147">ROUND($I1169*E1169,2)</f>
        <v>97.87</v>
      </c>
      <c r="N1169" s="48">
        <f t="shared" ref="N1169:N1232" si="148">ROUND($I1169*F1169,2)</f>
        <v>102.35</v>
      </c>
      <c r="O1169" s="49">
        <f t="shared" ref="O1169:O1232" ca="1" si="149">G1169*J1169</f>
        <v>459177500</v>
      </c>
    </row>
    <row r="1170" spans="1:15" x14ac:dyDescent="0.25">
      <c r="A1170">
        <v>1155</v>
      </c>
      <c r="B1170" s="89">
        <v>40819</v>
      </c>
      <c r="C1170" s="48">
        <v>112.489998</v>
      </c>
      <c r="D1170" s="48">
        <v>113.949997</v>
      </c>
      <c r="E1170" s="48">
        <v>109.80999799999999</v>
      </c>
      <c r="F1170" s="48">
        <v>109.93</v>
      </c>
      <c r="G1170" s="49">
        <v>365136800</v>
      </c>
      <c r="H1170" s="48">
        <v>100.15068100000001</v>
      </c>
      <c r="I1170" s="52">
        <f t="shared" si="143"/>
        <v>0.91104048940234694</v>
      </c>
      <c r="J1170" s="52">
        <f t="shared" ca="1" si="144"/>
        <v>1</v>
      </c>
      <c r="K1170" s="48">
        <f t="shared" si="145"/>
        <v>102.48</v>
      </c>
      <c r="L1170" s="48">
        <f t="shared" si="146"/>
        <v>103.81</v>
      </c>
      <c r="M1170" s="48">
        <f t="shared" si="147"/>
        <v>100.04</v>
      </c>
      <c r="N1170" s="48">
        <f t="shared" si="148"/>
        <v>100.15</v>
      </c>
      <c r="O1170" s="49">
        <f t="shared" ca="1" si="149"/>
        <v>365136800</v>
      </c>
    </row>
    <row r="1171" spans="1:15" x14ac:dyDescent="0.25">
      <c r="A1171">
        <v>1156</v>
      </c>
      <c r="B1171" s="89">
        <v>40816</v>
      </c>
      <c r="C1171" s="48">
        <v>114.449997</v>
      </c>
      <c r="D1171" s="48">
        <v>115.449997</v>
      </c>
      <c r="E1171" s="48">
        <v>113.07</v>
      </c>
      <c r="F1171" s="48">
        <v>113.150002</v>
      </c>
      <c r="G1171" s="49">
        <v>288392300</v>
      </c>
      <c r="H1171" s="48">
        <v>103.084232</v>
      </c>
      <c r="I1171" s="52">
        <f t="shared" si="143"/>
        <v>0.91104047881501582</v>
      </c>
      <c r="J1171" s="52">
        <f t="shared" ca="1" si="144"/>
        <v>1</v>
      </c>
      <c r="K1171" s="48">
        <f t="shared" si="145"/>
        <v>104.27</v>
      </c>
      <c r="L1171" s="48">
        <f t="shared" si="146"/>
        <v>105.18</v>
      </c>
      <c r="M1171" s="48">
        <f t="shared" si="147"/>
        <v>103.01</v>
      </c>
      <c r="N1171" s="48">
        <f t="shared" si="148"/>
        <v>103.08</v>
      </c>
      <c r="O1171" s="49">
        <f t="shared" ca="1" si="149"/>
        <v>288392300</v>
      </c>
    </row>
    <row r="1172" spans="1:15" x14ac:dyDescent="0.25">
      <c r="A1172">
        <v>1157</v>
      </c>
      <c r="B1172" s="89">
        <v>40815</v>
      </c>
      <c r="C1172" s="48">
        <v>117.050003</v>
      </c>
      <c r="D1172" s="48">
        <v>117.629997</v>
      </c>
      <c r="E1172" s="48">
        <v>113.93</v>
      </c>
      <c r="F1172" s="48">
        <v>116.050003</v>
      </c>
      <c r="G1172" s="49">
        <v>298108900</v>
      </c>
      <c r="H1172" s="48">
        <v>105.726251</v>
      </c>
      <c r="I1172" s="52">
        <f t="shared" si="143"/>
        <v>0.91104048485031064</v>
      </c>
      <c r="J1172" s="52">
        <f t="shared" ca="1" si="144"/>
        <v>1</v>
      </c>
      <c r="K1172" s="48">
        <f t="shared" si="145"/>
        <v>106.64</v>
      </c>
      <c r="L1172" s="48">
        <f t="shared" si="146"/>
        <v>107.17</v>
      </c>
      <c r="M1172" s="48">
        <f t="shared" si="147"/>
        <v>103.79</v>
      </c>
      <c r="N1172" s="48">
        <f t="shared" si="148"/>
        <v>105.73</v>
      </c>
      <c r="O1172" s="49">
        <f t="shared" ca="1" si="149"/>
        <v>298108900</v>
      </c>
    </row>
    <row r="1173" spans="1:15" x14ac:dyDescent="0.25">
      <c r="A1173">
        <v>1158</v>
      </c>
      <c r="B1173" s="89">
        <v>40814</v>
      </c>
      <c r="C1173" s="48">
        <v>117.779999</v>
      </c>
      <c r="D1173" s="48">
        <v>118.489998</v>
      </c>
      <c r="E1173" s="48">
        <v>114.970001</v>
      </c>
      <c r="F1173" s="48">
        <v>115.139999</v>
      </c>
      <c r="G1173" s="49">
        <v>286696800</v>
      </c>
      <c r="H1173" s="48">
        <v>104.897201</v>
      </c>
      <c r="I1173" s="52">
        <f t="shared" si="143"/>
        <v>0.91104048906583712</v>
      </c>
      <c r="J1173" s="52">
        <f t="shared" ca="1" si="144"/>
        <v>1</v>
      </c>
      <c r="K1173" s="48">
        <f t="shared" si="145"/>
        <v>107.3</v>
      </c>
      <c r="L1173" s="48">
        <f t="shared" si="146"/>
        <v>107.95</v>
      </c>
      <c r="M1173" s="48">
        <f t="shared" si="147"/>
        <v>104.74</v>
      </c>
      <c r="N1173" s="48">
        <f t="shared" si="148"/>
        <v>104.9</v>
      </c>
      <c r="O1173" s="49">
        <f t="shared" ca="1" si="149"/>
        <v>286696800</v>
      </c>
    </row>
    <row r="1174" spans="1:15" x14ac:dyDescent="0.25">
      <c r="A1174">
        <v>1159</v>
      </c>
      <c r="B1174" s="89">
        <v>40813</v>
      </c>
      <c r="C1174" s="48">
        <v>118.529999</v>
      </c>
      <c r="D1174" s="48">
        <v>119.55999799999999</v>
      </c>
      <c r="E1174" s="48">
        <v>116.839996</v>
      </c>
      <c r="F1174" s="48">
        <v>117.540001</v>
      </c>
      <c r="G1174" s="49">
        <v>311753900</v>
      </c>
      <c r="H1174" s="48">
        <v>107.083699</v>
      </c>
      <c r="I1174" s="52">
        <f t="shared" si="143"/>
        <v>0.91104048059349596</v>
      </c>
      <c r="J1174" s="52">
        <f t="shared" ca="1" si="144"/>
        <v>1</v>
      </c>
      <c r="K1174" s="48">
        <f t="shared" si="145"/>
        <v>107.99</v>
      </c>
      <c r="L1174" s="48">
        <f t="shared" si="146"/>
        <v>108.92</v>
      </c>
      <c r="M1174" s="48">
        <f t="shared" si="147"/>
        <v>106.45</v>
      </c>
      <c r="N1174" s="48">
        <f t="shared" si="148"/>
        <v>107.08</v>
      </c>
      <c r="O1174" s="49">
        <f t="shared" ca="1" si="149"/>
        <v>311753900</v>
      </c>
    </row>
    <row r="1175" spans="1:15" x14ac:dyDescent="0.25">
      <c r="A1175">
        <v>1160</v>
      </c>
      <c r="B1175" s="89">
        <v>40812</v>
      </c>
      <c r="C1175" s="48">
        <v>114.610001</v>
      </c>
      <c r="D1175" s="48">
        <v>116.400002</v>
      </c>
      <c r="E1175" s="48">
        <v>112.980003</v>
      </c>
      <c r="F1175" s="48">
        <v>116.239998</v>
      </c>
      <c r="G1175" s="49">
        <v>260673700</v>
      </c>
      <c r="H1175" s="48">
        <v>105.899344</v>
      </c>
      <c r="I1175" s="52">
        <f t="shared" si="143"/>
        <v>0.9110404836724102</v>
      </c>
      <c r="J1175" s="52">
        <f t="shared" ca="1" si="144"/>
        <v>1</v>
      </c>
      <c r="K1175" s="48">
        <f t="shared" si="145"/>
        <v>104.41</v>
      </c>
      <c r="L1175" s="48">
        <f t="shared" si="146"/>
        <v>106.05</v>
      </c>
      <c r="M1175" s="48">
        <f t="shared" si="147"/>
        <v>102.93</v>
      </c>
      <c r="N1175" s="48">
        <f t="shared" si="148"/>
        <v>105.9</v>
      </c>
      <c r="O1175" s="49">
        <f t="shared" ca="1" si="149"/>
        <v>260673700</v>
      </c>
    </row>
    <row r="1176" spans="1:15" x14ac:dyDescent="0.25">
      <c r="A1176">
        <v>1161</v>
      </c>
      <c r="B1176" s="89">
        <v>40809</v>
      </c>
      <c r="C1176" s="48">
        <v>112.110001</v>
      </c>
      <c r="D1176" s="48">
        <v>114.160004</v>
      </c>
      <c r="E1176" s="48">
        <v>112.019997</v>
      </c>
      <c r="F1176" s="48">
        <v>113.540001</v>
      </c>
      <c r="G1176" s="49">
        <v>307242500</v>
      </c>
      <c r="H1176" s="48">
        <v>103.439537</v>
      </c>
      <c r="I1176" s="52">
        <f t="shared" si="143"/>
        <v>0.9110404799098073</v>
      </c>
      <c r="J1176" s="52">
        <f t="shared" ca="1" si="144"/>
        <v>1</v>
      </c>
      <c r="K1176" s="48">
        <f t="shared" si="145"/>
        <v>102.14</v>
      </c>
      <c r="L1176" s="48">
        <f t="shared" si="146"/>
        <v>104</v>
      </c>
      <c r="M1176" s="48">
        <f t="shared" si="147"/>
        <v>102.05</v>
      </c>
      <c r="N1176" s="48">
        <f t="shared" si="148"/>
        <v>103.44</v>
      </c>
      <c r="O1176" s="49">
        <f t="shared" ca="1" si="149"/>
        <v>307242500</v>
      </c>
    </row>
    <row r="1177" spans="1:15" x14ac:dyDescent="0.25">
      <c r="A1177">
        <v>1162</v>
      </c>
      <c r="B1177" s="89">
        <v>40808</v>
      </c>
      <c r="C1177" s="48">
        <v>113.25</v>
      </c>
      <c r="D1177" s="48">
        <v>114.209999</v>
      </c>
      <c r="E1177" s="48">
        <v>111.300003</v>
      </c>
      <c r="F1177" s="48">
        <v>112.860001</v>
      </c>
      <c r="G1177" s="49">
        <v>513911300</v>
      </c>
      <c r="H1177" s="48">
        <v>102.82003</v>
      </c>
      <c r="I1177" s="52">
        <f t="shared" si="143"/>
        <v>0.91104048457344955</v>
      </c>
      <c r="J1177" s="52">
        <f t="shared" ca="1" si="144"/>
        <v>1</v>
      </c>
      <c r="K1177" s="48">
        <f t="shared" si="145"/>
        <v>103.18</v>
      </c>
      <c r="L1177" s="48">
        <f t="shared" si="146"/>
        <v>104.05</v>
      </c>
      <c r="M1177" s="48">
        <f t="shared" si="147"/>
        <v>101.4</v>
      </c>
      <c r="N1177" s="48">
        <f t="shared" si="148"/>
        <v>102.82</v>
      </c>
      <c r="O1177" s="49">
        <f t="shared" ca="1" si="149"/>
        <v>513911300</v>
      </c>
    </row>
    <row r="1178" spans="1:15" x14ac:dyDescent="0.25">
      <c r="A1178">
        <v>1163</v>
      </c>
      <c r="B1178" s="89">
        <v>40807</v>
      </c>
      <c r="C1178" s="48">
        <v>120.230003</v>
      </c>
      <c r="D1178" s="48">
        <v>120.599998</v>
      </c>
      <c r="E1178" s="48">
        <v>116.44000200000001</v>
      </c>
      <c r="F1178" s="48">
        <v>116.629997</v>
      </c>
      <c r="G1178" s="49">
        <v>316251300</v>
      </c>
      <c r="H1178" s="48">
        <v>106.254649</v>
      </c>
      <c r="I1178" s="52">
        <f t="shared" si="143"/>
        <v>0.91104048472195365</v>
      </c>
      <c r="J1178" s="52">
        <f t="shared" ca="1" si="144"/>
        <v>1</v>
      </c>
      <c r="K1178" s="48">
        <f t="shared" si="145"/>
        <v>109.53</v>
      </c>
      <c r="L1178" s="48">
        <f t="shared" si="146"/>
        <v>109.87</v>
      </c>
      <c r="M1178" s="48">
        <f t="shared" si="147"/>
        <v>106.08</v>
      </c>
      <c r="N1178" s="48">
        <f t="shared" si="148"/>
        <v>106.25</v>
      </c>
      <c r="O1178" s="49">
        <f t="shared" ca="1" si="149"/>
        <v>316251300</v>
      </c>
    </row>
    <row r="1179" spans="1:15" x14ac:dyDescent="0.25">
      <c r="A1179">
        <v>1164</v>
      </c>
      <c r="B1179" s="89">
        <v>40806</v>
      </c>
      <c r="C1179" s="48">
        <v>120.82</v>
      </c>
      <c r="D1179" s="48">
        <v>121.989998</v>
      </c>
      <c r="E1179" s="48">
        <v>120.010002</v>
      </c>
      <c r="F1179" s="48">
        <v>120.16999800000001</v>
      </c>
      <c r="G1179" s="49">
        <v>218932200</v>
      </c>
      <c r="H1179" s="48">
        <v>109.479733</v>
      </c>
      <c r="I1179" s="52">
        <f t="shared" si="143"/>
        <v>0.91104048283332739</v>
      </c>
      <c r="J1179" s="52">
        <f t="shared" ca="1" si="144"/>
        <v>1</v>
      </c>
      <c r="K1179" s="48">
        <f t="shared" si="145"/>
        <v>110.07</v>
      </c>
      <c r="L1179" s="48">
        <f t="shared" si="146"/>
        <v>111.14</v>
      </c>
      <c r="M1179" s="48">
        <f t="shared" si="147"/>
        <v>109.33</v>
      </c>
      <c r="N1179" s="48">
        <f t="shared" si="148"/>
        <v>109.48</v>
      </c>
      <c r="O1179" s="49">
        <f t="shared" ca="1" si="149"/>
        <v>218932200</v>
      </c>
    </row>
    <row r="1180" spans="1:15" x14ac:dyDescent="0.25">
      <c r="A1180">
        <v>1165</v>
      </c>
      <c r="B1180" s="89">
        <v>40805</v>
      </c>
      <c r="C1180" s="48">
        <v>119.529999</v>
      </c>
      <c r="D1180" s="48">
        <v>120.93</v>
      </c>
      <c r="E1180" s="48">
        <v>118.720001</v>
      </c>
      <c r="F1180" s="48">
        <v>120.30999799999999</v>
      </c>
      <c r="G1180" s="49">
        <v>241517000</v>
      </c>
      <c r="H1180" s="48">
        <v>109.60727900000001</v>
      </c>
      <c r="I1180" s="52">
        <f t="shared" si="143"/>
        <v>0.91104048559621797</v>
      </c>
      <c r="J1180" s="52">
        <f t="shared" ca="1" si="144"/>
        <v>1</v>
      </c>
      <c r="K1180" s="48">
        <f t="shared" si="145"/>
        <v>108.9</v>
      </c>
      <c r="L1180" s="48">
        <f t="shared" si="146"/>
        <v>110.17</v>
      </c>
      <c r="M1180" s="48">
        <f t="shared" si="147"/>
        <v>108.16</v>
      </c>
      <c r="N1180" s="48">
        <f t="shared" si="148"/>
        <v>109.61</v>
      </c>
      <c r="O1180" s="49">
        <f t="shared" ca="1" si="149"/>
        <v>241517000</v>
      </c>
    </row>
    <row r="1181" spans="1:15" x14ac:dyDescent="0.25">
      <c r="A1181">
        <v>1166</v>
      </c>
      <c r="B1181" s="89">
        <v>40802</v>
      </c>
      <c r="C1181" s="48">
        <v>121.290001</v>
      </c>
      <c r="D1181" s="48">
        <v>121.970001</v>
      </c>
      <c r="E1181" s="48">
        <v>120.32</v>
      </c>
      <c r="F1181" s="48">
        <v>121.519997</v>
      </c>
      <c r="G1181" s="49">
        <v>284528300</v>
      </c>
      <c r="H1181" s="48">
        <v>110.709637</v>
      </c>
      <c r="I1181" s="52">
        <f t="shared" si="143"/>
        <v>0.91104048496643719</v>
      </c>
      <c r="J1181" s="52">
        <f t="shared" ca="1" si="144"/>
        <v>1</v>
      </c>
      <c r="K1181" s="48">
        <f t="shared" si="145"/>
        <v>110.5</v>
      </c>
      <c r="L1181" s="48">
        <f t="shared" si="146"/>
        <v>111.12</v>
      </c>
      <c r="M1181" s="48">
        <f t="shared" si="147"/>
        <v>109.62</v>
      </c>
      <c r="N1181" s="48">
        <f t="shared" si="148"/>
        <v>110.71</v>
      </c>
      <c r="O1181" s="49">
        <f t="shared" ca="1" si="149"/>
        <v>284528300</v>
      </c>
    </row>
    <row r="1182" spans="1:15" x14ac:dyDescent="0.25">
      <c r="A1182">
        <v>1167</v>
      </c>
      <c r="B1182" s="89">
        <v>40801</v>
      </c>
      <c r="C1182" s="48">
        <v>120.650002</v>
      </c>
      <c r="D1182" s="48">
        <v>121.470001</v>
      </c>
      <c r="E1182" s="48">
        <v>119.400002</v>
      </c>
      <c r="F1182" s="48">
        <v>121.43</v>
      </c>
      <c r="G1182" s="49">
        <v>326777200</v>
      </c>
      <c r="H1182" s="48">
        <v>110.05824200000001</v>
      </c>
      <c r="I1182" s="52">
        <f t="shared" si="143"/>
        <v>0.90635132998435308</v>
      </c>
      <c r="J1182" s="52">
        <f t="shared" ca="1" si="144"/>
        <v>1</v>
      </c>
      <c r="K1182" s="48">
        <f t="shared" si="145"/>
        <v>109.35</v>
      </c>
      <c r="L1182" s="48">
        <f t="shared" si="146"/>
        <v>110.09</v>
      </c>
      <c r="M1182" s="48">
        <f t="shared" si="147"/>
        <v>108.22</v>
      </c>
      <c r="N1182" s="48">
        <f t="shared" si="148"/>
        <v>110.06</v>
      </c>
      <c r="O1182" s="49">
        <f t="shared" ca="1" si="149"/>
        <v>326777200</v>
      </c>
    </row>
    <row r="1183" spans="1:15" x14ac:dyDescent="0.25">
      <c r="A1183">
        <v>1168</v>
      </c>
      <c r="B1183" s="89">
        <v>40800</v>
      </c>
      <c r="C1183" s="48">
        <v>118.339996</v>
      </c>
      <c r="D1183" s="48">
        <v>120.800003</v>
      </c>
      <c r="E1183" s="48">
        <v>116.720001</v>
      </c>
      <c r="F1183" s="48">
        <v>119.370003</v>
      </c>
      <c r="G1183" s="49">
        <v>319389500</v>
      </c>
      <c r="H1183" s="48">
        <v>108.19116099999999</v>
      </c>
      <c r="I1183" s="52">
        <f t="shared" si="143"/>
        <v>0.90635133015787894</v>
      </c>
      <c r="J1183" s="52">
        <f t="shared" ca="1" si="144"/>
        <v>1</v>
      </c>
      <c r="K1183" s="48">
        <f t="shared" si="145"/>
        <v>107.26</v>
      </c>
      <c r="L1183" s="48">
        <f t="shared" si="146"/>
        <v>109.49</v>
      </c>
      <c r="M1183" s="48">
        <f t="shared" si="147"/>
        <v>105.79</v>
      </c>
      <c r="N1183" s="48">
        <f t="shared" si="148"/>
        <v>108.19</v>
      </c>
      <c r="O1183" s="49">
        <f t="shared" ca="1" si="149"/>
        <v>319389500</v>
      </c>
    </row>
    <row r="1184" spans="1:15" x14ac:dyDescent="0.25">
      <c r="A1184">
        <v>1169</v>
      </c>
      <c r="B1184" s="89">
        <v>40799</v>
      </c>
      <c r="C1184" s="48">
        <v>117.050003</v>
      </c>
      <c r="D1184" s="48">
        <v>118.18</v>
      </c>
      <c r="E1184" s="48">
        <v>116.220001</v>
      </c>
      <c r="F1184" s="48">
        <v>117.739998</v>
      </c>
      <c r="G1184" s="49">
        <v>272514700</v>
      </c>
      <c r="H1184" s="48">
        <v>106.713803</v>
      </c>
      <c r="I1184" s="52">
        <f t="shared" si="143"/>
        <v>0.90635132336251611</v>
      </c>
      <c r="J1184" s="52">
        <f t="shared" ca="1" si="144"/>
        <v>1</v>
      </c>
      <c r="K1184" s="48">
        <f t="shared" si="145"/>
        <v>106.09</v>
      </c>
      <c r="L1184" s="48">
        <f t="shared" si="146"/>
        <v>107.11</v>
      </c>
      <c r="M1184" s="48">
        <f t="shared" si="147"/>
        <v>105.34</v>
      </c>
      <c r="N1184" s="48">
        <f t="shared" si="148"/>
        <v>106.71</v>
      </c>
      <c r="O1184" s="49">
        <f t="shared" ca="1" si="149"/>
        <v>272514700</v>
      </c>
    </row>
    <row r="1185" spans="1:15" x14ac:dyDescent="0.25">
      <c r="A1185">
        <v>1170</v>
      </c>
      <c r="B1185" s="89">
        <v>40798</v>
      </c>
      <c r="C1185" s="48">
        <v>114.470001</v>
      </c>
      <c r="D1185" s="48">
        <v>116.760002</v>
      </c>
      <c r="E1185" s="48">
        <v>114.050003</v>
      </c>
      <c r="F1185" s="48">
        <v>116.66999800000001</v>
      </c>
      <c r="G1185" s="49">
        <v>305793500</v>
      </c>
      <c r="H1185" s="48">
        <v>105.74400799999999</v>
      </c>
      <c r="I1185" s="52">
        <f t="shared" si="143"/>
        <v>0.90635133121370237</v>
      </c>
      <c r="J1185" s="52">
        <f t="shared" ca="1" si="144"/>
        <v>1</v>
      </c>
      <c r="K1185" s="48">
        <f t="shared" si="145"/>
        <v>103.75</v>
      </c>
      <c r="L1185" s="48">
        <f t="shared" si="146"/>
        <v>105.83</v>
      </c>
      <c r="M1185" s="48">
        <f t="shared" si="147"/>
        <v>103.37</v>
      </c>
      <c r="N1185" s="48">
        <f t="shared" si="148"/>
        <v>105.74</v>
      </c>
      <c r="O1185" s="49">
        <f t="shared" ca="1" si="149"/>
        <v>305793500</v>
      </c>
    </row>
    <row r="1186" spans="1:15" x14ac:dyDescent="0.25">
      <c r="A1186">
        <v>1171</v>
      </c>
      <c r="B1186" s="89">
        <v>40795</v>
      </c>
      <c r="C1186" s="48">
        <v>117.68</v>
      </c>
      <c r="D1186" s="48">
        <v>119.05999799999999</v>
      </c>
      <c r="E1186" s="48">
        <v>115.279999</v>
      </c>
      <c r="F1186" s="48">
        <v>115.91999800000001</v>
      </c>
      <c r="G1186" s="49">
        <v>380195100</v>
      </c>
      <c r="H1186" s="48">
        <v>105.064244</v>
      </c>
      <c r="I1186" s="52">
        <f t="shared" si="143"/>
        <v>0.90635132688666886</v>
      </c>
      <c r="J1186" s="52">
        <f t="shared" ca="1" si="144"/>
        <v>1</v>
      </c>
      <c r="K1186" s="48">
        <f t="shared" si="145"/>
        <v>106.66</v>
      </c>
      <c r="L1186" s="48">
        <f t="shared" si="146"/>
        <v>107.91</v>
      </c>
      <c r="M1186" s="48">
        <f t="shared" si="147"/>
        <v>104.48</v>
      </c>
      <c r="N1186" s="48">
        <f t="shared" si="148"/>
        <v>105.06</v>
      </c>
      <c r="O1186" s="49">
        <f t="shared" ca="1" si="149"/>
        <v>380195100</v>
      </c>
    </row>
    <row r="1187" spans="1:15" x14ac:dyDescent="0.25">
      <c r="A1187">
        <v>1172</v>
      </c>
      <c r="B1187" s="89">
        <v>40794</v>
      </c>
      <c r="C1187" s="48">
        <v>119.57</v>
      </c>
      <c r="D1187" s="48">
        <v>120.94000200000001</v>
      </c>
      <c r="E1187" s="48">
        <v>118.769997</v>
      </c>
      <c r="F1187" s="48">
        <v>119.040001</v>
      </c>
      <c r="G1187" s="49">
        <v>250568200</v>
      </c>
      <c r="H1187" s="48">
        <v>107.89206299999999</v>
      </c>
      <c r="I1187" s="52">
        <f t="shared" si="143"/>
        <v>0.90635132807164531</v>
      </c>
      <c r="J1187" s="52">
        <f t="shared" ca="1" si="144"/>
        <v>1</v>
      </c>
      <c r="K1187" s="48">
        <f t="shared" si="145"/>
        <v>108.37</v>
      </c>
      <c r="L1187" s="48">
        <f t="shared" si="146"/>
        <v>109.61</v>
      </c>
      <c r="M1187" s="48">
        <f t="shared" si="147"/>
        <v>107.65</v>
      </c>
      <c r="N1187" s="48">
        <f t="shared" si="148"/>
        <v>107.89</v>
      </c>
      <c r="O1187" s="49">
        <f t="shared" ca="1" si="149"/>
        <v>250568200</v>
      </c>
    </row>
    <row r="1188" spans="1:15" x14ac:dyDescent="0.25">
      <c r="A1188">
        <v>1173</v>
      </c>
      <c r="B1188" s="89">
        <v>40793</v>
      </c>
      <c r="C1188" s="48">
        <v>118.760002</v>
      </c>
      <c r="D1188" s="48">
        <v>120.339996</v>
      </c>
      <c r="E1188" s="48">
        <v>118.360001</v>
      </c>
      <c r="F1188" s="48">
        <v>120.290001</v>
      </c>
      <c r="G1188" s="49">
        <v>209803200</v>
      </c>
      <c r="H1188" s="48">
        <v>109.025002</v>
      </c>
      <c r="I1188" s="52">
        <f t="shared" si="143"/>
        <v>0.906351326740782</v>
      </c>
      <c r="J1188" s="52">
        <f t="shared" ca="1" si="144"/>
        <v>1</v>
      </c>
      <c r="K1188" s="48">
        <f t="shared" si="145"/>
        <v>107.64</v>
      </c>
      <c r="L1188" s="48">
        <f t="shared" si="146"/>
        <v>109.07</v>
      </c>
      <c r="M1188" s="48">
        <f t="shared" si="147"/>
        <v>107.28</v>
      </c>
      <c r="N1188" s="48">
        <f t="shared" si="148"/>
        <v>109.03</v>
      </c>
      <c r="O1188" s="49">
        <f t="shared" ca="1" si="149"/>
        <v>209803200</v>
      </c>
    </row>
    <row r="1189" spans="1:15" x14ac:dyDescent="0.25">
      <c r="A1189">
        <v>1174</v>
      </c>
      <c r="B1189" s="89">
        <v>40792</v>
      </c>
      <c r="C1189" s="48">
        <v>114.389999</v>
      </c>
      <c r="D1189" s="48">
        <v>117.160004</v>
      </c>
      <c r="E1189" s="48">
        <v>114.379997</v>
      </c>
      <c r="F1189" s="48">
        <v>116.989998</v>
      </c>
      <c r="G1189" s="49">
        <v>285130500</v>
      </c>
      <c r="H1189" s="48">
        <v>106.03404</v>
      </c>
      <c r="I1189" s="52">
        <f t="shared" si="143"/>
        <v>0.90635132757246484</v>
      </c>
      <c r="J1189" s="52">
        <f t="shared" ca="1" si="144"/>
        <v>1</v>
      </c>
      <c r="K1189" s="48">
        <f t="shared" si="145"/>
        <v>103.68</v>
      </c>
      <c r="L1189" s="48">
        <f t="shared" si="146"/>
        <v>106.19</v>
      </c>
      <c r="M1189" s="48">
        <f t="shared" si="147"/>
        <v>103.67</v>
      </c>
      <c r="N1189" s="48">
        <f t="shared" si="148"/>
        <v>106.03</v>
      </c>
      <c r="O1189" s="49">
        <f t="shared" ca="1" si="149"/>
        <v>285130500</v>
      </c>
    </row>
    <row r="1190" spans="1:15" x14ac:dyDescent="0.25">
      <c r="A1190">
        <v>1175</v>
      </c>
      <c r="B1190" s="89">
        <v>40788</v>
      </c>
      <c r="C1190" s="48">
        <v>118.41999800000001</v>
      </c>
      <c r="D1190" s="48">
        <v>120.870003</v>
      </c>
      <c r="E1190" s="48">
        <v>117.43</v>
      </c>
      <c r="F1190" s="48">
        <v>117.849998</v>
      </c>
      <c r="G1190" s="49">
        <v>255517200</v>
      </c>
      <c r="H1190" s="48">
        <v>106.813503</v>
      </c>
      <c r="I1190" s="52">
        <f t="shared" si="143"/>
        <v>0.90635133485534725</v>
      </c>
      <c r="J1190" s="52">
        <f t="shared" ca="1" si="144"/>
        <v>1</v>
      </c>
      <c r="K1190" s="48">
        <f t="shared" si="145"/>
        <v>107.33</v>
      </c>
      <c r="L1190" s="48">
        <f t="shared" si="146"/>
        <v>109.55</v>
      </c>
      <c r="M1190" s="48">
        <f t="shared" si="147"/>
        <v>106.43</v>
      </c>
      <c r="N1190" s="48">
        <f t="shared" si="148"/>
        <v>106.81</v>
      </c>
      <c r="O1190" s="49">
        <f t="shared" ca="1" si="149"/>
        <v>255517200</v>
      </c>
    </row>
    <row r="1191" spans="1:15" x14ac:dyDescent="0.25">
      <c r="A1191">
        <v>1176</v>
      </c>
      <c r="B1191" s="89">
        <v>40787</v>
      </c>
      <c r="C1191" s="48">
        <v>122.290001</v>
      </c>
      <c r="D1191" s="48">
        <v>123.400002</v>
      </c>
      <c r="E1191" s="48">
        <v>120.779999</v>
      </c>
      <c r="F1191" s="48">
        <v>120.94000200000001</v>
      </c>
      <c r="G1191" s="49">
        <v>254585900</v>
      </c>
      <c r="H1191" s="48">
        <v>109.614132</v>
      </c>
      <c r="I1191" s="52">
        <f t="shared" si="143"/>
        <v>0.9063513327873105</v>
      </c>
      <c r="J1191" s="52">
        <f t="shared" ca="1" si="144"/>
        <v>1</v>
      </c>
      <c r="K1191" s="48">
        <f t="shared" si="145"/>
        <v>110.84</v>
      </c>
      <c r="L1191" s="48">
        <f t="shared" si="146"/>
        <v>111.84</v>
      </c>
      <c r="M1191" s="48">
        <f t="shared" si="147"/>
        <v>109.47</v>
      </c>
      <c r="N1191" s="48">
        <f t="shared" si="148"/>
        <v>109.61</v>
      </c>
      <c r="O1191" s="49">
        <f t="shared" ca="1" si="149"/>
        <v>254585900</v>
      </c>
    </row>
    <row r="1192" spans="1:15" x14ac:dyDescent="0.25">
      <c r="A1192">
        <v>1177</v>
      </c>
      <c r="B1192" s="89">
        <v>40786</v>
      </c>
      <c r="C1192" s="48">
        <v>122.459999</v>
      </c>
      <c r="D1192" s="48">
        <v>123.510002</v>
      </c>
      <c r="E1192" s="48">
        <v>121.300003</v>
      </c>
      <c r="F1192" s="48">
        <v>122.220001</v>
      </c>
      <c r="G1192" s="49">
        <v>301828400</v>
      </c>
      <c r="H1192" s="48">
        <v>110.77426</v>
      </c>
      <c r="I1192" s="52">
        <f t="shared" si="143"/>
        <v>0.90635132624487547</v>
      </c>
      <c r="J1192" s="52">
        <f t="shared" ca="1" si="144"/>
        <v>1</v>
      </c>
      <c r="K1192" s="48">
        <f t="shared" si="145"/>
        <v>110.99</v>
      </c>
      <c r="L1192" s="48">
        <f t="shared" si="146"/>
        <v>111.94</v>
      </c>
      <c r="M1192" s="48">
        <f t="shared" si="147"/>
        <v>109.94</v>
      </c>
      <c r="N1192" s="48">
        <f t="shared" si="148"/>
        <v>110.77</v>
      </c>
      <c r="O1192" s="49">
        <f t="shared" ca="1" si="149"/>
        <v>301828400</v>
      </c>
    </row>
    <row r="1193" spans="1:15" x14ac:dyDescent="0.25">
      <c r="A1193">
        <v>1178</v>
      </c>
      <c r="B1193" s="89">
        <v>40785</v>
      </c>
      <c r="C1193" s="48">
        <v>120.83000199999999</v>
      </c>
      <c r="D1193" s="48">
        <v>122.43</v>
      </c>
      <c r="E1193" s="48">
        <v>119.260002</v>
      </c>
      <c r="F1193" s="48">
        <v>121.68</v>
      </c>
      <c r="G1193" s="49">
        <v>241315700</v>
      </c>
      <c r="H1193" s="48">
        <v>110.28483</v>
      </c>
      <c r="I1193" s="52">
        <f t="shared" si="143"/>
        <v>0.9063513313609467</v>
      </c>
      <c r="J1193" s="52">
        <f t="shared" ca="1" si="144"/>
        <v>1</v>
      </c>
      <c r="K1193" s="48">
        <f t="shared" si="145"/>
        <v>109.51</v>
      </c>
      <c r="L1193" s="48">
        <f t="shared" si="146"/>
        <v>110.96</v>
      </c>
      <c r="M1193" s="48">
        <f t="shared" si="147"/>
        <v>108.09</v>
      </c>
      <c r="N1193" s="48">
        <f t="shared" si="148"/>
        <v>110.28</v>
      </c>
      <c r="O1193" s="49">
        <f t="shared" ca="1" si="149"/>
        <v>241315700</v>
      </c>
    </row>
    <row r="1194" spans="1:15" x14ac:dyDescent="0.25">
      <c r="A1194">
        <v>1179</v>
      </c>
      <c r="B1194" s="89">
        <v>40784</v>
      </c>
      <c r="C1194" s="48">
        <v>119.55999799999999</v>
      </c>
      <c r="D1194" s="48">
        <v>121.43</v>
      </c>
      <c r="E1194" s="48">
        <v>118.05999799999999</v>
      </c>
      <c r="F1194" s="48">
        <v>121.360001</v>
      </c>
      <c r="G1194" s="49">
        <v>190977200</v>
      </c>
      <c r="H1194" s="48">
        <v>109.994798</v>
      </c>
      <c r="I1194" s="52">
        <f t="shared" si="143"/>
        <v>0.9063513274031697</v>
      </c>
      <c r="J1194" s="52">
        <f t="shared" ca="1" si="144"/>
        <v>1</v>
      </c>
      <c r="K1194" s="48">
        <f t="shared" si="145"/>
        <v>108.36</v>
      </c>
      <c r="L1194" s="48">
        <f t="shared" si="146"/>
        <v>110.06</v>
      </c>
      <c r="M1194" s="48">
        <f t="shared" si="147"/>
        <v>107</v>
      </c>
      <c r="N1194" s="48">
        <f t="shared" si="148"/>
        <v>109.99</v>
      </c>
      <c r="O1194" s="49">
        <f t="shared" ca="1" si="149"/>
        <v>190977200</v>
      </c>
    </row>
    <row r="1195" spans="1:15" x14ac:dyDescent="0.25">
      <c r="A1195">
        <v>1180</v>
      </c>
      <c r="B1195" s="89">
        <v>40781</v>
      </c>
      <c r="C1195" s="48">
        <v>115.69000200000001</v>
      </c>
      <c r="D1195" s="48">
        <v>118.510002</v>
      </c>
      <c r="E1195" s="48">
        <v>113.849998</v>
      </c>
      <c r="F1195" s="48">
        <v>117.970001</v>
      </c>
      <c r="G1195" s="49">
        <v>314495900</v>
      </c>
      <c r="H1195" s="48">
        <v>106.92226700000001</v>
      </c>
      <c r="I1195" s="52">
        <f t="shared" si="143"/>
        <v>0.90635132740229452</v>
      </c>
      <c r="J1195" s="52">
        <f t="shared" ca="1" si="144"/>
        <v>1</v>
      </c>
      <c r="K1195" s="48">
        <f t="shared" si="145"/>
        <v>104.86</v>
      </c>
      <c r="L1195" s="48">
        <f t="shared" si="146"/>
        <v>107.41</v>
      </c>
      <c r="M1195" s="48">
        <f t="shared" si="147"/>
        <v>103.19</v>
      </c>
      <c r="N1195" s="48">
        <f t="shared" si="148"/>
        <v>106.92</v>
      </c>
      <c r="O1195" s="49">
        <f t="shared" ca="1" si="149"/>
        <v>314495900</v>
      </c>
    </row>
    <row r="1196" spans="1:15" x14ac:dyDescent="0.25">
      <c r="A1196">
        <v>1181</v>
      </c>
      <c r="B1196" s="89">
        <v>40780</v>
      </c>
      <c r="C1196" s="48">
        <v>118.730003</v>
      </c>
      <c r="D1196" s="48">
        <v>119.400002</v>
      </c>
      <c r="E1196" s="48">
        <v>115.870003</v>
      </c>
      <c r="F1196" s="48">
        <v>116.279999</v>
      </c>
      <c r="G1196" s="49">
        <v>312365400</v>
      </c>
      <c r="H1196" s="48">
        <v>105.390531</v>
      </c>
      <c r="I1196" s="52">
        <f t="shared" si="143"/>
        <v>0.9063513235840327</v>
      </c>
      <c r="J1196" s="52">
        <f t="shared" ca="1" si="144"/>
        <v>1</v>
      </c>
      <c r="K1196" s="48">
        <f t="shared" si="145"/>
        <v>107.61</v>
      </c>
      <c r="L1196" s="48">
        <f t="shared" si="146"/>
        <v>108.22</v>
      </c>
      <c r="M1196" s="48">
        <f t="shared" si="147"/>
        <v>105.02</v>
      </c>
      <c r="N1196" s="48">
        <f t="shared" si="148"/>
        <v>105.39</v>
      </c>
      <c r="O1196" s="49">
        <f t="shared" ca="1" si="149"/>
        <v>312365400</v>
      </c>
    </row>
    <row r="1197" spans="1:15" x14ac:dyDescent="0.25">
      <c r="A1197">
        <v>1182</v>
      </c>
      <c r="B1197" s="89">
        <v>40779</v>
      </c>
      <c r="C1197" s="48">
        <v>116.19000200000001</v>
      </c>
      <c r="D1197" s="48">
        <v>118.239998</v>
      </c>
      <c r="E1197" s="48">
        <v>115.91999800000001</v>
      </c>
      <c r="F1197" s="48">
        <v>118.08000199999999</v>
      </c>
      <c r="G1197" s="49">
        <v>246869700</v>
      </c>
      <c r="H1197" s="48">
        <v>107.02196600000001</v>
      </c>
      <c r="I1197" s="52">
        <f t="shared" si="143"/>
        <v>0.90635132272440178</v>
      </c>
      <c r="J1197" s="52">
        <f t="shared" ca="1" si="144"/>
        <v>1</v>
      </c>
      <c r="K1197" s="48">
        <f t="shared" si="145"/>
        <v>105.31</v>
      </c>
      <c r="L1197" s="48">
        <f t="shared" si="146"/>
        <v>107.17</v>
      </c>
      <c r="M1197" s="48">
        <f t="shared" si="147"/>
        <v>105.06</v>
      </c>
      <c r="N1197" s="48">
        <f t="shared" si="148"/>
        <v>107.02</v>
      </c>
      <c r="O1197" s="49">
        <f t="shared" ca="1" si="149"/>
        <v>246869700</v>
      </c>
    </row>
    <row r="1198" spans="1:15" x14ac:dyDescent="0.25">
      <c r="A1198">
        <v>1183</v>
      </c>
      <c r="B1198" s="89">
        <v>40778</v>
      </c>
      <c r="C1198" s="48">
        <v>113.150002</v>
      </c>
      <c r="D1198" s="48">
        <v>116.57</v>
      </c>
      <c r="E1198" s="48">
        <v>112.58000199999999</v>
      </c>
      <c r="F1198" s="48">
        <v>116.44000200000001</v>
      </c>
      <c r="G1198" s="49">
        <v>331136600</v>
      </c>
      <c r="H1198" s="48">
        <v>105.535551</v>
      </c>
      <c r="I1198" s="52">
        <f t="shared" si="143"/>
        <v>0.90635133276620861</v>
      </c>
      <c r="J1198" s="52">
        <f t="shared" ca="1" si="144"/>
        <v>1</v>
      </c>
      <c r="K1198" s="48">
        <f t="shared" si="145"/>
        <v>102.55</v>
      </c>
      <c r="L1198" s="48">
        <f t="shared" si="146"/>
        <v>105.65</v>
      </c>
      <c r="M1198" s="48">
        <f t="shared" si="147"/>
        <v>102.04</v>
      </c>
      <c r="N1198" s="48">
        <f t="shared" si="148"/>
        <v>105.54</v>
      </c>
      <c r="O1198" s="49">
        <f t="shared" ca="1" si="149"/>
        <v>331136600</v>
      </c>
    </row>
    <row r="1199" spans="1:15" x14ac:dyDescent="0.25">
      <c r="A1199">
        <v>1184</v>
      </c>
      <c r="B1199" s="89">
        <v>40777</v>
      </c>
      <c r="C1199" s="48">
        <v>115.16999800000001</v>
      </c>
      <c r="D1199" s="48">
        <v>115.230003</v>
      </c>
      <c r="E1199" s="48">
        <v>112.410004</v>
      </c>
      <c r="F1199" s="48">
        <v>112.730003</v>
      </c>
      <c r="G1199" s="49">
        <v>275090600</v>
      </c>
      <c r="H1199" s="48">
        <v>102.172988</v>
      </c>
      <c r="I1199" s="52">
        <f t="shared" si="143"/>
        <v>0.90635132866979529</v>
      </c>
      <c r="J1199" s="52">
        <f t="shared" ca="1" si="144"/>
        <v>1</v>
      </c>
      <c r="K1199" s="48">
        <f t="shared" si="145"/>
        <v>104.38</v>
      </c>
      <c r="L1199" s="48">
        <f t="shared" si="146"/>
        <v>104.44</v>
      </c>
      <c r="M1199" s="48">
        <f t="shared" si="147"/>
        <v>101.88</v>
      </c>
      <c r="N1199" s="48">
        <f t="shared" si="148"/>
        <v>102.17</v>
      </c>
      <c r="O1199" s="49">
        <f t="shared" ca="1" si="149"/>
        <v>275090600</v>
      </c>
    </row>
    <row r="1200" spans="1:15" x14ac:dyDescent="0.25">
      <c r="A1200">
        <v>1185</v>
      </c>
      <c r="B1200" s="89">
        <v>40774</v>
      </c>
      <c r="C1200" s="48">
        <v>112.959999</v>
      </c>
      <c r="D1200" s="48">
        <v>115.879997</v>
      </c>
      <c r="E1200" s="48">
        <v>112.5</v>
      </c>
      <c r="F1200" s="48">
        <v>112.639999</v>
      </c>
      <c r="G1200" s="49">
        <v>428281300</v>
      </c>
      <c r="H1200" s="48">
        <v>102.091413</v>
      </c>
      <c r="I1200" s="52">
        <f t="shared" si="143"/>
        <v>0.9063513308447384</v>
      </c>
      <c r="J1200" s="52">
        <f t="shared" ca="1" si="144"/>
        <v>1</v>
      </c>
      <c r="K1200" s="48">
        <f t="shared" si="145"/>
        <v>102.38</v>
      </c>
      <c r="L1200" s="48">
        <f t="shared" si="146"/>
        <v>105.03</v>
      </c>
      <c r="M1200" s="48">
        <f t="shared" si="147"/>
        <v>101.96</v>
      </c>
      <c r="N1200" s="48">
        <f t="shared" si="148"/>
        <v>102.09</v>
      </c>
      <c r="O1200" s="49">
        <f t="shared" ca="1" si="149"/>
        <v>428281300</v>
      </c>
    </row>
    <row r="1201" spans="1:15" x14ac:dyDescent="0.25">
      <c r="A1201">
        <v>1186</v>
      </c>
      <c r="B1201" s="89">
        <v>40773</v>
      </c>
      <c r="C1201" s="48">
        <v>116.5</v>
      </c>
      <c r="D1201" s="48">
        <v>119.709999</v>
      </c>
      <c r="E1201" s="48">
        <v>113.389999</v>
      </c>
      <c r="F1201" s="48">
        <v>114.510002</v>
      </c>
      <c r="G1201" s="49">
        <v>512956300</v>
      </c>
      <c r="H1201" s="48">
        <v>103.786292</v>
      </c>
      <c r="I1201" s="52">
        <f t="shared" si="143"/>
        <v>0.90635132466419832</v>
      </c>
      <c r="J1201" s="52">
        <f t="shared" ca="1" si="144"/>
        <v>1</v>
      </c>
      <c r="K1201" s="48">
        <f t="shared" si="145"/>
        <v>105.59</v>
      </c>
      <c r="L1201" s="48">
        <f t="shared" si="146"/>
        <v>108.5</v>
      </c>
      <c r="M1201" s="48">
        <f t="shared" si="147"/>
        <v>102.77</v>
      </c>
      <c r="N1201" s="48">
        <f t="shared" si="148"/>
        <v>103.79</v>
      </c>
      <c r="O1201" s="49">
        <f t="shared" ca="1" si="149"/>
        <v>512956300</v>
      </c>
    </row>
    <row r="1202" spans="1:15" x14ac:dyDescent="0.25">
      <c r="A1202">
        <v>1187</v>
      </c>
      <c r="B1202" s="89">
        <v>40772</v>
      </c>
      <c r="C1202" s="48">
        <v>120.25</v>
      </c>
      <c r="D1202" s="48">
        <v>121.199997</v>
      </c>
      <c r="E1202" s="48">
        <v>118.720001</v>
      </c>
      <c r="F1202" s="48">
        <v>119.66999800000001</v>
      </c>
      <c r="G1202" s="49">
        <v>238201100</v>
      </c>
      <c r="H1202" s="48">
        <v>108.46306199999999</v>
      </c>
      <c r="I1202" s="52">
        <f t="shared" si="143"/>
        <v>0.9063513312668392</v>
      </c>
      <c r="J1202" s="52">
        <f t="shared" ca="1" si="144"/>
        <v>1</v>
      </c>
      <c r="K1202" s="48">
        <f t="shared" si="145"/>
        <v>108.99</v>
      </c>
      <c r="L1202" s="48">
        <f t="shared" si="146"/>
        <v>109.85</v>
      </c>
      <c r="M1202" s="48">
        <f t="shared" si="147"/>
        <v>107.6</v>
      </c>
      <c r="N1202" s="48">
        <f t="shared" si="148"/>
        <v>108.46</v>
      </c>
      <c r="O1202" s="49">
        <f t="shared" ca="1" si="149"/>
        <v>238201100</v>
      </c>
    </row>
    <row r="1203" spans="1:15" x14ac:dyDescent="0.25">
      <c r="A1203">
        <v>1188</v>
      </c>
      <c r="B1203" s="89">
        <v>40771</v>
      </c>
      <c r="C1203" s="48">
        <v>119.470001</v>
      </c>
      <c r="D1203" s="48">
        <v>120.69000200000001</v>
      </c>
      <c r="E1203" s="48">
        <v>118.30999799999999</v>
      </c>
      <c r="F1203" s="48">
        <v>119.589996</v>
      </c>
      <c r="G1203" s="49">
        <v>294095200</v>
      </c>
      <c r="H1203" s="48">
        <v>108.390552</v>
      </c>
      <c r="I1203" s="52">
        <f t="shared" si="143"/>
        <v>0.90635133059123107</v>
      </c>
      <c r="J1203" s="52">
        <f t="shared" ca="1" si="144"/>
        <v>1</v>
      </c>
      <c r="K1203" s="48">
        <f t="shared" si="145"/>
        <v>108.28</v>
      </c>
      <c r="L1203" s="48">
        <f t="shared" si="146"/>
        <v>109.39</v>
      </c>
      <c r="M1203" s="48">
        <f t="shared" si="147"/>
        <v>107.23</v>
      </c>
      <c r="N1203" s="48">
        <f t="shared" si="148"/>
        <v>108.39</v>
      </c>
      <c r="O1203" s="49">
        <f t="shared" ca="1" si="149"/>
        <v>294095200</v>
      </c>
    </row>
    <row r="1204" spans="1:15" x14ac:dyDescent="0.25">
      <c r="A1204">
        <v>1189</v>
      </c>
      <c r="B1204" s="89">
        <v>40770</v>
      </c>
      <c r="C1204" s="48">
        <v>119.19000200000001</v>
      </c>
      <c r="D1204" s="48">
        <v>120.739998</v>
      </c>
      <c r="E1204" s="48">
        <v>119</v>
      </c>
      <c r="F1204" s="48">
        <v>120.620003</v>
      </c>
      <c r="G1204" s="49">
        <v>258810600</v>
      </c>
      <c r="H1204" s="48">
        <v>109.3241</v>
      </c>
      <c r="I1204" s="52">
        <f t="shared" si="143"/>
        <v>0.90635132880903679</v>
      </c>
      <c r="J1204" s="52">
        <f t="shared" ca="1" si="144"/>
        <v>1</v>
      </c>
      <c r="K1204" s="48">
        <f t="shared" si="145"/>
        <v>108.03</v>
      </c>
      <c r="L1204" s="48">
        <f t="shared" si="146"/>
        <v>109.43</v>
      </c>
      <c r="M1204" s="48">
        <f t="shared" si="147"/>
        <v>107.86</v>
      </c>
      <c r="N1204" s="48">
        <f t="shared" si="148"/>
        <v>109.32</v>
      </c>
      <c r="O1204" s="49">
        <f t="shared" ca="1" si="149"/>
        <v>258810600</v>
      </c>
    </row>
    <row r="1205" spans="1:15" x14ac:dyDescent="0.25">
      <c r="A1205">
        <v>1190</v>
      </c>
      <c r="B1205" s="89">
        <v>40767</v>
      </c>
      <c r="C1205" s="48">
        <v>118.400002</v>
      </c>
      <c r="D1205" s="48">
        <v>119.209999</v>
      </c>
      <c r="E1205" s="48">
        <v>117.279999</v>
      </c>
      <c r="F1205" s="48">
        <v>118.120003</v>
      </c>
      <c r="G1205" s="49">
        <v>313731600</v>
      </c>
      <c r="H1205" s="48">
        <v>107.058221</v>
      </c>
      <c r="I1205" s="52">
        <f t="shared" si="143"/>
        <v>0.90635132306930266</v>
      </c>
      <c r="J1205" s="52">
        <f t="shared" ca="1" si="144"/>
        <v>1</v>
      </c>
      <c r="K1205" s="48">
        <f t="shared" si="145"/>
        <v>107.31</v>
      </c>
      <c r="L1205" s="48">
        <f t="shared" si="146"/>
        <v>108.05</v>
      </c>
      <c r="M1205" s="48">
        <f t="shared" si="147"/>
        <v>106.3</v>
      </c>
      <c r="N1205" s="48">
        <f t="shared" si="148"/>
        <v>107.06</v>
      </c>
      <c r="O1205" s="49">
        <f t="shared" ca="1" si="149"/>
        <v>313731600</v>
      </c>
    </row>
    <row r="1206" spans="1:15" x14ac:dyDescent="0.25">
      <c r="A1206">
        <v>1191</v>
      </c>
      <c r="B1206" s="89">
        <v>40766</v>
      </c>
      <c r="C1206" s="48">
        <v>113.260002</v>
      </c>
      <c r="D1206" s="48">
        <v>118.91999800000001</v>
      </c>
      <c r="E1206" s="48">
        <v>112.32</v>
      </c>
      <c r="F1206" s="48">
        <v>117.33000199999999</v>
      </c>
      <c r="G1206" s="49">
        <v>487979700</v>
      </c>
      <c r="H1206" s="48">
        <v>106.342203</v>
      </c>
      <c r="I1206" s="52">
        <f t="shared" si="143"/>
        <v>0.90635132691807163</v>
      </c>
      <c r="J1206" s="52">
        <f t="shared" ca="1" si="144"/>
        <v>1</v>
      </c>
      <c r="K1206" s="48">
        <f t="shared" si="145"/>
        <v>102.65</v>
      </c>
      <c r="L1206" s="48">
        <f t="shared" si="146"/>
        <v>107.78</v>
      </c>
      <c r="M1206" s="48">
        <f t="shared" si="147"/>
        <v>101.8</v>
      </c>
      <c r="N1206" s="48">
        <f t="shared" si="148"/>
        <v>106.34</v>
      </c>
      <c r="O1206" s="49">
        <f t="shared" ca="1" si="149"/>
        <v>487979700</v>
      </c>
    </row>
    <row r="1207" spans="1:15" x14ac:dyDescent="0.25">
      <c r="A1207">
        <v>1192</v>
      </c>
      <c r="B1207" s="89">
        <v>40765</v>
      </c>
      <c r="C1207" s="48">
        <v>115.260002</v>
      </c>
      <c r="D1207" s="48">
        <v>116.279999</v>
      </c>
      <c r="E1207" s="48">
        <v>111.949997</v>
      </c>
      <c r="F1207" s="48">
        <v>112.290001</v>
      </c>
      <c r="G1207" s="49">
        <v>662607400</v>
      </c>
      <c r="H1207" s="48">
        <v>101.774191</v>
      </c>
      <c r="I1207" s="52">
        <f t="shared" si="143"/>
        <v>0.90635132330259749</v>
      </c>
      <c r="J1207" s="52">
        <f t="shared" ca="1" si="144"/>
        <v>1</v>
      </c>
      <c r="K1207" s="48">
        <f t="shared" si="145"/>
        <v>104.47</v>
      </c>
      <c r="L1207" s="48">
        <f t="shared" si="146"/>
        <v>105.39</v>
      </c>
      <c r="M1207" s="48">
        <f t="shared" si="147"/>
        <v>101.47</v>
      </c>
      <c r="N1207" s="48">
        <f t="shared" si="148"/>
        <v>101.77</v>
      </c>
      <c r="O1207" s="49">
        <f t="shared" ca="1" si="149"/>
        <v>662607400</v>
      </c>
    </row>
    <row r="1208" spans="1:15" x14ac:dyDescent="0.25">
      <c r="A1208">
        <v>1193</v>
      </c>
      <c r="B1208" s="89">
        <v>40764</v>
      </c>
      <c r="C1208" s="48">
        <v>114.07</v>
      </c>
      <c r="D1208" s="48">
        <v>117.639999</v>
      </c>
      <c r="E1208" s="48">
        <v>110.269997</v>
      </c>
      <c r="F1208" s="48">
        <v>117.480003</v>
      </c>
      <c r="G1208" s="49">
        <v>717828700</v>
      </c>
      <c r="H1208" s="48">
        <v>106.478157</v>
      </c>
      <c r="I1208" s="52">
        <f t="shared" si="143"/>
        <v>0.90635133027703441</v>
      </c>
      <c r="J1208" s="52">
        <f t="shared" ca="1" si="144"/>
        <v>1</v>
      </c>
      <c r="K1208" s="48">
        <f t="shared" si="145"/>
        <v>103.39</v>
      </c>
      <c r="L1208" s="48">
        <f t="shared" si="146"/>
        <v>106.62</v>
      </c>
      <c r="M1208" s="48">
        <f t="shared" si="147"/>
        <v>99.94</v>
      </c>
      <c r="N1208" s="48">
        <f t="shared" si="148"/>
        <v>106.48</v>
      </c>
      <c r="O1208" s="49">
        <f t="shared" ca="1" si="149"/>
        <v>717828700</v>
      </c>
    </row>
    <row r="1209" spans="1:15" x14ac:dyDescent="0.25">
      <c r="A1209">
        <v>1194</v>
      </c>
      <c r="B1209" s="89">
        <v>40763</v>
      </c>
      <c r="C1209" s="48">
        <v>116.910004</v>
      </c>
      <c r="D1209" s="48">
        <v>120.120003</v>
      </c>
      <c r="E1209" s="48">
        <v>112.019997</v>
      </c>
      <c r="F1209" s="48">
        <v>112.260002</v>
      </c>
      <c r="G1209" s="49">
        <v>702263900</v>
      </c>
      <c r="H1209" s="48">
        <v>101.74700199999999</v>
      </c>
      <c r="I1209" s="52">
        <f t="shared" si="143"/>
        <v>0.90635132894439108</v>
      </c>
      <c r="J1209" s="52">
        <f t="shared" ca="1" si="144"/>
        <v>1</v>
      </c>
      <c r="K1209" s="48">
        <f t="shared" si="145"/>
        <v>105.96</v>
      </c>
      <c r="L1209" s="48">
        <f t="shared" si="146"/>
        <v>108.87</v>
      </c>
      <c r="M1209" s="48">
        <f t="shared" si="147"/>
        <v>101.53</v>
      </c>
      <c r="N1209" s="48">
        <f t="shared" si="148"/>
        <v>101.75</v>
      </c>
      <c r="O1209" s="49">
        <f t="shared" ca="1" si="149"/>
        <v>702263900</v>
      </c>
    </row>
    <row r="1210" spans="1:15" x14ac:dyDescent="0.25">
      <c r="A1210">
        <v>1195</v>
      </c>
      <c r="B1210" s="89">
        <v>40760</v>
      </c>
      <c r="C1210" s="48">
        <v>121.760002</v>
      </c>
      <c r="D1210" s="48">
        <v>122.07</v>
      </c>
      <c r="E1210" s="48">
        <v>116.860001</v>
      </c>
      <c r="F1210" s="48">
        <v>120.08000199999999</v>
      </c>
      <c r="G1210" s="49">
        <v>655619200</v>
      </c>
      <c r="H1210" s="48">
        <v>108.83466900000001</v>
      </c>
      <c r="I1210" s="52">
        <f t="shared" si="143"/>
        <v>0.9063513256770267</v>
      </c>
      <c r="J1210" s="52">
        <f t="shared" ca="1" si="144"/>
        <v>1</v>
      </c>
      <c r="K1210" s="48">
        <f t="shared" si="145"/>
        <v>110.36</v>
      </c>
      <c r="L1210" s="48">
        <f t="shared" si="146"/>
        <v>110.64</v>
      </c>
      <c r="M1210" s="48">
        <f t="shared" si="147"/>
        <v>105.92</v>
      </c>
      <c r="N1210" s="48">
        <f t="shared" si="148"/>
        <v>108.83</v>
      </c>
      <c r="O1210" s="49">
        <f t="shared" ca="1" si="149"/>
        <v>655619200</v>
      </c>
    </row>
    <row r="1211" spans="1:15" x14ac:dyDescent="0.25">
      <c r="A1211">
        <v>1196</v>
      </c>
      <c r="B1211" s="89">
        <v>40759</v>
      </c>
      <c r="C1211" s="48">
        <v>124.41999800000001</v>
      </c>
      <c r="D1211" s="48">
        <v>124.620003</v>
      </c>
      <c r="E1211" s="48">
        <v>120.05999799999999</v>
      </c>
      <c r="F1211" s="48">
        <v>120.260002</v>
      </c>
      <c r="G1211" s="49">
        <v>520721800</v>
      </c>
      <c r="H1211" s="48">
        <v>108.99781299999999</v>
      </c>
      <c r="I1211" s="52">
        <f t="shared" si="143"/>
        <v>0.90635133200812679</v>
      </c>
      <c r="J1211" s="52">
        <f t="shared" ca="1" si="144"/>
        <v>1</v>
      </c>
      <c r="K1211" s="48">
        <f t="shared" si="145"/>
        <v>112.77</v>
      </c>
      <c r="L1211" s="48">
        <f t="shared" si="146"/>
        <v>112.95</v>
      </c>
      <c r="M1211" s="48">
        <f t="shared" si="147"/>
        <v>108.82</v>
      </c>
      <c r="N1211" s="48">
        <f t="shared" si="148"/>
        <v>109</v>
      </c>
      <c r="O1211" s="49">
        <f t="shared" ca="1" si="149"/>
        <v>520721800</v>
      </c>
    </row>
    <row r="1212" spans="1:15" x14ac:dyDescent="0.25">
      <c r="A1212">
        <v>1197</v>
      </c>
      <c r="B1212" s="89">
        <v>40758</v>
      </c>
      <c r="C1212" s="48">
        <v>125.660004</v>
      </c>
      <c r="D1212" s="48">
        <v>126.30999799999999</v>
      </c>
      <c r="E1212" s="48">
        <v>123.529999</v>
      </c>
      <c r="F1212" s="48">
        <v>126.16999800000001</v>
      </c>
      <c r="G1212" s="49">
        <v>370830800</v>
      </c>
      <c r="H1212" s="48">
        <v>114.354345</v>
      </c>
      <c r="I1212" s="52">
        <f t="shared" si="143"/>
        <v>0.90635132608942415</v>
      </c>
      <c r="J1212" s="52">
        <f t="shared" ca="1" si="144"/>
        <v>1</v>
      </c>
      <c r="K1212" s="48">
        <f t="shared" si="145"/>
        <v>113.89</v>
      </c>
      <c r="L1212" s="48">
        <f t="shared" si="146"/>
        <v>114.48</v>
      </c>
      <c r="M1212" s="48">
        <f t="shared" si="147"/>
        <v>111.96</v>
      </c>
      <c r="N1212" s="48">
        <f t="shared" si="148"/>
        <v>114.35</v>
      </c>
      <c r="O1212" s="49">
        <f t="shared" ca="1" si="149"/>
        <v>370830800</v>
      </c>
    </row>
    <row r="1213" spans="1:15" x14ac:dyDescent="0.25">
      <c r="A1213">
        <v>1198</v>
      </c>
      <c r="B1213" s="89">
        <v>40757</v>
      </c>
      <c r="C1213" s="48">
        <v>127.80999799999999</v>
      </c>
      <c r="D1213" s="48">
        <v>128.5</v>
      </c>
      <c r="E1213" s="48">
        <v>125.489998</v>
      </c>
      <c r="F1213" s="48">
        <v>125.489998</v>
      </c>
      <c r="G1213" s="49">
        <v>346653800</v>
      </c>
      <c r="H1213" s="48">
        <v>113.738026</v>
      </c>
      <c r="I1213" s="52">
        <f t="shared" si="143"/>
        <v>0.90635132530642004</v>
      </c>
      <c r="J1213" s="52">
        <f t="shared" ca="1" si="144"/>
        <v>1</v>
      </c>
      <c r="K1213" s="48">
        <f t="shared" si="145"/>
        <v>115.84</v>
      </c>
      <c r="L1213" s="48">
        <f t="shared" si="146"/>
        <v>116.47</v>
      </c>
      <c r="M1213" s="48">
        <f t="shared" si="147"/>
        <v>113.74</v>
      </c>
      <c r="N1213" s="48">
        <f t="shared" si="148"/>
        <v>113.74</v>
      </c>
      <c r="O1213" s="49">
        <f t="shared" ca="1" si="149"/>
        <v>346653800</v>
      </c>
    </row>
    <row r="1214" spans="1:15" x14ac:dyDescent="0.25">
      <c r="A1214">
        <v>1199</v>
      </c>
      <c r="B1214" s="89">
        <v>40756</v>
      </c>
      <c r="C1214" s="48">
        <v>130.83999600000001</v>
      </c>
      <c r="D1214" s="48">
        <v>130.96000699999999</v>
      </c>
      <c r="E1214" s="48">
        <v>127.529999</v>
      </c>
      <c r="F1214" s="48">
        <v>128.779999</v>
      </c>
      <c r="G1214" s="49">
        <v>325790900</v>
      </c>
      <c r="H1214" s="48">
        <v>116.71992299999999</v>
      </c>
      <c r="I1214" s="52">
        <f t="shared" si="143"/>
        <v>0.90635132711873989</v>
      </c>
      <c r="J1214" s="52">
        <f t="shared" ca="1" si="144"/>
        <v>1</v>
      </c>
      <c r="K1214" s="48">
        <f t="shared" si="145"/>
        <v>118.59</v>
      </c>
      <c r="L1214" s="48">
        <f t="shared" si="146"/>
        <v>118.7</v>
      </c>
      <c r="M1214" s="48">
        <f t="shared" si="147"/>
        <v>115.59</v>
      </c>
      <c r="N1214" s="48">
        <f t="shared" si="148"/>
        <v>116.72</v>
      </c>
      <c r="O1214" s="49">
        <f t="shared" ca="1" si="149"/>
        <v>325790900</v>
      </c>
    </row>
    <row r="1215" spans="1:15" x14ac:dyDescent="0.25">
      <c r="A1215">
        <v>1200</v>
      </c>
      <c r="B1215" s="89">
        <v>40753</v>
      </c>
      <c r="C1215" s="48">
        <v>128.91000399999999</v>
      </c>
      <c r="D1215" s="48">
        <v>130.550003</v>
      </c>
      <c r="E1215" s="48">
        <v>127.970001</v>
      </c>
      <c r="F1215" s="48">
        <v>129.33000200000001</v>
      </c>
      <c r="G1215" s="49">
        <v>307038400</v>
      </c>
      <c r="H1215" s="48">
        <v>117.218419</v>
      </c>
      <c r="I1215" s="52">
        <f t="shared" si="143"/>
        <v>0.90635132751331737</v>
      </c>
      <c r="J1215" s="52">
        <f t="shared" ca="1" si="144"/>
        <v>1</v>
      </c>
      <c r="K1215" s="48">
        <f t="shared" si="145"/>
        <v>116.84</v>
      </c>
      <c r="L1215" s="48">
        <f t="shared" si="146"/>
        <v>118.32</v>
      </c>
      <c r="M1215" s="48">
        <f t="shared" si="147"/>
        <v>115.99</v>
      </c>
      <c r="N1215" s="48">
        <f t="shared" si="148"/>
        <v>117.22</v>
      </c>
      <c r="O1215" s="49">
        <f t="shared" ca="1" si="149"/>
        <v>307038400</v>
      </c>
    </row>
    <row r="1216" spans="1:15" x14ac:dyDescent="0.25">
      <c r="A1216">
        <v>1201</v>
      </c>
      <c r="B1216" s="89">
        <v>40752</v>
      </c>
      <c r="C1216" s="48">
        <v>130.60000600000001</v>
      </c>
      <c r="D1216" s="48">
        <v>131.770004</v>
      </c>
      <c r="E1216" s="48">
        <v>130.009995</v>
      </c>
      <c r="F1216" s="48">
        <v>130.220001</v>
      </c>
      <c r="G1216" s="49">
        <v>207939900</v>
      </c>
      <c r="H1216" s="48">
        <v>118.025071</v>
      </c>
      <c r="I1216" s="52">
        <f t="shared" si="143"/>
        <v>0.90635132924012185</v>
      </c>
      <c r="J1216" s="52">
        <f t="shared" ca="1" si="144"/>
        <v>1</v>
      </c>
      <c r="K1216" s="48">
        <f t="shared" si="145"/>
        <v>118.37</v>
      </c>
      <c r="L1216" s="48">
        <f t="shared" si="146"/>
        <v>119.43</v>
      </c>
      <c r="M1216" s="48">
        <f t="shared" si="147"/>
        <v>117.83</v>
      </c>
      <c r="N1216" s="48">
        <f t="shared" si="148"/>
        <v>118.03</v>
      </c>
      <c r="O1216" s="49">
        <f t="shared" ca="1" si="149"/>
        <v>207939900</v>
      </c>
    </row>
    <row r="1217" spans="1:15" x14ac:dyDescent="0.25">
      <c r="A1217">
        <v>1202</v>
      </c>
      <c r="B1217" s="89">
        <v>40751</v>
      </c>
      <c r="C1217" s="48">
        <v>132.58999600000001</v>
      </c>
      <c r="D1217" s="48">
        <v>132.63000500000001</v>
      </c>
      <c r="E1217" s="48">
        <v>130.429993</v>
      </c>
      <c r="F1217" s="48">
        <v>130.60000600000001</v>
      </c>
      <c r="G1217" s="49">
        <v>249020100</v>
      </c>
      <c r="H1217" s="48">
        <v>118.369489</v>
      </c>
      <c r="I1217" s="52">
        <f t="shared" si="143"/>
        <v>0.90635132895782555</v>
      </c>
      <c r="J1217" s="52">
        <f t="shared" ca="1" si="144"/>
        <v>1</v>
      </c>
      <c r="K1217" s="48">
        <f t="shared" si="145"/>
        <v>120.17</v>
      </c>
      <c r="L1217" s="48">
        <f t="shared" si="146"/>
        <v>120.21</v>
      </c>
      <c r="M1217" s="48">
        <f t="shared" si="147"/>
        <v>118.22</v>
      </c>
      <c r="N1217" s="48">
        <f t="shared" si="148"/>
        <v>118.37</v>
      </c>
      <c r="O1217" s="49">
        <f t="shared" ca="1" si="149"/>
        <v>249020100</v>
      </c>
    </row>
    <row r="1218" spans="1:15" x14ac:dyDescent="0.25">
      <c r="A1218">
        <v>1203</v>
      </c>
      <c r="B1218" s="89">
        <v>40750</v>
      </c>
      <c r="C1218" s="48">
        <v>133.740005</v>
      </c>
      <c r="D1218" s="48">
        <v>133.96000699999999</v>
      </c>
      <c r="E1218" s="48">
        <v>133.029999</v>
      </c>
      <c r="F1218" s="48">
        <v>133.33000200000001</v>
      </c>
      <c r="G1218" s="49">
        <v>131278200</v>
      </c>
      <c r="H1218" s="48">
        <v>120.843824</v>
      </c>
      <c r="I1218" s="52">
        <f t="shared" si="143"/>
        <v>0.90635132518785977</v>
      </c>
      <c r="J1218" s="52">
        <f t="shared" ca="1" si="144"/>
        <v>1</v>
      </c>
      <c r="K1218" s="48">
        <f t="shared" si="145"/>
        <v>121.22</v>
      </c>
      <c r="L1218" s="48">
        <f t="shared" si="146"/>
        <v>121.41</v>
      </c>
      <c r="M1218" s="48">
        <f t="shared" si="147"/>
        <v>120.57</v>
      </c>
      <c r="N1218" s="48">
        <f t="shared" si="148"/>
        <v>120.84</v>
      </c>
      <c r="O1218" s="49">
        <f t="shared" ca="1" si="149"/>
        <v>131278200</v>
      </c>
    </row>
    <row r="1219" spans="1:15" x14ac:dyDescent="0.25">
      <c r="A1219">
        <v>1204</v>
      </c>
      <c r="B1219" s="89">
        <v>40749</v>
      </c>
      <c r="C1219" s="48">
        <v>133.300003</v>
      </c>
      <c r="D1219" s="48">
        <v>134.490005</v>
      </c>
      <c r="E1219" s="48">
        <v>133.16000399999999</v>
      </c>
      <c r="F1219" s="48">
        <v>133.83000200000001</v>
      </c>
      <c r="G1219" s="49">
        <v>136653800</v>
      </c>
      <c r="H1219" s="48">
        <v>121.297</v>
      </c>
      <c r="I1219" s="52">
        <f t="shared" si="143"/>
        <v>0.90635132770901394</v>
      </c>
      <c r="J1219" s="52">
        <f t="shared" ca="1" si="144"/>
        <v>1</v>
      </c>
      <c r="K1219" s="48">
        <f t="shared" si="145"/>
        <v>120.82</v>
      </c>
      <c r="L1219" s="48">
        <f t="shared" si="146"/>
        <v>121.9</v>
      </c>
      <c r="M1219" s="48">
        <f t="shared" si="147"/>
        <v>120.69</v>
      </c>
      <c r="N1219" s="48">
        <f t="shared" si="148"/>
        <v>121.3</v>
      </c>
      <c r="O1219" s="49">
        <f t="shared" ca="1" si="149"/>
        <v>136653800</v>
      </c>
    </row>
    <row r="1220" spans="1:15" x14ac:dyDescent="0.25">
      <c r="A1220">
        <v>1205</v>
      </c>
      <c r="B1220" s="89">
        <v>40746</v>
      </c>
      <c r="C1220" s="48">
        <v>134.520004</v>
      </c>
      <c r="D1220" s="48">
        <v>134.720001</v>
      </c>
      <c r="E1220" s="48">
        <v>133.759995</v>
      </c>
      <c r="F1220" s="48">
        <v>134.58000200000001</v>
      </c>
      <c r="G1220" s="49">
        <v>126019400</v>
      </c>
      <c r="H1220" s="48">
        <v>121.97676300000001</v>
      </c>
      <c r="I1220" s="52">
        <f t="shared" si="143"/>
        <v>0.90635132402509544</v>
      </c>
      <c r="J1220" s="52">
        <f t="shared" ca="1" si="144"/>
        <v>1</v>
      </c>
      <c r="K1220" s="48">
        <f t="shared" si="145"/>
        <v>121.92</v>
      </c>
      <c r="L1220" s="48">
        <f t="shared" si="146"/>
        <v>122.1</v>
      </c>
      <c r="M1220" s="48">
        <f t="shared" si="147"/>
        <v>121.23</v>
      </c>
      <c r="N1220" s="48">
        <f t="shared" si="148"/>
        <v>121.98</v>
      </c>
      <c r="O1220" s="49">
        <f t="shared" ca="1" si="149"/>
        <v>126019400</v>
      </c>
    </row>
    <row r="1221" spans="1:15" x14ac:dyDescent="0.25">
      <c r="A1221">
        <v>1206</v>
      </c>
      <c r="B1221" s="89">
        <v>40745</v>
      </c>
      <c r="C1221" s="48">
        <v>133.39999399999999</v>
      </c>
      <c r="D1221" s="48">
        <v>134.820007</v>
      </c>
      <c r="E1221" s="48">
        <v>132.66999799999999</v>
      </c>
      <c r="F1221" s="48">
        <v>134.490005</v>
      </c>
      <c r="G1221" s="49">
        <v>245246300</v>
      </c>
      <c r="H1221" s="48">
        <v>121.895195</v>
      </c>
      <c r="I1221" s="52">
        <f t="shared" si="143"/>
        <v>0.90635133071784779</v>
      </c>
      <c r="J1221" s="52">
        <f t="shared" ca="1" si="144"/>
        <v>1</v>
      </c>
      <c r="K1221" s="48">
        <f t="shared" si="145"/>
        <v>120.91</v>
      </c>
      <c r="L1221" s="48">
        <f t="shared" si="146"/>
        <v>122.19</v>
      </c>
      <c r="M1221" s="48">
        <f t="shared" si="147"/>
        <v>120.25</v>
      </c>
      <c r="N1221" s="48">
        <f t="shared" si="148"/>
        <v>121.9</v>
      </c>
      <c r="O1221" s="49">
        <f t="shared" ca="1" si="149"/>
        <v>245246300</v>
      </c>
    </row>
    <row r="1222" spans="1:15" x14ac:dyDescent="0.25">
      <c r="A1222">
        <v>1207</v>
      </c>
      <c r="B1222" s="89">
        <v>40744</v>
      </c>
      <c r="C1222" s="48">
        <v>133.070007</v>
      </c>
      <c r="D1222" s="48">
        <v>133.14999399999999</v>
      </c>
      <c r="E1222" s="48">
        <v>132.41999799999999</v>
      </c>
      <c r="F1222" s="48">
        <v>132.64999399999999</v>
      </c>
      <c r="G1222" s="49">
        <v>137145400</v>
      </c>
      <c r="H1222" s="48">
        <v>120.227498</v>
      </c>
      <c r="I1222" s="52">
        <f t="shared" si="143"/>
        <v>0.90635132633326776</v>
      </c>
      <c r="J1222" s="52">
        <f t="shared" ca="1" si="144"/>
        <v>1</v>
      </c>
      <c r="K1222" s="48">
        <f t="shared" si="145"/>
        <v>120.61</v>
      </c>
      <c r="L1222" s="48">
        <f t="shared" si="146"/>
        <v>120.68</v>
      </c>
      <c r="M1222" s="48">
        <f t="shared" si="147"/>
        <v>120.02</v>
      </c>
      <c r="N1222" s="48">
        <f t="shared" si="148"/>
        <v>120.23</v>
      </c>
      <c r="O1222" s="49">
        <f t="shared" ca="1" si="149"/>
        <v>137145400</v>
      </c>
    </row>
    <row r="1223" spans="1:15" x14ac:dyDescent="0.25">
      <c r="A1223">
        <v>1208</v>
      </c>
      <c r="B1223" s="89">
        <v>40743</v>
      </c>
      <c r="C1223" s="48">
        <v>131.33999600000001</v>
      </c>
      <c r="D1223" s="48">
        <v>132.88999899999999</v>
      </c>
      <c r="E1223" s="48">
        <v>131.30999800000001</v>
      </c>
      <c r="F1223" s="48">
        <v>132.729996</v>
      </c>
      <c r="G1223" s="49">
        <v>166554900</v>
      </c>
      <c r="H1223" s="48">
        <v>120.30000800000001</v>
      </c>
      <c r="I1223" s="52">
        <f t="shared" si="143"/>
        <v>0.90635132694496578</v>
      </c>
      <c r="J1223" s="52">
        <f t="shared" ca="1" si="144"/>
        <v>1</v>
      </c>
      <c r="K1223" s="48">
        <f t="shared" si="145"/>
        <v>119.04</v>
      </c>
      <c r="L1223" s="48">
        <f t="shared" si="146"/>
        <v>120.45</v>
      </c>
      <c r="M1223" s="48">
        <f t="shared" si="147"/>
        <v>119.01</v>
      </c>
      <c r="N1223" s="48">
        <f t="shared" si="148"/>
        <v>120.3</v>
      </c>
      <c r="O1223" s="49">
        <f t="shared" ca="1" si="149"/>
        <v>166554900</v>
      </c>
    </row>
    <row r="1224" spans="1:15" x14ac:dyDescent="0.25">
      <c r="A1224">
        <v>1209</v>
      </c>
      <c r="B1224" s="89">
        <v>40742</v>
      </c>
      <c r="C1224" s="48">
        <v>131.08000200000001</v>
      </c>
      <c r="D1224" s="48">
        <v>131.279999</v>
      </c>
      <c r="E1224" s="48">
        <v>129.63000500000001</v>
      </c>
      <c r="F1224" s="48">
        <v>130.61000100000001</v>
      </c>
      <c r="G1224" s="49">
        <v>196872100</v>
      </c>
      <c r="H1224" s="48">
        <v>118.378547</v>
      </c>
      <c r="I1224" s="52">
        <f t="shared" si="143"/>
        <v>0.90635132144283492</v>
      </c>
      <c r="J1224" s="52">
        <f t="shared" ca="1" si="144"/>
        <v>1</v>
      </c>
      <c r="K1224" s="48">
        <f t="shared" si="145"/>
        <v>118.8</v>
      </c>
      <c r="L1224" s="48">
        <f t="shared" si="146"/>
        <v>118.99</v>
      </c>
      <c r="M1224" s="48">
        <f t="shared" si="147"/>
        <v>117.49</v>
      </c>
      <c r="N1224" s="48">
        <f t="shared" si="148"/>
        <v>118.38</v>
      </c>
      <c r="O1224" s="49">
        <f t="shared" ca="1" si="149"/>
        <v>196872100</v>
      </c>
    </row>
    <row r="1225" spans="1:15" x14ac:dyDescent="0.25">
      <c r="A1225">
        <v>1210</v>
      </c>
      <c r="B1225" s="89">
        <v>40739</v>
      </c>
      <c r="C1225" s="48">
        <v>131.66000399999999</v>
      </c>
      <c r="D1225" s="48">
        <v>131.86999499999999</v>
      </c>
      <c r="E1225" s="48">
        <v>130.770004</v>
      </c>
      <c r="F1225" s="48">
        <v>131.69000199999999</v>
      </c>
      <c r="G1225" s="49">
        <v>220012800</v>
      </c>
      <c r="H1225" s="48">
        <v>119.357409</v>
      </c>
      <c r="I1225" s="52">
        <f t="shared" si="143"/>
        <v>0.90635133409748148</v>
      </c>
      <c r="J1225" s="52">
        <f t="shared" ca="1" si="144"/>
        <v>1</v>
      </c>
      <c r="K1225" s="48">
        <f t="shared" si="145"/>
        <v>119.33</v>
      </c>
      <c r="L1225" s="48">
        <f t="shared" si="146"/>
        <v>119.52</v>
      </c>
      <c r="M1225" s="48">
        <f t="shared" si="147"/>
        <v>118.52</v>
      </c>
      <c r="N1225" s="48">
        <f t="shared" si="148"/>
        <v>119.36</v>
      </c>
      <c r="O1225" s="49">
        <f t="shared" ca="1" si="149"/>
        <v>220012800</v>
      </c>
    </row>
    <row r="1226" spans="1:15" x14ac:dyDescent="0.25">
      <c r="A1226">
        <v>1211</v>
      </c>
      <c r="B1226" s="89">
        <v>40738</v>
      </c>
      <c r="C1226" s="48">
        <v>132.16999799999999</v>
      </c>
      <c r="D1226" s="48">
        <v>132.779999</v>
      </c>
      <c r="E1226" s="48">
        <v>130.679993</v>
      </c>
      <c r="F1226" s="48">
        <v>130.929993</v>
      </c>
      <c r="G1226" s="49">
        <v>226111800</v>
      </c>
      <c r="H1226" s="48">
        <v>118.66857299999999</v>
      </c>
      <c r="I1226" s="52">
        <f t="shared" si="143"/>
        <v>0.90635132776643468</v>
      </c>
      <c r="J1226" s="52">
        <f t="shared" ca="1" si="144"/>
        <v>1</v>
      </c>
      <c r="K1226" s="48">
        <f t="shared" si="145"/>
        <v>119.79</v>
      </c>
      <c r="L1226" s="48">
        <f t="shared" si="146"/>
        <v>120.35</v>
      </c>
      <c r="M1226" s="48">
        <f t="shared" si="147"/>
        <v>118.44</v>
      </c>
      <c r="N1226" s="48">
        <f t="shared" si="148"/>
        <v>118.67</v>
      </c>
      <c r="O1226" s="49">
        <f t="shared" ca="1" si="149"/>
        <v>226111800</v>
      </c>
    </row>
    <row r="1227" spans="1:15" x14ac:dyDescent="0.25">
      <c r="A1227">
        <v>1212</v>
      </c>
      <c r="B1227" s="89">
        <v>40737</v>
      </c>
      <c r="C1227" s="48">
        <v>132.08999600000001</v>
      </c>
      <c r="D1227" s="48">
        <v>133.220001</v>
      </c>
      <c r="E1227" s="48">
        <v>131.520004</v>
      </c>
      <c r="F1227" s="48">
        <v>131.83999600000001</v>
      </c>
      <c r="G1227" s="49">
        <v>204062600</v>
      </c>
      <c r="H1227" s="48">
        <v>119.49335600000001</v>
      </c>
      <c r="I1227" s="52">
        <f t="shared" si="143"/>
        <v>0.90635133211017382</v>
      </c>
      <c r="J1227" s="52">
        <f t="shared" ca="1" si="144"/>
        <v>1</v>
      </c>
      <c r="K1227" s="48">
        <f t="shared" si="145"/>
        <v>119.72</v>
      </c>
      <c r="L1227" s="48">
        <f t="shared" si="146"/>
        <v>120.74</v>
      </c>
      <c r="M1227" s="48">
        <f t="shared" si="147"/>
        <v>119.2</v>
      </c>
      <c r="N1227" s="48">
        <f t="shared" si="148"/>
        <v>119.49</v>
      </c>
      <c r="O1227" s="49">
        <f t="shared" ca="1" si="149"/>
        <v>204062600</v>
      </c>
    </row>
    <row r="1228" spans="1:15" x14ac:dyDescent="0.25">
      <c r="A1228">
        <v>1213</v>
      </c>
      <c r="B1228" s="89">
        <v>40736</v>
      </c>
      <c r="C1228" s="48">
        <v>131.69000199999999</v>
      </c>
      <c r="D1228" s="48">
        <v>132.779999</v>
      </c>
      <c r="E1228" s="48">
        <v>131.36000100000001</v>
      </c>
      <c r="F1228" s="48">
        <v>131.39999399999999</v>
      </c>
      <c r="G1228" s="49">
        <v>214675700</v>
      </c>
      <c r="H1228" s="48">
        <v>119.094559</v>
      </c>
      <c r="I1228" s="52">
        <f t="shared" si="143"/>
        <v>0.90635132753506831</v>
      </c>
      <c r="J1228" s="52">
        <f t="shared" ca="1" si="144"/>
        <v>1</v>
      </c>
      <c r="K1228" s="48">
        <f t="shared" si="145"/>
        <v>119.36</v>
      </c>
      <c r="L1228" s="48">
        <f t="shared" si="146"/>
        <v>120.35</v>
      </c>
      <c r="M1228" s="48">
        <f t="shared" si="147"/>
        <v>119.06</v>
      </c>
      <c r="N1228" s="48">
        <f t="shared" si="148"/>
        <v>119.09</v>
      </c>
      <c r="O1228" s="49">
        <f t="shared" ca="1" si="149"/>
        <v>214675700</v>
      </c>
    </row>
    <row r="1229" spans="1:15" x14ac:dyDescent="0.25">
      <c r="A1229">
        <v>1214</v>
      </c>
      <c r="B1229" s="89">
        <v>40735</v>
      </c>
      <c r="C1229" s="48">
        <v>132.75</v>
      </c>
      <c r="D1229" s="48">
        <v>133.179993</v>
      </c>
      <c r="E1229" s="48">
        <v>131.66000399999999</v>
      </c>
      <c r="F1229" s="48">
        <v>131.970001</v>
      </c>
      <c r="G1229" s="49">
        <v>195918600</v>
      </c>
      <c r="H1229" s="48">
        <v>119.611186</v>
      </c>
      <c r="I1229" s="52">
        <f t="shared" si="143"/>
        <v>0.90635133055731365</v>
      </c>
      <c r="J1229" s="52">
        <f t="shared" ca="1" si="144"/>
        <v>1</v>
      </c>
      <c r="K1229" s="48">
        <f t="shared" si="145"/>
        <v>120.32</v>
      </c>
      <c r="L1229" s="48">
        <f t="shared" si="146"/>
        <v>120.71</v>
      </c>
      <c r="M1229" s="48">
        <f t="shared" si="147"/>
        <v>119.33</v>
      </c>
      <c r="N1229" s="48">
        <f t="shared" si="148"/>
        <v>119.61</v>
      </c>
      <c r="O1229" s="49">
        <f t="shared" ca="1" si="149"/>
        <v>195918600</v>
      </c>
    </row>
    <row r="1230" spans="1:15" x14ac:dyDescent="0.25">
      <c r="A1230">
        <v>1215</v>
      </c>
      <c r="B1230" s="89">
        <v>40732</v>
      </c>
      <c r="C1230" s="48">
        <v>133.83000200000001</v>
      </c>
      <c r="D1230" s="48">
        <v>135.36000100000001</v>
      </c>
      <c r="E1230" s="48">
        <v>133.38999899999999</v>
      </c>
      <c r="F1230" s="48">
        <v>134.39999399999999</v>
      </c>
      <c r="G1230" s="49">
        <v>194100500</v>
      </c>
      <c r="H1230" s="48">
        <v>121.813613</v>
      </c>
      <c r="I1230" s="52">
        <f t="shared" si="143"/>
        <v>0.90635132766449389</v>
      </c>
      <c r="J1230" s="52">
        <f t="shared" ca="1" si="144"/>
        <v>1</v>
      </c>
      <c r="K1230" s="48">
        <f t="shared" si="145"/>
        <v>121.3</v>
      </c>
      <c r="L1230" s="48">
        <f t="shared" si="146"/>
        <v>122.68</v>
      </c>
      <c r="M1230" s="48">
        <f t="shared" si="147"/>
        <v>120.9</v>
      </c>
      <c r="N1230" s="48">
        <f t="shared" si="148"/>
        <v>121.81</v>
      </c>
      <c r="O1230" s="49">
        <f t="shared" ca="1" si="149"/>
        <v>194100500</v>
      </c>
    </row>
    <row r="1231" spans="1:15" x14ac:dyDescent="0.25">
      <c r="A1231">
        <v>1216</v>
      </c>
      <c r="B1231" s="89">
        <v>40731</v>
      </c>
      <c r="C1231" s="48">
        <v>135.16000399999999</v>
      </c>
      <c r="D1231" s="48">
        <v>135.699997</v>
      </c>
      <c r="E1231" s="48">
        <v>134.88000500000001</v>
      </c>
      <c r="F1231" s="48">
        <v>135.36000100000001</v>
      </c>
      <c r="G1231" s="49">
        <v>170464200</v>
      </c>
      <c r="H1231" s="48">
        <v>122.683716</v>
      </c>
      <c r="I1231" s="52">
        <f t="shared" si="143"/>
        <v>0.90635132309137612</v>
      </c>
      <c r="J1231" s="52">
        <f t="shared" ca="1" si="144"/>
        <v>1</v>
      </c>
      <c r="K1231" s="48">
        <f t="shared" si="145"/>
        <v>122.5</v>
      </c>
      <c r="L1231" s="48">
        <f t="shared" si="146"/>
        <v>122.99</v>
      </c>
      <c r="M1231" s="48">
        <f t="shared" si="147"/>
        <v>122.25</v>
      </c>
      <c r="N1231" s="48">
        <f t="shared" si="148"/>
        <v>122.68</v>
      </c>
      <c r="O1231" s="49">
        <f t="shared" ca="1" si="149"/>
        <v>170464200</v>
      </c>
    </row>
    <row r="1232" spans="1:15" x14ac:dyDescent="0.25">
      <c r="A1232">
        <v>1217</v>
      </c>
      <c r="B1232" s="89">
        <v>40730</v>
      </c>
      <c r="C1232" s="48">
        <v>133.490005</v>
      </c>
      <c r="D1232" s="48">
        <v>134.13999899999999</v>
      </c>
      <c r="E1232" s="48">
        <v>133.11000100000001</v>
      </c>
      <c r="F1232" s="48">
        <v>133.970001</v>
      </c>
      <c r="G1232" s="49">
        <v>143331600</v>
      </c>
      <c r="H1232" s="48">
        <v>121.423889</v>
      </c>
      <c r="I1232" s="52">
        <f t="shared" si="143"/>
        <v>0.90635133308687521</v>
      </c>
      <c r="J1232" s="52">
        <f t="shared" ca="1" si="144"/>
        <v>1</v>
      </c>
      <c r="K1232" s="48">
        <f t="shared" si="145"/>
        <v>120.99</v>
      </c>
      <c r="L1232" s="48">
        <f t="shared" si="146"/>
        <v>121.58</v>
      </c>
      <c r="M1232" s="48">
        <f t="shared" si="147"/>
        <v>120.64</v>
      </c>
      <c r="N1232" s="48">
        <f t="shared" si="148"/>
        <v>121.42</v>
      </c>
      <c r="O1232" s="49">
        <f t="shared" ca="1" si="149"/>
        <v>143331600</v>
      </c>
    </row>
    <row r="1233" spans="1:15" x14ac:dyDescent="0.25">
      <c r="A1233">
        <v>1218</v>
      </c>
      <c r="B1233" s="89">
        <v>40729</v>
      </c>
      <c r="C1233" s="48">
        <v>133.779999</v>
      </c>
      <c r="D1233" s="48">
        <v>134.08000200000001</v>
      </c>
      <c r="E1233" s="48">
        <v>133.38999899999999</v>
      </c>
      <c r="F1233" s="48">
        <v>133.80999800000001</v>
      </c>
      <c r="G1233" s="49">
        <v>165936000</v>
      </c>
      <c r="H1233" s="48">
        <v>121.278869</v>
      </c>
      <c r="I1233" s="52">
        <f t="shared" ref="I1233:I1296" si="150">H1233/F1233</f>
        <v>0.90635132510800864</v>
      </c>
      <c r="J1233" s="52">
        <f t="shared" ref="J1233:J1296" ca="1" si="151">INDEX(OFFSET($T$15,0,0,$S$13+1,1),MATCH(B1233,OFFSET($Q$15,0,0,$S$13+1,1),-1))</f>
        <v>1</v>
      </c>
      <c r="K1233" s="48">
        <f t="shared" ref="K1233:K1296" si="152">ROUND($I1233*C1233,2)</f>
        <v>121.25</v>
      </c>
      <c r="L1233" s="48">
        <f t="shared" ref="L1233:L1296" si="153">ROUND($I1233*D1233,2)</f>
        <v>121.52</v>
      </c>
      <c r="M1233" s="48">
        <f t="shared" ref="M1233:M1296" si="154">ROUND($I1233*E1233,2)</f>
        <v>120.9</v>
      </c>
      <c r="N1233" s="48">
        <f t="shared" ref="N1233:N1296" si="155">ROUND($I1233*F1233,2)</f>
        <v>121.28</v>
      </c>
      <c r="O1233" s="49">
        <f t="shared" ref="O1233:O1296" ca="1" si="156">G1233*J1233</f>
        <v>165936000</v>
      </c>
    </row>
    <row r="1234" spans="1:15" x14ac:dyDescent="0.25">
      <c r="A1234">
        <v>1219</v>
      </c>
      <c r="B1234" s="89">
        <v>40725</v>
      </c>
      <c r="C1234" s="48">
        <v>132.08999600000001</v>
      </c>
      <c r="D1234" s="48">
        <v>134.10000600000001</v>
      </c>
      <c r="E1234" s="48">
        <v>131.779999</v>
      </c>
      <c r="F1234" s="48">
        <v>133.91999799999999</v>
      </c>
      <c r="G1234" s="49">
        <v>202385700</v>
      </c>
      <c r="H1234" s="48">
        <v>121.378568</v>
      </c>
      <c r="I1234" s="52">
        <f t="shared" si="150"/>
        <v>0.90635132775315608</v>
      </c>
      <c r="J1234" s="52">
        <f t="shared" ca="1" si="151"/>
        <v>1</v>
      </c>
      <c r="K1234" s="48">
        <f t="shared" si="152"/>
        <v>119.72</v>
      </c>
      <c r="L1234" s="48">
        <f t="shared" si="153"/>
        <v>121.54</v>
      </c>
      <c r="M1234" s="48">
        <f t="shared" si="154"/>
        <v>119.44</v>
      </c>
      <c r="N1234" s="48">
        <f t="shared" si="155"/>
        <v>121.38</v>
      </c>
      <c r="O1234" s="49">
        <f t="shared" ca="1" si="156"/>
        <v>202385700</v>
      </c>
    </row>
    <row r="1235" spans="1:15" x14ac:dyDescent="0.25">
      <c r="A1235">
        <v>1220</v>
      </c>
      <c r="B1235" s="89">
        <v>40724</v>
      </c>
      <c r="C1235" s="48">
        <v>131.13999899999999</v>
      </c>
      <c r="D1235" s="48">
        <v>132.179993</v>
      </c>
      <c r="E1235" s="48">
        <v>130.71000699999999</v>
      </c>
      <c r="F1235" s="48">
        <v>131.970001</v>
      </c>
      <c r="G1235" s="49">
        <v>223322700</v>
      </c>
      <c r="H1235" s="48">
        <v>119.611186</v>
      </c>
      <c r="I1235" s="52">
        <f t="shared" si="150"/>
        <v>0.90635133055731365</v>
      </c>
      <c r="J1235" s="52">
        <f t="shared" ca="1" si="151"/>
        <v>1</v>
      </c>
      <c r="K1235" s="48">
        <f t="shared" si="152"/>
        <v>118.86</v>
      </c>
      <c r="L1235" s="48">
        <f t="shared" si="153"/>
        <v>119.8</v>
      </c>
      <c r="M1235" s="48">
        <f t="shared" si="154"/>
        <v>118.47</v>
      </c>
      <c r="N1235" s="48">
        <f t="shared" si="155"/>
        <v>119.61</v>
      </c>
      <c r="O1235" s="49">
        <f t="shared" ca="1" si="156"/>
        <v>223322700</v>
      </c>
    </row>
    <row r="1236" spans="1:15" x14ac:dyDescent="0.25">
      <c r="A1236">
        <v>1221</v>
      </c>
      <c r="B1236" s="89">
        <v>40723</v>
      </c>
      <c r="C1236" s="48">
        <v>130.199997</v>
      </c>
      <c r="D1236" s="48">
        <v>130.929993</v>
      </c>
      <c r="E1236" s="48">
        <v>129.63000500000001</v>
      </c>
      <c r="F1236" s="48">
        <v>130.720001</v>
      </c>
      <c r="G1236" s="49">
        <v>244295500</v>
      </c>
      <c r="H1236" s="48">
        <v>118.478247</v>
      </c>
      <c r="I1236" s="52">
        <f t="shared" si="150"/>
        <v>0.90635133180575789</v>
      </c>
      <c r="J1236" s="52">
        <f t="shared" ca="1" si="151"/>
        <v>1</v>
      </c>
      <c r="K1236" s="48">
        <f t="shared" si="152"/>
        <v>118.01</v>
      </c>
      <c r="L1236" s="48">
        <f t="shared" si="153"/>
        <v>118.67</v>
      </c>
      <c r="M1236" s="48">
        <f t="shared" si="154"/>
        <v>117.49</v>
      </c>
      <c r="N1236" s="48">
        <f t="shared" si="155"/>
        <v>118.48</v>
      </c>
      <c r="O1236" s="49">
        <f t="shared" ca="1" si="156"/>
        <v>244295500</v>
      </c>
    </row>
    <row r="1237" spans="1:15" x14ac:dyDescent="0.25">
      <c r="A1237">
        <v>1222</v>
      </c>
      <c r="B1237" s="89">
        <v>40722</v>
      </c>
      <c r="C1237" s="48">
        <v>128.449997</v>
      </c>
      <c r="D1237" s="48">
        <v>129.63000500000001</v>
      </c>
      <c r="E1237" s="48">
        <v>128.270004</v>
      </c>
      <c r="F1237" s="48">
        <v>129.61000100000001</v>
      </c>
      <c r="G1237" s="49">
        <v>165556300</v>
      </c>
      <c r="H1237" s="48">
        <v>117.472196</v>
      </c>
      <c r="I1237" s="52">
        <f t="shared" si="150"/>
        <v>0.90635132392291229</v>
      </c>
      <c r="J1237" s="52">
        <f t="shared" ca="1" si="151"/>
        <v>1</v>
      </c>
      <c r="K1237" s="48">
        <f t="shared" si="152"/>
        <v>116.42</v>
      </c>
      <c r="L1237" s="48">
        <f t="shared" si="153"/>
        <v>117.49</v>
      </c>
      <c r="M1237" s="48">
        <f t="shared" si="154"/>
        <v>116.26</v>
      </c>
      <c r="N1237" s="48">
        <f t="shared" si="155"/>
        <v>117.47</v>
      </c>
      <c r="O1237" s="49">
        <f t="shared" ca="1" si="156"/>
        <v>165556300</v>
      </c>
    </row>
    <row r="1238" spans="1:15" x14ac:dyDescent="0.25">
      <c r="A1238">
        <v>1223</v>
      </c>
      <c r="B1238" s="89">
        <v>40721</v>
      </c>
      <c r="C1238" s="48">
        <v>126.889999</v>
      </c>
      <c r="D1238" s="48">
        <v>128.429993</v>
      </c>
      <c r="E1238" s="48">
        <v>126.639999</v>
      </c>
      <c r="F1238" s="48">
        <v>127.94000200000001</v>
      </c>
      <c r="G1238" s="49">
        <v>168904700</v>
      </c>
      <c r="H1238" s="48">
        <v>115.958591</v>
      </c>
      <c r="I1238" s="52">
        <f t="shared" si="150"/>
        <v>0.90635133021179715</v>
      </c>
      <c r="J1238" s="52">
        <f t="shared" ca="1" si="151"/>
        <v>1</v>
      </c>
      <c r="K1238" s="48">
        <f t="shared" si="152"/>
        <v>115.01</v>
      </c>
      <c r="L1238" s="48">
        <f t="shared" si="153"/>
        <v>116.4</v>
      </c>
      <c r="M1238" s="48">
        <f t="shared" si="154"/>
        <v>114.78</v>
      </c>
      <c r="N1238" s="48">
        <f t="shared" si="155"/>
        <v>115.96</v>
      </c>
      <c r="O1238" s="49">
        <f t="shared" ca="1" si="156"/>
        <v>168904700</v>
      </c>
    </row>
    <row r="1239" spans="1:15" x14ac:dyDescent="0.25">
      <c r="A1239">
        <v>1224</v>
      </c>
      <c r="B1239" s="89">
        <v>40718</v>
      </c>
      <c r="C1239" s="48">
        <v>128.270004</v>
      </c>
      <c r="D1239" s="48">
        <v>128.36999499999999</v>
      </c>
      <c r="E1239" s="48">
        <v>126.620003</v>
      </c>
      <c r="F1239" s="48">
        <v>126.80999799999999</v>
      </c>
      <c r="G1239" s="49">
        <v>226129300</v>
      </c>
      <c r="H1239" s="48">
        <v>114.93441</v>
      </c>
      <c r="I1239" s="52">
        <f t="shared" si="150"/>
        <v>0.90635132728256973</v>
      </c>
      <c r="J1239" s="52">
        <f t="shared" ca="1" si="151"/>
        <v>1</v>
      </c>
      <c r="K1239" s="48">
        <f t="shared" si="152"/>
        <v>116.26</v>
      </c>
      <c r="L1239" s="48">
        <f t="shared" si="153"/>
        <v>116.35</v>
      </c>
      <c r="M1239" s="48">
        <f t="shared" si="154"/>
        <v>114.76</v>
      </c>
      <c r="N1239" s="48">
        <f t="shared" si="155"/>
        <v>114.93</v>
      </c>
      <c r="O1239" s="49">
        <f t="shared" ca="1" si="156"/>
        <v>226129300</v>
      </c>
    </row>
    <row r="1240" spans="1:15" x14ac:dyDescent="0.25">
      <c r="A1240">
        <v>1225</v>
      </c>
      <c r="B1240" s="89">
        <v>40717</v>
      </c>
      <c r="C1240" s="48">
        <v>127.160004</v>
      </c>
      <c r="D1240" s="48">
        <v>128.63999899999999</v>
      </c>
      <c r="E1240" s="48">
        <v>126.19000200000001</v>
      </c>
      <c r="F1240" s="48">
        <v>128.300003</v>
      </c>
      <c r="G1240" s="49">
        <v>334286500</v>
      </c>
      <c r="H1240" s="48">
        <v>116.28487800000001</v>
      </c>
      <c r="I1240" s="52">
        <f t="shared" si="150"/>
        <v>0.90635132720924416</v>
      </c>
      <c r="J1240" s="52">
        <f t="shared" ca="1" si="151"/>
        <v>1</v>
      </c>
      <c r="K1240" s="48">
        <f t="shared" si="152"/>
        <v>115.25</v>
      </c>
      <c r="L1240" s="48">
        <f t="shared" si="153"/>
        <v>116.59</v>
      </c>
      <c r="M1240" s="48">
        <f t="shared" si="154"/>
        <v>114.37</v>
      </c>
      <c r="N1240" s="48">
        <f t="shared" si="155"/>
        <v>116.28</v>
      </c>
      <c r="O1240" s="49">
        <f t="shared" ca="1" si="156"/>
        <v>334286500</v>
      </c>
    </row>
    <row r="1241" spans="1:15" x14ac:dyDescent="0.25">
      <c r="A1241">
        <v>1226</v>
      </c>
      <c r="B1241" s="89">
        <v>40716</v>
      </c>
      <c r="C1241" s="48">
        <v>129.050003</v>
      </c>
      <c r="D1241" s="48">
        <v>129.80999800000001</v>
      </c>
      <c r="E1241" s="48">
        <v>128.58999600000001</v>
      </c>
      <c r="F1241" s="48">
        <v>128.66999799999999</v>
      </c>
      <c r="G1241" s="49">
        <v>176703000</v>
      </c>
      <c r="H1241" s="48">
        <v>116.62022399999999</v>
      </c>
      <c r="I1241" s="52">
        <f t="shared" si="150"/>
        <v>0.90635133141138313</v>
      </c>
      <c r="J1241" s="52">
        <f t="shared" ca="1" si="151"/>
        <v>1</v>
      </c>
      <c r="K1241" s="48">
        <f t="shared" si="152"/>
        <v>116.96</v>
      </c>
      <c r="L1241" s="48">
        <f t="shared" si="153"/>
        <v>117.65</v>
      </c>
      <c r="M1241" s="48">
        <f t="shared" si="154"/>
        <v>116.55</v>
      </c>
      <c r="N1241" s="48">
        <f t="shared" si="155"/>
        <v>116.62</v>
      </c>
      <c r="O1241" s="49">
        <f t="shared" ca="1" si="156"/>
        <v>176703000</v>
      </c>
    </row>
    <row r="1242" spans="1:15" x14ac:dyDescent="0.25">
      <c r="A1242">
        <v>1227</v>
      </c>
      <c r="B1242" s="89">
        <v>40715</v>
      </c>
      <c r="C1242" s="48">
        <v>128.36000100000001</v>
      </c>
      <c r="D1242" s="48">
        <v>129.699997</v>
      </c>
      <c r="E1242" s="48">
        <v>127.75</v>
      </c>
      <c r="F1242" s="48">
        <v>129.449997</v>
      </c>
      <c r="G1242" s="49">
        <v>193157300</v>
      </c>
      <c r="H1242" s="48">
        <v>117.32717700000001</v>
      </c>
      <c r="I1242" s="52">
        <f t="shared" si="150"/>
        <v>0.90635133039052918</v>
      </c>
      <c r="J1242" s="52">
        <f t="shared" ca="1" si="151"/>
        <v>1</v>
      </c>
      <c r="K1242" s="48">
        <f t="shared" si="152"/>
        <v>116.34</v>
      </c>
      <c r="L1242" s="48">
        <f t="shared" si="153"/>
        <v>117.55</v>
      </c>
      <c r="M1242" s="48">
        <f t="shared" si="154"/>
        <v>115.79</v>
      </c>
      <c r="N1242" s="48">
        <f t="shared" si="155"/>
        <v>117.33</v>
      </c>
      <c r="O1242" s="49">
        <f t="shared" ca="1" si="156"/>
        <v>193157300</v>
      </c>
    </row>
    <row r="1243" spans="1:15" x14ac:dyDescent="0.25">
      <c r="A1243">
        <v>1228</v>
      </c>
      <c r="B1243" s="89">
        <v>40714</v>
      </c>
      <c r="C1243" s="48">
        <v>126.620003</v>
      </c>
      <c r="D1243" s="48">
        <v>127.970001</v>
      </c>
      <c r="E1243" s="48">
        <v>126.58000199999999</v>
      </c>
      <c r="F1243" s="48">
        <v>127.699997</v>
      </c>
      <c r="G1243" s="49">
        <v>159479000</v>
      </c>
      <c r="H1243" s="48">
        <v>115.741062</v>
      </c>
      <c r="I1243" s="52">
        <f t="shared" si="150"/>
        <v>0.90635132904505866</v>
      </c>
      <c r="J1243" s="52">
        <f t="shared" ca="1" si="151"/>
        <v>1</v>
      </c>
      <c r="K1243" s="48">
        <f t="shared" si="152"/>
        <v>114.76</v>
      </c>
      <c r="L1243" s="48">
        <f t="shared" si="153"/>
        <v>115.99</v>
      </c>
      <c r="M1243" s="48">
        <f t="shared" si="154"/>
        <v>114.73</v>
      </c>
      <c r="N1243" s="48">
        <f t="shared" si="155"/>
        <v>115.74</v>
      </c>
      <c r="O1243" s="49">
        <f t="shared" ca="1" si="156"/>
        <v>159479000</v>
      </c>
    </row>
    <row r="1244" spans="1:15" x14ac:dyDescent="0.25">
      <c r="A1244">
        <v>1229</v>
      </c>
      <c r="B1244" s="89">
        <v>40711</v>
      </c>
      <c r="C1244" s="48">
        <v>127.93</v>
      </c>
      <c r="D1244" s="48">
        <v>127.94000200000001</v>
      </c>
      <c r="E1244" s="48">
        <v>126.620003</v>
      </c>
      <c r="F1244" s="48">
        <v>127.050003</v>
      </c>
      <c r="G1244" s="49">
        <v>233284900</v>
      </c>
      <c r="H1244" s="48">
        <v>115.151939</v>
      </c>
      <c r="I1244" s="52">
        <f t="shared" si="150"/>
        <v>0.90635132846081079</v>
      </c>
      <c r="J1244" s="52">
        <f t="shared" ca="1" si="151"/>
        <v>1</v>
      </c>
      <c r="K1244" s="48">
        <f t="shared" si="152"/>
        <v>115.95</v>
      </c>
      <c r="L1244" s="48">
        <f t="shared" si="153"/>
        <v>115.96</v>
      </c>
      <c r="M1244" s="48">
        <f t="shared" si="154"/>
        <v>114.76</v>
      </c>
      <c r="N1244" s="48">
        <f t="shared" si="155"/>
        <v>115.15</v>
      </c>
      <c r="O1244" s="49">
        <f t="shared" ca="1" si="156"/>
        <v>233284900</v>
      </c>
    </row>
    <row r="1245" spans="1:15" x14ac:dyDescent="0.25">
      <c r="A1245">
        <v>1230</v>
      </c>
      <c r="B1245" s="89">
        <v>40710</v>
      </c>
      <c r="C1245" s="48">
        <v>127.05999799999999</v>
      </c>
      <c r="D1245" s="48">
        <v>127.970001</v>
      </c>
      <c r="E1245" s="48">
        <v>126.32</v>
      </c>
      <c r="F1245" s="48">
        <v>127.300003</v>
      </c>
      <c r="G1245" s="49">
        <v>308032800</v>
      </c>
      <c r="H1245" s="48">
        <v>114.809338</v>
      </c>
      <c r="I1245" s="52">
        <f t="shared" si="150"/>
        <v>0.9018800887223859</v>
      </c>
      <c r="J1245" s="52">
        <f t="shared" ca="1" si="151"/>
        <v>1</v>
      </c>
      <c r="K1245" s="48">
        <f t="shared" si="152"/>
        <v>114.59</v>
      </c>
      <c r="L1245" s="48">
        <f t="shared" si="153"/>
        <v>115.41</v>
      </c>
      <c r="M1245" s="48">
        <f t="shared" si="154"/>
        <v>113.93</v>
      </c>
      <c r="N1245" s="48">
        <f t="shared" si="155"/>
        <v>114.81</v>
      </c>
      <c r="O1245" s="49">
        <f t="shared" ca="1" si="156"/>
        <v>308032800</v>
      </c>
    </row>
    <row r="1246" spans="1:15" x14ac:dyDescent="0.25">
      <c r="A1246">
        <v>1231</v>
      </c>
      <c r="B1246" s="89">
        <v>40709</v>
      </c>
      <c r="C1246" s="48">
        <v>128.240005</v>
      </c>
      <c r="D1246" s="48">
        <v>129.300003</v>
      </c>
      <c r="E1246" s="48">
        <v>126.68</v>
      </c>
      <c r="F1246" s="48">
        <v>127.019997</v>
      </c>
      <c r="G1246" s="49">
        <v>300958000</v>
      </c>
      <c r="H1246" s="48">
        <v>114.556805</v>
      </c>
      <c r="I1246" s="52">
        <f t="shared" si="150"/>
        <v>0.90188007955944127</v>
      </c>
      <c r="J1246" s="52">
        <f t="shared" ca="1" si="151"/>
        <v>1</v>
      </c>
      <c r="K1246" s="48">
        <f t="shared" si="152"/>
        <v>115.66</v>
      </c>
      <c r="L1246" s="48">
        <f t="shared" si="153"/>
        <v>116.61</v>
      </c>
      <c r="M1246" s="48">
        <f t="shared" si="154"/>
        <v>114.25</v>
      </c>
      <c r="N1246" s="48">
        <f t="shared" si="155"/>
        <v>114.56</v>
      </c>
      <c r="O1246" s="49">
        <f t="shared" ca="1" si="156"/>
        <v>300958000</v>
      </c>
    </row>
    <row r="1247" spans="1:15" x14ac:dyDescent="0.25">
      <c r="A1247">
        <v>1232</v>
      </c>
      <c r="B1247" s="89">
        <v>40708</v>
      </c>
      <c r="C1247" s="48">
        <v>128.86999499999999</v>
      </c>
      <c r="D1247" s="48">
        <v>129.770004</v>
      </c>
      <c r="E1247" s="48">
        <v>128.820007</v>
      </c>
      <c r="F1247" s="48">
        <v>129.320007</v>
      </c>
      <c r="G1247" s="49">
        <v>160570400</v>
      </c>
      <c r="H1247" s="48">
        <v>116.631139</v>
      </c>
      <c r="I1247" s="52">
        <f t="shared" si="150"/>
        <v>0.90188008573182343</v>
      </c>
      <c r="J1247" s="52">
        <f t="shared" ca="1" si="151"/>
        <v>1</v>
      </c>
      <c r="K1247" s="48">
        <f t="shared" si="152"/>
        <v>116.23</v>
      </c>
      <c r="L1247" s="48">
        <f t="shared" si="153"/>
        <v>117.04</v>
      </c>
      <c r="M1247" s="48">
        <f t="shared" si="154"/>
        <v>116.18</v>
      </c>
      <c r="N1247" s="48">
        <f t="shared" si="155"/>
        <v>116.63</v>
      </c>
      <c r="O1247" s="49">
        <f t="shared" ca="1" si="156"/>
        <v>160570400</v>
      </c>
    </row>
    <row r="1248" spans="1:15" x14ac:dyDescent="0.25">
      <c r="A1248">
        <v>1233</v>
      </c>
      <c r="B1248" s="89">
        <v>40707</v>
      </c>
      <c r="C1248" s="48">
        <v>127.889999</v>
      </c>
      <c r="D1248" s="48">
        <v>128.240005</v>
      </c>
      <c r="E1248" s="48">
        <v>127.050003</v>
      </c>
      <c r="F1248" s="48">
        <v>127.699997</v>
      </c>
      <c r="G1248" s="49">
        <v>207599800</v>
      </c>
      <c r="H1248" s="48">
        <v>115.170084</v>
      </c>
      <c r="I1248" s="52">
        <f t="shared" si="150"/>
        <v>0.90188008383430118</v>
      </c>
      <c r="J1248" s="52">
        <f t="shared" ca="1" si="151"/>
        <v>1</v>
      </c>
      <c r="K1248" s="48">
        <f t="shared" si="152"/>
        <v>115.34</v>
      </c>
      <c r="L1248" s="48">
        <f t="shared" si="153"/>
        <v>115.66</v>
      </c>
      <c r="M1248" s="48">
        <f t="shared" si="154"/>
        <v>114.58</v>
      </c>
      <c r="N1248" s="48">
        <f t="shared" si="155"/>
        <v>115.17</v>
      </c>
      <c r="O1248" s="49">
        <f t="shared" ca="1" si="156"/>
        <v>207599800</v>
      </c>
    </row>
    <row r="1249" spans="1:15" x14ac:dyDescent="0.25">
      <c r="A1249">
        <v>1234</v>
      </c>
      <c r="B1249" s="89">
        <v>40704</v>
      </c>
      <c r="C1249" s="48">
        <v>128.85000600000001</v>
      </c>
      <c r="D1249" s="48">
        <v>128.929993</v>
      </c>
      <c r="E1249" s="48">
        <v>127.260002</v>
      </c>
      <c r="F1249" s="48">
        <v>127.599998</v>
      </c>
      <c r="G1249" s="49">
        <v>238629400</v>
      </c>
      <c r="H1249" s="48">
        <v>115.079898</v>
      </c>
      <c r="I1249" s="52">
        <f t="shared" si="150"/>
        <v>0.90188009250595758</v>
      </c>
      <c r="J1249" s="52">
        <f t="shared" ca="1" si="151"/>
        <v>1</v>
      </c>
      <c r="K1249" s="48">
        <f t="shared" si="152"/>
        <v>116.21</v>
      </c>
      <c r="L1249" s="48">
        <f t="shared" si="153"/>
        <v>116.28</v>
      </c>
      <c r="M1249" s="48">
        <f t="shared" si="154"/>
        <v>114.77</v>
      </c>
      <c r="N1249" s="48">
        <f t="shared" si="155"/>
        <v>115.08</v>
      </c>
      <c r="O1249" s="49">
        <f t="shared" ca="1" si="156"/>
        <v>238629400</v>
      </c>
    </row>
    <row r="1250" spans="1:15" x14ac:dyDescent="0.25">
      <c r="A1250">
        <v>1235</v>
      </c>
      <c r="B1250" s="89">
        <v>40703</v>
      </c>
      <c r="C1250" s="48">
        <v>128.770004</v>
      </c>
      <c r="D1250" s="48">
        <v>129.929993</v>
      </c>
      <c r="E1250" s="48">
        <v>128.46000699999999</v>
      </c>
      <c r="F1250" s="48">
        <v>129.39999399999999</v>
      </c>
      <c r="G1250" s="49">
        <v>160964400</v>
      </c>
      <c r="H1250" s="48">
        <v>116.703278</v>
      </c>
      <c r="I1250" s="52">
        <f t="shared" si="150"/>
        <v>0.90188008818609378</v>
      </c>
      <c r="J1250" s="52">
        <f t="shared" ca="1" si="151"/>
        <v>1</v>
      </c>
      <c r="K1250" s="48">
        <f t="shared" si="152"/>
        <v>116.14</v>
      </c>
      <c r="L1250" s="48">
        <f t="shared" si="153"/>
        <v>117.18</v>
      </c>
      <c r="M1250" s="48">
        <f t="shared" si="154"/>
        <v>115.86</v>
      </c>
      <c r="N1250" s="48">
        <f t="shared" si="155"/>
        <v>116.7</v>
      </c>
      <c r="O1250" s="49">
        <f t="shared" ca="1" si="156"/>
        <v>160964400</v>
      </c>
    </row>
    <row r="1251" spans="1:15" x14ac:dyDescent="0.25">
      <c r="A1251">
        <v>1236</v>
      </c>
      <c r="B1251" s="89">
        <v>40702</v>
      </c>
      <c r="C1251" s="48">
        <v>128.759995</v>
      </c>
      <c r="D1251" s="48">
        <v>129.19000199999999</v>
      </c>
      <c r="E1251" s="48">
        <v>128.179993</v>
      </c>
      <c r="F1251" s="48">
        <v>128.41999799999999</v>
      </c>
      <c r="G1251" s="49">
        <v>198696400</v>
      </c>
      <c r="H1251" s="48">
        <v>115.819439</v>
      </c>
      <c r="I1251" s="52">
        <f t="shared" si="150"/>
        <v>0.90188008724310997</v>
      </c>
      <c r="J1251" s="52">
        <f t="shared" ca="1" si="151"/>
        <v>1</v>
      </c>
      <c r="K1251" s="48">
        <f t="shared" si="152"/>
        <v>116.13</v>
      </c>
      <c r="L1251" s="48">
        <f t="shared" si="153"/>
        <v>116.51</v>
      </c>
      <c r="M1251" s="48">
        <f t="shared" si="154"/>
        <v>115.6</v>
      </c>
      <c r="N1251" s="48">
        <f t="shared" si="155"/>
        <v>115.82</v>
      </c>
      <c r="O1251" s="49">
        <f t="shared" ca="1" si="156"/>
        <v>198696400</v>
      </c>
    </row>
    <row r="1252" spans="1:15" x14ac:dyDescent="0.25">
      <c r="A1252">
        <v>1237</v>
      </c>
      <c r="B1252" s="89">
        <v>40701</v>
      </c>
      <c r="C1252" s="48">
        <v>129.699997</v>
      </c>
      <c r="D1252" s="48">
        <v>130.070007</v>
      </c>
      <c r="E1252" s="48">
        <v>128.85000600000001</v>
      </c>
      <c r="F1252" s="48">
        <v>128.96000699999999</v>
      </c>
      <c r="G1252" s="49">
        <v>161660500</v>
      </c>
      <c r="H1252" s="48">
        <v>116.306462</v>
      </c>
      <c r="I1252" s="52">
        <f t="shared" si="150"/>
        <v>0.90188008442028078</v>
      </c>
      <c r="J1252" s="52">
        <f t="shared" ca="1" si="151"/>
        <v>1</v>
      </c>
      <c r="K1252" s="48">
        <f t="shared" si="152"/>
        <v>116.97</v>
      </c>
      <c r="L1252" s="48">
        <f t="shared" si="153"/>
        <v>117.31</v>
      </c>
      <c r="M1252" s="48">
        <f t="shared" si="154"/>
        <v>116.21</v>
      </c>
      <c r="N1252" s="48">
        <f t="shared" si="155"/>
        <v>116.31</v>
      </c>
      <c r="O1252" s="49">
        <f t="shared" ca="1" si="156"/>
        <v>161660500</v>
      </c>
    </row>
    <row r="1253" spans="1:15" x14ac:dyDescent="0.25">
      <c r="A1253">
        <v>1238</v>
      </c>
      <c r="B1253" s="89">
        <v>40700</v>
      </c>
      <c r="C1253" s="48">
        <v>130.08999600000001</v>
      </c>
      <c r="D1253" s="48">
        <v>130.36000100000001</v>
      </c>
      <c r="E1253" s="48">
        <v>128.86999499999999</v>
      </c>
      <c r="F1253" s="48">
        <v>129.03999300000001</v>
      </c>
      <c r="G1253" s="49">
        <v>179951200</v>
      </c>
      <c r="H1253" s="48">
        <v>116.37860000000001</v>
      </c>
      <c r="I1253" s="52">
        <f t="shared" si="150"/>
        <v>0.90188008612182735</v>
      </c>
      <c r="J1253" s="52">
        <f t="shared" ca="1" si="151"/>
        <v>1</v>
      </c>
      <c r="K1253" s="48">
        <f t="shared" si="152"/>
        <v>117.33</v>
      </c>
      <c r="L1253" s="48">
        <f t="shared" si="153"/>
        <v>117.57</v>
      </c>
      <c r="M1253" s="48">
        <f t="shared" si="154"/>
        <v>116.23</v>
      </c>
      <c r="N1253" s="48">
        <f t="shared" si="155"/>
        <v>116.38</v>
      </c>
      <c r="O1253" s="49">
        <f t="shared" ca="1" si="156"/>
        <v>179951200</v>
      </c>
    </row>
    <row r="1254" spans="1:15" x14ac:dyDescent="0.25">
      <c r="A1254">
        <v>1239</v>
      </c>
      <c r="B1254" s="89">
        <v>40697</v>
      </c>
      <c r="C1254" s="48">
        <v>130.14999399999999</v>
      </c>
      <c r="D1254" s="48">
        <v>131.41999799999999</v>
      </c>
      <c r="E1254" s="48">
        <v>130.08000200000001</v>
      </c>
      <c r="F1254" s="48">
        <v>130.41999799999999</v>
      </c>
      <c r="G1254" s="49">
        <v>234690200</v>
      </c>
      <c r="H1254" s="48">
        <v>117.623199</v>
      </c>
      <c r="I1254" s="52">
        <f t="shared" si="150"/>
        <v>0.90188008590523061</v>
      </c>
      <c r="J1254" s="52">
        <f t="shared" ca="1" si="151"/>
        <v>1</v>
      </c>
      <c r="K1254" s="48">
        <f t="shared" si="152"/>
        <v>117.38</v>
      </c>
      <c r="L1254" s="48">
        <f t="shared" si="153"/>
        <v>118.53</v>
      </c>
      <c r="M1254" s="48">
        <f t="shared" si="154"/>
        <v>117.32</v>
      </c>
      <c r="N1254" s="48">
        <f t="shared" si="155"/>
        <v>117.62</v>
      </c>
      <c r="O1254" s="49">
        <f t="shared" ca="1" si="156"/>
        <v>234690200</v>
      </c>
    </row>
    <row r="1255" spans="1:15" x14ac:dyDescent="0.25">
      <c r="A1255">
        <v>1240</v>
      </c>
      <c r="B1255" s="89">
        <v>40696</v>
      </c>
      <c r="C1255" s="48">
        <v>131.96000699999999</v>
      </c>
      <c r="D1255" s="48">
        <v>132.240005</v>
      </c>
      <c r="E1255" s="48">
        <v>130.96000699999999</v>
      </c>
      <c r="F1255" s="48">
        <v>131.729996</v>
      </c>
      <c r="G1255" s="49">
        <v>200466800</v>
      </c>
      <c r="H1255" s="48">
        <v>118.80466</v>
      </c>
      <c r="I1255" s="52">
        <f t="shared" si="150"/>
        <v>0.90188008507948336</v>
      </c>
      <c r="J1255" s="52">
        <f t="shared" ca="1" si="151"/>
        <v>1</v>
      </c>
      <c r="K1255" s="48">
        <f t="shared" si="152"/>
        <v>119.01</v>
      </c>
      <c r="L1255" s="48">
        <f t="shared" si="153"/>
        <v>119.26</v>
      </c>
      <c r="M1255" s="48">
        <f t="shared" si="154"/>
        <v>118.11</v>
      </c>
      <c r="N1255" s="48">
        <f t="shared" si="155"/>
        <v>118.8</v>
      </c>
      <c r="O1255" s="49">
        <f t="shared" ca="1" si="156"/>
        <v>200466800</v>
      </c>
    </row>
    <row r="1256" spans="1:15" x14ac:dyDescent="0.25">
      <c r="A1256">
        <v>1241</v>
      </c>
      <c r="B1256" s="89">
        <v>40695</v>
      </c>
      <c r="C1256" s="48">
        <v>134.509995</v>
      </c>
      <c r="D1256" s="48">
        <v>134.91999799999999</v>
      </c>
      <c r="E1256" s="48">
        <v>131.759995</v>
      </c>
      <c r="F1256" s="48">
        <v>131.86999499999999</v>
      </c>
      <c r="G1256" s="49">
        <v>233094300</v>
      </c>
      <c r="H1256" s="48">
        <v>118.930922</v>
      </c>
      <c r="I1256" s="52">
        <f t="shared" si="150"/>
        <v>0.90188008272844788</v>
      </c>
      <c r="J1256" s="52">
        <f t="shared" ca="1" si="151"/>
        <v>1</v>
      </c>
      <c r="K1256" s="48">
        <f t="shared" si="152"/>
        <v>121.31</v>
      </c>
      <c r="L1256" s="48">
        <f t="shared" si="153"/>
        <v>121.68</v>
      </c>
      <c r="M1256" s="48">
        <f t="shared" si="154"/>
        <v>118.83</v>
      </c>
      <c r="N1256" s="48">
        <f t="shared" si="155"/>
        <v>118.93</v>
      </c>
      <c r="O1256" s="49">
        <f t="shared" ca="1" si="156"/>
        <v>233094300</v>
      </c>
    </row>
    <row r="1257" spans="1:15" x14ac:dyDescent="0.25">
      <c r="A1257">
        <v>1242</v>
      </c>
      <c r="B1257" s="89">
        <v>40694</v>
      </c>
      <c r="C1257" s="48">
        <v>134.770004</v>
      </c>
      <c r="D1257" s="48">
        <v>134.91999799999999</v>
      </c>
      <c r="E1257" s="48">
        <v>133.83999600000001</v>
      </c>
      <c r="F1257" s="48">
        <v>134.89999399999999</v>
      </c>
      <c r="G1257" s="49">
        <v>164731200</v>
      </c>
      <c r="H1257" s="48">
        <v>121.663618</v>
      </c>
      <c r="I1257" s="52">
        <f t="shared" si="150"/>
        <v>0.9018800845906636</v>
      </c>
      <c r="J1257" s="52">
        <f t="shared" ca="1" si="151"/>
        <v>1</v>
      </c>
      <c r="K1257" s="48">
        <f t="shared" si="152"/>
        <v>121.55</v>
      </c>
      <c r="L1257" s="48">
        <f t="shared" si="153"/>
        <v>121.68</v>
      </c>
      <c r="M1257" s="48">
        <f t="shared" si="154"/>
        <v>120.71</v>
      </c>
      <c r="N1257" s="48">
        <f t="shared" si="155"/>
        <v>121.66</v>
      </c>
      <c r="O1257" s="49">
        <f t="shared" ca="1" si="156"/>
        <v>164731200</v>
      </c>
    </row>
    <row r="1258" spans="1:15" x14ac:dyDescent="0.25">
      <c r="A1258">
        <v>1243</v>
      </c>
      <c r="B1258" s="89">
        <v>40690</v>
      </c>
      <c r="C1258" s="48">
        <v>133.36999499999999</v>
      </c>
      <c r="D1258" s="48">
        <v>133.86999499999999</v>
      </c>
      <c r="E1258" s="48">
        <v>132.96000699999999</v>
      </c>
      <c r="F1258" s="48">
        <v>133.509995</v>
      </c>
      <c r="G1258" s="49">
        <v>120921900</v>
      </c>
      <c r="H1258" s="48">
        <v>120.410005</v>
      </c>
      <c r="I1258" s="52">
        <f t="shared" si="150"/>
        <v>0.90188008021421917</v>
      </c>
      <c r="J1258" s="52">
        <f t="shared" ca="1" si="151"/>
        <v>1</v>
      </c>
      <c r="K1258" s="48">
        <f t="shared" si="152"/>
        <v>120.28</v>
      </c>
      <c r="L1258" s="48">
        <f t="shared" si="153"/>
        <v>120.73</v>
      </c>
      <c r="M1258" s="48">
        <f t="shared" si="154"/>
        <v>119.91</v>
      </c>
      <c r="N1258" s="48">
        <f t="shared" si="155"/>
        <v>120.41</v>
      </c>
      <c r="O1258" s="49">
        <f t="shared" ca="1" si="156"/>
        <v>120921900</v>
      </c>
    </row>
    <row r="1259" spans="1:15" x14ac:dyDescent="0.25">
      <c r="A1259">
        <v>1244</v>
      </c>
      <c r="B1259" s="89">
        <v>40689</v>
      </c>
      <c r="C1259" s="48">
        <v>132.029999</v>
      </c>
      <c r="D1259" s="48">
        <v>133.240005</v>
      </c>
      <c r="E1259" s="48">
        <v>131.779999</v>
      </c>
      <c r="F1259" s="48">
        <v>133</v>
      </c>
      <c r="G1259" s="49">
        <v>164850000</v>
      </c>
      <c r="H1259" s="48">
        <v>119.950051</v>
      </c>
      <c r="I1259" s="52">
        <f t="shared" si="150"/>
        <v>0.90188008270676689</v>
      </c>
      <c r="J1259" s="52">
        <f t="shared" ca="1" si="151"/>
        <v>1</v>
      </c>
      <c r="K1259" s="48">
        <f t="shared" si="152"/>
        <v>119.08</v>
      </c>
      <c r="L1259" s="48">
        <f t="shared" si="153"/>
        <v>120.17</v>
      </c>
      <c r="M1259" s="48">
        <f t="shared" si="154"/>
        <v>118.85</v>
      </c>
      <c r="N1259" s="48">
        <f t="shared" si="155"/>
        <v>119.95</v>
      </c>
      <c r="O1259" s="49">
        <f t="shared" ca="1" si="156"/>
        <v>164850000</v>
      </c>
    </row>
    <row r="1260" spans="1:15" x14ac:dyDescent="0.25">
      <c r="A1260">
        <v>1245</v>
      </c>
      <c r="B1260" s="89">
        <v>40688</v>
      </c>
      <c r="C1260" s="48">
        <v>131.41999799999999</v>
      </c>
      <c r="D1260" s="48">
        <v>132.94000199999999</v>
      </c>
      <c r="E1260" s="48">
        <v>131.38000500000001</v>
      </c>
      <c r="F1260" s="48">
        <v>132.38999899999999</v>
      </c>
      <c r="G1260" s="49">
        <v>151050100</v>
      </c>
      <c r="H1260" s="48">
        <v>119.39990400000001</v>
      </c>
      <c r="I1260" s="52">
        <f t="shared" si="150"/>
        <v>0.90188008838945621</v>
      </c>
      <c r="J1260" s="52">
        <f t="shared" ca="1" si="151"/>
        <v>1</v>
      </c>
      <c r="K1260" s="48">
        <f t="shared" si="152"/>
        <v>118.53</v>
      </c>
      <c r="L1260" s="48">
        <f t="shared" si="153"/>
        <v>119.9</v>
      </c>
      <c r="M1260" s="48">
        <f t="shared" si="154"/>
        <v>118.49</v>
      </c>
      <c r="N1260" s="48">
        <f t="shared" si="155"/>
        <v>119.4</v>
      </c>
      <c r="O1260" s="49">
        <f t="shared" ca="1" si="156"/>
        <v>151050100</v>
      </c>
    </row>
    <row r="1261" spans="1:15" x14ac:dyDescent="0.25">
      <c r="A1261">
        <v>1246</v>
      </c>
      <c r="B1261" s="89">
        <v>40687</v>
      </c>
      <c r="C1261" s="48">
        <v>132.44000199999999</v>
      </c>
      <c r="D1261" s="48">
        <v>132.729996</v>
      </c>
      <c r="E1261" s="48">
        <v>131.699997</v>
      </c>
      <c r="F1261" s="48">
        <v>131.949997</v>
      </c>
      <c r="G1261" s="49">
        <v>147199600</v>
      </c>
      <c r="H1261" s="48">
        <v>119.003075</v>
      </c>
      <c r="I1261" s="52">
        <f t="shared" si="150"/>
        <v>0.9018800887126962</v>
      </c>
      <c r="J1261" s="52">
        <f t="shared" ca="1" si="151"/>
        <v>1</v>
      </c>
      <c r="K1261" s="48">
        <f t="shared" si="152"/>
        <v>119.45</v>
      </c>
      <c r="L1261" s="48">
        <f t="shared" si="153"/>
        <v>119.71</v>
      </c>
      <c r="M1261" s="48">
        <f t="shared" si="154"/>
        <v>118.78</v>
      </c>
      <c r="N1261" s="48">
        <f t="shared" si="155"/>
        <v>119</v>
      </c>
      <c r="O1261" s="49">
        <f t="shared" ca="1" si="156"/>
        <v>147199600</v>
      </c>
    </row>
    <row r="1262" spans="1:15" x14ac:dyDescent="0.25">
      <c r="A1262">
        <v>1247</v>
      </c>
      <c r="B1262" s="89">
        <v>40686</v>
      </c>
      <c r="C1262" s="48">
        <v>131.979996</v>
      </c>
      <c r="D1262" s="48">
        <v>132.720001</v>
      </c>
      <c r="E1262" s="48">
        <v>131.58999600000001</v>
      </c>
      <c r="F1262" s="48">
        <v>132.05999800000001</v>
      </c>
      <c r="G1262" s="49">
        <v>168700000</v>
      </c>
      <c r="H1262" s="48">
        <v>119.102282</v>
      </c>
      <c r="I1262" s="52">
        <f t="shared" si="150"/>
        <v>0.90188008332394487</v>
      </c>
      <c r="J1262" s="52">
        <f t="shared" ca="1" si="151"/>
        <v>1</v>
      </c>
      <c r="K1262" s="48">
        <f t="shared" si="152"/>
        <v>119.03</v>
      </c>
      <c r="L1262" s="48">
        <f t="shared" si="153"/>
        <v>119.7</v>
      </c>
      <c r="M1262" s="48">
        <f t="shared" si="154"/>
        <v>118.68</v>
      </c>
      <c r="N1262" s="48">
        <f t="shared" si="155"/>
        <v>119.1</v>
      </c>
      <c r="O1262" s="49">
        <f t="shared" ca="1" si="156"/>
        <v>168700000</v>
      </c>
    </row>
    <row r="1263" spans="1:15" x14ac:dyDescent="0.25">
      <c r="A1263">
        <v>1248</v>
      </c>
      <c r="B1263" s="89">
        <v>40683</v>
      </c>
      <c r="C1263" s="48">
        <v>134.33000200000001</v>
      </c>
      <c r="D1263" s="48">
        <v>134.679993</v>
      </c>
      <c r="E1263" s="48">
        <v>133.36000100000001</v>
      </c>
      <c r="F1263" s="48">
        <v>133.61000100000001</v>
      </c>
      <c r="G1263" s="49">
        <v>182594900</v>
      </c>
      <c r="H1263" s="48">
        <v>120.50019899999999</v>
      </c>
      <c r="I1263" s="52">
        <f t="shared" si="150"/>
        <v>0.90188008456043633</v>
      </c>
      <c r="J1263" s="52">
        <f t="shared" ca="1" si="151"/>
        <v>1</v>
      </c>
      <c r="K1263" s="48">
        <f t="shared" si="152"/>
        <v>121.15</v>
      </c>
      <c r="L1263" s="48">
        <f t="shared" si="153"/>
        <v>121.47</v>
      </c>
      <c r="M1263" s="48">
        <f t="shared" si="154"/>
        <v>120.27</v>
      </c>
      <c r="N1263" s="48">
        <f t="shared" si="155"/>
        <v>120.5</v>
      </c>
      <c r="O1263" s="49">
        <f t="shared" ca="1" si="156"/>
        <v>182594900</v>
      </c>
    </row>
    <row r="1264" spans="1:15" x14ac:dyDescent="0.25">
      <c r="A1264">
        <v>1249</v>
      </c>
      <c r="B1264" s="89">
        <v>40682</v>
      </c>
      <c r="C1264" s="48">
        <v>134.800003</v>
      </c>
      <c r="D1264" s="48">
        <v>135.029999</v>
      </c>
      <c r="E1264" s="48">
        <v>133.94000199999999</v>
      </c>
      <c r="F1264" s="48">
        <v>134.679993</v>
      </c>
      <c r="G1264" s="49">
        <v>119489500</v>
      </c>
      <c r="H1264" s="48">
        <v>121.465203</v>
      </c>
      <c r="I1264" s="52">
        <f t="shared" si="150"/>
        <v>0.90188008103029826</v>
      </c>
      <c r="J1264" s="52">
        <f t="shared" ca="1" si="151"/>
        <v>1</v>
      </c>
      <c r="K1264" s="48">
        <f t="shared" si="152"/>
        <v>121.57</v>
      </c>
      <c r="L1264" s="48">
        <f t="shared" si="153"/>
        <v>121.78</v>
      </c>
      <c r="M1264" s="48">
        <f t="shared" si="154"/>
        <v>120.8</v>
      </c>
      <c r="N1264" s="48">
        <f t="shared" si="155"/>
        <v>121.47</v>
      </c>
      <c r="O1264" s="49">
        <f t="shared" ca="1" si="156"/>
        <v>119489500</v>
      </c>
    </row>
    <row r="1265" spans="1:15" x14ac:dyDescent="0.25">
      <c r="A1265">
        <v>1250</v>
      </c>
      <c r="B1265" s="89">
        <v>40681</v>
      </c>
      <c r="C1265" s="48">
        <v>133.240005</v>
      </c>
      <c r="D1265" s="48">
        <v>134.5</v>
      </c>
      <c r="E1265" s="48">
        <v>132.949997</v>
      </c>
      <c r="F1265" s="48">
        <v>134.36000100000001</v>
      </c>
      <c r="G1265" s="49">
        <v>135217900</v>
      </c>
      <c r="H1265" s="48">
        <v>121.176609</v>
      </c>
      <c r="I1265" s="52">
        <f t="shared" si="150"/>
        <v>0.90188008408841847</v>
      </c>
      <c r="J1265" s="52">
        <f t="shared" ca="1" si="151"/>
        <v>1</v>
      </c>
      <c r="K1265" s="48">
        <f t="shared" si="152"/>
        <v>120.17</v>
      </c>
      <c r="L1265" s="48">
        <f t="shared" si="153"/>
        <v>121.3</v>
      </c>
      <c r="M1265" s="48">
        <f t="shared" si="154"/>
        <v>119.9</v>
      </c>
      <c r="N1265" s="48">
        <f t="shared" si="155"/>
        <v>121.18</v>
      </c>
      <c r="O1265" s="49">
        <f t="shared" ca="1" si="156"/>
        <v>135217900</v>
      </c>
    </row>
    <row r="1266" spans="1:15" x14ac:dyDescent="0.25">
      <c r="A1266">
        <v>1251</v>
      </c>
      <c r="B1266" s="89">
        <v>40680</v>
      </c>
      <c r="C1266" s="48">
        <v>132.69000199999999</v>
      </c>
      <c r="D1266" s="48">
        <v>133.35000600000001</v>
      </c>
      <c r="E1266" s="48">
        <v>132.11999499999999</v>
      </c>
      <c r="F1266" s="48">
        <v>133.16999799999999</v>
      </c>
      <c r="G1266" s="49">
        <v>192686200</v>
      </c>
      <c r="H1266" s="48">
        <v>120.103369</v>
      </c>
      <c r="I1266" s="52">
        <f t="shared" si="150"/>
        <v>0.90188008413126208</v>
      </c>
      <c r="J1266" s="52">
        <f t="shared" ca="1" si="151"/>
        <v>1</v>
      </c>
      <c r="K1266" s="48">
        <f t="shared" si="152"/>
        <v>119.67</v>
      </c>
      <c r="L1266" s="48">
        <f t="shared" si="153"/>
        <v>120.27</v>
      </c>
      <c r="M1266" s="48">
        <f t="shared" si="154"/>
        <v>119.16</v>
      </c>
      <c r="N1266" s="48">
        <f t="shared" si="155"/>
        <v>120.1</v>
      </c>
      <c r="O1266" s="49">
        <f t="shared" ca="1" si="156"/>
        <v>192686200</v>
      </c>
    </row>
    <row r="1267" spans="1:15" x14ac:dyDescent="0.25">
      <c r="A1267">
        <v>1252</v>
      </c>
      <c r="B1267" s="89">
        <v>40679</v>
      </c>
      <c r="C1267" s="48">
        <v>133.55999800000001</v>
      </c>
      <c r="D1267" s="48">
        <v>134.61000100000001</v>
      </c>
      <c r="E1267" s="48">
        <v>132.970001</v>
      </c>
      <c r="F1267" s="48">
        <v>133.19000199999999</v>
      </c>
      <c r="G1267" s="49">
        <v>141675400</v>
      </c>
      <c r="H1267" s="48">
        <v>120.12141099999999</v>
      </c>
      <c r="I1267" s="52">
        <f t="shared" si="150"/>
        <v>0.90188009006862246</v>
      </c>
      <c r="J1267" s="52">
        <f t="shared" ca="1" si="151"/>
        <v>1</v>
      </c>
      <c r="K1267" s="48">
        <f t="shared" si="152"/>
        <v>120.46</v>
      </c>
      <c r="L1267" s="48">
        <f t="shared" si="153"/>
        <v>121.4</v>
      </c>
      <c r="M1267" s="48">
        <f t="shared" si="154"/>
        <v>119.92</v>
      </c>
      <c r="N1267" s="48">
        <f t="shared" si="155"/>
        <v>120.12</v>
      </c>
      <c r="O1267" s="49">
        <f t="shared" ca="1" si="156"/>
        <v>141675400</v>
      </c>
    </row>
    <row r="1268" spans="1:15" x14ac:dyDescent="0.25">
      <c r="A1268">
        <v>1253</v>
      </c>
      <c r="B1268" s="89">
        <v>40676</v>
      </c>
      <c r="C1268" s="48">
        <v>135.14999399999999</v>
      </c>
      <c r="D1268" s="48">
        <v>135.33999600000001</v>
      </c>
      <c r="E1268" s="48">
        <v>133.55999800000001</v>
      </c>
      <c r="F1268" s="48">
        <v>134.03999300000001</v>
      </c>
      <c r="G1268" s="49">
        <v>157444900</v>
      </c>
      <c r="H1268" s="48">
        <v>120.888001</v>
      </c>
      <c r="I1268" s="52">
        <f t="shared" si="150"/>
        <v>0.90188009036974504</v>
      </c>
      <c r="J1268" s="52">
        <f t="shared" ca="1" si="151"/>
        <v>1</v>
      </c>
      <c r="K1268" s="48">
        <f t="shared" si="152"/>
        <v>121.89</v>
      </c>
      <c r="L1268" s="48">
        <f t="shared" si="153"/>
        <v>122.06</v>
      </c>
      <c r="M1268" s="48">
        <f t="shared" si="154"/>
        <v>120.46</v>
      </c>
      <c r="N1268" s="48">
        <f t="shared" si="155"/>
        <v>120.89</v>
      </c>
      <c r="O1268" s="49">
        <f t="shared" ca="1" si="156"/>
        <v>157444900</v>
      </c>
    </row>
    <row r="1269" spans="1:15" x14ac:dyDescent="0.25">
      <c r="A1269">
        <v>1254</v>
      </c>
      <c r="B1269" s="89">
        <v>40675</v>
      </c>
      <c r="C1269" s="48">
        <v>134.08000200000001</v>
      </c>
      <c r="D1269" s="48">
        <v>135.36000100000001</v>
      </c>
      <c r="E1269" s="48">
        <v>133.38999899999999</v>
      </c>
      <c r="F1269" s="48">
        <v>135.08000200000001</v>
      </c>
      <c r="G1269" s="49">
        <v>171550700</v>
      </c>
      <c r="H1269" s="48">
        <v>121.825964</v>
      </c>
      <c r="I1269" s="52">
        <f t="shared" si="150"/>
        <v>0.90188008732780445</v>
      </c>
      <c r="J1269" s="52">
        <f t="shared" ca="1" si="151"/>
        <v>1</v>
      </c>
      <c r="K1269" s="48">
        <f t="shared" si="152"/>
        <v>120.92</v>
      </c>
      <c r="L1269" s="48">
        <f t="shared" si="153"/>
        <v>122.08</v>
      </c>
      <c r="M1269" s="48">
        <f t="shared" si="154"/>
        <v>120.3</v>
      </c>
      <c r="N1269" s="48">
        <f t="shared" si="155"/>
        <v>121.83</v>
      </c>
      <c r="O1269" s="49">
        <f t="shared" ca="1" si="156"/>
        <v>171550700</v>
      </c>
    </row>
    <row r="1270" spans="1:15" x14ac:dyDescent="0.25">
      <c r="A1270">
        <v>1255</v>
      </c>
      <c r="B1270" s="89">
        <v>40674</v>
      </c>
      <c r="C1270" s="48">
        <v>135.66999799999999</v>
      </c>
      <c r="D1270" s="48">
        <v>135.69000199999999</v>
      </c>
      <c r="E1270" s="48">
        <v>133.820007</v>
      </c>
      <c r="F1270" s="48">
        <v>134.44000199999999</v>
      </c>
      <c r="G1270" s="49">
        <v>193564200</v>
      </c>
      <c r="H1270" s="48">
        <v>121.248761</v>
      </c>
      <c r="I1270" s="52">
        <f t="shared" si="150"/>
        <v>0.9018800892311799</v>
      </c>
      <c r="J1270" s="52">
        <f t="shared" ca="1" si="151"/>
        <v>1</v>
      </c>
      <c r="K1270" s="48">
        <f t="shared" si="152"/>
        <v>122.36</v>
      </c>
      <c r="L1270" s="48">
        <f t="shared" si="153"/>
        <v>122.38</v>
      </c>
      <c r="M1270" s="48">
        <f t="shared" si="154"/>
        <v>120.69</v>
      </c>
      <c r="N1270" s="48">
        <f t="shared" si="155"/>
        <v>121.25</v>
      </c>
      <c r="O1270" s="49">
        <f t="shared" ca="1" si="156"/>
        <v>193564200</v>
      </c>
    </row>
    <row r="1271" spans="1:15" x14ac:dyDescent="0.25">
      <c r="A1271">
        <v>1256</v>
      </c>
      <c r="B1271" s="89">
        <v>40673</v>
      </c>
      <c r="C1271" s="48">
        <v>135.16999799999999</v>
      </c>
      <c r="D1271" s="48">
        <v>136.11000100000001</v>
      </c>
      <c r="E1271" s="48">
        <v>135</v>
      </c>
      <c r="F1271" s="48">
        <v>135.86999499999999</v>
      </c>
      <c r="G1271" s="49">
        <v>114806900</v>
      </c>
      <c r="H1271" s="48">
        <v>122.538443</v>
      </c>
      <c r="I1271" s="52">
        <f t="shared" si="150"/>
        <v>0.90188008765290684</v>
      </c>
      <c r="J1271" s="52">
        <f t="shared" ca="1" si="151"/>
        <v>1</v>
      </c>
      <c r="K1271" s="48">
        <f t="shared" si="152"/>
        <v>121.91</v>
      </c>
      <c r="L1271" s="48">
        <f t="shared" si="153"/>
        <v>122.75</v>
      </c>
      <c r="M1271" s="48">
        <f t="shared" si="154"/>
        <v>121.75</v>
      </c>
      <c r="N1271" s="48">
        <f t="shared" si="155"/>
        <v>122.54</v>
      </c>
      <c r="O1271" s="49">
        <f t="shared" ca="1" si="156"/>
        <v>114806900</v>
      </c>
    </row>
    <row r="1272" spans="1:15" x14ac:dyDescent="0.25">
      <c r="A1272">
        <v>1257</v>
      </c>
      <c r="B1272" s="89">
        <v>40672</v>
      </c>
      <c r="C1272" s="48">
        <v>134.19000199999999</v>
      </c>
      <c r="D1272" s="48">
        <v>135.11000100000001</v>
      </c>
      <c r="E1272" s="48">
        <v>133.979996</v>
      </c>
      <c r="F1272" s="48">
        <v>134.720001</v>
      </c>
      <c r="G1272" s="49">
        <v>114104500</v>
      </c>
      <c r="H1272" s="48">
        <v>121.50128599999999</v>
      </c>
      <c r="I1272" s="52">
        <f t="shared" si="150"/>
        <v>0.90188008534827724</v>
      </c>
      <c r="J1272" s="52">
        <f t="shared" ca="1" si="151"/>
        <v>1</v>
      </c>
      <c r="K1272" s="48">
        <f t="shared" si="152"/>
        <v>121.02</v>
      </c>
      <c r="L1272" s="48">
        <f t="shared" si="153"/>
        <v>121.85</v>
      </c>
      <c r="M1272" s="48">
        <f t="shared" si="154"/>
        <v>120.83</v>
      </c>
      <c r="N1272" s="48">
        <f t="shared" si="155"/>
        <v>121.5</v>
      </c>
      <c r="O1272" s="49">
        <f t="shared" ca="1" si="156"/>
        <v>114104500</v>
      </c>
    </row>
    <row r="1273" spans="1:15" x14ac:dyDescent="0.25">
      <c r="A1273">
        <v>1258</v>
      </c>
      <c r="B1273" s="89">
        <v>40669</v>
      </c>
      <c r="C1273" s="48">
        <v>134.94000199999999</v>
      </c>
      <c r="D1273" s="48">
        <v>135.63000500000001</v>
      </c>
      <c r="E1273" s="48">
        <v>133.679993</v>
      </c>
      <c r="F1273" s="48">
        <v>134.199997</v>
      </c>
      <c r="G1273" s="49">
        <v>222787200</v>
      </c>
      <c r="H1273" s="48">
        <v>121.03230499999999</v>
      </c>
      <c r="I1273" s="52">
        <f t="shared" si="150"/>
        <v>0.9018800872253373</v>
      </c>
      <c r="J1273" s="52">
        <f t="shared" ca="1" si="151"/>
        <v>1</v>
      </c>
      <c r="K1273" s="48">
        <f t="shared" si="152"/>
        <v>121.7</v>
      </c>
      <c r="L1273" s="48">
        <f t="shared" si="153"/>
        <v>122.32</v>
      </c>
      <c r="M1273" s="48">
        <f t="shared" si="154"/>
        <v>120.56</v>
      </c>
      <c r="N1273" s="48">
        <f t="shared" si="155"/>
        <v>121.03</v>
      </c>
      <c r="O1273" s="49">
        <f t="shared" ca="1" si="156"/>
        <v>222787200</v>
      </c>
    </row>
    <row r="1274" spans="1:15" x14ac:dyDescent="0.25">
      <c r="A1274">
        <v>1259</v>
      </c>
      <c r="B1274" s="89">
        <v>40668</v>
      </c>
      <c r="C1274" s="48">
        <v>134.08000200000001</v>
      </c>
      <c r="D1274" s="48">
        <v>134.949997</v>
      </c>
      <c r="E1274" s="48">
        <v>133.020004</v>
      </c>
      <c r="F1274" s="48">
        <v>133.61000100000001</v>
      </c>
      <c r="G1274" s="49">
        <v>226900000</v>
      </c>
      <c r="H1274" s="48">
        <v>120.50019899999999</v>
      </c>
      <c r="I1274" s="52">
        <f t="shared" si="150"/>
        <v>0.90188008456043633</v>
      </c>
      <c r="J1274" s="52">
        <f t="shared" ca="1" si="151"/>
        <v>1</v>
      </c>
      <c r="K1274" s="48">
        <f t="shared" si="152"/>
        <v>120.92</v>
      </c>
      <c r="L1274" s="48">
        <f t="shared" si="153"/>
        <v>121.71</v>
      </c>
      <c r="M1274" s="48">
        <f t="shared" si="154"/>
        <v>119.97</v>
      </c>
      <c r="N1274" s="48">
        <f t="shared" si="155"/>
        <v>120.5</v>
      </c>
      <c r="O1274" s="49">
        <f t="shared" ca="1" si="156"/>
        <v>226900000</v>
      </c>
    </row>
    <row r="1275" spans="1:15" x14ac:dyDescent="0.25">
      <c r="A1275">
        <v>1260</v>
      </c>
      <c r="B1275" s="89">
        <v>40667</v>
      </c>
      <c r="C1275" s="48">
        <v>135.66999799999999</v>
      </c>
      <c r="D1275" s="48">
        <v>135.729996</v>
      </c>
      <c r="E1275" s="48">
        <v>134.229996</v>
      </c>
      <c r="F1275" s="48">
        <v>134.83000200000001</v>
      </c>
      <c r="G1275" s="49">
        <v>182678500</v>
      </c>
      <c r="H1275" s="48">
        <v>121.600494</v>
      </c>
      <c r="I1275" s="52">
        <f t="shared" si="150"/>
        <v>0.90188008748972648</v>
      </c>
      <c r="J1275" s="52">
        <f t="shared" ca="1" si="151"/>
        <v>1</v>
      </c>
      <c r="K1275" s="48">
        <f t="shared" si="152"/>
        <v>122.36</v>
      </c>
      <c r="L1275" s="48">
        <f t="shared" si="153"/>
        <v>122.41</v>
      </c>
      <c r="M1275" s="48">
        <f t="shared" si="154"/>
        <v>121.06</v>
      </c>
      <c r="N1275" s="48">
        <f t="shared" si="155"/>
        <v>121.6</v>
      </c>
      <c r="O1275" s="49">
        <f t="shared" ca="1" si="156"/>
        <v>182678500</v>
      </c>
    </row>
    <row r="1276" spans="1:15" x14ac:dyDescent="0.25">
      <c r="A1276">
        <v>1261</v>
      </c>
      <c r="B1276" s="89">
        <v>40666</v>
      </c>
      <c r="C1276" s="48">
        <v>135.96000699999999</v>
      </c>
      <c r="D1276" s="48">
        <v>136.19000199999999</v>
      </c>
      <c r="E1276" s="48">
        <v>135.03999300000001</v>
      </c>
      <c r="F1276" s="48">
        <v>135.729996</v>
      </c>
      <c r="G1276" s="49">
        <v>138375000</v>
      </c>
      <c r="H1276" s="48">
        <v>122.41218000000001</v>
      </c>
      <c r="I1276" s="52">
        <f t="shared" si="150"/>
        <v>0.90188008257216778</v>
      </c>
      <c r="J1276" s="52">
        <f t="shared" ca="1" si="151"/>
        <v>1</v>
      </c>
      <c r="K1276" s="48">
        <f t="shared" si="152"/>
        <v>122.62</v>
      </c>
      <c r="L1276" s="48">
        <f t="shared" si="153"/>
        <v>122.83</v>
      </c>
      <c r="M1276" s="48">
        <f t="shared" si="154"/>
        <v>121.79</v>
      </c>
      <c r="N1276" s="48">
        <f t="shared" si="155"/>
        <v>122.41</v>
      </c>
      <c r="O1276" s="49">
        <f t="shared" ca="1" si="156"/>
        <v>138375000</v>
      </c>
    </row>
    <row r="1277" spans="1:15" x14ac:dyDescent="0.25">
      <c r="A1277">
        <v>1262</v>
      </c>
      <c r="B1277" s="89">
        <v>40665</v>
      </c>
      <c r="C1277" s="48">
        <v>137.070007</v>
      </c>
      <c r="D1277" s="48">
        <v>137.179993</v>
      </c>
      <c r="E1277" s="48">
        <v>135.949997</v>
      </c>
      <c r="F1277" s="48">
        <v>136.220001</v>
      </c>
      <c r="G1277" s="49">
        <v>126278700</v>
      </c>
      <c r="H1277" s="48">
        <v>122.854106</v>
      </c>
      <c r="I1277" s="52">
        <f t="shared" si="150"/>
        <v>0.90188008440845635</v>
      </c>
      <c r="J1277" s="52">
        <f t="shared" ca="1" si="151"/>
        <v>1</v>
      </c>
      <c r="K1277" s="48">
        <f t="shared" si="152"/>
        <v>123.62</v>
      </c>
      <c r="L1277" s="48">
        <f t="shared" si="153"/>
        <v>123.72</v>
      </c>
      <c r="M1277" s="48">
        <f t="shared" si="154"/>
        <v>122.61</v>
      </c>
      <c r="N1277" s="48">
        <f t="shared" si="155"/>
        <v>122.85</v>
      </c>
      <c r="O1277" s="49">
        <f t="shared" ca="1" si="156"/>
        <v>126278700</v>
      </c>
    </row>
    <row r="1278" spans="1:15" x14ac:dyDescent="0.25">
      <c r="A1278">
        <v>1263</v>
      </c>
      <c r="B1278" s="89">
        <v>40662</v>
      </c>
      <c r="C1278" s="48">
        <v>136.16000399999999</v>
      </c>
      <c r="D1278" s="48">
        <v>136.570007</v>
      </c>
      <c r="E1278" s="48">
        <v>135.979996</v>
      </c>
      <c r="F1278" s="48">
        <v>136.429993</v>
      </c>
      <c r="G1278" s="49">
        <v>115094100</v>
      </c>
      <c r="H1278" s="48">
        <v>123.043493</v>
      </c>
      <c r="I1278" s="52">
        <f t="shared" si="150"/>
        <v>0.90188007999091524</v>
      </c>
      <c r="J1278" s="52">
        <f t="shared" ca="1" si="151"/>
        <v>1</v>
      </c>
      <c r="K1278" s="48">
        <f t="shared" si="152"/>
        <v>122.8</v>
      </c>
      <c r="L1278" s="48">
        <f t="shared" si="153"/>
        <v>123.17</v>
      </c>
      <c r="M1278" s="48">
        <f t="shared" si="154"/>
        <v>122.64</v>
      </c>
      <c r="N1278" s="48">
        <f t="shared" si="155"/>
        <v>123.04</v>
      </c>
      <c r="O1278" s="49">
        <f t="shared" ca="1" si="156"/>
        <v>115094100</v>
      </c>
    </row>
    <row r="1279" spans="1:15" x14ac:dyDescent="0.25">
      <c r="A1279">
        <v>1264</v>
      </c>
      <c r="B1279" s="89">
        <v>40661</v>
      </c>
      <c r="C1279" s="48">
        <v>135.429993</v>
      </c>
      <c r="D1279" s="48">
        <v>136.28999300000001</v>
      </c>
      <c r="E1279" s="48">
        <v>135.41000399999999</v>
      </c>
      <c r="F1279" s="48">
        <v>136.11000100000001</v>
      </c>
      <c r="G1279" s="49">
        <v>124791100</v>
      </c>
      <c r="H1279" s="48">
        <v>122.75489899999999</v>
      </c>
      <c r="I1279" s="52">
        <f t="shared" si="150"/>
        <v>0.90188008300727285</v>
      </c>
      <c r="J1279" s="52">
        <f t="shared" ca="1" si="151"/>
        <v>1</v>
      </c>
      <c r="K1279" s="48">
        <f t="shared" si="152"/>
        <v>122.14</v>
      </c>
      <c r="L1279" s="48">
        <f t="shared" si="153"/>
        <v>122.92</v>
      </c>
      <c r="M1279" s="48">
        <f t="shared" si="154"/>
        <v>122.12</v>
      </c>
      <c r="N1279" s="48">
        <f t="shared" si="155"/>
        <v>122.75</v>
      </c>
      <c r="O1279" s="49">
        <f t="shared" ca="1" si="156"/>
        <v>124791100</v>
      </c>
    </row>
    <row r="1280" spans="1:15" x14ac:dyDescent="0.25">
      <c r="A1280">
        <v>1265</v>
      </c>
      <c r="B1280" s="89">
        <v>40660</v>
      </c>
      <c r="C1280" s="48">
        <v>135.050003</v>
      </c>
      <c r="D1280" s="48">
        <v>135.86999499999999</v>
      </c>
      <c r="E1280" s="48">
        <v>134.5</v>
      </c>
      <c r="F1280" s="48">
        <v>135.66999799999999</v>
      </c>
      <c r="G1280" s="49">
        <v>143031000</v>
      </c>
      <c r="H1280" s="48">
        <v>122.35807</v>
      </c>
      <c r="I1280" s="52">
        <f t="shared" si="150"/>
        <v>0.90188008995179614</v>
      </c>
      <c r="J1280" s="52">
        <f t="shared" ca="1" si="151"/>
        <v>1</v>
      </c>
      <c r="K1280" s="48">
        <f t="shared" si="152"/>
        <v>121.8</v>
      </c>
      <c r="L1280" s="48">
        <f t="shared" si="153"/>
        <v>122.54</v>
      </c>
      <c r="M1280" s="48">
        <f t="shared" si="154"/>
        <v>121.3</v>
      </c>
      <c r="N1280" s="48">
        <f t="shared" si="155"/>
        <v>122.36</v>
      </c>
      <c r="O1280" s="49">
        <f t="shared" ca="1" si="156"/>
        <v>143031000</v>
      </c>
    </row>
    <row r="1281" spans="1:15" x14ac:dyDescent="0.25">
      <c r="A1281">
        <v>1266</v>
      </c>
      <c r="B1281" s="89">
        <v>40659</v>
      </c>
      <c r="C1281" s="48">
        <v>134.050003</v>
      </c>
      <c r="D1281" s="48">
        <v>135.05999800000001</v>
      </c>
      <c r="E1281" s="48">
        <v>133.91000399999999</v>
      </c>
      <c r="F1281" s="48">
        <v>134.78999300000001</v>
      </c>
      <c r="G1281" s="49">
        <v>146600000</v>
      </c>
      <c r="H1281" s="48">
        <v>121.56441100000001</v>
      </c>
      <c r="I1281" s="52">
        <f t="shared" si="150"/>
        <v>0.90188008986690871</v>
      </c>
      <c r="J1281" s="52">
        <f t="shared" ca="1" si="151"/>
        <v>1</v>
      </c>
      <c r="K1281" s="48">
        <f t="shared" si="152"/>
        <v>120.9</v>
      </c>
      <c r="L1281" s="48">
        <f t="shared" si="153"/>
        <v>121.81</v>
      </c>
      <c r="M1281" s="48">
        <f t="shared" si="154"/>
        <v>120.77</v>
      </c>
      <c r="N1281" s="48">
        <f t="shared" si="155"/>
        <v>121.56</v>
      </c>
      <c r="O1281" s="49">
        <f t="shared" ca="1" si="156"/>
        <v>146600000</v>
      </c>
    </row>
    <row r="1282" spans="1:15" x14ac:dyDescent="0.25">
      <c r="A1282">
        <v>1267</v>
      </c>
      <c r="B1282" s="89">
        <v>40658</v>
      </c>
      <c r="C1282" s="48">
        <v>133.679993</v>
      </c>
      <c r="D1282" s="48">
        <v>133.86000100000001</v>
      </c>
      <c r="E1282" s="48">
        <v>133.199997</v>
      </c>
      <c r="F1282" s="48">
        <v>133.63999899999999</v>
      </c>
      <c r="G1282" s="49">
        <v>65757100</v>
      </c>
      <c r="H1282" s="48">
        <v>120.527254</v>
      </c>
      <c r="I1282" s="52">
        <f t="shared" si="150"/>
        <v>0.90188008756270654</v>
      </c>
      <c r="J1282" s="52">
        <f t="shared" ca="1" si="151"/>
        <v>1</v>
      </c>
      <c r="K1282" s="48">
        <f t="shared" si="152"/>
        <v>120.56</v>
      </c>
      <c r="L1282" s="48">
        <f t="shared" si="153"/>
        <v>120.73</v>
      </c>
      <c r="M1282" s="48">
        <f t="shared" si="154"/>
        <v>120.13</v>
      </c>
      <c r="N1282" s="48">
        <f t="shared" si="155"/>
        <v>120.53</v>
      </c>
      <c r="O1282" s="49">
        <f t="shared" ca="1" si="156"/>
        <v>65757100</v>
      </c>
    </row>
    <row r="1283" spans="1:15" x14ac:dyDescent="0.25">
      <c r="A1283">
        <v>1268</v>
      </c>
      <c r="B1283" s="89">
        <v>40654</v>
      </c>
      <c r="C1283" s="48">
        <v>133.78999300000001</v>
      </c>
      <c r="D1283" s="48">
        <v>133.83999600000001</v>
      </c>
      <c r="E1283" s="48">
        <v>133.10000600000001</v>
      </c>
      <c r="F1283" s="48">
        <v>133.779999</v>
      </c>
      <c r="G1283" s="49">
        <v>135935400</v>
      </c>
      <c r="H1283" s="48">
        <v>120.65351699999999</v>
      </c>
      <c r="I1283" s="52">
        <f t="shared" si="150"/>
        <v>0.90188008597608071</v>
      </c>
      <c r="J1283" s="52">
        <f t="shared" ca="1" si="151"/>
        <v>1</v>
      </c>
      <c r="K1283" s="48">
        <f t="shared" si="152"/>
        <v>120.66</v>
      </c>
      <c r="L1283" s="48">
        <f t="shared" si="153"/>
        <v>120.71</v>
      </c>
      <c r="M1283" s="48">
        <f t="shared" si="154"/>
        <v>120.04</v>
      </c>
      <c r="N1283" s="48">
        <f t="shared" si="155"/>
        <v>120.65</v>
      </c>
      <c r="O1283" s="49">
        <f t="shared" ca="1" si="156"/>
        <v>135935400</v>
      </c>
    </row>
    <row r="1284" spans="1:15" x14ac:dyDescent="0.25">
      <c r="A1284">
        <v>1269</v>
      </c>
      <c r="B1284" s="89">
        <v>40653</v>
      </c>
      <c r="C1284" s="48">
        <v>132.88000500000001</v>
      </c>
      <c r="D1284" s="48">
        <v>133.38999899999999</v>
      </c>
      <c r="E1284" s="48">
        <v>132.78999300000001</v>
      </c>
      <c r="F1284" s="48">
        <v>133.10000600000001</v>
      </c>
      <c r="G1284" s="49">
        <v>156133800</v>
      </c>
      <c r="H1284" s="48">
        <v>120.040245</v>
      </c>
      <c r="I1284" s="52">
        <f t="shared" si="150"/>
        <v>0.90188008706776457</v>
      </c>
      <c r="J1284" s="52">
        <f t="shared" ca="1" si="151"/>
        <v>1</v>
      </c>
      <c r="K1284" s="48">
        <f t="shared" si="152"/>
        <v>119.84</v>
      </c>
      <c r="L1284" s="48">
        <f t="shared" si="153"/>
        <v>120.3</v>
      </c>
      <c r="M1284" s="48">
        <f t="shared" si="154"/>
        <v>119.76</v>
      </c>
      <c r="N1284" s="48">
        <f t="shared" si="155"/>
        <v>120.04</v>
      </c>
      <c r="O1284" s="49">
        <f t="shared" ca="1" si="156"/>
        <v>156133800</v>
      </c>
    </row>
    <row r="1285" spans="1:15" x14ac:dyDescent="0.25">
      <c r="A1285">
        <v>1270</v>
      </c>
      <c r="B1285" s="89">
        <v>40652</v>
      </c>
      <c r="C1285" s="48">
        <v>130.759995</v>
      </c>
      <c r="D1285" s="48">
        <v>131.35000600000001</v>
      </c>
      <c r="E1285" s="48">
        <v>130.44000199999999</v>
      </c>
      <c r="F1285" s="48">
        <v>131.30999800000001</v>
      </c>
      <c r="G1285" s="49">
        <v>124258800</v>
      </c>
      <c r="H1285" s="48">
        <v>118.425872</v>
      </c>
      <c r="I1285" s="52">
        <f t="shared" si="150"/>
        <v>0.90188008379986417</v>
      </c>
      <c r="J1285" s="52">
        <f t="shared" ca="1" si="151"/>
        <v>1</v>
      </c>
      <c r="K1285" s="48">
        <f t="shared" si="152"/>
        <v>117.93</v>
      </c>
      <c r="L1285" s="48">
        <f t="shared" si="153"/>
        <v>118.46</v>
      </c>
      <c r="M1285" s="48">
        <f t="shared" si="154"/>
        <v>117.64</v>
      </c>
      <c r="N1285" s="48">
        <f t="shared" si="155"/>
        <v>118.43</v>
      </c>
      <c r="O1285" s="49">
        <f t="shared" ca="1" si="156"/>
        <v>124258800</v>
      </c>
    </row>
    <row r="1286" spans="1:15" x14ac:dyDescent="0.25">
      <c r="A1286">
        <v>1271</v>
      </c>
      <c r="B1286" s="89">
        <v>40651</v>
      </c>
      <c r="C1286" s="48">
        <v>130.58999600000001</v>
      </c>
      <c r="D1286" s="48">
        <v>132.029999</v>
      </c>
      <c r="E1286" s="48">
        <v>129.509995</v>
      </c>
      <c r="F1286" s="48">
        <v>130.55999800000001</v>
      </c>
      <c r="G1286" s="49">
        <v>210759300</v>
      </c>
      <c r="H1286" s="48">
        <v>117.74946199999999</v>
      </c>
      <c r="I1286" s="52">
        <f t="shared" si="150"/>
        <v>0.90188008428125122</v>
      </c>
      <c r="J1286" s="52">
        <f t="shared" ca="1" si="151"/>
        <v>1</v>
      </c>
      <c r="K1286" s="48">
        <f t="shared" si="152"/>
        <v>117.78</v>
      </c>
      <c r="L1286" s="48">
        <f t="shared" si="153"/>
        <v>119.08</v>
      </c>
      <c r="M1286" s="48">
        <f t="shared" si="154"/>
        <v>116.8</v>
      </c>
      <c r="N1286" s="48">
        <f t="shared" si="155"/>
        <v>117.75</v>
      </c>
      <c r="O1286" s="49">
        <f t="shared" ca="1" si="156"/>
        <v>210759300</v>
      </c>
    </row>
    <row r="1287" spans="1:15" x14ac:dyDescent="0.25">
      <c r="A1287">
        <v>1272</v>
      </c>
      <c r="B1287" s="89">
        <v>40648</v>
      </c>
      <c r="C1287" s="48">
        <v>131.800003</v>
      </c>
      <c r="D1287" s="48">
        <v>132.36999499999999</v>
      </c>
      <c r="E1287" s="48">
        <v>131.41000399999999</v>
      </c>
      <c r="F1287" s="48">
        <v>132.03999300000001</v>
      </c>
      <c r="G1287" s="49">
        <v>170006700</v>
      </c>
      <c r="H1287" s="48">
        <v>119.08423999999999</v>
      </c>
      <c r="I1287" s="52">
        <f t="shared" si="150"/>
        <v>0.90188008416510579</v>
      </c>
      <c r="J1287" s="52">
        <f t="shared" ca="1" si="151"/>
        <v>1</v>
      </c>
      <c r="K1287" s="48">
        <f t="shared" si="152"/>
        <v>118.87</v>
      </c>
      <c r="L1287" s="48">
        <f t="shared" si="153"/>
        <v>119.38</v>
      </c>
      <c r="M1287" s="48">
        <f t="shared" si="154"/>
        <v>118.52</v>
      </c>
      <c r="N1287" s="48">
        <f t="shared" si="155"/>
        <v>119.08</v>
      </c>
      <c r="O1287" s="49">
        <f t="shared" ca="1" si="156"/>
        <v>170006700</v>
      </c>
    </row>
    <row r="1288" spans="1:15" x14ac:dyDescent="0.25">
      <c r="A1288">
        <v>1273</v>
      </c>
      <c r="B1288" s="89">
        <v>40647</v>
      </c>
      <c r="C1288" s="48">
        <v>130.699997</v>
      </c>
      <c r="D1288" s="48">
        <v>131.759995</v>
      </c>
      <c r="E1288" s="48">
        <v>130.270004</v>
      </c>
      <c r="F1288" s="48">
        <v>131.55999800000001</v>
      </c>
      <c r="G1288" s="49">
        <v>161220400</v>
      </c>
      <c r="H1288" s="48">
        <v>118.651342</v>
      </c>
      <c r="I1288" s="52">
        <f t="shared" si="150"/>
        <v>0.90188008364062144</v>
      </c>
      <c r="J1288" s="52">
        <f t="shared" ca="1" si="151"/>
        <v>1</v>
      </c>
      <c r="K1288" s="48">
        <f t="shared" si="152"/>
        <v>117.88</v>
      </c>
      <c r="L1288" s="48">
        <f t="shared" si="153"/>
        <v>118.83</v>
      </c>
      <c r="M1288" s="48">
        <f t="shared" si="154"/>
        <v>117.49</v>
      </c>
      <c r="N1288" s="48">
        <f t="shared" si="155"/>
        <v>118.65</v>
      </c>
      <c r="O1288" s="49">
        <f t="shared" ca="1" si="156"/>
        <v>161220400</v>
      </c>
    </row>
    <row r="1289" spans="1:15" x14ac:dyDescent="0.25">
      <c r="A1289">
        <v>1274</v>
      </c>
      <c r="B1289" s="89">
        <v>40646</v>
      </c>
      <c r="C1289" s="48">
        <v>132.08000200000001</v>
      </c>
      <c r="D1289" s="48">
        <v>132.179993</v>
      </c>
      <c r="E1289" s="48">
        <v>130.96000699999999</v>
      </c>
      <c r="F1289" s="48">
        <v>131.46000699999999</v>
      </c>
      <c r="G1289" s="49">
        <v>162059000</v>
      </c>
      <c r="H1289" s="48">
        <v>118.561162</v>
      </c>
      <c r="I1289" s="52">
        <f t="shared" si="150"/>
        <v>0.90188008281484422</v>
      </c>
      <c r="J1289" s="52">
        <f t="shared" ca="1" si="151"/>
        <v>1</v>
      </c>
      <c r="K1289" s="48">
        <f t="shared" si="152"/>
        <v>119.12</v>
      </c>
      <c r="L1289" s="48">
        <f t="shared" si="153"/>
        <v>119.21</v>
      </c>
      <c r="M1289" s="48">
        <f t="shared" si="154"/>
        <v>118.11</v>
      </c>
      <c r="N1289" s="48">
        <f t="shared" si="155"/>
        <v>118.56</v>
      </c>
      <c r="O1289" s="49">
        <f t="shared" ca="1" si="156"/>
        <v>162059000</v>
      </c>
    </row>
    <row r="1290" spans="1:15" x14ac:dyDescent="0.25">
      <c r="A1290">
        <v>1275</v>
      </c>
      <c r="B1290" s="89">
        <v>40645</v>
      </c>
      <c r="C1290" s="48">
        <v>131.720001</v>
      </c>
      <c r="D1290" s="48">
        <v>131.979996</v>
      </c>
      <c r="E1290" s="48">
        <v>130.990005</v>
      </c>
      <c r="F1290" s="48">
        <v>131.470001</v>
      </c>
      <c r="G1290" s="49">
        <v>161187400</v>
      </c>
      <c r="H1290" s="48">
        <v>118.570176</v>
      </c>
      <c r="I1290" s="52">
        <f t="shared" si="150"/>
        <v>0.90188008745812676</v>
      </c>
      <c r="J1290" s="52">
        <f t="shared" ca="1" si="151"/>
        <v>1</v>
      </c>
      <c r="K1290" s="48">
        <f t="shared" si="152"/>
        <v>118.8</v>
      </c>
      <c r="L1290" s="48">
        <f t="shared" si="153"/>
        <v>119.03</v>
      </c>
      <c r="M1290" s="48">
        <f t="shared" si="154"/>
        <v>118.14</v>
      </c>
      <c r="N1290" s="48">
        <f t="shared" si="155"/>
        <v>118.57</v>
      </c>
      <c r="O1290" s="49">
        <f t="shared" ca="1" si="156"/>
        <v>161187400</v>
      </c>
    </row>
    <row r="1291" spans="1:15" x14ac:dyDescent="0.25">
      <c r="A1291">
        <v>1276</v>
      </c>
      <c r="B1291" s="89">
        <v>40644</v>
      </c>
      <c r="C1291" s="48">
        <v>133</v>
      </c>
      <c r="D1291" s="48">
        <v>133.449997</v>
      </c>
      <c r="E1291" s="48">
        <v>132.13999899999999</v>
      </c>
      <c r="F1291" s="48">
        <v>132.46000699999999</v>
      </c>
      <c r="G1291" s="49">
        <v>121385400</v>
      </c>
      <c r="H1291" s="48">
        <v>119.463042</v>
      </c>
      <c r="I1291" s="52">
        <f t="shared" si="150"/>
        <v>0.90188008218963789</v>
      </c>
      <c r="J1291" s="52">
        <f t="shared" ca="1" si="151"/>
        <v>1</v>
      </c>
      <c r="K1291" s="48">
        <f t="shared" si="152"/>
        <v>119.95</v>
      </c>
      <c r="L1291" s="48">
        <f t="shared" si="153"/>
        <v>120.36</v>
      </c>
      <c r="M1291" s="48">
        <f t="shared" si="154"/>
        <v>119.17</v>
      </c>
      <c r="N1291" s="48">
        <f t="shared" si="155"/>
        <v>119.46</v>
      </c>
      <c r="O1291" s="49">
        <f t="shared" ca="1" si="156"/>
        <v>121385400</v>
      </c>
    </row>
    <row r="1292" spans="1:15" x14ac:dyDescent="0.25">
      <c r="A1292">
        <v>1277</v>
      </c>
      <c r="B1292" s="89">
        <v>40641</v>
      </c>
      <c r="C1292" s="48">
        <v>133.91000399999999</v>
      </c>
      <c r="D1292" s="48">
        <v>133.990005</v>
      </c>
      <c r="E1292" s="48">
        <v>132.30999800000001</v>
      </c>
      <c r="F1292" s="48">
        <v>132.86000100000001</v>
      </c>
      <c r="G1292" s="49">
        <v>147945400</v>
      </c>
      <c r="H1292" s="48">
        <v>119.823789</v>
      </c>
      <c r="I1292" s="52">
        <f t="shared" si="150"/>
        <v>0.9018800850377835</v>
      </c>
      <c r="J1292" s="52">
        <f t="shared" ca="1" si="151"/>
        <v>1</v>
      </c>
      <c r="K1292" s="48">
        <f t="shared" si="152"/>
        <v>120.77</v>
      </c>
      <c r="L1292" s="48">
        <f t="shared" si="153"/>
        <v>120.84</v>
      </c>
      <c r="M1292" s="48">
        <f t="shared" si="154"/>
        <v>119.33</v>
      </c>
      <c r="N1292" s="48">
        <f t="shared" si="155"/>
        <v>119.82</v>
      </c>
      <c r="O1292" s="49">
        <f t="shared" ca="1" si="156"/>
        <v>147945400</v>
      </c>
    </row>
    <row r="1293" spans="1:15" x14ac:dyDescent="0.25">
      <c r="A1293">
        <v>1278</v>
      </c>
      <c r="B1293" s="89">
        <v>40640</v>
      </c>
      <c r="C1293" s="48">
        <v>133.41999799999999</v>
      </c>
      <c r="D1293" s="48">
        <v>133.979996</v>
      </c>
      <c r="E1293" s="48">
        <v>132.66000399999999</v>
      </c>
      <c r="F1293" s="48">
        <v>133.320007</v>
      </c>
      <c r="G1293" s="49">
        <v>170731500</v>
      </c>
      <c r="H1293" s="48">
        <v>120.23866</v>
      </c>
      <c r="I1293" s="52">
        <f t="shared" si="150"/>
        <v>0.90188009066036123</v>
      </c>
      <c r="J1293" s="52">
        <f t="shared" ca="1" si="151"/>
        <v>1</v>
      </c>
      <c r="K1293" s="48">
        <f t="shared" si="152"/>
        <v>120.33</v>
      </c>
      <c r="L1293" s="48">
        <f t="shared" si="153"/>
        <v>120.83</v>
      </c>
      <c r="M1293" s="48">
        <f t="shared" si="154"/>
        <v>119.64</v>
      </c>
      <c r="N1293" s="48">
        <f t="shared" si="155"/>
        <v>120.24</v>
      </c>
      <c r="O1293" s="49">
        <f t="shared" ca="1" si="156"/>
        <v>170731500</v>
      </c>
    </row>
    <row r="1294" spans="1:15" x14ac:dyDescent="0.25">
      <c r="A1294">
        <v>1279</v>
      </c>
      <c r="B1294" s="89">
        <v>40639</v>
      </c>
      <c r="C1294" s="48">
        <v>133.88000500000001</v>
      </c>
      <c r="D1294" s="48">
        <v>134</v>
      </c>
      <c r="E1294" s="48">
        <v>133.11999499999999</v>
      </c>
      <c r="F1294" s="48">
        <v>133.66000399999999</v>
      </c>
      <c r="G1294" s="49">
        <v>120411600</v>
      </c>
      <c r="H1294" s="48">
        <v>120.54529599999999</v>
      </c>
      <c r="I1294" s="52">
        <f t="shared" si="150"/>
        <v>0.9018800867311062</v>
      </c>
      <c r="J1294" s="52">
        <f t="shared" ca="1" si="151"/>
        <v>1</v>
      </c>
      <c r="K1294" s="48">
        <f t="shared" si="152"/>
        <v>120.74</v>
      </c>
      <c r="L1294" s="48">
        <f t="shared" si="153"/>
        <v>120.85</v>
      </c>
      <c r="M1294" s="48">
        <f t="shared" si="154"/>
        <v>120.06</v>
      </c>
      <c r="N1294" s="48">
        <f t="shared" si="155"/>
        <v>120.55</v>
      </c>
      <c r="O1294" s="49">
        <f t="shared" ca="1" si="156"/>
        <v>120411600</v>
      </c>
    </row>
    <row r="1295" spans="1:15" x14ac:dyDescent="0.25">
      <c r="A1295">
        <v>1280</v>
      </c>
      <c r="B1295" s="89">
        <v>40638</v>
      </c>
      <c r="C1295" s="48">
        <v>133</v>
      </c>
      <c r="D1295" s="48">
        <v>133.83000200000001</v>
      </c>
      <c r="E1295" s="48">
        <v>132.94000199999999</v>
      </c>
      <c r="F1295" s="48">
        <v>133.240005</v>
      </c>
      <c r="G1295" s="49">
        <v>120791500</v>
      </c>
      <c r="H1295" s="48">
        <v>120.16650799999999</v>
      </c>
      <c r="I1295" s="52">
        <f t="shared" si="150"/>
        <v>0.9018800922440674</v>
      </c>
      <c r="J1295" s="52">
        <f t="shared" ca="1" si="151"/>
        <v>1</v>
      </c>
      <c r="K1295" s="48">
        <f t="shared" si="152"/>
        <v>119.95</v>
      </c>
      <c r="L1295" s="48">
        <f t="shared" si="153"/>
        <v>120.7</v>
      </c>
      <c r="M1295" s="48">
        <f t="shared" si="154"/>
        <v>119.9</v>
      </c>
      <c r="N1295" s="48">
        <f t="shared" si="155"/>
        <v>120.17</v>
      </c>
      <c r="O1295" s="49">
        <f t="shared" ca="1" si="156"/>
        <v>120791500</v>
      </c>
    </row>
    <row r="1296" spans="1:15" x14ac:dyDescent="0.25">
      <c r="A1296">
        <v>1281</v>
      </c>
      <c r="B1296" s="89">
        <v>40637</v>
      </c>
      <c r="C1296" s="48">
        <v>133.429993</v>
      </c>
      <c r="D1296" s="48">
        <v>133.66999799999999</v>
      </c>
      <c r="E1296" s="48">
        <v>132.88000500000001</v>
      </c>
      <c r="F1296" s="48">
        <v>133.259995</v>
      </c>
      <c r="G1296" s="49">
        <v>100768900</v>
      </c>
      <c r="H1296" s="48">
        <v>120.184535</v>
      </c>
      <c r="I1296" s="52">
        <f t="shared" si="150"/>
        <v>0.90188008036470357</v>
      </c>
      <c r="J1296" s="52">
        <f t="shared" ca="1" si="151"/>
        <v>1</v>
      </c>
      <c r="K1296" s="48">
        <f t="shared" si="152"/>
        <v>120.34</v>
      </c>
      <c r="L1296" s="48">
        <f t="shared" si="153"/>
        <v>120.55</v>
      </c>
      <c r="M1296" s="48">
        <f t="shared" si="154"/>
        <v>119.84</v>
      </c>
      <c r="N1296" s="48">
        <f t="shared" si="155"/>
        <v>120.18</v>
      </c>
      <c r="O1296" s="49">
        <f t="shared" ca="1" si="156"/>
        <v>100768900</v>
      </c>
    </row>
    <row r="1297" spans="1:15" x14ac:dyDescent="0.25">
      <c r="A1297">
        <v>1282</v>
      </c>
      <c r="B1297" s="89">
        <v>40634</v>
      </c>
      <c r="C1297" s="48">
        <v>133.41000399999999</v>
      </c>
      <c r="D1297" s="48">
        <v>133.770004</v>
      </c>
      <c r="E1297" s="48">
        <v>132.83000200000001</v>
      </c>
      <c r="F1297" s="48">
        <v>133.14999399999999</v>
      </c>
      <c r="G1297" s="49">
        <v>153850100</v>
      </c>
      <c r="H1297" s="48">
        <v>120.085328</v>
      </c>
      <c r="I1297" s="52">
        <f t="shared" ref="I1297:I1360" si="157">H1297/F1297</f>
        <v>0.90188008570244482</v>
      </c>
      <c r="J1297" s="52">
        <f t="shared" ref="J1297:J1360" ca="1" si="158">INDEX(OFFSET($T$15,0,0,$S$13+1,1),MATCH(B1297,OFFSET($Q$15,0,0,$S$13+1,1),-1))</f>
        <v>1</v>
      </c>
      <c r="K1297" s="48">
        <f t="shared" ref="K1297:K1360" si="159">ROUND($I1297*C1297,2)</f>
        <v>120.32</v>
      </c>
      <c r="L1297" s="48">
        <f t="shared" ref="L1297:L1360" si="160">ROUND($I1297*D1297,2)</f>
        <v>120.64</v>
      </c>
      <c r="M1297" s="48">
        <f t="shared" ref="M1297:M1360" si="161">ROUND($I1297*E1297,2)</f>
        <v>119.8</v>
      </c>
      <c r="N1297" s="48">
        <f t="shared" ref="N1297:N1360" si="162">ROUND($I1297*F1297,2)</f>
        <v>120.09</v>
      </c>
      <c r="O1297" s="49">
        <f t="shared" ref="O1297:O1360" ca="1" si="163">G1297*J1297</f>
        <v>153850100</v>
      </c>
    </row>
    <row r="1298" spans="1:15" x14ac:dyDescent="0.25">
      <c r="A1298">
        <v>1283</v>
      </c>
      <c r="B1298" s="89">
        <v>40633</v>
      </c>
      <c r="C1298" s="48">
        <v>132.60000600000001</v>
      </c>
      <c r="D1298" s="48">
        <v>132.96000699999999</v>
      </c>
      <c r="E1298" s="48">
        <v>132.449997</v>
      </c>
      <c r="F1298" s="48">
        <v>132.58999600000001</v>
      </c>
      <c r="G1298" s="49">
        <v>132537100</v>
      </c>
      <c r="H1298" s="48">
        <v>119.580277</v>
      </c>
      <c r="I1298" s="52">
        <f t="shared" si="157"/>
        <v>0.90188008603605341</v>
      </c>
      <c r="J1298" s="52">
        <f t="shared" ca="1" si="158"/>
        <v>1</v>
      </c>
      <c r="K1298" s="48">
        <f t="shared" si="159"/>
        <v>119.59</v>
      </c>
      <c r="L1298" s="48">
        <f t="shared" si="160"/>
        <v>119.91</v>
      </c>
      <c r="M1298" s="48">
        <f t="shared" si="161"/>
        <v>119.45</v>
      </c>
      <c r="N1298" s="48">
        <f t="shared" si="162"/>
        <v>119.58</v>
      </c>
      <c r="O1298" s="49">
        <f t="shared" ca="1" si="163"/>
        <v>132537100</v>
      </c>
    </row>
    <row r="1299" spans="1:15" x14ac:dyDescent="0.25">
      <c r="A1299">
        <v>1284</v>
      </c>
      <c r="B1299" s="89">
        <v>40632</v>
      </c>
      <c r="C1299" s="48">
        <v>132.550003</v>
      </c>
      <c r="D1299" s="48">
        <v>133.16000399999999</v>
      </c>
      <c r="E1299" s="48">
        <v>132.36000100000001</v>
      </c>
      <c r="F1299" s="48">
        <v>132.770004</v>
      </c>
      <c r="G1299" s="49">
        <v>135835000</v>
      </c>
      <c r="H1299" s="48">
        <v>119.74262299999999</v>
      </c>
      <c r="I1299" s="52">
        <f t="shared" si="157"/>
        <v>0.90188008881885695</v>
      </c>
      <c r="J1299" s="52">
        <f t="shared" ca="1" si="158"/>
        <v>1</v>
      </c>
      <c r="K1299" s="48">
        <f t="shared" si="159"/>
        <v>119.54</v>
      </c>
      <c r="L1299" s="48">
        <f t="shared" si="160"/>
        <v>120.09</v>
      </c>
      <c r="M1299" s="48">
        <f t="shared" si="161"/>
        <v>119.37</v>
      </c>
      <c r="N1299" s="48">
        <f t="shared" si="162"/>
        <v>119.74</v>
      </c>
      <c r="O1299" s="49">
        <f t="shared" ca="1" si="163"/>
        <v>135835000</v>
      </c>
    </row>
    <row r="1300" spans="1:15" x14ac:dyDescent="0.25">
      <c r="A1300">
        <v>1285</v>
      </c>
      <c r="B1300" s="89">
        <v>40631</v>
      </c>
      <c r="C1300" s="48">
        <v>130.86999499999999</v>
      </c>
      <c r="D1300" s="48">
        <v>131.89999399999999</v>
      </c>
      <c r="E1300" s="48">
        <v>130.44000199999999</v>
      </c>
      <c r="F1300" s="48">
        <v>131.86000100000001</v>
      </c>
      <c r="G1300" s="49">
        <v>129798800</v>
      </c>
      <c r="H1300" s="48">
        <v>118.921909</v>
      </c>
      <c r="I1300" s="52">
        <f t="shared" si="157"/>
        <v>0.90188008568269307</v>
      </c>
      <c r="J1300" s="52">
        <f t="shared" ca="1" si="158"/>
        <v>1</v>
      </c>
      <c r="K1300" s="48">
        <f t="shared" si="159"/>
        <v>118.03</v>
      </c>
      <c r="L1300" s="48">
        <f t="shared" si="160"/>
        <v>118.96</v>
      </c>
      <c r="M1300" s="48">
        <f t="shared" si="161"/>
        <v>117.64</v>
      </c>
      <c r="N1300" s="48">
        <f t="shared" si="162"/>
        <v>118.92</v>
      </c>
      <c r="O1300" s="49">
        <f t="shared" ca="1" si="163"/>
        <v>129798800</v>
      </c>
    </row>
    <row r="1301" spans="1:15" x14ac:dyDescent="0.25">
      <c r="A1301">
        <v>1286</v>
      </c>
      <c r="B1301" s="89">
        <v>40630</v>
      </c>
      <c r="C1301" s="48">
        <v>131.58000200000001</v>
      </c>
      <c r="D1301" s="48">
        <v>131.91999799999999</v>
      </c>
      <c r="E1301" s="48">
        <v>130.94000199999999</v>
      </c>
      <c r="F1301" s="48">
        <v>130.979996</v>
      </c>
      <c r="G1301" s="49">
        <v>109762400</v>
      </c>
      <c r="H1301" s="48">
        <v>118.12824999999999</v>
      </c>
      <c r="I1301" s="52">
        <f t="shared" si="157"/>
        <v>0.901880085566654</v>
      </c>
      <c r="J1301" s="52">
        <f t="shared" ca="1" si="158"/>
        <v>1</v>
      </c>
      <c r="K1301" s="48">
        <f t="shared" si="159"/>
        <v>118.67</v>
      </c>
      <c r="L1301" s="48">
        <f t="shared" si="160"/>
        <v>118.98</v>
      </c>
      <c r="M1301" s="48">
        <f t="shared" si="161"/>
        <v>118.09</v>
      </c>
      <c r="N1301" s="48">
        <f t="shared" si="162"/>
        <v>118.13</v>
      </c>
      <c r="O1301" s="49">
        <f t="shared" ca="1" si="163"/>
        <v>109762400</v>
      </c>
    </row>
    <row r="1302" spans="1:15" x14ac:dyDescent="0.25">
      <c r="A1302">
        <v>1287</v>
      </c>
      <c r="B1302" s="89">
        <v>40627</v>
      </c>
      <c r="C1302" s="48">
        <v>131.240005</v>
      </c>
      <c r="D1302" s="48">
        <v>131.86999499999999</v>
      </c>
      <c r="E1302" s="48">
        <v>130.88999899999999</v>
      </c>
      <c r="F1302" s="48">
        <v>131.300003</v>
      </c>
      <c r="G1302" s="49">
        <v>155642800</v>
      </c>
      <c r="H1302" s="48">
        <v>118.416858</v>
      </c>
      <c r="I1302" s="52">
        <f t="shared" si="157"/>
        <v>0.90188008601949543</v>
      </c>
      <c r="J1302" s="52">
        <f t="shared" ca="1" si="158"/>
        <v>1</v>
      </c>
      <c r="K1302" s="48">
        <f t="shared" si="159"/>
        <v>118.36</v>
      </c>
      <c r="L1302" s="48">
        <f t="shared" si="160"/>
        <v>118.93</v>
      </c>
      <c r="M1302" s="48">
        <f t="shared" si="161"/>
        <v>118.05</v>
      </c>
      <c r="N1302" s="48">
        <f t="shared" si="162"/>
        <v>118.42</v>
      </c>
      <c r="O1302" s="49">
        <f t="shared" ca="1" si="163"/>
        <v>155642800</v>
      </c>
    </row>
    <row r="1303" spans="1:15" x14ac:dyDescent="0.25">
      <c r="A1303">
        <v>1288</v>
      </c>
      <c r="B1303" s="89">
        <v>40626</v>
      </c>
      <c r="C1303" s="48">
        <v>130.39999399999999</v>
      </c>
      <c r="D1303" s="48">
        <v>131.08999600000001</v>
      </c>
      <c r="E1303" s="48">
        <v>129.66999799999999</v>
      </c>
      <c r="F1303" s="48">
        <v>130.89999399999999</v>
      </c>
      <c r="G1303" s="49">
        <v>159129800</v>
      </c>
      <c r="H1303" s="48">
        <v>118.05609800000001</v>
      </c>
      <c r="I1303" s="52">
        <f t="shared" si="157"/>
        <v>0.9018800871755579</v>
      </c>
      <c r="J1303" s="52">
        <f t="shared" ca="1" si="158"/>
        <v>1</v>
      </c>
      <c r="K1303" s="48">
        <f t="shared" si="159"/>
        <v>117.61</v>
      </c>
      <c r="L1303" s="48">
        <f t="shared" si="160"/>
        <v>118.23</v>
      </c>
      <c r="M1303" s="48">
        <f t="shared" si="161"/>
        <v>116.95</v>
      </c>
      <c r="N1303" s="48">
        <f t="shared" si="162"/>
        <v>118.06</v>
      </c>
      <c r="O1303" s="49">
        <f t="shared" ca="1" si="163"/>
        <v>159129800</v>
      </c>
    </row>
    <row r="1304" spans="1:15" x14ac:dyDescent="0.25">
      <c r="A1304">
        <v>1289</v>
      </c>
      <c r="B1304" s="89">
        <v>40625</v>
      </c>
      <c r="C1304" s="48">
        <v>128.929993</v>
      </c>
      <c r="D1304" s="48">
        <v>130</v>
      </c>
      <c r="E1304" s="48">
        <v>128.320007</v>
      </c>
      <c r="F1304" s="48">
        <v>129.66000399999999</v>
      </c>
      <c r="G1304" s="49">
        <v>148603100</v>
      </c>
      <c r="H1304" s="48">
        <v>116.937775</v>
      </c>
      <c r="I1304" s="52">
        <f t="shared" si="157"/>
        <v>0.90188008169427492</v>
      </c>
      <c r="J1304" s="52">
        <f t="shared" ca="1" si="158"/>
        <v>1</v>
      </c>
      <c r="K1304" s="48">
        <f t="shared" si="159"/>
        <v>116.28</v>
      </c>
      <c r="L1304" s="48">
        <f t="shared" si="160"/>
        <v>117.24</v>
      </c>
      <c r="M1304" s="48">
        <f t="shared" si="161"/>
        <v>115.73</v>
      </c>
      <c r="N1304" s="48">
        <f t="shared" si="162"/>
        <v>116.94</v>
      </c>
      <c r="O1304" s="49">
        <f t="shared" ca="1" si="163"/>
        <v>148603100</v>
      </c>
    </row>
    <row r="1305" spans="1:15" x14ac:dyDescent="0.25">
      <c r="A1305">
        <v>1290</v>
      </c>
      <c r="B1305" s="89">
        <v>40624</v>
      </c>
      <c r="C1305" s="48">
        <v>129.720001</v>
      </c>
      <c r="D1305" s="48">
        <v>129.88999899999999</v>
      </c>
      <c r="E1305" s="48">
        <v>129.16999799999999</v>
      </c>
      <c r="F1305" s="48">
        <v>129.28999300000001</v>
      </c>
      <c r="G1305" s="49">
        <v>129538600</v>
      </c>
      <c r="H1305" s="48">
        <v>116.60406999999999</v>
      </c>
      <c r="I1305" s="52">
        <f t="shared" si="157"/>
        <v>0.90188008595529878</v>
      </c>
      <c r="J1305" s="52">
        <f t="shared" ca="1" si="158"/>
        <v>1</v>
      </c>
      <c r="K1305" s="48">
        <f t="shared" si="159"/>
        <v>116.99</v>
      </c>
      <c r="L1305" s="48">
        <f t="shared" si="160"/>
        <v>117.15</v>
      </c>
      <c r="M1305" s="48">
        <f t="shared" si="161"/>
        <v>116.5</v>
      </c>
      <c r="N1305" s="48">
        <f t="shared" si="162"/>
        <v>116.6</v>
      </c>
      <c r="O1305" s="49">
        <f t="shared" ca="1" si="163"/>
        <v>129538600</v>
      </c>
    </row>
    <row r="1306" spans="1:15" x14ac:dyDescent="0.25">
      <c r="A1306">
        <v>1291</v>
      </c>
      <c r="B1306" s="89">
        <v>40623</v>
      </c>
      <c r="C1306" s="48">
        <v>129.35000600000001</v>
      </c>
      <c r="D1306" s="48">
        <v>130.009995</v>
      </c>
      <c r="E1306" s="48">
        <v>129.199997</v>
      </c>
      <c r="F1306" s="48">
        <v>129.740005</v>
      </c>
      <c r="G1306" s="49">
        <v>153992600</v>
      </c>
      <c r="H1306" s="48">
        <v>117.009927</v>
      </c>
      <c r="I1306" s="52">
        <f t="shared" si="157"/>
        <v>0.90188008702481559</v>
      </c>
      <c r="J1306" s="52">
        <f t="shared" ca="1" si="158"/>
        <v>1</v>
      </c>
      <c r="K1306" s="48">
        <f t="shared" si="159"/>
        <v>116.66</v>
      </c>
      <c r="L1306" s="48">
        <f t="shared" si="160"/>
        <v>117.25</v>
      </c>
      <c r="M1306" s="48">
        <f t="shared" si="161"/>
        <v>116.52</v>
      </c>
      <c r="N1306" s="48">
        <f t="shared" si="162"/>
        <v>117.01</v>
      </c>
      <c r="O1306" s="49">
        <f t="shared" ca="1" si="163"/>
        <v>153992600</v>
      </c>
    </row>
    <row r="1307" spans="1:15" x14ac:dyDescent="0.25">
      <c r="A1307">
        <v>1292</v>
      </c>
      <c r="B1307" s="89">
        <v>40620</v>
      </c>
      <c r="C1307" s="48">
        <v>128.83999600000001</v>
      </c>
      <c r="D1307" s="48">
        <v>128.88000500000001</v>
      </c>
      <c r="E1307" s="48">
        <v>127.510002</v>
      </c>
      <c r="F1307" s="48">
        <v>127.760002</v>
      </c>
      <c r="G1307" s="49">
        <v>230435400</v>
      </c>
      <c r="H1307" s="48">
        <v>115.22420200000001</v>
      </c>
      <c r="I1307" s="52">
        <f t="shared" si="157"/>
        <v>0.90188008920037432</v>
      </c>
      <c r="J1307" s="52">
        <f t="shared" ca="1" si="158"/>
        <v>1</v>
      </c>
      <c r="K1307" s="48">
        <f t="shared" si="159"/>
        <v>116.2</v>
      </c>
      <c r="L1307" s="48">
        <f t="shared" si="160"/>
        <v>116.23</v>
      </c>
      <c r="M1307" s="48">
        <f t="shared" si="161"/>
        <v>115</v>
      </c>
      <c r="N1307" s="48">
        <f t="shared" si="162"/>
        <v>115.22</v>
      </c>
      <c r="O1307" s="49">
        <f t="shared" ca="1" si="163"/>
        <v>230435400</v>
      </c>
    </row>
    <row r="1308" spans="1:15" x14ac:dyDescent="0.25">
      <c r="A1308">
        <v>1293</v>
      </c>
      <c r="B1308" s="89">
        <v>40619</v>
      </c>
      <c r="C1308" s="48">
        <v>128</v>
      </c>
      <c r="D1308" s="48">
        <v>128.38999899999999</v>
      </c>
      <c r="E1308" s="48">
        <v>127.099998</v>
      </c>
      <c r="F1308" s="48">
        <v>127.849998</v>
      </c>
      <c r="G1308" s="49">
        <v>254303700</v>
      </c>
      <c r="H1308" s="48">
        <v>114.80663199999999</v>
      </c>
      <c r="I1308" s="52">
        <f t="shared" si="157"/>
        <v>0.89797914584245819</v>
      </c>
      <c r="J1308" s="52">
        <f t="shared" ca="1" si="158"/>
        <v>1</v>
      </c>
      <c r="K1308" s="48">
        <f t="shared" si="159"/>
        <v>114.94</v>
      </c>
      <c r="L1308" s="48">
        <f t="shared" si="160"/>
        <v>115.29</v>
      </c>
      <c r="M1308" s="48">
        <f t="shared" si="161"/>
        <v>114.13</v>
      </c>
      <c r="N1308" s="48">
        <f t="shared" si="162"/>
        <v>114.81</v>
      </c>
      <c r="O1308" s="49">
        <f t="shared" ca="1" si="163"/>
        <v>254303700</v>
      </c>
    </row>
    <row r="1309" spans="1:15" x14ac:dyDescent="0.25">
      <c r="A1309">
        <v>1294</v>
      </c>
      <c r="B1309" s="89">
        <v>40618</v>
      </c>
      <c r="C1309" s="48">
        <v>128.14999399999999</v>
      </c>
      <c r="D1309" s="48">
        <v>128.570007</v>
      </c>
      <c r="E1309" s="48">
        <v>125.279999</v>
      </c>
      <c r="F1309" s="48">
        <v>126.18</v>
      </c>
      <c r="G1309" s="49">
        <v>468670300</v>
      </c>
      <c r="H1309" s="48">
        <v>113.307008</v>
      </c>
      <c r="I1309" s="52">
        <f t="shared" si="157"/>
        <v>0.89797914090981135</v>
      </c>
      <c r="J1309" s="52">
        <f t="shared" ca="1" si="158"/>
        <v>1</v>
      </c>
      <c r="K1309" s="48">
        <f t="shared" si="159"/>
        <v>115.08</v>
      </c>
      <c r="L1309" s="48">
        <f t="shared" si="160"/>
        <v>115.45</v>
      </c>
      <c r="M1309" s="48">
        <f t="shared" si="161"/>
        <v>112.5</v>
      </c>
      <c r="N1309" s="48">
        <f t="shared" si="162"/>
        <v>113.31</v>
      </c>
      <c r="O1309" s="49">
        <f t="shared" ca="1" si="163"/>
        <v>468670300</v>
      </c>
    </row>
    <row r="1310" spans="1:15" x14ac:dyDescent="0.25">
      <c r="A1310">
        <v>1295</v>
      </c>
      <c r="B1310" s="89">
        <v>40617</v>
      </c>
      <c r="C1310" s="48">
        <v>126.589996</v>
      </c>
      <c r="D1310" s="48">
        <v>129.33000200000001</v>
      </c>
      <c r="E1310" s="48">
        <v>126.5</v>
      </c>
      <c r="F1310" s="48">
        <v>128.55999800000001</v>
      </c>
      <c r="G1310" s="49">
        <v>359585400</v>
      </c>
      <c r="H1310" s="48">
        <v>115.44419600000001</v>
      </c>
      <c r="I1310" s="52">
        <f t="shared" si="157"/>
        <v>0.89797913655848061</v>
      </c>
      <c r="J1310" s="52">
        <f t="shared" ca="1" si="158"/>
        <v>1</v>
      </c>
      <c r="K1310" s="48">
        <f t="shared" si="159"/>
        <v>113.68</v>
      </c>
      <c r="L1310" s="48">
        <f t="shared" si="160"/>
        <v>116.14</v>
      </c>
      <c r="M1310" s="48">
        <f t="shared" si="161"/>
        <v>113.59</v>
      </c>
      <c r="N1310" s="48">
        <f t="shared" si="162"/>
        <v>115.44</v>
      </c>
      <c r="O1310" s="49">
        <f t="shared" ca="1" si="163"/>
        <v>359585400</v>
      </c>
    </row>
    <row r="1311" spans="1:15" x14ac:dyDescent="0.25">
      <c r="A1311">
        <v>1296</v>
      </c>
      <c r="B1311" s="89">
        <v>40616</v>
      </c>
      <c r="C1311" s="48">
        <v>129.990005</v>
      </c>
      <c r="D1311" s="48">
        <v>130.479996</v>
      </c>
      <c r="E1311" s="48">
        <v>129.05999800000001</v>
      </c>
      <c r="F1311" s="48">
        <v>130.050003</v>
      </c>
      <c r="G1311" s="49">
        <v>234974100</v>
      </c>
      <c r="H1311" s="48">
        <v>116.78219</v>
      </c>
      <c r="I1311" s="52">
        <f t="shared" si="157"/>
        <v>0.89797914114619437</v>
      </c>
      <c r="J1311" s="52">
        <f t="shared" ca="1" si="158"/>
        <v>1</v>
      </c>
      <c r="K1311" s="48">
        <f t="shared" si="159"/>
        <v>116.73</v>
      </c>
      <c r="L1311" s="48">
        <f t="shared" si="160"/>
        <v>117.17</v>
      </c>
      <c r="M1311" s="48">
        <f t="shared" si="161"/>
        <v>115.89</v>
      </c>
      <c r="N1311" s="48">
        <f t="shared" si="162"/>
        <v>116.78</v>
      </c>
      <c r="O1311" s="49">
        <f t="shared" ca="1" si="163"/>
        <v>234974100</v>
      </c>
    </row>
    <row r="1312" spans="1:15" x14ac:dyDescent="0.25">
      <c r="A1312">
        <v>1297</v>
      </c>
      <c r="B1312" s="89">
        <v>40613</v>
      </c>
      <c r="C1312" s="48">
        <v>129.520004</v>
      </c>
      <c r="D1312" s="48">
        <v>131.30999800000001</v>
      </c>
      <c r="E1312" s="48">
        <v>129.490005</v>
      </c>
      <c r="F1312" s="48">
        <v>130.83999600000001</v>
      </c>
      <c r="G1312" s="49">
        <v>225621800</v>
      </c>
      <c r="H1312" s="48">
        <v>117.491587</v>
      </c>
      <c r="I1312" s="52">
        <f t="shared" si="157"/>
        <v>0.89797913934512796</v>
      </c>
      <c r="J1312" s="52">
        <f t="shared" ca="1" si="158"/>
        <v>1</v>
      </c>
      <c r="K1312" s="48">
        <f t="shared" si="159"/>
        <v>116.31</v>
      </c>
      <c r="L1312" s="48">
        <f t="shared" si="160"/>
        <v>117.91</v>
      </c>
      <c r="M1312" s="48">
        <f t="shared" si="161"/>
        <v>116.28</v>
      </c>
      <c r="N1312" s="48">
        <f t="shared" si="162"/>
        <v>117.49</v>
      </c>
      <c r="O1312" s="49">
        <f t="shared" ca="1" si="163"/>
        <v>225621800</v>
      </c>
    </row>
    <row r="1313" spans="1:15" x14ac:dyDescent="0.25">
      <c r="A1313">
        <v>1298</v>
      </c>
      <c r="B1313" s="89">
        <v>40612</v>
      </c>
      <c r="C1313" s="48">
        <v>131</v>
      </c>
      <c r="D1313" s="48">
        <v>131.179993</v>
      </c>
      <c r="E1313" s="48">
        <v>129.80999800000001</v>
      </c>
      <c r="F1313" s="48">
        <v>129.94000199999999</v>
      </c>
      <c r="G1313" s="49">
        <v>301291800</v>
      </c>
      <c r="H1313" s="48">
        <v>116.683412</v>
      </c>
      <c r="I1313" s="52">
        <f t="shared" si="157"/>
        <v>0.89797914579068583</v>
      </c>
      <c r="J1313" s="52">
        <f t="shared" ca="1" si="158"/>
        <v>1</v>
      </c>
      <c r="K1313" s="48">
        <f t="shared" si="159"/>
        <v>117.64</v>
      </c>
      <c r="L1313" s="48">
        <f t="shared" si="160"/>
        <v>117.8</v>
      </c>
      <c r="M1313" s="48">
        <f t="shared" si="161"/>
        <v>116.57</v>
      </c>
      <c r="N1313" s="48">
        <f t="shared" si="162"/>
        <v>116.68</v>
      </c>
      <c r="O1313" s="49">
        <f t="shared" ca="1" si="163"/>
        <v>301291800</v>
      </c>
    </row>
    <row r="1314" spans="1:15" x14ac:dyDescent="0.25">
      <c r="A1314">
        <v>1299</v>
      </c>
      <c r="B1314" s="89">
        <v>40611</v>
      </c>
      <c r="C1314" s="48">
        <v>132.320007</v>
      </c>
      <c r="D1314" s="48">
        <v>132.800003</v>
      </c>
      <c r="E1314" s="48">
        <v>131.60000600000001</v>
      </c>
      <c r="F1314" s="48">
        <v>132.38999899999999</v>
      </c>
      <c r="G1314" s="49">
        <v>153806000</v>
      </c>
      <c r="H1314" s="48">
        <v>118.883458</v>
      </c>
      <c r="I1314" s="52">
        <f t="shared" si="157"/>
        <v>0.89797914417991664</v>
      </c>
      <c r="J1314" s="52">
        <f t="shared" ca="1" si="158"/>
        <v>1</v>
      </c>
      <c r="K1314" s="48">
        <f t="shared" si="159"/>
        <v>118.82</v>
      </c>
      <c r="L1314" s="48">
        <f t="shared" si="160"/>
        <v>119.25</v>
      </c>
      <c r="M1314" s="48">
        <f t="shared" si="161"/>
        <v>118.17</v>
      </c>
      <c r="N1314" s="48">
        <f t="shared" si="162"/>
        <v>118.88</v>
      </c>
      <c r="O1314" s="49">
        <f t="shared" ca="1" si="163"/>
        <v>153806000</v>
      </c>
    </row>
    <row r="1315" spans="1:15" x14ac:dyDescent="0.25">
      <c r="A1315">
        <v>1300</v>
      </c>
      <c r="B1315" s="89">
        <v>40610</v>
      </c>
      <c r="C1315" s="48">
        <v>131.63999899999999</v>
      </c>
      <c r="D1315" s="48">
        <v>133</v>
      </c>
      <c r="E1315" s="48">
        <v>131.070007</v>
      </c>
      <c r="F1315" s="48">
        <v>132.58000200000001</v>
      </c>
      <c r="G1315" s="49">
        <v>174615000</v>
      </c>
      <c r="H1315" s="48">
        <v>119.05407599999999</v>
      </c>
      <c r="I1315" s="52">
        <f t="shared" si="157"/>
        <v>0.89797913866376311</v>
      </c>
      <c r="J1315" s="52">
        <f t="shared" ca="1" si="158"/>
        <v>1</v>
      </c>
      <c r="K1315" s="48">
        <f t="shared" si="159"/>
        <v>118.21</v>
      </c>
      <c r="L1315" s="48">
        <f t="shared" si="160"/>
        <v>119.43</v>
      </c>
      <c r="M1315" s="48">
        <f t="shared" si="161"/>
        <v>117.7</v>
      </c>
      <c r="N1315" s="48">
        <f t="shared" si="162"/>
        <v>119.05</v>
      </c>
      <c r="O1315" s="49">
        <f t="shared" ca="1" si="163"/>
        <v>174615000</v>
      </c>
    </row>
    <row r="1316" spans="1:15" x14ac:dyDescent="0.25">
      <c r="A1316">
        <v>1301</v>
      </c>
      <c r="B1316" s="89">
        <v>40609</v>
      </c>
      <c r="C1316" s="48">
        <v>132.86000100000001</v>
      </c>
      <c r="D1316" s="48">
        <v>133.16000399999999</v>
      </c>
      <c r="E1316" s="48">
        <v>130.740005</v>
      </c>
      <c r="F1316" s="48">
        <v>131.429993</v>
      </c>
      <c r="G1316" s="49">
        <v>216790400</v>
      </c>
      <c r="H1316" s="48">
        <v>118.02139200000001</v>
      </c>
      <c r="I1316" s="52">
        <f t="shared" si="157"/>
        <v>0.89797913935824381</v>
      </c>
      <c r="J1316" s="52">
        <f t="shared" ca="1" si="158"/>
        <v>1</v>
      </c>
      <c r="K1316" s="48">
        <f t="shared" si="159"/>
        <v>119.31</v>
      </c>
      <c r="L1316" s="48">
        <f t="shared" si="160"/>
        <v>119.57</v>
      </c>
      <c r="M1316" s="48">
        <f t="shared" si="161"/>
        <v>117.4</v>
      </c>
      <c r="N1316" s="48">
        <f t="shared" si="162"/>
        <v>118.02</v>
      </c>
      <c r="O1316" s="49">
        <f t="shared" ca="1" si="163"/>
        <v>216790400</v>
      </c>
    </row>
    <row r="1317" spans="1:15" x14ac:dyDescent="0.25">
      <c r="A1317">
        <v>1302</v>
      </c>
      <c r="B1317" s="89">
        <v>40606</v>
      </c>
      <c r="C1317" s="48">
        <v>133.36999499999999</v>
      </c>
      <c r="D1317" s="48">
        <v>133.63000500000001</v>
      </c>
      <c r="E1317" s="48">
        <v>131.60000600000001</v>
      </c>
      <c r="F1317" s="48">
        <v>132.470001</v>
      </c>
      <c r="G1317" s="49">
        <v>277202300</v>
      </c>
      <c r="H1317" s="48">
        <v>118.955298</v>
      </c>
      <c r="I1317" s="52">
        <f t="shared" si="157"/>
        <v>0.89797914321748973</v>
      </c>
      <c r="J1317" s="52">
        <f t="shared" ca="1" si="158"/>
        <v>1</v>
      </c>
      <c r="K1317" s="48">
        <f t="shared" si="159"/>
        <v>119.76</v>
      </c>
      <c r="L1317" s="48">
        <f t="shared" si="160"/>
        <v>120</v>
      </c>
      <c r="M1317" s="48">
        <f t="shared" si="161"/>
        <v>118.17</v>
      </c>
      <c r="N1317" s="48">
        <f t="shared" si="162"/>
        <v>118.96</v>
      </c>
      <c r="O1317" s="49">
        <f t="shared" ca="1" si="163"/>
        <v>277202300</v>
      </c>
    </row>
    <row r="1318" spans="1:15" x14ac:dyDescent="0.25">
      <c r="A1318">
        <v>1303</v>
      </c>
      <c r="B1318" s="89">
        <v>40605</v>
      </c>
      <c r="C1318" s="48">
        <v>132.39999399999999</v>
      </c>
      <c r="D1318" s="48">
        <v>133.61999499999999</v>
      </c>
      <c r="E1318" s="48">
        <v>132.38999899999999</v>
      </c>
      <c r="F1318" s="48">
        <v>133.470001</v>
      </c>
      <c r="G1318" s="49">
        <v>176480100</v>
      </c>
      <c r="H1318" s="48">
        <v>119.85327700000001</v>
      </c>
      <c r="I1318" s="52">
        <f t="shared" si="157"/>
        <v>0.8979791421444584</v>
      </c>
      <c r="J1318" s="52">
        <f t="shared" ca="1" si="158"/>
        <v>1</v>
      </c>
      <c r="K1318" s="48">
        <f t="shared" si="159"/>
        <v>118.89</v>
      </c>
      <c r="L1318" s="48">
        <f t="shared" si="160"/>
        <v>119.99</v>
      </c>
      <c r="M1318" s="48">
        <f t="shared" si="161"/>
        <v>118.88</v>
      </c>
      <c r="N1318" s="48">
        <f t="shared" si="162"/>
        <v>119.85</v>
      </c>
      <c r="O1318" s="49">
        <f t="shared" ca="1" si="163"/>
        <v>176480100</v>
      </c>
    </row>
    <row r="1319" spans="1:15" x14ac:dyDescent="0.25">
      <c r="A1319">
        <v>1304</v>
      </c>
      <c r="B1319" s="89">
        <v>40604</v>
      </c>
      <c r="C1319" s="48">
        <v>130.75</v>
      </c>
      <c r="D1319" s="48">
        <v>131.820007</v>
      </c>
      <c r="E1319" s="48">
        <v>130.35000600000001</v>
      </c>
      <c r="F1319" s="48">
        <v>131.21000699999999</v>
      </c>
      <c r="G1319" s="49">
        <v>200277400</v>
      </c>
      <c r="H1319" s="48">
        <v>117.823849</v>
      </c>
      <c r="I1319" s="52">
        <f t="shared" si="157"/>
        <v>0.89797913813082875</v>
      </c>
      <c r="J1319" s="52">
        <f t="shared" ca="1" si="158"/>
        <v>1</v>
      </c>
      <c r="K1319" s="48">
        <f t="shared" si="159"/>
        <v>117.41</v>
      </c>
      <c r="L1319" s="48">
        <f t="shared" si="160"/>
        <v>118.37</v>
      </c>
      <c r="M1319" s="48">
        <f t="shared" si="161"/>
        <v>117.05</v>
      </c>
      <c r="N1319" s="48">
        <f t="shared" si="162"/>
        <v>117.82</v>
      </c>
      <c r="O1319" s="49">
        <f t="shared" ca="1" si="163"/>
        <v>200277400</v>
      </c>
    </row>
    <row r="1320" spans="1:15" x14ac:dyDescent="0.25">
      <c r="A1320">
        <v>1305</v>
      </c>
      <c r="B1320" s="89">
        <v>40603</v>
      </c>
      <c r="C1320" s="48">
        <v>133.570007</v>
      </c>
      <c r="D1320" s="48">
        <v>133.69000199999999</v>
      </c>
      <c r="E1320" s="48">
        <v>130.88999899999999</v>
      </c>
      <c r="F1320" s="48">
        <v>130.929993</v>
      </c>
      <c r="G1320" s="49">
        <v>258565500</v>
      </c>
      <c r="H1320" s="48">
        <v>117.572402</v>
      </c>
      <c r="I1320" s="52">
        <f t="shared" si="157"/>
        <v>0.89797913607159519</v>
      </c>
      <c r="J1320" s="52">
        <f t="shared" ca="1" si="158"/>
        <v>1</v>
      </c>
      <c r="K1320" s="48">
        <f t="shared" si="159"/>
        <v>119.94</v>
      </c>
      <c r="L1320" s="48">
        <f t="shared" si="160"/>
        <v>120.05</v>
      </c>
      <c r="M1320" s="48">
        <f t="shared" si="161"/>
        <v>117.54</v>
      </c>
      <c r="N1320" s="48">
        <f t="shared" si="162"/>
        <v>117.57</v>
      </c>
      <c r="O1320" s="49">
        <f t="shared" ca="1" si="163"/>
        <v>258565500</v>
      </c>
    </row>
    <row r="1321" spans="1:15" x14ac:dyDescent="0.25">
      <c r="A1321">
        <v>1306</v>
      </c>
      <c r="B1321" s="89">
        <v>40602</v>
      </c>
      <c r="C1321" s="48">
        <v>132.820007</v>
      </c>
      <c r="D1321" s="48">
        <v>133.320007</v>
      </c>
      <c r="E1321" s="48">
        <v>132.38000500000001</v>
      </c>
      <c r="F1321" s="48">
        <v>133.14999399999999</v>
      </c>
      <c r="G1321" s="49">
        <v>141585500</v>
      </c>
      <c r="H1321" s="48">
        <v>119.565917</v>
      </c>
      <c r="I1321" s="52">
        <f t="shared" si="157"/>
        <v>0.89797913922549633</v>
      </c>
      <c r="J1321" s="52">
        <f t="shared" ca="1" si="158"/>
        <v>1</v>
      </c>
      <c r="K1321" s="48">
        <f t="shared" si="159"/>
        <v>119.27</v>
      </c>
      <c r="L1321" s="48">
        <f t="shared" si="160"/>
        <v>119.72</v>
      </c>
      <c r="M1321" s="48">
        <f t="shared" si="161"/>
        <v>118.87</v>
      </c>
      <c r="N1321" s="48">
        <f t="shared" si="162"/>
        <v>119.57</v>
      </c>
      <c r="O1321" s="49">
        <f t="shared" ca="1" si="163"/>
        <v>141585500</v>
      </c>
    </row>
    <row r="1322" spans="1:15" x14ac:dyDescent="0.25">
      <c r="A1322">
        <v>1307</v>
      </c>
      <c r="B1322" s="89">
        <v>40599</v>
      </c>
      <c r="C1322" s="48">
        <v>131.479996</v>
      </c>
      <c r="D1322" s="48">
        <v>132.41000399999999</v>
      </c>
      <c r="E1322" s="48">
        <v>131.39999399999999</v>
      </c>
      <c r="F1322" s="48">
        <v>132.33000200000001</v>
      </c>
      <c r="G1322" s="49">
        <v>141686900</v>
      </c>
      <c r="H1322" s="48">
        <v>118.829581</v>
      </c>
      <c r="I1322" s="52">
        <f t="shared" si="157"/>
        <v>0.89797913703651266</v>
      </c>
      <c r="J1322" s="52">
        <f t="shared" ca="1" si="158"/>
        <v>1</v>
      </c>
      <c r="K1322" s="48">
        <f t="shared" si="159"/>
        <v>118.07</v>
      </c>
      <c r="L1322" s="48">
        <f t="shared" si="160"/>
        <v>118.9</v>
      </c>
      <c r="M1322" s="48">
        <f t="shared" si="161"/>
        <v>117.99</v>
      </c>
      <c r="N1322" s="48">
        <f t="shared" si="162"/>
        <v>118.83</v>
      </c>
      <c r="O1322" s="49">
        <f t="shared" ca="1" si="163"/>
        <v>141686900</v>
      </c>
    </row>
    <row r="1323" spans="1:15" x14ac:dyDescent="0.25">
      <c r="A1323">
        <v>1308</v>
      </c>
      <c r="B1323" s="89">
        <v>40598</v>
      </c>
      <c r="C1323" s="48">
        <v>130.88000500000001</v>
      </c>
      <c r="D1323" s="48">
        <v>131.44000199999999</v>
      </c>
      <c r="E1323" s="48">
        <v>129.699997</v>
      </c>
      <c r="F1323" s="48">
        <v>130.929993</v>
      </c>
      <c r="G1323" s="49">
        <v>260431400</v>
      </c>
      <c r="H1323" s="48">
        <v>117.572402</v>
      </c>
      <c r="I1323" s="52">
        <f t="shared" si="157"/>
        <v>0.89797913607159519</v>
      </c>
      <c r="J1323" s="52">
        <f t="shared" ca="1" si="158"/>
        <v>1</v>
      </c>
      <c r="K1323" s="48">
        <f t="shared" si="159"/>
        <v>117.53</v>
      </c>
      <c r="L1323" s="48">
        <f t="shared" si="160"/>
        <v>118.03</v>
      </c>
      <c r="M1323" s="48">
        <f t="shared" si="161"/>
        <v>116.47</v>
      </c>
      <c r="N1323" s="48">
        <f t="shared" si="162"/>
        <v>117.57</v>
      </c>
      <c r="O1323" s="49">
        <f t="shared" ca="1" si="163"/>
        <v>260431400</v>
      </c>
    </row>
    <row r="1324" spans="1:15" x14ac:dyDescent="0.25">
      <c r="A1324">
        <v>1309</v>
      </c>
      <c r="B1324" s="89">
        <v>40597</v>
      </c>
      <c r="C1324" s="48">
        <v>131.75</v>
      </c>
      <c r="D1324" s="48">
        <v>132.070007</v>
      </c>
      <c r="E1324" s="48">
        <v>130.21000699999999</v>
      </c>
      <c r="F1324" s="48">
        <v>131.020004</v>
      </c>
      <c r="G1324" s="49">
        <v>227584000</v>
      </c>
      <c r="H1324" s="48">
        <v>117.65323100000001</v>
      </c>
      <c r="I1324" s="52">
        <f t="shared" si="157"/>
        <v>0.89797914370388821</v>
      </c>
      <c r="J1324" s="52">
        <f t="shared" ca="1" si="158"/>
        <v>1</v>
      </c>
      <c r="K1324" s="48">
        <f t="shared" si="159"/>
        <v>118.31</v>
      </c>
      <c r="L1324" s="48">
        <f t="shared" si="160"/>
        <v>118.6</v>
      </c>
      <c r="M1324" s="48">
        <f t="shared" si="161"/>
        <v>116.93</v>
      </c>
      <c r="N1324" s="48">
        <f t="shared" si="162"/>
        <v>117.65</v>
      </c>
      <c r="O1324" s="49">
        <f t="shared" ca="1" si="163"/>
        <v>227584000</v>
      </c>
    </row>
    <row r="1325" spans="1:15" x14ac:dyDescent="0.25">
      <c r="A1325">
        <v>1310</v>
      </c>
      <c r="B1325" s="89">
        <v>40596</v>
      </c>
      <c r="C1325" s="48">
        <v>133.11999499999999</v>
      </c>
      <c r="D1325" s="48">
        <v>134.55999800000001</v>
      </c>
      <c r="E1325" s="48">
        <v>131.470001</v>
      </c>
      <c r="F1325" s="48">
        <v>131.83000200000001</v>
      </c>
      <c r="G1325" s="49">
        <v>233116400</v>
      </c>
      <c r="H1325" s="48">
        <v>118.38059199999999</v>
      </c>
      <c r="I1325" s="52">
        <f t="shared" si="157"/>
        <v>0.89797914134902301</v>
      </c>
      <c r="J1325" s="52">
        <f t="shared" ca="1" si="158"/>
        <v>1</v>
      </c>
      <c r="K1325" s="48">
        <f t="shared" si="159"/>
        <v>119.54</v>
      </c>
      <c r="L1325" s="48">
        <f t="shared" si="160"/>
        <v>120.83</v>
      </c>
      <c r="M1325" s="48">
        <f t="shared" si="161"/>
        <v>118.06</v>
      </c>
      <c r="N1325" s="48">
        <f t="shared" si="162"/>
        <v>118.38</v>
      </c>
      <c r="O1325" s="49">
        <f t="shared" ca="1" si="163"/>
        <v>233116400</v>
      </c>
    </row>
    <row r="1326" spans="1:15" x14ac:dyDescent="0.25">
      <c r="A1326">
        <v>1311</v>
      </c>
      <c r="B1326" s="89">
        <v>40592</v>
      </c>
      <c r="C1326" s="48">
        <v>134.36999499999999</v>
      </c>
      <c r="D1326" s="48">
        <v>134.69000199999999</v>
      </c>
      <c r="E1326" s="48">
        <v>134.05999800000001</v>
      </c>
      <c r="F1326" s="48">
        <v>134.529999</v>
      </c>
      <c r="G1326" s="49">
        <v>130002400</v>
      </c>
      <c r="H1326" s="48">
        <v>120.805133</v>
      </c>
      <c r="I1326" s="52">
        <f t="shared" si="157"/>
        <v>0.8979791414404158</v>
      </c>
      <c r="J1326" s="52">
        <f t="shared" ca="1" si="158"/>
        <v>1</v>
      </c>
      <c r="K1326" s="48">
        <f t="shared" si="159"/>
        <v>120.66</v>
      </c>
      <c r="L1326" s="48">
        <f t="shared" si="160"/>
        <v>120.95</v>
      </c>
      <c r="M1326" s="48">
        <f t="shared" si="161"/>
        <v>120.38</v>
      </c>
      <c r="N1326" s="48">
        <f t="shared" si="162"/>
        <v>120.81</v>
      </c>
      <c r="O1326" s="49">
        <f t="shared" ca="1" si="163"/>
        <v>130002400</v>
      </c>
    </row>
    <row r="1327" spans="1:15" x14ac:dyDescent="0.25">
      <c r="A1327">
        <v>1312</v>
      </c>
      <c r="B1327" s="89">
        <v>40591</v>
      </c>
      <c r="C1327" s="48">
        <v>133.46000699999999</v>
      </c>
      <c r="D1327" s="48">
        <v>134.429993</v>
      </c>
      <c r="E1327" s="48">
        <v>133.33999600000001</v>
      </c>
      <c r="F1327" s="48">
        <v>134.25</v>
      </c>
      <c r="G1327" s="49">
        <v>109810500</v>
      </c>
      <c r="H1327" s="48">
        <v>120.55370000000001</v>
      </c>
      <c r="I1327" s="52">
        <f t="shared" si="157"/>
        <v>0.89797914338919926</v>
      </c>
      <c r="J1327" s="52">
        <f t="shared" ca="1" si="158"/>
        <v>1</v>
      </c>
      <c r="K1327" s="48">
        <f t="shared" si="159"/>
        <v>119.84</v>
      </c>
      <c r="L1327" s="48">
        <f t="shared" si="160"/>
        <v>120.72</v>
      </c>
      <c r="M1327" s="48">
        <f t="shared" si="161"/>
        <v>119.74</v>
      </c>
      <c r="N1327" s="48">
        <f t="shared" si="162"/>
        <v>120.55</v>
      </c>
      <c r="O1327" s="49">
        <f t="shared" ca="1" si="163"/>
        <v>109810500</v>
      </c>
    </row>
    <row r="1328" spans="1:15" x14ac:dyDescent="0.25">
      <c r="A1328">
        <v>1313</v>
      </c>
      <c r="B1328" s="89">
        <v>40590</v>
      </c>
      <c r="C1328" s="48">
        <v>133.46000699999999</v>
      </c>
      <c r="D1328" s="48">
        <v>134.009995</v>
      </c>
      <c r="E1328" s="48">
        <v>133.19000199999999</v>
      </c>
      <c r="F1328" s="48">
        <v>133.85000600000001</v>
      </c>
      <c r="G1328" s="49">
        <v>130183500</v>
      </c>
      <c r="H1328" s="48">
        <v>120.194513</v>
      </c>
      <c r="I1328" s="52">
        <f t="shared" si="157"/>
        <v>0.89797913793145434</v>
      </c>
      <c r="J1328" s="52">
        <f t="shared" ca="1" si="158"/>
        <v>1</v>
      </c>
      <c r="K1328" s="48">
        <f t="shared" si="159"/>
        <v>119.84</v>
      </c>
      <c r="L1328" s="48">
        <f t="shared" si="160"/>
        <v>120.34</v>
      </c>
      <c r="M1328" s="48">
        <f t="shared" si="161"/>
        <v>119.6</v>
      </c>
      <c r="N1328" s="48">
        <f t="shared" si="162"/>
        <v>120.19</v>
      </c>
      <c r="O1328" s="49">
        <f t="shared" ca="1" si="163"/>
        <v>130183500</v>
      </c>
    </row>
    <row r="1329" spans="1:15" x14ac:dyDescent="0.25">
      <c r="A1329">
        <v>1314</v>
      </c>
      <c r="B1329" s="89">
        <v>40589</v>
      </c>
      <c r="C1329" s="48">
        <v>133.020004</v>
      </c>
      <c r="D1329" s="48">
        <v>133.220001</v>
      </c>
      <c r="E1329" s="48">
        <v>132.320007</v>
      </c>
      <c r="F1329" s="48">
        <v>133.009995</v>
      </c>
      <c r="G1329" s="49">
        <v>119575400</v>
      </c>
      <c r="H1329" s="48">
        <v>119.440201</v>
      </c>
      <c r="I1329" s="52">
        <f t="shared" si="157"/>
        <v>0.89797914059014883</v>
      </c>
      <c r="J1329" s="52">
        <f t="shared" ca="1" si="158"/>
        <v>1</v>
      </c>
      <c r="K1329" s="48">
        <f t="shared" si="159"/>
        <v>119.45</v>
      </c>
      <c r="L1329" s="48">
        <f t="shared" si="160"/>
        <v>119.63</v>
      </c>
      <c r="M1329" s="48">
        <f t="shared" si="161"/>
        <v>118.82</v>
      </c>
      <c r="N1329" s="48">
        <f t="shared" si="162"/>
        <v>119.44</v>
      </c>
      <c r="O1329" s="49">
        <f t="shared" ca="1" si="163"/>
        <v>119575400</v>
      </c>
    </row>
    <row r="1330" spans="1:15" x14ac:dyDescent="0.25">
      <c r="A1330">
        <v>1315</v>
      </c>
      <c r="B1330" s="89">
        <v>40588</v>
      </c>
      <c r="C1330" s="48">
        <v>133.029999</v>
      </c>
      <c r="D1330" s="48">
        <v>133.53999300000001</v>
      </c>
      <c r="E1330" s="48">
        <v>132.88000500000001</v>
      </c>
      <c r="F1330" s="48">
        <v>133.429993</v>
      </c>
      <c r="G1330" s="49">
        <v>101690700</v>
      </c>
      <c r="H1330" s="48">
        <v>119.81735</v>
      </c>
      <c r="I1330" s="52">
        <f t="shared" si="157"/>
        <v>0.8979791372693845</v>
      </c>
      <c r="J1330" s="52">
        <f t="shared" ca="1" si="158"/>
        <v>1</v>
      </c>
      <c r="K1330" s="48">
        <f t="shared" si="159"/>
        <v>119.46</v>
      </c>
      <c r="L1330" s="48">
        <f t="shared" si="160"/>
        <v>119.92</v>
      </c>
      <c r="M1330" s="48">
        <f t="shared" si="161"/>
        <v>119.32</v>
      </c>
      <c r="N1330" s="48">
        <f t="shared" si="162"/>
        <v>119.82</v>
      </c>
      <c r="O1330" s="49">
        <f t="shared" ca="1" si="163"/>
        <v>101690700</v>
      </c>
    </row>
    <row r="1331" spans="1:15" x14ac:dyDescent="0.25">
      <c r="A1331">
        <v>1316</v>
      </c>
      <c r="B1331" s="89">
        <v>40585</v>
      </c>
      <c r="C1331" s="48">
        <v>131.800003</v>
      </c>
      <c r="D1331" s="48">
        <v>133.279999</v>
      </c>
      <c r="E1331" s="48">
        <v>131.770004</v>
      </c>
      <c r="F1331" s="48">
        <v>133.11000100000001</v>
      </c>
      <c r="G1331" s="49">
        <v>137710300</v>
      </c>
      <c r="H1331" s="48">
        <v>119.53000400000001</v>
      </c>
      <c r="I1331" s="52">
        <f t="shared" si="157"/>
        <v>0.8979791383218455</v>
      </c>
      <c r="J1331" s="52">
        <f t="shared" ca="1" si="158"/>
        <v>1</v>
      </c>
      <c r="K1331" s="48">
        <f t="shared" si="159"/>
        <v>118.35</v>
      </c>
      <c r="L1331" s="48">
        <f t="shared" si="160"/>
        <v>119.68</v>
      </c>
      <c r="M1331" s="48">
        <f t="shared" si="161"/>
        <v>118.33</v>
      </c>
      <c r="N1331" s="48">
        <f t="shared" si="162"/>
        <v>119.53</v>
      </c>
      <c r="O1331" s="49">
        <f t="shared" ca="1" si="163"/>
        <v>137710300</v>
      </c>
    </row>
    <row r="1332" spans="1:15" x14ac:dyDescent="0.25">
      <c r="A1332">
        <v>1317</v>
      </c>
      <c r="B1332" s="89">
        <v>40584</v>
      </c>
      <c r="C1332" s="48">
        <v>131.60000600000001</v>
      </c>
      <c r="D1332" s="48">
        <v>132.470001</v>
      </c>
      <c r="E1332" s="48">
        <v>131.300003</v>
      </c>
      <c r="F1332" s="48">
        <v>132.320007</v>
      </c>
      <c r="G1332" s="49">
        <v>162708500</v>
      </c>
      <c r="H1332" s="48">
        <v>118.820606</v>
      </c>
      <c r="I1332" s="52">
        <f t="shared" si="157"/>
        <v>0.89797913931488826</v>
      </c>
      <c r="J1332" s="52">
        <f t="shared" ca="1" si="158"/>
        <v>1</v>
      </c>
      <c r="K1332" s="48">
        <f t="shared" si="159"/>
        <v>118.17</v>
      </c>
      <c r="L1332" s="48">
        <f t="shared" si="160"/>
        <v>118.96</v>
      </c>
      <c r="M1332" s="48">
        <f t="shared" si="161"/>
        <v>117.9</v>
      </c>
      <c r="N1332" s="48">
        <f t="shared" si="162"/>
        <v>118.82</v>
      </c>
      <c r="O1332" s="49">
        <f t="shared" ca="1" si="163"/>
        <v>162708500</v>
      </c>
    </row>
    <row r="1333" spans="1:15" x14ac:dyDescent="0.25">
      <c r="A1333">
        <v>1318</v>
      </c>
      <c r="B1333" s="89">
        <v>40583</v>
      </c>
      <c r="C1333" s="48">
        <v>132.21000699999999</v>
      </c>
      <c r="D1333" s="48">
        <v>132.63000500000001</v>
      </c>
      <c r="E1333" s="48">
        <v>131.61000100000001</v>
      </c>
      <c r="F1333" s="48">
        <v>132.270004</v>
      </c>
      <c r="G1333" s="49">
        <v>146436700</v>
      </c>
      <c r="H1333" s="48">
        <v>118.775705</v>
      </c>
      <c r="I1333" s="52">
        <f t="shared" si="157"/>
        <v>0.89797914423590708</v>
      </c>
      <c r="J1333" s="52">
        <f t="shared" ca="1" si="158"/>
        <v>1</v>
      </c>
      <c r="K1333" s="48">
        <f t="shared" si="159"/>
        <v>118.72</v>
      </c>
      <c r="L1333" s="48">
        <f t="shared" si="160"/>
        <v>119.1</v>
      </c>
      <c r="M1333" s="48">
        <f t="shared" si="161"/>
        <v>118.18</v>
      </c>
      <c r="N1333" s="48">
        <f t="shared" si="162"/>
        <v>118.78</v>
      </c>
      <c r="O1333" s="49">
        <f t="shared" ca="1" si="163"/>
        <v>146436700</v>
      </c>
    </row>
    <row r="1334" spans="1:15" x14ac:dyDescent="0.25">
      <c r="A1334">
        <v>1319</v>
      </c>
      <c r="B1334" s="89">
        <v>40582</v>
      </c>
      <c r="C1334" s="48">
        <v>132.08999600000001</v>
      </c>
      <c r="D1334" s="48">
        <v>132.63999899999999</v>
      </c>
      <c r="E1334" s="48">
        <v>131.729996</v>
      </c>
      <c r="F1334" s="48">
        <v>132.570007</v>
      </c>
      <c r="G1334" s="49">
        <v>99072800</v>
      </c>
      <c r="H1334" s="48">
        <v>119.045101</v>
      </c>
      <c r="I1334" s="52">
        <f t="shared" si="157"/>
        <v>0.89797914093796494</v>
      </c>
      <c r="J1334" s="52">
        <f t="shared" ca="1" si="158"/>
        <v>1</v>
      </c>
      <c r="K1334" s="48">
        <f t="shared" si="159"/>
        <v>118.61</v>
      </c>
      <c r="L1334" s="48">
        <f t="shared" si="160"/>
        <v>119.11</v>
      </c>
      <c r="M1334" s="48">
        <f t="shared" si="161"/>
        <v>118.29</v>
      </c>
      <c r="N1334" s="48">
        <f t="shared" si="162"/>
        <v>119.05</v>
      </c>
      <c r="O1334" s="49">
        <f t="shared" ca="1" si="163"/>
        <v>99072800</v>
      </c>
    </row>
    <row r="1335" spans="1:15" x14ac:dyDescent="0.25">
      <c r="A1335">
        <v>1320</v>
      </c>
      <c r="B1335" s="89">
        <v>40581</v>
      </c>
      <c r="C1335" s="48">
        <v>131.44000199999999</v>
      </c>
      <c r="D1335" s="48">
        <v>132.39999399999999</v>
      </c>
      <c r="E1335" s="48">
        <v>131.429993</v>
      </c>
      <c r="F1335" s="48">
        <v>131.970001</v>
      </c>
      <c r="G1335" s="49">
        <v>112439100</v>
      </c>
      <c r="H1335" s="48">
        <v>118.506308</v>
      </c>
      <c r="I1335" s="52">
        <f t="shared" si="157"/>
        <v>0.89797913997136369</v>
      </c>
      <c r="J1335" s="52">
        <f t="shared" ca="1" si="158"/>
        <v>1</v>
      </c>
      <c r="K1335" s="48">
        <f t="shared" si="159"/>
        <v>118.03</v>
      </c>
      <c r="L1335" s="48">
        <f t="shared" si="160"/>
        <v>118.89</v>
      </c>
      <c r="M1335" s="48">
        <f t="shared" si="161"/>
        <v>118.02</v>
      </c>
      <c r="N1335" s="48">
        <f t="shared" si="162"/>
        <v>118.51</v>
      </c>
      <c r="O1335" s="49">
        <f t="shared" ca="1" si="163"/>
        <v>112439100</v>
      </c>
    </row>
    <row r="1336" spans="1:15" x14ac:dyDescent="0.25">
      <c r="A1336">
        <v>1321</v>
      </c>
      <c r="B1336" s="89">
        <v>40578</v>
      </c>
      <c r="C1336" s="48">
        <v>130.83000200000001</v>
      </c>
      <c r="D1336" s="48">
        <v>131.199997</v>
      </c>
      <c r="E1336" s="48">
        <v>130.229996</v>
      </c>
      <c r="F1336" s="48">
        <v>131.14999399999999</v>
      </c>
      <c r="G1336" s="49">
        <v>134634800</v>
      </c>
      <c r="H1336" s="48">
        <v>117.769959</v>
      </c>
      <c r="I1336" s="52">
        <f t="shared" si="157"/>
        <v>0.89797914134864543</v>
      </c>
      <c r="J1336" s="52">
        <f t="shared" ca="1" si="158"/>
        <v>1</v>
      </c>
      <c r="K1336" s="48">
        <f t="shared" si="159"/>
        <v>117.48</v>
      </c>
      <c r="L1336" s="48">
        <f t="shared" si="160"/>
        <v>117.81</v>
      </c>
      <c r="M1336" s="48">
        <f t="shared" si="161"/>
        <v>116.94</v>
      </c>
      <c r="N1336" s="48">
        <f t="shared" si="162"/>
        <v>117.77</v>
      </c>
      <c r="O1336" s="49">
        <f t="shared" ca="1" si="163"/>
        <v>134634800</v>
      </c>
    </row>
    <row r="1337" spans="1:15" x14ac:dyDescent="0.25">
      <c r="A1337">
        <v>1322</v>
      </c>
      <c r="B1337" s="89">
        <v>40577</v>
      </c>
      <c r="C1337" s="48">
        <v>130.259995</v>
      </c>
      <c r="D1337" s="48">
        <v>130.979996</v>
      </c>
      <c r="E1337" s="48">
        <v>129.570007</v>
      </c>
      <c r="F1337" s="48">
        <v>130.779999</v>
      </c>
      <c r="G1337" s="49">
        <v>145886700</v>
      </c>
      <c r="H1337" s="48">
        <v>117.43771099999999</v>
      </c>
      <c r="I1337" s="52">
        <f t="shared" si="157"/>
        <v>0.89797913976127186</v>
      </c>
      <c r="J1337" s="52">
        <f t="shared" ca="1" si="158"/>
        <v>1</v>
      </c>
      <c r="K1337" s="48">
        <f t="shared" si="159"/>
        <v>116.97</v>
      </c>
      <c r="L1337" s="48">
        <f t="shared" si="160"/>
        <v>117.62</v>
      </c>
      <c r="M1337" s="48">
        <f t="shared" si="161"/>
        <v>116.35</v>
      </c>
      <c r="N1337" s="48">
        <f t="shared" si="162"/>
        <v>117.44</v>
      </c>
      <c r="O1337" s="49">
        <f t="shared" ca="1" si="163"/>
        <v>145886700</v>
      </c>
    </row>
    <row r="1338" spans="1:15" x14ac:dyDescent="0.25">
      <c r="A1338">
        <v>1323</v>
      </c>
      <c r="B1338" s="89">
        <v>40576</v>
      </c>
      <c r="C1338" s="48">
        <v>130.39999399999999</v>
      </c>
      <c r="D1338" s="48">
        <v>130.83999600000001</v>
      </c>
      <c r="E1338" s="48">
        <v>130.33000200000001</v>
      </c>
      <c r="F1338" s="48">
        <v>130.490005</v>
      </c>
      <c r="G1338" s="49">
        <v>118323600</v>
      </c>
      <c r="H1338" s="48">
        <v>117.17730299999999</v>
      </c>
      <c r="I1338" s="52">
        <f t="shared" si="157"/>
        <v>0.89797914407314183</v>
      </c>
      <c r="J1338" s="52">
        <f t="shared" ca="1" si="158"/>
        <v>1</v>
      </c>
      <c r="K1338" s="48">
        <f t="shared" si="159"/>
        <v>117.1</v>
      </c>
      <c r="L1338" s="48">
        <f t="shared" si="160"/>
        <v>117.49</v>
      </c>
      <c r="M1338" s="48">
        <f t="shared" si="161"/>
        <v>117.03</v>
      </c>
      <c r="N1338" s="48">
        <f t="shared" si="162"/>
        <v>117.18</v>
      </c>
      <c r="O1338" s="49">
        <f t="shared" ca="1" si="163"/>
        <v>118323600</v>
      </c>
    </row>
    <row r="1339" spans="1:15" x14ac:dyDescent="0.25">
      <c r="A1339">
        <v>1324</v>
      </c>
      <c r="B1339" s="89">
        <v>40575</v>
      </c>
      <c r="C1339" s="48">
        <v>129.46000699999999</v>
      </c>
      <c r="D1339" s="48">
        <v>130.970001</v>
      </c>
      <c r="E1339" s="48">
        <v>129.38000500000001</v>
      </c>
      <c r="F1339" s="48">
        <v>130.740005</v>
      </c>
      <c r="G1339" s="49">
        <v>167194300</v>
      </c>
      <c r="H1339" s="48">
        <v>117.401798</v>
      </c>
      <c r="I1339" s="52">
        <f t="shared" si="157"/>
        <v>0.89797914570983839</v>
      </c>
      <c r="J1339" s="52">
        <f t="shared" ca="1" si="158"/>
        <v>1</v>
      </c>
      <c r="K1339" s="48">
        <f t="shared" si="159"/>
        <v>116.25</v>
      </c>
      <c r="L1339" s="48">
        <f t="shared" si="160"/>
        <v>117.61</v>
      </c>
      <c r="M1339" s="48">
        <f t="shared" si="161"/>
        <v>116.18</v>
      </c>
      <c r="N1339" s="48">
        <f t="shared" si="162"/>
        <v>117.4</v>
      </c>
      <c r="O1339" s="49">
        <f t="shared" ca="1" si="163"/>
        <v>167194300</v>
      </c>
    </row>
    <row r="1340" spans="1:15" x14ac:dyDescent="0.25">
      <c r="A1340">
        <v>1325</v>
      </c>
      <c r="B1340" s="89">
        <v>40574</v>
      </c>
      <c r="C1340" s="48">
        <v>128.070007</v>
      </c>
      <c r="D1340" s="48">
        <v>128.779999</v>
      </c>
      <c r="E1340" s="48">
        <v>127.75</v>
      </c>
      <c r="F1340" s="48">
        <v>128.679993</v>
      </c>
      <c r="G1340" s="49">
        <v>149249200</v>
      </c>
      <c r="H1340" s="48">
        <v>115.55194899999999</v>
      </c>
      <c r="I1340" s="52">
        <f t="shared" si="157"/>
        <v>0.89797913650803507</v>
      </c>
      <c r="J1340" s="52">
        <f t="shared" ca="1" si="158"/>
        <v>1</v>
      </c>
      <c r="K1340" s="48">
        <f t="shared" si="159"/>
        <v>115</v>
      </c>
      <c r="L1340" s="48">
        <f t="shared" si="160"/>
        <v>115.64</v>
      </c>
      <c r="M1340" s="48">
        <f t="shared" si="161"/>
        <v>114.72</v>
      </c>
      <c r="N1340" s="48">
        <f t="shared" si="162"/>
        <v>115.55</v>
      </c>
      <c r="O1340" s="49">
        <f t="shared" ca="1" si="163"/>
        <v>149249200</v>
      </c>
    </row>
    <row r="1341" spans="1:15" x14ac:dyDescent="0.25">
      <c r="A1341">
        <v>1326</v>
      </c>
      <c r="B1341" s="89">
        <v>40571</v>
      </c>
      <c r="C1341" s="48">
        <v>130.13999899999999</v>
      </c>
      <c r="D1341" s="48">
        <v>130.35000600000001</v>
      </c>
      <c r="E1341" s="48">
        <v>127.510002</v>
      </c>
      <c r="F1341" s="48">
        <v>127.720001</v>
      </c>
      <c r="G1341" s="49">
        <v>295637300</v>
      </c>
      <c r="H1341" s="48">
        <v>114.689897</v>
      </c>
      <c r="I1341" s="52">
        <f t="shared" si="157"/>
        <v>0.89797914267163215</v>
      </c>
      <c r="J1341" s="52">
        <f t="shared" ca="1" si="158"/>
        <v>1</v>
      </c>
      <c r="K1341" s="48">
        <f t="shared" si="159"/>
        <v>116.86</v>
      </c>
      <c r="L1341" s="48">
        <f t="shared" si="160"/>
        <v>117.05</v>
      </c>
      <c r="M1341" s="48">
        <f t="shared" si="161"/>
        <v>114.5</v>
      </c>
      <c r="N1341" s="48">
        <f t="shared" si="162"/>
        <v>114.69</v>
      </c>
      <c r="O1341" s="49">
        <f t="shared" ca="1" si="163"/>
        <v>295637300</v>
      </c>
    </row>
    <row r="1342" spans="1:15" x14ac:dyDescent="0.25">
      <c r="A1342">
        <v>1327</v>
      </c>
      <c r="B1342" s="89">
        <v>40570</v>
      </c>
      <c r="C1342" s="48">
        <v>129.699997</v>
      </c>
      <c r="D1342" s="48">
        <v>130.21000699999999</v>
      </c>
      <c r="E1342" s="48">
        <v>129.470001</v>
      </c>
      <c r="F1342" s="48">
        <v>129.990005</v>
      </c>
      <c r="G1342" s="49">
        <v>123302700</v>
      </c>
      <c r="H1342" s="48">
        <v>116.728313</v>
      </c>
      <c r="I1342" s="52">
        <f t="shared" si="157"/>
        <v>0.89797914078086238</v>
      </c>
      <c r="J1342" s="52">
        <f t="shared" ca="1" si="158"/>
        <v>1</v>
      </c>
      <c r="K1342" s="48">
        <f t="shared" si="159"/>
        <v>116.47</v>
      </c>
      <c r="L1342" s="48">
        <f t="shared" si="160"/>
        <v>116.93</v>
      </c>
      <c r="M1342" s="48">
        <f t="shared" si="161"/>
        <v>116.26</v>
      </c>
      <c r="N1342" s="48">
        <f t="shared" si="162"/>
        <v>116.73</v>
      </c>
      <c r="O1342" s="49">
        <f t="shared" ca="1" si="163"/>
        <v>123302700</v>
      </c>
    </row>
    <row r="1343" spans="1:15" x14ac:dyDescent="0.25">
      <c r="A1343">
        <v>1328</v>
      </c>
      <c r="B1343" s="89">
        <v>40569</v>
      </c>
      <c r="C1343" s="48">
        <v>129.490005</v>
      </c>
      <c r="D1343" s="48">
        <v>130.050003</v>
      </c>
      <c r="E1343" s="48">
        <v>129.229996</v>
      </c>
      <c r="F1343" s="48">
        <v>129.66999799999999</v>
      </c>
      <c r="G1343" s="49">
        <v>141281500</v>
      </c>
      <c r="H1343" s="48">
        <v>116.44095299999999</v>
      </c>
      <c r="I1343" s="52">
        <f t="shared" si="157"/>
        <v>0.897979137780198</v>
      </c>
      <c r="J1343" s="52">
        <f t="shared" ca="1" si="158"/>
        <v>1</v>
      </c>
      <c r="K1343" s="48">
        <f t="shared" si="159"/>
        <v>116.28</v>
      </c>
      <c r="L1343" s="48">
        <f t="shared" si="160"/>
        <v>116.78</v>
      </c>
      <c r="M1343" s="48">
        <f t="shared" si="161"/>
        <v>116.05</v>
      </c>
      <c r="N1343" s="48">
        <f t="shared" si="162"/>
        <v>116.44</v>
      </c>
      <c r="O1343" s="49">
        <f t="shared" ca="1" si="163"/>
        <v>141281500</v>
      </c>
    </row>
    <row r="1344" spans="1:15" x14ac:dyDescent="0.25">
      <c r="A1344">
        <v>1329</v>
      </c>
      <c r="B1344" s="89">
        <v>40568</v>
      </c>
      <c r="C1344" s="48">
        <v>128.759995</v>
      </c>
      <c r="D1344" s="48">
        <v>129.279999</v>
      </c>
      <c r="E1344" s="48">
        <v>128.11000100000001</v>
      </c>
      <c r="F1344" s="48">
        <v>129.16999799999999</v>
      </c>
      <c r="G1344" s="49">
        <v>167552200</v>
      </c>
      <c r="H1344" s="48">
        <v>115.991964</v>
      </c>
      <c r="I1344" s="52">
        <f t="shared" si="157"/>
        <v>0.8979791421843949</v>
      </c>
      <c r="J1344" s="52">
        <f t="shared" ca="1" si="158"/>
        <v>1</v>
      </c>
      <c r="K1344" s="48">
        <f t="shared" si="159"/>
        <v>115.62</v>
      </c>
      <c r="L1344" s="48">
        <f t="shared" si="160"/>
        <v>116.09</v>
      </c>
      <c r="M1344" s="48">
        <f t="shared" si="161"/>
        <v>115.04</v>
      </c>
      <c r="N1344" s="48">
        <f t="shared" si="162"/>
        <v>115.99</v>
      </c>
      <c r="O1344" s="49">
        <f t="shared" ca="1" si="163"/>
        <v>167552200</v>
      </c>
    </row>
    <row r="1345" spans="1:15" x14ac:dyDescent="0.25">
      <c r="A1345">
        <v>1330</v>
      </c>
      <c r="B1345" s="89">
        <v>40567</v>
      </c>
      <c r="C1345" s="48">
        <v>128.28999300000001</v>
      </c>
      <c r="D1345" s="48">
        <v>129.25</v>
      </c>
      <c r="E1345" s="48">
        <v>128.259995</v>
      </c>
      <c r="F1345" s="48">
        <v>129.10000600000001</v>
      </c>
      <c r="G1345" s="49">
        <v>113715500</v>
      </c>
      <c r="H1345" s="48">
        <v>115.929112</v>
      </c>
      <c r="I1345" s="52">
        <f t="shared" si="157"/>
        <v>0.89797913719694167</v>
      </c>
      <c r="J1345" s="52">
        <f t="shared" ca="1" si="158"/>
        <v>1</v>
      </c>
      <c r="K1345" s="48">
        <f t="shared" si="159"/>
        <v>115.2</v>
      </c>
      <c r="L1345" s="48">
        <f t="shared" si="160"/>
        <v>116.06</v>
      </c>
      <c r="M1345" s="48">
        <f t="shared" si="161"/>
        <v>115.17</v>
      </c>
      <c r="N1345" s="48">
        <f t="shared" si="162"/>
        <v>115.93</v>
      </c>
      <c r="O1345" s="49">
        <f t="shared" ca="1" si="163"/>
        <v>113715500</v>
      </c>
    </row>
    <row r="1346" spans="1:15" x14ac:dyDescent="0.25">
      <c r="A1346">
        <v>1331</v>
      </c>
      <c r="B1346" s="89">
        <v>40564</v>
      </c>
      <c r="C1346" s="48">
        <v>128.88000500000001</v>
      </c>
      <c r="D1346" s="48">
        <v>129.16999799999999</v>
      </c>
      <c r="E1346" s="48">
        <v>128.229996</v>
      </c>
      <c r="F1346" s="48">
        <v>128.36999499999999</v>
      </c>
      <c r="G1346" s="49">
        <v>151462900</v>
      </c>
      <c r="H1346" s="48">
        <v>115.273578</v>
      </c>
      <c r="I1346" s="52">
        <f t="shared" si="157"/>
        <v>0.89797914224426056</v>
      </c>
      <c r="J1346" s="52">
        <f t="shared" ca="1" si="158"/>
        <v>1</v>
      </c>
      <c r="K1346" s="48">
        <f t="shared" si="159"/>
        <v>115.73</v>
      </c>
      <c r="L1346" s="48">
        <f t="shared" si="160"/>
        <v>115.99</v>
      </c>
      <c r="M1346" s="48">
        <f t="shared" si="161"/>
        <v>115.15</v>
      </c>
      <c r="N1346" s="48">
        <f t="shared" si="162"/>
        <v>115.27</v>
      </c>
      <c r="O1346" s="49">
        <f t="shared" ca="1" si="163"/>
        <v>151462900</v>
      </c>
    </row>
    <row r="1347" spans="1:15" x14ac:dyDescent="0.25">
      <c r="A1347">
        <v>1332</v>
      </c>
      <c r="B1347" s="89">
        <v>40563</v>
      </c>
      <c r="C1347" s="48">
        <v>127.959999</v>
      </c>
      <c r="D1347" s="48">
        <v>128.39999399999999</v>
      </c>
      <c r="E1347" s="48">
        <v>127.129997</v>
      </c>
      <c r="F1347" s="48">
        <v>128.08000200000001</v>
      </c>
      <c r="G1347" s="49">
        <v>175745700</v>
      </c>
      <c r="H1347" s="48">
        <v>115.01317</v>
      </c>
      <c r="I1347" s="52">
        <f t="shared" si="157"/>
        <v>0.89797913963180598</v>
      </c>
      <c r="J1347" s="52">
        <f t="shared" ca="1" si="158"/>
        <v>1</v>
      </c>
      <c r="K1347" s="48">
        <f t="shared" si="159"/>
        <v>114.91</v>
      </c>
      <c r="L1347" s="48">
        <f t="shared" si="160"/>
        <v>115.3</v>
      </c>
      <c r="M1347" s="48">
        <f t="shared" si="161"/>
        <v>114.16</v>
      </c>
      <c r="N1347" s="48">
        <f t="shared" si="162"/>
        <v>115.01</v>
      </c>
      <c r="O1347" s="49">
        <f t="shared" ca="1" si="163"/>
        <v>175745700</v>
      </c>
    </row>
    <row r="1348" spans="1:15" x14ac:dyDescent="0.25">
      <c r="A1348">
        <v>1333</v>
      </c>
      <c r="B1348" s="89">
        <v>40562</v>
      </c>
      <c r="C1348" s="48">
        <v>129.41000399999999</v>
      </c>
      <c r="D1348" s="48">
        <v>129.53999300000001</v>
      </c>
      <c r="E1348" s="48">
        <v>127.910004</v>
      </c>
      <c r="F1348" s="48">
        <v>128.25</v>
      </c>
      <c r="G1348" s="49">
        <v>151958400</v>
      </c>
      <c r="H1348" s="48">
        <v>115.165825</v>
      </c>
      <c r="I1348" s="52">
        <f t="shared" si="157"/>
        <v>0.89797914230019493</v>
      </c>
      <c r="J1348" s="52">
        <f t="shared" ca="1" si="158"/>
        <v>1</v>
      </c>
      <c r="K1348" s="48">
        <f t="shared" si="159"/>
        <v>116.21</v>
      </c>
      <c r="L1348" s="48">
        <f t="shared" si="160"/>
        <v>116.32</v>
      </c>
      <c r="M1348" s="48">
        <f t="shared" si="161"/>
        <v>114.86</v>
      </c>
      <c r="N1348" s="48">
        <f t="shared" si="162"/>
        <v>115.17</v>
      </c>
      <c r="O1348" s="49">
        <f t="shared" ca="1" si="163"/>
        <v>151958400</v>
      </c>
    </row>
    <row r="1349" spans="1:15" x14ac:dyDescent="0.25">
      <c r="A1349">
        <v>1334</v>
      </c>
      <c r="B1349" s="89">
        <v>40561</v>
      </c>
      <c r="C1349" s="48">
        <v>129.179993</v>
      </c>
      <c r="D1349" s="48">
        <v>129.63999899999999</v>
      </c>
      <c r="E1349" s="48">
        <v>129.029999</v>
      </c>
      <c r="F1349" s="48">
        <v>129.520004</v>
      </c>
      <c r="G1349" s="49">
        <v>114401300</v>
      </c>
      <c r="H1349" s="48">
        <v>116.306262</v>
      </c>
      <c r="I1349" s="52">
        <f t="shared" si="157"/>
        <v>0.89797914150774738</v>
      </c>
      <c r="J1349" s="52">
        <f t="shared" ca="1" si="158"/>
        <v>1</v>
      </c>
      <c r="K1349" s="48">
        <f t="shared" si="159"/>
        <v>116</v>
      </c>
      <c r="L1349" s="48">
        <f t="shared" si="160"/>
        <v>116.41</v>
      </c>
      <c r="M1349" s="48">
        <f t="shared" si="161"/>
        <v>115.87</v>
      </c>
      <c r="N1349" s="48">
        <f t="shared" si="162"/>
        <v>116.31</v>
      </c>
      <c r="O1349" s="49">
        <f t="shared" ca="1" si="163"/>
        <v>114401300</v>
      </c>
    </row>
    <row r="1350" spans="1:15" x14ac:dyDescent="0.25">
      <c r="A1350">
        <v>1335</v>
      </c>
      <c r="B1350" s="89">
        <v>40557</v>
      </c>
      <c r="C1350" s="48">
        <v>128.19000199999999</v>
      </c>
      <c r="D1350" s="48">
        <v>129.33000200000001</v>
      </c>
      <c r="E1350" s="48">
        <v>128.10000600000001</v>
      </c>
      <c r="F1350" s="48">
        <v>129.300003</v>
      </c>
      <c r="G1350" s="49">
        <v>117677900</v>
      </c>
      <c r="H1350" s="48">
        <v>116.108706</v>
      </c>
      <c r="I1350" s="52">
        <f t="shared" si="157"/>
        <v>0.89797914389839573</v>
      </c>
      <c r="J1350" s="52">
        <f t="shared" ca="1" si="158"/>
        <v>1</v>
      </c>
      <c r="K1350" s="48">
        <f t="shared" si="159"/>
        <v>115.11</v>
      </c>
      <c r="L1350" s="48">
        <f t="shared" si="160"/>
        <v>116.14</v>
      </c>
      <c r="M1350" s="48">
        <f t="shared" si="161"/>
        <v>115.03</v>
      </c>
      <c r="N1350" s="48">
        <f t="shared" si="162"/>
        <v>116.11</v>
      </c>
      <c r="O1350" s="49">
        <f t="shared" ca="1" si="163"/>
        <v>117677900</v>
      </c>
    </row>
    <row r="1351" spans="1:15" x14ac:dyDescent="0.25">
      <c r="A1351">
        <v>1336</v>
      </c>
      <c r="B1351" s="89">
        <v>40556</v>
      </c>
      <c r="C1351" s="48">
        <v>128.63000500000001</v>
      </c>
      <c r="D1351" s="48">
        <v>128.69000199999999</v>
      </c>
      <c r="E1351" s="48">
        <v>128.050003</v>
      </c>
      <c r="F1351" s="48">
        <v>128.36999499999999</v>
      </c>
      <c r="G1351" s="49">
        <v>129048400</v>
      </c>
      <c r="H1351" s="48">
        <v>115.273578</v>
      </c>
      <c r="I1351" s="52">
        <f t="shared" si="157"/>
        <v>0.89797914224426056</v>
      </c>
      <c r="J1351" s="52">
        <f t="shared" ca="1" si="158"/>
        <v>1</v>
      </c>
      <c r="K1351" s="48">
        <f t="shared" si="159"/>
        <v>115.51</v>
      </c>
      <c r="L1351" s="48">
        <f t="shared" si="160"/>
        <v>115.56</v>
      </c>
      <c r="M1351" s="48">
        <f t="shared" si="161"/>
        <v>114.99</v>
      </c>
      <c r="N1351" s="48">
        <f t="shared" si="162"/>
        <v>115.27</v>
      </c>
      <c r="O1351" s="49">
        <f t="shared" ca="1" si="163"/>
        <v>129048400</v>
      </c>
    </row>
    <row r="1352" spans="1:15" x14ac:dyDescent="0.25">
      <c r="A1352">
        <v>1337</v>
      </c>
      <c r="B1352" s="89">
        <v>40555</v>
      </c>
      <c r="C1352" s="48">
        <v>128.21000699999999</v>
      </c>
      <c r="D1352" s="48">
        <v>128.720001</v>
      </c>
      <c r="E1352" s="48">
        <v>127.459999</v>
      </c>
      <c r="F1352" s="48">
        <v>128.58000200000001</v>
      </c>
      <c r="G1352" s="49">
        <v>107929200</v>
      </c>
      <c r="H1352" s="48">
        <v>115.46216</v>
      </c>
      <c r="I1352" s="52">
        <f t="shared" si="157"/>
        <v>0.89797914297745918</v>
      </c>
      <c r="J1352" s="52">
        <f t="shared" ca="1" si="158"/>
        <v>1</v>
      </c>
      <c r="K1352" s="48">
        <f t="shared" si="159"/>
        <v>115.13</v>
      </c>
      <c r="L1352" s="48">
        <f t="shared" si="160"/>
        <v>115.59</v>
      </c>
      <c r="M1352" s="48">
        <f t="shared" si="161"/>
        <v>114.46</v>
      </c>
      <c r="N1352" s="48">
        <f t="shared" si="162"/>
        <v>115.46</v>
      </c>
      <c r="O1352" s="49">
        <f t="shared" ca="1" si="163"/>
        <v>107929200</v>
      </c>
    </row>
    <row r="1353" spans="1:15" x14ac:dyDescent="0.25">
      <c r="A1353">
        <v>1338</v>
      </c>
      <c r="B1353" s="89">
        <v>40554</v>
      </c>
      <c r="C1353" s="48">
        <v>127.44000200000001</v>
      </c>
      <c r="D1353" s="48">
        <v>127.739998</v>
      </c>
      <c r="E1353" s="48">
        <v>126.949997</v>
      </c>
      <c r="F1353" s="48">
        <v>127.43</v>
      </c>
      <c r="G1353" s="49">
        <v>110287000</v>
      </c>
      <c r="H1353" s="48">
        <v>114.42948199999999</v>
      </c>
      <c r="I1353" s="52">
        <f t="shared" si="157"/>
        <v>0.89797914148944513</v>
      </c>
      <c r="J1353" s="52">
        <f t="shared" ca="1" si="158"/>
        <v>1</v>
      </c>
      <c r="K1353" s="48">
        <f t="shared" si="159"/>
        <v>114.44</v>
      </c>
      <c r="L1353" s="48">
        <f t="shared" si="160"/>
        <v>114.71</v>
      </c>
      <c r="M1353" s="48">
        <f t="shared" si="161"/>
        <v>114</v>
      </c>
      <c r="N1353" s="48">
        <f t="shared" si="162"/>
        <v>114.43</v>
      </c>
      <c r="O1353" s="49">
        <f t="shared" ca="1" si="163"/>
        <v>110287000</v>
      </c>
    </row>
    <row r="1354" spans="1:15" x14ac:dyDescent="0.25">
      <c r="A1354">
        <v>1339</v>
      </c>
      <c r="B1354" s="89">
        <v>40553</v>
      </c>
      <c r="C1354" s="48">
        <v>126.58000199999999</v>
      </c>
      <c r="D1354" s="48">
        <v>127.160004</v>
      </c>
      <c r="E1354" s="48">
        <v>126.199997</v>
      </c>
      <c r="F1354" s="48">
        <v>126.980003</v>
      </c>
      <c r="G1354" s="49">
        <v>122401700</v>
      </c>
      <c r="H1354" s="48">
        <v>114.02539400000001</v>
      </c>
      <c r="I1354" s="52">
        <f t="shared" si="157"/>
        <v>0.89797914085732078</v>
      </c>
      <c r="J1354" s="52">
        <f t="shared" ca="1" si="158"/>
        <v>1</v>
      </c>
      <c r="K1354" s="48">
        <f t="shared" si="159"/>
        <v>113.67</v>
      </c>
      <c r="L1354" s="48">
        <f t="shared" si="160"/>
        <v>114.19</v>
      </c>
      <c r="M1354" s="48">
        <f t="shared" si="161"/>
        <v>113.32</v>
      </c>
      <c r="N1354" s="48">
        <f t="shared" si="162"/>
        <v>114.03</v>
      </c>
      <c r="O1354" s="49">
        <f t="shared" ca="1" si="163"/>
        <v>122401700</v>
      </c>
    </row>
    <row r="1355" spans="1:15" x14ac:dyDescent="0.25">
      <c r="A1355">
        <v>1340</v>
      </c>
      <c r="B1355" s="89">
        <v>40550</v>
      </c>
      <c r="C1355" s="48">
        <v>127.55999799999999</v>
      </c>
      <c r="D1355" s="48">
        <v>127.769997</v>
      </c>
      <c r="E1355" s="48">
        <v>126.150002</v>
      </c>
      <c r="F1355" s="48">
        <v>127.139999</v>
      </c>
      <c r="G1355" s="49">
        <v>156034600</v>
      </c>
      <c r="H1355" s="48">
        <v>114.169067</v>
      </c>
      <c r="I1355" s="52">
        <f t="shared" si="157"/>
        <v>0.89797914030186521</v>
      </c>
      <c r="J1355" s="52">
        <f t="shared" ca="1" si="158"/>
        <v>1</v>
      </c>
      <c r="K1355" s="48">
        <f t="shared" si="159"/>
        <v>114.55</v>
      </c>
      <c r="L1355" s="48">
        <f t="shared" si="160"/>
        <v>114.73</v>
      </c>
      <c r="M1355" s="48">
        <f t="shared" si="161"/>
        <v>113.28</v>
      </c>
      <c r="N1355" s="48">
        <f t="shared" si="162"/>
        <v>114.17</v>
      </c>
      <c r="O1355" s="49">
        <f t="shared" ca="1" si="163"/>
        <v>156034600</v>
      </c>
    </row>
    <row r="1356" spans="1:15" x14ac:dyDescent="0.25">
      <c r="A1356">
        <v>1341</v>
      </c>
      <c r="B1356" s="89">
        <v>40549</v>
      </c>
      <c r="C1356" s="48">
        <v>127.69000200000001</v>
      </c>
      <c r="D1356" s="48">
        <v>127.83000199999999</v>
      </c>
      <c r="E1356" s="48">
        <v>127.010002</v>
      </c>
      <c r="F1356" s="48">
        <v>127.389999</v>
      </c>
      <c r="G1356" s="49">
        <v>122519000</v>
      </c>
      <c r="H1356" s="48">
        <v>114.393562</v>
      </c>
      <c r="I1356" s="52">
        <f t="shared" si="157"/>
        <v>0.89797914198900342</v>
      </c>
      <c r="J1356" s="52">
        <f t="shared" ca="1" si="158"/>
        <v>1</v>
      </c>
      <c r="K1356" s="48">
        <f t="shared" si="159"/>
        <v>114.66</v>
      </c>
      <c r="L1356" s="48">
        <f t="shared" si="160"/>
        <v>114.79</v>
      </c>
      <c r="M1356" s="48">
        <f t="shared" si="161"/>
        <v>114.05</v>
      </c>
      <c r="N1356" s="48">
        <f t="shared" si="162"/>
        <v>114.39</v>
      </c>
      <c r="O1356" s="49">
        <f t="shared" ca="1" si="163"/>
        <v>122519000</v>
      </c>
    </row>
    <row r="1357" spans="1:15" x14ac:dyDescent="0.25">
      <c r="A1357">
        <v>1342</v>
      </c>
      <c r="B1357" s="89">
        <v>40548</v>
      </c>
      <c r="C1357" s="48">
        <v>126.58000199999999</v>
      </c>
      <c r="D1357" s="48">
        <v>127.720001</v>
      </c>
      <c r="E1357" s="48">
        <v>126.459999</v>
      </c>
      <c r="F1357" s="48">
        <v>127.639999</v>
      </c>
      <c r="G1357" s="49">
        <v>133975300</v>
      </c>
      <c r="H1357" s="48">
        <v>114.61805699999999</v>
      </c>
      <c r="I1357" s="52">
        <f t="shared" si="157"/>
        <v>0.89797914366953258</v>
      </c>
      <c r="J1357" s="52">
        <f t="shared" ca="1" si="158"/>
        <v>1</v>
      </c>
      <c r="K1357" s="48">
        <f t="shared" si="159"/>
        <v>113.67</v>
      </c>
      <c r="L1357" s="48">
        <f t="shared" si="160"/>
        <v>114.69</v>
      </c>
      <c r="M1357" s="48">
        <f t="shared" si="161"/>
        <v>113.56</v>
      </c>
      <c r="N1357" s="48">
        <f t="shared" si="162"/>
        <v>114.62</v>
      </c>
      <c r="O1357" s="49">
        <f t="shared" ca="1" si="163"/>
        <v>133975300</v>
      </c>
    </row>
    <row r="1358" spans="1:15" x14ac:dyDescent="0.25">
      <c r="A1358">
        <v>1343</v>
      </c>
      <c r="B1358" s="89">
        <v>40547</v>
      </c>
      <c r="C1358" s="48">
        <v>127.33000199999999</v>
      </c>
      <c r="D1358" s="48">
        <v>127.370003</v>
      </c>
      <c r="E1358" s="48">
        <v>126.19000200000001</v>
      </c>
      <c r="F1358" s="48">
        <v>126.980003</v>
      </c>
      <c r="G1358" s="49">
        <v>137409700</v>
      </c>
      <c r="H1358" s="48">
        <v>114.02539400000001</v>
      </c>
      <c r="I1358" s="52">
        <f t="shared" si="157"/>
        <v>0.89797914085732078</v>
      </c>
      <c r="J1358" s="52">
        <f t="shared" ca="1" si="158"/>
        <v>1</v>
      </c>
      <c r="K1358" s="48">
        <f t="shared" si="159"/>
        <v>114.34</v>
      </c>
      <c r="L1358" s="48">
        <f t="shared" si="160"/>
        <v>114.38</v>
      </c>
      <c r="M1358" s="48">
        <f t="shared" si="161"/>
        <v>113.32</v>
      </c>
      <c r="N1358" s="48">
        <f t="shared" si="162"/>
        <v>114.03</v>
      </c>
      <c r="O1358" s="49">
        <f t="shared" ca="1" si="163"/>
        <v>137409700</v>
      </c>
    </row>
    <row r="1359" spans="1:15" x14ac:dyDescent="0.25">
      <c r="A1359">
        <v>1344</v>
      </c>
      <c r="B1359" s="89">
        <v>40546</v>
      </c>
      <c r="C1359" s="48">
        <v>126.709999</v>
      </c>
      <c r="D1359" s="48">
        <v>127.599998</v>
      </c>
      <c r="E1359" s="48">
        <v>125.699997</v>
      </c>
      <c r="F1359" s="48">
        <v>127.050003</v>
      </c>
      <c r="G1359" s="49">
        <v>138725200</v>
      </c>
      <c r="H1359" s="48">
        <v>114.08825299999999</v>
      </c>
      <c r="I1359" s="52">
        <f t="shared" si="157"/>
        <v>0.89797914447904414</v>
      </c>
      <c r="J1359" s="52">
        <f t="shared" ca="1" si="158"/>
        <v>1</v>
      </c>
      <c r="K1359" s="48">
        <f t="shared" si="159"/>
        <v>113.78</v>
      </c>
      <c r="L1359" s="48">
        <f t="shared" si="160"/>
        <v>114.58</v>
      </c>
      <c r="M1359" s="48">
        <f t="shared" si="161"/>
        <v>112.88</v>
      </c>
      <c r="N1359" s="48">
        <f t="shared" si="162"/>
        <v>114.09</v>
      </c>
      <c r="O1359" s="49">
        <f t="shared" ca="1" si="163"/>
        <v>138725200</v>
      </c>
    </row>
    <row r="1360" spans="1:15" x14ac:dyDescent="0.25">
      <c r="A1360">
        <v>1345</v>
      </c>
      <c r="B1360" s="89">
        <v>40543</v>
      </c>
      <c r="C1360" s="48">
        <v>125.529999</v>
      </c>
      <c r="D1360" s="48">
        <v>125.870003</v>
      </c>
      <c r="E1360" s="48">
        <v>125.33000199999999</v>
      </c>
      <c r="F1360" s="48">
        <v>125.75</v>
      </c>
      <c r="G1360" s="49">
        <v>91218900</v>
      </c>
      <c r="H1360" s="48">
        <v>112.920877</v>
      </c>
      <c r="I1360" s="52">
        <f t="shared" si="157"/>
        <v>0.89797914115308153</v>
      </c>
      <c r="J1360" s="52">
        <f t="shared" ca="1" si="158"/>
        <v>1</v>
      </c>
      <c r="K1360" s="48">
        <f t="shared" si="159"/>
        <v>112.72</v>
      </c>
      <c r="L1360" s="48">
        <f t="shared" si="160"/>
        <v>113.03</v>
      </c>
      <c r="M1360" s="48">
        <f t="shared" si="161"/>
        <v>112.54</v>
      </c>
      <c r="N1360" s="48">
        <f t="shared" si="162"/>
        <v>112.92</v>
      </c>
      <c r="O1360" s="49">
        <f t="shared" ca="1" si="163"/>
        <v>91218900</v>
      </c>
    </row>
    <row r="1361" spans="1:15" x14ac:dyDescent="0.25">
      <c r="A1361">
        <v>1346</v>
      </c>
      <c r="B1361" s="89">
        <v>40542</v>
      </c>
      <c r="C1361" s="48">
        <v>125.800003</v>
      </c>
      <c r="D1361" s="48">
        <v>126.129997</v>
      </c>
      <c r="E1361" s="48">
        <v>125.529999</v>
      </c>
      <c r="F1361" s="48">
        <v>125.720001</v>
      </c>
      <c r="G1361" s="49">
        <v>76616900</v>
      </c>
      <c r="H1361" s="48">
        <v>112.893939</v>
      </c>
      <c r="I1361" s="52">
        <f t="shared" ref="I1361:I1424" si="164">H1361/F1361</f>
        <v>0.89797914494130493</v>
      </c>
      <c r="J1361" s="52">
        <f t="shared" ref="J1361:J1424" ca="1" si="165">INDEX(OFFSET($T$15,0,0,$S$13+1,1),MATCH(B1361,OFFSET($Q$15,0,0,$S$13+1,1),-1))</f>
        <v>1</v>
      </c>
      <c r="K1361" s="48">
        <f t="shared" ref="K1361:K1424" si="166">ROUND($I1361*C1361,2)</f>
        <v>112.97</v>
      </c>
      <c r="L1361" s="48">
        <f t="shared" ref="L1361:L1424" si="167">ROUND($I1361*D1361,2)</f>
        <v>113.26</v>
      </c>
      <c r="M1361" s="48">
        <f t="shared" ref="M1361:M1424" si="168">ROUND($I1361*E1361,2)</f>
        <v>112.72</v>
      </c>
      <c r="N1361" s="48">
        <f t="shared" ref="N1361:N1424" si="169">ROUND($I1361*F1361,2)</f>
        <v>112.89</v>
      </c>
      <c r="O1361" s="49">
        <f t="shared" ref="O1361:O1424" ca="1" si="170">G1361*J1361</f>
        <v>76616900</v>
      </c>
    </row>
    <row r="1362" spans="1:15" x14ac:dyDescent="0.25">
      <c r="A1362">
        <v>1347</v>
      </c>
      <c r="B1362" s="89">
        <v>40541</v>
      </c>
      <c r="C1362" s="48">
        <v>125.980003</v>
      </c>
      <c r="D1362" s="48">
        <v>126.199997</v>
      </c>
      <c r="E1362" s="48">
        <v>125.900002</v>
      </c>
      <c r="F1362" s="48">
        <v>125.91999800000001</v>
      </c>
      <c r="G1362" s="49">
        <v>58033100</v>
      </c>
      <c r="H1362" s="48">
        <v>113.073532</v>
      </c>
      <c r="I1362" s="52">
        <f t="shared" si="164"/>
        <v>0.89797914386879196</v>
      </c>
      <c r="J1362" s="52">
        <f t="shared" ca="1" si="165"/>
        <v>1</v>
      </c>
      <c r="K1362" s="48">
        <f t="shared" si="166"/>
        <v>113.13</v>
      </c>
      <c r="L1362" s="48">
        <f t="shared" si="167"/>
        <v>113.32</v>
      </c>
      <c r="M1362" s="48">
        <f t="shared" si="168"/>
        <v>113.06</v>
      </c>
      <c r="N1362" s="48">
        <f t="shared" si="169"/>
        <v>113.07</v>
      </c>
      <c r="O1362" s="49">
        <f t="shared" ca="1" si="170"/>
        <v>58033100</v>
      </c>
    </row>
    <row r="1363" spans="1:15" x14ac:dyDescent="0.25">
      <c r="A1363">
        <v>1348</v>
      </c>
      <c r="B1363" s="89">
        <v>40540</v>
      </c>
      <c r="C1363" s="48">
        <v>125.900002</v>
      </c>
      <c r="D1363" s="48">
        <v>125.949997</v>
      </c>
      <c r="E1363" s="48">
        <v>125.5</v>
      </c>
      <c r="F1363" s="48">
        <v>125.83000199999999</v>
      </c>
      <c r="G1363" s="49">
        <v>55309100</v>
      </c>
      <c r="H1363" s="48">
        <v>112.992717</v>
      </c>
      <c r="I1363" s="52">
        <f t="shared" si="164"/>
        <v>0.89797914014179225</v>
      </c>
      <c r="J1363" s="52">
        <f t="shared" ca="1" si="165"/>
        <v>1</v>
      </c>
      <c r="K1363" s="48">
        <f t="shared" si="166"/>
        <v>113.06</v>
      </c>
      <c r="L1363" s="48">
        <f t="shared" si="167"/>
        <v>113.1</v>
      </c>
      <c r="M1363" s="48">
        <f t="shared" si="168"/>
        <v>112.7</v>
      </c>
      <c r="N1363" s="48">
        <f t="shared" si="169"/>
        <v>112.99</v>
      </c>
      <c r="O1363" s="49">
        <f t="shared" ca="1" si="170"/>
        <v>55309100</v>
      </c>
    </row>
    <row r="1364" spans="1:15" x14ac:dyDescent="0.25">
      <c r="A1364">
        <v>1349</v>
      </c>
      <c r="B1364" s="89">
        <v>40539</v>
      </c>
      <c r="C1364" s="48">
        <v>125.129997</v>
      </c>
      <c r="D1364" s="48">
        <v>125.769997</v>
      </c>
      <c r="E1364" s="48">
        <v>125.040001</v>
      </c>
      <c r="F1364" s="48">
        <v>125.650002</v>
      </c>
      <c r="G1364" s="49">
        <v>58126000</v>
      </c>
      <c r="H1364" s="48">
        <v>112.83108</v>
      </c>
      <c r="I1364" s="52">
        <f t="shared" si="164"/>
        <v>0.89797913413483277</v>
      </c>
      <c r="J1364" s="52">
        <f t="shared" ca="1" si="165"/>
        <v>1</v>
      </c>
      <c r="K1364" s="48">
        <f t="shared" si="166"/>
        <v>112.36</v>
      </c>
      <c r="L1364" s="48">
        <f t="shared" si="167"/>
        <v>112.94</v>
      </c>
      <c r="M1364" s="48">
        <f t="shared" si="168"/>
        <v>112.28</v>
      </c>
      <c r="N1364" s="48">
        <f t="shared" si="169"/>
        <v>112.83</v>
      </c>
      <c r="O1364" s="49">
        <f t="shared" ca="1" si="170"/>
        <v>58126000</v>
      </c>
    </row>
    <row r="1365" spans="1:15" x14ac:dyDescent="0.25">
      <c r="A1365">
        <v>1350</v>
      </c>
      <c r="B1365" s="89">
        <v>40535</v>
      </c>
      <c r="C1365" s="48">
        <v>125.639999</v>
      </c>
      <c r="D1365" s="48">
        <v>125.779999</v>
      </c>
      <c r="E1365" s="48">
        <v>125.290001</v>
      </c>
      <c r="F1365" s="48">
        <v>125.599998</v>
      </c>
      <c r="G1365" s="49">
        <v>70053700</v>
      </c>
      <c r="H1365" s="48">
        <v>112.786179</v>
      </c>
      <c r="I1365" s="52">
        <f t="shared" si="164"/>
        <v>0.89797914646463617</v>
      </c>
      <c r="J1365" s="52">
        <f t="shared" ca="1" si="165"/>
        <v>1</v>
      </c>
      <c r="K1365" s="48">
        <f t="shared" si="166"/>
        <v>112.82</v>
      </c>
      <c r="L1365" s="48">
        <f t="shared" si="167"/>
        <v>112.95</v>
      </c>
      <c r="M1365" s="48">
        <f t="shared" si="168"/>
        <v>112.51</v>
      </c>
      <c r="N1365" s="48">
        <f t="shared" si="169"/>
        <v>112.79</v>
      </c>
      <c r="O1365" s="49">
        <f t="shared" ca="1" si="170"/>
        <v>70053700</v>
      </c>
    </row>
    <row r="1366" spans="1:15" x14ac:dyDescent="0.25">
      <c r="A1366">
        <v>1351</v>
      </c>
      <c r="B1366" s="89">
        <v>40534</v>
      </c>
      <c r="C1366" s="48">
        <v>125.480003</v>
      </c>
      <c r="D1366" s="48">
        <v>125.82</v>
      </c>
      <c r="E1366" s="48">
        <v>125.410004</v>
      </c>
      <c r="F1366" s="48">
        <v>125.779999</v>
      </c>
      <c r="G1366" s="49">
        <v>78878100</v>
      </c>
      <c r="H1366" s="48">
        <v>112.94781500000001</v>
      </c>
      <c r="I1366" s="52">
        <f t="shared" si="164"/>
        <v>0.89797913736666513</v>
      </c>
      <c r="J1366" s="52">
        <f t="shared" ca="1" si="165"/>
        <v>1</v>
      </c>
      <c r="K1366" s="48">
        <f t="shared" si="166"/>
        <v>112.68</v>
      </c>
      <c r="L1366" s="48">
        <f t="shared" si="167"/>
        <v>112.98</v>
      </c>
      <c r="M1366" s="48">
        <f t="shared" si="168"/>
        <v>112.62</v>
      </c>
      <c r="N1366" s="48">
        <f t="shared" si="169"/>
        <v>112.95</v>
      </c>
      <c r="O1366" s="49">
        <f t="shared" ca="1" si="170"/>
        <v>78878100</v>
      </c>
    </row>
    <row r="1367" spans="1:15" x14ac:dyDescent="0.25">
      <c r="A1367">
        <v>1352</v>
      </c>
      <c r="B1367" s="89">
        <v>40533</v>
      </c>
      <c r="C1367" s="48">
        <v>124.989998</v>
      </c>
      <c r="D1367" s="48">
        <v>125.470001</v>
      </c>
      <c r="E1367" s="48">
        <v>124.870003</v>
      </c>
      <c r="F1367" s="48">
        <v>125.389999</v>
      </c>
      <c r="G1367" s="49">
        <v>94965500</v>
      </c>
      <c r="H1367" s="48">
        <v>112.597604</v>
      </c>
      <c r="I1367" s="52">
        <f t="shared" si="164"/>
        <v>0.89797914425376146</v>
      </c>
      <c r="J1367" s="52">
        <f t="shared" ca="1" si="165"/>
        <v>1</v>
      </c>
      <c r="K1367" s="48">
        <f t="shared" si="166"/>
        <v>112.24</v>
      </c>
      <c r="L1367" s="48">
        <f t="shared" si="167"/>
        <v>112.67</v>
      </c>
      <c r="M1367" s="48">
        <f t="shared" si="168"/>
        <v>112.13</v>
      </c>
      <c r="N1367" s="48">
        <f t="shared" si="169"/>
        <v>112.6</v>
      </c>
      <c r="O1367" s="49">
        <f t="shared" ca="1" si="170"/>
        <v>94965500</v>
      </c>
    </row>
    <row r="1368" spans="1:15" x14ac:dyDescent="0.25">
      <c r="A1368">
        <v>1353</v>
      </c>
      <c r="B1368" s="89">
        <v>40532</v>
      </c>
      <c r="C1368" s="48">
        <v>124.639999</v>
      </c>
      <c r="D1368" s="48">
        <v>124.900002</v>
      </c>
      <c r="E1368" s="48">
        <v>123.980003</v>
      </c>
      <c r="F1368" s="48">
        <v>124.599998</v>
      </c>
      <c r="G1368" s="49">
        <v>119085500</v>
      </c>
      <c r="H1368" s="48">
        <v>111.8882</v>
      </c>
      <c r="I1368" s="52">
        <f t="shared" si="164"/>
        <v>0.89797914764011466</v>
      </c>
      <c r="J1368" s="52">
        <f t="shared" ca="1" si="165"/>
        <v>1</v>
      </c>
      <c r="K1368" s="48">
        <f t="shared" si="166"/>
        <v>111.92</v>
      </c>
      <c r="L1368" s="48">
        <f t="shared" si="167"/>
        <v>112.16</v>
      </c>
      <c r="M1368" s="48">
        <f t="shared" si="168"/>
        <v>111.33</v>
      </c>
      <c r="N1368" s="48">
        <f t="shared" si="169"/>
        <v>111.89</v>
      </c>
      <c r="O1368" s="49">
        <f t="shared" ca="1" si="170"/>
        <v>119085500</v>
      </c>
    </row>
    <row r="1369" spans="1:15" x14ac:dyDescent="0.25">
      <c r="A1369">
        <v>1354</v>
      </c>
      <c r="B1369" s="89">
        <v>40529</v>
      </c>
      <c r="C1369" s="48">
        <v>124.08000199999999</v>
      </c>
      <c r="D1369" s="48">
        <v>124.459999</v>
      </c>
      <c r="E1369" s="48">
        <v>123.82</v>
      </c>
      <c r="F1369" s="48">
        <v>124.300003</v>
      </c>
      <c r="G1369" s="49">
        <v>141075300</v>
      </c>
      <c r="H1369" s="48">
        <v>111.61881</v>
      </c>
      <c r="I1369" s="52">
        <f t="shared" si="164"/>
        <v>0.89797914164169401</v>
      </c>
      <c r="J1369" s="52">
        <f t="shared" ca="1" si="165"/>
        <v>1</v>
      </c>
      <c r="K1369" s="48">
        <f t="shared" si="166"/>
        <v>111.42</v>
      </c>
      <c r="L1369" s="48">
        <f t="shared" si="167"/>
        <v>111.76</v>
      </c>
      <c r="M1369" s="48">
        <f t="shared" si="168"/>
        <v>111.19</v>
      </c>
      <c r="N1369" s="48">
        <f t="shared" si="169"/>
        <v>111.62</v>
      </c>
      <c r="O1369" s="49">
        <f t="shared" ca="1" si="170"/>
        <v>141075300</v>
      </c>
    </row>
    <row r="1370" spans="1:15" x14ac:dyDescent="0.25">
      <c r="A1370">
        <v>1355</v>
      </c>
      <c r="B1370" s="89">
        <v>40528</v>
      </c>
      <c r="C1370" s="48">
        <v>124.18</v>
      </c>
      <c r="D1370" s="48">
        <v>124.910004</v>
      </c>
      <c r="E1370" s="48">
        <v>123.75</v>
      </c>
      <c r="F1370" s="48">
        <v>124.82</v>
      </c>
      <c r="G1370" s="49">
        <v>185035200</v>
      </c>
      <c r="H1370" s="48">
        <v>111.499377</v>
      </c>
      <c r="I1370" s="52">
        <f t="shared" si="164"/>
        <v>0.89328134113122903</v>
      </c>
      <c r="J1370" s="52">
        <f t="shared" ca="1" si="165"/>
        <v>1</v>
      </c>
      <c r="K1370" s="48">
        <f t="shared" si="166"/>
        <v>110.93</v>
      </c>
      <c r="L1370" s="48">
        <f t="shared" si="167"/>
        <v>111.58</v>
      </c>
      <c r="M1370" s="48">
        <f t="shared" si="168"/>
        <v>110.54</v>
      </c>
      <c r="N1370" s="48">
        <f t="shared" si="169"/>
        <v>111.5</v>
      </c>
      <c r="O1370" s="49">
        <f t="shared" ca="1" si="170"/>
        <v>185035200</v>
      </c>
    </row>
    <row r="1371" spans="1:15" x14ac:dyDescent="0.25">
      <c r="A1371">
        <v>1356</v>
      </c>
      <c r="B1371" s="89">
        <v>40527</v>
      </c>
      <c r="C1371" s="48">
        <v>124.44000200000001</v>
      </c>
      <c r="D1371" s="48">
        <v>124.93</v>
      </c>
      <c r="E1371" s="48">
        <v>123.889999</v>
      </c>
      <c r="F1371" s="48">
        <v>124.099998</v>
      </c>
      <c r="G1371" s="49">
        <v>160823100</v>
      </c>
      <c r="H1371" s="48">
        <v>110.856213</v>
      </c>
      <c r="I1371" s="52">
        <f t="shared" si="164"/>
        <v>0.89328134396907888</v>
      </c>
      <c r="J1371" s="52">
        <f t="shared" ca="1" si="165"/>
        <v>1</v>
      </c>
      <c r="K1371" s="48">
        <f t="shared" si="166"/>
        <v>111.16</v>
      </c>
      <c r="L1371" s="48">
        <f t="shared" si="167"/>
        <v>111.6</v>
      </c>
      <c r="M1371" s="48">
        <f t="shared" si="168"/>
        <v>110.67</v>
      </c>
      <c r="N1371" s="48">
        <f t="shared" si="169"/>
        <v>110.86</v>
      </c>
      <c r="O1371" s="49">
        <f t="shared" ca="1" si="170"/>
        <v>160823100</v>
      </c>
    </row>
    <row r="1372" spans="1:15" x14ac:dyDescent="0.25">
      <c r="A1372">
        <v>1357</v>
      </c>
      <c r="B1372" s="89">
        <v>40526</v>
      </c>
      <c r="C1372" s="48">
        <v>124.75</v>
      </c>
      <c r="D1372" s="48">
        <v>125.230003</v>
      </c>
      <c r="E1372" s="48">
        <v>124.290001</v>
      </c>
      <c r="F1372" s="48">
        <v>124.66999800000001</v>
      </c>
      <c r="G1372" s="49">
        <v>147249600</v>
      </c>
      <c r="H1372" s="48">
        <v>111.36538299999999</v>
      </c>
      <c r="I1372" s="52">
        <f t="shared" si="164"/>
        <v>0.89328134103282808</v>
      </c>
      <c r="J1372" s="52">
        <f t="shared" ca="1" si="165"/>
        <v>1</v>
      </c>
      <c r="K1372" s="48">
        <f t="shared" si="166"/>
        <v>111.44</v>
      </c>
      <c r="L1372" s="48">
        <f t="shared" si="167"/>
        <v>111.87</v>
      </c>
      <c r="M1372" s="48">
        <f t="shared" si="168"/>
        <v>111.03</v>
      </c>
      <c r="N1372" s="48">
        <f t="shared" si="169"/>
        <v>111.37</v>
      </c>
      <c r="O1372" s="49">
        <f t="shared" ca="1" si="170"/>
        <v>147249600</v>
      </c>
    </row>
    <row r="1373" spans="1:15" x14ac:dyDescent="0.25">
      <c r="A1373">
        <v>1358</v>
      </c>
      <c r="B1373" s="89">
        <v>40525</v>
      </c>
      <c r="C1373" s="48">
        <v>125.050003</v>
      </c>
      <c r="D1373" s="48">
        <v>125.199997</v>
      </c>
      <c r="E1373" s="48">
        <v>124.519997</v>
      </c>
      <c r="F1373" s="48">
        <v>124.55999799999999</v>
      </c>
      <c r="G1373" s="49">
        <v>133812700</v>
      </c>
      <c r="H1373" s="48">
        <v>111.267122</v>
      </c>
      <c r="I1373" s="52">
        <f t="shared" si="164"/>
        <v>0.89328134061145381</v>
      </c>
      <c r="J1373" s="52">
        <f t="shared" ca="1" si="165"/>
        <v>1</v>
      </c>
      <c r="K1373" s="48">
        <f t="shared" si="166"/>
        <v>111.7</v>
      </c>
      <c r="L1373" s="48">
        <f t="shared" si="167"/>
        <v>111.84</v>
      </c>
      <c r="M1373" s="48">
        <f t="shared" si="168"/>
        <v>111.23</v>
      </c>
      <c r="N1373" s="48">
        <f t="shared" si="169"/>
        <v>111.27</v>
      </c>
      <c r="O1373" s="49">
        <f t="shared" ca="1" si="170"/>
        <v>133812700</v>
      </c>
    </row>
    <row r="1374" spans="1:15" x14ac:dyDescent="0.25">
      <c r="A1374">
        <v>1359</v>
      </c>
      <c r="B1374" s="89">
        <v>40522</v>
      </c>
      <c r="C1374" s="48">
        <v>124.139999</v>
      </c>
      <c r="D1374" s="48">
        <v>124.599998</v>
      </c>
      <c r="E1374" s="48">
        <v>123.730003</v>
      </c>
      <c r="F1374" s="48">
        <v>124.480003</v>
      </c>
      <c r="G1374" s="49">
        <v>117571700</v>
      </c>
      <c r="H1374" s="48">
        <v>111.19566399999999</v>
      </c>
      <c r="I1374" s="52">
        <f t="shared" si="164"/>
        <v>0.89328134093955636</v>
      </c>
      <c r="J1374" s="52">
        <f t="shared" ca="1" si="165"/>
        <v>1</v>
      </c>
      <c r="K1374" s="48">
        <f t="shared" si="166"/>
        <v>110.89</v>
      </c>
      <c r="L1374" s="48">
        <f t="shared" si="167"/>
        <v>111.3</v>
      </c>
      <c r="M1374" s="48">
        <f t="shared" si="168"/>
        <v>110.53</v>
      </c>
      <c r="N1374" s="48">
        <f t="shared" si="169"/>
        <v>111.2</v>
      </c>
      <c r="O1374" s="49">
        <f t="shared" ca="1" si="170"/>
        <v>117571700</v>
      </c>
    </row>
    <row r="1375" spans="1:15" x14ac:dyDescent="0.25">
      <c r="A1375">
        <v>1360</v>
      </c>
      <c r="B1375" s="89">
        <v>40521</v>
      </c>
      <c r="C1375" s="48">
        <v>123.970001</v>
      </c>
      <c r="D1375" s="48">
        <v>124.019997</v>
      </c>
      <c r="E1375" s="48">
        <v>123.150002</v>
      </c>
      <c r="F1375" s="48">
        <v>123.760002</v>
      </c>
      <c r="G1375" s="49">
        <v>123705100</v>
      </c>
      <c r="H1375" s="48">
        <v>110.55250100000001</v>
      </c>
      <c r="I1375" s="52">
        <f t="shared" si="164"/>
        <v>0.89328134464639075</v>
      </c>
      <c r="J1375" s="52">
        <f t="shared" ca="1" si="165"/>
        <v>1</v>
      </c>
      <c r="K1375" s="48">
        <f t="shared" si="166"/>
        <v>110.74</v>
      </c>
      <c r="L1375" s="48">
        <f t="shared" si="167"/>
        <v>110.78</v>
      </c>
      <c r="M1375" s="48">
        <f t="shared" si="168"/>
        <v>110.01</v>
      </c>
      <c r="N1375" s="48">
        <f t="shared" si="169"/>
        <v>110.55</v>
      </c>
      <c r="O1375" s="49">
        <f t="shared" ca="1" si="170"/>
        <v>123705100</v>
      </c>
    </row>
    <row r="1376" spans="1:15" x14ac:dyDescent="0.25">
      <c r="A1376">
        <v>1361</v>
      </c>
      <c r="B1376" s="89">
        <v>40520</v>
      </c>
      <c r="C1376" s="48">
        <v>122.980003</v>
      </c>
      <c r="D1376" s="48">
        <v>123.379997</v>
      </c>
      <c r="E1376" s="48">
        <v>122.410004</v>
      </c>
      <c r="F1376" s="48">
        <v>123.279999</v>
      </c>
      <c r="G1376" s="49">
        <v>138019200</v>
      </c>
      <c r="H1376" s="48">
        <v>110.123723</v>
      </c>
      <c r="I1376" s="52">
        <f t="shared" si="164"/>
        <v>0.89328134241792134</v>
      </c>
      <c r="J1376" s="52">
        <f t="shared" ca="1" si="165"/>
        <v>1</v>
      </c>
      <c r="K1376" s="48">
        <f t="shared" si="166"/>
        <v>109.86</v>
      </c>
      <c r="L1376" s="48">
        <f t="shared" si="167"/>
        <v>110.21</v>
      </c>
      <c r="M1376" s="48">
        <f t="shared" si="168"/>
        <v>109.35</v>
      </c>
      <c r="N1376" s="48">
        <f t="shared" si="169"/>
        <v>110.12</v>
      </c>
      <c r="O1376" s="49">
        <f t="shared" ca="1" si="170"/>
        <v>138019200</v>
      </c>
    </row>
    <row r="1377" spans="1:15" x14ac:dyDescent="0.25">
      <c r="A1377">
        <v>1362</v>
      </c>
      <c r="B1377" s="89">
        <v>40519</v>
      </c>
      <c r="C1377" s="48">
        <v>123.94000200000001</v>
      </c>
      <c r="D1377" s="48">
        <v>124.010002</v>
      </c>
      <c r="E1377" s="48">
        <v>122.760002</v>
      </c>
      <c r="F1377" s="48">
        <v>122.83000199999999</v>
      </c>
      <c r="G1377" s="49">
        <v>206581000</v>
      </c>
      <c r="H1377" s="48">
        <v>109.721749</v>
      </c>
      <c r="I1377" s="52">
        <f t="shared" si="164"/>
        <v>0.89328134180116681</v>
      </c>
      <c r="J1377" s="52">
        <f t="shared" ca="1" si="165"/>
        <v>1</v>
      </c>
      <c r="K1377" s="48">
        <f t="shared" si="166"/>
        <v>110.71</v>
      </c>
      <c r="L1377" s="48">
        <f t="shared" si="167"/>
        <v>110.78</v>
      </c>
      <c r="M1377" s="48">
        <f t="shared" si="168"/>
        <v>109.66</v>
      </c>
      <c r="N1377" s="48">
        <f t="shared" si="169"/>
        <v>109.72</v>
      </c>
      <c r="O1377" s="49">
        <f t="shared" ca="1" si="170"/>
        <v>206581000</v>
      </c>
    </row>
    <row r="1378" spans="1:15" x14ac:dyDescent="0.25">
      <c r="A1378">
        <v>1363</v>
      </c>
      <c r="B1378" s="89">
        <v>40518</v>
      </c>
      <c r="C1378" s="48">
        <v>122.629997</v>
      </c>
      <c r="D1378" s="48">
        <v>123.040001</v>
      </c>
      <c r="E1378" s="48">
        <v>122.5</v>
      </c>
      <c r="F1378" s="48">
        <v>122.760002</v>
      </c>
      <c r="G1378" s="49">
        <v>103050500</v>
      </c>
      <c r="H1378" s="48">
        <v>109.65921899999999</v>
      </c>
      <c r="I1378" s="52">
        <f t="shared" si="164"/>
        <v>0.89328133930789599</v>
      </c>
      <c r="J1378" s="52">
        <f t="shared" ca="1" si="165"/>
        <v>1</v>
      </c>
      <c r="K1378" s="48">
        <f t="shared" si="166"/>
        <v>109.54</v>
      </c>
      <c r="L1378" s="48">
        <f t="shared" si="167"/>
        <v>109.91</v>
      </c>
      <c r="M1378" s="48">
        <f t="shared" si="168"/>
        <v>109.43</v>
      </c>
      <c r="N1378" s="48">
        <f t="shared" si="169"/>
        <v>109.66</v>
      </c>
      <c r="O1378" s="49">
        <f t="shared" ca="1" si="170"/>
        <v>103050500</v>
      </c>
    </row>
    <row r="1379" spans="1:15" x14ac:dyDescent="0.25">
      <c r="A1379">
        <v>1364</v>
      </c>
      <c r="B1379" s="89">
        <v>40515</v>
      </c>
      <c r="C1379" s="48">
        <v>122.139999</v>
      </c>
      <c r="D1379" s="48">
        <v>123.029999</v>
      </c>
      <c r="E1379" s="48">
        <v>122.110001</v>
      </c>
      <c r="F1379" s="48">
        <v>122.889999</v>
      </c>
      <c r="G1379" s="49">
        <v>151288900</v>
      </c>
      <c r="H1379" s="48">
        <v>109.77534300000001</v>
      </c>
      <c r="I1379" s="52">
        <f t="shared" si="164"/>
        <v>0.89328134016829153</v>
      </c>
      <c r="J1379" s="52">
        <f t="shared" ca="1" si="165"/>
        <v>1</v>
      </c>
      <c r="K1379" s="48">
        <f t="shared" si="166"/>
        <v>109.11</v>
      </c>
      <c r="L1379" s="48">
        <f t="shared" si="167"/>
        <v>109.9</v>
      </c>
      <c r="M1379" s="48">
        <f t="shared" si="168"/>
        <v>109.08</v>
      </c>
      <c r="N1379" s="48">
        <f t="shared" si="169"/>
        <v>109.78</v>
      </c>
      <c r="O1379" s="49">
        <f t="shared" ca="1" si="170"/>
        <v>151288900</v>
      </c>
    </row>
    <row r="1380" spans="1:15" x14ac:dyDescent="0.25">
      <c r="A1380">
        <v>1365</v>
      </c>
      <c r="B1380" s="89">
        <v>40514</v>
      </c>
      <c r="C1380" s="48">
        <v>121.199997</v>
      </c>
      <c r="D1380" s="48">
        <v>122.650002</v>
      </c>
      <c r="E1380" s="48">
        <v>121.129997</v>
      </c>
      <c r="F1380" s="48">
        <v>122.55999799999999</v>
      </c>
      <c r="G1380" s="49">
        <v>191213600</v>
      </c>
      <c r="H1380" s="48">
        <v>109.480559</v>
      </c>
      <c r="I1380" s="52">
        <f t="shared" si="164"/>
        <v>0.89328133801046572</v>
      </c>
      <c r="J1380" s="52">
        <f t="shared" ca="1" si="165"/>
        <v>1</v>
      </c>
      <c r="K1380" s="48">
        <f t="shared" si="166"/>
        <v>108.27</v>
      </c>
      <c r="L1380" s="48">
        <f t="shared" si="167"/>
        <v>109.56</v>
      </c>
      <c r="M1380" s="48">
        <f t="shared" si="168"/>
        <v>108.2</v>
      </c>
      <c r="N1380" s="48">
        <f t="shared" si="169"/>
        <v>109.48</v>
      </c>
      <c r="O1380" s="49">
        <f t="shared" ca="1" si="170"/>
        <v>191213600</v>
      </c>
    </row>
    <row r="1381" spans="1:15" x14ac:dyDescent="0.25">
      <c r="A1381">
        <v>1366</v>
      </c>
      <c r="B1381" s="89">
        <v>40513</v>
      </c>
      <c r="C1381" s="48">
        <v>120.199997</v>
      </c>
      <c r="D1381" s="48">
        <v>121.239998</v>
      </c>
      <c r="E1381" s="48">
        <v>120.19000200000001</v>
      </c>
      <c r="F1381" s="48">
        <v>121.010002</v>
      </c>
      <c r="G1381" s="49">
        <v>221037200</v>
      </c>
      <c r="H1381" s="48">
        <v>108.095977</v>
      </c>
      <c r="I1381" s="52">
        <f t="shared" si="164"/>
        <v>0.89328134214889121</v>
      </c>
      <c r="J1381" s="52">
        <f t="shared" ca="1" si="165"/>
        <v>1</v>
      </c>
      <c r="K1381" s="48">
        <f t="shared" si="166"/>
        <v>107.37</v>
      </c>
      <c r="L1381" s="48">
        <f t="shared" si="167"/>
        <v>108.3</v>
      </c>
      <c r="M1381" s="48">
        <f t="shared" si="168"/>
        <v>107.36</v>
      </c>
      <c r="N1381" s="48">
        <f t="shared" si="169"/>
        <v>108.1</v>
      </c>
      <c r="O1381" s="49">
        <f t="shared" ca="1" si="170"/>
        <v>221037200</v>
      </c>
    </row>
    <row r="1382" spans="1:15" x14ac:dyDescent="0.25">
      <c r="A1382">
        <v>1367</v>
      </c>
      <c r="B1382" s="89">
        <v>40512</v>
      </c>
      <c r="C1382" s="48">
        <v>117.980003</v>
      </c>
      <c r="D1382" s="48">
        <v>119.16999800000001</v>
      </c>
      <c r="E1382" s="48">
        <v>117.80999799999999</v>
      </c>
      <c r="F1382" s="48">
        <v>118.489998</v>
      </c>
      <c r="G1382" s="49">
        <v>233930700</v>
      </c>
      <c r="H1382" s="48">
        <v>105.844904</v>
      </c>
      <c r="I1382" s="52">
        <f t="shared" si="164"/>
        <v>0.89328133839617418</v>
      </c>
      <c r="J1382" s="52">
        <f t="shared" ca="1" si="165"/>
        <v>1</v>
      </c>
      <c r="K1382" s="48">
        <f t="shared" si="166"/>
        <v>105.39</v>
      </c>
      <c r="L1382" s="48">
        <f t="shared" si="167"/>
        <v>106.45</v>
      </c>
      <c r="M1382" s="48">
        <f t="shared" si="168"/>
        <v>105.24</v>
      </c>
      <c r="N1382" s="48">
        <f t="shared" si="169"/>
        <v>105.84</v>
      </c>
      <c r="O1382" s="49">
        <f t="shared" ca="1" si="170"/>
        <v>233930700</v>
      </c>
    </row>
    <row r="1383" spans="1:15" x14ac:dyDescent="0.25">
      <c r="A1383">
        <v>1368</v>
      </c>
      <c r="B1383" s="89">
        <v>40511</v>
      </c>
      <c r="C1383" s="48">
        <v>118.5</v>
      </c>
      <c r="D1383" s="48">
        <v>119.480003</v>
      </c>
      <c r="E1383" s="48">
        <v>117.739998</v>
      </c>
      <c r="F1383" s="48">
        <v>119.160004</v>
      </c>
      <c r="G1383" s="49">
        <v>223642300</v>
      </c>
      <c r="H1383" s="48">
        <v>106.44340800000001</v>
      </c>
      <c r="I1383" s="52">
        <f t="shared" si="164"/>
        <v>0.89328133960116352</v>
      </c>
      <c r="J1383" s="52">
        <f t="shared" ca="1" si="165"/>
        <v>1</v>
      </c>
      <c r="K1383" s="48">
        <f t="shared" si="166"/>
        <v>105.85</v>
      </c>
      <c r="L1383" s="48">
        <f t="shared" si="167"/>
        <v>106.73</v>
      </c>
      <c r="M1383" s="48">
        <f t="shared" si="168"/>
        <v>105.17</v>
      </c>
      <c r="N1383" s="48">
        <f t="shared" si="169"/>
        <v>106.44</v>
      </c>
      <c r="O1383" s="49">
        <f t="shared" ca="1" si="170"/>
        <v>223642300</v>
      </c>
    </row>
    <row r="1384" spans="1:15" x14ac:dyDescent="0.25">
      <c r="A1384">
        <v>1369</v>
      </c>
      <c r="B1384" s="89">
        <v>40508</v>
      </c>
      <c r="C1384" s="48">
        <v>119.160004</v>
      </c>
      <c r="D1384" s="48">
        <v>119.80999799999999</v>
      </c>
      <c r="E1384" s="48">
        <v>118.800003</v>
      </c>
      <c r="F1384" s="48">
        <v>118.800003</v>
      </c>
      <c r="G1384" s="49">
        <v>76007800</v>
      </c>
      <c r="H1384" s="48">
        <v>106.121826</v>
      </c>
      <c r="I1384" s="52">
        <f t="shared" si="164"/>
        <v>0.89328134107875401</v>
      </c>
      <c r="J1384" s="52">
        <f t="shared" ca="1" si="165"/>
        <v>1</v>
      </c>
      <c r="K1384" s="48">
        <f t="shared" si="166"/>
        <v>106.44</v>
      </c>
      <c r="L1384" s="48">
        <f t="shared" si="167"/>
        <v>107.02</v>
      </c>
      <c r="M1384" s="48">
        <f t="shared" si="168"/>
        <v>106.12</v>
      </c>
      <c r="N1384" s="48">
        <f t="shared" si="169"/>
        <v>106.12</v>
      </c>
      <c r="O1384" s="49">
        <f t="shared" ca="1" si="170"/>
        <v>76007800</v>
      </c>
    </row>
    <row r="1385" spans="1:15" x14ac:dyDescent="0.25">
      <c r="A1385">
        <v>1370</v>
      </c>
      <c r="B1385" s="89">
        <v>40506</v>
      </c>
      <c r="C1385" s="48">
        <v>119.199997</v>
      </c>
      <c r="D1385" s="48">
        <v>120.230003</v>
      </c>
      <c r="E1385" s="48">
        <v>119.18</v>
      </c>
      <c r="F1385" s="48">
        <v>120.199997</v>
      </c>
      <c r="G1385" s="49">
        <v>140046100</v>
      </c>
      <c r="H1385" s="48">
        <v>107.37241400000001</v>
      </c>
      <c r="I1385" s="52">
        <f t="shared" si="164"/>
        <v>0.89328133677074895</v>
      </c>
      <c r="J1385" s="52">
        <f t="shared" ca="1" si="165"/>
        <v>1</v>
      </c>
      <c r="K1385" s="48">
        <f t="shared" si="166"/>
        <v>106.48</v>
      </c>
      <c r="L1385" s="48">
        <f t="shared" si="167"/>
        <v>107.4</v>
      </c>
      <c r="M1385" s="48">
        <f t="shared" si="168"/>
        <v>106.46</v>
      </c>
      <c r="N1385" s="48">
        <f t="shared" si="169"/>
        <v>107.37</v>
      </c>
      <c r="O1385" s="49">
        <f t="shared" ca="1" si="170"/>
        <v>140046100</v>
      </c>
    </row>
    <row r="1386" spans="1:15" x14ac:dyDescent="0.25">
      <c r="A1386">
        <v>1371</v>
      </c>
      <c r="B1386" s="89">
        <v>40505</v>
      </c>
      <c r="C1386" s="48">
        <v>118.769997</v>
      </c>
      <c r="D1386" s="48">
        <v>119.019997</v>
      </c>
      <c r="E1386" s="48">
        <v>117.989998</v>
      </c>
      <c r="F1386" s="48">
        <v>118.449997</v>
      </c>
      <c r="G1386" s="49">
        <v>222309000</v>
      </c>
      <c r="H1386" s="48">
        <v>105.809172</v>
      </c>
      <c r="I1386" s="52">
        <f t="shared" si="164"/>
        <v>0.89328133963566081</v>
      </c>
      <c r="J1386" s="52">
        <f t="shared" ca="1" si="165"/>
        <v>1</v>
      </c>
      <c r="K1386" s="48">
        <f t="shared" si="166"/>
        <v>106.1</v>
      </c>
      <c r="L1386" s="48">
        <f t="shared" si="167"/>
        <v>106.32</v>
      </c>
      <c r="M1386" s="48">
        <f t="shared" si="168"/>
        <v>105.4</v>
      </c>
      <c r="N1386" s="48">
        <f t="shared" si="169"/>
        <v>105.81</v>
      </c>
      <c r="O1386" s="49">
        <f t="shared" ca="1" si="170"/>
        <v>222309000</v>
      </c>
    </row>
    <row r="1387" spans="1:15" x14ac:dyDescent="0.25">
      <c r="A1387">
        <v>1372</v>
      </c>
      <c r="B1387" s="89">
        <v>40504</v>
      </c>
      <c r="C1387" s="48">
        <v>119.69000200000001</v>
      </c>
      <c r="D1387" s="48">
        <v>120.239998</v>
      </c>
      <c r="E1387" s="48">
        <v>118.769997</v>
      </c>
      <c r="F1387" s="48">
        <v>120.19000200000001</v>
      </c>
      <c r="G1387" s="49">
        <v>181361000</v>
      </c>
      <c r="H1387" s="48">
        <v>107.36348700000001</v>
      </c>
      <c r="I1387" s="52">
        <f t="shared" si="164"/>
        <v>0.89328134797767955</v>
      </c>
      <c r="J1387" s="52">
        <f t="shared" ca="1" si="165"/>
        <v>1</v>
      </c>
      <c r="K1387" s="48">
        <f t="shared" si="166"/>
        <v>106.92</v>
      </c>
      <c r="L1387" s="48">
        <f t="shared" si="167"/>
        <v>107.41</v>
      </c>
      <c r="M1387" s="48">
        <f t="shared" si="168"/>
        <v>106.1</v>
      </c>
      <c r="N1387" s="48">
        <f t="shared" si="169"/>
        <v>107.36</v>
      </c>
      <c r="O1387" s="49">
        <f t="shared" ca="1" si="170"/>
        <v>181361000</v>
      </c>
    </row>
    <row r="1388" spans="1:15" x14ac:dyDescent="0.25">
      <c r="A1388">
        <v>1373</v>
      </c>
      <c r="B1388" s="89">
        <v>40501</v>
      </c>
      <c r="C1388" s="48">
        <v>119.900002</v>
      </c>
      <c r="D1388" s="48">
        <v>120.339996</v>
      </c>
      <c r="E1388" s="48">
        <v>119.25</v>
      </c>
      <c r="F1388" s="48">
        <v>120.290001</v>
      </c>
      <c r="G1388" s="49">
        <v>156852900</v>
      </c>
      <c r="H1388" s="48">
        <v>107.45281300000001</v>
      </c>
      <c r="I1388" s="52">
        <f t="shared" si="164"/>
        <v>0.89328133765665196</v>
      </c>
      <c r="J1388" s="52">
        <f t="shared" ca="1" si="165"/>
        <v>1</v>
      </c>
      <c r="K1388" s="48">
        <f t="shared" si="166"/>
        <v>107.1</v>
      </c>
      <c r="L1388" s="48">
        <f t="shared" si="167"/>
        <v>107.5</v>
      </c>
      <c r="M1388" s="48">
        <f t="shared" si="168"/>
        <v>106.52</v>
      </c>
      <c r="N1388" s="48">
        <f t="shared" si="169"/>
        <v>107.45</v>
      </c>
      <c r="O1388" s="49">
        <f t="shared" ca="1" si="170"/>
        <v>156852900</v>
      </c>
    </row>
    <row r="1389" spans="1:15" x14ac:dyDescent="0.25">
      <c r="A1389">
        <v>1374</v>
      </c>
      <c r="B1389" s="89">
        <v>40500</v>
      </c>
      <c r="C1389" s="48">
        <v>119.360001</v>
      </c>
      <c r="D1389" s="48">
        <v>120.389999</v>
      </c>
      <c r="E1389" s="48">
        <v>119.349998</v>
      </c>
      <c r="F1389" s="48">
        <v>119.959999</v>
      </c>
      <c r="G1389" s="49">
        <v>197723700</v>
      </c>
      <c r="H1389" s="48">
        <v>107.158029</v>
      </c>
      <c r="I1389" s="52">
        <f t="shared" si="164"/>
        <v>0.89328134289164174</v>
      </c>
      <c r="J1389" s="52">
        <f t="shared" ca="1" si="165"/>
        <v>1</v>
      </c>
      <c r="K1389" s="48">
        <f t="shared" si="166"/>
        <v>106.62</v>
      </c>
      <c r="L1389" s="48">
        <f t="shared" si="167"/>
        <v>107.54</v>
      </c>
      <c r="M1389" s="48">
        <f t="shared" si="168"/>
        <v>106.61</v>
      </c>
      <c r="N1389" s="48">
        <f t="shared" si="169"/>
        <v>107.16</v>
      </c>
      <c r="O1389" s="49">
        <f t="shared" ca="1" si="170"/>
        <v>197723700</v>
      </c>
    </row>
    <row r="1390" spans="1:15" x14ac:dyDescent="0.25">
      <c r="A1390">
        <v>1375</v>
      </c>
      <c r="B1390" s="89">
        <v>40499</v>
      </c>
      <c r="C1390" s="48">
        <v>118.209999</v>
      </c>
      <c r="D1390" s="48">
        <v>118.709999</v>
      </c>
      <c r="E1390" s="48">
        <v>117.860001</v>
      </c>
      <c r="F1390" s="48">
        <v>118.220001</v>
      </c>
      <c r="G1390" s="49">
        <v>172308900</v>
      </c>
      <c r="H1390" s="48">
        <v>105.60372099999999</v>
      </c>
      <c r="I1390" s="52">
        <f t="shared" si="164"/>
        <v>0.89328134077752208</v>
      </c>
      <c r="J1390" s="52">
        <f t="shared" ca="1" si="165"/>
        <v>1</v>
      </c>
      <c r="K1390" s="48">
        <f t="shared" si="166"/>
        <v>105.59</v>
      </c>
      <c r="L1390" s="48">
        <f t="shared" si="167"/>
        <v>106.04</v>
      </c>
      <c r="M1390" s="48">
        <f t="shared" si="168"/>
        <v>105.28</v>
      </c>
      <c r="N1390" s="48">
        <f t="shared" si="169"/>
        <v>105.6</v>
      </c>
      <c r="O1390" s="49">
        <f t="shared" ca="1" si="170"/>
        <v>172308900</v>
      </c>
    </row>
    <row r="1391" spans="1:15" x14ac:dyDescent="0.25">
      <c r="A1391">
        <v>1376</v>
      </c>
      <c r="B1391" s="89">
        <v>40498</v>
      </c>
      <c r="C1391" s="48">
        <v>119.290001</v>
      </c>
      <c r="D1391" s="48">
        <v>119.489998</v>
      </c>
      <c r="E1391" s="48">
        <v>117.589996</v>
      </c>
      <c r="F1391" s="48">
        <v>118.160004</v>
      </c>
      <c r="G1391" s="49">
        <v>299566200</v>
      </c>
      <c r="H1391" s="48">
        <v>105.55012600000001</v>
      </c>
      <c r="I1391" s="52">
        <f t="shared" si="164"/>
        <v>0.89328133401214171</v>
      </c>
      <c r="J1391" s="52">
        <f t="shared" ca="1" si="165"/>
        <v>1</v>
      </c>
      <c r="K1391" s="48">
        <f t="shared" si="166"/>
        <v>106.56</v>
      </c>
      <c r="L1391" s="48">
        <f t="shared" si="167"/>
        <v>106.74</v>
      </c>
      <c r="M1391" s="48">
        <f t="shared" si="168"/>
        <v>105.04</v>
      </c>
      <c r="N1391" s="48">
        <f t="shared" si="169"/>
        <v>105.55</v>
      </c>
      <c r="O1391" s="49">
        <f t="shared" ca="1" si="170"/>
        <v>299566200</v>
      </c>
    </row>
    <row r="1392" spans="1:15" x14ac:dyDescent="0.25">
      <c r="A1392">
        <v>1377</v>
      </c>
      <c r="B1392" s="89">
        <v>40497</v>
      </c>
      <c r="C1392" s="48">
        <v>120.58000199999999</v>
      </c>
      <c r="D1392" s="48">
        <v>121.050003</v>
      </c>
      <c r="E1392" s="48">
        <v>119.980003</v>
      </c>
      <c r="F1392" s="48">
        <v>120.029999</v>
      </c>
      <c r="G1392" s="49">
        <v>163940800</v>
      </c>
      <c r="H1392" s="48">
        <v>107.220558</v>
      </c>
      <c r="I1392" s="52">
        <f t="shared" si="164"/>
        <v>0.89328133710973368</v>
      </c>
      <c r="J1392" s="52">
        <f t="shared" ca="1" si="165"/>
        <v>1</v>
      </c>
      <c r="K1392" s="48">
        <f t="shared" si="166"/>
        <v>107.71</v>
      </c>
      <c r="L1392" s="48">
        <f t="shared" si="167"/>
        <v>108.13</v>
      </c>
      <c r="M1392" s="48">
        <f t="shared" si="168"/>
        <v>107.18</v>
      </c>
      <c r="N1392" s="48">
        <f t="shared" si="169"/>
        <v>107.22</v>
      </c>
      <c r="O1392" s="49">
        <f t="shared" ca="1" si="170"/>
        <v>163940800</v>
      </c>
    </row>
    <row r="1393" spans="1:15" x14ac:dyDescent="0.25">
      <c r="A1393">
        <v>1378</v>
      </c>
      <c r="B1393" s="89">
        <v>40494</v>
      </c>
      <c r="C1393" s="48">
        <v>120.82</v>
      </c>
      <c r="D1393" s="48">
        <v>121.349998</v>
      </c>
      <c r="E1393" s="48">
        <v>119.650002</v>
      </c>
      <c r="F1393" s="48">
        <v>120.199997</v>
      </c>
      <c r="G1393" s="49">
        <v>239068800</v>
      </c>
      <c r="H1393" s="48">
        <v>107.37241400000001</v>
      </c>
      <c r="I1393" s="52">
        <f t="shared" si="164"/>
        <v>0.89328133677074895</v>
      </c>
      <c r="J1393" s="52">
        <f t="shared" ca="1" si="165"/>
        <v>1</v>
      </c>
      <c r="K1393" s="48">
        <f t="shared" si="166"/>
        <v>107.93</v>
      </c>
      <c r="L1393" s="48">
        <f t="shared" si="167"/>
        <v>108.4</v>
      </c>
      <c r="M1393" s="48">
        <f t="shared" si="168"/>
        <v>106.88</v>
      </c>
      <c r="N1393" s="48">
        <f t="shared" si="169"/>
        <v>107.37</v>
      </c>
      <c r="O1393" s="49">
        <f t="shared" ca="1" si="170"/>
        <v>239068800</v>
      </c>
    </row>
    <row r="1394" spans="1:15" x14ac:dyDescent="0.25">
      <c r="A1394">
        <v>1379</v>
      </c>
      <c r="B1394" s="89">
        <v>40493</v>
      </c>
      <c r="C1394" s="48">
        <v>121.050003</v>
      </c>
      <c r="D1394" s="48">
        <v>121.82</v>
      </c>
      <c r="E1394" s="48">
        <v>120.68</v>
      </c>
      <c r="F1394" s="48">
        <v>121.639999</v>
      </c>
      <c r="G1394" s="49">
        <v>158017600</v>
      </c>
      <c r="H1394" s="48">
        <v>108.658742</v>
      </c>
      <c r="I1394" s="52">
        <f t="shared" si="164"/>
        <v>0.89328134571918238</v>
      </c>
      <c r="J1394" s="52">
        <f t="shared" ca="1" si="165"/>
        <v>1</v>
      </c>
      <c r="K1394" s="48">
        <f t="shared" si="166"/>
        <v>108.13</v>
      </c>
      <c r="L1394" s="48">
        <f t="shared" si="167"/>
        <v>108.82</v>
      </c>
      <c r="M1394" s="48">
        <f t="shared" si="168"/>
        <v>107.8</v>
      </c>
      <c r="N1394" s="48">
        <f t="shared" si="169"/>
        <v>108.66</v>
      </c>
      <c r="O1394" s="49">
        <f t="shared" ca="1" si="170"/>
        <v>158017600</v>
      </c>
    </row>
    <row r="1395" spans="1:15" x14ac:dyDescent="0.25">
      <c r="A1395">
        <v>1380</v>
      </c>
      <c r="B1395" s="89">
        <v>40492</v>
      </c>
      <c r="C1395" s="48">
        <v>121.58000199999999</v>
      </c>
      <c r="D1395" s="48">
        <v>122.160004</v>
      </c>
      <c r="E1395" s="48">
        <v>120.660004</v>
      </c>
      <c r="F1395" s="48">
        <v>122.099998</v>
      </c>
      <c r="G1395" s="49">
        <v>221387400</v>
      </c>
      <c r="H1395" s="48">
        <v>109.06965</v>
      </c>
      <c r="I1395" s="52">
        <f t="shared" si="164"/>
        <v>0.89328134141328974</v>
      </c>
      <c r="J1395" s="52">
        <f t="shared" ca="1" si="165"/>
        <v>1</v>
      </c>
      <c r="K1395" s="48">
        <f t="shared" si="166"/>
        <v>108.61</v>
      </c>
      <c r="L1395" s="48">
        <f t="shared" si="167"/>
        <v>109.12</v>
      </c>
      <c r="M1395" s="48">
        <f t="shared" si="168"/>
        <v>107.78</v>
      </c>
      <c r="N1395" s="48">
        <f t="shared" si="169"/>
        <v>109.07</v>
      </c>
      <c r="O1395" s="49">
        <f t="shared" ca="1" si="170"/>
        <v>221387400</v>
      </c>
    </row>
    <row r="1396" spans="1:15" x14ac:dyDescent="0.25">
      <c r="A1396">
        <v>1381</v>
      </c>
      <c r="B1396" s="89">
        <v>40491</v>
      </c>
      <c r="C1396" s="48">
        <v>122.82</v>
      </c>
      <c r="D1396" s="48">
        <v>122.949997</v>
      </c>
      <c r="E1396" s="48">
        <v>121.120003</v>
      </c>
      <c r="F1396" s="48">
        <v>121.610001</v>
      </c>
      <c r="G1396" s="49">
        <v>186621600</v>
      </c>
      <c r="H1396" s="48">
        <v>108.631944</v>
      </c>
      <c r="I1396" s="52">
        <f t="shared" si="164"/>
        <v>0.89328133464944226</v>
      </c>
      <c r="J1396" s="52">
        <f t="shared" ca="1" si="165"/>
        <v>1</v>
      </c>
      <c r="K1396" s="48">
        <f t="shared" si="166"/>
        <v>109.71</v>
      </c>
      <c r="L1396" s="48">
        <f t="shared" si="167"/>
        <v>109.83</v>
      </c>
      <c r="M1396" s="48">
        <f t="shared" si="168"/>
        <v>108.19</v>
      </c>
      <c r="N1396" s="48">
        <f t="shared" si="169"/>
        <v>108.63</v>
      </c>
      <c r="O1396" s="49">
        <f t="shared" ca="1" si="170"/>
        <v>186621600</v>
      </c>
    </row>
    <row r="1397" spans="1:15" x14ac:dyDescent="0.25">
      <c r="A1397">
        <v>1382</v>
      </c>
      <c r="B1397" s="89">
        <v>40490</v>
      </c>
      <c r="C1397" s="48">
        <v>122.339996</v>
      </c>
      <c r="D1397" s="48">
        <v>122.69000200000001</v>
      </c>
      <c r="E1397" s="48">
        <v>121.94000200000001</v>
      </c>
      <c r="F1397" s="48">
        <v>122.489998</v>
      </c>
      <c r="G1397" s="49">
        <v>156107100</v>
      </c>
      <c r="H1397" s="48">
        <v>109.41803</v>
      </c>
      <c r="I1397" s="52">
        <f t="shared" si="164"/>
        <v>0.89328134367346468</v>
      </c>
      <c r="J1397" s="52">
        <f t="shared" ca="1" si="165"/>
        <v>1</v>
      </c>
      <c r="K1397" s="48">
        <f t="shared" si="166"/>
        <v>109.28</v>
      </c>
      <c r="L1397" s="48">
        <f t="shared" si="167"/>
        <v>109.6</v>
      </c>
      <c r="M1397" s="48">
        <f t="shared" si="168"/>
        <v>108.93</v>
      </c>
      <c r="N1397" s="48">
        <f t="shared" si="169"/>
        <v>109.42</v>
      </c>
      <c r="O1397" s="49">
        <f t="shared" ca="1" si="170"/>
        <v>156107100</v>
      </c>
    </row>
    <row r="1398" spans="1:15" x14ac:dyDescent="0.25">
      <c r="A1398">
        <v>1383</v>
      </c>
      <c r="B1398" s="89">
        <v>40487</v>
      </c>
      <c r="C1398" s="48">
        <v>122.339996</v>
      </c>
      <c r="D1398" s="48">
        <v>122.91999800000001</v>
      </c>
      <c r="E1398" s="48">
        <v>122.18</v>
      </c>
      <c r="F1398" s="48">
        <v>122.720001</v>
      </c>
      <c r="G1398" s="49">
        <v>180654100</v>
      </c>
      <c r="H1398" s="48">
        <v>109.623487</v>
      </c>
      <c r="I1398" s="52">
        <f t="shared" si="164"/>
        <v>0.89328134050455232</v>
      </c>
      <c r="J1398" s="52">
        <f t="shared" ca="1" si="165"/>
        <v>1</v>
      </c>
      <c r="K1398" s="48">
        <f t="shared" si="166"/>
        <v>109.28</v>
      </c>
      <c r="L1398" s="48">
        <f t="shared" si="167"/>
        <v>109.8</v>
      </c>
      <c r="M1398" s="48">
        <f t="shared" si="168"/>
        <v>109.14</v>
      </c>
      <c r="N1398" s="48">
        <f t="shared" si="169"/>
        <v>109.62</v>
      </c>
      <c r="O1398" s="49">
        <f t="shared" ca="1" si="170"/>
        <v>180654100</v>
      </c>
    </row>
    <row r="1399" spans="1:15" x14ac:dyDescent="0.25">
      <c r="A1399">
        <v>1384</v>
      </c>
      <c r="B1399" s="89">
        <v>40486</v>
      </c>
      <c r="C1399" s="48">
        <v>121.279999</v>
      </c>
      <c r="D1399" s="48">
        <v>122.32</v>
      </c>
      <c r="E1399" s="48">
        <v>119.970001</v>
      </c>
      <c r="F1399" s="48">
        <v>122.260002</v>
      </c>
      <c r="G1399" s="49">
        <v>215039400</v>
      </c>
      <c r="H1399" s="48">
        <v>109.21257900000001</v>
      </c>
      <c r="I1399" s="52">
        <f t="shared" si="164"/>
        <v>0.89328134478518983</v>
      </c>
      <c r="J1399" s="52">
        <f t="shared" ca="1" si="165"/>
        <v>1</v>
      </c>
      <c r="K1399" s="48">
        <f t="shared" si="166"/>
        <v>108.34</v>
      </c>
      <c r="L1399" s="48">
        <f t="shared" si="167"/>
        <v>109.27</v>
      </c>
      <c r="M1399" s="48">
        <f t="shared" si="168"/>
        <v>107.17</v>
      </c>
      <c r="N1399" s="48">
        <f t="shared" si="169"/>
        <v>109.21</v>
      </c>
      <c r="O1399" s="49">
        <f t="shared" ca="1" si="170"/>
        <v>215039400</v>
      </c>
    </row>
    <row r="1400" spans="1:15" x14ac:dyDescent="0.25">
      <c r="A1400">
        <v>1385</v>
      </c>
      <c r="B1400" s="89">
        <v>40485</v>
      </c>
      <c r="C1400" s="48">
        <v>119.68</v>
      </c>
      <c r="D1400" s="48">
        <v>120.019997</v>
      </c>
      <c r="E1400" s="48">
        <v>118.449997</v>
      </c>
      <c r="F1400" s="48">
        <v>119.949997</v>
      </c>
      <c r="G1400" s="49">
        <v>226702800</v>
      </c>
      <c r="H1400" s="48">
        <v>107.14909400000001</v>
      </c>
      <c r="I1400" s="52">
        <f t="shared" si="164"/>
        <v>0.89328133955684896</v>
      </c>
      <c r="J1400" s="52">
        <f t="shared" ca="1" si="165"/>
        <v>1</v>
      </c>
      <c r="K1400" s="48">
        <f t="shared" si="166"/>
        <v>106.91</v>
      </c>
      <c r="L1400" s="48">
        <f t="shared" si="167"/>
        <v>107.21</v>
      </c>
      <c r="M1400" s="48">
        <f t="shared" si="168"/>
        <v>105.81</v>
      </c>
      <c r="N1400" s="48">
        <f t="shared" si="169"/>
        <v>107.15</v>
      </c>
      <c r="O1400" s="49">
        <f t="shared" ca="1" si="170"/>
        <v>226702800</v>
      </c>
    </row>
    <row r="1401" spans="1:15" x14ac:dyDescent="0.25">
      <c r="A1401">
        <v>1386</v>
      </c>
      <c r="B1401" s="89">
        <v>40484</v>
      </c>
      <c r="C1401" s="48">
        <v>119.41999800000001</v>
      </c>
      <c r="D1401" s="48">
        <v>119.75</v>
      </c>
      <c r="E1401" s="48">
        <v>119.099998</v>
      </c>
      <c r="F1401" s="48">
        <v>119.470001</v>
      </c>
      <c r="G1401" s="49">
        <v>158345900</v>
      </c>
      <c r="H1401" s="48">
        <v>106.72032299999999</v>
      </c>
      <c r="I1401" s="52">
        <f t="shared" si="164"/>
        <v>0.89328134348973509</v>
      </c>
      <c r="J1401" s="52">
        <f t="shared" ca="1" si="165"/>
        <v>1</v>
      </c>
      <c r="K1401" s="48">
        <f t="shared" si="166"/>
        <v>106.68</v>
      </c>
      <c r="L1401" s="48">
        <f t="shared" si="167"/>
        <v>106.97</v>
      </c>
      <c r="M1401" s="48">
        <f t="shared" si="168"/>
        <v>106.39</v>
      </c>
      <c r="N1401" s="48">
        <f t="shared" si="169"/>
        <v>106.72</v>
      </c>
      <c r="O1401" s="49">
        <f t="shared" ca="1" si="170"/>
        <v>158345900</v>
      </c>
    </row>
    <row r="1402" spans="1:15" x14ac:dyDescent="0.25">
      <c r="A1402">
        <v>1387</v>
      </c>
      <c r="B1402" s="89">
        <v>40483</v>
      </c>
      <c r="C1402" s="48">
        <v>119.07</v>
      </c>
      <c r="D1402" s="48">
        <v>119.75</v>
      </c>
      <c r="E1402" s="48">
        <v>117.849998</v>
      </c>
      <c r="F1402" s="48">
        <v>118.529999</v>
      </c>
      <c r="G1402" s="49">
        <v>174074800</v>
      </c>
      <c r="H1402" s="48">
        <v>105.880636</v>
      </c>
      <c r="I1402" s="52">
        <f t="shared" si="164"/>
        <v>0.89328133715752411</v>
      </c>
      <c r="J1402" s="52">
        <f t="shared" ca="1" si="165"/>
        <v>1</v>
      </c>
      <c r="K1402" s="48">
        <f t="shared" si="166"/>
        <v>106.36</v>
      </c>
      <c r="L1402" s="48">
        <f t="shared" si="167"/>
        <v>106.97</v>
      </c>
      <c r="M1402" s="48">
        <f t="shared" si="168"/>
        <v>105.27</v>
      </c>
      <c r="N1402" s="48">
        <f t="shared" si="169"/>
        <v>105.88</v>
      </c>
      <c r="O1402" s="49">
        <f t="shared" ca="1" si="170"/>
        <v>174074800</v>
      </c>
    </row>
    <row r="1403" spans="1:15" x14ac:dyDescent="0.25">
      <c r="A1403">
        <v>1388</v>
      </c>
      <c r="B1403" s="89">
        <v>40480</v>
      </c>
      <c r="C1403" s="48">
        <v>118.279999</v>
      </c>
      <c r="D1403" s="48">
        <v>118.720001</v>
      </c>
      <c r="E1403" s="48">
        <v>118.07</v>
      </c>
      <c r="F1403" s="48">
        <v>118.489998</v>
      </c>
      <c r="G1403" s="49">
        <v>144305500</v>
      </c>
      <c r="H1403" s="48">
        <v>105.844904</v>
      </c>
      <c r="I1403" s="52">
        <f t="shared" si="164"/>
        <v>0.89328133839617418</v>
      </c>
      <c r="J1403" s="52">
        <f t="shared" ca="1" si="165"/>
        <v>1</v>
      </c>
      <c r="K1403" s="48">
        <f t="shared" si="166"/>
        <v>105.66</v>
      </c>
      <c r="L1403" s="48">
        <f t="shared" si="167"/>
        <v>106.05</v>
      </c>
      <c r="M1403" s="48">
        <f t="shared" si="168"/>
        <v>105.47</v>
      </c>
      <c r="N1403" s="48">
        <f t="shared" si="169"/>
        <v>105.84</v>
      </c>
      <c r="O1403" s="49">
        <f t="shared" ca="1" si="170"/>
        <v>144305500</v>
      </c>
    </row>
    <row r="1404" spans="1:15" x14ac:dyDescent="0.25">
      <c r="A1404">
        <v>1389</v>
      </c>
      <c r="B1404" s="89">
        <v>40479</v>
      </c>
      <c r="C1404" s="48">
        <v>119.05999799999999</v>
      </c>
      <c r="D1404" s="48">
        <v>119.110001</v>
      </c>
      <c r="E1404" s="48">
        <v>117.83000199999999</v>
      </c>
      <c r="F1404" s="48">
        <v>118.400002</v>
      </c>
      <c r="G1404" s="49">
        <v>168576000</v>
      </c>
      <c r="H1404" s="48">
        <v>105.764512</v>
      </c>
      <c r="I1404" s="52">
        <f t="shared" si="164"/>
        <v>0.89328133626213957</v>
      </c>
      <c r="J1404" s="52">
        <f t="shared" ca="1" si="165"/>
        <v>1</v>
      </c>
      <c r="K1404" s="48">
        <f t="shared" si="166"/>
        <v>106.35</v>
      </c>
      <c r="L1404" s="48">
        <f t="shared" si="167"/>
        <v>106.4</v>
      </c>
      <c r="M1404" s="48">
        <f t="shared" si="168"/>
        <v>105.26</v>
      </c>
      <c r="N1404" s="48">
        <f t="shared" si="169"/>
        <v>105.76</v>
      </c>
      <c r="O1404" s="49">
        <f t="shared" ca="1" si="170"/>
        <v>168576000</v>
      </c>
    </row>
    <row r="1405" spans="1:15" x14ac:dyDescent="0.25">
      <c r="A1405">
        <v>1390</v>
      </c>
      <c r="B1405" s="89">
        <v>40478</v>
      </c>
      <c r="C1405" s="48">
        <v>117.889999</v>
      </c>
      <c r="D1405" s="48">
        <v>118.510002</v>
      </c>
      <c r="E1405" s="48">
        <v>117.260002</v>
      </c>
      <c r="F1405" s="48">
        <v>118.379997</v>
      </c>
      <c r="G1405" s="49">
        <v>190024000</v>
      </c>
      <c r="H1405" s="48">
        <v>105.74664300000001</v>
      </c>
      <c r="I1405" s="52">
        <f t="shared" si="164"/>
        <v>0.89328134549623284</v>
      </c>
      <c r="J1405" s="52">
        <f t="shared" ca="1" si="165"/>
        <v>1</v>
      </c>
      <c r="K1405" s="48">
        <f t="shared" si="166"/>
        <v>105.31</v>
      </c>
      <c r="L1405" s="48">
        <f t="shared" si="167"/>
        <v>105.86</v>
      </c>
      <c r="M1405" s="48">
        <f t="shared" si="168"/>
        <v>104.75</v>
      </c>
      <c r="N1405" s="48">
        <f t="shared" si="169"/>
        <v>105.75</v>
      </c>
      <c r="O1405" s="49">
        <f t="shared" ca="1" si="170"/>
        <v>190024000</v>
      </c>
    </row>
    <row r="1406" spans="1:15" x14ac:dyDescent="0.25">
      <c r="A1406">
        <v>1391</v>
      </c>
      <c r="B1406" s="89">
        <v>40477</v>
      </c>
      <c r="C1406" s="48">
        <v>118.099998</v>
      </c>
      <c r="D1406" s="48">
        <v>118.839996</v>
      </c>
      <c r="E1406" s="48">
        <v>117.870003</v>
      </c>
      <c r="F1406" s="48">
        <v>118.720001</v>
      </c>
      <c r="G1406" s="49">
        <v>158982900</v>
      </c>
      <c r="H1406" s="48">
        <v>106.05036200000001</v>
      </c>
      <c r="I1406" s="52">
        <f t="shared" si="164"/>
        <v>0.8932813435538971</v>
      </c>
      <c r="J1406" s="52">
        <f t="shared" ca="1" si="165"/>
        <v>1</v>
      </c>
      <c r="K1406" s="48">
        <f t="shared" si="166"/>
        <v>105.5</v>
      </c>
      <c r="L1406" s="48">
        <f t="shared" si="167"/>
        <v>106.16</v>
      </c>
      <c r="M1406" s="48">
        <f t="shared" si="168"/>
        <v>105.29</v>
      </c>
      <c r="N1406" s="48">
        <f t="shared" si="169"/>
        <v>106.05</v>
      </c>
      <c r="O1406" s="49">
        <f t="shared" ca="1" si="170"/>
        <v>158982900</v>
      </c>
    </row>
    <row r="1407" spans="1:15" x14ac:dyDescent="0.25">
      <c r="A1407">
        <v>1392</v>
      </c>
      <c r="B1407" s="89">
        <v>40476</v>
      </c>
      <c r="C1407" s="48">
        <v>119.139999</v>
      </c>
      <c r="D1407" s="48">
        <v>119.760002</v>
      </c>
      <c r="E1407" s="48">
        <v>118.610001</v>
      </c>
      <c r="F1407" s="48">
        <v>118.699997</v>
      </c>
      <c r="G1407" s="49">
        <v>151145700</v>
      </c>
      <c r="H1407" s="48">
        <v>106.032492</v>
      </c>
      <c r="I1407" s="52">
        <f t="shared" si="164"/>
        <v>0.8932813368141872</v>
      </c>
      <c r="J1407" s="52">
        <f t="shared" ca="1" si="165"/>
        <v>1</v>
      </c>
      <c r="K1407" s="48">
        <f t="shared" si="166"/>
        <v>106.43</v>
      </c>
      <c r="L1407" s="48">
        <f t="shared" si="167"/>
        <v>106.98</v>
      </c>
      <c r="M1407" s="48">
        <f t="shared" si="168"/>
        <v>105.95</v>
      </c>
      <c r="N1407" s="48">
        <f t="shared" si="169"/>
        <v>106.03</v>
      </c>
      <c r="O1407" s="49">
        <f t="shared" ca="1" si="170"/>
        <v>151145700</v>
      </c>
    </row>
    <row r="1408" spans="1:15" x14ac:dyDescent="0.25">
      <c r="A1408">
        <v>1393</v>
      </c>
      <c r="B1408" s="89">
        <v>40473</v>
      </c>
      <c r="C1408" s="48">
        <v>118.30999799999999</v>
      </c>
      <c r="D1408" s="48">
        <v>118.529999</v>
      </c>
      <c r="E1408" s="48">
        <v>118</v>
      </c>
      <c r="F1408" s="48">
        <v>118.349998</v>
      </c>
      <c r="G1408" s="49">
        <v>108212400</v>
      </c>
      <c r="H1408" s="48">
        <v>105.71984500000001</v>
      </c>
      <c r="I1408" s="52">
        <f t="shared" si="164"/>
        <v>0.89328134166930873</v>
      </c>
      <c r="J1408" s="52">
        <f t="shared" ca="1" si="165"/>
        <v>1</v>
      </c>
      <c r="K1408" s="48">
        <f t="shared" si="166"/>
        <v>105.68</v>
      </c>
      <c r="L1408" s="48">
        <f t="shared" si="167"/>
        <v>105.88</v>
      </c>
      <c r="M1408" s="48">
        <f t="shared" si="168"/>
        <v>105.41</v>
      </c>
      <c r="N1408" s="48">
        <f t="shared" si="169"/>
        <v>105.72</v>
      </c>
      <c r="O1408" s="49">
        <f t="shared" ca="1" si="170"/>
        <v>108212400</v>
      </c>
    </row>
    <row r="1409" spans="1:15" x14ac:dyDescent="0.25">
      <c r="A1409">
        <v>1394</v>
      </c>
      <c r="B1409" s="89">
        <v>40472</v>
      </c>
      <c r="C1409" s="48">
        <v>118.400002</v>
      </c>
      <c r="D1409" s="48">
        <v>119.089996</v>
      </c>
      <c r="E1409" s="48">
        <v>117.209999</v>
      </c>
      <c r="F1409" s="48">
        <v>118.129997</v>
      </c>
      <c r="G1409" s="49">
        <v>221585500</v>
      </c>
      <c r="H1409" s="48">
        <v>105.52332199999999</v>
      </c>
      <c r="I1409" s="52">
        <f t="shared" si="164"/>
        <v>0.89328133987847291</v>
      </c>
      <c r="J1409" s="52">
        <f t="shared" ca="1" si="165"/>
        <v>1</v>
      </c>
      <c r="K1409" s="48">
        <f t="shared" si="166"/>
        <v>105.76</v>
      </c>
      <c r="L1409" s="48">
        <f t="shared" si="167"/>
        <v>106.38</v>
      </c>
      <c r="M1409" s="48">
        <f t="shared" si="168"/>
        <v>104.7</v>
      </c>
      <c r="N1409" s="48">
        <f t="shared" si="169"/>
        <v>105.52</v>
      </c>
      <c r="O1409" s="49">
        <f t="shared" ca="1" si="170"/>
        <v>221585500</v>
      </c>
    </row>
    <row r="1410" spans="1:15" x14ac:dyDescent="0.25">
      <c r="A1410">
        <v>1395</v>
      </c>
      <c r="B1410" s="89">
        <v>40471</v>
      </c>
      <c r="C1410" s="48">
        <v>116.94000200000001</v>
      </c>
      <c r="D1410" s="48">
        <v>118.44000200000001</v>
      </c>
      <c r="E1410" s="48">
        <v>116.870003</v>
      </c>
      <c r="F1410" s="48">
        <v>117.870003</v>
      </c>
      <c r="G1410" s="49">
        <v>200051800</v>
      </c>
      <c r="H1410" s="48">
        <v>105.29107399999999</v>
      </c>
      <c r="I1410" s="52">
        <f t="shared" si="164"/>
        <v>0.89328133808565358</v>
      </c>
      <c r="J1410" s="52">
        <f t="shared" ca="1" si="165"/>
        <v>1</v>
      </c>
      <c r="K1410" s="48">
        <f t="shared" si="166"/>
        <v>104.46</v>
      </c>
      <c r="L1410" s="48">
        <f t="shared" si="167"/>
        <v>105.8</v>
      </c>
      <c r="M1410" s="48">
        <f t="shared" si="168"/>
        <v>104.4</v>
      </c>
      <c r="N1410" s="48">
        <f t="shared" si="169"/>
        <v>105.29</v>
      </c>
      <c r="O1410" s="49">
        <f t="shared" ca="1" si="170"/>
        <v>200051800</v>
      </c>
    </row>
    <row r="1411" spans="1:15" x14ac:dyDescent="0.25">
      <c r="A1411">
        <v>1396</v>
      </c>
      <c r="B1411" s="89">
        <v>40470</v>
      </c>
      <c r="C1411" s="48">
        <v>117.19000200000001</v>
      </c>
      <c r="D1411" s="48">
        <v>117.849998</v>
      </c>
      <c r="E1411" s="48">
        <v>116.019997</v>
      </c>
      <c r="F1411" s="48">
        <v>116.730003</v>
      </c>
      <c r="G1411" s="49">
        <v>280604700</v>
      </c>
      <c r="H1411" s="48">
        <v>104.272734</v>
      </c>
      <c r="I1411" s="52">
        <f t="shared" si="164"/>
        <v>0.89328134430014539</v>
      </c>
      <c r="J1411" s="52">
        <f t="shared" ca="1" si="165"/>
        <v>1</v>
      </c>
      <c r="K1411" s="48">
        <f t="shared" si="166"/>
        <v>104.68</v>
      </c>
      <c r="L1411" s="48">
        <f t="shared" si="167"/>
        <v>105.27</v>
      </c>
      <c r="M1411" s="48">
        <f t="shared" si="168"/>
        <v>103.64</v>
      </c>
      <c r="N1411" s="48">
        <f t="shared" si="169"/>
        <v>104.27</v>
      </c>
      <c r="O1411" s="49">
        <f t="shared" ca="1" si="170"/>
        <v>280604700</v>
      </c>
    </row>
    <row r="1412" spans="1:15" x14ac:dyDescent="0.25">
      <c r="A1412">
        <v>1397</v>
      </c>
      <c r="B1412" s="89">
        <v>40469</v>
      </c>
      <c r="C1412" s="48">
        <v>117.739998</v>
      </c>
      <c r="D1412" s="48">
        <v>118.66999800000001</v>
      </c>
      <c r="E1412" s="48">
        <v>117.30999799999999</v>
      </c>
      <c r="F1412" s="48">
        <v>118.279999</v>
      </c>
      <c r="G1412" s="49">
        <v>141204800</v>
      </c>
      <c r="H1412" s="48">
        <v>105.65731599999999</v>
      </c>
      <c r="I1412" s="52">
        <f t="shared" si="164"/>
        <v>0.89328133998377857</v>
      </c>
      <c r="J1412" s="52">
        <f t="shared" ca="1" si="165"/>
        <v>1</v>
      </c>
      <c r="K1412" s="48">
        <f t="shared" si="166"/>
        <v>105.17</v>
      </c>
      <c r="L1412" s="48">
        <f t="shared" si="167"/>
        <v>106.01</v>
      </c>
      <c r="M1412" s="48">
        <f t="shared" si="168"/>
        <v>104.79</v>
      </c>
      <c r="N1412" s="48">
        <f t="shared" si="169"/>
        <v>105.66</v>
      </c>
      <c r="O1412" s="49">
        <f t="shared" ca="1" si="170"/>
        <v>141204800</v>
      </c>
    </row>
    <row r="1413" spans="1:15" x14ac:dyDescent="0.25">
      <c r="A1413">
        <v>1398</v>
      </c>
      <c r="B1413" s="89">
        <v>40466</v>
      </c>
      <c r="C1413" s="48">
        <v>118.279999</v>
      </c>
      <c r="D1413" s="48">
        <v>118.349998</v>
      </c>
      <c r="E1413" s="48">
        <v>116.760002</v>
      </c>
      <c r="F1413" s="48">
        <v>117.699997</v>
      </c>
      <c r="G1413" s="49">
        <v>243705000</v>
      </c>
      <c r="H1413" s="48">
        <v>105.139211</v>
      </c>
      <c r="I1413" s="52">
        <f t="shared" si="164"/>
        <v>0.89328133967582013</v>
      </c>
      <c r="J1413" s="52">
        <f t="shared" ca="1" si="165"/>
        <v>1</v>
      </c>
      <c r="K1413" s="48">
        <f t="shared" si="166"/>
        <v>105.66</v>
      </c>
      <c r="L1413" s="48">
        <f t="shared" si="167"/>
        <v>105.72</v>
      </c>
      <c r="M1413" s="48">
        <f t="shared" si="168"/>
        <v>104.3</v>
      </c>
      <c r="N1413" s="48">
        <f t="shared" si="169"/>
        <v>105.14</v>
      </c>
      <c r="O1413" s="49">
        <f t="shared" ca="1" si="170"/>
        <v>243705000</v>
      </c>
    </row>
    <row r="1414" spans="1:15" x14ac:dyDescent="0.25">
      <c r="A1414">
        <v>1399</v>
      </c>
      <c r="B1414" s="89">
        <v>40465</v>
      </c>
      <c r="C1414" s="48">
        <v>117.80999799999999</v>
      </c>
      <c r="D1414" s="48">
        <v>118.010002</v>
      </c>
      <c r="E1414" s="48">
        <v>116.720001</v>
      </c>
      <c r="F1414" s="48">
        <v>117.459999</v>
      </c>
      <c r="G1414" s="49">
        <v>217764300</v>
      </c>
      <c r="H1414" s="48">
        <v>104.924825</v>
      </c>
      <c r="I1414" s="52">
        <f t="shared" si="164"/>
        <v>0.8932813374193882</v>
      </c>
      <c r="J1414" s="52">
        <f t="shared" ca="1" si="165"/>
        <v>1</v>
      </c>
      <c r="K1414" s="48">
        <f t="shared" si="166"/>
        <v>105.24</v>
      </c>
      <c r="L1414" s="48">
        <f t="shared" si="167"/>
        <v>105.42</v>
      </c>
      <c r="M1414" s="48">
        <f t="shared" si="168"/>
        <v>104.26</v>
      </c>
      <c r="N1414" s="48">
        <f t="shared" si="169"/>
        <v>104.92</v>
      </c>
      <c r="O1414" s="49">
        <f t="shared" ca="1" si="170"/>
        <v>217764300</v>
      </c>
    </row>
    <row r="1415" spans="1:15" x14ac:dyDescent="0.25">
      <c r="A1415">
        <v>1400</v>
      </c>
      <c r="B1415" s="89">
        <v>40464</v>
      </c>
      <c r="C1415" s="48">
        <v>117.660004</v>
      </c>
      <c r="D1415" s="48">
        <v>118.550003</v>
      </c>
      <c r="E1415" s="48">
        <v>117.379997</v>
      </c>
      <c r="F1415" s="48">
        <v>117.91999800000001</v>
      </c>
      <c r="G1415" s="49">
        <v>194347200</v>
      </c>
      <c r="H1415" s="48">
        <v>105.335734</v>
      </c>
      <c r="I1415" s="52">
        <f t="shared" si="164"/>
        <v>0.89328134147356408</v>
      </c>
      <c r="J1415" s="52">
        <f t="shared" ca="1" si="165"/>
        <v>1</v>
      </c>
      <c r="K1415" s="48">
        <f t="shared" si="166"/>
        <v>105.1</v>
      </c>
      <c r="L1415" s="48">
        <f t="shared" si="167"/>
        <v>105.9</v>
      </c>
      <c r="M1415" s="48">
        <f t="shared" si="168"/>
        <v>104.85</v>
      </c>
      <c r="N1415" s="48">
        <f t="shared" si="169"/>
        <v>105.34</v>
      </c>
      <c r="O1415" s="49">
        <f t="shared" ca="1" si="170"/>
        <v>194347200</v>
      </c>
    </row>
    <row r="1416" spans="1:15" x14ac:dyDescent="0.25">
      <c r="A1416">
        <v>1401</v>
      </c>
      <c r="B1416" s="89">
        <v>40463</v>
      </c>
      <c r="C1416" s="48">
        <v>116.269997</v>
      </c>
      <c r="D1416" s="48">
        <v>117.349998</v>
      </c>
      <c r="E1416" s="48">
        <v>115.650002</v>
      </c>
      <c r="F1416" s="48">
        <v>117.010002</v>
      </c>
      <c r="G1416" s="49">
        <v>182210000</v>
      </c>
      <c r="H1416" s="48">
        <v>104.522852</v>
      </c>
      <c r="I1416" s="52">
        <f t="shared" si="164"/>
        <v>0.89328134529901126</v>
      </c>
      <c r="J1416" s="52">
        <f t="shared" ca="1" si="165"/>
        <v>1</v>
      </c>
      <c r="K1416" s="48">
        <f t="shared" si="166"/>
        <v>103.86</v>
      </c>
      <c r="L1416" s="48">
        <f t="shared" si="167"/>
        <v>104.83</v>
      </c>
      <c r="M1416" s="48">
        <f t="shared" si="168"/>
        <v>103.31</v>
      </c>
      <c r="N1416" s="48">
        <f t="shared" si="169"/>
        <v>104.52</v>
      </c>
      <c r="O1416" s="49">
        <f t="shared" ca="1" si="170"/>
        <v>182210000</v>
      </c>
    </row>
    <row r="1417" spans="1:15" x14ac:dyDescent="0.25">
      <c r="A1417">
        <v>1402</v>
      </c>
      <c r="B1417" s="89">
        <v>40462</v>
      </c>
      <c r="C1417" s="48">
        <v>116.720001</v>
      </c>
      <c r="D1417" s="48">
        <v>116.970001</v>
      </c>
      <c r="E1417" s="48">
        <v>116.25</v>
      </c>
      <c r="F1417" s="48">
        <v>116.650002</v>
      </c>
      <c r="G1417" s="49">
        <v>103098300</v>
      </c>
      <c r="H1417" s="48">
        <v>104.20126999999999</v>
      </c>
      <c r="I1417" s="52">
        <f t="shared" si="164"/>
        <v>0.89328133916362895</v>
      </c>
      <c r="J1417" s="52">
        <f t="shared" ca="1" si="165"/>
        <v>1</v>
      </c>
      <c r="K1417" s="48">
        <f t="shared" si="166"/>
        <v>104.26</v>
      </c>
      <c r="L1417" s="48">
        <f t="shared" si="167"/>
        <v>104.49</v>
      </c>
      <c r="M1417" s="48">
        <f t="shared" si="168"/>
        <v>103.84</v>
      </c>
      <c r="N1417" s="48">
        <f t="shared" si="169"/>
        <v>104.2</v>
      </c>
      <c r="O1417" s="49">
        <f t="shared" ca="1" si="170"/>
        <v>103098300</v>
      </c>
    </row>
    <row r="1418" spans="1:15" x14ac:dyDescent="0.25">
      <c r="A1418">
        <v>1403</v>
      </c>
      <c r="B1418" s="89">
        <v>40459</v>
      </c>
      <c r="C1418" s="48">
        <v>116.050003</v>
      </c>
      <c r="D1418" s="48">
        <v>116.860001</v>
      </c>
      <c r="E1418" s="48">
        <v>115.610001</v>
      </c>
      <c r="F1418" s="48">
        <v>116.540001</v>
      </c>
      <c r="G1418" s="49">
        <v>177760100</v>
      </c>
      <c r="H1418" s="48">
        <v>104.103008</v>
      </c>
      <c r="I1418" s="52">
        <f t="shared" si="164"/>
        <v>0.89328133779576679</v>
      </c>
      <c r="J1418" s="52">
        <f t="shared" ca="1" si="165"/>
        <v>1</v>
      </c>
      <c r="K1418" s="48">
        <f t="shared" si="166"/>
        <v>103.67</v>
      </c>
      <c r="L1418" s="48">
        <f t="shared" si="167"/>
        <v>104.39</v>
      </c>
      <c r="M1418" s="48">
        <f t="shared" si="168"/>
        <v>103.27</v>
      </c>
      <c r="N1418" s="48">
        <f t="shared" si="169"/>
        <v>104.1</v>
      </c>
      <c r="O1418" s="49">
        <f t="shared" ca="1" si="170"/>
        <v>177760100</v>
      </c>
    </row>
    <row r="1419" spans="1:15" x14ac:dyDescent="0.25">
      <c r="A1419">
        <v>1404</v>
      </c>
      <c r="B1419" s="89">
        <v>40458</v>
      </c>
      <c r="C1419" s="48">
        <v>116.5</v>
      </c>
      <c r="D1419" s="48">
        <v>116.529999</v>
      </c>
      <c r="E1419" s="48">
        <v>115.19000200000001</v>
      </c>
      <c r="F1419" s="48">
        <v>115.889999</v>
      </c>
      <c r="G1419" s="49">
        <v>164860000</v>
      </c>
      <c r="H1419" s="48">
        <v>103.522374</v>
      </c>
      <c r="I1419" s="52">
        <f t="shared" si="164"/>
        <v>0.89328134345742805</v>
      </c>
      <c r="J1419" s="52">
        <f t="shared" ca="1" si="165"/>
        <v>1</v>
      </c>
      <c r="K1419" s="48">
        <f t="shared" si="166"/>
        <v>104.07</v>
      </c>
      <c r="L1419" s="48">
        <f t="shared" si="167"/>
        <v>104.09</v>
      </c>
      <c r="M1419" s="48">
        <f t="shared" si="168"/>
        <v>102.9</v>
      </c>
      <c r="N1419" s="48">
        <f t="shared" si="169"/>
        <v>103.52</v>
      </c>
      <c r="O1419" s="49">
        <f t="shared" ca="1" si="170"/>
        <v>164860000</v>
      </c>
    </row>
    <row r="1420" spans="1:15" x14ac:dyDescent="0.25">
      <c r="A1420">
        <v>1405</v>
      </c>
      <c r="B1420" s="89">
        <v>40457</v>
      </c>
      <c r="C1420" s="48">
        <v>116.019997</v>
      </c>
      <c r="D1420" s="48">
        <v>116.33000199999999</v>
      </c>
      <c r="E1420" s="48">
        <v>115.55999799999999</v>
      </c>
      <c r="F1420" s="48">
        <v>116.029999</v>
      </c>
      <c r="G1420" s="49">
        <v>148626600</v>
      </c>
      <c r="H1420" s="48">
        <v>103.64743300000001</v>
      </c>
      <c r="I1420" s="52">
        <f t="shared" si="164"/>
        <v>0.89328134011274107</v>
      </c>
      <c r="J1420" s="52">
        <f t="shared" ca="1" si="165"/>
        <v>1</v>
      </c>
      <c r="K1420" s="48">
        <f t="shared" si="166"/>
        <v>103.64</v>
      </c>
      <c r="L1420" s="48">
        <f t="shared" si="167"/>
        <v>103.92</v>
      </c>
      <c r="M1420" s="48">
        <f t="shared" si="168"/>
        <v>103.23</v>
      </c>
      <c r="N1420" s="48">
        <f t="shared" si="169"/>
        <v>103.65</v>
      </c>
      <c r="O1420" s="49">
        <f t="shared" ca="1" si="170"/>
        <v>148626600</v>
      </c>
    </row>
    <row r="1421" spans="1:15" x14ac:dyDescent="0.25">
      <c r="A1421">
        <v>1406</v>
      </c>
      <c r="B1421" s="89">
        <v>40456</v>
      </c>
      <c r="C1421" s="48">
        <v>114.800003</v>
      </c>
      <c r="D1421" s="48">
        <v>116.32</v>
      </c>
      <c r="E1421" s="48">
        <v>114.66999800000001</v>
      </c>
      <c r="F1421" s="48">
        <v>116.040001</v>
      </c>
      <c r="G1421" s="49">
        <v>229634100</v>
      </c>
      <c r="H1421" s="48">
        <v>103.656368</v>
      </c>
      <c r="I1421" s="52">
        <f t="shared" si="164"/>
        <v>0.89328134356014011</v>
      </c>
      <c r="J1421" s="52">
        <f t="shared" ca="1" si="165"/>
        <v>1</v>
      </c>
      <c r="K1421" s="48">
        <f t="shared" si="166"/>
        <v>102.55</v>
      </c>
      <c r="L1421" s="48">
        <f t="shared" si="167"/>
        <v>103.91</v>
      </c>
      <c r="M1421" s="48">
        <f t="shared" si="168"/>
        <v>102.43</v>
      </c>
      <c r="N1421" s="48">
        <f t="shared" si="169"/>
        <v>103.66</v>
      </c>
      <c r="O1421" s="49">
        <f t="shared" ca="1" si="170"/>
        <v>229634100</v>
      </c>
    </row>
    <row r="1422" spans="1:15" x14ac:dyDescent="0.25">
      <c r="A1422">
        <v>1407</v>
      </c>
      <c r="B1422" s="89">
        <v>40455</v>
      </c>
      <c r="C1422" s="48">
        <v>114.370003</v>
      </c>
      <c r="D1422" s="48">
        <v>114.849998</v>
      </c>
      <c r="E1422" s="48">
        <v>113.18</v>
      </c>
      <c r="F1422" s="48">
        <v>113.75</v>
      </c>
      <c r="G1422" s="49">
        <v>166153200</v>
      </c>
      <c r="H1422" s="48">
        <v>101.61075200000001</v>
      </c>
      <c r="I1422" s="52">
        <f t="shared" si="164"/>
        <v>0.89328133626373629</v>
      </c>
      <c r="J1422" s="52">
        <f t="shared" ca="1" si="165"/>
        <v>1</v>
      </c>
      <c r="K1422" s="48">
        <f t="shared" si="166"/>
        <v>102.16</v>
      </c>
      <c r="L1422" s="48">
        <f t="shared" si="167"/>
        <v>102.59</v>
      </c>
      <c r="M1422" s="48">
        <f t="shared" si="168"/>
        <v>101.1</v>
      </c>
      <c r="N1422" s="48">
        <f t="shared" si="169"/>
        <v>101.61</v>
      </c>
      <c r="O1422" s="49">
        <f t="shared" ca="1" si="170"/>
        <v>166153200</v>
      </c>
    </row>
    <row r="1423" spans="1:15" x14ac:dyDescent="0.25">
      <c r="A1423">
        <v>1408</v>
      </c>
      <c r="B1423" s="89">
        <v>40452</v>
      </c>
      <c r="C1423" s="48">
        <v>114.989998</v>
      </c>
      <c r="D1423" s="48">
        <v>115.120003</v>
      </c>
      <c r="E1423" s="48">
        <v>113.93</v>
      </c>
      <c r="F1423" s="48">
        <v>114.610001</v>
      </c>
      <c r="G1423" s="49">
        <v>174638700</v>
      </c>
      <c r="H1423" s="48">
        <v>102.378975</v>
      </c>
      <c r="I1423" s="52">
        <f t="shared" si="164"/>
        <v>0.8932813376382398</v>
      </c>
      <c r="J1423" s="52">
        <f t="shared" ca="1" si="165"/>
        <v>1</v>
      </c>
      <c r="K1423" s="48">
        <f t="shared" si="166"/>
        <v>102.72</v>
      </c>
      <c r="L1423" s="48">
        <f t="shared" si="167"/>
        <v>102.83</v>
      </c>
      <c r="M1423" s="48">
        <f t="shared" si="168"/>
        <v>101.77</v>
      </c>
      <c r="N1423" s="48">
        <f t="shared" si="169"/>
        <v>102.38</v>
      </c>
      <c r="O1423" s="49">
        <f t="shared" ca="1" si="170"/>
        <v>174638700</v>
      </c>
    </row>
    <row r="1424" spans="1:15" x14ac:dyDescent="0.25">
      <c r="A1424">
        <v>1409</v>
      </c>
      <c r="B1424" s="89">
        <v>40451</v>
      </c>
      <c r="C1424" s="48">
        <v>115.050003</v>
      </c>
      <c r="D1424" s="48">
        <v>115.790001</v>
      </c>
      <c r="E1424" s="48">
        <v>113.589996</v>
      </c>
      <c r="F1424" s="48">
        <v>114.129997</v>
      </c>
      <c r="G1424" s="49">
        <v>287106700</v>
      </c>
      <c r="H1424" s="48">
        <v>101.950197</v>
      </c>
      <c r="I1424" s="52">
        <f t="shared" si="164"/>
        <v>0.89328134302851159</v>
      </c>
      <c r="J1424" s="52">
        <f t="shared" ca="1" si="165"/>
        <v>1</v>
      </c>
      <c r="K1424" s="48">
        <f t="shared" si="166"/>
        <v>102.77</v>
      </c>
      <c r="L1424" s="48">
        <f t="shared" si="167"/>
        <v>103.43</v>
      </c>
      <c r="M1424" s="48">
        <f t="shared" si="168"/>
        <v>101.47</v>
      </c>
      <c r="N1424" s="48">
        <f t="shared" si="169"/>
        <v>101.95</v>
      </c>
      <c r="O1424" s="49">
        <f t="shared" ca="1" si="170"/>
        <v>287106700</v>
      </c>
    </row>
    <row r="1425" spans="1:15" x14ac:dyDescent="0.25">
      <c r="A1425">
        <v>1410</v>
      </c>
      <c r="B1425" s="89">
        <v>40450</v>
      </c>
      <c r="C1425" s="48">
        <v>114.379997</v>
      </c>
      <c r="D1425" s="48">
        <v>114.910004</v>
      </c>
      <c r="E1425" s="48">
        <v>114.019997</v>
      </c>
      <c r="F1425" s="48">
        <v>114.470001</v>
      </c>
      <c r="G1425" s="49">
        <v>179665800</v>
      </c>
      <c r="H1425" s="48">
        <v>102.253916</v>
      </c>
      <c r="I1425" s="52">
        <f t="shared" ref="I1425:I1488" si="171">H1425/F1425</f>
        <v>0.89328134102139134</v>
      </c>
      <c r="J1425" s="52">
        <f t="shared" ref="J1425:J1488" ca="1" si="172">INDEX(OFFSET($T$15,0,0,$S$13+1,1),MATCH(B1425,OFFSET($Q$15,0,0,$S$13+1,1),-1))</f>
        <v>1</v>
      </c>
      <c r="K1425" s="48">
        <f t="shared" ref="K1425:K1488" si="173">ROUND($I1425*C1425,2)</f>
        <v>102.17</v>
      </c>
      <c r="L1425" s="48">
        <f t="shared" ref="L1425:L1488" si="174">ROUND($I1425*D1425,2)</f>
        <v>102.65</v>
      </c>
      <c r="M1425" s="48">
        <f t="shared" ref="M1425:M1488" si="175">ROUND($I1425*E1425,2)</f>
        <v>101.85</v>
      </c>
      <c r="N1425" s="48">
        <f t="shared" ref="N1425:N1488" si="176">ROUND($I1425*F1425,2)</f>
        <v>102.25</v>
      </c>
      <c r="O1425" s="49">
        <f t="shared" ref="O1425:O1488" ca="1" si="177">G1425*J1425</f>
        <v>179665800</v>
      </c>
    </row>
    <row r="1426" spans="1:15" x14ac:dyDescent="0.25">
      <c r="A1426">
        <v>1411</v>
      </c>
      <c r="B1426" s="89">
        <v>40449</v>
      </c>
      <c r="C1426" s="48">
        <v>114.41999800000001</v>
      </c>
      <c r="D1426" s="48">
        <v>115.040001</v>
      </c>
      <c r="E1426" s="48">
        <v>113.18</v>
      </c>
      <c r="F1426" s="48">
        <v>114.66999800000001</v>
      </c>
      <c r="G1426" s="49">
        <v>209207500</v>
      </c>
      <c r="H1426" s="48">
        <v>102.43257</v>
      </c>
      <c r="I1426" s="52">
        <f t="shared" si="171"/>
        <v>0.89328134461116837</v>
      </c>
      <c r="J1426" s="52">
        <f t="shared" ca="1" si="172"/>
        <v>1</v>
      </c>
      <c r="K1426" s="48">
        <f t="shared" si="173"/>
        <v>102.21</v>
      </c>
      <c r="L1426" s="48">
        <f t="shared" si="174"/>
        <v>102.76</v>
      </c>
      <c r="M1426" s="48">
        <f t="shared" si="175"/>
        <v>101.1</v>
      </c>
      <c r="N1426" s="48">
        <f t="shared" si="176"/>
        <v>102.43</v>
      </c>
      <c r="O1426" s="49">
        <f t="shared" ca="1" si="177"/>
        <v>209207500</v>
      </c>
    </row>
    <row r="1427" spans="1:15" x14ac:dyDescent="0.25">
      <c r="A1427">
        <v>1412</v>
      </c>
      <c r="B1427" s="89">
        <v>40448</v>
      </c>
      <c r="C1427" s="48">
        <v>114.860001</v>
      </c>
      <c r="D1427" s="48">
        <v>114.989998</v>
      </c>
      <c r="E1427" s="48">
        <v>114.160004</v>
      </c>
      <c r="F1427" s="48">
        <v>114.269997</v>
      </c>
      <c r="G1427" s="49">
        <v>128761800</v>
      </c>
      <c r="H1427" s="48">
        <v>102.075256</v>
      </c>
      <c r="I1427" s="52">
        <f t="shared" si="171"/>
        <v>0.89328133963283463</v>
      </c>
      <c r="J1427" s="52">
        <f t="shared" ca="1" si="172"/>
        <v>1</v>
      </c>
      <c r="K1427" s="48">
        <f t="shared" si="173"/>
        <v>102.6</v>
      </c>
      <c r="L1427" s="48">
        <f t="shared" si="174"/>
        <v>102.72</v>
      </c>
      <c r="M1427" s="48">
        <f t="shared" si="175"/>
        <v>101.98</v>
      </c>
      <c r="N1427" s="48">
        <f t="shared" si="176"/>
        <v>102.08</v>
      </c>
      <c r="O1427" s="49">
        <f t="shared" ca="1" si="177"/>
        <v>128761800</v>
      </c>
    </row>
    <row r="1428" spans="1:15" x14ac:dyDescent="0.25">
      <c r="A1428">
        <v>1413</v>
      </c>
      <c r="B1428" s="89">
        <v>40445</v>
      </c>
      <c r="C1428" s="48">
        <v>113.75</v>
      </c>
      <c r="D1428" s="48">
        <v>114.900002</v>
      </c>
      <c r="E1428" s="48">
        <v>113.650002</v>
      </c>
      <c r="F1428" s="48">
        <v>114.82</v>
      </c>
      <c r="G1428" s="49">
        <v>209671800</v>
      </c>
      <c r="H1428" s="48">
        <v>102.566563</v>
      </c>
      <c r="I1428" s="52">
        <f t="shared" si="171"/>
        <v>0.89328133600418058</v>
      </c>
      <c r="J1428" s="52">
        <f t="shared" ca="1" si="172"/>
        <v>1</v>
      </c>
      <c r="K1428" s="48">
        <f t="shared" si="173"/>
        <v>101.61</v>
      </c>
      <c r="L1428" s="48">
        <f t="shared" si="174"/>
        <v>102.64</v>
      </c>
      <c r="M1428" s="48">
        <f t="shared" si="175"/>
        <v>101.52</v>
      </c>
      <c r="N1428" s="48">
        <f t="shared" si="176"/>
        <v>102.57</v>
      </c>
      <c r="O1428" s="49">
        <f t="shared" ca="1" si="177"/>
        <v>209671800</v>
      </c>
    </row>
    <row r="1429" spans="1:15" x14ac:dyDescent="0.25">
      <c r="A1429">
        <v>1414</v>
      </c>
      <c r="B1429" s="89">
        <v>40444</v>
      </c>
      <c r="C1429" s="48">
        <v>112.489998</v>
      </c>
      <c r="D1429" s="48">
        <v>113.66999800000001</v>
      </c>
      <c r="E1429" s="48">
        <v>112.18</v>
      </c>
      <c r="F1429" s="48">
        <v>112.5</v>
      </c>
      <c r="G1429" s="49">
        <v>202354300</v>
      </c>
      <c r="H1429" s="48">
        <v>100.494151</v>
      </c>
      <c r="I1429" s="52">
        <f t="shared" si="171"/>
        <v>0.89328134222222222</v>
      </c>
      <c r="J1429" s="52">
        <f t="shared" ca="1" si="172"/>
        <v>1</v>
      </c>
      <c r="K1429" s="48">
        <f t="shared" si="173"/>
        <v>100.49</v>
      </c>
      <c r="L1429" s="48">
        <f t="shared" si="174"/>
        <v>101.54</v>
      </c>
      <c r="M1429" s="48">
        <f t="shared" si="175"/>
        <v>100.21</v>
      </c>
      <c r="N1429" s="48">
        <f t="shared" si="176"/>
        <v>100.49</v>
      </c>
      <c r="O1429" s="49">
        <f t="shared" ca="1" si="177"/>
        <v>202354300</v>
      </c>
    </row>
    <row r="1430" spans="1:15" x14ac:dyDescent="0.25">
      <c r="A1430">
        <v>1415</v>
      </c>
      <c r="B1430" s="89">
        <v>40443</v>
      </c>
      <c r="C1430" s="48">
        <v>113.800003</v>
      </c>
      <c r="D1430" s="48">
        <v>114.44000200000001</v>
      </c>
      <c r="E1430" s="48">
        <v>113.099998</v>
      </c>
      <c r="F1430" s="48">
        <v>113.41999800000001</v>
      </c>
      <c r="G1430" s="49">
        <v>191322400</v>
      </c>
      <c r="H1430" s="48">
        <v>101.315968</v>
      </c>
      <c r="I1430" s="52">
        <f t="shared" si="171"/>
        <v>0.89328134179653218</v>
      </c>
      <c r="J1430" s="52">
        <f t="shared" ca="1" si="172"/>
        <v>1</v>
      </c>
      <c r="K1430" s="48">
        <f t="shared" si="173"/>
        <v>101.66</v>
      </c>
      <c r="L1430" s="48">
        <f t="shared" si="174"/>
        <v>102.23</v>
      </c>
      <c r="M1430" s="48">
        <f t="shared" si="175"/>
        <v>101.03</v>
      </c>
      <c r="N1430" s="48">
        <f t="shared" si="176"/>
        <v>101.32</v>
      </c>
      <c r="O1430" s="49">
        <f t="shared" ca="1" si="177"/>
        <v>191322400</v>
      </c>
    </row>
    <row r="1431" spans="1:15" x14ac:dyDescent="0.25">
      <c r="A1431">
        <v>1416</v>
      </c>
      <c r="B1431" s="89">
        <v>40442</v>
      </c>
      <c r="C1431" s="48">
        <v>114.300003</v>
      </c>
      <c r="D1431" s="48">
        <v>114.839996</v>
      </c>
      <c r="E1431" s="48">
        <v>113.510002</v>
      </c>
      <c r="F1431" s="48">
        <v>113.980003</v>
      </c>
      <c r="G1431" s="49">
        <v>268389100</v>
      </c>
      <c r="H1431" s="48">
        <v>101.81621</v>
      </c>
      <c r="I1431" s="52">
        <f t="shared" si="171"/>
        <v>0.89328134164025252</v>
      </c>
      <c r="J1431" s="52">
        <f t="shared" ca="1" si="172"/>
        <v>1</v>
      </c>
      <c r="K1431" s="48">
        <f t="shared" si="173"/>
        <v>102.1</v>
      </c>
      <c r="L1431" s="48">
        <f t="shared" si="174"/>
        <v>102.58</v>
      </c>
      <c r="M1431" s="48">
        <f t="shared" si="175"/>
        <v>101.4</v>
      </c>
      <c r="N1431" s="48">
        <f t="shared" si="176"/>
        <v>101.82</v>
      </c>
      <c r="O1431" s="49">
        <f t="shared" ca="1" si="177"/>
        <v>268389100</v>
      </c>
    </row>
    <row r="1432" spans="1:15" x14ac:dyDescent="0.25">
      <c r="A1432">
        <v>1417</v>
      </c>
      <c r="B1432" s="89">
        <v>40441</v>
      </c>
      <c r="C1432" s="48">
        <v>112.879997</v>
      </c>
      <c r="D1432" s="48">
        <v>114.459999</v>
      </c>
      <c r="E1432" s="48">
        <v>112.519997</v>
      </c>
      <c r="F1432" s="48">
        <v>114.209999</v>
      </c>
      <c r="G1432" s="49">
        <v>214555200</v>
      </c>
      <c r="H1432" s="48">
        <v>102.02166099999999</v>
      </c>
      <c r="I1432" s="52">
        <f t="shared" si="171"/>
        <v>0.89328134045426266</v>
      </c>
      <c r="J1432" s="52">
        <f t="shared" ca="1" si="172"/>
        <v>1</v>
      </c>
      <c r="K1432" s="48">
        <f t="shared" si="173"/>
        <v>100.83</v>
      </c>
      <c r="L1432" s="48">
        <f t="shared" si="174"/>
        <v>102.24</v>
      </c>
      <c r="M1432" s="48">
        <f t="shared" si="175"/>
        <v>100.51</v>
      </c>
      <c r="N1432" s="48">
        <f t="shared" si="176"/>
        <v>102.02</v>
      </c>
      <c r="O1432" s="49">
        <f t="shared" ca="1" si="177"/>
        <v>214555200</v>
      </c>
    </row>
    <row r="1433" spans="1:15" x14ac:dyDescent="0.25">
      <c r="A1433">
        <v>1418</v>
      </c>
      <c r="B1433" s="89">
        <v>40438</v>
      </c>
      <c r="C1433" s="48">
        <v>113.040001</v>
      </c>
      <c r="D1433" s="48">
        <v>113.150002</v>
      </c>
      <c r="E1433" s="48">
        <v>112.18</v>
      </c>
      <c r="F1433" s="48">
        <v>112.489998</v>
      </c>
      <c r="G1433" s="49">
        <v>195836900</v>
      </c>
      <c r="H1433" s="48">
        <v>100.48521599999999</v>
      </c>
      <c r="I1433" s="52">
        <f t="shared" si="171"/>
        <v>0.89328133866621628</v>
      </c>
      <c r="J1433" s="52">
        <f t="shared" ca="1" si="172"/>
        <v>1</v>
      </c>
      <c r="K1433" s="48">
        <f t="shared" si="173"/>
        <v>100.98</v>
      </c>
      <c r="L1433" s="48">
        <f t="shared" si="174"/>
        <v>101.07</v>
      </c>
      <c r="M1433" s="48">
        <f t="shared" si="175"/>
        <v>100.21</v>
      </c>
      <c r="N1433" s="48">
        <f t="shared" si="176"/>
        <v>100.49</v>
      </c>
      <c r="O1433" s="49">
        <f t="shared" ca="1" si="177"/>
        <v>195836900</v>
      </c>
    </row>
    <row r="1434" spans="1:15" x14ac:dyDescent="0.25">
      <c r="A1434">
        <v>1419</v>
      </c>
      <c r="B1434" s="89">
        <v>40437</v>
      </c>
      <c r="C1434" s="48">
        <v>112.730003</v>
      </c>
      <c r="D1434" s="48">
        <v>113.120003</v>
      </c>
      <c r="E1434" s="48">
        <v>112.349998</v>
      </c>
      <c r="F1434" s="48">
        <v>113.050003</v>
      </c>
      <c r="G1434" s="49">
        <v>199962900</v>
      </c>
      <c r="H1434" s="48">
        <v>100.447701</v>
      </c>
      <c r="I1434" s="52">
        <f t="shared" si="171"/>
        <v>0.8885245319276992</v>
      </c>
      <c r="J1434" s="52">
        <f t="shared" ca="1" si="172"/>
        <v>1</v>
      </c>
      <c r="K1434" s="48">
        <f t="shared" si="173"/>
        <v>100.16</v>
      </c>
      <c r="L1434" s="48">
        <f t="shared" si="174"/>
        <v>100.51</v>
      </c>
      <c r="M1434" s="48">
        <f t="shared" si="175"/>
        <v>99.83</v>
      </c>
      <c r="N1434" s="48">
        <f t="shared" si="176"/>
        <v>100.45</v>
      </c>
      <c r="O1434" s="49">
        <f t="shared" ca="1" si="177"/>
        <v>199962900</v>
      </c>
    </row>
    <row r="1435" spans="1:15" x14ac:dyDescent="0.25">
      <c r="A1435">
        <v>1420</v>
      </c>
      <c r="B1435" s="89">
        <v>40436</v>
      </c>
      <c r="C1435" s="48">
        <v>112.32</v>
      </c>
      <c r="D1435" s="48">
        <v>113.209999</v>
      </c>
      <c r="E1435" s="48">
        <v>111.980003</v>
      </c>
      <c r="F1435" s="48">
        <v>113.08000199999999</v>
      </c>
      <c r="G1435" s="49">
        <v>168608400</v>
      </c>
      <c r="H1435" s="48">
        <v>100.474356</v>
      </c>
      <c r="I1435" s="52">
        <f t="shared" si="171"/>
        <v>0.88852453327689196</v>
      </c>
      <c r="J1435" s="52">
        <f t="shared" ca="1" si="172"/>
        <v>1</v>
      </c>
      <c r="K1435" s="48">
        <f t="shared" si="173"/>
        <v>99.8</v>
      </c>
      <c r="L1435" s="48">
        <f t="shared" si="174"/>
        <v>100.59</v>
      </c>
      <c r="M1435" s="48">
        <f t="shared" si="175"/>
        <v>99.5</v>
      </c>
      <c r="N1435" s="48">
        <f t="shared" si="176"/>
        <v>100.47</v>
      </c>
      <c r="O1435" s="49">
        <f t="shared" ca="1" si="177"/>
        <v>168608400</v>
      </c>
    </row>
    <row r="1436" spans="1:15" x14ac:dyDescent="0.25">
      <c r="A1436">
        <v>1421</v>
      </c>
      <c r="B1436" s="89">
        <v>40435</v>
      </c>
      <c r="C1436" s="48">
        <v>112.5</v>
      </c>
      <c r="D1436" s="48">
        <v>113.290001</v>
      </c>
      <c r="E1436" s="48">
        <v>112.08000199999999</v>
      </c>
      <c r="F1436" s="48">
        <v>112.650002</v>
      </c>
      <c r="G1436" s="49">
        <v>209823600</v>
      </c>
      <c r="H1436" s="48">
        <v>100.09229000000001</v>
      </c>
      <c r="I1436" s="52">
        <f t="shared" si="171"/>
        <v>0.88852452927608472</v>
      </c>
      <c r="J1436" s="52">
        <f t="shared" ca="1" si="172"/>
        <v>1</v>
      </c>
      <c r="K1436" s="48">
        <f t="shared" si="173"/>
        <v>99.96</v>
      </c>
      <c r="L1436" s="48">
        <f t="shared" si="174"/>
        <v>100.66</v>
      </c>
      <c r="M1436" s="48">
        <f t="shared" si="175"/>
        <v>99.59</v>
      </c>
      <c r="N1436" s="48">
        <f t="shared" si="176"/>
        <v>100.09</v>
      </c>
      <c r="O1436" s="49">
        <f t="shared" ca="1" si="177"/>
        <v>209823600</v>
      </c>
    </row>
    <row r="1437" spans="1:15" x14ac:dyDescent="0.25">
      <c r="A1437">
        <v>1422</v>
      </c>
      <c r="B1437" s="89">
        <v>40434</v>
      </c>
      <c r="C1437" s="48">
        <v>112.58000199999999</v>
      </c>
      <c r="D1437" s="48">
        <v>112.949997</v>
      </c>
      <c r="E1437" s="48">
        <v>112.129997</v>
      </c>
      <c r="F1437" s="48">
        <v>112.720001</v>
      </c>
      <c r="G1437" s="49">
        <v>178503500</v>
      </c>
      <c r="H1437" s="48">
        <v>100.15448600000001</v>
      </c>
      <c r="I1437" s="52">
        <f t="shared" si="171"/>
        <v>0.88852453079733396</v>
      </c>
      <c r="J1437" s="52">
        <f t="shared" ca="1" si="172"/>
        <v>1</v>
      </c>
      <c r="K1437" s="48">
        <f t="shared" si="173"/>
        <v>100.03</v>
      </c>
      <c r="L1437" s="48">
        <f t="shared" si="174"/>
        <v>100.36</v>
      </c>
      <c r="M1437" s="48">
        <f t="shared" si="175"/>
        <v>99.63</v>
      </c>
      <c r="N1437" s="48">
        <f t="shared" si="176"/>
        <v>100.15</v>
      </c>
      <c r="O1437" s="49">
        <f t="shared" ca="1" si="177"/>
        <v>178503500</v>
      </c>
    </row>
    <row r="1438" spans="1:15" x14ac:dyDescent="0.25">
      <c r="A1438">
        <v>1423</v>
      </c>
      <c r="B1438" s="89">
        <v>40431</v>
      </c>
      <c r="C1438" s="48">
        <v>111.120003</v>
      </c>
      <c r="D1438" s="48">
        <v>111.610001</v>
      </c>
      <c r="E1438" s="48">
        <v>110.870003</v>
      </c>
      <c r="F1438" s="48">
        <v>111.480003</v>
      </c>
      <c r="G1438" s="49">
        <v>127819000</v>
      </c>
      <c r="H1438" s="48">
        <v>99.052717999999999</v>
      </c>
      <c r="I1438" s="52">
        <f t="shared" si="171"/>
        <v>0.8885245365484965</v>
      </c>
      <c r="J1438" s="52">
        <f t="shared" ca="1" si="172"/>
        <v>1</v>
      </c>
      <c r="K1438" s="48">
        <f t="shared" si="173"/>
        <v>98.73</v>
      </c>
      <c r="L1438" s="48">
        <f t="shared" si="174"/>
        <v>99.17</v>
      </c>
      <c r="M1438" s="48">
        <f t="shared" si="175"/>
        <v>98.51</v>
      </c>
      <c r="N1438" s="48">
        <f t="shared" si="176"/>
        <v>99.05</v>
      </c>
      <c r="O1438" s="49">
        <f t="shared" ca="1" si="177"/>
        <v>127819000</v>
      </c>
    </row>
    <row r="1439" spans="1:15" x14ac:dyDescent="0.25">
      <c r="A1439">
        <v>1424</v>
      </c>
      <c r="B1439" s="89">
        <v>40430</v>
      </c>
      <c r="C1439" s="48">
        <v>111.650002</v>
      </c>
      <c r="D1439" s="48">
        <v>111.68</v>
      </c>
      <c r="E1439" s="48">
        <v>110.620003</v>
      </c>
      <c r="F1439" s="48">
        <v>110.91999800000001</v>
      </c>
      <c r="G1439" s="49">
        <v>147017900</v>
      </c>
      <c r="H1439" s="48">
        <v>98.555138999999997</v>
      </c>
      <c r="I1439" s="52">
        <f t="shared" si="171"/>
        <v>0.88852452918363733</v>
      </c>
      <c r="J1439" s="52">
        <f t="shared" ca="1" si="172"/>
        <v>1</v>
      </c>
      <c r="K1439" s="48">
        <f t="shared" si="173"/>
        <v>99.2</v>
      </c>
      <c r="L1439" s="48">
        <f t="shared" si="174"/>
        <v>99.23</v>
      </c>
      <c r="M1439" s="48">
        <f t="shared" si="175"/>
        <v>98.29</v>
      </c>
      <c r="N1439" s="48">
        <f t="shared" si="176"/>
        <v>98.56</v>
      </c>
      <c r="O1439" s="49">
        <f t="shared" ca="1" si="177"/>
        <v>147017900</v>
      </c>
    </row>
    <row r="1440" spans="1:15" x14ac:dyDescent="0.25">
      <c r="A1440">
        <v>1425</v>
      </c>
      <c r="B1440" s="89">
        <v>40429</v>
      </c>
      <c r="C1440" s="48">
        <v>109.860001</v>
      </c>
      <c r="D1440" s="48">
        <v>110.849998</v>
      </c>
      <c r="E1440" s="48">
        <v>109.80999799999999</v>
      </c>
      <c r="F1440" s="48">
        <v>110.410004</v>
      </c>
      <c r="G1440" s="49">
        <v>149924400</v>
      </c>
      <c r="H1440" s="48">
        <v>98.101996999999997</v>
      </c>
      <c r="I1440" s="52">
        <f t="shared" si="171"/>
        <v>0.88852453080248051</v>
      </c>
      <c r="J1440" s="52">
        <f t="shared" ca="1" si="172"/>
        <v>1</v>
      </c>
      <c r="K1440" s="48">
        <f t="shared" si="173"/>
        <v>97.61</v>
      </c>
      <c r="L1440" s="48">
        <f t="shared" si="174"/>
        <v>98.49</v>
      </c>
      <c r="M1440" s="48">
        <f t="shared" si="175"/>
        <v>97.57</v>
      </c>
      <c r="N1440" s="48">
        <f t="shared" si="176"/>
        <v>98.1</v>
      </c>
      <c r="O1440" s="49">
        <f t="shared" ca="1" si="177"/>
        <v>149924400</v>
      </c>
    </row>
    <row r="1441" spans="1:15" x14ac:dyDescent="0.25">
      <c r="A1441">
        <v>1426</v>
      </c>
      <c r="B1441" s="89">
        <v>40428</v>
      </c>
      <c r="C1441" s="48">
        <v>110.370003</v>
      </c>
      <c r="D1441" s="48">
        <v>110.510002</v>
      </c>
      <c r="E1441" s="48">
        <v>109.550003</v>
      </c>
      <c r="F1441" s="48">
        <v>109.639999</v>
      </c>
      <c r="G1441" s="49">
        <v>141973700</v>
      </c>
      <c r="H1441" s="48">
        <v>97.417828999999998</v>
      </c>
      <c r="I1441" s="52">
        <f t="shared" si="171"/>
        <v>0.88852453382455787</v>
      </c>
      <c r="J1441" s="52">
        <f t="shared" ca="1" si="172"/>
        <v>1</v>
      </c>
      <c r="K1441" s="48">
        <f t="shared" si="173"/>
        <v>98.07</v>
      </c>
      <c r="L1441" s="48">
        <f t="shared" si="174"/>
        <v>98.19</v>
      </c>
      <c r="M1441" s="48">
        <f t="shared" si="175"/>
        <v>97.34</v>
      </c>
      <c r="N1441" s="48">
        <f t="shared" si="176"/>
        <v>97.42</v>
      </c>
      <c r="O1441" s="49">
        <f t="shared" ca="1" si="177"/>
        <v>141973700</v>
      </c>
    </row>
    <row r="1442" spans="1:15" x14ac:dyDescent="0.25">
      <c r="A1442">
        <v>1427</v>
      </c>
      <c r="B1442" s="89">
        <v>40424</v>
      </c>
      <c r="C1442" s="48">
        <v>110.540001</v>
      </c>
      <c r="D1442" s="48">
        <v>110.989998</v>
      </c>
      <c r="E1442" s="48">
        <v>109.949997</v>
      </c>
      <c r="F1442" s="48">
        <v>110.889999</v>
      </c>
      <c r="G1442" s="49">
        <v>212197300</v>
      </c>
      <c r="H1442" s="48">
        <v>98.528485000000003</v>
      </c>
      <c r="I1442" s="52">
        <f t="shared" si="171"/>
        <v>0.88852453682500254</v>
      </c>
      <c r="J1442" s="52">
        <f t="shared" ca="1" si="172"/>
        <v>1</v>
      </c>
      <c r="K1442" s="48">
        <f t="shared" si="173"/>
        <v>98.22</v>
      </c>
      <c r="L1442" s="48">
        <f t="shared" si="174"/>
        <v>98.62</v>
      </c>
      <c r="M1442" s="48">
        <f t="shared" si="175"/>
        <v>97.69</v>
      </c>
      <c r="N1442" s="48">
        <f t="shared" si="176"/>
        <v>98.53</v>
      </c>
      <c r="O1442" s="49">
        <f t="shared" ca="1" si="177"/>
        <v>212197300</v>
      </c>
    </row>
    <row r="1443" spans="1:15" x14ac:dyDescent="0.25">
      <c r="A1443">
        <v>1428</v>
      </c>
      <c r="B1443" s="89">
        <v>40423</v>
      </c>
      <c r="C1443" s="48">
        <v>108.720001</v>
      </c>
      <c r="D1443" s="48">
        <v>109.489998</v>
      </c>
      <c r="E1443" s="48">
        <v>108.489998</v>
      </c>
      <c r="F1443" s="48">
        <v>109.470001</v>
      </c>
      <c r="G1443" s="49">
        <v>156112200</v>
      </c>
      <c r="H1443" s="48">
        <v>97.266782000000006</v>
      </c>
      <c r="I1443" s="52">
        <f t="shared" si="171"/>
        <v>0.88852453742098725</v>
      </c>
      <c r="J1443" s="52">
        <f t="shared" ca="1" si="172"/>
        <v>1</v>
      </c>
      <c r="K1443" s="48">
        <f t="shared" si="173"/>
        <v>96.6</v>
      </c>
      <c r="L1443" s="48">
        <f t="shared" si="174"/>
        <v>97.28</v>
      </c>
      <c r="M1443" s="48">
        <f t="shared" si="175"/>
        <v>96.4</v>
      </c>
      <c r="N1443" s="48">
        <f t="shared" si="176"/>
        <v>97.27</v>
      </c>
      <c r="O1443" s="49">
        <f t="shared" ca="1" si="177"/>
        <v>156112200</v>
      </c>
    </row>
    <row r="1444" spans="1:15" x14ac:dyDescent="0.25">
      <c r="A1444">
        <v>1429</v>
      </c>
      <c r="B1444" s="89">
        <v>40422</v>
      </c>
      <c r="C1444" s="48">
        <v>106.730003</v>
      </c>
      <c r="D1444" s="48">
        <v>108.610001</v>
      </c>
      <c r="E1444" s="48">
        <v>106.660004</v>
      </c>
      <c r="F1444" s="48">
        <v>108.459999</v>
      </c>
      <c r="G1444" s="49">
        <v>256828100</v>
      </c>
      <c r="H1444" s="48">
        <v>96.369370000000004</v>
      </c>
      <c r="I1444" s="52">
        <f t="shared" si="171"/>
        <v>0.88852453336275627</v>
      </c>
      <c r="J1444" s="52">
        <f t="shared" ca="1" si="172"/>
        <v>1</v>
      </c>
      <c r="K1444" s="48">
        <f t="shared" si="173"/>
        <v>94.83</v>
      </c>
      <c r="L1444" s="48">
        <f t="shared" si="174"/>
        <v>96.5</v>
      </c>
      <c r="M1444" s="48">
        <f t="shared" si="175"/>
        <v>94.77</v>
      </c>
      <c r="N1444" s="48">
        <f t="shared" si="176"/>
        <v>96.37</v>
      </c>
      <c r="O1444" s="49">
        <f t="shared" ca="1" si="177"/>
        <v>256828100</v>
      </c>
    </row>
    <row r="1445" spans="1:15" x14ac:dyDescent="0.25">
      <c r="A1445">
        <v>1430</v>
      </c>
      <c r="B1445" s="89">
        <v>40421</v>
      </c>
      <c r="C1445" s="48">
        <v>104.91999800000001</v>
      </c>
      <c r="D1445" s="48">
        <v>105.980003</v>
      </c>
      <c r="E1445" s="48">
        <v>104.489998</v>
      </c>
      <c r="F1445" s="48">
        <v>105.30999799999999</v>
      </c>
      <c r="G1445" s="49">
        <v>273933100</v>
      </c>
      <c r="H1445" s="48">
        <v>93.570515999999998</v>
      </c>
      <c r="I1445" s="52">
        <f t="shared" si="171"/>
        <v>0.88852452546813265</v>
      </c>
      <c r="J1445" s="52">
        <f t="shared" ca="1" si="172"/>
        <v>1</v>
      </c>
      <c r="K1445" s="48">
        <f t="shared" si="173"/>
        <v>93.22</v>
      </c>
      <c r="L1445" s="48">
        <f t="shared" si="174"/>
        <v>94.17</v>
      </c>
      <c r="M1445" s="48">
        <f t="shared" si="175"/>
        <v>92.84</v>
      </c>
      <c r="N1445" s="48">
        <f t="shared" si="176"/>
        <v>93.57</v>
      </c>
      <c r="O1445" s="49">
        <f t="shared" ca="1" si="177"/>
        <v>273933100</v>
      </c>
    </row>
    <row r="1446" spans="1:15" x14ac:dyDescent="0.25">
      <c r="A1446">
        <v>1431</v>
      </c>
      <c r="B1446" s="89">
        <v>40420</v>
      </c>
      <c r="C1446" s="48">
        <v>106.58000199999999</v>
      </c>
      <c r="D1446" s="48">
        <v>106.910004</v>
      </c>
      <c r="E1446" s="48">
        <v>105.300003</v>
      </c>
      <c r="F1446" s="48">
        <v>105.30999799999999</v>
      </c>
      <c r="G1446" s="49">
        <v>167238600</v>
      </c>
      <c r="H1446" s="48">
        <v>93.570515999999998</v>
      </c>
      <c r="I1446" s="52">
        <f t="shared" si="171"/>
        <v>0.88852452546813265</v>
      </c>
      <c r="J1446" s="52">
        <f t="shared" ca="1" si="172"/>
        <v>1</v>
      </c>
      <c r="K1446" s="48">
        <f t="shared" si="173"/>
        <v>94.7</v>
      </c>
      <c r="L1446" s="48">
        <f t="shared" si="174"/>
        <v>94.99</v>
      </c>
      <c r="M1446" s="48">
        <f t="shared" si="175"/>
        <v>93.56</v>
      </c>
      <c r="N1446" s="48">
        <f t="shared" si="176"/>
        <v>93.57</v>
      </c>
      <c r="O1446" s="49">
        <f t="shared" ca="1" si="177"/>
        <v>167238600</v>
      </c>
    </row>
    <row r="1447" spans="1:15" x14ac:dyDescent="0.25">
      <c r="A1447">
        <v>1432</v>
      </c>
      <c r="B1447" s="89">
        <v>40417</v>
      </c>
      <c r="C1447" s="48">
        <v>105.889999</v>
      </c>
      <c r="D1447" s="48">
        <v>106.970001</v>
      </c>
      <c r="E1447" s="48">
        <v>104.30999799999999</v>
      </c>
      <c r="F1447" s="48">
        <v>106.860001</v>
      </c>
      <c r="G1447" s="49">
        <v>272649000</v>
      </c>
      <c r="H1447" s="48">
        <v>94.947732000000002</v>
      </c>
      <c r="I1447" s="52">
        <f t="shared" si="171"/>
        <v>0.88852452846224472</v>
      </c>
      <c r="J1447" s="52">
        <f t="shared" ca="1" si="172"/>
        <v>1</v>
      </c>
      <c r="K1447" s="48">
        <f t="shared" si="173"/>
        <v>94.09</v>
      </c>
      <c r="L1447" s="48">
        <f t="shared" si="174"/>
        <v>95.05</v>
      </c>
      <c r="M1447" s="48">
        <f t="shared" si="175"/>
        <v>92.68</v>
      </c>
      <c r="N1447" s="48">
        <f t="shared" si="176"/>
        <v>94.95</v>
      </c>
      <c r="O1447" s="49">
        <f t="shared" ca="1" si="177"/>
        <v>272649000</v>
      </c>
    </row>
    <row r="1448" spans="1:15" x14ac:dyDescent="0.25">
      <c r="A1448">
        <v>1433</v>
      </c>
      <c r="B1448" s="89">
        <v>40416</v>
      </c>
      <c r="C1448" s="48">
        <v>106.44000200000001</v>
      </c>
      <c r="D1448" s="48">
        <v>106.58000199999999</v>
      </c>
      <c r="E1448" s="48">
        <v>104.879997</v>
      </c>
      <c r="F1448" s="48">
        <v>105.230003</v>
      </c>
      <c r="G1448" s="49">
        <v>224439500</v>
      </c>
      <c r="H1448" s="48">
        <v>93.499440000000007</v>
      </c>
      <c r="I1448" s="52">
        <f t="shared" si="171"/>
        <v>0.88852453990712144</v>
      </c>
      <c r="J1448" s="52">
        <f t="shared" ca="1" si="172"/>
        <v>1</v>
      </c>
      <c r="K1448" s="48">
        <f t="shared" si="173"/>
        <v>94.57</v>
      </c>
      <c r="L1448" s="48">
        <f t="shared" si="174"/>
        <v>94.7</v>
      </c>
      <c r="M1448" s="48">
        <f t="shared" si="175"/>
        <v>93.19</v>
      </c>
      <c r="N1448" s="48">
        <f t="shared" si="176"/>
        <v>93.5</v>
      </c>
      <c r="O1448" s="49">
        <f t="shared" ca="1" si="177"/>
        <v>224439500</v>
      </c>
    </row>
    <row r="1449" spans="1:15" x14ac:dyDescent="0.25">
      <c r="A1449">
        <v>1434</v>
      </c>
      <c r="B1449" s="89">
        <v>40415</v>
      </c>
      <c r="C1449" s="48">
        <v>104.949997</v>
      </c>
      <c r="D1449" s="48">
        <v>106.339996</v>
      </c>
      <c r="E1449" s="48">
        <v>104.290001</v>
      </c>
      <c r="F1449" s="48">
        <v>105.94000200000001</v>
      </c>
      <c r="G1449" s="49">
        <v>272234800</v>
      </c>
      <c r="H1449" s="48">
        <v>94.130291</v>
      </c>
      <c r="I1449" s="52">
        <f t="shared" si="171"/>
        <v>0.88852453485889116</v>
      </c>
      <c r="J1449" s="52">
        <f t="shared" ca="1" si="172"/>
        <v>1</v>
      </c>
      <c r="K1449" s="48">
        <f t="shared" si="173"/>
        <v>93.25</v>
      </c>
      <c r="L1449" s="48">
        <f t="shared" si="174"/>
        <v>94.49</v>
      </c>
      <c r="M1449" s="48">
        <f t="shared" si="175"/>
        <v>92.66</v>
      </c>
      <c r="N1449" s="48">
        <f t="shared" si="176"/>
        <v>94.13</v>
      </c>
      <c r="O1449" s="49">
        <f t="shared" ca="1" si="177"/>
        <v>272234800</v>
      </c>
    </row>
    <row r="1450" spans="1:15" x14ac:dyDescent="0.25">
      <c r="A1450">
        <v>1435</v>
      </c>
      <c r="B1450" s="89">
        <v>40414</v>
      </c>
      <c r="C1450" s="48">
        <v>105.949997</v>
      </c>
      <c r="D1450" s="48">
        <v>106.389999</v>
      </c>
      <c r="E1450" s="48">
        <v>104.970001</v>
      </c>
      <c r="F1450" s="48">
        <v>105.529999</v>
      </c>
      <c r="G1450" s="49">
        <v>280677800</v>
      </c>
      <c r="H1450" s="48">
        <v>93.765992999999995</v>
      </c>
      <c r="I1450" s="52">
        <f t="shared" si="171"/>
        <v>0.8885245322517249</v>
      </c>
      <c r="J1450" s="52">
        <f t="shared" ca="1" si="172"/>
        <v>1</v>
      </c>
      <c r="K1450" s="48">
        <f t="shared" si="173"/>
        <v>94.14</v>
      </c>
      <c r="L1450" s="48">
        <f t="shared" si="174"/>
        <v>94.53</v>
      </c>
      <c r="M1450" s="48">
        <f t="shared" si="175"/>
        <v>93.27</v>
      </c>
      <c r="N1450" s="48">
        <f t="shared" si="176"/>
        <v>93.77</v>
      </c>
      <c r="O1450" s="49">
        <f t="shared" ca="1" si="177"/>
        <v>280677800</v>
      </c>
    </row>
    <row r="1451" spans="1:15" x14ac:dyDescent="0.25">
      <c r="A1451">
        <v>1436</v>
      </c>
      <c r="B1451" s="89">
        <v>40413</v>
      </c>
      <c r="C1451" s="48">
        <v>108.040001</v>
      </c>
      <c r="D1451" s="48">
        <v>108.57</v>
      </c>
      <c r="E1451" s="48">
        <v>107.07</v>
      </c>
      <c r="F1451" s="48">
        <v>107.120003</v>
      </c>
      <c r="G1451" s="49">
        <v>163490300</v>
      </c>
      <c r="H1451" s="48">
        <v>95.178749999999994</v>
      </c>
      <c r="I1451" s="52">
        <f t="shared" si="171"/>
        <v>0.88852452702041085</v>
      </c>
      <c r="J1451" s="52">
        <f t="shared" ca="1" si="172"/>
        <v>1</v>
      </c>
      <c r="K1451" s="48">
        <f t="shared" si="173"/>
        <v>96</v>
      </c>
      <c r="L1451" s="48">
        <f t="shared" si="174"/>
        <v>96.47</v>
      </c>
      <c r="M1451" s="48">
        <f t="shared" si="175"/>
        <v>95.13</v>
      </c>
      <c r="N1451" s="48">
        <f t="shared" si="176"/>
        <v>95.18</v>
      </c>
      <c r="O1451" s="49">
        <f t="shared" ca="1" si="177"/>
        <v>163490300</v>
      </c>
    </row>
    <row r="1452" spans="1:15" x14ac:dyDescent="0.25">
      <c r="A1452">
        <v>1437</v>
      </c>
      <c r="B1452" s="89">
        <v>40410</v>
      </c>
      <c r="C1452" s="48">
        <v>107.55999799999999</v>
      </c>
      <c r="D1452" s="48">
        <v>107.94000200000001</v>
      </c>
      <c r="E1452" s="48">
        <v>106.75</v>
      </c>
      <c r="F1452" s="48">
        <v>107.529999</v>
      </c>
      <c r="G1452" s="49">
        <v>209714200</v>
      </c>
      <c r="H1452" s="48">
        <v>95.543042</v>
      </c>
      <c r="I1452" s="52">
        <f t="shared" si="171"/>
        <v>0.88852453165186018</v>
      </c>
      <c r="J1452" s="52">
        <f t="shared" ca="1" si="172"/>
        <v>1</v>
      </c>
      <c r="K1452" s="48">
        <f t="shared" si="173"/>
        <v>95.57</v>
      </c>
      <c r="L1452" s="48">
        <f t="shared" si="174"/>
        <v>95.91</v>
      </c>
      <c r="M1452" s="48">
        <f t="shared" si="175"/>
        <v>94.85</v>
      </c>
      <c r="N1452" s="48">
        <f t="shared" si="176"/>
        <v>95.54</v>
      </c>
      <c r="O1452" s="49">
        <f t="shared" ca="1" si="177"/>
        <v>209714200</v>
      </c>
    </row>
    <row r="1453" spans="1:15" x14ac:dyDescent="0.25">
      <c r="A1453">
        <v>1438</v>
      </c>
      <c r="B1453" s="89">
        <v>40409</v>
      </c>
      <c r="C1453" s="48">
        <v>109.220001</v>
      </c>
      <c r="D1453" s="48">
        <v>109.489998</v>
      </c>
      <c r="E1453" s="48">
        <v>107.43</v>
      </c>
      <c r="F1453" s="48">
        <v>107.879997</v>
      </c>
      <c r="G1453" s="49">
        <v>265847600</v>
      </c>
      <c r="H1453" s="48">
        <v>95.854023999999995</v>
      </c>
      <c r="I1453" s="52">
        <f t="shared" si="171"/>
        <v>0.88852453342207627</v>
      </c>
      <c r="J1453" s="52">
        <f t="shared" ca="1" si="172"/>
        <v>1</v>
      </c>
      <c r="K1453" s="48">
        <f t="shared" si="173"/>
        <v>97.04</v>
      </c>
      <c r="L1453" s="48">
        <f t="shared" si="174"/>
        <v>97.28</v>
      </c>
      <c r="M1453" s="48">
        <f t="shared" si="175"/>
        <v>95.45</v>
      </c>
      <c r="N1453" s="48">
        <f t="shared" si="176"/>
        <v>95.85</v>
      </c>
      <c r="O1453" s="49">
        <f t="shared" ca="1" si="177"/>
        <v>265847600</v>
      </c>
    </row>
    <row r="1454" spans="1:15" x14ac:dyDescent="0.25">
      <c r="A1454">
        <v>1439</v>
      </c>
      <c r="B1454" s="89">
        <v>40408</v>
      </c>
      <c r="C1454" s="48">
        <v>109.540001</v>
      </c>
      <c r="D1454" s="48">
        <v>110.379997</v>
      </c>
      <c r="E1454" s="48">
        <v>108.910004</v>
      </c>
      <c r="F1454" s="48">
        <v>109.790001</v>
      </c>
      <c r="G1454" s="49">
        <v>182922100</v>
      </c>
      <c r="H1454" s="48">
        <v>97.551108999999997</v>
      </c>
      <c r="I1454" s="52">
        <f t="shared" si="171"/>
        <v>0.88852452966094786</v>
      </c>
      <c r="J1454" s="52">
        <f t="shared" ca="1" si="172"/>
        <v>1</v>
      </c>
      <c r="K1454" s="48">
        <f t="shared" si="173"/>
        <v>97.33</v>
      </c>
      <c r="L1454" s="48">
        <f t="shared" si="174"/>
        <v>98.08</v>
      </c>
      <c r="M1454" s="48">
        <f t="shared" si="175"/>
        <v>96.77</v>
      </c>
      <c r="N1454" s="48">
        <f t="shared" si="176"/>
        <v>97.55</v>
      </c>
      <c r="O1454" s="49">
        <f t="shared" ca="1" si="177"/>
        <v>182922100</v>
      </c>
    </row>
    <row r="1455" spans="1:15" x14ac:dyDescent="0.25">
      <c r="A1455">
        <v>1440</v>
      </c>
      <c r="B1455" s="89">
        <v>40407</v>
      </c>
      <c r="C1455" s="48">
        <v>109.19000200000001</v>
      </c>
      <c r="D1455" s="48">
        <v>110.389999</v>
      </c>
      <c r="E1455" s="48">
        <v>108.879997</v>
      </c>
      <c r="F1455" s="48">
        <v>109.589996</v>
      </c>
      <c r="G1455" s="49">
        <v>172270300</v>
      </c>
      <c r="H1455" s="48">
        <v>97.373400000000004</v>
      </c>
      <c r="I1455" s="52">
        <f t="shared" si="171"/>
        <v>0.88852453284148314</v>
      </c>
      <c r="J1455" s="52">
        <f t="shared" ca="1" si="172"/>
        <v>1</v>
      </c>
      <c r="K1455" s="48">
        <f t="shared" si="173"/>
        <v>97.02</v>
      </c>
      <c r="L1455" s="48">
        <f t="shared" si="174"/>
        <v>98.08</v>
      </c>
      <c r="M1455" s="48">
        <f t="shared" si="175"/>
        <v>96.74</v>
      </c>
      <c r="N1455" s="48">
        <f t="shared" si="176"/>
        <v>97.37</v>
      </c>
      <c r="O1455" s="49">
        <f t="shared" ca="1" si="177"/>
        <v>172270300</v>
      </c>
    </row>
    <row r="1456" spans="1:15" x14ac:dyDescent="0.25">
      <c r="A1456">
        <v>1441</v>
      </c>
      <c r="B1456" s="89">
        <v>40406</v>
      </c>
      <c r="C1456" s="48">
        <v>107.57</v>
      </c>
      <c r="D1456" s="48">
        <v>108.610001</v>
      </c>
      <c r="E1456" s="48">
        <v>107.18</v>
      </c>
      <c r="F1456" s="48">
        <v>108.260002</v>
      </c>
      <c r="G1456" s="49">
        <v>147895300</v>
      </c>
      <c r="H1456" s="48">
        <v>96.191668000000007</v>
      </c>
      <c r="I1456" s="52">
        <f t="shared" si="171"/>
        <v>0.8885245355897925</v>
      </c>
      <c r="J1456" s="52">
        <f t="shared" ca="1" si="172"/>
        <v>1</v>
      </c>
      <c r="K1456" s="48">
        <f t="shared" si="173"/>
        <v>95.58</v>
      </c>
      <c r="L1456" s="48">
        <f t="shared" si="174"/>
        <v>96.5</v>
      </c>
      <c r="M1456" s="48">
        <f t="shared" si="175"/>
        <v>95.23</v>
      </c>
      <c r="N1456" s="48">
        <f t="shared" si="176"/>
        <v>96.19</v>
      </c>
      <c r="O1456" s="49">
        <f t="shared" ca="1" si="177"/>
        <v>147895300</v>
      </c>
    </row>
    <row r="1457" spans="1:15" x14ac:dyDescent="0.25">
      <c r="A1457">
        <v>1442</v>
      </c>
      <c r="B1457" s="89">
        <v>40403</v>
      </c>
      <c r="C1457" s="48">
        <v>108.290001</v>
      </c>
      <c r="D1457" s="48">
        <v>108.959999</v>
      </c>
      <c r="E1457" s="48">
        <v>108.18</v>
      </c>
      <c r="F1457" s="48">
        <v>108.30999799999999</v>
      </c>
      <c r="G1457" s="49">
        <v>158698500</v>
      </c>
      <c r="H1457" s="48">
        <v>96.236090000000004</v>
      </c>
      <c r="I1457" s="52">
        <f t="shared" si="171"/>
        <v>0.88852452937908843</v>
      </c>
      <c r="J1457" s="52">
        <f t="shared" ca="1" si="172"/>
        <v>1</v>
      </c>
      <c r="K1457" s="48">
        <f t="shared" si="173"/>
        <v>96.22</v>
      </c>
      <c r="L1457" s="48">
        <f t="shared" si="174"/>
        <v>96.81</v>
      </c>
      <c r="M1457" s="48">
        <f t="shared" si="175"/>
        <v>96.12</v>
      </c>
      <c r="N1457" s="48">
        <f t="shared" si="176"/>
        <v>96.24</v>
      </c>
      <c r="O1457" s="49">
        <f t="shared" ca="1" si="177"/>
        <v>158698500</v>
      </c>
    </row>
    <row r="1458" spans="1:15" x14ac:dyDescent="0.25">
      <c r="A1458">
        <v>1443</v>
      </c>
      <c r="B1458" s="89">
        <v>40402</v>
      </c>
      <c r="C1458" s="48">
        <v>107.650002</v>
      </c>
      <c r="D1458" s="48">
        <v>109.019997</v>
      </c>
      <c r="E1458" s="48">
        <v>107.599998</v>
      </c>
      <c r="F1458" s="48">
        <v>108.629997</v>
      </c>
      <c r="G1458" s="49">
        <v>239542600</v>
      </c>
      <c r="H1458" s="48">
        <v>96.520418000000006</v>
      </c>
      <c r="I1458" s="52">
        <f t="shared" si="171"/>
        <v>0.88852453894479999</v>
      </c>
      <c r="J1458" s="52">
        <f t="shared" ca="1" si="172"/>
        <v>1</v>
      </c>
      <c r="K1458" s="48">
        <f t="shared" si="173"/>
        <v>95.65</v>
      </c>
      <c r="L1458" s="48">
        <f t="shared" si="174"/>
        <v>96.87</v>
      </c>
      <c r="M1458" s="48">
        <f t="shared" si="175"/>
        <v>95.61</v>
      </c>
      <c r="N1458" s="48">
        <f t="shared" si="176"/>
        <v>96.52</v>
      </c>
      <c r="O1458" s="49">
        <f t="shared" ca="1" si="177"/>
        <v>239542600</v>
      </c>
    </row>
    <row r="1459" spans="1:15" x14ac:dyDescent="0.25">
      <c r="A1459">
        <v>1444</v>
      </c>
      <c r="B1459" s="89">
        <v>40401</v>
      </c>
      <c r="C1459" s="48">
        <v>110.650002</v>
      </c>
      <c r="D1459" s="48">
        <v>110.69000200000001</v>
      </c>
      <c r="E1459" s="48">
        <v>109.120003</v>
      </c>
      <c r="F1459" s="48">
        <v>109.300003</v>
      </c>
      <c r="G1459" s="49">
        <v>273406900</v>
      </c>
      <c r="H1459" s="48">
        <v>97.115734000000003</v>
      </c>
      <c r="I1459" s="52">
        <f t="shared" si="171"/>
        <v>0.888524531879473</v>
      </c>
      <c r="J1459" s="52">
        <f t="shared" ca="1" si="172"/>
        <v>1</v>
      </c>
      <c r="K1459" s="48">
        <f t="shared" si="173"/>
        <v>98.32</v>
      </c>
      <c r="L1459" s="48">
        <f t="shared" si="174"/>
        <v>98.35</v>
      </c>
      <c r="M1459" s="48">
        <f t="shared" si="175"/>
        <v>96.96</v>
      </c>
      <c r="N1459" s="48">
        <f t="shared" si="176"/>
        <v>97.12</v>
      </c>
      <c r="O1459" s="49">
        <f t="shared" ca="1" si="177"/>
        <v>273406900</v>
      </c>
    </row>
    <row r="1460" spans="1:15" x14ac:dyDescent="0.25">
      <c r="A1460">
        <v>1445</v>
      </c>
      <c r="B1460" s="89">
        <v>40400</v>
      </c>
      <c r="C1460" s="48">
        <v>112.029999</v>
      </c>
      <c r="D1460" s="48">
        <v>112.980003</v>
      </c>
      <c r="E1460" s="48">
        <v>111.370003</v>
      </c>
      <c r="F1460" s="48">
        <v>112.379997</v>
      </c>
      <c r="G1460" s="49">
        <v>242916300</v>
      </c>
      <c r="H1460" s="48">
        <v>99.852384999999998</v>
      </c>
      <c r="I1460" s="52">
        <f t="shared" si="171"/>
        <v>0.88852453875755122</v>
      </c>
      <c r="J1460" s="52">
        <f t="shared" ca="1" si="172"/>
        <v>1</v>
      </c>
      <c r="K1460" s="48">
        <f t="shared" si="173"/>
        <v>99.54</v>
      </c>
      <c r="L1460" s="48">
        <f t="shared" si="174"/>
        <v>100.39</v>
      </c>
      <c r="M1460" s="48">
        <f t="shared" si="175"/>
        <v>98.95</v>
      </c>
      <c r="N1460" s="48">
        <f t="shared" si="176"/>
        <v>99.85</v>
      </c>
      <c r="O1460" s="49">
        <f t="shared" ca="1" si="177"/>
        <v>242916300</v>
      </c>
    </row>
    <row r="1461" spans="1:15" x14ac:dyDescent="0.25">
      <c r="A1461">
        <v>1446</v>
      </c>
      <c r="B1461" s="89">
        <v>40399</v>
      </c>
      <c r="C1461" s="48">
        <v>112.91999800000001</v>
      </c>
      <c r="D1461" s="48">
        <v>113.18</v>
      </c>
      <c r="E1461" s="48">
        <v>112.32</v>
      </c>
      <c r="F1461" s="48">
        <v>112.989998</v>
      </c>
      <c r="G1461" s="49">
        <v>120800400</v>
      </c>
      <c r="H1461" s="48">
        <v>100.394385</v>
      </c>
      <c r="I1461" s="52">
        <f t="shared" si="171"/>
        <v>0.88852453117133434</v>
      </c>
      <c r="J1461" s="52">
        <f t="shared" ca="1" si="172"/>
        <v>1</v>
      </c>
      <c r="K1461" s="48">
        <f t="shared" si="173"/>
        <v>100.33</v>
      </c>
      <c r="L1461" s="48">
        <f t="shared" si="174"/>
        <v>100.56</v>
      </c>
      <c r="M1461" s="48">
        <f t="shared" si="175"/>
        <v>99.8</v>
      </c>
      <c r="N1461" s="48">
        <f t="shared" si="176"/>
        <v>100.39</v>
      </c>
      <c r="O1461" s="49">
        <f t="shared" ca="1" si="177"/>
        <v>120800400</v>
      </c>
    </row>
    <row r="1462" spans="1:15" x14ac:dyDescent="0.25">
      <c r="A1462">
        <v>1447</v>
      </c>
      <c r="B1462" s="89">
        <v>40396</v>
      </c>
      <c r="C1462" s="48">
        <v>111.739998</v>
      </c>
      <c r="D1462" s="48">
        <v>112.57</v>
      </c>
      <c r="E1462" s="48">
        <v>110.91999800000001</v>
      </c>
      <c r="F1462" s="48">
        <v>112.389999</v>
      </c>
      <c r="G1462" s="49">
        <v>239728300</v>
      </c>
      <c r="H1462" s="48">
        <v>99.861272</v>
      </c>
      <c r="I1462" s="52">
        <f t="shared" si="171"/>
        <v>0.88852453855791913</v>
      </c>
      <c r="J1462" s="52">
        <f t="shared" ca="1" si="172"/>
        <v>1</v>
      </c>
      <c r="K1462" s="48">
        <f t="shared" si="173"/>
        <v>99.28</v>
      </c>
      <c r="L1462" s="48">
        <f t="shared" si="174"/>
        <v>100.02</v>
      </c>
      <c r="M1462" s="48">
        <f t="shared" si="175"/>
        <v>98.56</v>
      </c>
      <c r="N1462" s="48">
        <f t="shared" si="176"/>
        <v>99.86</v>
      </c>
      <c r="O1462" s="49">
        <f t="shared" ca="1" si="177"/>
        <v>239728300</v>
      </c>
    </row>
    <row r="1463" spans="1:15" x14ac:dyDescent="0.25">
      <c r="A1463">
        <v>1448</v>
      </c>
      <c r="B1463" s="89">
        <v>40395</v>
      </c>
      <c r="C1463" s="48">
        <v>112.25</v>
      </c>
      <c r="D1463" s="48">
        <v>112.910004</v>
      </c>
      <c r="E1463" s="48">
        <v>112.08000199999999</v>
      </c>
      <c r="F1463" s="48">
        <v>112.849998</v>
      </c>
      <c r="G1463" s="49">
        <v>140473800</v>
      </c>
      <c r="H1463" s="48">
        <v>100.269992</v>
      </c>
      <c r="I1463" s="52">
        <f t="shared" si="171"/>
        <v>0.88852453502037287</v>
      </c>
      <c r="J1463" s="52">
        <f t="shared" ca="1" si="172"/>
        <v>1</v>
      </c>
      <c r="K1463" s="48">
        <f t="shared" si="173"/>
        <v>99.74</v>
      </c>
      <c r="L1463" s="48">
        <f t="shared" si="174"/>
        <v>100.32</v>
      </c>
      <c r="M1463" s="48">
        <f t="shared" si="175"/>
        <v>99.59</v>
      </c>
      <c r="N1463" s="48">
        <f t="shared" si="176"/>
        <v>100.27</v>
      </c>
      <c r="O1463" s="49">
        <f t="shared" ca="1" si="177"/>
        <v>140473800</v>
      </c>
    </row>
    <row r="1464" spans="1:15" x14ac:dyDescent="0.25">
      <c r="A1464">
        <v>1449</v>
      </c>
      <c r="B1464" s="89">
        <v>40394</v>
      </c>
      <c r="C1464" s="48">
        <v>112.529999</v>
      </c>
      <c r="D1464" s="48">
        <v>113.110001</v>
      </c>
      <c r="E1464" s="48">
        <v>112.160004</v>
      </c>
      <c r="F1464" s="48">
        <v>112.970001</v>
      </c>
      <c r="G1464" s="49">
        <v>158171700</v>
      </c>
      <c r="H1464" s="48">
        <v>100.37661799999999</v>
      </c>
      <c r="I1464" s="52">
        <f t="shared" si="171"/>
        <v>0.88852453847459911</v>
      </c>
      <c r="J1464" s="52">
        <f t="shared" ca="1" si="172"/>
        <v>1</v>
      </c>
      <c r="K1464" s="48">
        <f t="shared" si="173"/>
        <v>99.99</v>
      </c>
      <c r="L1464" s="48">
        <f t="shared" si="174"/>
        <v>100.5</v>
      </c>
      <c r="M1464" s="48">
        <f t="shared" si="175"/>
        <v>99.66</v>
      </c>
      <c r="N1464" s="48">
        <f t="shared" si="176"/>
        <v>100.38</v>
      </c>
      <c r="O1464" s="49">
        <f t="shared" ca="1" si="177"/>
        <v>158171700</v>
      </c>
    </row>
    <row r="1465" spans="1:15" x14ac:dyDescent="0.25">
      <c r="A1465">
        <v>1450</v>
      </c>
      <c r="B1465" s="89">
        <v>40393</v>
      </c>
      <c r="C1465" s="48">
        <v>112.480003</v>
      </c>
      <c r="D1465" s="48">
        <v>112.769997</v>
      </c>
      <c r="E1465" s="48">
        <v>111.849998</v>
      </c>
      <c r="F1465" s="48">
        <v>112.220001</v>
      </c>
      <c r="G1465" s="49">
        <v>146657300</v>
      </c>
      <c r="H1465" s="48">
        <v>99.710223999999997</v>
      </c>
      <c r="I1465" s="52">
        <f t="shared" si="171"/>
        <v>0.88852453316231927</v>
      </c>
      <c r="J1465" s="52">
        <f t="shared" ca="1" si="172"/>
        <v>1</v>
      </c>
      <c r="K1465" s="48">
        <f t="shared" si="173"/>
        <v>99.94</v>
      </c>
      <c r="L1465" s="48">
        <f t="shared" si="174"/>
        <v>100.2</v>
      </c>
      <c r="M1465" s="48">
        <f t="shared" si="175"/>
        <v>99.38</v>
      </c>
      <c r="N1465" s="48">
        <f t="shared" si="176"/>
        <v>99.71</v>
      </c>
      <c r="O1465" s="49">
        <f t="shared" ca="1" si="177"/>
        <v>146657300</v>
      </c>
    </row>
    <row r="1466" spans="1:15" x14ac:dyDescent="0.25">
      <c r="A1466">
        <v>1451</v>
      </c>
      <c r="B1466" s="89">
        <v>40392</v>
      </c>
      <c r="C1466" s="48">
        <v>111.989998</v>
      </c>
      <c r="D1466" s="48">
        <v>112.94000200000001</v>
      </c>
      <c r="E1466" s="48">
        <v>111.540001</v>
      </c>
      <c r="F1466" s="48">
        <v>112.760002</v>
      </c>
      <c r="G1466" s="49">
        <v>188263200</v>
      </c>
      <c r="H1466" s="48">
        <v>100.190028</v>
      </c>
      <c r="I1466" s="52">
        <f t="shared" si="171"/>
        <v>0.88852453195238501</v>
      </c>
      <c r="J1466" s="52">
        <f t="shared" ca="1" si="172"/>
        <v>1</v>
      </c>
      <c r="K1466" s="48">
        <f t="shared" si="173"/>
        <v>99.51</v>
      </c>
      <c r="L1466" s="48">
        <f t="shared" si="174"/>
        <v>100.35</v>
      </c>
      <c r="M1466" s="48">
        <f t="shared" si="175"/>
        <v>99.11</v>
      </c>
      <c r="N1466" s="48">
        <f t="shared" si="176"/>
        <v>100.19</v>
      </c>
      <c r="O1466" s="49">
        <f t="shared" ca="1" si="177"/>
        <v>188263200</v>
      </c>
    </row>
    <row r="1467" spans="1:15" x14ac:dyDescent="0.25">
      <c r="A1467">
        <v>1452</v>
      </c>
      <c r="B1467" s="89">
        <v>40389</v>
      </c>
      <c r="C1467" s="48">
        <v>109.16999800000001</v>
      </c>
      <c r="D1467" s="48">
        <v>110.860001</v>
      </c>
      <c r="E1467" s="48">
        <v>108.980003</v>
      </c>
      <c r="F1467" s="48">
        <v>110.269997</v>
      </c>
      <c r="G1467" s="49">
        <v>220070600</v>
      </c>
      <c r="H1467" s="48">
        <v>97.977597000000003</v>
      </c>
      <c r="I1467" s="52">
        <f t="shared" si="171"/>
        <v>0.88852452766458312</v>
      </c>
      <c r="J1467" s="52">
        <f t="shared" ca="1" si="172"/>
        <v>1</v>
      </c>
      <c r="K1467" s="48">
        <f t="shared" si="173"/>
        <v>97</v>
      </c>
      <c r="L1467" s="48">
        <f t="shared" si="174"/>
        <v>98.5</v>
      </c>
      <c r="M1467" s="48">
        <f t="shared" si="175"/>
        <v>96.83</v>
      </c>
      <c r="N1467" s="48">
        <f t="shared" si="176"/>
        <v>97.98</v>
      </c>
      <c r="O1467" s="49">
        <f t="shared" ca="1" si="177"/>
        <v>220070600</v>
      </c>
    </row>
    <row r="1468" spans="1:15" x14ac:dyDescent="0.25">
      <c r="A1468">
        <v>1453</v>
      </c>
      <c r="B1468" s="89">
        <v>40388</v>
      </c>
      <c r="C1468" s="48">
        <v>111.519997</v>
      </c>
      <c r="D1468" s="48">
        <v>111.82</v>
      </c>
      <c r="E1468" s="48">
        <v>109.410004</v>
      </c>
      <c r="F1468" s="48">
        <v>110.290001</v>
      </c>
      <c r="G1468" s="49">
        <v>220149100</v>
      </c>
      <c r="H1468" s="48">
        <v>97.995371000000006</v>
      </c>
      <c r="I1468" s="52">
        <f t="shared" si="171"/>
        <v>0.88852452725972864</v>
      </c>
      <c r="J1468" s="52">
        <f t="shared" ca="1" si="172"/>
        <v>1</v>
      </c>
      <c r="K1468" s="48">
        <f t="shared" si="173"/>
        <v>99.09</v>
      </c>
      <c r="L1468" s="48">
        <f t="shared" si="174"/>
        <v>99.35</v>
      </c>
      <c r="M1468" s="48">
        <f t="shared" si="175"/>
        <v>97.21</v>
      </c>
      <c r="N1468" s="48">
        <f t="shared" si="176"/>
        <v>98</v>
      </c>
      <c r="O1468" s="49">
        <f t="shared" ca="1" si="177"/>
        <v>220149100</v>
      </c>
    </row>
    <row r="1469" spans="1:15" x14ac:dyDescent="0.25">
      <c r="A1469">
        <v>1454</v>
      </c>
      <c r="B1469" s="89">
        <v>40387</v>
      </c>
      <c r="C1469" s="48">
        <v>111.32</v>
      </c>
      <c r="D1469" s="48">
        <v>111.660004</v>
      </c>
      <c r="E1469" s="48">
        <v>110.459999</v>
      </c>
      <c r="F1469" s="48">
        <v>110.83000199999999</v>
      </c>
      <c r="G1469" s="49">
        <v>163056200</v>
      </c>
      <c r="H1469" s="48">
        <v>98.475176000000005</v>
      </c>
      <c r="I1469" s="52">
        <f t="shared" si="171"/>
        <v>0.88852453508031171</v>
      </c>
      <c r="J1469" s="52">
        <f t="shared" ca="1" si="172"/>
        <v>1</v>
      </c>
      <c r="K1469" s="48">
        <f t="shared" si="173"/>
        <v>98.91</v>
      </c>
      <c r="L1469" s="48">
        <f t="shared" si="174"/>
        <v>99.21</v>
      </c>
      <c r="M1469" s="48">
        <f t="shared" si="175"/>
        <v>98.15</v>
      </c>
      <c r="N1469" s="48">
        <f t="shared" si="176"/>
        <v>98.48</v>
      </c>
      <c r="O1469" s="49">
        <f t="shared" ca="1" si="177"/>
        <v>163056200</v>
      </c>
    </row>
    <row r="1470" spans="1:15" x14ac:dyDescent="0.25">
      <c r="A1470">
        <v>1455</v>
      </c>
      <c r="B1470" s="89">
        <v>40386</v>
      </c>
      <c r="C1470" s="48">
        <v>112.16999800000001</v>
      </c>
      <c r="D1470" s="48">
        <v>112.290001</v>
      </c>
      <c r="E1470" s="48">
        <v>111.110001</v>
      </c>
      <c r="F1470" s="48">
        <v>111.550003</v>
      </c>
      <c r="G1470" s="49">
        <v>204855600</v>
      </c>
      <c r="H1470" s="48">
        <v>99.114913999999999</v>
      </c>
      <c r="I1470" s="52">
        <f t="shared" si="171"/>
        <v>0.88852453011587995</v>
      </c>
      <c r="J1470" s="52">
        <f t="shared" ca="1" si="172"/>
        <v>1</v>
      </c>
      <c r="K1470" s="48">
        <f t="shared" si="173"/>
        <v>99.67</v>
      </c>
      <c r="L1470" s="48">
        <f t="shared" si="174"/>
        <v>99.77</v>
      </c>
      <c r="M1470" s="48">
        <f t="shared" si="175"/>
        <v>98.72</v>
      </c>
      <c r="N1470" s="48">
        <f t="shared" si="176"/>
        <v>99.11</v>
      </c>
      <c r="O1470" s="49">
        <f t="shared" ca="1" si="177"/>
        <v>204855600</v>
      </c>
    </row>
    <row r="1471" spans="1:15" x14ac:dyDescent="0.25">
      <c r="A1471">
        <v>1456</v>
      </c>
      <c r="B1471" s="89">
        <v>40385</v>
      </c>
      <c r="C1471" s="48">
        <v>110.599998</v>
      </c>
      <c r="D1471" s="48">
        <v>111.66999800000001</v>
      </c>
      <c r="E1471" s="48">
        <v>110.290001</v>
      </c>
      <c r="F1471" s="48">
        <v>111.55999799999999</v>
      </c>
      <c r="G1471" s="49">
        <v>184445700</v>
      </c>
      <c r="H1471" s="48">
        <v>99.123795000000001</v>
      </c>
      <c r="I1471" s="52">
        <f t="shared" si="171"/>
        <v>0.88852453188462777</v>
      </c>
      <c r="J1471" s="52">
        <f t="shared" ca="1" si="172"/>
        <v>1</v>
      </c>
      <c r="K1471" s="48">
        <f t="shared" si="173"/>
        <v>98.27</v>
      </c>
      <c r="L1471" s="48">
        <f t="shared" si="174"/>
        <v>99.22</v>
      </c>
      <c r="M1471" s="48">
        <f t="shared" si="175"/>
        <v>98</v>
      </c>
      <c r="N1471" s="48">
        <f t="shared" si="176"/>
        <v>99.12</v>
      </c>
      <c r="O1471" s="49">
        <f t="shared" ca="1" si="177"/>
        <v>184445700</v>
      </c>
    </row>
    <row r="1472" spans="1:15" x14ac:dyDescent="0.25">
      <c r="A1472">
        <v>1457</v>
      </c>
      <c r="B1472" s="89">
        <v>40382</v>
      </c>
      <c r="C1472" s="48">
        <v>109.239998</v>
      </c>
      <c r="D1472" s="48">
        <v>110.57</v>
      </c>
      <c r="E1472" s="48">
        <v>108.93</v>
      </c>
      <c r="F1472" s="48">
        <v>110.410004</v>
      </c>
      <c r="G1472" s="49">
        <v>222020800</v>
      </c>
      <c r="H1472" s="48">
        <v>98.101996999999997</v>
      </c>
      <c r="I1472" s="52">
        <f t="shared" si="171"/>
        <v>0.88852453080248051</v>
      </c>
      <c r="J1472" s="52">
        <f t="shared" ca="1" si="172"/>
        <v>1</v>
      </c>
      <c r="K1472" s="48">
        <f t="shared" si="173"/>
        <v>97.06</v>
      </c>
      <c r="L1472" s="48">
        <f t="shared" si="174"/>
        <v>98.24</v>
      </c>
      <c r="M1472" s="48">
        <f t="shared" si="175"/>
        <v>96.79</v>
      </c>
      <c r="N1472" s="48">
        <f t="shared" si="176"/>
        <v>98.1</v>
      </c>
      <c r="O1472" s="49">
        <f t="shared" ca="1" si="177"/>
        <v>222020800</v>
      </c>
    </row>
    <row r="1473" spans="1:15" x14ac:dyDescent="0.25">
      <c r="A1473">
        <v>1458</v>
      </c>
      <c r="B1473" s="89">
        <v>40381</v>
      </c>
      <c r="C1473" s="48">
        <v>108.339996</v>
      </c>
      <c r="D1473" s="48">
        <v>109.94000200000001</v>
      </c>
      <c r="E1473" s="48">
        <v>108.33000199999999</v>
      </c>
      <c r="F1473" s="48">
        <v>109.459999</v>
      </c>
      <c r="G1473" s="49">
        <v>274781300</v>
      </c>
      <c r="H1473" s="48">
        <v>97.257893999999993</v>
      </c>
      <c r="I1473" s="52">
        <f t="shared" si="171"/>
        <v>0.88852452849008334</v>
      </c>
      <c r="J1473" s="52">
        <f t="shared" ca="1" si="172"/>
        <v>1</v>
      </c>
      <c r="K1473" s="48">
        <f t="shared" si="173"/>
        <v>96.26</v>
      </c>
      <c r="L1473" s="48">
        <f t="shared" si="174"/>
        <v>97.68</v>
      </c>
      <c r="M1473" s="48">
        <f t="shared" si="175"/>
        <v>96.25</v>
      </c>
      <c r="N1473" s="48">
        <f t="shared" si="176"/>
        <v>97.26</v>
      </c>
      <c r="O1473" s="49">
        <f t="shared" ca="1" si="177"/>
        <v>274781300</v>
      </c>
    </row>
    <row r="1474" spans="1:15" x14ac:dyDescent="0.25">
      <c r="A1474">
        <v>1459</v>
      </c>
      <c r="B1474" s="89">
        <v>40380</v>
      </c>
      <c r="C1474" s="48">
        <v>109.040001</v>
      </c>
      <c r="D1474" s="48">
        <v>109.07</v>
      </c>
      <c r="E1474" s="48">
        <v>106.629997</v>
      </c>
      <c r="F1474" s="48">
        <v>107.07</v>
      </c>
      <c r="G1474" s="49">
        <v>264527000</v>
      </c>
      <c r="H1474" s="48">
        <v>95.134321</v>
      </c>
      <c r="I1474" s="52">
        <f t="shared" si="171"/>
        <v>0.88852452601102083</v>
      </c>
      <c r="J1474" s="52">
        <f t="shared" ca="1" si="172"/>
        <v>1</v>
      </c>
      <c r="K1474" s="48">
        <f t="shared" si="173"/>
        <v>96.88</v>
      </c>
      <c r="L1474" s="48">
        <f t="shared" si="174"/>
        <v>96.91</v>
      </c>
      <c r="M1474" s="48">
        <f t="shared" si="175"/>
        <v>94.74</v>
      </c>
      <c r="N1474" s="48">
        <f t="shared" si="176"/>
        <v>95.13</v>
      </c>
      <c r="O1474" s="49">
        <f t="shared" ca="1" si="177"/>
        <v>264527000</v>
      </c>
    </row>
    <row r="1475" spans="1:15" x14ac:dyDescent="0.25">
      <c r="A1475">
        <v>1460</v>
      </c>
      <c r="B1475" s="89">
        <v>40379</v>
      </c>
      <c r="C1475" s="48">
        <v>105.870003</v>
      </c>
      <c r="D1475" s="48">
        <v>108.55999799999999</v>
      </c>
      <c r="E1475" s="48">
        <v>105.82</v>
      </c>
      <c r="F1475" s="48">
        <v>108.480003</v>
      </c>
      <c r="G1475" s="49">
        <v>258162400</v>
      </c>
      <c r="H1475" s="48">
        <v>96.387144000000006</v>
      </c>
      <c r="I1475" s="52">
        <f t="shared" si="171"/>
        <v>0.88852453295009592</v>
      </c>
      <c r="J1475" s="52">
        <f t="shared" ca="1" si="172"/>
        <v>1</v>
      </c>
      <c r="K1475" s="48">
        <f t="shared" si="173"/>
        <v>94.07</v>
      </c>
      <c r="L1475" s="48">
        <f t="shared" si="174"/>
        <v>96.46</v>
      </c>
      <c r="M1475" s="48">
        <f t="shared" si="175"/>
        <v>94.02</v>
      </c>
      <c r="N1475" s="48">
        <f t="shared" si="176"/>
        <v>96.39</v>
      </c>
      <c r="O1475" s="49">
        <f t="shared" ca="1" si="177"/>
        <v>258162400</v>
      </c>
    </row>
    <row r="1476" spans="1:15" x14ac:dyDescent="0.25">
      <c r="A1476">
        <v>1461</v>
      </c>
      <c r="B1476" s="89">
        <v>40378</v>
      </c>
      <c r="C1476" s="48">
        <v>107.050003</v>
      </c>
      <c r="D1476" s="48">
        <v>107.629997</v>
      </c>
      <c r="E1476" s="48">
        <v>106.220001</v>
      </c>
      <c r="F1476" s="48">
        <v>107.290001</v>
      </c>
      <c r="G1476" s="49">
        <v>186709000</v>
      </c>
      <c r="H1476" s="48">
        <v>95.329797999999997</v>
      </c>
      <c r="I1476" s="52">
        <f t="shared" si="171"/>
        <v>0.88852453268222076</v>
      </c>
      <c r="J1476" s="52">
        <f t="shared" ca="1" si="172"/>
        <v>1</v>
      </c>
      <c r="K1476" s="48">
        <f t="shared" si="173"/>
        <v>95.12</v>
      </c>
      <c r="L1476" s="48">
        <f t="shared" si="174"/>
        <v>95.63</v>
      </c>
      <c r="M1476" s="48">
        <f t="shared" si="175"/>
        <v>94.38</v>
      </c>
      <c r="N1476" s="48">
        <f t="shared" si="176"/>
        <v>95.33</v>
      </c>
      <c r="O1476" s="49">
        <f t="shared" ca="1" si="177"/>
        <v>186709000</v>
      </c>
    </row>
    <row r="1477" spans="1:15" x14ac:dyDescent="0.25">
      <c r="A1477">
        <v>1462</v>
      </c>
      <c r="B1477" s="89">
        <v>40375</v>
      </c>
      <c r="C1477" s="48">
        <v>109.089996</v>
      </c>
      <c r="D1477" s="48">
        <v>109.209999</v>
      </c>
      <c r="E1477" s="48">
        <v>106.449997</v>
      </c>
      <c r="F1477" s="48">
        <v>106.660004</v>
      </c>
      <c r="G1477" s="49">
        <v>282693400</v>
      </c>
      <c r="H1477" s="48">
        <v>94.770030000000006</v>
      </c>
      <c r="I1477" s="52">
        <f t="shared" si="171"/>
        <v>0.88852453071349968</v>
      </c>
      <c r="J1477" s="52">
        <f t="shared" ca="1" si="172"/>
        <v>1</v>
      </c>
      <c r="K1477" s="48">
        <f t="shared" si="173"/>
        <v>96.93</v>
      </c>
      <c r="L1477" s="48">
        <f t="shared" si="174"/>
        <v>97.04</v>
      </c>
      <c r="M1477" s="48">
        <f t="shared" si="175"/>
        <v>94.58</v>
      </c>
      <c r="N1477" s="48">
        <f t="shared" si="176"/>
        <v>94.77</v>
      </c>
      <c r="O1477" s="49">
        <f t="shared" ca="1" si="177"/>
        <v>282693400</v>
      </c>
    </row>
    <row r="1478" spans="1:15" x14ac:dyDescent="0.25">
      <c r="A1478">
        <v>1463</v>
      </c>
      <c r="B1478" s="89">
        <v>40374</v>
      </c>
      <c r="C1478" s="48">
        <v>109.610001</v>
      </c>
      <c r="D1478" s="48">
        <v>110.05999799999999</v>
      </c>
      <c r="E1478" s="48">
        <v>108.16999800000001</v>
      </c>
      <c r="F1478" s="48">
        <v>109.68</v>
      </c>
      <c r="G1478" s="49">
        <v>232337900</v>
      </c>
      <c r="H1478" s="48">
        <v>97.453371000000004</v>
      </c>
      <c r="I1478" s="52">
        <f t="shared" si="171"/>
        <v>0.88852453501094086</v>
      </c>
      <c r="J1478" s="52">
        <f t="shared" ca="1" si="172"/>
        <v>1</v>
      </c>
      <c r="K1478" s="48">
        <f t="shared" si="173"/>
        <v>97.39</v>
      </c>
      <c r="L1478" s="48">
        <f t="shared" si="174"/>
        <v>97.79</v>
      </c>
      <c r="M1478" s="48">
        <f t="shared" si="175"/>
        <v>96.11</v>
      </c>
      <c r="N1478" s="48">
        <f t="shared" si="176"/>
        <v>97.45</v>
      </c>
      <c r="O1478" s="49">
        <f t="shared" ca="1" si="177"/>
        <v>232337900</v>
      </c>
    </row>
    <row r="1479" spans="1:15" x14ac:dyDescent="0.25">
      <c r="A1479">
        <v>1464</v>
      </c>
      <c r="B1479" s="89">
        <v>40373</v>
      </c>
      <c r="C1479" s="48">
        <v>109.30999799999999</v>
      </c>
      <c r="D1479" s="48">
        <v>110.08000199999999</v>
      </c>
      <c r="E1479" s="48">
        <v>108.860001</v>
      </c>
      <c r="F1479" s="48">
        <v>109.650002</v>
      </c>
      <c r="G1479" s="49">
        <v>184426800</v>
      </c>
      <c r="H1479" s="48">
        <v>97.426715999999999</v>
      </c>
      <c r="I1479" s="52">
        <f t="shared" si="171"/>
        <v>0.88852452551710848</v>
      </c>
      <c r="J1479" s="52">
        <f t="shared" ca="1" si="172"/>
        <v>1</v>
      </c>
      <c r="K1479" s="48">
        <f t="shared" si="173"/>
        <v>97.12</v>
      </c>
      <c r="L1479" s="48">
        <f t="shared" si="174"/>
        <v>97.81</v>
      </c>
      <c r="M1479" s="48">
        <f t="shared" si="175"/>
        <v>96.72</v>
      </c>
      <c r="N1479" s="48">
        <f t="shared" si="176"/>
        <v>97.43</v>
      </c>
      <c r="O1479" s="49">
        <f t="shared" ca="1" si="177"/>
        <v>184426800</v>
      </c>
    </row>
    <row r="1480" spans="1:15" x14ac:dyDescent="0.25">
      <c r="A1480">
        <v>1465</v>
      </c>
      <c r="B1480" s="89">
        <v>40372</v>
      </c>
      <c r="C1480" s="48">
        <v>109.150002</v>
      </c>
      <c r="D1480" s="48">
        <v>110.089996</v>
      </c>
      <c r="E1480" s="48">
        <v>108.93</v>
      </c>
      <c r="F1480" s="48">
        <v>109.660004</v>
      </c>
      <c r="G1480" s="49">
        <v>213025900</v>
      </c>
      <c r="H1480" s="48">
        <v>97.435603</v>
      </c>
      <c r="I1480" s="52">
        <f t="shared" si="171"/>
        <v>0.88852452531371418</v>
      </c>
      <c r="J1480" s="52">
        <f t="shared" ca="1" si="172"/>
        <v>1</v>
      </c>
      <c r="K1480" s="48">
        <f t="shared" si="173"/>
        <v>96.98</v>
      </c>
      <c r="L1480" s="48">
        <f t="shared" si="174"/>
        <v>97.82</v>
      </c>
      <c r="M1480" s="48">
        <f t="shared" si="175"/>
        <v>96.79</v>
      </c>
      <c r="N1480" s="48">
        <f t="shared" si="176"/>
        <v>97.44</v>
      </c>
      <c r="O1480" s="49">
        <f t="shared" ca="1" si="177"/>
        <v>213025900</v>
      </c>
    </row>
    <row r="1481" spans="1:15" x14ac:dyDescent="0.25">
      <c r="A1481">
        <v>1466</v>
      </c>
      <c r="B1481" s="89">
        <v>40371</v>
      </c>
      <c r="C1481" s="48">
        <v>107.599998</v>
      </c>
      <c r="D1481" s="48">
        <v>108.239998</v>
      </c>
      <c r="E1481" s="48">
        <v>107.150002</v>
      </c>
      <c r="F1481" s="48">
        <v>108.029999</v>
      </c>
      <c r="G1481" s="49">
        <v>131283600</v>
      </c>
      <c r="H1481" s="48">
        <v>95.987303999999995</v>
      </c>
      <c r="I1481" s="52">
        <f t="shared" si="171"/>
        <v>0.8885245291911924</v>
      </c>
      <c r="J1481" s="52">
        <f t="shared" ca="1" si="172"/>
        <v>1</v>
      </c>
      <c r="K1481" s="48">
        <f t="shared" si="173"/>
        <v>95.61</v>
      </c>
      <c r="L1481" s="48">
        <f t="shared" si="174"/>
        <v>96.17</v>
      </c>
      <c r="M1481" s="48">
        <f t="shared" si="175"/>
        <v>95.21</v>
      </c>
      <c r="N1481" s="48">
        <f t="shared" si="176"/>
        <v>95.99</v>
      </c>
      <c r="O1481" s="49">
        <f t="shared" ca="1" si="177"/>
        <v>131283600</v>
      </c>
    </row>
    <row r="1482" spans="1:15" x14ac:dyDescent="0.25">
      <c r="A1482">
        <v>1467</v>
      </c>
      <c r="B1482" s="89">
        <v>40368</v>
      </c>
      <c r="C1482" s="48">
        <v>107.129997</v>
      </c>
      <c r="D1482" s="48">
        <v>107.970001</v>
      </c>
      <c r="E1482" s="48">
        <v>106.93</v>
      </c>
      <c r="F1482" s="48">
        <v>107.959999</v>
      </c>
      <c r="G1482" s="49">
        <v>144999900</v>
      </c>
      <c r="H1482" s="48">
        <v>95.925107999999994</v>
      </c>
      <c r="I1482" s="52">
        <f t="shared" si="171"/>
        <v>0.88852453583294311</v>
      </c>
      <c r="J1482" s="52">
        <f t="shared" ca="1" si="172"/>
        <v>1</v>
      </c>
      <c r="K1482" s="48">
        <f t="shared" si="173"/>
        <v>95.19</v>
      </c>
      <c r="L1482" s="48">
        <f t="shared" si="174"/>
        <v>95.93</v>
      </c>
      <c r="M1482" s="48">
        <f t="shared" si="175"/>
        <v>95.01</v>
      </c>
      <c r="N1482" s="48">
        <f t="shared" si="176"/>
        <v>95.93</v>
      </c>
      <c r="O1482" s="49">
        <f t="shared" ca="1" si="177"/>
        <v>144999900</v>
      </c>
    </row>
    <row r="1483" spans="1:15" x14ac:dyDescent="0.25">
      <c r="A1483">
        <v>1468</v>
      </c>
      <c r="B1483" s="89">
        <v>40367</v>
      </c>
      <c r="C1483" s="48">
        <v>107</v>
      </c>
      <c r="D1483" s="48">
        <v>107.279999</v>
      </c>
      <c r="E1483" s="48">
        <v>105.910004</v>
      </c>
      <c r="F1483" s="48">
        <v>107.160004</v>
      </c>
      <c r="G1483" s="49">
        <v>210842100</v>
      </c>
      <c r="H1483" s="48">
        <v>95.214292</v>
      </c>
      <c r="I1483" s="52">
        <f t="shared" si="171"/>
        <v>0.88852452823723294</v>
      </c>
      <c r="J1483" s="52">
        <f t="shared" ca="1" si="172"/>
        <v>1</v>
      </c>
      <c r="K1483" s="48">
        <f t="shared" si="173"/>
        <v>95.07</v>
      </c>
      <c r="L1483" s="48">
        <f t="shared" si="174"/>
        <v>95.32</v>
      </c>
      <c r="M1483" s="48">
        <f t="shared" si="175"/>
        <v>94.1</v>
      </c>
      <c r="N1483" s="48">
        <f t="shared" si="176"/>
        <v>95.21</v>
      </c>
      <c r="O1483" s="49">
        <f t="shared" ca="1" si="177"/>
        <v>210842100</v>
      </c>
    </row>
    <row r="1484" spans="1:15" x14ac:dyDescent="0.25">
      <c r="A1484">
        <v>1469</v>
      </c>
      <c r="B1484" s="89">
        <v>40366</v>
      </c>
      <c r="C1484" s="48">
        <v>103.129997</v>
      </c>
      <c r="D1484" s="48">
        <v>106.239998</v>
      </c>
      <c r="E1484" s="48">
        <v>103.019997</v>
      </c>
      <c r="F1484" s="48">
        <v>106.110001</v>
      </c>
      <c r="G1484" s="49">
        <v>253769400</v>
      </c>
      <c r="H1484" s="48">
        <v>94.281339000000003</v>
      </c>
      <c r="I1484" s="52">
        <f t="shared" si="171"/>
        <v>0.88852453219748817</v>
      </c>
      <c r="J1484" s="52">
        <f t="shared" ca="1" si="172"/>
        <v>1</v>
      </c>
      <c r="K1484" s="48">
        <f t="shared" si="173"/>
        <v>91.63</v>
      </c>
      <c r="L1484" s="48">
        <f t="shared" si="174"/>
        <v>94.4</v>
      </c>
      <c r="M1484" s="48">
        <f t="shared" si="175"/>
        <v>91.54</v>
      </c>
      <c r="N1484" s="48">
        <f t="shared" si="176"/>
        <v>94.28</v>
      </c>
      <c r="O1484" s="49">
        <f t="shared" ca="1" si="177"/>
        <v>253769400</v>
      </c>
    </row>
    <row r="1485" spans="1:15" x14ac:dyDescent="0.25">
      <c r="A1485">
        <v>1470</v>
      </c>
      <c r="B1485" s="89">
        <v>40365</v>
      </c>
      <c r="C1485" s="48">
        <v>103.639999</v>
      </c>
      <c r="D1485" s="48">
        <v>104.370003</v>
      </c>
      <c r="E1485" s="48">
        <v>101.879997</v>
      </c>
      <c r="F1485" s="48">
        <v>102.870003</v>
      </c>
      <c r="G1485" s="49">
        <v>256935300</v>
      </c>
      <c r="H1485" s="48">
        <v>91.402520999999993</v>
      </c>
      <c r="I1485" s="52">
        <f t="shared" si="171"/>
        <v>0.88852452935186554</v>
      </c>
      <c r="J1485" s="52">
        <f t="shared" ca="1" si="172"/>
        <v>1</v>
      </c>
      <c r="K1485" s="48">
        <f t="shared" si="173"/>
        <v>92.09</v>
      </c>
      <c r="L1485" s="48">
        <f t="shared" si="174"/>
        <v>92.74</v>
      </c>
      <c r="M1485" s="48">
        <f t="shared" si="175"/>
        <v>90.52</v>
      </c>
      <c r="N1485" s="48">
        <f t="shared" si="176"/>
        <v>91.4</v>
      </c>
      <c r="O1485" s="49">
        <f t="shared" ca="1" si="177"/>
        <v>256935300</v>
      </c>
    </row>
    <row r="1486" spans="1:15" x14ac:dyDescent="0.25">
      <c r="A1486">
        <v>1471</v>
      </c>
      <c r="B1486" s="89">
        <v>40361</v>
      </c>
      <c r="C1486" s="48">
        <v>103.110001</v>
      </c>
      <c r="D1486" s="48">
        <v>103.41999800000001</v>
      </c>
      <c r="E1486" s="48">
        <v>101.620003</v>
      </c>
      <c r="F1486" s="48">
        <v>102.199997</v>
      </c>
      <c r="G1486" s="49">
        <v>233385200</v>
      </c>
      <c r="H1486" s="48">
        <v>90.807203999999999</v>
      </c>
      <c r="I1486" s="52">
        <f t="shared" si="171"/>
        <v>0.88852452706040685</v>
      </c>
      <c r="J1486" s="52">
        <f t="shared" ca="1" si="172"/>
        <v>1</v>
      </c>
      <c r="K1486" s="48">
        <f t="shared" si="173"/>
        <v>91.62</v>
      </c>
      <c r="L1486" s="48">
        <f t="shared" si="174"/>
        <v>91.89</v>
      </c>
      <c r="M1486" s="48">
        <f t="shared" si="175"/>
        <v>90.29</v>
      </c>
      <c r="N1486" s="48">
        <f t="shared" si="176"/>
        <v>90.81</v>
      </c>
      <c r="O1486" s="49">
        <f t="shared" ca="1" si="177"/>
        <v>233385200</v>
      </c>
    </row>
    <row r="1487" spans="1:15" x14ac:dyDescent="0.25">
      <c r="A1487">
        <v>1472</v>
      </c>
      <c r="B1487" s="89">
        <v>40360</v>
      </c>
      <c r="C1487" s="48">
        <v>103.150002</v>
      </c>
      <c r="D1487" s="48">
        <v>103.489998</v>
      </c>
      <c r="E1487" s="48">
        <v>101.129997</v>
      </c>
      <c r="F1487" s="48">
        <v>102.760002</v>
      </c>
      <c r="G1487" s="49">
        <v>382924800</v>
      </c>
      <c r="H1487" s="48">
        <v>91.304783</v>
      </c>
      <c r="I1487" s="52">
        <f t="shared" si="171"/>
        <v>0.88852453506180351</v>
      </c>
      <c r="J1487" s="52">
        <f t="shared" ca="1" si="172"/>
        <v>1</v>
      </c>
      <c r="K1487" s="48">
        <f t="shared" si="173"/>
        <v>91.65</v>
      </c>
      <c r="L1487" s="48">
        <f t="shared" si="174"/>
        <v>91.95</v>
      </c>
      <c r="M1487" s="48">
        <f t="shared" si="175"/>
        <v>89.86</v>
      </c>
      <c r="N1487" s="48">
        <f t="shared" si="176"/>
        <v>91.3</v>
      </c>
      <c r="O1487" s="49">
        <f t="shared" ca="1" si="177"/>
        <v>382924800</v>
      </c>
    </row>
    <row r="1488" spans="1:15" x14ac:dyDescent="0.25">
      <c r="A1488">
        <v>1473</v>
      </c>
      <c r="B1488" s="89">
        <v>40359</v>
      </c>
      <c r="C1488" s="48">
        <v>103.91999800000001</v>
      </c>
      <c r="D1488" s="48">
        <v>104.879997</v>
      </c>
      <c r="E1488" s="48">
        <v>102.879997</v>
      </c>
      <c r="F1488" s="48">
        <v>103.220001</v>
      </c>
      <c r="G1488" s="49">
        <v>284101700</v>
      </c>
      <c r="H1488" s="48">
        <v>91.713503000000003</v>
      </c>
      <c r="I1488" s="52">
        <f t="shared" si="171"/>
        <v>0.88852453120979924</v>
      </c>
      <c r="J1488" s="52">
        <f t="shared" ca="1" si="172"/>
        <v>1</v>
      </c>
      <c r="K1488" s="48">
        <f t="shared" si="173"/>
        <v>92.34</v>
      </c>
      <c r="L1488" s="48">
        <f t="shared" si="174"/>
        <v>93.19</v>
      </c>
      <c r="M1488" s="48">
        <f t="shared" si="175"/>
        <v>91.41</v>
      </c>
      <c r="N1488" s="48">
        <f t="shared" si="176"/>
        <v>91.71</v>
      </c>
      <c r="O1488" s="49">
        <f t="shared" ca="1" si="177"/>
        <v>284101700</v>
      </c>
    </row>
    <row r="1489" spans="1:15" x14ac:dyDescent="0.25">
      <c r="A1489">
        <v>1474</v>
      </c>
      <c r="B1489" s="89">
        <v>40358</v>
      </c>
      <c r="C1489" s="48">
        <v>106.019997</v>
      </c>
      <c r="D1489" s="48">
        <v>107.510002</v>
      </c>
      <c r="E1489" s="48">
        <v>103.550003</v>
      </c>
      <c r="F1489" s="48">
        <v>104.209999</v>
      </c>
      <c r="G1489" s="49">
        <v>373649500</v>
      </c>
      <c r="H1489" s="48">
        <v>92.593141000000003</v>
      </c>
      <c r="I1489" s="52">
        <f t="shared" ref="I1489:I1552" si="178">H1489/F1489</f>
        <v>0.88852453592289171</v>
      </c>
      <c r="J1489" s="52">
        <f t="shared" ref="J1489:J1552" ca="1" si="179">INDEX(OFFSET($T$15,0,0,$S$13+1,1),MATCH(B1489,OFFSET($Q$15,0,0,$S$13+1,1),-1))</f>
        <v>1</v>
      </c>
      <c r="K1489" s="48">
        <f t="shared" ref="K1489:K1552" si="180">ROUND($I1489*C1489,2)</f>
        <v>94.2</v>
      </c>
      <c r="L1489" s="48">
        <f t="shared" ref="L1489:L1552" si="181">ROUND($I1489*D1489,2)</f>
        <v>95.53</v>
      </c>
      <c r="M1489" s="48">
        <f t="shared" ref="M1489:M1552" si="182">ROUND($I1489*E1489,2)</f>
        <v>92.01</v>
      </c>
      <c r="N1489" s="48">
        <f t="shared" ref="N1489:N1552" si="183">ROUND($I1489*F1489,2)</f>
        <v>92.59</v>
      </c>
      <c r="O1489" s="49">
        <f t="shared" ref="O1489:O1552" ca="1" si="184">G1489*J1489</f>
        <v>373649500</v>
      </c>
    </row>
    <row r="1490" spans="1:15" x14ac:dyDescent="0.25">
      <c r="A1490">
        <v>1475</v>
      </c>
      <c r="B1490" s="89">
        <v>40357</v>
      </c>
      <c r="C1490" s="48">
        <v>108.029999</v>
      </c>
      <c r="D1490" s="48">
        <v>108.32</v>
      </c>
      <c r="E1490" s="48">
        <v>107.139999</v>
      </c>
      <c r="F1490" s="48">
        <v>107.529999</v>
      </c>
      <c r="G1490" s="49">
        <v>169218600</v>
      </c>
      <c r="H1490" s="48">
        <v>95.543042</v>
      </c>
      <c r="I1490" s="52">
        <f t="shared" si="178"/>
        <v>0.88852453165186018</v>
      </c>
      <c r="J1490" s="52">
        <f t="shared" ca="1" si="179"/>
        <v>1</v>
      </c>
      <c r="K1490" s="48">
        <f t="shared" si="180"/>
        <v>95.99</v>
      </c>
      <c r="L1490" s="48">
        <f t="shared" si="181"/>
        <v>96.24</v>
      </c>
      <c r="M1490" s="48">
        <f t="shared" si="182"/>
        <v>95.2</v>
      </c>
      <c r="N1490" s="48">
        <f t="shared" si="183"/>
        <v>95.54</v>
      </c>
      <c r="O1490" s="49">
        <f t="shared" ca="1" si="184"/>
        <v>169218600</v>
      </c>
    </row>
    <row r="1491" spans="1:15" x14ac:dyDescent="0.25">
      <c r="A1491">
        <v>1476</v>
      </c>
      <c r="B1491" s="89">
        <v>40354</v>
      </c>
      <c r="C1491" s="48">
        <v>107.739998</v>
      </c>
      <c r="D1491" s="48">
        <v>108.41999800000001</v>
      </c>
      <c r="E1491" s="48">
        <v>106.769997</v>
      </c>
      <c r="F1491" s="48">
        <v>107.870003</v>
      </c>
      <c r="G1491" s="49">
        <v>238726500</v>
      </c>
      <c r="H1491" s="48">
        <v>95.845144000000005</v>
      </c>
      <c r="I1491" s="52">
        <f t="shared" si="178"/>
        <v>0.88852453262655429</v>
      </c>
      <c r="J1491" s="52">
        <f t="shared" ca="1" si="179"/>
        <v>1</v>
      </c>
      <c r="K1491" s="48">
        <f t="shared" si="180"/>
        <v>95.73</v>
      </c>
      <c r="L1491" s="48">
        <f t="shared" si="181"/>
        <v>96.33</v>
      </c>
      <c r="M1491" s="48">
        <f t="shared" si="182"/>
        <v>94.87</v>
      </c>
      <c r="N1491" s="48">
        <f t="shared" si="183"/>
        <v>95.85</v>
      </c>
      <c r="O1491" s="49">
        <f t="shared" ca="1" si="184"/>
        <v>238726500</v>
      </c>
    </row>
    <row r="1492" spans="1:15" x14ac:dyDescent="0.25">
      <c r="A1492">
        <v>1477</v>
      </c>
      <c r="B1492" s="89">
        <v>40353</v>
      </c>
      <c r="C1492" s="48">
        <v>108.69000200000001</v>
      </c>
      <c r="D1492" s="48">
        <v>108.83000199999999</v>
      </c>
      <c r="E1492" s="48">
        <v>107.139999</v>
      </c>
      <c r="F1492" s="48">
        <v>107.41999800000001</v>
      </c>
      <c r="G1492" s="49">
        <v>268523600</v>
      </c>
      <c r="H1492" s="48">
        <v>95.445303999999993</v>
      </c>
      <c r="I1492" s="52">
        <f t="shared" si="178"/>
        <v>0.88852453711645007</v>
      </c>
      <c r="J1492" s="52">
        <f t="shared" ca="1" si="179"/>
        <v>1</v>
      </c>
      <c r="K1492" s="48">
        <f t="shared" si="180"/>
        <v>96.57</v>
      </c>
      <c r="L1492" s="48">
        <f t="shared" si="181"/>
        <v>96.7</v>
      </c>
      <c r="M1492" s="48">
        <f t="shared" si="182"/>
        <v>95.2</v>
      </c>
      <c r="N1492" s="48">
        <f t="shared" si="183"/>
        <v>95.45</v>
      </c>
      <c r="O1492" s="49">
        <f t="shared" ca="1" si="184"/>
        <v>268523600</v>
      </c>
    </row>
    <row r="1493" spans="1:15" x14ac:dyDescent="0.25">
      <c r="A1493">
        <v>1478</v>
      </c>
      <c r="B1493" s="89">
        <v>40352</v>
      </c>
      <c r="C1493" s="48">
        <v>109.639999</v>
      </c>
      <c r="D1493" s="48">
        <v>110.029999</v>
      </c>
      <c r="E1493" s="48">
        <v>108.480003</v>
      </c>
      <c r="F1493" s="48">
        <v>109.230003</v>
      </c>
      <c r="G1493" s="49">
        <v>254639900</v>
      </c>
      <c r="H1493" s="48">
        <v>97.053538000000003</v>
      </c>
      <c r="I1493" s="52">
        <f t="shared" si="178"/>
        <v>0.88852453844572366</v>
      </c>
      <c r="J1493" s="52">
        <f t="shared" ca="1" si="179"/>
        <v>1</v>
      </c>
      <c r="K1493" s="48">
        <f t="shared" si="180"/>
        <v>97.42</v>
      </c>
      <c r="L1493" s="48">
        <f t="shared" si="181"/>
        <v>97.76</v>
      </c>
      <c r="M1493" s="48">
        <f t="shared" si="182"/>
        <v>96.39</v>
      </c>
      <c r="N1493" s="48">
        <f t="shared" si="183"/>
        <v>97.05</v>
      </c>
      <c r="O1493" s="49">
        <f t="shared" ca="1" si="184"/>
        <v>254639900</v>
      </c>
    </row>
    <row r="1494" spans="1:15" x14ac:dyDescent="0.25">
      <c r="A1494">
        <v>1479</v>
      </c>
      <c r="B1494" s="89">
        <v>40351</v>
      </c>
      <c r="C1494" s="48">
        <v>111.410004</v>
      </c>
      <c r="D1494" s="48">
        <v>111.900002</v>
      </c>
      <c r="E1494" s="48">
        <v>109.410004</v>
      </c>
      <c r="F1494" s="48">
        <v>109.57</v>
      </c>
      <c r="G1494" s="49">
        <v>239355400</v>
      </c>
      <c r="H1494" s="48">
        <v>97.355632999999997</v>
      </c>
      <c r="I1494" s="52">
        <f t="shared" si="178"/>
        <v>0.88852453226248063</v>
      </c>
      <c r="J1494" s="52">
        <f t="shared" ca="1" si="179"/>
        <v>1</v>
      </c>
      <c r="K1494" s="48">
        <f t="shared" si="180"/>
        <v>98.99</v>
      </c>
      <c r="L1494" s="48">
        <f t="shared" si="181"/>
        <v>99.43</v>
      </c>
      <c r="M1494" s="48">
        <f t="shared" si="182"/>
        <v>97.21</v>
      </c>
      <c r="N1494" s="48">
        <f t="shared" si="183"/>
        <v>97.36</v>
      </c>
      <c r="O1494" s="49">
        <f t="shared" ca="1" si="184"/>
        <v>239355400</v>
      </c>
    </row>
    <row r="1495" spans="1:15" x14ac:dyDescent="0.25">
      <c r="A1495">
        <v>1480</v>
      </c>
      <c r="B1495" s="89">
        <v>40350</v>
      </c>
      <c r="C1495" s="48">
        <v>113.120003</v>
      </c>
      <c r="D1495" s="48">
        <v>113.199997</v>
      </c>
      <c r="E1495" s="48">
        <v>110.790001</v>
      </c>
      <c r="F1495" s="48">
        <v>111.410004</v>
      </c>
      <c r="G1495" s="49">
        <v>213140700</v>
      </c>
      <c r="H1495" s="48">
        <v>98.990521000000001</v>
      </c>
      <c r="I1495" s="52">
        <f t="shared" si="178"/>
        <v>0.88852452603807464</v>
      </c>
      <c r="J1495" s="52">
        <f t="shared" ca="1" si="179"/>
        <v>1</v>
      </c>
      <c r="K1495" s="48">
        <f t="shared" si="180"/>
        <v>100.51</v>
      </c>
      <c r="L1495" s="48">
        <f t="shared" si="181"/>
        <v>100.58</v>
      </c>
      <c r="M1495" s="48">
        <f t="shared" si="182"/>
        <v>98.44</v>
      </c>
      <c r="N1495" s="48">
        <f t="shared" si="183"/>
        <v>98.99</v>
      </c>
      <c r="O1495" s="49">
        <f t="shared" ca="1" si="184"/>
        <v>213140700</v>
      </c>
    </row>
    <row r="1496" spans="1:15" x14ac:dyDescent="0.25">
      <c r="A1496">
        <v>1481</v>
      </c>
      <c r="B1496" s="89">
        <v>40347</v>
      </c>
      <c r="C1496" s="48">
        <v>111.83000199999999</v>
      </c>
      <c r="D1496" s="48">
        <v>112.129997</v>
      </c>
      <c r="E1496" s="48">
        <v>111.370003</v>
      </c>
      <c r="F1496" s="48">
        <v>111.730003</v>
      </c>
      <c r="G1496" s="49">
        <v>174006600</v>
      </c>
      <c r="H1496" s="48">
        <v>99.274849000000003</v>
      </c>
      <c r="I1496" s="52">
        <f t="shared" si="178"/>
        <v>0.88852453534794951</v>
      </c>
      <c r="J1496" s="52">
        <f t="shared" ca="1" si="179"/>
        <v>1</v>
      </c>
      <c r="K1496" s="48">
        <f t="shared" si="180"/>
        <v>99.36</v>
      </c>
      <c r="L1496" s="48">
        <f t="shared" si="181"/>
        <v>99.63</v>
      </c>
      <c r="M1496" s="48">
        <f t="shared" si="182"/>
        <v>98.95</v>
      </c>
      <c r="N1496" s="48">
        <f t="shared" si="183"/>
        <v>99.27</v>
      </c>
      <c r="O1496" s="49">
        <f t="shared" ca="1" si="184"/>
        <v>174006600</v>
      </c>
    </row>
    <row r="1497" spans="1:15" x14ac:dyDescent="0.25">
      <c r="A1497">
        <v>1482</v>
      </c>
      <c r="B1497" s="89">
        <v>40346</v>
      </c>
      <c r="C1497" s="48">
        <v>112.279999</v>
      </c>
      <c r="D1497" s="48">
        <v>112.33000199999999</v>
      </c>
      <c r="E1497" s="48">
        <v>111.050003</v>
      </c>
      <c r="F1497" s="48">
        <v>112.139999</v>
      </c>
      <c r="G1497" s="49">
        <v>263185800</v>
      </c>
      <c r="H1497" s="48">
        <v>99.167332000000002</v>
      </c>
      <c r="I1497" s="52">
        <f t="shared" si="178"/>
        <v>0.88431721851540235</v>
      </c>
      <c r="J1497" s="52">
        <f t="shared" ca="1" si="179"/>
        <v>1</v>
      </c>
      <c r="K1497" s="48">
        <f t="shared" si="180"/>
        <v>99.29</v>
      </c>
      <c r="L1497" s="48">
        <f t="shared" si="181"/>
        <v>99.34</v>
      </c>
      <c r="M1497" s="48">
        <f t="shared" si="182"/>
        <v>98.2</v>
      </c>
      <c r="N1497" s="48">
        <f t="shared" si="183"/>
        <v>99.17</v>
      </c>
      <c r="O1497" s="49">
        <f t="shared" ca="1" si="184"/>
        <v>263185800</v>
      </c>
    </row>
    <row r="1498" spans="1:15" x14ac:dyDescent="0.25">
      <c r="A1498">
        <v>1483</v>
      </c>
      <c r="B1498" s="89">
        <v>40345</v>
      </c>
      <c r="C1498" s="48">
        <v>111.41999800000001</v>
      </c>
      <c r="D1498" s="48">
        <v>112.41999800000001</v>
      </c>
      <c r="E1498" s="48">
        <v>111.199997</v>
      </c>
      <c r="F1498" s="48">
        <v>111.959999</v>
      </c>
      <c r="G1498" s="49">
        <v>216374000</v>
      </c>
      <c r="H1498" s="48">
        <v>99.008155000000002</v>
      </c>
      <c r="I1498" s="52">
        <f t="shared" si="178"/>
        <v>0.88431721940261898</v>
      </c>
      <c r="J1498" s="52">
        <f t="shared" ca="1" si="179"/>
        <v>1</v>
      </c>
      <c r="K1498" s="48">
        <f t="shared" si="180"/>
        <v>98.53</v>
      </c>
      <c r="L1498" s="48">
        <f t="shared" si="181"/>
        <v>99.41</v>
      </c>
      <c r="M1498" s="48">
        <f t="shared" si="182"/>
        <v>98.34</v>
      </c>
      <c r="N1498" s="48">
        <f t="shared" si="183"/>
        <v>99.01</v>
      </c>
      <c r="O1498" s="49">
        <f t="shared" ca="1" si="184"/>
        <v>216374000</v>
      </c>
    </row>
    <row r="1499" spans="1:15" x14ac:dyDescent="0.25">
      <c r="A1499">
        <v>1484</v>
      </c>
      <c r="B1499" s="89">
        <v>40344</v>
      </c>
      <c r="C1499" s="48">
        <v>110.279999</v>
      </c>
      <c r="D1499" s="48">
        <v>112.099998</v>
      </c>
      <c r="E1499" s="48">
        <v>110.089996</v>
      </c>
      <c r="F1499" s="48">
        <v>112</v>
      </c>
      <c r="G1499" s="49">
        <v>238268700</v>
      </c>
      <c r="H1499" s="48">
        <v>99.043529000000007</v>
      </c>
      <c r="I1499" s="52">
        <f t="shared" si="178"/>
        <v>0.88431722321428574</v>
      </c>
      <c r="J1499" s="52">
        <f t="shared" ca="1" si="179"/>
        <v>1</v>
      </c>
      <c r="K1499" s="48">
        <f t="shared" si="180"/>
        <v>97.52</v>
      </c>
      <c r="L1499" s="48">
        <f t="shared" si="181"/>
        <v>99.13</v>
      </c>
      <c r="M1499" s="48">
        <f t="shared" si="182"/>
        <v>97.35</v>
      </c>
      <c r="N1499" s="48">
        <f t="shared" si="183"/>
        <v>99.04</v>
      </c>
      <c r="O1499" s="49">
        <f t="shared" ca="1" si="184"/>
        <v>238268700</v>
      </c>
    </row>
    <row r="1500" spans="1:15" x14ac:dyDescent="0.25">
      <c r="A1500">
        <v>1485</v>
      </c>
      <c r="B1500" s="89">
        <v>40343</v>
      </c>
      <c r="C1500" s="48">
        <v>110.519997</v>
      </c>
      <c r="D1500" s="48">
        <v>111.120003</v>
      </c>
      <c r="E1500" s="48">
        <v>109.400002</v>
      </c>
      <c r="F1500" s="48">
        <v>109.510002</v>
      </c>
      <c r="G1500" s="49">
        <v>207196100</v>
      </c>
      <c r="H1500" s="48">
        <v>96.841581000000005</v>
      </c>
      <c r="I1500" s="52">
        <f t="shared" si="178"/>
        <v>0.88431722428422566</v>
      </c>
      <c r="J1500" s="52">
        <f t="shared" ca="1" si="179"/>
        <v>1</v>
      </c>
      <c r="K1500" s="48">
        <f t="shared" si="180"/>
        <v>97.73</v>
      </c>
      <c r="L1500" s="48">
        <f t="shared" si="181"/>
        <v>98.27</v>
      </c>
      <c r="M1500" s="48">
        <f t="shared" si="182"/>
        <v>96.74</v>
      </c>
      <c r="N1500" s="48">
        <f t="shared" si="183"/>
        <v>96.84</v>
      </c>
      <c r="O1500" s="49">
        <f t="shared" ca="1" si="184"/>
        <v>207196100</v>
      </c>
    </row>
    <row r="1501" spans="1:15" x14ac:dyDescent="0.25">
      <c r="A1501">
        <v>1486</v>
      </c>
      <c r="B1501" s="89">
        <v>40340</v>
      </c>
      <c r="C1501" s="48">
        <v>108.19000200000001</v>
      </c>
      <c r="D1501" s="48">
        <v>109.75</v>
      </c>
      <c r="E1501" s="48">
        <v>108.120003</v>
      </c>
      <c r="F1501" s="48">
        <v>109.68</v>
      </c>
      <c r="G1501" s="49">
        <v>214128200</v>
      </c>
      <c r="H1501" s="48">
        <v>96.991912999999997</v>
      </c>
      <c r="I1501" s="52">
        <f t="shared" si="178"/>
        <v>0.88431722283005099</v>
      </c>
      <c r="J1501" s="52">
        <f t="shared" ca="1" si="179"/>
        <v>1</v>
      </c>
      <c r="K1501" s="48">
        <f t="shared" si="180"/>
        <v>95.67</v>
      </c>
      <c r="L1501" s="48">
        <f t="shared" si="181"/>
        <v>97.05</v>
      </c>
      <c r="M1501" s="48">
        <f t="shared" si="182"/>
        <v>95.61</v>
      </c>
      <c r="N1501" s="48">
        <f t="shared" si="183"/>
        <v>96.99</v>
      </c>
      <c r="O1501" s="49">
        <f t="shared" ca="1" si="184"/>
        <v>214128200</v>
      </c>
    </row>
    <row r="1502" spans="1:15" x14ac:dyDescent="0.25">
      <c r="A1502">
        <v>1487</v>
      </c>
      <c r="B1502" s="89">
        <v>40339</v>
      </c>
      <c r="C1502" s="48">
        <v>107.860001</v>
      </c>
      <c r="D1502" s="48">
        <v>109.279999</v>
      </c>
      <c r="E1502" s="48">
        <v>106.040001</v>
      </c>
      <c r="F1502" s="48">
        <v>109.150002</v>
      </c>
      <c r="G1502" s="49">
        <v>317890600</v>
      </c>
      <c r="H1502" s="48">
        <v>96.523225999999994</v>
      </c>
      <c r="I1502" s="52">
        <f t="shared" si="178"/>
        <v>0.88431721696166343</v>
      </c>
      <c r="J1502" s="52">
        <f t="shared" ca="1" si="179"/>
        <v>1</v>
      </c>
      <c r="K1502" s="48">
        <f t="shared" si="180"/>
        <v>95.38</v>
      </c>
      <c r="L1502" s="48">
        <f t="shared" si="181"/>
        <v>96.64</v>
      </c>
      <c r="M1502" s="48">
        <f t="shared" si="182"/>
        <v>93.77</v>
      </c>
      <c r="N1502" s="48">
        <f t="shared" si="183"/>
        <v>96.52</v>
      </c>
      <c r="O1502" s="49">
        <f t="shared" ca="1" si="184"/>
        <v>317890600</v>
      </c>
    </row>
    <row r="1503" spans="1:15" x14ac:dyDescent="0.25">
      <c r="A1503">
        <v>1488</v>
      </c>
      <c r="B1503" s="89">
        <v>40338</v>
      </c>
      <c r="C1503" s="48">
        <v>107.239998</v>
      </c>
      <c r="D1503" s="48">
        <v>108.279999</v>
      </c>
      <c r="E1503" s="48">
        <v>105.599998</v>
      </c>
      <c r="F1503" s="48">
        <v>106.050003</v>
      </c>
      <c r="G1503" s="49">
        <v>268023300</v>
      </c>
      <c r="H1503" s="48">
        <v>93.781844000000007</v>
      </c>
      <c r="I1503" s="52">
        <f t="shared" si="178"/>
        <v>0.88431722156575521</v>
      </c>
      <c r="J1503" s="52">
        <f t="shared" ca="1" si="179"/>
        <v>1</v>
      </c>
      <c r="K1503" s="48">
        <f t="shared" si="180"/>
        <v>94.83</v>
      </c>
      <c r="L1503" s="48">
        <f t="shared" si="181"/>
        <v>95.75</v>
      </c>
      <c r="M1503" s="48">
        <f t="shared" si="182"/>
        <v>93.38</v>
      </c>
      <c r="N1503" s="48">
        <f t="shared" si="183"/>
        <v>93.78</v>
      </c>
      <c r="O1503" s="49">
        <f t="shared" ca="1" si="184"/>
        <v>268023300</v>
      </c>
    </row>
    <row r="1504" spans="1:15" x14ac:dyDescent="0.25">
      <c r="A1504">
        <v>1489</v>
      </c>
      <c r="B1504" s="89">
        <v>40337</v>
      </c>
      <c r="C1504" s="48">
        <v>105.57</v>
      </c>
      <c r="D1504" s="48">
        <v>106.83000199999999</v>
      </c>
      <c r="E1504" s="48">
        <v>104.650002</v>
      </c>
      <c r="F1504" s="48">
        <v>106.620003</v>
      </c>
      <c r="G1504" s="49">
        <v>357774300</v>
      </c>
      <c r="H1504" s="48">
        <v>94.285904000000002</v>
      </c>
      <c r="I1504" s="52">
        <f t="shared" si="178"/>
        <v>0.88431721390966389</v>
      </c>
      <c r="J1504" s="52">
        <f t="shared" ca="1" si="179"/>
        <v>1</v>
      </c>
      <c r="K1504" s="48">
        <f t="shared" si="180"/>
        <v>93.36</v>
      </c>
      <c r="L1504" s="48">
        <f t="shared" si="181"/>
        <v>94.47</v>
      </c>
      <c r="M1504" s="48">
        <f t="shared" si="182"/>
        <v>92.54</v>
      </c>
      <c r="N1504" s="48">
        <f t="shared" si="183"/>
        <v>94.29</v>
      </c>
      <c r="O1504" s="49">
        <f t="shared" ca="1" si="184"/>
        <v>357774300</v>
      </c>
    </row>
    <row r="1505" spans="1:15" x14ac:dyDescent="0.25">
      <c r="A1505">
        <v>1490</v>
      </c>
      <c r="B1505" s="89">
        <v>40336</v>
      </c>
      <c r="C1505" s="48">
        <v>107.199997</v>
      </c>
      <c r="D1505" s="48">
        <v>107.610001</v>
      </c>
      <c r="E1505" s="48">
        <v>105.410004</v>
      </c>
      <c r="F1505" s="48">
        <v>105.489998</v>
      </c>
      <c r="G1505" s="49">
        <v>264609100</v>
      </c>
      <c r="H1505" s="48">
        <v>93.286621999999994</v>
      </c>
      <c r="I1505" s="52">
        <f t="shared" si="178"/>
        <v>0.88431722218821152</v>
      </c>
      <c r="J1505" s="52">
        <f t="shared" ca="1" si="179"/>
        <v>1</v>
      </c>
      <c r="K1505" s="48">
        <f t="shared" si="180"/>
        <v>94.8</v>
      </c>
      <c r="L1505" s="48">
        <f t="shared" si="181"/>
        <v>95.16</v>
      </c>
      <c r="M1505" s="48">
        <f t="shared" si="182"/>
        <v>93.22</v>
      </c>
      <c r="N1505" s="48">
        <f t="shared" si="183"/>
        <v>93.29</v>
      </c>
      <c r="O1505" s="49">
        <f t="shared" ca="1" si="184"/>
        <v>264609100</v>
      </c>
    </row>
    <row r="1506" spans="1:15" x14ac:dyDescent="0.25">
      <c r="A1506">
        <v>1491</v>
      </c>
      <c r="B1506" s="89">
        <v>40333</v>
      </c>
      <c r="C1506" s="48">
        <v>108.610001</v>
      </c>
      <c r="D1506" s="48">
        <v>109.33000199999999</v>
      </c>
      <c r="E1506" s="48">
        <v>106.459999</v>
      </c>
      <c r="F1506" s="48">
        <v>106.82</v>
      </c>
      <c r="G1506" s="49">
        <v>398475600</v>
      </c>
      <c r="H1506" s="48">
        <v>94.462765000000005</v>
      </c>
      <c r="I1506" s="52">
        <f t="shared" si="178"/>
        <v>0.88431721587717671</v>
      </c>
      <c r="J1506" s="52">
        <f t="shared" ca="1" si="179"/>
        <v>1</v>
      </c>
      <c r="K1506" s="48">
        <f t="shared" si="180"/>
        <v>96.05</v>
      </c>
      <c r="L1506" s="48">
        <f t="shared" si="181"/>
        <v>96.68</v>
      </c>
      <c r="M1506" s="48">
        <f t="shared" si="182"/>
        <v>94.14</v>
      </c>
      <c r="N1506" s="48">
        <f t="shared" si="183"/>
        <v>94.46</v>
      </c>
      <c r="O1506" s="49">
        <f t="shared" ca="1" si="184"/>
        <v>398475600</v>
      </c>
    </row>
    <row r="1507" spans="1:15" x14ac:dyDescent="0.25">
      <c r="A1507">
        <v>1492</v>
      </c>
      <c r="B1507" s="89">
        <v>40332</v>
      </c>
      <c r="C1507" s="48">
        <v>110.650002</v>
      </c>
      <c r="D1507" s="48">
        <v>111.05999799999999</v>
      </c>
      <c r="E1507" s="48">
        <v>109.58000199999999</v>
      </c>
      <c r="F1507" s="48">
        <v>110.709999</v>
      </c>
      <c r="G1507" s="49">
        <v>226618300</v>
      </c>
      <c r="H1507" s="48">
        <v>97.902759000000003</v>
      </c>
      <c r="I1507" s="52">
        <f t="shared" si="178"/>
        <v>0.88431722413799319</v>
      </c>
      <c r="J1507" s="52">
        <f t="shared" ca="1" si="179"/>
        <v>1</v>
      </c>
      <c r="K1507" s="48">
        <f t="shared" si="180"/>
        <v>97.85</v>
      </c>
      <c r="L1507" s="48">
        <f t="shared" si="181"/>
        <v>98.21</v>
      </c>
      <c r="M1507" s="48">
        <f t="shared" si="182"/>
        <v>96.9</v>
      </c>
      <c r="N1507" s="48">
        <f t="shared" si="183"/>
        <v>97.9</v>
      </c>
      <c r="O1507" s="49">
        <f t="shared" ca="1" si="184"/>
        <v>226618300</v>
      </c>
    </row>
    <row r="1508" spans="1:15" x14ac:dyDescent="0.25">
      <c r="A1508">
        <v>1493</v>
      </c>
      <c r="B1508" s="89">
        <v>40331</v>
      </c>
      <c r="C1508" s="48">
        <v>108.08000199999999</v>
      </c>
      <c r="D1508" s="48">
        <v>110.339996</v>
      </c>
      <c r="E1508" s="48">
        <v>107.510002</v>
      </c>
      <c r="F1508" s="48">
        <v>110.33000199999999</v>
      </c>
      <c r="G1508" s="49">
        <v>240243700</v>
      </c>
      <c r="H1508" s="48">
        <v>97.566720000000004</v>
      </c>
      <c r="I1508" s="52">
        <f t="shared" si="178"/>
        <v>0.88431721409739494</v>
      </c>
      <c r="J1508" s="52">
        <f t="shared" ca="1" si="179"/>
        <v>1</v>
      </c>
      <c r="K1508" s="48">
        <f t="shared" si="180"/>
        <v>95.58</v>
      </c>
      <c r="L1508" s="48">
        <f t="shared" si="181"/>
        <v>97.58</v>
      </c>
      <c r="M1508" s="48">
        <f t="shared" si="182"/>
        <v>95.07</v>
      </c>
      <c r="N1508" s="48">
        <f t="shared" si="183"/>
        <v>97.57</v>
      </c>
      <c r="O1508" s="49">
        <f t="shared" ca="1" si="184"/>
        <v>240243700</v>
      </c>
    </row>
    <row r="1509" spans="1:15" x14ac:dyDescent="0.25">
      <c r="A1509">
        <v>1494</v>
      </c>
      <c r="B1509" s="89">
        <v>40330</v>
      </c>
      <c r="C1509" s="48">
        <v>108.349998</v>
      </c>
      <c r="D1509" s="48">
        <v>109.949997</v>
      </c>
      <c r="E1509" s="48">
        <v>107.370003</v>
      </c>
      <c r="F1509" s="48">
        <v>107.529999</v>
      </c>
      <c r="G1509" s="49">
        <v>277909400</v>
      </c>
      <c r="H1509" s="48">
        <v>95.090630000000004</v>
      </c>
      <c r="I1509" s="52">
        <f t="shared" si="178"/>
        <v>0.88431722202471141</v>
      </c>
      <c r="J1509" s="52">
        <f t="shared" ca="1" si="179"/>
        <v>1</v>
      </c>
      <c r="K1509" s="48">
        <f t="shared" si="180"/>
        <v>95.82</v>
      </c>
      <c r="L1509" s="48">
        <f t="shared" si="181"/>
        <v>97.23</v>
      </c>
      <c r="M1509" s="48">
        <f t="shared" si="182"/>
        <v>94.95</v>
      </c>
      <c r="N1509" s="48">
        <f t="shared" si="183"/>
        <v>95.09</v>
      </c>
      <c r="O1509" s="49">
        <f t="shared" ca="1" si="184"/>
        <v>277909400</v>
      </c>
    </row>
    <row r="1510" spans="1:15" x14ac:dyDescent="0.25">
      <c r="A1510">
        <v>1495</v>
      </c>
      <c r="B1510" s="89">
        <v>40326</v>
      </c>
      <c r="C1510" s="48">
        <v>110.639999</v>
      </c>
      <c r="D1510" s="48">
        <v>110.720001</v>
      </c>
      <c r="E1510" s="48">
        <v>108.849998</v>
      </c>
      <c r="F1510" s="48">
        <v>109.370003</v>
      </c>
      <c r="G1510" s="49">
        <v>297933500</v>
      </c>
      <c r="H1510" s="48">
        <v>96.717776999999998</v>
      </c>
      <c r="I1510" s="52">
        <f t="shared" si="178"/>
        <v>0.88431721996021162</v>
      </c>
      <c r="J1510" s="52">
        <f t="shared" ca="1" si="179"/>
        <v>1</v>
      </c>
      <c r="K1510" s="48">
        <f t="shared" si="180"/>
        <v>97.84</v>
      </c>
      <c r="L1510" s="48">
        <f t="shared" si="181"/>
        <v>97.91</v>
      </c>
      <c r="M1510" s="48">
        <f t="shared" si="182"/>
        <v>96.26</v>
      </c>
      <c r="N1510" s="48">
        <f t="shared" si="183"/>
        <v>96.72</v>
      </c>
      <c r="O1510" s="49">
        <f t="shared" ca="1" si="184"/>
        <v>297933500</v>
      </c>
    </row>
    <row r="1511" spans="1:15" x14ac:dyDescent="0.25">
      <c r="A1511">
        <v>1496</v>
      </c>
      <c r="B1511" s="89">
        <v>40325</v>
      </c>
      <c r="C1511" s="48">
        <v>109.19000200000001</v>
      </c>
      <c r="D1511" s="48">
        <v>110.800003</v>
      </c>
      <c r="E1511" s="48">
        <v>108.779999</v>
      </c>
      <c r="F1511" s="48">
        <v>110.760002</v>
      </c>
      <c r="G1511" s="49">
        <v>300870500</v>
      </c>
      <c r="H1511" s="48">
        <v>97.946977000000004</v>
      </c>
      <c r="I1511" s="52">
        <f t="shared" si="178"/>
        <v>0.88431721949589714</v>
      </c>
      <c r="J1511" s="52">
        <f t="shared" ca="1" si="179"/>
        <v>1</v>
      </c>
      <c r="K1511" s="48">
        <f t="shared" si="180"/>
        <v>96.56</v>
      </c>
      <c r="L1511" s="48">
        <f t="shared" si="181"/>
        <v>97.98</v>
      </c>
      <c r="M1511" s="48">
        <f t="shared" si="182"/>
        <v>96.2</v>
      </c>
      <c r="N1511" s="48">
        <f t="shared" si="183"/>
        <v>97.95</v>
      </c>
      <c r="O1511" s="49">
        <f t="shared" ca="1" si="184"/>
        <v>300870500</v>
      </c>
    </row>
    <row r="1512" spans="1:15" x14ac:dyDescent="0.25">
      <c r="A1512">
        <v>1497</v>
      </c>
      <c r="B1512" s="89">
        <v>40324</v>
      </c>
      <c r="C1512" s="48">
        <v>108.480003</v>
      </c>
      <c r="D1512" s="48">
        <v>109.470001</v>
      </c>
      <c r="E1512" s="48">
        <v>106.849998</v>
      </c>
      <c r="F1512" s="48">
        <v>107.16999800000001</v>
      </c>
      <c r="G1512" s="49">
        <v>349719300</v>
      </c>
      <c r="H1512" s="48">
        <v>94.772274999999993</v>
      </c>
      <c r="I1512" s="52">
        <f t="shared" si="178"/>
        <v>0.88431722281080927</v>
      </c>
      <c r="J1512" s="52">
        <f t="shared" ca="1" si="179"/>
        <v>1</v>
      </c>
      <c r="K1512" s="48">
        <f t="shared" si="180"/>
        <v>95.93</v>
      </c>
      <c r="L1512" s="48">
        <f t="shared" si="181"/>
        <v>96.81</v>
      </c>
      <c r="M1512" s="48">
        <f t="shared" si="182"/>
        <v>94.49</v>
      </c>
      <c r="N1512" s="48">
        <f t="shared" si="183"/>
        <v>94.77</v>
      </c>
      <c r="O1512" s="49">
        <f t="shared" ca="1" si="184"/>
        <v>349719300</v>
      </c>
    </row>
    <row r="1513" spans="1:15" x14ac:dyDescent="0.25">
      <c r="A1513">
        <v>1498</v>
      </c>
      <c r="B1513" s="89">
        <v>40323</v>
      </c>
      <c r="C1513" s="48">
        <v>105.110001</v>
      </c>
      <c r="D1513" s="48">
        <v>107.870003</v>
      </c>
      <c r="E1513" s="48">
        <v>104.379997</v>
      </c>
      <c r="F1513" s="48">
        <v>107.82</v>
      </c>
      <c r="G1513" s="49">
        <v>396505200</v>
      </c>
      <c r="H1513" s="48">
        <v>95.347082</v>
      </c>
      <c r="I1513" s="52">
        <f t="shared" si="178"/>
        <v>0.88431721387497686</v>
      </c>
      <c r="J1513" s="52">
        <f t="shared" ca="1" si="179"/>
        <v>1</v>
      </c>
      <c r="K1513" s="48">
        <f t="shared" si="180"/>
        <v>92.95</v>
      </c>
      <c r="L1513" s="48">
        <f t="shared" si="181"/>
        <v>95.39</v>
      </c>
      <c r="M1513" s="48">
        <f t="shared" si="182"/>
        <v>92.31</v>
      </c>
      <c r="N1513" s="48">
        <f t="shared" si="183"/>
        <v>95.35</v>
      </c>
      <c r="O1513" s="49">
        <f t="shared" ca="1" si="184"/>
        <v>396505200</v>
      </c>
    </row>
    <row r="1514" spans="1:15" x14ac:dyDescent="0.25">
      <c r="A1514">
        <v>1499</v>
      </c>
      <c r="B1514" s="89">
        <v>40322</v>
      </c>
      <c r="C1514" s="48">
        <v>108.519997</v>
      </c>
      <c r="D1514" s="48">
        <v>109.389999</v>
      </c>
      <c r="E1514" s="48">
        <v>107.610001</v>
      </c>
      <c r="F1514" s="48">
        <v>107.709999</v>
      </c>
      <c r="G1514" s="49">
        <v>269823000</v>
      </c>
      <c r="H1514" s="48">
        <v>95.249807000000004</v>
      </c>
      <c r="I1514" s="52">
        <f t="shared" si="178"/>
        <v>0.8843172210966227</v>
      </c>
      <c r="J1514" s="52">
        <f t="shared" ca="1" si="179"/>
        <v>1</v>
      </c>
      <c r="K1514" s="48">
        <f t="shared" si="180"/>
        <v>95.97</v>
      </c>
      <c r="L1514" s="48">
        <f t="shared" si="181"/>
        <v>96.74</v>
      </c>
      <c r="M1514" s="48">
        <f t="shared" si="182"/>
        <v>95.16</v>
      </c>
      <c r="N1514" s="48">
        <f t="shared" si="183"/>
        <v>95.25</v>
      </c>
      <c r="O1514" s="49">
        <f t="shared" ca="1" si="184"/>
        <v>269823000</v>
      </c>
    </row>
    <row r="1515" spans="1:15" x14ac:dyDescent="0.25">
      <c r="A1515">
        <v>1500</v>
      </c>
      <c r="B1515" s="89">
        <v>40319</v>
      </c>
      <c r="C1515" s="48">
        <v>105.910004</v>
      </c>
      <c r="D1515" s="48">
        <v>109.379997</v>
      </c>
      <c r="E1515" s="48">
        <v>105.360001</v>
      </c>
      <c r="F1515" s="48">
        <v>109.110001</v>
      </c>
      <c r="G1515" s="49">
        <v>500909400</v>
      </c>
      <c r="H1515" s="48">
        <v>96.487852000000004</v>
      </c>
      <c r="I1515" s="52">
        <f t="shared" si="178"/>
        <v>0.88431721304814215</v>
      </c>
      <c r="J1515" s="52">
        <f t="shared" ca="1" si="179"/>
        <v>1</v>
      </c>
      <c r="K1515" s="48">
        <f t="shared" si="180"/>
        <v>93.66</v>
      </c>
      <c r="L1515" s="48">
        <f t="shared" si="181"/>
        <v>96.73</v>
      </c>
      <c r="M1515" s="48">
        <f t="shared" si="182"/>
        <v>93.17</v>
      </c>
      <c r="N1515" s="48">
        <f t="shared" si="183"/>
        <v>96.49</v>
      </c>
      <c r="O1515" s="49">
        <f t="shared" ca="1" si="184"/>
        <v>500909400</v>
      </c>
    </row>
    <row r="1516" spans="1:15" x14ac:dyDescent="0.25">
      <c r="A1516">
        <v>1501</v>
      </c>
      <c r="B1516" s="89">
        <v>40318</v>
      </c>
      <c r="C1516" s="48">
        <v>109.379997</v>
      </c>
      <c r="D1516" s="48">
        <v>109.889999</v>
      </c>
      <c r="E1516" s="48">
        <v>107.470001</v>
      </c>
      <c r="F1516" s="48">
        <v>107.540001</v>
      </c>
      <c r="G1516" s="49">
        <v>530418300</v>
      </c>
      <c r="H1516" s="48">
        <v>95.099474999999998</v>
      </c>
      <c r="I1516" s="52">
        <f t="shared" si="178"/>
        <v>0.88431722257469569</v>
      </c>
      <c r="J1516" s="52">
        <f t="shared" ca="1" si="179"/>
        <v>1</v>
      </c>
      <c r="K1516" s="48">
        <f t="shared" si="180"/>
        <v>96.73</v>
      </c>
      <c r="L1516" s="48">
        <f t="shared" si="181"/>
        <v>97.18</v>
      </c>
      <c r="M1516" s="48">
        <f t="shared" si="182"/>
        <v>95.04</v>
      </c>
      <c r="N1516" s="48">
        <f t="shared" si="183"/>
        <v>95.1</v>
      </c>
      <c r="O1516" s="49">
        <f t="shared" ca="1" si="184"/>
        <v>530418300</v>
      </c>
    </row>
    <row r="1517" spans="1:15" x14ac:dyDescent="0.25">
      <c r="A1517">
        <v>1502</v>
      </c>
      <c r="B1517" s="89">
        <v>40317</v>
      </c>
      <c r="C1517" s="48">
        <v>111.769997</v>
      </c>
      <c r="D1517" s="48">
        <v>112.769997</v>
      </c>
      <c r="E1517" s="48">
        <v>110.360001</v>
      </c>
      <c r="F1517" s="48">
        <v>111.760002</v>
      </c>
      <c r="G1517" s="49">
        <v>394742700</v>
      </c>
      <c r="H1517" s="48">
        <v>98.831294</v>
      </c>
      <c r="I1517" s="52">
        <f t="shared" si="178"/>
        <v>0.88431721753190373</v>
      </c>
      <c r="J1517" s="52">
        <f t="shared" ca="1" si="179"/>
        <v>1</v>
      </c>
      <c r="K1517" s="48">
        <f t="shared" si="180"/>
        <v>98.84</v>
      </c>
      <c r="L1517" s="48">
        <f t="shared" si="181"/>
        <v>99.72</v>
      </c>
      <c r="M1517" s="48">
        <f t="shared" si="182"/>
        <v>97.59</v>
      </c>
      <c r="N1517" s="48">
        <f t="shared" si="183"/>
        <v>98.83</v>
      </c>
      <c r="O1517" s="49">
        <f t="shared" ca="1" si="184"/>
        <v>394742700</v>
      </c>
    </row>
    <row r="1518" spans="1:15" x14ac:dyDescent="0.25">
      <c r="A1518">
        <v>1503</v>
      </c>
      <c r="B1518" s="89">
        <v>40316</v>
      </c>
      <c r="C1518" s="48">
        <v>114.879997</v>
      </c>
      <c r="D1518" s="48">
        <v>115.220001</v>
      </c>
      <c r="E1518" s="48">
        <v>112.029999</v>
      </c>
      <c r="F1518" s="48">
        <v>112.400002</v>
      </c>
      <c r="G1518" s="49">
        <v>360556800</v>
      </c>
      <c r="H1518" s="48">
        <v>99.397256999999996</v>
      </c>
      <c r="I1518" s="52">
        <f t="shared" si="178"/>
        <v>0.88431721736090352</v>
      </c>
      <c r="J1518" s="52">
        <f t="shared" ca="1" si="179"/>
        <v>1</v>
      </c>
      <c r="K1518" s="48">
        <f t="shared" si="180"/>
        <v>101.59</v>
      </c>
      <c r="L1518" s="48">
        <f t="shared" si="181"/>
        <v>101.89</v>
      </c>
      <c r="M1518" s="48">
        <f t="shared" si="182"/>
        <v>99.07</v>
      </c>
      <c r="N1518" s="48">
        <f t="shared" si="183"/>
        <v>99.4</v>
      </c>
      <c r="O1518" s="49">
        <f t="shared" ca="1" si="184"/>
        <v>360556800</v>
      </c>
    </row>
    <row r="1519" spans="1:15" x14ac:dyDescent="0.25">
      <c r="A1519">
        <v>1504</v>
      </c>
      <c r="B1519" s="89">
        <v>40315</v>
      </c>
      <c r="C1519" s="48">
        <v>114.199997</v>
      </c>
      <c r="D1519" s="48">
        <v>114.519997</v>
      </c>
      <c r="E1519" s="48">
        <v>111.769997</v>
      </c>
      <c r="F1519" s="48">
        <v>113.949997</v>
      </c>
      <c r="G1519" s="49">
        <v>325739800</v>
      </c>
      <c r="H1519" s="48">
        <v>100.767944</v>
      </c>
      <c r="I1519" s="52">
        <f t="shared" si="178"/>
        <v>0.88431721503248484</v>
      </c>
      <c r="J1519" s="52">
        <f t="shared" ca="1" si="179"/>
        <v>1</v>
      </c>
      <c r="K1519" s="48">
        <f t="shared" si="180"/>
        <v>100.99</v>
      </c>
      <c r="L1519" s="48">
        <f t="shared" si="181"/>
        <v>101.27</v>
      </c>
      <c r="M1519" s="48">
        <f t="shared" si="182"/>
        <v>98.84</v>
      </c>
      <c r="N1519" s="48">
        <f t="shared" si="183"/>
        <v>100.77</v>
      </c>
      <c r="O1519" s="49">
        <f t="shared" ca="1" si="184"/>
        <v>325739800</v>
      </c>
    </row>
    <row r="1520" spans="1:15" x14ac:dyDescent="0.25">
      <c r="A1520">
        <v>1505</v>
      </c>
      <c r="B1520" s="89">
        <v>40312</v>
      </c>
      <c r="C1520" s="48">
        <v>115.120003</v>
      </c>
      <c r="D1520" s="48">
        <v>115.33000199999999</v>
      </c>
      <c r="E1520" s="48">
        <v>112.870003</v>
      </c>
      <c r="F1520" s="48">
        <v>113.889999</v>
      </c>
      <c r="G1520" s="49">
        <v>345601400</v>
      </c>
      <c r="H1520" s="48">
        <v>100.714888</v>
      </c>
      <c r="I1520" s="52">
        <f t="shared" si="178"/>
        <v>0.88431722613326214</v>
      </c>
      <c r="J1520" s="52">
        <f t="shared" ca="1" si="179"/>
        <v>1</v>
      </c>
      <c r="K1520" s="48">
        <f t="shared" si="180"/>
        <v>101.8</v>
      </c>
      <c r="L1520" s="48">
        <f t="shared" si="181"/>
        <v>101.99</v>
      </c>
      <c r="M1520" s="48">
        <f t="shared" si="182"/>
        <v>99.81</v>
      </c>
      <c r="N1520" s="48">
        <f t="shared" si="183"/>
        <v>100.71</v>
      </c>
      <c r="O1520" s="49">
        <f t="shared" ca="1" si="184"/>
        <v>345601400</v>
      </c>
    </row>
    <row r="1521" spans="1:15" x14ac:dyDescent="0.25">
      <c r="A1521">
        <v>1506</v>
      </c>
      <c r="B1521" s="89">
        <v>40311</v>
      </c>
      <c r="C1521" s="48">
        <v>117.129997</v>
      </c>
      <c r="D1521" s="48">
        <v>117.68</v>
      </c>
      <c r="E1521" s="48">
        <v>115.889999</v>
      </c>
      <c r="F1521" s="48">
        <v>115.989998</v>
      </c>
      <c r="G1521" s="49">
        <v>234452500</v>
      </c>
      <c r="H1521" s="48">
        <v>102.571952</v>
      </c>
      <c r="I1521" s="52">
        <f t="shared" si="178"/>
        <v>0.88431721500676286</v>
      </c>
      <c r="J1521" s="52">
        <f t="shared" ca="1" si="179"/>
        <v>1</v>
      </c>
      <c r="K1521" s="48">
        <f t="shared" si="180"/>
        <v>103.58</v>
      </c>
      <c r="L1521" s="48">
        <f t="shared" si="181"/>
        <v>104.07</v>
      </c>
      <c r="M1521" s="48">
        <f t="shared" si="182"/>
        <v>102.48</v>
      </c>
      <c r="N1521" s="48">
        <f t="shared" si="183"/>
        <v>102.57</v>
      </c>
      <c r="O1521" s="49">
        <f t="shared" ca="1" si="184"/>
        <v>234452500</v>
      </c>
    </row>
    <row r="1522" spans="1:15" x14ac:dyDescent="0.25">
      <c r="A1522">
        <v>1507</v>
      </c>
      <c r="B1522" s="89">
        <v>40310</v>
      </c>
      <c r="C1522" s="48">
        <v>116.290001</v>
      </c>
      <c r="D1522" s="48">
        <v>117.620003</v>
      </c>
      <c r="E1522" s="48">
        <v>116.089996</v>
      </c>
      <c r="F1522" s="48">
        <v>117.449997</v>
      </c>
      <c r="G1522" s="49">
        <v>235607100</v>
      </c>
      <c r="H1522" s="48">
        <v>103.863055</v>
      </c>
      <c r="I1522" s="52">
        <f t="shared" si="178"/>
        <v>0.88431722139592739</v>
      </c>
      <c r="J1522" s="52">
        <f t="shared" ca="1" si="179"/>
        <v>1</v>
      </c>
      <c r="K1522" s="48">
        <f t="shared" si="180"/>
        <v>102.84</v>
      </c>
      <c r="L1522" s="48">
        <f t="shared" si="181"/>
        <v>104.01</v>
      </c>
      <c r="M1522" s="48">
        <f t="shared" si="182"/>
        <v>102.66</v>
      </c>
      <c r="N1522" s="48">
        <f t="shared" si="183"/>
        <v>103.86</v>
      </c>
      <c r="O1522" s="49">
        <f t="shared" ca="1" si="184"/>
        <v>235607100</v>
      </c>
    </row>
    <row r="1523" spans="1:15" x14ac:dyDescent="0.25">
      <c r="A1523">
        <v>1508</v>
      </c>
      <c r="B1523" s="89">
        <v>40309</v>
      </c>
      <c r="C1523" s="48">
        <v>115.07</v>
      </c>
      <c r="D1523" s="48">
        <v>117.360001</v>
      </c>
      <c r="E1523" s="48">
        <v>114.910004</v>
      </c>
      <c r="F1523" s="48">
        <v>115.83000199999999</v>
      </c>
      <c r="G1523" s="49">
        <v>317849800</v>
      </c>
      <c r="H1523" s="48">
        <v>102.430465</v>
      </c>
      <c r="I1523" s="52">
        <f t="shared" si="178"/>
        <v>0.88431721688133968</v>
      </c>
      <c r="J1523" s="52">
        <f t="shared" ca="1" si="179"/>
        <v>1</v>
      </c>
      <c r="K1523" s="48">
        <f t="shared" si="180"/>
        <v>101.76</v>
      </c>
      <c r="L1523" s="48">
        <f t="shared" si="181"/>
        <v>103.78</v>
      </c>
      <c r="M1523" s="48">
        <f t="shared" si="182"/>
        <v>101.62</v>
      </c>
      <c r="N1523" s="48">
        <f t="shared" si="183"/>
        <v>102.43</v>
      </c>
      <c r="O1523" s="49">
        <f t="shared" ca="1" si="184"/>
        <v>317849800</v>
      </c>
    </row>
    <row r="1524" spans="1:15" x14ac:dyDescent="0.25">
      <c r="A1524">
        <v>1509</v>
      </c>
      <c r="B1524" s="89">
        <v>40308</v>
      </c>
      <c r="C1524" s="48">
        <v>115.80999799999999</v>
      </c>
      <c r="D1524" s="48">
        <v>116.650002</v>
      </c>
      <c r="E1524" s="48">
        <v>114.910004</v>
      </c>
      <c r="F1524" s="48">
        <v>116.160004</v>
      </c>
      <c r="G1524" s="49">
        <v>396159600</v>
      </c>
      <c r="H1524" s="48">
        <v>102.722291</v>
      </c>
      <c r="I1524" s="52">
        <f t="shared" si="178"/>
        <v>0.88431721300560562</v>
      </c>
      <c r="J1524" s="52">
        <f t="shared" ca="1" si="179"/>
        <v>1</v>
      </c>
      <c r="K1524" s="48">
        <f t="shared" si="180"/>
        <v>102.41</v>
      </c>
      <c r="L1524" s="48">
        <f t="shared" si="181"/>
        <v>103.16</v>
      </c>
      <c r="M1524" s="48">
        <f t="shared" si="182"/>
        <v>101.62</v>
      </c>
      <c r="N1524" s="48">
        <f t="shared" si="183"/>
        <v>102.72</v>
      </c>
      <c r="O1524" s="49">
        <f t="shared" ca="1" si="184"/>
        <v>396159600</v>
      </c>
    </row>
    <row r="1525" spans="1:15" x14ac:dyDescent="0.25">
      <c r="A1525">
        <v>1510</v>
      </c>
      <c r="B1525" s="89">
        <v>40305</v>
      </c>
      <c r="C1525" s="48">
        <v>112.639999</v>
      </c>
      <c r="D1525" s="48">
        <v>113.769997</v>
      </c>
      <c r="E1525" s="48">
        <v>109.410004</v>
      </c>
      <c r="F1525" s="48">
        <v>111.260002</v>
      </c>
      <c r="G1525" s="49">
        <v>637558800</v>
      </c>
      <c r="H1525" s="48">
        <v>98.389135999999993</v>
      </c>
      <c r="I1525" s="52">
        <f t="shared" si="178"/>
        <v>0.88431722300346527</v>
      </c>
      <c r="J1525" s="52">
        <f t="shared" ca="1" si="179"/>
        <v>1</v>
      </c>
      <c r="K1525" s="48">
        <f t="shared" si="180"/>
        <v>99.61</v>
      </c>
      <c r="L1525" s="48">
        <f t="shared" si="181"/>
        <v>100.61</v>
      </c>
      <c r="M1525" s="48">
        <f t="shared" si="182"/>
        <v>96.75</v>
      </c>
      <c r="N1525" s="48">
        <f t="shared" si="183"/>
        <v>98.39</v>
      </c>
      <c r="O1525" s="49">
        <f t="shared" ca="1" si="184"/>
        <v>637558800</v>
      </c>
    </row>
    <row r="1526" spans="1:15" x14ac:dyDescent="0.25">
      <c r="A1526">
        <v>1511</v>
      </c>
      <c r="B1526" s="89">
        <v>40304</v>
      </c>
      <c r="C1526" s="48">
        <v>116.260002</v>
      </c>
      <c r="D1526" s="48">
        <v>117</v>
      </c>
      <c r="E1526" s="48">
        <v>105</v>
      </c>
      <c r="F1526" s="48">
        <v>112.94000200000001</v>
      </c>
      <c r="G1526" s="49">
        <v>647356600</v>
      </c>
      <c r="H1526" s="48">
        <v>99.874789000000007</v>
      </c>
      <c r="I1526" s="52">
        <f t="shared" si="178"/>
        <v>0.88431722358212816</v>
      </c>
      <c r="J1526" s="52">
        <f t="shared" ca="1" si="179"/>
        <v>1</v>
      </c>
      <c r="K1526" s="48">
        <f t="shared" si="180"/>
        <v>102.81</v>
      </c>
      <c r="L1526" s="48">
        <f t="shared" si="181"/>
        <v>103.47</v>
      </c>
      <c r="M1526" s="48">
        <f t="shared" si="182"/>
        <v>92.85</v>
      </c>
      <c r="N1526" s="48">
        <f t="shared" si="183"/>
        <v>99.87</v>
      </c>
      <c r="O1526" s="49">
        <f t="shared" ca="1" si="184"/>
        <v>647356600</v>
      </c>
    </row>
    <row r="1527" spans="1:15" x14ac:dyDescent="0.25">
      <c r="A1527">
        <v>1512</v>
      </c>
      <c r="B1527" s="89">
        <v>40303</v>
      </c>
      <c r="C1527" s="48">
        <v>116.55999799999999</v>
      </c>
      <c r="D1527" s="48">
        <v>117.800003</v>
      </c>
      <c r="E1527" s="48">
        <v>115.970001</v>
      </c>
      <c r="F1527" s="48">
        <v>116.82</v>
      </c>
      <c r="G1527" s="49">
        <v>328973200</v>
      </c>
      <c r="H1527" s="48">
        <v>103.305937</v>
      </c>
      <c r="I1527" s="52">
        <f t="shared" si="178"/>
        <v>0.884317214518062</v>
      </c>
      <c r="J1527" s="52">
        <f t="shared" ca="1" si="179"/>
        <v>1</v>
      </c>
      <c r="K1527" s="48">
        <f t="shared" si="180"/>
        <v>103.08</v>
      </c>
      <c r="L1527" s="48">
        <f t="shared" si="181"/>
        <v>104.17</v>
      </c>
      <c r="M1527" s="48">
        <f t="shared" si="182"/>
        <v>102.55</v>
      </c>
      <c r="N1527" s="48">
        <f t="shared" si="183"/>
        <v>103.31</v>
      </c>
      <c r="O1527" s="49">
        <f t="shared" ca="1" si="184"/>
        <v>328973200</v>
      </c>
    </row>
    <row r="1528" spans="1:15" x14ac:dyDescent="0.25">
      <c r="A1528">
        <v>1513</v>
      </c>
      <c r="B1528" s="89">
        <v>40302</v>
      </c>
      <c r="C1528" s="48">
        <v>119.010002</v>
      </c>
      <c r="D1528" s="48">
        <v>119.029999</v>
      </c>
      <c r="E1528" s="48">
        <v>116.91999800000001</v>
      </c>
      <c r="F1528" s="48">
        <v>117.519997</v>
      </c>
      <c r="G1528" s="49">
        <v>360353400</v>
      </c>
      <c r="H1528" s="48">
        <v>103.92495700000001</v>
      </c>
      <c r="I1528" s="52">
        <f t="shared" si="178"/>
        <v>0.88431721964730825</v>
      </c>
      <c r="J1528" s="52">
        <f t="shared" ca="1" si="179"/>
        <v>1</v>
      </c>
      <c r="K1528" s="48">
        <f t="shared" si="180"/>
        <v>105.24</v>
      </c>
      <c r="L1528" s="48">
        <f t="shared" si="181"/>
        <v>105.26</v>
      </c>
      <c r="M1528" s="48">
        <f t="shared" si="182"/>
        <v>103.39</v>
      </c>
      <c r="N1528" s="48">
        <f t="shared" si="183"/>
        <v>103.92</v>
      </c>
      <c r="O1528" s="49">
        <f t="shared" ca="1" si="184"/>
        <v>360353400</v>
      </c>
    </row>
    <row r="1529" spans="1:15" x14ac:dyDescent="0.25">
      <c r="A1529">
        <v>1514</v>
      </c>
      <c r="B1529" s="89">
        <v>40301</v>
      </c>
      <c r="C1529" s="48">
        <v>119.379997</v>
      </c>
      <c r="D1529" s="48">
        <v>120.68</v>
      </c>
      <c r="E1529" s="48">
        <v>119.199997</v>
      </c>
      <c r="F1529" s="48">
        <v>120.349998</v>
      </c>
      <c r="G1529" s="49">
        <v>182747900</v>
      </c>
      <c r="H1529" s="48">
        <v>106.427576</v>
      </c>
      <c r="I1529" s="52">
        <f t="shared" si="178"/>
        <v>0.88431722283867431</v>
      </c>
      <c r="J1529" s="52">
        <f t="shared" ca="1" si="179"/>
        <v>1</v>
      </c>
      <c r="K1529" s="48">
        <f t="shared" si="180"/>
        <v>105.57</v>
      </c>
      <c r="L1529" s="48">
        <f t="shared" si="181"/>
        <v>106.72</v>
      </c>
      <c r="M1529" s="48">
        <f t="shared" si="182"/>
        <v>105.41</v>
      </c>
      <c r="N1529" s="48">
        <f t="shared" si="183"/>
        <v>106.43</v>
      </c>
      <c r="O1529" s="49">
        <f t="shared" ca="1" si="184"/>
        <v>182747900</v>
      </c>
    </row>
    <row r="1530" spans="1:15" x14ac:dyDescent="0.25">
      <c r="A1530">
        <v>1515</v>
      </c>
      <c r="B1530" s="89">
        <v>40298</v>
      </c>
      <c r="C1530" s="48">
        <v>120.879997</v>
      </c>
      <c r="D1530" s="48">
        <v>121.010002</v>
      </c>
      <c r="E1530" s="48">
        <v>118.779999</v>
      </c>
      <c r="F1530" s="48">
        <v>118.80999799999999</v>
      </c>
      <c r="G1530" s="49">
        <v>270000900</v>
      </c>
      <c r="H1530" s="48">
        <v>105.065727</v>
      </c>
      <c r="I1530" s="52">
        <f t="shared" si="178"/>
        <v>0.88431721882530456</v>
      </c>
      <c r="J1530" s="52">
        <f t="shared" ca="1" si="179"/>
        <v>1</v>
      </c>
      <c r="K1530" s="48">
        <f t="shared" si="180"/>
        <v>106.9</v>
      </c>
      <c r="L1530" s="48">
        <f t="shared" si="181"/>
        <v>107.01</v>
      </c>
      <c r="M1530" s="48">
        <f t="shared" si="182"/>
        <v>105.04</v>
      </c>
      <c r="N1530" s="48">
        <f t="shared" si="183"/>
        <v>105.07</v>
      </c>
      <c r="O1530" s="49">
        <f t="shared" ca="1" si="184"/>
        <v>270000900</v>
      </c>
    </row>
    <row r="1531" spans="1:15" x14ac:dyDescent="0.25">
      <c r="A1531">
        <v>1516</v>
      </c>
      <c r="B1531" s="89">
        <v>40297</v>
      </c>
      <c r="C1531" s="48">
        <v>120.099998</v>
      </c>
      <c r="D1531" s="48">
        <v>121.110001</v>
      </c>
      <c r="E1531" s="48">
        <v>120.07</v>
      </c>
      <c r="F1531" s="48">
        <v>120.860001</v>
      </c>
      <c r="G1531" s="49">
        <v>193775000</v>
      </c>
      <c r="H1531" s="48">
        <v>106.87858</v>
      </c>
      <c r="I1531" s="52">
        <f t="shared" si="178"/>
        <v>0.88431721922623518</v>
      </c>
      <c r="J1531" s="52">
        <f t="shared" ca="1" si="179"/>
        <v>1</v>
      </c>
      <c r="K1531" s="48">
        <f t="shared" si="180"/>
        <v>106.21</v>
      </c>
      <c r="L1531" s="48">
        <f t="shared" si="181"/>
        <v>107.1</v>
      </c>
      <c r="M1531" s="48">
        <f t="shared" si="182"/>
        <v>106.18</v>
      </c>
      <c r="N1531" s="48">
        <f t="shared" si="183"/>
        <v>106.88</v>
      </c>
      <c r="O1531" s="49">
        <f t="shared" ca="1" si="184"/>
        <v>193775000</v>
      </c>
    </row>
    <row r="1532" spans="1:15" x14ac:dyDescent="0.25">
      <c r="A1532">
        <v>1517</v>
      </c>
      <c r="B1532" s="89">
        <v>40296</v>
      </c>
      <c r="C1532" s="48">
        <v>119.050003</v>
      </c>
      <c r="D1532" s="48">
        <v>119.68</v>
      </c>
      <c r="E1532" s="48">
        <v>118.269997</v>
      </c>
      <c r="F1532" s="48">
        <v>119.379997</v>
      </c>
      <c r="G1532" s="49">
        <v>300674100</v>
      </c>
      <c r="H1532" s="48">
        <v>105.56978700000001</v>
      </c>
      <c r="I1532" s="52">
        <f t="shared" si="178"/>
        <v>0.88431721940820629</v>
      </c>
      <c r="J1532" s="52">
        <f t="shared" ca="1" si="179"/>
        <v>1</v>
      </c>
      <c r="K1532" s="48">
        <f t="shared" si="180"/>
        <v>105.28</v>
      </c>
      <c r="L1532" s="48">
        <f t="shared" si="181"/>
        <v>105.84</v>
      </c>
      <c r="M1532" s="48">
        <f t="shared" si="182"/>
        <v>104.59</v>
      </c>
      <c r="N1532" s="48">
        <f t="shared" si="183"/>
        <v>105.57</v>
      </c>
      <c r="O1532" s="49">
        <f t="shared" ca="1" si="184"/>
        <v>300674100</v>
      </c>
    </row>
    <row r="1533" spans="1:15" x14ac:dyDescent="0.25">
      <c r="A1533">
        <v>1518</v>
      </c>
      <c r="B1533" s="89">
        <v>40295</v>
      </c>
      <c r="C1533" s="48">
        <v>120.650002</v>
      </c>
      <c r="D1533" s="48">
        <v>121.339996</v>
      </c>
      <c r="E1533" s="48">
        <v>118.25</v>
      </c>
      <c r="F1533" s="48">
        <v>118.480003</v>
      </c>
      <c r="G1533" s="49">
        <v>355853300</v>
      </c>
      <c r="H1533" s="48">
        <v>104.77390699999999</v>
      </c>
      <c r="I1533" s="52">
        <f t="shared" si="178"/>
        <v>0.8843172210250535</v>
      </c>
      <c r="J1533" s="52">
        <f t="shared" ca="1" si="179"/>
        <v>1</v>
      </c>
      <c r="K1533" s="48">
        <f t="shared" si="180"/>
        <v>106.69</v>
      </c>
      <c r="L1533" s="48">
        <f t="shared" si="181"/>
        <v>107.3</v>
      </c>
      <c r="M1533" s="48">
        <f t="shared" si="182"/>
        <v>104.57</v>
      </c>
      <c r="N1533" s="48">
        <f t="shared" si="183"/>
        <v>104.77</v>
      </c>
      <c r="O1533" s="49">
        <f t="shared" ca="1" si="184"/>
        <v>355853300</v>
      </c>
    </row>
    <row r="1534" spans="1:15" x14ac:dyDescent="0.25">
      <c r="A1534">
        <v>1519</v>
      </c>
      <c r="B1534" s="89">
        <v>40294</v>
      </c>
      <c r="C1534" s="48">
        <v>121.849998</v>
      </c>
      <c r="D1534" s="48">
        <v>122.120003</v>
      </c>
      <c r="E1534" s="48">
        <v>121.230003</v>
      </c>
      <c r="F1534" s="48">
        <v>121.349998</v>
      </c>
      <c r="G1534" s="49">
        <v>143457300</v>
      </c>
      <c r="H1534" s="48">
        <v>107.311893</v>
      </c>
      <c r="I1534" s="52">
        <f t="shared" si="178"/>
        <v>0.884317221002344</v>
      </c>
      <c r="J1534" s="52">
        <f t="shared" ca="1" si="179"/>
        <v>1</v>
      </c>
      <c r="K1534" s="48">
        <f t="shared" si="180"/>
        <v>107.75</v>
      </c>
      <c r="L1534" s="48">
        <f t="shared" si="181"/>
        <v>107.99</v>
      </c>
      <c r="M1534" s="48">
        <f t="shared" si="182"/>
        <v>107.21</v>
      </c>
      <c r="N1534" s="48">
        <f t="shared" si="183"/>
        <v>107.31</v>
      </c>
      <c r="O1534" s="49">
        <f t="shared" ca="1" si="184"/>
        <v>143457300</v>
      </c>
    </row>
    <row r="1535" spans="1:15" x14ac:dyDescent="0.25">
      <c r="A1535">
        <v>1520</v>
      </c>
      <c r="B1535" s="89">
        <v>40291</v>
      </c>
      <c r="C1535" s="48">
        <v>120.94000200000001</v>
      </c>
      <c r="D1535" s="48">
        <v>121.860001</v>
      </c>
      <c r="E1535" s="48">
        <v>120.629997</v>
      </c>
      <c r="F1535" s="48">
        <v>121.80999799999999</v>
      </c>
      <c r="G1535" s="49">
        <v>177335500</v>
      </c>
      <c r="H1535" s="48">
        <v>107.718678</v>
      </c>
      <c r="I1535" s="52">
        <f t="shared" si="178"/>
        <v>0.88431721343596115</v>
      </c>
      <c r="J1535" s="52">
        <f t="shared" ca="1" si="179"/>
        <v>1</v>
      </c>
      <c r="K1535" s="48">
        <f t="shared" si="180"/>
        <v>106.95</v>
      </c>
      <c r="L1535" s="48">
        <f t="shared" si="181"/>
        <v>107.76</v>
      </c>
      <c r="M1535" s="48">
        <f t="shared" si="182"/>
        <v>106.68</v>
      </c>
      <c r="N1535" s="48">
        <f t="shared" si="183"/>
        <v>107.72</v>
      </c>
      <c r="O1535" s="49">
        <f t="shared" ca="1" si="184"/>
        <v>177335500</v>
      </c>
    </row>
    <row r="1536" spans="1:15" x14ac:dyDescent="0.25">
      <c r="A1536">
        <v>1521</v>
      </c>
      <c r="B1536" s="89">
        <v>40290</v>
      </c>
      <c r="C1536" s="48">
        <v>119.80999799999999</v>
      </c>
      <c r="D1536" s="48">
        <v>121.16999800000001</v>
      </c>
      <c r="E1536" s="48">
        <v>119.120003</v>
      </c>
      <c r="F1536" s="48">
        <v>121.019997</v>
      </c>
      <c r="G1536" s="49">
        <v>115360300</v>
      </c>
      <c r="H1536" s="48">
        <v>107.020067</v>
      </c>
      <c r="I1536" s="52">
        <f t="shared" si="178"/>
        <v>0.88431721742647207</v>
      </c>
      <c r="J1536" s="52">
        <f t="shared" ca="1" si="179"/>
        <v>1</v>
      </c>
      <c r="K1536" s="48">
        <f t="shared" si="180"/>
        <v>105.95</v>
      </c>
      <c r="L1536" s="48">
        <f t="shared" si="181"/>
        <v>107.15</v>
      </c>
      <c r="M1536" s="48">
        <f t="shared" si="182"/>
        <v>105.34</v>
      </c>
      <c r="N1536" s="48">
        <f t="shared" si="183"/>
        <v>107.02</v>
      </c>
      <c r="O1536" s="49">
        <f t="shared" ca="1" si="184"/>
        <v>115360300</v>
      </c>
    </row>
    <row r="1537" spans="1:15" x14ac:dyDescent="0.25">
      <c r="A1537">
        <v>1522</v>
      </c>
      <c r="B1537" s="89">
        <v>40289</v>
      </c>
      <c r="C1537" s="48">
        <v>120.949997</v>
      </c>
      <c r="D1537" s="48">
        <v>121.230003</v>
      </c>
      <c r="E1537" s="48">
        <v>119.989998</v>
      </c>
      <c r="F1537" s="48">
        <v>120.660004</v>
      </c>
      <c r="G1537" s="49">
        <v>192910100</v>
      </c>
      <c r="H1537" s="48">
        <v>106.701719</v>
      </c>
      <c r="I1537" s="52">
        <f t="shared" si="178"/>
        <v>0.88431721749321335</v>
      </c>
      <c r="J1537" s="52">
        <f t="shared" ca="1" si="179"/>
        <v>1</v>
      </c>
      <c r="K1537" s="48">
        <f t="shared" si="180"/>
        <v>106.96</v>
      </c>
      <c r="L1537" s="48">
        <f t="shared" si="181"/>
        <v>107.21</v>
      </c>
      <c r="M1537" s="48">
        <f t="shared" si="182"/>
        <v>106.11</v>
      </c>
      <c r="N1537" s="48">
        <f t="shared" si="183"/>
        <v>106.7</v>
      </c>
      <c r="O1537" s="49">
        <f t="shared" ca="1" si="184"/>
        <v>192910100</v>
      </c>
    </row>
    <row r="1538" spans="1:15" x14ac:dyDescent="0.25">
      <c r="A1538">
        <v>1523</v>
      </c>
      <c r="B1538" s="89">
        <v>40288</v>
      </c>
      <c r="C1538" s="48">
        <v>120.55999799999999</v>
      </c>
      <c r="D1538" s="48">
        <v>120.980003</v>
      </c>
      <c r="E1538" s="48">
        <v>119.870003</v>
      </c>
      <c r="F1538" s="48">
        <v>120.879997</v>
      </c>
      <c r="G1538" s="49">
        <v>157708000</v>
      </c>
      <c r="H1538" s="48">
        <v>106.896263</v>
      </c>
      <c r="I1538" s="52">
        <f t="shared" si="178"/>
        <v>0.88431722082190323</v>
      </c>
      <c r="J1538" s="52">
        <f t="shared" ca="1" si="179"/>
        <v>1</v>
      </c>
      <c r="K1538" s="48">
        <f t="shared" si="180"/>
        <v>106.61</v>
      </c>
      <c r="L1538" s="48">
        <f t="shared" si="181"/>
        <v>106.98</v>
      </c>
      <c r="M1538" s="48">
        <f t="shared" si="182"/>
        <v>106</v>
      </c>
      <c r="N1538" s="48">
        <f t="shared" si="183"/>
        <v>106.9</v>
      </c>
      <c r="O1538" s="49">
        <f t="shared" ca="1" si="184"/>
        <v>157708000</v>
      </c>
    </row>
    <row r="1539" spans="1:15" x14ac:dyDescent="0.25">
      <c r="A1539">
        <v>1524</v>
      </c>
      <c r="B1539" s="89">
        <v>40287</v>
      </c>
      <c r="C1539" s="48">
        <v>119.010002</v>
      </c>
      <c r="D1539" s="48">
        <v>119.93</v>
      </c>
      <c r="E1539" s="48">
        <v>118.470001</v>
      </c>
      <c r="F1539" s="48">
        <v>119.80999799999999</v>
      </c>
      <c r="G1539" s="49">
        <v>217947800</v>
      </c>
      <c r="H1539" s="48">
        <v>105.95004400000001</v>
      </c>
      <c r="I1539" s="52">
        <f t="shared" si="178"/>
        <v>0.88431721699886856</v>
      </c>
      <c r="J1539" s="52">
        <f t="shared" ca="1" si="179"/>
        <v>1</v>
      </c>
      <c r="K1539" s="48">
        <f t="shared" si="180"/>
        <v>105.24</v>
      </c>
      <c r="L1539" s="48">
        <f t="shared" si="181"/>
        <v>106.06</v>
      </c>
      <c r="M1539" s="48">
        <f t="shared" si="182"/>
        <v>104.77</v>
      </c>
      <c r="N1539" s="48">
        <f t="shared" si="183"/>
        <v>105.95</v>
      </c>
      <c r="O1539" s="49">
        <f t="shared" ca="1" si="184"/>
        <v>217947800</v>
      </c>
    </row>
    <row r="1540" spans="1:15" x14ac:dyDescent="0.25">
      <c r="A1540">
        <v>1525</v>
      </c>
      <c r="B1540" s="89">
        <v>40284</v>
      </c>
      <c r="C1540" s="48">
        <v>120.860001</v>
      </c>
      <c r="D1540" s="48">
        <v>121.290001</v>
      </c>
      <c r="E1540" s="48">
        <v>118.75</v>
      </c>
      <c r="F1540" s="48">
        <v>119.360001</v>
      </c>
      <c r="G1540" s="49">
        <v>366786700</v>
      </c>
      <c r="H1540" s="48">
        <v>105.552104</v>
      </c>
      <c r="I1540" s="52">
        <f t="shared" si="178"/>
        <v>0.88431721779224848</v>
      </c>
      <c r="J1540" s="52">
        <f t="shared" ca="1" si="179"/>
        <v>1</v>
      </c>
      <c r="K1540" s="48">
        <f t="shared" si="180"/>
        <v>106.88</v>
      </c>
      <c r="L1540" s="48">
        <f t="shared" si="181"/>
        <v>107.26</v>
      </c>
      <c r="M1540" s="48">
        <f t="shared" si="182"/>
        <v>105.01</v>
      </c>
      <c r="N1540" s="48">
        <f t="shared" si="183"/>
        <v>105.55</v>
      </c>
      <c r="O1540" s="49">
        <f t="shared" ca="1" si="184"/>
        <v>366786700</v>
      </c>
    </row>
    <row r="1541" spans="1:15" x14ac:dyDescent="0.25">
      <c r="A1541">
        <v>1526</v>
      </c>
      <c r="B1541" s="89">
        <v>40283</v>
      </c>
      <c r="C1541" s="48">
        <v>120.989998</v>
      </c>
      <c r="D1541" s="48">
        <v>121.57</v>
      </c>
      <c r="E1541" s="48">
        <v>120.949997</v>
      </c>
      <c r="F1541" s="48">
        <v>121.290001</v>
      </c>
      <c r="G1541" s="49">
        <v>144615300</v>
      </c>
      <c r="H1541" s="48">
        <v>107.258836</v>
      </c>
      <c r="I1541" s="52">
        <f t="shared" si="178"/>
        <v>0.88431721589317158</v>
      </c>
      <c r="J1541" s="52">
        <f t="shared" ca="1" si="179"/>
        <v>1</v>
      </c>
      <c r="K1541" s="48">
        <f t="shared" si="180"/>
        <v>106.99</v>
      </c>
      <c r="L1541" s="48">
        <f t="shared" si="181"/>
        <v>107.51</v>
      </c>
      <c r="M1541" s="48">
        <f t="shared" si="182"/>
        <v>106.96</v>
      </c>
      <c r="N1541" s="48">
        <f t="shared" si="183"/>
        <v>107.26</v>
      </c>
      <c r="O1541" s="49">
        <f t="shared" ca="1" si="184"/>
        <v>144615300</v>
      </c>
    </row>
    <row r="1542" spans="1:15" x14ac:dyDescent="0.25">
      <c r="A1542">
        <v>1527</v>
      </c>
      <c r="B1542" s="89">
        <v>40282</v>
      </c>
      <c r="C1542" s="48">
        <v>120.269997</v>
      </c>
      <c r="D1542" s="48">
        <v>121.19000200000001</v>
      </c>
      <c r="E1542" s="48">
        <v>120.08000199999999</v>
      </c>
      <c r="F1542" s="48">
        <v>121.19000200000001</v>
      </c>
      <c r="G1542" s="49">
        <v>161609000</v>
      </c>
      <c r="H1542" s="48">
        <v>107.170406</v>
      </c>
      <c r="I1542" s="52">
        <f t="shared" si="178"/>
        <v>0.88431722280192715</v>
      </c>
      <c r="J1542" s="52">
        <f t="shared" ca="1" si="179"/>
        <v>1</v>
      </c>
      <c r="K1542" s="48">
        <f t="shared" si="180"/>
        <v>106.36</v>
      </c>
      <c r="L1542" s="48">
        <f t="shared" si="181"/>
        <v>107.17</v>
      </c>
      <c r="M1542" s="48">
        <f t="shared" si="182"/>
        <v>106.19</v>
      </c>
      <c r="N1542" s="48">
        <f t="shared" si="183"/>
        <v>107.17</v>
      </c>
      <c r="O1542" s="49">
        <f t="shared" ca="1" si="184"/>
        <v>161609000</v>
      </c>
    </row>
    <row r="1543" spans="1:15" x14ac:dyDescent="0.25">
      <c r="A1543">
        <v>1528</v>
      </c>
      <c r="B1543" s="89">
        <v>40281</v>
      </c>
      <c r="C1543" s="48">
        <v>119.620003</v>
      </c>
      <c r="D1543" s="48">
        <v>120.040001</v>
      </c>
      <c r="E1543" s="48">
        <v>119</v>
      </c>
      <c r="F1543" s="48">
        <v>119.83000199999999</v>
      </c>
      <c r="G1543" s="49">
        <v>125043600</v>
      </c>
      <c r="H1543" s="48">
        <v>105.96773399999999</v>
      </c>
      <c r="I1543" s="52">
        <f t="shared" si="178"/>
        <v>0.88431721798686103</v>
      </c>
      <c r="J1543" s="52">
        <f t="shared" ca="1" si="179"/>
        <v>1</v>
      </c>
      <c r="K1543" s="48">
        <f t="shared" si="180"/>
        <v>105.78</v>
      </c>
      <c r="L1543" s="48">
        <f t="shared" si="181"/>
        <v>106.15</v>
      </c>
      <c r="M1543" s="48">
        <f t="shared" si="182"/>
        <v>105.23</v>
      </c>
      <c r="N1543" s="48">
        <f t="shared" si="183"/>
        <v>105.97</v>
      </c>
      <c r="O1543" s="49">
        <f t="shared" ca="1" si="184"/>
        <v>125043600</v>
      </c>
    </row>
    <row r="1544" spans="1:15" x14ac:dyDescent="0.25">
      <c r="A1544">
        <v>1529</v>
      </c>
      <c r="B1544" s="89">
        <v>40280</v>
      </c>
      <c r="C1544" s="48">
        <v>119.699997</v>
      </c>
      <c r="D1544" s="48">
        <v>120.050003</v>
      </c>
      <c r="E1544" s="48">
        <v>119.55999799999999</v>
      </c>
      <c r="F1544" s="48">
        <v>119.739998</v>
      </c>
      <c r="G1544" s="49">
        <v>110279000</v>
      </c>
      <c r="H1544" s="48">
        <v>105.888142</v>
      </c>
      <c r="I1544" s="52">
        <f t="shared" si="178"/>
        <v>0.88431721871249735</v>
      </c>
      <c r="J1544" s="52">
        <f t="shared" ca="1" si="179"/>
        <v>1</v>
      </c>
      <c r="K1544" s="48">
        <f t="shared" si="180"/>
        <v>105.85</v>
      </c>
      <c r="L1544" s="48">
        <f t="shared" si="181"/>
        <v>106.16</v>
      </c>
      <c r="M1544" s="48">
        <f t="shared" si="182"/>
        <v>105.73</v>
      </c>
      <c r="N1544" s="48">
        <f t="shared" si="183"/>
        <v>105.89</v>
      </c>
      <c r="O1544" s="49">
        <f t="shared" ca="1" si="184"/>
        <v>110279000</v>
      </c>
    </row>
    <row r="1545" spans="1:15" x14ac:dyDescent="0.25">
      <c r="A1545">
        <v>1530</v>
      </c>
      <c r="B1545" s="89">
        <v>40277</v>
      </c>
      <c r="C1545" s="48">
        <v>119.019997</v>
      </c>
      <c r="D1545" s="48">
        <v>119.599998</v>
      </c>
      <c r="E1545" s="48">
        <v>118.800003</v>
      </c>
      <c r="F1545" s="48">
        <v>119.550003</v>
      </c>
      <c r="G1545" s="49">
        <v>133006500</v>
      </c>
      <c r="H1545" s="48">
        <v>105.72012599999999</v>
      </c>
      <c r="I1545" s="52">
        <f t="shared" si="178"/>
        <v>0.88431721745753522</v>
      </c>
      <c r="J1545" s="52">
        <f t="shared" ca="1" si="179"/>
        <v>1</v>
      </c>
      <c r="K1545" s="48">
        <f t="shared" si="180"/>
        <v>105.25</v>
      </c>
      <c r="L1545" s="48">
        <f t="shared" si="181"/>
        <v>105.76</v>
      </c>
      <c r="M1545" s="48">
        <f t="shared" si="182"/>
        <v>105.06</v>
      </c>
      <c r="N1545" s="48">
        <f t="shared" si="183"/>
        <v>105.72</v>
      </c>
      <c r="O1545" s="49">
        <f t="shared" ca="1" si="184"/>
        <v>133006500</v>
      </c>
    </row>
    <row r="1546" spans="1:15" x14ac:dyDescent="0.25">
      <c r="A1546">
        <v>1531</v>
      </c>
      <c r="B1546" s="89">
        <v>40276</v>
      </c>
      <c r="C1546" s="48">
        <v>117.949997</v>
      </c>
      <c r="D1546" s="48">
        <v>118.970001</v>
      </c>
      <c r="E1546" s="48">
        <v>117.599998</v>
      </c>
      <c r="F1546" s="48">
        <v>118.769997</v>
      </c>
      <c r="G1546" s="49">
        <v>158704000</v>
      </c>
      <c r="H1546" s="48">
        <v>105.03035300000001</v>
      </c>
      <c r="I1546" s="52">
        <f t="shared" si="178"/>
        <v>0.88431721523071183</v>
      </c>
      <c r="J1546" s="52">
        <f t="shared" ca="1" si="179"/>
        <v>1</v>
      </c>
      <c r="K1546" s="48">
        <f t="shared" si="180"/>
        <v>104.31</v>
      </c>
      <c r="L1546" s="48">
        <f t="shared" si="181"/>
        <v>105.21</v>
      </c>
      <c r="M1546" s="48">
        <f t="shared" si="182"/>
        <v>104</v>
      </c>
      <c r="N1546" s="48">
        <f t="shared" si="183"/>
        <v>105.03</v>
      </c>
      <c r="O1546" s="49">
        <f t="shared" ca="1" si="184"/>
        <v>158704000</v>
      </c>
    </row>
    <row r="1547" spans="1:15" x14ac:dyDescent="0.25">
      <c r="A1547">
        <v>1532</v>
      </c>
      <c r="B1547" s="89">
        <v>40275</v>
      </c>
      <c r="C1547" s="48">
        <v>118.800003</v>
      </c>
      <c r="D1547" s="48">
        <v>119.360001</v>
      </c>
      <c r="E1547" s="48">
        <v>117.80999799999999</v>
      </c>
      <c r="F1547" s="48">
        <v>118.360001</v>
      </c>
      <c r="G1547" s="49">
        <v>184576300</v>
      </c>
      <c r="H1547" s="48">
        <v>104.667787</v>
      </c>
      <c r="I1547" s="52">
        <f t="shared" si="178"/>
        <v>0.88431721963233179</v>
      </c>
      <c r="J1547" s="52">
        <f t="shared" ca="1" si="179"/>
        <v>1</v>
      </c>
      <c r="K1547" s="48">
        <f t="shared" si="180"/>
        <v>105.06</v>
      </c>
      <c r="L1547" s="48">
        <f t="shared" si="181"/>
        <v>105.55</v>
      </c>
      <c r="M1547" s="48">
        <f t="shared" si="182"/>
        <v>104.18</v>
      </c>
      <c r="N1547" s="48">
        <f t="shared" si="183"/>
        <v>104.67</v>
      </c>
      <c r="O1547" s="49">
        <f t="shared" ca="1" si="184"/>
        <v>184576300</v>
      </c>
    </row>
    <row r="1548" spans="1:15" x14ac:dyDescent="0.25">
      <c r="A1548">
        <v>1533</v>
      </c>
      <c r="B1548" s="89">
        <v>40274</v>
      </c>
      <c r="C1548" s="48">
        <v>118.41999800000001</v>
      </c>
      <c r="D1548" s="48">
        <v>119.25</v>
      </c>
      <c r="E1548" s="48">
        <v>118.290001</v>
      </c>
      <c r="F1548" s="48">
        <v>119.040001</v>
      </c>
      <c r="G1548" s="49">
        <v>110384200</v>
      </c>
      <c r="H1548" s="48">
        <v>105.26912299999999</v>
      </c>
      <c r="I1548" s="52">
        <f t="shared" si="178"/>
        <v>0.88431722207394803</v>
      </c>
      <c r="J1548" s="52">
        <f t="shared" ca="1" si="179"/>
        <v>1</v>
      </c>
      <c r="K1548" s="48">
        <f t="shared" si="180"/>
        <v>104.72</v>
      </c>
      <c r="L1548" s="48">
        <f t="shared" si="181"/>
        <v>105.45</v>
      </c>
      <c r="M1548" s="48">
        <f t="shared" si="182"/>
        <v>104.61</v>
      </c>
      <c r="N1548" s="48">
        <f t="shared" si="183"/>
        <v>105.27</v>
      </c>
      <c r="O1548" s="49">
        <f t="shared" ca="1" si="184"/>
        <v>110384200</v>
      </c>
    </row>
    <row r="1549" spans="1:15" x14ac:dyDescent="0.25">
      <c r="A1549">
        <v>1534</v>
      </c>
      <c r="B1549" s="89">
        <v>40273</v>
      </c>
      <c r="C1549" s="48">
        <v>118.25</v>
      </c>
      <c r="D1549" s="48">
        <v>118.839996</v>
      </c>
      <c r="E1549" s="48">
        <v>117.91999800000001</v>
      </c>
      <c r="F1549" s="48">
        <v>118.760002</v>
      </c>
      <c r="G1549" s="49">
        <v>105847600</v>
      </c>
      <c r="H1549" s="48">
        <v>105.02151499999999</v>
      </c>
      <c r="I1549" s="52">
        <f t="shared" si="178"/>
        <v>0.88431722155073722</v>
      </c>
      <c r="J1549" s="52">
        <f t="shared" ca="1" si="179"/>
        <v>1</v>
      </c>
      <c r="K1549" s="48">
        <f t="shared" si="180"/>
        <v>104.57</v>
      </c>
      <c r="L1549" s="48">
        <f t="shared" si="181"/>
        <v>105.09</v>
      </c>
      <c r="M1549" s="48">
        <f t="shared" si="182"/>
        <v>104.28</v>
      </c>
      <c r="N1549" s="48">
        <f t="shared" si="183"/>
        <v>105.02</v>
      </c>
      <c r="O1549" s="49">
        <f t="shared" ca="1" si="184"/>
        <v>105847600</v>
      </c>
    </row>
    <row r="1550" spans="1:15" x14ac:dyDescent="0.25">
      <c r="A1550">
        <v>1535</v>
      </c>
      <c r="B1550" s="89">
        <v>40269</v>
      </c>
      <c r="C1550" s="48">
        <v>117.800003</v>
      </c>
      <c r="D1550" s="48">
        <v>118.25</v>
      </c>
      <c r="E1550" s="48">
        <v>117.099998</v>
      </c>
      <c r="F1550" s="48">
        <v>117.800003</v>
      </c>
      <c r="G1550" s="49">
        <v>161215200</v>
      </c>
      <c r="H1550" s="48">
        <v>104.172571</v>
      </c>
      <c r="I1550" s="52">
        <f t="shared" si="178"/>
        <v>0.88431721856577539</v>
      </c>
      <c r="J1550" s="52">
        <f t="shared" ca="1" si="179"/>
        <v>1</v>
      </c>
      <c r="K1550" s="48">
        <f t="shared" si="180"/>
        <v>104.17</v>
      </c>
      <c r="L1550" s="48">
        <f t="shared" si="181"/>
        <v>104.57</v>
      </c>
      <c r="M1550" s="48">
        <f t="shared" si="182"/>
        <v>103.55</v>
      </c>
      <c r="N1550" s="48">
        <f t="shared" si="183"/>
        <v>104.17</v>
      </c>
      <c r="O1550" s="49">
        <f t="shared" ca="1" si="184"/>
        <v>161215200</v>
      </c>
    </row>
    <row r="1551" spans="1:15" x14ac:dyDescent="0.25">
      <c r="A1551">
        <v>1536</v>
      </c>
      <c r="B1551" s="89">
        <v>40268</v>
      </c>
      <c r="C1551" s="48">
        <v>116.949997</v>
      </c>
      <c r="D1551" s="48">
        <v>117.519997</v>
      </c>
      <c r="E1551" s="48">
        <v>116.610001</v>
      </c>
      <c r="F1551" s="48">
        <v>117</v>
      </c>
      <c r="G1551" s="49">
        <v>161078700</v>
      </c>
      <c r="H1551" s="48">
        <v>103.465115</v>
      </c>
      <c r="I1551" s="52">
        <f t="shared" si="178"/>
        <v>0.8843172222222222</v>
      </c>
      <c r="J1551" s="52">
        <f t="shared" ca="1" si="179"/>
        <v>1</v>
      </c>
      <c r="K1551" s="48">
        <f t="shared" si="180"/>
        <v>103.42</v>
      </c>
      <c r="L1551" s="48">
        <f t="shared" si="181"/>
        <v>103.92</v>
      </c>
      <c r="M1551" s="48">
        <f t="shared" si="182"/>
        <v>103.12</v>
      </c>
      <c r="N1551" s="48">
        <f t="shared" si="183"/>
        <v>103.47</v>
      </c>
      <c r="O1551" s="49">
        <f t="shared" ca="1" si="184"/>
        <v>161078700</v>
      </c>
    </row>
    <row r="1552" spans="1:15" x14ac:dyDescent="0.25">
      <c r="A1552">
        <v>1537</v>
      </c>
      <c r="B1552" s="89">
        <v>40267</v>
      </c>
      <c r="C1552" s="48">
        <v>117.459999</v>
      </c>
      <c r="D1552" s="48">
        <v>117.83000199999999</v>
      </c>
      <c r="E1552" s="48">
        <v>116.910004</v>
      </c>
      <c r="F1552" s="48">
        <v>117.400002</v>
      </c>
      <c r="G1552" s="49">
        <v>145772500</v>
      </c>
      <c r="H1552" s="48">
        <v>103.818843</v>
      </c>
      <c r="I1552" s="52">
        <f t="shared" si="178"/>
        <v>0.88431721662151253</v>
      </c>
      <c r="J1552" s="52">
        <f t="shared" ca="1" si="179"/>
        <v>1</v>
      </c>
      <c r="K1552" s="48">
        <f t="shared" si="180"/>
        <v>103.87</v>
      </c>
      <c r="L1552" s="48">
        <f t="shared" si="181"/>
        <v>104.2</v>
      </c>
      <c r="M1552" s="48">
        <f t="shared" si="182"/>
        <v>103.39</v>
      </c>
      <c r="N1552" s="48">
        <f t="shared" si="183"/>
        <v>103.82</v>
      </c>
      <c r="O1552" s="49">
        <f t="shared" ca="1" si="184"/>
        <v>145772500</v>
      </c>
    </row>
    <row r="1553" spans="1:15" x14ac:dyDescent="0.25">
      <c r="A1553">
        <v>1538</v>
      </c>
      <c r="B1553" s="89">
        <v>40266</v>
      </c>
      <c r="C1553" s="48">
        <v>117.16999800000001</v>
      </c>
      <c r="D1553" s="48">
        <v>117.529999</v>
      </c>
      <c r="E1553" s="48">
        <v>116.69000200000001</v>
      </c>
      <c r="F1553" s="48">
        <v>117.32</v>
      </c>
      <c r="G1553" s="49">
        <v>134513500</v>
      </c>
      <c r="H1553" s="48">
        <v>103.748096</v>
      </c>
      <c r="I1553" s="52">
        <f t="shared" ref="I1553:I1616" si="185">H1553/F1553</f>
        <v>0.88431721786566664</v>
      </c>
      <c r="J1553" s="52">
        <f t="shared" ref="J1553:J1616" ca="1" si="186">INDEX(OFFSET($T$15,0,0,$S$13+1,1),MATCH(B1553,OFFSET($Q$15,0,0,$S$13+1,1),-1))</f>
        <v>1</v>
      </c>
      <c r="K1553" s="48">
        <f t="shared" ref="K1553:K1616" si="187">ROUND($I1553*C1553,2)</f>
        <v>103.62</v>
      </c>
      <c r="L1553" s="48">
        <f t="shared" ref="L1553:L1616" si="188">ROUND($I1553*D1553,2)</f>
        <v>103.93</v>
      </c>
      <c r="M1553" s="48">
        <f t="shared" ref="M1553:M1616" si="189">ROUND($I1553*E1553,2)</f>
        <v>103.19</v>
      </c>
      <c r="N1553" s="48">
        <f t="shared" ref="N1553:N1616" si="190">ROUND($I1553*F1553,2)</f>
        <v>103.75</v>
      </c>
      <c r="O1553" s="49">
        <f t="shared" ref="O1553:O1616" ca="1" si="191">G1553*J1553</f>
        <v>134513500</v>
      </c>
    </row>
    <row r="1554" spans="1:15" x14ac:dyDescent="0.25">
      <c r="A1554">
        <v>1539</v>
      </c>
      <c r="B1554" s="89">
        <v>40263</v>
      </c>
      <c r="C1554" s="48">
        <v>116.870003</v>
      </c>
      <c r="D1554" s="48">
        <v>117.41999800000001</v>
      </c>
      <c r="E1554" s="48">
        <v>116.120003</v>
      </c>
      <c r="F1554" s="48">
        <v>116.58000199999999</v>
      </c>
      <c r="G1554" s="49">
        <v>205808500</v>
      </c>
      <c r="H1554" s="48">
        <v>103.093703</v>
      </c>
      <c r="I1554" s="52">
        <f t="shared" si="185"/>
        <v>0.88431721763051618</v>
      </c>
      <c r="J1554" s="52">
        <f t="shared" ca="1" si="186"/>
        <v>1</v>
      </c>
      <c r="K1554" s="48">
        <f t="shared" si="187"/>
        <v>103.35</v>
      </c>
      <c r="L1554" s="48">
        <f t="shared" si="188"/>
        <v>103.84</v>
      </c>
      <c r="M1554" s="48">
        <f t="shared" si="189"/>
        <v>102.69</v>
      </c>
      <c r="N1554" s="48">
        <f t="shared" si="190"/>
        <v>103.09</v>
      </c>
      <c r="O1554" s="49">
        <f t="shared" ca="1" si="191"/>
        <v>205808500</v>
      </c>
    </row>
    <row r="1555" spans="1:15" x14ac:dyDescent="0.25">
      <c r="A1555">
        <v>1540</v>
      </c>
      <c r="B1555" s="89">
        <v>40262</v>
      </c>
      <c r="C1555" s="48">
        <v>117.629997</v>
      </c>
      <c r="D1555" s="48">
        <v>118.16999800000001</v>
      </c>
      <c r="E1555" s="48">
        <v>116.510002</v>
      </c>
      <c r="F1555" s="48">
        <v>116.650002</v>
      </c>
      <c r="G1555" s="49">
        <v>223396300</v>
      </c>
      <c r="H1555" s="48">
        <v>103.15560499999999</v>
      </c>
      <c r="I1555" s="52">
        <f t="shared" si="185"/>
        <v>0.884317215871115</v>
      </c>
      <c r="J1555" s="52">
        <f t="shared" ca="1" si="186"/>
        <v>1</v>
      </c>
      <c r="K1555" s="48">
        <f t="shared" si="187"/>
        <v>104.02</v>
      </c>
      <c r="L1555" s="48">
        <f t="shared" si="188"/>
        <v>104.5</v>
      </c>
      <c r="M1555" s="48">
        <f t="shared" si="189"/>
        <v>103.03</v>
      </c>
      <c r="N1555" s="48">
        <f t="shared" si="190"/>
        <v>103.16</v>
      </c>
      <c r="O1555" s="49">
        <f t="shared" ca="1" si="191"/>
        <v>223396300</v>
      </c>
    </row>
    <row r="1556" spans="1:15" x14ac:dyDescent="0.25">
      <c r="A1556">
        <v>1541</v>
      </c>
      <c r="B1556" s="89">
        <v>40261</v>
      </c>
      <c r="C1556" s="48">
        <v>116.970001</v>
      </c>
      <c r="D1556" s="48">
        <v>117.43</v>
      </c>
      <c r="E1556" s="48">
        <v>115.58000199999999</v>
      </c>
      <c r="F1556" s="48">
        <v>116.839996</v>
      </c>
      <c r="G1556" s="49">
        <v>196072600</v>
      </c>
      <c r="H1556" s="48">
        <v>103.323621</v>
      </c>
      <c r="I1556" s="52">
        <f t="shared" si="185"/>
        <v>0.88431722472842267</v>
      </c>
      <c r="J1556" s="52">
        <f t="shared" ca="1" si="186"/>
        <v>1</v>
      </c>
      <c r="K1556" s="48">
        <f t="shared" si="187"/>
        <v>103.44</v>
      </c>
      <c r="L1556" s="48">
        <f t="shared" si="188"/>
        <v>103.85</v>
      </c>
      <c r="M1556" s="48">
        <f t="shared" si="189"/>
        <v>102.21</v>
      </c>
      <c r="N1556" s="48">
        <f t="shared" si="190"/>
        <v>103.32</v>
      </c>
      <c r="O1556" s="49">
        <f t="shared" ca="1" si="191"/>
        <v>196072600</v>
      </c>
    </row>
    <row r="1557" spans="1:15" x14ac:dyDescent="0.25">
      <c r="A1557">
        <v>1542</v>
      </c>
      <c r="B1557" s="89">
        <v>40260</v>
      </c>
      <c r="C1557" s="48">
        <v>116.760002</v>
      </c>
      <c r="D1557" s="48">
        <v>117.510002</v>
      </c>
      <c r="E1557" s="48">
        <v>116.379997</v>
      </c>
      <c r="F1557" s="48">
        <v>117.410004</v>
      </c>
      <c r="G1557" s="49">
        <v>182941600</v>
      </c>
      <c r="H1557" s="48">
        <v>103.82768799999999</v>
      </c>
      <c r="I1557" s="52">
        <f t="shared" si="185"/>
        <v>0.88431721712572287</v>
      </c>
      <c r="J1557" s="52">
        <f t="shared" ca="1" si="186"/>
        <v>1</v>
      </c>
      <c r="K1557" s="48">
        <f t="shared" si="187"/>
        <v>103.25</v>
      </c>
      <c r="L1557" s="48">
        <f t="shared" si="188"/>
        <v>103.92</v>
      </c>
      <c r="M1557" s="48">
        <f t="shared" si="189"/>
        <v>102.92</v>
      </c>
      <c r="N1557" s="48">
        <f t="shared" si="190"/>
        <v>103.83</v>
      </c>
      <c r="O1557" s="49">
        <f t="shared" ca="1" si="191"/>
        <v>182941600</v>
      </c>
    </row>
    <row r="1558" spans="1:15" x14ac:dyDescent="0.25">
      <c r="A1558">
        <v>1543</v>
      </c>
      <c r="B1558" s="89">
        <v>40259</v>
      </c>
      <c r="C1558" s="48">
        <v>115.30999799999999</v>
      </c>
      <c r="D1558" s="48">
        <v>116.800003</v>
      </c>
      <c r="E1558" s="48">
        <v>115.239998</v>
      </c>
      <c r="F1558" s="48">
        <v>116.589996</v>
      </c>
      <c r="G1558" s="49">
        <v>184477800</v>
      </c>
      <c r="H1558" s="48">
        <v>103.102541</v>
      </c>
      <c r="I1558" s="52">
        <f t="shared" si="185"/>
        <v>0.88431721877750136</v>
      </c>
      <c r="J1558" s="52">
        <f t="shared" ca="1" si="186"/>
        <v>1</v>
      </c>
      <c r="K1558" s="48">
        <f t="shared" si="187"/>
        <v>101.97</v>
      </c>
      <c r="L1558" s="48">
        <f t="shared" si="188"/>
        <v>103.29</v>
      </c>
      <c r="M1558" s="48">
        <f t="shared" si="189"/>
        <v>101.91</v>
      </c>
      <c r="N1558" s="48">
        <f t="shared" si="190"/>
        <v>103.1</v>
      </c>
      <c r="O1558" s="49">
        <f t="shared" ca="1" si="191"/>
        <v>184477800</v>
      </c>
    </row>
    <row r="1559" spans="1:15" x14ac:dyDescent="0.25">
      <c r="A1559">
        <v>1544</v>
      </c>
      <c r="B1559" s="89">
        <v>40256</v>
      </c>
      <c r="C1559" s="48">
        <v>115.970001</v>
      </c>
      <c r="D1559" s="48">
        <v>117.290001</v>
      </c>
      <c r="E1559" s="48">
        <v>115.519997</v>
      </c>
      <c r="F1559" s="48">
        <v>115.970001</v>
      </c>
      <c r="G1559" s="49">
        <v>226641100</v>
      </c>
      <c r="H1559" s="48">
        <v>102.55426900000001</v>
      </c>
      <c r="I1559" s="52">
        <f t="shared" si="185"/>
        <v>0.88431722096820542</v>
      </c>
      <c r="J1559" s="52">
        <f t="shared" ca="1" si="186"/>
        <v>1</v>
      </c>
      <c r="K1559" s="48">
        <f t="shared" si="187"/>
        <v>102.55</v>
      </c>
      <c r="L1559" s="48">
        <f t="shared" si="188"/>
        <v>103.72</v>
      </c>
      <c r="M1559" s="48">
        <f t="shared" si="189"/>
        <v>102.16</v>
      </c>
      <c r="N1559" s="48">
        <f t="shared" si="190"/>
        <v>102.55</v>
      </c>
      <c r="O1559" s="49">
        <f t="shared" ca="1" si="191"/>
        <v>226641100</v>
      </c>
    </row>
    <row r="1560" spans="1:15" x14ac:dyDescent="0.25">
      <c r="A1560">
        <v>1545</v>
      </c>
      <c r="B1560" s="89">
        <v>40255</v>
      </c>
      <c r="C1560" s="48">
        <v>117.110001</v>
      </c>
      <c r="D1560" s="48">
        <v>117.269997</v>
      </c>
      <c r="E1560" s="48">
        <v>116.57</v>
      </c>
      <c r="F1560" s="48">
        <v>117.040001</v>
      </c>
      <c r="G1560" s="49">
        <v>196509100</v>
      </c>
      <c r="H1560" s="48">
        <v>103.076019</v>
      </c>
      <c r="I1560" s="52">
        <f t="shared" si="185"/>
        <v>0.88069051708227508</v>
      </c>
      <c r="J1560" s="52">
        <f t="shared" ca="1" si="186"/>
        <v>1</v>
      </c>
      <c r="K1560" s="48">
        <f t="shared" si="187"/>
        <v>103.14</v>
      </c>
      <c r="L1560" s="48">
        <f t="shared" si="188"/>
        <v>103.28</v>
      </c>
      <c r="M1560" s="48">
        <f t="shared" si="189"/>
        <v>102.66</v>
      </c>
      <c r="N1560" s="48">
        <f t="shared" si="190"/>
        <v>103.08</v>
      </c>
      <c r="O1560" s="49">
        <f t="shared" ca="1" si="191"/>
        <v>196509100</v>
      </c>
    </row>
    <row r="1561" spans="1:15" x14ac:dyDescent="0.25">
      <c r="A1561">
        <v>1546</v>
      </c>
      <c r="B1561" s="89">
        <v>40254</v>
      </c>
      <c r="C1561" s="48">
        <v>116.760002</v>
      </c>
      <c r="D1561" s="48">
        <v>117.480003</v>
      </c>
      <c r="E1561" s="48">
        <v>116.41999800000001</v>
      </c>
      <c r="F1561" s="48">
        <v>117.099998</v>
      </c>
      <c r="G1561" s="49">
        <v>177468100</v>
      </c>
      <c r="H1561" s="48">
        <v>103.12885799999999</v>
      </c>
      <c r="I1561" s="52">
        <f t="shared" si="185"/>
        <v>0.88069051888455196</v>
      </c>
      <c r="J1561" s="52">
        <f t="shared" ca="1" si="186"/>
        <v>1</v>
      </c>
      <c r="K1561" s="48">
        <f t="shared" si="187"/>
        <v>102.83</v>
      </c>
      <c r="L1561" s="48">
        <f t="shared" si="188"/>
        <v>103.46</v>
      </c>
      <c r="M1561" s="48">
        <f t="shared" si="189"/>
        <v>102.53</v>
      </c>
      <c r="N1561" s="48">
        <f t="shared" si="190"/>
        <v>103.13</v>
      </c>
      <c r="O1561" s="49">
        <f t="shared" ca="1" si="191"/>
        <v>177468100</v>
      </c>
    </row>
    <row r="1562" spans="1:15" x14ac:dyDescent="0.25">
      <c r="A1562">
        <v>1547</v>
      </c>
      <c r="B1562" s="89">
        <v>40253</v>
      </c>
      <c r="C1562" s="48">
        <v>115.80999799999999</v>
      </c>
      <c r="D1562" s="48">
        <v>116.519997</v>
      </c>
      <c r="E1562" s="48">
        <v>115.489998</v>
      </c>
      <c r="F1562" s="48">
        <v>116.410004</v>
      </c>
      <c r="G1562" s="49">
        <v>168673000</v>
      </c>
      <c r="H1562" s="48">
        <v>102.521186</v>
      </c>
      <c r="I1562" s="52">
        <f t="shared" si="185"/>
        <v>0.88069051178797308</v>
      </c>
      <c r="J1562" s="52">
        <f t="shared" ca="1" si="186"/>
        <v>1</v>
      </c>
      <c r="K1562" s="48">
        <f t="shared" si="187"/>
        <v>101.99</v>
      </c>
      <c r="L1562" s="48">
        <f t="shared" si="188"/>
        <v>102.62</v>
      </c>
      <c r="M1562" s="48">
        <f t="shared" si="189"/>
        <v>101.71</v>
      </c>
      <c r="N1562" s="48">
        <f t="shared" si="190"/>
        <v>102.52</v>
      </c>
      <c r="O1562" s="49">
        <f t="shared" ca="1" si="191"/>
        <v>168673000</v>
      </c>
    </row>
    <row r="1563" spans="1:15" x14ac:dyDescent="0.25">
      <c r="A1563">
        <v>1548</v>
      </c>
      <c r="B1563" s="89">
        <v>40252</v>
      </c>
      <c r="C1563" s="48">
        <v>115.260002</v>
      </c>
      <c r="D1563" s="48">
        <v>115.57</v>
      </c>
      <c r="E1563" s="48">
        <v>114.599998</v>
      </c>
      <c r="F1563" s="48">
        <v>115.489998</v>
      </c>
      <c r="G1563" s="49">
        <v>146816800</v>
      </c>
      <c r="H1563" s="48">
        <v>101.71094600000001</v>
      </c>
      <c r="I1563" s="52">
        <f t="shared" si="185"/>
        <v>0.8806905165934803</v>
      </c>
      <c r="J1563" s="52">
        <f t="shared" ca="1" si="186"/>
        <v>1</v>
      </c>
      <c r="K1563" s="48">
        <f t="shared" si="187"/>
        <v>101.51</v>
      </c>
      <c r="L1563" s="48">
        <f t="shared" si="188"/>
        <v>101.78</v>
      </c>
      <c r="M1563" s="48">
        <f t="shared" si="189"/>
        <v>100.93</v>
      </c>
      <c r="N1563" s="48">
        <f t="shared" si="190"/>
        <v>101.71</v>
      </c>
      <c r="O1563" s="49">
        <f t="shared" ca="1" si="191"/>
        <v>146816800</v>
      </c>
    </row>
    <row r="1564" spans="1:15" x14ac:dyDescent="0.25">
      <c r="A1564">
        <v>1549</v>
      </c>
      <c r="B1564" s="89">
        <v>40249</v>
      </c>
      <c r="C1564" s="48">
        <v>115.949997</v>
      </c>
      <c r="D1564" s="48">
        <v>115.970001</v>
      </c>
      <c r="E1564" s="48">
        <v>115.139999</v>
      </c>
      <c r="F1564" s="48">
        <v>115.459999</v>
      </c>
      <c r="G1564" s="49">
        <v>162074800</v>
      </c>
      <c r="H1564" s="48">
        <v>101.68452600000001</v>
      </c>
      <c r="I1564" s="52">
        <f t="shared" si="185"/>
        <v>0.88069051516274488</v>
      </c>
      <c r="J1564" s="52">
        <f t="shared" ca="1" si="186"/>
        <v>1</v>
      </c>
      <c r="K1564" s="48">
        <f t="shared" si="187"/>
        <v>102.12</v>
      </c>
      <c r="L1564" s="48">
        <f t="shared" si="188"/>
        <v>102.13</v>
      </c>
      <c r="M1564" s="48">
        <f t="shared" si="189"/>
        <v>101.4</v>
      </c>
      <c r="N1564" s="48">
        <f t="shared" si="190"/>
        <v>101.68</v>
      </c>
      <c r="O1564" s="49">
        <f t="shared" ca="1" si="191"/>
        <v>162074800</v>
      </c>
    </row>
    <row r="1565" spans="1:15" x14ac:dyDescent="0.25">
      <c r="A1565">
        <v>1550</v>
      </c>
      <c r="B1565" s="89">
        <v>40248</v>
      </c>
      <c r="C1565" s="48">
        <v>114.699997</v>
      </c>
      <c r="D1565" s="48">
        <v>115.480003</v>
      </c>
      <c r="E1565" s="48">
        <v>114.349998</v>
      </c>
      <c r="F1565" s="48">
        <v>115.449997</v>
      </c>
      <c r="G1565" s="49">
        <v>160791100</v>
      </c>
      <c r="H1565" s="48">
        <v>101.67571700000001</v>
      </c>
      <c r="I1565" s="52">
        <f t="shared" si="185"/>
        <v>0.88069051227433126</v>
      </c>
      <c r="J1565" s="52">
        <f t="shared" ca="1" si="186"/>
        <v>1</v>
      </c>
      <c r="K1565" s="48">
        <f t="shared" si="187"/>
        <v>101.02</v>
      </c>
      <c r="L1565" s="48">
        <f t="shared" si="188"/>
        <v>101.7</v>
      </c>
      <c r="M1565" s="48">
        <f t="shared" si="189"/>
        <v>100.71</v>
      </c>
      <c r="N1565" s="48">
        <f t="shared" si="190"/>
        <v>101.68</v>
      </c>
      <c r="O1565" s="49">
        <f t="shared" ca="1" si="191"/>
        <v>160791100</v>
      </c>
    </row>
    <row r="1566" spans="1:15" x14ac:dyDescent="0.25">
      <c r="A1566">
        <v>1551</v>
      </c>
      <c r="B1566" s="89">
        <v>40247</v>
      </c>
      <c r="C1566" s="48">
        <v>114.510002</v>
      </c>
      <c r="D1566" s="48">
        <v>115.279999</v>
      </c>
      <c r="E1566" s="48">
        <v>114.410004</v>
      </c>
      <c r="F1566" s="48">
        <v>114.970001</v>
      </c>
      <c r="G1566" s="49">
        <v>186088800</v>
      </c>
      <c r="H1566" s="48">
        <v>101.25299</v>
      </c>
      <c r="I1566" s="52">
        <f t="shared" si="185"/>
        <v>0.88069052030363992</v>
      </c>
      <c r="J1566" s="52">
        <f t="shared" ca="1" si="186"/>
        <v>1</v>
      </c>
      <c r="K1566" s="48">
        <f t="shared" si="187"/>
        <v>100.85</v>
      </c>
      <c r="L1566" s="48">
        <f t="shared" si="188"/>
        <v>101.53</v>
      </c>
      <c r="M1566" s="48">
        <f t="shared" si="189"/>
        <v>100.76</v>
      </c>
      <c r="N1566" s="48">
        <f t="shared" si="190"/>
        <v>101.25</v>
      </c>
      <c r="O1566" s="49">
        <f t="shared" ca="1" si="191"/>
        <v>186088800</v>
      </c>
    </row>
    <row r="1567" spans="1:15" x14ac:dyDescent="0.25">
      <c r="A1567">
        <v>1552</v>
      </c>
      <c r="B1567" s="89">
        <v>40246</v>
      </c>
      <c r="C1567" s="48">
        <v>113.93</v>
      </c>
      <c r="D1567" s="48">
        <v>114.989998</v>
      </c>
      <c r="E1567" s="48">
        <v>113.870003</v>
      </c>
      <c r="F1567" s="48">
        <v>114.459999</v>
      </c>
      <c r="G1567" s="49">
        <v>154556700</v>
      </c>
      <c r="H1567" s="48">
        <v>100.803836</v>
      </c>
      <c r="I1567" s="52">
        <f t="shared" si="185"/>
        <v>0.88069051966355516</v>
      </c>
      <c r="J1567" s="52">
        <f t="shared" ca="1" si="186"/>
        <v>1</v>
      </c>
      <c r="K1567" s="48">
        <f t="shared" si="187"/>
        <v>100.34</v>
      </c>
      <c r="L1567" s="48">
        <f t="shared" si="188"/>
        <v>101.27</v>
      </c>
      <c r="M1567" s="48">
        <f t="shared" si="189"/>
        <v>100.28</v>
      </c>
      <c r="N1567" s="48">
        <f t="shared" si="190"/>
        <v>100.8</v>
      </c>
      <c r="O1567" s="49">
        <f t="shared" ca="1" si="191"/>
        <v>154556700</v>
      </c>
    </row>
    <row r="1568" spans="1:15" x14ac:dyDescent="0.25">
      <c r="A1568">
        <v>1553</v>
      </c>
      <c r="B1568" s="89">
        <v>40245</v>
      </c>
      <c r="C1568" s="48">
        <v>114.260002</v>
      </c>
      <c r="D1568" s="48">
        <v>114.519997</v>
      </c>
      <c r="E1568" s="48">
        <v>114.07</v>
      </c>
      <c r="F1568" s="48">
        <v>114.269997</v>
      </c>
      <c r="G1568" s="49">
        <v>114631200</v>
      </c>
      <c r="H1568" s="48">
        <v>100.63650199999999</v>
      </c>
      <c r="I1568" s="52">
        <f t="shared" si="185"/>
        <v>0.88069051056332825</v>
      </c>
      <c r="J1568" s="52">
        <f t="shared" ca="1" si="186"/>
        <v>1</v>
      </c>
      <c r="K1568" s="48">
        <f t="shared" si="187"/>
        <v>100.63</v>
      </c>
      <c r="L1568" s="48">
        <f t="shared" si="188"/>
        <v>100.86</v>
      </c>
      <c r="M1568" s="48">
        <f t="shared" si="189"/>
        <v>100.46</v>
      </c>
      <c r="N1568" s="48">
        <f t="shared" si="190"/>
        <v>100.64</v>
      </c>
      <c r="O1568" s="49">
        <f t="shared" ca="1" si="191"/>
        <v>114631200</v>
      </c>
    </row>
    <row r="1569" spans="1:15" x14ac:dyDescent="0.25">
      <c r="A1569">
        <v>1554</v>
      </c>
      <c r="B1569" s="89">
        <v>40242</v>
      </c>
      <c r="C1569" s="48">
        <v>113.370003</v>
      </c>
      <c r="D1569" s="48">
        <v>114.339996</v>
      </c>
      <c r="E1569" s="48">
        <v>113.099998</v>
      </c>
      <c r="F1569" s="48">
        <v>114.25</v>
      </c>
      <c r="G1569" s="49">
        <v>176118800</v>
      </c>
      <c r="H1569" s="48">
        <v>100.618891</v>
      </c>
      <c r="I1569" s="52">
        <f t="shared" si="185"/>
        <v>0.88069051203501103</v>
      </c>
      <c r="J1569" s="52">
        <f t="shared" ca="1" si="186"/>
        <v>1</v>
      </c>
      <c r="K1569" s="48">
        <f t="shared" si="187"/>
        <v>99.84</v>
      </c>
      <c r="L1569" s="48">
        <f t="shared" si="188"/>
        <v>100.7</v>
      </c>
      <c r="M1569" s="48">
        <f t="shared" si="189"/>
        <v>99.61</v>
      </c>
      <c r="N1569" s="48">
        <f t="shared" si="190"/>
        <v>100.62</v>
      </c>
      <c r="O1569" s="49">
        <f t="shared" ca="1" si="191"/>
        <v>176118800</v>
      </c>
    </row>
    <row r="1570" spans="1:15" x14ac:dyDescent="0.25">
      <c r="A1570">
        <v>1555</v>
      </c>
      <c r="B1570" s="89">
        <v>40241</v>
      </c>
      <c r="C1570" s="48">
        <v>112.449997</v>
      </c>
      <c r="D1570" s="48">
        <v>112.800003</v>
      </c>
      <c r="E1570" s="48">
        <v>112.029999</v>
      </c>
      <c r="F1570" s="48">
        <v>112.639999</v>
      </c>
      <c r="G1570" s="49">
        <v>135770400</v>
      </c>
      <c r="H1570" s="48">
        <v>99.200979000000004</v>
      </c>
      <c r="I1570" s="52">
        <f t="shared" si="185"/>
        <v>0.88069051740669846</v>
      </c>
      <c r="J1570" s="52">
        <f t="shared" ca="1" si="186"/>
        <v>1</v>
      </c>
      <c r="K1570" s="48">
        <f t="shared" si="187"/>
        <v>99.03</v>
      </c>
      <c r="L1570" s="48">
        <f t="shared" si="188"/>
        <v>99.34</v>
      </c>
      <c r="M1570" s="48">
        <f t="shared" si="189"/>
        <v>98.66</v>
      </c>
      <c r="N1570" s="48">
        <f t="shared" si="190"/>
        <v>99.2</v>
      </c>
      <c r="O1570" s="49">
        <f t="shared" ca="1" si="191"/>
        <v>135770400</v>
      </c>
    </row>
    <row r="1571" spans="1:15" x14ac:dyDescent="0.25">
      <c r="A1571">
        <v>1556</v>
      </c>
      <c r="B1571" s="89">
        <v>40240</v>
      </c>
      <c r="C1571" s="48">
        <v>112.489998</v>
      </c>
      <c r="D1571" s="48">
        <v>112.970001</v>
      </c>
      <c r="E1571" s="48">
        <v>112.019997</v>
      </c>
      <c r="F1571" s="48">
        <v>112.300003</v>
      </c>
      <c r="G1571" s="49">
        <v>150785000</v>
      </c>
      <c r="H1571" s="48">
        <v>98.901548000000005</v>
      </c>
      <c r="I1571" s="52">
        <f t="shared" si="185"/>
        <v>0.88069051966098344</v>
      </c>
      <c r="J1571" s="52">
        <f t="shared" ca="1" si="186"/>
        <v>1</v>
      </c>
      <c r="K1571" s="48">
        <f t="shared" si="187"/>
        <v>99.07</v>
      </c>
      <c r="L1571" s="48">
        <f t="shared" si="188"/>
        <v>99.49</v>
      </c>
      <c r="M1571" s="48">
        <f t="shared" si="189"/>
        <v>98.65</v>
      </c>
      <c r="N1571" s="48">
        <f t="shared" si="190"/>
        <v>98.9</v>
      </c>
      <c r="O1571" s="49">
        <f t="shared" ca="1" si="191"/>
        <v>150785000</v>
      </c>
    </row>
    <row r="1572" spans="1:15" x14ac:dyDescent="0.25">
      <c r="A1572">
        <v>1557</v>
      </c>
      <c r="B1572" s="89">
        <v>40239</v>
      </c>
      <c r="C1572" s="48">
        <v>112.370003</v>
      </c>
      <c r="D1572" s="48">
        <v>112.739998</v>
      </c>
      <c r="E1572" s="48">
        <v>112</v>
      </c>
      <c r="F1572" s="48">
        <v>112.199997</v>
      </c>
      <c r="G1572" s="49">
        <v>160992400</v>
      </c>
      <c r="H1572" s="48">
        <v>98.813473000000002</v>
      </c>
      <c r="I1572" s="52">
        <f t="shared" si="185"/>
        <v>0.88069051374395313</v>
      </c>
      <c r="J1572" s="52">
        <f t="shared" ca="1" si="186"/>
        <v>1</v>
      </c>
      <c r="K1572" s="48">
        <f t="shared" si="187"/>
        <v>98.96</v>
      </c>
      <c r="L1572" s="48">
        <f t="shared" si="188"/>
        <v>99.29</v>
      </c>
      <c r="M1572" s="48">
        <f t="shared" si="189"/>
        <v>98.64</v>
      </c>
      <c r="N1572" s="48">
        <f t="shared" si="190"/>
        <v>98.81</v>
      </c>
      <c r="O1572" s="49">
        <f t="shared" ca="1" si="191"/>
        <v>160992400</v>
      </c>
    </row>
    <row r="1573" spans="1:15" x14ac:dyDescent="0.25">
      <c r="A1573">
        <v>1558</v>
      </c>
      <c r="B1573" s="89">
        <v>40238</v>
      </c>
      <c r="C1573" s="48">
        <v>111.199997</v>
      </c>
      <c r="D1573" s="48">
        <v>112</v>
      </c>
      <c r="E1573" s="48">
        <v>111.16999800000001</v>
      </c>
      <c r="F1573" s="48">
        <v>111.889999</v>
      </c>
      <c r="G1573" s="49">
        <v>147709700</v>
      </c>
      <c r="H1573" s="48">
        <v>98.540460999999993</v>
      </c>
      <c r="I1573" s="52">
        <f t="shared" si="185"/>
        <v>0.8806905164062071</v>
      </c>
      <c r="J1573" s="52">
        <f t="shared" ca="1" si="186"/>
        <v>1</v>
      </c>
      <c r="K1573" s="48">
        <f t="shared" si="187"/>
        <v>97.93</v>
      </c>
      <c r="L1573" s="48">
        <f t="shared" si="188"/>
        <v>98.64</v>
      </c>
      <c r="M1573" s="48">
        <f t="shared" si="189"/>
        <v>97.91</v>
      </c>
      <c r="N1573" s="48">
        <f t="shared" si="190"/>
        <v>98.54</v>
      </c>
      <c r="O1573" s="49">
        <f t="shared" ca="1" si="191"/>
        <v>147709700</v>
      </c>
    </row>
    <row r="1574" spans="1:15" x14ac:dyDescent="0.25">
      <c r="A1574">
        <v>1559</v>
      </c>
      <c r="B1574" s="89">
        <v>40235</v>
      </c>
      <c r="C1574" s="48">
        <v>110.769997</v>
      </c>
      <c r="D1574" s="48">
        <v>111.120003</v>
      </c>
      <c r="E1574" s="48">
        <v>110.110001</v>
      </c>
      <c r="F1574" s="48">
        <v>110.739998</v>
      </c>
      <c r="G1574" s="49">
        <v>173589300</v>
      </c>
      <c r="H1574" s="48">
        <v>97.527665999999996</v>
      </c>
      <c r="I1574" s="52">
        <f t="shared" si="185"/>
        <v>0.88069051617645866</v>
      </c>
      <c r="J1574" s="52">
        <f t="shared" ca="1" si="186"/>
        <v>1</v>
      </c>
      <c r="K1574" s="48">
        <f t="shared" si="187"/>
        <v>97.55</v>
      </c>
      <c r="L1574" s="48">
        <f t="shared" si="188"/>
        <v>97.86</v>
      </c>
      <c r="M1574" s="48">
        <f t="shared" si="189"/>
        <v>96.97</v>
      </c>
      <c r="N1574" s="48">
        <f t="shared" si="190"/>
        <v>97.53</v>
      </c>
      <c r="O1574" s="49">
        <f t="shared" ca="1" si="191"/>
        <v>173589300</v>
      </c>
    </row>
    <row r="1575" spans="1:15" x14ac:dyDescent="0.25">
      <c r="A1575">
        <v>1560</v>
      </c>
      <c r="B1575" s="89">
        <v>40234</v>
      </c>
      <c r="C1575" s="48">
        <v>109.239998</v>
      </c>
      <c r="D1575" s="48">
        <v>110.75</v>
      </c>
      <c r="E1575" s="48">
        <v>108.94000200000001</v>
      </c>
      <c r="F1575" s="48">
        <v>110.66999800000001</v>
      </c>
      <c r="G1575" s="49">
        <v>259634700</v>
      </c>
      <c r="H1575" s="48">
        <v>97.466018000000005</v>
      </c>
      <c r="I1575" s="52">
        <f t="shared" si="185"/>
        <v>0.88069051921370778</v>
      </c>
      <c r="J1575" s="52">
        <f t="shared" ca="1" si="186"/>
        <v>1</v>
      </c>
      <c r="K1575" s="48">
        <f t="shared" si="187"/>
        <v>96.21</v>
      </c>
      <c r="L1575" s="48">
        <f t="shared" si="188"/>
        <v>97.54</v>
      </c>
      <c r="M1575" s="48">
        <f t="shared" si="189"/>
        <v>95.94</v>
      </c>
      <c r="N1575" s="48">
        <f t="shared" si="190"/>
        <v>97.47</v>
      </c>
      <c r="O1575" s="49">
        <f t="shared" ca="1" si="191"/>
        <v>259634700</v>
      </c>
    </row>
    <row r="1576" spans="1:15" x14ac:dyDescent="0.25">
      <c r="A1576">
        <v>1561</v>
      </c>
      <c r="B1576" s="89">
        <v>40233</v>
      </c>
      <c r="C1576" s="48">
        <v>110.139999</v>
      </c>
      <c r="D1576" s="48">
        <v>111</v>
      </c>
      <c r="E1576" s="48">
        <v>109.860001</v>
      </c>
      <c r="F1576" s="48">
        <v>110.82</v>
      </c>
      <c r="G1576" s="49">
        <v>176350700</v>
      </c>
      <c r="H1576" s="48">
        <v>97.598123000000001</v>
      </c>
      <c r="I1576" s="52">
        <f t="shared" si="185"/>
        <v>0.88069051615231919</v>
      </c>
      <c r="J1576" s="52">
        <f t="shared" ca="1" si="186"/>
        <v>1</v>
      </c>
      <c r="K1576" s="48">
        <f t="shared" si="187"/>
        <v>97</v>
      </c>
      <c r="L1576" s="48">
        <f t="shared" si="188"/>
        <v>97.76</v>
      </c>
      <c r="M1576" s="48">
        <f t="shared" si="189"/>
        <v>96.75</v>
      </c>
      <c r="N1576" s="48">
        <f t="shared" si="190"/>
        <v>97.6</v>
      </c>
      <c r="O1576" s="49">
        <f t="shared" ca="1" si="191"/>
        <v>176350700</v>
      </c>
    </row>
    <row r="1577" spans="1:15" x14ac:dyDescent="0.25">
      <c r="A1577">
        <v>1562</v>
      </c>
      <c r="B1577" s="89">
        <v>40232</v>
      </c>
      <c r="C1577" s="48">
        <v>110.860001</v>
      </c>
      <c r="D1577" s="48">
        <v>111.199997</v>
      </c>
      <c r="E1577" s="48">
        <v>109.519997</v>
      </c>
      <c r="F1577" s="48">
        <v>109.80999799999999</v>
      </c>
      <c r="G1577" s="49">
        <v>207497000</v>
      </c>
      <c r="H1577" s="48">
        <v>96.708623000000003</v>
      </c>
      <c r="I1577" s="52">
        <f t="shared" si="185"/>
        <v>0.88069050870941645</v>
      </c>
      <c r="J1577" s="52">
        <f t="shared" ca="1" si="186"/>
        <v>1</v>
      </c>
      <c r="K1577" s="48">
        <f t="shared" si="187"/>
        <v>97.63</v>
      </c>
      <c r="L1577" s="48">
        <f t="shared" si="188"/>
        <v>97.93</v>
      </c>
      <c r="M1577" s="48">
        <f t="shared" si="189"/>
        <v>96.45</v>
      </c>
      <c r="N1577" s="48">
        <f t="shared" si="190"/>
        <v>96.71</v>
      </c>
      <c r="O1577" s="49">
        <f t="shared" ca="1" si="191"/>
        <v>207497000</v>
      </c>
    </row>
    <row r="1578" spans="1:15" x14ac:dyDescent="0.25">
      <c r="A1578">
        <v>1563</v>
      </c>
      <c r="B1578" s="89">
        <v>40231</v>
      </c>
      <c r="C1578" s="48">
        <v>111.550003</v>
      </c>
      <c r="D1578" s="48">
        <v>111.58000199999999</v>
      </c>
      <c r="E1578" s="48">
        <v>110.83000199999999</v>
      </c>
      <c r="F1578" s="48">
        <v>111.160004</v>
      </c>
      <c r="G1578" s="49">
        <v>132346900</v>
      </c>
      <c r="H1578" s="48">
        <v>97.897560999999996</v>
      </c>
      <c r="I1578" s="52">
        <f t="shared" si="185"/>
        <v>0.88069051346921501</v>
      </c>
      <c r="J1578" s="52">
        <f t="shared" ca="1" si="186"/>
        <v>1</v>
      </c>
      <c r="K1578" s="48">
        <f t="shared" si="187"/>
        <v>98.24</v>
      </c>
      <c r="L1578" s="48">
        <f t="shared" si="188"/>
        <v>98.27</v>
      </c>
      <c r="M1578" s="48">
        <f t="shared" si="189"/>
        <v>97.61</v>
      </c>
      <c r="N1578" s="48">
        <f t="shared" si="190"/>
        <v>97.9</v>
      </c>
      <c r="O1578" s="49">
        <f t="shared" ca="1" si="191"/>
        <v>132346900</v>
      </c>
    </row>
    <row r="1579" spans="1:15" x14ac:dyDescent="0.25">
      <c r="A1579">
        <v>1564</v>
      </c>
      <c r="B1579" s="89">
        <v>40228</v>
      </c>
      <c r="C1579" s="48">
        <v>110.620003</v>
      </c>
      <c r="D1579" s="48">
        <v>111.57</v>
      </c>
      <c r="E1579" s="48">
        <v>110.360001</v>
      </c>
      <c r="F1579" s="48">
        <v>111.139999</v>
      </c>
      <c r="G1579" s="49">
        <v>222684900</v>
      </c>
      <c r="H1579" s="48">
        <v>97.879942999999997</v>
      </c>
      <c r="I1579" s="52">
        <f t="shared" si="185"/>
        <v>0.88069051539221266</v>
      </c>
      <c r="J1579" s="52">
        <f t="shared" ca="1" si="186"/>
        <v>1</v>
      </c>
      <c r="K1579" s="48">
        <f t="shared" si="187"/>
        <v>97.42</v>
      </c>
      <c r="L1579" s="48">
        <f t="shared" si="188"/>
        <v>98.26</v>
      </c>
      <c r="M1579" s="48">
        <f t="shared" si="189"/>
        <v>97.19</v>
      </c>
      <c r="N1579" s="48">
        <f t="shared" si="190"/>
        <v>97.88</v>
      </c>
      <c r="O1579" s="49">
        <f t="shared" ca="1" si="191"/>
        <v>222684900</v>
      </c>
    </row>
    <row r="1580" spans="1:15" x14ac:dyDescent="0.25">
      <c r="A1580">
        <v>1565</v>
      </c>
      <c r="B1580" s="89">
        <v>40227</v>
      </c>
      <c r="C1580" s="48">
        <v>110.08000199999999</v>
      </c>
      <c r="D1580" s="48">
        <v>111.139999</v>
      </c>
      <c r="E1580" s="48">
        <v>110.040001</v>
      </c>
      <c r="F1580" s="48">
        <v>110.910004</v>
      </c>
      <c r="G1580" s="49">
        <v>193708600</v>
      </c>
      <c r="H1580" s="48">
        <v>97.677387999999993</v>
      </c>
      <c r="I1580" s="52">
        <f t="shared" si="185"/>
        <v>0.880690510118456</v>
      </c>
      <c r="J1580" s="52">
        <f t="shared" ca="1" si="186"/>
        <v>1</v>
      </c>
      <c r="K1580" s="48">
        <f t="shared" si="187"/>
        <v>96.95</v>
      </c>
      <c r="L1580" s="48">
        <f t="shared" si="188"/>
        <v>97.88</v>
      </c>
      <c r="M1580" s="48">
        <f t="shared" si="189"/>
        <v>96.91</v>
      </c>
      <c r="N1580" s="48">
        <f t="shared" si="190"/>
        <v>97.68</v>
      </c>
      <c r="O1580" s="49">
        <f t="shared" ca="1" si="191"/>
        <v>193708600</v>
      </c>
    </row>
    <row r="1581" spans="1:15" x14ac:dyDescent="0.25">
      <c r="A1581">
        <v>1566</v>
      </c>
      <c r="B1581" s="89">
        <v>40226</v>
      </c>
      <c r="C1581" s="48">
        <v>110.269997</v>
      </c>
      <c r="D1581" s="48">
        <v>110.410004</v>
      </c>
      <c r="E1581" s="48">
        <v>109.739998</v>
      </c>
      <c r="F1581" s="48">
        <v>110.260002</v>
      </c>
      <c r="G1581" s="49">
        <v>168845100</v>
      </c>
      <c r="H1581" s="48">
        <v>97.104938000000004</v>
      </c>
      <c r="I1581" s="52">
        <f t="shared" si="185"/>
        <v>0.8806905154962722</v>
      </c>
      <c r="J1581" s="52">
        <f t="shared" ca="1" si="186"/>
        <v>1</v>
      </c>
      <c r="K1581" s="48">
        <f t="shared" si="187"/>
        <v>97.11</v>
      </c>
      <c r="L1581" s="48">
        <f t="shared" si="188"/>
        <v>97.24</v>
      </c>
      <c r="M1581" s="48">
        <f t="shared" si="189"/>
        <v>96.65</v>
      </c>
      <c r="N1581" s="48">
        <f t="shared" si="190"/>
        <v>97.1</v>
      </c>
      <c r="O1581" s="49">
        <f t="shared" ca="1" si="191"/>
        <v>168845100</v>
      </c>
    </row>
    <row r="1582" spans="1:15" x14ac:dyDescent="0.25">
      <c r="A1582">
        <v>1567</v>
      </c>
      <c r="B1582" s="89">
        <v>40225</v>
      </c>
      <c r="C1582" s="48">
        <v>108.860001</v>
      </c>
      <c r="D1582" s="48">
        <v>109.849998</v>
      </c>
      <c r="E1582" s="48">
        <v>107.82</v>
      </c>
      <c r="F1582" s="48">
        <v>109.739998</v>
      </c>
      <c r="G1582" s="49">
        <v>159317500</v>
      </c>
      <c r="H1582" s="48">
        <v>96.646974999999998</v>
      </c>
      <c r="I1582" s="52">
        <f t="shared" si="185"/>
        <v>0.8806905117676419</v>
      </c>
      <c r="J1582" s="52">
        <f t="shared" ca="1" si="186"/>
        <v>1</v>
      </c>
      <c r="K1582" s="48">
        <f t="shared" si="187"/>
        <v>95.87</v>
      </c>
      <c r="L1582" s="48">
        <f t="shared" si="188"/>
        <v>96.74</v>
      </c>
      <c r="M1582" s="48">
        <f t="shared" si="189"/>
        <v>94.96</v>
      </c>
      <c r="N1582" s="48">
        <f t="shared" si="190"/>
        <v>96.65</v>
      </c>
      <c r="O1582" s="49">
        <f t="shared" ca="1" si="191"/>
        <v>159317500</v>
      </c>
    </row>
    <row r="1583" spans="1:15" x14ac:dyDescent="0.25">
      <c r="A1583">
        <v>1568</v>
      </c>
      <c r="B1583" s="89">
        <v>40221</v>
      </c>
      <c r="C1583" s="48">
        <v>106.989998</v>
      </c>
      <c r="D1583" s="48">
        <v>108.099998</v>
      </c>
      <c r="E1583" s="48">
        <v>106.510002</v>
      </c>
      <c r="F1583" s="48">
        <v>108.040001</v>
      </c>
      <c r="G1583" s="49">
        <v>304622100</v>
      </c>
      <c r="H1583" s="48">
        <v>95.149804000000003</v>
      </c>
      <c r="I1583" s="52">
        <f t="shared" si="185"/>
        <v>0.88069051387735553</v>
      </c>
      <c r="J1583" s="52">
        <f t="shared" ca="1" si="186"/>
        <v>1</v>
      </c>
      <c r="K1583" s="48">
        <f t="shared" si="187"/>
        <v>94.23</v>
      </c>
      <c r="L1583" s="48">
        <f t="shared" si="188"/>
        <v>95.2</v>
      </c>
      <c r="M1583" s="48">
        <f t="shared" si="189"/>
        <v>93.8</v>
      </c>
      <c r="N1583" s="48">
        <f t="shared" si="190"/>
        <v>95.15</v>
      </c>
      <c r="O1583" s="49">
        <f t="shared" ca="1" si="191"/>
        <v>304622100</v>
      </c>
    </row>
    <row r="1584" spans="1:15" x14ac:dyDescent="0.25">
      <c r="A1584">
        <v>1569</v>
      </c>
      <c r="B1584" s="89">
        <v>40220</v>
      </c>
      <c r="C1584" s="48">
        <v>106.870003</v>
      </c>
      <c r="D1584" s="48">
        <v>108.25</v>
      </c>
      <c r="E1584" s="48">
        <v>106.25</v>
      </c>
      <c r="F1584" s="48">
        <v>108.129997</v>
      </c>
      <c r="G1584" s="49">
        <v>223591600</v>
      </c>
      <c r="H1584" s="48">
        <v>95.229062999999996</v>
      </c>
      <c r="I1584" s="52">
        <f t="shared" si="185"/>
        <v>0.88069051735939652</v>
      </c>
      <c r="J1584" s="52">
        <f t="shared" ca="1" si="186"/>
        <v>1</v>
      </c>
      <c r="K1584" s="48">
        <f t="shared" si="187"/>
        <v>94.12</v>
      </c>
      <c r="L1584" s="48">
        <f t="shared" si="188"/>
        <v>95.33</v>
      </c>
      <c r="M1584" s="48">
        <f t="shared" si="189"/>
        <v>93.57</v>
      </c>
      <c r="N1584" s="48">
        <f t="shared" si="190"/>
        <v>95.23</v>
      </c>
      <c r="O1584" s="49">
        <f t="shared" ca="1" si="191"/>
        <v>223591600</v>
      </c>
    </row>
    <row r="1585" spans="1:15" x14ac:dyDescent="0.25">
      <c r="A1585">
        <v>1570</v>
      </c>
      <c r="B1585" s="89">
        <v>40219</v>
      </c>
      <c r="C1585" s="48">
        <v>107.050003</v>
      </c>
      <c r="D1585" s="48">
        <v>107.599998</v>
      </c>
      <c r="E1585" s="48">
        <v>106.110001</v>
      </c>
      <c r="F1585" s="48">
        <v>107.010002</v>
      </c>
      <c r="G1585" s="49">
        <v>240511500</v>
      </c>
      <c r="H1585" s="48">
        <v>94.242694</v>
      </c>
      <c r="I1585" s="52">
        <f t="shared" si="185"/>
        <v>0.88069051713502444</v>
      </c>
      <c r="J1585" s="52">
        <f t="shared" ca="1" si="186"/>
        <v>1</v>
      </c>
      <c r="K1585" s="48">
        <f t="shared" si="187"/>
        <v>94.28</v>
      </c>
      <c r="L1585" s="48">
        <f t="shared" si="188"/>
        <v>94.76</v>
      </c>
      <c r="M1585" s="48">
        <f t="shared" si="189"/>
        <v>93.45</v>
      </c>
      <c r="N1585" s="48">
        <f t="shared" si="190"/>
        <v>94.24</v>
      </c>
      <c r="O1585" s="49">
        <f t="shared" ca="1" si="191"/>
        <v>240511500</v>
      </c>
    </row>
    <row r="1586" spans="1:15" x14ac:dyDescent="0.25">
      <c r="A1586">
        <v>1571</v>
      </c>
      <c r="B1586" s="89">
        <v>40218</v>
      </c>
      <c r="C1586" s="48">
        <v>107.129997</v>
      </c>
      <c r="D1586" s="48">
        <v>108.150002</v>
      </c>
      <c r="E1586" s="48">
        <v>106.269997</v>
      </c>
      <c r="F1586" s="48">
        <v>107.220001</v>
      </c>
      <c r="G1586" s="49">
        <v>337820500</v>
      </c>
      <c r="H1586" s="48">
        <v>94.427638000000002</v>
      </c>
      <c r="I1586" s="52">
        <f t="shared" si="185"/>
        <v>0.88069051594207692</v>
      </c>
      <c r="J1586" s="52">
        <f t="shared" ca="1" si="186"/>
        <v>1</v>
      </c>
      <c r="K1586" s="48">
        <f t="shared" si="187"/>
        <v>94.35</v>
      </c>
      <c r="L1586" s="48">
        <f t="shared" si="188"/>
        <v>95.25</v>
      </c>
      <c r="M1586" s="48">
        <f t="shared" si="189"/>
        <v>93.59</v>
      </c>
      <c r="N1586" s="48">
        <f t="shared" si="190"/>
        <v>94.43</v>
      </c>
      <c r="O1586" s="49">
        <f t="shared" ca="1" si="191"/>
        <v>337820500</v>
      </c>
    </row>
    <row r="1587" spans="1:15" x14ac:dyDescent="0.25">
      <c r="A1587">
        <v>1572</v>
      </c>
      <c r="B1587" s="89">
        <v>40217</v>
      </c>
      <c r="C1587" s="48">
        <v>106.739998</v>
      </c>
      <c r="D1587" s="48">
        <v>107.33000199999999</v>
      </c>
      <c r="E1587" s="48">
        <v>105.80999799999999</v>
      </c>
      <c r="F1587" s="48">
        <v>105.889999</v>
      </c>
      <c r="G1587" s="49">
        <v>224166900</v>
      </c>
      <c r="H1587" s="48">
        <v>93.256317999999993</v>
      </c>
      <c r="I1587" s="52">
        <f t="shared" si="185"/>
        <v>0.88069051733582504</v>
      </c>
      <c r="J1587" s="52">
        <f t="shared" ca="1" si="186"/>
        <v>1</v>
      </c>
      <c r="K1587" s="48">
        <f t="shared" si="187"/>
        <v>94</v>
      </c>
      <c r="L1587" s="48">
        <f t="shared" si="188"/>
        <v>94.52</v>
      </c>
      <c r="M1587" s="48">
        <f t="shared" si="189"/>
        <v>93.19</v>
      </c>
      <c r="N1587" s="48">
        <f t="shared" si="190"/>
        <v>93.26</v>
      </c>
      <c r="O1587" s="49">
        <f t="shared" ca="1" si="191"/>
        <v>224166900</v>
      </c>
    </row>
    <row r="1588" spans="1:15" x14ac:dyDescent="0.25">
      <c r="A1588">
        <v>1573</v>
      </c>
      <c r="B1588" s="89">
        <v>40214</v>
      </c>
      <c r="C1588" s="48">
        <v>106.55999799999999</v>
      </c>
      <c r="D1588" s="48">
        <v>106.879997</v>
      </c>
      <c r="E1588" s="48">
        <v>104.58000199999999</v>
      </c>
      <c r="F1588" s="48">
        <v>106.660004</v>
      </c>
      <c r="G1588" s="49">
        <v>493585800</v>
      </c>
      <c r="H1588" s="48">
        <v>93.934454000000002</v>
      </c>
      <c r="I1588" s="52">
        <f t="shared" si="185"/>
        <v>0.88069051638137952</v>
      </c>
      <c r="J1588" s="52">
        <f t="shared" ca="1" si="186"/>
        <v>1</v>
      </c>
      <c r="K1588" s="48">
        <f t="shared" si="187"/>
        <v>93.85</v>
      </c>
      <c r="L1588" s="48">
        <f t="shared" si="188"/>
        <v>94.13</v>
      </c>
      <c r="M1588" s="48">
        <f t="shared" si="189"/>
        <v>92.1</v>
      </c>
      <c r="N1588" s="48">
        <f t="shared" si="190"/>
        <v>93.93</v>
      </c>
      <c r="O1588" s="49">
        <f t="shared" ca="1" si="191"/>
        <v>493585800</v>
      </c>
    </row>
    <row r="1589" spans="1:15" x14ac:dyDescent="0.25">
      <c r="A1589">
        <v>1574</v>
      </c>
      <c r="B1589" s="89">
        <v>40213</v>
      </c>
      <c r="C1589" s="48">
        <v>108.980003</v>
      </c>
      <c r="D1589" s="48">
        <v>109.029999</v>
      </c>
      <c r="E1589" s="48">
        <v>106.41999800000001</v>
      </c>
      <c r="F1589" s="48">
        <v>106.44000200000001</v>
      </c>
      <c r="G1589" s="49">
        <v>356715700</v>
      </c>
      <c r="H1589" s="48">
        <v>93.740701000000001</v>
      </c>
      <c r="I1589" s="52">
        <f t="shared" si="185"/>
        <v>0.88069052272283865</v>
      </c>
      <c r="J1589" s="52">
        <f t="shared" ca="1" si="186"/>
        <v>1</v>
      </c>
      <c r="K1589" s="48">
        <f t="shared" si="187"/>
        <v>95.98</v>
      </c>
      <c r="L1589" s="48">
        <f t="shared" si="188"/>
        <v>96.02</v>
      </c>
      <c r="M1589" s="48">
        <f t="shared" si="189"/>
        <v>93.72</v>
      </c>
      <c r="N1589" s="48">
        <f t="shared" si="190"/>
        <v>93.74</v>
      </c>
      <c r="O1589" s="49">
        <f t="shared" ca="1" si="191"/>
        <v>356715700</v>
      </c>
    </row>
    <row r="1590" spans="1:15" x14ac:dyDescent="0.25">
      <c r="A1590">
        <v>1575</v>
      </c>
      <c r="B1590" s="89">
        <v>40212</v>
      </c>
      <c r="C1590" s="48">
        <v>109.879997</v>
      </c>
      <c r="D1590" s="48">
        <v>110.480003</v>
      </c>
      <c r="E1590" s="48">
        <v>109.510002</v>
      </c>
      <c r="F1590" s="48">
        <v>109.83000199999999</v>
      </c>
      <c r="G1590" s="49">
        <v>172730700</v>
      </c>
      <c r="H1590" s="48">
        <v>96.726241000000002</v>
      </c>
      <c r="I1590" s="52">
        <f t="shared" si="185"/>
        <v>0.88069051478301896</v>
      </c>
      <c r="J1590" s="52">
        <f t="shared" ca="1" si="186"/>
        <v>1</v>
      </c>
      <c r="K1590" s="48">
        <f t="shared" si="187"/>
        <v>96.77</v>
      </c>
      <c r="L1590" s="48">
        <f t="shared" si="188"/>
        <v>97.3</v>
      </c>
      <c r="M1590" s="48">
        <f t="shared" si="189"/>
        <v>96.44</v>
      </c>
      <c r="N1590" s="48">
        <f t="shared" si="190"/>
        <v>96.73</v>
      </c>
      <c r="O1590" s="49">
        <f t="shared" ca="1" si="191"/>
        <v>172730700</v>
      </c>
    </row>
    <row r="1591" spans="1:15" x14ac:dyDescent="0.25">
      <c r="A1591">
        <v>1576</v>
      </c>
      <c r="B1591" s="89">
        <v>40211</v>
      </c>
      <c r="C1591" s="48">
        <v>109.260002</v>
      </c>
      <c r="D1591" s="48">
        <v>110.589996</v>
      </c>
      <c r="E1591" s="48">
        <v>108.879997</v>
      </c>
      <c r="F1591" s="48">
        <v>110.379997</v>
      </c>
      <c r="G1591" s="49">
        <v>216327900</v>
      </c>
      <c r="H1591" s="48">
        <v>97.210616999999999</v>
      </c>
      <c r="I1591" s="52">
        <f t="shared" si="185"/>
        <v>0.88069052040289508</v>
      </c>
      <c r="J1591" s="52">
        <f t="shared" ca="1" si="186"/>
        <v>1</v>
      </c>
      <c r="K1591" s="48">
        <f t="shared" si="187"/>
        <v>96.22</v>
      </c>
      <c r="L1591" s="48">
        <f t="shared" si="188"/>
        <v>97.4</v>
      </c>
      <c r="M1591" s="48">
        <f t="shared" si="189"/>
        <v>95.89</v>
      </c>
      <c r="N1591" s="48">
        <f t="shared" si="190"/>
        <v>97.21</v>
      </c>
      <c r="O1591" s="49">
        <f t="shared" ca="1" si="191"/>
        <v>216327900</v>
      </c>
    </row>
    <row r="1592" spans="1:15" x14ac:dyDescent="0.25">
      <c r="A1592">
        <v>1577</v>
      </c>
      <c r="B1592" s="89">
        <v>40210</v>
      </c>
      <c r="C1592" s="48">
        <v>108.150002</v>
      </c>
      <c r="D1592" s="48">
        <v>109.07</v>
      </c>
      <c r="E1592" s="48">
        <v>107.5</v>
      </c>
      <c r="F1592" s="48">
        <v>109.05999799999999</v>
      </c>
      <c r="G1592" s="49">
        <v>187865000</v>
      </c>
      <c r="H1592" s="48">
        <v>96.048105000000007</v>
      </c>
      <c r="I1592" s="52">
        <f t="shared" si="185"/>
        <v>0.8806905076231526</v>
      </c>
      <c r="J1592" s="52">
        <f t="shared" ca="1" si="186"/>
        <v>1</v>
      </c>
      <c r="K1592" s="48">
        <f t="shared" si="187"/>
        <v>95.25</v>
      </c>
      <c r="L1592" s="48">
        <f t="shared" si="188"/>
        <v>96.06</v>
      </c>
      <c r="M1592" s="48">
        <f t="shared" si="189"/>
        <v>94.67</v>
      </c>
      <c r="N1592" s="48">
        <f t="shared" si="190"/>
        <v>96.05</v>
      </c>
      <c r="O1592" s="49">
        <f t="shared" ca="1" si="191"/>
        <v>187865000</v>
      </c>
    </row>
    <row r="1593" spans="1:15" x14ac:dyDescent="0.25">
      <c r="A1593">
        <v>1578</v>
      </c>
      <c r="B1593" s="89">
        <v>40207</v>
      </c>
      <c r="C1593" s="48">
        <v>109.040001</v>
      </c>
      <c r="D1593" s="48">
        <v>109.800003</v>
      </c>
      <c r="E1593" s="48">
        <v>107.220001</v>
      </c>
      <c r="F1593" s="48">
        <v>107.389999</v>
      </c>
      <c r="G1593" s="49">
        <v>310677600</v>
      </c>
      <c r="H1593" s="48">
        <v>94.577354</v>
      </c>
      <c r="I1593" s="52">
        <f t="shared" si="185"/>
        <v>0.88069051942164556</v>
      </c>
      <c r="J1593" s="52">
        <f t="shared" ca="1" si="186"/>
        <v>1</v>
      </c>
      <c r="K1593" s="48">
        <f t="shared" si="187"/>
        <v>96.03</v>
      </c>
      <c r="L1593" s="48">
        <f t="shared" si="188"/>
        <v>96.7</v>
      </c>
      <c r="M1593" s="48">
        <f t="shared" si="189"/>
        <v>94.43</v>
      </c>
      <c r="N1593" s="48">
        <f t="shared" si="190"/>
        <v>94.58</v>
      </c>
      <c r="O1593" s="49">
        <f t="shared" ca="1" si="191"/>
        <v>310677600</v>
      </c>
    </row>
    <row r="1594" spans="1:15" x14ac:dyDescent="0.25">
      <c r="A1594">
        <v>1579</v>
      </c>
      <c r="B1594" s="89">
        <v>40206</v>
      </c>
      <c r="C1594" s="48">
        <v>110.19000200000001</v>
      </c>
      <c r="D1594" s="48">
        <v>110.25</v>
      </c>
      <c r="E1594" s="48">
        <v>107.910004</v>
      </c>
      <c r="F1594" s="48">
        <v>108.57</v>
      </c>
      <c r="G1594" s="49">
        <v>316104000</v>
      </c>
      <c r="H1594" s="48">
        <v>95.616568999999998</v>
      </c>
      <c r="I1594" s="52">
        <f t="shared" si="185"/>
        <v>0.88069051303306622</v>
      </c>
      <c r="J1594" s="52">
        <f t="shared" ca="1" si="186"/>
        <v>1</v>
      </c>
      <c r="K1594" s="48">
        <f t="shared" si="187"/>
        <v>97.04</v>
      </c>
      <c r="L1594" s="48">
        <f t="shared" si="188"/>
        <v>97.1</v>
      </c>
      <c r="M1594" s="48">
        <f t="shared" si="189"/>
        <v>95.04</v>
      </c>
      <c r="N1594" s="48">
        <f t="shared" si="190"/>
        <v>95.62</v>
      </c>
      <c r="O1594" s="49">
        <f t="shared" ca="1" si="191"/>
        <v>316104000</v>
      </c>
    </row>
    <row r="1595" spans="1:15" x14ac:dyDescent="0.25">
      <c r="A1595">
        <v>1580</v>
      </c>
      <c r="B1595" s="89">
        <v>40205</v>
      </c>
      <c r="C1595" s="48">
        <v>109.16999800000001</v>
      </c>
      <c r="D1595" s="48">
        <v>110.08000199999999</v>
      </c>
      <c r="E1595" s="48">
        <v>108.33000199999999</v>
      </c>
      <c r="F1595" s="48">
        <v>109.83000199999999</v>
      </c>
      <c r="G1595" s="49">
        <v>271863600</v>
      </c>
      <c r="H1595" s="48">
        <v>96.726241000000002</v>
      </c>
      <c r="I1595" s="52">
        <f t="shared" si="185"/>
        <v>0.88069051478301896</v>
      </c>
      <c r="J1595" s="52">
        <f t="shared" ca="1" si="186"/>
        <v>1</v>
      </c>
      <c r="K1595" s="48">
        <f t="shared" si="187"/>
        <v>96.14</v>
      </c>
      <c r="L1595" s="48">
        <f t="shared" si="188"/>
        <v>96.95</v>
      </c>
      <c r="M1595" s="48">
        <f t="shared" si="189"/>
        <v>95.41</v>
      </c>
      <c r="N1595" s="48">
        <f t="shared" si="190"/>
        <v>96.73</v>
      </c>
      <c r="O1595" s="49">
        <f t="shared" ca="1" si="191"/>
        <v>271863600</v>
      </c>
    </row>
    <row r="1596" spans="1:15" x14ac:dyDescent="0.25">
      <c r="A1596">
        <v>1581</v>
      </c>
      <c r="B1596" s="89">
        <v>40204</v>
      </c>
      <c r="C1596" s="48">
        <v>109.339996</v>
      </c>
      <c r="D1596" s="48">
        <v>110.470001</v>
      </c>
      <c r="E1596" s="48">
        <v>109.040001</v>
      </c>
      <c r="F1596" s="48">
        <v>109.30999799999999</v>
      </c>
      <c r="G1596" s="49">
        <v>211168800</v>
      </c>
      <c r="H1596" s="48">
        <v>96.268277999999995</v>
      </c>
      <c r="I1596" s="52">
        <f t="shared" si="185"/>
        <v>0.88069051103632812</v>
      </c>
      <c r="J1596" s="52">
        <f t="shared" ca="1" si="186"/>
        <v>1</v>
      </c>
      <c r="K1596" s="48">
        <f t="shared" si="187"/>
        <v>96.29</v>
      </c>
      <c r="L1596" s="48">
        <f t="shared" si="188"/>
        <v>97.29</v>
      </c>
      <c r="M1596" s="48">
        <f t="shared" si="189"/>
        <v>96.03</v>
      </c>
      <c r="N1596" s="48">
        <f t="shared" si="190"/>
        <v>96.27</v>
      </c>
      <c r="O1596" s="49">
        <f t="shared" ca="1" si="191"/>
        <v>211168800</v>
      </c>
    </row>
    <row r="1597" spans="1:15" x14ac:dyDescent="0.25">
      <c r="A1597">
        <v>1582</v>
      </c>
      <c r="B1597" s="89">
        <v>40203</v>
      </c>
      <c r="C1597" s="48">
        <v>110.209999</v>
      </c>
      <c r="D1597" s="48">
        <v>110.410004</v>
      </c>
      <c r="E1597" s="48">
        <v>109.410004</v>
      </c>
      <c r="F1597" s="48">
        <v>109.769997</v>
      </c>
      <c r="G1597" s="49">
        <v>186937500</v>
      </c>
      <c r="H1597" s="48">
        <v>96.673394999999999</v>
      </c>
      <c r="I1597" s="52">
        <f t="shared" si="185"/>
        <v>0.88069051327385928</v>
      </c>
      <c r="J1597" s="52">
        <f t="shared" ca="1" si="186"/>
        <v>1</v>
      </c>
      <c r="K1597" s="48">
        <f t="shared" si="187"/>
        <v>97.06</v>
      </c>
      <c r="L1597" s="48">
        <f t="shared" si="188"/>
        <v>97.24</v>
      </c>
      <c r="M1597" s="48">
        <f t="shared" si="189"/>
        <v>96.36</v>
      </c>
      <c r="N1597" s="48">
        <f t="shared" si="190"/>
        <v>96.67</v>
      </c>
      <c r="O1597" s="49">
        <f t="shared" ca="1" si="191"/>
        <v>186937500</v>
      </c>
    </row>
    <row r="1598" spans="1:15" x14ac:dyDescent="0.25">
      <c r="A1598">
        <v>1583</v>
      </c>
      <c r="B1598" s="89">
        <v>40200</v>
      </c>
      <c r="C1598" s="48">
        <v>111.199997</v>
      </c>
      <c r="D1598" s="48">
        <v>111.739998</v>
      </c>
      <c r="E1598" s="48">
        <v>109.089996</v>
      </c>
      <c r="F1598" s="48">
        <v>109.209999</v>
      </c>
      <c r="G1598" s="49">
        <v>345942400</v>
      </c>
      <c r="H1598" s="48">
        <v>96.180210000000002</v>
      </c>
      <c r="I1598" s="52">
        <f t="shared" si="185"/>
        <v>0.88069051259674502</v>
      </c>
      <c r="J1598" s="52">
        <f t="shared" ca="1" si="186"/>
        <v>1</v>
      </c>
      <c r="K1598" s="48">
        <f t="shared" si="187"/>
        <v>97.93</v>
      </c>
      <c r="L1598" s="48">
        <f t="shared" si="188"/>
        <v>98.41</v>
      </c>
      <c r="M1598" s="48">
        <f t="shared" si="189"/>
        <v>96.07</v>
      </c>
      <c r="N1598" s="48">
        <f t="shared" si="190"/>
        <v>96.18</v>
      </c>
      <c r="O1598" s="49">
        <f t="shared" ca="1" si="191"/>
        <v>345942400</v>
      </c>
    </row>
    <row r="1599" spans="1:15" x14ac:dyDescent="0.25">
      <c r="A1599">
        <v>1584</v>
      </c>
      <c r="B1599" s="89">
        <v>40199</v>
      </c>
      <c r="C1599" s="48">
        <v>113.91999800000001</v>
      </c>
      <c r="D1599" s="48">
        <v>114.269997</v>
      </c>
      <c r="E1599" s="48">
        <v>111.55999799999999</v>
      </c>
      <c r="F1599" s="48">
        <v>111.699997</v>
      </c>
      <c r="G1599" s="49">
        <v>344859600</v>
      </c>
      <c r="H1599" s="48">
        <v>98.373127999999994</v>
      </c>
      <c r="I1599" s="52">
        <f t="shared" si="185"/>
        <v>0.88069051604361281</v>
      </c>
      <c r="J1599" s="52">
        <f t="shared" ca="1" si="186"/>
        <v>1</v>
      </c>
      <c r="K1599" s="48">
        <f t="shared" si="187"/>
        <v>100.33</v>
      </c>
      <c r="L1599" s="48">
        <f t="shared" si="188"/>
        <v>100.64</v>
      </c>
      <c r="M1599" s="48">
        <f t="shared" si="189"/>
        <v>98.25</v>
      </c>
      <c r="N1599" s="48">
        <f t="shared" si="190"/>
        <v>98.37</v>
      </c>
      <c r="O1599" s="49">
        <f t="shared" ca="1" si="191"/>
        <v>344859600</v>
      </c>
    </row>
    <row r="1600" spans="1:15" x14ac:dyDescent="0.25">
      <c r="A1600">
        <v>1585</v>
      </c>
      <c r="B1600" s="89">
        <v>40198</v>
      </c>
      <c r="C1600" s="48">
        <v>114.279999</v>
      </c>
      <c r="D1600" s="48">
        <v>114.449997</v>
      </c>
      <c r="E1600" s="48">
        <v>112.980003</v>
      </c>
      <c r="F1600" s="48">
        <v>113.889999</v>
      </c>
      <c r="G1600" s="49">
        <v>216490200</v>
      </c>
      <c r="H1600" s="48">
        <v>100.30184199999999</v>
      </c>
      <c r="I1600" s="52">
        <f t="shared" si="185"/>
        <v>0.8806905161181009</v>
      </c>
      <c r="J1600" s="52">
        <f t="shared" ca="1" si="186"/>
        <v>1</v>
      </c>
      <c r="K1600" s="48">
        <f t="shared" si="187"/>
        <v>100.65</v>
      </c>
      <c r="L1600" s="48">
        <f t="shared" si="188"/>
        <v>100.8</v>
      </c>
      <c r="M1600" s="48">
        <f t="shared" si="189"/>
        <v>99.5</v>
      </c>
      <c r="N1600" s="48">
        <f t="shared" si="190"/>
        <v>100.3</v>
      </c>
      <c r="O1600" s="49">
        <f t="shared" ca="1" si="191"/>
        <v>216490200</v>
      </c>
    </row>
    <row r="1601" spans="1:15" x14ac:dyDescent="0.25">
      <c r="A1601">
        <v>1586</v>
      </c>
      <c r="B1601" s="89">
        <v>40197</v>
      </c>
      <c r="C1601" s="48">
        <v>113.620003</v>
      </c>
      <c r="D1601" s="48">
        <v>115.129997</v>
      </c>
      <c r="E1601" s="48">
        <v>113.589996</v>
      </c>
      <c r="F1601" s="48">
        <v>115.05999799999999</v>
      </c>
      <c r="G1601" s="49">
        <v>139172700</v>
      </c>
      <c r="H1601" s="48">
        <v>101.332249</v>
      </c>
      <c r="I1601" s="52">
        <f t="shared" si="185"/>
        <v>0.88069051591674818</v>
      </c>
      <c r="J1601" s="52">
        <f t="shared" ca="1" si="186"/>
        <v>1</v>
      </c>
      <c r="K1601" s="48">
        <f t="shared" si="187"/>
        <v>100.06</v>
      </c>
      <c r="L1601" s="48">
        <f t="shared" si="188"/>
        <v>101.39</v>
      </c>
      <c r="M1601" s="48">
        <f t="shared" si="189"/>
        <v>100.04</v>
      </c>
      <c r="N1601" s="48">
        <f t="shared" si="190"/>
        <v>101.33</v>
      </c>
      <c r="O1601" s="49">
        <f t="shared" ca="1" si="191"/>
        <v>139172700</v>
      </c>
    </row>
    <row r="1602" spans="1:15" x14ac:dyDescent="0.25">
      <c r="A1602">
        <v>1587</v>
      </c>
      <c r="B1602" s="89">
        <v>40193</v>
      </c>
      <c r="C1602" s="48">
        <v>114.730003</v>
      </c>
      <c r="D1602" s="48">
        <v>114.839996</v>
      </c>
      <c r="E1602" s="48">
        <v>113.199997</v>
      </c>
      <c r="F1602" s="48">
        <v>113.639999</v>
      </c>
      <c r="G1602" s="49">
        <v>212283100</v>
      </c>
      <c r="H1602" s="48">
        <v>100.08167</v>
      </c>
      <c r="I1602" s="52">
        <f t="shared" si="185"/>
        <v>0.88069052165338368</v>
      </c>
      <c r="J1602" s="52">
        <f t="shared" ca="1" si="186"/>
        <v>1</v>
      </c>
      <c r="K1602" s="48">
        <f t="shared" si="187"/>
        <v>101.04</v>
      </c>
      <c r="L1602" s="48">
        <f t="shared" si="188"/>
        <v>101.14</v>
      </c>
      <c r="M1602" s="48">
        <f t="shared" si="189"/>
        <v>99.69</v>
      </c>
      <c r="N1602" s="48">
        <f t="shared" si="190"/>
        <v>100.08</v>
      </c>
      <c r="O1602" s="49">
        <f t="shared" ca="1" si="191"/>
        <v>212283100</v>
      </c>
    </row>
    <row r="1603" spans="1:15" x14ac:dyDescent="0.25">
      <c r="A1603">
        <v>1588</v>
      </c>
      <c r="B1603" s="89">
        <v>40192</v>
      </c>
      <c r="C1603" s="48">
        <v>114.489998</v>
      </c>
      <c r="D1603" s="48">
        <v>115.139999</v>
      </c>
      <c r="E1603" s="48">
        <v>114.41999800000001</v>
      </c>
      <c r="F1603" s="48">
        <v>114.93</v>
      </c>
      <c r="G1603" s="49">
        <v>115718800</v>
      </c>
      <c r="H1603" s="48">
        <v>101.217761</v>
      </c>
      <c r="I1603" s="52">
        <f t="shared" si="185"/>
        <v>0.88069051596624026</v>
      </c>
      <c r="J1603" s="52">
        <f t="shared" ca="1" si="186"/>
        <v>1</v>
      </c>
      <c r="K1603" s="48">
        <f t="shared" si="187"/>
        <v>100.83</v>
      </c>
      <c r="L1603" s="48">
        <f t="shared" si="188"/>
        <v>101.4</v>
      </c>
      <c r="M1603" s="48">
        <f t="shared" si="189"/>
        <v>100.77</v>
      </c>
      <c r="N1603" s="48">
        <f t="shared" si="190"/>
        <v>101.22</v>
      </c>
      <c r="O1603" s="49">
        <f t="shared" ca="1" si="191"/>
        <v>115718800</v>
      </c>
    </row>
    <row r="1604" spans="1:15" x14ac:dyDescent="0.25">
      <c r="A1604">
        <v>1589</v>
      </c>
      <c r="B1604" s="89">
        <v>40191</v>
      </c>
      <c r="C1604" s="48">
        <v>113.949997</v>
      </c>
      <c r="D1604" s="48">
        <v>114.94000200000001</v>
      </c>
      <c r="E1604" s="48">
        <v>113.370003</v>
      </c>
      <c r="F1604" s="48">
        <v>114.620003</v>
      </c>
      <c r="G1604" s="49">
        <v>161822000</v>
      </c>
      <c r="H1604" s="48">
        <v>100.944749</v>
      </c>
      <c r="I1604" s="52">
        <f t="shared" si="185"/>
        <v>0.88069051088752814</v>
      </c>
      <c r="J1604" s="52">
        <f t="shared" ca="1" si="186"/>
        <v>1</v>
      </c>
      <c r="K1604" s="48">
        <f t="shared" si="187"/>
        <v>100.35</v>
      </c>
      <c r="L1604" s="48">
        <f t="shared" si="188"/>
        <v>101.23</v>
      </c>
      <c r="M1604" s="48">
        <f t="shared" si="189"/>
        <v>99.84</v>
      </c>
      <c r="N1604" s="48">
        <f t="shared" si="190"/>
        <v>100.94</v>
      </c>
      <c r="O1604" s="49">
        <f t="shared" ca="1" si="191"/>
        <v>161822000</v>
      </c>
    </row>
    <row r="1605" spans="1:15" x14ac:dyDescent="0.25">
      <c r="A1605">
        <v>1590</v>
      </c>
      <c r="B1605" s="89">
        <v>40190</v>
      </c>
      <c r="C1605" s="48">
        <v>113.970001</v>
      </c>
      <c r="D1605" s="48">
        <v>114.209999</v>
      </c>
      <c r="E1605" s="48">
        <v>113.220001</v>
      </c>
      <c r="F1605" s="48">
        <v>113.660004</v>
      </c>
      <c r="G1605" s="49">
        <v>163333500</v>
      </c>
      <c r="H1605" s="48">
        <v>100.099287</v>
      </c>
      <c r="I1605" s="52">
        <f t="shared" si="185"/>
        <v>0.88069051097341156</v>
      </c>
      <c r="J1605" s="52">
        <f t="shared" ca="1" si="186"/>
        <v>1</v>
      </c>
      <c r="K1605" s="48">
        <f t="shared" si="187"/>
        <v>100.37</v>
      </c>
      <c r="L1605" s="48">
        <f t="shared" si="188"/>
        <v>100.58</v>
      </c>
      <c r="M1605" s="48">
        <f t="shared" si="189"/>
        <v>99.71</v>
      </c>
      <c r="N1605" s="48">
        <f t="shared" si="190"/>
        <v>100.1</v>
      </c>
      <c r="O1605" s="49">
        <f t="shared" ca="1" si="191"/>
        <v>163333500</v>
      </c>
    </row>
    <row r="1606" spans="1:15" x14ac:dyDescent="0.25">
      <c r="A1606">
        <v>1591</v>
      </c>
      <c r="B1606" s="89">
        <v>40189</v>
      </c>
      <c r="C1606" s="48">
        <v>115.08000199999999</v>
      </c>
      <c r="D1606" s="48">
        <v>115.129997</v>
      </c>
      <c r="E1606" s="48">
        <v>114.239998</v>
      </c>
      <c r="F1606" s="48">
        <v>114.730003</v>
      </c>
      <c r="G1606" s="49">
        <v>106375700</v>
      </c>
      <c r="H1606" s="48">
        <v>101.04162599999999</v>
      </c>
      <c r="I1606" s="52">
        <f t="shared" si="185"/>
        <v>0.88069051998543046</v>
      </c>
      <c r="J1606" s="52">
        <f t="shared" ca="1" si="186"/>
        <v>1</v>
      </c>
      <c r="K1606" s="48">
        <f t="shared" si="187"/>
        <v>101.35</v>
      </c>
      <c r="L1606" s="48">
        <f t="shared" si="188"/>
        <v>101.39</v>
      </c>
      <c r="M1606" s="48">
        <f t="shared" si="189"/>
        <v>100.61</v>
      </c>
      <c r="N1606" s="48">
        <f t="shared" si="190"/>
        <v>101.04</v>
      </c>
      <c r="O1606" s="49">
        <f t="shared" ca="1" si="191"/>
        <v>106375700</v>
      </c>
    </row>
    <row r="1607" spans="1:15" x14ac:dyDescent="0.25">
      <c r="A1607">
        <v>1592</v>
      </c>
      <c r="B1607" s="89">
        <v>40186</v>
      </c>
      <c r="C1607" s="48">
        <v>113.889999</v>
      </c>
      <c r="D1607" s="48">
        <v>114.620003</v>
      </c>
      <c r="E1607" s="48">
        <v>113.660004</v>
      </c>
      <c r="F1607" s="48">
        <v>114.57</v>
      </c>
      <c r="G1607" s="49">
        <v>126402800</v>
      </c>
      <c r="H1607" s="48">
        <v>100.900712</v>
      </c>
      <c r="I1607" s="52">
        <f t="shared" si="185"/>
        <v>0.88069051235052809</v>
      </c>
      <c r="J1607" s="52">
        <f t="shared" ca="1" si="186"/>
        <v>1</v>
      </c>
      <c r="K1607" s="48">
        <f t="shared" si="187"/>
        <v>100.3</v>
      </c>
      <c r="L1607" s="48">
        <f t="shared" si="188"/>
        <v>100.94</v>
      </c>
      <c r="M1607" s="48">
        <f t="shared" si="189"/>
        <v>100.1</v>
      </c>
      <c r="N1607" s="48">
        <f t="shared" si="190"/>
        <v>100.9</v>
      </c>
      <c r="O1607" s="49">
        <f t="shared" ca="1" si="191"/>
        <v>126402800</v>
      </c>
    </row>
    <row r="1608" spans="1:15" x14ac:dyDescent="0.25">
      <c r="A1608">
        <v>1593</v>
      </c>
      <c r="B1608" s="89">
        <v>40185</v>
      </c>
      <c r="C1608" s="48">
        <v>113.5</v>
      </c>
      <c r="D1608" s="48">
        <v>114.33000199999999</v>
      </c>
      <c r="E1608" s="48">
        <v>113.18</v>
      </c>
      <c r="F1608" s="48">
        <v>114.19000200000001</v>
      </c>
      <c r="G1608" s="49">
        <v>131091100</v>
      </c>
      <c r="H1608" s="48">
        <v>100.566052</v>
      </c>
      <c r="I1608" s="52">
        <f t="shared" si="185"/>
        <v>0.88069051789665431</v>
      </c>
      <c r="J1608" s="52">
        <f t="shared" ca="1" si="186"/>
        <v>1</v>
      </c>
      <c r="K1608" s="48">
        <f t="shared" si="187"/>
        <v>99.96</v>
      </c>
      <c r="L1608" s="48">
        <f t="shared" si="188"/>
        <v>100.69</v>
      </c>
      <c r="M1608" s="48">
        <f t="shared" si="189"/>
        <v>99.68</v>
      </c>
      <c r="N1608" s="48">
        <f t="shared" si="190"/>
        <v>100.57</v>
      </c>
      <c r="O1608" s="49">
        <f t="shared" ca="1" si="191"/>
        <v>131091100</v>
      </c>
    </row>
    <row r="1609" spans="1:15" x14ac:dyDescent="0.25">
      <c r="A1609">
        <v>1594</v>
      </c>
      <c r="B1609" s="89">
        <v>40184</v>
      </c>
      <c r="C1609" s="48">
        <v>113.519997</v>
      </c>
      <c r="D1609" s="48">
        <v>113.989998</v>
      </c>
      <c r="E1609" s="48">
        <v>113.43</v>
      </c>
      <c r="F1609" s="48">
        <v>113.709999</v>
      </c>
      <c r="G1609" s="49">
        <v>116074400</v>
      </c>
      <c r="H1609" s="48">
        <v>100.14331799999999</v>
      </c>
      <c r="I1609" s="52">
        <f t="shared" si="185"/>
        <v>0.88069051869396286</v>
      </c>
      <c r="J1609" s="52">
        <f t="shared" ca="1" si="186"/>
        <v>1</v>
      </c>
      <c r="K1609" s="48">
        <f t="shared" si="187"/>
        <v>99.98</v>
      </c>
      <c r="L1609" s="48">
        <f t="shared" si="188"/>
        <v>100.39</v>
      </c>
      <c r="M1609" s="48">
        <f t="shared" si="189"/>
        <v>99.9</v>
      </c>
      <c r="N1609" s="48">
        <f t="shared" si="190"/>
        <v>100.14</v>
      </c>
      <c r="O1609" s="49">
        <f t="shared" ca="1" si="191"/>
        <v>116074400</v>
      </c>
    </row>
    <row r="1610" spans="1:15" x14ac:dyDescent="0.25">
      <c r="A1610">
        <v>1595</v>
      </c>
      <c r="B1610" s="89">
        <v>40183</v>
      </c>
      <c r="C1610" s="48">
        <v>113.260002</v>
      </c>
      <c r="D1610" s="48">
        <v>113.68</v>
      </c>
      <c r="E1610" s="48">
        <v>112.849998</v>
      </c>
      <c r="F1610" s="48">
        <v>113.629997</v>
      </c>
      <c r="G1610" s="49">
        <v>111579900</v>
      </c>
      <c r="H1610" s="48">
        <v>100.072861</v>
      </c>
      <c r="I1610" s="52">
        <f t="shared" si="185"/>
        <v>0.88069051871927795</v>
      </c>
      <c r="J1610" s="52">
        <f t="shared" ca="1" si="186"/>
        <v>1</v>
      </c>
      <c r="K1610" s="48">
        <f t="shared" si="187"/>
        <v>99.75</v>
      </c>
      <c r="L1610" s="48">
        <f t="shared" si="188"/>
        <v>100.12</v>
      </c>
      <c r="M1610" s="48">
        <f t="shared" si="189"/>
        <v>99.39</v>
      </c>
      <c r="N1610" s="48">
        <f t="shared" si="190"/>
        <v>100.07</v>
      </c>
      <c r="O1610" s="49">
        <f t="shared" ca="1" si="191"/>
        <v>111579900</v>
      </c>
    </row>
    <row r="1611" spans="1:15" x14ac:dyDescent="0.25">
      <c r="A1611">
        <v>1596</v>
      </c>
      <c r="B1611" s="89">
        <v>40182</v>
      </c>
      <c r="C1611" s="48">
        <v>112.370003</v>
      </c>
      <c r="D1611" s="48">
        <v>113.389999</v>
      </c>
      <c r="E1611" s="48">
        <v>111.510002</v>
      </c>
      <c r="F1611" s="48">
        <v>113.33000199999999</v>
      </c>
      <c r="G1611" s="49">
        <v>118944600</v>
      </c>
      <c r="H1611" s="48">
        <v>99.808657999999994</v>
      </c>
      <c r="I1611" s="52">
        <f t="shared" si="185"/>
        <v>0.88069051653241825</v>
      </c>
      <c r="J1611" s="52">
        <f t="shared" ca="1" si="186"/>
        <v>1</v>
      </c>
      <c r="K1611" s="48">
        <f t="shared" si="187"/>
        <v>98.96</v>
      </c>
      <c r="L1611" s="48">
        <f t="shared" si="188"/>
        <v>99.86</v>
      </c>
      <c r="M1611" s="48">
        <f t="shared" si="189"/>
        <v>98.21</v>
      </c>
      <c r="N1611" s="48">
        <f t="shared" si="190"/>
        <v>99.81</v>
      </c>
      <c r="O1611" s="49">
        <f t="shared" ca="1" si="191"/>
        <v>118944600</v>
      </c>
    </row>
    <row r="1612" spans="1:15" x14ac:dyDescent="0.25">
      <c r="A1612">
        <v>1597</v>
      </c>
      <c r="B1612" s="89">
        <v>40178</v>
      </c>
      <c r="C1612" s="48">
        <v>112.769997</v>
      </c>
      <c r="D1612" s="48">
        <v>112.800003</v>
      </c>
      <c r="E1612" s="48">
        <v>111.389999</v>
      </c>
      <c r="F1612" s="48">
        <v>111.44000200000001</v>
      </c>
      <c r="G1612" s="49">
        <v>90637900</v>
      </c>
      <c r="H1612" s="48">
        <v>98.144153000000003</v>
      </c>
      <c r="I1612" s="52">
        <f t="shared" si="185"/>
        <v>0.88069051721660951</v>
      </c>
      <c r="J1612" s="52">
        <f t="shared" ca="1" si="186"/>
        <v>1</v>
      </c>
      <c r="K1612" s="48">
        <f t="shared" si="187"/>
        <v>99.32</v>
      </c>
      <c r="L1612" s="48">
        <f t="shared" si="188"/>
        <v>99.34</v>
      </c>
      <c r="M1612" s="48">
        <f t="shared" si="189"/>
        <v>98.1</v>
      </c>
      <c r="N1612" s="48">
        <f t="shared" si="190"/>
        <v>98.14</v>
      </c>
      <c r="O1612" s="49">
        <f t="shared" ca="1" si="191"/>
        <v>90637900</v>
      </c>
    </row>
    <row r="1613" spans="1:15" x14ac:dyDescent="0.25">
      <c r="A1613">
        <v>1598</v>
      </c>
      <c r="B1613" s="89">
        <v>40177</v>
      </c>
      <c r="C1613" s="48">
        <v>112.230003</v>
      </c>
      <c r="D1613" s="48">
        <v>112.650002</v>
      </c>
      <c r="E1613" s="48">
        <v>112.16999800000001</v>
      </c>
      <c r="F1613" s="48">
        <v>112.519997</v>
      </c>
      <c r="G1613" s="49">
        <v>73138400</v>
      </c>
      <c r="H1613" s="48">
        <v>99.095293999999996</v>
      </c>
      <c r="I1613" s="52">
        <f t="shared" si="185"/>
        <v>0.88069051406035848</v>
      </c>
      <c r="J1613" s="52">
        <f t="shared" ca="1" si="186"/>
        <v>1</v>
      </c>
      <c r="K1613" s="48">
        <f t="shared" si="187"/>
        <v>98.84</v>
      </c>
      <c r="L1613" s="48">
        <f t="shared" si="188"/>
        <v>99.21</v>
      </c>
      <c r="M1613" s="48">
        <f t="shared" si="189"/>
        <v>98.79</v>
      </c>
      <c r="N1613" s="48">
        <f t="shared" si="190"/>
        <v>99.1</v>
      </c>
      <c r="O1613" s="49">
        <f t="shared" ca="1" si="191"/>
        <v>73138400</v>
      </c>
    </row>
    <row r="1614" spans="1:15" x14ac:dyDescent="0.25">
      <c r="A1614">
        <v>1599</v>
      </c>
      <c r="B1614" s="89">
        <v>40176</v>
      </c>
      <c r="C1614" s="48">
        <v>113.010002</v>
      </c>
      <c r="D1614" s="48">
        <v>113.029999</v>
      </c>
      <c r="E1614" s="48">
        <v>112.550003</v>
      </c>
      <c r="F1614" s="48">
        <v>112.55999799999999</v>
      </c>
      <c r="G1614" s="49">
        <v>80572500</v>
      </c>
      <c r="H1614" s="48">
        <v>99.130521999999999</v>
      </c>
      <c r="I1614" s="52">
        <f t="shared" si="185"/>
        <v>0.88069050960715201</v>
      </c>
      <c r="J1614" s="52">
        <f t="shared" ca="1" si="186"/>
        <v>1</v>
      </c>
      <c r="K1614" s="48">
        <f t="shared" si="187"/>
        <v>99.53</v>
      </c>
      <c r="L1614" s="48">
        <f t="shared" si="188"/>
        <v>99.54</v>
      </c>
      <c r="M1614" s="48">
        <f t="shared" si="189"/>
        <v>99.12</v>
      </c>
      <c r="N1614" s="48">
        <f t="shared" si="190"/>
        <v>99.13</v>
      </c>
      <c r="O1614" s="49">
        <f t="shared" ca="1" si="191"/>
        <v>80572500</v>
      </c>
    </row>
    <row r="1615" spans="1:15" x14ac:dyDescent="0.25">
      <c r="A1615">
        <v>1600</v>
      </c>
      <c r="B1615" s="89">
        <v>40175</v>
      </c>
      <c r="C1615" s="48">
        <v>112.900002</v>
      </c>
      <c r="D1615" s="48">
        <v>112.989998</v>
      </c>
      <c r="E1615" s="48">
        <v>112.32</v>
      </c>
      <c r="F1615" s="48">
        <v>112.720001</v>
      </c>
      <c r="G1615" s="49">
        <v>87508500</v>
      </c>
      <c r="H1615" s="48">
        <v>99.271435999999994</v>
      </c>
      <c r="I1615" s="52">
        <f t="shared" si="185"/>
        <v>0.88069051738209259</v>
      </c>
      <c r="J1615" s="52">
        <f t="shared" ca="1" si="186"/>
        <v>1</v>
      </c>
      <c r="K1615" s="48">
        <f t="shared" si="187"/>
        <v>99.43</v>
      </c>
      <c r="L1615" s="48">
        <f t="shared" si="188"/>
        <v>99.51</v>
      </c>
      <c r="M1615" s="48">
        <f t="shared" si="189"/>
        <v>98.92</v>
      </c>
      <c r="N1615" s="48">
        <f t="shared" si="190"/>
        <v>99.27</v>
      </c>
      <c r="O1615" s="49">
        <f t="shared" ca="1" si="191"/>
        <v>87508500</v>
      </c>
    </row>
    <row r="1616" spans="1:15" x14ac:dyDescent="0.25">
      <c r="A1616">
        <v>1601</v>
      </c>
      <c r="B1616" s="89">
        <v>40171</v>
      </c>
      <c r="C1616" s="48">
        <v>112.19000200000001</v>
      </c>
      <c r="D1616" s="48">
        <v>112.599998</v>
      </c>
      <c r="E1616" s="48">
        <v>112</v>
      </c>
      <c r="F1616" s="48">
        <v>112.480003</v>
      </c>
      <c r="G1616" s="49">
        <v>39677500</v>
      </c>
      <c r="H1616" s="48">
        <v>99.060072000000005</v>
      </c>
      <c r="I1616" s="52">
        <f t="shared" si="185"/>
        <v>0.88069051705128432</v>
      </c>
      <c r="J1616" s="52">
        <f t="shared" ca="1" si="186"/>
        <v>1</v>
      </c>
      <c r="K1616" s="48">
        <f t="shared" si="187"/>
        <v>98.8</v>
      </c>
      <c r="L1616" s="48">
        <f t="shared" si="188"/>
        <v>99.17</v>
      </c>
      <c r="M1616" s="48">
        <f t="shared" si="189"/>
        <v>98.64</v>
      </c>
      <c r="N1616" s="48">
        <f t="shared" si="190"/>
        <v>99.06</v>
      </c>
      <c r="O1616" s="49">
        <f t="shared" ca="1" si="191"/>
        <v>39677500</v>
      </c>
    </row>
    <row r="1617" spans="1:15" x14ac:dyDescent="0.25">
      <c r="A1617">
        <v>1602</v>
      </c>
      <c r="B1617" s="89">
        <v>40170</v>
      </c>
      <c r="C1617" s="48">
        <v>112</v>
      </c>
      <c r="D1617" s="48">
        <v>112.110001</v>
      </c>
      <c r="E1617" s="48">
        <v>111.5</v>
      </c>
      <c r="F1617" s="48">
        <v>111.949997</v>
      </c>
      <c r="G1617" s="49">
        <v>111783100</v>
      </c>
      <c r="H1617" s="48">
        <v>98.593299999999999</v>
      </c>
      <c r="I1617" s="52">
        <f t="shared" ref="I1617:I1680" si="192">H1617/F1617</f>
        <v>0.88069051042493551</v>
      </c>
      <c r="J1617" s="52">
        <f t="shared" ref="J1617:J1680" ca="1" si="193">INDEX(OFFSET($T$15,0,0,$S$13+1,1),MATCH(B1617,OFFSET($Q$15,0,0,$S$13+1,1),-1))</f>
        <v>1</v>
      </c>
      <c r="K1617" s="48">
        <f t="shared" ref="K1617:K1680" si="194">ROUND($I1617*C1617,2)</f>
        <v>98.64</v>
      </c>
      <c r="L1617" s="48">
        <f t="shared" ref="L1617:L1680" si="195">ROUND($I1617*D1617,2)</f>
        <v>98.73</v>
      </c>
      <c r="M1617" s="48">
        <f t="shared" ref="M1617:M1680" si="196">ROUND($I1617*E1617,2)</f>
        <v>98.2</v>
      </c>
      <c r="N1617" s="48">
        <f t="shared" ref="N1617:N1680" si="197">ROUND($I1617*F1617,2)</f>
        <v>98.59</v>
      </c>
      <c r="O1617" s="49">
        <f t="shared" ref="O1617:O1680" ca="1" si="198">G1617*J1617</f>
        <v>111783100</v>
      </c>
    </row>
    <row r="1618" spans="1:15" x14ac:dyDescent="0.25">
      <c r="A1618">
        <v>1603</v>
      </c>
      <c r="B1618" s="89">
        <v>40169</v>
      </c>
      <c r="C1618" s="48">
        <v>111.57</v>
      </c>
      <c r="D1618" s="48">
        <v>111.970001</v>
      </c>
      <c r="E1618" s="48">
        <v>111.43</v>
      </c>
      <c r="F1618" s="48">
        <v>111.730003</v>
      </c>
      <c r="G1618" s="49">
        <v>91707500</v>
      </c>
      <c r="H1618" s="48">
        <v>98.399553999999995</v>
      </c>
      <c r="I1618" s="52">
        <f t="shared" si="192"/>
        <v>0.88069051604697435</v>
      </c>
      <c r="J1618" s="52">
        <f t="shared" ca="1" si="193"/>
        <v>1</v>
      </c>
      <c r="K1618" s="48">
        <f t="shared" si="194"/>
        <v>98.26</v>
      </c>
      <c r="L1618" s="48">
        <f t="shared" si="195"/>
        <v>98.61</v>
      </c>
      <c r="M1618" s="48">
        <f t="shared" si="196"/>
        <v>98.14</v>
      </c>
      <c r="N1618" s="48">
        <f t="shared" si="197"/>
        <v>98.4</v>
      </c>
      <c r="O1618" s="49">
        <f t="shared" ca="1" si="198"/>
        <v>91707500</v>
      </c>
    </row>
    <row r="1619" spans="1:15" x14ac:dyDescent="0.25">
      <c r="A1619">
        <v>1604</v>
      </c>
      <c r="B1619" s="89">
        <v>40168</v>
      </c>
      <c r="C1619" s="48">
        <v>110.760002</v>
      </c>
      <c r="D1619" s="48">
        <v>111.699997</v>
      </c>
      <c r="E1619" s="48">
        <v>110.760002</v>
      </c>
      <c r="F1619" s="48">
        <v>111.33000199999999</v>
      </c>
      <c r="G1619" s="49">
        <v>118039600</v>
      </c>
      <c r="H1619" s="48">
        <v>98.047276999999994</v>
      </c>
      <c r="I1619" s="52">
        <f t="shared" si="192"/>
        <v>0.88069051682941679</v>
      </c>
      <c r="J1619" s="52">
        <f t="shared" ca="1" si="193"/>
        <v>1</v>
      </c>
      <c r="K1619" s="48">
        <f t="shared" si="194"/>
        <v>97.55</v>
      </c>
      <c r="L1619" s="48">
        <f t="shared" si="195"/>
        <v>98.37</v>
      </c>
      <c r="M1619" s="48">
        <f t="shared" si="196"/>
        <v>97.55</v>
      </c>
      <c r="N1619" s="48">
        <f t="shared" si="197"/>
        <v>98.05</v>
      </c>
      <c r="O1619" s="49">
        <f t="shared" ca="1" si="198"/>
        <v>118039600</v>
      </c>
    </row>
    <row r="1620" spans="1:15" x14ac:dyDescent="0.25">
      <c r="A1620">
        <v>1605</v>
      </c>
      <c r="B1620" s="89">
        <v>40165</v>
      </c>
      <c r="C1620" s="48">
        <v>110.199997</v>
      </c>
      <c r="D1620" s="48">
        <v>110.300003</v>
      </c>
      <c r="E1620" s="48">
        <v>109.279999</v>
      </c>
      <c r="F1620" s="48">
        <v>110.209999</v>
      </c>
      <c r="G1620" s="49">
        <v>174591200</v>
      </c>
      <c r="H1620" s="48">
        <v>97.060901000000001</v>
      </c>
      <c r="I1620" s="52">
        <f t="shared" si="192"/>
        <v>0.88069051701924073</v>
      </c>
      <c r="J1620" s="52">
        <f t="shared" ca="1" si="193"/>
        <v>1</v>
      </c>
      <c r="K1620" s="48">
        <f t="shared" si="194"/>
        <v>97.05</v>
      </c>
      <c r="L1620" s="48">
        <f t="shared" si="195"/>
        <v>97.14</v>
      </c>
      <c r="M1620" s="48">
        <f t="shared" si="196"/>
        <v>96.24</v>
      </c>
      <c r="N1620" s="48">
        <f t="shared" si="197"/>
        <v>97.06</v>
      </c>
      <c r="O1620" s="49">
        <f t="shared" ca="1" si="198"/>
        <v>174591200</v>
      </c>
    </row>
    <row r="1621" spans="1:15" x14ac:dyDescent="0.25">
      <c r="A1621">
        <v>1606</v>
      </c>
      <c r="B1621" s="89">
        <v>40164</v>
      </c>
      <c r="C1621" s="48">
        <v>110.720001</v>
      </c>
      <c r="D1621" s="48">
        <v>110.93</v>
      </c>
      <c r="E1621" s="48">
        <v>110.08000199999999</v>
      </c>
      <c r="F1621" s="48">
        <v>110.18</v>
      </c>
      <c r="G1621" s="49">
        <v>183390100</v>
      </c>
      <c r="H1621" s="48">
        <v>96.514875000000004</v>
      </c>
      <c r="I1621" s="52">
        <f t="shared" si="192"/>
        <v>0.87597454165910327</v>
      </c>
      <c r="J1621" s="52">
        <f t="shared" ca="1" si="193"/>
        <v>1</v>
      </c>
      <c r="K1621" s="48">
        <f t="shared" si="194"/>
        <v>96.99</v>
      </c>
      <c r="L1621" s="48">
        <f t="shared" si="195"/>
        <v>97.17</v>
      </c>
      <c r="M1621" s="48">
        <f t="shared" si="196"/>
        <v>96.43</v>
      </c>
      <c r="N1621" s="48">
        <f t="shared" si="197"/>
        <v>96.51</v>
      </c>
      <c r="O1621" s="49">
        <f t="shared" ca="1" si="198"/>
        <v>183390100</v>
      </c>
    </row>
    <row r="1622" spans="1:15" x14ac:dyDescent="0.25">
      <c r="A1622">
        <v>1607</v>
      </c>
      <c r="B1622" s="89">
        <v>40163</v>
      </c>
      <c r="C1622" s="48">
        <v>111.800003</v>
      </c>
      <c r="D1622" s="48">
        <v>112.129997</v>
      </c>
      <c r="E1622" s="48">
        <v>111.269997</v>
      </c>
      <c r="F1622" s="48">
        <v>111.519997</v>
      </c>
      <c r="G1622" s="49">
        <v>155358200</v>
      </c>
      <c r="H1622" s="48">
        <v>97.688676999999998</v>
      </c>
      <c r="I1622" s="52">
        <f t="shared" si="192"/>
        <v>0.87597453037951567</v>
      </c>
      <c r="J1622" s="52">
        <f t="shared" ca="1" si="193"/>
        <v>1</v>
      </c>
      <c r="K1622" s="48">
        <f t="shared" si="194"/>
        <v>97.93</v>
      </c>
      <c r="L1622" s="48">
        <f t="shared" si="195"/>
        <v>98.22</v>
      </c>
      <c r="M1622" s="48">
        <f t="shared" si="196"/>
        <v>97.47</v>
      </c>
      <c r="N1622" s="48">
        <f t="shared" si="197"/>
        <v>97.69</v>
      </c>
      <c r="O1622" s="49">
        <f t="shared" ca="1" si="198"/>
        <v>155358200</v>
      </c>
    </row>
    <row r="1623" spans="1:15" x14ac:dyDescent="0.25">
      <c r="A1623">
        <v>1608</v>
      </c>
      <c r="B1623" s="89">
        <v>40162</v>
      </c>
      <c r="C1623" s="48">
        <v>111.459999</v>
      </c>
      <c r="D1623" s="48">
        <v>111.91999800000001</v>
      </c>
      <c r="E1623" s="48">
        <v>111</v>
      </c>
      <c r="F1623" s="48">
        <v>111.349998</v>
      </c>
      <c r="G1623" s="49">
        <v>120408800</v>
      </c>
      <c r="H1623" s="48">
        <v>97.539762999999994</v>
      </c>
      <c r="I1623" s="52">
        <f t="shared" si="192"/>
        <v>0.87597453751189103</v>
      </c>
      <c r="J1623" s="52">
        <f t="shared" ca="1" si="193"/>
        <v>1</v>
      </c>
      <c r="K1623" s="48">
        <f t="shared" si="194"/>
        <v>97.64</v>
      </c>
      <c r="L1623" s="48">
        <f t="shared" si="195"/>
        <v>98.04</v>
      </c>
      <c r="M1623" s="48">
        <f t="shared" si="196"/>
        <v>97.23</v>
      </c>
      <c r="N1623" s="48">
        <f t="shared" si="197"/>
        <v>97.54</v>
      </c>
      <c r="O1623" s="49">
        <f t="shared" ca="1" si="198"/>
        <v>120408800</v>
      </c>
    </row>
    <row r="1624" spans="1:15" x14ac:dyDescent="0.25">
      <c r="A1624">
        <v>1609</v>
      </c>
      <c r="B1624" s="89">
        <v>40161</v>
      </c>
      <c r="C1624" s="48">
        <v>111.870003</v>
      </c>
      <c r="D1624" s="48">
        <v>112</v>
      </c>
      <c r="E1624" s="48">
        <v>111.129997</v>
      </c>
      <c r="F1624" s="48">
        <v>111.870003</v>
      </c>
      <c r="G1624" s="49">
        <v>107141500</v>
      </c>
      <c r="H1624" s="48">
        <v>97.995273999999995</v>
      </c>
      <c r="I1624" s="52">
        <f t="shared" si="192"/>
        <v>0.87597453626599076</v>
      </c>
      <c r="J1624" s="52">
        <f t="shared" ca="1" si="193"/>
        <v>1</v>
      </c>
      <c r="K1624" s="48">
        <f t="shared" si="194"/>
        <v>98</v>
      </c>
      <c r="L1624" s="48">
        <f t="shared" si="195"/>
        <v>98.11</v>
      </c>
      <c r="M1624" s="48">
        <f t="shared" si="196"/>
        <v>97.35</v>
      </c>
      <c r="N1624" s="48">
        <f t="shared" si="197"/>
        <v>98</v>
      </c>
      <c r="O1624" s="49">
        <f t="shared" ca="1" si="198"/>
        <v>107141500</v>
      </c>
    </row>
    <row r="1625" spans="1:15" x14ac:dyDescent="0.25">
      <c r="A1625">
        <v>1610</v>
      </c>
      <c r="B1625" s="89">
        <v>40158</v>
      </c>
      <c r="C1625" s="48">
        <v>111.110001</v>
      </c>
      <c r="D1625" s="48">
        <v>111.360001</v>
      </c>
      <c r="E1625" s="48">
        <v>110.610001</v>
      </c>
      <c r="F1625" s="48">
        <v>111.110001</v>
      </c>
      <c r="G1625" s="49">
        <v>124854000</v>
      </c>
      <c r="H1625" s="48">
        <v>97.329531000000003</v>
      </c>
      <c r="I1625" s="52">
        <f t="shared" si="192"/>
        <v>0.87597453086153787</v>
      </c>
      <c r="J1625" s="52">
        <f t="shared" ca="1" si="193"/>
        <v>1</v>
      </c>
      <c r="K1625" s="48">
        <f t="shared" si="194"/>
        <v>97.33</v>
      </c>
      <c r="L1625" s="48">
        <f t="shared" si="195"/>
        <v>97.55</v>
      </c>
      <c r="M1625" s="48">
        <f t="shared" si="196"/>
        <v>96.89</v>
      </c>
      <c r="N1625" s="48">
        <f t="shared" si="197"/>
        <v>97.33</v>
      </c>
      <c r="O1625" s="49">
        <f t="shared" ca="1" si="198"/>
        <v>124854000</v>
      </c>
    </row>
    <row r="1626" spans="1:15" x14ac:dyDescent="0.25">
      <c r="A1626">
        <v>1611</v>
      </c>
      <c r="B1626" s="89">
        <v>40157</v>
      </c>
      <c r="C1626" s="48">
        <v>110.699997</v>
      </c>
      <c r="D1626" s="48">
        <v>111.120003</v>
      </c>
      <c r="E1626" s="48">
        <v>110.449997</v>
      </c>
      <c r="F1626" s="48">
        <v>110.639999</v>
      </c>
      <c r="G1626" s="49">
        <v>138014600</v>
      </c>
      <c r="H1626" s="48">
        <v>96.917822000000001</v>
      </c>
      <c r="I1626" s="52">
        <f t="shared" si="192"/>
        <v>0.87597453792457103</v>
      </c>
      <c r="J1626" s="52">
        <f t="shared" ca="1" si="193"/>
        <v>1</v>
      </c>
      <c r="K1626" s="48">
        <f t="shared" si="194"/>
        <v>96.97</v>
      </c>
      <c r="L1626" s="48">
        <f t="shared" si="195"/>
        <v>97.34</v>
      </c>
      <c r="M1626" s="48">
        <f t="shared" si="196"/>
        <v>96.75</v>
      </c>
      <c r="N1626" s="48">
        <f t="shared" si="197"/>
        <v>96.92</v>
      </c>
      <c r="O1626" s="49">
        <f t="shared" ca="1" si="198"/>
        <v>138014600</v>
      </c>
    </row>
    <row r="1627" spans="1:15" x14ac:dyDescent="0.25">
      <c r="A1627">
        <v>1612</v>
      </c>
      <c r="B1627" s="89">
        <v>40156</v>
      </c>
      <c r="C1627" s="48">
        <v>109.58000199999999</v>
      </c>
      <c r="D1627" s="48">
        <v>110.18</v>
      </c>
      <c r="E1627" s="48">
        <v>109.019997</v>
      </c>
      <c r="F1627" s="48">
        <v>110.019997</v>
      </c>
      <c r="G1627" s="49">
        <v>155063400</v>
      </c>
      <c r="H1627" s="48">
        <v>96.374716000000006</v>
      </c>
      <c r="I1627" s="52">
        <f t="shared" si="192"/>
        <v>0.87597453761064914</v>
      </c>
      <c r="J1627" s="52">
        <f t="shared" ca="1" si="193"/>
        <v>1</v>
      </c>
      <c r="K1627" s="48">
        <f t="shared" si="194"/>
        <v>95.99</v>
      </c>
      <c r="L1627" s="48">
        <f t="shared" si="195"/>
        <v>96.51</v>
      </c>
      <c r="M1627" s="48">
        <f t="shared" si="196"/>
        <v>95.5</v>
      </c>
      <c r="N1627" s="48">
        <f t="shared" si="197"/>
        <v>96.37</v>
      </c>
      <c r="O1627" s="49">
        <f t="shared" ca="1" si="198"/>
        <v>155063400</v>
      </c>
    </row>
    <row r="1628" spans="1:15" x14ac:dyDescent="0.25">
      <c r="A1628">
        <v>1613</v>
      </c>
      <c r="B1628" s="89">
        <v>40155</v>
      </c>
      <c r="C1628" s="48">
        <v>110.040001</v>
      </c>
      <c r="D1628" s="48">
        <v>110.769997</v>
      </c>
      <c r="E1628" s="48">
        <v>109.269997</v>
      </c>
      <c r="F1628" s="48">
        <v>109.610001</v>
      </c>
      <c r="G1628" s="49">
        <v>169863700</v>
      </c>
      <c r="H1628" s="48">
        <v>96.015568999999999</v>
      </c>
      <c r="I1628" s="52">
        <f t="shared" si="192"/>
        <v>0.87597452900306061</v>
      </c>
      <c r="J1628" s="52">
        <f t="shared" ca="1" si="193"/>
        <v>1</v>
      </c>
      <c r="K1628" s="48">
        <f t="shared" si="194"/>
        <v>96.39</v>
      </c>
      <c r="L1628" s="48">
        <f t="shared" si="195"/>
        <v>97.03</v>
      </c>
      <c r="M1628" s="48">
        <f t="shared" si="196"/>
        <v>95.72</v>
      </c>
      <c r="N1628" s="48">
        <f t="shared" si="197"/>
        <v>96.02</v>
      </c>
      <c r="O1628" s="49">
        <f t="shared" ca="1" si="198"/>
        <v>169863700</v>
      </c>
    </row>
    <row r="1629" spans="1:15" x14ac:dyDescent="0.25">
      <c r="A1629">
        <v>1614</v>
      </c>
      <c r="B1629" s="89">
        <v>40154</v>
      </c>
      <c r="C1629" s="48">
        <v>110.910004</v>
      </c>
      <c r="D1629" s="48">
        <v>111.529999</v>
      </c>
      <c r="E1629" s="48">
        <v>110.489998</v>
      </c>
      <c r="F1629" s="48">
        <v>110.839996</v>
      </c>
      <c r="G1629" s="49">
        <v>127973800</v>
      </c>
      <c r="H1629" s="48">
        <v>97.093013999999997</v>
      </c>
      <c r="I1629" s="52">
        <f t="shared" si="192"/>
        <v>0.87597453540146286</v>
      </c>
      <c r="J1629" s="52">
        <f t="shared" ca="1" si="193"/>
        <v>1</v>
      </c>
      <c r="K1629" s="48">
        <f t="shared" si="194"/>
        <v>97.15</v>
      </c>
      <c r="L1629" s="48">
        <f t="shared" si="195"/>
        <v>97.7</v>
      </c>
      <c r="M1629" s="48">
        <f t="shared" si="196"/>
        <v>96.79</v>
      </c>
      <c r="N1629" s="48">
        <f t="shared" si="197"/>
        <v>97.09</v>
      </c>
      <c r="O1629" s="49">
        <f t="shared" ca="1" si="198"/>
        <v>127973800</v>
      </c>
    </row>
    <row r="1630" spans="1:15" x14ac:dyDescent="0.25">
      <c r="A1630">
        <v>1615</v>
      </c>
      <c r="B1630" s="89">
        <v>40151</v>
      </c>
      <c r="C1630" s="48">
        <v>111.839996</v>
      </c>
      <c r="D1630" s="48">
        <v>112.379997</v>
      </c>
      <c r="E1630" s="48">
        <v>110.040001</v>
      </c>
      <c r="F1630" s="48">
        <v>111.010002</v>
      </c>
      <c r="G1630" s="49">
        <v>274907800</v>
      </c>
      <c r="H1630" s="48">
        <v>97.241934999999998</v>
      </c>
      <c r="I1630" s="52">
        <f t="shared" si="192"/>
        <v>0.8759745360602732</v>
      </c>
      <c r="J1630" s="52">
        <f t="shared" ca="1" si="193"/>
        <v>1</v>
      </c>
      <c r="K1630" s="48">
        <f t="shared" si="194"/>
        <v>97.97</v>
      </c>
      <c r="L1630" s="48">
        <f t="shared" si="195"/>
        <v>98.44</v>
      </c>
      <c r="M1630" s="48">
        <f t="shared" si="196"/>
        <v>96.39</v>
      </c>
      <c r="N1630" s="48">
        <f t="shared" si="197"/>
        <v>97.24</v>
      </c>
      <c r="O1630" s="49">
        <f t="shared" ca="1" si="198"/>
        <v>274907800</v>
      </c>
    </row>
    <row r="1631" spans="1:15" x14ac:dyDescent="0.25">
      <c r="A1631">
        <v>1616</v>
      </c>
      <c r="B1631" s="89">
        <v>40150</v>
      </c>
      <c r="C1631" s="48">
        <v>111.550003</v>
      </c>
      <c r="D1631" s="48">
        <v>112.18</v>
      </c>
      <c r="E1631" s="48">
        <v>110.290001</v>
      </c>
      <c r="F1631" s="48">
        <v>110.379997</v>
      </c>
      <c r="G1631" s="49">
        <v>167324900</v>
      </c>
      <c r="H1631" s="48">
        <v>96.690066999999999</v>
      </c>
      <c r="I1631" s="52">
        <f t="shared" si="192"/>
        <v>0.8759745391187137</v>
      </c>
      <c r="J1631" s="52">
        <f t="shared" ca="1" si="193"/>
        <v>1</v>
      </c>
      <c r="K1631" s="48">
        <f t="shared" si="194"/>
        <v>97.71</v>
      </c>
      <c r="L1631" s="48">
        <f t="shared" si="195"/>
        <v>98.27</v>
      </c>
      <c r="M1631" s="48">
        <f t="shared" si="196"/>
        <v>96.61</v>
      </c>
      <c r="N1631" s="48">
        <f t="shared" si="197"/>
        <v>96.69</v>
      </c>
      <c r="O1631" s="49">
        <f t="shared" ca="1" si="198"/>
        <v>167324900</v>
      </c>
    </row>
    <row r="1632" spans="1:15" x14ac:dyDescent="0.25">
      <c r="A1632">
        <v>1617</v>
      </c>
      <c r="B1632" s="89">
        <v>40149</v>
      </c>
      <c r="C1632" s="48">
        <v>111.279999</v>
      </c>
      <c r="D1632" s="48">
        <v>112.010002</v>
      </c>
      <c r="E1632" s="48">
        <v>110.91999800000001</v>
      </c>
      <c r="F1632" s="48">
        <v>111.25</v>
      </c>
      <c r="G1632" s="49">
        <v>132315100</v>
      </c>
      <c r="H1632" s="48">
        <v>97.452167000000003</v>
      </c>
      <c r="I1632" s="52">
        <f t="shared" si="192"/>
        <v>0.8759745348314607</v>
      </c>
      <c r="J1632" s="52">
        <f t="shared" ca="1" si="193"/>
        <v>1</v>
      </c>
      <c r="K1632" s="48">
        <f t="shared" si="194"/>
        <v>97.48</v>
      </c>
      <c r="L1632" s="48">
        <f t="shared" si="195"/>
        <v>98.12</v>
      </c>
      <c r="M1632" s="48">
        <f t="shared" si="196"/>
        <v>97.16</v>
      </c>
      <c r="N1632" s="48">
        <f t="shared" si="197"/>
        <v>97.45</v>
      </c>
      <c r="O1632" s="49">
        <f t="shared" ca="1" si="198"/>
        <v>132315100</v>
      </c>
    </row>
    <row r="1633" spans="1:15" x14ac:dyDescent="0.25">
      <c r="A1633">
        <v>1618</v>
      </c>
      <c r="B1633" s="89">
        <v>40148</v>
      </c>
      <c r="C1633" s="48">
        <v>110.91999800000001</v>
      </c>
      <c r="D1633" s="48">
        <v>111.660004</v>
      </c>
      <c r="E1633" s="48">
        <v>110.730003</v>
      </c>
      <c r="F1633" s="48">
        <v>111.300003</v>
      </c>
      <c r="G1633" s="49">
        <v>159613700</v>
      </c>
      <c r="H1633" s="48">
        <v>97.495969000000002</v>
      </c>
      <c r="I1633" s="52">
        <f t="shared" si="192"/>
        <v>0.87597454062961699</v>
      </c>
      <c r="J1633" s="52">
        <f t="shared" ca="1" si="193"/>
        <v>1</v>
      </c>
      <c r="K1633" s="48">
        <f t="shared" si="194"/>
        <v>97.16</v>
      </c>
      <c r="L1633" s="48">
        <f t="shared" si="195"/>
        <v>97.81</v>
      </c>
      <c r="M1633" s="48">
        <f t="shared" si="196"/>
        <v>97</v>
      </c>
      <c r="N1633" s="48">
        <f t="shared" si="197"/>
        <v>97.5</v>
      </c>
      <c r="O1633" s="49">
        <f t="shared" ca="1" si="198"/>
        <v>159613700</v>
      </c>
    </row>
    <row r="1634" spans="1:15" x14ac:dyDescent="0.25">
      <c r="A1634">
        <v>1619</v>
      </c>
      <c r="B1634" s="89">
        <v>40147</v>
      </c>
      <c r="C1634" s="48">
        <v>109.480003</v>
      </c>
      <c r="D1634" s="48">
        <v>110.199997</v>
      </c>
      <c r="E1634" s="48">
        <v>108.120003</v>
      </c>
      <c r="F1634" s="48">
        <v>109.94000200000001</v>
      </c>
      <c r="G1634" s="49">
        <v>160874800</v>
      </c>
      <c r="H1634" s="48">
        <v>96.304642999999999</v>
      </c>
      <c r="I1634" s="52">
        <f t="shared" si="192"/>
        <v>0.87597454291477994</v>
      </c>
      <c r="J1634" s="52">
        <f t="shared" ca="1" si="193"/>
        <v>1</v>
      </c>
      <c r="K1634" s="48">
        <f t="shared" si="194"/>
        <v>95.9</v>
      </c>
      <c r="L1634" s="48">
        <f t="shared" si="195"/>
        <v>96.53</v>
      </c>
      <c r="M1634" s="48">
        <f t="shared" si="196"/>
        <v>94.71</v>
      </c>
      <c r="N1634" s="48">
        <f t="shared" si="197"/>
        <v>96.3</v>
      </c>
      <c r="O1634" s="49">
        <f t="shared" ca="1" si="198"/>
        <v>160874800</v>
      </c>
    </row>
    <row r="1635" spans="1:15" x14ac:dyDescent="0.25">
      <c r="A1635">
        <v>1620</v>
      </c>
      <c r="B1635" s="89">
        <v>40144</v>
      </c>
      <c r="C1635" s="48">
        <v>108.400002</v>
      </c>
      <c r="D1635" s="48">
        <v>110.32</v>
      </c>
      <c r="E1635" s="48">
        <v>108.290001</v>
      </c>
      <c r="F1635" s="48">
        <v>109.57</v>
      </c>
      <c r="G1635" s="49">
        <v>126001800</v>
      </c>
      <c r="H1635" s="48">
        <v>95.980530000000002</v>
      </c>
      <c r="I1635" s="52">
        <f t="shared" si="192"/>
        <v>0.87597453682577353</v>
      </c>
      <c r="J1635" s="52">
        <f t="shared" ca="1" si="193"/>
        <v>1</v>
      </c>
      <c r="K1635" s="48">
        <f t="shared" si="194"/>
        <v>94.96</v>
      </c>
      <c r="L1635" s="48">
        <f t="shared" si="195"/>
        <v>96.64</v>
      </c>
      <c r="M1635" s="48">
        <f t="shared" si="196"/>
        <v>94.86</v>
      </c>
      <c r="N1635" s="48">
        <f t="shared" si="197"/>
        <v>95.98</v>
      </c>
      <c r="O1635" s="49">
        <f t="shared" ca="1" si="198"/>
        <v>126001800</v>
      </c>
    </row>
    <row r="1636" spans="1:15" x14ac:dyDescent="0.25">
      <c r="A1636">
        <v>1621</v>
      </c>
      <c r="B1636" s="89">
        <v>40142</v>
      </c>
      <c r="C1636" s="48">
        <v>111.16999800000001</v>
      </c>
      <c r="D1636" s="48">
        <v>111.5</v>
      </c>
      <c r="E1636" s="48">
        <v>110.82</v>
      </c>
      <c r="F1636" s="48">
        <v>111.379997</v>
      </c>
      <c r="G1636" s="49">
        <v>109564800</v>
      </c>
      <c r="H1636" s="48">
        <v>97.566040999999998</v>
      </c>
      <c r="I1636" s="52">
        <f t="shared" si="192"/>
        <v>0.87597453427835881</v>
      </c>
      <c r="J1636" s="52">
        <f t="shared" ca="1" si="193"/>
        <v>1</v>
      </c>
      <c r="K1636" s="48">
        <f t="shared" si="194"/>
        <v>97.38</v>
      </c>
      <c r="L1636" s="48">
        <f t="shared" si="195"/>
        <v>97.67</v>
      </c>
      <c r="M1636" s="48">
        <f t="shared" si="196"/>
        <v>97.08</v>
      </c>
      <c r="N1636" s="48">
        <f t="shared" si="197"/>
        <v>97.57</v>
      </c>
      <c r="O1636" s="49">
        <f t="shared" ca="1" si="198"/>
        <v>109564800</v>
      </c>
    </row>
    <row r="1637" spans="1:15" x14ac:dyDescent="0.25">
      <c r="A1637">
        <v>1622</v>
      </c>
      <c r="B1637" s="89">
        <v>40141</v>
      </c>
      <c r="C1637" s="48">
        <v>111</v>
      </c>
      <c r="D1637" s="48">
        <v>111.199997</v>
      </c>
      <c r="E1637" s="48">
        <v>110.010002</v>
      </c>
      <c r="F1637" s="48">
        <v>110.989998</v>
      </c>
      <c r="G1637" s="49">
        <v>138420100</v>
      </c>
      <c r="H1637" s="48">
        <v>97.224412000000001</v>
      </c>
      <c r="I1637" s="52">
        <f t="shared" si="192"/>
        <v>0.87597453601179454</v>
      </c>
      <c r="J1637" s="52">
        <f t="shared" ca="1" si="193"/>
        <v>1</v>
      </c>
      <c r="K1637" s="48">
        <f t="shared" si="194"/>
        <v>97.23</v>
      </c>
      <c r="L1637" s="48">
        <f t="shared" si="195"/>
        <v>97.41</v>
      </c>
      <c r="M1637" s="48">
        <f t="shared" si="196"/>
        <v>96.37</v>
      </c>
      <c r="N1637" s="48">
        <f t="shared" si="197"/>
        <v>97.22</v>
      </c>
      <c r="O1637" s="49">
        <f t="shared" ca="1" si="198"/>
        <v>138420100</v>
      </c>
    </row>
    <row r="1638" spans="1:15" x14ac:dyDescent="0.25">
      <c r="A1638">
        <v>1623</v>
      </c>
      <c r="B1638" s="89">
        <v>40140</v>
      </c>
      <c r="C1638" s="48">
        <v>110.720001</v>
      </c>
      <c r="D1638" s="48">
        <v>111.739998</v>
      </c>
      <c r="E1638" s="48">
        <v>110.599998</v>
      </c>
      <c r="F1638" s="48">
        <v>110.82</v>
      </c>
      <c r="G1638" s="49">
        <v>148010200</v>
      </c>
      <c r="H1638" s="48">
        <v>97.075497999999996</v>
      </c>
      <c r="I1638" s="52">
        <f t="shared" si="192"/>
        <v>0.87597453528243996</v>
      </c>
      <c r="J1638" s="52">
        <f t="shared" ca="1" si="193"/>
        <v>1</v>
      </c>
      <c r="K1638" s="48">
        <f t="shared" si="194"/>
        <v>96.99</v>
      </c>
      <c r="L1638" s="48">
        <f t="shared" si="195"/>
        <v>97.88</v>
      </c>
      <c r="M1638" s="48">
        <f t="shared" si="196"/>
        <v>96.88</v>
      </c>
      <c r="N1638" s="48">
        <f t="shared" si="197"/>
        <v>97.08</v>
      </c>
      <c r="O1638" s="49">
        <f t="shared" ca="1" si="198"/>
        <v>148010200</v>
      </c>
    </row>
    <row r="1639" spans="1:15" x14ac:dyDescent="0.25">
      <c r="A1639">
        <v>1624</v>
      </c>
      <c r="B1639" s="89">
        <v>40137</v>
      </c>
      <c r="C1639" s="48">
        <v>109.25</v>
      </c>
      <c r="D1639" s="48">
        <v>109.760002</v>
      </c>
      <c r="E1639" s="48">
        <v>109.010002</v>
      </c>
      <c r="F1639" s="48">
        <v>109.43</v>
      </c>
      <c r="G1639" s="49">
        <v>134196000</v>
      </c>
      <c r="H1639" s="48">
        <v>95.857894000000002</v>
      </c>
      <c r="I1639" s="52">
        <f t="shared" si="192"/>
        <v>0.87597454080233939</v>
      </c>
      <c r="J1639" s="52">
        <f t="shared" ca="1" si="193"/>
        <v>1</v>
      </c>
      <c r="K1639" s="48">
        <f t="shared" si="194"/>
        <v>95.7</v>
      </c>
      <c r="L1639" s="48">
        <f t="shared" si="195"/>
        <v>96.15</v>
      </c>
      <c r="M1639" s="48">
        <f t="shared" si="196"/>
        <v>95.49</v>
      </c>
      <c r="N1639" s="48">
        <f t="shared" si="197"/>
        <v>95.86</v>
      </c>
      <c r="O1639" s="49">
        <f t="shared" ca="1" si="198"/>
        <v>134196000</v>
      </c>
    </row>
    <row r="1640" spans="1:15" x14ac:dyDescent="0.25">
      <c r="A1640">
        <v>1625</v>
      </c>
      <c r="B1640" s="89">
        <v>40136</v>
      </c>
      <c r="C1640" s="48">
        <v>110.510002</v>
      </c>
      <c r="D1640" s="48">
        <v>111.30999799999999</v>
      </c>
      <c r="E1640" s="48">
        <v>109.129997</v>
      </c>
      <c r="F1640" s="48">
        <v>109.82</v>
      </c>
      <c r="G1640" s="49">
        <v>208734600</v>
      </c>
      <c r="H1640" s="48">
        <v>96.199522999999999</v>
      </c>
      <c r="I1640" s="52">
        <f t="shared" si="192"/>
        <v>0.87597453105081047</v>
      </c>
      <c r="J1640" s="52">
        <f t="shared" ca="1" si="193"/>
        <v>1</v>
      </c>
      <c r="K1640" s="48">
        <f t="shared" si="194"/>
        <v>96.8</v>
      </c>
      <c r="L1640" s="48">
        <f t="shared" si="195"/>
        <v>97.5</v>
      </c>
      <c r="M1640" s="48">
        <f t="shared" si="196"/>
        <v>95.6</v>
      </c>
      <c r="N1640" s="48">
        <f t="shared" si="197"/>
        <v>96.2</v>
      </c>
      <c r="O1640" s="49">
        <f t="shared" ca="1" si="198"/>
        <v>208734600</v>
      </c>
    </row>
    <row r="1641" spans="1:15" x14ac:dyDescent="0.25">
      <c r="A1641">
        <v>1626</v>
      </c>
      <c r="B1641" s="89">
        <v>40135</v>
      </c>
      <c r="C1641" s="48">
        <v>111.260002</v>
      </c>
      <c r="D1641" s="48">
        <v>111.43</v>
      </c>
      <c r="E1641" s="48">
        <v>110.57</v>
      </c>
      <c r="F1641" s="48">
        <v>111.269997</v>
      </c>
      <c r="G1641" s="49">
        <v>156486800</v>
      </c>
      <c r="H1641" s="48">
        <v>97.469684000000001</v>
      </c>
      <c r="I1641" s="52">
        <f t="shared" si="192"/>
        <v>0.87597453606473985</v>
      </c>
      <c r="J1641" s="52">
        <f t="shared" ca="1" si="193"/>
        <v>1</v>
      </c>
      <c r="K1641" s="48">
        <f t="shared" si="194"/>
        <v>97.46</v>
      </c>
      <c r="L1641" s="48">
        <f t="shared" si="195"/>
        <v>97.61</v>
      </c>
      <c r="M1641" s="48">
        <f t="shared" si="196"/>
        <v>96.86</v>
      </c>
      <c r="N1641" s="48">
        <f t="shared" si="197"/>
        <v>97.47</v>
      </c>
      <c r="O1641" s="49">
        <f t="shared" ca="1" si="198"/>
        <v>156486800</v>
      </c>
    </row>
    <row r="1642" spans="1:15" x14ac:dyDescent="0.25">
      <c r="A1642">
        <v>1627</v>
      </c>
      <c r="B1642" s="89">
        <v>40134</v>
      </c>
      <c r="C1642" s="48">
        <v>110.91999800000001</v>
      </c>
      <c r="D1642" s="48">
        <v>111.389999</v>
      </c>
      <c r="E1642" s="48">
        <v>110.5</v>
      </c>
      <c r="F1642" s="48">
        <v>111.339996</v>
      </c>
      <c r="G1642" s="49">
        <v>147134100</v>
      </c>
      <c r="H1642" s="48">
        <v>97.531002000000001</v>
      </c>
      <c r="I1642" s="52">
        <f t="shared" si="192"/>
        <v>0.87597454197860758</v>
      </c>
      <c r="J1642" s="52">
        <f t="shared" ca="1" si="193"/>
        <v>1</v>
      </c>
      <c r="K1642" s="48">
        <f t="shared" si="194"/>
        <v>97.16</v>
      </c>
      <c r="L1642" s="48">
        <f t="shared" si="195"/>
        <v>97.57</v>
      </c>
      <c r="M1642" s="48">
        <f t="shared" si="196"/>
        <v>96.8</v>
      </c>
      <c r="N1642" s="48">
        <f t="shared" si="197"/>
        <v>97.53</v>
      </c>
      <c r="O1642" s="49">
        <f t="shared" ca="1" si="198"/>
        <v>147134100</v>
      </c>
    </row>
    <row r="1643" spans="1:15" x14ac:dyDescent="0.25">
      <c r="A1643">
        <v>1628</v>
      </c>
      <c r="B1643" s="89">
        <v>40133</v>
      </c>
      <c r="C1643" s="48">
        <v>110.379997</v>
      </c>
      <c r="D1643" s="48">
        <v>111.69000200000001</v>
      </c>
      <c r="E1643" s="48">
        <v>110.32</v>
      </c>
      <c r="F1643" s="48">
        <v>111.209999</v>
      </c>
      <c r="G1643" s="49">
        <v>210922200</v>
      </c>
      <c r="H1643" s="48">
        <v>97.417126999999994</v>
      </c>
      <c r="I1643" s="52">
        <f t="shared" si="192"/>
        <v>0.87597453354891219</v>
      </c>
      <c r="J1643" s="52">
        <f t="shared" ca="1" si="193"/>
        <v>1</v>
      </c>
      <c r="K1643" s="48">
        <f t="shared" si="194"/>
        <v>96.69</v>
      </c>
      <c r="L1643" s="48">
        <f t="shared" si="195"/>
        <v>97.84</v>
      </c>
      <c r="M1643" s="48">
        <f t="shared" si="196"/>
        <v>96.64</v>
      </c>
      <c r="N1643" s="48">
        <f t="shared" si="197"/>
        <v>97.42</v>
      </c>
      <c r="O1643" s="49">
        <f t="shared" ca="1" si="198"/>
        <v>210922200</v>
      </c>
    </row>
    <row r="1644" spans="1:15" x14ac:dyDescent="0.25">
      <c r="A1644">
        <v>1629</v>
      </c>
      <c r="B1644" s="89">
        <v>40130</v>
      </c>
      <c r="C1644" s="48">
        <v>109.30999799999999</v>
      </c>
      <c r="D1644" s="48">
        <v>110.089996</v>
      </c>
      <c r="E1644" s="48">
        <v>108.75</v>
      </c>
      <c r="F1644" s="48">
        <v>109.620003</v>
      </c>
      <c r="G1644" s="49">
        <v>150963000</v>
      </c>
      <c r="H1644" s="48">
        <v>96.024331000000004</v>
      </c>
      <c r="I1644" s="52">
        <f t="shared" si="192"/>
        <v>0.8759745335894582</v>
      </c>
      <c r="J1644" s="52">
        <f t="shared" ca="1" si="193"/>
        <v>1</v>
      </c>
      <c r="K1644" s="48">
        <f t="shared" si="194"/>
        <v>95.75</v>
      </c>
      <c r="L1644" s="48">
        <f t="shared" si="195"/>
        <v>96.44</v>
      </c>
      <c r="M1644" s="48">
        <f t="shared" si="196"/>
        <v>95.26</v>
      </c>
      <c r="N1644" s="48">
        <f t="shared" si="197"/>
        <v>96.02</v>
      </c>
      <c r="O1644" s="49">
        <f t="shared" ca="1" si="198"/>
        <v>150963000</v>
      </c>
    </row>
    <row r="1645" spans="1:15" x14ac:dyDescent="0.25">
      <c r="A1645">
        <v>1630</v>
      </c>
      <c r="B1645" s="89">
        <v>40129</v>
      </c>
      <c r="C1645" s="48">
        <v>110</v>
      </c>
      <c r="D1645" s="48">
        <v>110.57</v>
      </c>
      <c r="E1645" s="48">
        <v>108.75</v>
      </c>
      <c r="F1645" s="48">
        <v>109.029999</v>
      </c>
      <c r="G1645" s="49">
        <v>157144500</v>
      </c>
      <c r="H1645" s="48">
        <v>95.507503</v>
      </c>
      <c r="I1645" s="52">
        <f t="shared" si="192"/>
        <v>0.8759745379801388</v>
      </c>
      <c r="J1645" s="52">
        <f t="shared" ca="1" si="193"/>
        <v>1</v>
      </c>
      <c r="K1645" s="48">
        <f t="shared" si="194"/>
        <v>96.36</v>
      </c>
      <c r="L1645" s="48">
        <f t="shared" si="195"/>
        <v>96.86</v>
      </c>
      <c r="M1645" s="48">
        <f t="shared" si="196"/>
        <v>95.26</v>
      </c>
      <c r="N1645" s="48">
        <f t="shared" si="197"/>
        <v>95.51</v>
      </c>
      <c r="O1645" s="49">
        <f t="shared" ca="1" si="198"/>
        <v>157144500</v>
      </c>
    </row>
    <row r="1646" spans="1:15" x14ac:dyDescent="0.25">
      <c r="A1646">
        <v>1631</v>
      </c>
      <c r="B1646" s="89">
        <v>40128</v>
      </c>
      <c r="C1646" s="48">
        <v>110.30999799999999</v>
      </c>
      <c r="D1646" s="48">
        <v>110.82</v>
      </c>
      <c r="E1646" s="48">
        <v>109.620003</v>
      </c>
      <c r="F1646" s="48">
        <v>110.150002</v>
      </c>
      <c r="G1646" s="49">
        <v>169466200</v>
      </c>
      <c r="H1646" s="48">
        <v>96.488596000000001</v>
      </c>
      <c r="I1646" s="52">
        <f t="shared" si="192"/>
        <v>0.87597452789878294</v>
      </c>
      <c r="J1646" s="52">
        <f t="shared" ca="1" si="193"/>
        <v>1</v>
      </c>
      <c r="K1646" s="48">
        <f t="shared" si="194"/>
        <v>96.63</v>
      </c>
      <c r="L1646" s="48">
        <f t="shared" si="195"/>
        <v>97.08</v>
      </c>
      <c r="M1646" s="48">
        <f t="shared" si="196"/>
        <v>96.02</v>
      </c>
      <c r="N1646" s="48">
        <f t="shared" si="197"/>
        <v>96.49</v>
      </c>
      <c r="O1646" s="49">
        <f t="shared" ca="1" si="198"/>
        <v>169466200</v>
      </c>
    </row>
    <row r="1647" spans="1:15" x14ac:dyDescent="0.25">
      <c r="A1647">
        <v>1632</v>
      </c>
      <c r="B1647" s="89">
        <v>40127</v>
      </c>
      <c r="C1647" s="48">
        <v>109.30999799999999</v>
      </c>
      <c r="D1647" s="48">
        <v>109.93</v>
      </c>
      <c r="E1647" s="48">
        <v>108.970001</v>
      </c>
      <c r="F1647" s="48">
        <v>109.589996</v>
      </c>
      <c r="G1647" s="49">
        <v>171899800</v>
      </c>
      <c r="H1647" s="48">
        <v>95.998046000000002</v>
      </c>
      <c r="I1647" s="52">
        <f t="shared" si="192"/>
        <v>0.87597453694587235</v>
      </c>
      <c r="J1647" s="52">
        <f t="shared" ca="1" si="193"/>
        <v>1</v>
      </c>
      <c r="K1647" s="48">
        <f t="shared" si="194"/>
        <v>95.75</v>
      </c>
      <c r="L1647" s="48">
        <f t="shared" si="195"/>
        <v>96.3</v>
      </c>
      <c r="M1647" s="48">
        <f t="shared" si="196"/>
        <v>95.45</v>
      </c>
      <c r="N1647" s="48">
        <f t="shared" si="197"/>
        <v>96</v>
      </c>
      <c r="O1647" s="49">
        <f t="shared" ca="1" si="198"/>
        <v>171899800</v>
      </c>
    </row>
    <row r="1648" spans="1:15" x14ac:dyDescent="0.25">
      <c r="A1648">
        <v>1633</v>
      </c>
      <c r="B1648" s="89">
        <v>40126</v>
      </c>
      <c r="C1648" s="48">
        <v>107.949997</v>
      </c>
      <c r="D1648" s="48">
        <v>109.629997</v>
      </c>
      <c r="E1648" s="48">
        <v>107.870003</v>
      </c>
      <c r="F1648" s="48">
        <v>109.57</v>
      </c>
      <c r="G1648" s="49">
        <v>159495700</v>
      </c>
      <c r="H1648" s="48">
        <v>95.980530000000002</v>
      </c>
      <c r="I1648" s="52">
        <f t="shared" si="192"/>
        <v>0.87597453682577353</v>
      </c>
      <c r="J1648" s="52">
        <f t="shared" ca="1" si="193"/>
        <v>1</v>
      </c>
      <c r="K1648" s="48">
        <f t="shared" si="194"/>
        <v>94.56</v>
      </c>
      <c r="L1648" s="48">
        <f t="shared" si="195"/>
        <v>96.03</v>
      </c>
      <c r="M1648" s="48">
        <f t="shared" si="196"/>
        <v>94.49</v>
      </c>
      <c r="N1648" s="48">
        <f t="shared" si="197"/>
        <v>95.98</v>
      </c>
      <c r="O1648" s="49">
        <f t="shared" ca="1" si="198"/>
        <v>159495700</v>
      </c>
    </row>
    <row r="1649" spans="1:15" x14ac:dyDescent="0.25">
      <c r="A1649">
        <v>1634</v>
      </c>
      <c r="B1649" s="89">
        <v>40123</v>
      </c>
      <c r="C1649" s="48">
        <v>106.260002</v>
      </c>
      <c r="D1649" s="48">
        <v>107.400002</v>
      </c>
      <c r="E1649" s="48">
        <v>106.050003</v>
      </c>
      <c r="F1649" s="48">
        <v>107.129997</v>
      </c>
      <c r="G1649" s="49">
        <v>170954100</v>
      </c>
      <c r="H1649" s="48">
        <v>93.843149999999994</v>
      </c>
      <c r="I1649" s="52">
        <f t="shared" si="192"/>
        <v>0.87597454147226372</v>
      </c>
      <c r="J1649" s="52">
        <f t="shared" ca="1" si="193"/>
        <v>1</v>
      </c>
      <c r="K1649" s="48">
        <f t="shared" si="194"/>
        <v>93.08</v>
      </c>
      <c r="L1649" s="48">
        <f t="shared" si="195"/>
        <v>94.08</v>
      </c>
      <c r="M1649" s="48">
        <f t="shared" si="196"/>
        <v>92.9</v>
      </c>
      <c r="N1649" s="48">
        <f t="shared" si="197"/>
        <v>93.84</v>
      </c>
      <c r="O1649" s="49">
        <f t="shared" ca="1" si="198"/>
        <v>170954100</v>
      </c>
    </row>
    <row r="1650" spans="1:15" x14ac:dyDescent="0.25">
      <c r="A1650">
        <v>1635</v>
      </c>
      <c r="B1650" s="89">
        <v>40122</v>
      </c>
      <c r="C1650" s="48">
        <v>105.660004</v>
      </c>
      <c r="D1650" s="48">
        <v>106.879997</v>
      </c>
      <c r="E1650" s="48">
        <v>105.44000200000001</v>
      </c>
      <c r="F1650" s="48">
        <v>106.849998</v>
      </c>
      <c r="G1650" s="49">
        <v>180015300</v>
      </c>
      <c r="H1650" s="48">
        <v>93.597877999999994</v>
      </c>
      <c r="I1650" s="52">
        <f t="shared" si="192"/>
        <v>0.87597454143143727</v>
      </c>
      <c r="J1650" s="52">
        <f t="shared" ca="1" si="193"/>
        <v>1</v>
      </c>
      <c r="K1650" s="48">
        <f t="shared" si="194"/>
        <v>92.56</v>
      </c>
      <c r="L1650" s="48">
        <f t="shared" si="195"/>
        <v>93.62</v>
      </c>
      <c r="M1650" s="48">
        <f t="shared" si="196"/>
        <v>92.36</v>
      </c>
      <c r="N1650" s="48">
        <f t="shared" si="197"/>
        <v>93.6</v>
      </c>
      <c r="O1650" s="49">
        <f t="shared" ca="1" si="198"/>
        <v>180015300</v>
      </c>
    </row>
    <row r="1651" spans="1:15" x14ac:dyDescent="0.25">
      <c r="A1651">
        <v>1636</v>
      </c>
      <c r="B1651" s="89">
        <v>40121</v>
      </c>
      <c r="C1651" s="48">
        <v>105.510002</v>
      </c>
      <c r="D1651" s="48">
        <v>106.33000199999999</v>
      </c>
      <c r="E1651" s="48">
        <v>104.650002</v>
      </c>
      <c r="F1651" s="48">
        <v>104.91999800000001</v>
      </c>
      <c r="G1651" s="49">
        <v>247996700</v>
      </c>
      <c r="H1651" s="48">
        <v>91.907246999999998</v>
      </c>
      <c r="I1651" s="52">
        <f t="shared" si="192"/>
        <v>0.87597454014438692</v>
      </c>
      <c r="J1651" s="52">
        <f t="shared" ca="1" si="193"/>
        <v>1</v>
      </c>
      <c r="K1651" s="48">
        <f t="shared" si="194"/>
        <v>92.42</v>
      </c>
      <c r="L1651" s="48">
        <f t="shared" si="195"/>
        <v>93.14</v>
      </c>
      <c r="M1651" s="48">
        <f t="shared" si="196"/>
        <v>91.67</v>
      </c>
      <c r="N1651" s="48">
        <f t="shared" si="197"/>
        <v>91.91</v>
      </c>
      <c r="O1651" s="49">
        <f t="shared" ca="1" si="198"/>
        <v>247996700</v>
      </c>
    </row>
    <row r="1652" spans="1:15" x14ac:dyDescent="0.25">
      <c r="A1652">
        <v>1637</v>
      </c>
      <c r="B1652" s="89">
        <v>40120</v>
      </c>
      <c r="C1652" s="48">
        <v>103.739998</v>
      </c>
      <c r="D1652" s="48">
        <v>104.800003</v>
      </c>
      <c r="E1652" s="48">
        <v>103.540001</v>
      </c>
      <c r="F1652" s="48">
        <v>104.650002</v>
      </c>
      <c r="G1652" s="49">
        <v>228362600</v>
      </c>
      <c r="H1652" s="48">
        <v>91.670737000000003</v>
      </c>
      <c r="I1652" s="52">
        <f t="shared" si="192"/>
        <v>0.87597453653178148</v>
      </c>
      <c r="J1652" s="52">
        <f t="shared" ca="1" si="193"/>
        <v>1</v>
      </c>
      <c r="K1652" s="48">
        <f t="shared" si="194"/>
        <v>90.87</v>
      </c>
      <c r="L1652" s="48">
        <f t="shared" si="195"/>
        <v>91.8</v>
      </c>
      <c r="M1652" s="48">
        <f t="shared" si="196"/>
        <v>90.7</v>
      </c>
      <c r="N1652" s="48">
        <f t="shared" si="197"/>
        <v>91.67</v>
      </c>
      <c r="O1652" s="49">
        <f t="shared" ca="1" si="198"/>
        <v>228362600</v>
      </c>
    </row>
    <row r="1653" spans="1:15" x14ac:dyDescent="0.25">
      <c r="A1653">
        <v>1638</v>
      </c>
      <c r="B1653" s="89">
        <v>40119</v>
      </c>
      <c r="C1653" s="48">
        <v>104.129997</v>
      </c>
      <c r="D1653" s="48">
        <v>105.410004</v>
      </c>
      <c r="E1653" s="48">
        <v>103.08000199999999</v>
      </c>
      <c r="F1653" s="48">
        <v>104.32</v>
      </c>
      <c r="G1653" s="49">
        <v>254222900</v>
      </c>
      <c r="H1653" s="48">
        <v>91.381663000000003</v>
      </c>
      <c r="I1653" s="52">
        <f t="shared" si="192"/>
        <v>0.87597453029141115</v>
      </c>
      <c r="J1653" s="52">
        <f t="shared" ca="1" si="193"/>
        <v>1</v>
      </c>
      <c r="K1653" s="48">
        <f t="shared" si="194"/>
        <v>91.22</v>
      </c>
      <c r="L1653" s="48">
        <f t="shared" si="195"/>
        <v>92.34</v>
      </c>
      <c r="M1653" s="48">
        <f t="shared" si="196"/>
        <v>90.3</v>
      </c>
      <c r="N1653" s="48">
        <f t="shared" si="197"/>
        <v>91.38</v>
      </c>
      <c r="O1653" s="49">
        <f t="shared" ca="1" si="198"/>
        <v>254222900</v>
      </c>
    </row>
    <row r="1654" spans="1:15" x14ac:dyDescent="0.25">
      <c r="A1654">
        <v>1639</v>
      </c>
      <c r="B1654" s="89">
        <v>40116</v>
      </c>
      <c r="C1654" s="48">
        <v>106.300003</v>
      </c>
      <c r="D1654" s="48">
        <v>106.620003</v>
      </c>
      <c r="E1654" s="48">
        <v>103.44000200000001</v>
      </c>
      <c r="F1654" s="48">
        <v>103.55999799999999</v>
      </c>
      <c r="G1654" s="49">
        <v>325608100</v>
      </c>
      <c r="H1654" s="48">
        <v>90.715920999999994</v>
      </c>
      <c r="I1654" s="52">
        <f t="shared" si="192"/>
        <v>0.87597453410534054</v>
      </c>
      <c r="J1654" s="52">
        <f t="shared" ca="1" si="193"/>
        <v>1</v>
      </c>
      <c r="K1654" s="48">
        <f t="shared" si="194"/>
        <v>93.12</v>
      </c>
      <c r="L1654" s="48">
        <f t="shared" si="195"/>
        <v>93.4</v>
      </c>
      <c r="M1654" s="48">
        <f t="shared" si="196"/>
        <v>90.61</v>
      </c>
      <c r="N1654" s="48">
        <f t="shared" si="197"/>
        <v>90.72</v>
      </c>
      <c r="O1654" s="49">
        <f t="shared" ca="1" si="198"/>
        <v>325608100</v>
      </c>
    </row>
    <row r="1655" spans="1:15" x14ac:dyDescent="0.25">
      <c r="A1655">
        <v>1640</v>
      </c>
      <c r="B1655" s="89">
        <v>40115</v>
      </c>
      <c r="C1655" s="48">
        <v>105.19000200000001</v>
      </c>
      <c r="D1655" s="48">
        <v>106.860001</v>
      </c>
      <c r="E1655" s="48">
        <v>104.94000200000001</v>
      </c>
      <c r="F1655" s="48">
        <v>106.650002</v>
      </c>
      <c r="G1655" s="49">
        <v>198110600</v>
      </c>
      <c r="H1655" s="48">
        <v>93.422685999999999</v>
      </c>
      <c r="I1655" s="52">
        <f t="shared" si="192"/>
        <v>0.87597453584670348</v>
      </c>
      <c r="J1655" s="52">
        <f t="shared" ca="1" si="193"/>
        <v>1</v>
      </c>
      <c r="K1655" s="48">
        <f t="shared" si="194"/>
        <v>92.14</v>
      </c>
      <c r="L1655" s="48">
        <f t="shared" si="195"/>
        <v>93.61</v>
      </c>
      <c r="M1655" s="48">
        <f t="shared" si="196"/>
        <v>91.92</v>
      </c>
      <c r="N1655" s="48">
        <f t="shared" si="197"/>
        <v>93.42</v>
      </c>
      <c r="O1655" s="49">
        <f t="shared" ca="1" si="198"/>
        <v>198110600</v>
      </c>
    </row>
    <row r="1656" spans="1:15" x14ac:dyDescent="0.25">
      <c r="A1656">
        <v>1641</v>
      </c>
      <c r="B1656" s="89">
        <v>40114</v>
      </c>
      <c r="C1656" s="48">
        <v>106.150002</v>
      </c>
      <c r="D1656" s="48">
        <v>106.480003</v>
      </c>
      <c r="E1656" s="48">
        <v>104.349998</v>
      </c>
      <c r="F1656" s="48">
        <v>104.410004</v>
      </c>
      <c r="G1656" s="49">
        <v>248821400</v>
      </c>
      <c r="H1656" s="48">
        <v>91.460504999999998</v>
      </c>
      <c r="I1656" s="52">
        <f t="shared" si="192"/>
        <v>0.87597453784217838</v>
      </c>
      <c r="J1656" s="52">
        <f t="shared" ca="1" si="193"/>
        <v>1</v>
      </c>
      <c r="K1656" s="48">
        <f t="shared" si="194"/>
        <v>92.98</v>
      </c>
      <c r="L1656" s="48">
        <f t="shared" si="195"/>
        <v>93.27</v>
      </c>
      <c r="M1656" s="48">
        <f t="shared" si="196"/>
        <v>91.41</v>
      </c>
      <c r="N1656" s="48">
        <f t="shared" si="197"/>
        <v>91.46</v>
      </c>
      <c r="O1656" s="49">
        <f t="shared" ca="1" si="198"/>
        <v>248821400</v>
      </c>
    </row>
    <row r="1657" spans="1:15" x14ac:dyDescent="0.25">
      <c r="A1657">
        <v>1642</v>
      </c>
      <c r="B1657" s="89">
        <v>40113</v>
      </c>
      <c r="C1657" s="48">
        <v>107.029999</v>
      </c>
      <c r="D1657" s="48">
        <v>107.389999</v>
      </c>
      <c r="E1657" s="48">
        <v>106.160004</v>
      </c>
      <c r="F1657" s="48">
        <v>106.41999800000001</v>
      </c>
      <c r="G1657" s="49">
        <v>253266300</v>
      </c>
      <c r="H1657" s="48">
        <v>93.221209000000002</v>
      </c>
      <c r="I1657" s="52">
        <f t="shared" si="192"/>
        <v>0.8759745419277305</v>
      </c>
      <c r="J1657" s="52">
        <f t="shared" ca="1" si="193"/>
        <v>1</v>
      </c>
      <c r="K1657" s="48">
        <f t="shared" si="194"/>
        <v>93.76</v>
      </c>
      <c r="L1657" s="48">
        <f t="shared" si="195"/>
        <v>94.07</v>
      </c>
      <c r="M1657" s="48">
        <f t="shared" si="196"/>
        <v>92.99</v>
      </c>
      <c r="N1657" s="48">
        <f t="shared" si="197"/>
        <v>93.22</v>
      </c>
      <c r="O1657" s="49">
        <f t="shared" ca="1" si="198"/>
        <v>253266300</v>
      </c>
    </row>
    <row r="1658" spans="1:15" x14ac:dyDescent="0.25">
      <c r="A1658">
        <v>1643</v>
      </c>
      <c r="B1658" s="89">
        <v>40112</v>
      </c>
      <c r="C1658" s="48">
        <v>108.199997</v>
      </c>
      <c r="D1658" s="48">
        <v>109.30999799999999</v>
      </c>
      <c r="E1658" s="48">
        <v>106.610001</v>
      </c>
      <c r="F1658" s="48">
        <v>106.910004</v>
      </c>
      <c r="G1658" s="49">
        <v>242028200</v>
      </c>
      <c r="H1658" s="48">
        <v>93.650441000000001</v>
      </c>
      <c r="I1658" s="52">
        <f t="shared" si="192"/>
        <v>0.87597453461885566</v>
      </c>
      <c r="J1658" s="52">
        <f t="shared" ca="1" si="193"/>
        <v>1</v>
      </c>
      <c r="K1658" s="48">
        <f t="shared" si="194"/>
        <v>94.78</v>
      </c>
      <c r="L1658" s="48">
        <f t="shared" si="195"/>
        <v>95.75</v>
      </c>
      <c r="M1658" s="48">
        <f t="shared" si="196"/>
        <v>93.39</v>
      </c>
      <c r="N1658" s="48">
        <f t="shared" si="197"/>
        <v>93.65</v>
      </c>
      <c r="O1658" s="49">
        <f t="shared" ca="1" si="198"/>
        <v>242028200</v>
      </c>
    </row>
    <row r="1659" spans="1:15" x14ac:dyDescent="0.25">
      <c r="A1659">
        <v>1644</v>
      </c>
      <c r="B1659" s="89">
        <v>40109</v>
      </c>
      <c r="C1659" s="48">
        <v>109.69000200000001</v>
      </c>
      <c r="D1659" s="48">
        <v>109.760002</v>
      </c>
      <c r="E1659" s="48">
        <v>107.629997</v>
      </c>
      <c r="F1659" s="48">
        <v>108.08000199999999</v>
      </c>
      <c r="G1659" s="49">
        <v>240033200</v>
      </c>
      <c r="H1659" s="48">
        <v>94.675329000000005</v>
      </c>
      <c r="I1659" s="52">
        <f t="shared" si="192"/>
        <v>0.87597453042238116</v>
      </c>
      <c r="J1659" s="52">
        <f t="shared" ca="1" si="193"/>
        <v>1</v>
      </c>
      <c r="K1659" s="48">
        <f t="shared" si="194"/>
        <v>96.09</v>
      </c>
      <c r="L1659" s="48">
        <f t="shared" si="195"/>
        <v>96.15</v>
      </c>
      <c r="M1659" s="48">
        <f t="shared" si="196"/>
        <v>94.28</v>
      </c>
      <c r="N1659" s="48">
        <f t="shared" si="197"/>
        <v>94.68</v>
      </c>
      <c r="O1659" s="49">
        <f t="shared" ca="1" si="198"/>
        <v>240033200</v>
      </c>
    </row>
    <row r="1660" spans="1:15" x14ac:dyDescent="0.25">
      <c r="A1660">
        <v>1645</v>
      </c>
      <c r="B1660" s="89">
        <v>40108</v>
      </c>
      <c r="C1660" s="48">
        <v>108.19000200000001</v>
      </c>
      <c r="D1660" s="48">
        <v>109.68</v>
      </c>
      <c r="E1660" s="48">
        <v>107.5</v>
      </c>
      <c r="F1660" s="48">
        <v>109.33000199999999</v>
      </c>
      <c r="G1660" s="49">
        <v>238444000</v>
      </c>
      <c r="H1660" s="48">
        <v>95.770297999999997</v>
      </c>
      <c r="I1660" s="52">
        <f t="shared" si="192"/>
        <v>0.8759745380778462</v>
      </c>
      <c r="J1660" s="52">
        <f t="shared" ca="1" si="193"/>
        <v>1</v>
      </c>
      <c r="K1660" s="48">
        <f t="shared" si="194"/>
        <v>94.77</v>
      </c>
      <c r="L1660" s="48">
        <f t="shared" si="195"/>
        <v>96.08</v>
      </c>
      <c r="M1660" s="48">
        <f t="shared" si="196"/>
        <v>94.17</v>
      </c>
      <c r="N1660" s="48">
        <f t="shared" si="197"/>
        <v>95.77</v>
      </c>
      <c r="O1660" s="49">
        <f t="shared" ca="1" si="198"/>
        <v>238444000</v>
      </c>
    </row>
    <row r="1661" spans="1:15" x14ac:dyDescent="0.25">
      <c r="A1661">
        <v>1646</v>
      </c>
      <c r="B1661" s="89">
        <v>40107</v>
      </c>
      <c r="C1661" s="48">
        <v>109.040001</v>
      </c>
      <c r="D1661" s="48">
        <v>110.30999799999999</v>
      </c>
      <c r="E1661" s="48">
        <v>108.150002</v>
      </c>
      <c r="F1661" s="48">
        <v>108.230003</v>
      </c>
      <c r="G1661" s="49">
        <v>225379300</v>
      </c>
      <c r="H1661" s="48">
        <v>94.806726999999995</v>
      </c>
      <c r="I1661" s="52">
        <f t="shared" si="192"/>
        <v>0.87597453914881618</v>
      </c>
      <c r="J1661" s="52">
        <f t="shared" ca="1" si="193"/>
        <v>1</v>
      </c>
      <c r="K1661" s="48">
        <f t="shared" si="194"/>
        <v>95.52</v>
      </c>
      <c r="L1661" s="48">
        <f t="shared" si="195"/>
        <v>96.63</v>
      </c>
      <c r="M1661" s="48">
        <f t="shared" si="196"/>
        <v>94.74</v>
      </c>
      <c r="N1661" s="48">
        <f t="shared" si="197"/>
        <v>94.81</v>
      </c>
      <c r="O1661" s="49">
        <f t="shared" ca="1" si="198"/>
        <v>225379300</v>
      </c>
    </row>
    <row r="1662" spans="1:15" x14ac:dyDescent="0.25">
      <c r="A1662">
        <v>1647</v>
      </c>
      <c r="B1662" s="89">
        <v>40106</v>
      </c>
      <c r="C1662" s="48">
        <v>109.949997</v>
      </c>
      <c r="D1662" s="48">
        <v>109.989998</v>
      </c>
      <c r="E1662" s="48">
        <v>108.68</v>
      </c>
      <c r="F1662" s="48">
        <v>109.209999</v>
      </c>
      <c r="G1662" s="49">
        <v>180921100</v>
      </c>
      <c r="H1662" s="48">
        <v>95.665177999999997</v>
      </c>
      <c r="I1662" s="52">
        <f t="shared" si="192"/>
        <v>0.87597453416330495</v>
      </c>
      <c r="J1662" s="52">
        <f t="shared" ca="1" si="193"/>
        <v>1</v>
      </c>
      <c r="K1662" s="48">
        <f t="shared" si="194"/>
        <v>96.31</v>
      </c>
      <c r="L1662" s="48">
        <f t="shared" si="195"/>
        <v>96.35</v>
      </c>
      <c r="M1662" s="48">
        <f t="shared" si="196"/>
        <v>95.2</v>
      </c>
      <c r="N1662" s="48">
        <f t="shared" si="197"/>
        <v>95.67</v>
      </c>
      <c r="O1662" s="49">
        <f t="shared" ca="1" si="198"/>
        <v>180921100</v>
      </c>
    </row>
    <row r="1663" spans="1:15" x14ac:dyDescent="0.25">
      <c r="A1663">
        <v>1648</v>
      </c>
      <c r="B1663" s="89">
        <v>40105</v>
      </c>
      <c r="C1663" s="48">
        <v>109.07</v>
      </c>
      <c r="D1663" s="48">
        <v>110.129997</v>
      </c>
      <c r="E1663" s="48">
        <v>108.730003</v>
      </c>
      <c r="F1663" s="48">
        <v>109.790001</v>
      </c>
      <c r="G1663" s="49">
        <v>159530400</v>
      </c>
      <c r="H1663" s="48">
        <v>96.173244999999994</v>
      </c>
      <c r="I1663" s="52">
        <f t="shared" si="192"/>
        <v>0.87597453432940575</v>
      </c>
      <c r="J1663" s="52">
        <f t="shared" ca="1" si="193"/>
        <v>1</v>
      </c>
      <c r="K1663" s="48">
        <f t="shared" si="194"/>
        <v>95.54</v>
      </c>
      <c r="L1663" s="48">
        <f t="shared" si="195"/>
        <v>96.47</v>
      </c>
      <c r="M1663" s="48">
        <f t="shared" si="196"/>
        <v>95.24</v>
      </c>
      <c r="N1663" s="48">
        <f t="shared" si="197"/>
        <v>96.17</v>
      </c>
      <c r="O1663" s="49">
        <f t="shared" ca="1" si="198"/>
        <v>159530400</v>
      </c>
    </row>
    <row r="1664" spans="1:15" x14ac:dyDescent="0.25">
      <c r="A1664">
        <v>1649</v>
      </c>
      <c r="B1664" s="89">
        <v>40102</v>
      </c>
      <c r="C1664" s="48">
        <v>108.800003</v>
      </c>
      <c r="D1664" s="48">
        <v>109.269997</v>
      </c>
      <c r="E1664" s="48">
        <v>108.230003</v>
      </c>
      <c r="F1664" s="48">
        <v>108.889999</v>
      </c>
      <c r="G1664" s="49">
        <v>192069400</v>
      </c>
      <c r="H1664" s="48">
        <v>95.384867</v>
      </c>
      <c r="I1664" s="52">
        <f t="shared" si="192"/>
        <v>0.87597454197790925</v>
      </c>
      <c r="J1664" s="52">
        <f t="shared" ca="1" si="193"/>
        <v>1</v>
      </c>
      <c r="K1664" s="48">
        <f t="shared" si="194"/>
        <v>95.31</v>
      </c>
      <c r="L1664" s="48">
        <f t="shared" si="195"/>
        <v>95.72</v>
      </c>
      <c r="M1664" s="48">
        <f t="shared" si="196"/>
        <v>94.81</v>
      </c>
      <c r="N1664" s="48">
        <f t="shared" si="197"/>
        <v>95.38</v>
      </c>
      <c r="O1664" s="49">
        <f t="shared" ca="1" si="198"/>
        <v>192069400</v>
      </c>
    </row>
    <row r="1665" spans="1:15" x14ac:dyDescent="0.25">
      <c r="A1665">
        <v>1650</v>
      </c>
      <c r="B1665" s="89">
        <v>40101</v>
      </c>
      <c r="C1665" s="48">
        <v>108.779999</v>
      </c>
      <c r="D1665" s="48">
        <v>109.709999</v>
      </c>
      <c r="E1665" s="48">
        <v>108.730003</v>
      </c>
      <c r="F1665" s="48">
        <v>109.709999</v>
      </c>
      <c r="G1665" s="49">
        <v>173873600</v>
      </c>
      <c r="H1665" s="48">
        <v>96.103166000000002</v>
      </c>
      <c r="I1665" s="52">
        <f t="shared" si="192"/>
        <v>0.87597454084381132</v>
      </c>
      <c r="J1665" s="52">
        <f t="shared" ca="1" si="193"/>
        <v>1</v>
      </c>
      <c r="K1665" s="48">
        <f t="shared" si="194"/>
        <v>95.29</v>
      </c>
      <c r="L1665" s="48">
        <f t="shared" si="195"/>
        <v>96.1</v>
      </c>
      <c r="M1665" s="48">
        <f t="shared" si="196"/>
        <v>95.24</v>
      </c>
      <c r="N1665" s="48">
        <f t="shared" si="197"/>
        <v>96.1</v>
      </c>
      <c r="O1665" s="49">
        <f t="shared" ca="1" si="198"/>
        <v>173873600</v>
      </c>
    </row>
    <row r="1666" spans="1:15" x14ac:dyDescent="0.25">
      <c r="A1666">
        <v>1651</v>
      </c>
      <c r="B1666" s="89">
        <v>40100</v>
      </c>
      <c r="C1666" s="48">
        <v>108.720001</v>
      </c>
      <c r="D1666" s="48">
        <v>109.41999800000001</v>
      </c>
      <c r="E1666" s="48">
        <v>107.41999800000001</v>
      </c>
      <c r="F1666" s="48">
        <v>109.30999799999999</v>
      </c>
      <c r="G1666" s="49">
        <v>191421600</v>
      </c>
      <c r="H1666" s="48">
        <v>95.752774000000002</v>
      </c>
      <c r="I1666" s="52">
        <f t="shared" si="192"/>
        <v>0.87597452888069771</v>
      </c>
      <c r="J1666" s="52">
        <f t="shared" ca="1" si="193"/>
        <v>1</v>
      </c>
      <c r="K1666" s="48">
        <f t="shared" si="194"/>
        <v>95.24</v>
      </c>
      <c r="L1666" s="48">
        <f t="shared" si="195"/>
        <v>95.85</v>
      </c>
      <c r="M1666" s="48">
        <f t="shared" si="196"/>
        <v>94.1</v>
      </c>
      <c r="N1666" s="48">
        <f t="shared" si="197"/>
        <v>95.75</v>
      </c>
      <c r="O1666" s="49">
        <f t="shared" ca="1" si="198"/>
        <v>191421600</v>
      </c>
    </row>
    <row r="1667" spans="1:15" x14ac:dyDescent="0.25">
      <c r="A1667">
        <v>1652</v>
      </c>
      <c r="B1667" s="89">
        <v>40099</v>
      </c>
      <c r="C1667" s="48">
        <v>107.389999</v>
      </c>
      <c r="D1667" s="48">
        <v>107.709999</v>
      </c>
      <c r="E1667" s="48">
        <v>106.760002</v>
      </c>
      <c r="F1667" s="48">
        <v>107.459999</v>
      </c>
      <c r="G1667" s="49">
        <v>157692700</v>
      </c>
      <c r="H1667" s="48">
        <v>94.132222999999996</v>
      </c>
      <c r="I1667" s="52">
        <f t="shared" si="192"/>
        <v>0.87597453820932936</v>
      </c>
      <c r="J1667" s="52">
        <f t="shared" ca="1" si="193"/>
        <v>1</v>
      </c>
      <c r="K1667" s="48">
        <f t="shared" si="194"/>
        <v>94.07</v>
      </c>
      <c r="L1667" s="48">
        <f t="shared" si="195"/>
        <v>94.35</v>
      </c>
      <c r="M1667" s="48">
        <f t="shared" si="196"/>
        <v>93.52</v>
      </c>
      <c r="N1667" s="48">
        <f t="shared" si="197"/>
        <v>94.13</v>
      </c>
      <c r="O1667" s="49">
        <f t="shared" ca="1" si="198"/>
        <v>157692700</v>
      </c>
    </row>
    <row r="1668" spans="1:15" x14ac:dyDescent="0.25">
      <c r="A1668">
        <v>1653</v>
      </c>
      <c r="B1668" s="89">
        <v>40098</v>
      </c>
      <c r="C1668" s="48">
        <v>107.760002</v>
      </c>
      <c r="D1668" s="48">
        <v>108.089996</v>
      </c>
      <c r="E1668" s="48">
        <v>107.279999</v>
      </c>
      <c r="F1668" s="48">
        <v>107.68</v>
      </c>
      <c r="G1668" s="49">
        <v>118031000</v>
      </c>
      <c r="H1668" s="48">
        <v>94.324938000000003</v>
      </c>
      <c r="I1668" s="52">
        <f t="shared" si="192"/>
        <v>0.87597453566121841</v>
      </c>
      <c r="J1668" s="52">
        <f t="shared" ca="1" si="193"/>
        <v>1</v>
      </c>
      <c r="K1668" s="48">
        <f t="shared" si="194"/>
        <v>94.4</v>
      </c>
      <c r="L1668" s="48">
        <f t="shared" si="195"/>
        <v>94.68</v>
      </c>
      <c r="M1668" s="48">
        <f t="shared" si="196"/>
        <v>93.97</v>
      </c>
      <c r="N1668" s="48">
        <f t="shared" si="197"/>
        <v>94.32</v>
      </c>
      <c r="O1668" s="49">
        <f t="shared" ca="1" si="198"/>
        <v>118031000</v>
      </c>
    </row>
    <row r="1669" spans="1:15" x14ac:dyDescent="0.25">
      <c r="A1669">
        <v>1654</v>
      </c>
      <c r="B1669" s="89">
        <v>40095</v>
      </c>
      <c r="C1669" s="48">
        <v>106.639999</v>
      </c>
      <c r="D1669" s="48">
        <v>107.260002</v>
      </c>
      <c r="E1669" s="48">
        <v>106.360001</v>
      </c>
      <c r="F1669" s="48">
        <v>107.260002</v>
      </c>
      <c r="G1669" s="49">
        <v>135008300</v>
      </c>
      <c r="H1669" s="48">
        <v>93.957031000000001</v>
      </c>
      <c r="I1669" s="52">
        <f t="shared" si="192"/>
        <v>0.87597454081718185</v>
      </c>
      <c r="J1669" s="52">
        <f t="shared" ca="1" si="193"/>
        <v>1</v>
      </c>
      <c r="K1669" s="48">
        <f t="shared" si="194"/>
        <v>93.41</v>
      </c>
      <c r="L1669" s="48">
        <f t="shared" si="195"/>
        <v>93.96</v>
      </c>
      <c r="M1669" s="48">
        <f t="shared" si="196"/>
        <v>93.17</v>
      </c>
      <c r="N1669" s="48">
        <f t="shared" si="197"/>
        <v>93.96</v>
      </c>
      <c r="O1669" s="49">
        <f t="shared" ca="1" si="198"/>
        <v>135008300</v>
      </c>
    </row>
    <row r="1670" spans="1:15" x14ac:dyDescent="0.25">
      <c r="A1670">
        <v>1655</v>
      </c>
      <c r="B1670" s="89">
        <v>40094</v>
      </c>
      <c r="C1670" s="48">
        <v>106.550003</v>
      </c>
      <c r="D1670" s="48">
        <v>107.16999800000001</v>
      </c>
      <c r="E1670" s="48">
        <v>105.849998</v>
      </c>
      <c r="F1670" s="48">
        <v>106.610001</v>
      </c>
      <c r="G1670" s="49">
        <v>183305800</v>
      </c>
      <c r="H1670" s="48">
        <v>93.387646000000004</v>
      </c>
      <c r="I1670" s="52">
        <f t="shared" si="192"/>
        <v>0.87597453450919682</v>
      </c>
      <c r="J1670" s="52">
        <f t="shared" ca="1" si="193"/>
        <v>1</v>
      </c>
      <c r="K1670" s="48">
        <f t="shared" si="194"/>
        <v>93.34</v>
      </c>
      <c r="L1670" s="48">
        <f t="shared" si="195"/>
        <v>93.88</v>
      </c>
      <c r="M1670" s="48">
        <f t="shared" si="196"/>
        <v>92.72</v>
      </c>
      <c r="N1670" s="48">
        <f t="shared" si="197"/>
        <v>93.39</v>
      </c>
      <c r="O1670" s="49">
        <f t="shared" ca="1" si="198"/>
        <v>183305800</v>
      </c>
    </row>
    <row r="1671" spans="1:15" x14ac:dyDescent="0.25">
      <c r="A1671">
        <v>1656</v>
      </c>
      <c r="B1671" s="89">
        <v>40093</v>
      </c>
      <c r="C1671" s="48">
        <v>105.269997</v>
      </c>
      <c r="D1671" s="48">
        <v>105.910004</v>
      </c>
      <c r="E1671" s="48">
        <v>105.07</v>
      </c>
      <c r="F1671" s="48">
        <v>105.800003</v>
      </c>
      <c r="G1671" s="49">
        <v>159200300</v>
      </c>
      <c r="H1671" s="48">
        <v>92.678109000000006</v>
      </c>
      <c r="I1671" s="52">
        <f t="shared" si="192"/>
        <v>0.87597454037879374</v>
      </c>
      <c r="J1671" s="52">
        <f t="shared" ca="1" si="193"/>
        <v>1</v>
      </c>
      <c r="K1671" s="48">
        <f t="shared" si="194"/>
        <v>92.21</v>
      </c>
      <c r="L1671" s="48">
        <f t="shared" si="195"/>
        <v>92.77</v>
      </c>
      <c r="M1671" s="48">
        <f t="shared" si="196"/>
        <v>92.04</v>
      </c>
      <c r="N1671" s="48">
        <f t="shared" si="197"/>
        <v>92.68</v>
      </c>
      <c r="O1671" s="49">
        <f t="shared" ca="1" si="198"/>
        <v>159200300</v>
      </c>
    </row>
    <row r="1672" spans="1:15" x14ac:dyDescent="0.25">
      <c r="A1672">
        <v>1657</v>
      </c>
      <c r="B1672" s="89">
        <v>40092</v>
      </c>
      <c r="C1672" s="48">
        <v>104.769997</v>
      </c>
      <c r="D1672" s="48">
        <v>106.110001</v>
      </c>
      <c r="E1672" s="48">
        <v>104.709999</v>
      </c>
      <c r="F1672" s="48">
        <v>105.510002</v>
      </c>
      <c r="G1672" s="49">
        <v>202491100</v>
      </c>
      <c r="H1672" s="48">
        <v>92.424075000000002</v>
      </c>
      <c r="I1672" s="52">
        <f t="shared" si="192"/>
        <v>0.87597453557057081</v>
      </c>
      <c r="J1672" s="52">
        <f t="shared" ca="1" si="193"/>
        <v>1</v>
      </c>
      <c r="K1672" s="48">
        <f t="shared" si="194"/>
        <v>91.78</v>
      </c>
      <c r="L1672" s="48">
        <f t="shared" si="195"/>
        <v>92.95</v>
      </c>
      <c r="M1672" s="48">
        <f t="shared" si="196"/>
        <v>91.72</v>
      </c>
      <c r="N1672" s="48">
        <f t="shared" si="197"/>
        <v>92.42</v>
      </c>
      <c r="O1672" s="49">
        <f t="shared" ca="1" si="198"/>
        <v>202491100</v>
      </c>
    </row>
    <row r="1673" spans="1:15" x14ac:dyDescent="0.25">
      <c r="A1673">
        <v>1658</v>
      </c>
      <c r="B1673" s="89">
        <v>40091</v>
      </c>
      <c r="C1673" s="48">
        <v>102.900002</v>
      </c>
      <c r="D1673" s="48">
        <v>104.32</v>
      </c>
      <c r="E1673" s="48">
        <v>102.599998</v>
      </c>
      <c r="F1673" s="48">
        <v>104.019997</v>
      </c>
      <c r="G1673" s="49">
        <v>149875000</v>
      </c>
      <c r="H1673" s="48">
        <v>91.118868000000006</v>
      </c>
      <c r="I1673" s="52">
        <f t="shared" si="192"/>
        <v>0.87597453016654103</v>
      </c>
      <c r="J1673" s="52">
        <f t="shared" ca="1" si="193"/>
        <v>1</v>
      </c>
      <c r="K1673" s="48">
        <f t="shared" si="194"/>
        <v>90.14</v>
      </c>
      <c r="L1673" s="48">
        <f t="shared" si="195"/>
        <v>91.38</v>
      </c>
      <c r="M1673" s="48">
        <f t="shared" si="196"/>
        <v>89.87</v>
      </c>
      <c r="N1673" s="48">
        <f t="shared" si="197"/>
        <v>91.12</v>
      </c>
      <c r="O1673" s="49">
        <f t="shared" ca="1" si="198"/>
        <v>149875000</v>
      </c>
    </row>
    <row r="1674" spans="1:15" x14ac:dyDescent="0.25">
      <c r="A1674">
        <v>1659</v>
      </c>
      <c r="B1674" s="89">
        <v>40088</v>
      </c>
      <c r="C1674" s="48">
        <v>102.019997</v>
      </c>
      <c r="D1674" s="48">
        <v>103.099998</v>
      </c>
      <c r="E1674" s="48">
        <v>101.989998</v>
      </c>
      <c r="F1674" s="48">
        <v>102.489998</v>
      </c>
      <c r="G1674" s="49">
        <v>224748800</v>
      </c>
      <c r="H1674" s="48">
        <v>89.778627999999998</v>
      </c>
      <c r="I1674" s="52">
        <f t="shared" si="192"/>
        <v>0.87597453168064265</v>
      </c>
      <c r="J1674" s="52">
        <f t="shared" ca="1" si="193"/>
        <v>1</v>
      </c>
      <c r="K1674" s="48">
        <f t="shared" si="194"/>
        <v>89.37</v>
      </c>
      <c r="L1674" s="48">
        <f t="shared" si="195"/>
        <v>90.31</v>
      </c>
      <c r="M1674" s="48">
        <f t="shared" si="196"/>
        <v>89.34</v>
      </c>
      <c r="N1674" s="48">
        <f t="shared" si="197"/>
        <v>89.78</v>
      </c>
      <c r="O1674" s="49">
        <f t="shared" ca="1" si="198"/>
        <v>224748800</v>
      </c>
    </row>
    <row r="1675" spans="1:15" x14ac:dyDescent="0.25">
      <c r="A1675">
        <v>1660</v>
      </c>
      <c r="B1675" s="89">
        <v>40087</v>
      </c>
      <c r="C1675" s="48">
        <v>103</v>
      </c>
      <c r="D1675" s="48">
        <v>105.730003</v>
      </c>
      <c r="E1675" s="48">
        <v>102.949997</v>
      </c>
      <c r="F1675" s="48">
        <v>102.970001</v>
      </c>
      <c r="G1675" s="49">
        <v>281840600</v>
      </c>
      <c r="H1675" s="48">
        <v>90.199099000000004</v>
      </c>
      <c r="I1675" s="52">
        <f t="shared" si="192"/>
        <v>0.87597453747718235</v>
      </c>
      <c r="J1675" s="52">
        <f t="shared" ca="1" si="193"/>
        <v>1</v>
      </c>
      <c r="K1675" s="48">
        <f t="shared" si="194"/>
        <v>90.23</v>
      </c>
      <c r="L1675" s="48">
        <f t="shared" si="195"/>
        <v>92.62</v>
      </c>
      <c r="M1675" s="48">
        <f t="shared" si="196"/>
        <v>90.18</v>
      </c>
      <c r="N1675" s="48">
        <f t="shared" si="197"/>
        <v>90.2</v>
      </c>
      <c r="O1675" s="49">
        <f t="shared" ca="1" si="198"/>
        <v>281840600</v>
      </c>
    </row>
    <row r="1676" spans="1:15" x14ac:dyDescent="0.25">
      <c r="A1676">
        <v>1661</v>
      </c>
      <c r="B1676" s="89">
        <v>40086</v>
      </c>
      <c r="C1676" s="48">
        <v>106.360001</v>
      </c>
      <c r="D1676" s="48">
        <v>106.459999</v>
      </c>
      <c r="E1676" s="48">
        <v>104.620003</v>
      </c>
      <c r="F1676" s="48">
        <v>105.589996</v>
      </c>
      <c r="G1676" s="49">
        <v>254383000</v>
      </c>
      <c r="H1676" s="48">
        <v>92.494147999999996</v>
      </c>
      <c r="I1676" s="52">
        <f t="shared" si="192"/>
        <v>0.87597453834546979</v>
      </c>
      <c r="J1676" s="52">
        <f t="shared" ca="1" si="193"/>
        <v>1</v>
      </c>
      <c r="K1676" s="48">
        <f t="shared" si="194"/>
        <v>93.17</v>
      </c>
      <c r="L1676" s="48">
        <f t="shared" si="195"/>
        <v>93.26</v>
      </c>
      <c r="M1676" s="48">
        <f t="shared" si="196"/>
        <v>91.64</v>
      </c>
      <c r="N1676" s="48">
        <f t="shared" si="197"/>
        <v>92.49</v>
      </c>
      <c r="O1676" s="49">
        <f t="shared" ca="1" si="198"/>
        <v>254383000</v>
      </c>
    </row>
    <row r="1677" spans="1:15" x14ac:dyDescent="0.25">
      <c r="A1677">
        <v>1662</v>
      </c>
      <c r="B1677" s="89">
        <v>40085</v>
      </c>
      <c r="C1677" s="48">
        <v>106.510002</v>
      </c>
      <c r="D1677" s="48">
        <v>107.019997</v>
      </c>
      <c r="E1677" s="48">
        <v>105.779999</v>
      </c>
      <c r="F1677" s="48">
        <v>106</v>
      </c>
      <c r="G1677" s="49">
        <v>133733900</v>
      </c>
      <c r="H1677" s="48">
        <v>92.853301000000002</v>
      </c>
      <c r="I1677" s="52">
        <f t="shared" si="192"/>
        <v>0.8759745377358491</v>
      </c>
      <c r="J1677" s="52">
        <f t="shared" ca="1" si="193"/>
        <v>1</v>
      </c>
      <c r="K1677" s="48">
        <f t="shared" si="194"/>
        <v>93.3</v>
      </c>
      <c r="L1677" s="48">
        <f t="shared" si="195"/>
        <v>93.75</v>
      </c>
      <c r="M1677" s="48">
        <f t="shared" si="196"/>
        <v>92.66</v>
      </c>
      <c r="N1677" s="48">
        <f t="shared" si="197"/>
        <v>92.85</v>
      </c>
      <c r="O1677" s="49">
        <f t="shared" ca="1" si="198"/>
        <v>133733900</v>
      </c>
    </row>
    <row r="1678" spans="1:15" x14ac:dyDescent="0.25">
      <c r="A1678">
        <v>1663</v>
      </c>
      <c r="B1678" s="89">
        <v>40084</v>
      </c>
      <c r="C1678" s="48">
        <v>104.849998</v>
      </c>
      <c r="D1678" s="48">
        <v>106.550003</v>
      </c>
      <c r="E1678" s="48">
        <v>104.83000199999999</v>
      </c>
      <c r="F1678" s="48">
        <v>106.32</v>
      </c>
      <c r="G1678" s="49">
        <v>118285800</v>
      </c>
      <c r="H1678" s="48">
        <v>93.133611999999999</v>
      </c>
      <c r="I1678" s="52">
        <f t="shared" si="192"/>
        <v>0.87597452972159529</v>
      </c>
      <c r="J1678" s="52">
        <f t="shared" ca="1" si="193"/>
        <v>1</v>
      </c>
      <c r="K1678" s="48">
        <f t="shared" si="194"/>
        <v>91.85</v>
      </c>
      <c r="L1678" s="48">
        <f t="shared" si="195"/>
        <v>93.34</v>
      </c>
      <c r="M1678" s="48">
        <f t="shared" si="196"/>
        <v>91.83</v>
      </c>
      <c r="N1678" s="48">
        <f t="shared" si="197"/>
        <v>93.13</v>
      </c>
      <c r="O1678" s="49">
        <f t="shared" ca="1" si="198"/>
        <v>118285800</v>
      </c>
    </row>
    <row r="1679" spans="1:15" x14ac:dyDescent="0.25">
      <c r="A1679">
        <v>1664</v>
      </c>
      <c r="B1679" s="89">
        <v>40081</v>
      </c>
      <c r="C1679" s="48">
        <v>104.779999</v>
      </c>
      <c r="D1679" s="48">
        <v>105.360001</v>
      </c>
      <c r="E1679" s="48">
        <v>104.089996</v>
      </c>
      <c r="F1679" s="48">
        <v>104.449997</v>
      </c>
      <c r="G1679" s="49">
        <v>204059000</v>
      </c>
      <c r="H1679" s="48">
        <v>91.495537999999996</v>
      </c>
      <c r="I1679" s="52">
        <f t="shared" si="192"/>
        <v>0.87597453928122182</v>
      </c>
      <c r="J1679" s="52">
        <f t="shared" ca="1" si="193"/>
        <v>1</v>
      </c>
      <c r="K1679" s="48">
        <f t="shared" si="194"/>
        <v>91.78</v>
      </c>
      <c r="L1679" s="48">
        <f t="shared" si="195"/>
        <v>92.29</v>
      </c>
      <c r="M1679" s="48">
        <f t="shared" si="196"/>
        <v>91.18</v>
      </c>
      <c r="N1679" s="48">
        <f t="shared" si="197"/>
        <v>91.5</v>
      </c>
      <c r="O1679" s="49">
        <f t="shared" ca="1" si="198"/>
        <v>204059000</v>
      </c>
    </row>
    <row r="1680" spans="1:15" x14ac:dyDescent="0.25">
      <c r="A1680">
        <v>1665</v>
      </c>
      <c r="B1680" s="89">
        <v>40080</v>
      </c>
      <c r="C1680" s="48">
        <v>106.410004</v>
      </c>
      <c r="D1680" s="48">
        <v>106.639999</v>
      </c>
      <c r="E1680" s="48">
        <v>104.550003</v>
      </c>
      <c r="F1680" s="48">
        <v>105.010002</v>
      </c>
      <c r="G1680" s="49">
        <v>228636800</v>
      </c>
      <c r="H1680" s="48">
        <v>91.986087999999995</v>
      </c>
      <c r="I1680" s="52">
        <f t="shared" si="192"/>
        <v>0.87597453812066395</v>
      </c>
      <c r="J1680" s="52">
        <f t="shared" ca="1" si="193"/>
        <v>1</v>
      </c>
      <c r="K1680" s="48">
        <f t="shared" si="194"/>
        <v>93.21</v>
      </c>
      <c r="L1680" s="48">
        <f t="shared" si="195"/>
        <v>93.41</v>
      </c>
      <c r="M1680" s="48">
        <f t="shared" si="196"/>
        <v>91.58</v>
      </c>
      <c r="N1680" s="48">
        <f t="shared" si="197"/>
        <v>91.99</v>
      </c>
      <c r="O1680" s="49">
        <f t="shared" ca="1" si="198"/>
        <v>228636800</v>
      </c>
    </row>
    <row r="1681" spans="1:15" x14ac:dyDescent="0.25">
      <c r="A1681">
        <v>1666</v>
      </c>
      <c r="B1681" s="89">
        <v>40079</v>
      </c>
      <c r="C1681" s="48">
        <v>107.32</v>
      </c>
      <c r="D1681" s="48">
        <v>108.029999</v>
      </c>
      <c r="E1681" s="48">
        <v>105.989998</v>
      </c>
      <c r="F1681" s="48">
        <v>106.18</v>
      </c>
      <c r="G1681" s="49">
        <v>225947400</v>
      </c>
      <c r="H1681" s="48">
        <v>93.010975999999999</v>
      </c>
      <c r="I1681" s="52">
        <f t="shared" ref="I1681:I1744" si="199">H1681/F1681</f>
        <v>0.87597453381051038</v>
      </c>
      <c r="J1681" s="52">
        <f t="shared" ref="J1681:J1744" ca="1" si="200">INDEX(OFFSET($T$15,0,0,$S$13+1,1),MATCH(B1681,OFFSET($Q$15,0,0,$S$13+1,1),-1))</f>
        <v>1</v>
      </c>
      <c r="K1681" s="48">
        <f t="shared" ref="K1681:K1744" si="201">ROUND($I1681*C1681,2)</f>
        <v>94.01</v>
      </c>
      <c r="L1681" s="48">
        <f t="shared" ref="L1681:L1744" si="202">ROUND($I1681*D1681,2)</f>
        <v>94.63</v>
      </c>
      <c r="M1681" s="48">
        <f t="shared" ref="M1681:M1744" si="203">ROUND($I1681*E1681,2)</f>
        <v>92.84</v>
      </c>
      <c r="N1681" s="48">
        <f t="shared" ref="N1681:N1744" si="204">ROUND($I1681*F1681,2)</f>
        <v>93.01</v>
      </c>
      <c r="O1681" s="49">
        <f t="shared" ref="O1681:O1744" ca="1" si="205">G1681*J1681</f>
        <v>225947400</v>
      </c>
    </row>
    <row r="1682" spans="1:15" x14ac:dyDescent="0.25">
      <c r="A1682">
        <v>1667</v>
      </c>
      <c r="B1682" s="89">
        <v>40078</v>
      </c>
      <c r="C1682" s="48">
        <v>107.08000199999999</v>
      </c>
      <c r="D1682" s="48">
        <v>107.370003</v>
      </c>
      <c r="E1682" s="48">
        <v>106.599998</v>
      </c>
      <c r="F1682" s="48">
        <v>107.07</v>
      </c>
      <c r="G1682" s="49">
        <v>143126700</v>
      </c>
      <c r="H1682" s="48">
        <v>93.790593000000001</v>
      </c>
      <c r="I1682" s="52">
        <f t="shared" si="199"/>
        <v>0.87597453068086306</v>
      </c>
      <c r="J1682" s="52">
        <f t="shared" ca="1" si="200"/>
        <v>1</v>
      </c>
      <c r="K1682" s="48">
        <f t="shared" si="201"/>
        <v>93.8</v>
      </c>
      <c r="L1682" s="48">
        <f t="shared" si="202"/>
        <v>94.05</v>
      </c>
      <c r="M1682" s="48">
        <f t="shared" si="203"/>
        <v>93.38</v>
      </c>
      <c r="N1682" s="48">
        <f t="shared" si="204"/>
        <v>93.79</v>
      </c>
      <c r="O1682" s="49">
        <f t="shared" ca="1" si="205"/>
        <v>143126700</v>
      </c>
    </row>
    <row r="1683" spans="1:15" x14ac:dyDescent="0.25">
      <c r="A1683">
        <v>1668</v>
      </c>
      <c r="B1683" s="89">
        <v>40077</v>
      </c>
      <c r="C1683" s="48">
        <v>105.889999</v>
      </c>
      <c r="D1683" s="48">
        <v>107</v>
      </c>
      <c r="E1683" s="48">
        <v>105.660004</v>
      </c>
      <c r="F1683" s="48">
        <v>106.449997</v>
      </c>
      <c r="G1683" s="49">
        <v>151892000</v>
      </c>
      <c r="H1683" s="48">
        <v>93.247487000000007</v>
      </c>
      <c r="I1683" s="52">
        <f t="shared" si="199"/>
        <v>0.87597453854319984</v>
      </c>
      <c r="J1683" s="52">
        <f t="shared" ca="1" si="200"/>
        <v>1</v>
      </c>
      <c r="K1683" s="48">
        <f t="shared" si="201"/>
        <v>92.76</v>
      </c>
      <c r="L1683" s="48">
        <f t="shared" si="202"/>
        <v>93.73</v>
      </c>
      <c r="M1683" s="48">
        <f t="shared" si="203"/>
        <v>92.56</v>
      </c>
      <c r="N1683" s="48">
        <f t="shared" si="204"/>
        <v>93.25</v>
      </c>
      <c r="O1683" s="49">
        <f t="shared" ca="1" si="205"/>
        <v>151892000</v>
      </c>
    </row>
    <row r="1684" spans="1:15" x14ac:dyDescent="0.25">
      <c r="A1684">
        <v>1669</v>
      </c>
      <c r="B1684" s="89">
        <v>40074</v>
      </c>
      <c r="C1684" s="48">
        <v>107.150002</v>
      </c>
      <c r="D1684" s="48">
        <v>107.160004</v>
      </c>
      <c r="E1684" s="48">
        <v>106.360001</v>
      </c>
      <c r="F1684" s="48">
        <v>106.720001</v>
      </c>
      <c r="G1684" s="49">
        <v>153799100</v>
      </c>
      <c r="H1684" s="48">
        <v>93.484003999999999</v>
      </c>
      <c r="I1684" s="52">
        <f t="shared" si="199"/>
        <v>0.87597454201673031</v>
      </c>
      <c r="J1684" s="52">
        <f t="shared" ca="1" si="200"/>
        <v>1</v>
      </c>
      <c r="K1684" s="48">
        <f t="shared" si="201"/>
        <v>93.86</v>
      </c>
      <c r="L1684" s="48">
        <f t="shared" si="202"/>
        <v>93.87</v>
      </c>
      <c r="M1684" s="48">
        <f t="shared" si="203"/>
        <v>93.17</v>
      </c>
      <c r="N1684" s="48">
        <f t="shared" si="204"/>
        <v>93.48</v>
      </c>
      <c r="O1684" s="49">
        <f t="shared" ca="1" si="205"/>
        <v>153799100</v>
      </c>
    </row>
    <row r="1685" spans="1:15" x14ac:dyDescent="0.25">
      <c r="A1685">
        <v>1670</v>
      </c>
      <c r="B1685" s="89">
        <v>40073</v>
      </c>
      <c r="C1685" s="48">
        <v>107.16999800000001</v>
      </c>
      <c r="D1685" s="48">
        <v>108.05999799999999</v>
      </c>
      <c r="E1685" s="48">
        <v>106.57</v>
      </c>
      <c r="F1685" s="48">
        <v>107.160004</v>
      </c>
      <c r="G1685" s="49">
        <v>229170900</v>
      </c>
      <c r="H1685" s="48">
        <v>93.424436</v>
      </c>
      <c r="I1685" s="52">
        <f t="shared" si="199"/>
        <v>0.87182187861807092</v>
      </c>
      <c r="J1685" s="52">
        <f t="shared" ca="1" si="200"/>
        <v>1</v>
      </c>
      <c r="K1685" s="48">
        <f t="shared" si="201"/>
        <v>93.43</v>
      </c>
      <c r="L1685" s="48">
        <f t="shared" si="202"/>
        <v>94.21</v>
      </c>
      <c r="M1685" s="48">
        <f t="shared" si="203"/>
        <v>92.91</v>
      </c>
      <c r="N1685" s="48">
        <f t="shared" si="204"/>
        <v>93.42</v>
      </c>
      <c r="O1685" s="49">
        <f t="shared" ca="1" si="205"/>
        <v>229170900</v>
      </c>
    </row>
    <row r="1686" spans="1:15" x14ac:dyDescent="0.25">
      <c r="A1686">
        <v>1671</v>
      </c>
      <c r="B1686" s="89">
        <v>40072</v>
      </c>
      <c r="C1686" s="48">
        <v>106.099998</v>
      </c>
      <c r="D1686" s="48">
        <v>107.339996</v>
      </c>
      <c r="E1686" s="48">
        <v>105.730003</v>
      </c>
      <c r="F1686" s="48">
        <v>107.32</v>
      </c>
      <c r="G1686" s="49">
        <v>206406300</v>
      </c>
      <c r="H1686" s="48">
        <v>93.563924</v>
      </c>
      <c r="I1686" s="52">
        <f t="shared" si="199"/>
        <v>0.87182187849422299</v>
      </c>
      <c r="J1686" s="52">
        <f t="shared" ca="1" si="200"/>
        <v>1</v>
      </c>
      <c r="K1686" s="48">
        <f t="shared" si="201"/>
        <v>92.5</v>
      </c>
      <c r="L1686" s="48">
        <f t="shared" si="202"/>
        <v>93.58</v>
      </c>
      <c r="M1686" s="48">
        <f t="shared" si="203"/>
        <v>92.18</v>
      </c>
      <c r="N1686" s="48">
        <f t="shared" si="204"/>
        <v>93.56</v>
      </c>
      <c r="O1686" s="49">
        <f t="shared" ca="1" si="205"/>
        <v>206406300</v>
      </c>
    </row>
    <row r="1687" spans="1:15" x14ac:dyDescent="0.25">
      <c r="A1687">
        <v>1672</v>
      </c>
      <c r="B1687" s="89">
        <v>40071</v>
      </c>
      <c r="C1687" s="48">
        <v>105.449997</v>
      </c>
      <c r="D1687" s="48">
        <v>106.110001</v>
      </c>
      <c r="E1687" s="48">
        <v>104.760002</v>
      </c>
      <c r="F1687" s="48">
        <v>105.720001</v>
      </c>
      <c r="G1687" s="49">
        <v>196795900</v>
      </c>
      <c r="H1687" s="48">
        <v>92.16901</v>
      </c>
      <c r="I1687" s="52">
        <f t="shared" si="199"/>
        <v>0.87182187975953573</v>
      </c>
      <c r="J1687" s="52">
        <f t="shared" ca="1" si="200"/>
        <v>1</v>
      </c>
      <c r="K1687" s="48">
        <f t="shared" si="201"/>
        <v>91.93</v>
      </c>
      <c r="L1687" s="48">
        <f t="shared" si="202"/>
        <v>92.51</v>
      </c>
      <c r="M1687" s="48">
        <f t="shared" si="203"/>
        <v>91.33</v>
      </c>
      <c r="N1687" s="48">
        <f t="shared" si="204"/>
        <v>92.17</v>
      </c>
      <c r="O1687" s="49">
        <f t="shared" ca="1" si="205"/>
        <v>196795900</v>
      </c>
    </row>
    <row r="1688" spans="1:15" x14ac:dyDescent="0.25">
      <c r="A1688">
        <v>1673</v>
      </c>
      <c r="B1688" s="89">
        <v>40070</v>
      </c>
      <c r="C1688" s="48">
        <v>103.879997</v>
      </c>
      <c r="D1688" s="48">
        <v>105.459999</v>
      </c>
      <c r="E1688" s="48">
        <v>103.150002</v>
      </c>
      <c r="F1688" s="48">
        <v>105.279999</v>
      </c>
      <c r="G1688" s="49">
        <v>149593800</v>
      </c>
      <c r="H1688" s="48">
        <v>91.785405999999995</v>
      </c>
      <c r="I1688" s="52">
        <f t="shared" si="199"/>
        <v>0.87182187378250253</v>
      </c>
      <c r="J1688" s="52">
        <f t="shared" ca="1" si="200"/>
        <v>1</v>
      </c>
      <c r="K1688" s="48">
        <f t="shared" si="201"/>
        <v>90.56</v>
      </c>
      <c r="L1688" s="48">
        <f t="shared" si="202"/>
        <v>91.94</v>
      </c>
      <c r="M1688" s="48">
        <f t="shared" si="203"/>
        <v>89.93</v>
      </c>
      <c r="N1688" s="48">
        <f t="shared" si="204"/>
        <v>91.79</v>
      </c>
      <c r="O1688" s="49">
        <f t="shared" ca="1" si="205"/>
        <v>149593800</v>
      </c>
    </row>
    <row r="1689" spans="1:15" x14ac:dyDescent="0.25">
      <c r="A1689">
        <v>1674</v>
      </c>
      <c r="B1689" s="89">
        <v>40067</v>
      </c>
      <c r="C1689" s="48">
        <v>104.989998</v>
      </c>
      <c r="D1689" s="48">
        <v>105.300003</v>
      </c>
      <c r="E1689" s="48">
        <v>104.279999</v>
      </c>
      <c r="F1689" s="48">
        <v>104.769997</v>
      </c>
      <c r="G1689" s="49">
        <v>152360100</v>
      </c>
      <c r="H1689" s="48">
        <v>91.340774999999994</v>
      </c>
      <c r="I1689" s="52">
        <f t="shared" si="199"/>
        <v>0.87182187282109014</v>
      </c>
      <c r="J1689" s="52">
        <f t="shared" ca="1" si="200"/>
        <v>1</v>
      </c>
      <c r="K1689" s="48">
        <f t="shared" si="201"/>
        <v>91.53</v>
      </c>
      <c r="L1689" s="48">
        <f t="shared" si="202"/>
        <v>91.8</v>
      </c>
      <c r="M1689" s="48">
        <f t="shared" si="203"/>
        <v>90.91</v>
      </c>
      <c r="N1689" s="48">
        <f t="shared" si="204"/>
        <v>91.34</v>
      </c>
      <c r="O1689" s="49">
        <f t="shared" ca="1" si="205"/>
        <v>152360100</v>
      </c>
    </row>
    <row r="1690" spans="1:15" x14ac:dyDescent="0.25">
      <c r="A1690">
        <v>1675</v>
      </c>
      <c r="B1690" s="89">
        <v>40066</v>
      </c>
      <c r="C1690" s="48">
        <v>103.800003</v>
      </c>
      <c r="D1690" s="48">
        <v>104.860001</v>
      </c>
      <c r="E1690" s="48">
        <v>103.220001</v>
      </c>
      <c r="F1690" s="48">
        <v>104.790001</v>
      </c>
      <c r="G1690" s="49">
        <v>162902400</v>
      </c>
      <c r="H1690" s="48">
        <v>91.358215999999999</v>
      </c>
      <c r="I1690" s="52">
        <f t="shared" si="199"/>
        <v>0.87182188308214636</v>
      </c>
      <c r="J1690" s="52">
        <f t="shared" ca="1" si="200"/>
        <v>1</v>
      </c>
      <c r="K1690" s="48">
        <f t="shared" si="201"/>
        <v>90.5</v>
      </c>
      <c r="L1690" s="48">
        <f t="shared" si="202"/>
        <v>91.42</v>
      </c>
      <c r="M1690" s="48">
        <f t="shared" si="203"/>
        <v>89.99</v>
      </c>
      <c r="N1690" s="48">
        <f t="shared" si="204"/>
        <v>91.36</v>
      </c>
      <c r="O1690" s="49">
        <f t="shared" ca="1" si="205"/>
        <v>162902400</v>
      </c>
    </row>
    <row r="1691" spans="1:15" x14ac:dyDescent="0.25">
      <c r="A1691">
        <v>1676</v>
      </c>
      <c r="B1691" s="89">
        <v>40065</v>
      </c>
      <c r="C1691" s="48">
        <v>103.120003</v>
      </c>
      <c r="D1691" s="48">
        <v>104.08000199999999</v>
      </c>
      <c r="E1691" s="48">
        <v>102.800003</v>
      </c>
      <c r="F1691" s="48">
        <v>103.730003</v>
      </c>
      <c r="G1691" s="49">
        <v>154612500</v>
      </c>
      <c r="H1691" s="48">
        <v>90.434087000000005</v>
      </c>
      <c r="I1691" s="52">
        <f t="shared" si="199"/>
        <v>0.87182188744369371</v>
      </c>
      <c r="J1691" s="52">
        <f t="shared" ca="1" si="200"/>
        <v>1</v>
      </c>
      <c r="K1691" s="48">
        <f t="shared" si="201"/>
        <v>89.9</v>
      </c>
      <c r="L1691" s="48">
        <f t="shared" si="202"/>
        <v>90.74</v>
      </c>
      <c r="M1691" s="48">
        <f t="shared" si="203"/>
        <v>89.62</v>
      </c>
      <c r="N1691" s="48">
        <f t="shared" si="204"/>
        <v>90.43</v>
      </c>
      <c r="O1691" s="49">
        <f t="shared" ca="1" si="205"/>
        <v>154612500</v>
      </c>
    </row>
    <row r="1692" spans="1:15" x14ac:dyDescent="0.25">
      <c r="A1692">
        <v>1677</v>
      </c>
      <c r="B1692" s="89">
        <v>40064</v>
      </c>
      <c r="C1692" s="48">
        <v>103</v>
      </c>
      <c r="D1692" s="48">
        <v>103.050003</v>
      </c>
      <c r="E1692" s="48">
        <v>102.389999</v>
      </c>
      <c r="F1692" s="48">
        <v>102.94000200000001</v>
      </c>
      <c r="G1692" s="49">
        <v>132909100</v>
      </c>
      <c r="H1692" s="48">
        <v>89.745345999999998</v>
      </c>
      <c r="I1692" s="52">
        <f t="shared" si="199"/>
        <v>0.87182187931179556</v>
      </c>
      <c r="J1692" s="52">
        <f t="shared" ca="1" si="200"/>
        <v>1</v>
      </c>
      <c r="K1692" s="48">
        <f t="shared" si="201"/>
        <v>89.8</v>
      </c>
      <c r="L1692" s="48">
        <f t="shared" si="202"/>
        <v>89.84</v>
      </c>
      <c r="M1692" s="48">
        <f t="shared" si="203"/>
        <v>89.27</v>
      </c>
      <c r="N1692" s="48">
        <f t="shared" si="204"/>
        <v>89.75</v>
      </c>
      <c r="O1692" s="49">
        <f t="shared" ca="1" si="205"/>
        <v>132909100</v>
      </c>
    </row>
    <row r="1693" spans="1:15" x14ac:dyDescent="0.25">
      <c r="A1693">
        <v>1678</v>
      </c>
      <c r="B1693" s="89">
        <v>40060</v>
      </c>
      <c r="C1693" s="48">
        <v>100.849998</v>
      </c>
      <c r="D1693" s="48">
        <v>102.089996</v>
      </c>
      <c r="E1693" s="48">
        <v>100.550003</v>
      </c>
      <c r="F1693" s="48">
        <v>102.05999799999999</v>
      </c>
      <c r="G1693" s="49">
        <v>142687900</v>
      </c>
      <c r="H1693" s="48">
        <v>88.978138999999999</v>
      </c>
      <c r="I1693" s="52">
        <f t="shared" si="199"/>
        <v>0.8718218767748751</v>
      </c>
      <c r="J1693" s="52">
        <f t="shared" ca="1" si="200"/>
        <v>1</v>
      </c>
      <c r="K1693" s="48">
        <f t="shared" si="201"/>
        <v>87.92</v>
      </c>
      <c r="L1693" s="48">
        <f t="shared" si="202"/>
        <v>89</v>
      </c>
      <c r="M1693" s="48">
        <f t="shared" si="203"/>
        <v>87.66</v>
      </c>
      <c r="N1693" s="48">
        <f t="shared" si="204"/>
        <v>88.98</v>
      </c>
      <c r="O1693" s="49">
        <f t="shared" ca="1" si="205"/>
        <v>142687900</v>
      </c>
    </row>
    <row r="1694" spans="1:15" x14ac:dyDescent="0.25">
      <c r="A1694">
        <v>1679</v>
      </c>
      <c r="B1694" s="89">
        <v>40059</v>
      </c>
      <c r="C1694" s="48">
        <v>100.400002</v>
      </c>
      <c r="D1694" s="48">
        <v>100.769997</v>
      </c>
      <c r="E1694" s="48">
        <v>99.589995999999999</v>
      </c>
      <c r="F1694" s="48">
        <v>100.650002</v>
      </c>
      <c r="G1694" s="49">
        <v>143572300</v>
      </c>
      <c r="H1694" s="48">
        <v>87.748874000000001</v>
      </c>
      <c r="I1694" s="52">
        <f t="shared" si="199"/>
        <v>0.87182188034134367</v>
      </c>
      <c r="J1694" s="52">
        <f t="shared" ca="1" si="200"/>
        <v>1</v>
      </c>
      <c r="K1694" s="48">
        <f t="shared" si="201"/>
        <v>87.53</v>
      </c>
      <c r="L1694" s="48">
        <f t="shared" si="202"/>
        <v>87.85</v>
      </c>
      <c r="M1694" s="48">
        <f t="shared" si="203"/>
        <v>86.82</v>
      </c>
      <c r="N1694" s="48">
        <f t="shared" si="204"/>
        <v>87.75</v>
      </c>
      <c r="O1694" s="49">
        <f t="shared" ca="1" si="205"/>
        <v>143572300</v>
      </c>
    </row>
    <row r="1695" spans="1:15" x14ac:dyDescent="0.25">
      <c r="A1695">
        <v>1680</v>
      </c>
      <c r="B1695" s="89">
        <v>40058</v>
      </c>
      <c r="C1695" s="48">
        <v>99.779999000000004</v>
      </c>
      <c r="D1695" s="48">
        <v>100.44000200000001</v>
      </c>
      <c r="E1695" s="48">
        <v>99.57</v>
      </c>
      <c r="F1695" s="48">
        <v>99.82</v>
      </c>
      <c r="G1695" s="49">
        <v>171805000</v>
      </c>
      <c r="H1695" s="48">
        <v>87.025260000000003</v>
      </c>
      <c r="I1695" s="52">
        <f t="shared" si="199"/>
        <v>0.87182187938288924</v>
      </c>
      <c r="J1695" s="52">
        <f t="shared" ca="1" si="200"/>
        <v>1</v>
      </c>
      <c r="K1695" s="48">
        <f t="shared" si="201"/>
        <v>86.99</v>
      </c>
      <c r="L1695" s="48">
        <f t="shared" si="202"/>
        <v>87.57</v>
      </c>
      <c r="M1695" s="48">
        <f t="shared" si="203"/>
        <v>86.81</v>
      </c>
      <c r="N1695" s="48">
        <f t="shared" si="204"/>
        <v>87.03</v>
      </c>
      <c r="O1695" s="49">
        <f t="shared" ca="1" si="205"/>
        <v>171805000</v>
      </c>
    </row>
    <row r="1696" spans="1:15" x14ac:dyDescent="0.25">
      <c r="A1696">
        <v>1681</v>
      </c>
      <c r="B1696" s="89">
        <v>40057</v>
      </c>
      <c r="C1696" s="48">
        <v>101.949997</v>
      </c>
      <c r="D1696" s="48">
        <v>103.239998</v>
      </c>
      <c r="E1696" s="48">
        <v>99.989998</v>
      </c>
      <c r="F1696" s="48">
        <v>100.199997</v>
      </c>
      <c r="G1696" s="49">
        <v>321276800</v>
      </c>
      <c r="H1696" s="48">
        <v>87.356549999999999</v>
      </c>
      <c r="I1696" s="52">
        <f t="shared" si="199"/>
        <v>0.87182188238987679</v>
      </c>
      <c r="J1696" s="52">
        <f t="shared" ca="1" si="200"/>
        <v>1</v>
      </c>
      <c r="K1696" s="48">
        <f t="shared" si="201"/>
        <v>88.88</v>
      </c>
      <c r="L1696" s="48">
        <f t="shared" si="202"/>
        <v>90.01</v>
      </c>
      <c r="M1696" s="48">
        <f t="shared" si="203"/>
        <v>87.17</v>
      </c>
      <c r="N1696" s="48">
        <f t="shared" si="204"/>
        <v>87.36</v>
      </c>
      <c r="O1696" s="49">
        <f t="shared" ca="1" si="205"/>
        <v>321276800</v>
      </c>
    </row>
    <row r="1697" spans="1:15" x14ac:dyDescent="0.25">
      <c r="A1697">
        <v>1682</v>
      </c>
      <c r="B1697" s="89">
        <v>40056</v>
      </c>
      <c r="C1697" s="48">
        <v>102.370003</v>
      </c>
      <c r="D1697" s="48">
        <v>102.58000199999999</v>
      </c>
      <c r="E1697" s="48">
        <v>101.790001</v>
      </c>
      <c r="F1697" s="48">
        <v>102.459999</v>
      </c>
      <c r="G1697" s="49">
        <v>176051600</v>
      </c>
      <c r="H1697" s="48">
        <v>89.326869000000002</v>
      </c>
      <c r="I1697" s="52">
        <f t="shared" si="199"/>
        <v>0.87182188045892917</v>
      </c>
      <c r="J1697" s="52">
        <f t="shared" ca="1" si="200"/>
        <v>1</v>
      </c>
      <c r="K1697" s="48">
        <f t="shared" si="201"/>
        <v>89.25</v>
      </c>
      <c r="L1697" s="48">
        <f t="shared" si="202"/>
        <v>89.43</v>
      </c>
      <c r="M1697" s="48">
        <f t="shared" si="203"/>
        <v>88.74</v>
      </c>
      <c r="N1697" s="48">
        <f t="shared" si="204"/>
        <v>89.33</v>
      </c>
      <c r="O1697" s="49">
        <f t="shared" ca="1" si="205"/>
        <v>176051600</v>
      </c>
    </row>
    <row r="1698" spans="1:15" x14ac:dyDescent="0.25">
      <c r="A1698">
        <v>1683</v>
      </c>
      <c r="B1698" s="89">
        <v>40053</v>
      </c>
      <c r="C1698" s="48">
        <v>104.230003</v>
      </c>
      <c r="D1698" s="48">
        <v>104.349998</v>
      </c>
      <c r="E1698" s="48">
        <v>102.66999800000001</v>
      </c>
      <c r="F1698" s="48">
        <v>103.379997</v>
      </c>
      <c r="G1698" s="49">
        <v>147024400</v>
      </c>
      <c r="H1698" s="48">
        <v>90.128944000000004</v>
      </c>
      <c r="I1698" s="52">
        <f t="shared" si="199"/>
        <v>0.87182188639452174</v>
      </c>
      <c r="J1698" s="52">
        <f t="shared" ca="1" si="200"/>
        <v>1</v>
      </c>
      <c r="K1698" s="48">
        <f t="shared" si="201"/>
        <v>90.87</v>
      </c>
      <c r="L1698" s="48">
        <f t="shared" si="202"/>
        <v>90.97</v>
      </c>
      <c r="M1698" s="48">
        <f t="shared" si="203"/>
        <v>89.51</v>
      </c>
      <c r="N1698" s="48">
        <f t="shared" si="204"/>
        <v>90.13</v>
      </c>
      <c r="O1698" s="49">
        <f t="shared" ca="1" si="205"/>
        <v>147024400</v>
      </c>
    </row>
    <row r="1699" spans="1:15" x14ac:dyDescent="0.25">
      <c r="A1699">
        <v>1684</v>
      </c>
      <c r="B1699" s="89">
        <v>40052</v>
      </c>
      <c r="C1699" s="48">
        <v>103.110001</v>
      </c>
      <c r="D1699" s="48">
        <v>103.720001</v>
      </c>
      <c r="E1699" s="48">
        <v>101.94000200000001</v>
      </c>
      <c r="F1699" s="48">
        <v>103.400002</v>
      </c>
      <c r="G1699" s="49">
        <v>196230100</v>
      </c>
      <c r="H1699" s="48">
        <v>90.146383999999998</v>
      </c>
      <c r="I1699" s="52">
        <f t="shared" si="199"/>
        <v>0.87182187868816474</v>
      </c>
      <c r="J1699" s="52">
        <f t="shared" ca="1" si="200"/>
        <v>1</v>
      </c>
      <c r="K1699" s="48">
        <f t="shared" si="201"/>
        <v>89.89</v>
      </c>
      <c r="L1699" s="48">
        <f t="shared" si="202"/>
        <v>90.43</v>
      </c>
      <c r="M1699" s="48">
        <f t="shared" si="203"/>
        <v>88.87</v>
      </c>
      <c r="N1699" s="48">
        <f t="shared" si="204"/>
        <v>90.15</v>
      </c>
      <c r="O1699" s="49">
        <f t="shared" ca="1" si="205"/>
        <v>196230100</v>
      </c>
    </row>
    <row r="1700" spans="1:15" x14ac:dyDescent="0.25">
      <c r="A1700">
        <v>1685</v>
      </c>
      <c r="B1700" s="89">
        <v>40051</v>
      </c>
      <c r="C1700" s="48">
        <v>102.839996</v>
      </c>
      <c r="D1700" s="48">
        <v>103.639999</v>
      </c>
      <c r="E1700" s="48">
        <v>102.489998</v>
      </c>
      <c r="F1700" s="48">
        <v>103.16999800000001</v>
      </c>
      <c r="G1700" s="49">
        <v>194620700</v>
      </c>
      <c r="H1700" s="48">
        <v>89.945862000000005</v>
      </c>
      <c r="I1700" s="52">
        <f t="shared" si="199"/>
        <v>0.87182188372243641</v>
      </c>
      <c r="J1700" s="52">
        <f t="shared" ca="1" si="200"/>
        <v>1</v>
      </c>
      <c r="K1700" s="48">
        <f t="shared" si="201"/>
        <v>89.66</v>
      </c>
      <c r="L1700" s="48">
        <f t="shared" si="202"/>
        <v>90.36</v>
      </c>
      <c r="M1700" s="48">
        <f t="shared" si="203"/>
        <v>89.35</v>
      </c>
      <c r="N1700" s="48">
        <f t="shared" si="204"/>
        <v>89.95</v>
      </c>
      <c r="O1700" s="49">
        <f t="shared" ca="1" si="205"/>
        <v>194620700</v>
      </c>
    </row>
    <row r="1701" spans="1:15" x14ac:dyDescent="0.25">
      <c r="A1701">
        <v>1686</v>
      </c>
      <c r="B1701" s="89">
        <v>40050</v>
      </c>
      <c r="C1701" s="48">
        <v>103.370003</v>
      </c>
      <c r="D1701" s="48">
        <v>104.260002</v>
      </c>
      <c r="E1701" s="48">
        <v>102.94000200000001</v>
      </c>
      <c r="F1701" s="48">
        <v>103.160004</v>
      </c>
      <c r="G1701" s="49">
        <v>215310600</v>
      </c>
      <c r="H1701" s="48">
        <v>89.937147999999993</v>
      </c>
      <c r="I1701" s="52">
        <f t="shared" si="199"/>
        <v>0.87182187391152088</v>
      </c>
      <c r="J1701" s="52">
        <f t="shared" ca="1" si="200"/>
        <v>1</v>
      </c>
      <c r="K1701" s="48">
        <f t="shared" si="201"/>
        <v>90.12</v>
      </c>
      <c r="L1701" s="48">
        <f t="shared" si="202"/>
        <v>90.9</v>
      </c>
      <c r="M1701" s="48">
        <f t="shared" si="203"/>
        <v>89.75</v>
      </c>
      <c r="N1701" s="48">
        <f t="shared" si="204"/>
        <v>89.94</v>
      </c>
      <c r="O1701" s="49">
        <f t="shared" ca="1" si="205"/>
        <v>215310600</v>
      </c>
    </row>
    <row r="1702" spans="1:15" x14ac:dyDescent="0.25">
      <c r="A1702">
        <v>1687</v>
      </c>
      <c r="B1702" s="89">
        <v>40049</v>
      </c>
      <c r="C1702" s="48">
        <v>103.389999</v>
      </c>
      <c r="D1702" s="48">
        <v>103.949997</v>
      </c>
      <c r="E1702" s="48">
        <v>102.589996</v>
      </c>
      <c r="F1702" s="48">
        <v>102.959999</v>
      </c>
      <c r="G1702" s="49">
        <v>191279000</v>
      </c>
      <c r="H1702" s="48">
        <v>89.762780000000006</v>
      </c>
      <c r="I1702" s="52">
        <f t="shared" si="199"/>
        <v>0.87182188103945113</v>
      </c>
      <c r="J1702" s="52">
        <f t="shared" ca="1" si="200"/>
        <v>1</v>
      </c>
      <c r="K1702" s="48">
        <f t="shared" si="201"/>
        <v>90.14</v>
      </c>
      <c r="L1702" s="48">
        <f t="shared" si="202"/>
        <v>90.63</v>
      </c>
      <c r="M1702" s="48">
        <f t="shared" si="203"/>
        <v>89.44</v>
      </c>
      <c r="N1702" s="48">
        <f t="shared" si="204"/>
        <v>89.76</v>
      </c>
      <c r="O1702" s="49">
        <f t="shared" ca="1" si="205"/>
        <v>191279000</v>
      </c>
    </row>
    <row r="1703" spans="1:15" x14ac:dyDescent="0.25">
      <c r="A1703">
        <v>1688</v>
      </c>
      <c r="B1703" s="89">
        <v>40046</v>
      </c>
      <c r="C1703" s="48">
        <v>101.82</v>
      </c>
      <c r="D1703" s="48">
        <v>103.129997</v>
      </c>
      <c r="E1703" s="48">
        <v>101.620003</v>
      </c>
      <c r="F1703" s="48">
        <v>102.970001</v>
      </c>
      <c r="G1703" s="49">
        <v>224605000</v>
      </c>
      <c r="H1703" s="48">
        <v>89.771500000000003</v>
      </c>
      <c r="I1703" s="52">
        <f t="shared" si="199"/>
        <v>0.87182188140408012</v>
      </c>
      <c r="J1703" s="52">
        <f t="shared" ca="1" si="200"/>
        <v>1</v>
      </c>
      <c r="K1703" s="48">
        <f t="shared" si="201"/>
        <v>88.77</v>
      </c>
      <c r="L1703" s="48">
        <f t="shared" si="202"/>
        <v>89.91</v>
      </c>
      <c r="M1703" s="48">
        <f t="shared" si="203"/>
        <v>88.59</v>
      </c>
      <c r="N1703" s="48">
        <f t="shared" si="204"/>
        <v>89.77</v>
      </c>
      <c r="O1703" s="49">
        <f t="shared" ca="1" si="205"/>
        <v>224605000</v>
      </c>
    </row>
    <row r="1704" spans="1:15" x14ac:dyDescent="0.25">
      <c r="A1704">
        <v>1689</v>
      </c>
      <c r="B1704" s="89">
        <v>40045</v>
      </c>
      <c r="C1704" s="48">
        <v>100.089996</v>
      </c>
      <c r="D1704" s="48">
        <v>101.220001</v>
      </c>
      <c r="E1704" s="48">
        <v>99.870002999999997</v>
      </c>
      <c r="F1704" s="48">
        <v>100.989998</v>
      </c>
      <c r="G1704" s="49">
        <v>174131300</v>
      </c>
      <c r="H1704" s="48">
        <v>88.045289999999994</v>
      </c>
      <c r="I1704" s="52">
        <f t="shared" si="199"/>
        <v>0.87182188081635559</v>
      </c>
      <c r="J1704" s="52">
        <f t="shared" ca="1" si="200"/>
        <v>1</v>
      </c>
      <c r="K1704" s="48">
        <f t="shared" si="201"/>
        <v>87.26</v>
      </c>
      <c r="L1704" s="48">
        <f t="shared" si="202"/>
        <v>88.25</v>
      </c>
      <c r="M1704" s="48">
        <f t="shared" si="203"/>
        <v>87.07</v>
      </c>
      <c r="N1704" s="48">
        <f t="shared" si="204"/>
        <v>88.05</v>
      </c>
      <c r="O1704" s="49">
        <f t="shared" ca="1" si="205"/>
        <v>174131300</v>
      </c>
    </row>
    <row r="1705" spans="1:15" x14ac:dyDescent="0.25">
      <c r="A1705">
        <v>1690</v>
      </c>
      <c r="B1705" s="89">
        <v>40044</v>
      </c>
      <c r="C1705" s="48">
        <v>98.309997999999993</v>
      </c>
      <c r="D1705" s="48">
        <v>100.300003</v>
      </c>
      <c r="E1705" s="48">
        <v>98.209998999999996</v>
      </c>
      <c r="F1705" s="48">
        <v>99.959998999999996</v>
      </c>
      <c r="G1705" s="49">
        <v>192812800</v>
      </c>
      <c r="H1705" s="48">
        <v>87.147313999999994</v>
      </c>
      <c r="I1705" s="52">
        <f t="shared" si="199"/>
        <v>0.87182187746920647</v>
      </c>
      <c r="J1705" s="52">
        <f t="shared" ca="1" si="200"/>
        <v>1</v>
      </c>
      <c r="K1705" s="48">
        <f t="shared" si="201"/>
        <v>85.71</v>
      </c>
      <c r="L1705" s="48">
        <f t="shared" si="202"/>
        <v>87.44</v>
      </c>
      <c r="M1705" s="48">
        <f t="shared" si="203"/>
        <v>85.62</v>
      </c>
      <c r="N1705" s="48">
        <f t="shared" si="204"/>
        <v>87.15</v>
      </c>
      <c r="O1705" s="49">
        <f t="shared" ca="1" si="205"/>
        <v>192812800</v>
      </c>
    </row>
    <row r="1706" spans="1:15" x14ac:dyDescent="0.25">
      <c r="A1706">
        <v>1691</v>
      </c>
      <c r="B1706" s="89">
        <v>40043</v>
      </c>
      <c r="C1706" s="48">
        <v>98.529999000000004</v>
      </c>
      <c r="D1706" s="48">
        <v>99.440002000000007</v>
      </c>
      <c r="E1706" s="48">
        <v>98.349997999999999</v>
      </c>
      <c r="F1706" s="48">
        <v>99.089995999999999</v>
      </c>
      <c r="G1706" s="49">
        <v>173461500</v>
      </c>
      <c r="H1706" s="48">
        <v>86.388827000000006</v>
      </c>
      <c r="I1706" s="52">
        <f t="shared" si="199"/>
        <v>0.8718218840174341</v>
      </c>
      <c r="J1706" s="52">
        <f t="shared" ca="1" si="200"/>
        <v>1</v>
      </c>
      <c r="K1706" s="48">
        <f t="shared" si="201"/>
        <v>85.9</v>
      </c>
      <c r="L1706" s="48">
        <f t="shared" si="202"/>
        <v>86.69</v>
      </c>
      <c r="M1706" s="48">
        <f t="shared" si="203"/>
        <v>85.74</v>
      </c>
      <c r="N1706" s="48">
        <f t="shared" si="204"/>
        <v>86.39</v>
      </c>
      <c r="O1706" s="49">
        <f t="shared" ca="1" si="205"/>
        <v>173461500</v>
      </c>
    </row>
    <row r="1707" spans="1:15" x14ac:dyDescent="0.25">
      <c r="A1707">
        <v>1692</v>
      </c>
      <c r="B1707" s="89">
        <v>40042</v>
      </c>
      <c r="C1707" s="48">
        <v>98.849997999999999</v>
      </c>
      <c r="D1707" s="48">
        <v>98.949996999999996</v>
      </c>
      <c r="E1707" s="48">
        <v>98.110000999999997</v>
      </c>
      <c r="F1707" s="48">
        <v>98.309997999999993</v>
      </c>
      <c r="G1707" s="49">
        <v>237667500</v>
      </c>
      <c r="H1707" s="48">
        <v>85.708806999999993</v>
      </c>
      <c r="I1707" s="52">
        <f t="shared" si="199"/>
        <v>0.87182187716044912</v>
      </c>
      <c r="J1707" s="52">
        <f t="shared" ca="1" si="200"/>
        <v>1</v>
      </c>
      <c r="K1707" s="48">
        <f t="shared" si="201"/>
        <v>86.18</v>
      </c>
      <c r="L1707" s="48">
        <f t="shared" si="202"/>
        <v>86.27</v>
      </c>
      <c r="M1707" s="48">
        <f t="shared" si="203"/>
        <v>85.53</v>
      </c>
      <c r="N1707" s="48">
        <f t="shared" si="204"/>
        <v>85.71</v>
      </c>
      <c r="O1707" s="49">
        <f t="shared" ca="1" si="205"/>
        <v>237667500</v>
      </c>
    </row>
    <row r="1708" spans="1:15" x14ac:dyDescent="0.25">
      <c r="A1708">
        <v>1693</v>
      </c>
      <c r="B1708" s="89">
        <v>40039</v>
      </c>
      <c r="C1708" s="48">
        <v>101.519997</v>
      </c>
      <c r="D1708" s="48">
        <v>101.599998</v>
      </c>
      <c r="E1708" s="48">
        <v>99.699996999999996</v>
      </c>
      <c r="F1708" s="48">
        <v>100.790001</v>
      </c>
      <c r="G1708" s="49">
        <v>199616100</v>
      </c>
      <c r="H1708" s="48">
        <v>87.870928000000006</v>
      </c>
      <c r="I1708" s="52">
        <f t="shared" si="199"/>
        <v>0.87182187844208869</v>
      </c>
      <c r="J1708" s="52">
        <f t="shared" ca="1" si="200"/>
        <v>1</v>
      </c>
      <c r="K1708" s="48">
        <f t="shared" si="201"/>
        <v>88.51</v>
      </c>
      <c r="L1708" s="48">
        <f t="shared" si="202"/>
        <v>88.58</v>
      </c>
      <c r="M1708" s="48">
        <f t="shared" si="203"/>
        <v>86.92</v>
      </c>
      <c r="N1708" s="48">
        <f t="shared" si="204"/>
        <v>87.87</v>
      </c>
      <c r="O1708" s="49">
        <f t="shared" ca="1" si="205"/>
        <v>199616100</v>
      </c>
    </row>
    <row r="1709" spans="1:15" x14ac:dyDescent="0.25">
      <c r="A1709">
        <v>1694</v>
      </c>
      <c r="B1709" s="89">
        <v>40038</v>
      </c>
      <c r="C1709" s="48">
        <v>101.260002</v>
      </c>
      <c r="D1709" s="48">
        <v>101.610001</v>
      </c>
      <c r="E1709" s="48">
        <v>100.260002</v>
      </c>
      <c r="F1709" s="48">
        <v>101.57</v>
      </c>
      <c r="G1709" s="49">
        <v>176449500</v>
      </c>
      <c r="H1709" s="48">
        <v>88.550948000000005</v>
      </c>
      <c r="I1709" s="52">
        <f t="shared" si="199"/>
        <v>0.87182187653834808</v>
      </c>
      <c r="J1709" s="52">
        <f t="shared" ca="1" si="200"/>
        <v>1</v>
      </c>
      <c r="K1709" s="48">
        <f t="shared" si="201"/>
        <v>88.28</v>
      </c>
      <c r="L1709" s="48">
        <f t="shared" si="202"/>
        <v>88.59</v>
      </c>
      <c r="M1709" s="48">
        <f t="shared" si="203"/>
        <v>87.41</v>
      </c>
      <c r="N1709" s="48">
        <f t="shared" si="204"/>
        <v>88.55</v>
      </c>
      <c r="O1709" s="49">
        <f t="shared" ca="1" si="205"/>
        <v>176449500</v>
      </c>
    </row>
    <row r="1710" spans="1:15" x14ac:dyDescent="0.25">
      <c r="A1710">
        <v>1695</v>
      </c>
      <c r="B1710" s="89">
        <v>40037</v>
      </c>
      <c r="C1710" s="48">
        <v>99.559997999999993</v>
      </c>
      <c r="D1710" s="48">
        <v>101.55999799999999</v>
      </c>
      <c r="E1710" s="48">
        <v>99.510002</v>
      </c>
      <c r="F1710" s="48">
        <v>100.800003</v>
      </c>
      <c r="G1710" s="49">
        <v>219052400</v>
      </c>
      <c r="H1710" s="48">
        <v>87.879648000000003</v>
      </c>
      <c r="I1710" s="52">
        <f t="shared" si="199"/>
        <v>0.87182187881482498</v>
      </c>
      <c r="J1710" s="52">
        <f t="shared" ca="1" si="200"/>
        <v>1</v>
      </c>
      <c r="K1710" s="48">
        <f t="shared" si="201"/>
        <v>86.8</v>
      </c>
      <c r="L1710" s="48">
        <f t="shared" si="202"/>
        <v>88.54</v>
      </c>
      <c r="M1710" s="48">
        <f t="shared" si="203"/>
        <v>86.75</v>
      </c>
      <c r="N1710" s="48">
        <f t="shared" si="204"/>
        <v>87.88</v>
      </c>
      <c r="O1710" s="49">
        <f t="shared" ca="1" si="205"/>
        <v>219052400</v>
      </c>
    </row>
    <row r="1711" spans="1:15" x14ac:dyDescent="0.25">
      <c r="A1711">
        <v>1696</v>
      </c>
      <c r="B1711" s="89">
        <v>40036</v>
      </c>
      <c r="C1711" s="48">
        <v>100.540001</v>
      </c>
      <c r="D1711" s="48">
        <v>100.610001</v>
      </c>
      <c r="E1711" s="48">
        <v>99.459998999999996</v>
      </c>
      <c r="F1711" s="48">
        <v>99.730002999999996</v>
      </c>
      <c r="G1711" s="49">
        <v>157301000</v>
      </c>
      <c r="H1711" s="48">
        <v>86.946798999999999</v>
      </c>
      <c r="I1711" s="52">
        <f t="shared" si="199"/>
        <v>0.87182188292925256</v>
      </c>
      <c r="J1711" s="52">
        <f t="shared" ca="1" si="200"/>
        <v>1</v>
      </c>
      <c r="K1711" s="48">
        <f t="shared" si="201"/>
        <v>87.65</v>
      </c>
      <c r="L1711" s="48">
        <f t="shared" si="202"/>
        <v>87.71</v>
      </c>
      <c r="M1711" s="48">
        <f t="shared" si="203"/>
        <v>86.71</v>
      </c>
      <c r="N1711" s="48">
        <f t="shared" si="204"/>
        <v>86.95</v>
      </c>
      <c r="O1711" s="49">
        <f t="shared" ca="1" si="205"/>
        <v>157301000</v>
      </c>
    </row>
    <row r="1712" spans="1:15" x14ac:dyDescent="0.25">
      <c r="A1712">
        <v>1697</v>
      </c>
      <c r="B1712" s="89">
        <v>40035</v>
      </c>
      <c r="C1712" s="48">
        <v>100.739998</v>
      </c>
      <c r="D1712" s="48">
        <v>101.220001</v>
      </c>
      <c r="E1712" s="48">
        <v>100.269997</v>
      </c>
      <c r="F1712" s="48">
        <v>100.989998</v>
      </c>
      <c r="G1712" s="49">
        <v>130898700</v>
      </c>
      <c r="H1712" s="48">
        <v>88.045289999999994</v>
      </c>
      <c r="I1712" s="52">
        <f t="shared" si="199"/>
        <v>0.87182188081635559</v>
      </c>
      <c r="J1712" s="52">
        <f t="shared" ca="1" si="200"/>
        <v>1</v>
      </c>
      <c r="K1712" s="48">
        <f t="shared" si="201"/>
        <v>87.83</v>
      </c>
      <c r="L1712" s="48">
        <f t="shared" si="202"/>
        <v>88.25</v>
      </c>
      <c r="M1712" s="48">
        <f t="shared" si="203"/>
        <v>87.42</v>
      </c>
      <c r="N1712" s="48">
        <f t="shared" si="204"/>
        <v>88.05</v>
      </c>
      <c r="O1712" s="49">
        <f t="shared" ca="1" si="205"/>
        <v>130898700</v>
      </c>
    </row>
    <row r="1713" spans="1:15" x14ac:dyDescent="0.25">
      <c r="A1713">
        <v>1698</v>
      </c>
      <c r="B1713" s="89">
        <v>40032</v>
      </c>
      <c r="C1713" s="48">
        <v>100.94000200000001</v>
      </c>
      <c r="D1713" s="48">
        <v>102.029999</v>
      </c>
      <c r="E1713" s="48">
        <v>100.389999</v>
      </c>
      <c r="F1713" s="48">
        <v>101.199997</v>
      </c>
      <c r="G1713" s="49">
        <v>220640900</v>
      </c>
      <c r="H1713" s="48">
        <v>88.228371999999993</v>
      </c>
      <c r="I1713" s="52">
        <f t="shared" si="199"/>
        <v>0.87182188355203205</v>
      </c>
      <c r="J1713" s="52">
        <f t="shared" ca="1" si="200"/>
        <v>1</v>
      </c>
      <c r="K1713" s="48">
        <f t="shared" si="201"/>
        <v>88</v>
      </c>
      <c r="L1713" s="48">
        <f t="shared" si="202"/>
        <v>88.95</v>
      </c>
      <c r="M1713" s="48">
        <f t="shared" si="203"/>
        <v>87.52</v>
      </c>
      <c r="N1713" s="48">
        <f t="shared" si="204"/>
        <v>88.23</v>
      </c>
      <c r="O1713" s="49">
        <f t="shared" ca="1" si="205"/>
        <v>220640900</v>
      </c>
    </row>
    <row r="1714" spans="1:15" x14ac:dyDescent="0.25">
      <c r="A1714">
        <v>1699</v>
      </c>
      <c r="B1714" s="89">
        <v>40031</v>
      </c>
      <c r="C1714" s="48">
        <v>100.870003</v>
      </c>
      <c r="D1714" s="48">
        <v>101.019997</v>
      </c>
      <c r="E1714" s="48">
        <v>99.419998000000007</v>
      </c>
      <c r="F1714" s="48">
        <v>99.889999000000003</v>
      </c>
      <c r="G1714" s="49">
        <v>193203800</v>
      </c>
      <c r="H1714" s="48">
        <v>87.086286999999999</v>
      </c>
      <c r="I1714" s="52">
        <f t="shared" si="199"/>
        <v>0.87182188278928696</v>
      </c>
      <c r="J1714" s="52">
        <f t="shared" ca="1" si="200"/>
        <v>1</v>
      </c>
      <c r="K1714" s="48">
        <f t="shared" si="201"/>
        <v>87.94</v>
      </c>
      <c r="L1714" s="48">
        <f t="shared" si="202"/>
        <v>88.07</v>
      </c>
      <c r="M1714" s="48">
        <f t="shared" si="203"/>
        <v>86.68</v>
      </c>
      <c r="N1714" s="48">
        <f t="shared" si="204"/>
        <v>87.09</v>
      </c>
      <c r="O1714" s="49">
        <f t="shared" ca="1" si="205"/>
        <v>193203800</v>
      </c>
    </row>
    <row r="1715" spans="1:15" x14ac:dyDescent="0.25">
      <c r="A1715">
        <v>1700</v>
      </c>
      <c r="B1715" s="89">
        <v>40030</v>
      </c>
      <c r="C1715" s="48">
        <v>100.769997</v>
      </c>
      <c r="D1715" s="48">
        <v>100.860001</v>
      </c>
      <c r="E1715" s="48">
        <v>99.580001999999993</v>
      </c>
      <c r="F1715" s="48">
        <v>100.410004</v>
      </c>
      <c r="G1715" s="49">
        <v>184726400</v>
      </c>
      <c r="H1715" s="48">
        <v>87.539637999999997</v>
      </c>
      <c r="I1715" s="52">
        <f t="shared" si="199"/>
        <v>0.87182187543782985</v>
      </c>
      <c r="J1715" s="52">
        <f t="shared" ca="1" si="200"/>
        <v>1</v>
      </c>
      <c r="K1715" s="48">
        <f t="shared" si="201"/>
        <v>87.85</v>
      </c>
      <c r="L1715" s="48">
        <f t="shared" si="202"/>
        <v>87.93</v>
      </c>
      <c r="M1715" s="48">
        <f t="shared" si="203"/>
        <v>86.82</v>
      </c>
      <c r="N1715" s="48">
        <f t="shared" si="204"/>
        <v>87.54</v>
      </c>
      <c r="O1715" s="49">
        <f t="shared" ca="1" si="205"/>
        <v>184726400</v>
      </c>
    </row>
    <row r="1716" spans="1:15" x14ac:dyDescent="0.25">
      <c r="A1716">
        <v>1701</v>
      </c>
      <c r="B1716" s="89">
        <v>40029</v>
      </c>
      <c r="C1716" s="48">
        <v>99.989998</v>
      </c>
      <c r="D1716" s="48">
        <v>100.839996</v>
      </c>
      <c r="E1716" s="48">
        <v>99.779999000000004</v>
      </c>
      <c r="F1716" s="48">
        <v>100.699997</v>
      </c>
      <c r="G1716" s="49">
        <v>176714600</v>
      </c>
      <c r="H1716" s="48">
        <v>87.792461000000003</v>
      </c>
      <c r="I1716" s="52">
        <f t="shared" si="199"/>
        <v>0.87182188297383967</v>
      </c>
      <c r="J1716" s="52">
        <f t="shared" ca="1" si="200"/>
        <v>1</v>
      </c>
      <c r="K1716" s="48">
        <f t="shared" si="201"/>
        <v>87.17</v>
      </c>
      <c r="L1716" s="48">
        <f t="shared" si="202"/>
        <v>87.91</v>
      </c>
      <c r="M1716" s="48">
        <f t="shared" si="203"/>
        <v>86.99</v>
      </c>
      <c r="N1716" s="48">
        <f t="shared" si="204"/>
        <v>87.79</v>
      </c>
      <c r="O1716" s="49">
        <f t="shared" ca="1" si="205"/>
        <v>176714600</v>
      </c>
    </row>
    <row r="1717" spans="1:15" x14ac:dyDescent="0.25">
      <c r="A1717">
        <v>1702</v>
      </c>
      <c r="B1717" s="89">
        <v>40028</v>
      </c>
      <c r="C1717" s="48">
        <v>99.849997999999999</v>
      </c>
      <c r="D1717" s="48">
        <v>100.529999</v>
      </c>
      <c r="E1717" s="48">
        <v>99.309997999999993</v>
      </c>
      <c r="F1717" s="48">
        <v>100.44000200000001</v>
      </c>
      <c r="G1717" s="49">
        <v>175776900</v>
      </c>
      <c r="H1717" s="48">
        <v>87.565792000000002</v>
      </c>
      <c r="I1717" s="52">
        <f t="shared" si="199"/>
        <v>0.87182188626400059</v>
      </c>
      <c r="J1717" s="52">
        <f t="shared" ca="1" si="200"/>
        <v>1</v>
      </c>
      <c r="K1717" s="48">
        <f t="shared" si="201"/>
        <v>87.05</v>
      </c>
      <c r="L1717" s="48">
        <f t="shared" si="202"/>
        <v>87.64</v>
      </c>
      <c r="M1717" s="48">
        <f t="shared" si="203"/>
        <v>86.58</v>
      </c>
      <c r="N1717" s="48">
        <f t="shared" si="204"/>
        <v>87.57</v>
      </c>
      <c r="O1717" s="49">
        <f t="shared" ca="1" si="205"/>
        <v>175776900</v>
      </c>
    </row>
    <row r="1718" spans="1:15" x14ac:dyDescent="0.25">
      <c r="A1718">
        <v>1703</v>
      </c>
      <c r="B1718" s="89">
        <v>40025</v>
      </c>
      <c r="C1718" s="48">
        <v>98.650002000000001</v>
      </c>
      <c r="D1718" s="48">
        <v>99.470000999999996</v>
      </c>
      <c r="E1718" s="48">
        <v>98.379997000000003</v>
      </c>
      <c r="F1718" s="48">
        <v>98.809997999999993</v>
      </c>
      <c r="G1718" s="49">
        <v>207358000</v>
      </c>
      <c r="H1718" s="48">
        <v>86.144717999999997</v>
      </c>
      <c r="I1718" s="52">
        <f t="shared" si="199"/>
        <v>0.8718218777820439</v>
      </c>
      <c r="J1718" s="52">
        <f t="shared" ca="1" si="200"/>
        <v>1</v>
      </c>
      <c r="K1718" s="48">
        <f t="shared" si="201"/>
        <v>86.01</v>
      </c>
      <c r="L1718" s="48">
        <f t="shared" si="202"/>
        <v>86.72</v>
      </c>
      <c r="M1718" s="48">
        <f t="shared" si="203"/>
        <v>85.77</v>
      </c>
      <c r="N1718" s="48">
        <f t="shared" si="204"/>
        <v>86.14</v>
      </c>
      <c r="O1718" s="49">
        <f t="shared" ca="1" si="205"/>
        <v>207358000</v>
      </c>
    </row>
    <row r="1719" spans="1:15" x14ac:dyDescent="0.25">
      <c r="A1719">
        <v>1704</v>
      </c>
      <c r="B1719" s="89">
        <v>40024</v>
      </c>
      <c r="C1719" s="48">
        <v>98.830001999999993</v>
      </c>
      <c r="D1719" s="48">
        <v>99.830001999999993</v>
      </c>
      <c r="E1719" s="48">
        <v>98.599997999999999</v>
      </c>
      <c r="F1719" s="48">
        <v>98.669998000000007</v>
      </c>
      <c r="G1719" s="49">
        <v>225575400</v>
      </c>
      <c r="H1719" s="48">
        <v>86.022662999999994</v>
      </c>
      <c r="I1719" s="52">
        <f t="shared" si="199"/>
        <v>0.87182187841941572</v>
      </c>
      <c r="J1719" s="52">
        <f t="shared" ca="1" si="200"/>
        <v>1</v>
      </c>
      <c r="K1719" s="48">
        <f t="shared" si="201"/>
        <v>86.16</v>
      </c>
      <c r="L1719" s="48">
        <f t="shared" si="202"/>
        <v>87.03</v>
      </c>
      <c r="M1719" s="48">
        <f t="shared" si="203"/>
        <v>85.96</v>
      </c>
      <c r="N1719" s="48">
        <f t="shared" si="204"/>
        <v>86.02</v>
      </c>
      <c r="O1719" s="49">
        <f t="shared" ca="1" si="205"/>
        <v>225575400</v>
      </c>
    </row>
    <row r="1720" spans="1:15" x14ac:dyDescent="0.25">
      <c r="A1720">
        <v>1705</v>
      </c>
      <c r="B1720" s="89">
        <v>40023</v>
      </c>
      <c r="C1720" s="48">
        <v>97.440002000000007</v>
      </c>
      <c r="D1720" s="48">
        <v>98.089995999999999</v>
      </c>
      <c r="E1720" s="48">
        <v>96.980002999999996</v>
      </c>
      <c r="F1720" s="48">
        <v>97.650002000000001</v>
      </c>
      <c r="G1720" s="49">
        <v>194399300</v>
      </c>
      <c r="H1720" s="48">
        <v>85.133408000000003</v>
      </c>
      <c r="I1720" s="52">
        <f t="shared" si="199"/>
        <v>0.87182187666519462</v>
      </c>
      <c r="J1720" s="52">
        <f t="shared" ca="1" si="200"/>
        <v>1</v>
      </c>
      <c r="K1720" s="48">
        <f t="shared" si="201"/>
        <v>84.95</v>
      </c>
      <c r="L1720" s="48">
        <f t="shared" si="202"/>
        <v>85.52</v>
      </c>
      <c r="M1720" s="48">
        <f t="shared" si="203"/>
        <v>84.55</v>
      </c>
      <c r="N1720" s="48">
        <f t="shared" si="204"/>
        <v>85.13</v>
      </c>
      <c r="O1720" s="49">
        <f t="shared" ca="1" si="205"/>
        <v>194399300</v>
      </c>
    </row>
    <row r="1721" spans="1:15" x14ac:dyDescent="0.25">
      <c r="A1721">
        <v>1706</v>
      </c>
      <c r="B1721" s="89">
        <v>40022</v>
      </c>
      <c r="C1721" s="48">
        <v>97.660004000000001</v>
      </c>
      <c r="D1721" s="48">
        <v>98.370002999999997</v>
      </c>
      <c r="E1721" s="48">
        <v>97.059997999999993</v>
      </c>
      <c r="F1721" s="48">
        <v>97.889999000000003</v>
      </c>
      <c r="G1721" s="49">
        <v>186685200</v>
      </c>
      <c r="H1721" s="48">
        <v>85.342642999999995</v>
      </c>
      <c r="I1721" s="52">
        <f t="shared" si="199"/>
        <v>0.87182188039454356</v>
      </c>
      <c r="J1721" s="52">
        <f t="shared" ca="1" si="200"/>
        <v>1</v>
      </c>
      <c r="K1721" s="48">
        <f t="shared" si="201"/>
        <v>85.14</v>
      </c>
      <c r="L1721" s="48">
        <f t="shared" si="202"/>
        <v>85.76</v>
      </c>
      <c r="M1721" s="48">
        <f t="shared" si="203"/>
        <v>84.62</v>
      </c>
      <c r="N1721" s="48">
        <f t="shared" si="204"/>
        <v>85.34</v>
      </c>
      <c r="O1721" s="49">
        <f t="shared" ca="1" si="205"/>
        <v>186685200</v>
      </c>
    </row>
    <row r="1722" spans="1:15" x14ac:dyDescent="0.25">
      <c r="A1722">
        <v>1707</v>
      </c>
      <c r="B1722" s="89">
        <v>40021</v>
      </c>
      <c r="C1722" s="48">
        <v>97.879997000000003</v>
      </c>
      <c r="D1722" s="48">
        <v>98.400002000000001</v>
      </c>
      <c r="E1722" s="48">
        <v>97.339995999999999</v>
      </c>
      <c r="F1722" s="48">
        <v>98.349997999999999</v>
      </c>
      <c r="G1722" s="49">
        <v>159259400</v>
      </c>
      <c r="H1722" s="48">
        <v>85.743680999999995</v>
      </c>
      <c r="I1722" s="52">
        <f t="shared" si="199"/>
        <v>0.87182188859830989</v>
      </c>
      <c r="J1722" s="52">
        <f t="shared" ca="1" si="200"/>
        <v>1</v>
      </c>
      <c r="K1722" s="48">
        <f t="shared" si="201"/>
        <v>85.33</v>
      </c>
      <c r="L1722" s="48">
        <f t="shared" si="202"/>
        <v>85.79</v>
      </c>
      <c r="M1722" s="48">
        <f t="shared" si="203"/>
        <v>84.86</v>
      </c>
      <c r="N1722" s="48">
        <f t="shared" si="204"/>
        <v>85.74</v>
      </c>
      <c r="O1722" s="49">
        <f t="shared" ca="1" si="205"/>
        <v>159259400</v>
      </c>
    </row>
    <row r="1723" spans="1:15" x14ac:dyDescent="0.25">
      <c r="A1723">
        <v>1708</v>
      </c>
      <c r="B1723" s="89">
        <v>40018</v>
      </c>
      <c r="C1723" s="48">
        <v>97.199996999999996</v>
      </c>
      <c r="D1723" s="48">
        <v>98.139999000000003</v>
      </c>
      <c r="E1723" s="48">
        <v>96.690002000000007</v>
      </c>
      <c r="F1723" s="48">
        <v>98.059997999999993</v>
      </c>
      <c r="G1723" s="49">
        <v>154003100</v>
      </c>
      <c r="H1723" s="48">
        <v>85.490851000000006</v>
      </c>
      <c r="I1723" s="52">
        <f t="shared" si="199"/>
        <v>0.87182187174835568</v>
      </c>
      <c r="J1723" s="52">
        <f t="shared" ca="1" si="200"/>
        <v>1</v>
      </c>
      <c r="K1723" s="48">
        <f t="shared" si="201"/>
        <v>84.74</v>
      </c>
      <c r="L1723" s="48">
        <f t="shared" si="202"/>
        <v>85.56</v>
      </c>
      <c r="M1723" s="48">
        <f t="shared" si="203"/>
        <v>84.3</v>
      </c>
      <c r="N1723" s="48">
        <f t="shared" si="204"/>
        <v>85.49</v>
      </c>
      <c r="O1723" s="49">
        <f t="shared" ca="1" si="205"/>
        <v>154003100</v>
      </c>
    </row>
    <row r="1724" spans="1:15" x14ac:dyDescent="0.25">
      <c r="A1724">
        <v>1709</v>
      </c>
      <c r="B1724" s="89">
        <v>40017</v>
      </c>
      <c r="C1724" s="48">
        <v>95.610000999999997</v>
      </c>
      <c r="D1724" s="48">
        <v>98.080001999999993</v>
      </c>
      <c r="E1724" s="48">
        <v>95.529999000000004</v>
      </c>
      <c r="F1724" s="48">
        <v>97.660004000000001</v>
      </c>
      <c r="G1724" s="49">
        <v>258795500</v>
      </c>
      <c r="H1724" s="48">
        <v>85.142128</v>
      </c>
      <c r="I1724" s="52">
        <f t="shared" si="199"/>
        <v>0.87182187705009717</v>
      </c>
      <c r="J1724" s="52">
        <f t="shared" ca="1" si="200"/>
        <v>1</v>
      </c>
      <c r="K1724" s="48">
        <f t="shared" si="201"/>
        <v>83.35</v>
      </c>
      <c r="L1724" s="48">
        <f t="shared" si="202"/>
        <v>85.51</v>
      </c>
      <c r="M1724" s="48">
        <f t="shared" si="203"/>
        <v>83.29</v>
      </c>
      <c r="N1724" s="48">
        <f t="shared" si="204"/>
        <v>85.14</v>
      </c>
      <c r="O1724" s="49">
        <f t="shared" ca="1" si="205"/>
        <v>258795500</v>
      </c>
    </row>
    <row r="1725" spans="1:15" x14ac:dyDescent="0.25">
      <c r="A1725">
        <v>1710</v>
      </c>
      <c r="B1725" s="89">
        <v>40016</v>
      </c>
      <c r="C1725" s="48">
        <v>94.959998999999996</v>
      </c>
      <c r="D1725" s="48">
        <v>96.129997000000003</v>
      </c>
      <c r="E1725" s="48">
        <v>94.889999000000003</v>
      </c>
      <c r="F1725" s="48">
        <v>95.550003000000004</v>
      </c>
      <c r="G1725" s="49">
        <v>196068100</v>
      </c>
      <c r="H1725" s="48">
        <v>83.302582999999998</v>
      </c>
      <c r="I1725" s="52">
        <f t="shared" si="199"/>
        <v>0.87182187738916128</v>
      </c>
      <c r="J1725" s="52">
        <f t="shared" ca="1" si="200"/>
        <v>1</v>
      </c>
      <c r="K1725" s="48">
        <f t="shared" si="201"/>
        <v>82.79</v>
      </c>
      <c r="L1725" s="48">
        <f t="shared" si="202"/>
        <v>83.81</v>
      </c>
      <c r="M1725" s="48">
        <f t="shared" si="203"/>
        <v>82.73</v>
      </c>
      <c r="N1725" s="48">
        <f t="shared" si="204"/>
        <v>83.3</v>
      </c>
      <c r="O1725" s="49">
        <f t="shared" ca="1" si="205"/>
        <v>196068100</v>
      </c>
    </row>
    <row r="1726" spans="1:15" x14ac:dyDescent="0.25">
      <c r="A1726">
        <v>1711</v>
      </c>
      <c r="B1726" s="89">
        <v>40015</v>
      </c>
      <c r="C1726" s="48">
        <v>95.870002999999997</v>
      </c>
      <c r="D1726" s="48">
        <v>95.900002000000001</v>
      </c>
      <c r="E1726" s="48">
        <v>94.419998000000007</v>
      </c>
      <c r="F1726" s="48">
        <v>95.57</v>
      </c>
      <c r="G1726" s="49">
        <v>217718300</v>
      </c>
      <c r="H1726" s="48">
        <v>83.320017000000007</v>
      </c>
      <c r="I1726" s="52">
        <f t="shared" si="199"/>
        <v>0.87182187925081112</v>
      </c>
      <c r="J1726" s="52">
        <f t="shared" ca="1" si="200"/>
        <v>1</v>
      </c>
      <c r="K1726" s="48">
        <f t="shared" si="201"/>
        <v>83.58</v>
      </c>
      <c r="L1726" s="48">
        <f t="shared" si="202"/>
        <v>83.61</v>
      </c>
      <c r="M1726" s="48">
        <f t="shared" si="203"/>
        <v>82.32</v>
      </c>
      <c r="N1726" s="48">
        <f t="shared" si="204"/>
        <v>83.32</v>
      </c>
      <c r="O1726" s="49">
        <f t="shared" ca="1" si="205"/>
        <v>217718300</v>
      </c>
    </row>
    <row r="1727" spans="1:15" x14ac:dyDescent="0.25">
      <c r="A1727">
        <v>1712</v>
      </c>
      <c r="B1727" s="89">
        <v>40014</v>
      </c>
      <c r="C1727" s="48">
        <v>94.68</v>
      </c>
      <c r="D1727" s="48">
        <v>95.290001000000004</v>
      </c>
      <c r="E1727" s="48">
        <v>94.190002000000007</v>
      </c>
      <c r="F1727" s="48">
        <v>95.129997000000003</v>
      </c>
      <c r="G1727" s="49">
        <v>164179400</v>
      </c>
      <c r="H1727" s="48">
        <v>82.936413000000002</v>
      </c>
      <c r="I1727" s="52">
        <f t="shared" si="199"/>
        <v>0.87182188179823028</v>
      </c>
      <c r="J1727" s="52">
        <f t="shared" ca="1" si="200"/>
        <v>1</v>
      </c>
      <c r="K1727" s="48">
        <f t="shared" si="201"/>
        <v>82.54</v>
      </c>
      <c r="L1727" s="48">
        <f t="shared" si="202"/>
        <v>83.08</v>
      </c>
      <c r="M1727" s="48">
        <f t="shared" si="203"/>
        <v>82.12</v>
      </c>
      <c r="N1727" s="48">
        <f t="shared" si="204"/>
        <v>82.94</v>
      </c>
      <c r="O1727" s="49">
        <f t="shared" ca="1" si="205"/>
        <v>164179400</v>
      </c>
    </row>
    <row r="1728" spans="1:15" x14ac:dyDescent="0.25">
      <c r="A1728">
        <v>1713</v>
      </c>
      <c r="B1728" s="89">
        <v>40011</v>
      </c>
      <c r="C1728" s="48">
        <v>94.059997999999993</v>
      </c>
      <c r="D1728" s="48">
        <v>94.32</v>
      </c>
      <c r="E1728" s="48">
        <v>93.540001000000004</v>
      </c>
      <c r="F1728" s="48">
        <v>94.129997000000003</v>
      </c>
      <c r="G1728" s="49">
        <v>138561700</v>
      </c>
      <c r="H1728" s="48">
        <v>82.064590999999993</v>
      </c>
      <c r="I1728" s="52">
        <f t="shared" si="199"/>
        <v>0.87182188054250109</v>
      </c>
      <c r="J1728" s="52">
        <f t="shared" ca="1" si="200"/>
        <v>1</v>
      </c>
      <c r="K1728" s="48">
        <f t="shared" si="201"/>
        <v>82</v>
      </c>
      <c r="L1728" s="48">
        <f t="shared" si="202"/>
        <v>82.23</v>
      </c>
      <c r="M1728" s="48">
        <f t="shared" si="203"/>
        <v>81.55</v>
      </c>
      <c r="N1728" s="48">
        <f t="shared" si="204"/>
        <v>82.06</v>
      </c>
      <c r="O1728" s="49">
        <f t="shared" ca="1" si="205"/>
        <v>138561700</v>
      </c>
    </row>
    <row r="1729" spans="1:15" x14ac:dyDescent="0.25">
      <c r="A1729">
        <v>1714</v>
      </c>
      <c r="B1729" s="89">
        <v>40010</v>
      </c>
      <c r="C1729" s="48">
        <v>93</v>
      </c>
      <c r="D1729" s="48">
        <v>94.510002</v>
      </c>
      <c r="E1729" s="48">
        <v>92.82</v>
      </c>
      <c r="F1729" s="48">
        <v>93.110000999999997</v>
      </c>
      <c r="G1729" s="49">
        <v>231174500</v>
      </c>
      <c r="H1729" s="48">
        <v>81.175336000000001</v>
      </c>
      <c r="I1729" s="52">
        <f t="shared" si="199"/>
        <v>0.87182187872600281</v>
      </c>
      <c r="J1729" s="52">
        <f t="shared" ca="1" si="200"/>
        <v>1</v>
      </c>
      <c r="K1729" s="48">
        <f t="shared" si="201"/>
        <v>81.08</v>
      </c>
      <c r="L1729" s="48">
        <f t="shared" si="202"/>
        <v>82.4</v>
      </c>
      <c r="M1729" s="48">
        <f t="shared" si="203"/>
        <v>80.92</v>
      </c>
      <c r="N1729" s="48">
        <f t="shared" si="204"/>
        <v>81.180000000000007</v>
      </c>
      <c r="O1729" s="49">
        <f t="shared" ca="1" si="205"/>
        <v>231174500</v>
      </c>
    </row>
    <row r="1730" spans="1:15" x14ac:dyDescent="0.25">
      <c r="A1730">
        <v>1715</v>
      </c>
      <c r="B1730" s="89">
        <v>40009</v>
      </c>
      <c r="C1730" s="48">
        <v>91.809997999999993</v>
      </c>
      <c r="D1730" s="48">
        <v>93.510002</v>
      </c>
      <c r="E1730" s="48">
        <v>90.68</v>
      </c>
      <c r="F1730" s="48">
        <v>93.260002</v>
      </c>
      <c r="G1730" s="49">
        <v>220877900</v>
      </c>
      <c r="H1730" s="48">
        <v>81.306110000000004</v>
      </c>
      <c r="I1730" s="52">
        <f t="shared" si="199"/>
        <v>0.87182187707866443</v>
      </c>
      <c r="J1730" s="52">
        <f t="shared" ca="1" si="200"/>
        <v>1</v>
      </c>
      <c r="K1730" s="48">
        <f t="shared" si="201"/>
        <v>80.040000000000006</v>
      </c>
      <c r="L1730" s="48">
        <f t="shared" si="202"/>
        <v>81.52</v>
      </c>
      <c r="M1730" s="48">
        <f t="shared" si="203"/>
        <v>79.06</v>
      </c>
      <c r="N1730" s="48">
        <f t="shared" si="204"/>
        <v>81.31</v>
      </c>
      <c r="O1730" s="49">
        <f t="shared" ca="1" si="205"/>
        <v>220877900</v>
      </c>
    </row>
    <row r="1731" spans="1:15" x14ac:dyDescent="0.25">
      <c r="A1731">
        <v>1716</v>
      </c>
      <c r="B1731" s="89">
        <v>40008</v>
      </c>
      <c r="C1731" s="48">
        <v>90.379997000000003</v>
      </c>
      <c r="D1731" s="48">
        <v>90.690002000000007</v>
      </c>
      <c r="E1731" s="48">
        <v>89.730002999999996</v>
      </c>
      <c r="F1731" s="48">
        <v>90.610000999999997</v>
      </c>
      <c r="G1731" s="49">
        <v>181487400</v>
      </c>
      <c r="H1731" s="48">
        <v>78.995780999999994</v>
      </c>
      <c r="I1731" s="52">
        <f t="shared" si="199"/>
        <v>0.87182187537995937</v>
      </c>
      <c r="J1731" s="52">
        <f t="shared" ca="1" si="200"/>
        <v>1</v>
      </c>
      <c r="K1731" s="48">
        <f t="shared" si="201"/>
        <v>78.8</v>
      </c>
      <c r="L1731" s="48">
        <f t="shared" si="202"/>
        <v>79.069999999999993</v>
      </c>
      <c r="M1731" s="48">
        <f t="shared" si="203"/>
        <v>78.23</v>
      </c>
      <c r="N1731" s="48">
        <f t="shared" si="204"/>
        <v>79</v>
      </c>
      <c r="O1731" s="49">
        <f t="shared" ca="1" si="205"/>
        <v>181487400</v>
      </c>
    </row>
    <row r="1732" spans="1:15" x14ac:dyDescent="0.25">
      <c r="A1732">
        <v>1717</v>
      </c>
      <c r="B1732" s="89">
        <v>40007</v>
      </c>
      <c r="C1732" s="48">
        <v>88.309997999999993</v>
      </c>
      <c r="D1732" s="48">
        <v>90.169998000000007</v>
      </c>
      <c r="E1732" s="48">
        <v>87.589995999999999</v>
      </c>
      <c r="F1732" s="48">
        <v>90.099997999999999</v>
      </c>
      <c r="G1732" s="49">
        <v>217413500</v>
      </c>
      <c r="H1732" s="48">
        <v>78.551150000000007</v>
      </c>
      <c r="I1732" s="52">
        <f t="shared" si="199"/>
        <v>0.87182188394721172</v>
      </c>
      <c r="J1732" s="52">
        <f t="shared" ca="1" si="200"/>
        <v>1</v>
      </c>
      <c r="K1732" s="48">
        <f t="shared" si="201"/>
        <v>76.989999999999995</v>
      </c>
      <c r="L1732" s="48">
        <f t="shared" si="202"/>
        <v>78.61</v>
      </c>
      <c r="M1732" s="48">
        <f t="shared" si="203"/>
        <v>76.36</v>
      </c>
      <c r="N1732" s="48">
        <f t="shared" si="204"/>
        <v>78.55</v>
      </c>
      <c r="O1732" s="49">
        <f t="shared" ca="1" si="205"/>
        <v>217413500</v>
      </c>
    </row>
    <row r="1733" spans="1:15" x14ac:dyDescent="0.25">
      <c r="A1733">
        <v>1718</v>
      </c>
      <c r="B1733" s="89">
        <v>40004</v>
      </c>
      <c r="C1733" s="48">
        <v>87.699996999999996</v>
      </c>
      <c r="D1733" s="48">
        <v>88.489998</v>
      </c>
      <c r="E1733" s="48">
        <v>87.349997999999999</v>
      </c>
      <c r="F1733" s="48">
        <v>87.959998999999996</v>
      </c>
      <c r="G1733" s="49">
        <v>173520300</v>
      </c>
      <c r="H1733" s="48">
        <v>76.685451999999998</v>
      </c>
      <c r="I1733" s="52">
        <f t="shared" si="199"/>
        <v>0.87182188349047163</v>
      </c>
      <c r="J1733" s="52">
        <f t="shared" ca="1" si="200"/>
        <v>1</v>
      </c>
      <c r="K1733" s="48">
        <f t="shared" si="201"/>
        <v>76.459999999999994</v>
      </c>
      <c r="L1733" s="48">
        <f t="shared" si="202"/>
        <v>77.150000000000006</v>
      </c>
      <c r="M1733" s="48">
        <f t="shared" si="203"/>
        <v>76.150000000000006</v>
      </c>
      <c r="N1733" s="48">
        <f t="shared" si="204"/>
        <v>76.69</v>
      </c>
      <c r="O1733" s="49">
        <f t="shared" ca="1" si="205"/>
        <v>173520300</v>
      </c>
    </row>
    <row r="1734" spans="1:15" x14ac:dyDescent="0.25">
      <c r="A1734">
        <v>1719</v>
      </c>
      <c r="B1734" s="89">
        <v>40003</v>
      </c>
      <c r="C1734" s="48">
        <v>88.610000999999997</v>
      </c>
      <c r="D1734" s="48">
        <v>88.900002000000001</v>
      </c>
      <c r="E1734" s="48">
        <v>87.910004000000001</v>
      </c>
      <c r="F1734" s="48">
        <v>88.169998000000007</v>
      </c>
      <c r="G1734" s="49">
        <v>163777600</v>
      </c>
      <c r="H1734" s="48">
        <v>76.868533999999997</v>
      </c>
      <c r="I1734" s="52">
        <f t="shared" si="199"/>
        <v>0.87182188662406446</v>
      </c>
      <c r="J1734" s="52">
        <f t="shared" ca="1" si="200"/>
        <v>1</v>
      </c>
      <c r="K1734" s="48">
        <f t="shared" si="201"/>
        <v>77.25</v>
      </c>
      <c r="L1734" s="48">
        <f t="shared" si="202"/>
        <v>77.5</v>
      </c>
      <c r="M1734" s="48">
        <f t="shared" si="203"/>
        <v>76.64</v>
      </c>
      <c r="N1734" s="48">
        <f t="shared" si="204"/>
        <v>76.87</v>
      </c>
      <c r="O1734" s="49">
        <f t="shared" ca="1" si="205"/>
        <v>163777600</v>
      </c>
    </row>
    <row r="1735" spans="1:15" x14ac:dyDescent="0.25">
      <c r="A1735">
        <v>1720</v>
      </c>
      <c r="B1735" s="89">
        <v>40002</v>
      </c>
      <c r="C1735" s="48">
        <v>88.589995999999999</v>
      </c>
      <c r="D1735" s="48">
        <v>88.800003000000004</v>
      </c>
      <c r="E1735" s="48">
        <v>87</v>
      </c>
      <c r="F1735" s="48">
        <v>88</v>
      </c>
      <c r="G1735" s="49">
        <v>248050500</v>
      </c>
      <c r="H1735" s="48">
        <v>76.720325000000003</v>
      </c>
      <c r="I1735" s="52">
        <f t="shared" si="199"/>
        <v>0.87182187500000008</v>
      </c>
      <c r="J1735" s="52">
        <f t="shared" ca="1" si="200"/>
        <v>1</v>
      </c>
      <c r="K1735" s="48">
        <f t="shared" si="201"/>
        <v>77.23</v>
      </c>
      <c r="L1735" s="48">
        <f t="shared" si="202"/>
        <v>77.42</v>
      </c>
      <c r="M1735" s="48">
        <f t="shared" si="203"/>
        <v>75.849999999999994</v>
      </c>
      <c r="N1735" s="48">
        <f t="shared" si="204"/>
        <v>76.72</v>
      </c>
      <c r="O1735" s="49">
        <f t="shared" ca="1" si="205"/>
        <v>248050500</v>
      </c>
    </row>
    <row r="1736" spans="1:15" x14ac:dyDescent="0.25">
      <c r="A1736">
        <v>1721</v>
      </c>
      <c r="B1736" s="89">
        <v>40001</v>
      </c>
      <c r="C1736" s="48">
        <v>89.709998999999996</v>
      </c>
      <c r="D1736" s="48">
        <v>89.82</v>
      </c>
      <c r="E1736" s="48">
        <v>88</v>
      </c>
      <c r="F1736" s="48">
        <v>88.059997999999993</v>
      </c>
      <c r="G1736" s="49">
        <v>197088900</v>
      </c>
      <c r="H1736" s="48">
        <v>76.772632999999999</v>
      </c>
      <c r="I1736" s="52">
        <f t="shared" si="199"/>
        <v>0.87182187989602278</v>
      </c>
      <c r="J1736" s="52">
        <f t="shared" ca="1" si="200"/>
        <v>1</v>
      </c>
      <c r="K1736" s="48">
        <f t="shared" si="201"/>
        <v>78.209999999999994</v>
      </c>
      <c r="L1736" s="48">
        <f t="shared" si="202"/>
        <v>78.31</v>
      </c>
      <c r="M1736" s="48">
        <f t="shared" si="203"/>
        <v>76.72</v>
      </c>
      <c r="N1736" s="48">
        <f t="shared" si="204"/>
        <v>76.77</v>
      </c>
      <c r="O1736" s="49">
        <f t="shared" ca="1" si="205"/>
        <v>197088900</v>
      </c>
    </row>
    <row r="1737" spans="1:15" x14ac:dyDescent="0.25">
      <c r="A1737">
        <v>1722</v>
      </c>
      <c r="B1737" s="89">
        <v>40000</v>
      </c>
      <c r="C1737" s="48">
        <v>88.940002000000007</v>
      </c>
      <c r="D1737" s="48">
        <v>89.93</v>
      </c>
      <c r="E1737" s="48">
        <v>88.660004000000001</v>
      </c>
      <c r="F1737" s="48">
        <v>89.800003000000004</v>
      </c>
      <c r="G1737" s="49">
        <v>174499600</v>
      </c>
      <c r="H1737" s="48">
        <v>78.289608000000001</v>
      </c>
      <c r="I1737" s="52">
        <f t="shared" si="199"/>
        <v>0.8718218862420305</v>
      </c>
      <c r="J1737" s="52">
        <f t="shared" ca="1" si="200"/>
        <v>1</v>
      </c>
      <c r="K1737" s="48">
        <f t="shared" si="201"/>
        <v>77.540000000000006</v>
      </c>
      <c r="L1737" s="48">
        <f t="shared" si="202"/>
        <v>78.400000000000006</v>
      </c>
      <c r="M1737" s="48">
        <f t="shared" si="203"/>
        <v>77.3</v>
      </c>
      <c r="N1737" s="48">
        <f t="shared" si="204"/>
        <v>78.290000000000006</v>
      </c>
      <c r="O1737" s="49">
        <f t="shared" ca="1" si="205"/>
        <v>174499600</v>
      </c>
    </row>
    <row r="1738" spans="1:15" x14ac:dyDescent="0.25">
      <c r="A1738">
        <v>1723</v>
      </c>
      <c r="B1738" s="89">
        <v>39996</v>
      </c>
      <c r="C1738" s="48">
        <v>91.129997000000003</v>
      </c>
      <c r="D1738" s="48">
        <v>92.360000999999997</v>
      </c>
      <c r="E1738" s="48">
        <v>89.760002</v>
      </c>
      <c r="F1738" s="48">
        <v>89.809997999999993</v>
      </c>
      <c r="G1738" s="49">
        <v>212309900</v>
      </c>
      <c r="H1738" s="48">
        <v>78.298321000000001</v>
      </c>
      <c r="I1738" s="52">
        <f t="shared" si="199"/>
        <v>0.87182187666900968</v>
      </c>
      <c r="J1738" s="52">
        <f t="shared" ca="1" si="200"/>
        <v>1</v>
      </c>
      <c r="K1738" s="48">
        <f t="shared" si="201"/>
        <v>79.45</v>
      </c>
      <c r="L1738" s="48">
        <f t="shared" si="202"/>
        <v>80.52</v>
      </c>
      <c r="M1738" s="48">
        <f t="shared" si="203"/>
        <v>78.25</v>
      </c>
      <c r="N1738" s="48">
        <f t="shared" si="204"/>
        <v>78.3</v>
      </c>
      <c r="O1738" s="49">
        <f t="shared" ca="1" si="205"/>
        <v>212309900</v>
      </c>
    </row>
    <row r="1739" spans="1:15" x14ac:dyDescent="0.25">
      <c r="A1739">
        <v>1724</v>
      </c>
      <c r="B1739" s="89">
        <v>39995</v>
      </c>
      <c r="C1739" s="48">
        <v>92.339995999999999</v>
      </c>
      <c r="D1739" s="48">
        <v>93.230002999999996</v>
      </c>
      <c r="E1739" s="48">
        <v>92.209998999999996</v>
      </c>
      <c r="F1739" s="48">
        <v>92.330001999999993</v>
      </c>
      <c r="G1739" s="49">
        <v>173041100</v>
      </c>
      <c r="H1739" s="48">
        <v>80.495316000000003</v>
      </c>
      <c r="I1739" s="52">
        <f t="shared" si="199"/>
        <v>0.87182188082266054</v>
      </c>
      <c r="J1739" s="52">
        <f t="shared" ca="1" si="200"/>
        <v>1</v>
      </c>
      <c r="K1739" s="48">
        <f t="shared" si="201"/>
        <v>80.5</v>
      </c>
      <c r="L1739" s="48">
        <f t="shared" si="202"/>
        <v>81.28</v>
      </c>
      <c r="M1739" s="48">
        <f t="shared" si="203"/>
        <v>80.39</v>
      </c>
      <c r="N1739" s="48">
        <f t="shared" si="204"/>
        <v>80.5</v>
      </c>
      <c r="O1739" s="49">
        <f t="shared" ca="1" si="205"/>
        <v>173041100</v>
      </c>
    </row>
    <row r="1740" spans="1:15" x14ac:dyDescent="0.25">
      <c r="A1740">
        <v>1725</v>
      </c>
      <c r="B1740" s="89">
        <v>39994</v>
      </c>
      <c r="C1740" s="48">
        <v>92.720000999999996</v>
      </c>
      <c r="D1740" s="48">
        <v>93.059997999999993</v>
      </c>
      <c r="E1740" s="48">
        <v>91.269997000000004</v>
      </c>
      <c r="F1740" s="48">
        <v>91.949996999999996</v>
      </c>
      <c r="G1740" s="49">
        <v>228888200</v>
      </c>
      <c r="H1740" s="48">
        <v>80.164018999999996</v>
      </c>
      <c r="I1740" s="52">
        <f t="shared" si="199"/>
        <v>0.87182187727531957</v>
      </c>
      <c r="J1740" s="52">
        <f t="shared" ca="1" si="200"/>
        <v>1</v>
      </c>
      <c r="K1740" s="48">
        <f t="shared" si="201"/>
        <v>80.84</v>
      </c>
      <c r="L1740" s="48">
        <f t="shared" si="202"/>
        <v>81.13</v>
      </c>
      <c r="M1740" s="48">
        <f t="shared" si="203"/>
        <v>79.569999999999993</v>
      </c>
      <c r="N1740" s="48">
        <f t="shared" si="204"/>
        <v>80.16</v>
      </c>
      <c r="O1740" s="49">
        <f t="shared" ca="1" si="205"/>
        <v>228888200</v>
      </c>
    </row>
    <row r="1741" spans="1:15" x14ac:dyDescent="0.25">
      <c r="A1741">
        <v>1726</v>
      </c>
      <c r="B1741" s="89">
        <v>39993</v>
      </c>
      <c r="C1741" s="48">
        <v>92.110000999999997</v>
      </c>
      <c r="D1741" s="48">
        <v>92.82</v>
      </c>
      <c r="E1741" s="48">
        <v>91.599997999999999</v>
      </c>
      <c r="F1741" s="48">
        <v>92.699996999999996</v>
      </c>
      <c r="G1741" s="49">
        <v>168481300</v>
      </c>
      <c r="H1741" s="48">
        <v>80.817886000000001</v>
      </c>
      <c r="I1741" s="52">
        <f t="shared" si="199"/>
        <v>0.87182188366198121</v>
      </c>
      <c r="J1741" s="52">
        <f t="shared" ca="1" si="200"/>
        <v>1</v>
      </c>
      <c r="K1741" s="48">
        <f t="shared" si="201"/>
        <v>80.3</v>
      </c>
      <c r="L1741" s="48">
        <f t="shared" si="202"/>
        <v>80.92</v>
      </c>
      <c r="M1741" s="48">
        <f t="shared" si="203"/>
        <v>79.86</v>
      </c>
      <c r="N1741" s="48">
        <f t="shared" si="204"/>
        <v>80.819999999999993</v>
      </c>
      <c r="O1741" s="49">
        <f t="shared" ca="1" si="205"/>
        <v>168481300</v>
      </c>
    </row>
    <row r="1742" spans="1:15" x14ac:dyDescent="0.25">
      <c r="A1742">
        <v>1727</v>
      </c>
      <c r="B1742" s="89">
        <v>39990</v>
      </c>
      <c r="C1742" s="48">
        <v>91.769997000000004</v>
      </c>
      <c r="D1742" s="48">
        <v>92.239998</v>
      </c>
      <c r="E1742" s="48">
        <v>91.269997000000004</v>
      </c>
      <c r="F1742" s="48">
        <v>91.839995999999999</v>
      </c>
      <c r="G1742" s="49">
        <v>167579000</v>
      </c>
      <c r="H1742" s="48">
        <v>80.068117999999998</v>
      </c>
      <c r="I1742" s="52">
        <f t="shared" si="199"/>
        <v>0.87182188030583097</v>
      </c>
      <c r="J1742" s="52">
        <f t="shared" ca="1" si="200"/>
        <v>1</v>
      </c>
      <c r="K1742" s="48">
        <f t="shared" si="201"/>
        <v>80.010000000000005</v>
      </c>
      <c r="L1742" s="48">
        <f t="shared" si="202"/>
        <v>80.42</v>
      </c>
      <c r="M1742" s="48">
        <f t="shared" si="203"/>
        <v>79.569999999999993</v>
      </c>
      <c r="N1742" s="48">
        <f t="shared" si="204"/>
        <v>80.069999999999993</v>
      </c>
      <c r="O1742" s="49">
        <f t="shared" ca="1" si="205"/>
        <v>167579000</v>
      </c>
    </row>
    <row r="1743" spans="1:15" x14ac:dyDescent="0.25">
      <c r="A1743">
        <v>1728</v>
      </c>
      <c r="B1743" s="89">
        <v>39989</v>
      </c>
      <c r="C1743" s="48">
        <v>89.669998000000007</v>
      </c>
      <c r="D1743" s="48">
        <v>92.169998000000007</v>
      </c>
      <c r="E1743" s="48">
        <v>89.57</v>
      </c>
      <c r="F1743" s="48">
        <v>92.080001999999993</v>
      </c>
      <c r="G1743" s="49">
        <v>279411000</v>
      </c>
      <c r="H1743" s="48">
        <v>80.277360000000002</v>
      </c>
      <c r="I1743" s="52">
        <f t="shared" si="199"/>
        <v>0.87182187506902975</v>
      </c>
      <c r="J1743" s="52">
        <f t="shared" ca="1" si="200"/>
        <v>1</v>
      </c>
      <c r="K1743" s="48">
        <f t="shared" si="201"/>
        <v>78.180000000000007</v>
      </c>
      <c r="L1743" s="48">
        <f t="shared" si="202"/>
        <v>80.36</v>
      </c>
      <c r="M1743" s="48">
        <f t="shared" si="203"/>
        <v>78.09</v>
      </c>
      <c r="N1743" s="48">
        <f t="shared" si="204"/>
        <v>80.28</v>
      </c>
      <c r="O1743" s="49">
        <f t="shared" ca="1" si="205"/>
        <v>279411000</v>
      </c>
    </row>
    <row r="1744" spans="1:15" x14ac:dyDescent="0.25">
      <c r="A1744">
        <v>1729</v>
      </c>
      <c r="B1744" s="89">
        <v>39988</v>
      </c>
      <c r="C1744" s="48">
        <v>90.160004000000001</v>
      </c>
      <c r="D1744" s="48">
        <v>91.080001999999993</v>
      </c>
      <c r="E1744" s="48">
        <v>89.599997999999999</v>
      </c>
      <c r="F1744" s="48">
        <v>90.120002999999997</v>
      </c>
      <c r="G1744" s="49">
        <v>211577700</v>
      </c>
      <c r="H1744" s="48">
        <v>78.56859</v>
      </c>
      <c r="I1744" s="52">
        <f t="shared" si="199"/>
        <v>0.87182187510579645</v>
      </c>
      <c r="J1744" s="52">
        <f t="shared" ca="1" si="200"/>
        <v>1</v>
      </c>
      <c r="K1744" s="48">
        <f t="shared" si="201"/>
        <v>78.599999999999994</v>
      </c>
      <c r="L1744" s="48">
        <f t="shared" si="202"/>
        <v>79.41</v>
      </c>
      <c r="M1744" s="48">
        <f t="shared" si="203"/>
        <v>78.12</v>
      </c>
      <c r="N1744" s="48">
        <f t="shared" si="204"/>
        <v>78.569999999999993</v>
      </c>
      <c r="O1744" s="49">
        <f t="shared" ca="1" si="205"/>
        <v>211577700</v>
      </c>
    </row>
    <row r="1745" spans="1:15" x14ac:dyDescent="0.25">
      <c r="A1745">
        <v>1730</v>
      </c>
      <c r="B1745" s="89">
        <v>39987</v>
      </c>
      <c r="C1745" s="48">
        <v>89.470000999999996</v>
      </c>
      <c r="D1745" s="48">
        <v>89.879997000000003</v>
      </c>
      <c r="E1745" s="48">
        <v>88.849997999999999</v>
      </c>
      <c r="F1745" s="48">
        <v>89.349997999999999</v>
      </c>
      <c r="G1745" s="49">
        <v>188309800</v>
      </c>
      <c r="H1745" s="48">
        <v>77.897283999999999</v>
      </c>
      <c r="I1745" s="52">
        <f t="shared" ref="I1745:I1808" si="206">H1745/F1745</f>
        <v>0.87182188856904064</v>
      </c>
      <c r="J1745" s="52">
        <f t="shared" ref="J1745:J1808" ca="1" si="207">INDEX(OFFSET($T$15,0,0,$S$13+1,1),MATCH(B1745,OFFSET($Q$15,0,0,$S$13+1,1),-1))</f>
        <v>1</v>
      </c>
      <c r="K1745" s="48">
        <f t="shared" ref="K1745:K1808" si="208">ROUND($I1745*C1745,2)</f>
        <v>78</v>
      </c>
      <c r="L1745" s="48">
        <f t="shared" ref="L1745:L1808" si="209">ROUND($I1745*D1745,2)</f>
        <v>78.36</v>
      </c>
      <c r="M1745" s="48">
        <f t="shared" ref="M1745:M1808" si="210">ROUND($I1745*E1745,2)</f>
        <v>77.459999999999994</v>
      </c>
      <c r="N1745" s="48">
        <f t="shared" ref="N1745:N1808" si="211">ROUND($I1745*F1745,2)</f>
        <v>77.900000000000006</v>
      </c>
      <c r="O1745" s="49">
        <f t="shared" ref="O1745:O1808" ca="1" si="212">G1745*J1745</f>
        <v>188309800</v>
      </c>
    </row>
    <row r="1746" spans="1:15" x14ac:dyDescent="0.25">
      <c r="A1746">
        <v>1731</v>
      </c>
      <c r="B1746" s="89">
        <v>39986</v>
      </c>
      <c r="C1746" s="48">
        <v>91.139999000000003</v>
      </c>
      <c r="D1746" s="48">
        <v>91.190002000000007</v>
      </c>
      <c r="E1746" s="48">
        <v>89.25</v>
      </c>
      <c r="F1746" s="48">
        <v>89.279999000000004</v>
      </c>
      <c r="G1746" s="49">
        <v>251913600</v>
      </c>
      <c r="H1746" s="48">
        <v>77.836256000000006</v>
      </c>
      <c r="I1746" s="52">
        <f t="shared" si="206"/>
        <v>0.87182187356431318</v>
      </c>
      <c r="J1746" s="52">
        <f t="shared" ca="1" si="207"/>
        <v>1</v>
      </c>
      <c r="K1746" s="48">
        <f t="shared" si="208"/>
        <v>79.459999999999994</v>
      </c>
      <c r="L1746" s="48">
        <f t="shared" si="209"/>
        <v>79.5</v>
      </c>
      <c r="M1746" s="48">
        <f t="shared" si="210"/>
        <v>77.81</v>
      </c>
      <c r="N1746" s="48">
        <f t="shared" si="211"/>
        <v>77.84</v>
      </c>
      <c r="O1746" s="49">
        <f t="shared" ca="1" si="212"/>
        <v>251913600</v>
      </c>
    </row>
    <row r="1747" spans="1:15" x14ac:dyDescent="0.25">
      <c r="A1747">
        <v>1732</v>
      </c>
      <c r="B1747" s="89">
        <v>39983</v>
      </c>
      <c r="C1747" s="48">
        <v>92.580001999999993</v>
      </c>
      <c r="D1747" s="48">
        <v>92.699996999999996</v>
      </c>
      <c r="E1747" s="48">
        <v>91.519997000000004</v>
      </c>
      <c r="F1747" s="48">
        <v>92.040001000000004</v>
      </c>
      <c r="G1747" s="49">
        <v>215655600</v>
      </c>
      <c r="H1747" s="48">
        <v>80.242486999999997</v>
      </c>
      <c r="I1747" s="52">
        <f t="shared" si="206"/>
        <v>0.87182188318316067</v>
      </c>
      <c r="J1747" s="52">
        <f t="shared" ca="1" si="207"/>
        <v>1</v>
      </c>
      <c r="K1747" s="48">
        <f t="shared" si="208"/>
        <v>80.709999999999994</v>
      </c>
      <c r="L1747" s="48">
        <f t="shared" si="209"/>
        <v>80.819999999999993</v>
      </c>
      <c r="M1747" s="48">
        <f t="shared" si="210"/>
        <v>79.790000000000006</v>
      </c>
      <c r="N1747" s="48">
        <f t="shared" si="211"/>
        <v>80.239999999999995</v>
      </c>
      <c r="O1747" s="49">
        <f t="shared" ca="1" si="212"/>
        <v>215655600</v>
      </c>
    </row>
    <row r="1748" spans="1:15" x14ac:dyDescent="0.25">
      <c r="A1748">
        <v>1733</v>
      </c>
      <c r="B1748" s="89">
        <v>39982</v>
      </c>
      <c r="C1748" s="48">
        <v>91.690002000000007</v>
      </c>
      <c r="D1748" s="48">
        <v>92.669998000000007</v>
      </c>
      <c r="E1748" s="48">
        <v>91.25</v>
      </c>
      <c r="F1748" s="48">
        <v>92.220000999999996</v>
      </c>
      <c r="G1748" s="49">
        <v>211725100</v>
      </c>
      <c r="H1748" s="48">
        <v>79.947813999999994</v>
      </c>
      <c r="I1748" s="52">
        <f t="shared" si="206"/>
        <v>0.86692488758485264</v>
      </c>
      <c r="J1748" s="52">
        <f t="shared" ca="1" si="207"/>
        <v>1</v>
      </c>
      <c r="K1748" s="48">
        <f t="shared" si="208"/>
        <v>79.489999999999995</v>
      </c>
      <c r="L1748" s="48">
        <f t="shared" si="209"/>
        <v>80.34</v>
      </c>
      <c r="M1748" s="48">
        <f t="shared" si="210"/>
        <v>79.11</v>
      </c>
      <c r="N1748" s="48">
        <f t="shared" si="211"/>
        <v>79.95</v>
      </c>
      <c r="O1748" s="49">
        <f t="shared" ca="1" si="212"/>
        <v>211725100</v>
      </c>
    </row>
    <row r="1749" spans="1:15" x14ac:dyDescent="0.25">
      <c r="A1749">
        <v>1734</v>
      </c>
      <c r="B1749" s="89">
        <v>39981</v>
      </c>
      <c r="C1749" s="48">
        <v>91.599997999999999</v>
      </c>
      <c r="D1749" s="48">
        <v>92.330001999999993</v>
      </c>
      <c r="E1749" s="48">
        <v>90.830001999999993</v>
      </c>
      <c r="F1749" s="48">
        <v>91.550003000000004</v>
      </c>
      <c r="G1749" s="49">
        <v>223445200</v>
      </c>
      <c r="H1749" s="48">
        <v>79.366975999999994</v>
      </c>
      <c r="I1749" s="52">
        <f t="shared" si="206"/>
        <v>0.86692488693856173</v>
      </c>
      <c r="J1749" s="52">
        <f t="shared" ca="1" si="207"/>
        <v>1</v>
      </c>
      <c r="K1749" s="48">
        <f t="shared" si="208"/>
        <v>79.41</v>
      </c>
      <c r="L1749" s="48">
        <f t="shared" si="209"/>
        <v>80.040000000000006</v>
      </c>
      <c r="M1749" s="48">
        <f t="shared" si="210"/>
        <v>78.739999999999995</v>
      </c>
      <c r="N1749" s="48">
        <f t="shared" si="211"/>
        <v>79.37</v>
      </c>
      <c r="O1749" s="49">
        <f t="shared" ca="1" si="212"/>
        <v>223445200</v>
      </c>
    </row>
    <row r="1750" spans="1:15" x14ac:dyDescent="0.25">
      <c r="A1750">
        <v>1735</v>
      </c>
      <c r="B1750" s="89">
        <v>39980</v>
      </c>
      <c r="C1750" s="48">
        <v>93.230002999999996</v>
      </c>
      <c r="D1750" s="48">
        <v>93.290001000000004</v>
      </c>
      <c r="E1750" s="48">
        <v>91.580001999999993</v>
      </c>
      <c r="F1750" s="48">
        <v>91.639999000000003</v>
      </c>
      <c r="G1750" s="49">
        <v>227319000</v>
      </c>
      <c r="H1750" s="48">
        <v>79.444996000000003</v>
      </c>
      <c r="I1750" s="52">
        <f t="shared" si="206"/>
        <v>0.86692488942519519</v>
      </c>
      <c r="J1750" s="52">
        <f t="shared" ca="1" si="207"/>
        <v>1</v>
      </c>
      <c r="K1750" s="48">
        <f t="shared" si="208"/>
        <v>80.819999999999993</v>
      </c>
      <c r="L1750" s="48">
        <f t="shared" si="209"/>
        <v>80.88</v>
      </c>
      <c r="M1750" s="48">
        <f t="shared" si="210"/>
        <v>79.39</v>
      </c>
      <c r="N1750" s="48">
        <f t="shared" si="211"/>
        <v>79.44</v>
      </c>
      <c r="O1750" s="49">
        <f t="shared" ca="1" si="212"/>
        <v>227319000</v>
      </c>
    </row>
    <row r="1751" spans="1:15" x14ac:dyDescent="0.25">
      <c r="A1751">
        <v>1736</v>
      </c>
      <c r="B1751" s="89">
        <v>39979</v>
      </c>
      <c r="C1751" s="48">
        <v>93.959998999999996</v>
      </c>
      <c r="D1751" s="48">
        <v>94.019997000000004</v>
      </c>
      <c r="E1751" s="48">
        <v>92.400002000000001</v>
      </c>
      <c r="F1751" s="48">
        <v>92.900002000000001</v>
      </c>
      <c r="G1751" s="49">
        <v>224190500</v>
      </c>
      <c r="H1751" s="48">
        <v>80.537323000000001</v>
      </c>
      <c r="I1751" s="52">
        <f t="shared" si="206"/>
        <v>0.86692487907589066</v>
      </c>
      <c r="J1751" s="52">
        <f t="shared" ca="1" si="207"/>
        <v>1</v>
      </c>
      <c r="K1751" s="48">
        <f t="shared" si="208"/>
        <v>81.459999999999994</v>
      </c>
      <c r="L1751" s="48">
        <f t="shared" si="209"/>
        <v>81.510000000000005</v>
      </c>
      <c r="M1751" s="48">
        <f t="shared" si="210"/>
        <v>80.099999999999994</v>
      </c>
      <c r="N1751" s="48">
        <f t="shared" si="211"/>
        <v>80.540000000000006</v>
      </c>
      <c r="O1751" s="49">
        <f t="shared" ca="1" si="212"/>
        <v>224190500</v>
      </c>
    </row>
    <row r="1752" spans="1:15" x14ac:dyDescent="0.25">
      <c r="A1752">
        <v>1737</v>
      </c>
      <c r="B1752" s="89">
        <v>39976</v>
      </c>
      <c r="C1752" s="48">
        <v>94.400002000000001</v>
      </c>
      <c r="D1752" s="48">
        <v>95.139999000000003</v>
      </c>
      <c r="E1752" s="48">
        <v>94</v>
      </c>
      <c r="F1752" s="48">
        <v>95.080001999999993</v>
      </c>
      <c r="G1752" s="49">
        <v>184361800</v>
      </c>
      <c r="H1752" s="48">
        <v>82.427218999999994</v>
      </c>
      <c r="I1752" s="52">
        <f t="shared" si="206"/>
        <v>0.86692487658971651</v>
      </c>
      <c r="J1752" s="52">
        <f t="shared" ca="1" si="207"/>
        <v>1</v>
      </c>
      <c r="K1752" s="48">
        <f t="shared" si="208"/>
        <v>81.84</v>
      </c>
      <c r="L1752" s="48">
        <f t="shared" si="209"/>
        <v>82.48</v>
      </c>
      <c r="M1752" s="48">
        <f t="shared" si="210"/>
        <v>81.489999999999995</v>
      </c>
      <c r="N1752" s="48">
        <f t="shared" si="211"/>
        <v>82.43</v>
      </c>
      <c r="O1752" s="49">
        <f t="shared" ca="1" si="212"/>
        <v>184361800</v>
      </c>
    </row>
    <row r="1753" spans="1:15" x14ac:dyDescent="0.25">
      <c r="A1753">
        <v>1738</v>
      </c>
      <c r="B1753" s="89">
        <v>39975</v>
      </c>
      <c r="C1753" s="48">
        <v>94.580001999999993</v>
      </c>
      <c r="D1753" s="48">
        <v>96.110000999999997</v>
      </c>
      <c r="E1753" s="48">
        <v>94.559997999999993</v>
      </c>
      <c r="F1753" s="48">
        <v>94.82</v>
      </c>
      <c r="G1753" s="49">
        <v>275414200</v>
      </c>
      <c r="H1753" s="48">
        <v>82.201817000000005</v>
      </c>
      <c r="I1753" s="52">
        <f t="shared" si="206"/>
        <v>0.86692487871757029</v>
      </c>
      <c r="J1753" s="52">
        <f t="shared" ca="1" si="207"/>
        <v>1</v>
      </c>
      <c r="K1753" s="48">
        <f t="shared" si="208"/>
        <v>81.99</v>
      </c>
      <c r="L1753" s="48">
        <f t="shared" si="209"/>
        <v>83.32</v>
      </c>
      <c r="M1753" s="48">
        <f t="shared" si="210"/>
        <v>81.98</v>
      </c>
      <c r="N1753" s="48">
        <f t="shared" si="211"/>
        <v>82.2</v>
      </c>
      <c r="O1753" s="49">
        <f t="shared" ca="1" si="212"/>
        <v>275414200</v>
      </c>
    </row>
    <row r="1754" spans="1:15" x14ac:dyDescent="0.25">
      <c r="A1754">
        <v>1739</v>
      </c>
      <c r="B1754" s="89">
        <v>39974</v>
      </c>
      <c r="C1754" s="48">
        <v>95.480002999999996</v>
      </c>
      <c r="D1754" s="48">
        <v>95.489998</v>
      </c>
      <c r="E1754" s="48">
        <v>93.190002000000007</v>
      </c>
      <c r="F1754" s="48">
        <v>94.400002000000001</v>
      </c>
      <c r="G1754" s="49">
        <v>296100400</v>
      </c>
      <c r="H1754" s="48">
        <v>81.837710000000001</v>
      </c>
      <c r="I1754" s="52">
        <f t="shared" si="206"/>
        <v>0.86692487570074417</v>
      </c>
      <c r="J1754" s="52">
        <f t="shared" ca="1" si="207"/>
        <v>1</v>
      </c>
      <c r="K1754" s="48">
        <f t="shared" si="208"/>
        <v>82.77</v>
      </c>
      <c r="L1754" s="48">
        <f t="shared" si="209"/>
        <v>82.78</v>
      </c>
      <c r="M1754" s="48">
        <f t="shared" si="210"/>
        <v>80.790000000000006</v>
      </c>
      <c r="N1754" s="48">
        <f t="shared" si="211"/>
        <v>81.84</v>
      </c>
      <c r="O1754" s="49">
        <f t="shared" ca="1" si="212"/>
        <v>296100400</v>
      </c>
    </row>
    <row r="1755" spans="1:15" x14ac:dyDescent="0.25">
      <c r="A1755">
        <v>1740</v>
      </c>
      <c r="B1755" s="89">
        <v>39973</v>
      </c>
      <c r="C1755" s="48">
        <v>94.690002000000007</v>
      </c>
      <c r="D1755" s="48">
        <v>95.139999000000003</v>
      </c>
      <c r="E1755" s="48">
        <v>94.019997000000004</v>
      </c>
      <c r="F1755" s="48">
        <v>94.639999000000003</v>
      </c>
      <c r="G1755" s="49">
        <v>225125500</v>
      </c>
      <c r="H1755" s="48">
        <v>82.045770000000005</v>
      </c>
      <c r="I1755" s="52">
        <f t="shared" si="206"/>
        <v>0.86692488236395693</v>
      </c>
      <c r="J1755" s="52">
        <f t="shared" ca="1" si="207"/>
        <v>1</v>
      </c>
      <c r="K1755" s="48">
        <f t="shared" si="208"/>
        <v>82.09</v>
      </c>
      <c r="L1755" s="48">
        <f t="shared" si="209"/>
        <v>82.48</v>
      </c>
      <c r="M1755" s="48">
        <f t="shared" si="210"/>
        <v>81.510000000000005</v>
      </c>
      <c r="N1755" s="48">
        <f t="shared" si="211"/>
        <v>82.05</v>
      </c>
      <c r="O1755" s="49">
        <f t="shared" ca="1" si="212"/>
        <v>225125500</v>
      </c>
    </row>
    <row r="1756" spans="1:15" x14ac:dyDescent="0.25">
      <c r="A1756">
        <v>1741</v>
      </c>
      <c r="B1756" s="89">
        <v>39972</v>
      </c>
      <c r="C1756" s="48">
        <v>93.839995999999999</v>
      </c>
      <c r="D1756" s="48">
        <v>95.099997999999999</v>
      </c>
      <c r="E1756" s="48">
        <v>93.040001000000004</v>
      </c>
      <c r="F1756" s="48">
        <v>94.160004000000001</v>
      </c>
      <c r="G1756" s="49">
        <v>238565100</v>
      </c>
      <c r="H1756" s="48">
        <v>81.629649999999998</v>
      </c>
      <c r="I1756" s="52">
        <f t="shared" si="206"/>
        <v>0.86692487821049791</v>
      </c>
      <c r="J1756" s="52">
        <f t="shared" ca="1" si="207"/>
        <v>1</v>
      </c>
      <c r="K1756" s="48">
        <f t="shared" si="208"/>
        <v>81.349999999999994</v>
      </c>
      <c r="L1756" s="48">
        <f t="shared" si="209"/>
        <v>82.44</v>
      </c>
      <c r="M1756" s="48">
        <f t="shared" si="210"/>
        <v>80.66</v>
      </c>
      <c r="N1756" s="48">
        <f t="shared" si="211"/>
        <v>81.63</v>
      </c>
      <c r="O1756" s="49">
        <f t="shared" ca="1" si="212"/>
        <v>238565100</v>
      </c>
    </row>
    <row r="1757" spans="1:15" x14ac:dyDescent="0.25">
      <c r="A1757">
        <v>1742</v>
      </c>
      <c r="B1757" s="89">
        <v>39969</v>
      </c>
      <c r="C1757" s="48">
        <v>95.489998</v>
      </c>
      <c r="D1757" s="48">
        <v>95.669998000000007</v>
      </c>
      <c r="E1757" s="48">
        <v>93.800003000000004</v>
      </c>
      <c r="F1757" s="48">
        <v>94.550003000000004</v>
      </c>
      <c r="G1757" s="49">
        <v>284257900</v>
      </c>
      <c r="H1757" s="48">
        <v>81.967749999999995</v>
      </c>
      <c r="I1757" s="52">
        <f t="shared" si="206"/>
        <v>0.86692487994950129</v>
      </c>
      <c r="J1757" s="52">
        <f t="shared" ca="1" si="207"/>
        <v>1</v>
      </c>
      <c r="K1757" s="48">
        <f t="shared" si="208"/>
        <v>82.78</v>
      </c>
      <c r="L1757" s="48">
        <f t="shared" si="209"/>
        <v>82.94</v>
      </c>
      <c r="M1757" s="48">
        <f t="shared" si="210"/>
        <v>81.319999999999993</v>
      </c>
      <c r="N1757" s="48">
        <f t="shared" si="211"/>
        <v>81.97</v>
      </c>
      <c r="O1757" s="49">
        <f t="shared" ca="1" si="212"/>
        <v>284257900</v>
      </c>
    </row>
    <row r="1758" spans="1:15" x14ac:dyDescent="0.25">
      <c r="A1758">
        <v>1743</v>
      </c>
      <c r="B1758" s="89">
        <v>39968</v>
      </c>
      <c r="C1758" s="48">
        <v>94</v>
      </c>
      <c r="D1758" s="48">
        <v>94.669998000000007</v>
      </c>
      <c r="E1758" s="48">
        <v>93.300003000000004</v>
      </c>
      <c r="F1758" s="48">
        <v>94.529999000000004</v>
      </c>
      <c r="G1758" s="49">
        <v>210102300</v>
      </c>
      <c r="H1758" s="48">
        <v>81.950407999999996</v>
      </c>
      <c r="I1758" s="52">
        <f t="shared" si="206"/>
        <v>0.86692487958240638</v>
      </c>
      <c r="J1758" s="52">
        <f t="shared" ca="1" si="207"/>
        <v>1</v>
      </c>
      <c r="K1758" s="48">
        <f t="shared" si="208"/>
        <v>81.489999999999995</v>
      </c>
      <c r="L1758" s="48">
        <f t="shared" si="209"/>
        <v>82.07</v>
      </c>
      <c r="M1758" s="48">
        <f t="shared" si="210"/>
        <v>80.88</v>
      </c>
      <c r="N1758" s="48">
        <f t="shared" si="211"/>
        <v>81.95</v>
      </c>
      <c r="O1758" s="49">
        <f t="shared" ca="1" si="212"/>
        <v>210102300</v>
      </c>
    </row>
    <row r="1759" spans="1:15" x14ac:dyDescent="0.25">
      <c r="A1759">
        <v>1744</v>
      </c>
      <c r="B1759" s="89">
        <v>39967</v>
      </c>
      <c r="C1759" s="48">
        <v>94.040001000000004</v>
      </c>
      <c r="D1759" s="48">
        <v>94.129997000000003</v>
      </c>
      <c r="E1759" s="48">
        <v>92.760002</v>
      </c>
      <c r="F1759" s="48">
        <v>93.650002000000001</v>
      </c>
      <c r="G1759" s="49">
        <v>235310500</v>
      </c>
      <c r="H1759" s="48">
        <v>81.187517</v>
      </c>
      <c r="I1759" s="52">
        <f t="shared" si="206"/>
        <v>0.86692488271383061</v>
      </c>
      <c r="J1759" s="52">
        <f t="shared" ca="1" si="207"/>
        <v>1</v>
      </c>
      <c r="K1759" s="48">
        <f t="shared" si="208"/>
        <v>81.53</v>
      </c>
      <c r="L1759" s="48">
        <f t="shared" si="209"/>
        <v>81.599999999999994</v>
      </c>
      <c r="M1759" s="48">
        <f t="shared" si="210"/>
        <v>80.42</v>
      </c>
      <c r="N1759" s="48">
        <f t="shared" si="211"/>
        <v>81.19</v>
      </c>
      <c r="O1759" s="49">
        <f t="shared" ca="1" si="212"/>
        <v>235310500</v>
      </c>
    </row>
    <row r="1760" spans="1:15" x14ac:dyDescent="0.25">
      <c r="A1760">
        <v>1745</v>
      </c>
      <c r="B1760" s="89">
        <v>39966</v>
      </c>
      <c r="C1760" s="48">
        <v>94.400002000000001</v>
      </c>
      <c r="D1760" s="48">
        <v>95.370002999999997</v>
      </c>
      <c r="E1760" s="48">
        <v>94.230002999999996</v>
      </c>
      <c r="F1760" s="48">
        <v>94.849997999999999</v>
      </c>
      <c r="G1760" s="49">
        <v>230874500</v>
      </c>
      <c r="H1760" s="48">
        <v>82.227823999999998</v>
      </c>
      <c r="I1760" s="52">
        <f t="shared" si="206"/>
        <v>0.86692488912862176</v>
      </c>
      <c r="J1760" s="52">
        <f t="shared" ca="1" si="207"/>
        <v>1</v>
      </c>
      <c r="K1760" s="48">
        <f t="shared" si="208"/>
        <v>81.84</v>
      </c>
      <c r="L1760" s="48">
        <f t="shared" si="209"/>
        <v>82.68</v>
      </c>
      <c r="M1760" s="48">
        <f t="shared" si="210"/>
        <v>81.69</v>
      </c>
      <c r="N1760" s="48">
        <f t="shared" si="211"/>
        <v>82.23</v>
      </c>
      <c r="O1760" s="49">
        <f t="shared" ca="1" si="212"/>
        <v>230874500</v>
      </c>
    </row>
    <row r="1761" spans="1:15" x14ac:dyDescent="0.25">
      <c r="A1761">
        <v>1746</v>
      </c>
      <c r="B1761" s="89">
        <v>39965</v>
      </c>
      <c r="C1761" s="48">
        <v>93.669998000000007</v>
      </c>
      <c r="D1761" s="48">
        <v>95.169998000000007</v>
      </c>
      <c r="E1761" s="48">
        <v>93.43</v>
      </c>
      <c r="F1761" s="48">
        <v>94.769997000000004</v>
      </c>
      <c r="G1761" s="49">
        <v>276246800</v>
      </c>
      <c r="H1761" s="48">
        <v>82.158467999999999</v>
      </c>
      <c r="I1761" s="52">
        <f t="shared" si="206"/>
        <v>0.86692487707897681</v>
      </c>
      <c r="J1761" s="52">
        <f t="shared" ca="1" si="207"/>
        <v>1</v>
      </c>
      <c r="K1761" s="48">
        <f t="shared" si="208"/>
        <v>81.2</v>
      </c>
      <c r="L1761" s="48">
        <f t="shared" si="209"/>
        <v>82.51</v>
      </c>
      <c r="M1761" s="48">
        <f t="shared" si="210"/>
        <v>81</v>
      </c>
      <c r="N1761" s="48">
        <f t="shared" si="211"/>
        <v>82.16</v>
      </c>
      <c r="O1761" s="49">
        <f t="shared" ca="1" si="212"/>
        <v>276246800</v>
      </c>
    </row>
    <row r="1762" spans="1:15" x14ac:dyDescent="0.25">
      <c r="A1762">
        <v>1747</v>
      </c>
      <c r="B1762" s="89">
        <v>39962</v>
      </c>
      <c r="C1762" s="48">
        <v>91.419998000000007</v>
      </c>
      <c r="D1762" s="48">
        <v>93.699996999999996</v>
      </c>
      <c r="E1762" s="48">
        <v>90.68</v>
      </c>
      <c r="F1762" s="48">
        <v>92.529999000000004</v>
      </c>
      <c r="G1762" s="49">
        <v>258641500</v>
      </c>
      <c r="H1762" s="48">
        <v>80.216558000000006</v>
      </c>
      <c r="I1762" s="52">
        <f t="shared" si="206"/>
        <v>0.86692487697962695</v>
      </c>
      <c r="J1762" s="52">
        <f t="shared" ca="1" si="207"/>
        <v>1</v>
      </c>
      <c r="K1762" s="48">
        <f t="shared" si="208"/>
        <v>79.25</v>
      </c>
      <c r="L1762" s="48">
        <f t="shared" si="209"/>
        <v>81.23</v>
      </c>
      <c r="M1762" s="48">
        <f t="shared" si="210"/>
        <v>78.61</v>
      </c>
      <c r="N1762" s="48">
        <f t="shared" si="211"/>
        <v>80.22</v>
      </c>
      <c r="O1762" s="49">
        <f t="shared" ca="1" si="212"/>
        <v>258641500</v>
      </c>
    </row>
    <row r="1763" spans="1:15" x14ac:dyDescent="0.25">
      <c r="A1763">
        <v>1748</v>
      </c>
      <c r="B1763" s="89">
        <v>39961</v>
      </c>
      <c r="C1763" s="48">
        <v>90.459998999999996</v>
      </c>
      <c r="D1763" s="48">
        <v>91.339995999999999</v>
      </c>
      <c r="E1763" s="48">
        <v>89.099997999999999</v>
      </c>
      <c r="F1763" s="48">
        <v>90.919998000000007</v>
      </c>
      <c r="G1763" s="49">
        <v>289095000</v>
      </c>
      <c r="H1763" s="48">
        <v>78.820808999999997</v>
      </c>
      <c r="I1763" s="52">
        <f t="shared" si="206"/>
        <v>0.8669248870858971</v>
      </c>
      <c r="J1763" s="52">
        <f t="shared" ca="1" si="207"/>
        <v>1</v>
      </c>
      <c r="K1763" s="48">
        <f t="shared" si="208"/>
        <v>78.42</v>
      </c>
      <c r="L1763" s="48">
        <f t="shared" si="209"/>
        <v>79.180000000000007</v>
      </c>
      <c r="M1763" s="48">
        <f t="shared" si="210"/>
        <v>77.239999999999995</v>
      </c>
      <c r="N1763" s="48">
        <f t="shared" si="211"/>
        <v>78.819999999999993</v>
      </c>
      <c r="O1763" s="49">
        <f t="shared" ca="1" si="212"/>
        <v>289095000</v>
      </c>
    </row>
    <row r="1764" spans="1:15" x14ac:dyDescent="0.25">
      <c r="A1764">
        <v>1749</v>
      </c>
      <c r="B1764" s="89">
        <v>39960</v>
      </c>
      <c r="C1764" s="48">
        <v>91.440002000000007</v>
      </c>
      <c r="D1764" s="48">
        <v>91.75</v>
      </c>
      <c r="E1764" s="48">
        <v>89.529999000000004</v>
      </c>
      <c r="F1764" s="48">
        <v>89.669998000000007</v>
      </c>
      <c r="G1764" s="49">
        <v>246015800</v>
      </c>
      <c r="H1764" s="48">
        <v>77.737153000000006</v>
      </c>
      <c r="I1764" s="52">
        <f t="shared" si="206"/>
        <v>0.8669248882998748</v>
      </c>
      <c r="J1764" s="52">
        <f t="shared" ca="1" si="207"/>
        <v>1</v>
      </c>
      <c r="K1764" s="48">
        <f t="shared" si="208"/>
        <v>79.27</v>
      </c>
      <c r="L1764" s="48">
        <f t="shared" si="209"/>
        <v>79.540000000000006</v>
      </c>
      <c r="M1764" s="48">
        <f t="shared" si="210"/>
        <v>77.62</v>
      </c>
      <c r="N1764" s="48">
        <f t="shared" si="211"/>
        <v>77.739999999999995</v>
      </c>
      <c r="O1764" s="49">
        <f t="shared" ca="1" si="212"/>
        <v>246015800</v>
      </c>
    </row>
    <row r="1765" spans="1:15" x14ac:dyDescent="0.25">
      <c r="A1765">
        <v>1750</v>
      </c>
      <c r="B1765" s="89">
        <v>39959</v>
      </c>
      <c r="C1765" s="48">
        <v>88.360000999999997</v>
      </c>
      <c r="D1765" s="48">
        <v>91.559997999999993</v>
      </c>
      <c r="E1765" s="48">
        <v>88.32</v>
      </c>
      <c r="F1765" s="48">
        <v>91.300003000000004</v>
      </c>
      <c r="G1765" s="49">
        <v>236318500</v>
      </c>
      <c r="H1765" s="48">
        <v>79.150244000000001</v>
      </c>
      <c r="I1765" s="52">
        <f t="shared" si="206"/>
        <v>0.86692487841429755</v>
      </c>
      <c r="J1765" s="52">
        <f t="shared" ca="1" si="207"/>
        <v>1</v>
      </c>
      <c r="K1765" s="48">
        <f t="shared" si="208"/>
        <v>76.599999999999994</v>
      </c>
      <c r="L1765" s="48">
        <f t="shared" si="209"/>
        <v>79.38</v>
      </c>
      <c r="M1765" s="48">
        <f t="shared" si="210"/>
        <v>76.569999999999993</v>
      </c>
      <c r="N1765" s="48">
        <f t="shared" si="211"/>
        <v>79.150000000000006</v>
      </c>
      <c r="O1765" s="49">
        <f t="shared" ca="1" si="212"/>
        <v>236318500</v>
      </c>
    </row>
    <row r="1766" spans="1:15" x14ac:dyDescent="0.25">
      <c r="A1766">
        <v>1751</v>
      </c>
      <c r="B1766" s="89">
        <v>39955</v>
      </c>
      <c r="C1766" s="48">
        <v>89.459998999999996</v>
      </c>
      <c r="D1766" s="48">
        <v>90</v>
      </c>
      <c r="E1766" s="48">
        <v>88.68</v>
      </c>
      <c r="F1766" s="48">
        <v>89.019997000000004</v>
      </c>
      <c r="G1766" s="49">
        <v>166811900</v>
      </c>
      <c r="H1766" s="48">
        <v>77.173649999999995</v>
      </c>
      <c r="I1766" s="52">
        <f t="shared" si="206"/>
        <v>0.86692487756430714</v>
      </c>
      <c r="J1766" s="52">
        <f t="shared" ca="1" si="207"/>
        <v>1</v>
      </c>
      <c r="K1766" s="48">
        <f t="shared" si="208"/>
        <v>77.56</v>
      </c>
      <c r="L1766" s="48">
        <f t="shared" si="209"/>
        <v>78.02</v>
      </c>
      <c r="M1766" s="48">
        <f t="shared" si="210"/>
        <v>76.88</v>
      </c>
      <c r="N1766" s="48">
        <f t="shared" si="211"/>
        <v>77.17</v>
      </c>
      <c r="O1766" s="49">
        <f t="shared" ca="1" si="212"/>
        <v>166811900</v>
      </c>
    </row>
    <row r="1767" spans="1:15" x14ac:dyDescent="0.25">
      <c r="A1767">
        <v>1752</v>
      </c>
      <c r="B1767" s="89">
        <v>39954</v>
      </c>
      <c r="C1767" s="48">
        <v>89.459998999999996</v>
      </c>
      <c r="D1767" s="48">
        <v>89.800003000000004</v>
      </c>
      <c r="E1767" s="48">
        <v>88.260002</v>
      </c>
      <c r="F1767" s="48">
        <v>89.209998999999996</v>
      </c>
      <c r="G1767" s="49">
        <v>258988400</v>
      </c>
      <c r="H1767" s="48">
        <v>77.338368000000003</v>
      </c>
      <c r="I1767" s="52">
        <f t="shared" si="206"/>
        <v>0.86692488361086073</v>
      </c>
      <c r="J1767" s="52">
        <f t="shared" ca="1" si="207"/>
        <v>1</v>
      </c>
      <c r="K1767" s="48">
        <f t="shared" si="208"/>
        <v>77.56</v>
      </c>
      <c r="L1767" s="48">
        <f t="shared" si="209"/>
        <v>77.849999999999994</v>
      </c>
      <c r="M1767" s="48">
        <f t="shared" si="210"/>
        <v>76.510000000000005</v>
      </c>
      <c r="N1767" s="48">
        <f t="shared" si="211"/>
        <v>77.34</v>
      </c>
      <c r="O1767" s="49">
        <f t="shared" ca="1" si="212"/>
        <v>258988400</v>
      </c>
    </row>
    <row r="1768" spans="1:15" x14ac:dyDescent="0.25">
      <c r="A1768">
        <v>1753</v>
      </c>
      <c r="B1768" s="89">
        <v>39953</v>
      </c>
      <c r="C1768" s="48">
        <v>91.949996999999996</v>
      </c>
      <c r="D1768" s="48">
        <v>92.800003000000004</v>
      </c>
      <c r="E1768" s="48">
        <v>90.410004000000001</v>
      </c>
      <c r="F1768" s="48">
        <v>90.510002</v>
      </c>
      <c r="G1768" s="49">
        <v>285722200</v>
      </c>
      <c r="H1768" s="48">
        <v>78.465373</v>
      </c>
      <c r="I1768" s="52">
        <f t="shared" si="206"/>
        <v>0.86692488416915514</v>
      </c>
      <c r="J1768" s="52">
        <f t="shared" ca="1" si="207"/>
        <v>1</v>
      </c>
      <c r="K1768" s="48">
        <f t="shared" si="208"/>
        <v>79.709999999999994</v>
      </c>
      <c r="L1768" s="48">
        <f t="shared" si="209"/>
        <v>80.45</v>
      </c>
      <c r="M1768" s="48">
        <f t="shared" si="210"/>
        <v>78.38</v>
      </c>
      <c r="N1768" s="48">
        <f t="shared" si="211"/>
        <v>78.47</v>
      </c>
      <c r="O1768" s="49">
        <f t="shared" ca="1" si="212"/>
        <v>285722200</v>
      </c>
    </row>
    <row r="1769" spans="1:15" x14ac:dyDescent="0.25">
      <c r="A1769">
        <v>1754</v>
      </c>
      <c r="B1769" s="89">
        <v>39952</v>
      </c>
      <c r="C1769" s="48">
        <v>91.18</v>
      </c>
      <c r="D1769" s="48">
        <v>91.970000999999996</v>
      </c>
      <c r="E1769" s="48">
        <v>90.809997999999993</v>
      </c>
      <c r="F1769" s="48">
        <v>91.120002999999997</v>
      </c>
      <c r="G1769" s="49">
        <v>206102200</v>
      </c>
      <c r="H1769" s="48">
        <v>78.994197999999997</v>
      </c>
      <c r="I1769" s="52">
        <f t="shared" si="206"/>
        <v>0.86692488366138443</v>
      </c>
      <c r="J1769" s="52">
        <f t="shared" ca="1" si="207"/>
        <v>1</v>
      </c>
      <c r="K1769" s="48">
        <f t="shared" si="208"/>
        <v>79.05</v>
      </c>
      <c r="L1769" s="48">
        <f t="shared" si="209"/>
        <v>79.73</v>
      </c>
      <c r="M1769" s="48">
        <f t="shared" si="210"/>
        <v>78.73</v>
      </c>
      <c r="N1769" s="48">
        <f t="shared" si="211"/>
        <v>78.989999999999995</v>
      </c>
      <c r="O1769" s="49">
        <f t="shared" ca="1" si="212"/>
        <v>206102200</v>
      </c>
    </row>
    <row r="1770" spans="1:15" x14ac:dyDescent="0.25">
      <c r="A1770">
        <v>1755</v>
      </c>
      <c r="B1770" s="89">
        <v>39951</v>
      </c>
      <c r="C1770" s="48">
        <v>89.550003000000004</v>
      </c>
      <c r="D1770" s="48">
        <v>91.339995999999999</v>
      </c>
      <c r="E1770" s="48">
        <v>88.57</v>
      </c>
      <c r="F1770" s="48">
        <v>91.230002999999996</v>
      </c>
      <c r="G1770" s="49">
        <v>241447400</v>
      </c>
      <c r="H1770" s="48">
        <v>79.089560000000006</v>
      </c>
      <c r="I1770" s="52">
        <f t="shared" si="206"/>
        <v>0.86692488654198563</v>
      </c>
      <c r="J1770" s="52">
        <f t="shared" ca="1" si="207"/>
        <v>1</v>
      </c>
      <c r="K1770" s="48">
        <f t="shared" si="208"/>
        <v>77.63</v>
      </c>
      <c r="L1770" s="48">
        <f t="shared" si="209"/>
        <v>79.180000000000007</v>
      </c>
      <c r="M1770" s="48">
        <f t="shared" si="210"/>
        <v>76.78</v>
      </c>
      <c r="N1770" s="48">
        <f t="shared" si="211"/>
        <v>79.09</v>
      </c>
      <c r="O1770" s="49">
        <f t="shared" ca="1" si="212"/>
        <v>241447400</v>
      </c>
    </row>
    <row r="1771" spans="1:15" x14ac:dyDescent="0.25">
      <c r="A1771">
        <v>1756</v>
      </c>
      <c r="B1771" s="89">
        <v>39948</v>
      </c>
      <c r="C1771" s="48">
        <v>89.370002999999997</v>
      </c>
      <c r="D1771" s="48">
        <v>90</v>
      </c>
      <c r="E1771" s="48">
        <v>88.150002000000001</v>
      </c>
      <c r="F1771" s="48">
        <v>88.709998999999996</v>
      </c>
      <c r="G1771" s="49">
        <v>271502700</v>
      </c>
      <c r="H1771" s="48">
        <v>76.904904999999999</v>
      </c>
      <c r="I1771" s="52">
        <f t="shared" si="206"/>
        <v>0.86692487731850842</v>
      </c>
      <c r="J1771" s="52">
        <f t="shared" ca="1" si="207"/>
        <v>1</v>
      </c>
      <c r="K1771" s="48">
        <f t="shared" si="208"/>
        <v>77.48</v>
      </c>
      <c r="L1771" s="48">
        <f t="shared" si="209"/>
        <v>78.02</v>
      </c>
      <c r="M1771" s="48">
        <f t="shared" si="210"/>
        <v>76.42</v>
      </c>
      <c r="N1771" s="48">
        <f t="shared" si="211"/>
        <v>76.900000000000006</v>
      </c>
      <c r="O1771" s="49">
        <f t="shared" ca="1" si="212"/>
        <v>271502700</v>
      </c>
    </row>
    <row r="1772" spans="1:15" x14ac:dyDescent="0.25">
      <c r="A1772">
        <v>1757</v>
      </c>
      <c r="B1772" s="89">
        <v>39947</v>
      </c>
      <c r="C1772" s="48">
        <v>88.720000999999996</v>
      </c>
      <c r="D1772" s="48">
        <v>90.120002999999997</v>
      </c>
      <c r="E1772" s="48">
        <v>88.5</v>
      </c>
      <c r="F1772" s="48">
        <v>89.440002000000007</v>
      </c>
      <c r="G1772" s="49">
        <v>260098700</v>
      </c>
      <c r="H1772" s="48">
        <v>77.537763999999996</v>
      </c>
      <c r="I1772" s="52">
        <f t="shared" si="206"/>
        <v>0.86692489116894234</v>
      </c>
      <c r="J1772" s="52">
        <f t="shared" ca="1" si="207"/>
        <v>1</v>
      </c>
      <c r="K1772" s="48">
        <f t="shared" si="208"/>
        <v>76.91</v>
      </c>
      <c r="L1772" s="48">
        <f t="shared" si="209"/>
        <v>78.13</v>
      </c>
      <c r="M1772" s="48">
        <f t="shared" si="210"/>
        <v>76.72</v>
      </c>
      <c r="N1772" s="48">
        <f t="shared" si="211"/>
        <v>77.540000000000006</v>
      </c>
      <c r="O1772" s="49">
        <f t="shared" ca="1" si="212"/>
        <v>260098700</v>
      </c>
    </row>
    <row r="1773" spans="1:15" x14ac:dyDescent="0.25">
      <c r="A1773">
        <v>1758</v>
      </c>
      <c r="B1773" s="89">
        <v>39946</v>
      </c>
      <c r="C1773" s="48">
        <v>89.739998</v>
      </c>
      <c r="D1773" s="48">
        <v>90.010002</v>
      </c>
      <c r="E1773" s="48">
        <v>88.5</v>
      </c>
      <c r="F1773" s="48">
        <v>88.68</v>
      </c>
      <c r="G1773" s="49">
        <v>269619100</v>
      </c>
      <c r="H1773" s="48">
        <v>76.878899000000004</v>
      </c>
      <c r="I1773" s="52">
        <f t="shared" si="206"/>
        <v>0.86692488723500227</v>
      </c>
      <c r="J1773" s="52">
        <f t="shared" ca="1" si="207"/>
        <v>1</v>
      </c>
      <c r="K1773" s="48">
        <f t="shared" si="208"/>
        <v>77.8</v>
      </c>
      <c r="L1773" s="48">
        <f t="shared" si="209"/>
        <v>78.03</v>
      </c>
      <c r="M1773" s="48">
        <f t="shared" si="210"/>
        <v>76.72</v>
      </c>
      <c r="N1773" s="48">
        <f t="shared" si="211"/>
        <v>76.88</v>
      </c>
      <c r="O1773" s="49">
        <f t="shared" ca="1" si="212"/>
        <v>269619100</v>
      </c>
    </row>
    <row r="1774" spans="1:15" x14ac:dyDescent="0.25">
      <c r="A1774">
        <v>1759</v>
      </c>
      <c r="B1774" s="89">
        <v>39945</v>
      </c>
      <c r="C1774" s="48">
        <v>91.629997000000003</v>
      </c>
      <c r="D1774" s="48">
        <v>91.830001999999993</v>
      </c>
      <c r="E1774" s="48">
        <v>89.849997999999999</v>
      </c>
      <c r="F1774" s="48">
        <v>90.970000999999996</v>
      </c>
      <c r="G1774" s="49">
        <v>282431300</v>
      </c>
      <c r="H1774" s="48">
        <v>78.864158000000003</v>
      </c>
      <c r="I1774" s="52">
        <f t="shared" si="206"/>
        <v>0.86692488878833807</v>
      </c>
      <c r="J1774" s="52">
        <f t="shared" ca="1" si="207"/>
        <v>1</v>
      </c>
      <c r="K1774" s="48">
        <f t="shared" si="208"/>
        <v>79.44</v>
      </c>
      <c r="L1774" s="48">
        <f t="shared" si="209"/>
        <v>79.61</v>
      </c>
      <c r="M1774" s="48">
        <f t="shared" si="210"/>
        <v>77.89</v>
      </c>
      <c r="N1774" s="48">
        <f t="shared" si="211"/>
        <v>78.86</v>
      </c>
      <c r="O1774" s="49">
        <f t="shared" ca="1" si="212"/>
        <v>282431300</v>
      </c>
    </row>
    <row r="1775" spans="1:15" x14ac:dyDescent="0.25">
      <c r="A1775">
        <v>1760</v>
      </c>
      <c r="B1775" s="89">
        <v>39944</v>
      </c>
      <c r="C1775" s="48">
        <v>91.699996999999996</v>
      </c>
      <c r="D1775" s="48">
        <v>92.110000999999997</v>
      </c>
      <c r="E1775" s="48">
        <v>91.040001000000004</v>
      </c>
      <c r="F1775" s="48">
        <v>91.239998</v>
      </c>
      <c r="G1775" s="49">
        <v>247923600</v>
      </c>
      <c r="H1775" s="48">
        <v>79.098224000000002</v>
      </c>
      <c r="I1775" s="52">
        <f t="shared" si="206"/>
        <v>0.86692487652180794</v>
      </c>
      <c r="J1775" s="52">
        <f t="shared" ca="1" si="207"/>
        <v>1</v>
      </c>
      <c r="K1775" s="48">
        <f t="shared" si="208"/>
        <v>79.5</v>
      </c>
      <c r="L1775" s="48">
        <f t="shared" si="209"/>
        <v>79.849999999999994</v>
      </c>
      <c r="M1775" s="48">
        <f t="shared" si="210"/>
        <v>78.92</v>
      </c>
      <c r="N1775" s="48">
        <f t="shared" si="211"/>
        <v>79.099999999999994</v>
      </c>
      <c r="O1775" s="49">
        <f t="shared" ca="1" si="212"/>
        <v>247923600</v>
      </c>
    </row>
    <row r="1776" spans="1:15" x14ac:dyDescent="0.25">
      <c r="A1776">
        <v>1761</v>
      </c>
      <c r="B1776" s="89">
        <v>39941</v>
      </c>
      <c r="C1776" s="48">
        <v>92.029999000000004</v>
      </c>
      <c r="D1776" s="48">
        <v>93.220000999999996</v>
      </c>
      <c r="E1776" s="48">
        <v>91.440002000000007</v>
      </c>
      <c r="F1776" s="48">
        <v>92.980002999999996</v>
      </c>
      <c r="G1776" s="49">
        <v>299081700</v>
      </c>
      <c r="H1776" s="48">
        <v>80.606678000000002</v>
      </c>
      <c r="I1776" s="52">
        <f t="shared" si="206"/>
        <v>0.8669248806111568</v>
      </c>
      <c r="J1776" s="52">
        <f t="shared" ca="1" si="207"/>
        <v>1</v>
      </c>
      <c r="K1776" s="48">
        <f t="shared" si="208"/>
        <v>79.78</v>
      </c>
      <c r="L1776" s="48">
        <f t="shared" si="209"/>
        <v>80.81</v>
      </c>
      <c r="M1776" s="48">
        <f t="shared" si="210"/>
        <v>79.27</v>
      </c>
      <c r="N1776" s="48">
        <f t="shared" si="211"/>
        <v>80.61</v>
      </c>
      <c r="O1776" s="49">
        <f t="shared" ca="1" si="212"/>
        <v>299081700</v>
      </c>
    </row>
    <row r="1777" spans="1:15" x14ac:dyDescent="0.25">
      <c r="A1777">
        <v>1762</v>
      </c>
      <c r="B1777" s="89">
        <v>39940</v>
      </c>
      <c r="C1777" s="48">
        <v>93.010002</v>
      </c>
      <c r="D1777" s="48">
        <v>93.150002000000001</v>
      </c>
      <c r="E1777" s="48">
        <v>90.279999000000004</v>
      </c>
      <c r="F1777" s="48">
        <v>90.860000999999997</v>
      </c>
      <c r="G1777" s="49">
        <v>317728000</v>
      </c>
      <c r="H1777" s="48">
        <v>78.768794999999997</v>
      </c>
      <c r="I1777" s="52">
        <f t="shared" si="206"/>
        <v>0.86692487489627035</v>
      </c>
      <c r="J1777" s="52">
        <f t="shared" ca="1" si="207"/>
        <v>1</v>
      </c>
      <c r="K1777" s="48">
        <f t="shared" si="208"/>
        <v>80.63</v>
      </c>
      <c r="L1777" s="48">
        <f t="shared" si="209"/>
        <v>80.75</v>
      </c>
      <c r="M1777" s="48">
        <f t="shared" si="210"/>
        <v>78.27</v>
      </c>
      <c r="N1777" s="48">
        <f t="shared" si="211"/>
        <v>78.77</v>
      </c>
      <c r="O1777" s="49">
        <f t="shared" ca="1" si="212"/>
        <v>317728000</v>
      </c>
    </row>
    <row r="1778" spans="1:15" x14ac:dyDescent="0.25">
      <c r="A1778">
        <v>1763</v>
      </c>
      <c r="B1778" s="89">
        <v>39939</v>
      </c>
      <c r="C1778" s="48">
        <v>91.68</v>
      </c>
      <c r="D1778" s="48">
        <v>92.199996999999996</v>
      </c>
      <c r="E1778" s="48">
        <v>90.610000999999997</v>
      </c>
      <c r="F1778" s="48">
        <v>92.139999000000003</v>
      </c>
      <c r="G1778" s="49">
        <v>291941000</v>
      </c>
      <c r="H1778" s="48">
        <v>79.878457999999995</v>
      </c>
      <c r="I1778" s="52">
        <f t="shared" si="206"/>
        <v>0.8669248845987072</v>
      </c>
      <c r="J1778" s="52">
        <f t="shared" ca="1" si="207"/>
        <v>1</v>
      </c>
      <c r="K1778" s="48">
        <f t="shared" si="208"/>
        <v>79.48</v>
      </c>
      <c r="L1778" s="48">
        <f t="shared" si="209"/>
        <v>79.930000000000007</v>
      </c>
      <c r="M1778" s="48">
        <f t="shared" si="210"/>
        <v>78.55</v>
      </c>
      <c r="N1778" s="48">
        <f t="shared" si="211"/>
        <v>79.88</v>
      </c>
      <c r="O1778" s="49">
        <f t="shared" ca="1" si="212"/>
        <v>291941000</v>
      </c>
    </row>
    <row r="1779" spans="1:15" x14ac:dyDescent="0.25">
      <c r="A1779">
        <v>1764</v>
      </c>
      <c r="B1779" s="89">
        <v>39938</v>
      </c>
      <c r="C1779" s="48">
        <v>90.57</v>
      </c>
      <c r="D1779" s="48">
        <v>90.93</v>
      </c>
      <c r="E1779" s="48">
        <v>89.839995999999999</v>
      </c>
      <c r="F1779" s="48">
        <v>90.57</v>
      </c>
      <c r="G1779" s="49">
        <v>243036300</v>
      </c>
      <c r="H1779" s="48">
        <v>78.517386000000002</v>
      </c>
      <c r="I1779" s="52">
        <f t="shared" si="206"/>
        <v>0.86692487578668442</v>
      </c>
      <c r="J1779" s="52">
        <f t="shared" ca="1" si="207"/>
        <v>1</v>
      </c>
      <c r="K1779" s="48">
        <f t="shared" si="208"/>
        <v>78.52</v>
      </c>
      <c r="L1779" s="48">
        <f t="shared" si="209"/>
        <v>78.83</v>
      </c>
      <c r="M1779" s="48">
        <f t="shared" si="210"/>
        <v>77.88</v>
      </c>
      <c r="N1779" s="48">
        <f t="shared" si="211"/>
        <v>78.52</v>
      </c>
      <c r="O1779" s="49">
        <f t="shared" ca="1" si="212"/>
        <v>243036300</v>
      </c>
    </row>
    <row r="1780" spans="1:15" x14ac:dyDescent="0.25">
      <c r="A1780">
        <v>1765</v>
      </c>
      <c r="B1780" s="89">
        <v>39937</v>
      </c>
      <c r="C1780" s="48">
        <v>88.550003000000004</v>
      </c>
      <c r="D1780" s="48">
        <v>90.940002000000007</v>
      </c>
      <c r="E1780" s="48">
        <v>88.379997000000003</v>
      </c>
      <c r="F1780" s="48">
        <v>90.879997000000003</v>
      </c>
      <c r="G1780" s="49">
        <v>287120000</v>
      </c>
      <c r="H1780" s="48">
        <v>78.786130999999997</v>
      </c>
      <c r="I1780" s="52">
        <f t="shared" si="206"/>
        <v>0.86692488557190417</v>
      </c>
      <c r="J1780" s="52">
        <f t="shared" ca="1" si="207"/>
        <v>1</v>
      </c>
      <c r="K1780" s="48">
        <f t="shared" si="208"/>
        <v>76.77</v>
      </c>
      <c r="L1780" s="48">
        <f t="shared" si="209"/>
        <v>78.84</v>
      </c>
      <c r="M1780" s="48">
        <f t="shared" si="210"/>
        <v>76.62</v>
      </c>
      <c r="N1780" s="48">
        <f t="shared" si="211"/>
        <v>78.790000000000006</v>
      </c>
      <c r="O1780" s="49">
        <f t="shared" ca="1" si="212"/>
        <v>287120000</v>
      </c>
    </row>
    <row r="1781" spans="1:15" x14ac:dyDescent="0.25">
      <c r="A1781">
        <v>1766</v>
      </c>
      <c r="B1781" s="89">
        <v>39934</v>
      </c>
      <c r="C1781" s="48">
        <v>87.440002000000007</v>
      </c>
      <c r="D1781" s="48">
        <v>88.209998999999996</v>
      </c>
      <c r="E1781" s="48">
        <v>86.720000999999996</v>
      </c>
      <c r="F1781" s="48">
        <v>87.889999000000003</v>
      </c>
      <c r="G1781" s="49">
        <v>236110300</v>
      </c>
      <c r="H1781" s="48">
        <v>76.194027000000006</v>
      </c>
      <c r="I1781" s="52">
        <f t="shared" si="206"/>
        <v>0.86692488186283856</v>
      </c>
      <c r="J1781" s="52">
        <f t="shared" ca="1" si="207"/>
        <v>1</v>
      </c>
      <c r="K1781" s="48">
        <f t="shared" si="208"/>
        <v>75.8</v>
      </c>
      <c r="L1781" s="48">
        <f t="shared" si="209"/>
        <v>76.47</v>
      </c>
      <c r="M1781" s="48">
        <f t="shared" si="210"/>
        <v>75.180000000000007</v>
      </c>
      <c r="N1781" s="48">
        <f t="shared" si="211"/>
        <v>76.19</v>
      </c>
      <c r="O1781" s="49">
        <f t="shared" ca="1" si="212"/>
        <v>236110300</v>
      </c>
    </row>
    <row r="1782" spans="1:15" x14ac:dyDescent="0.25">
      <c r="A1782">
        <v>1767</v>
      </c>
      <c r="B1782" s="89">
        <v>39933</v>
      </c>
      <c r="C1782" s="48">
        <v>88.550003000000004</v>
      </c>
      <c r="D1782" s="48">
        <v>89.019997000000004</v>
      </c>
      <c r="E1782" s="48">
        <v>86.919998000000007</v>
      </c>
      <c r="F1782" s="48">
        <v>87.419998000000007</v>
      </c>
      <c r="G1782" s="49">
        <v>301419800</v>
      </c>
      <c r="H1782" s="48">
        <v>75.786572000000007</v>
      </c>
      <c r="I1782" s="52">
        <f t="shared" si="206"/>
        <v>0.86692488828471492</v>
      </c>
      <c r="J1782" s="52">
        <f t="shared" ca="1" si="207"/>
        <v>1</v>
      </c>
      <c r="K1782" s="48">
        <f t="shared" si="208"/>
        <v>76.77</v>
      </c>
      <c r="L1782" s="48">
        <f t="shared" si="209"/>
        <v>77.17</v>
      </c>
      <c r="M1782" s="48">
        <f t="shared" si="210"/>
        <v>75.349999999999994</v>
      </c>
      <c r="N1782" s="48">
        <f t="shared" si="211"/>
        <v>75.790000000000006</v>
      </c>
      <c r="O1782" s="49">
        <f t="shared" ca="1" si="212"/>
        <v>301419800</v>
      </c>
    </row>
    <row r="1783" spans="1:15" x14ac:dyDescent="0.25">
      <c r="A1783">
        <v>1768</v>
      </c>
      <c r="B1783" s="89">
        <v>39932</v>
      </c>
      <c r="C1783" s="48">
        <v>86.519997000000004</v>
      </c>
      <c r="D1783" s="48">
        <v>88.360000999999997</v>
      </c>
      <c r="E1783" s="48">
        <v>86.300003000000004</v>
      </c>
      <c r="F1783" s="48">
        <v>87.389999000000003</v>
      </c>
      <c r="G1783" s="49">
        <v>311505700</v>
      </c>
      <c r="H1783" s="48">
        <v>75.760565</v>
      </c>
      <c r="I1783" s="52">
        <f t="shared" si="206"/>
        <v>0.86692488690839775</v>
      </c>
      <c r="J1783" s="52">
        <f t="shared" ca="1" si="207"/>
        <v>1</v>
      </c>
      <c r="K1783" s="48">
        <f t="shared" si="208"/>
        <v>75.010000000000005</v>
      </c>
      <c r="L1783" s="48">
        <f t="shared" si="209"/>
        <v>76.599999999999994</v>
      </c>
      <c r="M1783" s="48">
        <f t="shared" si="210"/>
        <v>74.819999999999993</v>
      </c>
      <c r="N1783" s="48">
        <f t="shared" si="211"/>
        <v>75.760000000000005</v>
      </c>
      <c r="O1783" s="49">
        <f t="shared" ca="1" si="212"/>
        <v>311505700</v>
      </c>
    </row>
    <row r="1784" spans="1:15" x14ac:dyDescent="0.25">
      <c r="A1784">
        <v>1769</v>
      </c>
      <c r="B1784" s="89">
        <v>39931</v>
      </c>
      <c r="C1784" s="48">
        <v>84.970000999999996</v>
      </c>
      <c r="D1784" s="48">
        <v>86.589995999999999</v>
      </c>
      <c r="E1784" s="48">
        <v>84.760002</v>
      </c>
      <c r="F1784" s="48">
        <v>85.57</v>
      </c>
      <c r="G1784" s="49">
        <v>247926300</v>
      </c>
      <c r="H1784" s="48">
        <v>74.182761999999997</v>
      </c>
      <c r="I1784" s="52">
        <f t="shared" si="206"/>
        <v>0.86692488021502867</v>
      </c>
      <c r="J1784" s="52">
        <f t="shared" ca="1" si="207"/>
        <v>1</v>
      </c>
      <c r="K1784" s="48">
        <f t="shared" si="208"/>
        <v>73.66</v>
      </c>
      <c r="L1784" s="48">
        <f t="shared" si="209"/>
        <v>75.069999999999993</v>
      </c>
      <c r="M1784" s="48">
        <f t="shared" si="210"/>
        <v>73.48</v>
      </c>
      <c r="N1784" s="48">
        <f t="shared" si="211"/>
        <v>74.180000000000007</v>
      </c>
      <c r="O1784" s="49">
        <f t="shared" ca="1" si="212"/>
        <v>247926300</v>
      </c>
    </row>
    <row r="1785" spans="1:15" x14ac:dyDescent="0.25">
      <c r="A1785">
        <v>1770</v>
      </c>
      <c r="B1785" s="89">
        <v>39930</v>
      </c>
      <c r="C1785" s="48">
        <v>85.68</v>
      </c>
      <c r="D1785" s="48">
        <v>87.010002</v>
      </c>
      <c r="E1785" s="48">
        <v>85.540001000000004</v>
      </c>
      <c r="F1785" s="48">
        <v>85.839995999999999</v>
      </c>
      <c r="G1785" s="49">
        <v>289581600</v>
      </c>
      <c r="H1785" s="48">
        <v>74.416829000000007</v>
      </c>
      <c r="I1785" s="52">
        <f t="shared" si="206"/>
        <v>0.86692488895269759</v>
      </c>
      <c r="J1785" s="52">
        <f t="shared" ca="1" si="207"/>
        <v>1</v>
      </c>
      <c r="K1785" s="48">
        <f t="shared" si="208"/>
        <v>74.28</v>
      </c>
      <c r="L1785" s="48">
        <f t="shared" si="209"/>
        <v>75.430000000000007</v>
      </c>
      <c r="M1785" s="48">
        <f t="shared" si="210"/>
        <v>74.16</v>
      </c>
      <c r="N1785" s="48">
        <f t="shared" si="211"/>
        <v>74.42</v>
      </c>
      <c r="O1785" s="49">
        <f t="shared" ca="1" si="212"/>
        <v>289581600</v>
      </c>
    </row>
    <row r="1786" spans="1:15" x14ac:dyDescent="0.25">
      <c r="A1786">
        <v>1771</v>
      </c>
      <c r="B1786" s="89">
        <v>39927</v>
      </c>
      <c r="C1786" s="48">
        <v>86.029999000000004</v>
      </c>
      <c r="D1786" s="48">
        <v>87.309997999999993</v>
      </c>
      <c r="E1786" s="48">
        <v>85.690002000000007</v>
      </c>
      <c r="F1786" s="48">
        <v>86.660004000000001</v>
      </c>
      <c r="G1786" s="49">
        <v>287703000</v>
      </c>
      <c r="H1786" s="48">
        <v>75.127713</v>
      </c>
      <c r="I1786" s="52">
        <f t="shared" si="206"/>
        <v>0.86692487343988578</v>
      </c>
      <c r="J1786" s="52">
        <f t="shared" ca="1" si="207"/>
        <v>1</v>
      </c>
      <c r="K1786" s="48">
        <f t="shared" si="208"/>
        <v>74.58</v>
      </c>
      <c r="L1786" s="48">
        <f t="shared" si="209"/>
        <v>75.69</v>
      </c>
      <c r="M1786" s="48">
        <f t="shared" si="210"/>
        <v>74.290000000000006</v>
      </c>
      <c r="N1786" s="48">
        <f t="shared" si="211"/>
        <v>75.13</v>
      </c>
      <c r="O1786" s="49">
        <f t="shared" ca="1" si="212"/>
        <v>287703000</v>
      </c>
    </row>
    <row r="1787" spans="1:15" x14ac:dyDescent="0.25">
      <c r="A1787">
        <v>1772</v>
      </c>
      <c r="B1787" s="89">
        <v>39926</v>
      </c>
      <c r="C1787" s="48">
        <v>84.709998999999996</v>
      </c>
      <c r="D1787" s="48">
        <v>85.419998000000007</v>
      </c>
      <c r="E1787" s="48">
        <v>83.629997000000003</v>
      </c>
      <c r="F1787" s="48">
        <v>85.370002999999997</v>
      </c>
      <c r="G1787" s="49">
        <v>324903700</v>
      </c>
      <c r="H1787" s="48">
        <v>74.009379999999993</v>
      </c>
      <c r="I1787" s="52">
        <f t="shared" si="206"/>
        <v>0.86692488461081574</v>
      </c>
      <c r="J1787" s="52">
        <f t="shared" ca="1" si="207"/>
        <v>1</v>
      </c>
      <c r="K1787" s="48">
        <f t="shared" si="208"/>
        <v>73.44</v>
      </c>
      <c r="L1787" s="48">
        <f t="shared" si="209"/>
        <v>74.05</v>
      </c>
      <c r="M1787" s="48">
        <f t="shared" si="210"/>
        <v>72.5</v>
      </c>
      <c r="N1787" s="48">
        <f t="shared" si="211"/>
        <v>74.010000000000005</v>
      </c>
      <c r="O1787" s="49">
        <f t="shared" ca="1" si="212"/>
        <v>324903700</v>
      </c>
    </row>
    <row r="1788" spans="1:15" x14ac:dyDescent="0.25">
      <c r="A1788">
        <v>1773</v>
      </c>
      <c r="B1788" s="89">
        <v>39925</v>
      </c>
      <c r="C1788" s="48">
        <v>84.290001000000004</v>
      </c>
      <c r="D1788" s="48">
        <v>86.339995999999999</v>
      </c>
      <c r="E1788" s="48">
        <v>84.07</v>
      </c>
      <c r="F1788" s="48">
        <v>84.540001000000004</v>
      </c>
      <c r="G1788" s="49">
        <v>340395200</v>
      </c>
      <c r="H1788" s="48">
        <v>73.289829999999995</v>
      </c>
      <c r="I1788" s="52">
        <f t="shared" si="206"/>
        <v>0.86692487737254686</v>
      </c>
      <c r="J1788" s="52">
        <f t="shared" ca="1" si="207"/>
        <v>1</v>
      </c>
      <c r="K1788" s="48">
        <f t="shared" si="208"/>
        <v>73.069999999999993</v>
      </c>
      <c r="L1788" s="48">
        <f t="shared" si="209"/>
        <v>74.849999999999994</v>
      </c>
      <c r="M1788" s="48">
        <f t="shared" si="210"/>
        <v>72.88</v>
      </c>
      <c r="N1788" s="48">
        <f t="shared" si="211"/>
        <v>73.290000000000006</v>
      </c>
      <c r="O1788" s="49">
        <f t="shared" ca="1" si="212"/>
        <v>340395200</v>
      </c>
    </row>
    <row r="1789" spans="1:15" x14ac:dyDescent="0.25">
      <c r="A1789">
        <v>1774</v>
      </c>
      <c r="B1789" s="89">
        <v>39924</v>
      </c>
      <c r="C1789" s="48">
        <v>82.82</v>
      </c>
      <c r="D1789" s="48">
        <v>85.129997000000003</v>
      </c>
      <c r="E1789" s="48">
        <v>82.75</v>
      </c>
      <c r="F1789" s="48">
        <v>85.059997999999993</v>
      </c>
      <c r="G1789" s="49">
        <v>114090900</v>
      </c>
      <c r="H1789" s="48">
        <v>73.740628000000001</v>
      </c>
      <c r="I1789" s="52">
        <f t="shared" si="206"/>
        <v>0.86692487342875324</v>
      </c>
      <c r="J1789" s="52">
        <f t="shared" ca="1" si="207"/>
        <v>1</v>
      </c>
      <c r="K1789" s="48">
        <f t="shared" si="208"/>
        <v>71.8</v>
      </c>
      <c r="L1789" s="48">
        <f t="shared" si="209"/>
        <v>73.8</v>
      </c>
      <c r="M1789" s="48">
        <f t="shared" si="210"/>
        <v>71.739999999999995</v>
      </c>
      <c r="N1789" s="48">
        <f t="shared" si="211"/>
        <v>73.739999999999995</v>
      </c>
      <c r="O1789" s="49">
        <f t="shared" ca="1" si="212"/>
        <v>114090900</v>
      </c>
    </row>
    <row r="1790" spans="1:15" x14ac:dyDescent="0.25">
      <c r="A1790">
        <v>1775</v>
      </c>
      <c r="B1790" s="89">
        <v>39923</v>
      </c>
      <c r="C1790" s="48">
        <v>85.540001000000004</v>
      </c>
      <c r="D1790" s="48">
        <v>87.050003000000004</v>
      </c>
      <c r="E1790" s="48">
        <v>83.339995999999999</v>
      </c>
      <c r="F1790" s="48">
        <v>83.43</v>
      </c>
      <c r="G1790" s="49">
        <v>293690100</v>
      </c>
      <c r="H1790" s="48">
        <v>72.327543000000006</v>
      </c>
      <c r="I1790" s="52">
        <f t="shared" si="206"/>
        <v>0.86692488313556271</v>
      </c>
      <c r="J1790" s="52">
        <f t="shared" ca="1" si="207"/>
        <v>1</v>
      </c>
      <c r="K1790" s="48">
        <f t="shared" si="208"/>
        <v>74.16</v>
      </c>
      <c r="L1790" s="48">
        <f t="shared" si="209"/>
        <v>75.47</v>
      </c>
      <c r="M1790" s="48">
        <f t="shared" si="210"/>
        <v>72.25</v>
      </c>
      <c r="N1790" s="48">
        <f t="shared" si="211"/>
        <v>72.33</v>
      </c>
      <c r="O1790" s="49">
        <f t="shared" ca="1" si="212"/>
        <v>293690100</v>
      </c>
    </row>
    <row r="1791" spans="1:15" x14ac:dyDescent="0.25">
      <c r="A1791">
        <v>1776</v>
      </c>
      <c r="B1791" s="89">
        <v>39920</v>
      </c>
      <c r="C1791" s="48">
        <v>86.830001999999993</v>
      </c>
      <c r="D1791" s="48">
        <v>87.650002000000001</v>
      </c>
      <c r="E1791" s="48">
        <v>86.139999000000003</v>
      </c>
      <c r="F1791" s="48">
        <v>87.080001999999993</v>
      </c>
      <c r="G1791" s="49">
        <v>262649000</v>
      </c>
      <c r="H1791" s="48">
        <v>75.491820000000004</v>
      </c>
      <c r="I1791" s="52">
        <f t="shared" si="206"/>
        <v>0.86692487673576313</v>
      </c>
      <c r="J1791" s="52">
        <f t="shared" ca="1" si="207"/>
        <v>1</v>
      </c>
      <c r="K1791" s="48">
        <f t="shared" si="208"/>
        <v>75.28</v>
      </c>
      <c r="L1791" s="48">
        <f t="shared" si="209"/>
        <v>75.989999999999995</v>
      </c>
      <c r="M1791" s="48">
        <f t="shared" si="210"/>
        <v>74.680000000000007</v>
      </c>
      <c r="N1791" s="48">
        <f t="shared" si="211"/>
        <v>75.489999999999995</v>
      </c>
      <c r="O1791" s="49">
        <f t="shared" ca="1" si="212"/>
        <v>262649000</v>
      </c>
    </row>
    <row r="1792" spans="1:15" x14ac:dyDescent="0.25">
      <c r="A1792">
        <v>1777</v>
      </c>
      <c r="B1792" s="89">
        <v>39919</v>
      </c>
      <c r="C1792" s="48">
        <v>85.93</v>
      </c>
      <c r="D1792" s="48">
        <v>87.150002000000001</v>
      </c>
      <c r="E1792" s="48">
        <v>84.769997000000004</v>
      </c>
      <c r="F1792" s="48">
        <v>86.5</v>
      </c>
      <c r="G1792" s="49">
        <v>335202900</v>
      </c>
      <c r="H1792" s="48">
        <v>74.989001999999999</v>
      </c>
      <c r="I1792" s="52">
        <f t="shared" si="206"/>
        <v>0.86692487861271672</v>
      </c>
      <c r="J1792" s="52">
        <f t="shared" ca="1" si="207"/>
        <v>1</v>
      </c>
      <c r="K1792" s="48">
        <f t="shared" si="208"/>
        <v>74.489999999999995</v>
      </c>
      <c r="L1792" s="48">
        <f t="shared" si="209"/>
        <v>75.55</v>
      </c>
      <c r="M1792" s="48">
        <f t="shared" si="210"/>
        <v>73.489999999999995</v>
      </c>
      <c r="N1792" s="48">
        <f t="shared" si="211"/>
        <v>74.989999999999995</v>
      </c>
      <c r="O1792" s="49">
        <f t="shared" ca="1" si="212"/>
        <v>335202900</v>
      </c>
    </row>
    <row r="1793" spans="1:15" x14ac:dyDescent="0.25">
      <c r="A1793">
        <v>1778</v>
      </c>
      <c r="B1793" s="89">
        <v>39918</v>
      </c>
      <c r="C1793" s="48">
        <v>83.839995999999999</v>
      </c>
      <c r="D1793" s="48">
        <v>85.419998000000007</v>
      </c>
      <c r="E1793" s="48">
        <v>83.610000999999997</v>
      </c>
      <c r="F1793" s="48">
        <v>85.25</v>
      </c>
      <c r="G1793" s="49">
        <v>250726100</v>
      </c>
      <c r="H1793" s="48">
        <v>73.905345999999994</v>
      </c>
      <c r="I1793" s="52">
        <f t="shared" si="206"/>
        <v>0.86692487976539578</v>
      </c>
      <c r="J1793" s="52">
        <f t="shared" ca="1" si="207"/>
        <v>1</v>
      </c>
      <c r="K1793" s="48">
        <f t="shared" si="208"/>
        <v>72.680000000000007</v>
      </c>
      <c r="L1793" s="48">
        <f t="shared" si="209"/>
        <v>74.05</v>
      </c>
      <c r="M1793" s="48">
        <f t="shared" si="210"/>
        <v>72.48</v>
      </c>
      <c r="N1793" s="48">
        <f t="shared" si="211"/>
        <v>73.91</v>
      </c>
      <c r="O1793" s="49">
        <f t="shared" ca="1" si="212"/>
        <v>250726100</v>
      </c>
    </row>
    <row r="1794" spans="1:15" x14ac:dyDescent="0.25">
      <c r="A1794">
        <v>1779</v>
      </c>
      <c r="B1794" s="89">
        <v>39917</v>
      </c>
      <c r="C1794" s="48">
        <v>85.029999000000004</v>
      </c>
      <c r="D1794" s="48">
        <v>85.760002</v>
      </c>
      <c r="E1794" s="48">
        <v>84.080001999999993</v>
      </c>
      <c r="F1794" s="48">
        <v>84.349997999999999</v>
      </c>
      <c r="G1794" s="49">
        <v>276598800</v>
      </c>
      <c r="H1794" s="48">
        <v>73.125112000000001</v>
      </c>
      <c r="I1794" s="52">
        <f t="shared" si="206"/>
        <v>0.86692488125488754</v>
      </c>
      <c r="J1794" s="52">
        <f t="shared" ca="1" si="207"/>
        <v>1</v>
      </c>
      <c r="K1794" s="48">
        <f t="shared" si="208"/>
        <v>73.709999999999994</v>
      </c>
      <c r="L1794" s="48">
        <f t="shared" si="209"/>
        <v>74.349999999999994</v>
      </c>
      <c r="M1794" s="48">
        <f t="shared" si="210"/>
        <v>72.89</v>
      </c>
      <c r="N1794" s="48">
        <f t="shared" si="211"/>
        <v>73.13</v>
      </c>
      <c r="O1794" s="49">
        <f t="shared" ca="1" si="212"/>
        <v>276598800</v>
      </c>
    </row>
    <row r="1795" spans="1:15" x14ac:dyDescent="0.25">
      <c r="A1795">
        <v>1780</v>
      </c>
      <c r="B1795" s="89">
        <v>39916</v>
      </c>
      <c r="C1795" s="48">
        <v>84.919998000000007</v>
      </c>
      <c r="D1795" s="48">
        <v>86.540001000000004</v>
      </c>
      <c r="E1795" s="48">
        <v>84.580001999999993</v>
      </c>
      <c r="F1795" s="48">
        <v>85.830001999999993</v>
      </c>
      <c r="G1795" s="49">
        <v>224847500</v>
      </c>
      <c r="H1795" s="48">
        <v>74.408163999999999</v>
      </c>
      <c r="I1795" s="52">
        <f t="shared" si="206"/>
        <v>0.86692487785331762</v>
      </c>
      <c r="J1795" s="52">
        <f t="shared" ca="1" si="207"/>
        <v>1</v>
      </c>
      <c r="K1795" s="48">
        <f t="shared" si="208"/>
        <v>73.62</v>
      </c>
      <c r="L1795" s="48">
        <f t="shared" si="209"/>
        <v>75.02</v>
      </c>
      <c r="M1795" s="48">
        <f t="shared" si="210"/>
        <v>73.319999999999993</v>
      </c>
      <c r="N1795" s="48">
        <f t="shared" si="211"/>
        <v>74.41</v>
      </c>
      <c r="O1795" s="49">
        <f t="shared" ca="1" si="212"/>
        <v>224847500</v>
      </c>
    </row>
    <row r="1796" spans="1:15" x14ac:dyDescent="0.25">
      <c r="A1796">
        <v>1781</v>
      </c>
      <c r="B1796" s="89">
        <v>39912</v>
      </c>
      <c r="C1796" s="48">
        <v>84.669998000000007</v>
      </c>
      <c r="D1796" s="48">
        <v>85.82</v>
      </c>
      <c r="E1796" s="48">
        <v>84.330001999999993</v>
      </c>
      <c r="F1796" s="48">
        <v>85.809997999999993</v>
      </c>
      <c r="G1796" s="49">
        <v>269653500</v>
      </c>
      <c r="H1796" s="48">
        <v>74.390822</v>
      </c>
      <c r="I1796" s="52">
        <f t="shared" si="206"/>
        <v>0.86692487744842983</v>
      </c>
      <c r="J1796" s="52">
        <f t="shared" ca="1" si="207"/>
        <v>1</v>
      </c>
      <c r="K1796" s="48">
        <f t="shared" si="208"/>
        <v>73.400000000000006</v>
      </c>
      <c r="L1796" s="48">
        <f t="shared" si="209"/>
        <v>74.400000000000006</v>
      </c>
      <c r="M1796" s="48">
        <f t="shared" si="210"/>
        <v>73.11</v>
      </c>
      <c r="N1796" s="48">
        <f t="shared" si="211"/>
        <v>74.39</v>
      </c>
      <c r="O1796" s="49">
        <f t="shared" ca="1" si="212"/>
        <v>269653500</v>
      </c>
    </row>
    <row r="1797" spans="1:15" x14ac:dyDescent="0.25">
      <c r="A1797">
        <v>1782</v>
      </c>
      <c r="B1797" s="89">
        <v>39911</v>
      </c>
      <c r="C1797" s="48">
        <v>82.059997999999993</v>
      </c>
      <c r="D1797" s="48">
        <v>82.940002000000007</v>
      </c>
      <c r="E1797" s="48">
        <v>81.540001000000004</v>
      </c>
      <c r="F1797" s="48">
        <v>82.529999000000004</v>
      </c>
      <c r="G1797" s="49">
        <v>230402800</v>
      </c>
      <c r="H1797" s="48">
        <v>71.547308999999998</v>
      </c>
      <c r="I1797" s="52">
        <f t="shared" si="206"/>
        <v>0.86692487419029285</v>
      </c>
      <c r="J1797" s="52">
        <f t="shared" ca="1" si="207"/>
        <v>1</v>
      </c>
      <c r="K1797" s="48">
        <f t="shared" si="208"/>
        <v>71.14</v>
      </c>
      <c r="L1797" s="48">
        <f t="shared" si="209"/>
        <v>71.900000000000006</v>
      </c>
      <c r="M1797" s="48">
        <f t="shared" si="210"/>
        <v>70.69</v>
      </c>
      <c r="N1797" s="48">
        <f t="shared" si="211"/>
        <v>71.55</v>
      </c>
      <c r="O1797" s="49">
        <f t="shared" ca="1" si="212"/>
        <v>230402800</v>
      </c>
    </row>
    <row r="1798" spans="1:15" x14ac:dyDescent="0.25">
      <c r="A1798">
        <v>1783</v>
      </c>
      <c r="B1798" s="89">
        <v>39910</v>
      </c>
      <c r="C1798" s="48">
        <v>82.25</v>
      </c>
      <c r="D1798" s="48">
        <v>82.650002000000001</v>
      </c>
      <c r="E1798" s="48">
        <v>81.510002</v>
      </c>
      <c r="F1798" s="48">
        <v>81.650002000000001</v>
      </c>
      <c r="G1798" s="49">
        <v>258947800</v>
      </c>
      <c r="H1798" s="48">
        <v>70.784418000000002</v>
      </c>
      <c r="I1798" s="52">
        <f t="shared" si="206"/>
        <v>0.86692487772382421</v>
      </c>
      <c r="J1798" s="52">
        <f t="shared" ca="1" si="207"/>
        <v>1</v>
      </c>
      <c r="K1798" s="48">
        <f t="shared" si="208"/>
        <v>71.3</v>
      </c>
      <c r="L1798" s="48">
        <f t="shared" si="209"/>
        <v>71.650000000000006</v>
      </c>
      <c r="M1798" s="48">
        <f t="shared" si="210"/>
        <v>70.66</v>
      </c>
      <c r="N1798" s="48">
        <f t="shared" si="211"/>
        <v>70.78</v>
      </c>
      <c r="O1798" s="49">
        <f t="shared" ca="1" si="212"/>
        <v>258947800</v>
      </c>
    </row>
    <row r="1799" spans="1:15" x14ac:dyDescent="0.25">
      <c r="A1799">
        <v>1784</v>
      </c>
      <c r="B1799" s="89">
        <v>39909</v>
      </c>
      <c r="C1799" s="48">
        <v>83.339995999999999</v>
      </c>
      <c r="D1799" s="48">
        <v>84.279999000000004</v>
      </c>
      <c r="E1799" s="48">
        <v>82.290001000000004</v>
      </c>
      <c r="F1799" s="48">
        <v>83.599997999999999</v>
      </c>
      <c r="G1799" s="49">
        <v>264866600</v>
      </c>
      <c r="H1799" s="48">
        <v>72.474919</v>
      </c>
      <c r="I1799" s="52">
        <f t="shared" si="206"/>
        <v>0.86692488916088251</v>
      </c>
      <c r="J1799" s="52">
        <f t="shared" ca="1" si="207"/>
        <v>1</v>
      </c>
      <c r="K1799" s="48">
        <f t="shared" si="208"/>
        <v>72.25</v>
      </c>
      <c r="L1799" s="48">
        <f t="shared" si="209"/>
        <v>73.06</v>
      </c>
      <c r="M1799" s="48">
        <f t="shared" si="210"/>
        <v>71.34</v>
      </c>
      <c r="N1799" s="48">
        <f t="shared" si="211"/>
        <v>72.47</v>
      </c>
      <c r="O1799" s="49">
        <f t="shared" ca="1" si="212"/>
        <v>264866600</v>
      </c>
    </row>
    <row r="1800" spans="1:15" x14ac:dyDescent="0.25">
      <c r="A1800">
        <v>1785</v>
      </c>
      <c r="B1800" s="89">
        <v>39906</v>
      </c>
      <c r="C1800" s="48">
        <v>83.489998</v>
      </c>
      <c r="D1800" s="48">
        <v>84.279999000000004</v>
      </c>
      <c r="E1800" s="48">
        <v>82.669998000000007</v>
      </c>
      <c r="F1800" s="48">
        <v>84.260002</v>
      </c>
      <c r="G1800" s="49">
        <v>284646300</v>
      </c>
      <c r="H1800" s="48">
        <v>73.047092000000006</v>
      </c>
      <c r="I1800" s="52">
        <f t="shared" si="206"/>
        <v>0.86692487854438938</v>
      </c>
      <c r="J1800" s="52">
        <f t="shared" ca="1" si="207"/>
        <v>1</v>
      </c>
      <c r="K1800" s="48">
        <f t="shared" si="208"/>
        <v>72.38</v>
      </c>
      <c r="L1800" s="48">
        <f t="shared" si="209"/>
        <v>73.06</v>
      </c>
      <c r="M1800" s="48">
        <f t="shared" si="210"/>
        <v>71.67</v>
      </c>
      <c r="N1800" s="48">
        <f t="shared" si="211"/>
        <v>73.05</v>
      </c>
      <c r="O1800" s="49">
        <f t="shared" ca="1" si="212"/>
        <v>284646300</v>
      </c>
    </row>
    <row r="1801" spans="1:15" x14ac:dyDescent="0.25">
      <c r="A1801">
        <v>1786</v>
      </c>
      <c r="B1801" s="89">
        <v>39905</v>
      </c>
      <c r="C1801" s="48">
        <v>83.080001999999993</v>
      </c>
      <c r="D1801" s="48">
        <v>84.610000999999997</v>
      </c>
      <c r="E1801" s="48">
        <v>81.129997000000003</v>
      </c>
      <c r="F1801" s="48">
        <v>83.43</v>
      </c>
      <c r="G1801" s="49">
        <v>476230700</v>
      </c>
      <c r="H1801" s="48">
        <v>72.327543000000006</v>
      </c>
      <c r="I1801" s="52">
        <f t="shared" si="206"/>
        <v>0.86692488313556271</v>
      </c>
      <c r="J1801" s="52">
        <f t="shared" ca="1" si="207"/>
        <v>1</v>
      </c>
      <c r="K1801" s="48">
        <f t="shared" si="208"/>
        <v>72.02</v>
      </c>
      <c r="L1801" s="48">
        <f t="shared" si="209"/>
        <v>73.349999999999994</v>
      </c>
      <c r="M1801" s="48">
        <f t="shared" si="210"/>
        <v>70.33</v>
      </c>
      <c r="N1801" s="48">
        <f t="shared" si="211"/>
        <v>72.33</v>
      </c>
      <c r="O1801" s="49">
        <f t="shared" ca="1" si="212"/>
        <v>476230700</v>
      </c>
    </row>
    <row r="1802" spans="1:15" x14ac:dyDescent="0.25">
      <c r="A1802">
        <v>1787</v>
      </c>
      <c r="B1802" s="89">
        <v>39904</v>
      </c>
      <c r="C1802" s="48">
        <v>78.529999000000004</v>
      </c>
      <c r="D1802" s="48">
        <v>81.419998000000007</v>
      </c>
      <c r="E1802" s="48">
        <v>78.330001999999993</v>
      </c>
      <c r="F1802" s="48">
        <v>81.059997999999993</v>
      </c>
      <c r="G1802" s="49">
        <v>377018300</v>
      </c>
      <c r="H1802" s="48">
        <v>70.272929000000005</v>
      </c>
      <c r="I1802" s="52">
        <f t="shared" si="206"/>
        <v>0.86692487951948893</v>
      </c>
      <c r="J1802" s="52">
        <f t="shared" ca="1" si="207"/>
        <v>1</v>
      </c>
      <c r="K1802" s="48">
        <f t="shared" si="208"/>
        <v>68.08</v>
      </c>
      <c r="L1802" s="48">
        <f t="shared" si="209"/>
        <v>70.59</v>
      </c>
      <c r="M1802" s="48">
        <f t="shared" si="210"/>
        <v>67.91</v>
      </c>
      <c r="N1802" s="48">
        <f t="shared" si="211"/>
        <v>70.27</v>
      </c>
      <c r="O1802" s="49">
        <f t="shared" ca="1" si="212"/>
        <v>377018300</v>
      </c>
    </row>
    <row r="1803" spans="1:15" x14ac:dyDescent="0.25">
      <c r="A1803">
        <v>1788</v>
      </c>
      <c r="B1803" s="89">
        <v>39903</v>
      </c>
      <c r="C1803" s="48">
        <v>79.559997999999993</v>
      </c>
      <c r="D1803" s="48">
        <v>81.080001999999993</v>
      </c>
      <c r="E1803" s="48">
        <v>79.050003000000004</v>
      </c>
      <c r="F1803" s="48">
        <v>79.519997000000004</v>
      </c>
      <c r="G1803" s="49">
        <v>364238300</v>
      </c>
      <c r="H1803" s="48">
        <v>68.937864000000005</v>
      </c>
      <c r="I1803" s="52">
        <f t="shared" si="206"/>
        <v>0.86692488180048599</v>
      </c>
      <c r="J1803" s="52">
        <f t="shared" ca="1" si="207"/>
        <v>1</v>
      </c>
      <c r="K1803" s="48">
        <f t="shared" si="208"/>
        <v>68.97</v>
      </c>
      <c r="L1803" s="48">
        <f t="shared" si="209"/>
        <v>70.290000000000006</v>
      </c>
      <c r="M1803" s="48">
        <f t="shared" si="210"/>
        <v>68.53</v>
      </c>
      <c r="N1803" s="48">
        <f t="shared" si="211"/>
        <v>68.94</v>
      </c>
      <c r="O1803" s="49">
        <f t="shared" ca="1" si="212"/>
        <v>364238300</v>
      </c>
    </row>
    <row r="1804" spans="1:15" x14ac:dyDescent="0.25">
      <c r="A1804">
        <v>1789</v>
      </c>
      <c r="B1804" s="89">
        <v>39902</v>
      </c>
      <c r="C1804" s="48">
        <v>79.800003000000004</v>
      </c>
      <c r="D1804" s="48">
        <v>79.870002999999997</v>
      </c>
      <c r="E1804" s="48">
        <v>77.959998999999996</v>
      </c>
      <c r="F1804" s="48">
        <v>78.790001000000004</v>
      </c>
      <c r="G1804" s="49">
        <v>324108500</v>
      </c>
      <c r="H1804" s="48">
        <v>68.305012000000005</v>
      </c>
      <c r="I1804" s="52">
        <f t="shared" si="206"/>
        <v>0.86692487794231654</v>
      </c>
      <c r="J1804" s="52">
        <f t="shared" ca="1" si="207"/>
        <v>1</v>
      </c>
      <c r="K1804" s="48">
        <f t="shared" si="208"/>
        <v>69.180000000000007</v>
      </c>
      <c r="L1804" s="48">
        <f t="shared" si="209"/>
        <v>69.239999999999995</v>
      </c>
      <c r="M1804" s="48">
        <f t="shared" si="210"/>
        <v>67.59</v>
      </c>
      <c r="N1804" s="48">
        <f t="shared" si="211"/>
        <v>68.31</v>
      </c>
      <c r="O1804" s="49">
        <f t="shared" ca="1" si="212"/>
        <v>324108500</v>
      </c>
    </row>
    <row r="1805" spans="1:15" x14ac:dyDescent="0.25">
      <c r="A1805">
        <v>1790</v>
      </c>
      <c r="B1805" s="89">
        <v>39899</v>
      </c>
      <c r="C1805" s="48">
        <v>82.050003000000004</v>
      </c>
      <c r="D1805" s="48">
        <v>82.529999000000004</v>
      </c>
      <c r="E1805" s="48">
        <v>81.309997999999993</v>
      </c>
      <c r="F1805" s="48">
        <v>81.610000999999997</v>
      </c>
      <c r="G1805" s="49">
        <v>322332300</v>
      </c>
      <c r="H1805" s="48">
        <v>70.749740000000003</v>
      </c>
      <c r="I1805" s="52">
        <f t="shared" si="206"/>
        <v>0.86692487603326962</v>
      </c>
      <c r="J1805" s="52">
        <f t="shared" ca="1" si="207"/>
        <v>1</v>
      </c>
      <c r="K1805" s="48">
        <f t="shared" si="208"/>
        <v>71.13</v>
      </c>
      <c r="L1805" s="48">
        <f t="shared" si="209"/>
        <v>71.55</v>
      </c>
      <c r="M1805" s="48">
        <f t="shared" si="210"/>
        <v>70.489999999999995</v>
      </c>
      <c r="N1805" s="48">
        <f t="shared" si="211"/>
        <v>70.75</v>
      </c>
      <c r="O1805" s="49">
        <f t="shared" ca="1" si="212"/>
        <v>322332300</v>
      </c>
    </row>
    <row r="1806" spans="1:15" x14ac:dyDescent="0.25">
      <c r="A1806">
        <v>1791</v>
      </c>
      <c r="B1806" s="89">
        <v>39898</v>
      </c>
      <c r="C1806" s="48">
        <v>82.25</v>
      </c>
      <c r="D1806" s="48">
        <v>83.300003000000004</v>
      </c>
      <c r="E1806" s="48">
        <v>81.319999999999993</v>
      </c>
      <c r="F1806" s="48">
        <v>83.110000999999997</v>
      </c>
      <c r="G1806" s="49">
        <v>422025200</v>
      </c>
      <c r="H1806" s="48">
        <v>72.050127000000003</v>
      </c>
      <c r="I1806" s="52">
        <f t="shared" si="206"/>
        <v>0.86692487225454373</v>
      </c>
      <c r="J1806" s="52">
        <f t="shared" ca="1" si="207"/>
        <v>1</v>
      </c>
      <c r="K1806" s="48">
        <f t="shared" si="208"/>
        <v>71.3</v>
      </c>
      <c r="L1806" s="48">
        <f t="shared" si="209"/>
        <v>72.209999999999994</v>
      </c>
      <c r="M1806" s="48">
        <f t="shared" si="210"/>
        <v>70.5</v>
      </c>
      <c r="N1806" s="48">
        <f t="shared" si="211"/>
        <v>72.05</v>
      </c>
      <c r="O1806" s="49">
        <f t="shared" ca="1" si="212"/>
        <v>422025200</v>
      </c>
    </row>
    <row r="1807" spans="1:15" x14ac:dyDescent="0.25">
      <c r="A1807">
        <v>1792</v>
      </c>
      <c r="B1807" s="89">
        <v>39897</v>
      </c>
      <c r="C1807" s="48">
        <v>81.230002999999996</v>
      </c>
      <c r="D1807" s="48">
        <v>82.699996999999996</v>
      </c>
      <c r="E1807" s="48">
        <v>79.059997999999993</v>
      </c>
      <c r="F1807" s="48">
        <v>81.449996999999996</v>
      </c>
      <c r="G1807" s="49">
        <v>441775100</v>
      </c>
      <c r="H1807" s="48">
        <v>70.611029000000002</v>
      </c>
      <c r="I1807" s="52">
        <f t="shared" si="206"/>
        <v>0.86692488153191716</v>
      </c>
      <c r="J1807" s="52">
        <f t="shared" ca="1" si="207"/>
        <v>1</v>
      </c>
      <c r="K1807" s="48">
        <f t="shared" si="208"/>
        <v>70.42</v>
      </c>
      <c r="L1807" s="48">
        <f t="shared" si="209"/>
        <v>71.69</v>
      </c>
      <c r="M1807" s="48">
        <f t="shared" si="210"/>
        <v>68.540000000000006</v>
      </c>
      <c r="N1807" s="48">
        <f t="shared" si="211"/>
        <v>70.61</v>
      </c>
      <c r="O1807" s="49">
        <f t="shared" ca="1" si="212"/>
        <v>441775100</v>
      </c>
    </row>
    <row r="1808" spans="1:15" x14ac:dyDescent="0.25">
      <c r="A1808">
        <v>1793</v>
      </c>
      <c r="B1808" s="89">
        <v>39896</v>
      </c>
      <c r="C1808" s="48">
        <v>81.239998</v>
      </c>
      <c r="D1808" s="48">
        <v>82.360000999999997</v>
      </c>
      <c r="E1808" s="48">
        <v>80.510002</v>
      </c>
      <c r="F1808" s="48">
        <v>80.599997999999999</v>
      </c>
      <c r="G1808" s="49">
        <v>330271000</v>
      </c>
      <c r="H1808" s="48">
        <v>69.874144000000001</v>
      </c>
      <c r="I1808" s="52">
        <f t="shared" si="206"/>
        <v>0.86692488503535692</v>
      </c>
      <c r="J1808" s="52">
        <f t="shared" ca="1" si="207"/>
        <v>1</v>
      </c>
      <c r="K1808" s="48">
        <f t="shared" si="208"/>
        <v>70.430000000000007</v>
      </c>
      <c r="L1808" s="48">
        <f t="shared" si="209"/>
        <v>71.400000000000006</v>
      </c>
      <c r="M1808" s="48">
        <f t="shared" si="210"/>
        <v>69.8</v>
      </c>
      <c r="N1808" s="48">
        <f t="shared" si="211"/>
        <v>69.87</v>
      </c>
      <c r="O1808" s="49">
        <f t="shared" ca="1" si="212"/>
        <v>330271000</v>
      </c>
    </row>
    <row r="1809" spans="1:15" x14ac:dyDescent="0.25">
      <c r="A1809">
        <v>1794</v>
      </c>
      <c r="B1809" s="89">
        <v>39895</v>
      </c>
      <c r="C1809" s="48">
        <v>78.739998</v>
      </c>
      <c r="D1809" s="48">
        <v>82.290001000000004</v>
      </c>
      <c r="E1809" s="48">
        <v>78.309997999999993</v>
      </c>
      <c r="F1809" s="48">
        <v>82.220000999999996</v>
      </c>
      <c r="G1809" s="49">
        <v>419933300</v>
      </c>
      <c r="H1809" s="48">
        <v>71.278565</v>
      </c>
      <c r="I1809" s="52">
        <f t="shared" ref="I1809:I1872" si="213">H1809/F1809</f>
        <v>0.86692488607486151</v>
      </c>
      <c r="J1809" s="52">
        <f t="shared" ref="J1809:J1872" ca="1" si="214">INDEX(OFFSET($T$15,0,0,$S$13+1,1),MATCH(B1809,OFFSET($Q$15,0,0,$S$13+1,1),-1))</f>
        <v>1</v>
      </c>
      <c r="K1809" s="48">
        <f t="shared" ref="K1809:K1872" si="215">ROUND($I1809*C1809,2)</f>
        <v>68.260000000000005</v>
      </c>
      <c r="L1809" s="48">
        <f t="shared" ref="L1809:L1872" si="216">ROUND($I1809*D1809,2)</f>
        <v>71.34</v>
      </c>
      <c r="M1809" s="48">
        <f t="shared" ref="M1809:M1872" si="217">ROUND($I1809*E1809,2)</f>
        <v>67.89</v>
      </c>
      <c r="N1809" s="48">
        <f t="shared" ref="N1809:N1872" si="218">ROUND($I1809*F1809,2)</f>
        <v>71.28</v>
      </c>
      <c r="O1809" s="49">
        <f t="shared" ref="O1809:O1872" ca="1" si="219">G1809*J1809</f>
        <v>419933300</v>
      </c>
    </row>
    <row r="1810" spans="1:15" x14ac:dyDescent="0.25">
      <c r="A1810">
        <v>1795</v>
      </c>
      <c r="B1810" s="89">
        <v>39892</v>
      </c>
      <c r="C1810" s="48">
        <v>78.760002</v>
      </c>
      <c r="D1810" s="48">
        <v>78.910004000000001</v>
      </c>
      <c r="E1810" s="48">
        <v>76.529999000000004</v>
      </c>
      <c r="F1810" s="48">
        <v>76.709998999999996</v>
      </c>
      <c r="G1810" s="49">
        <v>371078200</v>
      </c>
      <c r="H1810" s="48">
        <v>66.501806999999999</v>
      </c>
      <c r="I1810" s="52">
        <f t="shared" si="213"/>
        <v>0.86692488419925551</v>
      </c>
      <c r="J1810" s="52">
        <f t="shared" ca="1" si="214"/>
        <v>1</v>
      </c>
      <c r="K1810" s="48">
        <f t="shared" si="215"/>
        <v>68.28</v>
      </c>
      <c r="L1810" s="48">
        <f t="shared" si="216"/>
        <v>68.41</v>
      </c>
      <c r="M1810" s="48">
        <f t="shared" si="217"/>
        <v>66.349999999999994</v>
      </c>
      <c r="N1810" s="48">
        <f t="shared" si="218"/>
        <v>66.5</v>
      </c>
      <c r="O1810" s="49">
        <f t="shared" ca="1" si="219"/>
        <v>371078200</v>
      </c>
    </row>
    <row r="1811" spans="1:15" x14ac:dyDescent="0.25">
      <c r="A1811">
        <v>1796</v>
      </c>
      <c r="B1811" s="89">
        <v>39891</v>
      </c>
      <c r="C1811" s="48">
        <v>80.930000000000007</v>
      </c>
      <c r="D1811" s="48">
        <v>81</v>
      </c>
      <c r="E1811" s="48">
        <v>78.690002000000007</v>
      </c>
      <c r="F1811" s="48">
        <v>78.940002000000007</v>
      </c>
      <c r="G1811" s="49">
        <v>428520400</v>
      </c>
      <c r="H1811" s="48">
        <v>67.948705000000004</v>
      </c>
      <c r="I1811" s="52">
        <f t="shared" si="213"/>
        <v>0.86076391282584463</v>
      </c>
      <c r="J1811" s="52">
        <f t="shared" ca="1" si="214"/>
        <v>1</v>
      </c>
      <c r="K1811" s="48">
        <f t="shared" si="215"/>
        <v>69.66</v>
      </c>
      <c r="L1811" s="48">
        <f t="shared" si="216"/>
        <v>69.72</v>
      </c>
      <c r="M1811" s="48">
        <f t="shared" si="217"/>
        <v>67.73</v>
      </c>
      <c r="N1811" s="48">
        <f t="shared" si="218"/>
        <v>67.95</v>
      </c>
      <c r="O1811" s="49">
        <f t="shared" ca="1" si="219"/>
        <v>428520400</v>
      </c>
    </row>
    <row r="1812" spans="1:15" x14ac:dyDescent="0.25">
      <c r="A1812">
        <v>1797</v>
      </c>
      <c r="B1812" s="89">
        <v>39890</v>
      </c>
      <c r="C1812" s="48">
        <v>77.809997999999993</v>
      </c>
      <c r="D1812" s="48">
        <v>80.900002000000001</v>
      </c>
      <c r="E1812" s="48">
        <v>77.069999999999993</v>
      </c>
      <c r="F1812" s="48">
        <v>79.930000000000007</v>
      </c>
      <c r="G1812" s="49">
        <v>473273200</v>
      </c>
      <c r="H1812" s="48">
        <v>68.800859000000003</v>
      </c>
      <c r="I1812" s="52">
        <f t="shared" si="213"/>
        <v>0.86076390591767793</v>
      </c>
      <c r="J1812" s="52">
        <f t="shared" ca="1" si="214"/>
        <v>1</v>
      </c>
      <c r="K1812" s="48">
        <f t="shared" si="215"/>
        <v>66.98</v>
      </c>
      <c r="L1812" s="48">
        <f t="shared" si="216"/>
        <v>69.64</v>
      </c>
      <c r="M1812" s="48">
        <f t="shared" si="217"/>
        <v>66.34</v>
      </c>
      <c r="N1812" s="48">
        <f t="shared" si="218"/>
        <v>68.8</v>
      </c>
      <c r="O1812" s="49">
        <f t="shared" ca="1" si="219"/>
        <v>473273200</v>
      </c>
    </row>
    <row r="1813" spans="1:15" x14ac:dyDescent="0.25">
      <c r="A1813">
        <v>1798</v>
      </c>
      <c r="B1813" s="89">
        <v>39889</v>
      </c>
      <c r="C1813" s="48">
        <v>76.069999999999993</v>
      </c>
      <c r="D1813" s="48">
        <v>78.360000999999997</v>
      </c>
      <c r="E1813" s="48">
        <v>75.449996999999996</v>
      </c>
      <c r="F1813" s="48">
        <v>78.180000000000007</v>
      </c>
      <c r="G1813" s="49">
        <v>356814300</v>
      </c>
      <c r="H1813" s="48">
        <v>67.294522999999998</v>
      </c>
      <c r="I1813" s="52">
        <f t="shared" si="213"/>
        <v>0.86076391660271157</v>
      </c>
      <c r="J1813" s="52">
        <f t="shared" ca="1" si="214"/>
        <v>1</v>
      </c>
      <c r="K1813" s="48">
        <f t="shared" si="215"/>
        <v>65.48</v>
      </c>
      <c r="L1813" s="48">
        <f t="shared" si="216"/>
        <v>67.45</v>
      </c>
      <c r="M1813" s="48">
        <f t="shared" si="217"/>
        <v>64.94</v>
      </c>
      <c r="N1813" s="48">
        <f t="shared" si="218"/>
        <v>67.290000000000006</v>
      </c>
      <c r="O1813" s="49">
        <f t="shared" ca="1" si="219"/>
        <v>356814300</v>
      </c>
    </row>
    <row r="1814" spans="1:15" x14ac:dyDescent="0.25">
      <c r="A1814">
        <v>1799</v>
      </c>
      <c r="B1814" s="89">
        <v>39888</v>
      </c>
      <c r="C1814" s="48">
        <v>76.959998999999996</v>
      </c>
      <c r="D1814" s="48">
        <v>77.970000999999996</v>
      </c>
      <c r="E1814" s="48">
        <v>75.809997999999993</v>
      </c>
      <c r="F1814" s="48">
        <v>75.860000999999997</v>
      </c>
      <c r="G1814" s="49">
        <v>360644900</v>
      </c>
      <c r="H1814" s="48">
        <v>65.297550999999999</v>
      </c>
      <c r="I1814" s="52">
        <f t="shared" si="213"/>
        <v>0.8607639090329039</v>
      </c>
      <c r="J1814" s="52">
        <f t="shared" ca="1" si="214"/>
        <v>1</v>
      </c>
      <c r="K1814" s="48">
        <f t="shared" si="215"/>
        <v>66.239999999999995</v>
      </c>
      <c r="L1814" s="48">
        <f t="shared" si="216"/>
        <v>67.11</v>
      </c>
      <c r="M1814" s="48">
        <f t="shared" si="217"/>
        <v>65.25</v>
      </c>
      <c r="N1814" s="48">
        <f t="shared" si="218"/>
        <v>65.3</v>
      </c>
      <c r="O1814" s="49">
        <f t="shared" ca="1" si="219"/>
        <v>360644900</v>
      </c>
    </row>
    <row r="1815" spans="1:15" x14ac:dyDescent="0.25">
      <c r="A1815">
        <v>1800</v>
      </c>
      <c r="B1815" s="89">
        <v>39885</v>
      </c>
      <c r="C1815" s="48">
        <v>76.010002</v>
      </c>
      <c r="D1815" s="48">
        <v>76.980002999999996</v>
      </c>
      <c r="E1815" s="48">
        <v>74.730002999999996</v>
      </c>
      <c r="F1815" s="48">
        <v>76.089995999999999</v>
      </c>
      <c r="G1815" s="49">
        <v>337474700</v>
      </c>
      <c r="H1815" s="48">
        <v>65.495523000000006</v>
      </c>
      <c r="I1815" s="52">
        <f t="shared" si="213"/>
        <v>0.86076391698062393</v>
      </c>
      <c r="J1815" s="52">
        <f t="shared" ca="1" si="214"/>
        <v>1</v>
      </c>
      <c r="K1815" s="48">
        <f t="shared" si="215"/>
        <v>65.430000000000007</v>
      </c>
      <c r="L1815" s="48">
        <f t="shared" si="216"/>
        <v>66.260000000000005</v>
      </c>
      <c r="M1815" s="48">
        <f t="shared" si="217"/>
        <v>64.319999999999993</v>
      </c>
      <c r="N1815" s="48">
        <f t="shared" si="218"/>
        <v>65.5</v>
      </c>
      <c r="O1815" s="49">
        <f t="shared" ca="1" si="219"/>
        <v>337474700</v>
      </c>
    </row>
    <row r="1816" spans="1:15" x14ac:dyDescent="0.25">
      <c r="A1816">
        <v>1801</v>
      </c>
      <c r="B1816" s="89">
        <v>39884</v>
      </c>
      <c r="C1816" s="48">
        <v>72.620002999999997</v>
      </c>
      <c r="D1816" s="48">
        <v>75.75</v>
      </c>
      <c r="E1816" s="48">
        <v>71.970000999999996</v>
      </c>
      <c r="F1816" s="48">
        <v>75.5</v>
      </c>
      <c r="G1816" s="49">
        <v>409702700</v>
      </c>
      <c r="H1816" s="48">
        <v>64.987674999999996</v>
      </c>
      <c r="I1816" s="52">
        <f t="shared" si="213"/>
        <v>0.86076390728476815</v>
      </c>
      <c r="J1816" s="52">
        <f t="shared" ca="1" si="214"/>
        <v>1</v>
      </c>
      <c r="K1816" s="48">
        <f t="shared" si="215"/>
        <v>62.51</v>
      </c>
      <c r="L1816" s="48">
        <f t="shared" si="216"/>
        <v>65.2</v>
      </c>
      <c r="M1816" s="48">
        <f t="shared" si="217"/>
        <v>61.95</v>
      </c>
      <c r="N1816" s="48">
        <f t="shared" si="218"/>
        <v>64.989999999999995</v>
      </c>
      <c r="O1816" s="49">
        <f t="shared" ca="1" si="219"/>
        <v>409702700</v>
      </c>
    </row>
    <row r="1817" spans="1:15" x14ac:dyDescent="0.25">
      <c r="A1817">
        <v>1802</v>
      </c>
      <c r="B1817" s="89">
        <v>39883</v>
      </c>
      <c r="C1817" s="48">
        <v>73</v>
      </c>
      <c r="D1817" s="48">
        <v>73.75</v>
      </c>
      <c r="E1817" s="48">
        <v>71.830001999999993</v>
      </c>
      <c r="F1817" s="48">
        <v>72.639999000000003</v>
      </c>
      <c r="G1817" s="49">
        <v>356648300</v>
      </c>
      <c r="H1817" s="48">
        <v>62.525889999999997</v>
      </c>
      <c r="I1817" s="52">
        <f t="shared" si="213"/>
        <v>0.86076391603474545</v>
      </c>
      <c r="J1817" s="52">
        <f t="shared" ca="1" si="214"/>
        <v>1</v>
      </c>
      <c r="K1817" s="48">
        <f t="shared" si="215"/>
        <v>62.84</v>
      </c>
      <c r="L1817" s="48">
        <f t="shared" si="216"/>
        <v>63.48</v>
      </c>
      <c r="M1817" s="48">
        <f t="shared" si="217"/>
        <v>61.83</v>
      </c>
      <c r="N1817" s="48">
        <f t="shared" si="218"/>
        <v>62.53</v>
      </c>
      <c r="O1817" s="49">
        <f t="shared" ca="1" si="219"/>
        <v>356648300</v>
      </c>
    </row>
    <row r="1818" spans="1:15" x14ac:dyDescent="0.25">
      <c r="A1818">
        <v>1803</v>
      </c>
      <c r="B1818" s="89">
        <v>39882</v>
      </c>
      <c r="C1818" s="48">
        <v>69.510002</v>
      </c>
      <c r="D1818" s="48">
        <v>72.370002999999997</v>
      </c>
      <c r="E1818" s="48">
        <v>69.370002999999997</v>
      </c>
      <c r="F1818" s="48">
        <v>72.169998000000007</v>
      </c>
      <c r="G1818" s="49">
        <v>406227900</v>
      </c>
      <c r="H1818" s="48">
        <v>62.12133</v>
      </c>
      <c r="I1818" s="52">
        <f t="shared" si="213"/>
        <v>0.86076391466714453</v>
      </c>
      <c r="J1818" s="52">
        <f t="shared" ca="1" si="214"/>
        <v>1</v>
      </c>
      <c r="K1818" s="48">
        <f t="shared" si="215"/>
        <v>59.83</v>
      </c>
      <c r="L1818" s="48">
        <f t="shared" si="216"/>
        <v>62.29</v>
      </c>
      <c r="M1818" s="48">
        <f t="shared" si="217"/>
        <v>59.71</v>
      </c>
      <c r="N1818" s="48">
        <f t="shared" si="218"/>
        <v>62.12</v>
      </c>
      <c r="O1818" s="49">
        <f t="shared" ca="1" si="219"/>
        <v>406227900</v>
      </c>
    </row>
    <row r="1819" spans="1:15" x14ac:dyDescent="0.25">
      <c r="A1819">
        <v>1804</v>
      </c>
      <c r="B1819" s="89">
        <v>39881</v>
      </c>
      <c r="C1819" s="48">
        <v>67.949996999999996</v>
      </c>
      <c r="D1819" s="48">
        <v>70</v>
      </c>
      <c r="E1819" s="48">
        <v>67.730002999999996</v>
      </c>
      <c r="F1819" s="48">
        <v>68.110000999999997</v>
      </c>
      <c r="G1819" s="49">
        <v>379905300</v>
      </c>
      <c r="H1819" s="48">
        <v>58.626629999999999</v>
      </c>
      <c r="I1819" s="52">
        <f t="shared" si="213"/>
        <v>0.86076389868207459</v>
      </c>
      <c r="J1819" s="52">
        <f t="shared" ca="1" si="214"/>
        <v>1</v>
      </c>
      <c r="K1819" s="48">
        <f t="shared" si="215"/>
        <v>58.49</v>
      </c>
      <c r="L1819" s="48">
        <f t="shared" si="216"/>
        <v>60.25</v>
      </c>
      <c r="M1819" s="48">
        <f t="shared" si="217"/>
        <v>58.3</v>
      </c>
      <c r="N1819" s="48">
        <f t="shared" si="218"/>
        <v>58.63</v>
      </c>
      <c r="O1819" s="49">
        <f t="shared" ca="1" si="219"/>
        <v>379905300</v>
      </c>
    </row>
    <row r="1820" spans="1:15" x14ac:dyDescent="0.25">
      <c r="A1820">
        <v>1805</v>
      </c>
      <c r="B1820" s="89">
        <v>39878</v>
      </c>
      <c r="C1820" s="48">
        <v>69.400002000000001</v>
      </c>
      <c r="D1820" s="48">
        <v>70.449996999999996</v>
      </c>
      <c r="E1820" s="48">
        <v>67.099997999999999</v>
      </c>
      <c r="F1820" s="48">
        <v>68.919998000000007</v>
      </c>
      <c r="G1820" s="49">
        <v>490470000</v>
      </c>
      <c r="H1820" s="48">
        <v>59.323847000000001</v>
      </c>
      <c r="I1820" s="52">
        <f t="shared" si="213"/>
        <v>0.86076391064317781</v>
      </c>
      <c r="J1820" s="52">
        <f t="shared" ca="1" si="214"/>
        <v>1</v>
      </c>
      <c r="K1820" s="48">
        <f t="shared" si="215"/>
        <v>59.74</v>
      </c>
      <c r="L1820" s="48">
        <f t="shared" si="216"/>
        <v>60.64</v>
      </c>
      <c r="M1820" s="48">
        <f t="shared" si="217"/>
        <v>57.76</v>
      </c>
      <c r="N1820" s="48">
        <f t="shared" si="218"/>
        <v>59.32</v>
      </c>
      <c r="O1820" s="49">
        <f t="shared" ca="1" si="219"/>
        <v>490470000</v>
      </c>
    </row>
    <row r="1821" spans="1:15" x14ac:dyDescent="0.25">
      <c r="A1821">
        <v>1806</v>
      </c>
      <c r="B1821" s="89">
        <v>39877</v>
      </c>
      <c r="C1821" s="48">
        <v>70.099997999999999</v>
      </c>
      <c r="D1821" s="48">
        <v>71.730002999999996</v>
      </c>
      <c r="E1821" s="48">
        <v>68.169998000000007</v>
      </c>
      <c r="F1821" s="48">
        <v>68.800003000000004</v>
      </c>
      <c r="G1821" s="49">
        <v>485549400</v>
      </c>
      <c r="H1821" s="48">
        <v>59.220559000000002</v>
      </c>
      <c r="I1821" s="52">
        <f t="shared" si="213"/>
        <v>0.86076390142017867</v>
      </c>
      <c r="J1821" s="52">
        <f t="shared" ca="1" si="214"/>
        <v>1</v>
      </c>
      <c r="K1821" s="48">
        <f t="shared" si="215"/>
        <v>60.34</v>
      </c>
      <c r="L1821" s="48">
        <f t="shared" si="216"/>
        <v>61.74</v>
      </c>
      <c r="M1821" s="48">
        <f t="shared" si="217"/>
        <v>58.68</v>
      </c>
      <c r="N1821" s="48">
        <f t="shared" si="218"/>
        <v>59.22</v>
      </c>
      <c r="O1821" s="49">
        <f t="shared" ca="1" si="219"/>
        <v>485549400</v>
      </c>
    </row>
    <row r="1822" spans="1:15" x14ac:dyDescent="0.25">
      <c r="A1822">
        <v>1807</v>
      </c>
      <c r="B1822" s="89">
        <v>39876</v>
      </c>
      <c r="C1822" s="48">
        <v>71.230002999999996</v>
      </c>
      <c r="D1822" s="48">
        <v>72.870002999999997</v>
      </c>
      <c r="E1822" s="48">
        <v>70.069999999999993</v>
      </c>
      <c r="F1822" s="48">
        <v>71.730002999999996</v>
      </c>
      <c r="G1822" s="49">
        <v>462753100</v>
      </c>
      <c r="H1822" s="48">
        <v>61.742598000000001</v>
      </c>
      <c r="I1822" s="52">
        <f t="shared" si="213"/>
        <v>0.86076391213869052</v>
      </c>
      <c r="J1822" s="52">
        <f t="shared" ca="1" si="214"/>
        <v>1</v>
      </c>
      <c r="K1822" s="48">
        <f t="shared" si="215"/>
        <v>61.31</v>
      </c>
      <c r="L1822" s="48">
        <f t="shared" si="216"/>
        <v>62.72</v>
      </c>
      <c r="M1822" s="48">
        <f t="shared" si="217"/>
        <v>60.31</v>
      </c>
      <c r="N1822" s="48">
        <f t="shared" si="218"/>
        <v>61.74</v>
      </c>
      <c r="O1822" s="49">
        <f t="shared" ca="1" si="219"/>
        <v>462753100</v>
      </c>
    </row>
    <row r="1823" spans="1:15" x14ac:dyDescent="0.25">
      <c r="A1823">
        <v>1808</v>
      </c>
      <c r="B1823" s="89">
        <v>39875</v>
      </c>
      <c r="C1823" s="48">
        <v>71.610000999999997</v>
      </c>
      <c r="D1823" s="48">
        <v>71.699996999999996</v>
      </c>
      <c r="E1823" s="48">
        <v>69.639999000000003</v>
      </c>
      <c r="F1823" s="48">
        <v>70.069999999999993</v>
      </c>
      <c r="G1823" s="49">
        <v>443761000</v>
      </c>
      <c r="H1823" s="48">
        <v>60.313727</v>
      </c>
      <c r="I1823" s="52">
        <f t="shared" si="213"/>
        <v>0.86076390752105048</v>
      </c>
      <c r="J1823" s="52">
        <f t="shared" ca="1" si="214"/>
        <v>1</v>
      </c>
      <c r="K1823" s="48">
        <f t="shared" si="215"/>
        <v>61.64</v>
      </c>
      <c r="L1823" s="48">
        <f t="shared" si="216"/>
        <v>61.72</v>
      </c>
      <c r="M1823" s="48">
        <f t="shared" si="217"/>
        <v>59.94</v>
      </c>
      <c r="N1823" s="48">
        <f t="shared" si="218"/>
        <v>60.31</v>
      </c>
      <c r="O1823" s="49">
        <f t="shared" ca="1" si="219"/>
        <v>443761000</v>
      </c>
    </row>
    <row r="1824" spans="1:15" x14ac:dyDescent="0.25">
      <c r="A1824">
        <v>1809</v>
      </c>
      <c r="B1824" s="89">
        <v>39874</v>
      </c>
      <c r="C1824" s="48">
        <v>72.519997000000004</v>
      </c>
      <c r="D1824" s="48">
        <v>73.919998000000007</v>
      </c>
      <c r="E1824" s="48">
        <v>70.370002999999997</v>
      </c>
      <c r="F1824" s="48">
        <v>70.599997999999999</v>
      </c>
      <c r="G1824" s="49">
        <v>426452600</v>
      </c>
      <c r="H1824" s="48">
        <v>60.769931</v>
      </c>
      <c r="I1824" s="52">
        <f t="shared" si="213"/>
        <v>0.86076391956838294</v>
      </c>
      <c r="J1824" s="52">
        <f t="shared" ca="1" si="214"/>
        <v>1</v>
      </c>
      <c r="K1824" s="48">
        <f t="shared" si="215"/>
        <v>62.42</v>
      </c>
      <c r="L1824" s="48">
        <f t="shared" si="216"/>
        <v>63.63</v>
      </c>
      <c r="M1824" s="48">
        <f t="shared" si="217"/>
        <v>60.57</v>
      </c>
      <c r="N1824" s="48">
        <f t="shared" si="218"/>
        <v>60.77</v>
      </c>
      <c r="O1824" s="49">
        <f t="shared" ca="1" si="219"/>
        <v>426452600</v>
      </c>
    </row>
    <row r="1825" spans="1:15" x14ac:dyDescent="0.25">
      <c r="A1825">
        <v>1810</v>
      </c>
      <c r="B1825" s="89">
        <v>39871</v>
      </c>
      <c r="C1825" s="48">
        <v>74.010002</v>
      </c>
      <c r="D1825" s="48">
        <v>75.690002000000007</v>
      </c>
      <c r="E1825" s="48">
        <v>73.809997999999993</v>
      </c>
      <c r="F1825" s="48">
        <v>73.930000000000007</v>
      </c>
      <c r="G1825" s="49">
        <v>470510900</v>
      </c>
      <c r="H1825" s="48">
        <v>63.636276000000002</v>
      </c>
      <c r="I1825" s="52">
        <f t="shared" si="213"/>
        <v>0.86076391180846745</v>
      </c>
      <c r="J1825" s="52">
        <f t="shared" ca="1" si="214"/>
        <v>1</v>
      </c>
      <c r="K1825" s="48">
        <f t="shared" si="215"/>
        <v>63.71</v>
      </c>
      <c r="L1825" s="48">
        <f t="shared" si="216"/>
        <v>65.150000000000006</v>
      </c>
      <c r="M1825" s="48">
        <f t="shared" si="217"/>
        <v>63.53</v>
      </c>
      <c r="N1825" s="48">
        <f t="shared" si="218"/>
        <v>63.64</v>
      </c>
      <c r="O1825" s="49">
        <f t="shared" ca="1" si="219"/>
        <v>470510900</v>
      </c>
    </row>
    <row r="1826" spans="1:15" x14ac:dyDescent="0.25">
      <c r="A1826">
        <v>1811</v>
      </c>
      <c r="B1826" s="89">
        <v>39870</v>
      </c>
      <c r="C1826" s="48">
        <v>77.819999999999993</v>
      </c>
      <c r="D1826" s="48">
        <v>79.669998000000007</v>
      </c>
      <c r="E1826" s="48">
        <v>75.529999000000004</v>
      </c>
      <c r="F1826" s="48">
        <v>75.620002999999997</v>
      </c>
      <c r="G1826" s="49">
        <v>363353900</v>
      </c>
      <c r="H1826" s="48">
        <v>65.090969000000001</v>
      </c>
      <c r="I1826" s="52">
        <f t="shared" si="213"/>
        <v>0.8607639039633469</v>
      </c>
      <c r="J1826" s="52">
        <f t="shared" ca="1" si="214"/>
        <v>1</v>
      </c>
      <c r="K1826" s="48">
        <f t="shared" si="215"/>
        <v>66.98</v>
      </c>
      <c r="L1826" s="48">
        <f t="shared" si="216"/>
        <v>68.58</v>
      </c>
      <c r="M1826" s="48">
        <f t="shared" si="217"/>
        <v>65.010000000000005</v>
      </c>
      <c r="N1826" s="48">
        <f t="shared" si="218"/>
        <v>65.09</v>
      </c>
      <c r="O1826" s="49">
        <f t="shared" ca="1" si="219"/>
        <v>363353900</v>
      </c>
    </row>
    <row r="1827" spans="1:15" x14ac:dyDescent="0.25">
      <c r="A1827">
        <v>1812</v>
      </c>
      <c r="B1827" s="89">
        <v>39869</v>
      </c>
      <c r="C1827" s="48">
        <v>77.139999000000003</v>
      </c>
      <c r="D1827" s="48">
        <v>78.419998000000007</v>
      </c>
      <c r="E1827" s="48">
        <v>75.629997000000003</v>
      </c>
      <c r="F1827" s="48">
        <v>76.870002999999997</v>
      </c>
      <c r="G1827" s="49">
        <v>461985800</v>
      </c>
      <c r="H1827" s="48">
        <v>66.166923999999995</v>
      </c>
      <c r="I1827" s="52">
        <f t="shared" si="213"/>
        <v>0.86076390552501991</v>
      </c>
      <c r="J1827" s="52">
        <f t="shared" ca="1" si="214"/>
        <v>1</v>
      </c>
      <c r="K1827" s="48">
        <f t="shared" si="215"/>
        <v>66.400000000000006</v>
      </c>
      <c r="L1827" s="48">
        <f t="shared" si="216"/>
        <v>67.5</v>
      </c>
      <c r="M1827" s="48">
        <f t="shared" si="217"/>
        <v>65.099999999999994</v>
      </c>
      <c r="N1827" s="48">
        <f t="shared" si="218"/>
        <v>66.17</v>
      </c>
      <c r="O1827" s="49">
        <f t="shared" ca="1" si="219"/>
        <v>461985800</v>
      </c>
    </row>
    <row r="1828" spans="1:15" x14ac:dyDescent="0.25">
      <c r="A1828">
        <v>1813</v>
      </c>
      <c r="B1828" s="89">
        <v>39868</v>
      </c>
      <c r="C1828" s="48">
        <v>75.290001000000004</v>
      </c>
      <c r="D1828" s="48">
        <v>77.949996999999996</v>
      </c>
      <c r="E1828" s="48">
        <v>74.699996999999996</v>
      </c>
      <c r="F1828" s="48">
        <v>77.480002999999996</v>
      </c>
      <c r="G1828" s="49">
        <v>426260900</v>
      </c>
      <c r="H1828" s="48">
        <v>66.691990000000004</v>
      </c>
      <c r="I1828" s="52">
        <f t="shared" si="213"/>
        <v>0.86076390575255923</v>
      </c>
      <c r="J1828" s="52">
        <f t="shared" ca="1" si="214"/>
        <v>1</v>
      </c>
      <c r="K1828" s="48">
        <f t="shared" si="215"/>
        <v>64.81</v>
      </c>
      <c r="L1828" s="48">
        <f t="shared" si="216"/>
        <v>67.099999999999994</v>
      </c>
      <c r="M1828" s="48">
        <f t="shared" si="217"/>
        <v>64.3</v>
      </c>
      <c r="N1828" s="48">
        <f t="shared" si="218"/>
        <v>66.69</v>
      </c>
      <c r="O1828" s="49">
        <f t="shared" ca="1" si="219"/>
        <v>426260900</v>
      </c>
    </row>
    <row r="1829" spans="1:15" x14ac:dyDescent="0.25">
      <c r="A1829">
        <v>1814</v>
      </c>
      <c r="B1829" s="89">
        <v>39867</v>
      </c>
      <c r="C1829" s="48">
        <v>78.269997000000004</v>
      </c>
      <c r="D1829" s="48">
        <v>78.269997000000004</v>
      </c>
      <c r="E1829" s="48">
        <v>74.589995999999999</v>
      </c>
      <c r="F1829" s="48">
        <v>74.650002000000001</v>
      </c>
      <c r="G1829" s="49">
        <v>379641400</v>
      </c>
      <c r="H1829" s="48">
        <v>64.256027000000003</v>
      </c>
      <c r="I1829" s="52">
        <f t="shared" si="213"/>
        <v>0.86076390192193164</v>
      </c>
      <c r="J1829" s="52">
        <f t="shared" ca="1" si="214"/>
        <v>1</v>
      </c>
      <c r="K1829" s="48">
        <f t="shared" si="215"/>
        <v>67.37</v>
      </c>
      <c r="L1829" s="48">
        <f t="shared" si="216"/>
        <v>67.37</v>
      </c>
      <c r="M1829" s="48">
        <f t="shared" si="217"/>
        <v>64.2</v>
      </c>
      <c r="N1829" s="48">
        <f t="shared" si="218"/>
        <v>64.260000000000005</v>
      </c>
      <c r="O1829" s="49">
        <f t="shared" ca="1" si="219"/>
        <v>379641400</v>
      </c>
    </row>
    <row r="1830" spans="1:15" x14ac:dyDescent="0.25">
      <c r="A1830">
        <v>1815</v>
      </c>
      <c r="B1830" s="89">
        <v>39864</v>
      </c>
      <c r="C1830" s="48">
        <v>76.730002999999996</v>
      </c>
      <c r="D1830" s="48">
        <v>78.339995999999999</v>
      </c>
      <c r="E1830" s="48">
        <v>75.769997000000004</v>
      </c>
      <c r="F1830" s="48">
        <v>77.419998000000007</v>
      </c>
      <c r="G1830" s="49">
        <v>477176600</v>
      </c>
      <c r="H1830" s="48">
        <v>66.640339999999995</v>
      </c>
      <c r="I1830" s="52">
        <f t="shared" si="213"/>
        <v>0.86076390753717136</v>
      </c>
      <c r="J1830" s="52">
        <f t="shared" ca="1" si="214"/>
        <v>1</v>
      </c>
      <c r="K1830" s="48">
        <f t="shared" si="215"/>
        <v>66.05</v>
      </c>
      <c r="L1830" s="48">
        <f t="shared" si="216"/>
        <v>67.430000000000007</v>
      </c>
      <c r="M1830" s="48">
        <f t="shared" si="217"/>
        <v>65.22</v>
      </c>
      <c r="N1830" s="48">
        <f t="shared" si="218"/>
        <v>66.64</v>
      </c>
      <c r="O1830" s="49">
        <f t="shared" ca="1" si="219"/>
        <v>477176600</v>
      </c>
    </row>
    <row r="1831" spans="1:15" x14ac:dyDescent="0.25">
      <c r="A1831">
        <v>1816</v>
      </c>
      <c r="B1831" s="89">
        <v>39863</v>
      </c>
      <c r="C1831" s="48">
        <v>79.839995999999999</v>
      </c>
      <c r="D1831" s="48">
        <v>80.150002000000001</v>
      </c>
      <c r="E1831" s="48">
        <v>78.019997000000004</v>
      </c>
      <c r="F1831" s="48">
        <v>78.180000000000007</v>
      </c>
      <c r="G1831" s="49">
        <v>316867500</v>
      </c>
      <c r="H1831" s="48">
        <v>67.294522999999998</v>
      </c>
      <c r="I1831" s="52">
        <f t="shared" si="213"/>
        <v>0.86076391660271157</v>
      </c>
      <c r="J1831" s="52">
        <f t="shared" ca="1" si="214"/>
        <v>1</v>
      </c>
      <c r="K1831" s="48">
        <f t="shared" si="215"/>
        <v>68.72</v>
      </c>
      <c r="L1831" s="48">
        <f t="shared" si="216"/>
        <v>68.989999999999995</v>
      </c>
      <c r="M1831" s="48">
        <f t="shared" si="217"/>
        <v>67.16</v>
      </c>
      <c r="N1831" s="48">
        <f t="shared" si="218"/>
        <v>67.290000000000006</v>
      </c>
      <c r="O1831" s="49">
        <f t="shared" ca="1" si="219"/>
        <v>316867500</v>
      </c>
    </row>
    <row r="1832" spans="1:15" x14ac:dyDescent="0.25">
      <c r="A1832">
        <v>1817</v>
      </c>
      <c r="B1832" s="89">
        <v>39862</v>
      </c>
      <c r="C1832" s="48">
        <v>79.790001000000004</v>
      </c>
      <c r="D1832" s="48">
        <v>79.940002000000007</v>
      </c>
      <c r="E1832" s="48">
        <v>78.279999000000004</v>
      </c>
      <c r="F1832" s="48">
        <v>79.029999000000004</v>
      </c>
      <c r="G1832" s="49">
        <v>362964800</v>
      </c>
      <c r="H1832" s="48">
        <v>68.026171000000005</v>
      </c>
      <c r="I1832" s="52">
        <f t="shared" si="213"/>
        <v>0.86076391067650149</v>
      </c>
      <c r="J1832" s="52">
        <f t="shared" ca="1" si="214"/>
        <v>1</v>
      </c>
      <c r="K1832" s="48">
        <f t="shared" si="215"/>
        <v>68.680000000000007</v>
      </c>
      <c r="L1832" s="48">
        <f t="shared" si="216"/>
        <v>68.81</v>
      </c>
      <c r="M1832" s="48">
        <f t="shared" si="217"/>
        <v>67.38</v>
      </c>
      <c r="N1832" s="48">
        <f t="shared" si="218"/>
        <v>68.03</v>
      </c>
      <c r="O1832" s="49">
        <f t="shared" ca="1" si="219"/>
        <v>362964800</v>
      </c>
    </row>
    <row r="1833" spans="1:15" x14ac:dyDescent="0.25">
      <c r="A1833">
        <v>1818</v>
      </c>
      <c r="B1833" s="89">
        <v>39861</v>
      </c>
      <c r="C1833" s="48">
        <v>80.160004000000001</v>
      </c>
      <c r="D1833" s="48">
        <v>82.959998999999996</v>
      </c>
      <c r="E1833" s="48">
        <v>79.169998000000007</v>
      </c>
      <c r="F1833" s="48">
        <v>79.220000999999996</v>
      </c>
      <c r="G1833" s="49">
        <v>478910100</v>
      </c>
      <c r="H1833" s="48">
        <v>68.189717999999999</v>
      </c>
      <c r="I1833" s="52">
        <f t="shared" si="213"/>
        <v>0.86076391238621675</v>
      </c>
      <c r="J1833" s="52">
        <f t="shared" ca="1" si="214"/>
        <v>1</v>
      </c>
      <c r="K1833" s="48">
        <f t="shared" si="215"/>
        <v>69</v>
      </c>
      <c r="L1833" s="48">
        <f t="shared" si="216"/>
        <v>71.41</v>
      </c>
      <c r="M1833" s="48">
        <f t="shared" si="217"/>
        <v>68.150000000000006</v>
      </c>
      <c r="N1833" s="48">
        <f t="shared" si="218"/>
        <v>68.19</v>
      </c>
      <c r="O1833" s="49">
        <f t="shared" ca="1" si="219"/>
        <v>478910100</v>
      </c>
    </row>
    <row r="1834" spans="1:15" x14ac:dyDescent="0.25">
      <c r="A1834">
        <v>1819</v>
      </c>
      <c r="B1834" s="89">
        <v>39857</v>
      </c>
      <c r="C1834" s="48">
        <v>83.550003000000004</v>
      </c>
      <c r="D1834" s="48">
        <v>84.239998</v>
      </c>
      <c r="E1834" s="48">
        <v>82.739998</v>
      </c>
      <c r="F1834" s="48">
        <v>82.760002</v>
      </c>
      <c r="G1834" s="49">
        <v>293998400</v>
      </c>
      <c r="H1834" s="48">
        <v>71.236823000000001</v>
      </c>
      <c r="I1834" s="52">
        <f t="shared" si="213"/>
        <v>0.86076391104968797</v>
      </c>
      <c r="J1834" s="52">
        <f t="shared" ca="1" si="214"/>
        <v>1</v>
      </c>
      <c r="K1834" s="48">
        <f t="shared" si="215"/>
        <v>71.92</v>
      </c>
      <c r="L1834" s="48">
        <f t="shared" si="216"/>
        <v>72.510000000000005</v>
      </c>
      <c r="M1834" s="48">
        <f t="shared" si="217"/>
        <v>71.22</v>
      </c>
      <c r="N1834" s="48">
        <f t="shared" si="218"/>
        <v>71.239999999999995</v>
      </c>
      <c r="O1834" s="49">
        <f t="shared" ca="1" si="219"/>
        <v>293998400</v>
      </c>
    </row>
    <row r="1835" spans="1:15" x14ac:dyDescent="0.25">
      <c r="A1835">
        <v>1820</v>
      </c>
      <c r="B1835" s="89">
        <v>39856</v>
      </c>
      <c r="C1835" s="48">
        <v>82.169998000000007</v>
      </c>
      <c r="D1835" s="48">
        <v>83.82</v>
      </c>
      <c r="E1835" s="48">
        <v>81.050003000000004</v>
      </c>
      <c r="F1835" s="48">
        <v>83.660004000000001</v>
      </c>
      <c r="G1835" s="49">
        <v>469302200</v>
      </c>
      <c r="H1835" s="48">
        <v>72.011511999999996</v>
      </c>
      <c r="I1835" s="52">
        <f t="shared" si="213"/>
        <v>0.86076390816333215</v>
      </c>
      <c r="J1835" s="52">
        <f t="shared" ca="1" si="214"/>
        <v>1</v>
      </c>
      <c r="K1835" s="48">
        <f t="shared" si="215"/>
        <v>70.73</v>
      </c>
      <c r="L1835" s="48">
        <f t="shared" si="216"/>
        <v>72.150000000000006</v>
      </c>
      <c r="M1835" s="48">
        <f t="shared" si="217"/>
        <v>69.760000000000005</v>
      </c>
      <c r="N1835" s="48">
        <f t="shared" si="218"/>
        <v>72.010000000000005</v>
      </c>
      <c r="O1835" s="49">
        <f t="shared" ca="1" si="219"/>
        <v>469302200</v>
      </c>
    </row>
    <row r="1836" spans="1:15" x14ac:dyDescent="0.25">
      <c r="A1836">
        <v>1821</v>
      </c>
      <c r="B1836" s="89">
        <v>39855</v>
      </c>
      <c r="C1836" s="48">
        <v>83.449996999999996</v>
      </c>
      <c r="D1836" s="48">
        <v>84.050003000000004</v>
      </c>
      <c r="E1836" s="48">
        <v>82.400002000000001</v>
      </c>
      <c r="F1836" s="48">
        <v>83.599997999999999</v>
      </c>
      <c r="G1836" s="49">
        <v>324442500</v>
      </c>
      <c r="H1836" s="48">
        <v>71.959861000000004</v>
      </c>
      <c r="I1836" s="52">
        <f t="shared" si="213"/>
        <v>0.86076390815224668</v>
      </c>
      <c r="J1836" s="52">
        <f t="shared" ca="1" si="214"/>
        <v>1</v>
      </c>
      <c r="K1836" s="48">
        <f t="shared" si="215"/>
        <v>71.83</v>
      </c>
      <c r="L1836" s="48">
        <f t="shared" si="216"/>
        <v>72.349999999999994</v>
      </c>
      <c r="M1836" s="48">
        <f t="shared" si="217"/>
        <v>70.930000000000007</v>
      </c>
      <c r="N1836" s="48">
        <f t="shared" si="218"/>
        <v>71.959999999999994</v>
      </c>
      <c r="O1836" s="49">
        <f t="shared" ca="1" si="219"/>
        <v>324442500</v>
      </c>
    </row>
    <row r="1837" spans="1:15" x14ac:dyDescent="0.25">
      <c r="A1837">
        <v>1822</v>
      </c>
      <c r="B1837" s="89">
        <v>39854</v>
      </c>
      <c r="C1837" s="48">
        <v>86.269997000000004</v>
      </c>
      <c r="D1837" s="48">
        <v>87.029999000000004</v>
      </c>
      <c r="E1837" s="48">
        <v>82.449996999999996</v>
      </c>
      <c r="F1837" s="48">
        <v>83.110000999999997</v>
      </c>
      <c r="G1837" s="49">
        <v>536212800</v>
      </c>
      <c r="H1837" s="48">
        <v>71.538088999999999</v>
      </c>
      <c r="I1837" s="52">
        <f t="shared" si="213"/>
        <v>0.86076390493606181</v>
      </c>
      <c r="J1837" s="52">
        <f t="shared" ca="1" si="214"/>
        <v>1</v>
      </c>
      <c r="K1837" s="48">
        <f t="shared" si="215"/>
        <v>74.260000000000005</v>
      </c>
      <c r="L1837" s="48">
        <f t="shared" si="216"/>
        <v>74.91</v>
      </c>
      <c r="M1837" s="48">
        <f t="shared" si="217"/>
        <v>70.97</v>
      </c>
      <c r="N1837" s="48">
        <f t="shared" si="218"/>
        <v>71.540000000000006</v>
      </c>
      <c r="O1837" s="49">
        <f t="shared" ca="1" si="219"/>
        <v>536212800</v>
      </c>
    </row>
    <row r="1838" spans="1:15" x14ac:dyDescent="0.25">
      <c r="A1838">
        <v>1823</v>
      </c>
      <c r="B1838" s="89">
        <v>39853</v>
      </c>
      <c r="C1838" s="48">
        <v>86.959998999999996</v>
      </c>
      <c r="D1838" s="48">
        <v>87.739998</v>
      </c>
      <c r="E1838" s="48">
        <v>86.32</v>
      </c>
      <c r="F1838" s="48">
        <v>87.099997999999999</v>
      </c>
      <c r="G1838" s="49">
        <v>240075200</v>
      </c>
      <c r="H1838" s="48">
        <v>74.972534999999993</v>
      </c>
      <c r="I1838" s="52">
        <f t="shared" si="213"/>
        <v>0.86076391184302892</v>
      </c>
      <c r="J1838" s="52">
        <f t="shared" ca="1" si="214"/>
        <v>1</v>
      </c>
      <c r="K1838" s="48">
        <f t="shared" si="215"/>
        <v>74.849999999999994</v>
      </c>
      <c r="L1838" s="48">
        <f t="shared" si="216"/>
        <v>75.52</v>
      </c>
      <c r="M1838" s="48">
        <f t="shared" si="217"/>
        <v>74.3</v>
      </c>
      <c r="N1838" s="48">
        <f t="shared" si="218"/>
        <v>74.97</v>
      </c>
      <c r="O1838" s="49">
        <f t="shared" ca="1" si="219"/>
        <v>240075200</v>
      </c>
    </row>
    <row r="1839" spans="1:15" x14ac:dyDescent="0.25">
      <c r="A1839">
        <v>1824</v>
      </c>
      <c r="B1839" s="89">
        <v>39850</v>
      </c>
      <c r="C1839" s="48">
        <v>84.860000999999997</v>
      </c>
      <c r="D1839" s="48">
        <v>87.339995999999999</v>
      </c>
      <c r="E1839" s="48">
        <v>84.68</v>
      </c>
      <c r="F1839" s="48">
        <v>86.980002999999996</v>
      </c>
      <c r="G1839" s="49">
        <v>366101700</v>
      </c>
      <c r="H1839" s="48">
        <v>74.869247999999999</v>
      </c>
      <c r="I1839" s="52">
        <f t="shared" si="213"/>
        <v>0.86076391604631242</v>
      </c>
      <c r="J1839" s="52">
        <f t="shared" ca="1" si="214"/>
        <v>1</v>
      </c>
      <c r="K1839" s="48">
        <f t="shared" si="215"/>
        <v>73.040000000000006</v>
      </c>
      <c r="L1839" s="48">
        <f t="shared" si="216"/>
        <v>75.180000000000007</v>
      </c>
      <c r="M1839" s="48">
        <f t="shared" si="217"/>
        <v>72.89</v>
      </c>
      <c r="N1839" s="48">
        <f t="shared" si="218"/>
        <v>74.87</v>
      </c>
      <c r="O1839" s="49">
        <f t="shared" ca="1" si="219"/>
        <v>366101700</v>
      </c>
    </row>
    <row r="1840" spans="1:15" x14ac:dyDescent="0.25">
      <c r="A1840">
        <v>1825</v>
      </c>
      <c r="B1840" s="89">
        <v>39849</v>
      </c>
      <c r="C1840" s="48">
        <v>82.699996999999996</v>
      </c>
      <c r="D1840" s="48">
        <v>85.290001000000004</v>
      </c>
      <c r="E1840" s="48">
        <v>77.730002999999996</v>
      </c>
      <c r="F1840" s="48">
        <v>84.57</v>
      </c>
      <c r="G1840" s="49">
        <v>417679400</v>
      </c>
      <c r="H1840" s="48">
        <v>72.794803000000002</v>
      </c>
      <c r="I1840" s="52">
        <f t="shared" si="213"/>
        <v>0.86076389972803602</v>
      </c>
      <c r="J1840" s="52">
        <f t="shared" ca="1" si="214"/>
        <v>1</v>
      </c>
      <c r="K1840" s="48">
        <f t="shared" si="215"/>
        <v>71.19</v>
      </c>
      <c r="L1840" s="48">
        <f t="shared" si="216"/>
        <v>73.41</v>
      </c>
      <c r="M1840" s="48">
        <f t="shared" si="217"/>
        <v>66.91</v>
      </c>
      <c r="N1840" s="48">
        <f t="shared" si="218"/>
        <v>72.790000000000006</v>
      </c>
      <c r="O1840" s="49">
        <f t="shared" ca="1" si="219"/>
        <v>417679400</v>
      </c>
    </row>
    <row r="1841" spans="1:15" x14ac:dyDescent="0.25">
      <c r="A1841">
        <v>1826</v>
      </c>
      <c r="B1841" s="89">
        <v>39848</v>
      </c>
      <c r="C1841" s="48">
        <v>84.300003000000004</v>
      </c>
      <c r="D1841" s="48">
        <v>85.370002999999997</v>
      </c>
      <c r="E1841" s="48">
        <v>83.040001000000004</v>
      </c>
      <c r="F1841" s="48">
        <v>83.330001999999993</v>
      </c>
      <c r="G1841" s="49">
        <v>322989300</v>
      </c>
      <c r="H1841" s="48">
        <v>71.727457999999999</v>
      </c>
      <c r="I1841" s="52">
        <f t="shared" si="213"/>
        <v>0.86076390589790219</v>
      </c>
      <c r="J1841" s="52">
        <f t="shared" ca="1" si="214"/>
        <v>1</v>
      </c>
      <c r="K1841" s="48">
        <f t="shared" si="215"/>
        <v>72.56</v>
      </c>
      <c r="L1841" s="48">
        <f t="shared" si="216"/>
        <v>73.48</v>
      </c>
      <c r="M1841" s="48">
        <f t="shared" si="217"/>
        <v>71.48</v>
      </c>
      <c r="N1841" s="48">
        <f t="shared" si="218"/>
        <v>71.73</v>
      </c>
      <c r="O1841" s="49">
        <f t="shared" ca="1" si="219"/>
        <v>322989300</v>
      </c>
    </row>
    <row r="1842" spans="1:15" x14ac:dyDescent="0.25">
      <c r="A1842">
        <v>1827</v>
      </c>
      <c r="B1842" s="89">
        <v>39847</v>
      </c>
      <c r="C1842" s="48">
        <v>83.099997999999999</v>
      </c>
      <c r="D1842" s="48">
        <v>84.360000999999997</v>
      </c>
      <c r="E1842" s="48">
        <v>82.220000999999996</v>
      </c>
      <c r="F1842" s="48">
        <v>83.739998</v>
      </c>
      <c r="G1842" s="49">
        <v>278385800</v>
      </c>
      <c r="H1842" s="48">
        <v>72.080368000000007</v>
      </c>
      <c r="I1842" s="52">
        <f t="shared" si="213"/>
        <v>0.86076390878347053</v>
      </c>
      <c r="J1842" s="52">
        <f t="shared" ca="1" si="214"/>
        <v>1</v>
      </c>
      <c r="K1842" s="48">
        <f t="shared" si="215"/>
        <v>71.53</v>
      </c>
      <c r="L1842" s="48">
        <f t="shared" si="216"/>
        <v>72.61</v>
      </c>
      <c r="M1842" s="48">
        <f t="shared" si="217"/>
        <v>70.77</v>
      </c>
      <c r="N1842" s="48">
        <f t="shared" si="218"/>
        <v>72.08</v>
      </c>
      <c r="O1842" s="49">
        <f t="shared" ca="1" si="219"/>
        <v>278385800</v>
      </c>
    </row>
    <row r="1843" spans="1:15" x14ac:dyDescent="0.25">
      <c r="A1843">
        <v>1828</v>
      </c>
      <c r="B1843" s="89">
        <v>39846</v>
      </c>
      <c r="C1843" s="48">
        <v>81.569999999999993</v>
      </c>
      <c r="D1843" s="48">
        <v>83.18</v>
      </c>
      <c r="E1843" s="48">
        <v>81.309997999999993</v>
      </c>
      <c r="F1843" s="48">
        <v>82.580001999999993</v>
      </c>
      <c r="G1843" s="49">
        <v>288233300</v>
      </c>
      <c r="H1843" s="48">
        <v>71.081885</v>
      </c>
      <c r="I1843" s="52">
        <f t="shared" si="213"/>
        <v>0.86076390504325739</v>
      </c>
      <c r="J1843" s="52">
        <f t="shared" ca="1" si="214"/>
        <v>1</v>
      </c>
      <c r="K1843" s="48">
        <f t="shared" si="215"/>
        <v>70.209999999999994</v>
      </c>
      <c r="L1843" s="48">
        <f t="shared" si="216"/>
        <v>71.599999999999994</v>
      </c>
      <c r="M1843" s="48">
        <f t="shared" si="217"/>
        <v>69.989999999999995</v>
      </c>
      <c r="N1843" s="48">
        <f t="shared" si="218"/>
        <v>71.08</v>
      </c>
      <c r="O1843" s="49">
        <f t="shared" ca="1" si="219"/>
        <v>288233300</v>
      </c>
    </row>
    <row r="1844" spans="1:15" x14ac:dyDescent="0.25">
      <c r="A1844">
        <v>1829</v>
      </c>
      <c r="B1844" s="89">
        <v>39843</v>
      </c>
      <c r="C1844" s="48">
        <v>84.980002999999996</v>
      </c>
      <c r="D1844" s="48">
        <v>85.400002000000001</v>
      </c>
      <c r="E1844" s="48">
        <v>82.209998999999996</v>
      </c>
      <c r="F1844" s="48">
        <v>82.830001999999993</v>
      </c>
      <c r="G1844" s="49">
        <v>383383600</v>
      </c>
      <c r="H1844" s="48">
        <v>71.297076000000004</v>
      </c>
      <c r="I1844" s="52">
        <f t="shared" si="213"/>
        <v>0.86076390532985869</v>
      </c>
      <c r="J1844" s="52">
        <f t="shared" ca="1" si="214"/>
        <v>1</v>
      </c>
      <c r="K1844" s="48">
        <f t="shared" si="215"/>
        <v>73.150000000000006</v>
      </c>
      <c r="L1844" s="48">
        <f t="shared" si="216"/>
        <v>73.510000000000005</v>
      </c>
      <c r="M1844" s="48">
        <f t="shared" si="217"/>
        <v>70.760000000000005</v>
      </c>
      <c r="N1844" s="48">
        <f t="shared" si="218"/>
        <v>71.3</v>
      </c>
      <c r="O1844" s="49">
        <f t="shared" ca="1" si="219"/>
        <v>383383600</v>
      </c>
    </row>
    <row r="1845" spans="1:15" x14ac:dyDescent="0.25">
      <c r="A1845">
        <v>1830</v>
      </c>
      <c r="B1845" s="89">
        <v>39842</v>
      </c>
      <c r="C1845" s="48">
        <v>86.110000999999997</v>
      </c>
      <c r="D1845" s="48">
        <v>87.489998</v>
      </c>
      <c r="E1845" s="48">
        <v>84.470000999999996</v>
      </c>
      <c r="F1845" s="48">
        <v>84.550003000000004</v>
      </c>
      <c r="G1845" s="49">
        <v>294392500</v>
      </c>
      <c r="H1845" s="48">
        <v>72.777591000000001</v>
      </c>
      <c r="I1845" s="52">
        <f t="shared" si="213"/>
        <v>0.86076390795633673</v>
      </c>
      <c r="J1845" s="52">
        <f t="shared" ca="1" si="214"/>
        <v>1</v>
      </c>
      <c r="K1845" s="48">
        <f t="shared" si="215"/>
        <v>74.12</v>
      </c>
      <c r="L1845" s="48">
        <f t="shared" si="216"/>
        <v>75.31</v>
      </c>
      <c r="M1845" s="48">
        <f t="shared" si="217"/>
        <v>72.709999999999994</v>
      </c>
      <c r="N1845" s="48">
        <f t="shared" si="218"/>
        <v>72.78</v>
      </c>
      <c r="O1845" s="49">
        <f t="shared" ca="1" si="219"/>
        <v>294392500</v>
      </c>
    </row>
    <row r="1846" spans="1:15" x14ac:dyDescent="0.25">
      <c r="A1846">
        <v>1831</v>
      </c>
      <c r="B1846" s="89">
        <v>39841</v>
      </c>
      <c r="C1846" s="48">
        <v>86.400002000000001</v>
      </c>
      <c r="D1846" s="48">
        <v>87.949996999999996</v>
      </c>
      <c r="E1846" s="48">
        <v>86.07</v>
      </c>
      <c r="F1846" s="48">
        <v>87.389999000000003</v>
      </c>
      <c r="G1846" s="49">
        <v>330007000</v>
      </c>
      <c r="H1846" s="48">
        <v>75.222156999999996</v>
      </c>
      <c r="I1846" s="52">
        <f t="shared" si="213"/>
        <v>0.86076390732079067</v>
      </c>
      <c r="J1846" s="52">
        <f t="shared" ca="1" si="214"/>
        <v>1</v>
      </c>
      <c r="K1846" s="48">
        <f t="shared" si="215"/>
        <v>74.37</v>
      </c>
      <c r="L1846" s="48">
        <f t="shared" si="216"/>
        <v>75.7</v>
      </c>
      <c r="M1846" s="48">
        <f t="shared" si="217"/>
        <v>74.09</v>
      </c>
      <c r="N1846" s="48">
        <f t="shared" si="218"/>
        <v>75.22</v>
      </c>
      <c r="O1846" s="49">
        <f t="shared" ca="1" si="219"/>
        <v>330007000</v>
      </c>
    </row>
    <row r="1847" spans="1:15" x14ac:dyDescent="0.25">
      <c r="A1847">
        <v>1832</v>
      </c>
      <c r="B1847" s="89">
        <v>39840</v>
      </c>
      <c r="C1847" s="48">
        <v>84.129997000000003</v>
      </c>
      <c r="D1847" s="48">
        <v>85.150002000000001</v>
      </c>
      <c r="E1847" s="48">
        <v>83.300003000000004</v>
      </c>
      <c r="F1847" s="48">
        <v>84.529999000000004</v>
      </c>
      <c r="G1847" s="49">
        <v>273789700</v>
      </c>
      <c r="H1847" s="48">
        <v>72.760372000000004</v>
      </c>
      <c r="I1847" s="52">
        <f t="shared" si="213"/>
        <v>0.86076390465827401</v>
      </c>
      <c r="J1847" s="52">
        <f t="shared" ca="1" si="214"/>
        <v>1</v>
      </c>
      <c r="K1847" s="48">
        <f t="shared" si="215"/>
        <v>72.42</v>
      </c>
      <c r="L1847" s="48">
        <f t="shared" si="216"/>
        <v>73.290000000000006</v>
      </c>
      <c r="M1847" s="48">
        <f t="shared" si="217"/>
        <v>71.7</v>
      </c>
      <c r="N1847" s="48">
        <f t="shared" si="218"/>
        <v>72.760000000000005</v>
      </c>
      <c r="O1847" s="49">
        <f t="shared" ca="1" si="219"/>
        <v>273789700</v>
      </c>
    </row>
    <row r="1848" spans="1:15" x14ac:dyDescent="0.25">
      <c r="A1848">
        <v>1833</v>
      </c>
      <c r="B1848" s="89">
        <v>39839</v>
      </c>
      <c r="C1848" s="48">
        <v>83.589995999999999</v>
      </c>
      <c r="D1848" s="48">
        <v>85.360000999999997</v>
      </c>
      <c r="E1848" s="48">
        <v>82.809997999999993</v>
      </c>
      <c r="F1848" s="48">
        <v>83.68</v>
      </c>
      <c r="G1848" s="49">
        <v>317978800</v>
      </c>
      <c r="H1848" s="48">
        <v>72.028723999999997</v>
      </c>
      <c r="I1848" s="52">
        <f t="shared" si="213"/>
        <v>0.86076391013384312</v>
      </c>
      <c r="J1848" s="52">
        <f t="shared" ca="1" si="214"/>
        <v>1</v>
      </c>
      <c r="K1848" s="48">
        <f t="shared" si="215"/>
        <v>71.95</v>
      </c>
      <c r="L1848" s="48">
        <f t="shared" si="216"/>
        <v>73.47</v>
      </c>
      <c r="M1848" s="48">
        <f t="shared" si="217"/>
        <v>71.28</v>
      </c>
      <c r="N1848" s="48">
        <f t="shared" si="218"/>
        <v>72.03</v>
      </c>
      <c r="O1848" s="49">
        <f t="shared" ca="1" si="219"/>
        <v>317978800</v>
      </c>
    </row>
    <row r="1849" spans="1:15" x14ac:dyDescent="0.25">
      <c r="A1849">
        <v>1834</v>
      </c>
      <c r="B1849" s="89">
        <v>39836</v>
      </c>
      <c r="C1849" s="48">
        <v>80.900002000000001</v>
      </c>
      <c r="D1849" s="48">
        <v>83.989998</v>
      </c>
      <c r="E1849" s="48">
        <v>80.569999999999993</v>
      </c>
      <c r="F1849" s="48">
        <v>83.110000999999997</v>
      </c>
      <c r="G1849" s="49">
        <v>386800600</v>
      </c>
      <c r="H1849" s="48">
        <v>71.538088999999999</v>
      </c>
      <c r="I1849" s="52">
        <f t="shared" si="213"/>
        <v>0.86076390493606181</v>
      </c>
      <c r="J1849" s="52">
        <f t="shared" ca="1" si="214"/>
        <v>1</v>
      </c>
      <c r="K1849" s="48">
        <f t="shared" si="215"/>
        <v>69.64</v>
      </c>
      <c r="L1849" s="48">
        <f t="shared" si="216"/>
        <v>72.3</v>
      </c>
      <c r="M1849" s="48">
        <f t="shared" si="217"/>
        <v>69.349999999999994</v>
      </c>
      <c r="N1849" s="48">
        <f t="shared" si="218"/>
        <v>71.540000000000006</v>
      </c>
      <c r="O1849" s="49">
        <f t="shared" ca="1" si="219"/>
        <v>386800600</v>
      </c>
    </row>
    <row r="1850" spans="1:15" x14ac:dyDescent="0.25">
      <c r="A1850">
        <v>1835</v>
      </c>
      <c r="B1850" s="89">
        <v>39835</v>
      </c>
      <c r="C1850" s="48">
        <v>82.419998000000007</v>
      </c>
      <c r="D1850" s="48">
        <v>84.040001000000004</v>
      </c>
      <c r="E1850" s="48">
        <v>81.169998000000007</v>
      </c>
      <c r="F1850" s="48">
        <v>82.75</v>
      </c>
      <c r="G1850" s="49">
        <v>427940300</v>
      </c>
      <c r="H1850" s="48">
        <v>71.228212999999997</v>
      </c>
      <c r="I1850" s="52">
        <f t="shared" si="213"/>
        <v>0.8607639033232628</v>
      </c>
      <c r="J1850" s="52">
        <f t="shared" ca="1" si="214"/>
        <v>1</v>
      </c>
      <c r="K1850" s="48">
        <f t="shared" si="215"/>
        <v>70.94</v>
      </c>
      <c r="L1850" s="48">
        <f t="shared" si="216"/>
        <v>72.34</v>
      </c>
      <c r="M1850" s="48">
        <f t="shared" si="217"/>
        <v>69.87</v>
      </c>
      <c r="N1850" s="48">
        <f t="shared" si="218"/>
        <v>71.23</v>
      </c>
      <c r="O1850" s="49">
        <f t="shared" ca="1" si="219"/>
        <v>427940300</v>
      </c>
    </row>
    <row r="1851" spans="1:15" x14ac:dyDescent="0.25">
      <c r="A1851">
        <v>1836</v>
      </c>
      <c r="B1851" s="89">
        <v>39834</v>
      </c>
      <c r="C1851" s="48">
        <v>81.940002000000007</v>
      </c>
      <c r="D1851" s="48">
        <v>84.239998</v>
      </c>
      <c r="E1851" s="48">
        <v>80.470000999999996</v>
      </c>
      <c r="F1851" s="48">
        <v>84.050003000000004</v>
      </c>
      <c r="G1851" s="49">
        <v>364360700</v>
      </c>
      <c r="H1851" s="48">
        <v>72.347209000000007</v>
      </c>
      <c r="I1851" s="52">
        <f t="shared" si="213"/>
        <v>0.86076390740878383</v>
      </c>
      <c r="J1851" s="52">
        <f t="shared" ca="1" si="214"/>
        <v>1</v>
      </c>
      <c r="K1851" s="48">
        <f t="shared" si="215"/>
        <v>70.53</v>
      </c>
      <c r="L1851" s="48">
        <f t="shared" si="216"/>
        <v>72.510000000000005</v>
      </c>
      <c r="M1851" s="48">
        <f t="shared" si="217"/>
        <v>69.27</v>
      </c>
      <c r="N1851" s="48">
        <f t="shared" si="218"/>
        <v>72.349999999999994</v>
      </c>
      <c r="O1851" s="49">
        <f t="shared" ca="1" si="219"/>
        <v>364360700</v>
      </c>
    </row>
    <row r="1852" spans="1:15" x14ac:dyDescent="0.25">
      <c r="A1852">
        <v>1837</v>
      </c>
      <c r="B1852" s="89">
        <v>39833</v>
      </c>
      <c r="C1852" s="48">
        <v>84.230002999999996</v>
      </c>
      <c r="D1852" s="48">
        <v>85.059997999999993</v>
      </c>
      <c r="E1852" s="48">
        <v>80.050003000000004</v>
      </c>
      <c r="F1852" s="48">
        <v>80.569999999999993</v>
      </c>
      <c r="G1852" s="49">
        <v>419855200</v>
      </c>
      <c r="H1852" s="48">
        <v>69.351748000000001</v>
      </c>
      <c r="I1852" s="52">
        <f t="shared" si="213"/>
        <v>0.86076390716147455</v>
      </c>
      <c r="J1852" s="52">
        <f t="shared" ca="1" si="214"/>
        <v>1</v>
      </c>
      <c r="K1852" s="48">
        <f t="shared" si="215"/>
        <v>72.5</v>
      </c>
      <c r="L1852" s="48">
        <f t="shared" si="216"/>
        <v>73.22</v>
      </c>
      <c r="M1852" s="48">
        <f t="shared" si="217"/>
        <v>68.900000000000006</v>
      </c>
      <c r="N1852" s="48">
        <f t="shared" si="218"/>
        <v>69.349999999999994</v>
      </c>
      <c r="O1852" s="49">
        <f t="shared" ca="1" si="219"/>
        <v>419855200</v>
      </c>
    </row>
    <row r="1853" spans="1:15" x14ac:dyDescent="0.25">
      <c r="A1853">
        <v>1838</v>
      </c>
      <c r="B1853" s="89">
        <v>39829</v>
      </c>
      <c r="C1853" s="48">
        <v>85.860000999999997</v>
      </c>
      <c r="D1853" s="48">
        <v>85.989998</v>
      </c>
      <c r="E1853" s="48">
        <v>83.050003000000004</v>
      </c>
      <c r="F1853" s="48">
        <v>85.059997999999993</v>
      </c>
      <c r="G1853" s="49">
        <v>399237200</v>
      </c>
      <c r="H1853" s="48">
        <v>73.216576000000003</v>
      </c>
      <c r="I1853" s="52">
        <f t="shared" si="213"/>
        <v>0.86076390455593488</v>
      </c>
      <c r="J1853" s="52">
        <f t="shared" ca="1" si="214"/>
        <v>1</v>
      </c>
      <c r="K1853" s="48">
        <f t="shared" si="215"/>
        <v>73.91</v>
      </c>
      <c r="L1853" s="48">
        <f t="shared" si="216"/>
        <v>74.02</v>
      </c>
      <c r="M1853" s="48">
        <f t="shared" si="217"/>
        <v>71.489999999999995</v>
      </c>
      <c r="N1853" s="48">
        <f t="shared" si="218"/>
        <v>73.22</v>
      </c>
      <c r="O1853" s="49">
        <f t="shared" ca="1" si="219"/>
        <v>399237200</v>
      </c>
    </row>
    <row r="1854" spans="1:15" x14ac:dyDescent="0.25">
      <c r="A1854">
        <v>1839</v>
      </c>
      <c r="B1854" s="89">
        <v>39828</v>
      </c>
      <c r="C1854" s="48">
        <v>84.120002999999997</v>
      </c>
      <c r="D1854" s="48">
        <v>85.25</v>
      </c>
      <c r="E1854" s="48">
        <v>81.720000999999996</v>
      </c>
      <c r="F1854" s="48">
        <v>84.400002000000001</v>
      </c>
      <c r="G1854" s="49">
        <v>532647300</v>
      </c>
      <c r="H1854" s="48">
        <v>72.648475000000005</v>
      </c>
      <c r="I1854" s="52">
        <f t="shared" si="213"/>
        <v>0.86076390140369907</v>
      </c>
      <c r="J1854" s="52">
        <f t="shared" ca="1" si="214"/>
        <v>1</v>
      </c>
      <c r="K1854" s="48">
        <f t="shared" si="215"/>
        <v>72.41</v>
      </c>
      <c r="L1854" s="48">
        <f t="shared" si="216"/>
        <v>73.38</v>
      </c>
      <c r="M1854" s="48">
        <f t="shared" si="217"/>
        <v>70.34</v>
      </c>
      <c r="N1854" s="48">
        <f t="shared" si="218"/>
        <v>72.650000000000006</v>
      </c>
      <c r="O1854" s="49">
        <f t="shared" ca="1" si="219"/>
        <v>532647300</v>
      </c>
    </row>
    <row r="1855" spans="1:15" x14ac:dyDescent="0.25">
      <c r="A1855">
        <v>1840</v>
      </c>
      <c r="B1855" s="89">
        <v>39827</v>
      </c>
      <c r="C1855" s="48">
        <v>85.540001000000004</v>
      </c>
      <c r="D1855" s="48">
        <v>85.75</v>
      </c>
      <c r="E1855" s="48">
        <v>83.160004000000001</v>
      </c>
      <c r="F1855" s="48">
        <v>84.370002999999997</v>
      </c>
      <c r="G1855" s="49">
        <v>435491600</v>
      </c>
      <c r="H1855" s="48">
        <v>72.622653</v>
      </c>
      <c r="I1855" s="52">
        <f t="shared" si="213"/>
        <v>0.86076390207073961</v>
      </c>
      <c r="J1855" s="52">
        <f t="shared" ca="1" si="214"/>
        <v>1</v>
      </c>
      <c r="K1855" s="48">
        <f t="shared" si="215"/>
        <v>73.63</v>
      </c>
      <c r="L1855" s="48">
        <f t="shared" si="216"/>
        <v>73.81</v>
      </c>
      <c r="M1855" s="48">
        <f t="shared" si="217"/>
        <v>71.58</v>
      </c>
      <c r="N1855" s="48">
        <f t="shared" si="218"/>
        <v>72.62</v>
      </c>
      <c r="O1855" s="49">
        <f t="shared" ca="1" si="219"/>
        <v>435491600</v>
      </c>
    </row>
    <row r="1856" spans="1:15" x14ac:dyDescent="0.25">
      <c r="A1856">
        <v>1841</v>
      </c>
      <c r="B1856" s="89">
        <v>39826</v>
      </c>
      <c r="C1856" s="48">
        <v>86.730002999999996</v>
      </c>
      <c r="D1856" s="48">
        <v>87.879997000000003</v>
      </c>
      <c r="E1856" s="48">
        <v>86.199996999999996</v>
      </c>
      <c r="F1856" s="48">
        <v>87.110000999999997</v>
      </c>
      <c r="G1856" s="49">
        <v>356432300</v>
      </c>
      <c r="H1856" s="48">
        <v>74.981144999999998</v>
      </c>
      <c r="I1856" s="52">
        <f t="shared" si="213"/>
        <v>0.86076390930129831</v>
      </c>
      <c r="J1856" s="52">
        <f t="shared" ca="1" si="214"/>
        <v>1</v>
      </c>
      <c r="K1856" s="48">
        <f t="shared" si="215"/>
        <v>74.650000000000006</v>
      </c>
      <c r="L1856" s="48">
        <f t="shared" si="216"/>
        <v>75.64</v>
      </c>
      <c r="M1856" s="48">
        <f t="shared" si="217"/>
        <v>74.2</v>
      </c>
      <c r="N1856" s="48">
        <f t="shared" si="218"/>
        <v>74.98</v>
      </c>
      <c r="O1856" s="49">
        <f t="shared" ca="1" si="219"/>
        <v>356432300</v>
      </c>
    </row>
    <row r="1857" spans="1:15" x14ac:dyDescent="0.25">
      <c r="A1857">
        <v>1842</v>
      </c>
      <c r="B1857" s="89">
        <v>39825</v>
      </c>
      <c r="C1857" s="48">
        <v>88.839995999999999</v>
      </c>
      <c r="D1857" s="48">
        <v>88.910004000000001</v>
      </c>
      <c r="E1857" s="48">
        <v>86.410004000000001</v>
      </c>
      <c r="F1857" s="48">
        <v>86.949996999999996</v>
      </c>
      <c r="G1857" s="49">
        <v>277858500</v>
      </c>
      <c r="H1857" s="48">
        <v>74.843418999999997</v>
      </c>
      <c r="I1857" s="52">
        <f t="shared" si="213"/>
        <v>0.8607639054892664</v>
      </c>
      <c r="J1857" s="52">
        <f t="shared" ca="1" si="214"/>
        <v>1</v>
      </c>
      <c r="K1857" s="48">
        <f t="shared" si="215"/>
        <v>76.47</v>
      </c>
      <c r="L1857" s="48">
        <f t="shared" si="216"/>
        <v>76.53</v>
      </c>
      <c r="M1857" s="48">
        <f t="shared" si="217"/>
        <v>74.38</v>
      </c>
      <c r="N1857" s="48">
        <f t="shared" si="218"/>
        <v>74.84</v>
      </c>
      <c r="O1857" s="49">
        <f t="shared" ca="1" si="219"/>
        <v>277858500</v>
      </c>
    </row>
    <row r="1858" spans="1:15" x14ac:dyDescent="0.25">
      <c r="A1858">
        <v>1843</v>
      </c>
      <c r="B1858" s="89">
        <v>39822</v>
      </c>
      <c r="C1858" s="48">
        <v>91.160004000000001</v>
      </c>
      <c r="D1858" s="48">
        <v>91.32</v>
      </c>
      <c r="E1858" s="48">
        <v>85.360000999999997</v>
      </c>
      <c r="F1858" s="48">
        <v>89.089995999999999</v>
      </c>
      <c r="G1858" s="49">
        <v>330953600</v>
      </c>
      <c r="H1858" s="48">
        <v>76.685452999999995</v>
      </c>
      <c r="I1858" s="52">
        <f t="shared" si="213"/>
        <v>0.8607639066455901</v>
      </c>
      <c r="J1858" s="52">
        <f t="shared" ca="1" si="214"/>
        <v>1</v>
      </c>
      <c r="K1858" s="48">
        <f t="shared" si="215"/>
        <v>78.47</v>
      </c>
      <c r="L1858" s="48">
        <f t="shared" si="216"/>
        <v>78.599999999999994</v>
      </c>
      <c r="M1858" s="48">
        <f t="shared" si="217"/>
        <v>73.47</v>
      </c>
      <c r="N1858" s="48">
        <f t="shared" si="218"/>
        <v>76.69</v>
      </c>
      <c r="O1858" s="49">
        <f t="shared" ca="1" si="219"/>
        <v>330953600</v>
      </c>
    </row>
    <row r="1859" spans="1:15" x14ac:dyDescent="0.25">
      <c r="A1859">
        <v>1844</v>
      </c>
      <c r="B1859" s="89">
        <v>39821</v>
      </c>
      <c r="C1859" s="48">
        <v>90.160004000000001</v>
      </c>
      <c r="D1859" s="48">
        <v>91.089995999999999</v>
      </c>
      <c r="E1859" s="48">
        <v>89.669998000000007</v>
      </c>
      <c r="F1859" s="48">
        <v>91.040001000000004</v>
      </c>
      <c r="G1859" s="49">
        <v>263834400</v>
      </c>
      <c r="H1859" s="48">
        <v>78.363946999999996</v>
      </c>
      <c r="I1859" s="52">
        <f t="shared" si="213"/>
        <v>0.86076390750479004</v>
      </c>
      <c r="J1859" s="52">
        <f t="shared" ca="1" si="214"/>
        <v>1</v>
      </c>
      <c r="K1859" s="48">
        <f t="shared" si="215"/>
        <v>77.61</v>
      </c>
      <c r="L1859" s="48">
        <f t="shared" si="216"/>
        <v>78.41</v>
      </c>
      <c r="M1859" s="48">
        <f t="shared" si="217"/>
        <v>77.180000000000007</v>
      </c>
      <c r="N1859" s="48">
        <f t="shared" si="218"/>
        <v>78.36</v>
      </c>
      <c r="O1859" s="49">
        <f t="shared" ca="1" si="219"/>
        <v>263834400</v>
      </c>
    </row>
    <row r="1860" spans="1:15" x14ac:dyDescent="0.25">
      <c r="A1860">
        <v>1845</v>
      </c>
      <c r="B1860" s="89">
        <v>39820</v>
      </c>
      <c r="C1860" s="48">
        <v>92</v>
      </c>
      <c r="D1860" s="48">
        <v>92.260002</v>
      </c>
      <c r="E1860" s="48">
        <v>90.199996999999996</v>
      </c>
      <c r="F1860" s="48">
        <v>90.669998000000007</v>
      </c>
      <c r="G1860" s="49">
        <v>280899200</v>
      </c>
      <c r="H1860" s="48">
        <v>78.045462000000001</v>
      </c>
      <c r="I1860" s="52">
        <f t="shared" si="213"/>
        <v>0.86076391002015895</v>
      </c>
      <c r="J1860" s="52">
        <f t="shared" ca="1" si="214"/>
        <v>1</v>
      </c>
      <c r="K1860" s="48">
        <f t="shared" si="215"/>
        <v>79.19</v>
      </c>
      <c r="L1860" s="48">
        <f t="shared" si="216"/>
        <v>79.41</v>
      </c>
      <c r="M1860" s="48">
        <f t="shared" si="217"/>
        <v>77.64</v>
      </c>
      <c r="N1860" s="48">
        <f t="shared" si="218"/>
        <v>78.05</v>
      </c>
      <c r="O1860" s="49">
        <f t="shared" ca="1" si="219"/>
        <v>280899200</v>
      </c>
    </row>
    <row r="1861" spans="1:15" x14ac:dyDescent="0.25">
      <c r="A1861">
        <v>1846</v>
      </c>
      <c r="B1861" s="89">
        <v>39819</v>
      </c>
      <c r="C1861" s="48">
        <v>93.639999000000003</v>
      </c>
      <c r="D1861" s="48">
        <v>94.449996999999996</v>
      </c>
      <c r="E1861" s="48">
        <v>92.68</v>
      </c>
      <c r="F1861" s="48">
        <v>93.470000999999996</v>
      </c>
      <c r="G1861" s="49">
        <v>328260900</v>
      </c>
      <c r="H1861" s="48">
        <v>80.455602999999996</v>
      </c>
      <c r="I1861" s="52">
        <f t="shared" si="213"/>
        <v>0.86076390434616556</v>
      </c>
      <c r="J1861" s="52">
        <f t="shared" ca="1" si="214"/>
        <v>1</v>
      </c>
      <c r="K1861" s="48">
        <f t="shared" si="215"/>
        <v>80.599999999999994</v>
      </c>
      <c r="L1861" s="48">
        <f t="shared" si="216"/>
        <v>81.3</v>
      </c>
      <c r="M1861" s="48">
        <f t="shared" si="217"/>
        <v>79.78</v>
      </c>
      <c r="N1861" s="48">
        <f t="shared" si="218"/>
        <v>80.459999999999994</v>
      </c>
      <c r="O1861" s="49">
        <f t="shared" ca="1" si="219"/>
        <v>328260900</v>
      </c>
    </row>
    <row r="1862" spans="1:15" x14ac:dyDescent="0.25">
      <c r="A1862">
        <v>1847</v>
      </c>
      <c r="B1862" s="89">
        <v>39818</v>
      </c>
      <c r="C1862" s="48">
        <v>92.629997000000003</v>
      </c>
      <c r="D1862" s="48">
        <v>93.660004000000001</v>
      </c>
      <c r="E1862" s="48">
        <v>91.889999000000003</v>
      </c>
      <c r="F1862" s="48">
        <v>92.849997999999999</v>
      </c>
      <c r="G1862" s="49">
        <v>240349700</v>
      </c>
      <c r="H1862" s="48">
        <v>79.921926999999997</v>
      </c>
      <c r="I1862" s="52">
        <f t="shared" si="213"/>
        <v>0.86076390653234047</v>
      </c>
      <c r="J1862" s="52">
        <f t="shared" ca="1" si="214"/>
        <v>1</v>
      </c>
      <c r="K1862" s="48">
        <f t="shared" si="215"/>
        <v>79.73</v>
      </c>
      <c r="L1862" s="48">
        <f t="shared" si="216"/>
        <v>80.62</v>
      </c>
      <c r="M1862" s="48">
        <f t="shared" si="217"/>
        <v>79.099999999999994</v>
      </c>
      <c r="N1862" s="48">
        <f t="shared" si="218"/>
        <v>79.92</v>
      </c>
      <c r="O1862" s="49">
        <f t="shared" ca="1" si="219"/>
        <v>240349700</v>
      </c>
    </row>
    <row r="1863" spans="1:15" x14ac:dyDescent="0.25">
      <c r="A1863">
        <v>1848</v>
      </c>
      <c r="B1863" s="89">
        <v>39815</v>
      </c>
      <c r="C1863" s="48">
        <v>90.440002000000007</v>
      </c>
      <c r="D1863" s="48">
        <v>93.440002000000007</v>
      </c>
      <c r="E1863" s="48">
        <v>89.849997999999999</v>
      </c>
      <c r="F1863" s="48">
        <v>92.959998999999996</v>
      </c>
      <c r="G1863" s="49">
        <v>227566300</v>
      </c>
      <c r="H1863" s="48">
        <v>80.016611999999995</v>
      </c>
      <c r="I1863" s="52">
        <f t="shared" si="213"/>
        <v>0.86076390771045508</v>
      </c>
      <c r="J1863" s="52">
        <f t="shared" ca="1" si="214"/>
        <v>1</v>
      </c>
      <c r="K1863" s="48">
        <f t="shared" si="215"/>
        <v>77.849999999999994</v>
      </c>
      <c r="L1863" s="48">
        <f t="shared" si="216"/>
        <v>80.430000000000007</v>
      </c>
      <c r="M1863" s="48">
        <f t="shared" si="217"/>
        <v>77.34</v>
      </c>
      <c r="N1863" s="48">
        <f t="shared" si="218"/>
        <v>80.02</v>
      </c>
      <c r="O1863" s="49">
        <f t="shared" ca="1" si="219"/>
        <v>227566300</v>
      </c>
    </row>
    <row r="1864" spans="1:15" x14ac:dyDescent="0.25">
      <c r="A1864">
        <v>1849</v>
      </c>
      <c r="B1864" s="89">
        <v>39813</v>
      </c>
      <c r="C1864" s="48">
        <v>89.080001999999993</v>
      </c>
      <c r="D1864" s="48">
        <v>90.970000999999996</v>
      </c>
      <c r="E1864" s="48">
        <v>88.870002999999997</v>
      </c>
      <c r="F1864" s="48">
        <v>90.239998</v>
      </c>
      <c r="G1864" s="49">
        <v>193987200</v>
      </c>
      <c r="H1864" s="48">
        <v>77.675332999999995</v>
      </c>
      <c r="I1864" s="52">
        <f t="shared" si="213"/>
        <v>0.86076390427224958</v>
      </c>
      <c r="J1864" s="52">
        <f t="shared" ca="1" si="214"/>
        <v>1</v>
      </c>
      <c r="K1864" s="48">
        <f t="shared" si="215"/>
        <v>76.680000000000007</v>
      </c>
      <c r="L1864" s="48">
        <f t="shared" si="216"/>
        <v>78.3</v>
      </c>
      <c r="M1864" s="48">
        <f t="shared" si="217"/>
        <v>76.5</v>
      </c>
      <c r="N1864" s="48">
        <f t="shared" si="218"/>
        <v>77.680000000000007</v>
      </c>
      <c r="O1864" s="49">
        <f t="shared" ca="1" si="219"/>
        <v>193987200</v>
      </c>
    </row>
    <row r="1865" spans="1:15" x14ac:dyDescent="0.25">
      <c r="A1865">
        <v>1850</v>
      </c>
      <c r="B1865" s="89">
        <v>39812</v>
      </c>
      <c r="C1865" s="48">
        <v>87.510002</v>
      </c>
      <c r="D1865" s="48">
        <v>89.050003000000004</v>
      </c>
      <c r="E1865" s="48">
        <v>86.879997000000003</v>
      </c>
      <c r="F1865" s="48">
        <v>88.970000999999996</v>
      </c>
      <c r="G1865" s="49">
        <v>168256300</v>
      </c>
      <c r="H1865" s="48">
        <v>76.582166000000001</v>
      </c>
      <c r="I1865" s="52">
        <f t="shared" si="213"/>
        <v>0.86076391074784864</v>
      </c>
      <c r="J1865" s="52">
        <f t="shared" ca="1" si="214"/>
        <v>1</v>
      </c>
      <c r="K1865" s="48">
        <f t="shared" si="215"/>
        <v>75.33</v>
      </c>
      <c r="L1865" s="48">
        <f t="shared" si="216"/>
        <v>76.650000000000006</v>
      </c>
      <c r="M1865" s="48">
        <f t="shared" si="217"/>
        <v>74.78</v>
      </c>
      <c r="N1865" s="48">
        <f t="shared" si="218"/>
        <v>76.58</v>
      </c>
      <c r="O1865" s="49">
        <f t="shared" ca="1" si="219"/>
        <v>168256300</v>
      </c>
    </row>
    <row r="1866" spans="1:15" x14ac:dyDescent="0.25">
      <c r="A1866">
        <v>1851</v>
      </c>
      <c r="B1866" s="89">
        <v>39811</v>
      </c>
      <c r="C1866" s="48">
        <v>87.239998</v>
      </c>
      <c r="D1866" s="48">
        <v>87.330001999999993</v>
      </c>
      <c r="E1866" s="48">
        <v>85.599997999999999</v>
      </c>
      <c r="F1866" s="48">
        <v>86.910004000000001</v>
      </c>
      <c r="G1866" s="49">
        <v>127795900</v>
      </c>
      <c r="H1866" s="48">
        <v>74.808993999999998</v>
      </c>
      <c r="I1866" s="52">
        <f t="shared" si="213"/>
        <v>0.86076390009140946</v>
      </c>
      <c r="J1866" s="52">
        <f t="shared" ca="1" si="214"/>
        <v>1</v>
      </c>
      <c r="K1866" s="48">
        <f t="shared" si="215"/>
        <v>75.09</v>
      </c>
      <c r="L1866" s="48">
        <f t="shared" si="216"/>
        <v>75.17</v>
      </c>
      <c r="M1866" s="48">
        <f t="shared" si="217"/>
        <v>73.680000000000007</v>
      </c>
      <c r="N1866" s="48">
        <f t="shared" si="218"/>
        <v>74.81</v>
      </c>
      <c r="O1866" s="49">
        <f t="shared" ca="1" si="219"/>
        <v>127795900</v>
      </c>
    </row>
    <row r="1867" spans="1:15" x14ac:dyDescent="0.25">
      <c r="A1867">
        <v>1852</v>
      </c>
      <c r="B1867" s="89">
        <v>39808</v>
      </c>
      <c r="C1867" s="48">
        <v>87.239998</v>
      </c>
      <c r="D1867" s="48">
        <v>87.300003000000004</v>
      </c>
      <c r="E1867" s="48">
        <v>86.5</v>
      </c>
      <c r="F1867" s="48">
        <v>87.160004000000001</v>
      </c>
      <c r="G1867" s="49">
        <v>74767700</v>
      </c>
      <c r="H1867" s="48">
        <v>75.024185000000003</v>
      </c>
      <c r="I1867" s="52">
        <f t="shared" si="213"/>
        <v>0.86076390037797612</v>
      </c>
      <c r="J1867" s="52">
        <f t="shared" ca="1" si="214"/>
        <v>1</v>
      </c>
      <c r="K1867" s="48">
        <f t="shared" si="215"/>
        <v>75.09</v>
      </c>
      <c r="L1867" s="48">
        <f t="shared" si="216"/>
        <v>75.14</v>
      </c>
      <c r="M1867" s="48">
        <f t="shared" si="217"/>
        <v>74.459999999999994</v>
      </c>
      <c r="N1867" s="48">
        <f t="shared" si="218"/>
        <v>75.02</v>
      </c>
      <c r="O1867" s="49">
        <f t="shared" ca="1" si="219"/>
        <v>74767700</v>
      </c>
    </row>
    <row r="1868" spans="1:15" x14ac:dyDescent="0.25">
      <c r="A1868">
        <v>1853</v>
      </c>
      <c r="B1868" s="89">
        <v>39806</v>
      </c>
      <c r="C1868" s="48">
        <v>86.449996999999996</v>
      </c>
      <c r="D1868" s="48">
        <v>86.870002999999997</v>
      </c>
      <c r="E1868" s="48">
        <v>86</v>
      </c>
      <c r="F1868" s="48">
        <v>86.660004000000001</v>
      </c>
      <c r="G1868" s="49">
        <v>62061600</v>
      </c>
      <c r="H1868" s="48">
        <v>74.593802999999994</v>
      </c>
      <c r="I1868" s="52">
        <f t="shared" si="213"/>
        <v>0.86076389980318946</v>
      </c>
      <c r="J1868" s="52">
        <f t="shared" ca="1" si="214"/>
        <v>1</v>
      </c>
      <c r="K1868" s="48">
        <f t="shared" si="215"/>
        <v>74.41</v>
      </c>
      <c r="L1868" s="48">
        <f t="shared" si="216"/>
        <v>74.77</v>
      </c>
      <c r="M1868" s="48">
        <f t="shared" si="217"/>
        <v>74.03</v>
      </c>
      <c r="N1868" s="48">
        <f t="shared" si="218"/>
        <v>74.59</v>
      </c>
      <c r="O1868" s="49">
        <f t="shared" ca="1" si="219"/>
        <v>62061600</v>
      </c>
    </row>
    <row r="1869" spans="1:15" x14ac:dyDescent="0.25">
      <c r="A1869">
        <v>1854</v>
      </c>
      <c r="B1869" s="89">
        <v>39805</v>
      </c>
      <c r="C1869" s="48">
        <v>87.529999000000004</v>
      </c>
      <c r="D1869" s="48">
        <v>87.93</v>
      </c>
      <c r="E1869" s="48">
        <v>85.800003000000004</v>
      </c>
      <c r="F1869" s="48">
        <v>86.160004000000001</v>
      </c>
      <c r="G1869" s="49">
        <v>221625200</v>
      </c>
      <c r="H1869" s="48">
        <v>74.163421</v>
      </c>
      <c r="I1869" s="52">
        <f t="shared" si="213"/>
        <v>0.86076389922173169</v>
      </c>
      <c r="J1869" s="52">
        <f t="shared" ca="1" si="214"/>
        <v>1</v>
      </c>
      <c r="K1869" s="48">
        <f t="shared" si="215"/>
        <v>75.34</v>
      </c>
      <c r="L1869" s="48">
        <f t="shared" si="216"/>
        <v>75.69</v>
      </c>
      <c r="M1869" s="48">
        <f t="shared" si="217"/>
        <v>73.849999999999994</v>
      </c>
      <c r="N1869" s="48">
        <f t="shared" si="218"/>
        <v>74.16</v>
      </c>
      <c r="O1869" s="49">
        <f t="shared" ca="1" si="219"/>
        <v>221625200</v>
      </c>
    </row>
    <row r="1870" spans="1:15" x14ac:dyDescent="0.25">
      <c r="A1870">
        <v>1855</v>
      </c>
      <c r="B1870" s="89">
        <v>39804</v>
      </c>
      <c r="C1870" s="48">
        <v>88.580001999999993</v>
      </c>
      <c r="D1870" s="48">
        <v>88.669998000000007</v>
      </c>
      <c r="E1870" s="48">
        <v>85.489998</v>
      </c>
      <c r="F1870" s="48">
        <v>87.059997999999993</v>
      </c>
      <c r="G1870" s="49">
        <v>243759500</v>
      </c>
      <c r="H1870" s="48">
        <v>74.938103999999996</v>
      </c>
      <c r="I1870" s="52">
        <f t="shared" si="213"/>
        <v>0.86076390674853909</v>
      </c>
      <c r="J1870" s="52">
        <f t="shared" ca="1" si="214"/>
        <v>1</v>
      </c>
      <c r="K1870" s="48">
        <f t="shared" si="215"/>
        <v>76.25</v>
      </c>
      <c r="L1870" s="48">
        <f t="shared" si="216"/>
        <v>76.319999999999993</v>
      </c>
      <c r="M1870" s="48">
        <f t="shared" si="217"/>
        <v>73.59</v>
      </c>
      <c r="N1870" s="48">
        <f t="shared" si="218"/>
        <v>74.94</v>
      </c>
      <c r="O1870" s="49">
        <f t="shared" ca="1" si="219"/>
        <v>243759500</v>
      </c>
    </row>
    <row r="1871" spans="1:15" x14ac:dyDescent="0.25">
      <c r="A1871">
        <v>1856</v>
      </c>
      <c r="B1871" s="89">
        <v>39801</v>
      </c>
      <c r="C1871" s="48">
        <v>89.099997999999999</v>
      </c>
      <c r="D1871" s="48">
        <v>90.620002999999997</v>
      </c>
      <c r="E1871" s="48">
        <v>88.089995999999999</v>
      </c>
      <c r="F1871" s="48">
        <v>88.190002000000007</v>
      </c>
      <c r="G1871" s="49">
        <v>301451300</v>
      </c>
      <c r="H1871" s="48">
        <v>75.910770999999997</v>
      </c>
      <c r="I1871" s="52">
        <f t="shared" si="213"/>
        <v>0.86076391063014135</v>
      </c>
      <c r="J1871" s="52">
        <f t="shared" ca="1" si="214"/>
        <v>1</v>
      </c>
      <c r="K1871" s="48">
        <f t="shared" si="215"/>
        <v>76.69</v>
      </c>
      <c r="L1871" s="48">
        <f t="shared" si="216"/>
        <v>78</v>
      </c>
      <c r="M1871" s="48">
        <f t="shared" si="217"/>
        <v>75.819999999999993</v>
      </c>
      <c r="N1871" s="48">
        <f t="shared" si="218"/>
        <v>75.91</v>
      </c>
      <c r="O1871" s="49">
        <f t="shared" ca="1" si="219"/>
        <v>301451300</v>
      </c>
    </row>
    <row r="1872" spans="1:15" x14ac:dyDescent="0.25">
      <c r="A1872">
        <v>1857</v>
      </c>
      <c r="B1872" s="89">
        <v>39800</v>
      </c>
      <c r="C1872" s="48">
        <v>91.400002000000001</v>
      </c>
      <c r="D1872" s="48">
        <v>91.669998000000007</v>
      </c>
      <c r="E1872" s="48">
        <v>88.209998999999996</v>
      </c>
      <c r="F1872" s="48">
        <v>89.290001000000004</v>
      </c>
      <c r="G1872" s="49">
        <v>374673300</v>
      </c>
      <c r="H1872" s="48">
        <v>76.238725000000002</v>
      </c>
      <c r="I1872" s="52">
        <f t="shared" si="213"/>
        <v>0.85383272646620312</v>
      </c>
      <c r="J1872" s="52">
        <f t="shared" ca="1" si="214"/>
        <v>1</v>
      </c>
      <c r="K1872" s="48">
        <f t="shared" si="215"/>
        <v>78.040000000000006</v>
      </c>
      <c r="L1872" s="48">
        <f t="shared" si="216"/>
        <v>78.27</v>
      </c>
      <c r="M1872" s="48">
        <f t="shared" si="217"/>
        <v>75.319999999999993</v>
      </c>
      <c r="N1872" s="48">
        <f t="shared" si="218"/>
        <v>76.239999999999995</v>
      </c>
      <c r="O1872" s="49">
        <f t="shared" ca="1" si="219"/>
        <v>374673300</v>
      </c>
    </row>
    <row r="1873" spans="1:15" x14ac:dyDescent="0.25">
      <c r="A1873">
        <v>1858</v>
      </c>
      <c r="B1873" s="89">
        <v>39799</v>
      </c>
      <c r="C1873" s="48">
        <v>90.839995999999999</v>
      </c>
      <c r="D1873" s="48">
        <v>92.43</v>
      </c>
      <c r="E1873" s="48">
        <v>90.059997999999993</v>
      </c>
      <c r="F1873" s="48">
        <v>90.989998</v>
      </c>
      <c r="G1873" s="49">
        <v>281819800</v>
      </c>
      <c r="H1873" s="48">
        <v>77.690237999999994</v>
      </c>
      <c r="I1873" s="52">
        <f t="shared" ref="I1873:I1936" si="220">H1873/F1873</f>
        <v>0.85383272565848389</v>
      </c>
      <c r="J1873" s="52">
        <f t="shared" ref="J1873:J1936" ca="1" si="221">INDEX(OFFSET($T$15,0,0,$S$13+1,1),MATCH(B1873,OFFSET($Q$15,0,0,$S$13+1,1),-1))</f>
        <v>1</v>
      </c>
      <c r="K1873" s="48">
        <f t="shared" ref="K1873:K1936" si="222">ROUND($I1873*C1873,2)</f>
        <v>77.56</v>
      </c>
      <c r="L1873" s="48">
        <f t="shared" ref="L1873:L1936" si="223">ROUND($I1873*D1873,2)</f>
        <v>78.92</v>
      </c>
      <c r="M1873" s="48">
        <f t="shared" ref="M1873:M1936" si="224">ROUND($I1873*E1873,2)</f>
        <v>76.900000000000006</v>
      </c>
      <c r="N1873" s="48">
        <f t="shared" ref="N1873:N1936" si="225">ROUND($I1873*F1873,2)</f>
        <v>77.69</v>
      </c>
      <c r="O1873" s="49">
        <f t="shared" ref="O1873:O1936" ca="1" si="226">G1873*J1873</f>
        <v>281819800</v>
      </c>
    </row>
    <row r="1874" spans="1:15" x14ac:dyDescent="0.25">
      <c r="A1874">
        <v>1859</v>
      </c>
      <c r="B1874" s="89">
        <v>39798</v>
      </c>
      <c r="C1874" s="48">
        <v>91.879997000000003</v>
      </c>
      <c r="D1874" s="48">
        <v>92.019997000000004</v>
      </c>
      <c r="E1874" s="48">
        <v>88.18</v>
      </c>
      <c r="F1874" s="48">
        <v>91.879997000000003</v>
      </c>
      <c r="G1874" s="49">
        <v>377699500</v>
      </c>
      <c r="H1874" s="48">
        <v>78.450147999999999</v>
      </c>
      <c r="I1874" s="52">
        <f t="shared" si="220"/>
        <v>0.85383272269806443</v>
      </c>
      <c r="J1874" s="52">
        <f t="shared" ca="1" si="221"/>
        <v>1</v>
      </c>
      <c r="K1874" s="48">
        <f t="shared" si="222"/>
        <v>78.45</v>
      </c>
      <c r="L1874" s="48">
        <f t="shared" si="223"/>
        <v>78.569999999999993</v>
      </c>
      <c r="M1874" s="48">
        <f t="shared" si="224"/>
        <v>75.290000000000006</v>
      </c>
      <c r="N1874" s="48">
        <f t="shared" si="225"/>
        <v>78.45</v>
      </c>
      <c r="O1874" s="49">
        <f t="shared" ca="1" si="226"/>
        <v>377699500</v>
      </c>
    </row>
    <row r="1875" spans="1:15" x14ac:dyDescent="0.25">
      <c r="A1875">
        <v>1860</v>
      </c>
      <c r="B1875" s="89">
        <v>39797</v>
      </c>
      <c r="C1875" s="48">
        <v>89.019997000000004</v>
      </c>
      <c r="D1875" s="48">
        <v>89.150002000000001</v>
      </c>
      <c r="E1875" s="48">
        <v>86.290001000000004</v>
      </c>
      <c r="F1875" s="48">
        <v>87.75</v>
      </c>
      <c r="G1875" s="49">
        <v>256694200</v>
      </c>
      <c r="H1875" s="48">
        <v>74.923821000000004</v>
      </c>
      <c r="I1875" s="52">
        <f t="shared" si="220"/>
        <v>0.85383271794871796</v>
      </c>
      <c r="J1875" s="52">
        <f t="shared" ca="1" si="221"/>
        <v>1</v>
      </c>
      <c r="K1875" s="48">
        <f t="shared" si="222"/>
        <v>76.010000000000005</v>
      </c>
      <c r="L1875" s="48">
        <f t="shared" si="223"/>
        <v>76.12</v>
      </c>
      <c r="M1875" s="48">
        <f t="shared" si="224"/>
        <v>73.680000000000007</v>
      </c>
      <c r="N1875" s="48">
        <f t="shared" si="225"/>
        <v>74.92</v>
      </c>
      <c r="O1875" s="49">
        <f t="shared" ca="1" si="226"/>
        <v>256694200</v>
      </c>
    </row>
    <row r="1876" spans="1:15" x14ac:dyDescent="0.25">
      <c r="A1876">
        <v>1861</v>
      </c>
      <c r="B1876" s="89">
        <v>39794</v>
      </c>
      <c r="C1876" s="48">
        <v>85.550003000000004</v>
      </c>
      <c r="D1876" s="48">
        <v>89.07</v>
      </c>
      <c r="E1876" s="48">
        <v>85.199996999999996</v>
      </c>
      <c r="F1876" s="48">
        <v>88.989998</v>
      </c>
      <c r="G1876" s="49">
        <v>415060400</v>
      </c>
      <c r="H1876" s="48">
        <v>75.982572000000005</v>
      </c>
      <c r="I1876" s="52">
        <f t="shared" si="220"/>
        <v>0.85383271949281314</v>
      </c>
      <c r="J1876" s="52">
        <f t="shared" ca="1" si="221"/>
        <v>1</v>
      </c>
      <c r="K1876" s="48">
        <f t="shared" si="222"/>
        <v>73.05</v>
      </c>
      <c r="L1876" s="48">
        <f t="shared" si="223"/>
        <v>76.05</v>
      </c>
      <c r="M1876" s="48">
        <f t="shared" si="224"/>
        <v>72.75</v>
      </c>
      <c r="N1876" s="48">
        <f t="shared" si="225"/>
        <v>75.98</v>
      </c>
      <c r="O1876" s="49">
        <f t="shared" ca="1" si="226"/>
        <v>415060400</v>
      </c>
    </row>
    <row r="1877" spans="1:15" x14ac:dyDescent="0.25">
      <c r="A1877">
        <v>1862</v>
      </c>
      <c r="B1877" s="89">
        <v>39793</v>
      </c>
      <c r="C1877" s="48">
        <v>89.540001000000004</v>
      </c>
      <c r="D1877" s="48">
        <v>91</v>
      </c>
      <c r="E1877" s="48">
        <v>87.370002999999997</v>
      </c>
      <c r="F1877" s="48">
        <v>87.940002000000007</v>
      </c>
      <c r="G1877" s="49">
        <v>365061000</v>
      </c>
      <c r="H1877" s="48">
        <v>75.086051999999995</v>
      </c>
      <c r="I1877" s="52">
        <f t="shared" si="220"/>
        <v>0.85383273018347206</v>
      </c>
      <c r="J1877" s="52">
        <f t="shared" ca="1" si="221"/>
        <v>1</v>
      </c>
      <c r="K1877" s="48">
        <f t="shared" si="222"/>
        <v>76.45</v>
      </c>
      <c r="L1877" s="48">
        <f t="shared" si="223"/>
        <v>77.7</v>
      </c>
      <c r="M1877" s="48">
        <f t="shared" si="224"/>
        <v>74.599999999999994</v>
      </c>
      <c r="N1877" s="48">
        <f t="shared" si="225"/>
        <v>75.09</v>
      </c>
      <c r="O1877" s="49">
        <f t="shared" ca="1" si="226"/>
        <v>365061000</v>
      </c>
    </row>
    <row r="1878" spans="1:15" x14ac:dyDescent="0.25">
      <c r="A1878">
        <v>1863</v>
      </c>
      <c r="B1878" s="89">
        <v>39792</v>
      </c>
      <c r="C1878" s="48">
        <v>90.32</v>
      </c>
      <c r="D1878" s="48">
        <v>91.360000999999997</v>
      </c>
      <c r="E1878" s="48">
        <v>89</v>
      </c>
      <c r="F1878" s="48">
        <v>90.110000999999997</v>
      </c>
      <c r="G1878" s="49">
        <v>396187400</v>
      </c>
      <c r="H1878" s="48">
        <v>76.938867000000002</v>
      </c>
      <c r="I1878" s="52">
        <f t="shared" si="220"/>
        <v>0.85383271719195741</v>
      </c>
      <c r="J1878" s="52">
        <f t="shared" ca="1" si="221"/>
        <v>1</v>
      </c>
      <c r="K1878" s="48">
        <f t="shared" si="222"/>
        <v>77.12</v>
      </c>
      <c r="L1878" s="48">
        <f t="shared" si="223"/>
        <v>78.010000000000005</v>
      </c>
      <c r="M1878" s="48">
        <f t="shared" si="224"/>
        <v>75.989999999999995</v>
      </c>
      <c r="N1878" s="48">
        <f t="shared" si="225"/>
        <v>76.94</v>
      </c>
      <c r="O1878" s="49">
        <f t="shared" ca="1" si="226"/>
        <v>396187400</v>
      </c>
    </row>
    <row r="1879" spans="1:15" x14ac:dyDescent="0.25">
      <c r="A1879">
        <v>1864</v>
      </c>
      <c r="B1879" s="89">
        <v>39791</v>
      </c>
      <c r="C1879" s="48">
        <v>90.370002999999997</v>
      </c>
      <c r="D1879" s="48">
        <v>92.129997000000003</v>
      </c>
      <c r="E1879" s="48">
        <v>88.980002999999996</v>
      </c>
      <c r="F1879" s="48">
        <v>89.5</v>
      </c>
      <c r="G1879" s="49">
        <v>370790000</v>
      </c>
      <c r="H1879" s="48">
        <v>76.418029000000004</v>
      </c>
      <c r="I1879" s="52">
        <f t="shared" si="220"/>
        <v>0.85383272625698325</v>
      </c>
      <c r="J1879" s="52">
        <f t="shared" ca="1" si="221"/>
        <v>1</v>
      </c>
      <c r="K1879" s="48">
        <f t="shared" si="222"/>
        <v>77.16</v>
      </c>
      <c r="L1879" s="48">
        <f t="shared" si="223"/>
        <v>78.66</v>
      </c>
      <c r="M1879" s="48">
        <f t="shared" si="224"/>
        <v>75.97</v>
      </c>
      <c r="N1879" s="48">
        <f t="shared" si="225"/>
        <v>76.42</v>
      </c>
      <c r="O1879" s="49">
        <f t="shared" ca="1" si="226"/>
        <v>370790000</v>
      </c>
    </row>
    <row r="1880" spans="1:15" x14ac:dyDescent="0.25">
      <c r="A1880">
        <v>1865</v>
      </c>
      <c r="B1880" s="89">
        <v>39790</v>
      </c>
      <c r="C1880" s="48">
        <v>90.339995999999999</v>
      </c>
      <c r="D1880" s="48">
        <v>92.379997000000003</v>
      </c>
      <c r="E1880" s="48">
        <v>88.080001999999993</v>
      </c>
      <c r="F1880" s="48">
        <v>91</v>
      </c>
      <c r="G1880" s="49">
        <v>412859300</v>
      </c>
      <c r="H1880" s="48">
        <v>77.698778000000004</v>
      </c>
      <c r="I1880" s="52">
        <f t="shared" si="220"/>
        <v>0.85383272527472531</v>
      </c>
      <c r="J1880" s="52">
        <f t="shared" ca="1" si="221"/>
        <v>1</v>
      </c>
      <c r="K1880" s="48">
        <f t="shared" si="222"/>
        <v>77.14</v>
      </c>
      <c r="L1880" s="48">
        <f t="shared" si="223"/>
        <v>78.88</v>
      </c>
      <c r="M1880" s="48">
        <f t="shared" si="224"/>
        <v>75.209999999999994</v>
      </c>
      <c r="N1880" s="48">
        <f t="shared" si="225"/>
        <v>77.7</v>
      </c>
      <c r="O1880" s="49">
        <f t="shared" ca="1" si="226"/>
        <v>412859300</v>
      </c>
    </row>
    <row r="1881" spans="1:15" x14ac:dyDescent="0.25">
      <c r="A1881">
        <v>1866</v>
      </c>
      <c r="B1881" s="89">
        <v>39787</v>
      </c>
      <c r="C1881" s="48">
        <v>83.650002000000001</v>
      </c>
      <c r="D1881" s="48">
        <v>88.419998000000007</v>
      </c>
      <c r="E1881" s="48">
        <v>82.239998</v>
      </c>
      <c r="F1881" s="48">
        <v>87.93</v>
      </c>
      <c r="G1881" s="49">
        <v>471905300</v>
      </c>
      <c r="H1881" s="48">
        <v>75.077511000000001</v>
      </c>
      <c r="I1881" s="52">
        <f t="shared" si="220"/>
        <v>0.85383271920846127</v>
      </c>
      <c r="J1881" s="52">
        <f t="shared" ca="1" si="221"/>
        <v>1</v>
      </c>
      <c r="K1881" s="48">
        <f t="shared" si="222"/>
        <v>71.42</v>
      </c>
      <c r="L1881" s="48">
        <f t="shared" si="223"/>
        <v>75.5</v>
      </c>
      <c r="M1881" s="48">
        <f t="shared" si="224"/>
        <v>70.22</v>
      </c>
      <c r="N1881" s="48">
        <f t="shared" si="225"/>
        <v>75.08</v>
      </c>
      <c r="O1881" s="49">
        <f t="shared" ca="1" si="226"/>
        <v>471905300</v>
      </c>
    </row>
    <row r="1882" spans="1:15" x14ac:dyDescent="0.25">
      <c r="A1882">
        <v>1867</v>
      </c>
      <c r="B1882" s="89">
        <v>39786</v>
      </c>
      <c r="C1882" s="48">
        <v>86.059997999999993</v>
      </c>
      <c r="D1882" s="48">
        <v>88.050003000000004</v>
      </c>
      <c r="E1882" s="48">
        <v>83.739998</v>
      </c>
      <c r="F1882" s="48">
        <v>85.300003000000004</v>
      </c>
      <c r="G1882" s="49">
        <v>444173800</v>
      </c>
      <c r="H1882" s="48">
        <v>72.831934000000004</v>
      </c>
      <c r="I1882" s="52">
        <f t="shared" si="220"/>
        <v>0.85383272495312812</v>
      </c>
      <c r="J1882" s="52">
        <f t="shared" ca="1" si="221"/>
        <v>1</v>
      </c>
      <c r="K1882" s="48">
        <f t="shared" si="222"/>
        <v>73.48</v>
      </c>
      <c r="L1882" s="48">
        <f t="shared" si="223"/>
        <v>75.180000000000007</v>
      </c>
      <c r="M1882" s="48">
        <f t="shared" si="224"/>
        <v>71.5</v>
      </c>
      <c r="N1882" s="48">
        <f t="shared" si="225"/>
        <v>72.83</v>
      </c>
      <c r="O1882" s="49">
        <f t="shared" ca="1" si="226"/>
        <v>444173800</v>
      </c>
    </row>
    <row r="1883" spans="1:15" x14ac:dyDescent="0.25">
      <c r="A1883">
        <v>1868</v>
      </c>
      <c r="B1883" s="89">
        <v>39785</v>
      </c>
      <c r="C1883" s="48">
        <v>83.400002000000001</v>
      </c>
      <c r="D1883" s="48">
        <v>87.830001999999993</v>
      </c>
      <c r="E1883" s="48">
        <v>83.139999000000003</v>
      </c>
      <c r="F1883" s="48">
        <v>87.32</v>
      </c>
      <c r="G1883" s="49">
        <v>519863500</v>
      </c>
      <c r="H1883" s="48">
        <v>74.556673000000004</v>
      </c>
      <c r="I1883" s="52">
        <f t="shared" si="220"/>
        <v>0.85383271873568489</v>
      </c>
      <c r="J1883" s="52">
        <f t="shared" ca="1" si="221"/>
        <v>1</v>
      </c>
      <c r="K1883" s="48">
        <f t="shared" si="222"/>
        <v>71.209999999999994</v>
      </c>
      <c r="L1883" s="48">
        <f t="shared" si="223"/>
        <v>74.989999999999995</v>
      </c>
      <c r="M1883" s="48">
        <f t="shared" si="224"/>
        <v>70.989999999999995</v>
      </c>
      <c r="N1883" s="48">
        <f t="shared" si="225"/>
        <v>74.56</v>
      </c>
      <c r="O1883" s="49">
        <f t="shared" ca="1" si="226"/>
        <v>519863500</v>
      </c>
    </row>
    <row r="1884" spans="1:15" x14ac:dyDescent="0.25">
      <c r="A1884">
        <v>1869</v>
      </c>
      <c r="B1884" s="89">
        <v>39784</v>
      </c>
      <c r="C1884" s="48">
        <v>83.470000999999996</v>
      </c>
      <c r="D1884" s="48">
        <v>85.489998</v>
      </c>
      <c r="E1884" s="48">
        <v>82.040001000000004</v>
      </c>
      <c r="F1884" s="48">
        <v>85.269997000000004</v>
      </c>
      <c r="G1884" s="49">
        <v>469508400</v>
      </c>
      <c r="H1884" s="48">
        <v>72.806313000000003</v>
      </c>
      <c r="I1884" s="52">
        <f t="shared" si="220"/>
        <v>0.85383271445406528</v>
      </c>
      <c r="J1884" s="52">
        <f t="shared" ca="1" si="221"/>
        <v>1</v>
      </c>
      <c r="K1884" s="48">
        <f t="shared" si="222"/>
        <v>71.27</v>
      </c>
      <c r="L1884" s="48">
        <f t="shared" si="223"/>
        <v>72.989999999999995</v>
      </c>
      <c r="M1884" s="48">
        <f t="shared" si="224"/>
        <v>70.05</v>
      </c>
      <c r="N1884" s="48">
        <f t="shared" si="225"/>
        <v>72.81</v>
      </c>
      <c r="O1884" s="49">
        <f t="shared" ca="1" si="226"/>
        <v>469508400</v>
      </c>
    </row>
    <row r="1885" spans="1:15" x14ac:dyDescent="0.25">
      <c r="A1885">
        <v>1870</v>
      </c>
      <c r="B1885" s="89">
        <v>39783</v>
      </c>
      <c r="C1885" s="48">
        <v>87.510002</v>
      </c>
      <c r="D1885" s="48">
        <v>87.550003000000004</v>
      </c>
      <c r="E1885" s="48">
        <v>81.860000999999997</v>
      </c>
      <c r="F1885" s="48">
        <v>82.110000999999997</v>
      </c>
      <c r="G1885" s="49">
        <v>369927100</v>
      </c>
      <c r="H1885" s="48">
        <v>70.108204999999998</v>
      </c>
      <c r="I1885" s="52">
        <f t="shared" si="220"/>
        <v>0.85383271399546079</v>
      </c>
      <c r="J1885" s="52">
        <f t="shared" ca="1" si="221"/>
        <v>1</v>
      </c>
      <c r="K1885" s="48">
        <f t="shared" si="222"/>
        <v>74.72</v>
      </c>
      <c r="L1885" s="48">
        <f t="shared" si="223"/>
        <v>74.75</v>
      </c>
      <c r="M1885" s="48">
        <f t="shared" si="224"/>
        <v>69.89</v>
      </c>
      <c r="N1885" s="48">
        <f t="shared" si="225"/>
        <v>70.11</v>
      </c>
      <c r="O1885" s="49">
        <f t="shared" ca="1" si="226"/>
        <v>369927100</v>
      </c>
    </row>
    <row r="1886" spans="1:15" x14ac:dyDescent="0.25">
      <c r="A1886">
        <v>1871</v>
      </c>
      <c r="B1886" s="89">
        <v>39780</v>
      </c>
      <c r="C1886" s="48">
        <v>88.629997000000003</v>
      </c>
      <c r="D1886" s="48">
        <v>90.129997000000003</v>
      </c>
      <c r="E1886" s="48">
        <v>88.480002999999996</v>
      </c>
      <c r="F1886" s="48">
        <v>90.089995999999999</v>
      </c>
      <c r="G1886" s="49">
        <v>118308100</v>
      </c>
      <c r="H1886" s="48">
        <v>76.921786999999995</v>
      </c>
      <c r="I1886" s="52">
        <f t="shared" si="220"/>
        <v>0.85383272744290051</v>
      </c>
      <c r="J1886" s="52">
        <f t="shared" ca="1" si="221"/>
        <v>1</v>
      </c>
      <c r="K1886" s="48">
        <f t="shared" si="222"/>
        <v>75.680000000000007</v>
      </c>
      <c r="L1886" s="48">
        <f t="shared" si="223"/>
        <v>76.959999999999994</v>
      </c>
      <c r="M1886" s="48">
        <f t="shared" si="224"/>
        <v>75.55</v>
      </c>
      <c r="N1886" s="48">
        <f t="shared" si="225"/>
        <v>76.92</v>
      </c>
      <c r="O1886" s="49">
        <f t="shared" ca="1" si="226"/>
        <v>118308100</v>
      </c>
    </row>
    <row r="1887" spans="1:15" x14ac:dyDescent="0.25">
      <c r="A1887">
        <v>1872</v>
      </c>
      <c r="B1887" s="89">
        <v>39778</v>
      </c>
      <c r="C1887" s="48">
        <v>84.300003000000004</v>
      </c>
      <c r="D1887" s="48">
        <v>89.190002000000007</v>
      </c>
      <c r="E1887" s="48">
        <v>84.239998</v>
      </c>
      <c r="F1887" s="48">
        <v>88.970000999999996</v>
      </c>
      <c r="G1887" s="49">
        <v>370134200</v>
      </c>
      <c r="H1887" s="48">
        <v>75.965497999999997</v>
      </c>
      <c r="I1887" s="52">
        <f t="shared" si="220"/>
        <v>0.85383272053689196</v>
      </c>
      <c r="J1887" s="52">
        <f t="shared" ca="1" si="221"/>
        <v>1</v>
      </c>
      <c r="K1887" s="48">
        <f t="shared" si="222"/>
        <v>71.98</v>
      </c>
      <c r="L1887" s="48">
        <f t="shared" si="223"/>
        <v>76.150000000000006</v>
      </c>
      <c r="M1887" s="48">
        <f t="shared" si="224"/>
        <v>71.930000000000007</v>
      </c>
      <c r="N1887" s="48">
        <f t="shared" si="225"/>
        <v>75.97</v>
      </c>
      <c r="O1887" s="49">
        <f t="shared" ca="1" si="226"/>
        <v>370134200</v>
      </c>
    </row>
    <row r="1888" spans="1:15" x14ac:dyDescent="0.25">
      <c r="A1888">
        <v>1873</v>
      </c>
      <c r="B1888" s="89">
        <v>39777</v>
      </c>
      <c r="C1888" s="48">
        <v>87.300003000000004</v>
      </c>
      <c r="D1888" s="48">
        <v>87.510002</v>
      </c>
      <c r="E1888" s="48">
        <v>83.82</v>
      </c>
      <c r="F1888" s="48">
        <v>85.660004000000001</v>
      </c>
      <c r="G1888" s="49">
        <v>454112400</v>
      </c>
      <c r="H1888" s="48">
        <v>73.139313999999999</v>
      </c>
      <c r="I1888" s="52">
        <f t="shared" si="220"/>
        <v>0.85383271754224987</v>
      </c>
      <c r="J1888" s="52">
        <f t="shared" ca="1" si="221"/>
        <v>1</v>
      </c>
      <c r="K1888" s="48">
        <f t="shared" si="222"/>
        <v>74.540000000000006</v>
      </c>
      <c r="L1888" s="48">
        <f t="shared" si="223"/>
        <v>74.72</v>
      </c>
      <c r="M1888" s="48">
        <f t="shared" si="224"/>
        <v>71.569999999999993</v>
      </c>
      <c r="N1888" s="48">
        <f t="shared" si="225"/>
        <v>73.14</v>
      </c>
      <c r="O1888" s="49">
        <f t="shared" ca="1" si="226"/>
        <v>454112400</v>
      </c>
    </row>
    <row r="1889" spans="1:15" x14ac:dyDescent="0.25">
      <c r="A1889">
        <v>1874</v>
      </c>
      <c r="B1889" s="89">
        <v>39776</v>
      </c>
      <c r="C1889" s="48">
        <v>81.919998000000007</v>
      </c>
      <c r="D1889" s="48">
        <v>86.989998</v>
      </c>
      <c r="E1889" s="48">
        <v>80.360000999999997</v>
      </c>
      <c r="F1889" s="48">
        <v>85.029999000000004</v>
      </c>
      <c r="G1889" s="49">
        <v>523305300</v>
      </c>
      <c r="H1889" s="48">
        <v>72.601394999999997</v>
      </c>
      <c r="I1889" s="52">
        <f t="shared" si="220"/>
        <v>0.85383271614527467</v>
      </c>
      <c r="J1889" s="52">
        <f t="shared" ca="1" si="221"/>
        <v>1</v>
      </c>
      <c r="K1889" s="48">
        <f t="shared" si="222"/>
        <v>69.95</v>
      </c>
      <c r="L1889" s="48">
        <f t="shared" si="223"/>
        <v>74.27</v>
      </c>
      <c r="M1889" s="48">
        <f t="shared" si="224"/>
        <v>68.61</v>
      </c>
      <c r="N1889" s="48">
        <f t="shared" si="225"/>
        <v>72.599999999999994</v>
      </c>
      <c r="O1889" s="49">
        <f t="shared" ca="1" si="226"/>
        <v>523305300</v>
      </c>
    </row>
    <row r="1890" spans="1:15" x14ac:dyDescent="0.25">
      <c r="A1890">
        <v>1875</v>
      </c>
      <c r="B1890" s="89">
        <v>39773</v>
      </c>
      <c r="C1890" s="48">
        <v>77.459998999999996</v>
      </c>
      <c r="D1890" s="48">
        <v>80.900002000000001</v>
      </c>
      <c r="E1890" s="48">
        <v>74.339995999999999</v>
      </c>
      <c r="F1890" s="48">
        <v>79.519997000000004</v>
      </c>
      <c r="G1890" s="49">
        <v>718536500</v>
      </c>
      <c r="H1890" s="48">
        <v>67.896775000000005</v>
      </c>
      <c r="I1890" s="52">
        <f t="shared" si="220"/>
        <v>0.85383271581360853</v>
      </c>
      <c r="J1890" s="52">
        <f t="shared" ca="1" si="221"/>
        <v>1</v>
      </c>
      <c r="K1890" s="48">
        <f t="shared" si="222"/>
        <v>66.14</v>
      </c>
      <c r="L1890" s="48">
        <f t="shared" si="223"/>
        <v>69.08</v>
      </c>
      <c r="M1890" s="48">
        <f t="shared" si="224"/>
        <v>63.47</v>
      </c>
      <c r="N1890" s="48">
        <f t="shared" si="225"/>
        <v>67.900000000000006</v>
      </c>
      <c r="O1890" s="49">
        <f t="shared" ca="1" si="226"/>
        <v>718536500</v>
      </c>
    </row>
    <row r="1891" spans="1:15" x14ac:dyDescent="0.25">
      <c r="A1891">
        <v>1876</v>
      </c>
      <c r="B1891" s="89">
        <v>39772</v>
      </c>
      <c r="C1891" s="48">
        <v>80.129997000000003</v>
      </c>
      <c r="D1891" s="48">
        <v>82.510002</v>
      </c>
      <c r="E1891" s="48">
        <v>75.050003000000004</v>
      </c>
      <c r="F1891" s="48">
        <v>75.449996999999996</v>
      </c>
      <c r="G1891" s="49">
        <v>814180400</v>
      </c>
      <c r="H1891" s="48">
        <v>64.421676000000005</v>
      </c>
      <c r="I1891" s="52">
        <f t="shared" si="220"/>
        <v>0.85383271784623138</v>
      </c>
      <c r="J1891" s="52">
        <f t="shared" ca="1" si="221"/>
        <v>1</v>
      </c>
      <c r="K1891" s="48">
        <f t="shared" si="222"/>
        <v>68.42</v>
      </c>
      <c r="L1891" s="48">
        <f t="shared" si="223"/>
        <v>70.45</v>
      </c>
      <c r="M1891" s="48">
        <f t="shared" si="224"/>
        <v>64.08</v>
      </c>
      <c r="N1891" s="48">
        <f t="shared" si="225"/>
        <v>64.42</v>
      </c>
      <c r="O1891" s="49">
        <f t="shared" ca="1" si="226"/>
        <v>814180400</v>
      </c>
    </row>
    <row r="1892" spans="1:15" x14ac:dyDescent="0.25">
      <c r="A1892">
        <v>1877</v>
      </c>
      <c r="B1892" s="89">
        <v>39771</v>
      </c>
      <c r="C1892" s="48">
        <v>85.910004000000001</v>
      </c>
      <c r="D1892" s="48">
        <v>86.870002999999997</v>
      </c>
      <c r="E1892" s="48">
        <v>80.919998000000007</v>
      </c>
      <c r="F1892" s="48">
        <v>81.5</v>
      </c>
      <c r="G1892" s="49">
        <v>558327600</v>
      </c>
      <c r="H1892" s="48">
        <v>69.587367</v>
      </c>
      <c r="I1892" s="52">
        <f t="shared" si="220"/>
        <v>0.85383272392638032</v>
      </c>
      <c r="J1892" s="52">
        <f t="shared" ca="1" si="221"/>
        <v>1</v>
      </c>
      <c r="K1892" s="48">
        <f t="shared" si="222"/>
        <v>73.349999999999994</v>
      </c>
      <c r="L1892" s="48">
        <f t="shared" si="223"/>
        <v>74.17</v>
      </c>
      <c r="M1892" s="48">
        <f t="shared" si="224"/>
        <v>69.09</v>
      </c>
      <c r="N1892" s="48">
        <f t="shared" si="225"/>
        <v>69.59</v>
      </c>
      <c r="O1892" s="49">
        <f t="shared" ca="1" si="226"/>
        <v>558327600</v>
      </c>
    </row>
    <row r="1893" spans="1:15" x14ac:dyDescent="0.25">
      <c r="A1893">
        <v>1878</v>
      </c>
      <c r="B1893" s="89">
        <v>39770</v>
      </c>
      <c r="C1893" s="48">
        <v>85.150002000000001</v>
      </c>
      <c r="D1893" s="48">
        <v>87.220000999999996</v>
      </c>
      <c r="E1893" s="48">
        <v>82.910004000000001</v>
      </c>
      <c r="F1893" s="48">
        <v>87.080001999999993</v>
      </c>
      <c r="G1893" s="49">
        <v>523811800</v>
      </c>
      <c r="H1893" s="48">
        <v>74.351754999999997</v>
      </c>
      <c r="I1893" s="52">
        <f t="shared" si="220"/>
        <v>0.85383272039888103</v>
      </c>
      <c r="J1893" s="52">
        <f t="shared" ca="1" si="221"/>
        <v>1</v>
      </c>
      <c r="K1893" s="48">
        <f t="shared" si="222"/>
        <v>72.7</v>
      </c>
      <c r="L1893" s="48">
        <f t="shared" si="223"/>
        <v>74.47</v>
      </c>
      <c r="M1893" s="48">
        <f t="shared" si="224"/>
        <v>70.790000000000006</v>
      </c>
      <c r="N1893" s="48">
        <f t="shared" si="225"/>
        <v>74.349999999999994</v>
      </c>
      <c r="O1893" s="49">
        <f t="shared" ca="1" si="226"/>
        <v>523811800</v>
      </c>
    </row>
    <row r="1894" spans="1:15" x14ac:dyDescent="0.25">
      <c r="A1894">
        <v>1879</v>
      </c>
      <c r="B1894" s="89">
        <v>39769</v>
      </c>
      <c r="C1894" s="48">
        <v>86.379997000000003</v>
      </c>
      <c r="D1894" s="48">
        <v>88.559997999999993</v>
      </c>
      <c r="E1894" s="48">
        <v>85.160004000000001</v>
      </c>
      <c r="F1894" s="48">
        <v>85.470000999999996</v>
      </c>
      <c r="G1894" s="49">
        <v>415254900</v>
      </c>
      <c r="H1894" s="48">
        <v>72.977084000000005</v>
      </c>
      <c r="I1894" s="52">
        <f t="shared" si="220"/>
        <v>0.85383272664288379</v>
      </c>
      <c r="J1894" s="52">
        <f t="shared" ca="1" si="221"/>
        <v>1</v>
      </c>
      <c r="K1894" s="48">
        <f t="shared" si="222"/>
        <v>73.75</v>
      </c>
      <c r="L1894" s="48">
        <f t="shared" si="223"/>
        <v>75.62</v>
      </c>
      <c r="M1894" s="48">
        <f t="shared" si="224"/>
        <v>72.709999999999994</v>
      </c>
      <c r="N1894" s="48">
        <f t="shared" si="225"/>
        <v>72.98</v>
      </c>
      <c r="O1894" s="49">
        <f t="shared" ca="1" si="226"/>
        <v>415254900</v>
      </c>
    </row>
    <row r="1895" spans="1:15" x14ac:dyDescent="0.25">
      <c r="A1895">
        <v>1880</v>
      </c>
      <c r="B1895" s="89">
        <v>39766</v>
      </c>
      <c r="C1895" s="48">
        <v>89.410004000000001</v>
      </c>
      <c r="D1895" s="48">
        <v>92.059997999999993</v>
      </c>
      <c r="E1895" s="48">
        <v>86.519997000000004</v>
      </c>
      <c r="F1895" s="48">
        <v>86.620002999999997</v>
      </c>
      <c r="G1895" s="49">
        <v>540352300</v>
      </c>
      <c r="H1895" s="48">
        <v>73.958993000000007</v>
      </c>
      <c r="I1895" s="52">
        <f t="shared" si="220"/>
        <v>0.85383272267954102</v>
      </c>
      <c r="J1895" s="52">
        <f t="shared" ca="1" si="221"/>
        <v>1</v>
      </c>
      <c r="K1895" s="48">
        <f t="shared" si="222"/>
        <v>76.34</v>
      </c>
      <c r="L1895" s="48">
        <f t="shared" si="223"/>
        <v>78.599999999999994</v>
      </c>
      <c r="M1895" s="48">
        <f t="shared" si="224"/>
        <v>73.87</v>
      </c>
      <c r="N1895" s="48">
        <f t="shared" si="225"/>
        <v>73.959999999999994</v>
      </c>
      <c r="O1895" s="49">
        <f t="shared" ca="1" si="226"/>
        <v>540352300</v>
      </c>
    </row>
    <row r="1896" spans="1:15" x14ac:dyDescent="0.25">
      <c r="A1896">
        <v>1881</v>
      </c>
      <c r="B1896" s="89">
        <v>39765</v>
      </c>
      <c r="C1896" s="48">
        <v>86.129997000000003</v>
      </c>
      <c r="D1896" s="48">
        <v>91.730002999999996</v>
      </c>
      <c r="E1896" s="48">
        <v>82.089995999999999</v>
      </c>
      <c r="F1896" s="48">
        <v>91.169998000000007</v>
      </c>
      <c r="G1896" s="49">
        <v>753141900</v>
      </c>
      <c r="H1896" s="48">
        <v>77.843928000000005</v>
      </c>
      <c r="I1896" s="52">
        <f t="shared" si="220"/>
        <v>0.85383272685823686</v>
      </c>
      <c r="J1896" s="52">
        <f t="shared" ca="1" si="221"/>
        <v>1</v>
      </c>
      <c r="K1896" s="48">
        <f t="shared" si="222"/>
        <v>73.540000000000006</v>
      </c>
      <c r="L1896" s="48">
        <f t="shared" si="223"/>
        <v>78.319999999999993</v>
      </c>
      <c r="M1896" s="48">
        <f t="shared" si="224"/>
        <v>70.09</v>
      </c>
      <c r="N1896" s="48">
        <f t="shared" si="225"/>
        <v>77.84</v>
      </c>
      <c r="O1896" s="49">
        <f t="shared" ca="1" si="226"/>
        <v>753141900</v>
      </c>
    </row>
    <row r="1897" spans="1:15" x14ac:dyDescent="0.25">
      <c r="A1897">
        <v>1882</v>
      </c>
      <c r="B1897" s="89">
        <v>39764</v>
      </c>
      <c r="C1897" s="48">
        <v>88.230002999999996</v>
      </c>
      <c r="D1897" s="48">
        <v>88.949996999999996</v>
      </c>
      <c r="E1897" s="48">
        <v>85.120002999999997</v>
      </c>
      <c r="F1897" s="48">
        <v>85.82</v>
      </c>
      <c r="G1897" s="49">
        <v>454330600</v>
      </c>
      <c r="H1897" s="48">
        <v>73.275924000000003</v>
      </c>
      <c r="I1897" s="52">
        <f t="shared" si="220"/>
        <v>0.85383271964577034</v>
      </c>
      <c r="J1897" s="52">
        <f t="shared" ca="1" si="221"/>
        <v>1</v>
      </c>
      <c r="K1897" s="48">
        <f t="shared" si="222"/>
        <v>75.33</v>
      </c>
      <c r="L1897" s="48">
        <f t="shared" si="223"/>
        <v>75.95</v>
      </c>
      <c r="M1897" s="48">
        <f t="shared" si="224"/>
        <v>72.680000000000007</v>
      </c>
      <c r="N1897" s="48">
        <f t="shared" si="225"/>
        <v>73.28</v>
      </c>
      <c r="O1897" s="49">
        <f t="shared" ca="1" si="226"/>
        <v>454330600</v>
      </c>
    </row>
    <row r="1898" spans="1:15" x14ac:dyDescent="0.25">
      <c r="A1898">
        <v>1883</v>
      </c>
      <c r="B1898" s="89">
        <v>39763</v>
      </c>
      <c r="C1898" s="48">
        <v>90.760002</v>
      </c>
      <c r="D1898" s="48">
        <v>92.139999000000003</v>
      </c>
      <c r="E1898" s="48">
        <v>88.650002000000001</v>
      </c>
      <c r="F1898" s="48">
        <v>89.769997000000004</v>
      </c>
      <c r="G1898" s="49">
        <v>418498200</v>
      </c>
      <c r="H1898" s="48">
        <v>76.648561000000001</v>
      </c>
      <c r="I1898" s="52">
        <f t="shared" si="220"/>
        <v>0.85383272319815273</v>
      </c>
      <c r="J1898" s="52">
        <f t="shared" ca="1" si="221"/>
        <v>1</v>
      </c>
      <c r="K1898" s="48">
        <f t="shared" si="222"/>
        <v>77.489999999999995</v>
      </c>
      <c r="L1898" s="48">
        <f t="shared" si="223"/>
        <v>78.67</v>
      </c>
      <c r="M1898" s="48">
        <f t="shared" si="224"/>
        <v>75.69</v>
      </c>
      <c r="N1898" s="48">
        <f t="shared" si="225"/>
        <v>76.650000000000006</v>
      </c>
      <c r="O1898" s="49">
        <f t="shared" ca="1" si="226"/>
        <v>418498200</v>
      </c>
    </row>
    <row r="1899" spans="1:15" x14ac:dyDescent="0.25">
      <c r="A1899">
        <v>1884</v>
      </c>
      <c r="B1899" s="89">
        <v>39762</v>
      </c>
      <c r="C1899" s="48">
        <v>95.209998999999996</v>
      </c>
      <c r="D1899" s="48">
        <v>95.529999000000004</v>
      </c>
      <c r="E1899" s="48">
        <v>90.919998000000007</v>
      </c>
      <c r="F1899" s="48">
        <v>92.629997000000003</v>
      </c>
      <c r="G1899" s="49">
        <v>301773000</v>
      </c>
      <c r="H1899" s="48">
        <v>79.090523000000005</v>
      </c>
      <c r="I1899" s="52">
        <f t="shared" si="220"/>
        <v>0.85383272764221296</v>
      </c>
      <c r="J1899" s="52">
        <f t="shared" ca="1" si="221"/>
        <v>1</v>
      </c>
      <c r="K1899" s="48">
        <f t="shared" si="222"/>
        <v>81.290000000000006</v>
      </c>
      <c r="L1899" s="48">
        <f t="shared" si="223"/>
        <v>81.569999999999993</v>
      </c>
      <c r="M1899" s="48">
        <f t="shared" si="224"/>
        <v>77.63</v>
      </c>
      <c r="N1899" s="48">
        <f t="shared" si="225"/>
        <v>79.09</v>
      </c>
      <c r="O1899" s="49">
        <f t="shared" ca="1" si="226"/>
        <v>301773000</v>
      </c>
    </row>
    <row r="1900" spans="1:15" x14ac:dyDescent="0.25">
      <c r="A1900">
        <v>1885</v>
      </c>
      <c r="B1900" s="89">
        <v>39759</v>
      </c>
      <c r="C1900" s="48">
        <v>91.650002000000001</v>
      </c>
      <c r="D1900" s="48">
        <v>94</v>
      </c>
      <c r="E1900" s="48">
        <v>90.5</v>
      </c>
      <c r="F1900" s="48">
        <v>93.860000999999997</v>
      </c>
      <c r="G1900" s="49">
        <v>380391000</v>
      </c>
      <c r="H1900" s="48">
        <v>80.140739999999994</v>
      </c>
      <c r="I1900" s="52">
        <f t="shared" si="220"/>
        <v>0.85383272050039716</v>
      </c>
      <c r="J1900" s="52">
        <f t="shared" ca="1" si="221"/>
        <v>1</v>
      </c>
      <c r="K1900" s="48">
        <f t="shared" si="222"/>
        <v>78.25</v>
      </c>
      <c r="L1900" s="48">
        <f t="shared" si="223"/>
        <v>80.260000000000005</v>
      </c>
      <c r="M1900" s="48">
        <f t="shared" si="224"/>
        <v>77.27</v>
      </c>
      <c r="N1900" s="48">
        <f t="shared" si="225"/>
        <v>80.14</v>
      </c>
      <c r="O1900" s="49">
        <f t="shared" ca="1" si="226"/>
        <v>380391000</v>
      </c>
    </row>
    <row r="1901" spans="1:15" x14ac:dyDescent="0.25">
      <c r="A1901">
        <v>1886</v>
      </c>
      <c r="B1901" s="89">
        <v>39758</v>
      </c>
      <c r="C1901" s="48">
        <v>94.459998999999996</v>
      </c>
      <c r="D1901" s="48">
        <v>95.440002000000007</v>
      </c>
      <c r="E1901" s="48">
        <v>90.059997999999993</v>
      </c>
      <c r="F1901" s="48">
        <v>90.860000999999997</v>
      </c>
      <c r="G1901" s="49">
        <v>477721900</v>
      </c>
      <c r="H1901" s="48">
        <v>77.579241999999994</v>
      </c>
      <c r="I1901" s="52">
        <f t="shared" si="220"/>
        <v>0.8538327222778701</v>
      </c>
      <c r="J1901" s="52">
        <f t="shared" ca="1" si="221"/>
        <v>1</v>
      </c>
      <c r="K1901" s="48">
        <f t="shared" si="222"/>
        <v>80.650000000000006</v>
      </c>
      <c r="L1901" s="48">
        <f t="shared" si="223"/>
        <v>81.489999999999995</v>
      </c>
      <c r="M1901" s="48">
        <f t="shared" si="224"/>
        <v>76.900000000000006</v>
      </c>
      <c r="N1901" s="48">
        <f t="shared" si="225"/>
        <v>77.58</v>
      </c>
      <c r="O1901" s="49">
        <f t="shared" ca="1" si="226"/>
        <v>477721900</v>
      </c>
    </row>
    <row r="1902" spans="1:15" x14ac:dyDescent="0.25">
      <c r="A1902">
        <v>1887</v>
      </c>
      <c r="B1902" s="89">
        <v>39757</v>
      </c>
      <c r="C1902" s="48">
        <v>99.199996999999996</v>
      </c>
      <c r="D1902" s="48">
        <v>100.709999</v>
      </c>
      <c r="E1902" s="48">
        <v>95</v>
      </c>
      <c r="F1902" s="48">
        <v>96.190002000000007</v>
      </c>
      <c r="G1902" s="49">
        <v>387844100</v>
      </c>
      <c r="H1902" s="48">
        <v>82.130172000000002</v>
      </c>
      <c r="I1902" s="52">
        <f t="shared" si="220"/>
        <v>0.85383272993382409</v>
      </c>
      <c r="J1902" s="52">
        <f t="shared" ca="1" si="221"/>
        <v>1</v>
      </c>
      <c r="K1902" s="48">
        <f t="shared" si="222"/>
        <v>84.7</v>
      </c>
      <c r="L1902" s="48">
        <f t="shared" si="223"/>
        <v>85.99</v>
      </c>
      <c r="M1902" s="48">
        <f t="shared" si="224"/>
        <v>81.11</v>
      </c>
      <c r="N1902" s="48">
        <f t="shared" si="225"/>
        <v>82.13</v>
      </c>
      <c r="O1902" s="49">
        <f t="shared" ca="1" si="226"/>
        <v>387844100</v>
      </c>
    </row>
    <row r="1903" spans="1:15" x14ac:dyDescent="0.25">
      <c r="A1903">
        <v>1888</v>
      </c>
      <c r="B1903" s="89">
        <v>39756</v>
      </c>
      <c r="C1903" s="48">
        <v>99.059997999999993</v>
      </c>
      <c r="D1903" s="48">
        <v>100.860001</v>
      </c>
      <c r="E1903" s="48">
        <v>96.709998999999996</v>
      </c>
      <c r="F1903" s="48">
        <v>100.410004</v>
      </c>
      <c r="G1903" s="49">
        <v>346793400</v>
      </c>
      <c r="H1903" s="48">
        <v>85.733346999999995</v>
      </c>
      <c r="I1903" s="52">
        <f t="shared" si="220"/>
        <v>0.85383272168777125</v>
      </c>
      <c r="J1903" s="52">
        <f t="shared" ca="1" si="221"/>
        <v>1</v>
      </c>
      <c r="K1903" s="48">
        <f t="shared" si="222"/>
        <v>84.58</v>
      </c>
      <c r="L1903" s="48">
        <f t="shared" si="223"/>
        <v>86.12</v>
      </c>
      <c r="M1903" s="48">
        <f t="shared" si="224"/>
        <v>82.57</v>
      </c>
      <c r="N1903" s="48">
        <f t="shared" si="225"/>
        <v>85.73</v>
      </c>
      <c r="O1903" s="49">
        <f t="shared" ca="1" si="226"/>
        <v>346793400</v>
      </c>
    </row>
    <row r="1904" spans="1:15" x14ac:dyDescent="0.25">
      <c r="A1904">
        <v>1889</v>
      </c>
      <c r="B1904" s="89">
        <v>39755</v>
      </c>
      <c r="C1904" s="48">
        <v>96.779999000000004</v>
      </c>
      <c r="D1904" s="48">
        <v>97.690002000000007</v>
      </c>
      <c r="E1904" s="48">
        <v>95.949996999999996</v>
      </c>
      <c r="F1904" s="48">
        <v>97.110000999999997</v>
      </c>
      <c r="G1904" s="49">
        <v>205419400</v>
      </c>
      <c r="H1904" s="48">
        <v>82.915695999999997</v>
      </c>
      <c r="I1904" s="52">
        <f t="shared" si="220"/>
        <v>0.8538327169824661</v>
      </c>
      <c r="J1904" s="52">
        <f t="shared" ca="1" si="221"/>
        <v>1</v>
      </c>
      <c r="K1904" s="48">
        <f t="shared" si="222"/>
        <v>82.63</v>
      </c>
      <c r="L1904" s="48">
        <f t="shared" si="223"/>
        <v>83.41</v>
      </c>
      <c r="M1904" s="48">
        <f t="shared" si="224"/>
        <v>81.93</v>
      </c>
      <c r="N1904" s="48">
        <f t="shared" si="225"/>
        <v>82.92</v>
      </c>
      <c r="O1904" s="49">
        <f t="shared" ca="1" si="226"/>
        <v>205419400</v>
      </c>
    </row>
    <row r="1905" spans="1:15" x14ac:dyDescent="0.25">
      <c r="A1905">
        <v>1890</v>
      </c>
      <c r="B1905" s="89">
        <v>39752</v>
      </c>
      <c r="C1905" s="48">
        <v>95.080001999999993</v>
      </c>
      <c r="D1905" s="48">
        <v>98.57</v>
      </c>
      <c r="E1905" s="48">
        <v>94.480002999999996</v>
      </c>
      <c r="F1905" s="48">
        <v>96.830001999999993</v>
      </c>
      <c r="G1905" s="49">
        <v>411394000</v>
      </c>
      <c r="H1905" s="48">
        <v>82.676624000000004</v>
      </c>
      <c r="I1905" s="52">
        <f t="shared" si="220"/>
        <v>0.85383272015216949</v>
      </c>
      <c r="J1905" s="52">
        <f t="shared" ca="1" si="221"/>
        <v>1</v>
      </c>
      <c r="K1905" s="48">
        <f t="shared" si="222"/>
        <v>81.180000000000007</v>
      </c>
      <c r="L1905" s="48">
        <f t="shared" si="223"/>
        <v>84.16</v>
      </c>
      <c r="M1905" s="48">
        <f t="shared" si="224"/>
        <v>80.67</v>
      </c>
      <c r="N1905" s="48">
        <f t="shared" si="225"/>
        <v>82.68</v>
      </c>
      <c r="O1905" s="49">
        <f t="shared" ca="1" si="226"/>
        <v>411394000</v>
      </c>
    </row>
    <row r="1906" spans="1:15" x14ac:dyDescent="0.25">
      <c r="A1906">
        <v>1891</v>
      </c>
      <c r="B1906" s="89">
        <v>39751</v>
      </c>
      <c r="C1906" s="48">
        <v>95.779999000000004</v>
      </c>
      <c r="D1906" s="48">
        <v>96.540001000000004</v>
      </c>
      <c r="E1906" s="48">
        <v>92.900002000000001</v>
      </c>
      <c r="F1906" s="48">
        <v>96.300003000000004</v>
      </c>
      <c r="G1906" s="49">
        <v>414582100</v>
      </c>
      <c r="H1906" s="48">
        <v>82.224093999999994</v>
      </c>
      <c r="I1906" s="52">
        <f t="shared" si="220"/>
        <v>0.8538327252180874</v>
      </c>
      <c r="J1906" s="52">
        <f t="shared" ca="1" si="221"/>
        <v>1</v>
      </c>
      <c r="K1906" s="48">
        <f t="shared" si="222"/>
        <v>81.78</v>
      </c>
      <c r="L1906" s="48">
        <f t="shared" si="223"/>
        <v>82.43</v>
      </c>
      <c r="M1906" s="48">
        <f t="shared" si="224"/>
        <v>79.319999999999993</v>
      </c>
      <c r="N1906" s="48">
        <f t="shared" si="225"/>
        <v>82.22</v>
      </c>
      <c r="O1906" s="49">
        <f t="shared" ca="1" si="226"/>
        <v>414582100</v>
      </c>
    </row>
    <row r="1907" spans="1:15" x14ac:dyDescent="0.25">
      <c r="A1907">
        <v>1892</v>
      </c>
      <c r="B1907" s="89">
        <v>39750</v>
      </c>
      <c r="C1907" s="48">
        <v>93.769997000000004</v>
      </c>
      <c r="D1907" s="48">
        <v>97.169998000000007</v>
      </c>
      <c r="E1907" s="48">
        <v>92.099997999999999</v>
      </c>
      <c r="F1907" s="48">
        <v>93.080001999999993</v>
      </c>
      <c r="G1907" s="49">
        <v>531270100</v>
      </c>
      <c r="H1907" s="48">
        <v>79.474750999999998</v>
      </c>
      <c r="I1907" s="52">
        <f t="shared" si="220"/>
        <v>0.85383271693526608</v>
      </c>
      <c r="J1907" s="52">
        <f t="shared" ca="1" si="221"/>
        <v>1</v>
      </c>
      <c r="K1907" s="48">
        <f t="shared" si="222"/>
        <v>80.06</v>
      </c>
      <c r="L1907" s="48">
        <f t="shared" si="223"/>
        <v>82.97</v>
      </c>
      <c r="M1907" s="48">
        <f t="shared" si="224"/>
        <v>78.64</v>
      </c>
      <c r="N1907" s="48">
        <f t="shared" si="225"/>
        <v>79.47</v>
      </c>
      <c r="O1907" s="49">
        <f t="shared" ca="1" si="226"/>
        <v>531270100</v>
      </c>
    </row>
    <row r="1908" spans="1:15" x14ac:dyDescent="0.25">
      <c r="A1908">
        <v>1893</v>
      </c>
      <c r="B1908" s="89">
        <v>39749</v>
      </c>
      <c r="C1908" s="48">
        <v>87.339995999999999</v>
      </c>
      <c r="D1908" s="48">
        <v>94.239998</v>
      </c>
      <c r="E1908" s="48">
        <v>84.529999000000004</v>
      </c>
      <c r="F1908" s="48">
        <v>93.760002</v>
      </c>
      <c r="G1908" s="49">
        <v>639939500</v>
      </c>
      <c r="H1908" s="48">
        <v>80.055357999999998</v>
      </c>
      <c r="I1908" s="52">
        <f t="shared" si="220"/>
        <v>0.85383272496090601</v>
      </c>
      <c r="J1908" s="52">
        <f t="shared" ca="1" si="221"/>
        <v>1</v>
      </c>
      <c r="K1908" s="48">
        <f t="shared" si="222"/>
        <v>74.569999999999993</v>
      </c>
      <c r="L1908" s="48">
        <f t="shared" si="223"/>
        <v>80.47</v>
      </c>
      <c r="M1908" s="48">
        <f t="shared" si="224"/>
        <v>72.17</v>
      </c>
      <c r="N1908" s="48">
        <f t="shared" si="225"/>
        <v>80.06</v>
      </c>
      <c r="O1908" s="49">
        <f t="shared" ca="1" si="226"/>
        <v>639939500</v>
      </c>
    </row>
    <row r="1909" spans="1:15" x14ac:dyDescent="0.25">
      <c r="A1909">
        <v>1894</v>
      </c>
      <c r="B1909" s="89">
        <v>39748</v>
      </c>
      <c r="C1909" s="48">
        <v>85.970000999999996</v>
      </c>
      <c r="D1909" s="48">
        <v>89.510002</v>
      </c>
      <c r="E1909" s="48">
        <v>83.699996999999996</v>
      </c>
      <c r="F1909" s="48">
        <v>83.949996999999996</v>
      </c>
      <c r="G1909" s="49">
        <v>397288600</v>
      </c>
      <c r="H1909" s="48">
        <v>71.679254</v>
      </c>
      <c r="I1909" s="52">
        <f t="shared" si="220"/>
        <v>0.8538327166348797</v>
      </c>
      <c r="J1909" s="52">
        <f t="shared" ca="1" si="221"/>
        <v>1</v>
      </c>
      <c r="K1909" s="48">
        <f t="shared" si="222"/>
        <v>73.400000000000006</v>
      </c>
      <c r="L1909" s="48">
        <f t="shared" si="223"/>
        <v>76.430000000000007</v>
      </c>
      <c r="M1909" s="48">
        <f t="shared" si="224"/>
        <v>71.47</v>
      </c>
      <c r="N1909" s="48">
        <f t="shared" si="225"/>
        <v>71.680000000000007</v>
      </c>
      <c r="O1909" s="49">
        <f t="shared" ca="1" si="226"/>
        <v>397288600</v>
      </c>
    </row>
    <row r="1910" spans="1:15" x14ac:dyDescent="0.25">
      <c r="A1910">
        <v>1895</v>
      </c>
      <c r="B1910" s="89">
        <v>39745</v>
      </c>
      <c r="C1910" s="48">
        <v>84.059997999999993</v>
      </c>
      <c r="D1910" s="48">
        <v>89.919998000000007</v>
      </c>
      <c r="E1910" s="48">
        <v>84</v>
      </c>
      <c r="F1910" s="48">
        <v>87.040001000000004</v>
      </c>
      <c r="G1910" s="49">
        <v>545812600</v>
      </c>
      <c r="H1910" s="48">
        <v>74.317600999999996</v>
      </c>
      <c r="I1910" s="52">
        <f t="shared" si="220"/>
        <v>0.85383272226754681</v>
      </c>
      <c r="J1910" s="52">
        <f t="shared" ca="1" si="221"/>
        <v>1</v>
      </c>
      <c r="K1910" s="48">
        <f t="shared" si="222"/>
        <v>71.77</v>
      </c>
      <c r="L1910" s="48">
        <f t="shared" si="223"/>
        <v>76.78</v>
      </c>
      <c r="M1910" s="48">
        <f t="shared" si="224"/>
        <v>71.72</v>
      </c>
      <c r="N1910" s="48">
        <f t="shared" si="225"/>
        <v>74.319999999999993</v>
      </c>
      <c r="O1910" s="49">
        <f t="shared" ca="1" si="226"/>
        <v>545812600</v>
      </c>
    </row>
    <row r="1911" spans="1:15" x14ac:dyDescent="0.25">
      <c r="A1911">
        <v>1896</v>
      </c>
      <c r="B1911" s="89">
        <v>39744</v>
      </c>
      <c r="C1911" s="48">
        <v>90.290001000000004</v>
      </c>
      <c r="D1911" s="48">
        <v>92.449996999999996</v>
      </c>
      <c r="E1911" s="48">
        <v>85.809997999999993</v>
      </c>
      <c r="F1911" s="48">
        <v>91.690002000000007</v>
      </c>
      <c r="G1911" s="49">
        <v>634666400</v>
      </c>
      <c r="H1911" s="48">
        <v>78.287924000000004</v>
      </c>
      <c r="I1911" s="52">
        <f t="shared" si="220"/>
        <v>0.85383272213256134</v>
      </c>
      <c r="J1911" s="52">
        <f t="shared" ca="1" si="221"/>
        <v>1</v>
      </c>
      <c r="K1911" s="48">
        <f t="shared" si="222"/>
        <v>77.09</v>
      </c>
      <c r="L1911" s="48">
        <f t="shared" si="223"/>
        <v>78.94</v>
      </c>
      <c r="M1911" s="48">
        <f t="shared" si="224"/>
        <v>73.27</v>
      </c>
      <c r="N1911" s="48">
        <f t="shared" si="225"/>
        <v>78.290000000000006</v>
      </c>
      <c r="O1911" s="49">
        <f t="shared" ca="1" si="226"/>
        <v>634666400</v>
      </c>
    </row>
    <row r="1912" spans="1:15" x14ac:dyDescent="0.25">
      <c r="A1912">
        <v>1897</v>
      </c>
      <c r="B1912" s="89">
        <v>39743</v>
      </c>
      <c r="C1912" s="48">
        <v>93.199996999999996</v>
      </c>
      <c r="D1912" s="48">
        <v>95.860000999999997</v>
      </c>
      <c r="E1912" s="48">
        <v>87.529999000000004</v>
      </c>
      <c r="F1912" s="48">
        <v>90.639999000000003</v>
      </c>
      <c r="G1912" s="49">
        <v>516168000</v>
      </c>
      <c r="H1912" s="48">
        <v>77.391396999999998</v>
      </c>
      <c r="I1912" s="52">
        <f t="shared" si="220"/>
        <v>0.85383272124705112</v>
      </c>
      <c r="J1912" s="52">
        <f t="shared" ca="1" si="221"/>
        <v>1</v>
      </c>
      <c r="K1912" s="48">
        <f t="shared" si="222"/>
        <v>79.58</v>
      </c>
      <c r="L1912" s="48">
        <f t="shared" si="223"/>
        <v>81.849999999999994</v>
      </c>
      <c r="M1912" s="48">
        <f t="shared" si="224"/>
        <v>74.739999999999995</v>
      </c>
      <c r="N1912" s="48">
        <f t="shared" si="225"/>
        <v>77.39</v>
      </c>
      <c r="O1912" s="49">
        <f t="shared" ca="1" si="226"/>
        <v>516168000</v>
      </c>
    </row>
    <row r="1913" spans="1:15" x14ac:dyDescent="0.25">
      <c r="A1913">
        <v>1898</v>
      </c>
      <c r="B1913" s="89">
        <v>39742</v>
      </c>
      <c r="C1913" s="48">
        <v>96.970000999999996</v>
      </c>
      <c r="D1913" s="48">
        <v>98.639999000000003</v>
      </c>
      <c r="E1913" s="48">
        <v>95.220000999999996</v>
      </c>
      <c r="F1913" s="48">
        <v>95.860000999999997</v>
      </c>
      <c r="G1913" s="49">
        <v>356502000</v>
      </c>
      <c r="H1913" s="48">
        <v>81.848405</v>
      </c>
      <c r="I1913" s="52">
        <f t="shared" si="220"/>
        <v>0.85383271589992993</v>
      </c>
      <c r="J1913" s="52">
        <f t="shared" ca="1" si="221"/>
        <v>1</v>
      </c>
      <c r="K1913" s="48">
        <f t="shared" si="222"/>
        <v>82.8</v>
      </c>
      <c r="L1913" s="48">
        <f t="shared" si="223"/>
        <v>84.22</v>
      </c>
      <c r="M1913" s="48">
        <f t="shared" si="224"/>
        <v>81.3</v>
      </c>
      <c r="N1913" s="48">
        <f t="shared" si="225"/>
        <v>81.849999999999994</v>
      </c>
      <c r="O1913" s="49">
        <f t="shared" ca="1" si="226"/>
        <v>356502000</v>
      </c>
    </row>
    <row r="1914" spans="1:15" x14ac:dyDescent="0.25">
      <c r="A1914">
        <v>1899</v>
      </c>
      <c r="B1914" s="89">
        <v>39741</v>
      </c>
      <c r="C1914" s="48">
        <v>95.349997999999999</v>
      </c>
      <c r="D1914" s="48">
        <v>99.099997999999999</v>
      </c>
      <c r="E1914" s="48">
        <v>94.089995999999999</v>
      </c>
      <c r="F1914" s="48">
        <v>98.809997999999993</v>
      </c>
      <c r="G1914" s="49">
        <v>321294200</v>
      </c>
      <c r="H1914" s="48">
        <v>84.367209000000003</v>
      </c>
      <c r="I1914" s="52">
        <f t="shared" si="220"/>
        <v>0.85383271640183622</v>
      </c>
      <c r="J1914" s="52">
        <f t="shared" ca="1" si="221"/>
        <v>1</v>
      </c>
      <c r="K1914" s="48">
        <f t="shared" si="222"/>
        <v>81.41</v>
      </c>
      <c r="L1914" s="48">
        <f t="shared" si="223"/>
        <v>84.61</v>
      </c>
      <c r="M1914" s="48">
        <f t="shared" si="224"/>
        <v>80.34</v>
      </c>
      <c r="N1914" s="48">
        <f t="shared" si="225"/>
        <v>84.37</v>
      </c>
      <c r="O1914" s="49">
        <f t="shared" ca="1" si="226"/>
        <v>321294200</v>
      </c>
    </row>
    <row r="1915" spans="1:15" x14ac:dyDescent="0.25">
      <c r="A1915">
        <v>1900</v>
      </c>
      <c r="B1915" s="89">
        <v>39738</v>
      </c>
      <c r="C1915" s="48">
        <v>91.989998</v>
      </c>
      <c r="D1915" s="48">
        <v>98.589995999999999</v>
      </c>
      <c r="E1915" s="48">
        <v>91.650002000000001</v>
      </c>
      <c r="F1915" s="48">
        <v>93.209998999999996</v>
      </c>
      <c r="G1915" s="49">
        <v>476649000</v>
      </c>
      <c r="H1915" s="48">
        <v>79.585746999999998</v>
      </c>
      <c r="I1915" s="52">
        <f t="shared" si="220"/>
        <v>0.85383272024281431</v>
      </c>
      <c r="J1915" s="52">
        <f t="shared" ca="1" si="221"/>
        <v>1</v>
      </c>
      <c r="K1915" s="48">
        <f t="shared" si="222"/>
        <v>78.540000000000006</v>
      </c>
      <c r="L1915" s="48">
        <f t="shared" si="223"/>
        <v>84.18</v>
      </c>
      <c r="M1915" s="48">
        <f t="shared" si="224"/>
        <v>78.25</v>
      </c>
      <c r="N1915" s="48">
        <f t="shared" si="225"/>
        <v>79.59</v>
      </c>
      <c r="O1915" s="49">
        <f t="shared" ca="1" si="226"/>
        <v>476649000</v>
      </c>
    </row>
    <row r="1916" spans="1:15" x14ac:dyDescent="0.25">
      <c r="A1916">
        <v>1901</v>
      </c>
      <c r="B1916" s="89">
        <v>39737</v>
      </c>
      <c r="C1916" s="48">
        <v>91.290001000000004</v>
      </c>
      <c r="D1916" s="48">
        <v>94.769997000000004</v>
      </c>
      <c r="E1916" s="48">
        <v>86.540001000000004</v>
      </c>
      <c r="F1916" s="48">
        <v>93.769997000000004</v>
      </c>
      <c r="G1916" s="49">
        <v>708811200</v>
      </c>
      <c r="H1916" s="48">
        <v>80.063890999999998</v>
      </c>
      <c r="I1916" s="52">
        <f t="shared" si="220"/>
        <v>0.85383271367706237</v>
      </c>
      <c r="J1916" s="52">
        <f t="shared" ca="1" si="221"/>
        <v>1</v>
      </c>
      <c r="K1916" s="48">
        <f t="shared" si="222"/>
        <v>77.95</v>
      </c>
      <c r="L1916" s="48">
        <f t="shared" si="223"/>
        <v>80.92</v>
      </c>
      <c r="M1916" s="48">
        <f t="shared" si="224"/>
        <v>73.89</v>
      </c>
      <c r="N1916" s="48">
        <f t="shared" si="225"/>
        <v>80.06</v>
      </c>
      <c r="O1916" s="49">
        <f t="shared" ca="1" si="226"/>
        <v>708811200</v>
      </c>
    </row>
    <row r="1917" spans="1:15" x14ac:dyDescent="0.25">
      <c r="A1917">
        <v>1902</v>
      </c>
      <c r="B1917" s="89">
        <v>39736</v>
      </c>
      <c r="C1917" s="48">
        <v>97.459998999999996</v>
      </c>
      <c r="D1917" s="48">
        <v>97.800003000000004</v>
      </c>
      <c r="E1917" s="48">
        <v>89.709998999999996</v>
      </c>
      <c r="F1917" s="48">
        <v>90.019997000000004</v>
      </c>
      <c r="G1917" s="49">
        <v>484627500</v>
      </c>
      <c r="H1917" s="48">
        <v>76.862019000000004</v>
      </c>
      <c r="I1917" s="52">
        <f t="shared" si="220"/>
        <v>0.8538327211897152</v>
      </c>
      <c r="J1917" s="52">
        <f t="shared" ca="1" si="221"/>
        <v>1</v>
      </c>
      <c r="K1917" s="48">
        <f t="shared" si="222"/>
        <v>83.21</v>
      </c>
      <c r="L1917" s="48">
        <f t="shared" si="223"/>
        <v>83.5</v>
      </c>
      <c r="M1917" s="48">
        <f t="shared" si="224"/>
        <v>76.599999999999994</v>
      </c>
      <c r="N1917" s="48">
        <f t="shared" si="225"/>
        <v>76.86</v>
      </c>
      <c r="O1917" s="49">
        <f t="shared" ca="1" si="226"/>
        <v>484627500</v>
      </c>
    </row>
    <row r="1918" spans="1:15" x14ac:dyDescent="0.25">
      <c r="A1918">
        <v>1903</v>
      </c>
      <c r="B1918" s="89">
        <v>39735</v>
      </c>
      <c r="C1918" s="48">
        <v>104.699997</v>
      </c>
      <c r="D1918" s="48">
        <v>105.529999</v>
      </c>
      <c r="E1918" s="48">
        <v>97.110000999999997</v>
      </c>
      <c r="F1918" s="48">
        <v>99.849997999999999</v>
      </c>
      <c r="G1918" s="49">
        <v>546268300</v>
      </c>
      <c r="H1918" s="48">
        <v>85.255195999999998</v>
      </c>
      <c r="I1918" s="52">
        <f t="shared" si="220"/>
        <v>0.85383272616590333</v>
      </c>
      <c r="J1918" s="52">
        <f t="shared" ca="1" si="221"/>
        <v>1</v>
      </c>
      <c r="K1918" s="48">
        <f t="shared" si="222"/>
        <v>89.4</v>
      </c>
      <c r="L1918" s="48">
        <f t="shared" si="223"/>
        <v>90.1</v>
      </c>
      <c r="M1918" s="48">
        <f t="shared" si="224"/>
        <v>82.92</v>
      </c>
      <c r="N1918" s="48">
        <f t="shared" si="225"/>
        <v>85.26</v>
      </c>
      <c r="O1918" s="49">
        <f t="shared" ca="1" si="226"/>
        <v>546268300</v>
      </c>
    </row>
    <row r="1919" spans="1:15" x14ac:dyDescent="0.25">
      <c r="A1919">
        <v>1904</v>
      </c>
      <c r="B1919" s="89">
        <v>39734</v>
      </c>
      <c r="C1919" s="48">
        <v>93.870002999999997</v>
      </c>
      <c r="D1919" s="48">
        <v>101.349998</v>
      </c>
      <c r="E1919" s="48">
        <v>89.949996999999996</v>
      </c>
      <c r="F1919" s="48">
        <v>101.349998</v>
      </c>
      <c r="G1919" s="49">
        <v>455584000</v>
      </c>
      <c r="H1919" s="48">
        <v>86.535944999999998</v>
      </c>
      <c r="I1919" s="52">
        <f t="shared" si="220"/>
        <v>0.85383272528530285</v>
      </c>
      <c r="J1919" s="52">
        <f t="shared" ca="1" si="221"/>
        <v>1</v>
      </c>
      <c r="K1919" s="48">
        <f t="shared" si="222"/>
        <v>80.150000000000006</v>
      </c>
      <c r="L1919" s="48">
        <f t="shared" si="223"/>
        <v>86.54</v>
      </c>
      <c r="M1919" s="48">
        <f t="shared" si="224"/>
        <v>76.8</v>
      </c>
      <c r="N1919" s="48">
        <f t="shared" si="225"/>
        <v>86.54</v>
      </c>
      <c r="O1919" s="49">
        <f t="shared" ca="1" si="226"/>
        <v>455584000</v>
      </c>
    </row>
    <row r="1920" spans="1:15" x14ac:dyDescent="0.25">
      <c r="A1920">
        <v>1905</v>
      </c>
      <c r="B1920" s="89">
        <v>39731</v>
      </c>
      <c r="C1920" s="48">
        <v>86.760002</v>
      </c>
      <c r="D1920" s="48">
        <v>93.940002000000007</v>
      </c>
      <c r="E1920" s="48">
        <v>83.580001999999993</v>
      </c>
      <c r="F1920" s="48">
        <v>88.5</v>
      </c>
      <c r="G1920" s="49">
        <v>871026300</v>
      </c>
      <c r="H1920" s="48">
        <v>75.564195999999995</v>
      </c>
      <c r="I1920" s="52">
        <f t="shared" si="220"/>
        <v>0.85383272316384173</v>
      </c>
      <c r="J1920" s="52">
        <f t="shared" ca="1" si="221"/>
        <v>1</v>
      </c>
      <c r="K1920" s="48">
        <f t="shared" si="222"/>
        <v>74.08</v>
      </c>
      <c r="L1920" s="48">
        <f t="shared" si="223"/>
        <v>80.209999999999994</v>
      </c>
      <c r="M1920" s="48">
        <f t="shared" si="224"/>
        <v>71.36</v>
      </c>
      <c r="N1920" s="48">
        <f t="shared" si="225"/>
        <v>75.56</v>
      </c>
      <c r="O1920" s="49">
        <f t="shared" ca="1" si="226"/>
        <v>871026300</v>
      </c>
    </row>
    <row r="1921" spans="1:15" x14ac:dyDescent="0.25">
      <c r="A1921">
        <v>1906</v>
      </c>
      <c r="B1921" s="89">
        <v>39730</v>
      </c>
      <c r="C1921" s="48">
        <v>99.660004000000001</v>
      </c>
      <c r="D1921" s="48">
        <v>100.620003</v>
      </c>
      <c r="E1921" s="48">
        <v>90.25</v>
      </c>
      <c r="F1921" s="48">
        <v>90.699996999999996</v>
      </c>
      <c r="G1921" s="49">
        <v>534485200</v>
      </c>
      <c r="H1921" s="48">
        <v>77.442625000000007</v>
      </c>
      <c r="I1921" s="52">
        <f t="shared" si="220"/>
        <v>0.85383271842886621</v>
      </c>
      <c r="J1921" s="52">
        <f t="shared" ca="1" si="221"/>
        <v>1</v>
      </c>
      <c r="K1921" s="48">
        <f t="shared" si="222"/>
        <v>85.09</v>
      </c>
      <c r="L1921" s="48">
        <f t="shared" si="223"/>
        <v>85.91</v>
      </c>
      <c r="M1921" s="48">
        <f t="shared" si="224"/>
        <v>77.06</v>
      </c>
      <c r="N1921" s="48">
        <f t="shared" si="225"/>
        <v>77.44</v>
      </c>
      <c r="O1921" s="49">
        <f t="shared" ca="1" si="226"/>
        <v>534485200</v>
      </c>
    </row>
    <row r="1922" spans="1:15" x14ac:dyDescent="0.25">
      <c r="A1922">
        <v>1907</v>
      </c>
      <c r="B1922" s="89">
        <v>39729</v>
      </c>
      <c r="C1922" s="48">
        <v>97.519997000000004</v>
      </c>
      <c r="D1922" s="48">
        <v>102.18</v>
      </c>
      <c r="E1922" s="48">
        <v>96.809997999999993</v>
      </c>
      <c r="F1922" s="48">
        <v>97.510002</v>
      </c>
      <c r="G1922" s="49">
        <v>725414800</v>
      </c>
      <c r="H1922" s="48">
        <v>83.257231000000004</v>
      </c>
      <c r="I1922" s="52">
        <f t="shared" si="220"/>
        <v>0.85383272784672903</v>
      </c>
      <c r="J1922" s="52">
        <f t="shared" ca="1" si="221"/>
        <v>1</v>
      </c>
      <c r="K1922" s="48">
        <f t="shared" si="222"/>
        <v>83.27</v>
      </c>
      <c r="L1922" s="48">
        <f t="shared" si="223"/>
        <v>87.24</v>
      </c>
      <c r="M1922" s="48">
        <f t="shared" si="224"/>
        <v>82.66</v>
      </c>
      <c r="N1922" s="48">
        <f t="shared" si="225"/>
        <v>83.26</v>
      </c>
      <c r="O1922" s="49">
        <f t="shared" ca="1" si="226"/>
        <v>725414800</v>
      </c>
    </row>
    <row r="1923" spans="1:15" x14ac:dyDescent="0.25">
      <c r="A1923">
        <v>1908</v>
      </c>
      <c r="B1923" s="89">
        <v>39728</v>
      </c>
      <c r="C1923" s="48">
        <v>106.839996</v>
      </c>
      <c r="D1923" s="48">
        <v>107.33000199999999</v>
      </c>
      <c r="E1923" s="48">
        <v>99.650002000000001</v>
      </c>
      <c r="F1923" s="48">
        <v>100.029999</v>
      </c>
      <c r="G1923" s="49">
        <v>540012100</v>
      </c>
      <c r="H1923" s="48">
        <v>85.408885999999995</v>
      </c>
      <c r="I1923" s="52">
        <f t="shared" si="220"/>
        <v>0.85383271872271027</v>
      </c>
      <c r="J1923" s="52">
        <f t="shared" ca="1" si="221"/>
        <v>1</v>
      </c>
      <c r="K1923" s="48">
        <f t="shared" si="222"/>
        <v>91.22</v>
      </c>
      <c r="L1923" s="48">
        <f t="shared" si="223"/>
        <v>91.64</v>
      </c>
      <c r="M1923" s="48">
        <f t="shared" si="224"/>
        <v>85.08</v>
      </c>
      <c r="N1923" s="48">
        <f t="shared" si="225"/>
        <v>85.41</v>
      </c>
      <c r="O1923" s="49">
        <f t="shared" ca="1" si="226"/>
        <v>540012100</v>
      </c>
    </row>
    <row r="1924" spans="1:15" x14ac:dyDescent="0.25">
      <c r="A1924">
        <v>1909</v>
      </c>
      <c r="B1924" s="89">
        <v>39727</v>
      </c>
      <c r="C1924" s="48">
        <v>107.150002</v>
      </c>
      <c r="D1924" s="48">
        <v>107.620003</v>
      </c>
      <c r="E1924" s="48">
        <v>100.639999</v>
      </c>
      <c r="F1924" s="48">
        <v>104.720001</v>
      </c>
      <c r="G1924" s="49">
        <v>610637500</v>
      </c>
      <c r="H1924" s="48">
        <v>89.413364000000001</v>
      </c>
      <c r="I1924" s="52">
        <f t="shared" si="220"/>
        <v>0.85383272675866384</v>
      </c>
      <c r="J1924" s="52">
        <f t="shared" ca="1" si="221"/>
        <v>1</v>
      </c>
      <c r="K1924" s="48">
        <f t="shared" si="222"/>
        <v>91.49</v>
      </c>
      <c r="L1924" s="48">
        <f t="shared" si="223"/>
        <v>91.89</v>
      </c>
      <c r="M1924" s="48">
        <f t="shared" si="224"/>
        <v>85.93</v>
      </c>
      <c r="N1924" s="48">
        <f t="shared" si="225"/>
        <v>89.41</v>
      </c>
      <c r="O1924" s="49">
        <f t="shared" ca="1" si="226"/>
        <v>610637500</v>
      </c>
    </row>
    <row r="1925" spans="1:15" x14ac:dyDescent="0.25">
      <c r="A1925">
        <v>1910</v>
      </c>
      <c r="B1925" s="89">
        <v>39724</v>
      </c>
      <c r="C1925" s="48">
        <v>112.860001</v>
      </c>
      <c r="D1925" s="48">
        <v>115.449997</v>
      </c>
      <c r="E1925" s="48">
        <v>109.68</v>
      </c>
      <c r="F1925" s="48">
        <v>110.339996</v>
      </c>
      <c r="G1925" s="49">
        <v>461798000</v>
      </c>
      <c r="H1925" s="48">
        <v>94.211899000000003</v>
      </c>
      <c r="I1925" s="52">
        <f t="shared" si="220"/>
        <v>0.85383272082047201</v>
      </c>
      <c r="J1925" s="52">
        <f t="shared" ca="1" si="221"/>
        <v>1</v>
      </c>
      <c r="K1925" s="48">
        <f t="shared" si="222"/>
        <v>96.36</v>
      </c>
      <c r="L1925" s="48">
        <f t="shared" si="223"/>
        <v>98.57</v>
      </c>
      <c r="M1925" s="48">
        <f t="shared" si="224"/>
        <v>93.65</v>
      </c>
      <c r="N1925" s="48">
        <f t="shared" si="225"/>
        <v>94.21</v>
      </c>
      <c r="O1925" s="49">
        <f t="shared" ca="1" si="226"/>
        <v>461798000</v>
      </c>
    </row>
    <row r="1926" spans="1:15" x14ac:dyDescent="0.25">
      <c r="A1926">
        <v>1911</v>
      </c>
      <c r="B1926" s="89">
        <v>39723</v>
      </c>
      <c r="C1926" s="48">
        <v>114.949997</v>
      </c>
      <c r="D1926" s="48">
        <v>115.110001</v>
      </c>
      <c r="E1926" s="48">
        <v>111.05999799999999</v>
      </c>
      <c r="F1926" s="48">
        <v>111.849998</v>
      </c>
      <c r="G1926" s="49">
        <v>365337800</v>
      </c>
      <c r="H1926" s="48">
        <v>95.501188999999997</v>
      </c>
      <c r="I1926" s="52">
        <f t="shared" si="220"/>
        <v>0.85383272872298122</v>
      </c>
      <c r="J1926" s="52">
        <f t="shared" ca="1" si="221"/>
        <v>1</v>
      </c>
      <c r="K1926" s="48">
        <f t="shared" si="222"/>
        <v>98.15</v>
      </c>
      <c r="L1926" s="48">
        <f t="shared" si="223"/>
        <v>98.28</v>
      </c>
      <c r="M1926" s="48">
        <f t="shared" si="224"/>
        <v>94.83</v>
      </c>
      <c r="N1926" s="48">
        <f t="shared" si="225"/>
        <v>95.5</v>
      </c>
      <c r="O1926" s="49">
        <f t="shared" ca="1" si="226"/>
        <v>365337800</v>
      </c>
    </row>
    <row r="1927" spans="1:15" x14ac:dyDescent="0.25">
      <c r="A1927">
        <v>1912</v>
      </c>
      <c r="B1927" s="89">
        <v>39722</v>
      </c>
      <c r="C1927" s="48">
        <v>115.269997</v>
      </c>
      <c r="D1927" s="48">
        <v>116.69000200000001</v>
      </c>
      <c r="E1927" s="48">
        <v>113.949997</v>
      </c>
      <c r="F1927" s="48">
        <v>116.05999799999999</v>
      </c>
      <c r="G1927" s="49">
        <v>332783000</v>
      </c>
      <c r="H1927" s="48">
        <v>99.095823999999993</v>
      </c>
      <c r="I1927" s="52">
        <f t="shared" si="220"/>
        <v>0.85383272193404658</v>
      </c>
      <c r="J1927" s="52">
        <f t="shared" ca="1" si="221"/>
        <v>1</v>
      </c>
      <c r="K1927" s="48">
        <f t="shared" si="222"/>
        <v>98.42</v>
      </c>
      <c r="L1927" s="48">
        <f t="shared" si="223"/>
        <v>99.63</v>
      </c>
      <c r="M1927" s="48">
        <f t="shared" si="224"/>
        <v>97.29</v>
      </c>
      <c r="N1927" s="48">
        <f t="shared" si="225"/>
        <v>99.1</v>
      </c>
      <c r="O1927" s="49">
        <f t="shared" ca="1" si="226"/>
        <v>332783000</v>
      </c>
    </row>
    <row r="1928" spans="1:15" x14ac:dyDescent="0.25">
      <c r="A1928">
        <v>1913</v>
      </c>
      <c r="B1928" s="89">
        <v>39721</v>
      </c>
      <c r="C1928" s="48">
        <v>113.510002</v>
      </c>
      <c r="D1928" s="48">
        <v>116.800003</v>
      </c>
      <c r="E1928" s="48">
        <v>110.529999</v>
      </c>
      <c r="F1928" s="48">
        <v>115.989998</v>
      </c>
      <c r="G1928" s="49">
        <v>328154400</v>
      </c>
      <c r="H1928" s="48">
        <v>99.036056000000002</v>
      </c>
      <c r="I1928" s="52">
        <f t="shared" si="220"/>
        <v>0.85383272443887792</v>
      </c>
      <c r="J1928" s="52">
        <f t="shared" ca="1" si="221"/>
        <v>1</v>
      </c>
      <c r="K1928" s="48">
        <f t="shared" si="222"/>
        <v>96.92</v>
      </c>
      <c r="L1928" s="48">
        <f t="shared" si="223"/>
        <v>99.73</v>
      </c>
      <c r="M1928" s="48">
        <f t="shared" si="224"/>
        <v>94.37</v>
      </c>
      <c r="N1928" s="48">
        <f t="shared" si="225"/>
        <v>99.04</v>
      </c>
      <c r="O1928" s="49">
        <f t="shared" ca="1" si="226"/>
        <v>328154400</v>
      </c>
    </row>
    <row r="1929" spans="1:15" x14ac:dyDescent="0.25">
      <c r="A1929">
        <v>1914</v>
      </c>
      <c r="B1929" s="89">
        <v>39720</v>
      </c>
      <c r="C1929" s="48">
        <v>119.139999</v>
      </c>
      <c r="D1929" s="48">
        <v>119.339996</v>
      </c>
      <c r="E1929" s="48">
        <v>110.970001</v>
      </c>
      <c r="F1929" s="48">
        <v>111.379997</v>
      </c>
      <c r="G1929" s="49">
        <v>459562300</v>
      </c>
      <c r="H1929" s="48">
        <v>95.099885999999998</v>
      </c>
      <c r="I1929" s="52">
        <f t="shared" si="220"/>
        <v>0.85383272186656634</v>
      </c>
      <c r="J1929" s="52">
        <f t="shared" ca="1" si="221"/>
        <v>1</v>
      </c>
      <c r="K1929" s="48">
        <f t="shared" si="222"/>
        <v>101.73</v>
      </c>
      <c r="L1929" s="48">
        <f t="shared" si="223"/>
        <v>101.9</v>
      </c>
      <c r="M1929" s="48">
        <f t="shared" si="224"/>
        <v>94.75</v>
      </c>
      <c r="N1929" s="48">
        <f t="shared" si="225"/>
        <v>95.1</v>
      </c>
      <c r="O1929" s="49">
        <f t="shared" ca="1" si="226"/>
        <v>459562300</v>
      </c>
    </row>
    <row r="1930" spans="1:15" x14ac:dyDescent="0.25">
      <c r="A1930">
        <v>1915</v>
      </c>
      <c r="B1930" s="89">
        <v>39717</v>
      </c>
      <c r="C1930" s="48">
        <v>118.83000199999999</v>
      </c>
      <c r="D1930" s="48">
        <v>121.5</v>
      </c>
      <c r="E1930" s="48">
        <v>118.510002</v>
      </c>
      <c r="F1930" s="48">
        <v>120.849998</v>
      </c>
      <c r="G1930" s="49">
        <v>285917400</v>
      </c>
      <c r="H1930" s="48">
        <v>103.185683</v>
      </c>
      <c r="I1930" s="52">
        <f t="shared" si="220"/>
        <v>0.85383272410149313</v>
      </c>
      <c r="J1930" s="52">
        <f t="shared" ca="1" si="221"/>
        <v>1</v>
      </c>
      <c r="K1930" s="48">
        <f t="shared" si="222"/>
        <v>101.46</v>
      </c>
      <c r="L1930" s="48">
        <f t="shared" si="223"/>
        <v>103.74</v>
      </c>
      <c r="M1930" s="48">
        <f t="shared" si="224"/>
        <v>101.19</v>
      </c>
      <c r="N1930" s="48">
        <f t="shared" si="225"/>
        <v>103.19</v>
      </c>
      <c r="O1930" s="49">
        <f t="shared" ca="1" si="226"/>
        <v>285917400</v>
      </c>
    </row>
    <row r="1931" spans="1:15" x14ac:dyDescent="0.25">
      <c r="A1931">
        <v>1916</v>
      </c>
      <c r="B1931" s="89">
        <v>39716</v>
      </c>
      <c r="C1931" s="48">
        <v>119.400002</v>
      </c>
      <c r="D1931" s="48">
        <v>121.910004</v>
      </c>
      <c r="E1931" s="48">
        <v>118.44000200000001</v>
      </c>
      <c r="F1931" s="48">
        <v>120.790001</v>
      </c>
      <c r="G1931" s="49">
        <v>328253000</v>
      </c>
      <c r="H1931" s="48">
        <v>103.134455</v>
      </c>
      <c r="I1931" s="52">
        <f t="shared" si="220"/>
        <v>0.85383271915032111</v>
      </c>
      <c r="J1931" s="52">
        <f t="shared" ca="1" si="221"/>
        <v>1</v>
      </c>
      <c r="K1931" s="48">
        <f t="shared" si="222"/>
        <v>101.95</v>
      </c>
      <c r="L1931" s="48">
        <f t="shared" si="223"/>
        <v>104.09</v>
      </c>
      <c r="M1931" s="48">
        <f t="shared" si="224"/>
        <v>101.13</v>
      </c>
      <c r="N1931" s="48">
        <f t="shared" si="225"/>
        <v>103.13</v>
      </c>
      <c r="O1931" s="49">
        <f t="shared" ca="1" si="226"/>
        <v>328253000</v>
      </c>
    </row>
    <row r="1932" spans="1:15" x14ac:dyDescent="0.25">
      <c r="A1932">
        <v>1917</v>
      </c>
      <c r="B1932" s="89">
        <v>39715</v>
      </c>
      <c r="C1932" s="48">
        <v>119.349998</v>
      </c>
      <c r="D1932" s="48">
        <v>120</v>
      </c>
      <c r="E1932" s="48">
        <v>117.790001</v>
      </c>
      <c r="F1932" s="48">
        <v>118.93</v>
      </c>
      <c r="G1932" s="49">
        <v>311818400</v>
      </c>
      <c r="H1932" s="48">
        <v>101.54632599999999</v>
      </c>
      <c r="I1932" s="52">
        <f t="shared" si="220"/>
        <v>0.85383272513243069</v>
      </c>
      <c r="J1932" s="52">
        <f t="shared" ca="1" si="221"/>
        <v>1</v>
      </c>
      <c r="K1932" s="48">
        <f t="shared" si="222"/>
        <v>101.9</v>
      </c>
      <c r="L1932" s="48">
        <f t="shared" si="223"/>
        <v>102.46</v>
      </c>
      <c r="M1932" s="48">
        <f t="shared" si="224"/>
        <v>100.57</v>
      </c>
      <c r="N1932" s="48">
        <f t="shared" si="225"/>
        <v>101.55</v>
      </c>
      <c r="O1932" s="49">
        <f t="shared" ca="1" si="226"/>
        <v>311818400</v>
      </c>
    </row>
    <row r="1933" spans="1:15" x14ac:dyDescent="0.25">
      <c r="A1933">
        <v>1918</v>
      </c>
      <c r="B1933" s="89">
        <v>39714</v>
      </c>
      <c r="C1933" s="48">
        <v>120.849998</v>
      </c>
      <c r="D1933" s="48">
        <v>122.019997</v>
      </c>
      <c r="E1933" s="48">
        <v>118.279999</v>
      </c>
      <c r="F1933" s="48">
        <v>118.550003</v>
      </c>
      <c r="G1933" s="49">
        <v>327470400</v>
      </c>
      <c r="H1933" s="48">
        <v>101.221872</v>
      </c>
      <c r="I1933" s="52">
        <f t="shared" si="220"/>
        <v>0.85383272407002808</v>
      </c>
      <c r="J1933" s="52">
        <f t="shared" ca="1" si="221"/>
        <v>1</v>
      </c>
      <c r="K1933" s="48">
        <f t="shared" si="222"/>
        <v>103.19</v>
      </c>
      <c r="L1933" s="48">
        <f t="shared" si="223"/>
        <v>104.18</v>
      </c>
      <c r="M1933" s="48">
        <f t="shared" si="224"/>
        <v>100.99</v>
      </c>
      <c r="N1933" s="48">
        <f t="shared" si="225"/>
        <v>101.22</v>
      </c>
      <c r="O1933" s="49">
        <f t="shared" ca="1" si="226"/>
        <v>327470400</v>
      </c>
    </row>
    <row r="1934" spans="1:15" x14ac:dyDescent="0.25">
      <c r="A1934">
        <v>1919</v>
      </c>
      <c r="B1934" s="89">
        <v>39713</v>
      </c>
      <c r="C1934" s="48">
        <v>124.449997</v>
      </c>
      <c r="D1934" s="48">
        <v>124.75</v>
      </c>
      <c r="E1934" s="48">
        <v>120.360001</v>
      </c>
      <c r="F1934" s="48">
        <v>121.30999799999999</v>
      </c>
      <c r="G1934" s="49">
        <v>249966500</v>
      </c>
      <c r="H1934" s="48">
        <v>103.578445</v>
      </c>
      <c r="I1934" s="52">
        <f t="shared" si="220"/>
        <v>0.85383271542053774</v>
      </c>
      <c r="J1934" s="52">
        <f t="shared" ca="1" si="221"/>
        <v>1</v>
      </c>
      <c r="K1934" s="48">
        <f t="shared" si="222"/>
        <v>106.26</v>
      </c>
      <c r="L1934" s="48">
        <f t="shared" si="223"/>
        <v>106.52</v>
      </c>
      <c r="M1934" s="48">
        <f t="shared" si="224"/>
        <v>102.77</v>
      </c>
      <c r="N1934" s="48">
        <f t="shared" si="225"/>
        <v>103.58</v>
      </c>
      <c r="O1934" s="49">
        <f t="shared" ca="1" si="226"/>
        <v>249966500</v>
      </c>
    </row>
    <row r="1935" spans="1:15" x14ac:dyDescent="0.25">
      <c r="A1935">
        <v>1920</v>
      </c>
      <c r="B1935" s="89">
        <v>39710</v>
      </c>
      <c r="C1935" s="48">
        <v>126.699997</v>
      </c>
      <c r="D1935" s="48">
        <v>128</v>
      </c>
      <c r="E1935" s="48">
        <v>123.33000199999999</v>
      </c>
      <c r="F1935" s="48">
        <v>124.120003</v>
      </c>
      <c r="G1935" s="49">
        <v>501087800</v>
      </c>
      <c r="H1935" s="48">
        <v>105.97772000000001</v>
      </c>
      <c r="I1935" s="52">
        <f t="shared" si="220"/>
        <v>0.85383272186997938</v>
      </c>
      <c r="J1935" s="52">
        <f t="shared" ca="1" si="221"/>
        <v>1</v>
      </c>
      <c r="K1935" s="48">
        <f t="shared" si="222"/>
        <v>108.18</v>
      </c>
      <c r="L1935" s="48">
        <f t="shared" si="223"/>
        <v>109.29</v>
      </c>
      <c r="M1935" s="48">
        <f t="shared" si="224"/>
        <v>105.3</v>
      </c>
      <c r="N1935" s="48">
        <f t="shared" si="225"/>
        <v>105.98</v>
      </c>
      <c r="O1935" s="49">
        <f t="shared" ca="1" si="226"/>
        <v>501087800</v>
      </c>
    </row>
    <row r="1936" spans="1:15" x14ac:dyDescent="0.25">
      <c r="A1936">
        <v>1921</v>
      </c>
      <c r="B1936" s="89">
        <v>39709</v>
      </c>
      <c r="C1936" s="48">
        <v>118.050003</v>
      </c>
      <c r="D1936" s="48">
        <v>121.790001</v>
      </c>
      <c r="E1936" s="48">
        <v>113.800003</v>
      </c>
      <c r="F1936" s="48">
        <v>120.07</v>
      </c>
      <c r="G1936" s="49">
        <v>776114700</v>
      </c>
      <c r="H1936" s="48">
        <v>101.929694</v>
      </c>
      <c r="I1936" s="52">
        <f t="shared" si="220"/>
        <v>0.84891891396685271</v>
      </c>
      <c r="J1936" s="52">
        <f t="shared" ca="1" si="221"/>
        <v>1</v>
      </c>
      <c r="K1936" s="48">
        <f t="shared" si="222"/>
        <v>100.21</v>
      </c>
      <c r="L1936" s="48">
        <f t="shared" si="223"/>
        <v>103.39</v>
      </c>
      <c r="M1936" s="48">
        <f t="shared" si="224"/>
        <v>96.61</v>
      </c>
      <c r="N1936" s="48">
        <f t="shared" si="225"/>
        <v>101.93</v>
      </c>
      <c r="O1936" s="49">
        <f t="shared" ca="1" si="226"/>
        <v>776114700</v>
      </c>
    </row>
    <row r="1937" spans="1:15" x14ac:dyDescent="0.25">
      <c r="A1937">
        <v>1922</v>
      </c>
      <c r="B1937" s="89">
        <v>39708</v>
      </c>
      <c r="C1937" s="48">
        <v>119.639999</v>
      </c>
      <c r="D1937" s="48">
        <v>121.849998</v>
      </c>
      <c r="E1937" s="48">
        <v>116</v>
      </c>
      <c r="F1937" s="48">
        <v>116.610001</v>
      </c>
      <c r="G1937" s="49">
        <v>624095600</v>
      </c>
      <c r="H1937" s="48">
        <v>98.992435</v>
      </c>
      <c r="I1937" s="52">
        <f t="shared" ref="I1937:I2000" si="227">H1937/F1937</f>
        <v>0.84891891048007107</v>
      </c>
      <c r="J1937" s="52">
        <f t="shared" ref="J1937:J2000" ca="1" si="228">INDEX(OFFSET($T$15,0,0,$S$13+1,1),MATCH(B1937,OFFSET($Q$15,0,0,$S$13+1,1),-1))</f>
        <v>1</v>
      </c>
      <c r="K1937" s="48">
        <f t="shared" ref="K1937:K2000" si="229">ROUND($I1937*C1937,2)</f>
        <v>101.56</v>
      </c>
      <c r="L1937" s="48">
        <f t="shared" ref="L1937:L2000" si="230">ROUND($I1937*D1937,2)</f>
        <v>103.44</v>
      </c>
      <c r="M1937" s="48">
        <f t="shared" ref="M1937:M2000" si="231">ROUND($I1937*E1937,2)</f>
        <v>98.47</v>
      </c>
      <c r="N1937" s="48">
        <f t="shared" ref="N1937:N2000" si="232">ROUND($I1937*F1937,2)</f>
        <v>98.99</v>
      </c>
      <c r="O1937" s="49">
        <f t="shared" ref="O1937:O2000" ca="1" si="233">G1937*J1937</f>
        <v>624095600</v>
      </c>
    </row>
    <row r="1938" spans="1:15" x14ac:dyDescent="0.25">
      <c r="A1938">
        <v>1923</v>
      </c>
      <c r="B1938" s="89">
        <v>39707</v>
      </c>
      <c r="C1938" s="48">
        <v>117.199997</v>
      </c>
      <c r="D1938" s="48">
        <v>122.32</v>
      </c>
      <c r="E1938" s="48">
        <v>117</v>
      </c>
      <c r="F1938" s="48">
        <v>122.099998</v>
      </c>
      <c r="G1938" s="49">
        <v>581744300</v>
      </c>
      <c r="H1938" s="48">
        <v>103.652998</v>
      </c>
      <c r="I1938" s="52">
        <f t="shared" si="227"/>
        <v>0.84891891644420825</v>
      </c>
      <c r="J1938" s="52">
        <f t="shared" ca="1" si="228"/>
        <v>1</v>
      </c>
      <c r="K1938" s="48">
        <f t="shared" si="229"/>
        <v>99.49</v>
      </c>
      <c r="L1938" s="48">
        <f t="shared" si="230"/>
        <v>103.84</v>
      </c>
      <c r="M1938" s="48">
        <f t="shared" si="231"/>
        <v>99.32</v>
      </c>
      <c r="N1938" s="48">
        <f t="shared" si="232"/>
        <v>103.65</v>
      </c>
      <c r="O1938" s="49">
        <f t="shared" ca="1" si="233"/>
        <v>581744300</v>
      </c>
    </row>
    <row r="1939" spans="1:15" x14ac:dyDescent="0.25">
      <c r="A1939">
        <v>1924</v>
      </c>
      <c r="B1939" s="89">
        <v>39706</v>
      </c>
      <c r="C1939" s="48">
        <v>121.629997</v>
      </c>
      <c r="D1939" s="48">
        <v>125.650002</v>
      </c>
      <c r="E1939" s="48">
        <v>119.889999</v>
      </c>
      <c r="F1939" s="48">
        <v>120.089996</v>
      </c>
      <c r="G1939" s="49">
        <v>483607000</v>
      </c>
      <c r="H1939" s="48">
        <v>101.946669</v>
      </c>
      <c r="I1939" s="52">
        <f t="shared" si="227"/>
        <v>0.84891891411171339</v>
      </c>
      <c r="J1939" s="52">
        <f t="shared" ca="1" si="228"/>
        <v>1</v>
      </c>
      <c r="K1939" s="48">
        <f t="shared" si="229"/>
        <v>103.25</v>
      </c>
      <c r="L1939" s="48">
        <f t="shared" si="230"/>
        <v>106.67</v>
      </c>
      <c r="M1939" s="48">
        <f t="shared" si="231"/>
        <v>101.78</v>
      </c>
      <c r="N1939" s="48">
        <f t="shared" si="232"/>
        <v>101.95</v>
      </c>
      <c r="O1939" s="49">
        <f t="shared" ca="1" si="233"/>
        <v>483607000</v>
      </c>
    </row>
    <row r="1940" spans="1:15" x14ac:dyDescent="0.25">
      <c r="A1940">
        <v>1925</v>
      </c>
      <c r="B1940" s="89">
        <v>39703</v>
      </c>
      <c r="C1940" s="48">
        <v>124.290001</v>
      </c>
      <c r="D1940" s="48">
        <v>126.209999</v>
      </c>
      <c r="E1940" s="48">
        <v>123.83000199999999</v>
      </c>
      <c r="F1940" s="48">
        <v>126.089996</v>
      </c>
      <c r="G1940" s="49">
        <v>297851200</v>
      </c>
      <c r="H1940" s="48">
        <v>107.040183</v>
      </c>
      <c r="I1940" s="52">
        <f t="shared" si="227"/>
        <v>0.84891891819871257</v>
      </c>
      <c r="J1940" s="52">
        <f t="shared" ca="1" si="228"/>
        <v>1</v>
      </c>
      <c r="K1940" s="48">
        <f t="shared" si="229"/>
        <v>105.51</v>
      </c>
      <c r="L1940" s="48">
        <f t="shared" si="230"/>
        <v>107.14</v>
      </c>
      <c r="M1940" s="48">
        <f t="shared" si="231"/>
        <v>105.12</v>
      </c>
      <c r="N1940" s="48">
        <f t="shared" si="232"/>
        <v>107.04</v>
      </c>
      <c r="O1940" s="49">
        <f t="shared" ca="1" si="233"/>
        <v>297851200</v>
      </c>
    </row>
    <row r="1941" spans="1:15" x14ac:dyDescent="0.25">
      <c r="A1941">
        <v>1926</v>
      </c>
      <c r="B1941" s="89">
        <v>39702</v>
      </c>
      <c r="C1941" s="48">
        <v>122.120003</v>
      </c>
      <c r="D1941" s="48">
        <v>125.739998</v>
      </c>
      <c r="E1941" s="48">
        <v>121.599998</v>
      </c>
      <c r="F1941" s="48">
        <v>125.510002</v>
      </c>
      <c r="G1941" s="49">
        <v>375369400</v>
      </c>
      <c r="H1941" s="48">
        <v>106.547815</v>
      </c>
      <c r="I1941" s="52">
        <f t="shared" si="227"/>
        <v>0.84891891723497859</v>
      </c>
      <c r="J1941" s="52">
        <f t="shared" ca="1" si="228"/>
        <v>1</v>
      </c>
      <c r="K1941" s="48">
        <f t="shared" si="229"/>
        <v>103.67</v>
      </c>
      <c r="L1941" s="48">
        <f t="shared" si="230"/>
        <v>106.74</v>
      </c>
      <c r="M1941" s="48">
        <f t="shared" si="231"/>
        <v>103.23</v>
      </c>
      <c r="N1941" s="48">
        <f t="shared" si="232"/>
        <v>106.55</v>
      </c>
      <c r="O1941" s="49">
        <f t="shared" ca="1" si="233"/>
        <v>375369400</v>
      </c>
    </row>
    <row r="1942" spans="1:15" x14ac:dyDescent="0.25">
      <c r="A1942">
        <v>1927</v>
      </c>
      <c r="B1942" s="89">
        <v>39701</v>
      </c>
      <c r="C1942" s="48">
        <v>123.889999</v>
      </c>
      <c r="D1942" s="48">
        <v>124.900002</v>
      </c>
      <c r="E1942" s="48">
        <v>122.550003</v>
      </c>
      <c r="F1942" s="48">
        <v>123.720001</v>
      </c>
      <c r="G1942" s="49">
        <v>298916600</v>
      </c>
      <c r="H1942" s="48">
        <v>105.028249</v>
      </c>
      <c r="I1942" s="52">
        <f t="shared" si="227"/>
        <v>0.84891891489719606</v>
      </c>
      <c r="J1942" s="52">
        <f t="shared" ca="1" si="228"/>
        <v>1</v>
      </c>
      <c r="K1942" s="48">
        <f t="shared" si="229"/>
        <v>105.17</v>
      </c>
      <c r="L1942" s="48">
        <f t="shared" si="230"/>
        <v>106.03</v>
      </c>
      <c r="M1942" s="48">
        <f t="shared" si="231"/>
        <v>104.04</v>
      </c>
      <c r="N1942" s="48">
        <f t="shared" si="232"/>
        <v>105.03</v>
      </c>
      <c r="O1942" s="49">
        <f t="shared" ca="1" si="233"/>
        <v>298916600</v>
      </c>
    </row>
    <row r="1943" spans="1:15" x14ac:dyDescent="0.25">
      <c r="A1943">
        <v>1928</v>
      </c>
      <c r="B1943" s="89">
        <v>39700</v>
      </c>
      <c r="C1943" s="48">
        <v>127.099998</v>
      </c>
      <c r="D1943" s="48">
        <v>127.360001</v>
      </c>
      <c r="E1943" s="48">
        <v>122.800003</v>
      </c>
      <c r="F1943" s="48">
        <v>123.220001</v>
      </c>
      <c r="G1943" s="49">
        <v>377326800</v>
      </c>
      <c r="H1943" s="48">
        <v>104.60379</v>
      </c>
      <c r="I1943" s="52">
        <f t="shared" si="227"/>
        <v>0.84891891860965007</v>
      </c>
      <c r="J1943" s="52">
        <f t="shared" ca="1" si="228"/>
        <v>1</v>
      </c>
      <c r="K1943" s="48">
        <f t="shared" si="229"/>
        <v>107.9</v>
      </c>
      <c r="L1943" s="48">
        <f t="shared" si="230"/>
        <v>108.12</v>
      </c>
      <c r="M1943" s="48">
        <f t="shared" si="231"/>
        <v>104.25</v>
      </c>
      <c r="N1943" s="48">
        <f t="shared" si="232"/>
        <v>104.6</v>
      </c>
      <c r="O1943" s="49">
        <f t="shared" ca="1" si="233"/>
        <v>377326800</v>
      </c>
    </row>
    <row r="1944" spans="1:15" x14ac:dyDescent="0.25">
      <c r="A1944">
        <v>1929</v>
      </c>
      <c r="B1944" s="89">
        <v>39699</v>
      </c>
      <c r="C1944" s="48">
        <v>128.03999300000001</v>
      </c>
      <c r="D1944" s="48">
        <v>128.240005</v>
      </c>
      <c r="E1944" s="48">
        <v>124.41999800000001</v>
      </c>
      <c r="F1944" s="48">
        <v>126.989998</v>
      </c>
      <c r="G1944" s="49">
        <v>364075300</v>
      </c>
      <c r="H1944" s="48">
        <v>107.804211</v>
      </c>
      <c r="I1944" s="52">
        <f t="shared" si="227"/>
        <v>0.8489189124957699</v>
      </c>
      <c r="J1944" s="52">
        <f t="shared" ca="1" si="228"/>
        <v>1</v>
      </c>
      <c r="K1944" s="48">
        <f t="shared" si="229"/>
        <v>108.7</v>
      </c>
      <c r="L1944" s="48">
        <f t="shared" si="230"/>
        <v>108.87</v>
      </c>
      <c r="M1944" s="48">
        <f t="shared" si="231"/>
        <v>105.62</v>
      </c>
      <c r="N1944" s="48">
        <f t="shared" si="232"/>
        <v>107.8</v>
      </c>
      <c r="O1944" s="49">
        <f t="shared" ca="1" si="233"/>
        <v>364075300</v>
      </c>
    </row>
    <row r="1945" spans="1:15" x14ac:dyDescent="0.25">
      <c r="A1945">
        <v>1930</v>
      </c>
      <c r="B1945" s="89">
        <v>39696</v>
      </c>
      <c r="C1945" s="48">
        <v>123.290001</v>
      </c>
      <c r="D1945" s="48">
        <v>124.949997</v>
      </c>
      <c r="E1945" s="48">
        <v>122</v>
      </c>
      <c r="F1945" s="48">
        <v>124.41999800000001</v>
      </c>
      <c r="G1945" s="49">
        <v>289503400</v>
      </c>
      <c r="H1945" s="48">
        <v>105.62249</v>
      </c>
      <c r="I1945" s="52">
        <f t="shared" si="227"/>
        <v>0.84891891735924951</v>
      </c>
      <c r="J1945" s="52">
        <f t="shared" ca="1" si="228"/>
        <v>1</v>
      </c>
      <c r="K1945" s="48">
        <f t="shared" si="229"/>
        <v>104.66</v>
      </c>
      <c r="L1945" s="48">
        <f t="shared" si="230"/>
        <v>106.07</v>
      </c>
      <c r="M1945" s="48">
        <f t="shared" si="231"/>
        <v>103.57</v>
      </c>
      <c r="N1945" s="48">
        <f t="shared" si="232"/>
        <v>105.62</v>
      </c>
      <c r="O1945" s="49">
        <f t="shared" ca="1" si="233"/>
        <v>289503400</v>
      </c>
    </row>
    <row r="1946" spans="1:15" x14ac:dyDescent="0.25">
      <c r="A1946">
        <v>1931</v>
      </c>
      <c r="B1946" s="89">
        <v>39695</v>
      </c>
      <c r="C1946" s="48">
        <v>126.970001</v>
      </c>
      <c r="D1946" s="48">
        <v>127.230003</v>
      </c>
      <c r="E1946" s="48">
        <v>123.959999</v>
      </c>
      <c r="F1946" s="48">
        <v>124.029999</v>
      </c>
      <c r="G1946" s="49">
        <v>340042500</v>
      </c>
      <c r="H1946" s="48">
        <v>105.29141199999999</v>
      </c>
      <c r="I1946" s="52">
        <f t="shared" si="227"/>
        <v>0.84891891356058136</v>
      </c>
      <c r="J1946" s="52">
        <f t="shared" ca="1" si="228"/>
        <v>1</v>
      </c>
      <c r="K1946" s="48">
        <f t="shared" si="229"/>
        <v>107.79</v>
      </c>
      <c r="L1946" s="48">
        <f t="shared" si="230"/>
        <v>108.01</v>
      </c>
      <c r="M1946" s="48">
        <f t="shared" si="231"/>
        <v>105.23</v>
      </c>
      <c r="N1946" s="48">
        <f t="shared" si="232"/>
        <v>105.29</v>
      </c>
      <c r="O1946" s="49">
        <f t="shared" ca="1" si="233"/>
        <v>340042500</v>
      </c>
    </row>
    <row r="1947" spans="1:15" x14ac:dyDescent="0.25">
      <c r="A1947">
        <v>1932</v>
      </c>
      <c r="B1947" s="89">
        <v>39694</v>
      </c>
      <c r="C1947" s="48">
        <v>127.879997</v>
      </c>
      <c r="D1947" s="48">
        <v>128.5</v>
      </c>
      <c r="E1947" s="48">
        <v>126.93</v>
      </c>
      <c r="F1947" s="48">
        <v>127.879997</v>
      </c>
      <c r="G1947" s="49">
        <v>251947000</v>
      </c>
      <c r="H1947" s="48">
        <v>108.559748</v>
      </c>
      <c r="I1947" s="52">
        <f t="shared" si="227"/>
        <v>0.84891891262712493</v>
      </c>
      <c r="J1947" s="52">
        <f t="shared" ca="1" si="228"/>
        <v>1</v>
      </c>
      <c r="K1947" s="48">
        <f t="shared" si="229"/>
        <v>108.56</v>
      </c>
      <c r="L1947" s="48">
        <f t="shared" si="230"/>
        <v>109.09</v>
      </c>
      <c r="M1947" s="48">
        <f t="shared" si="231"/>
        <v>107.75</v>
      </c>
      <c r="N1947" s="48">
        <f t="shared" si="232"/>
        <v>108.56</v>
      </c>
      <c r="O1947" s="49">
        <f t="shared" ca="1" si="233"/>
        <v>251947000</v>
      </c>
    </row>
    <row r="1948" spans="1:15" x14ac:dyDescent="0.25">
      <c r="A1948">
        <v>1933</v>
      </c>
      <c r="B1948" s="89">
        <v>39693</v>
      </c>
      <c r="C1948" s="48">
        <v>130.029999</v>
      </c>
      <c r="D1948" s="48">
        <v>130.71000699999999</v>
      </c>
      <c r="E1948" s="48">
        <v>127.519997</v>
      </c>
      <c r="F1948" s="48">
        <v>127.989998</v>
      </c>
      <c r="G1948" s="49">
        <v>252364900</v>
      </c>
      <c r="H1948" s="48">
        <v>108.65313</v>
      </c>
      <c r="I1948" s="52">
        <f t="shared" si="227"/>
        <v>0.84891891317945023</v>
      </c>
      <c r="J1948" s="52">
        <f t="shared" ca="1" si="228"/>
        <v>1</v>
      </c>
      <c r="K1948" s="48">
        <f t="shared" si="229"/>
        <v>110.38</v>
      </c>
      <c r="L1948" s="48">
        <f t="shared" si="230"/>
        <v>110.96</v>
      </c>
      <c r="M1948" s="48">
        <f t="shared" si="231"/>
        <v>108.25</v>
      </c>
      <c r="N1948" s="48">
        <f t="shared" si="232"/>
        <v>108.65</v>
      </c>
      <c r="O1948" s="49">
        <f t="shared" ca="1" si="233"/>
        <v>252364900</v>
      </c>
    </row>
    <row r="1949" spans="1:15" x14ac:dyDescent="0.25">
      <c r="A1949">
        <v>1934</v>
      </c>
      <c r="B1949" s="89">
        <v>39689</v>
      </c>
      <c r="C1949" s="48">
        <v>129.729996</v>
      </c>
      <c r="D1949" s="48">
        <v>130.13999899999999</v>
      </c>
      <c r="E1949" s="48">
        <v>128.509995</v>
      </c>
      <c r="F1949" s="48">
        <v>128.78999300000001</v>
      </c>
      <c r="G1949" s="49">
        <v>189195800</v>
      </c>
      <c r="H1949" s="48">
        <v>109.332261</v>
      </c>
      <c r="I1949" s="52">
        <f t="shared" si="227"/>
        <v>0.84891891406500808</v>
      </c>
      <c r="J1949" s="52">
        <f t="shared" ca="1" si="228"/>
        <v>1</v>
      </c>
      <c r="K1949" s="48">
        <f t="shared" si="229"/>
        <v>110.13</v>
      </c>
      <c r="L1949" s="48">
        <f t="shared" si="230"/>
        <v>110.48</v>
      </c>
      <c r="M1949" s="48">
        <f t="shared" si="231"/>
        <v>109.09</v>
      </c>
      <c r="N1949" s="48">
        <f t="shared" si="232"/>
        <v>109.33</v>
      </c>
      <c r="O1949" s="49">
        <f t="shared" ca="1" si="233"/>
        <v>189195800</v>
      </c>
    </row>
    <row r="1950" spans="1:15" x14ac:dyDescent="0.25">
      <c r="A1950">
        <v>1935</v>
      </c>
      <c r="B1950" s="89">
        <v>39688</v>
      </c>
      <c r="C1950" s="48">
        <v>129.279999</v>
      </c>
      <c r="D1950" s="48">
        <v>130.33999600000001</v>
      </c>
      <c r="E1950" s="48">
        <v>129.11000100000001</v>
      </c>
      <c r="F1950" s="48">
        <v>130.19000199999999</v>
      </c>
      <c r="G1950" s="49">
        <v>167537100</v>
      </c>
      <c r="H1950" s="48">
        <v>110.52075600000001</v>
      </c>
      <c r="I1950" s="52">
        <f t="shared" si="227"/>
        <v>0.84891892082465759</v>
      </c>
      <c r="J1950" s="52">
        <f t="shared" ca="1" si="228"/>
        <v>1</v>
      </c>
      <c r="K1950" s="48">
        <f t="shared" si="229"/>
        <v>109.75</v>
      </c>
      <c r="L1950" s="48">
        <f t="shared" si="230"/>
        <v>110.65</v>
      </c>
      <c r="M1950" s="48">
        <f t="shared" si="231"/>
        <v>109.6</v>
      </c>
      <c r="N1950" s="48">
        <f t="shared" si="232"/>
        <v>110.52</v>
      </c>
      <c r="O1950" s="49">
        <f t="shared" ca="1" si="233"/>
        <v>167537100</v>
      </c>
    </row>
    <row r="1951" spans="1:15" x14ac:dyDescent="0.25">
      <c r="A1951">
        <v>1936</v>
      </c>
      <c r="B1951" s="89">
        <v>39687</v>
      </c>
      <c r="C1951" s="48">
        <v>127.550003</v>
      </c>
      <c r="D1951" s="48">
        <v>128.83000200000001</v>
      </c>
      <c r="E1951" s="48">
        <v>127.300003</v>
      </c>
      <c r="F1951" s="48">
        <v>128.63000500000001</v>
      </c>
      <c r="G1951" s="49">
        <v>171032800</v>
      </c>
      <c r="H1951" s="48">
        <v>109.196444</v>
      </c>
      <c r="I1951" s="52">
        <f t="shared" si="227"/>
        <v>0.84891891281509313</v>
      </c>
      <c r="J1951" s="52">
        <f t="shared" ca="1" si="228"/>
        <v>1</v>
      </c>
      <c r="K1951" s="48">
        <f t="shared" si="229"/>
        <v>108.28</v>
      </c>
      <c r="L1951" s="48">
        <f t="shared" si="230"/>
        <v>109.37</v>
      </c>
      <c r="M1951" s="48">
        <f t="shared" si="231"/>
        <v>108.07</v>
      </c>
      <c r="N1951" s="48">
        <f t="shared" si="232"/>
        <v>109.2</v>
      </c>
      <c r="O1951" s="49">
        <f t="shared" ca="1" si="233"/>
        <v>171032800</v>
      </c>
    </row>
    <row r="1952" spans="1:15" x14ac:dyDescent="0.25">
      <c r="A1952">
        <v>1937</v>
      </c>
      <c r="B1952" s="89">
        <v>39686</v>
      </c>
      <c r="C1952" s="48">
        <v>127.019997</v>
      </c>
      <c r="D1952" s="48">
        <v>127.870003</v>
      </c>
      <c r="E1952" s="48">
        <v>126.58000199999999</v>
      </c>
      <c r="F1952" s="48">
        <v>127.389999</v>
      </c>
      <c r="G1952" s="49">
        <v>159117200</v>
      </c>
      <c r="H1952" s="48">
        <v>108.14378000000001</v>
      </c>
      <c r="I1952" s="52">
        <f t="shared" si="227"/>
        <v>0.84891891709646694</v>
      </c>
      <c r="J1952" s="52">
        <f t="shared" ca="1" si="228"/>
        <v>1</v>
      </c>
      <c r="K1952" s="48">
        <f t="shared" si="229"/>
        <v>107.83</v>
      </c>
      <c r="L1952" s="48">
        <f t="shared" si="230"/>
        <v>108.55</v>
      </c>
      <c r="M1952" s="48">
        <f t="shared" si="231"/>
        <v>107.46</v>
      </c>
      <c r="N1952" s="48">
        <f t="shared" si="232"/>
        <v>108.14</v>
      </c>
      <c r="O1952" s="49">
        <f t="shared" ca="1" si="233"/>
        <v>159117200</v>
      </c>
    </row>
    <row r="1953" spans="1:15" x14ac:dyDescent="0.25">
      <c r="A1953">
        <v>1938</v>
      </c>
      <c r="B1953" s="89">
        <v>39685</v>
      </c>
      <c r="C1953" s="48">
        <v>128.800003</v>
      </c>
      <c r="D1953" s="48">
        <v>129.64999399999999</v>
      </c>
      <c r="E1953" s="48">
        <v>126.75</v>
      </c>
      <c r="F1953" s="48">
        <v>127.019997</v>
      </c>
      <c r="G1953" s="49">
        <v>171936900</v>
      </c>
      <c r="H1953" s="48">
        <v>107.829678</v>
      </c>
      <c r="I1953" s="52">
        <f t="shared" si="227"/>
        <v>0.84891891471230307</v>
      </c>
      <c r="J1953" s="52">
        <f t="shared" ca="1" si="228"/>
        <v>1</v>
      </c>
      <c r="K1953" s="48">
        <f t="shared" si="229"/>
        <v>109.34</v>
      </c>
      <c r="L1953" s="48">
        <f t="shared" si="230"/>
        <v>110.06</v>
      </c>
      <c r="M1953" s="48">
        <f t="shared" si="231"/>
        <v>107.6</v>
      </c>
      <c r="N1953" s="48">
        <f t="shared" si="232"/>
        <v>107.83</v>
      </c>
      <c r="O1953" s="49">
        <f t="shared" ca="1" si="233"/>
        <v>171936900</v>
      </c>
    </row>
    <row r="1954" spans="1:15" x14ac:dyDescent="0.25">
      <c r="A1954">
        <v>1939</v>
      </c>
      <c r="B1954" s="89">
        <v>39682</v>
      </c>
      <c r="C1954" s="48">
        <v>128.66999799999999</v>
      </c>
      <c r="D1954" s="48">
        <v>129.64999399999999</v>
      </c>
      <c r="E1954" s="48">
        <v>127.800003</v>
      </c>
      <c r="F1954" s="48">
        <v>129.64999399999999</v>
      </c>
      <c r="G1954" s="49">
        <v>167715300</v>
      </c>
      <c r="H1954" s="48">
        <v>110.062332</v>
      </c>
      <c r="I1954" s="52">
        <f t="shared" si="227"/>
        <v>0.84891891317789037</v>
      </c>
      <c r="J1954" s="52">
        <f t="shared" ca="1" si="228"/>
        <v>1</v>
      </c>
      <c r="K1954" s="48">
        <f t="shared" si="229"/>
        <v>109.23</v>
      </c>
      <c r="L1954" s="48">
        <f t="shared" si="230"/>
        <v>110.06</v>
      </c>
      <c r="M1954" s="48">
        <f t="shared" si="231"/>
        <v>108.49</v>
      </c>
      <c r="N1954" s="48">
        <f t="shared" si="232"/>
        <v>110.06</v>
      </c>
      <c r="O1954" s="49">
        <f t="shared" ca="1" si="233"/>
        <v>167715300</v>
      </c>
    </row>
    <row r="1955" spans="1:15" x14ac:dyDescent="0.25">
      <c r="A1955">
        <v>1940</v>
      </c>
      <c r="B1955" s="89">
        <v>39681</v>
      </c>
      <c r="C1955" s="48">
        <v>126.75</v>
      </c>
      <c r="D1955" s="48">
        <v>128.44000199999999</v>
      </c>
      <c r="E1955" s="48">
        <v>126.599998</v>
      </c>
      <c r="F1955" s="48">
        <v>127.800003</v>
      </c>
      <c r="G1955" s="49">
        <v>180609800</v>
      </c>
      <c r="H1955" s="48">
        <v>108.49184</v>
      </c>
      <c r="I1955" s="52">
        <f t="shared" si="227"/>
        <v>0.84891891590957158</v>
      </c>
      <c r="J1955" s="52">
        <f t="shared" ca="1" si="228"/>
        <v>1</v>
      </c>
      <c r="K1955" s="48">
        <f t="shared" si="229"/>
        <v>107.6</v>
      </c>
      <c r="L1955" s="48">
        <f t="shared" si="230"/>
        <v>109.04</v>
      </c>
      <c r="M1955" s="48">
        <f t="shared" si="231"/>
        <v>107.47</v>
      </c>
      <c r="N1955" s="48">
        <f t="shared" si="232"/>
        <v>108.49</v>
      </c>
      <c r="O1955" s="49">
        <f t="shared" ca="1" si="233"/>
        <v>180609800</v>
      </c>
    </row>
    <row r="1956" spans="1:15" x14ac:dyDescent="0.25">
      <c r="A1956">
        <v>1941</v>
      </c>
      <c r="B1956" s="89">
        <v>39680</v>
      </c>
      <c r="C1956" s="48">
        <v>127.389999</v>
      </c>
      <c r="D1956" s="48">
        <v>127.949997</v>
      </c>
      <c r="E1956" s="48">
        <v>126.339996</v>
      </c>
      <c r="F1956" s="48">
        <v>127.58000199999999</v>
      </c>
      <c r="G1956" s="49">
        <v>225498200</v>
      </c>
      <c r="H1956" s="48">
        <v>108.305077</v>
      </c>
      <c r="I1956" s="52">
        <f t="shared" si="227"/>
        <v>0.84891891599123825</v>
      </c>
      <c r="J1956" s="52">
        <f t="shared" ca="1" si="228"/>
        <v>1</v>
      </c>
      <c r="K1956" s="48">
        <f t="shared" si="229"/>
        <v>108.14</v>
      </c>
      <c r="L1956" s="48">
        <f t="shared" si="230"/>
        <v>108.62</v>
      </c>
      <c r="M1956" s="48">
        <f t="shared" si="231"/>
        <v>107.25</v>
      </c>
      <c r="N1956" s="48">
        <f t="shared" si="232"/>
        <v>108.31</v>
      </c>
      <c r="O1956" s="49">
        <f t="shared" ca="1" si="233"/>
        <v>225498200</v>
      </c>
    </row>
    <row r="1957" spans="1:15" x14ac:dyDescent="0.25">
      <c r="A1957">
        <v>1942</v>
      </c>
      <c r="B1957" s="89">
        <v>39679</v>
      </c>
      <c r="C1957" s="48">
        <v>127.41999800000001</v>
      </c>
      <c r="D1957" s="48">
        <v>127.69000200000001</v>
      </c>
      <c r="E1957" s="48">
        <v>126.529999</v>
      </c>
      <c r="F1957" s="48">
        <v>126.989998</v>
      </c>
      <c r="G1957" s="49">
        <v>194673700</v>
      </c>
      <c r="H1957" s="48">
        <v>107.804211</v>
      </c>
      <c r="I1957" s="52">
        <f t="shared" si="227"/>
        <v>0.8489189124957699</v>
      </c>
      <c r="J1957" s="52">
        <f t="shared" ca="1" si="228"/>
        <v>1</v>
      </c>
      <c r="K1957" s="48">
        <f t="shared" si="229"/>
        <v>108.17</v>
      </c>
      <c r="L1957" s="48">
        <f t="shared" si="230"/>
        <v>108.4</v>
      </c>
      <c r="M1957" s="48">
        <f t="shared" si="231"/>
        <v>107.41</v>
      </c>
      <c r="N1957" s="48">
        <f t="shared" si="232"/>
        <v>107.8</v>
      </c>
      <c r="O1957" s="49">
        <f t="shared" ca="1" si="233"/>
        <v>194673700</v>
      </c>
    </row>
    <row r="1958" spans="1:15" x14ac:dyDescent="0.25">
      <c r="A1958">
        <v>1943</v>
      </c>
      <c r="B1958" s="89">
        <v>39678</v>
      </c>
      <c r="C1958" s="48">
        <v>130.429993</v>
      </c>
      <c r="D1958" s="48">
        <v>130.479996</v>
      </c>
      <c r="E1958" s="48">
        <v>127.660004</v>
      </c>
      <c r="F1958" s="48">
        <v>128.38999899999999</v>
      </c>
      <c r="G1958" s="49">
        <v>172275100</v>
      </c>
      <c r="H1958" s="48">
        <v>108.992699</v>
      </c>
      <c r="I1958" s="52">
        <f t="shared" si="227"/>
        <v>0.84891891774218342</v>
      </c>
      <c r="J1958" s="52">
        <f t="shared" ca="1" si="228"/>
        <v>1</v>
      </c>
      <c r="K1958" s="48">
        <f t="shared" si="229"/>
        <v>110.72</v>
      </c>
      <c r="L1958" s="48">
        <f t="shared" si="230"/>
        <v>110.77</v>
      </c>
      <c r="M1958" s="48">
        <f t="shared" si="231"/>
        <v>108.37</v>
      </c>
      <c r="N1958" s="48">
        <f t="shared" si="232"/>
        <v>108.99</v>
      </c>
      <c r="O1958" s="49">
        <f t="shared" ca="1" si="233"/>
        <v>172275100</v>
      </c>
    </row>
    <row r="1959" spans="1:15" x14ac:dyDescent="0.25">
      <c r="A1959">
        <v>1944</v>
      </c>
      <c r="B1959" s="89">
        <v>39675</v>
      </c>
      <c r="C1959" s="48">
        <v>129.929993</v>
      </c>
      <c r="D1959" s="48">
        <v>130.5</v>
      </c>
      <c r="E1959" s="48">
        <v>129.300003</v>
      </c>
      <c r="F1959" s="48">
        <v>130.16999799999999</v>
      </c>
      <c r="G1959" s="49">
        <v>181000800</v>
      </c>
      <c r="H1959" s="48">
        <v>110.50377400000001</v>
      </c>
      <c r="I1959" s="52">
        <f t="shared" si="227"/>
        <v>0.84891891908917461</v>
      </c>
      <c r="J1959" s="52">
        <f t="shared" ca="1" si="228"/>
        <v>1</v>
      </c>
      <c r="K1959" s="48">
        <f t="shared" si="229"/>
        <v>110.3</v>
      </c>
      <c r="L1959" s="48">
        <f t="shared" si="230"/>
        <v>110.78</v>
      </c>
      <c r="M1959" s="48">
        <f t="shared" si="231"/>
        <v>109.77</v>
      </c>
      <c r="N1959" s="48">
        <f t="shared" si="232"/>
        <v>110.5</v>
      </c>
      <c r="O1959" s="49">
        <f t="shared" ca="1" si="233"/>
        <v>181000800</v>
      </c>
    </row>
    <row r="1960" spans="1:15" x14ac:dyDescent="0.25">
      <c r="A1960">
        <v>1945</v>
      </c>
      <c r="B1960" s="89">
        <v>39674</v>
      </c>
      <c r="C1960" s="48">
        <v>127.839996</v>
      </c>
      <c r="D1960" s="48">
        <v>130.279999</v>
      </c>
      <c r="E1960" s="48">
        <v>127.75</v>
      </c>
      <c r="F1960" s="48">
        <v>129.53999300000001</v>
      </c>
      <c r="G1960" s="49">
        <v>239555300</v>
      </c>
      <c r="H1960" s="48">
        <v>109.968951</v>
      </c>
      <c r="I1960" s="52">
        <f t="shared" si="227"/>
        <v>0.84891892035226524</v>
      </c>
      <c r="J1960" s="52">
        <f t="shared" ca="1" si="228"/>
        <v>1</v>
      </c>
      <c r="K1960" s="48">
        <f t="shared" si="229"/>
        <v>108.53</v>
      </c>
      <c r="L1960" s="48">
        <f t="shared" si="230"/>
        <v>110.6</v>
      </c>
      <c r="M1960" s="48">
        <f t="shared" si="231"/>
        <v>108.45</v>
      </c>
      <c r="N1960" s="48">
        <f t="shared" si="232"/>
        <v>109.97</v>
      </c>
      <c r="O1960" s="49">
        <f t="shared" ca="1" si="233"/>
        <v>239555300</v>
      </c>
    </row>
    <row r="1961" spans="1:15" x14ac:dyDescent="0.25">
      <c r="A1961">
        <v>1946</v>
      </c>
      <c r="B1961" s="89">
        <v>39673</v>
      </c>
      <c r="C1961" s="48">
        <v>128.78999300000001</v>
      </c>
      <c r="D1961" s="48">
        <v>129.64999399999999</v>
      </c>
      <c r="E1961" s="48">
        <v>127.66999800000001</v>
      </c>
      <c r="F1961" s="48">
        <v>128.570007</v>
      </c>
      <c r="G1961" s="49">
        <v>256393200</v>
      </c>
      <c r="H1961" s="48">
        <v>109.145511</v>
      </c>
      <c r="I1961" s="52">
        <f t="shared" si="227"/>
        <v>0.84891891621348359</v>
      </c>
      <c r="J1961" s="52">
        <f t="shared" ca="1" si="228"/>
        <v>1</v>
      </c>
      <c r="K1961" s="48">
        <f t="shared" si="229"/>
        <v>109.33</v>
      </c>
      <c r="L1961" s="48">
        <f t="shared" si="230"/>
        <v>110.06</v>
      </c>
      <c r="M1961" s="48">
        <f t="shared" si="231"/>
        <v>108.38</v>
      </c>
      <c r="N1961" s="48">
        <f t="shared" si="232"/>
        <v>109.15</v>
      </c>
      <c r="O1961" s="49">
        <f t="shared" ca="1" si="233"/>
        <v>256393200</v>
      </c>
    </row>
    <row r="1962" spans="1:15" x14ac:dyDescent="0.25">
      <c r="A1962">
        <v>1947</v>
      </c>
      <c r="B1962" s="89">
        <v>39672</v>
      </c>
      <c r="C1962" s="48">
        <v>130.279999</v>
      </c>
      <c r="D1962" s="48">
        <v>130.699997</v>
      </c>
      <c r="E1962" s="48">
        <v>128.729996</v>
      </c>
      <c r="F1962" s="48">
        <v>129.35000600000001</v>
      </c>
      <c r="G1962" s="49">
        <v>213200800</v>
      </c>
      <c r="H1962" s="48">
        <v>109.807667</v>
      </c>
      <c r="I1962" s="52">
        <f t="shared" si="227"/>
        <v>0.84891891694229982</v>
      </c>
      <c r="J1962" s="52">
        <f t="shared" ca="1" si="228"/>
        <v>1</v>
      </c>
      <c r="K1962" s="48">
        <f t="shared" si="229"/>
        <v>110.6</v>
      </c>
      <c r="L1962" s="48">
        <f t="shared" si="230"/>
        <v>110.95</v>
      </c>
      <c r="M1962" s="48">
        <f t="shared" si="231"/>
        <v>109.28</v>
      </c>
      <c r="N1962" s="48">
        <f t="shared" si="232"/>
        <v>109.81</v>
      </c>
      <c r="O1962" s="49">
        <f t="shared" ca="1" si="233"/>
        <v>213200800</v>
      </c>
    </row>
    <row r="1963" spans="1:15" x14ac:dyDescent="0.25">
      <c r="A1963">
        <v>1948</v>
      </c>
      <c r="B1963" s="89">
        <v>39671</v>
      </c>
      <c r="C1963" s="48">
        <v>129.470001</v>
      </c>
      <c r="D1963" s="48">
        <v>131.509995</v>
      </c>
      <c r="E1963" s="48">
        <v>129.229996</v>
      </c>
      <c r="F1963" s="48">
        <v>130.71000699999999</v>
      </c>
      <c r="G1963" s="49">
        <v>249425800</v>
      </c>
      <c r="H1963" s="48">
        <v>110.962197</v>
      </c>
      <c r="I1963" s="52">
        <f t="shared" si="227"/>
        <v>0.84891891253590102</v>
      </c>
      <c r="J1963" s="52">
        <f t="shared" ca="1" si="228"/>
        <v>1</v>
      </c>
      <c r="K1963" s="48">
        <f t="shared" si="229"/>
        <v>109.91</v>
      </c>
      <c r="L1963" s="48">
        <f t="shared" si="230"/>
        <v>111.64</v>
      </c>
      <c r="M1963" s="48">
        <f t="shared" si="231"/>
        <v>109.71</v>
      </c>
      <c r="N1963" s="48">
        <f t="shared" si="232"/>
        <v>110.96</v>
      </c>
      <c r="O1963" s="49">
        <f t="shared" ca="1" si="233"/>
        <v>249425800</v>
      </c>
    </row>
    <row r="1964" spans="1:15" x14ac:dyDescent="0.25">
      <c r="A1964">
        <v>1949</v>
      </c>
      <c r="B1964" s="89">
        <v>39668</v>
      </c>
      <c r="C1964" s="48">
        <v>126.58000199999999</v>
      </c>
      <c r="D1964" s="48">
        <v>129.929993</v>
      </c>
      <c r="E1964" s="48">
        <v>126.379997</v>
      </c>
      <c r="F1964" s="48">
        <v>129.36999499999999</v>
      </c>
      <c r="G1964" s="49">
        <v>260811700</v>
      </c>
      <c r="H1964" s="48">
        <v>109.824636</v>
      </c>
      <c r="I1964" s="52">
        <f t="shared" si="227"/>
        <v>0.84891891663132557</v>
      </c>
      <c r="J1964" s="52">
        <f t="shared" ca="1" si="228"/>
        <v>1</v>
      </c>
      <c r="K1964" s="48">
        <f t="shared" si="229"/>
        <v>107.46</v>
      </c>
      <c r="L1964" s="48">
        <f t="shared" si="230"/>
        <v>110.3</v>
      </c>
      <c r="M1964" s="48">
        <f t="shared" si="231"/>
        <v>107.29</v>
      </c>
      <c r="N1964" s="48">
        <f t="shared" si="232"/>
        <v>109.82</v>
      </c>
      <c r="O1964" s="49">
        <f t="shared" ca="1" si="233"/>
        <v>260811700</v>
      </c>
    </row>
    <row r="1965" spans="1:15" x14ac:dyDescent="0.25">
      <c r="A1965">
        <v>1950</v>
      </c>
      <c r="B1965" s="89">
        <v>39667</v>
      </c>
      <c r="C1965" s="48">
        <v>127.959999</v>
      </c>
      <c r="D1965" s="48">
        <v>128.44000199999999</v>
      </c>
      <c r="E1965" s="48">
        <v>126.540001</v>
      </c>
      <c r="F1965" s="48">
        <v>127.010002</v>
      </c>
      <c r="G1965" s="49">
        <v>246312500</v>
      </c>
      <c r="H1965" s="48">
        <v>107.82119299999999</v>
      </c>
      <c r="I1965" s="52">
        <f t="shared" si="227"/>
        <v>0.8489189142757434</v>
      </c>
      <c r="J1965" s="52">
        <f t="shared" ca="1" si="228"/>
        <v>1</v>
      </c>
      <c r="K1965" s="48">
        <f t="shared" si="229"/>
        <v>108.63</v>
      </c>
      <c r="L1965" s="48">
        <f t="shared" si="230"/>
        <v>109.04</v>
      </c>
      <c r="M1965" s="48">
        <f t="shared" si="231"/>
        <v>107.42</v>
      </c>
      <c r="N1965" s="48">
        <f t="shared" si="232"/>
        <v>107.82</v>
      </c>
      <c r="O1965" s="49">
        <f t="shared" ca="1" si="233"/>
        <v>246312500</v>
      </c>
    </row>
    <row r="1966" spans="1:15" x14ac:dyDescent="0.25">
      <c r="A1966">
        <v>1951</v>
      </c>
      <c r="B1966" s="89">
        <v>39666</v>
      </c>
      <c r="C1966" s="48">
        <v>128.020004</v>
      </c>
      <c r="D1966" s="48">
        <v>129.300003</v>
      </c>
      <c r="E1966" s="48">
        <v>127.480003</v>
      </c>
      <c r="F1966" s="48">
        <v>128.929993</v>
      </c>
      <c r="G1966" s="49">
        <v>209555400</v>
      </c>
      <c r="H1966" s="48">
        <v>109.451109</v>
      </c>
      <c r="I1966" s="52">
        <f t="shared" si="227"/>
        <v>0.84891890903926448</v>
      </c>
      <c r="J1966" s="52">
        <f t="shared" ca="1" si="228"/>
        <v>1</v>
      </c>
      <c r="K1966" s="48">
        <f t="shared" si="229"/>
        <v>108.68</v>
      </c>
      <c r="L1966" s="48">
        <f t="shared" si="230"/>
        <v>109.77</v>
      </c>
      <c r="M1966" s="48">
        <f t="shared" si="231"/>
        <v>108.22</v>
      </c>
      <c r="N1966" s="48">
        <f t="shared" si="232"/>
        <v>109.45</v>
      </c>
      <c r="O1966" s="49">
        <f t="shared" ca="1" si="233"/>
        <v>209555400</v>
      </c>
    </row>
    <row r="1967" spans="1:15" x14ac:dyDescent="0.25">
      <c r="A1967">
        <v>1952</v>
      </c>
      <c r="B1967" s="89">
        <v>39665</v>
      </c>
      <c r="C1967" s="48">
        <v>126.019997</v>
      </c>
      <c r="D1967" s="48">
        <v>128.55999800000001</v>
      </c>
      <c r="E1967" s="48">
        <v>124.970001</v>
      </c>
      <c r="F1967" s="48">
        <v>128.36000100000001</v>
      </c>
      <c r="G1967" s="49">
        <v>251577600</v>
      </c>
      <c r="H1967" s="48">
        <v>108.967232</v>
      </c>
      <c r="I1967" s="52">
        <f t="shared" si="227"/>
        <v>0.84891890893643718</v>
      </c>
      <c r="J1967" s="52">
        <f t="shared" ca="1" si="228"/>
        <v>1</v>
      </c>
      <c r="K1967" s="48">
        <f t="shared" si="229"/>
        <v>106.98</v>
      </c>
      <c r="L1967" s="48">
        <f t="shared" si="230"/>
        <v>109.14</v>
      </c>
      <c r="M1967" s="48">
        <f t="shared" si="231"/>
        <v>106.09</v>
      </c>
      <c r="N1967" s="48">
        <f t="shared" si="232"/>
        <v>108.97</v>
      </c>
      <c r="O1967" s="49">
        <f t="shared" ca="1" si="233"/>
        <v>251577600</v>
      </c>
    </row>
    <row r="1968" spans="1:15" x14ac:dyDescent="0.25">
      <c r="A1968">
        <v>1953</v>
      </c>
      <c r="B1968" s="89">
        <v>39664</v>
      </c>
      <c r="C1968" s="48">
        <v>126.040001</v>
      </c>
      <c r="D1968" s="48">
        <v>126.139999</v>
      </c>
      <c r="E1968" s="48">
        <v>124.760002</v>
      </c>
      <c r="F1968" s="48">
        <v>124.989998</v>
      </c>
      <c r="G1968" s="49">
        <v>188239600</v>
      </c>
      <c r="H1968" s="48">
        <v>106.106373</v>
      </c>
      <c r="I1968" s="52">
        <f t="shared" si="227"/>
        <v>0.84891891109559026</v>
      </c>
      <c r="J1968" s="52">
        <f t="shared" ca="1" si="228"/>
        <v>1</v>
      </c>
      <c r="K1968" s="48">
        <f t="shared" si="229"/>
        <v>107</v>
      </c>
      <c r="L1968" s="48">
        <f t="shared" si="230"/>
        <v>107.08</v>
      </c>
      <c r="M1968" s="48">
        <f t="shared" si="231"/>
        <v>105.91</v>
      </c>
      <c r="N1968" s="48">
        <f t="shared" si="232"/>
        <v>106.11</v>
      </c>
      <c r="O1968" s="49">
        <f t="shared" ca="1" si="233"/>
        <v>188239600</v>
      </c>
    </row>
    <row r="1969" spans="1:15" x14ac:dyDescent="0.25">
      <c r="A1969">
        <v>1954</v>
      </c>
      <c r="B1969" s="89">
        <v>39661</v>
      </c>
      <c r="C1969" s="48">
        <v>127.120003</v>
      </c>
      <c r="D1969" s="48">
        <v>127.279999</v>
      </c>
      <c r="E1969" s="48">
        <v>125.459999</v>
      </c>
      <c r="F1969" s="48">
        <v>126.160004</v>
      </c>
      <c r="G1969" s="49">
        <v>248690900</v>
      </c>
      <c r="H1969" s="48">
        <v>107.09961300000001</v>
      </c>
      <c r="I1969" s="52">
        <f t="shared" si="227"/>
        <v>0.84891890935577341</v>
      </c>
      <c r="J1969" s="52">
        <f t="shared" ca="1" si="228"/>
        <v>1</v>
      </c>
      <c r="K1969" s="48">
        <f t="shared" si="229"/>
        <v>107.91</v>
      </c>
      <c r="L1969" s="48">
        <f t="shared" si="230"/>
        <v>108.05</v>
      </c>
      <c r="M1969" s="48">
        <f t="shared" si="231"/>
        <v>106.51</v>
      </c>
      <c r="N1969" s="48">
        <f t="shared" si="232"/>
        <v>107.1</v>
      </c>
      <c r="O1969" s="49">
        <f t="shared" ca="1" si="233"/>
        <v>248690900</v>
      </c>
    </row>
    <row r="1970" spans="1:15" x14ac:dyDescent="0.25">
      <c r="A1970">
        <v>1955</v>
      </c>
      <c r="B1970" s="89">
        <v>39660</v>
      </c>
      <c r="C1970" s="48">
        <v>127.400002</v>
      </c>
      <c r="D1970" s="48">
        <v>128.570007</v>
      </c>
      <c r="E1970" s="48">
        <v>126.629997</v>
      </c>
      <c r="F1970" s="48">
        <v>126.83000199999999</v>
      </c>
      <c r="G1970" s="49">
        <v>277402100</v>
      </c>
      <c r="H1970" s="48">
        <v>107.66838799999999</v>
      </c>
      <c r="I1970" s="52">
        <f t="shared" si="227"/>
        <v>0.84891891746560089</v>
      </c>
      <c r="J1970" s="52">
        <f t="shared" ca="1" si="228"/>
        <v>1</v>
      </c>
      <c r="K1970" s="48">
        <f t="shared" si="229"/>
        <v>108.15</v>
      </c>
      <c r="L1970" s="48">
        <f t="shared" si="230"/>
        <v>109.15</v>
      </c>
      <c r="M1970" s="48">
        <f t="shared" si="231"/>
        <v>107.5</v>
      </c>
      <c r="N1970" s="48">
        <f t="shared" si="232"/>
        <v>107.67</v>
      </c>
      <c r="O1970" s="49">
        <f t="shared" ca="1" si="233"/>
        <v>277402100</v>
      </c>
    </row>
    <row r="1971" spans="1:15" x14ac:dyDescent="0.25">
      <c r="A1971">
        <v>1956</v>
      </c>
      <c r="B1971" s="89">
        <v>39659</v>
      </c>
      <c r="C1971" s="48">
        <v>127.110001</v>
      </c>
      <c r="D1971" s="48">
        <v>128.60000600000001</v>
      </c>
      <c r="E1971" s="48">
        <v>126.279999</v>
      </c>
      <c r="F1971" s="48">
        <v>128.529999</v>
      </c>
      <c r="G1971" s="49">
        <v>354710000</v>
      </c>
      <c r="H1971" s="48">
        <v>109.111547</v>
      </c>
      <c r="I1971" s="52">
        <f t="shared" si="227"/>
        <v>0.84891891269679387</v>
      </c>
      <c r="J1971" s="52">
        <f t="shared" ca="1" si="228"/>
        <v>1</v>
      </c>
      <c r="K1971" s="48">
        <f t="shared" si="229"/>
        <v>107.91</v>
      </c>
      <c r="L1971" s="48">
        <f t="shared" si="230"/>
        <v>109.17</v>
      </c>
      <c r="M1971" s="48">
        <f t="shared" si="231"/>
        <v>107.2</v>
      </c>
      <c r="N1971" s="48">
        <f t="shared" si="232"/>
        <v>109.11</v>
      </c>
      <c r="O1971" s="49">
        <f t="shared" ca="1" si="233"/>
        <v>354710000</v>
      </c>
    </row>
    <row r="1972" spans="1:15" x14ac:dyDescent="0.25">
      <c r="A1972">
        <v>1957</v>
      </c>
      <c r="B1972" s="89">
        <v>39658</v>
      </c>
      <c r="C1972" s="48">
        <v>123.980003</v>
      </c>
      <c r="D1972" s="48">
        <v>126.379997</v>
      </c>
      <c r="E1972" s="48">
        <v>123.639999</v>
      </c>
      <c r="F1972" s="48">
        <v>126.279999</v>
      </c>
      <c r="G1972" s="49">
        <v>261505600</v>
      </c>
      <c r="H1972" s="48">
        <v>107.20148</v>
      </c>
      <c r="I1972" s="52">
        <f t="shared" si="227"/>
        <v>0.84891891708044753</v>
      </c>
      <c r="J1972" s="52">
        <f t="shared" ca="1" si="228"/>
        <v>1</v>
      </c>
      <c r="K1972" s="48">
        <f t="shared" si="229"/>
        <v>105.25</v>
      </c>
      <c r="L1972" s="48">
        <f t="shared" si="230"/>
        <v>107.29</v>
      </c>
      <c r="M1972" s="48">
        <f t="shared" si="231"/>
        <v>104.96</v>
      </c>
      <c r="N1972" s="48">
        <f t="shared" si="232"/>
        <v>107.2</v>
      </c>
      <c r="O1972" s="49">
        <f t="shared" ca="1" si="233"/>
        <v>261505600</v>
      </c>
    </row>
    <row r="1973" spans="1:15" x14ac:dyDescent="0.25">
      <c r="A1973">
        <v>1958</v>
      </c>
      <c r="B1973" s="89">
        <v>39657</v>
      </c>
      <c r="C1973" s="48">
        <v>125.510002</v>
      </c>
      <c r="D1973" s="48">
        <v>126.05999799999999</v>
      </c>
      <c r="E1973" s="48">
        <v>123.41999800000001</v>
      </c>
      <c r="F1973" s="48">
        <v>123.639999</v>
      </c>
      <c r="G1973" s="49">
        <v>205201300</v>
      </c>
      <c r="H1973" s="48">
        <v>104.960334</v>
      </c>
      <c r="I1973" s="52">
        <f t="shared" si="227"/>
        <v>0.84891891660400287</v>
      </c>
      <c r="J1973" s="52">
        <f t="shared" ca="1" si="228"/>
        <v>1</v>
      </c>
      <c r="K1973" s="48">
        <f t="shared" si="229"/>
        <v>106.55</v>
      </c>
      <c r="L1973" s="48">
        <f t="shared" si="230"/>
        <v>107.01</v>
      </c>
      <c r="M1973" s="48">
        <f t="shared" si="231"/>
        <v>104.77</v>
      </c>
      <c r="N1973" s="48">
        <f t="shared" si="232"/>
        <v>104.96</v>
      </c>
      <c r="O1973" s="49">
        <f t="shared" ca="1" si="233"/>
        <v>205201300</v>
      </c>
    </row>
    <row r="1974" spans="1:15" x14ac:dyDescent="0.25">
      <c r="A1974">
        <v>1959</v>
      </c>
      <c r="B1974" s="89">
        <v>39654</v>
      </c>
      <c r="C1974" s="48">
        <v>125.889999</v>
      </c>
      <c r="D1974" s="48">
        <v>126.489998</v>
      </c>
      <c r="E1974" s="48">
        <v>125.16999800000001</v>
      </c>
      <c r="F1974" s="48">
        <v>125.480003</v>
      </c>
      <c r="G1974" s="49">
        <v>219131000</v>
      </c>
      <c r="H1974" s="48">
        <v>106.52234799999999</v>
      </c>
      <c r="I1974" s="52">
        <f t="shared" si="227"/>
        <v>0.84891891499237526</v>
      </c>
      <c r="J1974" s="52">
        <f t="shared" ca="1" si="228"/>
        <v>1</v>
      </c>
      <c r="K1974" s="48">
        <f t="shared" si="229"/>
        <v>106.87</v>
      </c>
      <c r="L1974" s="48">
        <f t="shared" si="230"/>
        <v>107.38</v>
      </c>
      <c r="M1974" s="48">
        <f t="shared" si="231"/>
        <v>106.26</v>
      </c>
      <c r="N1974" s="48">
        <f t="shared" si="232"/>
        <v>106.52</v>
      </c>
      <c r="O1974" s="49">
        <f t="shared" ca="1" si="233"/>
        <v>219131000</v>
      </c>
    </row>
    <row r="1975" spans="1:15" x14ac:dyDescent="0.25">
      <c r="A1975">
        <v>1960</v>
      </c>
      <c r="B1975" s="89">
        <v>39653</v>
      </c>
      <c r="C1975" s="48">
        <v>128.33999600000001</v>
      </c>
      <c r="D1975" s="48">
        <v>128.41000399999999</v>
      </c>
      <c r="E1975" s="48">
        <v>125.160004</v>
      </c>
      <c r="F1975" s="48">
        <v>125.510002</v>
      </c>
      <c r="G1975" s="49">
        <v>248634500</v>
      </c>
      <c r="H1975" s="48">
        <v>106.547815</v>
      </c>
      <c r="I1975" s="52">
        <f t="shared" si="227"/>
        <v>0.84891891723497859</v>
      </c>
      <c r="J1975" s="52">
        <f t="shared" ca="1" si="228"/>
        <v>1</v>
      </c>
      <c r="K1975" s="48">
        <f t="shared" si="229"/>
        <v>108.95</v>
      </c>
      <c r="L1975" s="48">
        <f t="shared" si="230"/>
        <v>109.01</v>
      </c>
      <c r="M1975" s="48">
        <f t="shared" si="231"/>
        <v>106.25</v>
      </c>
      <c r="N1975" s="48">
        <f t="shared" si="232"/>
        <v>106.55</v>
      </c>
      <c r="O1975" s="49">
        <f t="shared" ca="1" si="233"/>
        <v>248634500</v>
      </c>
    </row>
    <row r="1976" spans="1:15" x14ac:dyDescent="0.25">
      <c r="A1976">
        <v>1961</v>
      </c>
      <c r="B1976" s="89">
        <v>39652</v>
      </c>
      <c r="C1976" s="48">
        <v>127.889999</v>
      </c>
      <c r="D1976" s="48">
        <v>129.14999399999999</v>
      </c>
      <c r="E1976" s="48">
        <v>127.550003</v>
      </c>
      <c r="F1976" s="48">
        <v>128.16999799999999</v>
      </c>
      <c r="G1976" s="49">
        <v>311698400</v>
      </c>
      <c r="H1976" s="48">
        <v>108.805936</v>
      </c>
      <c r="I1976" s="52">
        <f t="shared" si="227"/>
        <v>0.84891891782661966</v>
      </c>
      <c r="J1976" s="52">
        <f t="shared" ca="1" si="228"/>
        <v>1</v>
      </c>
      <c r="K1976" s="48">
        <f t="shared" si="229"/>
        <v>108.57</v>
      </c>
      <c r="L1976" s="48">
        <f t="shared" si="230"/>
        <v>109.64</v>
      </c>
      <c r="M1976" s="48">
        <f t="shared" si="231"/>
        <v>108.28</v>
      </c>
      <c r="N1976" s="48">
        <f t="shared" si="232"/>
        <v>108.81</v>
      </c>
      <c r="O1976" s="49">
        <f t="shared" ca="1" si="233"/>
        <v>311698400</v>
      </c>
    </row>
    <row r="1977" spans="1:15" x14ac:dyDescent="0.25">
      <c r="A1977">
        <v>1962</v>
      </c>
      <c r="B1977" s="89">
        <v>39651</v>
      </c>
      <c r="C1977" s="48">
        <v>125.150002</v>
      </c>
      <c r="D1977" s="48">
        <v>127.800003</v>
      </c>
      <c r="E1977" s="48">
        <v>124.849998</v>
      </c>
      <c r="F1977" s="48">
        <v>127.480003</v>
      </c>
      <c r="G1977" s="49">
        <v>296904200</v>
      </c>
      <c r="H1977" s="48">
        <v>108.220186</v>
      </c>
      <c r="I1977" s="52">
        <f t="shared" si="227"/>
        <v>0.84891891632603744</v>
      </c>
      <c r="J1977" s="52">
        <f t="shared" ca="1" si="228"/>
        <v>1</v>
      </c>
      <c r="K1977" s="48">
        <f t="shared" si="229"/>
        <v>106.24</v>
      </c>
      <c r="L1977" s="48">
        <f t="shared" si="230"/>
        <v>108.49</v>
      </c>
      <c r="M1977" s="48">
        <f t="shared" si="231"/>
        <v>105.99</v>
      </c>
      <c r="N1977" s="48">
        <f t="shared" si="232"/>
        <v>108.22</v>
      </c>
      <c r="O1977" s="49">
        <f t="shared" ca="1" si="233"/>
        <v>296904200</v>
      </c>
    </row>
    <row r="1978" spans="1:15" x14ac:dyDescent="0.25">
      <c r="A1978">
        <v>1963</v>
      </c>
      <c r="B1978" s="89">
        <v>39650</v>
      </c>
      <c r="C1978" s="48">
        <v>126.510002</v>
      </c>
      <c r="D1978" s="48">
        <v>126.800003</v>
      </c>
      <c r="E1978" s="48">
        <v>125.19000200000001</v>
      </c>
      <c r="F1978" s="48">
        <v>126.050003</v>
      </c>
      <c r="G1978" s="49">
        <v>222863000</v>
      </c>
      <c r="H1978" s="48">
        <v>107.006232</v>
      </c>
      <c r="I1978" s="52">
        <f t="shared" si="227"/>
        <v>0.84891891672545217</v>
      </c>
      <c r="J1978" s="52">
        <f t="shared" ca="1" si="228"/>
        <v>1</v>
      </c>
      <c r="K1978" s="48">
        <f t="shared" si="229"/>
        <v>107.4</v>
      </c>
      <c r="L1978" s="48">
        <f t="shared" si="230"/>
        <v>107.64</v>
      </c>
      <c r="M1978" s="48">
        <f t="shared" si="231"/>
        <v>106.28</v>
      </c>
      <c r="N1978" s="48">
        <f t="shared" si="232"/>
        <v>107.01</v>
      </c>
      <c r="O1978" s="49">
        <f t="shared" ca="1" si="233"/>
        <v>222863000</v>
      </c>
    </row>
    <row r="1979" spans="1:15" x14ac:dyDescent="0.25">
      <c r="A1979">
        <v>1964</v>
      </c>
      <c r="B1979" s="89">
        <v>39647</v>
      </c>
      <c r="C1979" s="48">
        <v>126.16999800000001</v>
      </c>
      <c r="D1979" s="48">
        <v>126.41999800000001</v>
      </c>
      <c r="E1979" s="48">
        <v>125.150002</v>
      </c>
      <c r="F1979" s="48">
        <v>125.980003</v>
      </c>
      <c r="G1979" s="49">
        <v>267030100</v>
      </c>
      <c r="H1979" s="48">
        <v>106.946808</v>
      </c>
      <c r="I1979" s="52">
        <f t="shared" si="227"/>
        <v>0.8489189192986446</v>
      </c>
      <c r="J1979" s="52">
        <f t="shared" ca="1" si="228"/>
        <v>1</v>
      </c>
      <c r="K1979" s="48">
        <f t="shared" si="229"/>
        <v>107.11</v>
      </c>
      <c r="L1979" s="48">
        <f t="shared" si="230"/>
        <v>107.32</v>
      </c>
      <c r="M1979" s="48">
        <f t="shared" si="231"/>
        <v>106.24</v>
      </c>
      <c r="N1979" s="48">
        <f t="shared" si="232"/>
        <v>106.95</v>
      </c>
      <c r="O1979" s="49">
        <f t="shared" ca="1" si="233"/>
        <v>267030100</v>
      </c>
    </row>
    <row r="1980" spans="1:15" x14ac:dyDescent="0.25">
      <c r="A1980">
        <v>1965</v>
      </c>
      <c r="B1980" s="89">
        <v>39646</v>
      </c>
      <c r="C1980" s="48">
        <v>125.139999</v>
      </c>
      <c r="D1980" s="48">
        <v>126.260002</v>
      </c>
      <c r="E1980" s="48">
        <v>124.089996</v>
      </c>
      <c r="F1980" s="48">
        <v>125.199997</v>
      </c>
      <c r="G1980" s="49">
        <v>375490600</v>
      </c>
      <c r="H1980" s="48">
        <v>106.284646</v>
      </c>
      <c r="I1980" s="52">
        <f t="shared" si="227"/>
        <v>0.84891891810508591</v>
      </c>
      <c r="J1980" s="52">
        <f t="shared" ca="1" si="228"/>
        <v>1</v>
      </c>
      <c r="K1980" s="48">
        <f t="shared" si="229"/>
        <v>106.23</v>
      </c>
      <c r="L1980" s="48">
        <f t="shared" si="230"/>
        <v>107.18</v>
      </c>
      <c r="M1980" s="48">
        <f t="shared" si="231"/>
        <v>105.34</v>
      </c>
      <c r="N1980" s="48">
        <f t="shared" si="232"/>
        <v>106.28</v>
      </c>
      <c r="O1980" s="49">
        <f t="shared" ca="1" si="233"/>
        <v>375490600</v>
      </c>
    </row>
    <row r="1981" spans="1:15" x14ac:dyDescent="0.25">
      <c r="A1981">
        <v>1966</v>
      </c>
      <c r="B1981" s="89">
        <v>39645</v>
      </c>
      <c r="C1981" s="48">
        <v>121.449997</v>
      </c>
      <c r="D1981" s="48">
        <v>124.57</v>
      </c>
      <c r="E1981" s="48">
        <v>121.099998</v>
      </c>
      <c r="F1981" s="48">
        <v>123.959999</v>
      </c>
      <c r="G1981" s="49">
        <v>371642900</v>
      </c>
      <c r="H1981" s="48">
        <v>105.231988</v>
      </c>
      <c r="I1981" s="52">
        <f t="shared" si="227"/>
        <v>0.84891891617391835</v>
      </c>
      <c r="J1981" s="52">
        <f t="shared" ca="1" si="228"/>
        <v>1</v>
      </c>
      <c r="K1981" s="48">
        <f t="shared" si="229"/>
        <v>103.1</v>
      </c>
      <c r="L1981" s="48">
        <f t="shared" si="230"/>
        <v>105.75</v>
      </c>
      <c r="M1981" s="48">
        <f t="shared" si="231"/>
        <v>102.8</v>
      </c>
      <c r="N1981" s="48">
        <f t="shared" si="232"/>
        <v>105.23</v>
      </c>
      <c r="O1981" s="49">
        <f t="shared" ca="1" si="233"/>
        <v>371642900</v>
      </c>
    </row>
    <row r="1982" spans="1:15" x14ac:dyDescent="0.25">
      <c r="A1982">
        <v>1967</v>
      </c>
      <c r="B1982" s="89">
        <v>39644</v>
      </c>
      <c r="C1982" s="48">
        <v>121.800003</v>
      </c>
      <c r="D1982" s="48">
        <v>123.489998</v>
      </c>
      <c r="E1982" s="48">
        <v>120.019997</v>
      </c>
      <c r="F1982" s="48">
        <v>120.989998</v>
      </c>
      <c r="G1982" s="49">
        <v>502502500</v>
      </c>
      <c r="H1982" s="48">
        <v>102.71069799999999</v>
      </c>
      <c r="I1982" s="52">
        <f t="shared" si="227"/>
        <v>0.84891891642150452</v>
      </c>
      <c r="J1982" s="52">
        <f t="shared" ca="1" si="228"/>
        <v>1</v>
      </c>
      <c r="K1982" s="48">
        <f t="shared" si="229"/>
        <v>103.4</v>
      </c>
      <c r="L1982" s="48">
        <f t="shared" si="230"/>
        <v>104.83</v>
      </c>
      <c r="M1982" s="48">
        <f t="shared" si="231"/>
        <v>101.89</v>
      </c>
      <c r="N1982" s="48">
        <f t="shared" si="232"/>
        <v>102.71</v>
      </c>
      <c r="O1982" s="49">
        <f t="shared" ca="1" si="233"/>
        <v>502502500</v>
      </c>
    </row>
    <row r="1983" spans="1:15" x14ac:dyDescent="0.25">
      <c r="A1983">
        <v>1968</v>
      </c>
      <c r="B1983" s="89">
        <v>39643</v>
      </c>
      <c r="C1983" s="48">
        <v>125.260002</v>
      </c>
      <c r="D1983" s="48">
        <v>125.5</v>
      </c>
      <c r="E1983" s="48">
        <v>122.400002</v>
      </c>
      <c r="F1983" s="48">
        <v>122.720001</v>
      </c>
      <c r="G1983" s="49">
        <v>322720800</v>
      </c>
      <c r="H1983" s="48">
        <v>104.17932999999999</v>
      </c>
      <c r="I1983" s="52">
        <f t="shared" si="227"/>
        <v>0.84891891420372456</v>
      </c>
      <c r="J1983" s="52">
        <f t="shared" ca="1" si="228"/>
        <v>1</v>
      </c>
      <c r="K1983" s="48">
        <f t="shared" si="229"/>
        <v>106.34</v>
      </c>
      <c r="L1983" s="48">
        <f t="shared" si="230"/>
        <v>106.54</v>
      </c>
      <c r="M1983" s="48">
        <f t="shared" si="231"/>
        <v>103.91</v>
      </c>
      <c r="N1983" s="48">
        <f t="shared" si="232"/>
        <v>104.18</v>
      </c>
      <c r="O1983" s="49">
        <f t="shared" ca="1" si="233"/>
        <v>322720800</v>
      </c>
    </row>
    <row r="1984" spans="1:15" x14ac:dyDescent="0.25">
      <c r="A1984">
        <v>1969</v>
      </c>
      <c r="B1984" s="89">
        <v>39640</v>
      </c>
      <c r="C1984" s="48">
        <v>123.970001</v>
      </c>
      <c r="D1984" s="48">
        <v>125.900002</v>
      </c>
      <c r="E1984" s="48">
        <v>122.489998</v>
      </c>
      <c r="F1984" s="48">
        <v>123.839996</v>
      </c>
      <c r="G1984" s="49">
        <v>481124600</v>
      </c>
      <c r="H1984" s="48">
        <v>105.130115</v>
      </c>
      <c r="I1984" s="52">
        <f t="shared" si="227"/>
        <v>0.84891891469376346</v>
      </c>
      <c r="J1984" s="52">
        <f t="shared" ca="1" si="228"/>
        <v>1</v>
      </c>
      <c r="K1984" s="48">
        <f t="shared" si="229"/>
        <v>105.24</v>
      </c>
      <c r="L1984" s="48">
        <f t="shared" si="230"/>
        <v>106.88</v>
      </c>
      <c r="M1984" s="48">
        <f t="shared" si="231"/>
        <v>103.98</v>
      </c>
      <c r="N1984" s="48">
        <f t="shared" si="232"/>
        <v>105.13</v>
      </c>
      <c r="O1984" s="49">
        <f t="shared" ca="1" si="233"/>
        <v>481124600</v>
      </c>
    </row>
    <row r="1985" spans="1:15" x14ac:dyDescent="0.25">
      <c r="A1985">
        <v>1970</v>
      </c>
      <c r="B1985" s="89">
        <v>39639</v>
      </c>
      <c r="C1985" s="48">
        <v>124.43</v>
      </c>
      <c r="D1985" s="48">
        <v>125.790001</v>
      </c>
      <c r="E1985" s="48">
        <v>123.58000199999999</v>
      </c>
      <c r="F1985" s="48">
        <v>125.300003</v>
      </c>
      <c r="G1985" s="49">
        <v>436475700</v>
      </c>
      <c r="H1985" s="48">
        <v>106.36954299999999</v>
      </c>
      <c r="I1985" s="52">
        <f t="shared" si="227"/>
        <v>0.84891891822221255</v>
      </c>
      <c r="J1985" s="52">
        <f t="shared" ca="1" si="228"/>
        <v>1</v>
      </c>
      <c r="K1985" s="48">
        <f t="shared" si="229"/>
        <v>105.63</v>
      </c>
      <c r="L1985" s="48">
        <f t="shared" si="230"/>
        <v>106.79</v>
      </c>
      <c r="M1985" s="48">
        <f t="shared" si="231"/>
        <v>104.91</v>
      </c>
      <c r="N1985" s="48">
        <f t="shared" si="232"/>
        <v>106.37</v>
      </c>
      <c r="O1985" s="49">
        <f t="shared" ca="1" si="233"/>
        <v>436475700</v>
      </c>
    </row>
    <row r="1986" spans="1:15" x14ac:dyDescent="0.25">
      <c r="A1986">
        <v>1971</v>
      </c>
      <c r="B1986" s="89">
        <v>39638</v>
      </c>
      <c r="C1986" s="48">
        <v>127.5</v>
      </c>
      <c r="D1986" s="48">
        <v>127.739998</v>
      </c>
      <c r="E1986" s="48">
        <v>124.389999</v>
      </c>
      <c r="F1986" s="48">
        <v>124.790001</v>
      </c>
      <c r="G1986" s="49">
        <v>336729400</v>
      </c>
      <c r="H1986" s="48">
        <v>105.936592</v>
      </c>
      <c r="I1986" s="52">
        <f t="shared" si="227"/>
        <v>0.84891891298245925</v>
      </c>
      <c r="J1986" s="52">
        <f t="shared" ca="1" si="228"/>
        <v>1</v>
      </c>
      <c r="K1986" s="48">
        <f t="shared" si="229"/>
        <v>108.24</v>
      </c>
      <c r="L1986" s="48">
        <f t="shared" si="230"/>
        <v>108.44</v>
      </c>
      <c r="M1986" s="48">
        <f t="shared" si="231"/>
        <v>105.6</v>
      </c>
      <c r="N1986" s="48">
        <f t="shared" si="232"/>
        <v>105.94</v>
      </c>
      <c r="O1986" s="49">
        <f t="shared" ca="1" si="233"/>
        <v>336729400</v>
      </c>
    </row>
    <row r="1987" spans="1:15" x14ac:dyDescent="0.25">
      <c r="A1987">
        <v>1972</v>
      </c>
      <c r="B1987" s="89">
        <v>39637</v>
      </c>
      <c r="C1987" s="48">
        <v>124.989998</v>
      </c>
      <c r="D1987" s="48">
        <v>127.389999</v>
      </c>
      <c r="E1987" s="48">
        <v>124.199997</v>
      </c>
      <c r="F1987" s="48">
        <v>127.239998</v>
      </c>
      <c r="G1987" s="49">
        <v>375973700</v>
      </c>
      <c r="H1987" s="48">
        <v>108.016441</v>
      </c>
      <c r="I1987" s="52">
        <f t="shared" si="227"/>
        <v>0.84891891463248847</v>
      </c>
      <c r="J1987" s="52">
        <f t="shared" ca="1" si="228"/>
        <v>1</v>
      </c>
      <c r="K1987" s="48">
        <f t="shared" si="229"/>
        <v>106.11</v>
      </c>
      <c r="L1987" s="48">
        <f t="shared" si="230"/>
        <v>108.14</v>
      </c>
      <c r="M1987" s="48">
        <f t="shared" si="231"/>
        <v>105.44</v>
      </c>
      <c r="N1987" s="48">
        <f t="shared" si="232"/>
        <v>108.02</v>
      </c>
      <c r="O1987" s="49">
        <f t="shared" ca="1" si="233"/>
        <v>375973700</v>
      </c>
    </row>
    <row r="1988" spans="1:15" x14ac:dyDescent="0.25">
      <c r="A1988">
        <v>1973</v>
      </c>
      <c r="B1988" s="89">
        <v>39636</v>
      </c>
      <c r="C1988" s="48">
        <v>126.790001</v>
      </c>
      <c r="D1988" s="48">
        <v>127.339996</v>
      </c>
      <c r="E1988" s="48">
        <v>123.91999800000001</v>
      </c>
      <c r="F1988" s="48">
        <v>125.019997</v>
      </c>
      <c r="G1988" s="49">
        <v>372427300</v>
      </c>
      <c r="H1988" s="48">
        <v>106.13184</v>
      </c>
      <c r="I1988" s="52">
        <f t="shared" si="227"/>
        <v>0.84891891334791825</v>
      </c>
      <c r="J1988" s="52">
        <f t="shared" ca="1" si="228"/>
        <v>1</v>
      </c>
      <c r="K1988" s="48">
        <f t="shared" si="229"/>
        <v>107.63</v>
      </c>
      <c r="L1988" s="48">
        <f t="shared" si="230"/>
        <v>108.1</v>
      </c>
      <c r="M1988" s="48">
        <f t="shared" si="231"/>
        <v>105.2</v>
      </c>
      <c r="N1988" s="48">
        <f t="shared" si="232"/>
        <v>106.13</v>
      </c>
      <c r="O1988" s="49">
        <f t="shared" ca="1" si="233"/>
        <v>372427300</v>
      </c>
    </row>
    <row r="1989" spans="1:15" x14ac:dyDescent="0.25">
      <c r="A1989">
        <v>1974</v>
      </c>
      <c r="B1989" s="89">
        <v>39632</v>
      </c>
      <c r="C1989" s="48">
        <v>127.110001</v>
      </c>
      <c r="D1989" s="48">
        <v>127.110001</v>
      </c>
      <c r="E1989" s="48">
        <v>124.989998</v>
      </c>
      <c r="F1989" s="48">
        <v>126.30999799999999</v>
      </c>
      <c r="G1989" s="49">
        <v>239352500</v>
      </c>
      <c r="H1989" s="48">
        <v>107.226946</v>
      </c>
      <c r="I1989" s="52">
        <f t="shared" si="227"/>
        <v>0.84891891139132158</v>
      </c>
      <c r="J1989" s="52">
        <f t="shared" ca="1" si="228"/>
        <v>1</v>
      </c>
      <c r="K1989" s="48">
        <f t="shared" si="229"/>
        <v>107.91</v>
      </c>
      <c r="L1989" s="48">
        <f t="shared" si="230"/>
        <v>107.91</v>
      </c>
      <c r="M1989" s="48">
        <f t="shared" si="231"/>
        <v>106.11</v>
      </c>
      <c r="N1989" s="48">
        <f t="shared" si="232"/>
        <v>107.23</v>
      </c>
      <c r="O1989" s="49">
        <f t="shared" ca="1" si="233"/>
        <v>239352500</v>
      </c>
    </row>
    <row r="1990" spans="1:15" x14ac:dyDescent="0.25">
      <c r="A1990">
        <v>1975</v>
      </c>
      <c r="B1990" s="89">
        <v>39631</v>
      </c>
      <c r="C1990" s="48">
        <v>128.78999300000001</v>
      </c>
      <c r="D1990" s="48">
        <v>129.16000399999999</v>
      </c>
      <c r="E1990" s="48">
        <v>125.949997</v>
      </c>
      <c r="F1990" s="48">
        <v>126.18</v>
      </c>
      <c r="G1990" s="49">
        <v>288064600</v>
      </c>
      <c r="H1990" s="48">
        <v>107.116589</v>
      </c>
      <c r="I1990" s="52">
        <f t="shared" si="227"/>
        <v>0.84891891741955938</v>
      </c>
      <c r="J1990" s="52">
        <f t="shared" ca="1" si="228"/>
        <v>1</v>
      </c>
      <c r="K1990" s="48">
        <f t="shared" si="229"/>
        <v>109.33</v>
      </c>
      <c r="L1990" s="48">
        <f t="shared" si="230"/>
        <v>109.65</v>
      </c>
      <c r="M1990" s="48">
        <f t="shared" si="231"/>
        <v>106.92</v>
      </c>
      <c r="N1990" s="48">
        <f t="shared" si="232"/>
        <v>107.12</v>
      </c>
      <c r="O1990" s="49">
        <f t="shared" ca="1" si="233"/>
        <v>288064600</v>
      </c>
    </row>
    <row r="1991" spans="1:15" x14ac:dyDescent="0.25">
      <c r="A1991">
        <v>1976</v>
      </c>
      <c r="B1991" s="89">
        <v>39630</v>
      </c>
      <c r="C1991" s="48">
        <v>126.519997</v>
      </c>
      <c r="D1991" s="48">
        <v>128.470001</v>
      </c>
      <c r="E1991" s="48">
        <v>125.93</v>
      </c>
      <c r="F1991" s="48">
        <v>128.38000500000001</v>
      </c>
      <c r="G1991" s="49">
        <v>388622000</v>
      </c>
      <c r="H1991" s="48">
        <v>108.98421399999999</v>
      </c>
      <c r="I1991" s="52">
        <f t="shared" si="227"/>
        <v>0.84891891069797032</v>
      </c>
      <c r="J1991" s="52">
        <f t="shared" ca="1" si="228"/>
        <v>1</v>
      </c>
      <c r="K1991" s="48">
        <f t="shared" si="229"/>
        <v>107.41</v>
      </c>
      <c r="L1991" s="48">
        <f t="shared" si="230"/>
        <v>109.06</v>
      </c>
      <c r="M1991" s="48">
        <f t="shared" si="231"/>
        <v>106.9</v>
      </c>
      <c r="N1991" s="48">
        <f t="shared" si="232"/>
        <v>108.98</v>
      </c>
      <c r="O1991" s="49">
        <f t="shared" ca="1" si="233"/>
        <v>388622000</v>
      </c>
    </row>
    <row r="1992" spans="1:15" x14ac:dyDescent="0.25">
      <c r="A1992">
        <v>1977</v>
      </c>
      <c r="B1992" s="89">
        <v>39629</v>
      </c>
      <c r="C1992" s="48">
        <v>127.889999</v>
      </c>
      <c r="D1992" s="48">
        <v>128.91000399999999</v>
      </c>
      <c r="E1992" s="48">
        <v>127.300003</v>
      </c>
      <c r="F1992" s="48">
        <v>127.980003</v>
      </c>
      <c r="G1992" s="49">
        <v>258842600</v>
      </c>
      <c r="H1992" s="48">
        <v>108.64464599999999</v>
      </c>
      <c r="I1992" s="52">
        <f t="shared" si="227"/>
        <v>0.84891892055980023</v>
      </c>
      <c r="J1992" s="52">
        <f t="shared" ca="1" si="228"/>
        <v>1</v>
      </c>
      <c r="K1992" s="48">
        <f t="shared" si="229"/>
        <v>108.57</v>
      </c>
      <c r="L1992" s="48">
        <f t="shared" si="230"/>
        <v>109.43</v>
      </c>
      <c r="M1992" s="48">
        <f t="shared" si="231"/>
        <v>108.07</v>
      </c>
      <c r="N1992" s="48">
        <f t="shared" si="232"/>
        <v>108.64</v>
      </c>
      <c r="O1992" s="49">
        <f t="shared" ca="1" si="233"/>
        <v>258842600</v>
      </c>
    </row>
    <row r="1993" spans="1:15" x14ac:dyDescent="0.25">
      <c r="A1993">
        <v>1978</v>
      </c>
      <c r="B1993" s="89">
        <v>39626</v>
      </c>
      <c r="C1993" s="48">
        <v>128.279999</v>
      </c>
      <c r="D1993" s="48">
        <v>128.86000100000001</v>
      </c>
      <c r="E1993" s="48">
        <v>127.040001</v>
      </c>
      <c r="F1993" s="48">
        <v>127.529999</v>
      </c>
      <c r="G1993" s="49">
        <v>303423400</v>
      </c>
      <c r="H1993" s="48">
        <v>108.26262800000001</v>
      </c>
      <c r="I1993" s="52">
        <f t="shared" si="227"/>
        <v>0.84891891201222391</v>
      </c>
      <c r="J1993" s="52">
        <f t="shared" ca="1" si="228"/>
        <v>1</v>
      </c>
      <c r="K1993" s="48">
        <f t="shared" si="229"/>
        <v>108.9</v>
      </c>
      <c r="L1993" s="48">
        <f t="shared" si="230"/>
        <v>109.39</v>
      </c>
      <c r="M1993" s="48">
        <f t="shared" si="231"/>
        <v>107.85</v>
      </c>
      <c r="N1993" s="48">
        <f t="shared" si="232"/>
        <v>108.26</v>
      </c>
      <c r="O1993" s="49">
        <f t="shared" ca="1" si="233"/>
        <v>303423400</v>
      </c>
    </row>
    <row r="1994" spans="1:15" x14ac:dyDescent="0.25">
      <c r="A1994">
        <v>1979</v>
      </c>
      <c r="B1994" s="89">
        <v>39625</v>
      </c>
      <c r="C1994" s="48">
        <v>130.570007</v>
      </c>
      <c r="D1994" s="48">
        <v>131.41999799999999</v>
      </c>
      <c r="E1994" s="48">
        <v>128.08000200000001</v>
      </c>
      <c r="F1994" s="48">
        <v>128.229996</v>
      </c>
      <c r="G1994" s="49">
        <v>297775000</v>
      </c>
      <c r="H1994" s="48">
        <v>108.856869</v>
      </c>
      <c r="I1994" s="52">
        <f t="shared" si="227"/>
        <v>0.84891891441687328</v>
      </c>
      <c r="J1994" s="52">
        <f t="shared" ca="1" si="228"/>
        <v>1</v>
      </c>
      <c r="K1994" s="48">
        <f t="shared" si="229"/>
        <v>110.84</v>
      </c>
      <c r="L1994" s="48">
        <f t="shared" si="230"/>
        <v>111.56</v>
      </c>
      <c r="M1994" s="48">
        <f t="shared" si="231"/>
        <v>108.73</v>
      </c>
      <c r="N1994" s="48">
        <f t="shared" si="232"/>
        <v>108.86</v>
      </c>
      <c r="O1994" s="49">
        <f t="shared" ca="1" si="233"/>
        <v>297775000</v>
      </c>
    </row>
    <row r="1995" spans="1:15" x14ac:dyDescent="0.25">
      <c r="A1995">
        <v>1980</v>
      </c>
      <c r="B1995" s="89">
        <v>39624</v>
      </c>
      <c r="C1995" s="48">
        <v>131.720001</v>
      </c>
      <c r="D1995" s="48">
        <v>133.39999399999999</v>
      </c>
      <c r="E1995" s="48">
        <v>131.240005</v>
      </c>
      <c r="F1995" s="48">
        <v>131.80999800000001</v>
      </c>
      <c r="G1995" s="49">
        <v>287853900</v>
      </c>
      <c r="H1995" s="48">
        <v>111.896</v>
      </c>
      <c r="I1995" s="52">
        <f t="shared" si="227"/>
        <v>0.84891891129533281</v>
      </c>
      <c r="J1995" s="52">
        <f t="shared" ca="1" si="228"/>
        <v>1</v>
      </c>
      <c r="K1995" s="48">
        <f t="shared" si="229"/>
        <v>111.82</v>
      </c>
      <c r="L1995" s="48">
        <f t="shared" si="230"/>
        <v>113.25</v>
      </c>
      <c r="M1995" s="48">
        <f t="shared" si="231"/>
        <v>111.41</v>
      </c>
      <c r="N1995" s="48">
        <f t="shared" si="232"/>
        <v>111.9</v>
      </c>
      <c r="O1995" s="49">
        <f t="shared" ca="1" si="233"/>
        <v>287853900</v>
      </c>
    </row>
    <row r="1996" spans="1:15" x14ac:dyDescent="0.25">
      <c r="A1996">
        <v>1981</v>
      </c>
      <c r="B1996" s="89">
        <v>39623</v>
      </c>
      <c r="C1996" s="48">
        <v>131.050003</v>
      </c>
      <c r="D1996" s="48">
        <v>132.44000199999999</v>
      </c>
      <c r="E1996" s="48">
        <v>130.19000199999999</v>
      </c>
      <c r="F1996" s="48">
        <v>131.19000199999999</v>
      </c>
      <c r="G1996" s="49">
        <v>267300600</v>
      </c>
      <c r="H1996" s="48">
        <v>111.369675</v>
      </c>
      <c r="I1996" s="52">
        <f t="shared" si="227"/>
        <v>0.84891892142817416</v>
      </c>
      <c r="J1996" s="52">
        <f t="shared" ca="1" si="228"/>
        <v>1</v>
      </c>
      <c r="K1996" s="48">
        <f t="shared" si="229"/>
        <v>111.25</v>
      </c>
      <c r="L1996" s="48">
        <f t="shared" si="230"/>
        <v>112.43</v>
      </c>
      <c r="M1996" s="48">
        <f t="shared" si="231"/>
        <v>110.52</v>
      </c>
      <c r="N1996" s="48">
        <f t="shared" si="232"/>
        <v>111.37</v>
      </c>
      <c r="O1996" s="49">
        <f t="shared" ca="1" si="233"/>
        <v>267300600</v>
      </c>
    </row>
    <row r="1997" spans="1:15" x14ac:dyDescent="0.25">
      <c r="A1997">
        <v>1982</v>
      </c>
      <c r="B1997" s="89">
        <v>39622</v>
      </c>
      <c r="C1997" s="48">
        <v>132.08999600000001</v>
      </c>
      <c r="D1997" s="48">
        <v>132.229996</v>
      </c>
      <c r="E1997" s="48">
        <v>131.320007</v>
      </c>
      <c r="F1997" s="48">
        <v>131.449997</v>
      </c>
      <c r="G1997" s="49">
        <v>165096400</v>
      </c>
      <c r="H1997" s="48">
        <v>111.590389</v>
      </c>
      <c r="I1997" s="52">
        <f t="shared" si="227"/>
        <v>0.84891891629331884</v>
      </c>
      <c r="J1997" s="52">
        <f t="shared" ca="1" si="228"/>
        <v>1</v>
      </c>
      <c r="K1997" s="48">
        <f t="shared" si="229"/>
        <v>112.13</v>
      </c>
      <c r="L1997" s="48">
        <f t="shared" si="230"/>
        <v>112.25</v>
      </c>
      <c r="M1997" s="48">
        <f t="shared" si="231"/>
        <v>111.48</v>
      </c>
      <c r="N1997" s="48">
        <f t="shared" si="232"/>
        <v>111.59</v>
      </c>
      <c r="O1997" s="49">
        <f t="shared" ca="1" si="233"/>
        <v>165096400</v>
      </c>
    </row>
    <row r="1998" spans="1:15" x14ac:dyDescent="0.25">
      <c r="A1998">
        <v>1983</v>
      </c>
      <c r="B1998" s="89">
        <v>39619</v>
      </c>
      <c r="C1998" s="48">
        <v>132.83999600000001</v>
      </c>
      <c r="D1998" s="48">
        <v>133.08999600000001</v>
      </c>
      <c r="E1998" s="48">
        <v>131.220001</v>
      </c>
      <c r="F1998" s="48">
        <v>131.58000200000001</v>
      </c>
      <c r="G1998" s="49">
        <v>289275700</v>
      </c>
      <c r="H1998" s="48">
        <v>111.70075199999999</v>
      </c>
      <c r="I1998" s="52">
        <f t="shared" si="227"/>
        <v>0.84891891094514493</v>
      </c>
      <c r="J1998" s="52">
        <f t="shared" ca="1" si="228"/>
        <v>1</v>
      </c>
      <c r="K1998" s="48">
        <f t="shared" si="229"/>
        <v>112.77</v>
      </c>
      <c r="L1998" s="48">
        <f t="shared" si="230"/>
        <v>112.98</v>
      </c>
      <c r="M1998" s="48">
        <f t="shared" si="231"/>
        <v>111.4</v>
      </c>
      <c r="N1998" s="48">
        <f t="shared" si="232"/>
        <v>111.7</v>
      </c>
      <c r="O1998" s="49">
        <f t="shared" ca="1" si="233"/>
        <v>289275700</v>
      </c>
    </row>
    <row r="1999" spans="1:15" x14ac:dyDescent="0.25">
      <c r="A1999">
        <v>1984</v>
      </c>
      <c r="B1999" s="89">
        <v>39618</v>
      </c>
      <c r="C1999" s="48">
        <v>134.14999399999999</v>
      </c>
      <c r="D1999" s="48">
        <v>135.240005</v>
      </c>
      <c r="E1999" s="48">
        <v>133.5</v>
      </c>
      <c r="F1999" s="48">
        <v>134.41999799999999</v>
      </c>
      <c r="G1999" s="49">
        <v>304204900</v>
      </c>
      <c r="H1999" s="48">
        <v>113.543752</v>
      </c>
      <c r="I1999" s="52">
        <f t="shared" si="227"/>
        <v>0.8446938974065451</v>
      </c>
      <c r="J1999" s="52">
        <f t="shared" ca="1" si="228"/>
        <v>1</v>
      </c>
      <c r="K1999" s="48">
        <f t="shared" si="229"/>
        <v>113.32</v>
      </c>
      <c r="L1999" s="48">
        <f t="shared" si="230"/>
        <v>114.24</v>
      </c>
      <c r="M1999" s="48">
        <f t="shared" si="231"/>
        <v>112.77</v>
      </c>
      <c r="N1999" s="48">
        <f t="shared" si="232"/>
        <v>113.54</v>
      </c>
      <c r="O1999" s="49">
        <f t="shared" ca="1" si="233"/>
        <v>304204900</v>
      </c>
    </row>
    <row r="2000" spans="1:15" x14ac:dyDescent="0.25">
      <c r="A2000">
        <v>1985</v>
      </c>
      <c r="B2000" s="89">
        <v>39617</v>
      </c>
      <c r="C2000" s="48">
        <v>134.69000199999999</v>
      </c>
      <c r="D2000" s="48">
        <v>135.520004</v>
      </c>
      <c r="E2000" s="48">
        <v>133.71000699999999</v>
      </c>
      <c r="F2000" s="48">
        <v>134.25</v>
      </c>
      <c r="G2000" s="49">
        <v>265893000</v>
      </c>
      <c r="H2000" s="48">
        <v>113.400156</v>
      </c>
      <c r="I2000" s="52">
        <f t="shared" si="227"/>
        <v>0.84469389944134077</v>
      </c>
      <c r="J2000" s="52">
        <f t="shared" ca="1" si="228"/>
        <v>1</v>
      </c>
      <c r="K2000" s="48">
        <f t="shared" si="229"/>
        <v>113.77</v>
      </c>
      <c r="L2000" s="48">
        <f t="shared" si="230"/>
        <v>114.47</v>
      </c>
      <c r="M2000" s="48">
        <f t="shared" si="231"/>
        <v>112.94</v>
      </c>
      <c r="N2000" s="48">
        <f t="shared" si="232"/>
        <v>113.4</v>
      </c>
      <c r="O2000" s="49">
        <f t="shared" ca="1" si="233"/>
        <v>265893000</v>
      </c>
    </row>
    <row r="2001" spans="1:15" x14ac:dyDescent="0.25">
      <c r="A2001">
        <v>1986</v>
      </c>
      <c r="B2001" s="89">
        <v>39616</v>
      </c>
      <c r="C2001" s="48">
        <v>137.070007</v>
      </c>
      <c r="D2001" s="48">
        <v>137.11999499999999</v>
      </c>
      <c r="E2001" s="48">
        <v>135.36999499999999</v>
      </c>
      <c r="F2001" s="48">
        <v>135.570007</v>
      </c>
      <c r="G2001" s="49">
        <v>191707700</v>
      </c>
      <c r="H2001" s="48">
        <v>114.515158</v>
      </c>
      <c r="I2001" s="52">
        <f t="shared" ref="I2001:I2064" si="234">H2001/F2001</f>
        <v>0.84469390047313342</v>
      </c>
      <c r="J2001" s="52">
        <f t="shared" ref="J2001:J2064" ca="1" si="235">INDEX(OFFSET($T$15,0,0,$S$13+1,1),MATCH(B2001,OFFSET($Q$15,0,0,$S$13+1,1),-1))</f>
        <v>1</v>
      </c>
      <c r="K2001" s="48">
        <f t="shared" ref="K2001:K2064" si="236">ROUND($I2001*C2001,2)</f>
        <v>115.78</v>
      </c>
      <c r="L2001" s="48">
        <f t="shared" ref="L2001:L2064" si="237">ROUND($I2001*D2001,2)</f>
        <v>115.82</v>
      </c>
      <c r="M2001" s="48">
        <f t="shared" ref="M2001:M2064" si="238">ROUND($I2001*E2001,2)</f>
        <v>114.35</v>
      </c>
      <c r="N2001" s="48">
        <f t="shared" ref="N2001:N2064" si="239">ROUND($I2001*F2001,2)</f>
        <v>114.52</v>
      </c>
      <c r="O2001" s="49">
        <f t="shared" ref="O2001:O2064" ca="1" si="240">G2001*J2001</f>
        <v>191707700</v>
      </c>
    </row>
    <row r="2002" spans="1:15" x14ac:dyDescent="0.25">
      <c r="A2002">
        <v>1987</v>
      </c>
      <c r="B2002" s="89">
        <v>39615</v>
      </c>
      <c r="C2002" s="48">
        <v>135.550003</v>
      </c>
      <c r="D2002" s="48">
        <v>136.929993</v>
      </c>
      <c r="E2002" s="48">
        <v>135.46000699999999</v>
      </c>
      <c r="F2002" s="48">
        <v>136.229996</v>
      </c>
      <c r="G2002" s="49">
        <v>185832500</v>
      </c>
      <c r="H2002" s="48">
        <v>115.07264600000001</v>
      </c>
      <c r="I2002" s="52">
        <f t="shared" si="234"/>
        <v>0.84469389546190699</v>
      </c>
      <c r="J2002" s="52">
        <f t="shared" ca="1" si="235"/>
        <v>1</v>
      </c>
      <c r="K2002" s="48">
        <f t="shared" si="236"/>
        <v>114.5</v>
      </c>
      <c r="L2002" s="48">
        <f t="shared" si="237"/>
        <v>115.66</v>
      </c>
      <c r="M2002" s="48">
        <f t="shared" si="238"/>
        <v>114.42</v>
      </c>
      <c r="N2002" s="48">
        <f t="shared" si="239"/>
        <v>115.07</v>
      </c>
      <c r="O2002" s="49">
        <f t="shared" ca="1" si="240"/>
        <v>185832500</v>
      </c>
    </row>
    <row r="2003" spans="1:15" x14ac:dyDescent="0.25">
      <c r="A2003">
        <v>1988</v>
      </c>
      <c r="B2003" s="89">
        <v>39612</v>
      </c>
      <c r="C2003" s="48">
        <v>135.16999799999999</v>
      </c>
      <c r="D2003" s="48">
        <v>136.520004</v>
      </c>
      <c r="E2003" s="48">
        <v>134.41999799999999</v>
      </c>
      <c r="F2003" s="48">
        <v>136.14999399999999</v>
      </c>
      <c r="G2003" s="49">
        <v>244726900</v>
      </c>
      <c r="H2003" s="48">
        <v>115.00506900000001</v>
      </c>
      <c r="I2003" s="52">
        <f t="shared" si="234"/>
        <v>0.84469389693840169</v>
      </c>
      <c r="J2003" s="52">
        <f t="shared" ca="1" si="235"/>
        <v>1</v>
      </c>
      <c r="K2003" s="48">
        <f t="shared" si="236"/>
        <v>114.18</v>
      </c>
      <c r="L2003" s="48">
        <f t="shared" si="237"/>
        <v>115.32</v>
      </c>
      <c r="M2003" s="48">
        <f t="shared" si="238"/>
        <v>113.54</v>
      </c>
      <c r="N2003" s="48">
        <f t="shared" si="239"/>
        <v>115.01</v>
      </c>
      <c r="O2003" s="49">
        <f t="shared" ca="1" si="240"/>
        <v>244726900</v>
      </c>
    </row>
    <row r="2004" spans="1:15" x14ac:dyDescent="0.25">
      <c r="A2004">
        <v>1989</v>
      </c>
      <c r="B2004" s="89">
        <v>39611</v>
      </c>
      <c r="C2004" s="48">
        <v>134.60000600000001</v>
      </c>
      <c r="D2004" s="48">
        <v>135.86999499999999</v>
      </c>
      <c r="E2004" s="48">
        <v>133.520004</v>
      </c>
      <c r="F2004" s="48">
        <v>134.449997</v>
      </c>
      <c r="G2004" s="49">
        <v>252791800</v>
      </c>
      <c r="H2004" s="48">
        <v>113.569092</v>
      </c>
      <c r="I2004" s="52">
        <f t="shared" si="234"/>
        <v>0.84469389761310298</v>
      </c>
      <c r="J2004" s="52">
        <f t="shared" ca="1" si="235"/>
        <v>1</v>
      </c>
      <c r="K2004" s="48">
        <f t="shared" si="236"/>
        <v>113.7</v>
      </c>
      <c r="L2004" s="48">
        <f t="shared" si="237"/>
        <v>114.77</v>
      </c>
      <c r="M2004" s="48">
        <f t="shared" si="238"/>
        <v>112.78</v>
      </c>
      <c r="N2004" s="48">
        <f t="shared" si="239"/>
        <v>113.57</v>
      </c>
      <c r="O2004" s="49">
        <f t="shared" ca="1" si="240"/>
        <v>252791800</v>
      </c>
    </row>
    <row r="2005" spans="1:15" x14ac:dyDescent="0.25">
      <c r="A2005">
        <v>1990</v>
      </c>
      <c r="B2005" s="89">
        <v>39610</v>
      </c>
      <c r="C2005" s="48">
        <v>135.970001</v>
      </c>
      <c r="D2005" s="48">
        <v>136.259995</v>
      </c>
      <c r="E2005" s="48">
        <v>133.929993</v>
      </c>
      <c r="F2005" s="48">
        <v>133.94000199999999</v>
      </c>
      <c r="G2005" s="49">
        <v>283890100</v>
      </c>
      <c r="H2005" s="48">
        <v>113.13830299999999</v>
      </c>
      <c r="I2005" s="52">
        <f t="shared" si="234"/>
        <v>0.84469390257288479</v>
      </c>
      <c r="J2005" s="52">
        <f t="shared" ca="1" si="235"/>
        <v>1</v>
      </c>
      <c r="K2005" s="48">
        <f t="shared" si="236"/>
        <v>114.85</v>
      </c>
      <c r="L2005" s="48">
        <f t="shared" si="237"/>
        <v>115.1</v>
      </c>
      <c r="M2005" s="48">
        <f t="shared" si="238"/>
        <v>113.13</v>
      </c>
      <c r="N2005" s="48">
        <f t="shared" si="239"/>
        <v>113.14</v>
      </c>
      <c r="O2005" s="49">
        <f t="shared" ca="1" si="240"/>
        <v>283890100</v>
      </c>
    </row>
    <row r="2006" spans="1:15" x14ac:dyDescent="0.25">
      <c r="A2006">
        <v>1991</v>
      </c>
      <c r="B2006" s="89">
        <v>39609</v>
      </c>
      <c r="C2006" s="48">
        <v>135.66999799999999</v>
      </c>
      <c r="D2006" s="48">
        <v>137.10000600000001</v>
      </c>
      <c r="E2006" s="48">
        <v>135.35000600000001</v>
      </c>
      <c r="F2006" s="48">
        <v>135.94000199999999</v>
      </c>
      <c r="G2006" s="49">
        <v>260234900</v>
      </c>
      <c r="H2006" s="48">
        <v>114.827691</v>
      </c>
      <c r="I2006" s="52">
        <f t="shared" si="234"/>
        <v>0.84469390400626898</v>
      </c>
      <c r="J2006" s="52">
        <f t="shared" ca="1" si="235"/>
        <v>1</v>
      </c>
      <c r="K2006" s="48">
        <f t="shared" si="236"/>
        <v>114.6</v>
      </c>
      <c r="L2006" s="48">
        <f t="shared" si="237"/>
        <v>115.81</v>
      </c>
      <c r="M2006" s="48">
        <f t="shared" si="238"/>
        <v>114.33</v>
      </c>
      <c r="N2006" s="48">
        <f t="shared" si="239"/>
        <v>114.83</v>
      </c>
      <c r="O2006" s="49">
        <f t="shared" ca="1" si="240"/>
        <v>260234900</v>
      </c>
    </row>
    <row r="2007" spans="1:15" x14ac:dyDescent="0.25">
      <c r="A2007">
        <v>1992</v>
      </c>
      <c r="B2007" s="89">
        <v>39608</v>
      </c>
      <c r="C2007" s="48">
        <v>136.86000100000001</v>
      </c>
      <c r="D2007" s="48">
        <v>137.5</v>
      </c>
      <c r="E2007" s="48">
        <v>135.41000399999999</v>
      </c>
      <c r="F2007" s="48">
        <v>136.61999499999999</v>
      </c>
      <c r="G2007" s="49">
        <v>228263900</v>
      </c>
      <c r="H2007" s="48">
        <v>115.40207599999999</v>
      </c>
      <c r="I2007" s="52">
        <f t="shared" si="234"/>
        <v>0.84469389711220533</v>
      </c>
      <c r="J2007" s="52">
        <f t="shared" ca="1" si="235"/>
        <v>1</v>
      </c>
      <c r="K2007" s="48">
        <f t="shared" si="236"/>
        <v>115.6</v>
      </c>
      <c r="L2007" s="48">
        <f t="shared" si="237"/>
        <v>116.15</v>
      </c>
      <c r="M2007" s="48">
        <f t="shared" si="238"/>
        <v>114.38</v>
      </c>
      <c r="N2007" s="48">
        <f t="shared" si="239"/>
        <v>115.4</v>
      </c>
      <c r="O2007" s="49">
        <f t="shared" ca="1" si="240"/>
        <v>228263900</v>
      </c>
    </row>
    <row r="2008" spans="1:15" x14ac:dyDescent="0.25">
      <c r="A2008">
        <v>1993</v>
      </c>
      <c r="B2008" s="89">
        <v>39605</v>
      </c>
      <c r="C2008" s="48">
        <v>139.550003</v>
      </c>
      <c r="D2008" s="48">
        <v>139.800003</v>
      </c>
      <c r="E2008" s="48">
        <v>136.220001</v>
      </c>
      <c r="F2008" s="48">
        <v>136.28999300000001</v>
      </c>
      <c r="G2008" s="49">
        <v>384276300</v>
      </c>
      <c r="H2008" s="48">
        <v>115.12332600000001</v>
      </c>
      <c r="I2008" s="52">
        <f t="shared" si="234"/>
        <v>0.84469390206807038</v>
      </c>
      <c r="J2008" s="52">
        <f t="shared" ca="1" si="235"/>
        <v>1</v>
      </c>
      <c r="K2008" s="48">
        <f t="shared" si="236"/>
        <v>117.88</v>
      </c>
      <c r="L2008" s="48">
        <f t="shared" si="237"/>
        <v>118.09</v>
      </c>
      <c r="M2008" s="48">
        <f t="shared" si="238"/>
        <v>115.06</v>
      </c>
      <c r="N2008" s="48">
        <f t="shared" si="239"/>
        <v>115.12</v>
      </c>
      <c r="O2008" s="49">
        <f t="shared" ca="1" si="240"/>
        <v>384276300</v>
      </c>
    </row>
    <row r="2009" spans="1:15" x14ac:dyDescent="0.25">
      <c r="A2009">
        <v>1994</v>
      </c>
      <c r="B2009" s="89">
        <v>39604</v>
      </c>
      <c r="C2009" s="48">
        <v>138.58000200000001</v>
      </c>
      <c r="D2009" s="48">
        <v>140.88999899999999</v>
      </c>
      <c r="E2009" s="48">
        <v>138.320007</v>
      </c>
      <c r="F2009" s="48">
        <v>140.779999</v>
      </c>
      <c r="G2009" s="49">
        <v>237867100</v>
      </c>
      <c r="H2009" s="48">
        <v>118.916006</v>
      </c>
      <c r="I2009" s="52">
        <f t="shared" si="234"/>
        <v>0.84469389717782273</v>
      </c>
      <c r="J2009" s="52">
        <f t="shared" ca="1" si="235"/>
        <v>1</v>
      </c>
      <c r="K2009" s="48">
        <f t="shared" si="236"/>
        <v>117.06</v>
      </c>
      <c r="L2009" s="48">
        <f t="shared" si="237"/>
        <v>119.01</v>
      </c>
      <c r="M2009" s="48">
        <f t="shared" si="238"/>
        <v>116.84</v>
      </c>
      <c r="N2009" s="48">
        <f t="shared" si="239"/>
        <v>118.92</v>
      </c>
      <c r="O2009" s="49">
        <f t="shared" ca="1" si="240"/>
        <v>237867100</v>
      </c>
    </row>
    <row r="2010" spans="1:15" x14ac:dyDescent="0.25">
      <c r="A2010">
        <v>1995</v>
      </c>
      <c r="B2010" s="89">
        <v>39603</v>
      </c>
      <c r="C2010" s="48">
        <v>137.699997</v>
      </c>
      <c r="D2010" s="48">
        <v>139.16000399999999</v>
      </c>
      <c r="E2010" s="48">
        <v>137.46000699999999</v>
      </c>
      <c r="F2010" s="48">
        <v>138.020004</v>
      </c>
      <c r="G2010" s="49">
        <v>246637700</v>
      </c>
      <c r="H2010" s="48">
        <v>116.584656</v>
      </c>
      <c r="I2010" s="52">
        <f t="shared" si="234"/>
        <v>0.8446939039358381</v>
      </c>
      <c r="J2010" s="52">
        <f t="shared" ca="1" si="235"/>
        <v>1</v>
      </c>
      <c r="K2010" s="48">
        <f t="shared" si="236"/>
        <v>116.31</v>
      </c>
      <c r="L2010" s="48">
        <f t="shared" si="237"/>
        <v>117.55</v>
      </c>
      <c r="M2010" s="48">
        <f t="shared" si="238"/>
        <v>116.11</v>
      </c>
      <c r="N2010" s="48">
        <f t="shared" si="239"/>
        <v>116.58</v>
      </c>
      <c r="O2010" s="49">
        <f t="shared" ca="1" si="240"/>
        <v>246637700</v>
      </c>
    </row>
    <row r="2011" spans="1:15" x14ac:dyDescent="0.25">
      <c r="A2011">
        <v>1996</v>
      </c>
      <c r="B2011" s="89">
        <v>39602</v>
      </c>
      <c r="C2011" s="48">
        <v>139.300003</v>
      </c>
      <c r="D2011" s="48">
        <v>139.61999499999999</v>
      </c>
      <c r="E2011" s="48">
        <v>137.229996</v>
      </c>
      <c r="F2011" s="48">
        <v>138.08999600000001</v>
      </c>
      <c r="G2011" s="49">
        <v>271965700</v>
      </c>
      <c r="H2011" s="48">
        <v>116.643777</v>
      </c>
      <c r="I2011" s="52">
        <f t="shared" si="234"/>
        <v>0.84469389802864492</v>
      </c>
      <c r="J2011" s="52">
        <f t="shared" ca="1" si="235"/>
        <v>1</v>
      </c>
      <c r="K2011" s="48">
        <f t="shared" si="236"/>
        <v>117.67</v>
      </c>
      <c r="L2011" s="48">
        <f t="shared" si="237"/>
        <v>117.94</v>
      </c>
      <c r="M2011" s="48">
        <f t="shared" si="238"/>
        <v>115.92</v>
      </c>
      <c r="N2011" s="48">
        <f t="shared" si="239"/>
        <v>116.64</v>
      </c>
      <c r="O2011" s="49">
        <f t="shared" ca="1" si="240"/>
        <v>271965700</v>
      </c>
    </row>
    <row r="2012" spans="1:15" x14ac:dyDescent="0.25">
      <c r="A2012">
        <v>1997</v>
      </c>
      <c r="B2012" s="89">
        <v>39601</v>
      </c>
      <c r="C2012" s="48">
        <v>139.83000200000001</v>
      </c>
      <c r="D2012" s="48">
        <v>139.86000100000001</v>
      </c>
      <c r="E2012" s="48">
        <v>138</v>
      </c>
      <c r="F2012" s="48">
        <v>138.89999399999999</v>
      </c>
      <c r="G2012" s="49">
        <v>181069900</v>
      </c>
      <c r="H2012" s="48">
        <v>117.327977</v>
      </c>
      <c r="I2012" s="52">
        <f t="shared" si="234"/>
        <v>0.84469389537914608</v>
      </c>
      <c r="J2012" s="52">
        <f t="shared" ca="1" si="235"/>
        <v>1</v>
      </c>
      <c r="K2012" s="48">
        <f t="shared" si="236"/>
        <v>118.11</v>
      </c>
      <c r="L2012" s="48">
        <f t="shared" si="237"/>
        <v>118.14</v>
      </c>
      <c r="M2012" s="48">
        <f t="shared" si="238"/>
        <v>116.57</v>
      </c>
      <c r="N2012" s="48">
        <f t="shared" si="239"/>
        <v>117.33</v>
      </c>
      <c r="O2012" s="49">
        <f t="shared" ca="1" si="240"/>
        <v>181069900</v>
      </c>
    </row>
    <row r="2013" spans="1:15" x14ac:dyDescent="0.25">
      <c r="A2013">
        <v>1998</v>
      </c>
      <c r="B2013" s="89">
        <v>39598</v>
      </c>
      <c r="C2013" s="48">
        <v>140.470001</v>
      </c>
      <c r="D2013" s="48">
        <v>140.740005</v>
      </c>
      <c r="E2013" s="48">
        <v>139.94000199999999</v>
      </c>
      <c r="F2013" s="48">
        <v>140.35000600000001</v>
      </c>
      <c r="G2013" s="49">
        <v>117362000</v>
      </c>
      <c r="H2013" s="48">
        <v>118.55279400000001</v>
      </c>
      <c r="I2013" s="52">
        <f t="shared" si="234"/>
        <v>0.84469390047621373</v>
      </c>
      <c r="J2013" s="52">
        <f t="shared" ca="1" si="235"/>
        <v>1</v>
      </c>
      <c r="K2013" s="48">
        <f t="shared" si="236"/>
        <v>118.65</v>
      </c>
      <c r="L2013" s="48">
        <f t="shared" si="237"/>
        <v>118.88</v>
      </c>
      <c r="M2013" s="48">
        <f t="shared" si="238"/>
        <v>118.21</v>
      </c>
      <c r="N2013" s="48">
        <f t="shared" si="239"/>
        <v>118.55</v>
      </c>
      <c r="O2013" s="49">
        <f t="shared" ca="1" si="240"/>
        <v>117362000</v>
      </c>
    </row>
    <row r="2014" spans="1:15" x14ac:dyDescent="0.25">
      <c r="A2014">
        <v>1999</v>
      </c>
      <c r="B2014" s="89">
        <v>39597</v>
      </c>
      <c r="C2014" s="48">
        <v>139.13000500000001</v>
      </c>
      <c r="D2014" s="48">
        <v>140.929993</v>
      </c>
      <c r="E2014" s="48">
        <v>139.08000200000001</v>
      </c>
      <c r="F2014" s="48">
        <v>140</v>
      </c>
      <c r="G2014" s="49">
        <v>173927200</v>
      </c>
      <c r="H2014" s="48">
        <v>118.25714600000001</v>
      </c>
      <c r="I2014" s="52">
        <f t="shared" si="234"/>
        <v>0.8446939</v>
      </c>
      <c r="J2014" s="52">
        <f t="shared" ca="1" si="235"/>
        <v>1</v>
      </c>
      <c r="K2014" s="48">
        <f t="shared" si="236"/>
        <v>117.52</v>
      </c>
      <c r="L2014" s="48">
        <f t="shared" si="237"/>
        <v>119.04</v>
      </c>
      <c r="M2014" s="48">
        <f t="shared" si="238"/>
        <v>117.48</v>
      </c>
      <c r="N2014" s="48">
        <f t="shared" si="239"/>
        <v>118.26</v>
      </c>
      <c r="O2014" s="49">
        <f t="shared" ca="1" si="240"/>
        <v>173927200</v>
      </c>
    </row>
    <row r="2015" spans="1:15" x14ac:dyDescent="0.25">
      <c r="A2015">
        <v>2000</v>
      </c>
      <c r="B2015" s="89">
        <v>39596</v>
      </c>
      <c r="C2015" s="48">
        <v>139.16999799999999</v>
      </c>
      <c r="D2015" s="48">
        <v>140</v>
      </c>
      <c r="E2015" s="48">
        <v>138</v>
      </c>
      <c r="F2015" s="48">
        <v>139.300003</v>
      </c>
      <c r="G2015" s="49">
        <v>181288100</v>
      </c>
      <c r="H2015" s="48">
        <v>117.665863</v>
      </c>
      <c r="I2015" s="52">
        <f t="shared" si="234"/>
        <v>0.84469390140644862</v>
      </c>
      <c r="J2015" s="52">
        <f t="shared" ca="1" si="235"/>
        <v>1</v>
      </c>
      <c r="K2015" s="48">
        <f t="shared" si="236"/>
        <v>117.56</v>
      </c>
      <c r="L2015" s="48">
        <f t="shared" si="237"/>
        <v>118.26</v>
      </c>
      <c r="M2015" s="48">
        <f t="shared" si="238"/>
        <v>116.57</v>
      </c>
      <c r="N2015" s="48">
        <f t="shared" si="239"/>
        <v>117.67</v>
      </c>
      <c r="O2015" s="49">
        <f t="shared" ca="1" si="240"/>
        <v>181288100</v>
      </c>
    </row>
    <row r="2016" spans="1:15" x14ac:dyDescent="0.25">
      <c r="A2016">
        <v>2001</v>
      </c>
      <c r="B2016" s="89">
        <v>39595</v>
      </c>
      <c r="C2016" s="48">
        <v>137.800003</v>
      </c>
      <c r="D2016" s="48">
        <v>139</v>
      </c>
      <c r="E2016" s="48">
        <v>137.529999</v>
      </c>
      <c r="F2016" s="48">
        <v>138.66000399999999</v>
      </c>
      <c r="G2016" s="49">
        <v>168322900</v>
      </c>
      <c r="H2016" s="48">
        <v>117.125259</v>
      </c>
      <c r="I2016" s="52">
        <f t="shared" si="234"/>
        <v>0.84469389601344602</v>
      </c>
      <c r="J2016" s="52">
        <f t="shared" ca="1" si="235"/>
        <v>1</v>
      </c>
      <c r="K2016" s="48">
        <f t="shared" si="236"/>
        <v>116.4</v>
      </c>
      <c r="L2016" s="48">
        <f t="shared" si="237"/>
        <v>117.41</v>
      </c>
      <c r="M2016" s="48">
        <f t="shared" si="238"/>
        <v>116.17</v>
      </c>
      <c r="N2016" s="48">
        <f t="shared" si="239"/>
        <v>117.13</v>
      </c>
      <c r="O2016" s="49">
        <f t="shared" ca="1" si="240"/>
        <v>168322900</v>
      </c>
    </row>
    <row r="2017" spans="1:15" x14ac:dyDescent="0.25">
      <c r="A2017">
        <v>2002</v>
      </c>
      <c r="B2017" s="89">
        <v>39591</v>
      </c>
      <c r="C2017" s="48">
        <v>139.050003</v>
      </c>
      <c r="D2017" s="48">
        <v>139.66000399999999</v>
      </c>
      <c r="E2017" s="48">
        <v>137.520004</v>
      </c>
      <c r="F2017" s="48">
        <v>137.63999899999999</v>
      </c>
      <c r="G2017" s="49">
        <v>181376400</v>
      </c>
      <c r="H2017" s="48">
        <v>116.263668</v>
      </c>
      <c r="I2017" s="52">
        <f t="shared" si="234"/>
        <v>0.84469390325990923</v>
      </c>
      <c r="J2017" s="52">
        <f t="shared" ca="1" si="235"/>
        <v>1</v>
      </c>
      <c r="K2017" s="48">
        <f t="shared" si="236"/>
        <v>117.45</v>
      </c>
      <c r="L2017" s="48">
        <f t="shared" si="237"/>
        <v>117.97</v>
      </c>
      <c r="M2017" s="48">
        <f t="shared" si="238"/>
        <v>116.16</v>
      </c>
      <c r="N2017" s="48">
        <f t="shared" si="239"/>
        <v>116.26</v>
      </c>
      <c r="O2017" s="49">
        <f t="shared" ca="1" si="240"/>
        <v>181376400</v>
      </c>
    </row>
    <row r="2018" spans="1:15" x14ac:dyDescent="0.25">
      <c r="A2018">
        <v>2003</v>
      </c>
      <c r="B2018" s="89">
        <v>39590</v>
      </c>
      <c r="C2018" s="48">
        <v>139.429993</v>
      </c>
      <c r="D2018" s="48">
        <v>140.16999799999999</v>
      </c>
      <c r="E2018" s="48">
        <v>139</v>
      </c>
      <c r="F2018" s="48">
        <v>139.509995</v>
      </c>
      <c r="G2018" s="49">
        <v>170820400</v>
      </c>
      <c r="H2018" s="48">
        <v>117.84324100000001</v>
      </c>
      <c r="I2018" s="52">
        <f t="shared" si="234"/>
        <v>0.84469389451271937</v>
      </c>
      <c r="J2018" s="52">
        <f t="shared" ca="1" si="235"/>
        <v>1</v>
      </c>
      <c r="K2018" s="48">
        <f t="shared" si="236"/>
        <v>117.78</v>
      </c>
      <c r="L2018" s="48">
        <f t="shared" si="237"/>
        <v>118.4</v>
      </c>
      <c r="M2018" s="48">
        <f t="shared" si="238"/>
        <v>117.41</v>
      </c>
      <c r="N2018" s="48">
        <f t="shared" si="239"/>
        <v>117.84</v>
      </c>
      <c r="O2018" s="49">
        <f t="shared" ca="1" si="240"/>
        <v>170820400</v>
      </c>
    </row>
    <row r="2019" spans="1:15" x14ac:dyDescent="0.25">
      <c r="A2019">
        <v>2004</v>
      </c>
      <c r="B2019" s="89">
        <v>39589</v>
      </c>
      <c r="C2019" s="48">
        <v>141.80999800000001</v>
      </c>
      <c r="D2019" s="48">
        <v>142.11999499999999</v>
      </c>
      <c r="E2019" s="48">
        <v>139</v>
      </c>
      <c r="F2019" s="48">
        <v>139.490005</v>
      </c>
      <c r="G2019" s="49">
        <v>252724800</v>
      </c>
      <c r="H2019" s="48">
        <v>117.826357</v>
      </c>
      <c r="I2019" s="52">
        <f t="shared" si="234"/>
        <v>0.84469390477116979</v>
      </c>
      <c r="J2019" s="52">
        <f t="shared" ca="1" si="235"/>
        <v>1</v>
      </c>
      <c r="K2019" s="48">
        <f t="shared" si="236"/>
        <v>119.79</v>
      </c>
      <c r="L2019" s="48">
        <f t="shared" si="237"/>
        <v>120.05</v>
      </c>
      <c r="M2019" s="48">
        <f t="shared" si="238"/>
        <v>117.41</v>
      </c>
      <c r="N2019" s="48">
        <f t="shared" si="239"/>
        <v>117.83</v>
      </c>
      <c r="O2019" s="49">
        <f t="shared" ca="1" si="240"/>
        <v>252724800</v>
      </c>
    </row>
    <row r="2020" spans="1:15" x14ac:dyDescent="0.25">
      <c r="A2020">
        <v>2005</v>
      </c>
      <c r="B2020" s="89">
        <v>39588</v>
      </c>
      <c r="C2020" s="48">
        <v>142.270004</v>
      </c>
      <c r="D2020" s="48">
        <v>142.33999600000001</v>
      </c>
      <c r="E2020" s="48">
        <v>141</v>
      </c>
      <c r="F2020" s="48">
        <v>141.88999899999999</v>
      </c>
      <c r="G2020" s="49">
        <v>178552100</v>
      </c>
      <c r="H2020" s="48">
        <v>119.853617</v>
      </c>
      <c r="I2020" s="52">
        <f t="shared" si="234"/>
        <v>0.84469390263368749</v>
      </c>
      <c r="J2020" s="52">
        <f t="shared" ca="1" si="235"/>
        <v>1</v>
      </c>
      <c r="K2020" s="48">
        <f t="shared" si="236"/>
        <v>120.17</v>
      </c>
      <c r="L2020" s="48">
        <f t="shared" si="237"/>
        <v>120.23</v>
      </c>
      <c r="M2020" s="48">
        <f t="shared" si="238"/>
        <v>119.1</v>
      </c>
      <c r="N2020" s="48">
        <f t="shared" si="239"/>
        <v>119.85</v>
      </c>
      <c r="O2020" s="49">
        <f t="shared" ca="1" si="240"/>
        <v>178552100</v>
      </c>
    </row>
    <row r="2021" spans="1:15" x14ac:dyDescent="0.25">
      <c r="A2021">
        <v>2006</v>
      </c>
      <c r="B2021" s="89">
        <v>39587</v>
      </c>
      <c r="C2021" s="48">
        <v>142.80999800000001</v>
      </c>
      <c r="D2021" s="48">
        <v>144.300003</v>
      </c>
      <c r="E2021" s="48">
        <v>142.300003</v>
      </c>
      <c r="F2021" s="48">
        <v>143.050003</v>
      </c>
      <c r="G2021" s="49">
        <v>165664400</v>
      </c>
      <c r="H2021" s="48">
        <v>120.833465</v>
      </c>
      <c r="I2021" s="52">
        <f t="shared" si="234"/>
        <v>0.84469390049575876</v>
      </c>
      <c r="J2021" s="52">
        <f t="shared" ca="1" si="235"/>
        <v>1</v>
      </c>
      <c r="K2021" s="48">
        <f t="shared" si="236"/>
        <v>120.63</v>
      </c>
      <c r="L2021" s="48">
        <f t="shared" si="237"/>
        <v>121.89</v>
      </c>
      <c r="M2021" s="48">
        <f t="shared" si="238"/>
        <v>120.2</v>
      </c>
      <c r="N2021" s="48">
        <f t="shared" si="239"/>
        <v>120.83</v>
      </c>
      <c r="O2021" s="49">
        <f t="shared" ca="1" si="240"/>
        <v>165664400</v>
      </c>
    </row>
    <row r="2022" spans="1:15" x14ac:dyDescent="0.25">
      <c r="A2022">
        <v>2007</v>
      </c>
      <c r="B2022" s="89">
        <v>39584</v>
      </c>
      <c r="C2022" s="48">
        <v>142.86000100000001</v>
      </c>
      <c r="D2022" s="48">
        <v>142.86999499999999</v>
      </c>
      <c r="E2022" s="48">
        <v>141.61000100000001</v>
      </c>
      <c r="F2022" s="48">
        <v>142.66000399999999</v>
      </c>
      <c r="G2022" s="49">
        <v>204236800</v>
      </c>
      <c r="H2022" s="48">
        <v>120.504035</v>
      </c>
      <c r="I2022" s="52">
        <f t="shared" si="234"/>
        <v>0.84469389892909308</v>
      </c>
      <c r="J2022" s="52">
        <f t="shared" ca="1" si="235"/>
        <v>1</v>
      </c>
      <c r="K2022" s="48">
        <f t="shared" si="236"/>
        <v>120.67</v>
      </c>
      <c r="L2022" s="48">
        <f t="shared" si="237"/>
        <v>120.68</v>
      </c>
      <c r="M2022" s="48">
        <f t="shared" si="238"/>
        <v>119.62</v>
      </c>
      <c r="N2022" s="48">
        <f t="shared" si="239"/>
        <v>120.5</v>
      </c>
      <c r="O2022" s="49">
        <f t="shared" ca="1" si="240"/>
        <v>204236800</v>
      </c>
    </row>
    <row r="2023" spans="1:15" x14ac:dyDescent="0.25">
      <c r="A2023">
        <v>2008</v>
      </c>
      <c r="B2023" s="89">
        <v>39583</v>
      </c>
      <c r="C2023" s="48">
        <v>141.03999300000001</v>
      </c>
      <c r="D2023" s="48">
        <v>142.63000500000001</v>
      </c>
      <c r="E2023" s="48">
        <v>140.83000200000001</v>
      </c>
      <c r="F2023" s="48">
        <v>142.529999</v>
      </c>
      <c r="G2023" s="49">
        <v>166927000</v>
      </c>
      <c r="H2023" s="48">
        <v>120.39422</v>
      </c>
      <c r="I2023" s="52">
        <f t="shared" si="234"/>
        <v>0.84469389493225211</v>
      </c>
      <c r="J2023" s="52">
        <f t="shared" ca="1" si="235"/>
        <v>1</v>
      </c>
      <c r="K2023" s="48">
        <f t="shared" si="236"/>
        <v>119.14</v>
      </c>
      <c r="L2023" s="48">
        <f t="shared" si="237"/>
        <v>120.48</v>
      </c>
      <c r="M2023" s="48">
        <f t="shared" si="238"/>
        <v>118.96</v>
      </c>
      <c r="N2023" s="48">
        <f t="shared" si="239"/>
        <v>120.39</v>
      </c>
      <c r="O2023" s="49">
        <f t="shared" ca="1" si="240"/>
        <v>166927000</v>
      </c>
    </row>
    <row r="2024" spans="1:15" x14ac:dyDescent="0.25">
      <c r="A2024">
        <v>2009</v>
      </c>
      <c r="B2024" s="89">
        <v>39582</v>
      </c>
      <c r="C2024" s="48">
        <v>141.070007</v>
      </c>
      <c r="D2024" s="48">
        <v>142.199997</v>
      </c>
      <c r="E2024" s="48">
        <v>140.46000699999999</v>
      </c>
      <c r="F2024" s="48">
        <v>140.770004</v>
      </c>
      <c r="G2024" s="49">
        <v>181910800</v>
      </c>
      <c r="H2024" s="48">
        <v>118.90756399999999</v>
      </c>
      <c r="I2024" s="52">
        <f t="shared" si="234"/>
        <v>0.84469390226059804</v>
      </c>
      <c r="J2024" s="52">
        <f t="shared" ca="1" si="235"/>
        <v>1</v>
      </c>
      <c r="K2024" s="48">
        <f t="shared" si="236"/>
        <v>119.16</v>
      </c>
      <c r="L2024" s="48">
        <f t="shared" si="237"/>
        <v>120.12</v>
      </c>
      <c r="M2024" s="48">
        <f t="shared" si="238"/>
        <v>118.65</v>
      </c>
      <c r="N2024" s="48">
        <f t="shared" si="239"/>
        <v>118.91</v>
      </c>
      <c r="O2024" s="49">
        <f t="shared" ca="1" si="240"/>
        <v>181910800</v>
      </c>
    </row>
    <row r="2025" spans="1:15" x14ac:dyDescent="0.25">
      <c r="A2025">
        <v>2010</v>
      </c>
      <c r="B2025" s="89">
        <v>39581</v>
      </c>
      <c r="C2025" s="48">
        <v>140.800003</v>
      </c>
      <c r="D2025" s="48">
        <v>140.88999899999999</v>
      </c>
      <c r="E2025" s="48">
        <v>139.729996</v>
      </c>
      <c r="F2025" s="48">
        <v>140.479996</v>
      </c>
      <c r="G2025" s="49">
        <v>159132200</v>
      </c>
      <c r="H2025" s="48">
        <v>118.662595</v>
      </c>
      <c r="I2025" s="52">
        <f t="shared" si="234"/>
        <v>0.84469389506531589</v>
      </c>
      <c r="J2025" s="52">
        <f t="shared" ca="1" si="235"/>
        <v>1</v>
      </c>
      <c r="K2025" s="48">
        <f t="shared" si="236"/>
        <v>118.93</v>
      </c>
      <c r="L2025" s="48">
        <f t="shared" si="237"/>
        <v>119.01</v>
      </c>
      <c r="M2025" s="48">
        <f t="shared" si="238"/>
        <v>118.03</v>
      </c>
      <c r="N2025" s="48">
        <f t="shared" si="239"/>
        <v>118.66</v>
      </c>
      <c r="O2025" s="49">
        <f t="shared" ca="1" si="240"/>
        <v>159132200</v>
      </c>
    </row>
    <row r="2026" spans="1:15" x14ac:dyDescent="0.25">
      <c r="A2026">
        <v>2011</v>
      </c>
      <c r="B2026" s="89">
        <v>39580</v>
      </c>
      <c r="C2026" s="48">
        <v>139.25</v>
      </c>
      <c r="D2026" s="48">
        <v>140.55999800000001</v>
      </c>
      <c r="E2026" s="48">
        <v>138.729996</v>
      </c>
      <c r="F2026" s="48">
        <v>140.46000699999999</v>
      </c>
      <c r="G2026" s="49">
        <v>147865900</v>
      </c>
      <c r="H2026" s="48">
        <v>118.64571100000001</v>
      </c>
      <c r="I2026" s="52">
        <f t="shared" si="234"/>
        <v>0.84469389923923333</v>
      </c>
      <c r="J2026" s="52">
        <f t="shared" ca="1" si="235"/>
        <v>1</v>
      </c>
      <c r="K2026" s="48">
        <f t="shared" si="236"/>
        <v>117.62</v>
      </c>
      <c r="L2026" s="48">
        <f t="shared" si="237"/>
        <v>118.73</v>
      </c>
      <c r="M2026" s="48">
        <f t="shared" si="238"/>
        <v>117.18</v>
      </c>
      <c r="N2026" s="48">
        <f t="shared" si="239"/>
        <v>118.65</v>
      </c>
      <c r="O2026" s="49">
        <f t="shared" ca="1" si="240"/>
        <v>147865900</v>
      </c>
    </row>
    <row r="2027" spans="1:15" x14ac:dyDescent="0.25">
      <c r="A2027">
        <v>2012</v>
      </c>
      <c r="B2027" s="89">
        <v>39577</v>
      </c>
      <c r="C2027" s="48">
        <v>138.60000600000001</v>
      </c>
      <c r="D2027" s="48">
        <v>139.38999899999999</v>
      </c>
      <c r="E2027" s="48">
        <v>138.449997</v>
      </c>
      <c r="F2027" s="48">
        <v>138.89999399999999</v>
      </c>
      <c r="G2027" s="49">
        <v>152588200</v>
      </c>
      <c r="H2027" s="48">
        <v>117.327977</v>
      </c>
      <c r="I2027" s="52">
        <f t="shared" si="234"/>
        <v>0.84469389537914608</v>
      </c>
      <c r="J2027" s="52">
        <f t="shared" ca="1" si="235"/>
        <v>1</v>
      </c>
      <c r="K2027" s="48">
        <f t="shared" si="236"/>
        <v>117.07</v>
      </c>
      <c r="L2027" s="48">
        <f t="shared" si="237"/>
        <v>117.74</v>
      </c>
      <c r="M2027" s="48">
        <f t="shared" si="238"/>
        <v>116.95</v>
      </c>
      <c r="N2027" s="48">
        <f t="shared" si="239"/>
        <v>117.33</v>
      </c>
      <c r="O2027" s="49">
        <f t="shared" ca="1" si="240"/>
        <v>152588200</v>
      </c>
    </row>
    <row r="2028" spans="1:15" x14ac:dyDescent="0.25">
      <c r="A2028">
        <v>2013</v>
      </c>
      <c r="B2028" s="89">
        <v>39576</v>
      </c>
      <c r="C2028" s="48">
        <v>139.740005</v>
      </c>
      <c r="D2028" s="48">
        <v>140.320007</v>
      </c>
      <c r="E2028" s="48">
        <v>138.979996</v>
      </c>
      <c r="F2028" s="48">
        <v>139.16000399999999</v>
      </c>
      <c r="G2028" s="49">
        <v>178321200</v>
      </c>
      <c r="H2028" s="48">
        <v>117.547606</v>
      </c>
      <c r="I2028" s="52">
        <f t="shared" si="234"/>
        <v>0.84469389638706838</v>
      </c>
      <c r="J2028" s="52">
        <f t="shared" ca="1" si="235"/>
        <v>1</v>
      </c>
      <c r="K2028" s="48">
        <f t="shared" si="236"/>
        <v>118.04</v>
      </c>
      <c r="L2028" s="48">
        <f t="shared" si="237"/>
        <v>118.53</v>
      </c>
      <c r="M2028" s="48">
        <f t="shared" si="238"/>
        <v>117.4</v>
      </c>
      <c r="N2028" s="48">
        <f t="shared" si="239"/>
        <v>117.55</v>
      </c>
      <c r="O2028" s="49">
        <f t="shared" ca="1" si="240"/>
        <v>178321200</v>
      </c>
    </row>
    <row r="2029" spans="1:15" x14ac:dyDescent="0.25">
      <c r="A2029">
        <v>2014</v>
      </c>
      <c r="B2029" s="89">
        <v>39575</v>
      </c>
      <c r="C2029" s="48">
        <v>141.88999899999999</v>
      </c>
      <c r="D2029" s="48">
        <v>142.03999300000001</v>
      </c>
      <c r="E2029" s="48">
        <v>139.13000500000001</v>
      </c>
      <c r="F2029" s="48">
        <v>139.520004</v>
      </c>
      <c r="G2029" s="49">
        <v>199267300</v>
      </c>
      <c r="H2029" s="48">
        <v>117.851696</v>
      </c>
      <c r="I2029" s="52">
        <f t="shared" si="234"/>
        <v>0.84469389780120707</v>
      </c>
      <c r="J2029" s="52">
        <f t="shared" ca="1" si="235"/>
        <v>1</v>
      </c>
      <c r="K2029" s="48">
        <f t="shared" si="236"/>
        <v>119.85</v>
      </c>
      <c r="L2029" s="48">
        <f t="shared" si="237"/>
        <v>119.98</v>
      </c>
      <c r="M2029" s="48">
        <f t="shared" si="238"/>
        <v>117.52</v>
      </c>
      <c r="N2029" s="48">
        <f t="shared" si="239"/>
        <v>117.85</v>
      </c>
      <c r="O2029" s="49">
        <f t="shared" ca="1" si="240"/>
        <v>199267300</v>
      </c>
    </row>
    <row r="2030" spans="1:15" x14ac:dyDescent="0.25">
      <c r="A2030">
        <v>2015</v>
      </c>
      <c r="B2030" s="89">
        <v>39574</v>
      </c>
      <c r="C2030" s="48">
        <v>140.020004</v>
      </c>
      <c r="D2030" s="48">
        <v>142.199997</v>
      </c>
      <c r="E2030" s="48">
        <v>139.69000199999999</v>
      </c>
      <c r="F2030" s="48">
        <v>142.050003</v>
      </c>
      <c r="G2030" s="49">
        <v>179339800</v>
      </c>
      <c r="H2030" s="48">
        <v>119.988771</v>
      </c>
      <c r="I2030" s="52">
        <f t="shared" si="234"/>
        <v>0.84469389979527132</v>
      </c>
      <c r="J2030" s="52">
        <f t="shared" ca="1" si="235"/>
        <v>1</v>
      </c>
      <c r="K2030" s="48">
        <f t="shared" si="236"/>
        <v>118.27</v>
      </c>
      <c r="L2030" s="48">
        <f t="shared" si="237"/>
        <v>120.12</v>
      </c>
      <c r="M2030" s="48">
        <f t="shared" si="238"/>
        <v>118</v>
      </c>
      <c r="N2030" s="48">
        <f t="shared" si="239"/>
        <v>119.99</v>
      </c>
      <c r="O2030" s="49">
        <f t="shared" ca="1" si="240"/>
        <v>179339800</v>
      </c>
    </row>
    <row r="2031" spans="1:15" x14ac:dyDescent="0.25">
      <c r="A2031">
        <v>2016</v>
      </c>
      <c r="B2031" s="89">
        <v>39573</v>
      </c>
      <c r="C2031" s="48">
        <v>141.050003</v>
      </c>
      <c r="D2031" s="48">
        <v>141.61000100000001</v>
      </c>
      <c r="E2031" s="48">
        <v>140.41000399999999</v>
      </c>
      <c r="F2031" s="48">
        <v>140.83000200000001</v>
      </c>
      <c r="G2031" s="49">
        <v>118504500</v>
      </c>
      <c r="H2031" s="48">
        <v>118.958243</v>
      </c>
      <c r="I2031" s="52">
        <f t="shared" si="234"/>
        <v>0.84469389555217067</v>
      </c>
      <c r="J2031" s="52">
        <f t="shared" ca="1" si="235"/>
        <v>1</v>
      </c>
      <c r="K2031" s="48">
        <f t="shared" si="236"/>
        <v>119.14</v>
      </c>
      <c r="L2031" s="48">
        <f t="shared" si="237"/>
        <v>119.62</v>
      </c>
      <c r="M2031" s="48">
        <f t="shared" si="238"/>
        <v>118.6</v>
      </c>
      <c r="N2031" s="48">
        <f t="shared" si="239"/>
        <v>118.96</v>
      </c>
      <c r="O2031" s="49">
        <f t="shared" ca="1" si="240"/>
        <v>118504500</v>
      </c>
    </row>
    <row r="2032" spans="1:15" x14ac:dyDescent="0.25">
      <c r="A2032">
        <v>2017</v>
      </c>
      <c r="B2032" s="89">
        <v>39570</v>
      </c>
      <c r="C2032" s="48">
        <v>142.33999600000001</v>
      </c>
      <c r="D2032" s="48">
        <v>142.36999499999999</v>
      </c>
      <c r="E2032" s="48">
        <v>140.55999800000001</v>
      </c>
      <c r="F2032" s="48">
        <v>141.509995</v>
      </c>
      <c r="G2032" s="49">
        <v>181585500</v>
      </c>
      <c r="H2032" s="48">
        <v>119.532629</v>
      </c>
      <c r="I2032" s="52">
        <f t="shared" si="234"/>
        <v>0.84469389600360034</v>
      </c>
      <c r="J2032" s="52">
        <f t="shared" ca="1" si="235"/>
        <v>1</v>
      </c>
      <c r="K2032" s="48">
        <f t="shared" si="236"/>
        <v>120.23</v>
      </c>
      <c r="L2032" s="48">
        <f t="shared" si="237"/>
        <v>120.26</v>
      </c>
      <c r="M2032" s="48">
        <f t="shared" si="238"/>
        <v>118.73</v>
      </c>
      <c r="N2032" s="48">
        <f t="shared" si="239"/>
        <v>119.53</v>
      </c>
      <c r="O2032" s="49">
        <f t="shared" ca="1" si="240"/>
        <v>181585500</v>
      </c>
    </row>
    <row r="2033" spans="1:15" x14ac:dyDescent="0.25">
      <c r="A2033">
        <v>2018</v>
      </c>
      <c r="B2033" s="89">
        <v>39569</v>
      </c>
      <c r="C2033" s="48">
        <v>138.38000500000001</v>
      </c>
      <c r="D2033" s="48">
        <v>141.11999499999999</v>
      </c>
      <c r="E2033" s="48">
        <v>138.270004</v>
      </c>
      <c r="F2033" s="48">
        <v>141.11999499999999</v>
      </c>
      <c r="G2033" s="49">
        <v>187279500</v>
      </c>
      <c r="H2033" s="48">
        <v>119.203199</v>
      </c>
      <c r="I2033" s="52">
        <f t="shared" si="234"/>
        <v>0.84469390039306624</v>
      </c>
      <c r="J2033" s="52">
        <f t="shared" ca="1" si="235"/>
        <v>1</v>
      </c>
      <c r="K2033" s="48">
        <f t="shared" si="236"/>
        <v>116.89</v>
      </c>
      <c r="L2033" s="48">
        <f t="shared" si="237"/>
        <v>119.2</v>
      </c>
      <c r="M2033" s="48">
        <f t="shared" si="238"/>
        <v>116.8</v>
      </c>
      <c r="N2033" s="48">
        <f t="shared" si="239"/>
        <v>119.2</v>
      </c>
      <c r="O2033" s="49">
        <f t="shared" ca="1" si="240"/>
        <v>187279500</v>
      </c>
    </row>
    <row r="2034" spans="1:15" x14ac:dyDescent="0.25">
      <c r="A2034">
        <v>2019</v>
      </c>
      <c r="B2034" s="89">
        <v>39568</v>
      </c>
      <c r="C2034" s="48">
        <v>139.28999300000001</v>
      </c>
      <c r="D2034" s="48">
        <v>140.58999600000001</v>
      </c>
      <c r="E2034" s="48">
        <v>138.259995</v>
      </c>
      <c r="F2034" s="48">
        <v>138.259995</v>
      </c>
      <c r="G2034" s="49">
        <v>208395900</v>
      </c>
      <c r="H2034" s="48">
        <v>116.787374</v>
      </c>
      <c r="I2034" s="52">
        <f t="shared" si="234"/>
        <v>0.84469389717539045</v>
      </c>
      <c r="J2034" s="52">
        <f t="shared" ca="1" si="235"/>
        <v>1</v>
      </c>
      <c r="K2034" s="48">
        <f t="shared" si="236"/>
        <v>117.66</v>
      </c>
      <c r="L2034" s="48">
        <f t="shared" si="237"/>
        <v>118.76</v>
      </c>
      <c r="M2034" s="48">
        <f t="shared" si="238"/>
        <v>116.79</v>
      </c>
      <c r="N2034" s="48">
        <f t="shared" si="239"/>
        <v>116.79</v>
      </c>
      <c r="O2034" s="49">
        <f t="shared" ca="1" si="240"/>
        <v>208395900</v>
      </c>
    </row>
    <row r="2035" spans="1:15" x14ac:dyDescent="0.25">
      <c r="A2035">
        <v>2020</v>
      </c>
      <c r="B2035" s="89">
        <v>39567</v>
      </c>
      <c r="C2035" s="48">
        <v>139.38999899999999</v>
      </c>
      <c r="D2035" s="48">
        <v>139.729996</v>
      </c>
      <c r="E2035" s="48">
        <v>138.61000100000001</v>
      </c>
      <c r="F2035" s="48">
        <v>139.08000200000001</v>
      </c>
      <c r="G2035" s="49">
        <v>125514100</v>
      </c>
      <c r="H2035" s="48">
        <v>117.480029</v>
      </c>
      <c r="I2035" s="52">
        <f t="shared" si="234"/>
        <v>0.84469389783298965</v>
      </c>
      <c r="J2035" s="52">
        <f t="shared" ca="1" si="235"/>
        <v>1</v>
      </c>
      <c r="K2035" s="48">
        <f t="shared" si="236"/>
        <v>117.74</v>
      </c>
      <c r="L2035" s="48">
        <f t="shared" si="237"/>
        <v>118.03</v>
      </c>
      <c r="M2035" s="48">
        <f t="shared" si="238"/>
        <v>117.08</v>
      </c>
      <c r="N2035" s="48">
        <f t="shared" si="239"/>
        <v>117.48</v>
      </c>
      <c r="O2035" s="49">
        <f t="shared" ca="1" si="240"/>
        <v>125514100</v>
      </c>
    </row>
    <row r="2036" spans="1:15" x14ac:dyDescent="0.25">
      <c r="A2036">
        <v>2021</v>
      </c>
      <c r="B2036" s="89">
        <v>39566</v>
      </c>
      <c r="C2036" s="48">
        <v>139.88000500000001</v>
      </c>
      <c r="D2036" s="48">
        <v>140.25</v>
      </c>
      <c r="E2036" s="48">
        <v>139.38000500000001</v>
      </c>
      <c r="F2036" s="48">
        <v>139.63000500000001</v>
      </c>
      <c r="G2036" s="49">
        <v>105610200</v>
      </c>
      <c r="H2036" s="48">
        <v>117.944613</v>
      </c>
      <c r="I2036" s="52">
        <f t="shared" si="234"/>
        <v>0.84469389655898097</v>
      </c>
      <c r="J2036" s="52">
        <f t="shared" ca="1" si="235"/>
        <v>1</v>
      </c>
      <c r="K2036" s="48">
        <f t="shared" si="236"/>
        <v>118.16</v>
      </c>
      <c r="L2036" s="48">
        <f t="shared" si="237"/>
        <v>118.47</v>
      </c>
      <c r="M2036" s="48">
        <f t="shared" si="238"/>
        <v>117.73</v>
      </c>
      <c r="N2036" s="48">
        <f t="shared" si="239"/>
        <v>117.94</v>
      </c>
      <c r="O2036" s="49">
        <f t="shared" ca="1" si="240"/>
        <v>105610200</v>
      </c>
    </row>
    <row r="2037" spans="1:15" x14ac:dyDescent="0.25">
      <c r="A2037">
        <v>2022</v>
      </c>
      <c r="B2037" s="89">
        <v>39563</v>
      </c>
      <c r="C2037" s="48">
        <v>139.39999399999999</v>
      </c>
      <c r="D2037" s="48">
        <v>139.88999899999999</v>
      </c>
      <c r="E2037" s="48">
        <v>137.91000399999999</v>
      </c>
      <c r="F2037" s="48">
        <v>139.60000600000001</v>
      </c>
      <c r="G2037" s="49">
        <v>190788100</v>
      </c>
      <c r="H2037" s="48">
        <v>117.919273</v>
      </c>
      <c r="I2037" s="52">
        <f t="shared" si="234"/>
        <v>0.84469389635986114</v>
      </c>
      <c r="J2037" s="52">
        <f t="shared" ca="1" si="235"/>
        <v>1</v>
      </c>
      <c r="K2037" s="48">
        <f t="shared" si="236"/>
        <v>117.75</v>
      </c>
      <c r="L2037" s="48">
        <f t="shared" si="237"/>
        <v>118.16</v>
      </c>
      <c r="M2037" s="48">
        <f t="shared" si="238"/>
        <v>116.49</v>
      </c>
      <c r="N2037" s="48">
        <f t="shared" si="239"/>
        <v>117.92</v>
      </c>
      <c r="O2037" s="49">
        <f t="shared" ca="1" si="240"/>
        <v>190788100</v>
      </c>
    </row>
    <row r="2038" spans="1:15" x14ac:dyDescent="0.25">
      <c r="A2038">
        <v>2023</v>
      </c>
      <c r="B2038" s="89">
        <v>39562</v>
      </c>
      <c r="C2038" s="48">
        <v>138.08000200000001</v>
      </c>
      <c r="D2038" s="48">
        <v>139.740005</v>
      </c>
      <c r="E2038" s="48">
        <v>137.03999300000001</v>
      </c>
      <c r="F2038" s="48">
        <v>138.320007</v>
      </c>
      <c r="G2038" s="49">
        <v>229381300</v>
      </c>
      <c r="H2038" s="48">
        <v>116.838066</v>
      </c>
      <c r="I2038" s="52">
        <f t="shared" si="234"/>
        <v>0.84469389883706403</v>
      </c>
      <c r="J2038" s="52">
        <f t="shared" ca="1" si="235"/>
        <v>1</v>
      </c>
      <c r="K2038" s="48">
        <f t="shared" si="236"/>
        <v>116.64</v>
      </c>
      <c r="L2038" s="48">
        <f t="shared" si="237"/>
        <v>118.04</v>
      </c>
      <c r="M2038" s="48">
        <f t="shared" si="238"/>
        <v>115.76</v>
      </c>
      <c r="N2038" s="48">
        <f t="shared" si="239"/>
        <v>116.84</v>
      </c>
      <c r="O2038" s="49">
        <f t="shared" ca="1" si="240"/>
        <v>229381300</v>
      </c>
    </row>
    <row r="2039" spans="1:15" x14ac:dyDescent="0.25">
      <c r="A2039">
        <v>2024</v>
      </c>
      <c r="B2039" s="89">
        <v>39561</v>
      </c>
      <c r="C2039" s="48">
        <v>138.08999600000001</v>
      </c>
      <c r="D2039" s="48">
        <v>138.779999</v>
      </c>
      <c r="E2039" s="48">
        <v>137.11999499999999</v>
      </c>
      <c r="F2039" s="48">
        <v>137.720001</v>
      </c>
      <c r="G2039" s="49">
        <v>193309000</v>
      </c>
      <c r="H2039" s="48">
        <v>116.331245</v>
      </c>
      <c r="I2039" s="52">
        <f t="shared" si="234"/>
        <v>0.84469390179571668</v>
      </c>
      <c r="J2039" s="52">
        <f t="shared" ca="1" si="235"/>
        <v>1</v>
      </c>
      <c r="K2039" s="48">
        <f t="shared" si="236"/>
        <v>116.64</v>
      </c>
      <c r="L2039" s="48">
        <f t="shared" si="237"/>
        <v>117.23</v>
      </c>
      <c r="M2039" s="48">
        <f t="shared" si="238"/>
        <v>115.82</v>
      </c>
      <c r="N2039" s="48">
        <f t="shared" si="239"/>
        <v>116.33</v>
      </c>
      <c r="O2039" s="49">
        <f t="shared" ca="1" si="240"/>
        <v>193309000</v>
      </c>
    </row>
    <row r="2040" spans="1:15" x14ac:dyDescent="0.25">
      <c r="A2040">
        <v>2025</v>
      </c>
      <c r="B2040" s="89">
        <v>39560</v>
      </c>
      <c r="C2040" s="48">
        <v>138.19000199999999</v>
      </c>
      <c r="D2040" s="48">
        <v>138.30999800000001</v>
      </c>
      <c r="E2040" s="48">
        <v>136.89999399999999</v>
      </c>
      <c r="F2040" s="48">
        <v>137.94000199999999</v>
      </c>
      <c r="G2040" s="49">
        <v>162166000</v>
      </c>
      <c r="H2040" s="48">
        <v>116.517079</v>
      </c>
      <c r="I2040" s="52">
        <f t="shared" si="234"/>
        <v>0.84469390539808753</v>
      </c>
      <c r="J2040" s="52">
        <f t="shared" ca="1" si="235"/>
        <v>1</v>
      </c>
      <c r="K2040" s="48">
        <f t="shared" si="236"/>
        <v>116.73</v>
      </c>
      <c r="L2040" s="48">
        <f t="shared" si="237"/>
        <v>116.83</v>
      </c>
      <c r="M2040" s="48">
        <f t="shared" si="238"/>
        <v>115.64</v>
      </c>
      <c r="N2040" s="48">
        <f t="shared" si="239"/>
        <v>116.52</v>
      </c>
      <c r="O2040" s="49">
        <f t="shared" ca="1" si="240"/>
        <v>162166000</v>
      </c>
    </row>
    <row r="2041" spans="1:15" x14ac:dyDescent="0.25">
      <c r="A2041">
        <v>2026</v>
      </c>
      <c r="B2041" s="89">
        <v>39559</v>
      </c>
      <c r="C2041" s="48">
        <v>138.229996</v>
      </c>
      <c r="D2041" s="48">
        <v>138.979996</v>
      </c>
      <c r="E2041" s="48">
        <v>137.85000600000001</v>
      </c>
      <c r="F2041" s="48">
        <v>138.550003</v>
      </c>
      <c r="G2041" s="49">
        <v>118587400</v>
      </c>
      <c r="H2041" s="48">
        <v>117.032342</v>
      </c>
      <c r="I2041" s="52">
        <f t="shared" si="234"/>
        <v>0.84469389726393584</v>
      </c>
      <c r="J2041" s="52">
        <f t="shared" ca="1" si="235"/>
        <v>1</v>
      </c>
      <c r="K2041" s="48">
        <f t="shared" si="236"/>
        <v>116.76</v>
      </c>
      <c r="L2041" s="48">
        <f t="shared" si="237"/>
        <v>117.4</v>
      </c>
      <c r="M2041" s="48">
        <f t="shared" si="238"/>
        <v>116.44</v>
      </c>
      <c r="N2041" s="48">
        <f t="shared" si="239"/>
        <v>117.03</v>
      </c>
      <c r="O2041" s="49">
        <f t="shared" ca="1" si="240"/>
        <v>118587400</v>
      </c>
    </row>
    <row r="2042" spans="1:15" x14ac:dyDescent="0.25">
      <c r="A2042">
        <v>2027</v>
      </c>
      <c r="B2042" s="89">
        <v>39556</v>
      </c>
      <c r="C2042" s="48">
        <v>138.94000199999999</v>
      </c>
      <c r="D2042" s="48">
        <v>139.55999800000001</v>
      </c>
      <c r="E2042" s="48">
        <v>138.259995</v>
      </c>
      <c r="F2042" s="48">
        <v>138.479996</v>
      </c>
      <c r="G2042" s="49">
        <v>218530600</v>
      </c>
      <c r="H2042" s="48">
        <v>116.973208</v>
      </c>
      <c r="I2042" s="52">
        <f t="shared" si="234"/>
        <v>0.84469390077105433</v>
      </c>
      <c r="J2042" s="52">
        <f t="shared" ca="1" si="235"/>
        <v>1</v>
      </c>
      <c r="K2042" s="48">
        <f t="shared" si="236"/>
        <v>117.36</v>
      </c>
      <c r="L2042" s="48">
        <f t="shared" si="237"/>
        <v>117.89</v>
      </c>
      <c r="M2042" s="48">
        <f t="shared" si="238"/>
        <v>116.79</v>
      </c>
      <c r="N2042" s="48">
        <f t="shared" si="239"/>
        <v>116.97</v>
      </c>
      <c r="O2042" s="49">
        <f t="shared" ca="1" si="240"/>
        <v>218530600</v>
      </c>
    </row>
    <row r="2043" spans="1:15" x14ac:dyDescent="0.25">
      <c r="A2043">
        <v>2028</v>
      </c>
      <c r="B2043" s="89">
        <v>39555</v>
      </c>
      <c r="C2043" s="48">
        <v>136.020004</v>
      </c>
      <c r="D2043" s="48">
        <v>137.25</v>
      </c>
      <c r="E2043" s="48">
        <v>135.66000399999999</v>
      </c>
      <c r="F2043" s="48">
        <v>137.050003</v>
      </c>
      <c r="G2043" s="49">
        <v>179665700</v>
      </c>
      <c r="H2043" s="48">
        <v>115.76530099999999</v>
      </c>
      <c r="I2043" s="52">
        <f t="shared" si="234"/>
        <v>0.84469389613949875</v>
      </c>
      <c r="J2043" s="52">
        <f t="shared" ca="1" si="235"/>
        <v>1</v>
      </c>
      <c r="K2043" s="48">
        <f t="shared" si="236"/>
        <v>114.9</v>
      </c>
      <c r="L2043" s="48">
        <f t="shared" si="237"/>
        <v>115.93</v>
      </c>
      <c r="M2043" s="48">
        <f t="shared" si="238"/>
        <v>114.59</v>
      </c>
      <c r="N2043" s="48">
        <f t="shared" si="239"/>
        <v>115.77</v>
      </c>
      <c r="O2043" s="49">
        <f t="shared" ca="1" si="240"/>
        <v>179665700</v>
      </c>
    </row>
    <row r="2044" spans="1:15" x14ac:dyDescent="0.25">
      <c r="A2044">
        <v>2029</v>
      </c>
      <c r="B2044" s="89">
        <v>39554</v>
      </c>
      <c r="C2044" s="48">
        <v>134.53999300000001</v>
      </c>
      <c r="D2044" s="48">
        <v>136.91000399999999</v>
      </c>
      <c r="E2044" s="48">
        <v>134.520004</v>
      </c>
      <c r="F2044" s="48">
        <v>136.85000600000001</v>
      </c>
      <c r="G2044" s="49">
        <v>189268900</v>
      </c>
      <c r="H2044" s="48">
        <v>115.59636500000001</v>
      </c>
      <c r="I2044" s="52">
        <f t="shared" si="234"/>
        <v>0.84469389793084848</v>
      </c>
      <c r="J2044" s="52">
        <f t="shared" ca="1" si="235"/>
        <v>1</v>
      </c>
      <c r="K2044" s="48">
        <f t="shared" si="236"/>
        <v>113.65</v>
      </c>
      <c r="L2044" s="48">
        <f t="shared" si="237"/>
        <v>115.65</v>
      </c>
      <c r="M2044" s="48">
        <f t="shared" si="238"/>
        <v>113.63</v>
      </c>
      <c r="N2044" s="48">
        <f t="shared" si="239"/>
        <v>115.6</v>
      </c>
      <c r="O2044" s="49">
        <f t="shared" ca="1" si="240"/>
        <v>189268900</v>
      </c>
    </row>
    <row r="2045" spans="1:15" x14ac:dyDescent="0.25">
      <c r="A2045">
        <v>2030</v>
      </c>
      <c r="B2045" s="89">
        <v>39553</v>
      </c>
      <c r="C2045" s="48">
        <v>133.58000200000001</v>
      </c>
      <c r="D2045" s="48">
        <v>133.69000199999999</v>
      </c>
      <c r="E2045" s="48">
        <v>132.33000200000001</v>
      </c>
      <c r="F2045" s="48">
        <v>133.240005</v>
      </c>
      <c r="G2045" s="49">
        <v>172389200</v>
      </c>
      <c r="H2045" s="48">
        <v>112.54702</v>
      </c>
      <c r="I2045" s="52">
        <f t="shared" si="234"/>
        <v>0.84469390405681843</v>
      </c>
      <c r="J2045" s="52">
        <f t="shared" ca="1" si="235"/>
        <v>1</v>
      </c>
      <c r="K2045" s="48">
        <f t="shared" si="236"/>
        <v>112.83</v>
      </c>
      <c r="L2045" s="48">
        <f t="shared" si="237"/>
        <v>112.93</v>
      </c>
      <c r="M2045" s="48">
        <f t="shared" si="238"/>
        <v>111.78</v>
      </c>
      <c r="N2045" s="48">
        <f t="shared" si="239"/>
        <v>112.55</v>
      </c>
      <c r="O2045" s="49">
        <f t="shared" ca="1" si="240"/>
        <v>172389200</v>
      </c>
    </row>
    <row r="2046" spans="1:15" x14ac:dyDescent="0.25">
      <c r="A2046">
        <v>2031</v>
      </c>
      <c r="B2046" s="89">
        <v>39552</v>
      </c>
      <c r="C2046" s="48">
        <v>133.19000199999999</v>
      </c>
      <c r="D2046" s="48">
        <v>133.53999300000001</v>
      </c>
      <c r="E2046" s="48">
        <v>132.550003</v>
      </c>
      <c r="F2046" s="48">
        <v>132.929993</v>
      </c>
      <c r="G2046" s="49">
        <v>160522000</v>
      </c>
      <c r="H2046" s="48">
        <v>112.28515400000001</v>
      </c>
      <c r="I2046" s="52">
        <f t="shared" si="234"/>
        <v>0.84469389838905662</v>
      </c>
      <c r="J2046" s="52">
        <f t="shared" ca="1" si="235"/>
        <v>1</v>
      </c>
      <c r="K2046" s="48">
        <f t="shared" si="236"/>
        <v>112.5</v>
      </c>
      <c r="L2046" s="48">
        <f t="shared" si="237"/>
        <v>112.8</v>
      </c>
      <c r="M2046" s="48">
        <f t="shared" si="238"/>
        <v>111.96</v>
      </c>
      <c r="N2046" s="48">
        <f t="shared" si="239"/>
        <v>112.29</v>
      </c>
      <c r="O2046" s="49">
        <f t="shared" ca="1" si="240"/>
        <v>160522000</v>
      </c>
    </row>
    <row r="2047" spans="1:15" x14ac:dyDescent="0.25">
      <c r="A2047">
        <v>2032</v>
      </c>
      <c r="B2047" s="89">
        <v>39549</v>
      </c>
      <c r="C2047" s="48">
        <v>134.490005</v>
      </c>
      <c r="D2047" s="48">
        <v>135.11999499999999</v>
      </c>
      <c r="E2047" s="48">
        <v>133.009995</v>
      </c>
      <c r="F2047" s="48">
        <v>133.38000500000001</v>
      </c>
      <c r="G2047" s="49">
        <v>222973300</v>
      </c>
      <c r="H2047" s="48">
        <v>112.66527600000001</v>
      </c>
      <c r="I2047" s="52">
        <f t="shared" si="234"/>
        <v>0.84469389546056772</v>
      </c>
      <c r="J2047" s="52">
        <f t="shared" ca="1" si="235"/>
        <v>1</v>
      </c>
      <c r="K2047" s="48">
        <f t="shared" si="236"/>
        <v>113.6</v>
      </c>
      <c r="L2047" s="48">
        <f t="shared" si="237"/>
        <v>114.14</v>
      </c>
      <c r="M2047" s="48">
        <f t="shared" si="238"/>
        <v>112.35</v>
      </c>
      <c r="N2047" s="48">
        <f t="shared" si="239"/>
        <v>112.67</v>
      </c>
      <c r="O2047" s="49">
        <f t="shared" ca="1" si="240"/>
        <v>222973300</v>
      </c>
    </row>
    <row r="2048" spans="1:15" x14ac:dyDescent="0.25">
      <c r="A2048">
        <v>2033</v>
      </c>
      <c r="B2048" s="89">
        <v>39548</v>
      </c>
      <c r="C2048" s="48">
        <v>135.41999799999999</v>
      </c>
      <c r="D2048" s="48">
        <v>136.66999799999999</v>
      </c>
      <c r="E2048" s="48">
        <v>134.89999399999999</v>
      </c>
      <c r="F2048" s="48">
        <v>136.020004</v>
      </c>
      <c r="G2048" s="49">
        <v>192967800</v>
      </c>
      <c r="H2048" s="48">
        <v>114.895268</v>
      </c>
      <c r="I2048" s="52">
        <f t="shared" si="234"/>
        <v>0.84469390252333765</v>
      </c>
      <c r="J2048" s="52">
        <f t="shared" ca="1" si="235"/>
        <v>1</v>
      </c>
      <c r="K2048" s="48">
        <f t="shared" si="236"/>
        <v>114.39</v>
      </c>
      <c r="L2048" s="48">
        <f t="shared" si="237"/>
        <v>115.44</v>
      </c>
      <c r="M2048" s="48">
        <f t="shared" si="238"/>
        <v>113.95</v>
      </c>
      <c r="N2048" s="48">
        <f t="shared" si="239"/>
        <v>114.9</v>
      </c>
      <c r="O2048" s="49">
        <f t="shared" ca="1" si="240"/>
        <v>192967800</v>
      </c>
    </row>
    <row r="2049" spans="1:15" x14ac:dyDescent="0.25">
      <c r="A2049">
        <v>2034</v>
      </c>
      <c r="B2049" s="89">
        <v>39547</v>
      </c>
      <c r="C2049" s="48">
        <v>136.61000100000001</v>
      </c>
      <c r="D2049" s="48">
        <v>136.800003</v>
      </c>
      <c r="E2049" s="48">
        <v>134.88999899999999</v>
      </c>
      <c r="F2049" s="48">
        <v>135.83000200000001</v>
      </c>
      <c r="G2049" s="49">
        <v>195610600</v>
      </c>
      <c r="H2049" s="48">
        <v>114.734774</v>
      </c>
      <c r="I2049" s="52">
        <f t="shared" si="234"/>
        <v>0.84469389906951486</v>
      </c>
      <c r="J2049" s="52">
        <f t="shared" ca="1" si="235"/>
        <v>1</v>
      </c>
      <c r="K2049" s="48">
        <f t="shared" si="236"/>
        <v>115.39</v>
      </c>
      <c r="L2049" s="48">
        <f t="shared" si="237"/>
        <v>115.55</v>
      </c>
      <c r="M2049" s="48">
        <f t="shared" si="238"/>
        <v>113.94</v>
      </c>
      <c r="N2049" s="48">
        <f t="shared" si="239"/>
        <v>114.73</v>
      </c>
      <c r="O2049" s="49">
        <f t="shared" ca="1" si="240"/>
        <v>195610600</v>
      </c>
    </row>
    <row r="2050" spans="1:15" x14ac:dyDescent="0.25">
      <c r="A2050">
        <v>2035</v>
      </c>
      <c r="B2050" s="89">
        <v>39546</v>
      </c>
      <c r="C2050" s="48">
        <v>136.19000199999999</v>
      </c>
      <c r="D2050" s="48">
        <v>136.91999799999999</v>
      </c>
      <c r="E2050" s="48">
        <v>135.949997</v>
      </c>
      <c r="F2050" s="48">
        <v>136.820007</v>
      </c>
      <c r="G2050" s="49">
        <v>148937300</v>
      </c>
      <c r="H2050" s="48">
        <v>115.57102500000001</v>
      </c>
      <c r="I2050" s="52">
        <f t="shared" si="234"/>
        <v>0.84469389772798364</v>
      </c>
      <c r="J2050" s="52">
        <f t="shared" ca="1" si="235"/>
        <v>1</v>
      </c>
      <c r="K2050" s="48">
        <f t="shared" si="236"/>
        <v>115.04</v>
      </c>
      <c r="L2050" s="48">
        <f t="shared" si="237"/>
        <v>115.66</v>
      </c>
      <c r="M2050" s="48">
        <f t="shared" si="238"/>
        <v>114.84</v>
      </c>
      <c r="N2050" s="48">
        <f t="shared" si="239"/>
        <v>115.57</v>
      </c>
      <c r="O2050" s="49">
        <f t="shared" ca="1" si="240"/>
        <v>148937300</v>
      </c>
    </row>
    <row r="2051" spans="1:15" x14ac:dyDescent="0.25">
      <c r="A2051">
        <v>2036</v>
      </c>
      <c r="B2051" s="89">
        <v>39545</v>
      </c>
      <c r="C2051" s="48">
        <v>137.86999499999999</v>
      </c>
      <c r="D2051" s="48">
        <v>138.570007</v>
      </c>
      <c r="E2051" s="48">
        <v>136.740005</v>
      </c>
      <c r="F2051" s="48">
        <v>136.96000699999999</v>
      </c>
      <c r="G2051" s="49">
        <v>154245500</v>
      </c>
      <c r="H2051" s="48">
        <v>115.68928200000001</v>
      </c>
      <c r="I2051" s="52">
        <f t="shared" si="234"/>
        <v>0.8446938966643015</v>
      </c>
      <c r="J2051" s="52">
        <f t="shared" ca="1" si="235"/>
        <v>1</v>
      </c>
      <c r="K2051" s="48">
        <f t="shared" si="236"/>
        <v>116.46</v>
      </c>
      <c r="L2051" s="48">
        <f t="shared" si="237"/>
        <v>117.05</v>
      </c>
      <c r="M2051" s="48">
        <f t="shared" si="238"/>
        <v>115.5</v>
      </c>
      <c r="N2051" s="48">
        <f t="shared" si="239"/>
        <v>115.69</v>
      </c>
      <c r="O2051" s="49">
        <f t="shared" ca="1" si="240"/>
        <v>154245500</v>
      </c>
    </row>
    <row r="2052" spans="1:15" x14ac:dyDescent="0.25">
      <c r="A2052">
        <v>2037</v>
      </c>
      <c r="B2052" s="89">
        <v>39542</v>
      </c>
      <c r="C2052" s="48">
        <v>137.11999499999999</v>
      </c>
      <c r="D2052" s="48">
        <v>137.96000699999999</v>
      </c>
      <c r="E2052" s="48">
        <v>136.11999499999999</v>
      </c>
      <c r="F2052" s="48">
        <v>136.88999899999999</v>
      </c>
      <c r="G2052" s="49">
        <v>204446800</v>
      </c>
      <c r="H2052" s="48">
        <v>115.63014699999999</v>
      </c>
      <c r="I2052" s="52">
        <f t="shared" si="234"/>
        <v>0.84469389907731685</v>
      </c>
      <c r="J2052" s="52">
        <f t="shared" ca="1" si="235"/>
        <v>1</v>
      </c>
      <c r="K2052" s="48">
        <f t="shared" si="236"/>
        <v>115.82</v>
      </c>
      <c r="L2052" s="48">
        <f t="shared" si="237"/>
        <v>116.53</v>
      </c>
      <c r="M2052" s="48">
        <f t="shared" si="238"/>
        <v>114.98</v>
      </c>
      <c r="N2052" s="48">
        <f t="shared" si="239"/>
        <v>115.63</v>
      </c>
      <c r="O2052" s="49">
        <f t="shared" ca="1" si="240"/>
        <v>204446800</v>
      </c>
    </row>
    <row r="2053" spans="1:15" x14ac:dyDescent="0.25">
      <c r="A2053">
        <v>2038</v>
      </c>
      <c r="B2053" s="89">
        <v>39541</v>
      </c>
      <c r="C2053" s="48">
        <v>135.96000699999999</v>
      </c>
      <c r="D2053" s="48">
        <v>137.44000199999999</v>
      </c>
      <c r="E2053" s="48">
        <v>135.71000699999999</v>
      </c>
      <c r="F2053" s="48">
        <v>137.03999300000001</v>
      </c>
      <c r="G2053" s="49">
        <v>175884800</v>
      </c>
      <c r="H2053" s="48">
        <v>115.756846</v>
      </c>
      <c r="I2053" s="52">
        <f t="shared" si="234"/>
        <v>0.84469389895546765</v>
      </c>
      <c r="J2053" s="52">
        <f t="shared" ca="1" si="235"/>
        <v>1</v>
      </c>
      <c r="K2053" s="48">
        <f t="shared" si="236"/>
        <v>114.84</v>
      </c>
      <c r="L2053" s="48">
        <f t="shared" si="237"/>
        <v>116.09</v>
      </c>
      <c r="M2053" s="48">
        <f t="shared" si="238"/>
        <v>114.63</v>
      </c>
      <c r="N2053" s="48">
        <f t="shared" si="239"/>
        <v>115.76</v>
      </c>
      <c r="O2053" s="49">
        <f t="shared" ca="1" si="240"/>
        <v>175884800</v>
      </c>
    </row>
    <row r="2054" spans="1:15" x14ac:dyDescent="0.25">
      <c r="A2054">
        <v>2039</v>
      </c>
      <c r="B2054" s="89">
        <v>39540</v>
      </c>
      <c r="C2054" s="48">
        <v>137.050003</v>
      </c>
      <c r="D2054" s="48">
        <v>137.66999799999999</v>
      </c>
      <c r="E2054" s="48">
        <v>135.979996</v>
      </c>
      <c r="F2054" s="48">
        <v>136.699997</v>
      </c>
      <c r="G2054" s="49">
        <v>210910800</v>
      </c>
      <c r="H2054" s="48">
        <v>115.46965299999999</v>
      </c>
      <c r="I2054" s="52">
        <f t="shared" si="234"/>
        <v>0.84469389564068531</v>
      </c>
      <c r="J2054" s="52">
        <f t="shared" ca="1" si="235"/>
        <v>1</v>
      </c>
      <c r="K2054" s="48">
        <f t="shared" si="236"/>
        <v>115.77</v>
      </c>
      <c r="L2054" s="48">
        <f t="shared" si="237"/>
        <v>116.29</v>
      </c>
      <c r="M2054" s="48">
        <f t="shared" si="238"/>
        <v>114.86</v>
      </c>
      <c r="N2054" s="48">
        <f t="shared" si="239"/>
        <v>115.47</v>
      </c>
      <c r="O2054" s="49">
        <f t="shared" ca="1" si="240"/>
        <v>210910800</v>
      </c>
    </row>
    <row r="2055" spans="1:15" x14ac:dyDescent="0.25">
      <c r="A2055">
        <v>2040</v>
      </c>
      <c r="B2055" s="89">
        <v>39539</v>
      </c>
      <c r="C2055" s="48">
        <v>133.61000100000001</v>
      </c>
      <c r="D2055" s="48">
        <v>136.83999600000001</v>
      </c>
      <c r="E2055" s="48">
        <v>133.509995</v>
      </c>
      <c r="F2055" s="48">
        <v>136.61000100000001</v>
      </c>
      <c r="G2055" s="49">
        <v>254547300</v>
      </c>
      <c r="H2055" s="48">
        <v>115.39363400000001</v>
      </c>
      <c r="I2055" s="52">
        <f t="shared" si="234"/>
        <v>0.84469389616650392</v>
      </c>
      <c r="J2055" s="52">
        <f t="shared" ca="1" si="235"/>
        <v>1</v>
      </c>
      <c r="K2055" s="48">
        <f t="shared" si="236"/>
        <v>112.86</v>
      </c>
      <c r="L2055" s="48">
        <f t="shared" si="237"/>
        <v>115.59</v>
      </c>
      <c r="M2055" s="48">
        <f t="shared" si="238"/>
        <v>112.78</v>
      </c>
      <c r="N2055" s="48">
        <f t="shared" si="239"/>
        <v>115.39</v>
      </c>
      <c r="O2055" s="49">
        <f t="shared" ca="1" si="240"/>
        <v>254547300</v>
      </c>
    </row>
    <row r="2056" spans="1:15" x14ac:dyDescent="0.25">
      <c r="A2056">
        <v>2041</v>
      </c>
      <c r="B2056" s="89">
        <v>39538</v>
      </c>
      <c r="C2056" s="48">
        <v>131.28999300000001</v>
      </c>
      <c r="D2056" s="48">
        <v>132.729996</v>
      </c>
      <c r="E2056" s="48">
        <v>131.08999600000001</v>
      </c>
      <c r="F2056" s="48">
        <v>131.970001</v>
      </c>
      <c r="G2056" s="49">
        <v>166692100</v>
      </c>
      <c r="H2056" s="48">
        <v>111.474255</v>
      </c>
      <c r="I2056" s="52">
        <f t="shared" si="234"/>
        <v>0.84469390130564603</v>
      </c>
      <c r="J2056" s="52">
        <f t="shared" ca="1" si="235"/>
        <v>1</v>
      </c>
      <c r="K2056" s="48">
        <f t="shared" si="236"/>
        <v>110.9</v>
      </c>
      <c r="L2056" s="48">
        <f t="shared" si="237"/>
        <v>112.12</v>
      </c>
      <c r="M2056" s="48">
        <f t="shared" si="238"/>
        <v>110.73</v>
      </c>
      <c r="N2056" s="48">
        <f t="shared" si="239"/>
        <v>111.47</v>
      </c>
      <c r="O2056" s="49">
        <f t="shared" ca="1" si="240"/>
        <v>166692100</v>
      </c>
    </row>
    <row r="2057" spans="1:15" x14ac:dyDescent="0.25">
      <c r="A2057">
        <v>2042</v>
      </c>
      <c r="B2057" s="89">
        <v>39535</v>
      </c>
      <c r="C2057" s="48">
        <v>132.990005</v>
      </c>
      <c r="D2057" s="48">
        <v>133.36000100000001</v>
      </c>
      <c r="E2057" s="48">
        <v>131.05999800000001</v>
      </c>
      <c r="F2057" s="48">
        <v>131.509995</v>
      </c>
      <c r="G2057" s="49">
        <v>180896100</v>
      </c>
      <c r="H2057" s="48">
        <v>111.08569</v>
      </c>
      <c r="I2057" s="52">
        <f t="shared" si="234"/>
        <v>0.84469389569971465</v>
      </c>
      <c r="J2057" s="52">
        <f t="shared" ca="1" si="235"/>
        <v>1</v>
      </c>
      <c r="K2057" s="48">
        <f t="shared" si="236"/>
        <v>112.34</v>
      </c>
      <c r="L2057" s="48">
        <f t="shared" si="237"/>
        <v>112.65</v>
      </c>
      <c r="M2057" s="48">
        <f t="shared" si="238"/>
        <v>110.71</v>
      </c>
      <c r="N2057" s="48">
        <f t="shared" si="239"/>
        <v>111.09</v>
      </c>
      <c r="O2057" s="49">
        <f t="shared" ca="1" si="240"/>
        <v>180896100</v>
      </c>
    </row>
    <row r="2058" spans="1:15" x14ac:dyDescent="0.25">
      <c r="A2058">
        <v>2043</v>
      </c>
      <c r="B2058" s="89">
        <v>39534</v>
      </c>
      <c r="C2058" s="48">
        <v>134.199997</v>
      </c>
      <c r="D2058" s="48">
        <v>134.44000199999999</v>
      </c>
      <c r="E2058" s="48">
        <v>132.36000100000001</v>
      </c>
      <c r="F2058" s="48">
        <v>132.779999</v>
      </c>
      <c r="G2058" s="49">
        <v>225153200</v>
      </c>
      <c r="H2058" s="48">
        <v>112.158455</v>
      </c>
      <c r="I2058" s="52">
        <f t="shared" si="234"/>
        <v>0.84469389851403753</v>
      </c>
      <c r="J2058" s="52">
        <f t="shared" ca="1" si="235"/>
        <v>1</v>
      </c>
      <c r="K2058" s="48">
        <f t="shared" si="236"/>
        <v>113.36</v>
      </c>
      <c r="L2058" s="48">
        <f t="shared" si="237"/>
        <v>113.56</v>
      </c>
      <c r="M2058" s="48">
        <f t="shared" si="238"/>
        <v>111.8</v>
      </c>
      <c r="N2058" s="48">
        <f t="shared" si="239"/>
        <v>112.16</v>
      </c>
      <c r="O2058" s="49">
        <f t="shared" ca="1" si="240"/>
        <v>225153200</v>
      </c>
    </row>
    <row r="2059" spans="1:15" x14ac:dyDescent="0.25">
      <c r="A2059">
        <v>2044</v>
      </c>
      <c r="B2059" s="89">
        <v>39533</v>
      </c>
      <c r="C2059" s="48">
        <v>134.46000699999999</v>
      </c>
      <c r="D2059" s="48">
        <v>135.08999600000001</v>
      </c>
      <c r="E2059" s="48">
        <v>133.11000100000001</v>
      </c>
      <c r="F2059" s="48">
        <v>133.199997</v>
      </c>
      <c r="G2059" s="49">
        <v>196934300</v>
      </c>
      <c r="H2059" s="48">
        <v>112.51322500000001</v>
      </c>
      <c r="I2059" s="52">
        <f t="shared" si="234"/>
        <v>0.84469390040601888</v>
      </c>
      <c r="J2059" s="52">
        <f t="shared" ca="1" si="235"/>
        <v>1</v>
      </c>
      <c r="K2059" s="48">
        <f t="shared" si="236"/>
        <v>113.58</v>
      </c>
      <c r="L2059" s="48">
        <f t="shared" si="237"/>
        <v>114.11</v>
      </c>
      <c r="M2059" s="48">
        <f t="shared" si="238"/>
        <v>112.44</v>
      </c>
      <c r="N2059" s="48">
        <f t="shared" si="239"/>
        <v>112.51</v>
      </c>
      <c r="O2059" s="49">
        <f t="shared" ca="1" si="240"/>
        <v>196934300</v>
      </c>
    </row>
    <row r="2060" spans="1:15" x14ac:dyDescent="0.25">
      <c r="A2060">
        <v>2045</v>
      </c>
      <c r="B2060" s="89">
        <v>39532</v>
      </c>
      <c r="C2060" s="48">
        <v>134.86000100000001</v>
      </c>
      <c r="D2060" s="48">
        <v>135.550003</v>
      </c>
      <c r="E2060" s="48">
        <v>133.770004</v>
      </c>
      <c r="F2060" s="48">
        <v>134.85000600000001</v>
      </c>
      <c r="G2060" s="49">
        <v>192947200</v>
      </c>
      <c r="H2060" s="48">
        <v>113.906977</v>
      </c>
      <c r="I2060" s="52">
        <f t="shared" si="234"/>
        <v>0.84469389641703085</v>
      </c>
      <c r="J2060" s="52">
        <f t="shared" ca="1" si="235"/>
        <v>1</v>
      </c>
      <c r="K2060" s="48">
        <f t="shared" si="236"/>
        <v>113.92</v>
      </c>
      <c r="L2060" s="48">
        <f t="shared" si="237"/>
        <v>114.5</v>
      </c>
      <c r="M2060" s="48">
        <f t="shared" si="238"/>
        <v>112.99</v>
      </c>
      <c r="N2060" s="48">
        <f t="shared" si="239"/>
        <v>113.91</v>
      </c>
      <c r="O2060" s="49">
        <f t="shared" ca="1" si="240"/>
        <v>192947200</v>
      </c>
    </row>
    <row r="2061" spans="1:15" x14ac:dyDescent="0.25">
      <c r="A2061">
        <v>2046</v>
      </c>
      <c r="B2061" s="89">
        <v>39531</v>
      </c>
      <c r="C2061" s="48">
        <v>133.30999800000001</v>
      </c>
      <c r="D2061" s="48">
        <v>135.80999800000001</v>
      </c>
      <c r="E2061" s="48">
        <v>133.240005</v>
      </c>
      <c r="F2061" s="48">
        <v>134.720001</v>
      </c>
      <c r="G2061" s="49">
        <v>208977300</v>
      </c>
      <c r="H2061" s="48">
        <v>113.797163</v>
      </c>
      <c r="I2061" s="52">
        <f t="shared" si="234"/>
        <v>0.84469389960886354</v>
      </c>
      <c r="J2061" s="52">
        <f t="shared" ca="1" si="235"/>
        <v>1</v>
      </c>
      <c r="K2061" s="48">
        <f t="shared" si="236"/>
        <v>112.61</v>
      </c>
      <c r="L2061" s="48">
        <f t="shared" si="237"/>
        <v>114.72</v>
      </c>
      <c r="M2061" s="48">
        <f t="shared" si="238"/>
        <v>112.55</v>
      </c>
      <c r="N2061" s="48">
        <f t="shared" si="239"/>
        <v>113.8</v>
      </c>
      <c r="O2061" s="49">
        <f t="shared" ca="1" si="240"/>
        <v>208977300</v>
      </c>
    </row>
    <row r="2062" spans="1:15" x14ac:dyDescent="0.25">
      <c r="A2062">
        <v>2047</v>
      </c>
      <c r="B2062" s="89">
        <v>39527</v>
      </c>
      <c r="C2062" s="48">
        <v>130.050003</v>
      </c>
      <c r="D2062" s="48">
        <v>132.91000399999999</v>
      </c>
      <c r="E2062" s="48">
        <v>129.259995</v>
      </c>
      <c r="F2062" s="48">
        <v>132.08000200000001</v>
      </c>
      <c r="G2062" s="49">
        <v>245320700</v>
      </c>
      <c r="H2062" s="48">
        <v>111.567172</v>
      </c>
      <c r="I2062" s="52">
        <f t="shared" si="234"/>
        <v>0.84469389998949262</v>
      </c>
      <c r="J2062" s="52">
        <f t="shared" ca="1" si="235"/>
        <v>1</v>
      </c>
      <c r="K2062" s="48">
        <f t="shared" si="236"/>
        <v>109.85</v>
      </c>
      <c r="L2062" s="48">
        <f t="shared" si="237"/>
        <v>112.27</v>
      </c>
      <c r="M2062" s="48">
        <f t="shared" si="238"/>
        <v>109.19</v>
      </c>
      <c r="N2062" s="48">
        <f t="shared" si="239"/>
        <v>111.57</v>
      </c>
      <c r="O2062" s="49">
        <f t="shared" ca="1" si="240"/>
        <v>245320700</v>
      </c>
    </row>
    <row r="2063" spans="1:15" x14ac:dyDescent="0.25">
      <c r="A2063">
        <v>2048</v>
      </c>
      <c r="B2063" s="89">
        <v>39526</v>
      </c>
      <c r="C2063" s="48">
        <v>134.13999899999999</v>
      </c>
      <c r="D2063" s="48">
        <v>134.64999399999999</v>
      </c>
      <c r="E2063" s="48">
        <v>130.03999300000001</v>
      </c>
      <c r="F2063" s="48">
        <v>130.320007</v>
      </c>
      <c r="G2063" s="49">
        <v>345971600</v>
      </c>
      <c r="H2063" s="48">
        <v>109.538222</v>
      </c>
      <c r="I2063" s="52">
        <f t="shared" si="234"/>
        <v>0.84053265896463625</v>
      </c>
      <c r="J2063" s="52">
        <f t="shared" ca="1" si="235"/>
        <v>1</v>
      </c>
      <c r="K2063" s="48">
        <f t="shared" si="236"/>
        <v>112.75</v>
      </c>
      <c r="L2063" s="48">
        <f t="shared" si="237"/>
        <v>113.18</v>
      </c>
      <c r="M2063" s="48">
        <f t="shared" si="238"/>
        <v>109.3</v>
      </c>
      <c r="N2063" s="48">
        <f t="shared" si="239"/>
        <v>109.54</v>
      </c>
      <c r="O2063" s="49">
        <f t="shared" ca="1" si="240"/>
        <v>345971600</v>
      </c>
    </row>
    <row r="2064" spans="1:15" x14ac:dyDescent="0.25">
      <c r="A2064">
        <v>2049</v>
      </c>
      <c r="B2064" s="89">
        <v>39525</v>
      </c>
      <c r="C2064" s="48">
        <v>130.61999499999999</v>
      </c>
      <c r="D2064" s="48">
        <v>133.69000199999999</v>
      </c>
      <c r="E2064" s="48">
        <v>129.979996</v>
      </c>
      <c r="F2064" s="48">
        <v>133.63000500000001</v>
      </c>
      <c r="G2064" s="49">
        <v>334416600</v>
      </c>
      <c r="H2064" s="48">
        <v>112.320384</v>
      </c>
      <c r="I2064" s="52">
        <f t="shared" si="234"/>
        <v>0.84053266330417331</v>
      </c>
      <c r="J2064" s="52">
        <f t="shared" ca="1" si="235"/>
        <v>1</v>
      </c>
      <c r="K2064" s="48">
        <f t="shared" si="236"/>
        <v>109.79</v>
      </c>
      <c r="L2064" s="48">
        <f t="shared" si="237"/>
        <v>112.37</v>
      </c>
      <c r="M2064" s="48">
        <f t="shared" si="238"/>
        <v>109.25</v>
      </c>
      <c r="N2064" s="48">
        <f t="shared" si="239"/>
        <v>112.32</v>
      </c>
      <c r="O2064" s="49">
        <f t="shared" ca="1" si="240"/>
        <v>334416600</v>
      </c>
    </row>
    <row r="2065" spans="1:15" x14ac:dyDescent="0.25">
      <c r="A2065">
        <v>2050</v>
      </c>
      <c r="B2065" s="89">
        <v>39524</v>
      </c>
      <c r="C2065" s="48">
        <v>126.57</v>
      </c>
      <c r="D2065" s="48">
        <v>129.259995</v>
      </c>
      <c r="E2065" s="48">
        <v>126.07</v>
      </c>
      <c r="F2065" s="48">
        <v>128.300003</v>
      </c>
      <c r="G2065" s="49">
        <v>405311100</v>
      </c>
      <c r="H2065" s="48">
        <v>107.840343</v>
      </c>
      <c r="I2065" s="52">
        <f t="shared" ref="I2065:I2128" si="241">H2065/F2065</f>
        <v>0.84053266156197981</v>
      </c>
      <c r="J2065" s="52">
        <f t="shared" ref="J2065:J2128" ca="1" si="242">INDEX(OFFSET($T$15,0,0,$S$13+1,1),MATCH(B2065,OFFSET($Q$15,0,0,$S$13+1,1),-1))</f>
        <v>1</v>
      </c>
      <c r="K2065" s="48">
        <f t="shared" ref="K2065:K2128" si="243">ROUND($I2065*C2065,2)</f>
        <v>106.39</v>
      </c>
      <c r="L2065" s="48">
        <f t="shared" ref="L2065:L2128" si="244">ROUND($I2065*D2065,2)</f>
        <v>108.65</v>
      </c>
      <c r="M2065" s="48">
        <f t="shared" ref="M2065:M2128" si="245">ROUND($I2065*E2065,2)</f>
        <v>105.97</v>
      </c>
      <c r="N2065" s="48">
        <f t="shared" ref="N2065:N2128" si="246">ROUND($I2065*F2065,2)</f>
        <v>107.84</v>
      </c>
      <c r="O2065" s="49">
        <f t="shared" ref="O2065:O2128" ca="1" si="247">G2065*J2065</f>
        <v>405311100</v>
      </c>
    </row>
    <row r="2066" spans="1:15" x14ac:dyDescent="0.25">
      <c r="A2066">
        <v>2051</v>
      </c>
      <c r="B2066" s="89">
        <v>39521</v>
      </c>
      <c r="C2066" s="48">
        <v>132.770004</v>
      </c>
      <c r="D2066" s="48">
        <v>132.80999800000001</v>
      </c>
      <c r="E2066" s="48">
        <v>127.779999</v>
      </c>
      <c r="F2066" s="48">
        <v>129.61000100000001</v>
      </c>
      <c r="G2066" s="49">
        <v>484687800</v>
      </c>
      <c r="H2066" s="48">
        <v>108.941439</v>
      </c>
      <c r="I2066" s="52">
        <f t="shared" si="241"/>
        <v>0.84053266074737543</v>
      </c>
      <c r="J2066" s="52">
        <f t="shared" ca="1" si="242"/>
        <v>1</v>
      </c>
      <c r="K2066" s="48">
        <f t="shared" si="243"/>
        <v>111.6</v>
      </c>
      <c r="L2066" s="48">
        <f t="shared" si="244"/>
        <v>111.63</v>
      </c>
      <c r="M2066" s="48">
        <f t="shared" si="245"/>
        <v>107.4</v>
      </c>
      <c r="N2066" s="48">
        <f t="shared" si="246"/>
        <v>108.94</v>
      </c>
      <c r="O2066" s="49">
        <f t="shared" ca="1" si="247"/>
        <v>484687800</v>
      </c>
    </row>
    <row r="2067" spans="1:15" x14ac:dyDescent="0.25">
      <c r="A2067">
        <v>2052</v>
      </c>
      <c r="B2067" s="89">
        <v>39520</v>
      </c>
      <c r="C2067" s="48">
        <v>129.61000100000001</v>
      </c>
      <c r="D2067" s="48">
        <v>132.63999899999999</v>
      </c>
      <c r="E2067" s="48">
        <v>128.60000600000001</v>
      </c>
      <c r="F2067" s="48">
        <v>131.64999399999999</v>
      </c>
      <c r="G2067" s="49">
        <v>351504200</v>
      </c>
      <c r="H2067" s="48">
        <v>110.65612</v>
      </c>
      <c r="I2067" s="52">
        <f t="shared" si="241"/>
        <v>0.84053266269043669</v>
      </c>
      <c r="J2067" s="52">
        <f t="shared" ca="1" si="242"/>
        <v>1</v>
      </c>
      <c r="K2067" s="48">
        <f t="shared" si="243"/>
        <v>108.94</v>
      </c>
      <c r="L2067" s="48">
        <f t="shared" si="244"/>
        <v>111.49</v>
      </c>
      <c r="M2067" s="48">
        <f t="shared" si="245"/>
        <v>108.09</v>
      </c>
      <c r="N2067" s="48">
        <f t="shared" si="246"/>
        <v>110.66</v>
      </c>
      <c r="O2067" s="49">
        <f t="shared" ca="1" si="247"/>
        <v>351504200</v>
      </c>
    </row>
    <row r="2068" spans="1:15" x14ac:dyDescent="0.25">
      <c r="A2068">
        <v>2053</v>
      </c>
      <c r="B2068" s="89">
        <v>39519</v>
      </c>
      <c r="C2068" s="48">
        <v>132.740005</v>
      </c>
      <c r="D2068" s="48">
        <v>133.770004</v>
      </c>
      <c r="E2068" s="48">
        <v>131.16000399999999</v>
      </c>
      <c r="F2068" s="48">
        <v>131.36000100000001</v>
      </c>
      <c r="G2068" s="49">
        <v>229161100</v>
      </c>
      <c r="H2068" s="48">
        <v>110.41237099999999</v>
      </c>
      <c r="I2068" s="52">
        <f t="shared" si="241"/>
        <v>0.84053265955745526</v>
      </c>
      <c r="J2068" s="52">
        <f t="shared" ca="1" si="242"/>
        <v>1</v>
      </c>
      <c r="K2068" s="48">
        <f t="shared" si="243"/>
        <v>111.57</v>
      </c>
      <c r="L2068" s="48">
        <f t="shared" si="244"/>
        <v>112.44</v>
      </c>
      <c r="M2068" s="48">
        <f t="shared" si="245"/>
        <v>110.24</v>
      </c>
      <c r="N2068" s="48">
        <f t="shared" si="246"/>
        <v>110.41</v>
      </c>
      <c r="O2068" s="49">
        <f t="shared" ca="1" si="247"/>
        <v>229161100</v>
      </c>
    </row>
    <row r="2069" spans="1:15" x14ac:dyDescent="0.25">
      <c r="A2069">
        <v>2054</v>
      </c>
      <c r="B2069" s="89">
        <v>39518</v>
      </c>
      <c r="C2069" s="48">
        <v>130.720001</v>
      </c>
      <c r="D2069" s="48">
        <v>132.720001</v>
      </c>
      <c r="E2069" s="48">
        <v>128.949997</v>
      </c>
      <c r="F2069" s="48">
        <v>132.60000600000001</v>
      </c>
      <c r="G2069" s="49">
        <v>341440600</v>
      </c>
      <c r="H2069" s="48">
        <v>111.45463599999999</v>
      </c>
      <c r="I2069" s="52">
        <f t="shared" si="241"/>
        <v>0.84053266181601827</v>
      </c>
      <c r="J2069" s="52">
        <f t="shared" ca="1" si="242"/>
        <v>1</v>
      </c>
      <c r="K2069" s="48">
        <f t="shared" si="243"/>
        <v>109.87</v>
      </c>
      <c r="L2069" s="48">
        <f t="shared" si="244"/>
        <v>111.56</v>
      </c>
      <c r="M2069" s="48">
        <f t="shared" si="245"/>
        <v>108.39</v>
      </c>
      <c r="N2069" s="48">
        <f t="shared" si="246"/>
        <v>111.45</v>
      </c>
      <c r="O2069" s="49">
        <f t="shared" ca="1" si="247"/>
        <v>341440600</v>
      </c>
    </row>
    <row r="2070" spans="1:15" x14ac:dyDescent="0.25">
      <c r="A2070">
        <v>2055</v>
      </c>
      <c r="B2070" s="89">
        <v>39517</v>
      </c>
      <c r="C2070" s="48">
        <v>129.83999600000001</v>
      </c>
      <c r="D2070" s="48">
        <v>129.929993</v>
      </c>
      <c r="E2070" s="48">
        <v>127.589996</v>
      </c>
      <c r="F2070" s="48">
        <v>128</v>
      </c>
      <c r="G2070" s="49">
        <v>235683600</v>
      </c>
      <c r="H2070" s="48">
        <v>107.58818100000001</v>
      </c>
      <c r="I2070" s="52">
        <f t="shared" si="241"/>
        <v>0.84053266406250005</v>
      </c>
      <c r="J2070" s="52">
        <f t="shared" ca="1" si="242"/>
        <v>1</v>
      </c>
      <c r="K2070" s="48">
        <f t="shared" si="243"/>
        <v>109.13</v>
      </c>
      <c r="L2070" s="48">
        <f t="shared" si="244"/>
        <v>109.21</v>
      </c>
      <c r="M2070" s="48">
        <f t="shared" si="245"/>
        <v>107.24</v>
      </c>
      <c r="N2070" s="48">
        <f t="shared" si="246"/>
        <v>107.59</v>
      </c>
      <c r="O2070" s="49">
        <f t="shared" ca="1" si="247"/>
        <v>235683600</v>
      </c>
    </row>
    <row r="2071" spans="1:15" x14ac:dyDescent="0.25">
      <c r="A2071">
        <v>2056</v>
      </c>
      <c r="B2071" s="89">
        <v>39514</v>
      </c>
      <c r="C2071" s="48">
        <v>129.770004</v>
      </c>
      <c r="D2071" s="48">
        <v>131.740005</v>
      </c>
      <c r="E2071" s="48">
        <v>128.58000200000001</v>
      </c>
      <c r="F2071" s="48">
        <v>129.71000699999999</v>
      </c>
      <c r="G2071" s="49">
        <v>326434600</v>
      </c>
      <c r="H2071" s="48">
        <v>109.025497</v>
      </c>
      <c r="I2071" s="52">
        <f t="shared" si="241"/>
        <v>0.84053265836305147</v>
      </c>
      <c r="J2071" s="52">
        <f t="shared" ca="1" si="242"/>
        <v>1</v>
      </c>
      <c r="K2071" s="48">
        <f t="shared" si="243"/>
        <v>109.08</v>
      </c>
      <c r="L2071" s="48">
        <f t="shared" si="244"/>
        <v>110.73</v>
      </c>
      <c r="M2071" s="48">
        <f t="shared" si="245"/>
        <v>108.08</v>
      </c>
      <c r="N2071" s="48">
        <f t="shared" si="246"/>
        <v>109.03</v>
      </c>
      <c r="O2071" s="49">
        <f t="shared" ca="1" si="247"/>
        <v>326434600</v>
      </c>
    </row>
    <row r="2072" spans="1:15" x14ac:dyDescent="0.25">
      <c r="A2072">
        <v>2057</v>
      </c>
      <c r="B2072" s="89">
        <v>39513</v>
      </c>
      <c r="C2072" s="48">
        <v>132.979996</v>
      </c>
      <c r="D2072" s="48">
        <v>133.220001</v>
      </c>
      <c r="E2072" s="48">
        <v>130.550003</v>
      </c>
      <c r="F2072" s="48">
        <v>131.05999800000001</v>
      </c>
      <c r="G2072" s="49">
        <v>247911700</v>
      </c>
      <c r="H2072" s="48">
        <v>110.160208</v>
      </c>
      <c r="I2072" s="52">
        <f t="shared" si="241"/>
        <v>0.84053265436491154</v>
      </c>
      <c r="J2072" s="52">
        <f t="shared" ca="1" si="242"/>
        <v>1</v>
      </c>
      <c r="K2072" s="48">
        <f t="shared" si="243"/>
        <v>111.77</v>
      </c>
      <c r="L2072" s="48">
        <f t="shared" si="244"/>
        <v>111.98</v>
      </c>
      <c r="M2072" s="48">
        <f t="shared" si="245"/>
        <v>109.73</v>
      </c>
      <c r="N2072" s="48">
        <f t="shared" si="246"/>
        <v>110.16</v>
      </c>
      <c r="O2072" s="49">
        <f t="shared" ca="1" si="247"/>
        <v>247911700</v>
      </c>
    </row>
    <row r="2073" spans="1:15" x14ac:dyDescent="0.25">
      <c r="A2073">
        <v>2058</v>
      </c>
      <c r="B2073" s="89">
        <v>39512</v>
      </c>
      <c r="C2073" s="48">
        <v>133.41999799999999</v>
      </c>
      <c r="D2073" s="48">
        <v>134.770004</v>
      </c>
      <c r="E2073" s="48">
        <v>132.33999600000001</v>
      </c>
      <c r="F2073" s="48">
        <v>133.83000200000001</v>
      </c>
      <c r="G2073" s="49">
        <v>270681400</v>
      </c>
      <c r="H2073" s="48">
        <v>112.48848700000001</v>
      </c>
      <c r="I2073" s="52">
        <f t="shared" si="241"/>
        <v>0.84053265574934388</v>
      </c>
      <c r="J2073" s="52">
        <f t="shared" ca="1" si="242"/>
        <v>1</v>
      </c>
      <c r="K2073" s="48">
        <f t="shared" si="243"/>
        <v>112.14</v>
      </c>
      <c r="L2073" s="48">
        <f t="shared" si="244"/>
        <v>113.28</v>
      </c>
      <c r="M2073" s="48">
        <f t="shared" si="245"/>
        <v>111.24</v>
      </c>
      <c r="N2073" s="48">
        <f t="shared" si="246"/>
        <v>112.49</v>
      </c>
      <c r="O2073" s="49">
        <f t="shared" ca="1" si="247"/>
        <v>270681400</v>
      </c>
    </row>
    <row r="2074" spans="1:15" x14ac:dyDescent="0.25">
      <c r="A2074">
        <v>2059</v>
      </c>
      <c r="B2074" s="89">
        <v>39511</v>
      </c>
      <c r="C2074" s="48">
        <v>132.229996</v>
      </c>
      <c r="D2074" s="48">
        <v>133.39999399999999</v>
      </c>
      <c r="E2074" s="48">
        <v>130.990005</v>
      </c>
      <c r="F2074" s="48">
        <v>132.990005</v>
      </c>
      <c r="G2074" s="49">
        <v>282513100</v>
      </c>
      <c r="H2074" s="48">
        <v>111.782443</v>
      </c>
      <c r="I2074" s="52">
        <f t="shared" si="241"/>
        <v>0.84053266258618464</v>
      </c>
      <c r="J2074" s="52">
        <f t="shared" ca="1" si="242"/>
        <v>1</v>
      </c>
      <c r="K2074" s="48">
        <f t="shared" si="243"/>
        <v>111.14</v>
      </c>
      <c r="L2074" s="48">
        <f t="shared" si="244"/>
        <v>112.13</v>
      </c>
      <c r="M2074" s="48">
        <f t="shared" si="245"/>
        <v>110.1</v>
      </c>
      <c r="N2074" s="48">
        <f t="shared" si="246"/>
        <v>111.78</v>
      </c>
      <c r="O2074" s="49">
        <f t="shared" ca="1" si="247"/>
        <v>282513100</v>
      </c>
    </row>
    <row r="2075" spans="1:15" x14ac:dyDescent="0.25">
      <c r="A2075">
        <v>2060</v>
      </c>
      <c r="B2075" s="89">
        <v>39510</v>
      </c>
      <c r="C2075" s="48">
        <v>133.13999899999999</v>
      </c>
      <c r="D2075" s="48">
        <v>133.80999800000001</v>
      </c>
      <c r="E2075" s="48">
        <v>132.240005</v>
      </c>
      <c r="F2075" s="48">
        <v>133.5</v>
      </c>
      <c r="G2075" s="49">
        <v>189483500</v>
      </c>
      <c r="H2075" s="48">
        <v>112.21111000000001</v>
      </c>
      <c r="I2075" s="52">
        <f t="shared" si="241"/>
        <v>0.84053265917603004</v>
      </c>
      <c r="J2075" s="52">
        <f t="shared" ca="1" si="242"/>
        <v>1</v>
      </c>
      <c r="K2075" s="48">
        <f t="shared" si="243"/>
        <v>111.91</v>
      </c>
      <c r="L2075" s="48">
        <f t="shared" si="244"/>
        <v>112.47</v>
      </c>
      <c r="M2075" s="48">
        <f t="shared" si="245"/>
        <v>111.15</v>
      </c>
      <c r="N2075" s="48">
        <f t="shared" si="246"/>
        <v>112.21</v>
      </c>
      <c r="O2075" s="49">
        <f t="shared" ca="1" si="247"/>
        <v>189483500</v>
      </c>
    </row>
    <row r="2076" spans="1:15" x14ac:dyDescent="0.25">
      <c r="A2076">
        <v>2061</v>
      </c>
      <c r="B2076" s="89">
        <v>39507</v>
      </c>
      <c r="C2076" s="48">
        <v>135.60000600000001</v>
      </c>
      <c r="D2076" s="48">
        <v>135.679993</v>
      </c>
      <c r="E2076" s="48">
        <v>132.779999</v>
      </c>
      <c r="F2076" s="48">
        <v>133.820007</v>
      </c>
      <c r="G2076" s="49">
        <v>252715200</v>
      </c>
      <c r="H2076" s="48">
        <v>112.480087</v>
      </c>
      <c r="I2076" s="52">
        <f t="shared" si="241"/>
        <v>0.84053266414789529</v>
      </c>
      <c r="J2076" s="52">
        <f t="shared" ca="1" si="242"/>
        <v>1</v>
      </c>
      <c r="K2076" s="48">
        <f t="shared" si="243"/>
        <v>113.98</v>
      </c>
      <c r="L2076" s="48">
        <f t="shared" si="244"/>
        <v>114.04</v>
      </c>
      <c r="M2076" s="48">
        <f t="shared" si="245"/>
        <v>111.61</v>
      </c>
      <c r="N2076" s="48">
        <f t="shared" si="246"/>
        <v>112.48</v>
      </c>
      <c r="O2076" s="49">
        <f t="shared" ca="1" si="247"/>
        <v>252715200</v>
      </c>
    </row>
    <row r="2077" spans="1:15" x14ac:dyDescent="0.25">
      <c r="A2077">
        <v>2062</v>
      </c>
      <c r="B2077" s="89">
        <v>39506</v>
      </c>
      <c r="C2077" s="48">
        <v>137.240005</v>
      </c>
      <c r="D2077" s="48">
        <v>137.96000699999999</v>
      </c>
      <c r="E2077" s="48">
        <v>136.550003</v>
      </c>
      <c r="F2077" s="48">
        <v>136.86999499999999</v>
      </c>
      <c r="G2077" s="49">
        <v>170831100</v>
      </c>
      <c r="H2077" s="48">
        <v>115.043701</v>
      </c>
      <c r="I2077" s="52">
        <f t="shared" si="241"/>
        <v>0.84053266020795869</v>
      </c>
      <c r="J2077" s="52">
        <f t="shared" ca="1" si="242"/>
        <v>1</v>
      </c>
      <c r="K2077" s="48">
        <f t="shared" si="243"/>
        <v>115.35</v>
      </c>
      <c r="L2077" s="48">
        <f t="shared" si="244"/>
        <v>115.96</v>
      </c>
      <c r="M2077" s="48">
        <f t="shared" si="245"/>
        <v>114.77</v>
      </c>
      <c r="N2077" s="48">
        <f t="shared" si="246"/>
        <v>115.04</v>
      </c>
      <c r="O2077" s="49">
        <f t="shared" ca="1" si="247"/>
        <v>170831100</v>
      </c>
    </row>
    <row r="2078" spans="1:15" x14ac:dyDescent="0.25">
      <c r="A2078">
        <v>2063</v>
      </c>
      <c r="B2078" s="89">
        <v>39505</v>
      </c>
      <c r="C2078" s="48">
        <v>137.55999800000001</v>
      </c>
      <c r="D2078" s="48">
        <v>139.13999899999999</v>
      </c>
      <c r="E2078" s="48">
        <v>137.41000399999999</v>
      </c>
      <c r="F2078" s="48">
        <v>138.220001</v>
      </c>
      <c r="G2078" s="49">
        <v>168395800</v>
      </c>
      <c r="H2078" s="48">
        <v>116.178425</v>
      </c>
      <c r="I2078" s="52">
        <f t="shared" si="241"/>
        <v>0.84053265923504084</v>
      </c>
      <c r="J2078" s="52">
        <f t="shared" ca="1" si="242"/>
        <v>1</v>
      </c>
      <c r="K2078" s="48">
        <f t="shared" si="243"/>
        <v>115.62</v>
      </c>
      <c r="L2078" s="48">
        <f t="shared" si="244"/>
        <v>116.95</v>
      </c>
      <c r="M2078" s="48">
        <f t="shared" si="245"/>
        <v>115.5</v>
      </c>
      <c r="N2078" s="48">
        <f t="shared" si="246"/>
        <v>116.18</v>
      </c>
      <c r="O2078" s="49">
        <f t="shared" ca="1" si="247"/>
        <v>168395800</v>
      </c>
    </row>
    <row r="2079" spans="1:15" x14ac:dyDescent="0.25">
      <c r="A2079">
        <v>2064</v>
      </c>
      <c r="B2079" s="89">
        <v>39504</v>
      </c>
      <c r="C2079" s="48">
        <v>136.75</v>
      </c>
      <c r="D2079" s="48">
        <v>138.949997</v>
      </c>
      <c r="E2079" s="48">
        <v>136.5</v>
      </c>
      <c r="F2079" s="48">
        <v>138.36000100000001</v>
      </c>
      <c r="G2079" s="49">
        <v>212420700</v>
      </c>
      <c r="H2079" s="48">
        <v>116.296099</v>
      </c>
      <c r="I2079" s="52">
        <f t="shared" si="241"/>
        <v>0.84053265509878095</v>
      </c>
      <c r="J2079" s="52">
        <f t="shared" ca="1" si="242"/>
        <v>1</v>
      </c>
      <c r="K2079" s="48">
        <f t="shared" si="243"/>
        <v>114.94</v>
      </c>
      <c r="L2079" s="48">
        <f t="shared" si="244"/>
        <v>116.79</v>
      </c>
      <c r="M2079" s="48">
        <f t="shared" si="245"/>
        <v>114.73</v>
      </c>
      <c r="N2079" s="48">
        <f t="shared" si="246"/>
        <v>116.3</v>
      </c>
      <c r="O2079" s="49">
        <f t="shared" ca="1" si="247"/>
        <v>212420700</v>
      </c>
    </row>
    <row r="2080" spans="1:15" x14ac:dyDescent="0.25">
      <c r="A2080">
        <v>2065</v>
      </c>
      <c r="B2080" s="89">
        <v>39503</v>
      </c>
      <c r="C2080" s="48">
        <v>135.53999300000001</v>
      </c>
      <c r="D2080" s="48">
        <v>137.64999399999999</v>
      </c>
      <c r="E2080" s="48">
        <v>134.779999</v>
      </c>
      <c r="F2080" s="48">
        <v>137.33000200000001</v>
      </c>
      <c r="G2080" s="49">
        <v>190107000</v>
      </c>
      <c r="H2080" s="48">
        <v>115.430352</v>
      </c>
      <c r="I2080" s="52">
        <f t="shared" si="241"/>
        <v>0.84053266088207002</v>
      </c>
      <c r="J2080" s="52">
        <f t="shared" ca="1" si="242"/>
        <v>1</v>
      </c>
      <c r="K2080" s="48">
        <f t="shared" si="243"/>
        <v>113.93</v>
      </c>
      <c r="L2080" s="48">
        <f t="shared" si="244"/>
        <v>115.7</v>
      </c>
      <c r="M2080" s="48">
        <f t="shared" si="245"/>
        <v>113.29</v>
      </c>
      <c r="N2080" s="48">
        <f t="shared" si="246"/>
        <v>115.43</v>
      </c>
      <c r="O2080" s="49">
        <f t="shared" ca="1" si="247"/>
        <v>190107000</v>
      </c>
    </row>
    <row r="2081" spans="1:15" x14ac:dyDescent="0.25">
      <c r="A2081">
        <v>2066</v>
      </c>
      <c r="B2081" s="89">
        <v>39500</v>
      </c>
      <c r="C2081" s="48">
        <v>134.970001</v>
      </c>
      <c r="D2081" s="48">
        <v>135.85000600000001</v>
      </c>
      <c r="E2081" s="48">
        <v>132.86000100000001</v>
      </c>
      <c r="F2081" s="48">
        <v>135.61999499999999</v>
      </c>
      <c r="G2081" s="49">
        <v>205491000</v>
      </c>
      <c r="H2081" s="48">
        <v>113.99303500000001</v>
      </c>
      <c r="I2081" s="52">
        <f t="shared" si="241"/>
        <v>0.84053265891950535</v>
      </c>
      <c r="J2081" s="52">
        <f t="shared" ca="1" si="242"/>
        <v>1</v>
      </c>
      <c r="K2081" s="48">
        <f t="shared" si="243"/>
        <v>113.45</v>
      </c>
      <c r="L2081" s="48">
        <f t="shared" si="244"/>
        <v>114.19</v>
      </c>
      <c r="M2081" s="48">
        <f t="shared" si="245"/>
        <v>111.67</v>
      </c>
      <c r="N2081" s="48">
        <f t="shared" si="246"/>
        <v>113.99</v>
      </c>
      <c r="O2081" s="49">
        <f t="shared" ca="1" si="247"/>
        <v>205491000</v>
      </c>
    </row>
    <row r="2082" spans="1:15" x14ac:dyDescent="0.25">
      <c r="A2082">
        <v>2067</v>
      </c>
      <c r="B2082" s="89">
        <v>39499</v>
      </c>
      <c r="C2082" s="48">
        <v>136.66000399999999</v>
      </c>
      <c r="D2082" s="48">
        <v>137.009995</v>
      </c>
      <c r="E2082" s="48">
        <v>134.070007</v>
      </c>
      <c r="F2082" s="48">
        <v>134.78999300000001</v>
      </c>
      <c r="G2082" s="49">
        <v>201051200</v>
      </c>
      <c r="H2082" s="48">
        <v>113.29539200000001</v>
      </c>
      <c r="I2082" s="52">
        <f t="shared" si="241"/>
        <v>0.84053266476540289</v>
      </c>
      <c r="J2082" s="52">
        <f t="shared" ca="1" si="242"/>
        <v>1</v>
      </c>
      <c r="K2082" s="48">
        <f t="shared" si="243"/>
        <v>114.87</v>
      </c>
      <c r="L2082" s="48">
        <f t="shared" si="244"/>
        <v>115.16</v>
      </c>
      <c r="M2082" s="48">
        <f t="shared" si="245"/>
        <v>112.69</v>
      </c>
      <c r="N2082" s="48">
        <f t="shared" si="246"/>
        <v>113.3</v>
      </c>
      <c r="O2082" s="49">
        <f t="shared" ca="1" si="247"/>
        <v>201051200</v>
      </c>
    </row>
    <row r="2083" spans="1:15" x14ac:dyDescent="0.25">
      <c r="A2083">
        <v>2068</v>
      </c>
      <c r="B2083" s="89">
        <v>39498</v>
      </c>
      <c r="C2083" s="48">
        <v>133.990005</v>
      </c>
      <c r="D2083" s="48">
        <v>136.550003</v>
      </c>
      <c r="E2083" s="48">
        <v>133.759995</v>
      </c>
      <c r="F2083" s="48">
        <v>135.91999799999999</v>
      </c>
      <c r="G2083" s="49">
        <v>220085700</v>
      </c>
      <c r="H2083" s="48">
        <v>114.245198</v>
      </c>
      <c r="I2083" s="52">
        <f t="shared" si="241"/>
        <v>0.84053266392779091</v>
      </c>
      <c r="J2083" s="52">
        <f t="shared" ca="1" si="242"/>
        <v>1</v>
      </c>
      <c r="K2083" s="48">
        <f t="shared" si="243"/>
        <v>112.62</v>
      </c>
      <c r="L2083" s="48">
        <f t="shared" si="244"/>
        <v>114.77</v>
      </c>
      <c r="M2083" s="48">
        <f t="shared" si="245"/>
        <v>112.43</v>
      </c>
      <c r="N2083" s="48">
        <f t="shared" si="246"/>
        <v>114.25</v>
      </c>
      <c r="O2083" s="49">
        <f t="shared" ca="1" si="247"/>
        <v>220085700</v>
      </c>
    </row>
    <row r="2084" spans="1:15" x14ac:dyDescent="0.25">
      <c r="A2084">
        <v>2069</v>
      </c>
      <c r="B2084" s="89">
        <v>39497</v>
      </c>
      <c r="C2084" s="48">
        <v>136.720001</v>
      </c>
      <c r="D2084" s="48">
        <v>136.88999899999999</v>
      </c>
      <c r="E2084" s="48">
        <v>134.61000100000001</v>
      </c>
      <c r="F2084" s="48">
        <v>135.520004</v>
      </c>
      <c r="G2084" s="49">
        <v>145190000</v>
      </c>
      <c r="H2084" s="48">
        <v>113.90899</v>
      </c>
      <c r="I2084" s="52">
        <f t="shared" si="241"/>
        <v>0.84053266409289662</v>
      </c>
      <c r="J2084" s="52">
        <f t="shared" ca="1" si="242"/>
        <v>1</v>
      </c>
      <c r="K2084" s="48">
        <f t="shared" si="243"/>
        <v>114.92</v>
      </c>
      <c r="L2084" s="48">
        <f t="shared" si="244"/>
        <v>115.06</v>
      </c>
      <c r="M2084" s="48">
        <f t="shared" si="245"/>
        <v>113.14</v>
      </c>
      <c r="N2084" s="48">
        <f t="shared" si="246"/>
        <v>113.91</v>
      </c>
      <c r="O2084" s="49">
        <f t="shared" ca="1" si="247"/>
        <v>145190000</v>
      </c>
    </row>
    <row r="2085" spans="1:15" x14ac:dyDescent="0.25">
      <c r="A2085">
        <v>2070</v>
      </c>
      <c r="B2085" s="89">
        <v>39493</v>
      </c>
      <c r="C2085" s="48">
        <v>134.5</v>
      </c>
      <c r="D2085" s="48">
        <v>135.220001</v>
      </c>
      <c r="E2085" s="48">
        <v>133.91000399999999</v>
      </c>
      <c r="F2085" s="48">
        <v>135.13999899999999</v>
      </c>
      <c r="G2085" s="49">
        <v>154110300</v>
      </c>
      <c r="H2085" s="48">
        <v>113.589583</v>
      </c>
      <c r="I2085" s="52">
        <f t="shared" si="241"/>
        <v>0.84053266124413706</v>
      </c>
      <c r="J2085" s="52">
        <f t="shared" ca="1" si="242"/>
        <v>1</v>
      </c>
      <c r="K2085" s="48">
        <f t="shared" si="243"/>
        <v>113.05</v>
      </c>
      <c r="L2085" s="48">
        <f t="shared" si="244"/>
        <v>113.66</v>
      </c>
      <c r="M2085" s="48">
        <f t="shared" si="245"/>
        <v>112.56</v>
      </c>
      <c r="N2085" s="48">
        <f t="shared" si="246"/>
        <v>113.59</v>
      </c>
      <c r="O2085" s="49">
        <f t="shared" ca="1" si="247"/>
        <v>154110300</v>
      </c>
    </row>
    <row r="2086" spans="1:15" x14ac:dyDescent="0.25">
      <c r="A2086">
        <v>2071</v>
      </c>
      <c r="B2086" s="89">
        <v>39492</v>
      </c>
      <c r="C2086" s="48">
        <v>136.949997</v>
      </c>
      <c r="D2086" s="48">
        <v>137</v>
      </c>
      <c r="E2086" s="48">
        <v>134.78999300000001</v>
      </c>
      <c r="F2086" s="48">
        <v>135.16999799999999</v>
      </c>
      <c r="G2086" s="49">
        <v>215207200</v>
      </c>
      <c r="H2086" s="48">
        <v>113.61479799999999</v>
      </c>
      <c r="I2086" s="52">
        <f t="shared" si="241"/>
        <v>0.84053266021354822</v>
      </c>
      <c r="J2086" s="52">
        <f t="shared" ca="1" si="242"/>
        <v>1</v>
      </c>
      <c r="K2086" s="48">
        <f t="shared" si="243"/>
        <v>115.11</v>
      </c>
      <c r="L2086" s="48">
        <f t="shared" si="244"/>
        <v>115.15</v>
      </c>
      <c r="M2086" s="48">
        <f t="shared" si="245"/>
        <v>113.3</v>
      </c>
      <c r="N2086" s="48">
        <f t="shared" si="246"/>
        <v>113.61</v>
      </c>
      <c r="O2086" s="49">
        <f t="shared" ca="1" si="247"/>
        <v>215207200</v>
      </c>
    </row>
    <row r="2087" spans="1:15" x14ac:dyDescent="0.25">
      <c r="A2087">
        <v>2072</v>
      </c>
      <c r="B2087" s="89">
        <v>39491</v>
      </c>
      <c r="C2087" s="48">
        <v>136.009995</v>
      </c>
      <c r="D2087" s="48">
        <v>137.05999800000001</v>
      </c>
      <c r="E2087" s="48">
        <v>135.13999899999999</v>
      </c>
      <c r="F2087" s="48">
        <v>136.36999499999999</v>
      </c>
      <c r="G2087" s="49">
        <v>181967800</v>
      </c>
      <c r="H2087" s="48">
        <v>114.623435</v>
      </c>
      <c r="I2087" s="52">
        <f t="shared" si="241"/>
        <v>0.84053266262860837</v>
      </c>
      <c r="J2087" s="52">
        <f t="shared" ca="1" si="242"/>
        <v>1</v>
      </c>
      <c r="K2087" s="48">
        <f t="shared" si="243"/>
        <v>114.32</v>
      </c>
      <c r="L2087" s="48">
        <f t="shared" si="244"/>
        <v>115.2</v>
      </c>
      <c r="M2087" s="48">
        <f t="shared" si="245"/>
        <v>113.59</v>
      </c>
      <c r="N2087" s="48">
        <f t="shared" si="246"/>
        <v>114.62</v>
      </c>
      <c r="O2087" s="49">
        <f t="shared" ca="1" si="247"/>
        <v>181967800</v>
      </c>
    </row>
    <row r="2088" spans="1:15" x14ac:dyDescent="0.25">
      <c r="A2088">
        <v>2073</v>
      </c>
      <c r="B2088" s="89">
        <v>39490</v>
      </c>
      <c r="C2088" s="48">
        <v>134.91000399999999</v>
      </c>
      <c r="D2088" s="48">
        <v>136.30999800000001</v>
      </c>
      <c r="E2088" s="48">
        <v>133.979996</v>
      </c>
      <c r="F2088" s="48">
        <v>134.990005</v>
      </c>
      <c r="G2088" s="49">
        <v>256654400</v>
      </c>
      <c r="H2088" s="48">
        <v>113.463508</v>
      </c>
      <c r="I2088" s="52">
        <f t="shared" si="241"/>
        <v>0.84053266017732209</v>
      </c>
      <c r="J2088" s="52">
        <f t="shared" ca="1" si="242"/>
        <v>1</v>
      </c>
      <c r="K2088" s="48">
        <f t="shared" si="243"/>
        <v>113.4</v>
      </c>
      <c r="L2088" s="48">
        <f t="shared" si="244"/>
        <v>114.57</v>
      </c>
      <c r="M2088" s="48">
        <f t="shared" si="245"/>
        <v>112.61</v>
      </c>
      <c r="N2088" s="48">
        <f t="shared" si="246"/>
        <v>113.46</v>
      </c>
      <c r="O2088" s="49">
        <f t="shared" ca="1" si="247"/>
        <v>256654400</v>
      </c>
    </row>
    <row r="2089" spans="1:15" x14ac:dyDescent="0.25">
      <c r="A2089">
        <v>2074</v>
      </c>
      <c r="B2089" s="89">
        <v>39489</v>
      </c>
      <c r="C2089" s="48">
        <v>133.10000600000001</v>
      </c>
      <c r="D2089" s="48">
        <v>134.229996</v>
      </c>
      <c r="E2089" s="48">
        <v>132.03999300000001</v>
      </c>
      <c r="F2089" s="48">
        <v>133.75</v>
      </c>
      <c r="G2089" s="49">
        <v>188576300</v>
      </c>
      <c r="H2089" s="48">
        <v>112.421243</v>
      </c>
      <c r="I2089" s="52">
        <f t="shared" si="241"/>
        <v>0.84053265794392529</v>
      </c>
      <c r="J2089" s="52">
        <f t="shared" ca="1" si="242"/>
        <v>1</v>
      </c>
      <c r="K2089" s="48">
        <f t="shared" si="243"/>
        <v>111.87</v>
      </c>
      <c r="L2089" s="48">
        <f t="shared" si="244"/>
        <v>112.82</v>
      </c>
      <c r="M2089" s="48">
        <f t="shared" si="245"/>
        <v>110.98</v>
      </c>
      <c r="N2089" s="48">
        <f t="shared" si="246"/>
        <v>112.42</v>
      </c>
      <c r="O2089" s="49">
        <f t="shared" ca="1" si="247"/>
        <v>188576300</v>
      </c>
    </row>
    <row r="2090" spans="1:15" x14ac:dyDescent="0.25">
      <c r="A2090">
        <v>2075</v>
      </c>
      <c r="B2090" s="89">
        <v>39486</v>
      </c>
      <c r="C2090" s="48">
        <v>133.08999600000001</v>
      </c>
      <c r="D2090" s="48">
        <v>134.220001</v>
      </c>
      <c r="E2090" s="48">
        <v>132.10000600000001</v>
      </c>
      <c r="F2090" s="48">
        <v>133.070007</v>
      </c>
      <c r="G2090" s="49">
        <v>221643500</v>
      </c>
      <c r="H2090" s="48">
        <v>111.849687</v>
      </c>
      <c r="I2090" s="52">
        <f t="shared" si="241"/>
        <v>0.8405326603762785</v>
      </c>
      <c r="J2090" s="52">
        <f t="shared" ca="1" si="242"/>
        <v>1</v>
      </c>
      <c r="K2090" s="48">
        <f t="shared" si="243"/>
        <v>111.87</v>
      </c>
      <c r="L2090" s="48">
        <f t="shared" si="244"/>
        <v>112.82</v>
      </c>
      <c r="M2090" s="48">
        <f t="shared" si="245"/>
        <v>111.03</v>
      </c>
      <c r="N2090" s="48">
        <f t="shared" si="246"/>
        <v>111.85</v>
      </c>
      <c r="O2090" s="49">
        <f t="shared" ca="1" si="247"/>
        <v>221643500</v>
      </c>
    </row>
    <row r="2091" spans="1:15" x14ac:dyDescent="0.25">
      <c r="A2091">
        <v>2076</v>
      </c>
      <c r="B2091" s="89">
        <v>39485</v>
      </c>
      <c r="C2091" s="48">
        <v>131.800003</v>
      </c>
      <c r="D2091" s="48">
        <v>134.78999300000001</v>
      </c>
      <c r="E2091" s="48">
        <v>131.729996</v>
      </c>
      <c r="F2091" s="48">
        <v>133.929993</v>
      </c>
      <c r="G2091" s="49">
        <v>297368100</v>
      </c>
      <c r="H2091" s="48">
        <v>112.57253300000001</v>
      </c>
      <c r="I2091" s="52">
        <f t="shared" si="241"/>
        <v>0.84053265798348853</v>
      </c>
      <c r="J2091" s="52">
        <f t="shared" ca="1" si="242"/>
        <v>1</v>
      </c>
      <c r="K2091" s="48">
        <f t="shared" si="243"/>
        <v>110.78</v>
      </c>
      <c r="L2091" s="48">
        <f t="shared" si="244"/>
        <v>113.3</v>
      </c>
      <c r="M2091" s="48">
        <f t="shared" si="245"/>
        <v>110.72</v>
      </c>
      <c r="N2091" s="48">
        <f t="shared" si="246"/>
        <v>112.57</v>
      </c>
      <c r="O2091" s="49">
        <f t="shared" ca="1" si="247"/>
        <v>297368100</v>
      </c>
    </row>
    <row r="2092" spans="1:15" x14ac:dyDescent="0.25">
      <c r="A2092">
        <v>2077</v>
      </c>
      <c r="B2092" s="89">
        <v>39484</v>
      </c>
      <c r="C2092" s="48">
        <v>134.58000200000001</v>
      </c>
      <c r="D2092" s="48">
        <v>135.25</v>
      </c>
      <c r="E2092" s="48">
        <v>132.41000399999999</v>
      </c>
      <c r="F2092" s="48">
        <v>133.050003</v>
      </c>
      <c r="G2092" s="49">
        <v>250792900</v>
      </c>
      <c r="H2092" s="48">
        <v>111.83287300000001</v>
      </c>
      <c r="I2092" s="52">
        <f t="shared" si="241"/>
        <v>0.84053266049155972</v>
      </c>
      <c r="J2092" s="52">
        <f t="shared" ca="1" si="242"/>
        <v>1</v>
      </c>
      <c r="K2092" s="48">
        <f t="shared" si="243"/>
        <v>113.12</v>
      </c>
      <c r="L2092" s="48">
        <f t="shared" si="244"/>
        <v>113.68</v>
      </c>
      <c r="M2092" s="48">
        <f t="shared" si="245"/>
        <v>111.29</v>
      </c>
      <c r="N2092" s="48">
        <f t="shared" si="246"/>
        <v>111.83</v>
      </c>
      <c r="O2092" s="49">
        <f t="shared" ca="1" si="247"/>
        <v>250792900</v>
      </c>
    </row>
    <row r="2093" spans="1:15" x14ac:dyDescent="0.25">
      <c r="A2093">
        <v>2078</v>
      </c>
      <c r="B2093" s="89">
        <v>39483</v>
      </c>
      <c r="C2093" s="48">
        <v>135.94000199999999</v>
      </c>
      <c r="D2093" s="48">
        <v>136.25</v>
      </c>
      <c r="E2093" s="48">
        <v>133.66999799999999</v>
      </c>
      <c r="F2093" s="48">
        <v>134.13000500000001</v>
      </c>
      <c r="G2093" s="49">
        <v>286882500</v>
      </c>
      <c r="H2093" s="48">
        <v>112.74065</v>
      </c>
      <c r="I2093" s="52">
        <f t="shared" si="241"/>
        <v>0.84053266083155664</v>
      </c>
      <c r="J2093" s="52">
        <f t="shared" ca="1" si="242"/>
        <v>1</v>
      </c>
      <c r="K2093" s="48">
        <f t="shared" si="243"/>
        <v>114.26</v>
      </c>
      <c r="L2093" s="48">
        <f t="shared" si="244"/>
        <v>114.52</v>
      </c>
      <c r="M2093" s="48">
        <f t="shared" si="245"/>
        <v>112.35</v>
      </c>
      <c r="N2093" s="48">
        <f t="shared" si="246"/>
        <v>112.74</v>
      </c>
      <c r="O2093" s="49">
        <f t="shared" ca="1" si="247"/>
        <v>286882500</v>
      </c>
    </row>
    <row r="2094" spans="1:15" x14ac:dyDescent="0.25">
      <c r="A2094">
        <v>2079</v>
      </c>
      <c r="B2094" s="89">
        <v>39482</v>
      </c>
      <c r="C2094" s="48">
        <v>139.21000699999999</v>
      </c>
      <c r="D2094" s="48">
        <v>139.300003</v>
      </c>
      <c r="E2094" s="48">
        <v>137.63999899999999</v>
      </c>
      <c r="F2094" s="48">
        <v>137.820007</v>
      </c>
      <c r="G2094" s="49">
        <v>124694300</v>
      </c>
      <c r="H2094" s="48">
        <v>115.84221700000001</v>
      </c>
      <c r="I2094" s="52">
        <f t="shared" si="241"/>
        <v>0.84053265938377153</v>
      </c>
      <c r="J2094" s="52">
        <f t="shared" ca="1" si="242"/>
        <v>1</v>
      </c>
      <c r="K2094" s="48">
        <f t="shared" si="243"/>
        <v>117.01</v>
      </c>
      <c r="L2094" s="48">
        <f t="shared" si="244"/>
        <v>117.09</v>
      </c>
      <c r="M2094" s="48">
        <f t="shared" si="245"/>
        <v>115.69</v>
      </c>
      <c r="N2094" s="48">
        <f t="shared" si="246"/>
        <v>115.84</v>
      </c>
      <c r="O2094" s="49">
        <f t="shared" ca="1" si="247"/>
        <v>124694300</v>
      </c>
    </row>
    <row r="2095" spans="1:15" x14ac:dyDescent="0.25">
      <c r="A2095">
        <v>2080</v>
      </c>
      <c r="B2095" s="89">
        <v>39479</v>
      </c>
      <c r="C2095" s="48">
        <v>137.94000199999999</v>
      </c>
      <c r="D2095" s="48">
        <v>139.61000100000001</v>
      </c>
      <c r="E2095" s="48">
        <v>137.520004</v>
      </c>
      <c r="F2095" s="48">
        <v>139.58000200000001</v>
      </c>
      <c r="G2095" s="49">
        <v>206843600</v>
      </c>
      <c r="H2095" s="48">
        <v>117.32155</v>
      </c>
      <c r="I2095" s="52">
        <f t="shared" si="241"/>
        <v>0.84053265739314142</v>
      </c>
      <c r="J2095" s="52">
        <f t="shared" ca="1" si="242"/>
        <v>1</v>
      </c>
      <c r="K2095" s="48">
        <f t="shared" si="243"/>
        <v>115.94</v>
      </c>
      <c r="L2095" s="48">
        <f t="shared" si="244"/>
        <v>117.35</v>
      </c>
      <c r="M2095" s="48">
        <f t="shared" si="245"/>
        <v>115.59</v>
      </c>
      <c r="N2095" s="48">
        <f t="shared" si="246"/>
        <v>117.32</v>
      </c>
      <c r="O2095" s="49">
        <f t="shared" ca="1" si="247"/>
        <v>206843600</v>
      </c>
    </row>
    <row r="2096" spans="1:15" x14ac:dyDescent="0.25">
      <c r="A2096">
        <v>2081</v>
      </c>
      <c r="B2096" s="89">
        <v>39478</v>
      </c>
      <c r="C2096" s="48">
        <v>133.39999399999999</v>
      </c>
      <c r="D2096" s="48">
        <v>138.53999300000001</v>
      </c>
      <c r="E2096" s="48">
        <v>133.199997</v>
      </c>
      <c r="F2096" s="48">
        <v>137.36999499999999</v>
      </c>
      <c r="G2096" s="49">
        <v>343680800</v>
      </c>
      <c r="H2096" s="48">
        <v>115.463967</v>
      </c>
      <c r="I2096" s="52">
        <f t="shared" si="241"/>
        <v>0.84053265780493047</v>
      </c>
      <c r="J2096" s="52">
        <f t="shared" ca="1" si="242"/>
        <v>1</v>
      </c>
      <c r="K2096" s="48">
        <f t="shared" si="243"/>
        <v>112.13</v>
      </c>
      <c r="L2096" s="48">
        <f t="shared" si="244"/>
        <v>116.45</v>
      </c>
      <c r="M2096" s="48">
        <f t="shared" si="245"/>
        <v>111.96</v>
      </c>
      <c r="N2096" s="48">
        <f t="shared" si="246"/>
        <v>115.46</v>
      </c>
      <c r="O2096" s="49">
        <f t="shared" ca="1" si="247"/>
        <v>343680800</v>
      </c>
    </row>
    <row r="2097" spans="1:15" x14ac:dyDescent="0.25">
      <c r="A2097">
        <v>2082</v>
      </c>
      <c r="B2097" s="89">
        <v>39477</v>
      </c>
      <c r="C2097" s="48">
        <v>135.58000200000001</v>
      </c>
      <c r="D2097" s="48">
        <v>138.53999300000001</v>
      </c>
      <c r="E2097" s="48">
        <v>134.60000600000001</v>
      </c>
      <c r="F2097" s="48">
        <v>134.91000399999999</v>
      </c>
      <c r="G2097" s="49">
        <v>334939200</v>
      </c>
      <c r="H2097" s="48">
        <v>113.396264</v>
      </c>
      <c r="I2097" s="52">
        <f t="shared" si="241"/>
        <v>0.84053265612533834</v>
      </c>
      <c r="J2097" s="52">
        <f t="shared" ca="1" si="242"/>
        <v>1</v>
      </c>
      <c r="K2097" s="48">
        <f t="shared" si="243"/>
        <v>113.96</v>
      </c>
      <c r="L2097" s="48">
        <f t="shared" si="244"/>
        <v>116.45</v>
      </c>
      <c r="M2097" s="48">
        <f t="shared" si="245"/>
        <v>113.14</v>
      </c>
      <c r="N2097" s="48">
        <f t="shared" si="246"/>
        <v>113.4</v>
      </c>
      <c r="O2097" s="49">
        <f t="shared" ca="1" si="247"/>
        <v>334939200</v>
      </c>
    </row>
    <row r="2098" spans="1:15" x14ac:dyDescent="0.25">
      <c r="A2098">
        <v>2083</v>
      </c>
      <c r="B2098" s="89">
        <v>39476</v>
      </c>
      <c r="C2098" s="48">
        <v>136.10000600000001</v>
      </c>
      <c r="D2098" s="48">
        <v>136.449997</v>
      </c>
      <c r="E2098" s="48">
        <v>134.88000500000001</v>
      </c>
      <c r="F2098" s="48">
        <v>135.91000399999999</v>
      </c>
      <c r="G2098" s="49">
        <v>168968300</v>
      </c>
      <c r="H2098" s="48">
        <v>114.236797</v>
      </c>
      <c r="I2098" s="52">
        <f t="shared" si="241"/>
        <v>0.84053265865550275</v>
      </c>
      <c r="J2098" s="52">
        <f t="shared" ca="1" si="242"/>
        <v>1</v>
      </c>
      <c r="K2098" s="48">
        <f t="shared" si="243"/>
        <v>114.4</v>
      </c>
      <c r="L2098" s="48">
        <f t="shared" si="244"/>
        <v>114.69</v>
      </c>
      <c r="M2098" s="48">
        <f t="shared" si="245"/>
        <v>113.37</v>
      </c>
      <c r="N2098" s="48">
        <f t="shared" si="246"/>
        <v>114.24</v>
      </c>
      <c r="O2098" s="49">
        <f t="shared" ca="1" si="247"/>
        <v>168968300</v>
      </c>
    </row>
    <row r="2099" spans="1:15" x14ac:dyDescent="0.25">
      <c r="A2099">
        <v>2084</v>
      </c>
      <c r="B2099" s="89">
        <v>39475</v>
      </c>
      <c r="C2099" s="48">
        <v>133.259995</v>
      </c>
      <c r="D2099" s="48">
        <v>135.520004</v>
      </c>
      <c r="E2099" s="48">
        <v>132.05999800000001</v>
      </c>
      <c r="F2099" s="48">
        <v>135.240005</v>
      </c>
      <c r="G2099" s="49">
        <v>217934600</v>
      </c>
      <c r="H2099" s="48">
        <v>113.673642</v>
      </c>
      <c r="I2099" s="52">
        <f t="shared" si="241"/>
        <v>0.84053266635120283</v>
      </c>
      <c r="J2099" s="52">
        <f t="shared" ca="1" si="242"/>
        <v>1</v>
      </c>
      <c r="K2099" s="48">
        <f t="shared" si="243"/>
        <v>112.01</v>
      </c>
      <c r="L2099" s="48">
        <f t="shared" si="244"/>
        <v>113.91</v>
      </c>
      <c r="M2099" s="48">
        <f t="shared" si="245"/>
        <v>111</v>
      </c>
      <c r="N2099" s="48">
        <f t="shared" si="246"/>
        <v>113.67</v>
      </c>
      <c r="O2099" s="49">
        <f t="shared" ca="1" si="247"/>
        <v>217934600</v>
      </c>
    </row>
    <row r="2100" spans="1:15" x14ac:dyDescent="0.25">
      <c r="A2100">
        <v>2085</v>
      </c>
      <c r="B2100" s="89">
        <v>39472</v>
      </c>
      <c r="C2100" s="48">
        <v>136.509995</v>
      </c>
      <c r="D2100" s="48">
        <v>136.759995</v>
      </c>
      <c r="E2100" s="48">
        <v>132.60000600000001</v>
      </c>
      <c r="F2100" s="48">
        <v>133.03999300000001</v>
      </c>
      <c r="G2100" s="49">
        <v>269603900</v>
      </c>
      <c r="H2100" s="48">
        <v>111.82446</v>
      </c>
      <c r="I2100" s="52">
        <f t="shared" si="241"/>
        <v>0.8405326659931498</v>
      </c>
      <c r="J2100" s="52">
        <f t="shared" ca="1" si="242"/>
        <v>1</v>
      </c>
      <c r="K2100" s="48">
        <f t="shared" si="243"/>
        <v>114.74</v>
      </c>
      <c r="L2100" s="48">
        <f t="shared" si="244"/>
        <v>114.95</v>
      </c>
      <c r="M2100" s="48">
        <f t="shared" si="245"/>
        <v>111.45</v>
      </c>
      <c r="N2100" s="48">
        <f t="shared" si="246"/>
        <v>111.82</v>
      </c>
      <c r="O2100" s="49">
        <f t="shared" ca="1" si="247"/>
        <v>269603900</v>
      </c>
    </row>
    <row r="2101" spans="1:15" x14ac:dyDescent="0.25">
      <c r="A2101">
        <v>2086</v>
      </c>
      <c r="B2101" s="89">
        <v>39471</v>
      </c>
      <c r="C2101" s="48">
        <v>134.479996</v>
      </c>
      <c r="D2101" s="48">
        <v>135.46000699999999</v>
      </c>
      <c r="E2101" s="48">
        <v>133.30999800000001</v>
      </c>
      <c r="F2101" s="48">
        <v>134.990005</v>
      </c>
      <c r="G2101" s="49">
        <v>259949300</v>
      </c>
      <c r="H2101" s="48">
        <v>113.463508</v>
      </c>
      <c r="I2101" s="52">
        <f t="shared" si="241"/>
        <v>0.84053266017732209</v>
      </c>
      <c r="J2101" s="52">
        <f t="shared" ca="1" si="242"/>
        <v>1</v>
      </c>
      <c r="K2101" s="48">
        <f t="shared" si="243"/>
        <v>113.03</v>
      </c>
      <c r="L2101" s="48">
        <f t="shared" si="244"/>
        <v>113.86</v>
      </c>
      <c r="M2101" s="48">
        <f t="shared" si="245"/>
        <v>112.05</v>
      </c>
      <c r="N2101" s="48">
        <f t="shared" si="246"/>
        <v>113.46</v>
      </c>
      <c r="O2101" s="49">
        <f t="shared" ca="1" si="247"/>
        <v>259949300</v>
      </c>
    </row>
    <row r="2102" spans="1:15" x14ac:dyDescent="0.25">
      <c r="A2102">
        <v>2087</v>
      </c>
      <c r="B2102" s="89">
        <v>39470</v>
      </c>
      <c r="C2102" s="48">
        <v>127.089996</v>
      </c>
      <c r="D2102" s="48">
        <v>134.19000199999999</v>
      </c>
      <c r="E2102" s="48">
        <v>126.839996</v>
      </c>
      <c r="F2102" s="48">
        <v>133.86000100000001</v>
      </c>
      <c r="G2102" s="49">
        <v>511913000</v>
      </c>
      <c r="H2102" s="48">
        <v>112.51370199999999</v>
      </c>
      <c r="I2102" s="52">
        <f t="shared" si="241"/>
        <v>0.84053265470990091</v>
      </c>
      <c r="J2102" s="52">
        <f t="shared" ca="1" si="242"/>
        <v>1</v>
      </c>
      <c r="K2102" s="48">
        <f t="shared" si="243"/>
        <v>106.82</v>
      </c>
      <c r="L2102" s="48">
        <f t="shared" si="244"/>
        <v>112.79</v>
      </c>
      <c r="M2102" s="48">
        <f t="shared" si="245"/>
        <v>106.61</v>
      </c>
      <c r="N2102" s="48">
        <f t="shared" si="246"/>
        <v>112.51</v>
      </c>
      <c r="O2102" s="49">
        <f t="shared" ca="1" si="247"/>
        <v>511913000</v>
      </c>
    </row>
    <row r="2103" spans="1:15" x14ac:dyDescent="0.25">
      <c r="A2103">
        <v>2088</v>
      </c>
      <c r="B2103" s="89">
        <v>39469</v>
      </c>
      <c r="C2103" s="48">
        <v>127.209999</v>
      </c>
      <c r="D2103" s="48">
        <v>132.429993</v>
      </c>
      <c r="E2103" s="48">
        <v>126</v>
      </c>
      <c r="F2103" s="48">
        <v>130.720001</v>
      </c>
      <c r="G2103" s="49">
        <v>435923700</v>
      </c>
      <c r="H2103" s="48">
        <v>109.87443</v>
      </c>
      <c r="I2103" s="52">
        <f t="shared" si="241"/>
        <v>0.8405326588086548</v>
      </c>
      <c r="J2103" s="52">
        <f t="shared" ca="1" si="242"/>
        <v>1</v>
      </c>
      <c r="K2103" s="48">
        <f t="shared" si="243"/>
        <v>106.92</v>
      </c>
      <c r="L2103" s="48">
        <f t="shared" si="244"/>
        <v>111.31</v>
      </c>
      <c r="M2103" s="48">
        <f t="shared" si="245"/>
        <v>105.91</v>
      </c>
      <c r="N2103" s="48">
        <f t="shared" si="246"/>
        <v>109.87</v>
      </c>
      <c r="O2103" s="49">
        <f t="shared" ca="1" si="247"/>
        <v>435923700</v>
      </c>
    </row>
    <row r="2104" spans="1:15" x14ac:dyDescent="0.25">
      <c r="A2104">
        <v>2089</v>
      </c>
      <c r="B2104" s="89">
        <v>39465</v>
      </c>
      <c r="C2104" s="48">
        <v>134.740005</v>
      </c>
      <c r="D2104" s="48">
        <v>135.020004</v>
      </c>
      <c r="E2104" s="48">
        <v>131.10000600000001</v>
      </c>
      <c r="F2104" s="48">
        <v>132.05999800000001</v>
      </c>
      <c r="G2104" s="49">
        <v>348561500</v>
      </c>
      <c r="H2104" s="48">
        <v>111.000741</v>
      </c>
      <c r="I2104" s="52">
        <f t="shared" si="241"/>
        <v>0.84053265698216961</v>
      </c>
      <c r="J2104" s="52">
        <f t="shared" ca="1" si="242"/>
        <v>1</v>
      </c>
      <c r="K2104" s="48">
        <f t="shared" si="243"/>
        <v>113.25</v>
      </c>
      <c r="L2104" s="48">
        <f t="shared" si="244"/>
        <v>113.49</v>
      </c>
      <c r="M2104" s="48">
        <f t="shared" si="245"/>
        <v>110.19</v>
      </c>
      <c r="N2104" s="48">
        <f t="shared" si="246"/>
        <v>111</v>
      </c>
      <c r="O2104" s="49">
        <f t="shared" ca="1" si="247"/>
        <v>348561500</v>
      </c>
    </row>
    <row r="2105" spans="1:15" x14ac:dyDescent="0.25">
      <c r="A2105">
        <v>2090</v>
      </c>
      <c r="B2105" s="89">
        <v>39464</v>
      </c>
      <c r="C2105" s="48">
        <v>137.80999800000001</v>
      </c>
      <c r="D2105" s="48">
        <v>137.88000500000001</v>
      </c>
      <c r="E2105" s="48">
        <v>132.929993</v>
      </c>
      <c r="F2105" s="48">
        <v>133.429993</v>
      </c>
      <c r="G2105" s="49">
        <v>397892600</v>
      </c>
      <c r="H2105" s="48">
        <v>112.15226699999999</v>
      </c>
      <c r="I2105" s="52">
        <f t="shared" si="241"/>
        <v>0.84053266044913899</v>
      </c>
      <c r="J2105" s="52">
        <f t="shared" ca="1" si="242"/>
        <v>1</v>
      </c>
      <c r="K2105" s="48">
        <f t="shared" si="243"/>
        <v>115.83</v>
      </c>
      <c r="L2105" s="48">
        <f t="shared" si="244"/>
        <v>115.89</v>
      </c>
      <c r="M2105" s="48">
        <f t="shared" si="245"/>
        <v>111.73</v>
      </c>
      <c r="N2105" s="48">
        <f t="shared" si="246"/>
        <v>112.15</v>
      </c>
      <c r="O2105" s="49">
        <f t="shared" ca="1" si="247"/>
        <v>397892600</v>
      </c>
    </row>
    <row r="2106" spans="1:15" x14ac:dyDescent="0.25">
      <c r="A2106">
        <v>2091</v>
      </c>
      <c r="B2106" s="89">
        <v>39463</v>
      </c>
      <c r="C2106" s="48">
        <v>137.36000100000001</v>
      </c>
      <c r="D2106" s="48">
        <v>139.11999499999999</v>
      </c>
      <c r="E2106" s="48">
        <v>136.279999</v>
      </c>
      <c r="F2106" s="48">
        <v>136.979996</v>
      </c>
      <c r="G2106" s="49">
        <v>378802600</v>
      </c>
      <c r="H2106" s="48">
        <v>115.13616</v>
      </c>
      <c r="I2106" s="52">
        <f t="shared" si="241"/>
        <v>0.84053265704577773</v>
      </c>
      <c r="J2106" s="52">
        <f t="shared" ca="1" si="242"/>
        <v>1</v>
      </c>
      <c r="K2106" s="48">
        <f t="shared" si="243"/>
        <v>115.46</v>
      </c>
      <c r="L2106" s="48">
        <f t="shared" si="244"/>
        <v>116.93</v>
      </c>
      <c r="M2106" s="48">
        <f t="shared" si="245"/>
        <v>114.55</v>
      </c>
      <c r="N2106" s="48">
        <f t="shared" si="246"/>
        <v>115.14</v>
      </c>
      <c r="O2106" s="49">
        <f t="shared" ca="1" si="247"/>
        <v>378802600</v>
      </c>
    </row>
    <row r="2107" spans="1:15" x14ac:dyDescent="0.25">
      <c r="A2107">
        <v>2092</v>
      </c>
      <c r="B2107" s="89">
        <v>39462</v>
      </c>
      <c r="C2107" s="48">
        <v>139.78999300000001</v>
      </c>
      <c r="D2107" s="48">
        <v>141.490005</v>
      </c>
      <c r="E2107" s="48">
        <v>137.89999399999999</v>
      </c>
      <c r="F2107" s="48">
        <v>138.16999799999999</v>
      </c>
      <c r="G2107" s="49">
        <v>239940100</v>
      </c>
      <c r="H2107" s="48">
        <v>116.136396</v>
      </c>
      <c r="I2107" s="52">
        <f t="shared" si="241"/>
        <v>0.84053266035366092</v>
      </c>
      <c r="J2107" s="52">
        <f t="shared" ca="1" si="242"/>
        <v>1</v>
      </c>
      <c r="K2107" s="48">
        <f t="shared" si="243"/>
        <v>117.5</v>
      </c>
      <c r="L2107" s="48">
        <f t="shared" si="244"/>
        <v>118.93</v>
      </c>
      <c r="M2107" s="48">
        <f t="shared" si="245"/>
        <v>115.91</v>
      </c>
      <c r="N2107" s="48">
        <f t="shared" si="246"/>
        <v>116.14</v>
      </c>
      <c r="O2107" s="49">
        <f t="shared" ca="1" si="247"/>
        <v>239940100</v>
      </c>
    </row>
    <row r="2108" spans="1:15" x14ac:dyDescent="0.25">
      <c r="A2108">
        <v>2093</v>
      </c>
      <c r="B2108" s="89">
        <v>39461</v>
      </c>
      <c r="C2108" s="48">
        <v>141.16000399999999</v>
      </c>
      <c r="D2108" s="48">
        <v>141.86000100000001</v>
      </c>
      <c r="E2108" s="48">
        <v>140.39999399999999</v>
      </c>
      <c r="F2108" s="48">
        <v>141.279999</v>
      </c>
      <c r="G2108" s="49">
        <v>170365500</v>
      </c>
      <c r="H2108" s="48">
        <v>118.75045299999999</v>
      </c>
      <c r="I2108" s="52">
        <f t="shared" si="241"/>
        <v>0.84053265742166372</v>
      </c>
      <c r="J2108" s="52">
        <f t="shared" ca="1" si="242"/>
        <v>1</v>
      </c>
      <c r="K2108" s="48">
        <f t="shared" si="243"/>
        <v>118.65</v>
      </c>
      <c r="L2108" s="48">
        <f t="shared" si="244"/>
        <v>119.24</v>
      </c>
      <c r="M2108" s="48">
        <f t="shared" si="245"/>
        <v>118.01</v>
      </c>
      <c r="N2108" s="48">
        <f t="shared" si="246"/>
        <v>118.75</v>
      </c>
      <c r="O2108" s="49">
        <f t="shared" ca="1" si="247"/>
        <v>170365500</v>
      </c>
    </row>
    <row r="2109" spans="1:15" x14ac:dyDescent="0.25">
      <c r="A2109">
        <v>2094</v>
      </c>
      <c r="B2109" s="89">
        <v>39458</v>
      </c>
      <c r="C2109" s="48">
        <v>140.779999</v>
      </c>
      <c r="D2109" s="48">
        <v>141.89999399999999</v>
      </c>
      <c r="E2109" s="48">
        <v>139</v>
      </c>
      <c r="F2109" s="48">
        <v>140.14999399999999</v>
      </c>
      <c r="G2109" s="49">
        <v>267076600</v>
      </c>
      <c r="H2109" s="48">
        <v>117.800647</v>
      </c>
      <c r="I2109" s="52">
        <f t="shared" si="241"/>
        <v>0.84053265817478384</v>
      </c>
      <c r="J2109" s="52">
        <f t="shared" ca="1" si="242"/>
        <v>1</v>
      </c>
      <c r="K2109" s="48">
        <f t="shared" si="243"/>
        <v>118.33</v>
      </c>
      <c r="L2109" s="48">
        <f t="shared" si="244"/>
        <v>119.27</v>
      </c>
      <c r="M2109" s="48">
        <f t="shared" si="245"/>
        <v>116.83</v>
      </c>
      <c r="N2109" s="48">
        <f t="shared" si="246"/>
        <v>117.8</v>
      </c>
      <c r="O2109" s="49">
        <f t="shared" ca="1" si="247"/>
        <v>267076600</v>
      </c>
    </row>
    <row r="2110" spans="1:15" x14ac:dyDescent="0.25">
      <c r="A2110">
        <v>2095</v>
      </c>
      <c r="B2110" s="89">
        <v>39457</v>
      </c>
      <c r="C2110" s="48">
        <v>139.679993</v>
      </c>
      <c r="D2110" s="48">
        <v>142.800003</v>
      </c>
      <c r="E2110" s="48">
        <v>139.36999499999999</v>
      </c>
      <c r="F2110" s="48">
        <v>141.28999300000001</v>
      </c>
      <c r="G2110" s="49">
        <v>335701200</v>
      </c>
      <c r="H2110" s="48">
        <v>118.758854</v>
      </c>
      <c r="I2110" s="52">
        <f t="shared" si="241"/>
        <v>0.84053266249365577</v>
      </c>
      <c r="J2110" s="52">
        <f t="shared" ca="1" si="242"/>
        <v>1</v>
      </c>
      <c r="K2110" s="48">
        <f t="shared" si="243"/>
        <v>117.41</v>
      </c>
      <c r="L2110" s="48">
        <f t="shared" si="244"/>
        <v>120.03</v>
      </c>
      <c r="M2110" s="48">
        <f t="shared" si="245"/>
        <v>117.15</v>
      </c>
      <c r="N2110" s="48">
        <f t="shared" si="246"/>
        <v>118.76</v>
      </c>
      <c r="O2110" s="49">
        <f t="shared" ca="1" si="247"/>
        <v>335701200</v>
      </c>
    </row>
    <row r="2111" spans="1:15" x14ac:dyDescent="0.25">
      <c r="A2111">
        <v>2096</v>
      </c>
      <c r="B2111" s="89">
        <v>39456</v>
      </c>
      <c r="C2111" s="48">
        <v>139.08999600000001</v>
      </c>
      <c r="D2111" s="48">
        <v>140.78999300000001</v>
      </c>
      <c r="E2111" s="48">
        <v>137.699997</v>
      </c>
      <c r="F2111" s="48">
        <v>140.36999499999999</v>
      </c>
      <c r="G2111" s="49">
        <v>301824900</v>
      </c>
      <c r="H2111" s="48">
        <v>117.98556499999999</v>
      </c>
      <c r="I2111" s="52">
        <f t="shared" si="241"/>
        <v>0.84053265799432419</v>
      </c>
      <c r="J2111" s="52">
        <f t="shared" ca="1" si="242"/>
        <v>1</v>
      </c>
      <c r="K2111" s="48">
        <f t="shared" si="243"/>
        <v>116.91</v>
      </c>
      <c r="L2111" s="48">
        <f t="shared" si="244"/>
        <v>118.34</v>
      </c>
      <c r="M2111" s="48">
        <f t="shared" si="245"/>
        <v>115.74</v>
      </c>
      <c r="N2111" s="48">
        <f t="shared" si="246"/>
        <v>117.99</v>
      </c>
      <c r="O2111" s="49">
        <f t="shared" ca="1" si="247"/>
        <v>301824900</v>
      </c>
    </row>
    <row r="2112" spans="1:15" x14ac:dyDescent="0.25">
      <c r="A2112">
        <v>2097</v>
      </c>
      <c r="B2112" s="89">
        <v>39455</v>
      </c>
      <c r="C2112" s="48">
        <v>142.08000200000001</v>
      </c>
      <c r="D2112" s="48">
        <v>142.89999399999999</v>
      </c>
      <c r="E2112" s="48">
        <v>138.44000199999999</v>
      </c>
      <c r="F2112" s="48">
        <v>138.91000399999999</v>
      </c>
      <c r="G2112" s="49">
        <v>326365700</v>
      </c>
      <c r="H2112" s="48">
        <v>116.75839499999999</v>
      </c>
      <c r="I2112" s="52">
        <f t="shared" si="241"/>
        <v>0.84053265882851758</v>
      </c>
      <c r="J2112" s="52">
        <f t="shared" ca="1" si="242"/>
        <v>1</v>
      </c>
      <c r="K2112" s="48">
        <f t="shared" si="243"/>
        <v>119.42</v>
      </c>
      <c r="L2112" s="48">
        <f t="shared" si="244"/>
        <v>120.11</v>
      </c>
      <c r="M2112" s="48">
        <f t="shared" si="245"/>
        <v>116.36</v>
      </c>
      <c r="N2112" s="48">
        <f t="shared" si="246"/>
        <v>116.76</v>
      </c>
      <c r="O2112" s="49">
        <f t="shared" ca="1" si="247"/>
        <v>326365700</v>
      </c>
    </row>
    <row r="2113" spans="1:15" x14ac:dyDescent="0.25">
      <c r="A2113">
        <v>2098</v>
      </c>
      <c r="B2113" s="89">
        <v>39454</v>
      </c>
      <c r="C2113" s="48">
        <v>141.80999800000001</v>
      </c>
      <c r="D2113" s="48">
        <v>142.229996</v>
      </c>
      <c r="E2113" s="48">
        <v>140.10000600000001</v>
      </c>
      <c r="F2113" s="48">
        <v>141.19000199999999</v>
      </c>
      <c r="G2113" s="49">
        <v>234991000</v>
      </c>
      <c r="H2113" s="48">
        <v>118.674808</v>
      </c>
      <c r="I2113" s="52">
        <f t="shared" si="241"/>
        <v>0.84053266037916763</v>
      </c>
      <c r="J2113" s="52">
        <f t="shared" ca="1" si="242"/>
        <v>1</v>
      </c>
      <c r="K2113" s="48">
        <f t="shared" si="243"/>
        <v>119.2</v>
      </c>
      <c r="L2113" s="48">
        <f t="shared" si="244"/>
        <v>119.55</v>
      </c>
      <c r="M2113" s="48">
        <f t="shared" si="245"/>
        <v>117.76</v>
      </c>
      <c r="N2113" s="48">
        <f t="shared" si="246"/>
        <v>118.67</v>
      </c>
      <c r="O2113" s="49">
        <f t="shared" ca="1" si="247"/>
        <v>234991000</v>
      </c>
    </row>
    <row r="2114" spans="1:15" x14ac:dyDescent="0.25">
      <c r="A2114">
        <v>2099</v>
      </c>
      <c r="B2114" s="89">
        <v>39451</v>
      </c>
      <c r="C2114" s="48">
        <v>143.33999600000001</v>
      </c>
      <c r="D2114" s="48">
        <v>143.44000199999999</v>
      </c>
      <c r="E2114" s="48">
        <v>140.91000399999999</v>
      </c>
      <c r="F2114" s="48">
        <v>141.30999800000001</v>
      </c>
      <c r="G2114" s="49">
        <v>232330900</v>
      </c>
      <c r="H2114" s="48">
        <v>118.775668</v>
      </c>
      <c r="I2114" s="52">
        <f t="shared" si="241"/>
        <v>0.84053265643666619</v>
      </c>
      <c r="J2114" s="52">
        <f t="shared" ca="1" si="242"/>
        <v>1</v>
      </c>
      <c r="K2114" s="48">
        <f t="shared" si="243"/>
        <v>120.48</v>
      </c>
      <c r="L2114" s="48">
        <f t="shared" si="244"/>
        <v>120.57</v>
      </c>
      <c r="M2114" s="48">
        <f t="shared" si="245"/>
        <v>118.44</v>
      </c>
      <c r="N2114" s="48">
        <f t="shared" si="246"/>
        <v>118.78</v>
      </c>
      <c r="O2114" s="49">
        <f t="shared" ca="1" si="247"/>
        <v>232330900</v>
      </c>
    </row>
    <row r="2115" spans="1:15" x14ac:dyDescent="0.25">
      <c r="A2115">
        <v>2100</v>
      </c>
      <c r="B2115" s="89">
        <v>39450</v>
      </c>
      <c r="C2115" s="48">
        <v>144.91000399999999</v>
      </c>
      <c r="D2115" s="48">
        <v>145.490005</v>
      </c>
      <c r="E2115" s="48">
        <v>144.070007</v>
      </c>
      <c r="F2115" s="48">
        <v>144.86000100000001</v>
      </c>
      <c r="G2115" s="49">
        <v>125133300</v>
      </c>
      <c r="H2115" s="48">
        <v>121.759562</v>
      </c>
      <c r="I2115" s="52">
        <f t="shared" si="241"/>
        <v>0.84053266021998707</v>
      </c>
      <c r="J2115" s="52">
        <f t="shared" ca="1" si="242"/>
        <v>1</v>
      </c>
      <c r="K2115" s="48">
        <f t="shared" si="243"/>
        <v>121.8</v>
      </c>
      <c r="L2115" s="48">
        <f t="shared" si="244"/>
        <v>122.29</v>
      </c>
      <c r="M2115" s="48">
        <f t="shared" si="245"/>
        <v>121.1</v>
      </c>
      <c r="N2115" s="48">
        <f t="shared" si="246"/>
        <v>121.76</v>
      </c>
      <c r="O2115" s="49">
        <f t="shared" ca="1" si="247"/>
        <v>125133300</v>
      </c>
    </row>
    <row r="2116" spans="1:15" x14ac:dyDescent="0.25">
      <c r="A2116">
        <v>2101</v>
      </c>
      <c r="B2116" s="89">
        <v>39449</v>
      </c>
      <c r="C2116" s="48">
        <v>146.529999</v>
      </c>
      <c r="D2116" s="48">
        <v>146.990005</v>
      </c>
      <c r="E2116" s="48">
        <v>143.88000500000001</v>
      </c>
      <c r="F2116" s="48">
        <v>144.929993</v>
      </c>
      <c r="G2116" s="49">
        <v>204935600</v>
      </c>
      <c r="H2116" s="48">
        <v>121.818392</v>
      </c>
      <c r="I2116" s="52">
        <f t="shared" si="241"/>
        <v>0.84053265634256957</v>
      </c>
      <c r="J2116" s="52">
        <f t="shared" ca="1" si="242"/>
        <v>1</v>
      </c>
      <c r="K2116" s="48">
        <f t="shared" si="243"/>
        <v>123.16</v>
      </c>
      <c r="L2116" s="48">
        <f t="shared" si="244"/>
        <v>123.55</v>
      </c>
      <c r="M2116" s="48">
        <f t="shared" si="245"/>
        <v>120.94</v>
      </c>
      <c r="N2116" s="48">
        <f t="shared" si="246"/>
        <v>121.82</v>
      </c>
      <c r="O2116" s="49">
        <f t="shared" ca="1" si="247"/>
        <v>204935600</v>
      </c>
    </row>
    <row r="2117" spans="1:15" x14ac:dyDescent="0.25">
      <c r="A2117">
        <v>2102</v>
      </c>
      <c r="B2117" s="89">
        <v>39447</v>
      </c>
      <c r="C2117" s="48">
        <v>147.10000600000001</v>
      </c>
      <c r="D2117" s="48">
        <v>147.61000100000001</v>
      </c>
      <c r="E2117" s="48">
        <v>146.05999800000001</v>
      </c>
      <c r="F2117" s="48">
        <v>146.21000699999999</v>
      </c>
      <c r="G2117" s="49">
        <v>108126800</v>
      </c>
      <c r="H2117" s="48">
        <v>122.89428599999999</v>
      </c>
      <c r="I2117" s="52">
        <f t="shared" si="241"/>
        <v>0.84053265930012577</v>
      </c>
      <c r="J2117" s="52">
        <f t="shared" ca="1" si="242"/>
        <v>1</v>
      </c>
      <c r="K2117" s="48">
        <f t="shared" si="243"/>
        <v>123.64</v>
      </c>
      <c r="L2117" s="48">
        <f t="shared" si="244"/>
        <v>124.07</v>
      </c>
      <c r="M2117" s="48">
        <f t="shared" si="245"/>
        <v>122.77</v>
      </c>
      <c r="N2117" s="48">
        <f t="shared" si="246"/>
        <v>122.89</v>
      </c>
      <c r="O2117" s="49">
        <f t="shared" ca="1" si="247"/>
        <v>108126800</v>
      </c>
    </row>
    <row r="2118" spans="1:15" x14ac:dyDescent="0.25">
      <c r="A2118">
        <v>2103</v>
      </c>
      <c r="B2118" s="89">
        <v>39444</v>
      </c>
      <c r="C2118" s="48">
        <v>148.53999300000001</v>
      </c>
      <c r="D2118" s="48">
        <v>148.61000100000001</v>
      </c>
      <c r="E2118" s="48">
        <v>146.89999399999999</v>
      </c>
      <c r="F2118" s="48">
        <v>147.300003</v>
      </c>
      <c r="G2118" s="49">
        <v>116398100</v>
      </c>
      <c r="H2118" s="48">
        <v>123.810463</v>
      </c>
      <c r="I2118" s="52">
        <f t="shared" si="241"/>
        <v>0.8405326576945148</v>
      </c>
      <c r="J2118" s="52">
        <f t="shared" ca="1" si="242"/>
        <v>1</v>
      </c>
      <c r="K2118" s="48">
        <f t="shared" si="243"/>
        <v>124.85</v>
      </c>
      <c r="L2118" s="48">
        <f t="shared" si="244"/>
        <v>124.91</v>
      </c>
      <c r="M2118" s="48">
        <f t="shared" si="245"/>
        <v>123.47</v>
      </c>
      <c r="N2118" s="48">
        <f t="shared" si="246"/>
        <v>123.81</v>
      </c>
      <c r="O2118" s="49">
        <f t="shared" ca="1" si="247"/>
        <v>116398100</v>
      </c>
    </row>
    <row r="2119" spans="1:15" x14ac:dyDescent="0.25">
      <c r="A2119">
        <v>2104</v>
      </c>
      <c r="B2119" s="89">
        <v>39443</v>
      </c>
      <c r="C2119" s="48">
        <v>149.020004</v>
      </c>
      <c r="D2119" s="48">
        <v>149.029999</v>
      </c>
      <c r="E2119" s="48">
        <v>147.320007</v>
      </c>
      <c r="F2119" s="48">
        <v>147.66999799999999</v>
      </c>
      <c r="G2119" s="49">
        <v>122981700</v>
      </c>
      <c r="H2119" s="48">
        <v>124.12145599999999</v>
      </c>
      <c r="I2119" s="52">
        <f t="shared" si="241"/>
        <v>0.84053265850250769</v>
      </c>
      <c r="J2119" s="52">
        <f t="shared" ca="1" si="242"/>
        <v>1</v>
      </c>
      <c r="K2119" s="48">
        <f t="shared" si="243"/>
        <v>125.26</v>
      </c>
      <c r="L2119" s="48">
        <f t="shared" si="244"/>
        <v>125.26</v>
      </c>
      <c r="M2119" s="48">
        <f t="shared" si="245"/>
        <v>123.83</v>
      </c>
      <c r="N2119" s="48">
        <f t="shared" si="246"/>
        <v>124.12</v>
      </c>
      <c r="O2119" s="49">
        <f t="shared" ca="1" si="247"/>
        <v>122981700</v>
      </c>
    </row>
    <row r="2120" spans="1:15" x14ac:dyDescent="0.25">
      <c r="A2120">
        <v>2105</v>
      </c>
      <c r="B2120" s="89">
        <v>39442</v>
      </c>
      <c r="C2120" s="48">
        <v>148.64999399999999</v>
      </c>
      <c r="D2120" s="48">
        <v>149.679993</v>
      </c>
      <c r="E2120" s="48">
        <v>148.5</v>
      </c>
      <c r="F2120" s="48">
        <v>149.550003</v>
      </c>
      <c r="G2120" s="49">
        <v>67093100</v>
      </c>
      <c r="H2120" s="48">
        <v>125.701662</v>
      </c>
      <c r="I2120" s="52">
        <f t="shared" si="241"/>
        <v>0.84053266117286529</v>
      </c>
      <c r="J2120" s="52">
        <f t="shared" ca="1" si="242"/>
        <v>1</v>
      </c>
      <c r="K2120" s="48">
        <f t="shared" si="243"/>
        <v>124.95</v>
      </c>
      <c r="L2120" s="48">
        <f t="shared" si="244"/>
        <v>125.81</v>
      </c>
      <c r="M2120" s="48">
        <f t="shared" si="245"/>
        <v>124.82</v>
      </c>
      <c r="N2120" s="48">
        <f t="shared" si="246"/>
        <v>125.7</v>
      </c>
      <c r="O2120" s="49">
        <f t="shared" ca="1" si="247"/>
        <v>67093100</v>
      </c>
    </row>
    <row r="2121" spans="1:15" x14ac:dyDescent="0.25">
      <c r="A2121">
        <v>2106</v>
      </c>
      <c r="B2121" s="89">
        <v>39440</v>
      </c>
      <c r="C2121" s="48">
        <v>148.820007</v>
      </c>
      <c r="D2121" s="48">
        <v>149.479996</v>
      </c>
      <c r="E2121" s="48">
        <v>148.479996</v>
      </c>
      <c r="F2121" s="48">
        <v>149.229996</v>
      </c>
      <c r="G2121" s="49">
        <v>45601400</v>
      </c>
      <c r="H2121" s="48">
        <v>125.43268500000001</v>
      </c>
      <c r="I2121" s="52">
        <f t="shared" si="241"/>
        <v>0.84053265671869348</v>
      </c>
      <c r="J2121" s="52">
        <f t="shared" ca="1" si="242"/>
        <v>1</v>
      </c>
      <c r="K2121" s="48">
        <f t="shared" si="243"/>
        <v>125.09</v>
      </c>
      <c r="L2121" s="48">
        <f t="shared" si="244"/>
        <v>125.64</v>
      </c>
      <c r="M2121" s="48">
        <f t="shared" si="245"/>
        <v>124.8</v>
      </c>
      <c r="N2121" s="48">
        <f t="shared" si="246"/>
        <v>125.43</v>
      </c>
      <c r="O2121" s="49">
        <f t="shared" ca="1" si="247"/>
        <v>45601400</v>
      </c>
    </row>
    <row r="2122" spans="1:15" x14ac:dyDescent="0.25">
      <c r="A2122">
        <v>2107</v>
      </c>
      <c r="B2122" s="89">
        <v>39437</v>
      </c>
      <c r="C2122" s="48">
        <v>147.36999499999999</v>
      </c>
      <c r="D2122" s="48">
        <v>148.41999799999999</v>
      </c>
      <c r="E2122" s="48">
        <v>147.08999600000001</v>
      </c>
      <c r="F2122" s="48">
        <v>148.13000500000001</v>
      </c>
      <c r="G2122" s="49">
        <v>146084400</v>
      </c>
      <c r="H2122" s="48">
        <v>124.508107</v>
      </c>
      <c r="I2122" s="52">
        <f t="shared" si="241"/>
        <v>0.84053265913276642</v>
      </c>
      <c r="J2122" s="52">
        <f t="shared" ca="1" si="242"/>
        <v>1</v>
      </c>
      <c r="K2122" s="48">
        <f t="shared" si="243"/>
        <v>123.87</v>
      </c>
      <c r="L2122" s="48">
        <f t="shared" si="244"/>
        <v>124.75</v>
      </c>
      <c r="M2122" s="48">
        <f t="shared" si="245"/>
        <v>123.63</v>
      </c>
      <c r="N2122" s="48">
        <f t="shared" si="246"/>
        <v>124.51</v>
      </c>
      <c r="O2122" s="49">
        <f t="shared" ca="1" si="247"/>
        <v>146084400</v>
      </c>
    </row>
    <row r="2123" spans="1:15" x14ac:dyDescent="0.25">
      <c r="A2123">
        <v>2108</v>
      </c>
      <c r="B2123" s="89">
        <v>39436</v>
      </c>
      <c r="C2123" s="48">
        <v>146.83999600000001</v>
      </c>
      <c r="D2123" s="48">
        <v>146.86000100000001</v>
      </c>
      <c r="E2123" s="48">
        <v>145.179993</v>
      </c>
      <c r="F2123" s="48">
        <v>146.800003</v>
      </c>
      <c r="G2123" s="49">
        <v>214813800</v>
      </c>
      <c r="H2123" s="48">
        <v>122.73878000000001</v>
      </c>
      <c r="I2123" s="52">
        <f t="shared" si="241"/>
        <v>0.83609521452121494</v>
      </c>
      <c r="J2123" s="52">
        <f t="shared" ca="1" si="242"/>
        <v>1</v>
      </c>
      <c r="K2123" s="48">
        <f t="shared" si="243"/>
        <v>122.77</v>
      </c>
      <c r="L2123" s="48">
        <f t="shared" si="244"/>
        <v>122.79</v>
      </c>
      <c r="M2123" s="48">
        <f t="shared" si="245"/>
        <v>121.38</v>
      </c>
      <c r="N2123" s="48">
        <f t="shared" si="246"/>
        <v>122.74</v>
      </c>
      <c r="O2123" s="49">
        <f t="shared" ca="1" si="247"/>
        <v>214813800</v>
      </c>
    </row>
    <row r="2124" spans="1:15" x14ac:dyDescent="0.25">
      <c r="A2124">
        <v>2109</v>
      </c>
      <c r="B2124" s="89">
        <v>39435</v>
      </c>
      <c r="C2124" s="48">
        <v>145.94000199999999</v>
      </c>
      <c r="D2124" s="48">
        <v>146.88999899999999</v>
      </c>
      <c r="E2124" s="48">
        <v>144.94000199999999</v>
      </c>
      <c r="F2124" s="48">
        <v>145.88000500000001</v>
      </c>
      <c r="G2124" s="49">
        <v>198917200</v>
      </c>
      <c r="H2124" s="48">
        <v>121.96957399999999</v>
      </c>
      <c r="I2124" s="52">
        <f t="shared" si="241"/>
        <v>0.83609521400825282</v>
      </c>
      <c r="J2124" s="52">
        <f t="shared" ca="1" si="242"/>
        <v>1</v>
      </c>
      <c r="K2124" s="48">
        <f t="shared" si="243"/>
        <v>122.02</v>
      </c>
      <c r="L2124" s="48">
        <f t="shared" si="244"/>
        <v>122.81</v>
      </c>
      <c r="M2124" s="48">
        <f t="shared" si="245"/>
        <v>121.18</v>
      </c>
      <c r="N2124" s="48">
        <f t="shared" si="246"/>
        <v>121.97</v>
      </c>
      <c r="O2124" s="49">
        <f t="shared" ca="1" si="247"/>
        <v>198917200</v>
      </c>
    </row>
    <row r="2125" spans="1:15" x14ac:dyDescent="0.25">
      <c r="A2125">
        <v>2110</v>
      </c>
      <c r="B2125" s="89">
        <v>39434</v>
      </c>
      <c r="C2125" s="48">
        <v>146.10000600000001</v>
      </c>
      <c r="D2125" s="48">
        <v>146.479996</v>
      </c>
      <c r="E2125" s="48">
        <v>143.96000699999999</v>
      </c>
      <c r="F2125" s="48">
        <v>145.88000500000001</v>
      </c>
      <c r="G2125" s="49">
        <v>245569300</v>
      </c>
      <c r="H2125" s="48">
        <v>121.96957399999999</v>
      </c>
      <c r="I2125" s="52">
        <f t="shared" si="241"/>
        <v>0.83609521400825282</v>
      </c>
      <c r="J2125" s="52">
        <f t="shared" ca="1" si="242"/>
        <v>1</v>
      </c>
      <c r="K2125" s="48">
        <f t="shared" si="243"/>
        <v>122.15</v>
      </c>
      <c r="L2125" s="48">
        <f t="shared" si="244"/>
        <v>122.47</v>
      </c>
      <c r="M2125" s="48">
        <f t="shared" si="245"/>
        <v>120.36</v>
      </c>
      <c r="N2125" s="48">
        <f t="shared" si="246"/>
        <v>121.97</v>
      </c>
      <c r="O2125" s="49">
        <f t="shared" ca="1" si="247"/>
        <v>245569300</v>
      </c>
    </row>
    <row r="2126" spans="1:15" x14ac:dyDescent="0.25">
      <c r="A2126">
        <v>2111</v>
      </c>
      <c r="B2126" s="89">
        <v>39433</v>
      </c>
      <c r="C2126" s="48">
        <v>146.61000100000001</v>
      </c>
      <c r="D2126" s="48">
        <v>146.86999499999999</v>
      </c>
      <c r="E2126" s="48">
        <v>144.86000100000001</v>
      </c>
      <c r="F2126" s="48">
        <v>145.070007</v>
      </c>
      <c r="G2126" s="49">
        <v>177269400</v>
      </c>
      <c r="H2126" s="48">
        <v>121.292339</v>
      </c>
      <c r="I2126" s="52">
        <f t="shared" si="241"/>
        <v>0.83609521711817381</v>
      </c>
      <c r="J2126" s="52">
        <f t="shared" ca="1" si="242"/>
        <v>1</v>
      </c>
      <c r="K2126" s="48">
        <f t="shared" si="243"/>
        <v>122.58</v>
      </c>
      <c r="L2126" s="48">
        <f t="shared" si="244"/>
        <v>122.8</v>
      </c>
      <c r="M2126" s="48">
        <f t="shared" si="245"/>
        <v>121.12</v>
      </c>
      <c r="N2126" s="48">
        <f t="shared" si="246"/>
        <v>121.29</v>
      </c>
      <c r="O2126" s="49">
        <f t="shared" ca="1" si="247"/>
        <v>177269400</v>
      </c>
    </row>
    <row r="2127" spans="1:15" x14ac:dyDescent="0.25">
      <c r="A2127">
        <v>2112</v>
      </c>
      <c r="B2127" s="89">
        <v>39430</v>
      </c>
      <c r="C2127" s="48">
        <v>147.929993</v>
      </c>
      <c r="D2127" s="48">
        <v>149.10000600000001</v>
      </c>
      <c r="E2127" s="48">
        <v>147.10000600000001</v>
      </c>
      <c r="F2127" s="48">
        <v>147.16999799999999</v>
      </c>
      <c r="G2127" s="49">
        <v>159152900</v>
      </c>
      <c r="H2127" s="48">
        <v>123.048131</v>
      </c>
      <c r="I2127" s="52">
        <f t="shared" si="241"/>
        <v>0.83609521418896804</v>
      </c>
      <c r="J2127" s="52">
        <f t="shared" ca="1" si="242"/>
        <v>1</v>
      </c>
      <c r="K2127" s="48">
        <f t="shared" si="243"/>
        <v>123.68</v>
      </c>
      <c r="L2127" s="48">
        <f t="shared" si="244"/>
        <v>124.66</v>
      </c>
      <c r="M2127" s="48">
        <f t="shared" si="245"/>
        <v>122.99</v>
      </c>
      <c r="N2127" s="48">
        <f t="shared" si="246"/>
        <v>123.05</v>
      </c>
      <c r="O2127" s="49">
        <f t="shared" ca="1" si="247"/>
        <v>159152900</v>
      </c>
    </row>
    <row r="2128" spans="1:15" x14ac:dyDescent="0.25">
      <c r="A2128">
        <v>2113</v>
      </c>
      <c r="B2128" s="89">
        <v>39429</v>
      </c>
      <c r="C2128" s="48">
        <v>148.320007</v>
      </c>
      <c r="D2128" s="48">
        <v>149.38999899999999</v>
      </c>
      <c r="E2128" s="48">
        <v>147.300003</v>
      </c>
      <c r="F2128" s="48">
        <v>149.05999800000001</v>
      </c>
      <c r="G2128" s="49">
        <v>237551300</v>
      </c>
      <c r="H2128" s="48">
        <v>124.62835099999999</v>
      </c>
      <c r="I2128" s="52">
        <f t="shared" si="241"/>
        <v>0.83609521449208657</v>
      </c>
      <c r="J2128" s="52">
        <f t="shared" ca="1" si="242"/>
        <v>1</v>
      </c>
      <c r="K2128" s="48">
        <f t="shared" si="243"/>
        <v>124.01</v>
      </c>
      <c r="L2128" s="48">
        <f t="shared" si="244"/>
        <v>124.9</v>
      </c>
      <c r="M2128" s="48">
        <f t="shared" si="245"/>
        <v>123.16</v>
      </c>
      <c r="N2128" s="48">
        <f t="shared" si="246"/>
        <v>124.63</v>
      </c>
      <c r="O2128" s="49">
        <f t="shared" ca="1" si="247"/>
        <v>237551300</v>
      </c>
    </row>
    <row r="2129" spans="1:15" x14ac:dyDescent="0.25">
      <c r="A2129">
        <v>2114</v>
      </c>
      <c r="B2129" s="89">
        <v>39428</v>
      </c>
      <c r="C2129" s="48">
        <v>151.05999800000001</v>
      </c>
      <c r="D2129" s="48">
        <v>151.770004</v>
      </c>
      <c r="E2129" s="48">
        <v>147.199997</v>
      </c>
      <c r="F2129" s="48">
        <v>149.36999499999999</v>
      </c>
      <c r="G2129" s="49">
        <v>322435600</v>
      </c>
      <c r="H2129" s="48">
        <v>124.88753800000001</v>
      </c>
      <c r="I2129" s="52">
        <f t="shared" ref="I2129:I2192" si="248">H2129/F2129</f>
        <v>0.8360952144371433</v>
      </c>
      <c r="J2129" s="52">
        <f t="shared" ref="J2129:J2192" ca="1" si="249">INDEX(OFFSET($T$15,0,0,$S$13+1,1),MATCH(B2129,OFFSET($Q$15,0,0,$S$13+1,1),-1))</f>
        <v>1</v>
      </c>
      <c r="K2129" s="48">
        <f t="shared" ref="K2129:K2192" si="250">ROUND($I2129*C2129,2)</f>
        <v>126.3</v>
      </c>
      <c r="L2129" s="48">
        <f t="shared" ref="L2129:L2192" si="251">ROUND($I2129*D2129,2)</f>
        <v>126.89</v>
      </c>
      <c r="M2129" s="48">
        <f t="shared" ref="M2129:M2192" si="252">ROUND($I2129*E2129,2)</f>
        <v>123.07</v>
      </c>
      <c r="N2129" s="48">
        <f t="shared" ref="N2129:N2192" si="253">ROUND($I2129*F2129,2)</f>
        <v>124.89</v>
      </c>
      <c r="O2129" s="49">
        <f t="shared" ref="O2129:O2192" ca="1" si="254">G2129*J2129</f>
        <v>322435600</v>
      </c>
    </row>
    <row r="2130" spans="1:15" x14ac:dyDescent="0.25">
      <c r="A2130">
        <v>2115</v>
      </c>
      <c r="B2130" s="89">
        <v>39427</v>
      </c>
      <c r="C2130" s="48">
        <v>152.13999899999999</v>
      </c>
      <c r="D2130" s="48">
        <v>152.88999899999999</v>
      </c>
      <c r="E2130" s="48">
        <v>147.83000200000001</v>
      </c>
      <c r="F2130" s="48">
        <v>147.91000399999999</v>
      </c>
      <c r="G2130" s="49">
        <v>250346400</v>
      </c>
      <c r="H2130" s="48">
        <v>123.66684600000001</v>
      </c>
      <c r="I2130" s="52">
        <f t="shared" si="248"/>
        <v>0.83609521097707507</v>
      </c>
      <c r="J2130" s="52">
        <f t="shared" ca="1" si="249"/>
        <v>1</v>
      </c>
      <c r="K2130" s="48">
        <f t="shared" si="250"/>
        <v>127.2</v>
      </c>
      <c r="L2130" s="48">
        <f t="shared" si="251"/>
        <v>127.83</v>
      </c>
      <c r="M2130" s="48">
        <f t="shared" si="252"/>
        <v>123.6</v>
      </c>
      <c r="N2130" s="48">
        <f t="shared" si="253"/>
        <v>123.67</v>
      </c>
      <c r="O2130" s="49">
        <f t="shared" ca="1" si="254"/>
        <v>250346400</v>
      </c>
    </row>
    <row r="2131" spans="1:15" x14ac:dyDescent="0.25">
      <c r="A2131">
        <v>2116</v>
      </c>
      <c r="B2131" s="89">
        <v>39426</v>
      </c>
      <c r="C2131" s="48">
        <v>151.279999</v>
      </c>
      <c r="D2131" s="48">
        <v>152.25</v>
      </c>
      <c r="E2131" s="48">
        <v>150.86000100000001</v>
      </c>
      <c r="F2131" s="48">
        <v>152.08000200000001</v>
      </c>
      <c r="G2131" s="49">
        <v>123914300</v>
      </c>
      <c r="H2131" s="48">
        <v>127.153362</v>
      </c>
      <c r="I2131" s="52">
        <f t="shared" si="248"/>
        <v>0.83609521520127283</v>
      </c>
      <c r="J2131" s="52">
        <f t="shared" ca="1" si="249"/>
        <v>1</v>
      </c>
      <c r="K2131" s="48">
        <f t="shared" si="250"/>
        <v>126.48</v>
      </c>
      <c r="L2131" s="48">
        <f t="shared" si="251"/>
        <v>127.3</v>
      </c>
      <c r="M2131" s="48">
        <f t="shared" si="252"/>
        <v>126.13</v>
      </c>
      <c r="N2131" s="48">
        <f t="shared" si="253"/>
        <v>127.15</v>
      </c>
      <c r="O2131" s="49">
        <f t="shared" ca="1" si="254"/>
        <v>123914300</v>
      </c>
    </row>
    <row r="2132" spans="1:15" x14ac:dyDescent="0.25">
      <c r="A2132">
        <v>2117</v>
      </c>
      <c r="B2132" s="89">
        <v>39423</v>
      </c>
      <c r="C2132" s="48">
        <v>151.41999799999999</v>
      </c>
      <c r="D2132" s="48">
        <v>151.5</v>
      </c>
      <c r="E2132" s="48">
        <v>150.550003</v>
      </c>
      <c r="F2132" s="48">
        <v>150.91000399999999</v>
      </c>
      <c r="G2132" s="49">
        <v>148980100</v>
      </c>
      <c r="H2132" s="48">
        <v>126.175132</v>
      </c>
      <c r="I2132" s="52">
        <f t="shared" si="248"/>
        <v>0.83609521340944382</v>
      </c>
      <c r="J2132" s="52">
        <f t="shared" ca="1" si="249"/>
        <v>1</v>
      </c>
      <c r="K2132" s="48">
        <f t="shared" si="250"/>
        <v>126.6</v>
      </c>
      <c r="L2132" s="48">
        <f t="shared" si="251"/>
        <v>126.67</v>
      </c>
      <c r="M2132" s="48">
        <f t="shared" si="252"/>
        <v>125.87</v>
      </c>
      <c r="N2132" s="48">
        <f t="shared" si="253"/>
        <v>126.18</v>
      </c>
      <c r="O2132" s="49">
        <f t="shared" ca="1" si="254"/>
        <v>148980100</v>
      </c>
    </row>
    <row r="2133" spans="1:15" x14ac:dyDescent="0.25">
      <c r="A2133">
        <v>2118</v>
      </c>
      <c r="B2133" s="89">
        <v>39422</v>
      </c>
      <c r="C2133" s="48">
        <v>148.63000500000001</v>
      </c>
      <c r="D2133" s="48">
        <v>151.21000699999999</v>
      </c>
      <c r="E2133" s="48">
        <v>148.570007</v>
      </c>
      <c r="F2133" s="48">
        <v>150.94000199999999</v>
      </c>
      <c r="G2133" s="49">
        <v>154457400</v>
      </c>
      <c r="H2133" s="48">
        <v>126.200214</v>
      </c>
      <c r="I2133" s="52">
        <f t="shared" si="248"/>
        <v>0.83609521881416171</v>
      </c>
      <c r="J2133" s="52">
        <f t="shared" ca="1" si="249"/>
        <v>1</v>
      </c>
      <c r="K2133" s="48">
        <f t="shared" si="250"/>
        <v>124.27</v>
      </c>
      <c r="L2133" s="48">
        <f t="shared" si="251"/>
        <v>126.43</v>
      </c>
      <c r="M2133" s="48">
        <f t="shared" si="252"/>
        <v>124.22</v>
      </c>
      <c r="N2133" s="48">
        <f t="shared" si="253"/>
        <v>126.2</v>
      </c>
      <c r="O2133" s="49">
        <f t="shared" ca="1" si="254"/>
        <v>154457400</v>
      </c>
    </row>
    <row r="2134" spans="1:15" x14ac:dyDescent="0.25">
      <c r="A2134">
        <v>2119</v>
      </c>
      <c r="B2134" s="89">
        <v>39421</v>
      </c>
      <c r="C2134" s="48">
        <v>147.929993</v>
      </c>
      <c r="D2134" s="48">
        <v>149.199997</v>
      </c>
      <c r="E2134" s="48">
        <v>147.83000200000001</v>
      </c>
      <c r="F2134" s="48">
        <v>148.80999800000001</v>
      </c>
      <c r="G2134" s="49">
        <v>171130000</v>
      </c>
      <c r="H2134" s="48">
        <v>124.419327</v>
      </c>
      <c r="I2134" s="52">
        <f t="shared" si="248"/>
        <v>0.8360952131724374</v>
      </c>
      <c r="J2134" s="52">
        <f t="shared" ca="1" si="249"/>
        <v>1</v>
      </c>
      <c r="K2134" s="48">
        <f t="shared" si="250"/>
        <v>123.68</v>
      </c>
      <c r="L2134" s="48">
        <f t="shared" si="251"/>
        <v>124.75</v>
      </c>
      <c r="M2134" s="48">
        <f t="shared" si="252"/>
        <v>123.6</v>
      </c>
      <c r="N2134" s="48">
        <f t="shared" si="253"/>
        <v>124.42</v>
      </c>
      <c r="O2134" s="49">
        <f t="shared" ca="1" si="254"/>
        <v>171130000</v>
      </c>
    </row>
    <row r="2135" spans="1:15" x14ac:dyDescent="0.25">
      <c r="A2135">
        <v>2120</v>
      </c>
      <c r="B2135" s="89">
        <v>39420</v>
      </c>
      <c r="C2135" s="48">
        <v>146.66000399999999</v>
      </c>
      <c r="D2135" s="48">
        <v>147.53999300000001</v>
      </c>
      <c r="E2135" s="48">
        <v>146.30999800000001</v>
      </c>
      <c r="F2135" s="48">
        <v>146.36000100000001</v>
      </c>
      <c r="G2135" s="49">
        <v>136533900</v>
      </c>
      <c r="H2135" s="48">
        <v>122.370896</v>
      </c>
      <c r="I2135" s="52">
        <f t="shared" si="248"/>
        <v>0.83609521155988509</v>
      </c>
      <c r="J2135" s="52">
        <f t="shared" ca="1" si="249"/>
        <v>1</v>
      </c>
      <c r="K2135" s="48">
        <f t="shared" si="250"/>
        <v>122.62</v>
      </c>
      <c r="L2135" s="48">
        <f t="shared" si="251"/>
        <v>123.36</v>
      </c>
      <c r="M2135" s="48">
        <f t="shared" si="252"/>
        <v>122.33</v>
      </c>
      <c r="N2135" s="48">
        <f t="shared" si="253"/>
        <v>122.37</v>
      </c>
      <c r="O2135" s="49">
        <f t="shared" ca="1" si="254"/>
        <v>136533900</v>
      </c>
    </row>
    <row r="2136" spans="1:15" x14ac:dyDescent="0.25">
      <c r="A2136">
        <v>2121</v>
      </c>
      <c r="B2136" s="89">
        <v>39419</v>
      </c>
      <c r="C2136" s="48">
        <v>148.19000199999999</v>
      </c>
      <c r="D2136" s="48">
        <v>148.449997</v>
      </c>
      <c r="E2136" s="48">
        <v>147.28999300000001</v>
      </c>
      <c r="F2136" s="48">
        <v>147.679993</v>
      </c>
      <c r="G2136" s="49">
        <v>146430400</v>
      </c>
      <c r="H2136" s="48">
        <v>123.474535</v>
      </c>
      <c r="I2136" s="52">
        <f t="shared" si="248"/>
        <v>0.83609521162423139</v>
      </c>
      <c r="J2136" s="52">
        <f t="shared" ca="1" si="249"/>
        <v>1</v>
      </c>
      <c r="K2136" s="48">
        <f t="shared" si="250"/>
        <v>123.9</v>
      </c>
      <c r="L2136" s="48">
        <f t="shared" si="251"/>
        <v>124.12</v>
      </c>
      <c r="M2136" s="48">
        <f t="shared" si="252"/>
        <v>123.15</v>
      </c>
      <c r="N2136" s="48">
        <f t="shared" si="253"/>
        <v>123.47</v>
      </c>
      <c r="O2136" s="49">
        <f t="shared" ca="1" si="254"/>
        <v>146430400</v>
      </c>
    </row>
    <row r="2137" spans="1:15" x14ac:dyDescent="0.25">
      <c r="A2137">
        <v>2122</v>
      </c>
      <c r="B2137" s="89">
        <v>39416</v>
      </c>
      <c r="C2137" s="48">
        <v>149.03999300000001</v>
      </c>
      <c r="D2137" s="48">
        <v>149.86999499999999</v>
      </c>
      <c r="E2137" s="48">
        <v>147.33000200000001</v>
      </c>
      <c r="F2137" s="48">
        <v>148.66000399999999</v>
      </c>
      <c r="G2137" s="49">
        <v>222908000</v>
      </c>
      <c r="H2137" s="48">
        <v>124.29391800000001</v>
      </c>
      <c r="I2137" s="52">
        <f t="shared" si="248"/>
        <v>0.8360952149577503</v>
      </c>
      <c r="J2137" s="52">
        <f t="shared" ca="1" si="249"/>
        <v>1</v>
      </c>
      <c r="K2137" s="48">
        <f t="shared" si="250"/>
        <v>124.61</v>
      </c>
      <c r="L2137" s="48">
        <f t="shared" si="251"/>
        <v>125.31</v>
      </c>
      <c r="M2137" s="48">
        <f t="shared" si="252"/>
        <v>123.18</v>
      </c>
      <c r="N2137" s="48">
        <f t="shared" si="253"/>
        <v>124.29</v>
      </c>
      <c r="O2137" s="49">
        <f t="shared" ca="1" si="254"/>
        <v>222908000</v>
      </c>
    </row>
    <row r="2138" spans="1:15" x14ac:dyDescent="0.25">
      <c r="A2138">
        <v>2123</v>
      </c>
      <c r="B2138" s="89">
        <v>39415</v>
      </c>
      <c r="C2138" s="48">
        <v>146.61999499999999</v>
      </c>
      <c r="D2138" s="48">
        <v>147.720001</v>
      </c>
      <c r="E2138" s="48">
        <v>146.10000600000001</v>
      </c>
      <c r="F2138" s="48">
        <v>147.179993</v>
      </c>
      <c r="G2138" s="49">
        <v>199409900</v>
      </c>
      <c r="H2138" s="48">
        <v>123.056487</v>
      </c>
      <c r="I2138" s="52">
        <f t="shared" si="248"/>
        <v>0.83609520894596057</v>
      </c>
      <c r="J2138" s="52">
        <f t="shared" ca="1" si="249"/>
        <v>1</v>
      </c>
      <c r="K2138" s="48">
        <f t="shared" si="250"/>
        <v>122.59</v>
      </c>
      <c r="L2138" s="48">
        <f t="shared" si="251"/>
        <v>123.51</v>
      </c>
      <c r="M2138" s="48">
        <f t="shared" si="252"/>
        <v>122.15</v>
      </c>
      <c r="N2138" s="48">
        <f t="shared" si="253"/>
        <v>123.06</v>
      </c>
      <c r="O2138" s="49">
        <f t="shared" ca="1" si="254"/>
        <v>199409900</v>
      </c>
    </row>
    <row r="2139" spans="1:15" x14ac:dyDescent="0.25">
      <c r="A2139">
        <v>2124</v>
      </c>
      <c r="B2139" s="89">
        <v>39414</v>
      </c>
      <c r="C2139" s="48">
        <v>144.19000199999999</v>
      </c>
      <c r="D2139" s="48">
        <v>147.470001</v>
      </c>
      <c r="E2139" s="48">
        <v>144.13999899999999</v>
      </c>
      <c r="F2139" s="48">
        <v>147.13000500000001</v>
      </c>
      <c r="G2139" s="49">
        <v>258596900</v>
      </c>
      <c r="H2139" s="48">
        <v>123.01469299999999</v>
      </c>
      <c r="I2139" s="52">
        <f t="shared" si="248"/>
        <v>0.83609521388924024</v>
      </c>
      <c r="J2139" s="52">
        <f t="shared" ca="1" si="249"/>
        <v>1</v>
      </c>
      <c r="K2139" s="48">
        <f t="shared" si="250"/>
        <v>120.56</v>
      </c>
      <c r="L2139" s="48">
        <f t="shared" si="251"/>
        <v>123.3</v>
      </c>
      <c r="M2139" s="48">
        <f t="shared" si="252"/>
        <v>120.51</v>
      </c>
      <c r="N2139" s="48">
        <f t="shared" si="253"/>
        <v>123.01</v>
      </c>
      <c r="O2139" s="49">
        <f t="shared" ca="1" si="254"/>
        <v>258596900</v>
      </c>
    </row>
    <row r="2140" spans="1:15" x14ac:dyDescent="0.25">
      <c r="A2140">
        <v>2125</v>
      </c>
      <c r="B2140" s="89">
        <v>39413</v>
      </c>
      <c r="C2140" s="48">
        <v>141.740005</v>
      </c>
      <c r="D2140" s="48">
        <v>143.229996</v>
      </c>
      <c r="E2140" s="48">
        <v>140.949997</v>
      </c>
      <c r="F2140" s="48">
        <v>142.570007</v>
      </c>
      <c r="G2140" s="49">
        <v>293897900</v>
      </c>
      <c r="H2140" s="48">
        <v>119.202101</v>
      </c>
      <c r="I2140" s="52">
        <f t="shared" si="248"/>
        <v>0.83609521741834514</v>
      </c>
      <c r="J2140" s="52">
        <f t="shared" ca="1" si="249"/>
        <v>1</v>
      </c>
      <c r="K2140" s="48">
        <f t="shared" si="250"/>
        <v>118.51</v>
      </c>
      <c r="L2140" s="48">
        <f t="shared" si="251"/>
        <v>119.75</v>
      </c>
      <c r="M2140" s="48">
        <f t="shared" si="252"/>
        <v>117.85</v>
      </c>
      <c r="N2140" s="48">
        <f t="shared" si="253"/>
        <v>119.2</v>
      </c>
      <c r="O2140" s="49">
        <f t="shared" ca="1" si="254"/>
        <v>293897900</v>
      </c>
    </row>
    <row r="2141" spans="1:15" x14ac:dyDescent="0.25">
      <c r="A2141">
        <v>2126</v>
      </c>
      <c r="B2141" s="89">
        <v>39412</v>
      </c>
      <c r="C2141" s="48">
        <v>144.429993</v>
      </c>
      <c r="D2141" s="48">
        <v>144.88000500000001</v>
      </c>
      <c r="E2141" s="48">
        <v>140.66000399999999</v>
      </c>
      <c r="F2141" s="48">
        <v>140.949997</v>
      </c>
      <c r="G2141" s="49">
        <v>214232000</v>
      </c>
      <c r="H2141" s="48">
        <v>117.847618</v>
      </c>
      <c r="I2141" s="52">
        <f t="shared" si="248"/>
        <v>0.83609521467389603</v>
      </c>
      <c r="J2141" s="52">
        <f t="shared" ca="1" si="249"/>
        <v>1</v>
      </c>
      <c r="K2141" s="48">
        <f t="shared" si="250"/>
        <v>120.76</v>
      </c>
      <c r="L2141" s="48">
        <f t="shared" si="251"/>
        <v>121.13</v>
      </c>
      <c r="M2141" s="48">
        <f t="shared" si="252"/>
        <v>117.61</v>
      </c>
      <c r="N2141" s="48">
        <f t="shared" si="253"/>
        <v>117.85</v>
      </c>
      <c r="O2141" s="49">
        <f t="shared" ca="1" si="254"/>
        <v>214232000</v>
      </c>
    </row>
    <row r="2142" spans="1:15" x14ac:dyDescent="0.25">
      <c r="A2142">
        <v>2127</v>
      </c>
      <c r="B2142" s="89">
        <v>39409</v>
      </c>
      <c r="C2142" s="48">
        <v>143.070007</v>
      </c>
      <c r="D2142" s="48">
        <v>144.33999600000001</v>
      </c>
      <c r="E2142" s="48">
        <v>142.699997</v>
      </c>
      <c r="F2142" s="48">
        <v>144.13000500000001</v>
      </c>
      <c r="G2142" s="49">
        <v>77688400</v>
      </c>
      <c r="H2142" s="48">
        <v>120.506407</v>
      </c>
      <c r="I2142" s="52">
        <f t="shared" si="248"/>
        <v>0.8360952114030662</v>
      </c>
      <c r="J2142" s="52">
        <f t="shared" ca="1" si="249"/>
        <v>1</v>
      </c>
      <c r="K2142" s="48">
        <f t="shared" si="250"/>
        <v>119.62</v>
      </c>
      <c r="L2142" s="48">
        <f t="shared" si="251"/>
        <v>120.68</v>
      </c>
      <c r="M2142" s="48">
        <f t="shared" si="252"/>
        <v>119.31</v>
      </c>
      <c r="N2142" s="48">
        <f t="shared" si="253"/>
        <v>120.51</v>
      </c>
      <c r="O2142" s="49">
        <f t="shared" ca="1" si="254"/>
        <v>77688400</v>
      </c>
    </row>
    <row r="2143" spans="1:15" x14ac:dyDescent="0.25">
      <c r="A2143">
        <v>2128</v>
      </c>
      <c r="B2143" s="89">
        <v>39407</v>
      </c>
      <c r="C2143" s="48">
        <v>143.08000200000001</v>
      </c>
      <c r="D2143" s="48">
        <v>143.91000399999999</v>
      </c>
      <c r="E2143" s="48">
        <v>141.66999799999999</v>
      </c>
      <c r="F2143" s="48">
        <v>141.679993</v>
      </c>
      <c r="G2143" s="49">
        <v>259012400</v>
      </c>
      <c r="H2143" s="48">
        <v>118.457964</v>
      </c>
      <c r="I2143" s="52">
        <f t="shared" si="248"/>
        <v>0.83609521352813732</v>
      </c>
      <c r="J2143" s="52">
        <f t="shared" ca="1" si="249"/>
        <v>1</v>
      </c>
      <c r="K2143" s="48">
        <f t="shared" si="250"/>
        <v>119.63</v>
      </c>
      <c r="L2143" s="48">
        <f t="shared" si="251"/>
        <v>120.32</v>
      </c>
      <c r="M2143" s="48">
        <f t="shared" si="252"/>
        <v>118.45</v>
      </c>
      <c r="N2143" s="48">
        <f t="shared" si="253"/>
        <v>118.46</v>
      </c>
      <c r="O2143" s="49">
        <f t="shared" ca="1" si="254"/>
        <v>259012400</v>
      </c>
    </row>
    <row r="2144" spans="1:15" x14ac:dyDescent="0.25">
      <c r="A2144">
        <v>2129</v>
      </c>
      <c r="B2144" s="89">
        <v>39406</v>
      </c>
      <c r="C2144" s="48">
        <v>144.020004</v>
      </c>
      <c r="D2144" s="48">
        <v>145.529999</v>
      </c>
      <c r="E2144" s="48">
        <v>142.11000100000001</v>
      </c>
      <c r="F2144" s="48">
        <v>144.63999899999999</v>
      </c>
      <c r="G2144" s="49">
        <v>414767500</v>
      </c>
      <c r="H2144" s="48">
        <v>120.932811</v>
      </c>
      <c r="I2144" s="52">
        <f t="shared" si="248"/>
        <v>0.83609521457477343</v>
      </c>
      <c r="J2144" s="52">
        <f t="shared" ca="1" si="249"/>
        <v>1</v>
      </c>
      <c r="K2144" s="48">
        <f t="shared" si="250"/>
        <v>120.41</v>
      </c>
      <c r="L2144" s="48">
        <f t="shared" si="251"/>
        <v>121.68</v>
      </c>
      <c r="M2144" s="48">
        <f t="shared" si="252"/>
        <v>118.82</v>
      </c>
      <c r="N2144" s="48">
        <f t="shared" si="253"/>
        <v>120.93</v>
      </c>
      <c r="O2144" s="49">
        <f t="shared" ca="1" si="254"/>
        <v>414767500</v>
      </c>
    </row>
    <row r="2145" spans="1:15" x14ac:dyDescent="0.25">
      <c r="A2145">
        <v>2130</v>
      </c>
      <c r="B2145" s="89">
        <v>39405</v>
      </c>
      <c r="C2145" s="48">
        <v>145.279999</v>
      </c>
      <c r="D2145" s="48">
        <v>145.36000100000001</v>
      </c>
      <c r="E2145" s="48">
        <v>143.19000199999999</v>
      </c>
      <c r="F2145" s="48">
        <v>143.759995</v>
      </c>
      <c r="G2145" s="49">
        <v>267746000</v>
      </c>
      <c r="H2145" s="48">
        <v>120.19704299999999</v>
      </c>
      <c r="I2145" s="52">
        <f t="shared" si="248"/>
        <v>0.83609520854532582</v>
      </c>
      <c r="J2145" s="52">
        <f t="shared" ca="1" si="249"/>
        <v>1</v>
      </c>
      <c r="K2145" s="48">
        <f t="shared" si="250"/>
        <v>121.47</v>
      </c>
      <c r="L2145" s="48">
        <f t="shared" si="251"/>
        <v>121.53</v>
      </c>
      <c r="M2145" s="48">
        <f t="shared" si="252"/>
        <v>119.72</v>
      </c>
      <c r="N2145" s="48">
        <f t="shared" si="253"/>
        <v>120.2</v>
      </c>
      <c r="O2145" s="49">
        <f t="shared" ca="1" si="254"/>
        <v>267746000</v>
      </c>
    </row>
    <row r="2146" spans="1:15" x14ac:dyDescent="0.25">
      <c r="A2146">
        <v>2131</v>
      </c>
      <c r="B2146" s="89">
        <v>39402</v>
      </c>
      <c r="C2146" s="48">
        <v>146.30999800000001</v>
      </c>
      <c r="D2146" s="48">
        <v>146.470001</v>
      </c>
      <c r="E2146" s="48">
        <v>144.570007</v>
      </c>
      <c r="F2146" s="48">
        <v>145.78999300000001</v>
      </c>
      <c r="G2146" s="49">
        <v>308770600</v>
      </c>
      <c r="H2146" s="48">
        <v>121.894316</v>
      </c>
      <c r="I2146" s="52">
        <f t="shared" si="248"/>
        <v>0.83609521814024634</v>
      </c>
      <c r="J2146" s="52">
        <f t="shared" ca="1" si="249"/>
        <v>1</v>
      </c>
      <c r="K2146" s="48">
        <f t="shared" si="250"/>
        <v>122.33</v>
      </c>
      <c r="L2146" s="48">
        <f t="shared" si="251"/>
        <v>122.46</v>
      </c>
      <c r="M2146" s="48">
        <f t="shared" si="252"/>
        <v>120.87</v>
      </c>
      <c r="N2146" s="48">
        <f t="shared" si="253"/>
        <v>121.89</v>
      </c>
      <c r="O2146" s="49">
        <f t="shared" ca="1" si="254"/>
        <v>308770600</v>
      </c>
    </row>
    <row r="2147" spans="1:15" x14ac:dyDescent="0.25">
      <c r="A2147">
        <v>2132</v>
      </c>
      <c r="B2147" s="89">
        <v>39401</v>
      </c>
      <c r="C2147" s="48">
        <v>146.570007</v>
      </c>
      <c r="D2147" s="48">
        <v>147.490005</v>
      </c>
      <c r="E2147" s="48">
        <v>144.520004</v>
      </c>
      <c r="F2147" s="48">
        <v>145.53999300000001</v>
      </c>
      <c r="G2147" s="49">
        <v>263111100</v>
      </c>
      <c r="H2147" s="48">
        <v>121.685292</v>
      </c>
      <c r="I2147" s="52">
        <f t="shared" si="248"/>
        <v>0.83609521679721388</v>
      </c>
      <c r="J2147" s="52">
        <f t="shared" ca="1" si="249"/>
        <v>1</v>
      </c>
      <c r="K2147" s="48">
        <f t="shared" si="250"/>
        <v>122.55</v>
      </c>
      <c r="L2147" s="48">
        <f t="shared" si="251"/>
        <v>123.32</v>
      </c>
      <c r="M2147" s="48">
        <f t="shared" si="252"/>
        <v>120.83</v>
      </c>
      <c r="N2147" s="48">
        <f t="shared" si="253"/>
        <v>121.69</v>
      </c>
      <c r="O2147" s="49">
        <f t="shared" ca="1" si="254"/>
        <v>263111100</v>
      </c>
    </row>
    <row r="2148" spans="1:15" x14ac:dyDescent="0.25">
      <c r="A2148">
        <v>2133</v>
      </c>
      <c r="B2148" s="89">
        <v>39400</v>
      </c>
      <c r="C2148" s="48">
        <v>149.220001</v>
      </c>
      <c r="D2148" s="48">
        <v>149.39999399999999</v>
      </c>
      <c r="E2148" s="48">
        <v>146.779999</v>
      </c>
      <c r="F2148" s="48">
        <v>147.66999799999999</v>
      </c>
      <c r="G2148" s="49">
        <v>230558800</v>
      </c>
      <c r="H2148" s="48">
        <v>123.466179</v>
      </c>
      <c r="I2148" s="52">
        <f t="shared" si="248"/>
        <v>0.8360952168496677</v>
      </c>
      <c r="J2148" s="52">
        <f t="shared" ca="1" si="249"/>
        <v>1</v>
      </c>
      <c r="K2148" s="48">
        <f t="shared" si="250"/>
        <v>124.76</v>
      </c>
      <c r="L2148" s="48">
        <f t="shared" si="251"/>
        <v>124.91</v>
      </c>
      <c r="M2148" s="48">
        <f t="shared" si="252"/>
        <v>122.72</v>
      </c>
      <c r="N2148" s="48">
        <f t="shared" si="253"/>
        <v>123.47</v>
      </c>
      <c r="O2148" s="49">
        <f t="shared" ca="1" si="254"/>
        <v>230558800</v>
      </c>
    </row>
    <row r="2149" spans="1:15" x14ac:dyDescent="0.25">
      <c r="A2149">
        <v>2134</v>
      </c>
      <c r="B2149" s="89">
        <v>39399</v>
      </c>
      <c r="C2149" s="48">
        <v>145.36999499999999</v>
      </c>
      <c r="D2149" s="48">
        <v>148.30999800000001</v>
      </c>
      <c r="E2149" s="48">
        <v>145.220001</v>
      </c>
      <c r="F2149" s="48">
        <v>148.08000200000001</v>
      </c>
      <c r="G2149" s="49">
        <v>191117400</v>
      </c>
      <c r="H2149" s="48">
        <v>123.808981</v>
      </c>
      <c r="I2149" s="52">
        <f t="shared" si="248"/>
        <v>0.83609521426127476</v>
      </c>
      <c r="J2149" s="52">
        <f t="shared" ca="1" si="249"/>
        <v>1</v>
      </c>
      <c r="K2149" s="48">
        <f t="shared" si="250"/>
        <v>121.54</v>
      </c>
      <c r="L2149" s="48">
        <f t="shared" si="251"/>
        <v>124</v>
      </c>
      <c r="M2149" s="48">
        <f t="shared" si="252"/>
        <v>121.42</v>
      </c>
      <c r="N2149" s="48">
        <f t="shared" si="253"/>
        <v>123.81</v>
      </c>
      <c r="O2149" s="49">
        <f t="shared" ca="1" si="254"/>
        <v>191117400</v>
      </c>
    </row>
    <row r="2150" spans="1:15" x14ac:dyDescent="0.25">
      <c r="A2150">
        <v>2135</v>
      </c>
      <c r="B2150" s="89">
        <v>39398</v>
      </c>
      <c r="C2150" s="48">
        <v>145.21000699999999</v>
      </c>
      <c r="D2150" s="48">
        <v>146.61000100000001</v>
      </c>
      <c r="E2150" s="48">
        <v>143.699997</v>
      </c>
      <c r="F2150" s="48">
        <v>143.699997</v>
      </c>
      <c r="G2150" s="49">
        <v>243087800</v>
      </c>
      <c r="H2150" s="48">
        <v>120.14688</v>
      </c>
      <c r="I2150" s="52">
        <f t="shared" si="248"/>
        <v>0.83609521578486878</v>
      </c>
      <c r="J2150" s="52">
        <f t="shared" ca="1" si="249"/>
        <v>1</v>
      </c>
      <c r="K2150" s="48">
        <f t="shared" si="250"/>
        <v>121.41</v>
      </c>
      <c r="L2150" s="48">
        <f t="shared" si="251"/>
        <v>122.58</v>
      </c>
      <c r="M2150" s="48">
        <f t="shared" si="252"/>
        <v>120.15</v>
      </c>
      <c r="N2150" s="48">
        <f t="shared" si="253"/>
        <v>120.15</v>
      </c>
      <c r="O2150" s="49">
        <f t="shared" ca="1" si="254"/>
        <v>243087800</v>
      </c>
    </row>
    <row r="2151" spans="1:15" x14ac:dyDescent="0.25">
      <c r="A2151">
        <v>2136</v>
      </c>
      <c r="B2151" s="89">
        <v>39395</v>
      </c>
      <c r="C2151" s="48">
        <v>145.69000199999999</v>
      </c>
      <c r="D2151" s="48">
        <v>147.53999300000001</v>
      </c>
      <c r="E2151" s="48">
        <v>144.88999899999999</v>
      </c>
      <c r="F2151" s="48">
        <v>145.13999899999999</v>
      </c>
      <c r="G2151" s="49">
        <v>277745100</v>
      </c>
      <c r="H2151" s="48">
        <v>121.350859</v>
      </c>
      <c r="I2151" s="52">
        <f t="shared" si="248"/>
        <v>0.83609521728052383</v>
      </c>
      <c r="J2151" s="52">
        <f t="shared" ca="1" si="249"/>
        <v>1</v>
      </c>
      <c r="K2151" s="48">
        <f t="shared" si="250"/>
        <v>121.81</v>
      </c>
      <c r="L2151" s="48">
        <f t="shared" si="251"/>
        <v>123.36</v>
      </c>
      <c r="M2151" s="48">
        <f t="shared" si="252"/>
        <v>121.14</v>
      </c>
      <c r="N2151" s="48">
        <f t="shared" si="253"/>
        <v>121.35</v>
      </c>
      <c r="O2151" s="49">
        <f t="shared" ca="1" si="254"/>
        <v>277745100</v>
      </c>
    </row>
    <row r="2152" spans="1:15" x14ac:dyDescent="0.25">
      <c r="A2152">
        <v>2137</v>
      </c>
      <c r="B2152" s="89">
        <v>39394</v>
      </c>
      <c r="C2152" s="48">
        <v>147.990005</v>
      </c>
      <c r="D2152" s="48">
        <v>148.39999399999999</v>
      </c>
      <c r="E2152" s="48">
        <v>145.070007</v>
      </c>
      <c r="F2152" s="48">
        <v>147.16000399999999</v>
      </c>
      <c r="G2152" s="49">
        <v>374509900</v>
      </c>
      <c r="H2152" s="48">
        <v>123.03977500000001</v>
      </c>
      <c r="I2152" s="52">
        <f t="shared" si="248"/>
        <v>0.83609521375114948</v>
      </c>
      <c r="J2152" s="52">
        <f t="shared" ca="1" si="249"/>
        <v>1</v>
      </c>
      <c r="K2152" s="48">
        <f t="shared" si="250"/>
        <v>123.73</v>
      </c>
      <c r="L2152" s="48">
        <f t="shared" si="251"/>
        <v>124.08</v>
      </c>
      <c r="M2152" s="48">
        <f t="shared" si="252"/>
        <v>121.29</v>
      </c>
      <c r="N2152" s="48">
        <f t="shared" si="253"/>
        <v>123.04</v>
      </c>
      <c r="O2152" s="49">
        <f t="shared" ca="1" si="254"/>
        <v>374509900</v>
      </c>
    </row>
    <row r="2153" spans="1:15" x14ac:dyDescent="0.25">
      <c r="A2153">
        <v>2138</v>
      </c>
      <c r="B2153" s="89">
        <v>39393</v>
      </c>
      <c r="C2153" s="48">
        <v>150.44000199999999</v>
      </c>
      <c r="D2153" s="48">
        <v>151.13000500000001</v>
      </c>
      <c r="E2153" s="48">
        <v>147.550003</v>
      </c>
      <c r="F2153" s="48">
        <v>147.91000399999999</v>
      </c>
      <c r="G2153" s="49">
        <v>306639700</v>
      </c>
      <c r="H2153" s="48">
        <v>123.66684600000001</v>
      </c>
      <c r="I2153" s="52">
        <f t="shared" si="248"/>
        <v>0.83609521097707507</v>
      </c>
      <c r="J2153" s="52">
        <f t="shared" ca="1" si="249"/>
        <v>1</v>
      </c>
      <c r="K2153" s="48">
        <f t="shared" si="250"/>
        <v>125.78</v>
      </c>
      <c r="L2153" s="48">
        <f t="shared" si="251"/>
        <v>126.36</v>
      </c>
      <c r="M2153" s="48">
        <f t="shared" si="252"/>
        <v>123.37</v>
      </c>
      <c r="N2153" s="48">
        <f t="shared" si="253"/>
        <v>123.67</v>
      </c>
      <c r="O2153" s="49">
        <f t="shared" ca="1" si="254"/>
        <v>306639700</v>
      </c>
    </row>
    <row r="2154" spans="1:15" x14ac:dyDescent="0.25">
      <c r="A2154">
        <v>2139</v>
      </c>
      <c r="B2154" s="89">
        <v>39392</v>
      </c>
      <c r="C2154" s="48">
        <v>150.86000100000001</v>
      </c>
      <c r="D2154" s="48">
        <v>152.11000100000001</v>
      </c>
      <c r="E2154" s="48">
        <v>149.89999399999999</v>
      </c>
      <c r="F2154" s="48">
        <v>152.070007</v>
      </c>
      <c r="G2154" s="49">
        <v>177800500</v>
      </c>
      <c r="H2154" s="48">
        <v>127.145005</v>
      </c>
      <c r="I2154" s="52">
        <f t="shared" si="248"/>
        <v>0.83609521369983231</v>
      </c>
      <c r="J2154" s="52">
        <f t="shared" ca="1" si="249"/>
        <v>1</v>
      </c>
      <c r="K2154" s="48">
        <f t="shared" si="250"/>
        <v>126.13</v>
      </c>
      <c r="L2154" s="48">
        <f t="shared" si="251"/>
        <v>127.18</v>
      </c>
      <c r="M2154" s="48">
        <f t="shared" si="252"/>
        <v>125.33</v>
      </c>
      <c r="N2154" s="48">
        <f t="shared" si="253"/>
        <v>127.15</v>
      </c>
      <c r="O2154" s="49">
        <f t="shared" ca="1" si="254"/>
        <v>177800500</v>
      </c>
    </row>
    <row r="2155" spans="1:15" x14ac:dyDescent="0.25">
      <c r="A2155">
        <v>2140</v>
      </c>
      <c r="B2155" s="89">
        <v>39391</v>
      </c>
      <c r="C2155" s="48">
        <v>149.63999899999999</v>
      </c>
      <c r="D2155" s="48">
        <v>151.16000399999999</v>
      </c>
      <c r="E2155" s="48">
        <v>148.970001</v>
      </c>
      <c r="F2155" s="48">
        <v>150.050003</v>
      </c>
      <c r="G2155" s="49">
        <v>226841000</v>
      </c>
      <c r="H2155" s="48">
        <v>125.45608900000001</v>
      </c>
      <c r="I2155" s="52">
        <f t="shared" si="248"/>
        <v>0.83609521154091548</v>
      </c>
      <c r="J2155" s="52">
        <f t="shared" ca="1" si="249"/>
        <v>1</v>
      </c>
      <c r="K2155" s="48">
        <f t="shared" si="250"/>
        <v>125.11</v>
      </c>
      <c r="L2155" s="48">
        <f t="shared" si="251"/>
        <v>126.38</v>
      </c>
      <c r="M2155" s="48">
        <f t="shared" si="252"/>
        <v>124.55</v>
      </c>
      <c r="N2155" s="48">
        <f t="shared" si="253"/>
        <v>125.46</v>
      </c>
      <c r="O2155" s="49">
        <f t="shared" ca="1" si="254"/>
        <v>226841000</v>
      </c>
    </row>
    <row r="2156" spans="1:15" x14ac:dyDescent="0.25">
      <c r="A2156">
        <v>2141</v>
      </c>
      <c r="B2156" s="89">
        <v>39388</v>
      </c>
      <c r="C2156" s="48">
        <v>151.529999</v>
      </c>
      <c r="D2156" s="48">
        <v>152</v>
      </c>
      <c r="E2156" s="48">
        <v>149.21000699999999</v>
      </c>
      <c r="F2156" s="48">
        <v>151.199997</v>
      </c>
      <c r="G2156" s="49">
        <v>331228200</v>
      </c>
      <c r="H2156" s="48">
        <v>126.41759399999999</v>
      </c>
      <c r="I2156" s="52">
        <f t="shared" si="248"/>
        <v>0.83609521500188921</v>
      </c>
      <c r="J2156" s="52">
        <f t="shared" ca="1" si="249"/>
        <v>1</v>
      </c>
      <c r="K2156" s="48">
        <f t="shared" si="250"/>
        <v>126.69</v>
      </c>
      <c r="L2156" s="48">
        <f t="shared" si="251"/>
        <v>127.09</v>
      </c>
      <c r="M2156" s="48">
        <f t="shared" si="252"/>
        <v>124.75</v>
      </c>
      <c r="N2156" s="48">
        <f t="shared" si="253"/>
        <v>126.42</v>
      </c>
      <c r="O2156" s="49">
        <f t="shared" ca="1" si="254"/>
        <v>331228200</v>
      </c>
    </row>
    <row r="2157" spans="1:15" x14ac:dyDescent="0.25">
      <c r="A2157">
        <v>2142</v>
      </c>
      <c r="B2157" s="89">
        <v>39387</v>
      </c>
      <c r="C2157" s="48">
        <v>153.28999300000001</v>
      </c>
      <c r="D2157" s="48">
        <v>153.41000399999999</v>
      </c>
      <c r="E2157" s="48">
        <v>150.58999600000001</v>
      </c>
      <c r="F2157" s="48">
        <v>151.029999</v>
      </c>
      <c r="G2157" s="49">
        <v>333040800</v>
      </c>
      <c r="H2157" s="48">
        <v>126.275459</v>
      </c>
      <c r="I2157" s="52">
        <f t="shared" si="248"/>
        <v>0.83609521178636836</v>
      </c>
      <c r="J2157" s="52">
        <f t="shared" ca="1" si="249"/>
        <v>1</v>
      </c>
      <c r="K2157" s="48">
        <f t="shared" si="250"/>
        <v>128.16999999999999</v>
      </c>
      <c r="L2157" s="48">
        <f t="shared" si="251"/>
        <v>128.27000000000001</v>
      </c>
      <c r="M2157" s="48">
        <f t="shared" si="252"/>
        <v>125.91</v>
      </c>
      <c r="N2157" s="48">
        <f t="shared" si="253"/>
        <v>126.28</v>
      </c>
      <c r="O2157" s="49">
        <f t="shared" ca="1" si="254"/>
        <v>333040800</v>
      </c>
    </row>
    <row r="2158" spans="1:15" x14ac:dyDescent="0.25">
      <c r="A2158">
        <v>2143</v>
      </c>
      <c r="B2158" s="89">
        <v>39386</v>
      </c>
      <c r="C2158" s="48">
        <v>153.979996</v>
      </c>
      <c r="D2158" s="48">
        <v>155.270004</v>
      </c>
      <c r="E2158" s="48">
        <v>152.83999600000001</v>
      </c>
      <c r="F2158" s="48">
        <v>154.64999399999999</v>
      </c>
      <c r="G2158" s="49">
        <v>220954400</v>
      </c>
      <c r="H2158" s="48">
        <v>129.30212</v>
      </c>
      <c r="I2158" s="52">
        <f t="shared" si="248"/>
        <v>0.83609521510877016</v>
      </c>
      <c r="J2158" s="52">
        <f t="shared" ca="1" si="249"/>
        <v>1</v>
      </c>
      <c r="K2158" s="48">
        <f t="shared" si="250"/>
        <v>128.74</v>
      </c>
      <c r="L2158" s="48">
        <f t="shared" si="251"/>
        <v>129.82</v>
      </c>
      <c r="M2158" s="48">
        <f t="shared" si="252"/>
        <v>127.79</v>
      </c>
      <c r="N2158" s="48">
        <f t="shared" si="253"/>
        <v>129.30000000000001</v>
      </c>
      <c r="O2158" s="49">
        <f t="shared" ca="1" si="254"/>
        <v>220954400</v>
      </c>
    </row>
    <row r="2159" spans="1:15" x14ac:dyDescent="0.25">
      <c r="A2159">
        <v>2144</v>
      </c>
      <c r="B2159" s="89">
        <v>39385</v>
      </c>
      <c r="C2159" s="48">
        <v>153.449997</v>
      </c>
      <c r="D2159" s="48">
        <v>153.75</v>
      </c>
      <c r="E2159" s="48">
        <v>152.86999499999999</v>
      </c>
      <c r="F2159" s="48">
        <v>153.05999800000001</v>
      </c>
      <c r="G2159" s="49">
        <v>132981600</v>
      </c>
      <c r="H2159" s="48">
        <v>127.972731</v>
      </c>
      <c r="I2159" s="52">
        <f t="shared" si="248"/>
        <v>0.83609520888664846</v>
      </c>
      <c r="J2159" s="52">
        <f t="shared" ca="1" si="249"/>
        <v>1</v>
      </c>
      <c r="K2159" s="48">
        <f t="shared" si="250"/>
        <v>128.30000000000001</v>
      </c>
      <c r="L2159" s="48">
        <f t="shared" si="251"/>
        <v>128.55000000000001</v>
      </c>
      <c r="M2159" s="48">
        <f t="shared" si="252"/>
        <v>127.81</v>
      </c>
      <c r="N2159" s="48">
        <f t="shared" si="253"/>
        <v>127.97</v>
      </c>
      <c r="O2159" s="49">
        <f t="shared" ca="1" si="254"/>
        <v>132981600</v>
      </c>
    </row>
    <row r="2160" spans="1:15" x14ac:dyDescent="0.25">
      <c r="A2160">
        <v>2145</v>
      </c>
      <c r="B2160" s="89">
        <v>39384</v>
      </c>
      <c r="C2160" s="48">
        <v>153.929993</v>
      </c>
      <c r="D2160" s="48">
        <v>154.44000199999999</v>
      </c>
      <c r="E2160" s="48">
        <v>153.550003</v>
      </c>
      <c r="F2160" s="48">
        <v>154.13000500000001</v>
      </c>
      <c r="G2160" s="49">
        <v>106841000</v>
      </c>
      <c r="H2160" s="48">
        <v>128.86735899999999</v>
      </c>
      <c r="I2160" s="52">
        <f t="shared" si="248"/>
        <v>0.83609521066323189</v>
      </c>
      <c r="J2160" s="52">
        <f t="shared" ca="1" si="249"/>
        <v>1</v>
      </c>
      <c r="K2160" s="48">
        <f t="shared" si="250"/>
        <v>128.69999999999999</v>
      </c>
      <c r="L2160" s="48">
        <f t="shared" si="251"/>
        <v>129.13</v>
      </c>
      <c r="M2160" s="48">
        <f t="shared" si="252"/>
        <v>128.38</v>
      </c>
      <c r="N2160" s="48">
        <f t="shared" si="253"/>
        <v>128.87</v>
      </c>
      <c r="O2160" s="49">
        <f t="shared" ca="1" si="254"/>
        <v>106841000</v>
      </c>
    </row>
    <row r="2161" spans="1:15" x14ac:dyDescent="0.25">
      <c r="A2161">
        <v>2146</v>
      </c>
      <c r="B2161" s="89">
        <v>39381</v>
      </c>
      <c r="C2161" s="48">
        <v>153.05999800000001</v>
      </c>
      <c r="D2161" s="48">
        <v>153.61999499999999</v>
      </c>
      <c r="E2161" s="48">
        <v>151.89999399999999</v>
      </c>
      <c r="F2161" s="48">
        <v>153.61999499999999</v>
      </c>
      <c r="G2161" s="49">
        <v>176484000</v>
      </c>
      <c r="H2161" s="48">
        <v>128.440943</v>
      </c>
      <c r="I2161" s="52">
        <f t="shared" si="248"/>
        <v>0.83609521664155773</v>
      </c>
      <c r="J2161" s="52">
        <f t="shared" ca="1" si="249"/>
        <v>1</v>
      </c>
      <c r="K2161" s="48">
        <f t="shared" si="250"/>
        <v>127.97</v>
      </c>
      <c r="L2161" s="48">
        <f t="shared" si="251"/>
        <v>128.44</v>
      </c>
      <c r="M2161" s="48">
        <f t="shared" si="252"/>
        <v>127</v>
      </c>
      <c r="N2161" s="48">
        <f t="shared" si="253"/>
        <v>128.44</v>
      </c>
      <c r="O2161" s="49">
        <f t="shared" ca="1" si="254"/>
        <v>176484000</v>
      </c>
    </row>
    <row r="2162" spans="1:15" x14ac:dyDescent="0.25">
      <c r="A2162">
        <v>2147</v>
      </c>
      <c r="B2162" s="89">
        <v>39380</v>
      </c>
      <c r="C2162" s="48">
        <v>151.64999399999999</v>
      </c>
      <c r="D2162" s="48">
        <v>152.28999300000001</v>
      </c>
      <c r="E2162" s="48">
        <v>149.88000500000001</v>
      </c>
      <c r="F2162" s="48">
        <v>151.83999600000001</v>
      </c>
      <c r="G2162" s="49">
        <v>237374500</v>
      </c>
      <c r="H2162" s="48">
        <v>126.95269399999999</v>
      </c>
      <c r="I2162" s="52">
        <f t="shared" si="248"/>
        <v>0.83609521433338274</v>
      </c>
      <c r="J2162" s="52">
        <f t="shared" ca="1" si="249"/>
        <v>1</v>
      </c>
      <c r="K2162" s="48">
        <f t="shared" si="250"/>
        <v>126.79</v>
      </c>
      <c r="L2162" s="48">
        <f t="shared" si="251"/>
        <v>127.33</v>
      </c>
      <c r="M2162" s="48">
        <f t="shared" si="252"/>
        <v>125.31</v>
      </c>
      <c r="N2162" s="48">
        <f t="shared" si="253"/>
        <v>126.95</v>
      </c>
      <c r="O2162" s="49">
        <f t="shared" ca="1" si="254"/>
        <v>237374500</v>
      </c>
    </row>
    <row r="2163" spans="1:15" x14ac:dyDescent="0.25">
      <c r="A2163">
        <v>2148</v>
      </c>
      <c r="B2163" s="89">
        <v>39379</v>
      </c>
      <c r="C2163" s="48">
        <v>151.21000699999999</v>
      </c>
      <c r="D2163" s="48">
        <v>151.740005</v>
      </c>
      <c r="E2163" s="48">
        <v>148.83999600000001</v>
      </c>
      <c r="F2163" s="48">
        <v>151.479996</v>
      </c>
      <c r="G2163" s="49">
        <v>326694200</v>
      </c>
      <c r="H2163" s="48">
        <v>126.65169899999999</v>
      </c>
      <c r="I2163" s="52">
        <f t="shared" si="248"/>
        <v>0.83609520956153172</v>
      </c>
      <c r="J2163" s="52">
        <f t="shared" ca="1" si="249"/>
        <v>1</v>
      </c>
      <c r="K2163" s="48">
        <f t="shared" si="250"/>
        <v>126.43</v>
      </c>
      <c r="L2163" s="48">
        <f t="shared" si="251"/>
        <v>126.87</v>
      </c>
      <c r="M2163" s="48">
        <f t="shared" si="252"/>
        <v>124.44</v>
      </c>
      <c r="N2163" s="48">
        <f t="shared" si="253"/>
        <v>126.65</v>
      </c>
      <c r="O2163" s="49">
        <f t="shared" ca="1" si="254"/>
        <v>326694200</v>
      </c>
    </row>
    <row r="2164" spans="1:15" x14ac:dyDescent="0.25">
      <c r="A2164">
        <v>2149</v>
      </c>
      <c r="B2164" s="89">
        <v>39378</v>
      </c>
      <c r="C2164" s="48">
        <v>151.46000699999999</v>
      </c>
      <c r="D2164" s="48">
        <v>151.949997</v>
      </c>
      <c r="E2164" s="48">
        <v>150.25</v>
      </c>
      <c r="F2164" s="48">
        <v>151.759995</v>
      </c>
      <c r="G2164" s="49">
        <v>180085100</v>
      </c>
      <c r="H2164" s="48">
        <v>126.885805</v>
      </c>
      <c r="I2164" s="52">
        <f t="shared" si="248"/>
        <v>0.83609521073060133</v>
      </c>
      <c r="J2164" s="52">
        <f t="shared" ca="1" si="249"/>
        <v>1</v>
      </c>
      <c r="K2164" s="48">
        <f t="shared" si="250"/>
        <v>126.63</v>
      </c>
      <c r="L2164" s="48">
        <f t="shared" si="251"/>
        <v>127.04</v>
      </c>
      <c r="M2164" s="48">
        <f t="shared" si="252"/>
        <v>125.62</v>
      </c>
      <c r="N2164" s="48">
        <f t="shared" si="253"/>
        <v>126.89</v>
      </c>
      <c r="O2164" s="49">
        <f t="shared" ca="1" si="254"/>
        <v>180085100</v>
      </c>
    </row>
    <row r="2165" spans="1:15" x14ac:dyDescent="0.25">
      <c r="A2165">
        <v>2150</v>
      </c>
      <c r="B2165" s="89">
        <v>39377</v>
      </c>
      <c r="C2165" s="48">
        <v>148.86000100000001</v>
      </c>
      <c r="D2165" s="48">
        <v>150.759995</v>
      </c>
      <c r="E2165" s="48">
        <v>148.66000399999999</v>
      </c>
      <c r="F2165" s="48">
        <v>150.53999300000001</v>
      </c>
      <c r="G2165" s="49">
        <v>261989800</v>
      </c>
      <c r="H2165" s="48">
        <v>125.865768</v>
      </c>
      <c r="I2165" s="52">
        <f t="shared" si="248"/>
        <v>0.83609521623931515</v>
      </c>
      <c r="J2165" s="52">
        <f t="shared" ca="1" si="249"/>
        <v>1</v>
      </c>
      <c r="K2165" s="48">
        <f t="shared" si="250"/>
        <v>124.46</v>
      </c>
      <c r="L2165" s="48">
        <f t="shared" si="251"/>
        <v>126.05</v>
      </c>
      <c r="M2165" s="48">
        <f t="shared" si="252"/>
        <v>124.29</v>
      </c>
      <c r="N2165" s="48">
        <f t="shared" si="253"/>
        <v>125.87</v>
      </c>
      <c r="O2165" s="49">
        <f t="shared" ca="1" si="254"/>
        <v>261989800</v>
      </c>
    </row>
    <row r="2166" spans="1:15" x14ac:dyDescent="0.25">
      <c r="A2166">
        <v>2151</v>
      </c>
      <c r="B2166" s="89">
        <v>39374</v>
      </c>
      <c r="C2166" s="48">
        <v>153.08999600000001</v>
      </c>
      <c r="D2166" s="48">
        <v>156.479996</v>
      </c>
      <c r="E2166" s="48">
        <v>149.66000399999999</v>
      </c>
      <c r="F2166" s="48">
        <v>149.66999799999999</v>
      </c>
      <c r="G2166" s="49">
        <v>297169900</v>
      </c>
      <c r="H2166" s="48">
        <v>125.138369</v>
      </c>
      <c r="I2166" s="52">
        <f t="shared" si="248"/>
        <v>0.83609521395196384</v>
      </c>
      <c r="J2166" s="52">
        <f t="shared" ca="1" si="249"/>
        <v>1</v>
      </c>
      <c r="K2166" s="48">
        <f t="shared" si="250"/>
        <v>128</v>
      </c>
      <c r="L2166" s="48">
        <f t="shared" si="251"/>
        <v>130.83000000000001</v>
      </c>
      <c r="M2166" s="48">
        <f t="shared" si="252"/>
        <v>125.13</v>
      </c>
      <c r="N2166" s="48">
        <f t="shared" si="253"/>
        <v>125.14</v>
      </c>
      <c r="O2166" s="49">
        <f t="shared" ca="1" si="254"/>
        <v>297169900</v>
      </c>
    </row>
    <row r="2167" spans="1:15" x14ac:dyDescent="0.25">
      <c r="A2167">
        <v>2152</v>
      </c>
      <c r="B2167" s="89">
        <v>39373</v>
      </c>
      <c r="C2167" s="48">
        <v>153.449997</v>
      </c>
      <c r="D2167" s="48">
        <v>154.19000199999999</v>
      </c>
      <c r="E2167" s="48">
        <v>153.08000200000001</v>
      </c>
      <c r="F2167" s="48">
        <v>153.69000199999999</v>
      </c>
      <c r="G2167" s="49">
        <v>148367500</v>
      </c>
      <c r="H2167" s="48">
        <v>128.49947499999999</v>
      </c>
      <c r="I2167" s="52">
        <f t="shared" si="248"/>
        <v>0.83609521327223346</v>
      </c>
      <c r="J2167" s="52">
        <f t="shared" ca="1" si="249"/>
        <v>1</v>
      </c>
      <c r="K2167" s="48">
        <f t="shared" si="250"/>
        <v>128.30000000000001</v>
      </c>
      <c r="L2167" s="48">
        <f t="shared" si="251"/>
        <v>128.91999999999999</v>
      </c>
      <c r="M2167" s="48">
        <f t="shared" si="252"/>
        <v>127.99</v>
      </c>
      <c r="N2167" s="48">
        <f t="shared" si="253"/>
        <v>128.5</v>
      </c>
      <c r="O2167" s="49">
        <f t="shared" ca="1" si="254"/>
        <v>148367500</v>
      </c>
    </row>
    <row r="2168" spans="1:15" x14ac:dyDescent="0.25">
      <c r="A2168">
        <v>2153</v>
      </c>
      <c r="B2168" s="89">
        <v>39372</v>
      </c>
      <c r="C2168" s="48">
        <v>154.979996</v>
      </c>
      <c r="D2168" s="48">
        <v>155.08999600000001</v>
      </c>
      <c r="E2168" s="48">
        <v>152.470001</v>
      </c>
      <c r="F2168" s="48">
        <v>154.25</v>
      </c>
      <c r="G2168" s="49">
        <v>216687300</v>
      </c>
      <c r="H2168" s="48">
        <v>128.96768700000001</v>
      </c>
      <c r="I2168" s="52">
        <f t="shared" si="248"/>
        <v>0.83609521555915733</v>
      </c>
      <c r="J2168" s="52">
        <f t="shared" ca="1" si="249"/>
        <v>1</v>
      </c>
      <c r="K2168" s="48">
        <f t="shared" si="250"/>
        <v>129.58000000000001</v>
      </c>
      <c r="L2168" s="48">
        <f t="shared" si="251"/>
        <v>129.66999999999999</v>
      </c>
      <c r="M2168" s="48">
        <f t="shared" si="252"/>
        <v>127.48</v>
      </c>
      <c r="N2168" s="48">
        <f t="shared" si="253"/>
        <v>128.97</v>
      </c>
      <c r="O2168" s="49">
        <f t="shared" ca="1" si="254"/>
        <v>216687300</v>
      </c>
    </row>
    <row r="2169" spans="1:15" x14ac:dyDescent="0.25">
      <c r="A2169">
        <v>2154</v>
      </c>
      <c r="B2169" s="89">
        <v>39371</v>
      </c>
      <c r="C2169" s="48">
        <v>154.41000399999999</v>
      </c>
      <c r="D2169" s="48">
        <v>154.520004</v>
      </c>
      <c r="E2169" s="48">
        <v>153.470001</v>
      </c>
      <c r="F2169" s="48">
        <v>153.779999</v>
      </c>
      <c r="G2169" s="49">
        <v>166525700</v>
      </c>
      <c r="H2169" s="48">
        <v>128.57472100000001</v>
      </c>
      <c r="I2169" s="52">
        <f t="shared" si="248"/>
        <v>0.83609521287615574</v>
      </c>
      <c r="J2169" s="52">
        <f t="shared" ca="1" si="249"/>
        <v>1</v>
      </c>
      <c r="K2169" s="48">
        <f t="shared" si="250"/>
        <v>129.1</v>
      </c>
      <c r="L2169" s="48">
        <f t="shared" si="251"/>
        <v>129.19</v>
      </c>
      <c r="M2169" s="48">
        <f t="shared" si="252"/>
        <v>128.32</v>
      </c>
      <c r="N2169" s="48">
        <f t="shared" si="253"/>
        <v>128.57</v>
      </c>
      <c r="O2169" s="49">
        <f t="shared" ca="1" si="254"/>
        <v>166525700</v>
      </c>
    </row>
    <row r="2170" spans="1:15" x14ac:dyDescent="0.25">
      <c r="A2170">
        <v>2155</v>
      </c>
      <c r="B2170" s="89">
        <v>39370</v>
      </c>
      <c r="C2170" s="48">
        <v>156.270004</v>
      </c>
      <c r="D2170" s="48">
        <v>156.36000100000001</v>
      </c>
      <c r="E2170" s="48">
        <v>153.94000199999999</v>
      </c>
      <c r="F2170" s="48">
        <v>155.009995</v>
      </c>
      <c r="G2170" s="49">
        <v>161151900</v>
      </c>
      <c r="H2170" s="48">
        <v>129.603115</v>
      </c>
      <c r="I2170" s="52">
        <f t="shared" si="248"/>
        <v>0.83609521437633749</v>
      </c>
      <c r="J2170" s="52">
        <f t="shared" ca="1" si="249"/>
        <v>1</v>
      </c>
      <c r="K2170" s="48">
        <f t="shared" si="250"/>
        <v>130.66</v>
      </c>
      <c r="L2170" s="48">
        <f t="shared" si="251"/>
        <v>130.72999999999999</v>
      </c>
      <c r="M2170" s="48">
        <f t="shared" si="252"/>
        <v>128.71</v>
      </c>
      <c r="N2170" s="48">
        <f t="shared" si="253"/>
        <v>129.6</v>
      </c>
      <c r="O2170" s="49">
        <f t="shared" ca="1" si="254"/>
        <v>161151900</v>
      </c>
    </row>
    <row r="2171" spans="1:15" x14ac:dyDescent="0.25">
      <c r="A2171">
        <v>2156</v>
      </c>
      <c r="B2171" s="89">
        <v>39367</v>
      </c>
      <c r="C2171" s="48">
        <v>155.46000699999999</v>
      </c>
      <c r="D2171" s="48">
        <v>156.35000600000001</v>
      </c>
      <c r="E2171" s="48">
        <v>155.270004</v>
      </c>
      <c r="F2171" s="48">
        <v>156.33000200000001</v>
      </c>
      <c r="G2171" s="49">
        <v>124546700</v>
      </c>
      <c r="H2171" s="48">
        <v>130.70676599999999</v>
      </c>
      <c r="I2171" s="52">
        <f t="shared" si="248"/>
        <v>0.83609521094997474</v>
      </c>
      <c r="J2171" s="52">
        <f t="shared" ca="1" si="249"/>
        <v>1</v>
      </c>
      <c r="K2171" s="48">
        <f t="shared" si="250"/>
        <v>129.97999999999999</v>
      </c>
      <c r="L2171" s="48">
        <f t="shared" si="251"/>
        <v>130.72</v>
      </c>
      <c r="M2171" s="48">
        <f t="shared" si="252"/>
        <v>129.82</v>
      </c>
      <c r="N2171" s="48">
        <f t="shared" si="253"/>
        <v>130.71</v>
      </c>
      <c r="O2171" s="49">
        <f t="shared" ca="1" si="254"/>
        <v>124546700</v>
      </c>
    </row>
    <row r="2172" spans="1:15" x14ac:dyDescent="0.25">
      <c r="A2172">
        <v>2157</v>
      </c>
      <c r="B2172" s="89">
        <v>39366</v>
      </c>
      <c r="C2172" s="48">
        <v>156.929993</v>
      </c>
      <c r="D2172" s="48">
        <v>157.520004</v>
      </c>
      <c r="E2172" s="48">
        <v>154.53999300000001</v>
      </c>
      <c r="F2172" s="48">
        <v>155.470001</v>
      </c>
      <c r="G2172" s="49">
        <v>233529100</v>
      </c>
      <c r="H2172" s="48">
        <v>129.98772399999999</v>
      </c>
      <c r="I2172" s="52">
        <f t="shared" si="248"/>
        <v>0.83609521556509148</v>
      </c>
      <c r="J2172" s="52">
        <f t="shared" ca="1" si="249"/>
        <v>1</v>
      </c>
      <c r="K2172" s="48">
        <f t="shared" si="250"/>
        <v>131.21</v>
      </c>
      <c r="L2172" s="48">
        <f t="shared" si="251"/>
        <v>131.69999999999999</v>
      </c>
      <c r="M2172" s="48">
        <f t="shared" si="252"/>
        <v>129.21</v>
      </c>
      <c r="N2172" s="48">
        <f t="shared" si="253"/>
        <v>129.99</v>
      </c>
      <c r="O2172" s="49">
        <f t="shared" ca="1" si="254"/>
        <v>233529100</v>
      </c>
    </row>
    <row r="2173" spans="1:15" x14ac:dyDescent="0.25">
      <c r="A2173">
        <v>2158</v>
      </c>
      <c r="B2173" s="89">
        <v>39365</v>
      </c>
      <c r="C2173" s="48">
        <v>156.03999300000001</v>
      </c>
      <c r="D2173" s="48">
        <v>156.44000199999999</v>
      </c>
      <c r="E2173" s="48">
        <v>155.41000399999999</v>
      </c>
      <c r="F2173" s="48">
        <v>156.220001</v>
      </c>
      <c r="G2173" s="49">
        <v>101711100</v>
      </c>
      <c r="H2173" s="48">
        <v>130.61479499999999</v>
      </c>
      <c r="I2173" s="52">
        <f t="shared" si="248"/>
        <v>0.8360952129298731</v>
      </c>
      <c r="J2173" s="52">
        <f t="shared" ca="1" si="249"/>
        <v>1</v>
      </c>
      <c r="K2173" s="48">
        <f t="shared" si="250"/>
        <v>130.46</v>
      </c>
      <c r="L2173" s="48">
        <f t="shared" si="251"/>
        <v>130.80000000000001</v>
      </c>
      <c r="M2173" s="48">
        <f t="shared" si="252"/>
        <v>129.94</v>
      </c>
      <c r="N2173" s="48">
        <f t="shared" si="253"/>
        <v>130.61000000000001</v>
      </c>
      <c r="O2173" s="49">
        <f t="shared" ca="1" si="254"/>
        <v>101711100</v>
      </c>
    </row>
    <row r="2174" spans="1:15" x14ac:dyDescent="0.25">
      <c r="A2174">
        <v>2159</v>
      </c>
      <c r="B2174" s="89">
        <v>39364</v>
      </c>
      <c r="C2174" s="48">
        <v>155.60000600000001</v>
      </c>
      <c r="D2174" s="48">
        <v>156.5</v>
      </c>
      <c r="E2174" s="48">
        <v>155.029999</v>
      </c>
      <c r="F2174" s="48">
        <v>156.479996</v>
      </c>
      <c r="G2174" s="49">
        <v>94054300</v>
      </c>
      <c r="H2174" s="48">
        <v>130.83217500000001</v>
      </c>
      <c r="I2174" s="52">
        <f t="shared" si="248"/>
        <v>0.83609520925601255</v>
      </c>
      <c r="J2174" s="52">
        <f t="shared" ca="1" si="249"/>
        <v>1</v>
      </c>
      <c r="K2174" s="48">
        <f t="shared" si="250"/>
        <v>130.1</v>
      </c>
      <c r="L2174" s="48">
        <f t="shared" si="251"/>
        <v>130.85</v>
      </c>
      <c r="M2174" s="48">
        <f t="shared" si="252"/>
        <v>129.62</v>
      </c>
      <c r="N2174" s="48">
        <f t="shared" si="253"/>
        <v>130.83000000000001</v>
      </c>
      <c r="O2174" s="49">
        <f t="shared" ca="1" si="254"/>
        <v>94054300</v>
      </c>
    </row>
    <row r="2175" spans="1:15" x14ac:dyDescent="0.25">
      <c r="A2175">
        <v>2160</v>
      </c>
      <c r="B2175" s="89">
        <v>39363</v>
      </c>
      <c r="C2175" s="48">
        <v>155.38999899999999</v>
      </c>
      <c r="D2175" s="48">
        <v>155.490005</v>
      </c>
      <c r="E2175" s="48">
        <v>154.770004</v>
      </c>
      <c r="F2175" s="48">
        <v>155.020004</v>
      </c>
      <c r="G2175" s="49">
        <v>71280400</v>
      </c>
      <c r="H2175" s="48">
        <v>129.61148399999999</v>
      </c>
      <c r="I2175" s="52">
        <f t="shared" si="248"/>
        <v>0.8360952177500911</v>
      </c>
      <c r="J2175" s="52">
        <f t="shared" ca="1" si="249"/>
        <v>1</v>
      </c>
      <c r="K2175" s="48">
        <f t="shared" si="250"/>
        <v>129.91999999999999</v>
      </c>
      <c r="L2175" s="48">
        <f t="shared" si="251"/>
        <v>130</v>
      </c>
      <c r="M2175" s="48">
        <f t="shared" si="252"/>
        <v>129.4</v>
      </c>
      <c r="N2175" s="48">
        <f t="shared" si="253"/>
        <v>129.61000000000001</v>
      </c>
      <c r="O2175" s="49">
        <f t="shared" ca="1" si="254"/>
        <v>71280400</v>
      </c>
    </row>
    <row r="2176" spans="1:15" x14ac:dyDescent="0.25">
      <c r="A2176">
        <v>2161</v>
      </c>
      <c r="B2176" s="89">
        <v>39360</v>
      </c>
      <c r="C2176" s="48">
        <v>155.029999</v>
      </c>
      <c r="D2176" s="48">
        <v>156.10000600000001</v>
      </c>
      <c r="E2176" s="48">
        <v>154.63000500000001</v>
      </c>
      <c r="F2176" s="48">
        <v>155.85000600000001</v>
      </c>
      <c r="G2176" s="49">
        <v>134579700</v>
      </c>
      <c r="H2176" s="48">
        <v>130.30544399999999</v>
      </c>
      <c r="I2176" s="52">
        <f t="shared" si="248"/>
        <v>0.83609521323983771</v>
      </c>
      <c r="J2176" s="52">
        <f t="shared" ca="1" si="249"/>
        <v>1</v>
      </c>
      <c r="K2176" s="48">
        <f t="shared" si="250"/>
        <v>129.62</v>
      </c>
      <c r="L2176" s="48">
        <f t="shared" si="251"/>
        <v>130.51</v>
      </c>
      <c r="M2176" s="48">
        <f t="shared" si="252"/>
        <v>129.29</v>
      </c>
      <c r="N2176" s="48">
        <f t="shared" si="253"/>
        <v>130.31</v>
      </c>
      <c r="O2176" s="49">
        <f t="shared" ca="1" si="254"/>
        <v>134579700</v>
      </c>
    </row>
    <row r="2177" spans="1:15" x14ac:dyDescent="0.25">
      <c r="A2177">
        <v>2162</v>
      </c>
      <c r="B2177" s="89">
        <v>39359</v>
      </c>
      <c r="C2177" s="48">
        <v>154.11000100000001</v>
      </c>
      <c r="D2177" s="48">
        <v>154.259995</v>
      </c>
      <c r="E2177" s="48">
        <v>153.58999600000001</v>
      </c>
      <c r="F2177" s="48">
        <v>154.020004</v>
      </c>
      <c r="G2177" s="49">
        <v>76864400</v>
      </c>
      <c r="H2177" s="48">
        <v>128.77538799999999</v>
      </c>
      <c r="I2177" s="52">
        <f t="shared" si="248"/>
        <v>0.83609521267120601</v>
      </c>
      <c r="J2177" s="52">
        <f t="shared" ca="1" si="249"/>
        <v>1</v>
      </c>
      <c r="K2177" s="48">
        <f t="shared" si="250"/>
        <v>128.85</v>
      </c>
      <c r="L2177" s="48">
        <f t="shared" si="251"/>
        <v>128.97999999999999</v>
      </c>
      <c r="M2177" s="48">
        <f t="shared" si="252"/>
        <v>128.41999999999999</v>
      </c>
      <c r="N2177" s="48">
        <f t="shared" si="253"/>
        <v>128.78</v>
      </c>
      <c r="O2177" s="49">
        <f t="shared" ca="1" si="254"/>
        <v>76864400</v>
      </c>
    </row>
    <row r="2178" spans="1:15" x14ac:dyDescent="0.25">
      <c r="A2178">
        <v>2163</v>
      </c>
      <c r="B2178" s="89">
        <v>39358</v>
      </c>
      <c r="C2178" s="48">
        <v>153.80999800000001</v>
      </c>
      <c r="D2178" s="48">
        <v>154.41000399999999</v>
      </c>
      <c r="E2178" s="48">
        <v>153.009995</v>
      </c>
      <c r="F2178" s="48">
        <v>153.779999</v>
      </c>
      <c r="G2178" s="49">
        <v>119055900</v>
      </c>
      <c r="H2178" s="48">
        <v>128.57472100000001</v>
      </c>
      <c r="I2178" s="52">
        <f t="shared" si="248"/>
        <v>0.83609521287615574</v>
      </c>
      <c r="J2178" s="52">
        <f t="shared" ca="1" si="249"/>
        <v>1</v>
      </c>
      <c r="K2178" s="48">
        <f t="shared" si="250"/>
        <v>128.6</v>
      </c>
      <c r="L2178" s="48">
        <f t="shared" si="251"/>
        <v>129.1</v>
      </c>
      <c r="M2178" s="48">
        <f t="shared" si="252"/>
        <v>127.93</v>
      </c>
      <c r="N2178" s="48">
        <f t="shared" si="253"/>
        <v>128.57</v>
      </c>
      <c r="O2178" s="49">
        <f t="shared" ca="1" si="254"/>
        <v>119055900</v>
      </c>
    </row>
    <row r="2179" spans="1:15" x14ac:dyDescent="0.25">
      <c r="A2179">
        <v>2164</v>
      </c>
      <c r="B2179" s="89">
        <v>39357</v>
      </c>
      <c r="C2179" s="48">
        <v>154.61000100000001</v>
      </c>
      <c r="D2179" s="48">
        <v>154.64999399999999</v>
      </c>
      <c r="E2179" s="48">
        <v>153.80999800000001</v>
      </c>
      <c r="F2179" s="48">
        <v>154.08999600000001</v>
      </c>
      <c r="G2179" s="49">
        <v>112978800</v>
      </c>
      <c r="H2179" s="48">
        <v>128.83390800000001</v>
      </c>
      <c r="I2179" s="52">
        <f t="shared" si="248"/>
        <v>0.83609521282614607</v>
      </c>
      <c r="J2179" s="52">
        <f t="shared" ca="1" si="249"/>
        <v>1</v>
      </c>
      <c r="K2179" s="48">
        <f t="shared" si="250"/>
        <v>129.27000000000001</v>
      </c>
      <c r="L2179" s="48">
        <f t="shared" si="251"/>
        <v>129.30000000000001</v>
      </c>
      <c r="M2179" s="48">
        <f t="shared" si="252"/>
        <v>128.6</v>
      </c>
      <c r="N2179" s="48">
        <f t="shared" si="253"/>
        <v>128.83000000000001</v>
      </c>
      <c r="O2179" s="49">
        <f t="shared" ca="1" si="254"/>
        <v>112978800</v>
      </c>
    </row>
    <row r="2180" spans="1:15" x14ac:dyDescent="0.25">
      <c r="A2180">
        <v>2165</v>
      </c>
      <c r="B2180" s="89">
        <v>39356</v>
      </c>
      <c r="C2180" s="48">
        <v>152.60000600000001</v>
      </c>
      <c r="D2180" s="48">
        <v>154.75</v>
      </c>
      <c r="E2180" s="48">
        <v>152.5</v>
      </c>
      <c r="F2180" s="48">
        <v>154.300003</v>
      </c>
      <c r="G2180" s="49">
        <v>148162300</v>
      </c>
      <c r="H2180" s="48">
        <v>129.00949399999999</v>
      </c>
      <c r="I2180" s="52">
        <f t="shared" si="248"/>
        <v>0.83609521381538787</v>
      </c>
      <c r="J2180" s="52">
        <f t="shared" ca="1" si="249"/>
        <v>1</v>
      </c>
      <c r="K2180" s="48">
        <f t="shared" si="250"/>
        <v>127.59</v>
      </c>
      <c r="L2180" s="48">
        <f t="shared" si="251"/>
        <v>129.38999999999999</v>
      </c>
      <c r="M2180" s="48">
        <f t="shared" si="252"/>
        <v>127.5</v>
      </c>
      <c r="N2180" s="48">
        <f t="shared" si="253"/>
        <v>129.01</v>
      </c>
      <c r="O2180" s="49">
        <f t="shared" ca="1" si="254"/>
        <v>148162300</v>
      </c>
    </row>
    <row r="2181" spans="1:15" x14ac:dyDescent="0.25">
      <c r="A2181">
        <v>2166</v>
      </c>
      <c r="B2181" s="89">
        <v>39353</v>
      </c>
      <c r="C2181" s="48">
        <v>152.85000600000001</v>
      </c>
      <c r="D2181" s="48">
        <v>153.19000199999999</v>
      </c>
      <c r="E2181" s="48">
        <v>151.979996</v>
      </c>
      <c r="F2181" s="48">
        <v>152.58000200000001</v>
      </c>
      <c r="G2181" s="49">
        <v>133372100</v>
      </c>
      <c r="H2181" s="48">
        <v>127.571409</v>
      </c>
      <c r="I2181" s="52">
        <f t="shared" si="248"/>
        <v>0.83609521121909536</v>
      </c>
      <c r="J2181" s="52">
        <f t="shared" ca="1" si="249"/>
        <v>1</v>
      </c>
      <c r="K2181" s="48">
        <f t="shared" si="250"/>
        <v>127.8</v>
      </c>
      <c r="L2181" s="48">
        <f t="shared" si="251"/>
        <v>128.08000000000001</v>
      </c>
      <c r="M2181" s="48">
        <f t="shared" si="252"/>
        <v>127.07</v>
      </c>
      <c r="N2181" s="48">
        <f t="shared" si="253"/>
        <v>127.57</v>
      </c>
      <c r="O2181" s="49">
        <f t="shared" ca="1" si="254"/>
        <v>133372100</v>
      </c>
    </row>
    <row r="2182" spans="1:15" x14ac:dyDescent="0.25">
      <c r="A2182">
        <v>2167</v>
      </c>
      <c r="B2182" s="89">
        <v>39352</v>
      </c>
      <c r="C2182" s="48">
        <v>152.91000399999999</v>
      </c>
      <c r="D2182" s="48">
        <v>153.10000600000001</v>
      </c>
      <c r="E2182" s="48">
        <v>152.19000199999999</v>
      </c>
      <c r="F2182" s="48">
        <v>153.08999600000001</v>
      </c>
      <c r="G2182" s="49">
        <v>102713300</v>
      </c>
      <c r="H2182" s="48">
        <v>127.99781299999999</v>
      </c>
      <c r="I2182" s="52">
        <f t="shared" si="248"/>
        <v>0.8360952142163488</v>
      </c>
      <c r="J2182" s="52">
        <f t="shared" ca="1" si="249"/>
        <v>1</v>
      </c>
      <c r="K2182" s="48">
        <f t="shared" si="250"/>
        <v>127.85</v>
      </c>
      <c r="L2182" s="48">
        <f t="shared" si="251"/>
        <v>128.01</v>
      </c>
      <c r="M2182" s="48">
        <f t="shared" si="252"/>
        <v>127.25</v>
      </c>
      <c r="N2182" s="48">
        <f t="shared" si="253"/>
        <v>128</v>
      </c>
      <c r="O2182" s="49">
        <f t="shared" ca="1" si="254"/>
        <v>102713300</v>
      </c>
    </row>
    <row r="2183" spans="1:15" x14ac:dyDescent="0.25">
      <c r="A2183">
        <v>2168</v>
      </c>
      <c r="B2183" s="89">
        <v>39351</v>
      </c>
      <c r="C2183" s="48">
        <v>152.25</v>
      </c>
      <c r="D2183" s="48">
        <v>152.770004</v>
      </c>
      <c r="E2183" s="48">
        <v>151.38999899999999</v>
      </c>
      <c r="F2183" s="48">
        <v>152.19000199999999</v>
      </c>
      <c r="G2183" s="49">
        <v>135547000</v>
      </c>
      <c r="H2183" s="48">
        <v>127.245333</v>
      </c>
      <c r="I2183" s="52">
        <f t="shared" si="248"/>
        <v>0.83609521865963321</v>
      </c>
      <c r="J2183" s="52">
        <f t="shared" ca="1" si="249"/>
        <v>1</v>
      </c>
      <c r="K2183" s="48">
        <f t="shared" si="250"/>
        <v>127.3</v>
      </c>
      <c r="L2183" s="48">
        <f t="shared" si="251"/>
        <v>127.73</v>
      </c>
      <c r="M2183" s="48">
        <f t="shared" si="252"/>
        <v>126.58</v>
      </c>
      <c r="N2183" s="48">
        <f t="shared" si="253"/>
        <v>127.25</v>
      </c>
      <c r="O2183" s="49">
        <f t="shared" ca="1" si="254"/>
        <v>135547000</v>
      </c>
    </row>
    <row r="2184" spans="1:15" x14ac:dyDescent="0.25">
      <c r="A2184">
        <v>2169</v>
      </c>
      <c r="B2184" s="89">
        <v>39350</v>
      </c>
      <c r="C2184" s="48">
        <v>150.80999800000001</v>
      </c>
      <c r="D2184" s="48">
        <v>151.66000399999999</v>
      </c>
      <c r="E2184" s="48">
        <v>150.470001</v>
      </c>
      <c r="F2184" s="48">
        <v>151.38999899999999</v>
      </c>
      <c r="G2184" s="49">
        <v>142289900</v>
      </c>
      <c r="H2184" s="48">
        <v>126.576454</v>
      </c>
      <c r="I2184" s="52">
        <f t="shared" si="248"/>
        <v>0.83609521656711294</v>
      </c>
      <c r="J2184" s="52">
        <f t="shared" ca="1" si="249"/>
        <v>1</v>
      </c>
      <c r="K2184" s="48">
        <f t="shared" si="250"/>
        <v>126.09</v>
      </c>
      <c r="L2184" s="48">
        <f t="shared" si="251"/>
        <v>126.8</v>
      </c>
      <c r="M2184" s="48">
        <f t="shared" si="252"/>
        <v>125.81</v>
      </c>
      <c r="N2184" s="48">
        <f t="shared" si="253"/>
        <v>126.58</v>
      </c>
      <c r="O2184" s="49">
        <f t="shared" ca="1" si="254"/>
        <v>142289900</v>
      </c>
    </row>
    <row r="2185" spans="1:15" x14ac:dyDescent="0.25">
      <c r="A2185">
        <v>2170</v>
      </c>
      <c r="B2185" s="89">
        <v>39349</v>
      </c>
      <c r="C2185" s="48">
        <v>152.41999799999999</v>
      </c>
      <c r="D2185" s="48">
        <v>152.820007</v>
      </c>
      <c r="E2185" s="48">
        <v>151.36000100000001</v>
      </c>
      <c r="F2185" s="48">
        <v>151.69000199999999</v>
      </c>
      <c r="G2185" s="49">
        <v>139450200</v>
      </c>
      <c r="H2185" s="48">
        <v>126.827285</v>
      </c>
      <c r="I2185" s="52">
        <f t="shared" si="248"/>
        <v>0.83609521608418202</v>
      </c>
      <c r="J2185" s="52">
        <f t="shared" ca="1" si="249"/>
        <v>1</v>
      </c>
      <c r="K2185" s="48">
        <f t="shared" si="250"/>
        <v>127.44</v>
      </c>
      <c r="L2185" s="48">
        <f t="shared" si="251"/>
        <v>127.77</v>
      </c>
      <c r="M2185" s="48">
        <f t="shared" si="252"/>
        <v>126.55</v>
      </c>
      <c r="N2185" s="48">
        <f t="shared" si="253"/>
        <v>126.83</v>
      </c>
      <c r="O2185" s="49">
        <f t="shared" ca="1" si="254"/>
        <v>139450200</v>
      </c>
    </row>
    <row r="2186" spans="1:15" x14ac:dyDescent="0.25">
      <c r="A2186">
        <v>2171</v>
      </c>
      <c r="B2186" s="89">
        <v>39346</v>
      </c>
      <c r="C2186" s="48">
        <v>152.71000699999999</v>
      </c>
      <c r="D2186" s="48">
        <v>153.11999499999999</v>
      </c>
      <c r="E2186" s="48">
        <v>151.740005</v>
      </c>
      <c r="F2186" s="48">
        <v>151.970001</v>
      </c>
      <c r="G2186" s="49">
        <v>141457500</v>
      </c>
      <c r="H2186" s="48">
        <v>127.061391</v>
      </c>
      <c r="I2186" s="52">
        <f t="shared" si="248"/>
        <v>0.83609521723961822</v>
      </c>
      <c r="J2186" s="52">
        <f t="shared" ca="1" si="249"/>
        <v>1</v>
      </c>
      <c r="K2186" s="48">
        <f t="shared" si="250"/>
        <v>127.68</v>
      </c>
      <c r="L2186" s="48">
        <f t="shared" si="251"/>
        <v>128.02000000000001</v>
      </c>
      <c r="M2186" s="48">
        <f t="shared" si="252"/>
        <v>126.87</v>
      </c>
      <c r="N2186" s="48">
        <f t="shared" si="253"/>
        <v>127.06</v>
      </c>
      <c r="O2186" s="49">
        <f t="shared" ca="1" si="254"/>
        <v>141457500</v>
      </c>
    </row>
    <row r="2187" spans="1:15" x14ac:dyDescent="0.25">
      <c r="A2187">
        <v>2172</v>
      </c>
      <c r="B2187" s="89">
        <v>39345</v>
      </c>
      <c r="C2187" s="48">
        <v>153.33999600000001</v>
      </c>
      <c r="D2187" s="48">
        <v>153.429993</v>
      </c>
      <c r="E2187" s="48">
        <v>152.11000100000001</v>
      </c>
      <c r="F2187" s="48">
        <v>152.279999</v>
      </c>
      <c r="G2187" s="49">
        <v>175186800</v>
      </c>
      <c r="H2187" s="48">
        <v>126.719426</v>
      </c>
      <c r="I2187" s="52">
        <f t="shared" si="248"/>
        <v>0.83214753632878602</v>
      </c>
      <c r="J2187" s="52">
        <f t="shared" ca="1" si="249"/>
        <v>1</v>
      </c>
      <c r="K2187" s="48">
        <f t="shared" si="250"/>
        <v>127.6</v>
      </c>
      <c r="L2187" s="48">
        <f t="shared" si="251"/>
        <v>127.68</v>
      </c>
      <c r="M2187" s="48">
        <f t="shared" si="252"/>
        <v>126.58</v>
      </c>
      <c r="N2187" s="48">
        <f t="shared" si="253"/>
        <v>126.72</v>
      </c>
      <c r="O2187" s="49">
        <f t="shared" ca="1" si="254"/>
        <v>175186800</v>
      </c>
    </row>
    <row r="2188" spans="1:15" x14ac:dyDescent="0.25">
      <c r="A2188">
        <v>2173</v>
      </c>
      <c r="B2188" s="89">
        <v>39344</v>
      </c>
      <c r="C2188" s="48">
        <v>153.41000399999999</v>
      </c>
      <c r="D2188" s="48">
        <v>154.38999899999999</v>
      </c>
      <c r="E2188" s="48">
        <v>152.71000699999999</v>
      </c>
      <c r="F2188" s="48">
        <v>153.36000100000001</v>
      </c>
      <c r="G2188" s="49">
        <v>193779900</v>
      </c>
      <c r="H2188" s="48">
        <v>127.61814699999999</v>
      </c>
      <c r="I2188" s="52">
        <f t="shared" si="248"/>
        <v>0.8321475363057671</v>
      </c>
      <c r="J2188" s="52">
        <f t="shared" ca="1" si="249"/>
        <v>1</v>
      </c>
      <c r="K2188" s="48">
        <f t="shared" si="250"/>
        <v>127.66</v>
      </c>
      <c r="L2188" s="48">
        <f t="shared" si="251"/>
        <v>128.47999999999999</v>
      </c>
      <c r="M2188" s="48">
        <f t="shared" si="252"/>
        <v>127.08</v>
      </c>
      <c r="N2188" s="48">
        <f t="shared" si="253"/>
        <v>127.62</v>
      </c>
      <c r="O2188" s="49">
        <f t="shared" ca="1" si="254"/>
        <v>193779900</v>
      </c>
    </row>
    <row r="2189" spans="1:15" x14ac:dyDescent="0.25">
      <c r="A2189">
        <v>2174</v>
      </c>
      <c r="B2189" s="89">
        <v>39343</v>
      </c>
      <c r="C2189" s="48">
        <v>148.83000200000001</v>
      </c>
      <c r="D2189" s="48">
        <v>152.5</v>
      </c>
      <c r="E2189" s="48">
        <v>148.13000500000001</v>
      </c>
      <c r="F2189" s="48">
        <v>152.46000699999999</v>
      </c>
      <c r="G2189" s="49">
        <v>263759500</v>
      </c>
      <c r="H2189" s="48">
        <v>126.869219</v>
      </c>
      <c r="I2189" s="52">
        <f t="shared" si="248"/>
        <v>0.83214753492697935</v>
      </c>
      <c r="J2189" s="52">
        <f t="shared" ca="1" si="249"/>
        <v>1</v>
      </c>
      <c r="K2189" s="48">
        <f t="shared" si="250"/>
        <v>123.85</v>
      </c>
      <c r="L2189" s="48">
        <f t="shared" si="251"/>
        <v>126.9</v>
      </c>
      <c r="M2189" s="48">
        <f t="shared" si="252"/>
        <v>123.27</v>
      </c>
      <c r="N2189" s="48">
        <f t="shared" si="253"/>
        <v>126.87</v>
      </c>
      <c r="O2189" s="49">
        <f t="shared" ca="1" si="254"/>
        <v>263759500</v>
      </c>
    </row>
    <row r="2190" spans="1:15" x14ac:dyDescent="0.25">
      <c r="A2190">
        <v>2175</v>
      </c>
      <c r="B2190" s="89">
        <v>39342</v>
      </c>
      <c r="C2190" s="48">
        <v>148.30999800000001</v>
      </c>
      <c r="D2190" s="48">
        <v>148.64999399999999</v>
      </c>
      <c r="E2190" s="48">
        <v>147.63000500000001</v>
      </c>
      <c r="F2190" s="48">
        <v>148.10000600000001</v>
      </c>
      <c r="G2190" s="49">
        <v>109870800</v>
      </c>
      <c r="H2190" s="48">
        <v>123.241056</v>
      </c>
      <c r="I2190" s="52">
        <f t="shared" si="248"/>
        <v>0.83214754224925547</v>
      </c>
      <c r="J2190" s="52">
        <f t="shared" ca="1" si="249"/>
        <v>1</v>
      </c>
      <c r="K2190" s="48">
        <f t="shared" si="250"/>
        <v>123.42</v>
      </c>
      <c r="L2190" s="48">
        <f t="shared" si="251"/>
        <v>123.7</v>
      </c>
      <c r="M2190" s="48">
        <f t="shared" si="252"/>
        <v>122.85</v>
      </c>
      <c r="N2190" s="48">
        <f t="shared" si="253"/>
        <v>123.24</v>
      </c>
      <c r="O2190" s="49">
        <f t="shared" ca="1" si="254"/>
        <v>109870800</v>
      </c>
    </row>
    <row r="2191" spans="1:15" x14ac:dyDescent="0.25">
      <c r="A2191">
        <v>2176</v>
      </c>
      <c r="B2191" s="89">
        <v>39339</v>
      </c>
      <c r="C2191" s="48">
        <v>147.96000699999999</v>
      </c>
      <c r="D2191" s="48">
        <v>149.08999600000001</v>
      </c>
      <c r="E2191" s="48">
        <v>147.740005</v>
      </c>
      <c r="F2191" s="48">
        <v>148.89999399999999</v>
      </c>
      <c r="G2191" s="49">
        <v>121911000</v>
      </c>
      <c r="H2191" s="48">
        <v>123.906763</v>
      </c>
      <c r="I2191" s="52">
        <f t="shared" si="248"/>
        <v>0.83214753521078044</v>
      </c>
      <c r="J2191" s="52">
        <f t="shared" ca="1" si="249"/>
        <v>1</v>
      </c>
      <c r="K2191" s="48">
        <f t="shared" si="250"/>
        <v>123.12</v>
      </c>
      <c r="L2191" s="48">
        <f t="shared" si="251"/>
        <v>124.06</v>
      </c>
      <c r="M2191" s="48">
        <f t="shared" si="252"/>
        <v>122.94</v>
      </c>
      <c r="N2191" s="48">
        <f t="shared" si="253"/>
        <v>123.91</v>
      </c>
      <c r="O2191" s="49">
        <f t="shared" ca="1" si="254"/>
        <v>121911000</v>
      </c>
    </row>
    <row r="2192" spans="1:15" x14ac:dyDescent="0.25">
      <c r="A2192">
        <v>2177</v>
      </c>
      <c r="B2192" s="89">
        <v>39338</v>
      </c>
      <c r="C2192" s="48">
        <v>148.550003</v>
      </c>
      <c r="D2192" s="48">
        <v>149.449997</v>
      </c>
      <c r="E2192" s="48">
        <v>148.199997</v>
      </c>
      <c r="F2192" s="48">
        <v>148.91000399999999</v>
      </c>
      <c r="G2192" s="49">
        <v>154079000</v>
      </c>
      <c r="H2192" s="48">
        <v>123.915093</v>
      </c>
      <c r="I2192" s="52">
        <f t="shared" si="248"/>
        <v>0.8321475365751787</v>
      </c>
      <c r="J2192" s="52">
        <f t="shared" ca="1" si="249"/>
        <v>1</v>
      </c>
      <c r="K2192" s="48">
        <f t="shared" si="250"/>
        <v>123.62</v>
      </c>
      <c r="L2192" s="48">
        <f t="shared" si="251"/>
        <v>124.36</v>
      </c>
      <c r="M2192" s="48">
        <f t="shared" si="252"/>
        <v>123.32</v>
      </c>
      <c r="N2192" s="48">
        <f t="shared" si="253"/>
        <v>123.92</v>
      </c>
      <c r="O2192" s="49">
        <f t="shared" ca="1" si="254"/>
        <v>154079000</v>
      </c>
    </row>
    <row r="2193" spans="1:15" x14ac:dyDescent="0.25">
      <c r="A2193">
        <v>2178</v>
      </c>
      <c r="B2193" s="89">
        <v>39337</v>
      </c>
      <c r="C2193" s="48">
        <v>147.28999300000001</v>
      </c>
      <c r="D2193" s="48">
        <v>148.44000199999999</v>
      </c>
      <c r="E2193" s="48">
        <v>146.979996</v>
      </c>
      <c r="F2193" s="48">
        <v>147.86999499999999</v>
      </c>
      <c r="G2193" s="49">
        <v>149554600</v>
      </c>
      <c r="H2193" s="48">
        <v>123.04965199999999</v>
      </c>
      <c r="I2193" s="52">
        <f t="shared" ref="I2193:I2256" si="255">H2193/F2193</f>
        <v>0.83214753608397707</v>
      </c>
      <c r="J2193" s="52">
        <f t="shared" ref="J2193:J2256" ca="1" si="256">INDEX(OFFSET($T$15,0,0,$S$13+1,1),MATCH(B2193,OFFSET($Q$15,0,0,$S$13+1,1),-1))</f>
        <v>1</v>
      </c>
      <c r="K2193" s="48">
        <f t="shared" ref="K2193:K2256" si="257">ROUND($I2193*C2193,2)</f>
        <v>122.57</v>
      </c>
      <c r="L2193" s="48">
        <f t="shared" ref="L2193:L2256" si="258">ROUND($I2193*D2193,2)</f>
        <v>123.52</v>
      </c>
      <c r="M2193" s="48">
        <f t="shared" ref="M2193:M2256" si="259">ROUND($I2193*E2193,2)</f>
        <v>122.31</v>
      </c>
      <c r="N2193" s="48">
        <f t="shared" ref="N2193:N2256" si="260">ROUND($I2193*F2193,2)</f>
        <v>123.05</v>
      </c>
      <c r="O2193" s="49">
        <f t="shared" ref="O2193:O2256" ca="1" si="261">G2193*J2193</f>
        <v>149554600</v>
      </c>
    </row>
    <row r="2194" spans="1:15" x14ac:dyDescent="0.25">
      <c r="A2194">
        <v>2179</v>
      </c>
      <c r="B2194" s="89">
        <v>39336</v>
      </c>
      <c r="C2194" s="48">
        <v>146.240005</v>
      </c>
      <c r="D2194" s="48">
        <v>147.699997</v>
      </c>
      <c r="E2194" s="48">
        <v>146.13000500000001</v>
      </c>
      <c r="F2194" s="48">
        <v>147.490005</v>
      </c>
      <c r="G2194" s="49">
        <v>162081900</v>
      </c>
      <c r="H2194" s="48">
        <v>122.733445</v>
      </c>
      <c r="I2194" s="52">
        <f t="shared" si="255"/>
        <v>0.8321475411164303</v>
      </c>
      <c r="J2194" s="52">
        <f t="shared" ca="1" si="256"/>
        <v>1</v>
      </c>
      <c r="K2194" s="48">
        <f t="shared" si="257"/>
        <v>121.69</v>
      </c>
      <c r="L2194" s="48">
        <f t="shared" si="258"/>
        <v>122.91</v>
      </c>
      <c r="M2194" s="48">
        <f t="shared" si="259"/>
        <v>121.6</v>
      </c>
      <c r="N2194" s="48">
        <f t="shared" si="260"/>
        <v>122.73</v>
      </c>
      <c r="O2194" s="49">
        <f t="shared" ca="1" si="261"/>
        <v>162081900</v>
      </c>
    </row>
    <row r="2195" spans="1:15" x14ac:dyDescent="0.25">
      <c r="A2195">
        <v>2180</v>
      </c>
      <c r="B2195" s="89">
        <v>39335</v>
      </c>
      <c r="C2195" s="48">
        <v>146.520004</v>
      </c>
      <c r="D2195" s="48">
        <v>146.720001</v>
      </c>
      <c r="E2195" s="48">
        <v>144.33000200000001</v>
      </c>
      <c r="F2195" s="48">
        <v>145.78999300000001</v>
      </c>
      <c r="G2195" s="49">
        <v>192305900</v>
      </c>
      <c r="H2195" s="48">
        <v>121.31878399999999</v>
      </c>
      <c r="I2195" s="52">
        <f t="shared" si="255"/>
        <v>0.83214753978347467</v>
      </c>
      <c r="J2195" s="52">
        <f t="shared" ca="1" si="256"/>
        <v>1</v>
      </c>
      <c r="K2195" s="48">
        <f t="shared" si="257"/>
        <v>121.93</v>
      </c>
      <c r="L2195" s="48">
        <f t="shared" si="258"/>
        <v>122.09</v>
      </c>
      <c r="M2195" s="48">
        <f t="shared" si="259"/>
        <v>120.1</v>
      </c>
      <c r="N2195" s="48">
        <f t="shared" si="260"/>
        <v>121.32</v>
      </c>
      <c r="O2195" s="49">
        <f t="shared" ca="1" si="261"/>
        <v>192305900</v>
      </c>
    </row>
    <row r="2196" spans="1:15" x14ac:dyDescent="0.25">
      <c r="A2196">
        <v>2181</v>
      </c>
      <c r="B2196" s="89">
        <v>39332</v>
      </c>
      <c r="C2196" s="48">
        <v>146.479996</v>
      </c>
      <c r="D2196" s="48">
        <v>146.88999899999999</v>
      </c>
      <c r="E2196" s="48">
        <v>145.259995</v>
      </c>
      <c r="F2196" s="48">
        <v>146.070007</v>
      </c>
      <c r="G2196" s="49">
        <v>235447600</v>
      </c>
      <c r="H2196" s="48">
        <v>121.55179699999999</v>
      </c>
      <c r="I2196" s="52">
        <f t="shared" si="255"/>
        <v>0.83214754004906699</v>
      </c>
      <c r="J2196" s="52">
        <f t="shared" ca="1" si="256"/>
        <v>1</v>
      </c>
      <c r="K2196" s="48">
        <f t="shared" si="257"/>
        <v>121.89</v>
      </c>
      <c r="L2196" s="48">
        <f t="shared" si="258"/>
        <v>122.23</v>
      </c>
      <c r="M2196" s="48">
        <f t="shared" si="259"/>
        <v>120.88</v>
      </c>
      <c r="N2196" s="48">
        <f t="shared" si="260"/>
        <v>121.55</v>
      </c>
      <c r="O2196" s="49">
        <f t="shared" ca="1" si="261"/>
        <v>235447600</v>
      </c>
    </row>
    <row r="2197" spans="1:15" x14ac:dyDescent="0.25">
      <c r="A2197">
        <v>2182</v>
      </c>
      <c r="B2197" s="89">
        <v>39331</v>
      </c>
      <c r="C2197" s="48">
        <v>147.949997</v>
      </c>
      <c r="D2197" s="48">
        <v>148.61000100000001</v>
      </c>
      <c r="E2197" s="48">
        <v>147.11999499999999</v>
      </c>
      <c r="F2197" s="48">
        <v>148.13000500000001</v>
      </c>
      <c r="G2197" s="49">
        <v>127878400</v>
      </c>
      <c r="H2197" s="48">
        <v>123.266019</v>
      </c>
      <c r="I2197" s="52">
        <f t="shared" si="255"/>
        <v>0.83214753823845478</v>
      </c>
      <c r="J2197" s="52">
        <f t="shared" ca="1" si="256"/>
        <v>1</v>
      </c>
      <c r="K2197" s="48">
        <f t="shared" si="257"/>
        <v>123.12</v>
      </c>
      <c r="L2197" s="48">
        <f t="shared" si="258"/>
        <v>123.67</v>
      </c>
      <c r="M2197" s="48">
        <f t="shared" si="259"/>
        <v>122.43</v>
      </c>
      <c r="N2197" s="48">
        <f t="shared" si="260"/>
        <v>123.27</v>
      </c>
      <c r="O2197" s="49">
        <f t="shared" ca="1" si="261"/>
        <v>127878400</v>
      </c>
    </row>
    <row r="2198" spans="1:15" x14ac:dyDescent="0.25">
      <c r="A2198">
        <v>2183</v>
      </c>
      <c r="B2198" s="89">
        <v>39330</v>
      </c>
      <c r="C2198" s="48">
        <v>148.199997</v>
      </c>
      <c r="D2198" s="48">
        <v>148.36000100000001</v>
      </c>
      <c r="E2198" s="48">
        <v>147</v>
      </c>
      <c r="F2198" s="48">
        <v>147.78999300000001</v>
      </c>
      <c r="G2198" s="49">
        <v>166261800</v>
      </c>
      <c r="H2198" s="48">
        <v>122.983079</v>
      </c>
      <c r="I2198" s="52">
        <f t="shared" si="255"/>
        <v>0.83214753924509621</v>
      </c>
      <c r="J2198" s="52">
        <f t="shared" ca="1" si="256"/>
        <v>1</v>
      </c>
      <c r="K2198" s="48">
        <f t="shared" si="257"/>
        <v>123.32</v>
      </c>
      <c r="L2198" s="48">
        <f t="shared" si="258"/>
        <v>123.46</v>
      </c>
      <c r="M2198" s="48">
        <f t="shared" si="259"/>
        <v>122.33</v>
      </c>
      <c r="N2198" s="48">
        <f t="shared" si="260"/>
        <v>122.98</v>
      </c>
      <c r="O2198" s="49">
        <f t="shared" ca="1" si="261"/>
        <v>166261800</v>
      </c>
    </row>
    <row r="2199" spans="1:15" x14ac:dyDescent="0.25">
      <c r="A2199">
        <v>2184</v>
      </c>
      <c r="B2199" s="89">
        <v>39329</v>
      </c>
      <c r="C2199" s="48">
        <v>147.449997</v>
      </c>
      <c r="D2199" s="48">
        <v>149.979996</v>
      </c>
      <c r="E2199" s="48">
        <v>147.39999399999999</v>
      </c>
      <c r="F2199" s="48">
        <v>149.08000200000001</v>
      </c>
      <c r="G2199" s="49">
        <v>120062000</v>
      </c>
      <c r="H2199" s="48">
        <v>124.056557</v>
      </c>
      <c r="I2199" s="52">
        <f t="shared" si="255"/>
        <v>0.83214754048634898</v>
      </c>
      <c r="J2199" s="52">
        <f t="shared" ca="1" si="256"/>
        <v>1</v>
      </c>
      <c r="K2199" s="48">
        <f t="shared" si="257"/>
        <v>122.7</v>
      </c>
      <c r="L2199" s="48">
        <f t="shared" si="258"/>
        <v>124.81</v>
      </c>
      <c r="M2199" s="48">
        <f t="shared" si="259"/>
        <v>122.66</v>
      </c>
      <c r="N2199" s="48">
        <f t="shared" si="260"/>
        <v>124.06</v>
      </c>
      <c r="O2199" s="49">
        <f t="shared" ca="1" si="261"/>
        <v>120062000</v>
      </c>
    </row>
    <row r="2200" spans="1:15" x14ac:dyDescent="0.25">
      <c r="A2200">
        <v>2185</v>
      </c>
      <c r="B2200" s="89">
        <v>39325</v>
      </c>
      <c r="C2200" s="48">
        <v>147.64999399999999</v>
      </c>
      <c r="D2200" s="48">
        <v>148.5</v>
      </c>
      <c r="E2200" s="48">
        <v>146.83000200000001</v>
      </c>
      <c r="F2200" s="48">
        <v>147.58999600000001</v>
      </c>
      <c r="G2200" s="49">
        <v>185477500</v>
      </c>
      <c r="H2200" s="48">
        <v>122.816652</v>
      </c>
      <c r="I2200" s="52">
        <f t="shared" si="255"/>
        <v>0.83214753932238061</v>
      </c>
      <c r="J2200" s="52">
        <f t="shared" ca="1" si="256"/>
        <v>1</v>
      </c>
      <c r="K2200" s="48">
        <f t="shared" si="257"/>
        <v>122.87</v>
      </c>
      <c r="L2200" s="48">
        <f t="shared" si="258"/>
        <v>123.57</v>
      </c>
      <c r="M2200" s="48">
        <f t="shared" si="259"/>
        <v>122.18</v>
      </c>
      <c r="N2200" s="48">
        <f t="shared" si="260"/>
        <v>122.82</v>
      </c>
      <c r="O2200" s="49">
        <f t="shared" ca="1" si="261"/>
        <v>185477500</v>
      </c>
    </row>
    <row r="2201" spans="1:15" x14ac:dyDescent="0.25">
      <c r="A2201">
        <v>2186</v>
      </c>
      <c r="B2201" s="89">
        <v>39324</v>
      </c>
      <c r="C2201" s="48">
        <v>145.449997</v>
      </c>
      <c r="D2201" s="48">
        <v>147.19000199999999</v>
      </c>
      <c r="E2201" s="48">
        <v>145.30999800000001</v>
      </c>
      <c r="F2201" s="48">
        <v>146.14999399999999</v>
      </c>
      <c r="G2201" s="49">
        <v>191817300</v>
      </c>
      <c r="H2201" s="48">
        <v>121.618358</v>
      </c>
      <c r="I2201" s="52">
        <f t="shared" si="255"/>
        <v>0.83214754014974512</v>
      </c>
      <c r="J2201" s="52">
        <f t="shared" ca="1" si="256"/>
        <v>1</v>
      </c>
      <c r="K2201" s="48">
        <f t="shared" si="257"/>
        <v>121.04</v>
      </c>
      <c r="L2201" s="48">
        <f t="shared" si="258"/>
        <v>122.48</v>
      </c>
      <c r="M2201" s="48">
        <f t="shared" si="259"/>
        <v>120.92</v>
      </c>
      <c r="N2201" s="48">
        <f t="shared" si="260"/>
        <v>121.62</v>
      </c>
      <c r="O2201" s="49">
        <f t="shared" ca="1" si="261"/>
        <v>191817300</v>
      </c>
    </row>
    <row r="2202" spans="1:15" x14ac:dyDescent="0.25">
      <c r="A2202">
        <v>2187</v>
      </c>
      <c r="B2202" s="89">
        <v>39323</v>
      </c>
      <c r="C2202" s="48">
        <v>144.36999499999999</v>
      </c>
      <c r="D2202" s="48">
        <v>146.740005</v>
      </c>
      <c r="E2202" s="48">
        <v>143.96000699999999</v>
      </c>
      <c r="F2202" s="48">
        <v>146.53999300000001</v>
      </c>
      <c r="G2202" s="49">
        <v>207654200</v>
      </c>
      <c r="H2202" s="48">
        <v>121.94289499999999</v>
      </c>
      <c r="I2202" s="52">
        <f t="shared" si="255"/>
        <v>0.83214754213888886</v>
      </c>
      <c r="J2202" s="52">
        <f t="shared" ca="1" si="256"/>
        <v>1</v>
      </c>
      <c r="K2202" s="48">
        <f t="shared" si="257"/>
        <v>120.14</v>
      </c>
      <c r="L2202" s="48">
        <f t="shared" si="258"/>
        <v>122.11</v>
      </c>
      <c r="M2202" s="48">
        <f t="shared" si="259"/>
        <v>119.8</v>
      </c>
      <c r="N2202" s="48">
        <f t="shared" si="260"/>
        <v>121.94</v>
      </c>
      <c r="O2202" s="49">
        <f t="shared" ca="1" si="261"/>
        <v>207654200</v>
      </c>
    </row>
    <row r="2203" spans="1:15" x14ac:dyDescent="0.25">
      <c r="A2203">
        <v>2188</v>
      </c>
      <c r="B2203" s="89">
        <v>39322</v>
      </c>
      <c r="C2203" s="48">
        <v>146.16000399999999</v>
      </c>
      <c r="D2203" s="48">
        <v>146.25</v>
      </c>
      <c r="E2203" s="48">
        <v>143.46000699999999</v>
      </c>
      <c r="F2203" s="48">
        <v>143.720001</v>
      </c>
      <c r="G2203" s="49">
        <v>219790700</v>
      </c>
      <c r="H2203" s="48">
        <v>119.596245</v>
      </c>
      <c r="I2203" s="52">
        <f t="shared" si="255"/>
        <v>0.83214753804517438</v>
      </c>
      <c r="J2203" s="52">
        <f t="shared" ca="1" si="256"/>
        <v>1</v>
      </c>
      <c r="K2203" s="48">
        <f t="shared" si="257"/>
        <v>121.63</v>
      </c>
      <c r="L2203" s="48">
        <f t="shared" si="258"/>
        <v>121.7</v>
      </c>
      <c r="M2203" s="48">
        <f t="shared" si="259"/>
        <v>119.38</v>
      </c>
      <c r="N2203" s="48">
        <f t="shared" si="260"/>
        <v>119.6</v>
      </c>
      <c r="O2203" s="49">
        <f t="shared" ca="1" si="261"/>
        <v>219790700</v>
      </c>
    </row>
    <row r="2204" spans="1:15" x14ac:dyDescent="0.25">
      <c r="A2204">
        <v>2189</v>
      </c>
      <c r="B2204" s="89">
        <v>39321</v>
      </c>
      <c r="C2204" s="48">
        <v>147.85000600000001</v>
      </c>
      <c r="D2204" s="48">
        <v>148.33000200000001</v>
      </c>
      <c r="E2204" s="48">
        <v>146.729996</v>
      </c>
      <c r="F2204" s="48">
        <v>146.949997</v>
      </c>
      <c r="G2204" s="49">
        <v>113024300</v>
      </c>
      <c r="H2204" s="48">
        <v>122.28407799999999</v>
      </c>
      <c r="I2204" s="52">
        <f t="shared" si="255"/>
        <v>0.83214753655285889</v>
      </c>
      <c r="J2204" s="52">
        <f t="shared" ca="1" si="256"/>
        <v>1</v>
      </c>
      <c r="K2204" s="48">
        <f t="shared" si="257"/>
        <v>123.03</v>
      </c>
      <c r="L2204" s="48">
        <f t="shared" si="258"/>
        <v>123.43</v>
      </c>
      <c r="M2204" s="48">
        <f t="shared" si="259"/>
        <v>122.1</v>
      </c>
      <c r="N2204" s="48">
        <f t="shared" si="260"/>
        <v>122.28</v>
      </c>
      <c r="O2204" s="49">
        <f t="shared" ca="1" si="261"/>
        <v>113024300</v>
      </c>
    </row>
    <row r="2205" spans="1:15" x14ac:dyDescent="0.25">
      <c r="A2205">
        <v>2190</v>
      </c>
      <c r="B2205" s="89">
        <v>39318</v>
      </c>
      <c r="C2205" s="48">
        <v>146.479996</v>
      </c>
      <c r="D2205" s="48">
        <v>148.33000200000001</v>
      </c>
      <c r="E2205" s="48">
        <v>146.279999</v>
      </c>
      <c r="F2205" s="48">
        <v>148.33000200000001</v>
      </c>
      <c r="G2205" s="49">
        <v>128901900</v>
      </c>
      <c r="H2205" s="48">
        <v>123.432446</v>
      </c>
      <c r="I2205" s="52">
        <f t="shared" si="255"/>
        <v>0.8321475381629132</v>
      </c>
      <c r="J2205" s="52">
        <f t="shared" ca="1" si="256"/>
        <v>1</v>
      </c>
      <c r="K2205" s="48">
        <f t="shared" si="257"/>
        <v>121.89</v>
      </c>
      <c r="L2205" s="48">
        <f t="shared" si="258"/>
        <v>123.43</v>
      </c>
      <c r="M2205" s="48">
        <f t="shared" si="259"/>
        <v>121.73</v>
      </c>
      <c r="N2205" s="48">
        <f t="shared" si="260"/>
        <v>123.43</v>
      </c>
      <c r="O2205" s="49">
        <f t="shared" ca="1" si="261"/>
        <v>128901900</v>
      </c>
    </row>
    <row r="2206" spans="1:15" x14ac:dyDescent="0.25">
      <c r="A2206">
        <v>2191</v>
      </c>
      <c r="B2206" s="89">
        <v>39317</v>
      </c>
      <c r="C2206" s="48">
        <v>147.33999600000001</v>
      </c>
      <c r="D2206" s="48">
        <v>147.64999399999999</v>
      </c>
      <c r="E2206" s="48">
        <v>145.61000100000001</v>
      </c>
      <c r="F2206" s="48">
        <v>146.520004</v>
      </c>
      <c r="G2206" s="49">
        <v>203915300</v>
      </c>
      <c r="H2206" s="48">
        <v>121.926261</v>
      </c>
      <c r="I2206" s="52">
        <f t="shared" si="255"/>
        <v>0.83214754075491282</v>
      </c>
      <c r="J2206" s="52">
        <f t="shared" ca="1" si="256"/>
        <v>1</v>
      </c>
      <c r="K2206" s="48">
        <f t="shared" si="257"/>
        <v>122.61</v>
      </c>
      <c r="L2206" s="48">
        <f t="shared" si="258"/>
        <v>122.87</v>
      </c>
      <c r="M2206" s="48">
        <f t="shared" si="259"/>
        <v>121.17</v>
      </c>
      <c r="N2206" s="48">
        <f t="shared" si="260"/>
        <v>121.93</v>
      </c>
      <c r="O2206" s="49">
        <f t="shared" ca="1" si="261"/>
        <v>203915300</v>
      </c>
    </row>
    <row r="2207" spans="1:15" x14ac:dyDescent="0.25">
      <c r="A2207">
        <v>2192</v>
      </c>
      <c r="B2207" s="89">
        <v>39316</v>
      </c>
      <c r="C2207" s="48">
        <v>146.009995</v>
      </c>
      <c r="D2207" s="48">
        <v>146.800003</v>
      </c>
      <c r="E2207" s="48">
        <v>145.33000200000001</v>
      </c>
      <c r="F2207" s="48">
        <v>146.64999399999999</v>
      </c>
      <c r="G2207" s="49">
        <v>173156700</v>
      </c>
      <c r="H2207" s="48">
        <v>122.034431</v>
      </c>
      <c r="I2207" s="52">
        <f t="shared" si="255"/>
        <v>0.83214753489863769</v>
      </c>
      <c r="J2207" s="52">
        <f t="shared" ca="1" si="256"/>
        <v>1</v>
      </c>
      <c r="K2207" s="48">
        <f t="shared" si="257"/>
        <v>121.5</v>
      </c>
      <c r="L2207" s="48">
        <f t="shared" si="258"/>
        <v>122.16</v>
      </c>
      <c r="M2207" s="48">
        <f t="shared" si="259"/>
        <v>120.94</v>
      </c>
      <c r="N2207" s="48">
        <f t="shared" si="260"/>
        <v>122.03</v>
      </c>
      <c r="O2207" s="49">
        <f t="shared" ca="1" si="261"/>
        <v>173156700</v>
      </c>
    </row>
    <row r="2208" spans="1:15" x14ac:dyDescent="0.25">
      <c r="A2208">
        <v>2193</v>
      </c>
      <c r="B2208" s="89">
        <v>39315</v>
      </c>
      <c r="C2208" s="48">
        <v>144.60000600000001</v>
      </c>
      <c r="D2208" s="48">
        <v>145.970001</v>
      </c>
      <c r="E2208" s="48">
        <v>144.13999899999999</v>
      </c>
      <c r="F2208" s="48">
        <v>144.929993</v>
      </c>
      <c r="G2208" s="49">
        <v>157066400</v>
      </c>
      <c r="H2208" s="48">
        <v>120.603137</v>
      </c>
      <c r="I2208" s="52">
        <f t="shared" si="255"/>
        <v>0.8321475389845634</v>
      </c>
      <c r="J2208" s="52">
        <f t="shared" ca="1" si="256"/>
        <v>1</v>
      </c>
      <c r="K2208" s="48">
        <f t="shared" si="257"/>
        <v>120.33</v>
      </c>
      <c r="L2208" s="48">
        <f t="shared" si="258"/>
        <v>121.47</v>
      </c>
      <c r="M2208" s="48">
        <f t="shared" si="259"/>
        <v>119.95</v>
      </c>
      <c r="N2208" s="48">
        <f t="shared" si="260"/>
        <v>120.6</v>
      </c>
      <c r="O2208" s="49">
        <f t="shared" ca="1" si="261"/>
        <v>157066400</v>
      </c>
    </row>
    <row r="2209" spans="1:15" x14ac:dyDescent="0.25">
      <c r="A2209">
        <v>2194</v>
      </c>
      <c r="B2209" s="89">
        <v>39314</v>
      </c>
      <c r="C2209" s="48">
        <v>145.16999799999999</v>
      </c>
      <c r="D2209" s="48">
        <v>145.470001</v>
      </c>
      <c r="E2209" s="48">
        <v>143.28999300000001</v>
      </c>
      <c r="F2209" s="48">
        <v>144.63999899999999</v>
      </c>
      <c r="G2209" s="49">
        <v>187320400</v>
      </c>
      <c r="H2209" s="48">
        <v>120.361819</v>
      </c>
      <c r="I2209" s="52">
        <f t="shared" si="255"/>
        <v>0.83214753755632986</v>
      </c>
      <c r="J2209" s="52">
        <f t="shared" ca="1" si="256"/>
        <v>1</v>
      </c>
      <c r="K2209" s="48">
        <f t="shared" si="257"/>
        <v>120.8</v>
      </c>
      <c r="L2209" s="48">
        <f t="shared" si="258"/>
        <v>121.05</v>
      </c>
      <c r="M2209" s="48">
        <f t="shared" si="259"/>
        <v>119.24</v>
      </c>
      <c r="N2209" s="48">
        <f t="shared" si="260"/>
        <v>120.36</v>
      </c>
      <c r="O2209" s="49">
        <f t="shared" ca="1" si="261"/>
        <v>187320400</v>
      </c>
    </row>
    <row r="2210" spans="1:15" x14ac:dyDescent="0.25">
      <c r="A2210">
        <v>2195</v>
      </c>
      <c r="B2210" s="89">
        <v>39311</v>
      </c>
      <c r="C2210" s="48">
        <v>145.5</v>
      </c>
      <c r="D2210" s="48">
        <v>145.80999800000001</v>
      </c>
      <c r="E2210" s="48">
        <v>141.38999899999999</v>
      </c>
      <c r="F2210" s="48">
        <v>144.71000699999999</v>
      </c>
      <c r="G2210" s="49">
        <v>388218100</v>
      </c>
      <c r="H2210" s="48">
        <v>120.42007599999999</v>
      </c>
      <c r="I2210" s="52">
        <f t="shared" si="255"/>
        <v>0.83214753766130356</v>
      </c>
      <c r="J2210" s="52">
        <f t="shared" ca="1" si="256"/>
        <v>1</v>
      </c>
      <c r="K2210" s="48">
        <f t="shared" si="257"/>
        <v>121.08</v>
      </c>
      <c r="L2210" s="48">
        <f t="shared" si="258"/>
        <v>121.34</v>
      </c>
      <c r="M2210" s="48">
        <f t="shared" si="259"/>
        <v>117.66</v>
      </c>
      <c r="N2210" s="48">
        <f t="shared" si="260"/>
        <v>120.42</v>
      </c>
      <c r="O2210" s="49">
        <f t="shared" ca="1" si="261"/>
        <v>388218100</v>
      </c>
    </row>
    <row r="2211" spans="1:15" x14ac:dyDescent="0.25">
      <c r="A2211">
        <v>2196</v>
      </c>
      <c r="B2211" s="89">
        <v>39310</v>
      </c>
      <c r="C2211" s="48">
        <v>139.78999300000001</v>
      </c>
      <c r="D2211" s="48">
        <v>142.94000199999999</v>
      </c>
      <c r="E2211" s="48">
        <v>137</v>
      </c>
      <c r="F2211" s="48">
        <v>142.10000600000001</v>
      </c>
      <c r="G2211" s="49">
        <v>546743700</v>
      </c>
      <c r="H2211" s="48">
        <v>118.24817</v>
      </c>
      <c r="I2211" s="52">
        <f t="shared" si="255"/>
        <v>0.83214753699588162</v>
      </c>
      <c r="J2211" s="52">
        <f t="shared" ca="1" si="256"/>
        <v>1</v>
      </c>
      <c r="K2211" s="48">
        <f t="shared" si="257"/>
        <v>116.33</v>
      </c>
      <c r="L2211" s="48">
        <f t="shared" si="258"/>
        <v>118.95</v>
      </c>
      <c r="M2211" s="48">
        <f t="shared" si="259"/>
        <v>114</v>
      </c>
      <c r="N2211" s="48">
        <f t="shared" si="260"/>
        <v>118.25</v>
      </c>
      <c r="O2211" s="49">
        <f t="shared" ca="1" si="261"/>
        <v>546743700</v>
      </c>
    </row>
    <row r="2212" spans="1:15" x14ac:dyDescent="0.25">
      <c r="A2212">
        <v>2197</v>
      </c>
      <c r="B2212" s="89">
        <v>39309</v>
      </c>
      <c r="C2212" s="48">
        <v>142.720001</v>
      </c>
      <c r="D2212" s="48">
        <v>144.46000699999999</v>
      </c>
      <c r="E2212" s="48">
        <v>140.61999499999999</v>
      </c>
      <c r="F2212" s="48">
        <v>141.03999300000001</v>
      </c>
      <c r="G2212" s="49">
        <v>323834000</v>
      </c>
      <c r="H2212" s="48">
        <v>117.366083</v>
      </c>
      <c r="I2212" s="52">
        <f t="shared" si="255"/>
        <v>0.83214753846449774</v>
      </c>
      <c r="J2212" s="52">
        <f t="shared" ca="1" si="256"/>
        <v>1</v>
      </c>
      <c r="K2212" s="48">
        <f t="shared" si="257"/>
        <v>118.76</v>
      </c>
      <c r="L2212" s="48">
        <f t="shared" si="258"/>
        <v>120.21</v>
      </c>
      <c r="M2212" s="48">
        <f t="shared" si="259"/>
        <v>117.02</v>
      </c>
      <c r="N2212" s="48">
        <f t="shared" si="260"/>
        <v>117.37</v>
      </c>
      <c r="O2212" s="49">
        <f t="shared" ca="1" si="261"/>
        <v>323834000</v>
      </c>
    </row>
    <row r="2213" spans="1:15" x14ac:dyDescent="0.25">
      <c r="A2213">
        <v>2198</v>
      </c>
      <c r="B2213" s="89">
        <v>39308</v>
      </c>
      <c r="C2213" s="48">
        <v>145.699997</v>
      </c>
      <c r="D2213" s="48">
        <v>146.05999800000001</v>
      </c>
      <c r="E2213" s="48">
        <v>142.720001</v>
      </c>
      <c r="F2213" s="48">
        <v>143.009995</v>
      </c>
      <c r="G2213" s="49">
        <v>264134500</v>
      </c>
      <c r="H2213" s="48">
        <v>119.005415</v>
      </c>
      <c r="I2213" s="52">
        <f t="shared" si="255"/>
        <v>0.83214753626136406</v>
      </c>
      <c r="J2213" s="52">
        <f t="shared" ca="1" si="256"/>
        <v>1</v>
      </c>
      <c r="K2213" s="48">
        <f t="shared" si="257"/>
        <v>121.24</v>
      </c>
      <c r="L2213" s="48">
        <f t="shared" si="258"/>
        <v>121.54</v>
      </c>
      <c r="M2213" s="48">
        <f t="shared" si="259"/>
        <v>118.76</v>
      </c>
      <c r="N2213" s="48">
        <f t="shared" si="260"/>
        <v>119.01</v>
      </c>
      <c r="O2213" s="49">
        <f t="shared" ca="1" si="261"/>
        <v>264134500</v>
      </c>
    </row>
    <row r="2214" spans="1:15" x14ac:dyDescent="0.25">
      <c r="A2214">
        <v>2199</v>
      </c>
      <c r="B2214" s="89">
        <v>39307</v>
      </c>
      <c r="C2214" s="48">
        <v>146.5</v>
      </c>
      <c r="D2214" s="48">
        <v>146.88999899999999</v>
      </c>
      <c r="E2214" s="48">
        <v>145.020004</v>
      </c>
      <c r="F2214" s="48">
        <v>145.229996</v>
      </c>
      <c r="G2214" s="49">
        <v>181917200</v>
      </c>
      <c r="H2214" s="48">
        <v>120.852783</v>
      </c>
      <c r="I2214" s="52">
        <f t="shared" si="255"/>
        <v>0.83214753376430584</v>
      </c>
      <c r="J2214" s="52">
        <f t="shared" ca="1" si="256"/>
        <v>1</v>
      </c>
      <c r="K2214" s="48">
        <f t="shared" si="257"/>
        <v>121.91</v>
      </c>
      <c r="L2214" s="48">
        <f t="shared" si="258"/>
        <v>122.23</v>
      </c>
      <c r="M2214" s="48">
        <f t="shared" si="259"/>
        <v>120.68</v>
      </c>
      <c r="N2214" s="48">
        <f t="shared" si="260"/>
        <v>120.85</v>
      </c>
      <c r="O2214" s="49">
        <f t="shared" ca="1" si="261"/>
        <v>181917200</v>
      </c>
    </row>
    <row r="2215" spans="1:15" x14ac:dyDescent="0.25">
      <c r="A2215">
        <v>2200</v>
      </c>
      <c r="B2215" s="89">
        <v>39304</v>
      </c>
      <c r="C2215" s="48">
        <v>144.38999899999999</v>
      </c>
      <c r="D2215" s="48">
        <v>146.5</v>
      </c>
      <c r="E2215" s="48">
        <v>143.11999499999999</v>
      </c>
      <c r="F2215" s="48">
        <v>144.71000699999999</v>
      </c>
      <c r="G2215" s="49">
        <v>411018400</v>
      </c>
      <c r="H2215" s="48">
        <v>120.42007599999999</v>
      </c>
      <c r="I2215" s="52">
        <f t="shared" si="255"/>
        <v>0.83214753766130356</v>
      </c>
      <c r="J2215" s="52">
        <f t="shared" ca="1" si="256"/>
        <v>1</v>
      </c>
      <c r="K2215" s="48">
        <f t="shared" si="257"/>
        <v>120.15</v>
      </c>
      <c r="L2215" s="48">
        <f t="shared" si="258"/>
        <v>121.91</v>
      </c>
      <c r="M2215" s="48">
        <f t="shared" si="259"/>
        <v>119.1</v>
      </c>
      <c r="N2215" s="48">
        <f t="shared" si="260"/>
        <v>120.42</v>
      </c>
      <c r="O2215" s="49">
        <f t="shared" ca="1" si="261"/>
        <v>411018400</v>
      </c>
    </row>
    <row r="2216" spans="1:15" x14ac:dyDescent="0.25">
      <c r="A2216">
        <v>2201</v>
      </c>
      <c r="B2216" s="89">
        <v>39303</v>
      </c>
      <c r="C2216" s="48">
        <v>147.429993</v>
      </c>
      <c r="D2216" s="48">
        <v>148.949997</v>
      </c>
      <c r="E2216" s="48">
        <v>145.28999300000001</v>
      </c>
      <c r="F2216" s="48">
        <v>145.38999899999999</v>
      </c>
      <c r="G2216" s="49">
        <v>357622100</v>
      </c>
      <c r="H2216" s="48">
        <v>120.98593</v>
      </c>
      <c r="I2216" s="52">
        <f t="shared" si="255"/>
        <v>0.83214753994186352</v>
      </c>
      <c r="J2216" s="52">
        <f t="shared" ca="1" si="256"/>
        <v>1</v>
      </c>
      <c r="K2216" s="48">
        <f t="shared" si="257"/>
        <v>122.68</v>
      </c>
      <c r="L2216" s="48">
        <f t="shared" si="258"/>
        <v>123.95</v>
      </c>
      <c r="M2216" s="48">
        <f t="shared" si="259"/>
        <v>120.9</v>
      </c>
      <c r="N2216" s="48">
        <f t="shared" si="260"/>
        <v>120.99</v>
      </c>
      <c r="O2216" s="49">
        <f t="shared" ca="1" si="261"/>
        <v>357622100</v>
      </c>
    </row>
    <row r="2217" spans="1:15" x14ac:dyDescent="0.25">
      <c r="A2217">
        <v>2202</v>
      </c>
      <c r="B2217" s="89">
        <v>39302</v>
      </c>
      <c r="C2217" s="48">
        <v>148.41000399999999</v>
      </c>
      <c r="D2217" s="48">
        <v>150.58999600000001</v>
      </c>
      <c r="E2217" s="48">
        <v>147.33999600000001</v>
      </c>
      <c r="F2217" s="48">
        <v>149.83000200000001</v>
      </c>
      <c r="G2217" s="49">
        <v>274930600</v>
      </c>
      <c r="H2217" s="48">
        <v>124.680667</v>
      </c>
      <c r="I2217" s="52">
        <f t="shared" si="255"/>
        <v>0.83214753611229342</v>
      </c>
      <c r="J2217" s="52">
        <f t="shared" ca="1" si="256"/>
        <v>1</v>
      </c>
      <c r="K2217" s="48">
        <f t="shared" si="257"/>
        <v>123.5</v>
      </c>
      <c r="L2217" s="48">
        <f t="shared" si="258"/>
        <v>125.31</v>
      </c>
      <c r="M2217" s="48">
        <f t="shared" si="259"/>
        <v>122.61</v>
      </c>
      <c r="N2217" s="48">
        <f t="shared" si="260"/>
        <v>124.68</v>
      </c>
      <c r="O2217" s="49">
        <f t="shared" ca="1" si="261"/>
        <v>274930600</v>
      </c>
    </row>
    <row r="2218" spans="1:15" x14ac:dyDescent="0.25">
      <c r="A2218">
        <v>2203</v>
      </c>
      <c r="B2218" s="89">
        <v>39301</v>
      </c>
      <c r="C2218" s="48">
        <v>145.94000199999999</v>
      </c>
      <c r="D2218" s="48">
        <v>149</v>
      </c>
      <c r="E2218" s="48">
        <v>145.229996</v>
      </c>
      <c r="F2218" s="48">
        <v>147.770004</v>
      </c>
      <c r="G2218" s="49">
        <v>232568700</v>
      </c>
      <c r="H2218" s="48">
        <v>122.96644499999999</v>
      </c>
      <c r="I2218" s="52">
        <f t="shared" si="255"/>
        <v>0.83214753787243578</v>
      </c>
      <c r="J2218" s="52">
        <f t="shared" ca="1" si="256"/>
        <v>1</v>
      </c>
      <c r="K2218" s="48">
        <f t="shared" si="257"/>
        <v>121.44</v>
      </c>
      <c r="L2218" s="48">
        <f t="shared" si="258"/>
        <v>123.99</v>
      </c>
      <c r="M2218" s="48">
        <f t="shared" si="259"/>
        <v>120.85</v>
      </c>
      <c r="N2218" s="48">
        <f t="shared" si="260"/>
        <v>122.97</v>
      </c>
      <c r="O2218" s="49">
        <f t="shared" ca="1" si="261"/>
        <v>232568700</v>
      </c>
    </row>
    <row r="2219" spans="1:15" x14ac:dyDescent="0.25">
      <c r="A2219">
        <v>2204</v>
      </c>
      <c r="B2219" s="89">
        <v>39300</v>
      </c>
      <c r="C2219" s="48">
        <v>144.21000699999999</v>
      </c>
      <c r="D2219" s="48">
        <v>146.83000200000001</v>
      </c>
      <c r="E2219" s="48">
        <v>142.529999</v>
      </c>
      <c r="F2219" s="48">
        <v>146.21000699999999</v>
      </c>
      <c r="G2219" s="49">
        <v>324980000</v>
      </c>
      <c r="H2219" s="48">
        <v>121.668297</v>
      </c>
      <c r="I2219" s="52">
        <f t="shared" si="255"/>
        <v>0.83214753556505883</v>
      </c>
      <c r="J2219" s="52">
        <f t="shared" ca="1" si="256"/>
        <v>1</v>
      </c>
      <c r="K2219" s="48">
        <f t="shared" si="257"/>
        <v>120</v>
      </c>
      <c r="L2219" s="48">
        <f t="shared" si="258"/>
        <v>122.18</v>
      </c>
      <c r="M2219" s="48">
        <f t="shared" si="259"/>
        <v>118.61</v>
      </c>
      <c r="N2219" s="48">
        <f t="shared" si="260"/>
        <v>121.67</v>
      </c>
      <c r="O2219" s="49">
        <f t="shared" ca="1" si="261"/>
        <v>324980000</v>
      </c>
    </row>
    <row r="2220" spans="1:15" x14ac:dyDescent="0.25">
      <c r="A2220">
        <v>2205</v>
      </c>
      <c r="B2220" s="89">
        <v>39297</v>
      </c>
      <c r="C2220" s="48">
        <v>147.279999</v>
      </c>
      <c r="D2220" s="48">
        <v>147.58000200000001</v>
      </c>
      <c r="E2220" s="48">
        <v>143.199997</v>
      </c>
      <c r="F2220" s="48">
        <v>143.800003</v>
      </c>
      <c r="G2220" s="49">
        <v>359398200</v>
      </c>
      <c r="H2220" s="48">
        <v>119.662819</v>
      </c>
      <c r="I2220" s="52">
        <f t="shared" si="255"/>
        <v>0.83214754174935579</v>
      </c>
      <c r="J2220" s="52">
        <f t="shared" ca="1" si="256"/>
        <v>1</v>
      </c>
      <c r="K2220" s="48">
        <f t="shared" si="257"/>
        <v>122.56</v>
      </c>
      <c r="L2220" s="48">
        <f t="shared" si="258"/>
        <v>122.81</v>
      </c>
      <c r="M2220" s="48">
        <f t="shared" si="259"/>
        <v>119.16</v>
      </c>
      <c r="N2220" s="48">
        <f t="shared" si="260"/>
        <v>119.66</v>
      </c>
      <c r="O2220" s="49">
        <f t="shared" ca="1" si="261"/>
        <v>359398200</v>
      </c>
    </row>
    <row r="2221" spans="1:15" x14ac:dyDescent="0.25">
      <c r="A2221">
        <v>2206</v>
      </c>
      <c r="B2221" s="89">
        <v>39296</v>
      </c>
      <c r="C2221" s="48">
        <v>146.759995</v>
      </c>
      <c r="D2221" s="48">
        <v>147.759995</v>
      </c>
      <c r="E2221" s="48">
        <v>145.259995</v>
      </c>
      <c r="F2221" s="48">
        <v>147.60000600000001</v>
      </c>
      <c r="G2221" s="49">
        <v>294758400</v>
      </c>
      <c r="H2221" s="48">
        <v>122.82498200000001</v>
      </c>
      <c r="I2221" s="52">
        <f t="shared" si="255"/>
        <v>0.83214754069860941</v>
      </c>
      <c r="J2221" s="52">
        <f t="shared" ca="1" si="256"/>
        <v>1</v>
      </c>
      <c r="K2221" s="48">
        <f t="shared" si="257"/>
        <v>122.13</v>
      </c>
      <c r="L2221" s="48">
        <f t="shared" si="258"/>
        <v>122.96</v>
      </c>
      <c r="M2221" s="48">
        <f t="shared" si="259"/>
        <v>120.88</v>
      </c>
      <c r="N2221" s="48">
        <f t="shared" si="260"/>
        <v>122.82</v>
      </c>
      <c r="O2221" s="49">
        <f t="shared" ca="1" si="261"/>
        <v>294758400</v>
      </c>
    </row>
    <row r="2222" spans="1:15" x14ac:dyDescent="0.25">
      <c r="A2222">
        <v>2207</v>
      </c>
      <c r="B2222" s="89">
        <v>39295</v>
      </c>
      <c r="C2222" s="48">
        <v>145.179993</v>
      </c>
      <c r="D2222" s="48">
        <v>147.009995</v>
      </c>
      <c r="E2222" s="48">
        <v>143.949997</v>
      </c>
      <c r="F2222" s="48">
        <v>146.429993</v>
      </c>
      <c r="G2222" s="49">
        <v>467670000</v>
      </c>
      <c r="H2222" s="48">
        <v>121.851358</v>
      </c>
      <c r="I2222" s="52">
        <f t="shared" si="255"/>
        <v>0.83214753687791276</v>
      </c>
      <c r="J2222" s="52">
        <f t="shared" ca="1" si="256"/>
        <v>1</v>
      </c>
      <c r="K2222" s="48">
        <f t="shared" si="257"/>
        <v>120.81</v>
      </c>
      <c r="L2222" s="48">
        <f t="shared" si="258"/>
        <v>122.33</v>
      </c>
      <c r="M2222" s="48">
        <f t="shared" si="259"/>
        <v>119.79</v>
      </c>
      <c r="N2222" s="48">
        <f t="shared" si="260"/>
        <v>121.85</v>
      </c>
      <c r="O2222" s="49">
        <f t="shared" ca="1" si="261"/>
        <v>467670000</v>
      </c>
    </row>
    <row r="2223" spans="1:15" x14ac:dyDescent="0.25">
      <c r="A2223">
        <v>2208</v>
      </c>
      <c r="B2223" s="89">
        <v>39294</v>
      </c>
      <c r="C2223" s="48">
        <v>148.33000200000001</v>
      </c>
      <c r="D2223" s="48">
        <v>149.46000699999999</v>
      </c>
      <c r="E2223" s="48">
        <v>145.03999300000001</v>
      </c>
      <c r="F2223" s="48">
        <v>145.720001</v>
      </c>
      <c r="G2223" s="49">
        <v>316976700</v>
      </c>
      <c r="H2223" s="48">
        <v>121.26054000000001</v>
      </c>
      <c r="I2223" s="52">
        <f t="shared" si="255"/>
        <v>0.8321475375230063</v>
      </c>
      <c r="J2223" s="52">
        <f t="shared" ca="1" si="256"/>
        <v>1</v>
      </c>
      <c r="K2223" s="48">
        <f t="shared" si="257"/>
        <v>123.43</v>
      </c>
      <c r="L2223" s="48">
        <f t="shared" si="258"/>
        <v>124.37</v>
      </c>
      <c r="M2223" s="48">
        <f t="shared" si="259"/>
        <v>120.69</v>
      </c>
      <c r="N2223" s="48">
        <f t="shared" si="260"/>
        <v>121.26</v>
      </c>
      <c r="O2223" s="49">
        <f t="shared" ca="1" si="261"/>
        <v>316976700</v>
      </c>
    </row>
    <row r="2224" spans="1:15" x14ac:dyDescent="0.25">
      <c r="A2224">
        <v>2209</v>
      </c>
      <c r="B2224" s="89">
        <v>39293</v>
      </c>
      <c r="C2224" s="48">
        <v>145.929993</v>
      </c>
      <c r="D2224" s="48">
        <v>147.80999800000001</v>
      </c>
      <c r="E2224" s="48">
        <v>145.28999300000001</v>
      </c>
      <c r="F2224" s="48">
        <v>147.38000500000001</v>
      </c>
      <c r="G2224" s="49">
        <v>283017500</v>
      </c>
      <c r="H2224" s="48">
        <v>122.641908</v>
      </c>
      <c r="I2224" s="52">
        <f t="shared" si="255"/>
        <v>0.83214753588860302</v>
      </c>
      <c r="J2224" s="52">
        <f t="shared" ca="1" si="256"/>
        <v>1</v>
      </c>
      <c r="K2224" s="48">
        <f t="shared" si="257"/>
        <v>121.44</v>
      </c>
      <c r="L2224" s="48">
        <f t="shared" si="258"/>
        <v>123</v>
      </c>
      <c r="M2224" s="48">
        <f t="shared" si="259"/>
        <v>120.9</v>
      </c>
      <c r="N2224" s="48">
        <f t="shared" si="260"/>
        <v>122.64</v>
      </c>
      <c r="O2224" s="49">
        <f t="shared" ca="1" si="261"/>
        <v>283017500</v>
      </c>
    </row>
    <row r="2225" spans="1:15" x14ac:dyDescent="0.25">
      <c r="A2225">
        <v>2210</v>
      </c>
      <c r="B2225" s="89">
        <v>39290</v>
      </c>
      <c r="C2225" s="48">
        <v>148.21000699999999</v>
      </c>
      <c r="D2225" s="48">
        <v>148.86999499999999</v>
      </c>
      <c r="E2225" s="48">
        <v>145.050003</v>
      </c>
      <c r="F2225" s="48">
        <v>145.11000100000001</v>
      </c>
      <c r="G2225" s="49">
        <v>422987600</v>
      </c>
      <c r="H2225" s="48">
        <v>120.75293000000001</v>
      </c>
      <c r="I2225" s="52">
        <f t="shared" si="255"/>
        <v>0.83214753750845882</v>
      </c>
      <c r="J2225" s="52">
        <f t="shared" ca="1" si="256"/>
        <v>1</v>
      </c>
      <c r="K2225" s="48">
        <f t="shared" si="257"/>
        <v>123.33</v>
      </c>
      <c r="L2225" s="48">
        <f t="shared" si="258"/>
        <v>123.88</v>
      </c>
      <c r="M2225" s="48">
        <f t="shared" si="259"/>
        <v>120.7</v>
      </c>
      <c r="N2225" s="48">
        <f t="shared" si="260"/>
        <v>120.75</v>
      </c>
      <c r="O2225" s="49">
        <f t="shared" ca="1" si="261"/>
        <v>422987600</v>
      </c>
    </row>
    <row r="2226" spans="1:15" x14ac:dyDescent="0.25">
      <c r="A2226">
        <v>2211</v>
      </c>
      <c r="B2226" s="89">
        <v>39289</v>
      </c>
      <c r="C2226" s="48">
        <v>150.19000199999999</v>
      </c>
      <c r="D2226" s="48">
        <v>150.800003</v>
      </c>
      <c r="E2226" s="48">
        <v>146.38999899999999</v>
      </c>
      <c r="F2226" s="48">
        <v>148.020004</v>
      </c>
      <c r="G2226" s="49">
        <v>467592500</v>
      </c>
      <c r="H2226" s="48">
        <v>123.174482</v>
      </c>
      <c r="I2226" s="52">
        <f t="shared" si="255"/>
        <v>0.83214753865295121</v>
      </c>
      <c r="J2226" s="52">
        <f t="shared" ca="1" si="256"/>
        <v>1</v>
      </c>
      <c r="K2226" s="48">
        <f t="shared" si="257"/>
        <v>124.98</v>
      </c>
      <c r="L2226" s="48">
        <f t="shared" si="258"/>
        <v>125.49</v>
      </c>
      <c r="M2226" s="48">
        <f t="shared" si="259"/>
        <v>121.82</v>
      </c>
      <c r="N2226" s="48">
        <f t="shared" si="260"/>
        <v>123.17</v>
      </c>
      <c r="O2226" s="49">
        <f t="shared" ca="1" si="261"/>
        <v>467592500</v>
      </c>
    </row>
    <row r="2227" spans="1:15" x14ac:dyDescent="0.25">
      <c r="A2227">
        <v>2212</v>
      </c>
      <c r="B2227" s="89">
        <v>39288</v>
      </c>
      <c r="C2227" s="48">
        <v>152.020004</v>
      </c>
      <c r="D2227" s="48">
        <v>152.38999899999999</v>
      </c>
      <c r="E2227" s="48">
        <v>150.25</v>
      </c>
      <c r="F2227" s="48">
        <v>151.61000100000001</v>
      </c>
      <c r="G2227" s="49">
        <v>265214500</v>
      </c>
      <c r="H2227" s="48">
        <v>126.161889</v>
      </c>
      <c r="I2227" s="52">
        <f t="shared" si="255"/>
        <v>0.83214753754932036</v>
      </c>
      <c r="J2227" s="52">
        <f t="shared" ca="1" si="256"/>
        <v>1</v>
      </c>
      <c r="K2227" s="48">
        <f t="shared" si="257"/>
        <v>126.5</v>
      </c>
      <c r="L2227" s="48">
        <f t="shared" si="258"/>
        <v>126.81</v>
      </c>
      <c r="M2227" s="48">
        <f t="shared" si="259"/>
        <v>125.03</v>
      </c>
      <c r="N2227" s="48">
        <f t="shared" si="260"/>
        <v>126.16</v>
      </c>
      <c r="O2227" s="49">
        <f t="shared" ca="1" si="261"/>
        <v>265214500</v>
      </c>
    </row>
    <row r="2228" spans="1:15" x14ac:dyDescent="0.25">
      <c r="A2228">
        <v>2213</v>
      </c>
      <c r="B2228" s="89">
        <v>39287</v>
      </c>
      <c r="C2228" s="48">
        <v>153.11999499999999</v>
      </c>
      <c r="D2228" s="48">
        <v>154.279999</v>
      </c>
      <c r="E2228" s="48">
        <v>150.759995</v>
      </c>
      <c r="F2228" s="48">
        <v>151.300003</v>
      </c>
      <c r="G2228" s="49">
        <v>256732400</v>
      </c>
      <c r="H2228" s="48">
        <v>125.903925</v>
      </c>
      <c r="I2228" s="52">
        <f t="shared" si="255"/>
        <v>0.83214753802747776</v>
      </c>
      <c r="J2228" s="52">
        <f t="shared" ca="1" si="256"/>
        <v>1</v>
      </c>
      <c r="K2228" s="48">
        <f t="shared" si="257"/>
        <v>127.42</v>
      </c>
      <c r="L2228" s="48">
        <f t="shared" si="258"/>
        <v>128.38</v>
      </c>
      <c r="M2228" s="48">
        <f t="shared" si="259"/>
        <v>125.45</v>
      </c>
      <c r="N2228" s="48">
        <f t="shared" si="260"/>
        <v>125.9</v>
      </c>
      <c r="O2228" s="49">
        <f t="shared" ca="1" si="261"/>
        <v>256732400</v>
      </c>
    </row>
    <row r="2229" spans="1:15" x14ac:dyDescent="0.25">
      <c r="A2229">
        <v>2214</v>
      </c>
      <c r="B2229" s="89">
        <v>39286</v>
      </c>
      <c r="C2229" s="48">
        <v>154.179993</v>
      </c>
      <c r="D2229" s="48">
        <v>154.720001</v>
      </c>
      <c r="E2229" s="48">
        <v>153.300003</v>
      </c>
      <c r="F2229" s="48">
        <v>153.970001</v>
      </c>
      <c r="G2229" s="49">
        <v>121183900</v>
      </c>
      <c r="H2229" s="48">
        <v>128.12575799999999</v>
      </c>
      <c r="I2229" s="52">
        <f t="shared" si="255"/>
        <v>0.83214754281907155</v>
      </c>
      <c r="J2229" s="52">
        <f t="shared" ca="1" si="256"/>
        <v>1</v>
      </c>
      <c r="K2229" s="48">
        <f t="shared" si="257"/>
        <v>128.30000000000001</v>
      </c>
      <c r="L2229" s="48">
        <f t="shared" si="258"/>
        <v>128.75</v>
      </c>
      <c r="M2229" s="48">
        <f t="shared" si="259"/>
        <v>127.57</v>
      </c>
      <c r="N2229" s="48">
        <f t="shared" si="260"/>
        <v>128.13</v>
      </c>
      <c r="O2229" s="49">
        <f t="shared" ca="1" si="261"/>
        <v>121183900</v>
      </c>
    </row>
    <row r="2230" spans="1:15" x14ac:dyDescent="0.25">
      <c r="A2230">
        <v>2215</v>
      </c>
      <c r="B2230" s="89">
        <v>39283</v>
      </c>
      <c r="C2230" s="48">
        <v>154.88999899999999</v>
      </c>
      <c r="D2230" s="48">
        <v>154.990005</v>
      </c>
      <c r="E2230" s="48">
        <v>152.83000200000001</v>
      </c>
      <c r="F2230" s="48">
        <v>153.5</v>
      </c>
      <c r="G2230" s="49">
        <v>245502500</v>
      </c>
      <c r="H2230" s="48">
        <v>127.734647</v>
      </c>
      <c r="I2230" s="52">
        <f t="shared" si="255"/>
        <v>0.83214753745928338</v>
      </c>
      <c r="J2230" s="52">
        <f t="shared" ca="1" si="256"/>
        <v>1</v>
      </c>
      <c r="K2230" s="48">
        <f t="shared" si="257"/>
        <v>128.88999999999999</v>
      </c>
      <c r="L2230" s="48">
        <f t="shared" si="258"/>
        <v>128.97</v>
      </c>
      <c r="M2230" s="48">
        <f t="shared" si="259"/>
        <v>127.18</v>
      </c>
      <c r="N2230" s="48">
        <f t="shared" si="260"/>
        <v>127.73</v>
      </c>
      <c r="O2230" s="49">
        <f t="shared" ca="1" si="261"/>
        <v>245502500</v>
      </c>
    </row>
    <row r="2231" spans="1:15" x14ac:dyDescent="0.25">
      <c r="A2231">
        <v>2216</v>
      </c>
      <c r="B2231" s="89">
        <v>39282</v>
      </c>
      <c r="C2231" s="48">
        <v>155.199997</v>
      </c>
      <c r="D2231" s="48">
        <v>155.529999</v>
      </c>
      <c r="E2231" s="48">
        <v>154.75</v>
      </c>
      <c r="F2231" s="48">
        <v>155.070007</v>
      </c>
      <c r="G2231" s="49">
        <v>145212700</v>
      </c>
      <c r="H2231" s="48">
        <v>129.04112499999999</v>
      </c>
      <c r="I2231" s="52">
        <f t="shared" si="255"/>
        <v>0.8321475409490372</v>
      </c>
      <c r="J2231" s="52">
        <f t="shared" ca="1" si="256"/>
        <v>1</v>
      </c>
      <c r="K2231" s="48">
        <f t="shared" si="257"/>
        <v>129.15</v>
      </c>
      <c r="L2231" s="48">
        <f t="shared" si="258"/>
        <v>129.41999999999999</v>
      </c>
      <c r="M2231" s="48">
        <f t="shared" si="259"/>
        <v>128.77000000000001</v>
      </c>
      <c r="N2231" s="48">
        <f t="shared" si="260"/>
        <v>129.04</v>
      </c>
      <c r="O2231" s="49">
        <f t="shared" ca="1" si="261"/>
        <v>145212700</v>
      </c>
    </row>
    <row r="2232" spans="1:15" x14ac:dyDescent="0.25">
      <c r="A2232">
        <v>2217</v>
      </c>
      <c r="B2232" s="89">
        <v>39281</v>
      </c>
      <c r="C2232" s="48">
        <v>154.229996</v>
      </c>
      <c r="D2232" s="48">
        <v>154.800003</v>
      </c>
      <c r="E2232" s="48">
        <v>153.300003</v>
      </c>
      <c r="F2232" s="48">
        <v>154.470001</v>
      </c>
      <c r="G2232" s="49">
        <v>237887400</v>
      </c>
      <c r="H2232" s="48">
        <v>128.541831</v>
      </c>
      <c r="I2232" s="52">
        <f t="shared" si="255"/>
        <v>0.83214753782516004</v>
      </c>
      <c r="J2232" s="52">
        <f t="shared" ca="1" si="256"/>
        <v>1</v>
      </c>
      <c r="K2232" s="48">
        <f t="shared" si="257"/>
        <v>128.34</v>
      </c>
      <c r="L2232" s="48">
        <f t="shared" si="258"/>
        <v>128.82</v>
      </c>
      <c r="M2232" s="48">
        <f t="shared" si="259"/>
        <v>127.57</v>
      </c>
      <c r="N2232" s="48">
        <f t="shared" si="260"/>
        <v>128.54</v>
      </c>
      <c r="O2232" s="49">
        <f t="shared" ca="1" si="261"/>
        <v>237887400</v>
      </c>
    </row>
    <row r="2233" spans="1:15" x14ac:dyDescent="0.25">
      <c r="A2233">
        <v>2218</v>
      </c>
      <c r="B2233" s="89">
        <v>39280</v>
      </c>
      <c r="C2233" s="48">
        <v>154.929993</v>
      </c>
      <c r="D2233" s="48">
        <v>155.479996</v>
      </c>
      <c r="E2233" s="48">
        <v>154.679993</v>
      </c>
      <c r="F2233" s="48">
        <v>154.75</v>
      </c>
      <c r="G2233" s="49">
        <v>126201300</v>
      </c>
      <c r="H2233" s="48">
        <v>128.774832</v>
      </c>
      <c r="I2233" s="52">
        <f t="shared" si="255"/>
        <v>0.83214754119547663</v>
      </c>
      <c r="J2233" s="52">
        <f t="shared" ca="1" si="256"/>
        <v>1</v>
      </c>
      <c r="K2233" s="48">
        <f t="shared" si="257"/>
        <v>128.91999999999999</v>
      </c>
      <c r="L2233" s="48">
        <f t="shared" si="258"/>
        <v>129.38</v>
      </c>
      <c r="M2233" s="48">
        <f t="shared" si="259"/>
        <v>128.72</v>
      </c>
      <c r="N2233" s="48">
        <f t="shared" si="260"/>
        <v>128.77000000000001</v>
      </c>
      <c r="O2233" s="49">
        <f t="shared" ca="1" si="261"/>
        <v>126201300</v>
      </c>
    </row>
    <row r="2234" spans="1:15" x14ac:dyDescent="0.25">
      <c r="A2234">
        <v>2219</v>
      </c>
      <c r="B2234" s="89">
        <v>39279</v>
      </c>
      <c r="C2234" s="48">
        <v>154.990005</v>
      </c>
      <c r="D2234" s="48">
        <v>155.529999</v>
      </c>
      <c r="E2234" s="48">
        <v>154.58000200000001</v>
      </c>
      <c r="F2234" s="48">
        <v>154.83000200000001</v>
      </c>
      <c r="G2234" s="49">
        <v>98378700</v>
      </c>
      <c r="H2234" s="48">
        <v>128.84140500000001</v>
      </c>
      <c r="I2234" s="52">
        <f t="shared" si="255"/>
        <v>0.83214753817545006</v>
      </c>
      <c r="J2234" s="52">
        <f t="shared" ca="1" si="256"/>
        <v>1</v>
      </c>
      <c r="K2234" s="48">
        <f t="shared" si="257"/>
        <v>128.97</v>
      </c>
      <c r="L2234" s="48">
        <f t="shared" si="258"/>
        <v>129.41999999999999</v>
      </c>
      <c r="M2234" s="48">
        <f t="shared" si="259"/>
        <v>128.63</v>
      </c>
      <c r="N2234" s="48">
        <f t="shared" si="260"/>
        <v>128.84</v>
      </c>
      <c r="O2234" s="49">
        <f t="shared" ca="1" si="261"/>
        <v>98378700</v>
      </c>
    </row>
    <row r="2235" spans="1:15" x14ac:dyDescent="0.25">
      <c r="A2235">
        <v>2220</v>
      </c>
      <c r="B2235" s="89">
        <v>39276</v>
      </c>
      <c r="C2235" s="48">
        <v>154.570007</v>
      </c>
      <c r="D2235" s="48">
        <v>155.46000699999999</v>
      </c>
      <c r="E2235" s="48">
        <v>154.38999899999999</v>
      </c>
      <c r="F2235" s="48">
        <v>154.85000600000001</v>
      </c>
      <c r="G2235" s="49">
        <v>111794300</v>
      </c>
      <c r="H2235" s="48">
        <v>128.85805099999999</v>
      </c>
      <c r="I2235" s="52">
        <f t="shared" si="255"/>
        <v>0.83214753637142247</v>
      </c>
      <c r="J2235" s="52">
        <f t="shared" ca="1" si="256"/>
        <v>1</v>
      </c>
      <c r="K2235" s="48">
        <f t="shared" si="257"/>
        <v>128.63</v>
      </c>
      <c r="L2235" s="48">
        <f t="shared" si="258"/>
        <v>129.37</v>
      </c>
      <c r="M2235" s="48">
        <f t="shared" si="259"/>
        <v>128.47999999999999</v>
      </c>
      <c r="N2235" s="48">
        <f t="shared" si="260"/>
        <v>128.86000000000001</v>
      </c>
      <c r="O2235" s="49">
        <f t="shared" ca="1" si="261"/>
        <v>111794300</v>
      </c>
    </row>
    <row r="2236" spans="1:15" x14ac:dyDescent="0.25">
      <c r="A2236">
        <v>2221</v>
      </c>
      <c r="B2236" s="89">
        <v>39275</v>
      </c>
      <c r="C2236" s="48">
        <v>152.36999499999999</v>
      </c>
      <c r="D2236" s="48">
        <v>154.75</v>
      </c>
      <c r="E2236" s="48">
        <v>152.33999600000001</v>
      </c>
      <c r="F2236" s="48">
        <v>154.38999899999999</v>
      </c>
      <c r="G2236" s="49">
        <v>133882500</v>
      </c>
      <c r="H2236" s="48">
        <v>128.475258</v>
      </c>
      <c r="I2236" s="52">
        <f t="shared" si="255"/>
        <v>0.83214754085204712</v>
      </c>
      <c r="J2236" s="52">
        <f t="shared" ca="1" si="256"/>
        <v>1</v>
      </c>
      <c r="K2236" s="48">
        <f t="shared" si="257"/>
        <v>126.79</v>
      </c>
      <c r="L2236" s="48">
        <f t="shared" si="258"/>
        <v>128.77000000000001</v>
      </c>
      <c r="M2236" s="48">
        <f t="shared" si="259"/>
        <v>126.77</v>
      </c>
      <c r="N2236" s="48">
        <f t="shared" si="260"/>
        <v>128.47999999999999</v>
      </c>
      <c r="O2236" s="49">
        <f t="shared" ca="1" si="261"/>
        <v>133882500</v>
      </c>
    </row>
    <row r="2237" spans="1:15" x14ac:dyDescent="0.25">
      <c r="A2237">
        <v>2222</v>
      </c>
      <c r="B2237" s="89">
        <v>39274</v>
      </c>
      <c r="C2237" s="48">
        <v>150.75</v>
      </c>
      <c r="D2237" s="48">
        <v>152.050003</v>
      </c>
      <c r="E2237" s="48">
        <v>150.520004</v>
      </c>
      <c r="F2237" s="48">
        <v>151.990005</v>
      </c>
      <c r="G2237" s="49">
        <v>175607600</v>
      </c>
      <c r="H2237" s="48">
        <v>126.478109</v>
      </c>
      <c r="I2237" s="52">
        <f t="shared" si="255"/>
        <v>0.83214754154393245</v>
      </c>
      <c r="J2237" s="52">
        <f t="shared" ca="1" si="256"/>
        <v>1</v>
      </c>
      <c r="K2237" s="48">
        <f t="shared" si="257"/>
        <v>125.45</v>
      </c>
      <c r="L2237" s="48">
        <f t="shared" si="258"/>
        <v>126.53</v>
      </c>
      <c r="M2237" s="48">
        <f t="shared" si="259"/>
        <v>125.25</v>
      </c>
      <c r="N2237" s="48">
        <f t="shared" si="260"/>
        <v>126.48</v>
      </c>
      <c r="O2237" s="49">
        <f t="shared" ca="1" si="261"/>
        <v>175607600</v>
      </c>
    </row>
    <row r="2238" spans="1:15" x14ac:dyDescent="0.25">
      <c r="A2238">
        <v>2223</v>
      </c>
      <c r="B2238" s="89">
        <v>39273</v>
      </c>
      <c r="C2238" s="48">
        <v>152.28999300000001</v>
      </c>
      <c r="D2238" s="48">
        <v>152.61000100000001</v>
      </c>
      <c r="E2238" s="48">
        <v>150.770004</v>
      </c>
      <c r="F2238" s="48">
        <v>150.91999799999999</v>
      </c>
      <c r="G2238" s="49">
        <v>180362600</v>
      </c>
      <c r="H2238" s="48">
        <v>125.587705</v>
      </c>
      <c r="I2238" s="52">
        <f t="shared" si="255"/>
        <v>0.83214753951958043</v>
      </c>
      <c r="J2238" s="52">
        <f t="shared" ca="1" si="256"/>
        <v>1</v>
      </c>
      <c r="K2238" s="48">
        <f t="shared" si="257"/>
        <v>126.73</v>
      </c>
      <c r="L2238" s="48">
        <f t="shared" si="258"/>
        <v>126.99</v>
      </c>
      <c r="M2238" s="48">
        <f t="shared" si="259"/>
        <v>125.46</v>
      </c>
      <c r="N2238" s="48">
        <f t="shared" si="260"/>
        <v>125.59</v>
      </c>
      <c r="O2238" s="49">
        <f t="shared" ca="1" si="261"/>
        <v>180362600</v>
      </c>
    </row>
    <row r="2239" spans="1:15" x14ac:dyDescent="0.25">
      <c r="A2239">
        <v>2224</v>
      </c>
      <c r="B2239" s="89">
        <v>39272</v>
      </c>
      <c r="C2239" s="48">
        <v>153.16000399999999</v>
      </c>
      <c r="D2239" s="48">
        <v>153.36000100000001</v>
      </c>
      <c r="E2239" s="48">
        <v>152.61999499999999</v>
      </c>
      <c r="F2239" s="48">
        <v>153.10000600000001</v>
      </c>
      <c r="G2239" s="49">
        <v>72348100</v>
      </c>
      <c r="H2239" s="48">
        <v>127.401793</v>
      </c>
      <c r="I2239" s="52">
        <f t="shared" si="255"/>
        <v>0.83214753760362359</v>
      </c>
      <c r="J2239" s="52">
        <f t="shared" ca="1" si="256"/>
        <v>1</v>
      </c>
      <c r="K2239" s="48">
        <f t="shared" si="257"/>
        <v>127.45</v>
      </c>
      <c r="L2239" s="48">
        <f t="shared" si="258"/>
        <v>127.62</v>
      </c>
      <c r="M2239" s="48">
        <f t="shared" si="259"/>
        <v>127</v>
      </c>
      <c r="N2239" s="48">
        <f t="shared" si="260"/>
        <v>127.4</v>
      </c>
      <c r="O2239" s="49">
        <f t="shared" ca="1" si="261"/>
        <v>72348100</v>
      </c>
    </row>
    <row r="2240" spans="1:15" x14ac:dyDescent="0.25">
      <c r="A2240">
        <v>2225</v>
      </c>
      <c r="B2240" s="89">
        <v>39269</v>
      </c>
      <c r="C2240" s="48">
        <v>152.38000500000001</v>
      </c>
      <c r="D2240" s="48">
        <v>153.16999799999999</v>
      </c>
      <c r="E2240" s="48">
        <v>151.929993</v>
      </c>
      <c r="F2240" s="48">
        <v>152.979996</v>
      </c>
      <c r="G2240" s="49">
        <v>81109000</v>
      </c>
      <c r="H2240" s="48">
        <v>127.30192700000001</v>
      </c>
      <c r="I2240" s="52">
        <f t="shared" si="255"/>
        <v>0.83214753777350081</v>
      </c>
      <c r="J2240" s="52">
        <f t="shared" ca="1" si="256"/>
        <v>1</v>
      </c>
      <c r="K2240" s="48">
        <f t="shared" si="257"/>
        <v>126.8</v>
      </c>
      <c r="L2240" s="48">
        <f t="shared" si="258"/>
        <v>127.46</v>
      </c>
      <c r="M2240" s="48">
        <f t="shared" si="259"/>
        <v>126.43</v>
      </c>
      <c r="N2240" s="48">
        <f t="shared" si="260"/>
        <v>127.3</v>
      </c>
      <c r="O2240" s="49">
        <f t="shared" ca="1" si="261"/>
        <v>81109000</v>
      </c>
    </row>
    <row r="2241" spans="1:15" x14ac:dyDescent="0.25">
      <c r="A2241">
        <v>2226</v>
      </c>
      <c r="B2241" s="89">
        <v>39268</v>
      </c>
      <c r="C2241" s="48">
        <v>152.39999399999999</v>
      </c>
      <c r="D2241" s="48">
        <v>152.55999800000001</v>
      </c>
      <c r="E2241" s="48">
        <v>151.63000500000001</v>
      </c>
      <c r="F2241" s="48">
        <v>152.179993</v>
      </c>
      <c r="G2241" s="49">
        <v>89279000</v>
      </c>
      <c r="H2241" s="48">
        <v>126.636206</v>
      </c>
      <c r="I2241" s="52">
        <f t="shared" si="255"/>
        <v>0.83214753466311442</v>
      </c>
      <c r="J2241" s="52">
        <f t="shared" ca="1" si="256"/>
        <v>1</v>
      </c>
      <c r="K2241" s="48">
        <f t="shared" si="257"/>
        <v>126.82</v>
      </c>
      <c r="L2241" s="48">
        <f t="shared" si="258"/>
        <v>126.95</v>
      </c>
      <c r="M2241" s="48">
        <f t="shared" si="259"/>
        <v>126.18</v>
      </c>
      <c r="N2241" s="48">
        <f t="shared" si="260"/>
        <v>126.64</v>
      </c>
      <c r="O2241" s="49">
        <f t="shared" ca="1" si="261"/>
        <v>89279000</v>
      </c>
    </row>
    <row r="2242" spans="1:15" x14ac:dyDescent="0.25">
      <c r="A2242">
        <v>2227</v>
      </c>
      <c r="B2242" s="89">
        <v>39266</v>
      </c>
      <c r="C2242" s="48">
        <v>152.179993</v>
      </c>
      <c r="D2242" s="48">
        <v>152.5</v>
      </c>
      <c r="E2242" s="48">
        <v>151.990005</v>
      </c>
      <c r="F2242" s="48">
        <v>152.33999600000001</v>
      </c>
      <c r="G2242" s="49">
        <v>54048400</v>
      </c>
      <c r="H2242" s="48">
        <v>126.769353</v>
      </c>
      <c r="I2242" s="52">
        <f t="shared" si="255"/>
        <v>0.83214754055789775</v>
      </c>
      <c r="J2242" s="52">
        <f t="shared" ca="1" si="256"/>
        <v>1</v>
      </c>
      <c r="K2242" s="48">
        <f t="shared" si="257"/>
        <v>126.64</v>
      </c>
      <c r="L2242" s="48">
        <f t="shared" si="258"/>
        <v>126.9</v>
      </c>
      <c r="M2242" s="48">
        <f t="shared" si="259"/>
        <v>126.48</v>
      </c>
      <c r="N2242" s="48">
        <f t="shared" si="260"/>
        <v>126.77</v>
      </c>
      <c r="O2242" s="49">
        <f t="shared" ca="1" si="261"/>
        <v>54048400</v>
      </c>
    </row>
    <row r="2243" spans="1:15" x14ac:dyDescent="0.25">
      <c r="A2243">
        <v>2228</v>
      </c>
      <c r="B2243" s="89">
        <v>39265</v>
      </c>
      <c r="C2243" s="48">
        <v>150.86999499999999</v>
      </c>
      <c r="D2243" s="48">
        <v>151.91999799999999</v>
      </c>
      <c r="E2243" s="48">
        <v>150.770004</v>
      </c>
      <c r="F2243" s="48">
        <v>151.78999300000001</v>
      </c>
      <c r="G2243" s="49">
        <v>103357000</v>
      </c>
      <c r="H2243" s="48">
        <v>126.31166899999999</v>
      </c>
      <c r="I2243" s="52">
        <f t="shared" si="255"/>
        <v>0.83214753821090159</v>
      </c>
      <c r="J2243" s="52">
        <f t="shared" ca="1" si="256"/>
        <v>1</v>
      </c>
      <c r="K2243" s="48">
        <f t="shared" si="257"/>
        <v>125.55</v>
      </c>
      <c r="L2243" s="48">
        <f t="shared" si="258"/>
        <v>126.42</v>
      </c>
      <c r="M2243" s="48">
        <f t="shared" si="259"/>
        <v>125.46</v>
      </c>
      <c r="N2243" s="48">
        <f t="shared" si="260"/>
        <v>126.31</v>
      </c>
      <c r="O2243" s="49">
        <f t="shared" ca="1" si="261"/>
        <v>103357000</v>
      </c>
    </row>
    <row r="2244" spans="1:15" x14ac:dyDescent="0.25">
      <c r="A2244">
        <v>2229</v>
      </c>
      <c r="B2244" s="89">
        <v>39262</v>
      </c>
      <c r="C2244" s="48">
        <v>150.89999399999999</v>
      </c>
      <c r="D2244" s="48">
        <v>151.64999399999999</v>
      </c>
      <c r="E2244" s="48">
        <v>149.14999399999999</v>
      </c>
      <c r="F2244" s="48">
        <v>150.429993</v>
      </c>
      <c r="G2244" s="49">
        <v>199701800</v>
      </c>
      <c r="H2244" s="48">
        <v>125.179948</v>
      </c>
      <c r="I2244" s="52">
        <f t="shared" si="255"/>
        <v>0.83214753589731272</v>
      </c>
      <c r="J2244" s="52">
        <f t="shared" ca="1" si="256"/>
        <v>1</v>
      </c>
      <c r="K2244" s="48">
        <f t="shared" si="257"/>
        <v>125.57</v>
      </c>
      <c r="L2244" s="48">
        <f t="shared" si="258"/>
        <v>126.2</v>
      </c>
      <c r="M2244" s="48">
        <f t="shared" si="259"/>
        <v>124.11</v>
      </c>
      <c r="N2244" s="48">
        <f t="shared" si="260"/>
        <v>125.18</v>
      </c>
      <c r="O2244" s="49">
        <f t="shared" ca="1" si="261"/>
        <v>199701800</v>
      </c>
    </row>
    <row r="2245" spans="1:15" x14ac:dyDescent="0.25">
      <c r="A2245">
        <v>2230</v>
      </c>
      <c r="B2245" s="89">
        <v>39261</v>
      </c>
      <c r="C2245" s="48">
        <v>150.38000500000001</v>
      </c>
      <c r="D2245" s="48">
        <v>151.41000399999999</v>
      </c>
      <c r="E2245" s="48">
        <v>149.66999799999999</v>
      </c>
      <c r="F2245" s="48">
        <v>150.38000500000001</v>
      </c>
      <c r="G2245" s="49">
        <v>157705000</v>
      </c>
      <c r="H2245" s="48">
        <v>125.138351</v>
      </c>
      <c r="I2245" s="52">
        <f t="shared" si="255"/>
        <v>0.83214753849755485</v>
      </c>
      <c r="J2245" s="52">
        <f t="shared" ca="1" si="256"/>
        <v>1</v>
      </c>
      <c r="K2245" s="48">
        <f t="shared" si="257"/>
        <v>125.14</v>
      </c>
      <c r="L2245" s="48">
        <f t="shared" si="258"/>
        <v>126</v>
      </c>
      <c r="M2245" s="48">
        <f t="shared" si="259"/>
        <v>124.55</v>
      </c>
      <c r="N2245" s="48">
        <f t="shared" si="260"/>
        <v>125.14</v>
      </c>
      <c r="O2245" s="49">
        <f t="shared" ca="1" si="261"/>
        <v>157705000</v>
      </c>
    </row>
    <row r="2246" spans="1:15" x14ac:dyDescent="0.25">
      <c r="A2246">
        <v>2231</v>
      </c>
      <c r="B2246" s="89">
        <v>39260</v>
      </c>
      <c r="C2246" s="48">
        <v>148.13000500000001</v>
      </c>
      <c r="D2246" s="48">
        <v>150.570007</v>
      </c>
      <c r="E2246" s="48">
        <v>148.05999800000001</v>
      </c>
      <c r="F2246" s="48">
        <v>150.39999399999999</v>
      </c>
      <c r="G2246" s="49">
        <v>213638000</v>
      </c>
      <c r="H2246" s="48">
        <v>125.154985</v>
      </c>
      <c r="I2246" s="52">
        <f t="shared" si="255"/>
        <v>0.8321475398463114</v>
      </c>
      <c r="J2246" s="52">
        <f t="shared" ca="1" si="256"/>
        <v>1</v>
      </c>
      <c r="K2246" s="48">
        <f t="shared" si="257"/>
        <v>123.27</v>
      </c>
      <c r="L2246" s="48">
        <f t="shared" si="258"/>
        <v>125.3</v>
      </c>
      <c r="M2246" s="48">
        <f t="shared" si="259"/>
        <v>123.21</v>
      </c>
      <c r="N2246" s="48">
        <f t="shared" si="260"/>
        <v>125.15</v>
      </c>
      <c r="O2246" s="49">
        <f t="shared" ca="1" si="261"/>
        <v>213638000</v>
      </c>
    </row>
    <row r="2247" spans="1:15" x14ac:dyDescent="0.25">
      <c r="A2247">
        <v>2232</v>
      </c>
      <c r="B2247" s="89">
        <v>39259</v>
      </c>
      <c r="C2247" s="48">
        <v>150.21000699999999</v>
      </c>
      <c r="D2247" s="48">
        <v>150.46000699999999</v>
      </c>
      <c r="E2247" s="48">
        <v>148.279999</v>
      </c>
      <c r="F2247" s="48">
        <v>148.28999300000001</v>
      </c>
      <c r="G2247" s="49">
        <v>198445700</v>
      </c>
      <c r="H2247" s="48">
        <v>123.399153</v>
      </c>
      <c r="I2247" s="52">
        <f t="shared" si="255"/>
        <v>0.83214754079865649</v>
      </c>
      <c r="J2247" s="52">
        <f t="shared" ca="1" si="256"/>
        <v>1</v>
      </c>
      <c r="K2247" s="48">
        <f t="shared" si="257"/>
        <v>125</v>
      </c>
      <c r="L2247" s="48">
        <f t="shared" si="258"/>
        <v>125.2</v>
      </c>
      <c r="M2247" s="48">
        <f t="shared" si="259"/>
        <v>123.39</v>
      </c>
      <c r="N2247" s="48">
        <f t="shared" si="260"/>
        <v>123.4</v>
      </c>
      <c r="O2247" s="49">
        <f t="shared" ca="1" si="261"/>
        <v>198445700</v>
      </c>
    </row>
    <row r="2248" spans="1:15" x14ac:dyDescent="0.25">
      <c r="A2248">
        <v>2233</v>
      </c>
      <c r="B2248" s="89">
        <v>39258</v>
      </c>
      <c r="C2248" s="48">
        <v>150.240005</v>
      </c>
      <c r="D2248" s="48">
        <v>151.25</v>
      </c>
      <c r="E2248" s="48">
        <v>149.020004</v>
      </c>
      <c r="F2248" s="48">
        <v>149.83000200000001</v>
      </c>
      <c r="G2248" s="49">
        <v>232014400</v>
      </c>
      <c r="H2248" s="48">
        <v>124.680667</v>
      </c>
      <c r="I2248" s="52">
        <f t="shared" si="255"/>
        <v>0.83214753611229342</v>
      </c>
      <c r="J2248" s="52">
        <f t="shared" ca="1" si="256"/>
        <v>1</v>
      </c>
      <c r="K2248" s="48">
        <f t="shared" si="257"/>
        <v>125.02</v>
      </c>
      <c r="L2248" s="48">
        <f t="shared" si="258"/>
        <v>125.86</v>
      </c>
      <c r="M2248" s="48">
        <f t="shared" si="259"/>
        <v>124.01</v>
      </c>
      <c r="N2248" s="48">
        <f t="shared" si="260"/>
        <v>124.68</v>
      </c>
      <c r="O2248" s="49">
        <f t="shared" ca="1" si="261"/>
        <v>232014400</v>
      </c>
    </row>
    <row r="2249" spans="1:15" x14ac:dyDescent="0.25">
      <c r="A2249">
        <v>2234</v>
      </c>
      <c r="B2249" s="89">
        <v>39255</v>
      </c>
      <c r="C2249" s="48">
        <v>151.520004</v>
      </c>
      <c r="D2249" s="48">
        <v>151.770004</v>
      </c>
      <c r="E2249" s="48">
        <v>149.85000600000001</v>
      </c>
      <c r="F2249" s="48">
        <v>150.550003</v>
      </c>
      <c r="G2249" s="49">
        <v>204964700</v>
      </c>
      <c r="H2249" s="48">
        <v>125.279814</v>
      </c>
      <c r="I2249" s="52">
        <f t="shared" si="255"/>
        <v>0.83214753572605371</v>
      </c>
      <c r="J2249" s="52">
        <f t="shared" ca="1" si="256"/>
        <v>1</v>
      </c>
      <c r="K2249" s="48">
        <f t="shared" si="257"/>
        <v>126.09</v>
      </c>
      <c r="L2249" s="48">
        <f t="shared" si="258"/>
        <v>126.3</v>
      </c>
      <c r="M2249" s="48">
        <f t="shared" si="259"/>
        <v>124.7</v>
      </c>
      <c r="N2249" s="48">
        <f t="shared" si="260"/>
        <v>125.28</v>
      </c>
      <c r="O2249" s="49">
        <f t="shared" ca="1" si="261"/>
        <v>204964700</v>
      </c>
    </row>
    <row r="2250" spans="1:15" x14ac:dyDescent="0.25">
      <c r="A2250">
        <v>2235</v>
      </c>
      <c r="B2250" s="89">
        <v>39254</v>
      </c>
      <c r="C2250" s="48">
        <v>151.08000200000001</v>
      </c>
      <c r="D2250" s="48">
        <v>152.11000100000001</v>
      </c>
      <c r="E2250" s="48">
        <v>150.25</v>
      </c>
      <c r="F2250" s="48">
        <v>151.979996</v>
      </c>
      <c r="G2250" s="49">
        <v>205262000</v>
      </c>
      <c r="H2250" s="48">
        <v>126.469779</v>
      </c>
      <c r="I2250" s="52">
        <f t="shared" si="255"/>
        <v>0.83214753473213676</v>
      </c>
      <c r="J2250" s="52">
        <f t="shared" ca="1" si="256"/>
        <v>1</v>
      </c>
      <c r="K2250" s="48">
        <f t="shared" si="257"/>
        <v>125.72</v>
      </c>
      <c r="L2250" s="48">
        <f t="shared" si="258"/>
        <v>126.58</v>
      </c>
      <c r="M2250" s="48">
        <f t="shared" si="259"/>
        <v>125.03</v>
      </c>
      <c r="N2250" s="48">
        <f t="shared" si="260"/>
        <v>126.47</v>
      </c>
      <c r="O2250" s="49">
        <f t="shared" ca="1" si="261"/>
        <v>205262000</v>
      </c>
    </row>
    <row r="2251" spans="1:15" x14ac:dyDescent="0.25">
      <c r="A2251">
        <v>2236</v>
      </c>
      <c r="B2251" s="89">
        <v>39253</v>
      </c>
      <c r="C2251" s="48">
        <v>153.58000200000001</v>
      </c>
      <c r="D2251" s="48">
        <v>153.58000200000001</v>
      </c>
      <c r="E2251" s="48">
        <v>150.96000699999999</v>
      </c>
      <c r="F2251" s="48">
        <v>151.13999899999999</v>
      </c>
      <c r="G2251" s="49">
        <v>177119700</v>
      </c>
      <c r="H2251" s="48">
        <v>125.77077800000001</v>
      </c>
      <c r="I2251" s="52">
        <f t="shared" si="255"/>
        <v>0.83214753759525972</v>
      </c>
      <c r="J2251" s="52">
        <f t="shared" ca="1" si="256"/>
        <v>1</v>
      </c>
      <c r="K2251" s="48">
        <f t="shared" si="257"/>
        <v>127.8</v>
      </c>
      <c r="L2251" s="48">
        <f t="shared" si="258"/>
        <v>127.8</v>
      </c>
      <c r="M2251" s="48">
        <f t="shared" si="259"/>
        <v>125.62</v>
      </c>
      <c r="N2251" s="48">
        <f t="shared" si="260"/>
        <v>125.77</v>
      </c>
      <c r="O2251" s="49">
        <f t="shared" ca="1" si="261"/>
        <v>177119700</v>
      </c>
    </row>
    <row r="2252" spans="1:15" x14ac:dyDescent="0.25">
      <c r="A2252">
        <v>2237</v>
      </c>
      <c r="B2252" s="89">
        <v>39252</v>
      </c>
      <c r="C2252" s="48">
        <v>152.550003</v>
      </c>
      <c r="D2252" s="48">
        <v>153.38000500000001</v>
      </c>
      <c r="E2252" s="48">
        <v>152.36000100000001</v>
      </c>
      <c r="F2252" s="48">
        <v>153.270004</v>
      </c>
      <c r="G2252" s="49">
        <v>110851700</v>
      </c>
      <c r="H2252" s="48">
        <v>127.543257</v>
      </c>
      <c r="I2252" s="52">
        <f t="shared" si="255"/>
        <v>0.83214754140673208</v>
      </c>
      <c r="J2252" s="52">
        <f t="shared" ca="1" si="256"/>
        <v>1</v>
      </c>
      <c r="K2252" s="48">
        <f t="shared" si="257"/>
        <v>126.94</v>
      </c>
      <c r="L2252" s="48">
        <f t="shared" si="258"/>
        <v>127.63</v>
      </c>
      <c r="M2252" s="48">
        <f t="shared" si="259"/>
        <v>126.79</v>
      </c>
      <c r="N2252" s="48">
        <f t="shared" si="260"/>
        <v>127.54</v>
      </c>
      <c r="O2252" s="49">
        <f t="shared" ca="1" si="261"/>
        <v>110851700</v>
      </c>
    </row>
    <row r="2253" spans="1:15" x14ac:dyDescent="0.25">
      <c r="A2253">
        <v>2238</v>
      </c>
      <c r="B2253" s="89">
        <v>39251</v>
      </c>
      <c r="C2253" s="48">
        <v>153.38000500000001</v>
      </c>
      <c r="D2253" s="48">
        <v>153.38999899999999</v>
      </c>
      <c r="E2253" s="48">
        <v>152.66000399999999</v>
      </c>
      <c r="F2253" s="48">
        <v>152.88999899999999</v>
      </c>
      <c r="G2253" s="49">
        <v>88537500</v>
      </c>
      <c r="H2253" s="48">
        <v>127.227037</v>
      </c>
      <c r="I2253" s="52">
        <f t="shared" si="255"/>
        <v>0.83214754288800807</v>
      </c>
      <c r="J2253" s="52">
        <f t="shared" ca="1" si="256"/>
        <v>1</v>
      </c>
      <c r="K2253" s="48">
        <f t="shared" si="257"/>
        <v>127.63</v>
      </c>
      <c r="L2253" s="48">
        <f t="shared" si="258"/>
        <v>127.64</v>
      </c>
      <c r="M2253" s="48">
        <f t="shared" si="259"/>
        <v>127.04</v>
      </c>
      <c r="N2253" s="48">
        <f t="shared" si="260"/>
        <v>127.23</v>
      </c>
      <c r="O2253" s="49">
        <f t="shared" ca="1" si="261"/>
        <v>88537500</v>
      </c>
    </row>
    <row r="2254" spans="1:15" x14ac:dyDescent="0.25">
      <c r="A2254">
        <v>2239</v>
      </c>
      <c r="B2254" s="89">
        <v>39248</v>
      </c>
      <c r="C2254" s="48">
        <v>153.13999899999999</v>
      </c>
      <c r="D2254" s="48">
        <v>153.66000399999999</v>
      </c>
      <c r="E2254" s="48">
        <v>152.929993</v>
      </c>
      <c r="F2254" s="48">
        <v>153.070007</v>
      </c>
      <c r="G2254" s="49">
        <v>154030800</v>
      </c>
      <c r="H2254" s="48">
        <v>127.37683</v>
      </c>
      <c r="I2254" s="52">
        <f t="shared" si="255"/>
        <v>0.83214754148407399</v>
      </c>
      <c r="J2254" s="52">
        <f t="shared" ca="1" si="256"/>
        <v>1</v>
      </c>
      <c r="K2254" s="48">
        <f t="shared" si="257"/>
        <v>127.44</v>
      </c>
      <c r="L2254" s="48">
        <f t="shared" si="258"/>
        <v>127.87</v>
      </c>
      <c r="M2254" s="48">
        <f t="shared" si="259"/>
        <v>127.26</v>
      </c>
      <c r="N2254" s="48">
        <f t="shared" si="260"/>
        <v>127.38</v>
      </c>
      <c r="O2254" s="49">
        <f t="shared" ca="1" si="261"/>
        <v>154030800</v>
      </c>
    </row>
    <row r="2255" spans="1:15" x14ac:dyDescent="0.25">
      <c r="A2255">
        <v>2240</v>
      </c>
      <c r="B2255" s="89">
        <v>39247</v>
      </c>
      <c r="C2255" s="48">
        <v>152.05999800000001</v>
      </c>
      <c r="D2255" s="48">
        <v>153.11999499999999</v>
      </c>
      <c r="E2255" s="48">
        <v>152.029999</v>
      </c>
      <c r="F2255" s="48">
        <v>152.86000100000001</v>
      </c>
      <c r="G2255" s="49">
        <v>146396500</v>
      </c>
      <c r="H2255" s="48">
        <v>126.656187</v>
      </c>
      <c r="I2255" s="52">
        <f t="shared" si="255"/>
        <v>0.82857638474043971</v>
      </c>
      <c r="J2255" s="52">
        <f t="shared" ca="1" si="256"/>
        <v>1</v>
      </c>
      <c r="K2255" s="48">
        <f t="shared" si="257"/>
        <v>125.99</v>
      </c>
      <c r="L2255" s="48">
        <f t="shared" si="258"/>
        <v>126.87</v>
      </c>
      <c r="M2255" s="48">
        <f t="shared" si="259"/>
        <v>125.97</v>
      </c>
      <c r="N2255" s="48">
        <f t="shared" si="260"/>
        <v>126.66</v>
      </c>
      <c r="O2255" s="49">
        <f t="shared" ca="1" si="261"/>
        <v>146396500</v>
      </c>
    </row>
    <row r="2256" spans="1:15" x14ac:dyDescent="0.25">
      <c r="A2256">
        <v>2241</v>
      </c>
      <c r="B2256" s="89">
        <v>39246</v>
      </c>
      <c r="C2256" s="48">
        <v>150.5</v>
      </c>
      <c r="D2256" s="48">
        <v>152.070007</v>
      </c>
      <c r="E2256" s="48">
        <v>149.720001</v>
      </c>
      <c r="F2256" s="48">
        <v>151.88999899999999</v>
      </c>
      <c r="G2256" s="49">
        <v>193208200</v>
      </c>
      <c r="H2256" s="48">
        <v>125.852467</v>
      </c>
      <c r="I2256" s="52">
        <f t="shared" si="255"/>
        <v>0.8285763896805346</v>
      </c>
      <c r="J2256" s="52">
        <f t="shared" ca="1" si="256"/>
        <v>1</v>
      </c>
      <c r="K2256" s="48">
        <f t="shared" si="257"/>
        <v>124.7</v>
      </c>
      <c r="L2256" s="48">
        <f t="shared" si="258"/>
        <v>126</v>
      </c>
      <c r="M2256" s="48">
        <f t="shared" si="259"/>
        <v>124.05</v>
      </c>
      <c r="N2256" s="48">
        <f t="shared" si="260"/>
        <v>125.85</v>
      </c>
      <c r="O2256" s="49">
        <f t="shared" ca="1" si="261"/>
        <v>193208200</v>
      </c>
    </row>
    <row r="2257" spans="1:15" x14ac:dyDescent="0.25">
      <c r="A2257">
        <v>2242</v>
      </c>
      <c r="B2257" s="89">
        <v>39245</v>
      </c>
      <c r="C2257" s="48">
        <v>150.66999799999999</v>
      </c>
      <c r="D2257" s="48">
        <v>151.53999300000001</v>
      </c>
      <c r="E2257" s="48">
        <v>149.550003</v>
      </c>
      <c r="F2257" s="48">
        <v>149.64999399999999</v>
      </c>
      <c r="G2257" s="49">
        <v>233898000</v>
      </c>
      <c r="H2257" s="48">
        <v>123.99645099999999</v>
      </c>
      <c r="I2257" s="52">
        <f t="shared" ref="I2257:I2320" si="262">H2257/F2257</f>
        <v>0.8285763847073726</v>
      </c>
      <c r="J2257" s="52">
        <f t="shared" ref="J2257:J2320" ca="1" si="263">INDEX(OFFSET($T$15,0,0,$S$13+1,1),MATCH(B2257,OFFSET($Q$15,0,0,$S$13+1,1),-1))</f>
        <v>1</v>
      </c>
      <c r="K2257" s="48">
        <f t="shared" ref="K2257:K2320" si="264">ROUND($I2257*C2257,2)</f>
        <v>124.84</v>
      </c>
      <c r="L2257" s="48">
        <f t="shared" ref="L2257:L2320" si="265">ROUND($I2257*D2257,2)</f>
        <v>125.56</v>
      </c>
      <c r="M2257" s="48">
        <f t="shared" ref="M2257:M2320" si="266">ROUND($I2257*E2257,2)</f>
        <v>123.91</v>
      </c>
      <c r="N2257" s="48">
        <f t="shared" ref="N2257:N2320" si="267">ROUND($I2257*F2257,2)</f>
        <v>124</v>
      </c>
      <c r="O2257" s="49">
        <f t="shared" ref="O2257:O2320" ca="1" si="268">G2257*J2257</f>
        <v>233898000</v>
      </c>
    </row>
    <row r="2258" spans="1:15" x14ac:dyDescent="0.25">
      <c r="A2258">
        <v>2243</v>
      </c>
      <c r="B2258" s="89">
        <v>39244</v>
      </c>
      <c r="C2258" s="48">
        <v>150.929993</v>
      </c>
      <c r="D2258" s="48">
        <v>151.949997</v>
      </c>
      <c r="E2258" s="48">
        <v>150.699997</v>
      </c>
      <c r="F2258" s="48">
        <v>151.300003</v>
      </c>
      <c r="G2258" s="49">
        <v>102015600</v>
      </c>
      <c r="H2258" s="48">
        <v>125.36360999999999</v>
      </c>
      <c r="I2258" s="52">
        <f t="shared" si="262"/>
        <v>0.82857638806524014</v>
      </c>
      <c r="J2258" s="52">
        <f t="shared" ca="1" si="263"/>
        <v>1</v>
      </c>
      <c r="K2258" s="48">
        <f t="shared" si="264"/>
        <v>125.06</v>
      </c>
      <c r="L2258" s="48">
        <f t="shared" si="265"/>
        <v>125.9</v>
      </c>
      <c r="M2258" s="48">
        <f t="shared" si="266"/>
        <v>124.87</v>
      </c>
      <c r="N2258" s="48">
        <f t="shared" si="267"/>
        <v>125.36</v>
      </c>
      <c r="O2258" s="49">
        <f t="shared" ca="1" si="268"/>
        <v>102015600</v>
      </c>
    </row>
    <row r="2259" spans="1:15" x14ac:dyDescent="0.25">
      <c r="A2259">
        <v>2244</v>
      </c>
      <c r="B2259" s="89">
        <v>39241</v>
      </c>
      <c r="C2259" s="48">
        <v>149.58000200000001</v>
      </c>
      <c r="D2259" s="48">
        <v>151.19000199999999</v>
      </c>
      <c r="E2259" s="48">
        <v>149.08999600000001</v>
      </c>
      <c r="F2259" s="48">
        <v>151.03999300000001</v>
      </c>
      <c r="G2259" s="49">
        <v>175886000</v>
      </c>
      <c r="H2259" s="48">
        <v>125.148172</v>
      </c>
      <c r="I2259" s="52">
        <f t="shared" si="262"/>
        <v>0.82857638903624675</v>
      </c>
      <c r="J2259" s="52">
        <f t="shared" ca="1" si="263"/>
        <v>1</v>
      </c>
      <c r="K2259" s="48">
        <f t="shared" si="264"/>
        <v>123.94</v>
      </c>
      <c r="L2259" s="48">
        <f t="shared" si="265"/>
        <v>125.27</v>
      </c>
      <c r="M2259" s="48">
        <f t="shared" si="266"/>
        <v>123.53</v>
      </c>
      <c r="N2259" s="48">
        <f t="shared" si="267"/>
        <v>125.15</v>
      </c>
      <c r="O2259" s="49">
        <f t="shared" ca="1" si="268"/>
        <v>175886000</v>
      </c>
    </row>
    <row r="2260" spans="1:15" x14ac:dyDescent="0.25">
      <c r="A2260">
        <v>2245</v>
      </c>
      <c r="B2260" s="89">
        <v>39240</v>
      </c>
      <c r="C2260" s="48">
        <v>151.55999800000001</v>
      </c>
      <c r="D2260" s="48">
        <v>152.5</v>
      </c>
      <c r="E2260" s="48">
        <v>149.05999800000001</v>
      </c>
      <c r="F2260" s="48">
        <v>149.10000600000001</v>
      </c>
      <c r="G2260" s="49">
        <v>232414600</v>
      </c>
      <c r="H2260" s="48">
        <v>123.540744</v>
      </c>
      <c r="I2260" s="52">
        <f t="shared" si="262"/>
        <v>0.82857638516795229</v>
      </c>
      <c r="J2260" s="52">
        <f t="shared" ca="1" si="263"/>
        <v>1</v>
      </c>
      <c r="K2260" s="48">
        <f t="shared" si="264"/>
        <v>125.58</v>
      </c>
      <c r="L2260" s="48">
        <f t="shared" si="265"/>
        <v>126.36</v>
      </c>
      <c r="M2260" s="48">
        <f t="shared" si="266"/>
        <v>123.51</v>
      </c>
      <c r="N2260" s="48">
        <f t="shared" si="267"/>
        <v>123.54</v>
      </c>
      <c r="O2260" s="49">
        <f t="shared" ca="1" si="268"/>
        <v>232414600</v>
      </c>
    </row>
    <row r="2261" spans="1:15" x14ac:dyDescent="0.25">
      <c r="A2261">
        <v>2246</v>
      </c>
      <c r="B2261" s="89">
        <v>39239</v>
      </c>
      <c r="C2261" s="48">
        <v>152.86000100000001</v>
      </c>
      <c r="D2261" s="48">
        <v>152.949997</v>
      </c>
      <c r="E2261" s="48">
        <v>151.75</v>
      </c>
      <c r="F2261" s="48">
        <v>151.83999600000001</v>
      </c>
      <c r="G2261" s="49">
        <v>164096800</v>
      </c>
      <c r="H2261" s="48">
        <v>125.811035</v>
      </c>
      <c r="I2261" s="52">
        <f t="shared" si="262"/>
        <v>0.82857638510475196</v>
      </c>
      <c r="J2261" s="52">
        <f t="shared" ca="1" si="263"/>
        <v>1</v>
      </c>
      <c r="K2261" s="48">
        <f t="shared" si="264"/>
        <v>126.66</v>
      </c>
      <c r="L2261" s="48">
        <f t="shared" si="265"/>
        <v>126.73</v>
      </c>
      <c r="M2261" s="48">
        <f t="shared" si="266"/>
        <v>125.74</v>
      </c>
      <c r="N2261" s="48">
        <f t="shared" si="267"/>
        <v>125.81</v>
      </c>
      <c r="O2261" s="49">
        <f t="shared" ca="1" si="268"/>
        <v>164096800</v>
      </c>
    </row>
    <row r="2262" spans="1:15" x14ac:dyDescent="0.25">
      <c r="A2262">
        <v>2247</v>
      </c>
      <c r="B2262" s="89">
        <v>39238</v>
      </c>
      <c r="C2262" s="48">
        <v>153.740005</v>
      </c>
      <c r="D2262" s="48">
        <v>153.89999399999999</v>
      </c>
      <c r="E2262" s="48">
        <v>152.86000100000001</v>
      </c>
      <c r="F2262" s="48">
        <v>153.490005</v>
      </c>
      <c r="G2262" s="49">
        <v>126917900</v>
      </c>
      <c r="H2262" s="48">
        <v>127.178194</v>
      </c>
      <c r="I2262" s="52">
        <f t="shared" si="262"/>
        <v>0.82857638841043757</v>
      </c>
      <c r="J2262" s="52">
        <f t="shared" ca="1" si="263"/>
        <v>1</v>
      </c>
      <c r="K2262" s="48">
        <f t="shared" si="264"/>
        <v>127.39</v>
      </c>
      <c r="L2262" s="48">
        <f t="shared" si="265"/>
        <v>127.52</v>
      </c>
      <c r="M2262" s="48">
        <f t="shared" si="266"/>
        <v>126.66</v>
      </c>
      <c r="N2262" s="48">
        <f t="shared" si="267"/>
        <v>127.18</v>
      </c>
      <c r="O2262" s="49">
        <f t="shared" ca="1" si="268"/>
        <v>126917900</v>
      </c>
    </row>
    <row r="2263" spans="1:15" x14ac:dyDescent="0.25">
      <c r="A2263">
        <v>2248</v>
      </c>
      <c r="B2263" s="89">
        <v>39237</v>
      </c>
      <c r="C2263" s="48">
        <v>153.53999300000001</v>
      </c>
      <c r="D2263" s="48">
        <v>154.38999899999999</v>
      </c>
      <c r="E2263" s="48">
        <v>153.479996</v>
      </c>
      <c r="F2263" s="48">
        <v>154.10000600000001</v>
      </c>
      <c r="G2263" s="49">
        <v>78008800</v>
      </c>
      <c r="H2263" s="48">
        <v>127.683626</v>
      </c>
      <c r="I2263" s="52">
        <f t="shared" si="262"/>
        <v>0.82857638564919978</v>
      </c>
      <c r="J2263" s="52">
        <f t="shared" ca="1" si="263"/>
        <v>1</v>
      </c>
      <c r="K2263" s="48">
        <f t="shared" si="264"/>
        <v>127.22</v>
      </c>
      <c r="L2263" s="48">
        <f t="shared" si="265"/>
        <v>127.92</v>
      </c>
      <c r="M2263" s="48">
        <f t="shared" si="266"/>
        <v>127.17</v>
      </c>
      <c r="N2263" s="48">
        <f t="shared" si="267"/>
        <v>127.68</v>
      </c>
      <c r="O2263" s="49">
        <f t="shared" ca="1" si="268"/>
        <v>78008800</v>
      </c>
    </row>
    <row r="2264" spans="1:15" x14ac:dyDescent="0.25">
      <c r="A2264">
        <v>2249</v>
      </c>
      <c r="B2264" s="89">
        <v>39234</v>
      </c>
      <c r="C2264" s="48">
        <v>153.88000500000001</v>
      </c>
      <c r="D2264" s="48">
        <v>154.39999399999999</v>
      </c>
      <c r="E2264" s="48">
        <v>153.509995</v>
      </c>
      <c r="F2264" s="48">
        <v>154.08000200000001</v>
      </c>
      <c r="G2264" s="49">
        <v>107771700</v>
      </c>
      <c r="H2264" s="48">
        <v>127.667051</v>
      </c>
      <c r="I2264" s="52">
        <f t="shared" si="262"/>
        <v>0.82857638462387861</v>
      </c>
      <c r="J2264" s="52">
        <f t="shared" ca="1" si="263"/>
        <v>1</v>
      </c>
      <c r="K2264" s="48">
        <f t="shared" si="264"/>
        <v>127.5</v>
      </c>
      <c r="L2264" s="48">
        <f t="shared" si="265"/>
        <v>127.93</v>
      </c>
      <c r="M2264" s="48">
        <f t="shared" si="266"/>
        <v>127.19</v>
      </c>
      <c r="N2264" s="48">
        <f t="shared" si="267"/>
        <v>127.67</v>
      </c>
      <c r="O2264" s="49">
        <f t="shared" ca="1" si="268"/>
        <v>107771700</v>
      </c>
    </row>
    <row r="2265" spans="1:15" x14ac:dyDescent="0.25">
      <c r="A2265">
        <v>2250</v>
      </c>
      <c r="B2265" s="89">
        <v>39233</v>
      </c>
      <c r="C2265" s="48">
        <v>153.66999799999999</v>
      </c>
      <c r="D2265" s="48">
        <v>153.88999899999999</v>
      </c>
      <c r="E2265" s="48">
        <v>153.11999499999999</v>
      </c>
      <c r="F2265" s="48">
        <v>153.320007</v>
      </c>
      <c r="G2265" s="49">
        <v>114866700</v>
      </c>
      <c r="H2265" s="48">
        <v>127.03733800000001</v>
      </c>
      <c r="I2265" s="52">
        <f t="shared" si="262"/>
        <v>0.82857639055547394</v>
      </c>
      <c r="J2265" s="52">
        <f t="shared" ca="1" si="263"/>
        <v>1</v>
      </c>
      <c r="K2265" s="48">
        <f t="shared" si="264"/>
        <v>127.33</v>
      </c>
      <c r="L2265" s="48">
        <f t="shared" si="265"/>
        <v>127.51</v>
      </c>
      <c r="M2265" s="48">
        <f t="shared" si="266"/>
        <v>126.87</v>
      </c>
      <c r="N2265" s="48">
        <f t="shared" si="267"/>
        <v>127.04</v>
      </c>
      <c r="O2265" s="49">
        <f t="shared" ca="1" si="268"/>
        <v>114866700</v>
      </c>
    </row>
    <row r="2266" spans="1:15" x14ac:dyDescent="0.25">
      <c r="A2266">
        <v>2251</v>
      </c>
      <c r="B2266" s="89">
        <v>39232</v>
      </c>
      <c r="C2266" s="48">
        <v>151.46000699999999</v>
      </c>
      <c r="D2266" s="48">
        <v>153.53999300000001</v>
      </c>
      <c r="E2266" s="48">
        <v>151.33999600000001</v>
      </c>
      <c r="F2266" s="48">
        <v>153.479996</v>
      </c>
      <c r="G2266" s="49">
        <v>129013600</v>
      </c>
      <c r="H2266" s="48">
        <v>127.1699</v>
      </c>
      <c r="I2266" s="52">
        <f t="shared" si="262"/>
        <v>0.82857638333532402</v>
      </c>
      <c r="J2266" s="52">
        <f t="shared" ca="1" si="263"/>
        <v>1</v>
      </c>
      <c r="K2266" s="48">
        <f t="shared" si="264"/>
        <v>125.5</v>
      </c>
      <c r="L2266" s="48">
        <f t="shared" si="265"/>
        <v>127.22</v>
      </c>
      <c r="M2266" s="48">
        <f t="shared" si="266"/>
        <v>125.4</v>
      </c>
      <c r="N2266" s="48">
        <f t="shared" si="267"/>
        <v>127.17</v>
      </c>
      <c r="O2266" s="49">
        <f t="shared" ca="1" si="268"/>
        <v>129013600</v>
      </c>
    </row>
    <row r="2267" spans="1:15" x14ac:dyDescent="0.25">
      <c r="A2267">
        <v>2252</v>
      </c>
      <c r="B2267" s="89">
        <v>39231</v>
      </c>
      <c r="C2267" s="48">
        <v>151.94000199999999</v>
      </c>
      <c r="D2267" s="48">
        <v>152.5</v>
      </c>
      <c r="E2267" s="48">
        <v>151.449997</v>
      </c>
      <c r="F2267" s="48">
        <v>152.240005</v>
      </c>
      <c r="G2267" s="49">
        <v>82020000</v>
      </c>
      <c r="H2267" s="48">
        <v>126.14247400000001</v>
      </c>
      <c r="I2267" s="52">
        <f t="shared" si="262"/>
        <v>0.82857639159956686</v>
      </c>
      <c r="J2267" s="52">
        <f t="shared" ca="1" si="263"/>
        <v>1</v>
      </c>
      <c r="K2267" s="48">
        <f t="shared" si="264"/>
        <v>125.89</v>
      </c>
      <c r="L2267" s="48">
        <f t="shared" si="265"/>
        <v>126.36</v>
      </c>
      <c r="M2267" s="48">
        <f t="shared" si="266"/>
        <v>125.49</v>
      </c>
      <c r="N2267" s="48">
        <f t="shared" si="267"/>
        <v>126.14</v>
      </c>
      <c r="O2267" s="49">
        <f t="shared" ca="1" si="268"/>
        <v>82020000</v>
      </c>
    </row>
    <row r="2268" spans="1:15" x14ac:dyDescent="0.25">
      <c r="A2268">
        <v>2253</v>
      </c>
      <c r="B2268" s="89">
        <v>39227</v>
      </c>
      <c r="C2268" s="48">
        <v>151.5</v>
      </c>
      <c r="D2268" s="48">
        <v>152.020004</v>
      </c>
      <c r="E2268" s="48">
        <v>151.179993</v>
      </c>
      <c r="F2268" s="48">
        <v>151.69000199999999</v>
      </c>
      <c r="G2268" s="49">
        <v>83309200</v>
      </c>
      <c r="H2268" s="48">
        <v>125.68675399999999</v>
      </c>
      <c r="I2268" s="52">
        <f t="shared" si="262"/>
        <v>0.82857638831068114</v>
      </c>
      <c r="J2268" s="52">
        <f t="shared" ca="1" si="263"/>
        <v>1</v>
      </c>
      <c r="K2268" s="48">
        <f t="shared" si="264"/>
        <v>125.53</v>
      </c>
      <c r="L2268" s="48">
        <f t="shared" si="265"/>
        <v>125.96</v>
      </c>
      <c r="M2268" s="48">
        <f t="shared" si="266"/>
        <v>125.26</v>
      </c>
      <c r="N2268" s="48">
        <f t="shared" si="267"/>
        <v>125.69</v>
      </c>
      <c r="O2268" s="49">
        <f t="shared" ca="1" si="268"/>
        <v>83309200</v>
      </c>
    </row>
    <row r="2269" spans="1:15" x14ac:dyDescent="0.25">
      <c r="A2269">
        <v>2254</v>
      </c>
      <c r="B2269" s="89">
        <v>39226</v>
      </c>
      <c r="C2269" s="48">
        <v>152.529999</v>
      </c>
      <c r="D2269" s="48">
        <v>153.21000699999999</v>
      </c>
      <c r="E2269" s="48">
        <v>150.740005</v>
      </c>
      <c r="F2269" s="48">
        <v>151.05999800000001</v>
      </c>
      <c r="G2269" s="49">
        <v>187593000</v>
      </c>
      <c r="H2269" s="48">
        <v>125.16474700000001</v>
      </c>
      <c r="I2269" s="52">
        <f t="shared" si="262"/>
        <v>0.82857638459653626</v>
      </c>
      <c r="J2269" s="52">
        <f t="shared" ca="1" si="263"/>
        <v>1</v>
      </c>
      <c r="K2269" s="48">
        <f t="shared" si="264"/>
        <v>126.38</v>
      </c>
      <c r="L2269" s="48">
        <f t="shared" si="265"/>
        <v>126.95</v>
      </c>
      <c r="M2269" s="48">
        <f t="shared" si="266"/>
        <v>124.9</v>
      </c>
      <c r="N2269" s="48">
        <f t="shared" si="267"/>
        <v>125.16</v>
      </c>
      <c r="O2269" s="49">
        <f t="shared" ca="1" si="268"/>
        <v>187593000</v>
      </c>
    </row>
    <row r="2270" spans="1:15" x14ac:dyDescent="0.25">
      <c r="A2270">
        <v>2255</v>
      </c>
      <c r="B2270" s="89">
        <v>39225</v>
      </c>
      <c r="C2270" s="48">
        <v>152.949997</v>
      </c>
      <c r="D2270" s="48">
        <v>153.5</v>
      </c>
      <c r="E2270" s="48">
        <v>152.36000100000001</v>
      </c>
      <c r="F2270" s="48">
        <v>152.44000199999999</v>
      </c>
      <c r="G2270" s="49">
        <v>133786600</v>
      </c>
      <c r="H2270" s="48">
        <v>126.30818600000001</v>
      </c>
      <c r="I2270" s="52">
        <f t="shared" si="262"/>
        <v>0.82857638640020492</v>
      </c>
      <c r="J2270" s="52">
        <f t="shared" ca="1" si="263"/>
        <v>1</v>
      </c>
      <c r="K2270" s="48">
        <f t="shared" si="264"/>
        <v>126.73</v>
      </c>
      <c r="L2270" s="48">
        <f t="shared" si="265"/>
        <v>127.19</v>
      </c>
      <c r="M2270" s="48">
        <f t="shared" si="266"/>
        <v>126.24</v>
      </c>
      <c r="N2270" s="48">
        <f t="shared" si="267"/>
        <v>126.31</v>
      </c>
      <c r="O2270" s="49">
        <f t="shared" ca="1" si="268"/>
        <v>133786600</v>
      </c>
    </row>
    <row r="2271" spans="1:15" x14ac:dyDescent="0.25">
      <c r="A2271">
        <v>2256</v>
      </c>
      <c r="B2271" s="89">
        <v>39224</v>
      </c>
      <c r="C2271" s="48">
        <v>152.699997</v>
      </c>
      <c r="D2271" s="48">
        <v>153.16000399999999</v>
      </c>
      <c r="E2271" s="48">
        <v>152.38000500000001</v>
      </c>
      <c r="F2271" s="48">
        <v>152.41999799999999</v>
      </c>
      <c r="G2271" s="49">
        <v>82148800</v>
      </c>
      <c r="H2271" s="48">
        <v>126.291611</v>
      </c>
      <c r="I2271" s="52">
        <f t="shared" si="262"/>
        <v>0.82857638536381562</v>
      </c>
      <c r="J2271" s="52">
        <f t="shared" ca="1" si="263"/>
        <v>1</v>
      </c>
      <c r="K2271" s="48">
        <f t="shared" si="264"/>
        <v>126.52</v>
      </c>
      <c r="L2271" s="48">
        <f t="shared" si="265"/>
        <v>126.9</v>
      </c>
      <c r="M2271" s="48">
        <f t="shared" si="266"/>
        <v>126.26</v>
      </c>
      <c r="N2271" s="48">
        <f t="shared" si="267"/>
        <v>126.29</v>
      </c>
      <c r="O2271" s="49">
        <f t="shared" ca="1" si="268"/>
        <v>82148800</v>
      </c>
    </row>
    <row r="2272" spans="1:15" x14ac:dyDescent="0.25">
      <c r="A2272">
        <v>2257</v>
      </c>
      <c r="B2272" s="89">
        <v>39223</v>
      </c>
      <c r="C2272" s="48">
        <v>152.58000200000001</v>
      </c>
      <c r="D2272" s="48">
        <v>153.229996</v>
      </c>
      <c r="E2272" s="48">
        <v>152.5</v>
      </c>
      <c r="F2272" s="48">
        <v>152.53999300000001</v>
      </c>
      <c r="G2272" s="49">
        <v>174664600</v>
      </c>
      <c r="H2272" s="48">
        <v>126.391036</v>
      </c>
      <c r="I2272" s="52">
        <f t="shared" si="262"/>
        <v>0.82857638521066401</v>
      </c>
      <c r="J2272" s="52">
        <f t="shared" ca="1" si="263"/>
        <v>1</v>
      </c>
      <c r="K2272" s="48">
        <f t="shared" si="264"/>
        <v>126.42</v>
      </c>
      <c r="L2272" s="48">
        <f t="shared" si="265"/>
        <v>126.96</v>
      </c>
      <c r="M2272" s="48">
        <f t="shared" si="266"/>
        <v>126.36</v>
      </c>
      <c r="N2272" s="48">
        <f t="shared" si="267"/>
        <v>126.39</v>
      </c>
      <c r="O2272" s="49">
        <f t="shared" ca="1" si="268"/>
        <v>174664600</v>
      </c>
    </row>
    <row r="2273" spans="1:15" x14ac:dyDescent="0.25">
      <c r="A2273">
        <v>2258</v>
      </c>
      <c r="B2273" s="89">
        <v>39220</v>
      </c>
      <c r="C2273" s="48">
        <v>152.009995</v>
      </c>
      <c r="D2273" s="48">
        <v>152.61999499999999</v>
      </c>
      <c r="E2273" s="48">
        <v>151.80999800000001</v>
      </c>
      <c r="F2273" s="48">
        <v>152.61999499999999</v>
      </c>
      <c r="G2273" s="49">
        <v>99182000</v>
      </c>
      <c r="H2273" s="48">
        <v>126.457324</v>
      </c>
      <c r="I2273" s="52">
        <f t="shared" si="262"/>
        <v>0.82857638673097855</v>
      </c>
      <c r="J2273" s="52">
        <f t="shared" ca="1" si="263"/>
        <v>1</v>
      </c>
      <c r="K2273" s="48">
        <f t="shared" si="264"/>
        <v>125.95</v>
      </c>
      <c r="L2273" s="48">
        <f t="shared" si="265"/>
        <v>126.46</v>
      </c>
      <c r="M2273" s="48">
        <f t="shared" si="266"/>
        <v>125.79</v>
      </c>
      <c r="N2273" s="48">
        <f t="shared" si="267"/>
        <v>126.46</v>
      </c>
      <c r="O2273" s="49">
        <f t="shared" ca="1" si="268"/>
        <v>99182000</v>
      </c>
    </row>
    <row r="2274" spans="1:15" x14ac:dyDescent="0.25">
      <c r="A2274">
        <v>2259</v>
      </c>
      <c r="B2274" s="89">
        <v>39219</v>
      </c>
      <c r="C2274" s="48">
        <v>151.38000500000001</v>
      </c>
      <c r="D2274" s="48">
        <v>151.96000699999999</v>
      </c>
      <c r="E2274" s="48">
        <v>151.11000100000001</v>
      </c>
      <c r="F2274" s="48">
        <v>151.300003</v>
      </c>
      <c r="G2274" s="49">
        <v>101132800</v>
      </c>
      <c r="H2274" s="48">
        <v>125.36360999999999</v>
      </c>
      <c r="I2274" s="52">
        <f t="shared" si="262"/>
        <v>0.82857638806524014</v>
      </c>
      <c r="J2274" s="52">
        <f t="shared" ca="1" si="263"/>
        <v>1</v>
      </c>
      <c r="K2274" s="48">
        <f t="shared" si="264"/>
        <v>125.43</v>
      </c>
      <c r="L2274" s="48">
        <f t="shared" si="265"/>
        <v>125.91</v>
      </c>
      <c r="M2274" s="48">
        <f t="shared" si="266"/>
        <v>125.21</v>
      </c>
      <c r="N2274" s="48">
        <f t="shared" si="267"/>
        <v>125.36</v>
      </c>
      <c r="O2274" s="49">
        <f t="shared" ca="1" si="268"/>
        <v>101132800</v>
      </c>
    </row>
    <row r="2275" spans="1:15" x14ac:dyDescent="0.25">
      <c r="A2275">
        <v>2260</v>
      </c>
      <c r="B2275" s="89">
        <v>39218</v>
      </c>
      <c r="C2275" s="48">
        <v>150.800003</v>
      </c>
      <c r="D2275" s="48">
        <v>151.63000500000001</v>
      </c>
      <c r="E2275" s="48">
        <v>150.38000500000001</v>
      </c>
      <c r="F2275" s="48">
        <v>151.60000600000001</v>
      </c>
      <c r="G2275" s="49">
        <v>114166500</v>
      </c>
      <c r="H2275" s="48">
        <v>125.612185</v>
      </c>
      <c r="I2275" s="52">
        <f t="shared" si="262"/>
        <v>0.82857638541254408</v>
      </c>
      <c r="J2275" s="52">
        <f t="shared" ca="1" si="263"/>
        <v>1</v>
      </c>
      <c r="K2275" s="48">
        <f t="shared" si="264"/>
        <v>124.95</v>
      </c>
      <c r="L2275" s="48">
        <f t="shared" si="265"/>
        <v>125.64</v>
      </c>
      <c r="M2275" s="48">
        <f t="shared" si="266"/>
        <v>124.6</v>
      </c>
      <c r="N2275" s="48">
        <f t="shared" si="267"/>
        <v>125.61</v>
      </c>
      <c r="O2275" s="49">
        <f t="shared" ca="1" si="268"/>
        <v>114166500</v>
      </c>
    </row>
    <row r="2276" spans="1:15" x14ac:dyDescent="0.25">
      <c r="A2276">
        <v>2261</v>
      </c>
      <c r="B2276" s="89">
        <v>39217</v>
      </c>
      <c r="C2276" s="48">
        <v>150.699997</v>
      </c>
      <c r="D2276" s="48">
        <v>151.66000399999999</v>
      </c>
      <c r="E2276" s="48">
        <v>150.19000199999999</v>
      </c>
      <c r="F2276" s="48">
        <v>150.570007</v>
      </c>
      <c r="G2276" s="49">
        <v>180673300</v>
      </c>
      <c r="H2276" s="48">
        <v>124.758753</v>
      </c>
      <c r="I2276" s="52">
        <f t="shared" si="262"/>
        <v>0.82857639104712266</v>
      </c>
      <c r="J2276" s="52">
        <f t="shared" ca="1" si="263"/>
        <v>1</v>
      </c>
      <c r="K2276" s="48">
        <f t="shared" si="264"/>
        <v>124.87</v>
      </c>
      <c r="L2276" s="48">
        <f t="shared" si="265"/>
        <v>125.66</v>
      </c>
      <c r="M2276" s="48">
        <f t="shared" si="266"/>
        <v>124.44</v>
      </c>
      <c r="N2276" s="48">
        <f t="shared" si="267"/>
        <v>124.76</v>
      </c>
      <c r="O2276" s="49">
        <f t="shared" ca="1" si="268"/>
        <v>180673300</v>
      </c>
    </row>
    <row r="2277" spans="1:15" x14ac:dyDescent="0.25">
      <c r="A2277">
        <v>2262</v>
      </c>
      <c r="B2277" s="89">
        <v>39216</v>
      </c>
      <c r="C2277" s="48">
        <v>150.86000100000001</v>
      </c>
      <c r="D2277" s="48">
        <v>151.300003</v>
      </c>
      <c r="E2277" s="48">
        <v>149.78999300000001</v>
      </c>
      <c r="F2277" s="48">
        <v>150.529999</v>
      </c>
      <c r="G2277" s="49">
        <v>108027500</v>
      </c>
      <c r="H2277" s="48">
        <v>124.72560199999999</v>
      </c>
      <c r="I2277" s="52">
        <f t="shared" si="262"/>
        <v>0.82857638230635999</v>
      </c>
      <c r="J2277" s="52">
        <f t="shared" ca="1" si="263"/>
        <v>1</v>
      </c>
      <c r="K2277" s="48">
        <f t="shared" si="264"/>
        <v>125</v>
      </c>
      <c r="L2277" s="48">
        <f t="shared" si="265"/>
        <v>125.36</v>
      </c>
      <c r="M2277" s="48">
        <f t="shared" si="266"/>
        <v>124.11</v>
      </c>
      <c r="N2277" s="48">
        <f t="shared" si="267"/>
        <v>124.73</v>
      </c>
      <c r="O2277" s="49">
        <f t="shared" ca="1" si="268"/>
        <v>108027500</v>
      </c>
    </row>
    <row r="2278" spans="1:15" x14ac:dyDescent="0.25">
      <c r="A2278">
        <v>2263</v>
      </c>
      <c r="B2278" s="89">
        <v>39213</v>
      </c>
      <c r="C2278" s="48">
        <v>149.75</v>
      </c>
      <c r="D2278" s="48">
        <v>150.929993</v>
      </c>
      <c r="E2278" s="48">
        <v>149.720001</v>
      </c>
      <c r="F2278" s="48">
        <v>150.86000100000001</v>
      </c>
      <c r="G2278" s="49">
        <v>113408900</v>
      </c>
      <c r="H2278" s="48">
        <v>124.99903399999999</v>
      </c>
      <c r="I2278" s="52">
        <f t="shared" si="262"/>
        <v>0.82857638321240623</v>
      </c>
      <c r="J2278" s="52">
        <f t="shared" ca="1" si="263"/>
        <v>1</v>
      </c>
      <c r="K2278" s="48">
        <f t="shared" si="264"/>
        <v>124.08</v>
      </c>
      <c r="L2278" s="48">
        <f t="shared" si="265"/>
        <v>125.06</v>
      </c>
      <c r="M2278" s="48">
        <f t="shared" si="266"/>
        <v>124.05</v>
      </c>
      <c r="N2278" s="48">
        <f t="shared" si="267"/>
        <v>125</v>
      </c>
      <c r="O2278" s="49">
        <f t="shared" ca="1" si="268"/>
        <v>113408900</v>
      </c>
    </row>
    <row r="2279" spans="1:15" x14ac:dyDescent="0.25">
      <c r="A2279">
        <v>2264</v>
      </c>
      <c r="B2279" s="89">
        <v>39212</v>
      </c>
      <c r="C2279" s="48">
        <v>150.729996</v>
      </c>
      <c r="D2279" s="48">
        <v>151.020004</v>
      </c>
      <c r="E2279" s="48">
        <v>149.270004</v>
      </c>
      <c r="F2279" s="48">
        <v>149.58000200000001</v>
      </c>
      <c r="G2279" s="49">
        <v>153617800</v>
      </c>
      <c r="H2279" s="48">
        <v>123.938457</v>
      </c>
      <c r="I2279" s="52">
        <f t="shared" si="262"/>
        <v>0.82857638282422263</v>
      </c>
      <c r="J2279" s="52">
        <f t="shared" ca="1" si="263"/>
        <v>1</v>
      </c>
      <c r="K2279" s="48">
        <f t="shared" si="264"/>
        <v>124.89</v>
      </c>
      <c r="L2279" s="48">
        <f t="shared" si="265"/>
        <v>125.13</v>
      </c>
      <c r="M2279" s="48">
        <f t="shared" si="266"/>
        <v>123.68</v>
      </c>
      <c r="N2279" s="48">
        <f t="shared" si="267"/>
        <v>123.94</v>
      </c>
      <c r="O2279" s="49">
        <f t="shared" ca="1" si="268"/>
        <v>153617800</v>
      </c>
    </row>
    <row r="2280" spans="1:15" x14ac:dyDescent="0.25">
      <c r="A2280">
        <v>2265</v>
      </c>
      <c r="B2280" s="89">
        <v>39211</v>
      </c>
      <c r="C2280" s="48">
        <v>150.63999899999999</v>
      </c>
      <c r="D2280" s="48">
        <v>152.820007</v>
      </c>
      <c r="E2280" s="48">
        <v>150.36999499999999</v>
      </c>
      <c r="F2280" s="48">
        <v>151.16000399999999</v>
      </c>
      <c r="G2280" s="49">
        <v>102070100</v>
      </c>
      <c r="H2280" s="48">
        <v>125.24760999999999</v>
      </c>
      <c r="I2280" s="52">
        <f t="shared" si="262"/>
        <v>0.82857638717712656</v>
      </c>
      <c r="J2280" s="52">
        <f t="shared" ca="1" si="263"/>
        <v>1</v>
      </c>
      <c r="K2280" s="48">
        <f t="shared" si="264"/>
        <v>124.82</v>
      </c>
      <c r="L2280" s="48">
        <f t="shared" si="265"/>
        <v>126.62</v>
      </c>
      <c r="M2280" s="48">
        <f t="shared" si="266"/>
        <v>124.59</v>
      </c>
      <c r="N2280" s="48">
        <f t="shared" si="267"/>
        <v>125.25</v>
      </c>
      <c r="O2280" s="49">
        <f t="shared" ca="1" si="268"/>
        <v>102070100</v>
      </c>
    </row>
    <row r="2281" spans="1:15" x14ac:dyDescent="0.25">
      <c r="A2281">
        <v>2266</v>
      </c>
      <c r="B2281" s="89">
        <v>39210</v>
      </c>
      <c r="C2281" s="48">
        <v>150.58000200000001</v>
      </c>
      <c r="D2281" s="48">
        <v>150.91999799999999</v>
      </c>
      <c r="E2281" s="48">
        <v>150.13000500000001</v>
      </c>
      <c r="F2281" s="48">
        <v>150.75</v>
      </c>
      <c r="G2281" s="49">
        <v>80584000</v>
      </c>
      <c r="H2281" s="48">
        <v>124.90788999999999</v>
      </c>
      <c r="I2281" s="52">
        <f t="shared" si="262"/>
        <v>0.82857638474295192</v>
      </c>
      <c r="J2281" s="52">
        <f t="shared" ca="1" si="263"/>
        <v>1</v>
      </c>
      <c r="K2281" s="48">
        <f t="shared" si="264"/>
        <v>124.77</v>
      </c>
      <c r="L2281" s="48">
        <f t="shared" si="265"/>
        <v>125.05</v>
      </c>
      <c r="M2281" s="48">
        <f t="shared" si="266"/>
        <v>124.39</v>
      </c>
      <c r="N2281" s="48">
        <f t="shared" si="267"/>
        <v>124.91</v>
      </c>
      <c r="O2281" s="49">
        <f t="shared" ca="1" si="268"/>
        <v>80584000</v>
      </c>
    </row>
    <row r="2282" spans="1:15" x14ac:dyDescent="0.25">
      <c r="A2282">
        <v>2267</v>
      </c>
      <c r="B2282" s="89">
        <v>39209</v>
      </c>
      <c r="C2282" s="48">
        <v>150.88000500000001</v>
      </c>
      <c r="D2282" s="48">
        <v>151.199997</v>
      </c>
      <c r="E2282" s="48">
        <v>150.80999800000001</v>
      </c>
      <c r="F2282" s="48">
        <v>150.949997</v>
      </c>
      <c r="G2282" s="49">
        <v>63461400</v>
      </c>
      <c r="H2282" s="48">
        <v>125.07360300000001</v>
      </c>
      <c r="I2282" s="52">
        <f t="shared" si="262"/>
        <v>0.82857638612606277</v>
      </c>
      <c r="J2282" s="52">
        <f t="shared" ca="1" si="263"/>
        <v>1</v>
      </c>
      <c r="K2282" s="48">
        <f t="shared" si="264"/>
        <v>125.02</v>
      </c>
      <c r="L2282" s="48">
        <f t="shared" si="265"/>
        <v>125.28</v>
      </c>
      <c r="M2282" s="48">
        <f t="shared" si="266"/>
        <v>124.96</v>
      </c>
      <c r="N2282" s="48">
        <f t="shared" si="267"/>
        <v>125.07</v>
      </c>
      <c r="O2282" s="49">
        <f t="shared" ca="1" si="268"/>
        <v>63461400</v>
      </c>
    </row>
    <row r="2283" spans="1:15" x14ac:dyDescent="0.25">
      <c r="A2283">
        <v>2268</v>
      </c>
      <c r="B2283" s="89">
        <v>39206</v>
      </c>
      <c r="C2283" s="48">
        <v>150.75</v>
      </c>
      <c r="D2283" s="48">
        <v>151.11999499999999</v>
      </c>
      <c r="E2283" s="48">
        <v>150.220001</v>
      </c>
      <c r="F2283" s="48">
        <v>150.91999799999999</v>
      </c>
      <c r="G2283" s="49">
        <v>96409000</v>
      </c>
      <c r="H2283" s="48">
        <v>125.04874700000001</v>
      </c>
      <c r="I2283" s="52">
        <f t="shared" si="262"/>
        <v>0.82857638919396226</v>
      </c>
      <c r="J2283" s="52">
        <f t="shared" ca="1" si="263"/>
        <v>1</v>
      </c>
      <c r="K2283" s="48">
        <f t="shared" si="264"/>
        <v>124.91</v>
      </c>
      <c r="L2283" s="48">
        <f t="shared" si="265"/>
        <v>125.21</v>
      </c>
      <c r="M2283" s="48">
        <f t="shared" si="266"/>
        <v>124.47</v>
      </c>
      <c r="N2283" s="48">
        <f t="shared" si="267"/>
        <v>125.05</v>
      </c>
      <c r="O2283" s="49">
        <f t="shared" ca="1" si="268"/>
        <v>96409000</v>
      </c>
    </row>
    <row r="2284" spans="1:15" x14ac:dyDescent="0.25">
      <c r="A2284">
        <v>2269</v>
      </c>
      <c r="B2284" s="89">
        <v>39205</v>
      </c>
      <c r="C2284" s="48">
        <v>149.970001</v>
      </c>
      <c r="D2284" s="48">
        <v>150.39999399999999</v>
      </c>
      <c r="E2284" s="48">
        <v>149.729996</v>
      </c>
      <c r="F2284" s="48">
        <v>150.35000600000001</v>
      </c>
      <c r="G2284" s="49">
        <v>86569700</v>
      </c>
      <c r="H2284" s="48">
        <v>124.576465</v>
      </c>
      <c r="I2284" s="52">
        <f t="shared" si="262"/>
        <v>0.82857638861683847</v>
      </c>
      <c r="J2284" s="52">
        <f t="shared" ca="1" si="263"/>
        <v>1</v>
      </c>
      <c r="K2284" s="48">
        <f t="shared" si="264"/>
        <v>124.26</v>
      </c>
      <c r="L2284" s="48">
        <f t="shared" si="265"/>
        <v>124.62</v>
      </c>
      <c r="M2284" s="48">
        <f t="shared" si="266"/>
        <v>124.06</v>
      </c>
      <c r="N2284" s="48">
        <f t="shared" si="267"/>
        <v>124.58</v>
      </c>
      <c r="O2284" s="49">
        <f t="shared" ca="1" si="268"/>
        <v>86569700</v>
      </c>
    </row>
    <row r="2285" spans="1:15" x14ac:dyDescent="0.25">
      <c r="A2285">
        <v>2270</v>
      </c>
      <c r="B2285" s="89">
        <v>39204</v>
      </c>
      <c r="C2285" s="48">
        <v>148.89999399999999</v>
      </c>
      <c r="D2285" s="48">
        <v>149.949997</v>
      </c>
      <c r="E2285" s="48">
        <v>148.75</v>
      </c>
      <c r="F2285" s="48">
        <v>149.53999300000001</v>
      </c>
      <c r="G2285" s="49">
        <v>87129800</v>
      </c>
      <c r="H2285" s="48">
        <v>123.90530699999999</v>
      </c>
      <c r="I2285" s="52">
        <f t="shared" si="262"/>
        <v>0.82857638625140217</v>
      </c>
      <c r="J2285" s="52">
        <f t="shared" ca="1" si="263"/>
        <v>1</v>
      </c>
      <c r="K2285" s="48">
        <f t="shared" si="264"/>
        <v>123.38</v>
      </c>
      <c r="L2285" s="48">
        <f t="shared" si="265"/>
        <v>124.25</v>
      </c>
      <c r="M2285" s="48">
        <f t="shared" si="266"/>
        <v>123.25</v>
      </c>
      <c r="N2285" s="48">
        <f t="shared" si="267"/>
        <v>123.91</v>
      </c>
      <c r="O2285" s="49">
        <f t="shared" ca="1" si="268"/>
        <v>87129800</v>
      </c>
    </row>
    <row r="2286" spans="1:15" x14ac:dyDescent="0.25">
      <c r="A2286">
        <v>2271</v>
      </c>
      <c r="B2286" s="89">
        <v>39203</v>
      </c>
      <c r="C2286" s="48">
        <v>148.41999799999999</v>
      </c>
      <c r="D2286" s="48">
        <v>149.470001</v>
      </c>
      <c r="E2286" s="48">
        <v>147.66999799999999</v>
      </c>
      <c r="F2286" s="48">
        <v>148.66999799999999</v>
      </c>
      <c r="G2286" s="49">
        <v>134342700</v>
      </c>
      <c r="H2286" s="48">
        <v>123.18445</v>
      </c>
      <c r="I2286" s="52">
        <f t="shared" si="262"/>
        <v>0.82857638835779091</v>
      </c>
      <c r="J2286" s="52">
        <f t="shared" ca="1" si="263"/>
        <v>1</v>
      </c>
      <c r="K2286" s="48">
        <f t="shared" si="264"/>
        <v>122.98</v>
      </c>
      <c r="L2286" s="48">
        <f t="shared" si="265"/>
        <v>123.85</v>
      </c>
      <c r="M2286" s="48">
        <f t="shared" si="266"/>
        <v>122.36</v>
      </c>
      <c r="N2286" s="48">
        <f t="shared" si="267"/>
        <v>123.18</v>
      </c>
      <c r="O2286" s="49">
        <f t="shared" ca="1" si="268"/>
        <v>134342700</v>
      </c>
    </row>
    <row r="2287" spans="1:15" x14ac:dyDescent="0.25">
      <c r="A2287">
        <v>2272</v>
      </c>
      <c r="B2287" s="89">
        <v>39202</v>
      </c>
      <c r="C2287" s="48">
        <v>149.63999899999999</v>
      </c>
      <c r="D2287" s="48">
        <v>149.740005</v>
      </c>
      <c r="E2287" s="48">
        <v>148.21000699999999</v>
      </c>
      <c r="F2287" s="48">
        <v>148.28999300000001</v>
      </c>
      <c r="G2287" s="49">
        <v>100874100</v>
      </c>
      <c r="H2287" s="48">
        <v>122.869587</v>
      </c>
      <c r="I2287" s="52">
        <f t="shared" si="262"/>
        <v>0.82857638950728107</v>
      </c>
      <c r="J2287" s="52">
        <f t="shared" ca="1" si="263"/>
        <v>1</v>
      </c>
      <c r="K2287" s="48">
        <f t="shared" si="264"/>
        <v>123.99</v>
      </c>
      <c r="L2287" s="48">
        <f t="shared" si="265"/>
        <v>124.07</v>
      </c>
      <c r="M2287" s="48">
        <f t="shared" si="266"/>
        <v>122.8</v>
      </c>
      <c r="N2287" s="48">
        <f t="shared" si="267"/>
        <v>122.87</v>
      </c>
      <c r="O2287" s="49">
        <f t="shared" ca="1" si="268"/>
        <v>100874100</v>
      </c>
    </row>
    <row r="2288" spans="1:15" x14ac:dyDescent="0.25">
      <c r="A2288">
        <v>2273</v>
      </c>
      <c r="B2288" s="89">
        <v>39199</v>
      </c>
      <c r="C2288" s="48">
        <v>149.08999600000001</v>
      </c>
      <c r="D2288" s="48">
        <v>149.740005</v>
      </c>
      <c r="E2288" s="48">
        <v>148.83999600000001</v>
      </c>
      <c r="F2288" s="48">
        <v>149.529999</v>
      </c>
      <c r="G2288" s="49">
        <v>108191100</v>
      </c>
      <c r="H2288" s="48">
        <v>123.897026</v>
      </c>
      <c r="I2288" s="52">
        <f t="shared" si="262"/>
        <v>0.82857638486308016</v>
      </c>
      <c r="J2288" s="52">
        <f t="shared" ca="1" si="263"/>
        <v>1</v>
      </c>
      <c r="K2288" s="48">
        <f t="shared" si="264"/>
        <v>123.53</v>
      </c>
      <c r="L2288" s="48">
        <f t="shared" si="265"/>
        <v>124.07</v>
      </c>
      <c r="M2288" s="48">
        <f t="shared" si="266"/>
        <v>123.33</v>
      </c>
      <c r="N2288" s="48">
        <f t="shared" si="267"/>
        <v>123.9</v>
      </c>
      <c r="O2288" s="49">
        <f t="shared" ca="1" si="268"/>
        <v>108191100</v>
      </c>
    </row>
    <row r="2289" spans="1:15" x14ac:dyDescent="0.25">
      <c r="A2289">
        <v>2274</v>
      </c>
      <c r="B2289" s="89">
        <v>39198</v>
      </c>
      <c r="C2289" s="48">
        <v>149.490005</v>
      </c>
      <c r="D2289" s="48">
        <v>149.800003</v>
      </c>
      <c r="E2289" s="48">
        <v>149.10000600000001</v>
      </c>
      <c r="F2289" s="48">
        <v>149.64999399999999</v>
      </c>
      <c r="G2289" s="49">
        <v>88741600</v>
      </c>
      <c r="H2289" s="48">
        <v>123.99645099999999</v>
      </c>
      <c r="I2289" s="52">
        <f t="shared" si="262"/>
        <v>0.8285763847073726</v>
      </c>
      <c r="J2289" s="52">
        <f t="shared" ca="1" si="263"/>
        <v>1</v>
      </c>
      <c r="K2289" s="48">
        <f t="shared" si="264"/>
        <v>123.86</v>
      </c>
      <c r="L2289" s="48">
        <f t="shared" si="265"/>
        <v>124.12</v>
      </c>
      <c r="M2289" s="48">
        <f t="shared" si="266"/>
        <v>123.54</v>
      </c>
      <c r="N2289" s="48">
        <f t="shared" si="267"/>
        <v>124</v>
      </c>
      <c r="O2289" s="49">
        <f t="shared" ca="1" si="268"/>
        <v>88741600</v>
      </c>
    </row>
    <row r="2290" spans="1:15" x14ac:dyDescent="0.25">
      <c r="A2290">
        <v>2275</v>
      </c>
      <c r="B2290" s="89">
        <v>39197</v>
      </c>
      <c r="C2290" s="48">
        <v>148.729996</v>
      </c>
      <c r="D2290" s="48">
        <v>149.66000399999999</v>
      </c>
      <c r="E2290" s="48">
        <v>148.020004</v>
      </c>
      <c r="F2290" s="48">
        <v>149.479996</v>
      </c>
      <c r="G2290" s="49">
        <v>108418800</v>
      </c>
      <c r="H2290" s="48">
        <v>123.85559499999999</v>
      </c>
      <c r="I2290" s="52">
        <f t="shared" si="262"/>
        <v>0.82857638690330171</v>
      </c>
      <c r="J2290" s="52">
        <f t="shared" ca="1" si="263"/>
        <v>1</v>
      </c>
      <c r="K2290" s="48">
        <f t="shared" si="264"/>
        <v>123.23</v>
      </c>
      <c r="L2290" s="48">
        <f t="shared" si="265"/>
        <v>124</v>
      </c>
      <c r="M2290" s="48">
        <f t="shared" si="266"/>
        <v>122.65</v>
      </c>
      <c r="N2290" s="48">
        <f t="shared" si="267"/>
        <v>123.86</v>
      </c>
      <c r="O2290" s="49">
        <f t="shared" ca="1" si="268"/>
        <v>108418800</v>
      </c>
    </row>
    <row r="2291" spans="1:15" x14ac:dyDescent="0.25">
      <c r="A2291">
        <v>2276</v>
      </c>
      <c r="B2291" s="89">
        <v>39196</v>
      </c>
      <c r="C2291" s="48">
        <v>148.229996</v>
      </c>
      <c r="D2291" s="48">
        <v>148.39999399999999</v>
      </c>
      <c r="E2291" s="48">
        <v>147.320007</v>
      </c>
      <c r="F2291" s="48">
        <v>148.11999499999999</v>
      </c>
      <c r="G2291" s="49">
        <v>114471000</v>
      </c>
      <c r="H2291" s="48">
        <v>122.72873</v>
      </c>
      <c r="I2291" s="52">
        <f t="shared" si="262"/>
        <v>0.82857638497759878</v>
      </c>
      <c r="J2291" s="52">
        <f t="shared" ca="1" si="263"/>
        <v>1</v>
      </c>
      <c r="K2291" s="48">
        <f t="shared" si="264"/>
        <v>122.82</v>
      </c>
      <c r="L2291" s="48">
        <f t="shared" si="265"/>
        <v>122.96</v>
      </c>
      <c r="M2291" s="48">
        <f t="shared" si="266"/>
        <v>122.07</v>
      </c>
      <c r="N2291" s="48">
        <f t="shared" si="267"/>
        <v>122.73</v>
      </c>
      <c r="O2291" s="49">
        <f t="shared" ca="1" si="268"/>
        <v>114471000</v>
      </c>
    </row>
    <row r="2292" spans="1:15" x14ac:dyDescent="0.25">
      <c r="A2292">
        <v>2277</v>
      </c>
      <c r="B2292" s="89">
        <v>39195</v>
      </c>
      <c r="C2292" s="48">
        <v>148.36999499999999</v>
      </c>
      <c r="D2292" s="48">
        <v>148.729996</v>
      </c>
      <c r="E2292" s="48">
        <v>147.970001</v>
      </c>
      <c r="F2292" s="48">
        <v>148.05999800000001</v>
      </c>
      <c r="G2292" s="49">
        <v>77270800</v>
      </c>
      <c r="H2292" s="48">
        <v>122.679018</v>
      </c>
      <c r="I2292" s="52">
        <f t="shared" si="262"/>
        <v>0.82857638563523417</v>
      </c>
      <c r="J2292" s="52">
        <f t="shared" ca="1" si="263"/>
        <v>1</v>
      </c>
      <c r="K2292" s="48">
        <f t="shared" si="264"/>
        <v>122.94</v>
      </c>
      <c r="L2292" s="48">
        <f t="shared" si="265"/>
        <v>123.23</v>
      </c>
      <c r="M2292" s="48">
        <f t="shared" si="266"/>
        <v>122.6</v>
      </c>
      <c r="N2292" s="48">
        <f t="shared" si="267"/>
        <v>122.68</v>
      </c>
      <c r="O2292" s="49">
        <f t="shared" ca="1" si="268"/>
        <v>77270800</v>
      </c>
    </row>
    <row r="2293" spans="1:15" x14ac:dyDescent="0.25">
      <c r="A2293">
        <v>2278</v>
      </c>
      <c r="B2293" s="89">
        <v>39192</v>
      </c>
      <c r="C2293" s="48">
        <v>148.220001</v>
      </c>
      <c r="D2293" s="48">
        <v>148.61999499999999</v>
      </c>
      <c r="E2293" s="48">
        <v>147.03999300000001</v>
      </c>
      <c r="F2293" s="48">
        <v>148.61999499999999</v>
      </c>
      <c r="G2293" s="49">
        <v>124114100</v>
      </c>
      <c r="H2293" s="48">
        <v>123.143018</v>
      </c>
      <c r="I2293" s="52">
        <f t="shared" si="262"/>
        <v>0.82857638368242448</v>
      </c>
      <c r="J2293" s="52">
        <f t="shared" ca="1" si="263"/>
        <v>1</v>
      </c>
      <c r="K2293" s="48">
        <f t="shared" si="264"/>
        <v>122.81</v>
      </c>
      <c r="L2293" s="48">
        <f t="shared" si="265"/>
        <v>123.14</v>
      </c>
      <c r="M2293" s="48">
        <f t="shared" si="266"/>
        <v>121.83</v>
      </c>
      <c r="N2293" s="48">
        <f t="shared" si="267"/>
        <v>123.14</v>
      </c>
      <c r="O2293" s="49">
        <f t="shared" ca="1" si="268"/>
        <v>124114100</v>
      </c>
    </row>
    <row r="2294" spans="1:15" x14ac:dyDescent="0.25">
      <c r="A2294">
        <v>2279</v>
      </c>
      <c r="B2294" s="89">
        <v>39191</v>
      </c>
      <c r="C2294" s="48">
        <v>146.550003</v>
      </c>
      <c r="D2294" s="48">
        <v>147.39999399999999</v>
      </c>
      <c r="E2294" s="48">
        <v>146.36000100000001</v>
      </c>
      <c r="F2294" s="48">
        <v>147.229996</v>
      </c>
      <c r="G2294" s="49">
        <v>102947700</v>
      </c>
      <c r="H2294" s="48">
        <v>121.991298</v>
      </c>
      <c r="I2294" s="52">
        <f t="shared" si="262"/>
        <v>0.82857638602394579</v>
      </c>
      <c r="J2294" s="52">
        <f t="shared" ca="1" si="263"/>
        <v>1</v>
      </c>
      <c r="K2294" s="48">
        <f t="shared" si="264"/>
        <v>121.43</v>
      </c>
      <c r="L2294" s="48">
        <f t="shared" si="265"/>
        <v>122.13</v>
      </c>
      <c r="M2294" s="48">
        <f t="shared" si="266"/>
        <v>121.27</v>
      </c>
      <c r="N2294" s="48">
        <f t="shared" si="267"/>
        <v>121.99</v>
      </c>
      <c r="O2294" s="49">
        <f t="shared" ca="1" si="268"/>
        <v>102947700</v>
      </c>
    </row>
    <row r="2295" spans="1:15" x14ac:dyDescent="0.25">
      <c r="A2295">
        <v>2280</v>
      </c>
      <c r="B2295" s="89">
        <v>39190</v>
      </c>
      <c r="C2295" s="48">
        <v>146.60000600000001</v>
      </c>
      <c r="D2295" s="48">
        <v>147.699997</v>
      </c>
      <c r="E2295" s="48">
        <v>146.570007</v>
      </c>
      <c r="F2295" s="48">
        <v>147.270004</v>
      </c>
      <c r="G2295" s="49">
        <v>88345300</v>
      </c>
      <c r="H2295" s="48">
        <v>122.02444800000001</v>
      </c>
      <c r="I2295" s="52">
        <f t="shared" si="262"/>
        <v>0.82857638816931112</v>
      </c>
      <c r="J2295" s="52">
        <f t="shared" ca="1" si="263"/>
        <v>1</v>
      </c>
      <c r="K2295" s="48">
        <f t="shared" si="264"/>
        <v>121.47</v>
      </c>
      <c r="L2295" s="48">
        <f t="shared" si="265"/>
        <v>122.38</v>
      </c>
      <c r="M2295" s="48">
        <f t="shared" si="266"/>
        <v>121.44</v>
      </c>
      <c r="N2295" s="48">
        <f t="shared" si="267"/>
        <v>122.02</v>
      </c>
      <c r="O2295" s="49">
        <f t="shared" ca="1" si="268"/>
        <v>88345300</v>
      </c>
    </row>
    <row r="2296" spans="1:15" x14ac:dyDescent="0.25">
      <c r="A2296">
        <v>2281</v>
      </c>
      <c r="B2296" s="89">
        <v>39189</v>
      </c>
      <c r="C2296" s="48">
        <v>146.970001</v>
      </c>
      <c r="D2296" s="48">
        <v>147.39999399999999</v>
      </c>
      <c r="E2296" s="48">
        <v>146.64999399999999</v>
      </c>
      <c r="F2296" s="48">
        <v>147.08999600000001</v>
      </c>
      <c r="G2296" s="49">
        <v>108424100</v>
      </c>
      <c r="H2296" s="48">
        <v>121.875298</v>
      </c>
      <c r="I2296" s="52">
        <f t="shared" si="262"/>
        <v>0.82857639074244038</v>
      </c>
      <c r="J2296" s="52">
        <f t="shared" ca="1" si="263"/>
        <v>1</v>
      </c>
      <c r="K2296" s="48">
        <f t="shared" si="264"/>
        <v>121.78</v>
      </c>
      <c r="L2296" s="48">
        <f t="shared" si="265"/>
        <v>122.13</v>
      </c>
      <c r="M2296" s="48">
        <f t="shared" si="266"/>
        <v>121.51</v>
      </c>
      <c r="N2296" s="48">
        <f t="shared" si="267"/>
        <v>121.88</v>
      </c>
      <c r="O2296" s="49">
        <f t="shared" ca="1" si="268"/>
        <v>108424100</v>
      </c>
    </row>
    <row r="2297" spans="1:15" x14ac:dyDescent="0.25">
      <c r="A2297">
        <v>2282</v>
      </c>
      <c r="B2297" s="89">
        <v>39188</v>
      </c>
      <c r="C2297" s="48">
        <v>145.83000200000001</v>
      </c>
      <c r="D2297" s="48">
        <v>146.86000100000001</v>
      </c>
      <c r="E2297" s="48">
        <v>145.820007</v>
      </c>
      <c r="F2297" s="48">
        <v>146.699997</v>
      </c>
      <c r="G2297" s="49">
        <v>83064600</v>
      </c>
      <c r="H2297" s="48">
        <v>121.552153</v>
      </c>
      <c r="I2297" s="52">
        <f t="shared" si="262"/>
        <v>0.82857638367913533</v>
      </c>
      <c r="J2297" s="52">
        <f t="shared" ca="1" si="263"/>
        <v>1</v>
      </c>
      <c r="K2297" s="48">
        <f t="shared" si="264"/>
        <v>120.83</v>
      </c>
      <c r="L2297" s="48">
        <f t="shared" si="265"/>
        <v>121.68</v>
      </c>
      <c r="M2297" s="48">
        <f t="shared" si="266"/>
        <v>120.82</v>
      </c>
      <c r="N2297" s="48">
        <f t="shared" si="267"/>
        <v>121.55</v>
      </c>
      <c r="O2297" s="49">
        <f t="shared" ca="1" si="268"/>
        <v>83064600</v>
      </c>
    </row>
    <row r="2298" spans="1:15" x14ac:dyDescent="0.25">
      <c r="A2298">
        <v>2283</v>
      </c>
      <c r="B2298" s="89">
        <v>39185</v>
      </c>
      <c r="C2298" s="48">
        <v>144.89999399999999</v>
      </c>
      <c r="D2298" s="48">
        <v>145.320007</v>
      </c>
      <c r="E2298" s="48">
        <v>144.36000100000001</v>
      </c>
      <c r="F2298" s="48">
        <v>145.320007</v>
      </c>
      <c r="G2298" s="49">
        <v>84287000</v>
      </c>
      <c r="H2298" s="48">
        <v>120.408726</v>
      </c>
      <c r="I2298" s="52">
        <f t="shared" si="262"/>
        <v>0.82857638453045213</v>
      </c>
      <c r="J2298" s="52">
        <f t="shared" ca="1" si="263"/>
        <v>1</v>
      </c>
      <c r="K2298" s="48">
        <f t="shared" si="264"/>
        <v>120.06</v>
      </c>
      <c r="L2298" s="48">
        <f t="shared" si="265"/>
        <v>120.41</v>
      </c>
      <c r="M2298" s="48">
        <f t="shared" si="266"/>
        <v>119.61</v>
      </c>
      <c r="N2298" s="48">
        <f t="shared" si="267"/>
        <v>120.41</v>
      </c>
      <c r="O2298" s="49">
        <f t="shared" ca="1" si="268"/>
        <v>84287000</v>
      </c>
    </row>
    <row r="2299" spans="1:15" x14ac:dyDescent="0.25">
      <c r="A2299">
        <v>2284</v>
      </c>
      <c r="B2299" s="89">
        <v>39184</v>
      </c>
      <c r="C2299" s="48">
        <v>143.740005</v>
      </c>
      <c r="D2299" s="48">
        <v>144.91999799999999</v>
      </c>
      <c r="E2299" s="48">
        <v>143.33999600000001</v>
      </c>
      <c r="F2299" s="48">
        <v>144.66000399999999</v>
      </c>
      <c r="G2299" s="49">
        <v>115534400</v>
      </c>
      <c r="H2299" s="48">
        <v>119.861863</v>
      </c>
      <c r="I2299" s="52">
        <f t="shared" si="262"/>
        <v>0.82857638383585286</v>
      </c>
      <c r="J2299" s="52">
        <f t="shared" ca="1" si="263"/>
        <v>1</v>
      </c>
      <c r="K2299" s="48">
        <f t="shared" si="264"/>
        <v>119.1</v>
      </c>
      <c r="L2299" s="48">
        <f t="shared" si="265"/>
        <v>120.08</v>
      </c>
      <c r="M2299" s="48">
        <f t="shared" si="266"/>
        <v>118.77</v>
      </c>
      <c r="N2299" s="48">
        <f t="shared" si="267"/>
        <v>119.86</v>
      </c>
      <c r="O2299" s="49">
        <f t="shared" ca="1" si="268"/>
        <v>115534400</v>
      </c>
    </row>
    <row r="2300" spans="1:15" x14ac:dyDescent="0.25">
      <c r="A2300">
        <v>2285</v>
      </c>
      <c r="B2300" s="89">
        <v>39183</v>
      </c>
      <c r="C2300" s="48">
        <v>144.820007</v>
      </c>
      <c r="D2300" s="48">
        <v>144.86000100000001</v>
      </c>
      <c r="E2300" s="48">
        <v>143.53999300000001</v>
      </c>
      <c r="F2300" s="48">
        <v>144.020004</v>
      </c>
      <c r="G2300" s="49">
        <v>106365700</v>
      </c>
      <c r="H2300" s="48">
        <v>119.331575</v>
      </c>
      <c r="I2300" s="52">
        <f t="shared" si="262"/>
        <v>0.82857638998538008</v>
      </c>
      <c r="J2300" s="52">
        <f t="shared" ca="1" si="263"/>
        <v>1</v>
      </c>
      <c r="K2300" s="48">
        <f t="shared" si="264"/>
        <v>119.99</v>
      </c>
      <c r="L2300" s="48">
        <f t="shared" si="265"/>
        <v>120.03</v>
      </c>
      <c r="M2300" s="48">
        <f t="shared" si="266"/>
        <v>118.93</v>
      </c>
      <c r="N2300" s="48">
        <f t="shared" si="267"/>
        <v>119.33</v>
      </c>
      <c r="O2300" s="49">
        <f t="shared" ca="1" si="268"/>
        <v>106365700</v>
      </c>
    </row>
    <row r="2301" spans="1:15" x14ac:dyDescent="0.25">
      <c r="A2301">
        <v>2286</v>
      </c>
      <c r="B2301" s="89">
        <v>39182</v>
      </c>
      <c r="C2301" s="48">
        <v>144.33000200000001</v>
      </c>
      <c r="D2301" s="48">
        <v>144.85000600000001</v>
      </c>
      <c r="E2301" s="48">
        <v>144.270004</v>
      </c>
      <c r="F2301" s="48">
        <v>144.61000100000001</v>
      </c>
      <c r="G2301" s="49">
        <v>56620000</v>
      </c>
      <c r="H2301" s="48">
        <v>119.820432</v>
      </c>
      <c r="I2301" s="52">
        <f t="shared" si="262"/>
        <v>0.82857638594442706</v>
      </c>
      <c r="J2301" s="52">
        <f t="shared" ca="1" si="263"/>
        <v>1</v>
      </c>
      <c r="K2301" s="48">
        <f t="shared" si="264"/>
        <v>119.59</v>
      </c>
      <c r="L2301" s="48">
        <f t="shared" si="265"/>
        <v>120.02</v>
      </c>
      <c r="M2301" s="48">
        <f t="shared" si="266"/>
        <v>119.54</v>
      </c>
      <c r="N2301" s="48">
        <f t="shared" si="267"/>
        <v>119.82</v>
      </c>
      <c r="O2301" s="49">
        <f t="shared" ca="1" si="268"/>
        <v>56620000</v>
      </c>
    </row>
    <row r="2302" spans="1:15" x14ac:dyDescent="0.25">
      <c r="A2302">
        <v>2287</v>
      </c>
      <c r="B2302" s="89">
        <v>39181</v>
      </c>
      <c r="C2302" s="48">
        <v>144.64999399999999</v>
      </c>
      <c r="D2302" s="48">
        <v>144.800003</v>
      </c>
      <c r="E2302" s="48">
        <v>144.14999399999999</v>
      </c>
      <c r="F2302" s="48">
        <v>144.44000199999999</v>
      </c>
      <c r="G2302" s="49">
        <v>50967400</v>
      </c>
      <c r="H2302" s="48">
        <v>119.679575</v>
      </c>
      <c r="I2302" s="52">
        <f t="shared" si="262"/>
        <v>0.82857638703162029</v>
      </c>
      <c r="J2302" s="52">
        <f t="shared" ca="1" si="263"/>
        <v>1</v>
      </c>
      <c r="K2302" s="48">
        <f t="shared" si="264"/>
        <v>119.85</v>
      </c>
      <c r="L2302" s="48">
        <f t="shared" si="265"/>
        <v>119.98</v>
      </c>
      <c r="M2302" s="48">
        <f t="shared" si="266"/>
        <v>119.44</v>
      </c>
      <c r="N2302" s="48">
        <f t="shared" si="267"/>
        <v>119.68</v>
      </c>
      <c r="O2302" s="49">
        <f t="shared" ca="1" si="268"/>
        <v>50967400</v>
      </c>
    </row>
    <row r="2303" spans="1:15" x14ac:dyDescent="0.25">
      <c r="A2303">
        <v>2288</v>
      </c>
      <c r="B2303" s="89">
        <v>39177</v>
      </c>
      <c r="C2303" s="48">
        <v>143.66999799999999</v>
      </c>
      <c r="D2303" s="48">
        <v>144.44000199999999</v>
      </c>
      <c r="E2303" s="48">
        <v>143.61000100000001</v>
      </c>
      <c r="F2303" s="48">
        <v>144.240005</v>
      </c>
      <c r="G2303" s="49">
        <v>46822800</v>
      </c>
      <c r="H2303" s="48">
        <v>119.513862</v>
      </c>
      <c r="I2303" s="52">
        <f t="shared" si="262"/>
        <v>0.82857638558734104</v>
      </c>
      <c r="J2303" s="52">
        <f t="shared" ca="1" si="263"/>
        <v>1</v>
      </c>
      <c r="K2303" s="48">
        <f t="shared" si="264"/>
        <v>119.04</v>
      </c>
      <c r="L2303" s="48">
        <f t="shared" si="265"/>
        <v>119.68</v>
      </c>
      <c r="M2303" s="48">
        <f t="shared" si="266"/>
        <v>118.99</v>
      </c>
      <c r="N2303" s="48">
        <f t="shared" si="267"/>
        <v>119.51</v>
      </c>
      <c r="O2303" s="49">
        <f t="shared" ca="1" si="268"/>
        <v>46822800</v>
      </c>
    </row>
    <row r="2304" spans="1:15" x14ac:dyDescent="0.25">
      <c r="A2304">
        <v>2289</v>
      </c>
      <c r="B2304" s="89">
        <v>39176</v>
      </c>
      <c r="C2304" s="48">
        <v>143.69000199999999</v>
      </c>
      <c r="D2304" s="48">
        <v>143.949997</v>
      </c>
      <c r="E2304" s="48">
        <v>143.16000399999999</v>
      </c>
      <c r="F2304" s="48">
        <v>143.85000600000001</v>
      </c>
      <c r="G2304" s="49">
        <v>63995200</v>
      </c>
      <c r="H2304" s="48">
        <v>119.190718</v>
      </c>
      <c r="I2304" s="52">
        <f t="shared" si="262"/>
        <v>0.82857638532180522</v>
      </c>
      <c r="J2304" s="52">
        <f t="shared" ca="1" si="263"/>
        <v>1</v>
      </c>
      <c r="K2304" s="48">
        <f t="shared" si="264"/>
        <v>119.06</v>
      </c>
      <c r="L2304" s="48">
        <f t="shared" si="265"/>
        <v>119.27</v>
      </c>
      <c r="M2304" s="48">
        <f t="shared" si="266"/>
        <v>118.62</v>
      </c>
      <c r="N2304" s="48">
        <f t="shared" si="267"/>
        <v>119.19</v>
      </c>
      <c r="O2304" s="49">
        <f t="shared" ca="1" si="268"/>
        <v>63995200</v>
      </c>
    </row>
    <row r="2305" spans="1:15" x14ac:dyDescent="0.25">
      <c r="A2305">
        <v>2290</v>
      </c>
      <c r="B2305" s="89">
        <v>39175</v>
      </c>
      <c r="C2305" s="48">
        <v>142.970001</v>
      </c>
      <c r="D2305" s="48">
        <v>143.979996</v>
      </c>
      <c r="E2305" s="48">
        <v>142.91000399999999</v>
      </c>
      <c r="F2305" s="48">
        <v>143.69000199999999</v>
      </c>
      <c r="G2305" s="49">
        <v>82417800</v>
      </c>
      <c r="H2305" s="48">
        <v>119.058143</v>
      </c>
      <c r="I2305" s="52">
        <f t="shared" si="262"/>
        <v>0.8285763890517589</v>
      </c>
      <c r="J2305" s="52">
        <f t="shared" ca="1" si="263"/>
        <v>1</v>
      </c>
      <c r="K2305" s="48">
        <f t="shared" si="264"/>
        <v>118.46</v>
      </c>
      <c r="L2305" s="48">
        <f t="shared" si="265"/>
        <v>119.3</v>
      </c>
      <c r="M2305" s="48">
        <f t="shared" si="266"/>
        <v>118.41</v>
      </c>
      <c r="N2305" s="48">
        <f t="shared" si="267"/>
        <v>119.06</v>
      </c>
      <c r="O2305" s="49">
        <f t="shared" ca="1" si="268"/>
        <v>82417800</v>
      </c>
    </row>
    <row r="2306" spans="1:15" x14ac:dyDescent="0.25">
      <c r="A2306">
        <v>2291</v>
      </c>
      <c r="B2306" s="89">
        <v>39174</v>
      </c>
      <c r="C2306" s="48">
        <v>142.16000399999999</v>
      </c>
      <c r="D2306" s="48">
        <v>142.46000699999999</v>
      </c>
      <c r="E2306" s="48">
        <v>141.479996</v>
      </c>
      <c r="F2306" s="48">
        <v>142.16000399999999</v>
      </c>
      <c r="G2306" s="49">
        <v>79416400</v>
      </c>
      <c r="H2306" s="48">
        <v>117.79042200000001</v>
      </c>
      <c r="I2306" s="52">
        <f t="shared" si="262"/>
        <v>0.82857638355159313</v>
      </c>
      <c r="J2306" s="52">
        <f t="shared" ca="1" si="263"/>
        <v>1</v>
      </c>
      <c r="K2306" s="48">
        <f t="shared" si="264"/>
        <v>117.79</v>
      </c>
      <c r="L2306" s="48">
        <f t="shared" si="265"/>
        <v>118.04</v>
      </c>
      <c r="M2306" s="48">
        <f t="shared" si="266"/>
        <v>117.23</v>
      </c>
      <c r="N2306" s="48">
        <f t="shared" si="267"/>
        <v>117.79</v>
      </c>
      <c r="O2306" s="49">
        <f t="shared" ca="1" si="268"/>
        <v>79416400</v>
      </c>
    </row>
    <row r="2307" spans="1:15" x14ac:dyDescent="0.25">
      <c r="A2307">
        <v>2292</v>
      </c>
      <c r="B2307" s="89">
        <v>39171</v>
      </c>
      <c r="C2307" s="48">
        <v>142.240005</v>
      </c>
      <c r="D2307" s="48">
        <v>142.83999600000001</v>
      </c>
      <c r="E2307" s="48">
        <v>140.55999800000001</v>
      </c>
      <c r="F2307" s="48">
        <v>142</v>
      </c>
      <c r="G2307" s="49">
        <v>128194100</v>
      </c>
      <c r="H2307" s="48">
        <v>117.657847</v>
      </c>
      <c r="I2307" s="52">
        <f t="shared" si="262"/>
        <v>0.82857638732394367</v>
      </c>
      <c r="J2307" s="52">
        <f t="shared" ca="1" si="263"/>
        <v>1</v>
      </c>
      <c r="K2307" s="48">
        <f t="shared" si="264"/>
        <v>117.86</v>
      </c>
      <c r="L2307" s="48">
        <f t="shared" si="265"/>
        <v>118.35</v>
      </c>
      <c r="M2307" s="48">
        <f t="shared" si="266"/>
        <v>116.46</v>
      </c>
      <c r="N2307" s="48">
        <f t="shared" si="267"/>
        <v>117.66</v>
      </c>
      <c r="O2307" s="49">
        <f t="shared" ca="1" si="268"/>
        <v>128194100</v>
      </c>
    </row>
    <row r="2308" spans="1:15" x14ac:dyDescent="0.25">
      <c r="A2308">
        <v>2293</v>
      </c>
      <c r="B2308" s="89">
        <v>39170</v>
      </c>
      <c r="C2308" s="48">
        <v>142.53999300000001</v>
      </c>
      <c r="D2308" s="48">
        <v>142.61000100000001</v>
      </c>
      <c r="E2308" s="48">
        <v>141.19000199999999</v>
      </c>
      <c r="F2308" s="48">
        <v>141.970001</v>
      </c>
      <c r="G2308" s="49">
        <v>139432700</v>
      </c>
      <c r="H2308" s="48">
        <v>117.632991</v>
      </c>
      <c r="I2308" s="52">
        <f t="shared" si="262"/>
        <v>0.82857639058550125</v>
      </c>
      <c r="J2308" s="52">
        <f t="shared" ca="1" si="263"/>
        <v>1</v>
      </c>
      <c r="K2308" s="48">
        <f t="shared" si="264"/>
        <v>118.11</v>
      </c>
      <c r="L2308" s="48">
        <f t="shared" si="265"/>
        <v>118.16</v>
      </c>
      <c r="M2308" s="48">
        <f t="shared" si="266"/>
        <v>116.99</v>
      </c>
      <c r="N2308" s="48">
        <f t="shared" si="267"/>
        <v>117.63</v>
      </c>
      <c r="O2308" s="49">
        <f t="shared" ca="1" si="268"/>
        <v>139432700</v>
      </c>
    </row>
    <row r="2309" spans="1:15" x14ac:dyDescent="0.25">
      <c r="A2309">
        <v>2294</v>
      </c>
      <c r="B2309" s="89">
        <v>39169</v>
      </c>
      <c r="C2309" s="48">
        <v>142.13999899999999</v>
      </c>
      <c r="D2309" s="48">
        <v>142.470001</v>
      </c>
      <c r="E2309" s="48">
        <v>141.259995</v>
      </c>
      <c r="F2309" s="48">
        <v>141.820007</v>
      </c>
      <c r="G2309" s="49">
        <v>152907900</v>
      </c>
      <c r="H2309" s="48">
        <v>117.508709</v>
      </c>
      <c r="I2309" s="52">
        <f t="shared" si="262"/>
        <v>0.82857638696915303</v>
      </c>
      <c r="J2309" s="52">
        <f t="shared" ca="1" si="263"/>
        <v>1</v>
      </c>
      <c r="K2309" s="48">
        <f t="shared" si="264"/>
        <v>117.77</v>
      </c>
      <c r="L2309" s="48">
        <f t="shared" si="265"/>
        <v>118.05</v>
      </c>
      <c r="M2309" s="48">
        <f t="shared" si="266"/>
        <v>117.04</v>
      </c>
      <c r="N2309" s="48">
        <f t="shared" si="267"/>
        <v>117.51</v>
      </c>
      <c r="O2309" s="49">
        <f t="shared" ca="1" si="268"/>
        <v>152907900</v>
      </c>
    </row>
    <row r="2310" spans="1:15" x14ac:dyDescent="0.25">
      <c r="A2310">
        <v>2295</v>
      </c>
      <c r="B2310" s="89">
        <v>39168</v>
      </c>
      <c r="C2310" s="48">
        <v>143.11999499999999</v>
      </c>
      <c r="D2310" s="48">
        <v>143.16000399999999</v>
      </c>
      <c r="E2310" s="48">
        <v>142.38999899999999</v>
      </c>
      <c r="F2310" s="48">
        <v>142.86000100000001</v>
      </c>
      <c r="G2310" s="49">
        <v>99864600</v>
      </c>
      <c r="H2310" s="48">
        <v>118.370423</v>
      </c>
      <c r="I2310" s="52">
        <f t="shared" si="262"/>
        <v>0.82857638367229181</v>
      </c>
      <c r="J2310" s="52">
        <f t="shared" ca="1" si="263"/>
        <v>1</v>
      </c>
      <c r="K2310" s="48">
        <f t="shared" si="264"/>
        <v>118.59</v>
      </c>
      <c r="L2310" s="48">
        <f t="shared" si="265"/>
        <v>118.62</v>
      </c>
      <c r="M2310" s="48">
        <f t="shared" si="266"/>
        <v>117.98</v>
      </c>
      <c r="N2310" s="48">
        <f t="shared" si="267"/>
        <v>118.37</v>
      </c>
      <c r="O2310" s="49">
        <f t="shared" ca="1" si="268"/>
        <v>99864600</v>
      </c>
    </row>
    <row r="2311" spans="1:15" x14ac:dyDescent="0.25">
      <c r="A2311">
        <v>2296</v>
      </c>
      <c r="B2311" s="89">
        <v>39167</v>
      </c>
      <c r="C2311" s="48">
        <v>143.5</v>
      </c>
      <c r="D2311" s="48">
        <v>143.64999399999999</v>
      </c>
      <c r="E2311" s="48">
        <v>142.08999600000001</v>
      </c>
      <c r="F2311" s="48">
        <v>143.199997</v>
      </c>
      <c r="G2311" s="49">
        <v>113787500</v>
      </c>
      <c r="H2311" s="48">
        <v>118.652136</v>
      </c>
      <c r="I2311" s="52">
        <f t="shared" si="262"/>
        <v>0.82857638607352768</v>
      </c>
      <c r="J2311" s="52">
        <f t="shared" ca="1" si="263"/>
        <v>1</v>
      </c>
      <c r="K2311" s="48">
        <f t="shared" si="264"/>
        <v>118.9</v>
      </c>
      <c r="L2311" s="48">
        <f t="shared" si="265"/>
        <v>119.02</v>
      </c>
      <c r="M2311" s="48">
        <f t="shared" si="266"/>
        <v>117.73</v>
      </c>
      <c r="N2311" s="48">
        <f t="shared" si="267"/>
        <v>118.65</v>
      </c>
      <c r="O2311" s="49">
        <f t="shared" ca="1" si="268"/>
        <v>113787500</v>
      </c>
    </row>
    <row r="2312" spans="1:15" x14ac:dyDescent="0.25">
      <c r="A2312">
        <v>2297</v>
      </c>
      <c r="B2312" s="89">
        <v>39164</v>
      </c>
      <c r="C2312" s="48">
        <v>143.279999</v>
      </c>
      <c r="D2312" s="48">
        <v>143.80999800000001</v>
      </c>
      <c r="E2312" s="48">
        <v>143.14999399999999</v>
      </c>
      <c r="F2312" s="48">
        <v>143.38999899999999</v>
      </c>
      <c r="G2312" s="49">
        <v>74416800</v>
      </c>
      <c r="H2312" s="48">
        <v>118.809567</v>
      </c>
      <c r="I2312" s="52">
        <f t="shared" si="262"/>
        <v>0.82857638488441587</v>
      </c>
      <c r="J2312" s="52">
        <f t="shared" ca="1" si="263"/>
        <v>1</v>
      </c>
      <c r="K2312" s="48">
        <f t="shared" si="264"/>
        <v>118.72</v>
      </c>
      <c r="L2312" s="48">
        <f t="shared" si="265"/>
        <v>119.16</v>
      </c>
      <c r="M2312" s="48">
        <f t="shared" si="266"/>
        <v>118.61</v>
      </c>
      <c r="N2312" s="48">
        <f t="shared" si="267"/>
        <v>118.81</v>
      </c>
      <c r="O2312" s="49">
        <f t="shared" ca="1" si="268"/>
        <v>74416800</v>
      </c>
    </row>
    <row r="2313" spans="1:15" x14ac:dyDescent="0.25">
      <c r="A2313">
        <v>2298</v>
      </c>
      <c r="B2313" s="89">
        <v>39163</v>
      </c>
      <c r="C2313" s="48">
        <v>143.479996</v>
      </c>
      <c r="D2313" s="48">
        <v>143.679993</v>
      </c>
      <c r="E2313" s="48">
        <v>142.78999300000001</v>
      </c>
      <c r="F2313" s="48">
        <v>143.179993</v>
      </c>
      <c r="G2313" s="49">
        <v>118942200</v>
      </c>
      <c r="H2313" s="48">
        <v>118.635561</v>
      </c>
      <c r="I2313" s="52">
        <f t="shared" si="262"/>
        <v>0.82857638497021013</v>
      </c>
      <c r="J2313" s="52">
        <f t="shared" ca="1" si="263"/>
        <v>1</v>
      </c>
      <c r="K2313" s="48">
        <f t="shared" si="264"/>
        <v>118.88</v>
      </c>
      <c r="L2313" s="48">
        <f t="shared" si="265"/>
        <v>119.05</v>
      </c>
      <c r="M2313" s="48">
        <f t="shared" si="266"/>
        <v>118.31</v>
      </c>
      <c r="N2313" s="48">
        <f t="shared" si="267"/>
        <v>118.64</v>
      </c>
      <c r="O2313" s="49">
        <f t="shared" ca="1" si="268"/>
        <v>118942200</v>
      </c>
    </row>
    <row r="2314" spans="1:15" x14ac:dyDescent="0.25">
      <c r="A2314">
        <v>2299</v>
      </c>
      <c r="B2314" s="89">
        <v>39162</v>
      </c>
      <c r="C2314" s="48">
        <v>141.10000600000001</v>
      </c>
      <c r="D2314" s="48">
        <v>143.64999399999999</v>
      </c>
      <c r="E2314" s="48">
        <v>140.820007</v>
      </c>
      <c r="F2314" s="48">
        <v>143.28999300000001</v>
      </c>
      <c r="G2314" s="49">
        <v>152368700</v>
      </c>
      <c r="H2314" s="48">
        <v>118.726705</v>
      </c>
      <c r="I2314" s="52">
        <f t="shared" si="262"/>
        <v>0.82857638914114529</v>
      </c>
      <c r="J2314" s="52">
        <f t="shared" ca="1" si="263"/>
        <v>1</v>
      </c>
      <c r="K2314" s="48">
        <f t="shared" si="264"/>
        <v>116.91</v>
      </c>
      <c r="L2314" s="48">
        <f t="shared" si="265"/>
        <v>119.02</v>
      </c>
      <c r="M2314" s="48">
        <f t="shared" si="266"/>
        <v>116.68</v>
      </c>
      <c r="N2314" s="48">
        <f t="shared" si="267"/>
        <v>118.73</v>
      </c>
      <c r="O2314" s="49">
        <f t="shared" ca="1" si="268"/>
        <v>152368700</v>
      </c>
    </row>
    <row r="2315" spans="1:15" x14ac:dyDescent="0.25">
      <c r="A2315">
        <v>2300</v>
      </c>
      <c r="B2315" s="89">
        <v>39161</v>
      </c>
      <c r="C2315" s="48">
        <v>140.08000200000001</v>
      </c>
      <c r="D2315" s="48">
        <v>141.050003</v>
      </c>
      <c r="E2315" s="48">
        <v>139.96000699999999</v>
      </c>
      <c r="F2315" s="48">
        <v>140.970001</v>
      </c>
      <c r="G2315" s="49">
        <v>82147400</v>
      </c>
      <c r="H2315" s="48">
        <v>116.80441399999999</v>
      </c>
      <c r="I2315" s="52">
        <f t="shared" si="262"/>
        <v>0.82857638626249286</v>
      </c>
      <c r="J2315" s="52">
        <f t="shared" ca="1" si="263"/>
        <v>1</v>
      </c>
      <c r="K2315" s="48">
        <f t="shared" si="264"/>
        <v>116.07</v>
      </c>
      <c r="L2315" s="48">
        <f t="shared" si="265"/>
        <v>116.87</v>
      </c>
      <c r="M2315" s="48">
        <f t="shared" si="266"/>
        <v>115.97</v>
      </c>
      <c r="N2315" s="48">
        <f t="shared" si="267"/>
        <v>116.8</v>
      </c>
      <c r="O2315" s="49">
        <f t="shared" ca="1" si="268"/>
        <v>82147400</v>
      </c>
    </row>
    <row r="2316" spans="1:15" x14ac:dyDescent="0.25">
      <c r="A2316">
        <v>2301</v>
      </c>
      <c r="B2316" s="89">
        <v>39160</v>
      </c>
      <c r="C2316" s="48">
        <v>139.259995</v>
      </c>
      <c r="D2316" s="48">
        <v>140.33000200000001</v>
      </c>
      <c r="E2316" s="48">
        <v>139.14999399999999</v>
      </c>
      <c r="F2316" s="48">
        <v>140.199997</v>
      </c>
      <c r="G2316" s="49">
        <v>96161200</v>
      </c>
      <c r="H2316" s="48">
        <v>116.16640700000001</v>
      </c>
      <c r="I2316" s="52">
        <f t="shared" si="262"/>
        <v>0.82857638720206261</v>
      </c>
      <c r="J2316" s="52">
        <f t="shared" ca="1" si="263"/>
        <v>1</v>
      </c>
      <c r="K2316" s="48">
        <f t="shared" si="264"/>
        <v>115.39</v>
      </c>
      <c r="L2316" s="48">
        <f t="shared" si="265"/>
        <v>116.27</v>
      </c>
      <c r="M2316" s="48">
        <f t="shared" si="266"/>
        <v>115.3</v>
      </c>
      <c r="N2316" s="48">
        <f t="shared" si="267"/>
        <v>116.17</v>
      </c>
      <c r="O2316" s="49">
        <f t="shared" ca="1" si="268"/>
        <v>96161200</v>
      </c>
    </row>
    <row r="2317" spans="1:15" x14ac:dyDescent="0.25">
      <c r="A2317">
        <v>2302</v>
      </c>
      <c r="B2317" s="89">
        <v>39157</v>
      </c>
      <c r="C2317" s="48">
        <v>139.30999800000001</v>
      </c>
      <c r="D2317" s="48">
        <v>139.63000500000001</v>
      </c>
      <c r="E2317" s="48">
        <v>138.11999499999999</v>
      </c>
      <c r="F2317" s="48">
        <v>138.529999</v>
      </c>
      <c r="G2317" s="49">
        <v>121531600</v>
      </c>
      <c r="H2317" s="48">
        <v>114.782686</v>
      </c>
      <c r="I2317" s="52">
        <f t="shared" si="262"/>
        <v>0.82857638654859156</v>
      </c>
      <c r="J2317" s="52">
        <f t="shared" ca="1" si="263"/>
        <v>1</v>
      </c>
      <c r="K2317" s="48">
        <f t="shared" si="264"/>
        <v>115.43</v>
      </c>
      <c r="L2317" s="48">
        <f t="shared" si="265"/>
        <v>115.69</v>
      </c>
      <c r="M2317" s="48">
        <f t="shared" si="266"/>
        <v>114.44</v>
      </c>
      <c r="N2317" s="48">
        <f t="shared" si="267"/>
        <v>114.78</v>
      </c>
      <c r="O2317" s="49">
        <f t="shared" ca="1" si="268"/>
        <v>121531600</v>
      </c>
    </row>
    <row r="2318" spans="1:15" x14ac:dyDescent="0.25">
      <c r="A2318">
        <v>2303</v>
      </c>
      <c r="B2318" s="89">
        <v>39156</v>
      </c>
      <c r="C2318" s="48">
        <v>138.970001</v>
      </c>
      <c r="D2318" s="48">
        <v>139.990005</v>
      </c>
      <c r="E2318" s="48">
        <v>138.800003</v>
      </c>
      <c r="F2318" s="48">
        <v>139.470001</v>
      </c>
      <c r="G2318" s="49">
        <v>132435900</v>
      </c>
      <c r="H2318" s="48">
        <v>115.10500500000001</v>
      </c>
      <c r="I2318" s="52">
        <f t="shared" si="262"/>
        <v>0.82530296246287405</v>
      </c>
      <c r="J2318" s="52">
        <f t="shared" ca="1" si="263"/>
        <v>1</v>
      </c>
      <c r="K2318" s="48">
        <f t="shared" si="264"/>
        <v>114.69</v>
      </c>
      <c r="L2318" s="48">
        <f t="shared" si="265"/>
        <v>115.53</v>
      </c>
      <c r="M2318" s="48">
        <f t="shared" si="266"/>
        <v>114.55</v>
      </c>
      <c r="N2318" s="48">
        <f t="shared" si="267"/>
        <v>115.11</v>
      </c>
      <c r="O2318" s="49">
        <f t="shared" ca="1" si="268"/>
        <v>132435900</v>
      </c>
    </row>
    <row r="2319" spans="1:15" x14ac:dyDescent="0.25">
      <c r="A2319">
        <v>2304</v>
      </c>
      <c r="B2319" s="89">
        <v>39155</v>
      </c>
      <c r="C2319" s="48">
        <v>138.429993</v>
      </c>
      <c r="D2319" s="48">
        <v>139.36000100000001</v>
      </c>
      <c r="E2319" s="48">
        <v>136.75</v>
      </c>
      <c r="F2319" s="48">
        <v>139.279999</v>
      </c>
      <c r="G2319" s="49">
        <v>231853800</v>
      </c>
      <c r="H2319" s="48">
        <v>114.948195</v>
      </c>
      <c r="I2319" s="52">
        <f t="shared" si="262"/>
        <v>0.82530295681578802</v>
      </c>
      <c r="J2319" s="52">
        <f t="shared" ca="1" si="263"/>
        <v>1</v>
      </c>
      <c r="K2319" s="48">
        <f t="shared" si="264"/>
        <v>114.25</v>
      </c>
      <c r="L2319" s="48">
        <f t="shared" si="265"/>
        <v>115.01</v>
      </c>
      <c r="M2319" s="48">
        <f t="shared" si="266"/>
        <v>112.86</v>
      </c>
      <c r="N2319" s="48">
        <f t="shared" si="267"/>
        <v>114.95</v>
      </c>
      <c r="O2319" s="49">
        <f t="shared" ca="1" si="268"/>
        <v>231853800</v>
      </c>
    </row>
    <row r="2320" spans="1:15" x14ac:dyDescent="0.25">
      <c r="A2320">
        <v>2305</v>
      </c>
      <c r="B2320" s="89">
        <v>39154</v>
      </c>
      <c r="C2320" s="48">
        <v>140.179993</v>
      </c>
      <c r="D2320" s="48">
        <v>140.770004</v>
      </c>
      <c r="E2320" s="48">
        <v>138.03999300000001</v>
      </c>
      <c r="F2320" s="48">
        <v>138.25</v>
      </c>
      <c r="G2320" s="49">
        <v>190605200</v>
      </c>
      <c r="H2320" s="48">
        <v>114.098134</v>
      </c>
      <c r="I2320" s="52">
        <f t="shared" si="262"/>
        <v>0.82530295840867995</v>
      </c>
      <c r="J2320" s="52">
        <f t="shared" ca="1" si="263"/>
        <v>1</v>
      </c>
      <c r="K2320" s="48">
        <f t="shared" si="264"/>
        <v>115.69</v>
      </c>
      <c r="L2320" s="48">
        <f t="shared" si="265"/>
        <v>116.18</v>
      </c>
      <c r="M2320" s="48">
        <f t="shared" si="266"/>
        <v>113.92</v>
      </c>
      <c r="N2320" s="48">
        <f t="shared" si="267"/>
        <v>114.1</v>
      </c>
      <c r="O2320" s="49">
        <f t="shared" ca="1" si="268"/>
        <v>190605200</v>
      </c>
    </row>
    <row r="2321" spans="1:15" x14ac:dyDescent="0.25">
      <c r="A2321">
        <v>2306</v>
      </c>
      <c r="B2321" s="89">
        <v>39153</v>
      </c>
      <c r="C2321" s="48">
        <v>140.41999799999999</v>
      </c>
      <c r="D2321" s="48">
        <v>141.33999600000001</v>
      </c>
      <c r="E2321" s="48">
        <v>140.16000399999999</v>
      </c>
      <c r="F2321" s="48">
        <v>140.990005</v>
      </c>
      <c r="G2321" s="49">
        <v>80366900</v>
      </c>
      <c r="H2321" s="48">
        <v>116.359469</v>
      </c>
      <c r="I2321" s="52">
        <f t="shared" ref="I2321:I2384" si="269">H2321/F2321</f>
        <v>0.82530296385194124</v>
      </c>
      <c r="J2321" s="52">
        <f t="shared" ref="J2321:J2384" ca="1" si="270">INDEX(OFFSET($T$15,0,0,$S$13+1,1),MATCH(B2321,OFFSET($Q$15,0,0,$S$13+1,1),-1))</f>
        <v>1</v>
      </c>
      <c r="K2321" s="48">
        <f t="shared" ref="K2321:K2384" si="271">ROUND($I2321*C2321,2)</f>
        <v>115.89</v>
      </c>
      <c r="L2321" s="48">
        <f t="shared" ref="L2321:L2384" si="272">ROUND($I2321*D2321,2)</f>
        <v>116.65</v>
      </c>
      <c r="M2321" s="48">
        <f t="shared" ref="M2321:M2384" si="273">ROUND($I2321*E2321,2)</f>
        <v>115.67</v>
      </c>
      <c r="N2321" s="48">
        <f t="shared" ref="N2321:N2384" si="274">ROUND($I2321*F2321,2)</f>
        <v>116.36</v>
      </c>
      <c r="O2321" s="49">
        <f t="shared" ref="O2321:O2384" ca="1" si="275">G2321*J2321</f>
        <v>80366900</v>
      </c>
    </row>
    <row r="2322" spans="1:15" x14ac:dyDescent="0.25">
      <c r="A2322">
        <v>2307</v>
      </c>
      <c r="B2322" s="89">
        <v>39150</v>
      </c>
      <c r="C2322" s="48">
        <v>141.30999800000001</v>
      </c>
      <c r="D2322" s="48">
        <v>141.41999799999999</v>
      </c>
      <c r="E2322" s="48">
        <v>140.08000200000001</v>
      </c>
      <c r="F2322" s="48">
        <v>140.779999</v>
      </c>
      <c r="G2322" s="49">
        <v>107765100</v>
      </c>
      <c r="H2322" s="48">
        <v>116.186149</v>
      </c>
      <c r="I2322" s="52">
        <f t="shared" si="269"/>
        <v>0.82530295372427154</v>
      </c>
      <c r="J2322" s="52">
        <f t="shared" ca="1" si="270"/>
        <v>1</v>
      </c>
      <c r="K2322" s="48">
        <f t="shared" si="271"/>
        <v>116.62</v>
      </c>
      <c r="L2322" s="48">
        <f t="shared" si="272"/>
        <v>116.71</v>
      </c>
      <c r="M2322" s="48">
        <f t="shared" si="273"/>
        <v>115.61</v>
      </c>
      <c r="N2322" s="48">
        <f t="shared" si="274"/>
        <v>116.19</v>
      </c>
      <c r="O2322" s="49">
        <f t="shared" ca="1" si="275"/>
        <v>107765100</v>
      </c>
    </row>
    <row r="2323" spans="1:15" x14ac:dyDescent="0.25">
      <c r="A2323">
        <v>2308</v>
      </c>
      <c r="B2323" s="89">
        <v>39149</v>
      </c>
      <c r="C2323" s="48">
        <v>140.53999300000001</v>
      </c>
      <c r="D2323" s="48">
        <v>141.16000399999999</v>
      </c>
      <c r="E2323" s="48">
        <v>140.070007</v>
      </c>
      <c r="F2323" s="48">
        <v>140.740005</v>
      </c>
      <c r="G2323" s="49">
        <v>117891600</v>
      </c>
      <c r="H2323" s="48">
        <v>116.153143</v>
      </c>
      <c r="I2323" s="52">
        <f t="shared" si="269"/>
        <v>0.82530296201140541</v>
      </c>
      <c r="J2323" s="52">
        <f t="shared" ca="1" si="270"/>
        <v>1</v>
      </c>
      <c r="K2323" s="48">
        <f t="shared" si="271"/>
        <v>115.99</v>
      </c>
      <c r="L2323" s="48">
        <f t="shared" si="272"/>
        <v>116.5</v>
      </c>
      <c r="M2323" s="48">
        <f t="shared" si="273"/>
        <v>115.6</v>
      </c>
      <c r="N2323" s="48">
        <f t="shared" si="274"/>
        <v>116.15</v>
      </c>
      <c r="O2323" s="49">
        <f t="shared" ca="1" si="275"/>
        <v>117891600</v>
      </c>
    </row>
    <row r="2324" spans="1:15" x14ac:dyDescent="0.25">
      <c r="A2324">
        <v>2309</v>
      </c>
      <c r="B2324" s="89">
        <v>39148</v>
      </c>
      <c r="C2324" s="48">
        <v>139.58999600000001</v>
      </c>
      <c r="D2324" s="48">
        <v>140.46000699999999</v>
      </c>
      <c r="E2324" s="48">
        <v>139.39999399999999</v>
      </c>
      <c r="F2324" s="48">
        <v>139.55999800000001</v>
      </c>
      <c r="G2324" s="49">
        <v>115144900</v>
      </c>
      <c r="H2324" s="48">
        <v>115.17927899999999</v>
      </c>
      <c r="I2324" s="52">
        <f t="shared" si="269"/>
        <v>0.82530295679711885</v>
      </c>
      <c r="J2324" s="52">
        <f t="shared" ca="1" si="270"/>
        <v>1</v>
      </c>
      <c r="K2324" s="48">
        <f t="shared" si="271"/>
        <v>115.2</v>
      </c>
      <c r="L2324" s="48">
        <f t="shared" si="272"/>
        <v>115.92</v>
      </c>
      <c r="M2324" s="48">
        <f t="shared" si="273"/>
        <v>115.05</v>
      </c>
      <c r="N2324" s="48">
        <f t="shared" si="274"/>
        <v>115.18</v>
      </c>
      <c r="O2324" s="49">
        <f t="shared" ca="1" si="275"/>
        <v>115144900</v>
      </c>
    </row>
    <row r="2325" spans="1:15" x14ac:dyDescent="0.25">
      <c r="A2325">
        <v>2310</v>
      </c>
      <c r="B2325" s="89">
        <v>39147</v>
      </c>
      <c r="C2325" s="48">
        <v>138.779999</v>
      </c>
      <c r="D2325" s="48">
        <v>140.11999499999999</v>
      </c>
      <c r="E2325" s="48">
        <v>137.720001</v>
      </c>
      <c r="F2325" s="48">
        <v>139.699997</v>
      </c>
      <c r="G2325" s="49">
        <v>143333300</v>
      </c>
      <c r="H2325" s="48">
        <v>115.294821</v>
      </c>
      <c r="I2325" s="52">
        <f t="shared" si="269"/>
        <v>0.82530295974165269</v>
      </c>
      <c r="J2325" s="52">
        <f t="shared" ca="1" si="270"/>
        <v>1</v>
      </c>
      <c r="K2325" s="48">
        <f t="shared" si="271"/>
        <v>114.54</v>
      </c>
      <c r="L2325" s="48">
        <f t="shared" si="272"/>
        <v>115.64</v>
      </c>
      <c r="M2325" s="48">
        <f t="shared" si="273"/>
        <v>113.66</v>
      </c>
      <c r="N2325" s="48">
        <f t="shared" si="274"/>
        <v>115.29</v>
      </c>
      <c r="O2325" s="49">
        <f t="shared" ca="1" si="275"/>
        <v>143333300</v>
      </c>
    </row>
    <row r="2326" spans="1:15" x14ac:dyDescent="0.25">
      <c r="A2326">
        <v>2311</v>
      </c>
      <c r="B2326" s="89">
        <v>39146</v>
      </c>
      <c r="C2326" s="48">
        <v>137.929993</v>
      </c>
      <c r="D2326" s="48">
        <v>139.58000200000001</v>
      </c>
      <c r="E2326" s="48">
        <v>137.33000200000001</v>
      </c>
      <c r="F2326" s="48">
        <v>137.35000600000001</v>
      </c>
      <c r="G2326" s="49">
        <v>143750400</v>
      </c>
      <c r="H2326" s="48">
        <v>113.355366</v>
      </c>
      <c r="I2326" s="52">
        <f t="shared" si="269"/>
        <v>0.82530295630274675</v>
      </c>
      <c r="J2326" s="52">
        <f t="shared" ca="1" si="270"/>
        <v>1</v>
      </c>
      <c r="K2326" s="48">
        <f t="shared" si="271"/>
        <v>113.83</v>
      </c>
      <c r="L2326" s="48">
        <f t="shared" si="272"/>
        <v>115.2</v>
      </c>
      <c r="M2326" s="48">
        <f t="shared" si="273"/>
        <v>113.34</v>
      </c>
      <c r="N2326" s="48">
        <f t="shared" si="274"/>
        <v>113.36</v>
      </c>
      <c r="O2326" s="49">
        <f t="shared" ca="1" si="275"/>
        <v>143750400</v>
      </c>
    </row>
    <row r="2327" spans="1:15" x14ac:dyDescent="0.25">
      <c r="A2327">
        <v>2312</v>
      </c>
      <c r="B2327" s="89">
        <v>39143</v>
      </c>
      <c r="C2327" s="48">
        <v>140.050003</v>
      </c>
      <c r="D2327" s="48">
        <v>140.66000399999999</v>
      </c>
      <c r="E2327" s="48">
        <v>138.66000399999999</v>
      </c>
      <c r="F2327" s="48">
        <v>138.66999799999999</v>
      </c>
      <c r="G2327" s="49">
        <v>162574000</v>
      </c>
      <c r="H2327" s="48">
        <v>114.44476</v>
      </c>
      <c r="I2327" s="52">
        <f t="shared" si="269"/>
        <v>0.82530296135145265</v>
      </c>
      <c r="J2327" s="52">
        <f t="shared" ca="1" si="270"/>
        <v>1</v>
      </c>
      <c r="K2327" s="48">
        <f t="shared" si="271"/>
        <v>115.58</v>
      </c>
      <c r="L2327" s="48">
        <f t="shared" si="272"/>
        <v>116.09</v>
      </c>
      <c r="M2327" s="48">
        <f t="shared" si="273"/>
        <v>114.44</v>
      </c>
      <c r="N2327" s="48">
        <f t="shared" si="274"/>
        <v>114.44</v>
      </c>
      <c r="O2327" s="49">
        <f t="shared" ca="1" si="275"/>
        <v>162574000</v>
      </c>
    </row>
    <row r="2328" spans="1:15" x14ac:dyDescent="0.25">
      <c r="A2328">
        <v>2313</v>
      </c>
      <c r="B2328" s="89">
        <v>39142</v>
      </c>
      <c r="C2328" s="48">
        <v>139.33999600000001</v>
      </c>
      <c r="D2328" s="48">
        <v>141.25</v>
      </c>
      <c r="E2328" s="48">
        <v>138.050003</v>
      </c>
      <c r="F2328" s="48">
        <v>140.509995</v>
      </c>
      <c r="G2328" s="49">
        <v>212828600</v>
      </c>
      <c r="H2328" s="48">
        <v>115.963314</v>
      </c>
      <c r="I2328" s="52">
        <f t="shared" si="269"/>
        <v>0.82530295442683632</v>
      </c>
      <c r="J2328" s="52">
        <f t="shared" ca="1" si="270"/>
        <v>1</v>
      </c>
      <c r="K2328" s="48">
        <f t="shared" si="271"/>
        <v>115</v>
      </c>
      <c r="L2328" s="48">
        <f t="shared" si="272"/>
        <v>116.57</v>
      </c>
      <c r="M2328" s="48">
        <f t="shared" si="273"/>
        <v>113.93</v>
      </c>
      <c r="N2328" s="48">
        <f t="shared" si="274"/>
        <v>115.96</v>
      </c>
      <c r="O2328" s="49">
        <f t="shared" ca="1" si="275"/>
        <v>212828600</v>
      </c>
    </row>
    <row r="2329" spans="1:15" x14ac:dyDescent="0.25">
      <c r="A2329">
        <v>2314</v>
      </c>
      <c r="B2329" s="89">
        <v>39141</v>
      </c>
      <c r="C2329" s="48">
        <v>140.38999899999999</v>
      </c>
      <c r="D2329" s="48">
        <v>141.979996</v>
      </c>
      <c r="E2329" s="48">
        <v>139.800003</v>
      </c>
      <c r="F2329" s="48">
        <v>140.929993</v>
      </c>
      <c r="G2329" s="49">
        <v>177536300</v>
      </c>
      <c r="H2329" s="48">
        <v>116.30994</v>
      </c>
      <c r="I2329" s="52">
        <f t="shared" si="269"/>
        <v>0.82530295733428438</v>
      </c>
      <c r="J2329" s="52">
        <f t="shared" ca="1" si="270"/>
        <v>1</v>
      </c>
      <c r="K2329" s="48">
        <f t="shared" si="271"/>
        <v>115.86</v>
      </c>
      <c r="L2329" s="48">
        <f t="shared" si="272"/>
        <v>117.18</v>
      </c>
      <c r="M2329" s="48">
        <f t="shared" si="273"/>
        <v>115.38</v>
      </c>
      <c r="N2329" s="48">
        <f t="shared" si="274"/>
        <v>116.31</v>
      </c>
      <c r="O2329" s="49">
        <f t="shared" ca="1" si="275"/>
        <v>177536300</v>
      </c>
    </row>
    <row r="2330" spans="1:15" x14ac:dyDescent="0.25">
      <c r="A2330">
        <v>2315</v>
      </c>
      <c r="B2330" s="89">
        <v>39140</v>
      </c>
      <c r="C2330" s="48">
        <v>143.88000500000001</v>
      </c>
      <c r="D2330" s="48">
        <v>144.199997</v>
      </c>
      <c r="E2330" s="48">
        <v>139</v>
      </c>
      <c r="F2330" s="48">
        <v>139.5</v>
      </c>
      <c r="G2330" s="49">
        <v>274466500</v>
      </c>
      <c r="H2330" s="48">
        <v>115.129763</v>
      </c>
      <c r="I2330" s="52">
        <f t="shared" si="269"/>
        <v>0.82530296057347663</v>
      </c>
      <c r="J2330" s="52">
        <f t="shared" ca="1" si="270"/>
        <v>1</v>
      </c>
      <c r="K2330" s="48">
        <f t="shared" si="271"/>
        <v>118.74</v>
      </c>
      <c r="L2330" s="48">
        <f t="shared" si="272"/>
        <v>119.01</v>
      </c>
      <c r="M2330" s="48">
        <f t="shared" si="273"/>
        <v>114.72</v>
      </c>
      <c r="N2330" s="48">
        <f t="shared" si="274"/>
        <v>115.13</v>
      </c>
      <c r="O2330" s="49">
        <f t="shared" ca="1" si="275"/>
        <v>274466500</v>
      </c>
    </row>
    <row r="2331" spans="1:15" x14ac:dyDescent="0.25">
      <c r="A2331">
        <v>2316</v>
      </c>
      <c r="B2331" s="89">
        <v>39139</v>
      </c>
      <c r="C2331" s="48">
        <v>145.83000200000001</v>
      </c>
      <c r="D2331" s="48">
        <v>145.949997</v>
      </c>
      <c r="E2331" s="48">
        <v>144.75</v>
      </c>
      <c r="F2331" s="48">
        <v>145.16999799999999</v>
      </c>
      <c r="G2331" s="49">
        <v>69192800</v>
      </c>
      <c r="H2331" s="48">
        <v>119.809229</v>
      </c>
      <c r="I2331" s="52">
        <f t="shared" si="269"/>
        <v>0.82530295963770706</v>
      </c>
      <c r="J2331" s="52">
        <f t="shared" ca="1" si="270"/>
        <v>1</v>
      </c>
      <c r="K2331" s="48">
        <f t="shared" si="271"/>
        <v>120.35</v>
      </c>
      <c r="L2331" s="48">
        <f t="shared" si="272"/>
        <v>120.45</v>
      </c>
      <c r="M2331" s="48">
        <f t="shared" si="273"/>
        <v>119.46</v>
      </c>
      <c r="N2331" s="48">
        <f t="shared" si="274"/>
        <v>119.81</v>
      </c>
      <c r="O2331" s="49">
        <f t="shared" ca="1" si="275"/>
        <v>69192800</v>
      </c>
    </row>
    <row r="2332" spans="1:15" x14ac:dyDescent="0.25">
      <c r="A2332">
        <v>2317</v>
      </c>
      <c r="B2332" s="89">
        <v>39136</v>
      </c>
      <c r="C2332" s="48">
        <v>145.740005</v>
      </c>
      <c r="D2332" s="48">
        <v>145.78999300000001</v>
      </c>
      <c r="E2332" s="48">
        <v>145.029999</v>
      </c>
      <c r="F2332" s="48">
        <v>145.300003</v>
      </c>
      <c r="G2332" s="49">
        <v>71966200</v>
      </c>
      <c r="H2332" s="48">
        <v>119.916522</v>
      </c>
      <c r="I2332" s="52">
        <f t="shared" si="269"/>
        <v>0.82530295611900295</v>
      </c>
      <c r="J2332" s="52">
        <f t="shared" ca="1" si="270"/>
        <v>1</v>
      </c>
      <c r="K2332" s="48">
        <f t="shared" si="271"/>
        <v>120.28</v>
      </c>
      <c r="L2332" s="48">
        <f t="shared" si="272"/>
        <v>120.32</v>
      </c>
      <c r="M2332" s="48">
        <f t="shared" si="273"/>
        <v>119.69</v>
      </c>
      <c r="N2332" s="48">
        <f t="shared" si="274"/>
        <v>119.92</v>
      </c>
      <c r="O2332" s="49">
        <f t="shared" ca="1" si="275"/>
        <v>71966200</v>
      </c>
    </row>
    <row r="2333" spans="1:15" x14ac:dyDescent="0.25">
      <c r="A2333">
        <v>2318</v>
      </c>
      <c r="B2333" s="89">
        <v>39135</v>
      </c>
      <c r="C2333" s="48">
        <v>146.050003</v>
      </c>
      <c r="D2333" s="48">
        <v>146.41999799999999</v>
      </c>
      <c r="E2333" s="48">
        <v>145.16999799999999</v>
      </c>
      <c r="F2333" s="48">
        <v>145.86999499999999</v>
      </c>
      <c r="G2333" s="49">
        <v>79067400</v>
      </c>
      <c r="H2333" s="48">
        <v>120.386939</v>
      </c>
      <c r="I2333" s="52">
        <f t="shared" si="269"/>
        <v>0.82530296240841039</v>
      </c>
      <c r="J2333" s="52">
        <f t="shared" ca="1" si="270"/>
        <v>1</v>
      </c>
      <c r="K2333" s="48">
        <f t="shared" si="271"/>
        <v>120.54</v>
      </c>
      <c r="L2333" s="48">
        <f t="shared" si="272"/>
        <v>120.84</v>
      </c>
      <c r="M2333" s="48">
        <f t="shared" si="273"/>
        <v>119.81</v>
      </c>
      <c r="N2333" s="48">
        <f t="shared" si="274"/>
        <v>120.39</v>
      </c>
      <c r="O2333" s="49">
        <f t="shared" ca="1" si="275"/>
        <v>79067400</v>
      </c>
    </row>
    <row r="2334" spans="1:15" x14ac:dyDescent="0.25">
      <c r="A2334">
        <v>2319</v>
      </c>
      <c r="B2334" s="89">
        <v>39134</v>
      </c>
      <c r="C2334" s="48">
        <v>145.61000100000001</v>
      </c>
      <c r="D2334" s="48">
        <v>146.070007</v>
      </c>
      <c r="E2334" s="48">
        <v>145.35000600000001</v>
      </c>
      <c r="F2334" s="48">
        <v>145.979996</v>
      </c>
      <c r="G2334" s="49">
        <v>63971600</v>
      </c>
      <c r="H2334" s="48">
        <v>120.477722</v>
      </c>
      <c r="I2334" s="52">
        <f t="shared" si="269"/>
        <v>0.82530295452261826</v>
      </c>
      <c r="J2334" s="52">
        <f t="shared" ca="1" si="270"/>
        <v>1</v>
      </c>
      <c r="K2334" s="48">
        <f t="shared" si="271"/>
        <v>120.17</v>
      </c>
      <c r="L2334" s="48">
        <f t="shared" si="272"/>
        <v>120.55</v>
      </c>
      <c r="M2334" s="48">
        <f t="shared" si="273"/>
        <v>119.96</v>
      </c>
      <c r="N2334" s="48">
        <f t="shared" si="274"/>
        <v>120.48</v>
      </c>
      <c r="O2334" s="49">
        <f t="shared" ca="1" si="275"/>
        <v>63971600</v>
      </c>
    </row>
    <row r="2335" spans="1:15" x14ac:dyDescent="0.25">
      <c r="A2335">
        <v>2320</v>
      </c>
      <c r="B2335" s="89">
        <v>39133</v>
      </c>
      <c r="C2335" s="48">
        <v>145.55999800000001</v>
      </c>
      <c r="D2335" s="48">
        <v>146.199997</v>
      </c>
      <c r="E2335" s="48">
        <v>145</v>
      </c>
      <c r="F2335" s="48">
        <v>146.03999300000001</v>
      </c>
      <c r="G2335" s="49">
        <v>56911800</v>
      </c>
      <c r="H2335" s="48">
        <v>120.52723899999999</v>
      </c>
      <c r="I2335" s="52">
        <f t="shared" si="269"/>
        <v>0.82530296341495979</v>
      </c>
      <c r="J2335" s="52">
        <f t="shared" ca="1" si="270"/>
        <v>1</v>
      </c>
      <c r="K2335" s="48">
        <f t="shared" si="271"/>
        <v>120.13</v>
      </c>
      <c r="L2335" s="48">
        <f t="shared" si="272"/>
        <v>120.66</v>
      </c>
      <c r="M2335" s="48">
        <f t="shared" si="273"/>
        <v>119.67</v>
      </c>
      <c r="N2335" s="48">
        <f t="shared" si="274"/>
        <v>120.53</v>
      </c>
      <c r="O2335" s="49">
        <f t="shared" ca="1" si="275"/>
        <v>56911800</v>
      </c>
    </row>
    <row r="2336" spans="1:15" x14ac:dyDescent="0.25">
      <c r="A2336">
        <v>2321</v>
      </c>
      <c r="B2336" s="89">
        <v>39129</v>
      </c>
      <c r="C2336" s="48">
        <v>145.44000199999999</v>
      </c>
      <c r="D2336" s="48">
        <v>145.759995</v>
      </c>
      <c r="E2336" s="48">
        <v>145.229996</v>
      </c>
      <c r="F2336" s="48">
        <v>145.729996</v>
      </c>
      <c r="G2336" s="49">
        <v>39841800</v>
      </c>
      <c r="H2336" s="48">
        <v>120.27139699999999</v>
      </c>
      <c r="I2336" s="52">
        <f t="shared" si="269"/>
        <v>0.82530295959110567</v>
      </c>
      <c r="J2336" s="52">
        <f t="shared" ca="1" si="270"/>
        <v>1</v>
      </c>
      <c r="K2336" s="48">
        <f t="shared" si="271"/>
        <v>120.03</v>
      </c>
      <c r="L2336" s="48">
        <f t="shared" si="272"/>
        <v>120.3</v>
      </c>
      <c r="M2336" s="48">
        <f t="shared" si="273"/>
        <v>119.86</v>
      </c>
      <c r="N2336" s="48">
        <f t="shared" si="274"/>
        <v>120.27</v>
      </c>
      <c r="O2336" s="49">
        <f t="shared" ca="1" si="275"/>
        <v>39841800</v>
      </c>
    </row>
    <row r="2337" spans="1:15" x14ac:dyDescent="0.25">
      <c r="A2337">
        <v>2322</v>
      </c>
      <c r="B2337" s="89">
        <v>39128</v>
      </c>
      <c r="C2337" s="48">
        <v>145.66999799999999</v>
      </c>
      <c r="D2337" s="48">
        <v>145.949997</v>
      </c>
      <c r="E2337" s="48">
        <v>145.429993</v>
      </c>
      <c r="F2337" s="48">
        <v>145.800003</v>
      </c>
      <c r="G2337" s="49">
        <v>38715200</v>
      </c>
      <c r="H2337" s="48">
        <v>120.32917399999999</v>
      </c>
      <c r="I2337" s="52">
        <f t="shared" si="269"/>
        <v>0.8253029596988416</v>
      </c>
      <c r="J2337" s="52">
        <f t="shared" ca="1" si="270"/>
        <v>1</v>
      </c>
      <c r="K2337" s="48">
        <f t="shared" si="271"/>
        <v>120.22</v>
      </c>
      <c r="L2337" s="48">
        <f t="shared" si="272"/>
        <v>120.45</v>
      </c>
      <c r="M2337" s="48">
        <f t="shared" si="273"/>
        <v>120.02</v>
      </c>
      <c r="N2337" s="48">
        <f t="shared" si="274"/>
        <v>120.33</v>
      </c>
      <c r="O2337" s="49">
        <f t="shared" ca="1" si="275"/>
        <v>38715200</v>
      </c>
    </row>
    <row r="2338" spans="1:15" x14ac:dyDescent="0.25">
      <c r="A2338">
        <v>2323</v>
      </c>
      <c r="B2338" s="89">
        <v>39127</v>
      </c>
      <c r="C2338" s="48">
        <v>144.800003</v>
      </c>
      <c r="D2338" s="48">
        <v>145.89999399999999</v>
      </c>
      <c r="E2338" s="48">
        <v>144.779999</v>
      </c>
      <c r="F2338" s="48">
        <v>145.61000100000001</v>
      </c>
      <c r="G2338" s="49">
        <v>66039400</v>
      </c>
      <c r="H2338" s="48">
        <v>120.172364</v>
      </c>
      <c r="I2338" s="52">
        <f t="shared" si="269"/>
        <v>0.82530295429364076</v>
      </c>
      <c r="J2338" s="52">
        <f t="shared" ca="1" si="270"/>
        <v>1</v>
      </c>
      <c r="K2338" s="48">
        <f t="shared" si="271"/>
        <v>119.5</v>
      </c>
      <c r="L2338" s="48">
        <f t="shared" si="272"/>
        <v>120.41</v>
      </c>
      <c r="M2338" s="48">
        <f t="shared" si="273"/>
        <v>119.49</v>
      </c>
      <c r="N2338" s="48">
        <f t="shared" si="274"/>
        <v>120.17</v>
      </c>
      <c r="O2338" s="49">
        <f t="shared" ca="1" si="275"/>
        <v>66039400</v>
      </c>
    </row>
    <row r="2339" spans="1:15" x14ac:dyDescent="0.25">
      <c r="A2339">
        <v>2324</v>
      </c>
      <c r="B2339" s="89">
        <v>39126</v>
      </c>
      <c r="C2339" s="48">
        <v>143.770004</v>
      </c>
      <c r="D2339" s="48">
        <v>144.89999399999999</v>
      </c>
      <c r="E2339" s="48">
        <v>143.759995</v>
      </c>
      <c r="F2339" s="48">
        <v>144.66000399999999</v>
      </c>
      <c r="G2339" s="49">
        <v>64081800</v>
      </c>
      <c r="H2339" s="48">
        <v>119.388329</v>
      </c>
      <c r="I2339" s="52">
        <f t="shared" si="269"/>
        <v>0.82530295657948416</v>
      </c>
      <c r="J2339" s="52">
        <f t="shared" ca="1" si="270"/>
        <v>1</v>
      </c>
      <c r="K2339" s="48">
        <f t="shared" si="271"/>
        <v>118.65</v>
      </c>
      <c r="L2339" s="48">
        <f t="shared" si="272"/>
        <v>119.59</v>
      </c>
      <c r="M2339" s="48">
        <f t="shared" si="273"/>
        <v>118.65</v>
      </c>
      <c r="N2339" s="48">
        <f t="shared" si="274"/>
        <v>119.39</v>
      </c>
      <c r="O2339" s="49">
        <f t="shared" ca="1" si="275"/>
        <v>64081800</v>
      </c>
    </row>
    <row r="2340" spans="1:15" x14ac:dyDescent="0.25">
      <c r="A2340">
        <v>2325</v>
      </c>
      <c r="B2340" s="89">
        <v>39125</v>
      </c>
      <c r="C2340" s="48">
        <v>143.94000199999999</v>
      </c>
      <c r="D2340" s="48">
        <v>144.03999300000001</v>
      </c>
      <c r="E2340" s="48">
        <v>143.19000199999999</v>
      </c>
      <c r="F2340" s="48">
        <v>143.449997</v>
      </c>
      <c r="G2340" s="49">
        <v>65657000</v>
      </c>
      <c r="H2340" s="48">
        <v>118.389707</v>
      </c>
      <c r="I2340" s="52">
        <f t="shared" si="269"/>
        <v>0.82530295905129925</v>
      </c>
      <c r="J2340" s="52">
        <f t="shared" ca="1" si="270"/>
        <v>1</v>
      </c>
      <c r="K2340" s="48">
        <f t="shared" si="271"/>
        <v>118.79</v>
      </c>
      <c r="L2340" s="48">
        <f t="shared" si="272"/>
        <v>118.88</v>
      </c>
      <c r="M2340" s="48">
        <f t="shared" si="273"/>
        <v>118.18</v>
      </c>
      <c r="N2340" s="48">
        <f t="shared" si="274"/>
        <v>118.39</v>
      </c>
      <c r="O2340" s="49">
        <f t="shared" ca="1" si="275"/>
        <v>65657000</v>
      </c>
    </row>
    <row r="2341" spans="1:15" x14ac:dyDescent="0.25">
      <c r="A2341">
        <v>2326</v>
      </c>
      <c r="B2341" s="89">
        <v>39122</v>
      </c>
      <c r="C2341" s="48">
        <v>145.05999800000001</v>
      </c>
      <c r="D2341" s="48">
        <v>145.33000200000001</v>
      </c>
      <c r="E2341" s="48">
        <v>143.38999899999999</v>
      </c>
      <c r="F2341" s="48">
        <v>143.94000199999999</v>
      </c>
      <c r="G2341" s="49">
        <v>79084400</v>
      </c>
      <c r="H2341" s="48">
        <v>118.79411</v>
      </c>
      <c r="I2341" s="52">
        <f t="shared" si="269"/>
        <v>0.82530296199384523</v>
      </c>
      <c r="J2341" s="52">
        <f t="shared" ca="1" si="270"/>
        <v>1</v>
      </c>
      <c r="K2341" s="48">
        <f t="shared" si="271"/>
        <v>119.72</v>
      </c>
      <c r="L2341" s="48">
        <f t="shared" si="272"/>
        <v>119.94</v>
      </c>
      <c r="M2341" s="48">
        <f t="shared" si="273"/>
        <v>118.34</v>
      </c>
      <c r="N2341" s="48">
        <f t="shared" si="274"/>
        <v>118.79</v>
      </c>
      <c r="O2341" s="49">
        <f t="shared" ca="1" si="275"/>
        <v>79084400</v>
      </c>
    </row>
    <row r="2342" spans="1:15" x14ac:dyDescent="0.25">
      <c r="A2342">
        <v>2327</v>
      </c>
      <c r="B2342" s="89">
        <v>39121</v>
      </c>
      <c r="C2342" s="48">
        <v>144.779999</v>
      </c>
      <c r="D2342" s="48">
        <v>145.11999499999999</v>
      </c>
      <c r="E2342" s="48">
        <v>144.270004</v>
      </c>
      <c r="F2342" s="48">
        <v>145.020004</v>
      </c>
      <c r="G2342" s="49">
        <v>70641000</v>
      </c>
      <c r="H2342" s="48">
        <v>119.685439</v>
      </c>
      <c r="I2342" s="52">
        <f t="shared" si="269"/>
        <v>0.8253029630312243</v>
      </c>
      <c r="J2342" s="52">
        <f t="shared" ca="1" si="270"/>
        <v>1</v>
      </c>
      <c r="K2342" s="48">
        <f t="shared" si="271"/>
        <v>119.49</v>
      </c>
      <c r="L2342" s="48">
        <f t="shared" si="272"/>
        <v>119.77</v>
      </c>
      <c r="M2342" s="48">
        <f t="shared" si="273"/>
        <v>119.07</v>
      </c>
      <c r="N2342" s="48">
        <f t="shared" si="274"/>
        <v>119.69</v>
      </c>
      <c r="O2342" s="49">
        <f t="shared" ca="1" si="275"/>
        <v>70641000</v>
      </c>
    </row>
    <row r="2343" spans="1:15" x14ac:dyDescent="0.25">
      <c r="A2343">
        <v>2328</v>
      </c>
      <c r="B2343" s="89">
        <v>39120</v>
      </c>
      <c r="C2343" s="48">
        <v>145.11999499999999</v>
      </c>
      <c r="D2343" s="48">
        <v>145.36000100000001</v>
      </c>
      <c r="E2343" s="48">
        <v>144.570007</v>
      </c>
      <c r="F2343" s="48">
        <v>145.21000699999999</v>
      </c>
      <c r="G2343" s="49">
        <v>55669700</v>
      </c>
      <c r="H2343" s="48">
        <v>119.842248</v>
      </c>
      <c r="I2343" s="52">
        <f t="shared" si="269"/>
        <v>0.82530295587686331</v>
      </c>
      <c r="J2343" s="52">
        <f t="shared" ca="1" si="270"/>
        <v>1</v>
      </c>
      <c r="K2343" s="48">
        <f t="shared" si="271"/>
        <v>119.77</v>
      </c>
      <c r="L2343" s="48">
        <f t="shared" si="272"/>
        <v>119.97</v>
      </c>
      <c r="M2343" s="48">
        <f t="shared" si="273"/>
        <v>119.31</v>
      </c>
      <c r="N2343" s="48">
        <f t="shared" si="274"/>
        <v>119.84</v>
      </c>
      <c r="O2343" s="49">
        <f t="shared" ca="1" si="275"/>
        <v>55669700</v>
      </c>
    </row>
    <row r="2344" spans="1:15" x14ac:dyDescent="0.25">
      <c r="A2344">
        <v>2329</v>
      </c>
      <c r="B2344" s="89">
        <v>39119</v>
      </c>
      <c r="C2344" s="48">
        <v>144.970001</v>
      </c>
      <c r="D2344" s="48">
        <v>145.029999</v>
      </c>
      <c r="E2344" s="48">
        <v>144.33000200000001</v>
      </c>
      <c r="F2344" s="48">
        <v>144.88999899999999</v>
      </c>
      <c r="G2344" s="49">
        <v>57081300</v>
      </c>
      <c r="H2344" s="48">
        <v>119.57814500000001</v>
      </c>
      <c r="I2344" s="52">
        <f t="shared" si="269"/>
        <v>0.82530295966114275</v>
      </c>
      <c r="J2344" s="52">
        <f t="shared" ca="1" si="270"/>
        <v>1</v>
      </c>
      <c r="K2344" s="48">
        <f t="shared" si="271"/>
        <v>119.64</v>
      </c>
      <c r="L2344" s="48">
        <f t="shared" si="272"/>
        <v>119.69</v>
      </c>
      <c r="M2344" s="48">
        <f t="shared" si="273"/>
        <v>119.12</v>
      </c>
      <c r="N2344" s="48">
        <f t="shared" si="274"/>
        <v>119.58</v>
      </c>
      <c r="O2344" s="49">
        <f t="shared" ca="1" si="275"/>
        <v>57081300</v>
      </c>
    </row>
    <row r="2345" spans="1:15" x14ac:dyDescent="0.25">
      <c r="A2345">
        <v>2330</v>
      </c>
      <c r="B2345" s="89">
        <v>39118</v>
      </c>
      <c r="C2345" s="48">
        <v>144.699997</v>
      </c>
      <c r="D2345" s="48">
        <v>144.94000199999999</v>
      </c>
      <c r="E2345" s="48">
        <v>144.33999600000001</v>
      </c>
      <c r="F2345" s="48">
        <v>144.85000600000001</v>
      </c>
      <c r="G2345" s="49">
        <v>45705300</v>
      </c>
      <c r="H2345" s="48">
        <v>119.54513900000001</v>
      </c>
      <c r="I2345" s="52">
        <f t="shared" si="269"/>
        <v>0.82530296201713649</v>
      </c>
      <c r="J2345" s="52">
        <f t="shared" ca="1" si="270"/>
        <v>1</v>
      </c>
      <c r="K2345" s="48">
        <f t="shared" si="271"/>
        <v>119.42</v>
      </c>
      <c r="L2345" s="48">
        <f t="shared" si="272"/>
        <v>119.62</v>
      </c>
      <c r="M2345" s="48">
        <f t="shared" si="273"/>
        <v>119.12</v>
      </c>
      <c r="N2345" s="48">
        <f t="shared" si="274"/>
        <v>119.55</v>
      </c>
      <c r="O2345" s="49">
        <f t="shared" ca="1" si="275"/>
        <v>45705300</v>
      </c>
    </row>
    <row r="2346" spans="1:15" x14ac:dyDescent="0.25">
      <c r="A2346">
        <v>2331</v>
      </c>
      <c r="B2346" s="89">
        <v>39115</v>
      </c>
      <c r="C2346" s="48">
        <v>144.729996</v>
      </c>
      <c r="D2346" s="48">
        <v>144.949997</v>
      </c>
      <c r="E2346" s="48">
        <v>144.38000500000001</v>
      </c>
      <c r="F2346" s="48">
        <v>144.80999800000001</v>
      </c>
      <c r="G2346" s="49">
        <v>49607000</v>
      </c>
      <c r="H2346" s="48">
        <v>119.512119</v>
      </c>
      <c r="I2346" s="52">
        <f t="shared" si="269"/>
        <v>0.8253029531842131</v>
      </c>
      <c r="J2346" s="52">
        <f t="shared" ca="1" si="270"/>
        <v>1</v>
      </c>
      <c r="K2346" s="48">
        <f t="shared" si="271"/>
        <v>119.45</v>
      </c>
      <c r="L2346" s="48">
        <f t="shared" si="272"/>
        <v>119.63</v>
      </c>
      <c r="M2346" s="48">
        <f t="shared" si="273"/>
        <v>119.16</v>
      </c>
      <c r="N2346" s="48">
        <f t="shared" si="274"/>
        <v>119.51</v>
      </c>
      <c r="O2346" s="49">
        <f t="shared" ca="1" si="275"/>
        <v>49607000</v>
      </c>
    </row>
    <row r="2347" spans="1:15" x14ac:dyDescent="0.25">
      <c r="A2347">
        <v>2332</v>
      </c>
      <c r="B2347" s="89">
        <v>39114</v>
      </c>
      <c r="C2347" s="48">
        <v>144.14999399999999</v>
      </c>
      <c r="D2347" s="48">
        <v>144.66000399999999</v>
      </c>
      <c r="E2347" s="48">
        <v>143.91000399999999</v>
      </c>
      <c r="F2347" s="48">
        <v>144.61000100000001</v>
      </c>
      <c r="G2347" s="49">
        <v>69312400</v>
      </c>
      <c r="H2347" s="48">
        <v>119.347061</v>
      </c>
      <c r="I2347" s="52">
        <f t="shared" si="269"/>
        <v>0.82530295397757436</v>
      </c>
      <c r="J2347" s="52">
        <f t="shared" ca="1" si="270"/>
        <v>1</v>
      </c>
      <c r="K2347" s="48">
        <f t="shared" si="271"/>
        <v>118.97</v>
      </c>
      <c r="L2347" s="48">
        <f t="shared" si="272"/>
        <v>119.39</v>
      </c>
      <c r="M2347" s="48">
        <f t="shared" si="273"/>
        <v>118.77</v>
      </c>
      <c r="N2347" s="48">
        <f t="shared" si="274"/>
        <v>119.35</v>
      </c>
      <c r="O2347" s="49">
        <f t="shared" ca="1" si="275"/>
        <v>69312400</v>
      </c>
    </row>
    <row r="2348" spans="1:15" x14ac:dyDescent="0.25">
      <c r="A2348">
        <v>2333</v>
      </c>
      <c r="B2348" s="89">
        <v>39113</v>
      </c>
      <c r="C2348" s="48">
        <v>142.63000500000001</v>
      </c>
      <c r="D2348" s="48">
        <v>144.13000500000001</v>
      </c>
      <c r="E2348" s="48">
        <v>142.39999399999999</v>
      </c>
      <c r="F2348" s="48">
        <v>143.75</v>
      </c>
      <c r="G2348" s="49">
        <v>91868600</v>
      </c>
      <c r="H2348" s="48">
        <v>118.6373</v>
      </c>
      <c r="I2348" s="52">
        <f t="shared" si="269"/>
        <v>0.82530295652173913</v>
      </c>
      <c r="J2348" s="52">
        <f t="shared" ca="1" si="270"/>
        <v>1</v>
      </c>
      <c r="K2348" s="48">
        <f t="shared" si="271"/>
        <v>117.71</v>
      </c>
      <c r="L2348" s="48">
        <f t="shared" si="272"/>
        <v>118.95</v>
      </c>
      <c r="M2348" s="48">
        <f t="shared" si="273"/>
        <v>117.52</v>
      </c>
      <c r="N2348" s="48">
        <f t="shared" si="274"/>
        <v>118.64</v>
      </c>
      <c r="O2348" s="49">
        <f t="shared" ca="1" si="275"/>
        <v>91868600</v>
      </c>
    </row>
    <row r="2349" spans="1:15" x14ac:dyDescent="0.25">
      <c r="A2349">
        <v>2334</v>
      </c>
      <c r="B2349" s="89">
        <v>39112</v>
      </c>
      <c r="C2349" s="48">
        <v>142.35000600000001</v>
      </c>
      <c r="D2349" s="48">
        <v>142.86000100000001</v>
      </c>
      <c r="E2349" s="48">
        <v>142.05999800000001</v>
      </c>
      <c r="F2349" s="48">
        <v>142.78999300000001</v>
      </c>
      <c r="G2349" s="49">
        <v>70407600</v>
      </c>
      <c r="H2349" s="48">
        <v>117.845004</v>
      </c>
      <c r="I2349" s="52">
        <f t="shared" si="269"/>
        <v>0.82530296083143584</v>
      </c>
      <c r="J2349" s="52">
        <f t="shared" ca="1" si="270"/>
        <v>1</v>
      </c>
      <c r="K2349" s="48">
        <f t="shared" si="271"/>
        <v>117.48</v>
      </c>
      <c r="L2349" s="48">
        <f t="shared" si="272"/>
        <v>117.9</v>
      </c>
      <c r="M2349" s="48">
        <f t="shared" si="273"/>
        <v>117.24</v>
      </c>
      <c r="N2349" s="48">
        <f t="shared" si="274"/>
        <v>117.85</v>
      </c>
      <c r="O2349" s="49">
        <f t="shared" ca="1" si="275"/>
        <v>70407600</v>
      </c>
    </row>
    <row r="2350" spans="1:15" x14ac:dyDescent="0.25">
      <c r="A2350">
        <v>2335</v>
      </c>
      <c r="B2350" s="89">
        <v>39111</v>
      </c>
      <c r="C2350" s="48">
        <v>142.19000199999999</v>
      </c>
      <c r="D2350" s="48">
        <v>142.800003</v>
      </c>
      <c r="E2350" s="48">
        <v>141.740005</v>
      </c>
      <c r="F2350" s="48">
        <v>142.050003</v>
      </c>
      <c r="G2350" s="49">
        <v>66114600</v>
      </c>
      <c r="H2350" s="48">
        <v>117.23428800000001</v>
      </c>
      <c r="I2350" s="52">
        <f t="shared" si="269"/>
        <v>0.82530296039486883</v>
      </c>
      <c r="J2350" s="52">
        <f t="shared" ca="1" si="270"/>
        <v>1</v>
      </c>
      <c r="K2350" s="48">
        <f t="shared" si="271"/>
        <v>117.35</v>
      </c>
      <c r="L2350" s="48">
        <f t="shared" si="272"/>
        <v>117.85</v>
      </c>
      <c r="M2350" s="48">
        <f t="shared" si="273"/>
        <v>116.98</v>
      </c>
      <c r="N2350" s="48">
        <f t="shared" si="274"/>
        <v>117.23</v>
      </c>
      <c r="O2350" s="49">
        <f t="shared" ca="1" si="275"/>
        <v>66114600</v>
      </c>
    </row>
    <row r="2351" spans="1:15" x14ac:dyDescent="0.25">
      <c r="A2351">
        <v>2336</v>
      </c>
      <c r="B2351" s="89">
        <v>39108</v>
      </c>
      <c r="C2351" s="48">
        <v>142.570007</v>
      </c>
      <c r="D2351" s="48">
        <v>142.64999399999999</v>
      </c>
      <c r="E2351" s="48">
        <v>141.58000200000001</v>
      </c>
      <c r="F2351" s="48">
        <v>142.13000500000001</v>
      </c>
      <c r="G2351" s="49">
        <v>67255600</v>
      </c>
      <c r="H2351" s="48">
        <v>117.300314</v>
      </c>
      <c r="I2351" s="52">
        <f t="shared" si="269"/>
        <v>0.82530296118683732</v>
      </c>
      <c r="J2351" s="52">
        <f t="shared" ca="1" si="270"/>
        <v>1</v>
      </c>
      <c r="K2351" s="48">
        <f t="shared" si="271"/>
        <v>117.66</v>
      </c>
      <c r="L2351" s="48">
        <f t="shared" si="272"/>
        <v>117.73</v>
      </c>
      <c r="M2351" s="48">
        <f t="shared" si="273"/>
        <v>116.85</v>
      </c>
      <c r="N2351" s="48">
        <f t="shared" si="274"/>
        <v>117.3</v>
      </c>
      <c r="O2351" s="49">
        <f t="shared" ca="1" si="275"/>
        <v>67255600</v>
      </c>
    </row>
    <row r="2352" spans="1:15" x14ac:dyDescent="0.25">
      <c r="A2352">
        <v>2337</v>
      </c>
      <c r="B2352" s="89">
        <v>39107</v>
      </c>
      <c r="C2352" s="48">
        <v>143.86000100000001</v>
      </c>
      <c r="D2352" s="48">
        <v>143.91999799999999</v>
      </c>
      <c r="E2352" s="48">
        <v>142.009995</v>
      </c>
      <c r="F2352" s="48">
        <v>142.259995</v>
      </c>
      <c r="G2352" s="49">
        <v>73583800</v>
      </c>
      <c r="H2352" s="48">
        <v>117.407594</v>
      </c>
      <c r="I2352" s="52">
        <f t="shared" si="269"/>
        <v>0.82530295323010516</v>
      </c>
      <c r="J2352" s="52">
        <f t="shared" ca="1" si="270"/>
        <v>1</v>
      </c>
      <c r="K2352" s="48">
        <f t="shared" si="271"/>
        <v>118.73</v>
      </c>
      <c r="L2352" s="48">
        <f t="shared" si="272"/>
        <v>118.78</v>
      </c>
      <c r="M2352" s="48">
        <f t="shared" si="273"/>
        <v>117.2</v>
      </c>
      <c r="N2352" s="48">
        <f t="shared" si="274"/>
        <v>117.41</v>
      </c>
      <c r="O2352" s="49">
        <f t="shared" ca="1" si="275"/>
        <v>73583800</v>
      </c>
    </row>
    <row r="2353" spans="1:15" x14ac:dyDescent="0.25">
      <c r="A2353">
        <v>2338</v>
      </c>
      <c r="B2353" s="89">
        <v>39106</v>
      </c>
      <c r="C2353" s="48">
        <v>142.970001</v>
      </c>
      <c r="D2353" s="48">
        <v>143.979996</v>
      </c>
      <c r="E2353" s="48">
        <v>142.91000399999999</v>
      </c>
      <c r="F2353" s="48">
        <v>143.949997</v>
      </c>
      <c r="G2353" s="49">
        <v>55834700</v>
      </c>
      <c r="H2353" s="48">
        <v>118.802358</v>
      </c>
      <c r="I2353" s="52">
        <f t="shared" si="269"/>
        <v>0.82530295572010326</v>
      </c>
      <c r="J2353" s="52">
        <f t="shared" ca="1" si="270"/>
        <v>1</v>
      </c>
      <c r="K2353" s="48">
        <f t="shared" si="271"/>
        <v>117.99</v>
      </c>
      <c r="L2353" s="48">
        <f t="shared" si="272"/>
        <v>118.83</v>
      </c>
      <c r="M2353" s="48">
        <f t="shared" si="273"/>
        <v>117.94</v>
      </c>
      <c r="N2353" s="48">
        <f t="shared" si="274"/>
        <v>118.8</v>
      </c>
      <c r="O2353" s="49">
        <f t="shared" ca="1" si="275"/>
        <v>55834700</v>
      </c>
    </row>
    <row r="2354" spans="1:15" x14ac:dyDescent="0.25">
      <c r="A2354">
        <v>2339</v>
      </c>
      <c r="B2354" s="89">
        <v>39105</v>
      </c>
      <c r="C2354" s="48">
        <v>142.259995</v>
      </c>
      <c r="D2354" s="48">
        <v>143.08000200000001</v>
      </c>
      <c r="E2354" s="48">
        <v>142.05999800000001</v>
      </c>
      <c r="F2354" s="48">
        <v>142.800003</v>
      </c>
      <c r="G2354" s="49">
        <v>54064400</v>
      </c>
      <c r="H2354" s="48">
        <v>117.85326499999999</v>
      </c>
      <c r="I2354" s="52">
        <f t="shared" si="269"/>
        <v>0.82530295885217864</v>
      </c>
      <c r="J2354" s="52">
        <f t="shared" ca="1" si="270"/>
        <v>1</v>
      </c>
      <c r="K2354" s="48">
        <f t="shared" si="271"/>
        <v>117.41</v>
      </c>
      <c r="L2354" s="48">
        <f t="shared" si="272"/>
        <v>118.08</v>
      </c>
      <c r="M2354" s="48">
        <f t="shared" si="273"/>
        <v>117.24</v>
      </c>
      <c r="N2354" s="48">
        <f t="shared" si="274"/>
        <v>117.85</v>
      </c>
      <c r="O2354" s="49">
        <f t="shared" ca="1" si="275"/>
        <v>54064400</v>
      </c>
    </row>
    <row r="2355" spans="1:15" x14ac:dyDescent="0.25">
      <c r="A2355">
        <v>2340</v>
      </c>
      <c r="B2355" s="89">
        <v>39104</v>
      </c>
      <c r="C2355" s="48">
        <v>143.070007</v>
      </c>
      <c r="D2355" s="48">
        <v>143.10000600000001</v>
      </c>
      <c r="E2355" s="48">
        <v>141.929993</v>
      </c>
      <c r="F2355" s="48">
        <v>142.38000500000001</v>
      </c>
      <c r="G2355" s="49">
        <v>60253600</v>
      </c>
      <c r="H2355" s="48">
        <v>117.50663900000001</v>
      </c>
      <c r="I2355" s="52">
        <f t="shared" si="269"/>
        <v>0.82530295598739445</v>
      </c>
      <c r="J2355" s="52">
        <f t="shared" ca="1" si="270"/>
        <v>1</v>
      </c>
      <c r="K2355" s="48">
        <f t="shared" si="271"/>
        <v>118.08</v>
      </c>
      <c r="L2355" s="48">
        <f t="shared" si="272"/>
        <v>118.1</v>
      </c>
      <c r="M2355" s="48">
        <f t="shared" si="273"/>
        <v>117.14</v>
      </c>
      <c r="N2355" s="48">
        <f t="shared" si="274"/>
        <v>117.51</v>
      </c>
      <c r="O2355" s="49">
        <f t="shared" ca="1" si="275"/>
        <v>60253600</v>
      </c>
    </row>
    <row r="2356" spans="1:15" x14ac:dyDescent="0.25">
      <c r="A2356">
        <v>2341</v>
      </c>
      <c r="B2356" s="89">
        <v>39101</v>
      </c>
      <c r="C2356" s="48">
        <v>142.53999300000001</v>
      </c>
      <c r="D2356" s="48">
        <v>143.10000600000001</v>
      </c>
      <c r="E2356" s="48">
        <v>142.46000699999999</v>
      </c>
      <c r="F2356" s="48">
        <v>142.820007</v>
      </c>
      <c r="G2356" s="49">
        <v>56973000</v>
      </c>
      <c r="H2356" s="48">
        <v>117.869775</v>
      </c>
      <c r="I2356" s="52">
        <f t="shared" si="269"/>
        <v>0.82530296333062081</v>
      </c>
      <c r="J2356" s="52">
        <f t="shared" ca="1" si="270"/>
        <v>1</v>
      </c>
      <c r="K2356" s="48">
        <f t="shared" si="271"/>
        <v>117.64</v>
      </c>
      <c r="L2356" s="48">
        <f t="shared" si="272"/>
        <v>118.1</v>
      </c>
      <c r="M2356" s="48">
        <f t="shared" si="273"/>
        <v>117.57</v>
      </c>
      <c r="N2356" s="48">
        <f t="shared" si="274"/>
        <v>117.87</v>
      </c>
      <c r="O2356" s="49">
        <f t="shared" ca="1" si="275"/>
        <v>56973000</v>
      </c>
    </row>
    <row r="2357" spans="1:15" x14ac:dyDescent="0.25">
      <c r="A2357">
        <v>2342</v>
      </c>
      <c r="B2357" s="89">
        <v>39100</v>
      </c>
      <c r="C2357" s="48">
        <v>143.16999799999999</v>
      </c>
      <c r="D2357" s="48">
        <v>143.259995</v>
      </c>
      <c r="E2357" s="48">
        <v>142.30999800000001</v>
      </c>
      <c r="F2357" s="48">
        <v>142.53999300000001</v>
      </c>
      <c r="G2357" s="49">
        <v>68177300</v>
      </c>
      <c r="H2357" s="48">
        <v>117.638678</v>
      </c>
      <c r="I2357" s="52">
        <f t="shared" si="269"/>
        <v>0.82530295900884454</v>
      </c>
      <c r="J2357" s="52">
        <f t="shared" ca="1" si="270"/>
        <v>1</v>
      </c>
      <c r="K2357" s="48">
        <f t="shared" si="271"/>
        <v>118.16</v>
      </c>
      <c r="L2357" s="48">
        <f t="shared" si="272"/>
        <v>118.23</v>
      </c>
      <c r="M2357" s="48">
        <f t="shared" si="273"/>
        <v>117.45</v>
      </c>
      <c r="N2357" s="48">
        <f t="shared" si="274"/>
        <v>117.64</v>
      </c>
      <c r="O2357" s="49">
        <f t="shared" ca="1" si="275"/>
        <v>68177300</v>
      </c>
    </row>
    <row r="2358" spans="1:15" x14ac:dyDescent="0.25">
      <c r="A2358">
        <v>2343</v>
      </c>
      <c r="B2358" s="89">
        <v>39099</v>
      </c>
      <c r="C2358" s="48">
        <v>142.85000600000001</v>
      </c>
      <c r="D2358" s="48">
        <v>143.46000699999999</v>
      </c>
      <c r="E2358" s="48">
        <v>142.729996</v>
      </c>
      <c r="F2358" s="48">
        <v>143.020004</v>
      </c>
      <c r="G2358" s="49">
        <v>50241400</v>
      </c>
      <c r="H2358" s="48">
        <v>118.03483300000001</v>
      </c>
      <c r="I2358" s="52">
        <f t="shared" si="269"/>
        <v>0.82530296251425084</v>
      </c>
      <c r="J2358" s="52">
        <f t="shared" ca="1" si="270"/>
        <v>1</v>
      </c>
      <c r="K2358" s="48">
        <f t="shared" si="271"/>
        <v>117.89</v>
      </c>
      <c r="L2358" s="48">
        <f t="shared" si="272"/>
        <v>118.4</v>
      </c>
      <c r="M2358" s="48">
        <f t="shared" si="273"/>
        <v>117.8</v>
      </c>
      <c r="N2358" s="48">
        <f t="shared" si="274"/>
        <v>118.03</v>
      </c>
      <c r="O2358" s="49">
        <f t="shared" ca="1" si="275"/>
        <v>50241400</v>
      </c>
    </row>
    <row r="2359" spans="1:15" x14ac:dyDescent="0.25">
      <c r="A2359">
        <v>2344</v>
      </c>
      <c r="B2359" s="89">
        <v>39098</v>
      </c>
      <c r="C2359" s="48">
        <v>143.070007</v>
      </c>
      <c r="D2359" s="48">
        <v>143.44000199999999</v>
      </c>
      <c r="E2359" s="48">
        <v>142.729996</v>
      </c>
      <c r="F2359" s="48">
        <v>142.96000699999999</v>
      </c>
      <c r="G2359" s="49">
        <v>44871300</v>
      </c>
      <c r="H2359" s="48">
        <v>117.985316</v>
      </c>
      <c r="I2359" s="52">
        <f t="shared" si="269"/>
        <v>0.8253029534336831</v>
      </c>
      <c r="J2359" s="52">
        <f t="shared" ca="1" si="270"/>
        <v>1</v>
      </c>
      <c r="K2359" s="48">
        <f t="shared" si="271"/>
        <v>118.08</v>
      </c>
      <c r="L2359" s="48">
        <f t="shared" si="272"/>
        <v>118.38</v>
      </c>
      <c r="M2359" s="48">
        <f t="shared" si="273"/>
        <v>117.8</v>
      </c>
      <c r="N2359" s="48">
        <f t="shared" si="274"/>
        <v>117.99</v>
      </c>
      <c r="O2359" s="49">
        <f t="shared" ca="1" si="275"/>
        <v>44871300</v>
      </c>
    </row>
    <row r="2360" spans="1:15" x14ac:dyDescent="0.25">
      <c r="A2360">
        <v>2345</v>
      </c>
      <c r="B2360" s="89">
        <v>39094</v>
      </c>
      <c r="C2360" s="48">
        <v>142.14999399999999</v>
      </c>
      <c r="D2360" s="48">
        <v>143.240005</v>
      </c>
      <c r="E2360" s="48">
        <v>142.11000100000001</v>
      </c>
      <c r="F2360" s="48">
        <v>143.240005</v>
      </c>
      <c r="G2360" s="49">
        <v>55370600</v>
      </c>
      <c r="H2360" s="48">
        <v>118.21639999999999</v>
      </c>
      <c r="I2360" s="52">
        <f t="shared" si="269"/>
        <v>0.82530295918378382</v>
      </c>
      <c r="J2360" s="52">
        <f t="shared" ca="1" si="270"/>
        <v>1</v>
      </c>
      <c r="K2360" s="48">
        <f t="shared" si="271"/>
        <v>117.32</v>
      </c>
      <c r="L2360" s="48">
        <f t="shared" si="272"/>
        <v>118.22</v>
      </c>
      <c r="M2360" s="48">
        <f t="shared" si="273"/>
        <v>117.28</v>
      </c>
      <c r="N2360" s="48">
        <f t="shared" si="274"/>
        <v>118.22</v>
      </c>
      <c r="O2360" s="49">
        <f t="shared" ca="1" si="275"/>
        <v>55370600</v>
      </c>
    </row>
    <row r="2361" spans="1:15" x14ac:dyDescent="0.25">
      <c r="A2361">
        <v>2346</v>
      </c>
      <c r="B2361" s="89">
        <v>39093</v>
      </c>
      <c r="C2361" s="48">
        <v>141.58000200000001</v>
      </c>
      <c r="D2361" s="48">
        <v>142.61999499999999</v>
      </c>
      <c r="E2361" s="48">
        <v>141.5</v>
      </c>
      <c r="F2361" s="48">
        <v>142.16000399999999</v>
      </c>
      <c r="G2361" s="49">
        <v>54476800</v>
      </c>
      <c r="H2361" s="48">
        <v>117.32507200000001</v>
      </c>
      <c r="I2361" s="52">
        <f t="shared" si="269"/>
        <v>0.82530295933306264</v>
      </c>
      <c r="J2361" s="52">
        <f t="shared" ca="1" si="270"/>
        <v>1</v>
      </c>
      <c r="K2361" s="48">
        <f t="shared" si="271"/>
        <v>116.85</v>
      </c>
      <c r="L2361" s="48">
        <f t="shared" si="272"/>
        <v>117.7</v>
      </c>
      <c r="M2361" s="48">
        <f t="shared" si="273"/>
        <v>116.78</v>
      </c>
      <c r="N2361" s="48">
        <f t="shared" si="274"/>
        <v>117.33</v>
      </c>
      <c r="O2361" s="49">
        <f t="shared" ca="1" si="275"/>
        <v>54476800</v>
      </c>
    </row>
    <row r="2362" spans="1:15" x14ac:dyDescent="0.25">
      <c r="A2362">
        <v>2347</v>
      </c>
      <c r="B2362" s="89">
        <v>39092</v>
      </c>
      <c r="C2362" s="48">
        <v>140.58000200000001</v>
      </c>
      <c r="D2362" s="48">
        <v>141.570007</v>
      </c>
      <c r="E2362" s="48">
        <v>140.300003</v>
      </c>
      <c r="F2362" s="48">
        <v>141.53999300000001</v>
      </c>
      <c r="G2362" s="49">
        <v>72428000</v>
      </c>
      <c r="H2362" s="48">
        <v>116.81337499999999</v>
      </c>
      <c r="I2362" s="52">
        <f t="shared" si="269"/>
        <v>0.8253029587192362</v>
      </c>
      <c r="J2362" s="52">
        <f t="shared" ca="1" si="270"/>
        <v>1</v>
      </c>
      <c r="K2362" s="48">
        <f t="shared" si="271"/>
        <v>116.02</v>
      </c>
      <c r="L2362" s="48">
        <f t="shared" si="272"/>
        <v>116.84</v>
      </c>
      <c r="M2362" s="48">
        <f t="shared" si="273"/>
        <v>115.79</v>
      </c>
      <c r="N2362" s="48">
        <f t="shared" si="274"/>
        <v>116.81</v>
      </c>
      <c r="O2362" s="49">
        <f t="shared" ca="1" si="275"/>
        <v>72428000</v>
      </c>
    </row>
    <row r="2363" spans="1:15" x14ac:dyDescent="0.25">
      <c r="A2363">
        <v>2348</v>
      </c>
      <c r="B2363" s="89">
        <v>39091</v>
      </c>
      <c r="C2363" s="48">
        <v>141.30999800000001</v>
      </c>
      <c r="D2363" s="48">
        <v>141.60000600000001</v>
      </c>
      <c r="E2363" s="48">
        <v>140.39999399999999</v>
      </c>
      <c r="F2363" s="48">
        <v>141.070007</v>
      </c>
      <c r="G2363" s="49">
        <v>75680100</v>
      </c>
      <c r="H2363" s="48">
        <v>116.425494</v>
      </c>
      <c r="I2363" s="52">
        <f t="shared" si="269"/>
        <v>0.8253029575592209</v>
      </c>
      <c r="J2363" s="52">
        <f t="shared" ca="1" si="270"/>
        <v>1</v>
      </c>
      <c r="K2363" s="48">
        <f t="shared" si="271"/>
        <v>116.62</v>
      </c>
      <c r="L2363" s="48">
        <f t="shared" si="272"/>
        <v>116.86</v>
      </c>
      <c r="M2363" s="48">
        <f t="shared" si="273"/>
        <v>115.87</v>
      </c>
      <c r="N2363" s="48">
        <f t="shared" si="274"/>
        <v>116.43</v>
      </c>
      <c r="O2363" s="49">
        <f t="shared" ca="1" si="275"/>
        <v>75680100</v>
      </c>
    </row>
    <row r="2364" spans="1:15" x14ac:dyDescent="0.25">
      <c r="A2364">
        <v>2349</v>
      </c>
      <c r="B2364" s="89">
        <v>39090</v>
      </c>
      <c r="C2364" s="48">
        <v>140.820007</v>
      </c>
      <c r="D2364" s="48">
        <v>141.41000399999999</v>
      </c>
      <c r="E2364" s="48">
        <v>140.25</v>
      </c>
      <c r="F2364" s="48">
        <v>141.19000199999999</v>
      </c>
      <c r="G2364" s="49">
        <v>71655000</v>
      </c>
      <c r="H2364" s="48">
        <v>116.52452700000001</v>
      </c>
      <c r="I2364" s="52">
        <f t="shared" si="269"/>
        <v>0.82530296302425166</v>
      </c>
      <c r="J2364" s="52">
        <f t="shared" ca="1" si="270"/>
        <v>1</v>
      </c>
      <c r="K2364" s="48">
        <f t="shared" si="271"/>
        <v>116.22</v>
      </c>
      <c r="L2364" s="48">
        <f t="shared" si="272"/>
        <v>116.71</v>
      </c>
      <c r="M2364" s="48">
        <f t="shared" si="273"/>
        <v>115.75</v>
      </c>
      <c r="N2364" s="48">
        <f t="shared" si="274"/>
        <v>116.52</v>
      </c>
      <c r="O2364" s="49">
        <f t="shared" ca="1" si="275"/>
        <v>71655000</v>
      </c>
    </row>
    <row r="2365" spans="1:15" x14ac:dyDescent="0.25">
      <c r="A2365">
        <v>2350</v>
      </c>
      <c r="B2365" s="89">
        <v>39087</v>
      </c>
      <c r="C2365" s="48">
        <v>141.33000200000001</v>
      </c>
      <c r="D2365" s="48">
        <v>141.39999399999999</v>
      </c>
      <c r="E2365" s="48">
        <v>140.38000500000001</v>
      </c>
      <c r="F2365" s="48">
        <v>140.53999300000001</v>
      </c>
      <c r="G2365" s="49">
        <v>76645300</v>
      </c>
      <c r="H2365" s="48">
        <v>115.988072</v>
      </c>
      <c r="I2365" s="52">
        <f t="shared" si="269"/>
        <v>0.82530295842550661</v>
      </c>
      <c r="J2365" s="52">
        <f t="shared" ca="1" si="270"/>
        <v>1</v>
      </c>
      <c r="K2365" s="48">
        <f t="shared" si="271"/>
        <v>116.64</v>
      </c>
      <c r="L2365" s="48">
        <f t="shared" si="272"/>
        <v>116.7</v>
      </c>
      <c r="M2365" s="48">
        <f t="shared" si="273"/>
        <v>115.86</v>
      </c>
      <c r="N2365" s="48">
        <f t="shared" si="274"/>
        <v>115.99</v>
      </c>
      <c r="O2365" s="49">
        <f t="shared" ca="1" si="275"/>
        <v>76645300</v>
      </c>
    </row>
    <row r="2366" spans="1:15" x14ac:dyDescent="0.25">
      <c r="A2366">
        <v>2351</v>
      </c>
      <c r="B2366" s="89">
        <v>39086</v>
      </c>
      <c r="C2366" s="48">
        <v>141.229996</v>
      </c>
      <c r="D2366" s="48">
        <v>142.050003</v>
      </c>
      <c r="E2366" s="48">
        <v>140.61000100000001</v>
      </c>
      <c r="F2366" s="48">
        <v>141.66999799999999</v>
      </c>
      <c r="G2366" s="49">
        <v>69620600</v>
      </c>
      <c r="H2366" s="48">
        <v>116.920669</v>
      </c>
      <c r="I2366" s="52">
        <f t="shared" si="269"/>
        <v>0.8253029621698732</v>
      </c>
      <c r="J2366" s="52">
        <f t="shared" ca="1" si="270"/>
        <v>1</v>
      </c>
      <c r="K2366" s="48">
        <f t="shared" si="271"/>
        <v>116.56</v>
      </c>
      <c r="L2366" s="48">
        <f t="shared" si="272"/>
        <v>117.23</v>
      </c>
      <c r="M2366" s="48">
        <f t="shared" si="273"/>
        <v>116.05</v>
      </c>
      <c r="N2366" s="48">
        <f t="shared" si="274"/>
        <v>116.92</v>
      </c>
      <c r="O2366" s="49">
        <f t="shared" ca="1" si="275"/>
        <v>69620600</v>
      </c>
    </row>
    <row r="2367" spans="1:15" x14ac:dyDescent="0.25">
      <c r="A2367">
        <v>2352</v>
      </c>
      <c r="B2367" s="89">
        <v>39085</v>
      </c>
      <c r="C2367" s="48">
        <v>142.25</v>
      </c>
      <c r="D2367" s="48">
        <v>142.86000100000001</v>
      </c>
      <c r="E2367" s="48">
        <v>140.570007</v>
      </c>
      <c r="F2367" s="48">
        <v>141.36999499999999</v>
      </c>
      <c r="G2367" s="49">
        <v>94807600</v>
      </c>
      <c r="H2367" s="48">
        <v>116.673075</v>
      </c>
      <c r="I2367" s="52">
        <f t="shared" si="269"/>
        <v>0.82530295767500028</v>
      </c>
      <c r="J2367" s="52">
        <f t="shared" ca="1" si="270"/>
        <v>1</v>
      </c>
      <c r="K2367" s="48">
        <f t="shared" si="271"/>
        <v>117.4</v>
      </c>
      <c r="L2367" s="48">
        <f t="shared" si="272"/>
        <v>117.9</v>
      </c>
      <c r="M2367" s="48">
        <f t="shared" si="273"/>
        <v>116.01</v>
      </c>
      <c r="N2367" s="48">
        <f t="shared" si="274"/>
        <v>116.67</v>
      </c>
      <c r="O2367" s="49">
        <f t="shared" ca="1" si="275"/>
        <v>94807600</v>
      </c>
    </row>
    <row r="2368" spans="1:15" x14ac:dyDescent="0.25">
      <c r="A2368">
        <v>2353</v>
      </c>
      <c r="B2368" s="89">
        <v>39080</v>
      </c>
      <c r="C2368" s="48">
        <v>142.05999800000001</v>
      </c>
      <c r="D2368" s="48">
        <v>142.53999300000001</v>
      </c>
      <c r="E2368" s="48">
        <v>141.429993</v>
      </c>
      <c r="F2368" s="48">
        <v>141.61999499999999</v>
      </c>
      <c r="G2368" s="49">
        <v>45461200</v>
      </c>
      <c r="H2368" s="48">
        <v>116.879401</v>
      </c>
      <c r="I2368" s="52">
        <f t="shared" si="269"/>
        <v>0.82530295951500354</v>
      </c>
      <c r="J2368" s="52">
        <f t="shared" ca="1" si="270"/>
        <v>1</v>
      </c>
      <c r="K2368" s="48">
        <f t="shared" si="271"/>
        <v>117.24</v>
      </c>
      <c r="L2368" s="48">
        <f t="shared" si="272"/>
        <v>117.64</v>
      </c>
      <c r="M2368" s="48">
        <f t="shared" si="273"/>
        <v>116.72</v>
      </c>
      <c r="N2368" s="48">
        <f t="shared" si="274"/>
        <v>116.88</v>
      </c>
      <c r="O2368" s="49">
        <f t="shared" ca="1" si="275"/>
        <v>45461200</v>
      </c>
    </row>
    <row r="2369" spans="1:15" x14ac:dyDescent="0.25">
      <c r="A2369">
        <v>2354</v>
      </c>
      <c r="B2369" s="89">
        <v>39079</v>
      </c>
      <c r="C2369" s="48">
        <v>142.41000399999999</v>
      </c>
      <c r="D2369" s="48">
        <v>142.699997</v>
      </c>
      <c r="E2369" s="48">
        <v>141.990005</v>
      </c>
      <c r="F2369" s="48">
        <v>142.21000699999999</v>
      </c>
      <c r="G2369" s="49">
        <v>37288800</v>
      </c>
      <c r="H2369" s="48">
        <v>117.366339</v>
      </c>
      <c r="I2369" s="52">
        <f t="shared" si="269"/>
        <v>0.82530295494606087</v>
      </c>
      <c r="J2369" s="52">
        <f t="shared" ca="1" si="270"/>
        <v>1</v>
      </c>
      <c r="K2369" s="48">
        <f t="shared" si="271"/>
        <v>117.53</v>
      </c>
      <c r="L2369" s="48">
        <f t="shared" si="272"/>
        <v>117.77</v>
      </c>
      <c r="M2369" s="48">
        <f t="shared" si="273"/>
        <v>117.18</v>
      </c>
      <c r="N2369" s="48">
        <f t="shared" si="274"/>
        <v>117.37</v>
      </c>
      <c r="O2369" s="49">
        <f t="shared" ca="1" si="275"/>
        <v>37288800</v>
      </c>
    </row>
    <row r="2370" spans="1:15" x14ac:dyDescent="0.25">
      <c r="A2370">
        <v>2355</v>
      </c>
      <c r="B2370" s="89">
        <v>39078</v>
      </c>
      <c r="C2370" s="48">
        <v>141.86999499999999</v>
      </c>
      <c r="D2370" s="48">
        <v>142.60000600000001</v>
      </c>
      <c r="E2370" s="48">
        <v>141.83000200000001</v>
      </c>
      <c r="F2370" s="48">
        <v>142.509995</v>
      </c>
      <c r="G2370" s="49">
        <v>39727100</v>
      </c>
      <c r="H2370" s="48">
        <v>117.61391999999999</v>
      </c>
      <c r="I2370" s="52">
        <f t="shared" si="269"/>
        <v>0.82530295506641471</v>
      </c>
      <c r="J2370" s="52">
        <f t="shared" ca="1" si="270"/>
        <v>1</v>
      </c>
      <c r="K2370" s="48">
        <f t="shared" si="271"/>
        <v>117.09</v>
      </c>
      <c r="L2370" s="48">
        <f t="shared" si="272"/>
        <v>117.69</v>
      </c>
      <c r="M2370" s="48">
        <f t="shared" si="273"/>
        <v>117.05</v>
      </c>
      <c r="N2370" s="48">
        <f t="shared" si="274"/>
        <v>117.61</v>
      </c>
      <c r="O2370" s="49">
        <f t="shared" ca="1" si="275"/>
        <v>39727100</v>
      </c>
    </row>
    <row r="2371" spans="1:15" x14ac:dyDescent="0.25">
      <c r="A2371">
        <v>2356</v>
      </c>
      <c r="B2371" s="89">
        <v>39077</v>
      </c>
      <c r="C2371" s="48">
        <v>140.80999800000001</v>
      </c>
      <c r="D2371" s="48">
        <v>141.61000100000001</v>
      </c>
      <c r="E2371" s="48">
        <v>140.779999</v>
      </c>
      <c r="F2371" s="48">
        <v>141.58000200000001</v>
      </c>
      <c r="G2371" s="49">
        <v>32696900</v>
      </c>
      <c r="H2371" s="48">
        <v>116.846394</v>
      </c>
      <c r="I2371" s="52">
        <f t="shared" si="269"/>
        <v>0.82530295486222693</v>
      </c>
      <c r="J2371" s="52">
        <f t="shared" ca="1" si="270"/>
        <v>1</v>
      </c>
      <c r="K2371" s="48">
        <f t="shared" si="271"/>
        <v>116.21</v>
      </c>
      <c r="L2371" s="48">
        <f t="shared" si="272"/>
        <v>116.87</v>
      </c>
      <c r="M2371" s="48">
        <f t="shared" si="273"/>
        <v>116.19</v>
      </c>
      <c r="N2371" s="48">
        <f t="shared" si="274"/>
        <v>116.85</v>
      </c>
      <c r="O2371" s="49">
        <f t="shared" ca="1" si="275"/>
        <v>32696900</v>
      </c>
    </row>
    <row r="2372" spans="1:15" x14ac:dyDescent="0.25">
      <c r="A2372">
        <v>2357</v>
      </c>
      <c r="B2372" s="89">
        <v>39073</v>
      </c>
      <c r="C2372" s="48">
        <v>141.63999899999999</v>
      </c>
      <c r="D2372" s="48">
        <v>141.64999399999999</v>
      </c>
      <c r="E2372" s="48">
        <v>140.66999799999999</v>
      </c>
      <c r="F2372" s="48">
        <v>140.75</v>
      </c>
      <c r="G2372" s="49">
        <v>62069100</v>
      </c>
      <c r="H2372" s="48">
        <v>116.16139099999999</v>
      </c>
      <c r="I2372" s="52">
        <f t="shared" si="269"/>
        <v>0.82530295559502664</v>
      </c>
      <c r="J2372" s="52">
        <f t="shared" ca="1" si="270"/>
        <v>1</v>
      </c>
      <c r="K2372" s="48">
        <f t="shared" si="271"/>
        <v>116.9</v>
      </c>
      <c r="L2372" s="48">
        <f t="shared" si="272"/>
        <v>116.9</v>
      </c>
      <c r="M2372" s="48">
        <f t="shared" si="273"/>
        <v>116.1</v>
      </c>
      <c r="N2372" s="48">
        <f t="shared" si="274"/>
        <v>116.16</v>
      </c>
      <c r="O2372" s="49">
        <f t="shared" ca="1" si="275"/>
        <v>62069100</v>
      </c>
    </row>
    <row r="2373" spans="1:15" x14ac:dyDescent="0.25">
      <c r="A2373">
        <v>2358</v>
      </c>
      <c r="B2373" s="89">
        <v>39072</v>
      </c>
      <c r="C2373" s="48">
        <v>142.270004</v>
      </c>
      <c r="D2373" s="48">
        <v>142.429993</v>
      </c>
      <c r="E2373" s="48">
        <v>141.320007</v>
      </c>
      <c r="F2373" s="48">
        <v>141.61999499999999</v>
      </c>
      <c r="G2373" s="49">
        <v>48698400</v>
      </c>
      <c r="H2373" s="48">
        <v>116.879401</v>
      </c>
      <c r="I2373" s="52">
        <f t="shared" si="269"/>
        <v>0.82530295951500354</v>
      </c>
      <c r="J2373" s="52">
        <f t="shared" ca="1" si="270"/>
        <v>1</v>
      </c>
      <c r="K2373" s="48">
        <f t="shared" si="271"/>
        <v>117.42</v>
      </c>
      <c r="L2373" s="48">
        <f t="shared" si="272"/>
        <v>117.55</v>
      </c>
      <c r="M2373" s="48">
        <f t="shared" si="273"/>
        <v>116.63</v>
      </c>
      <c r="N2373" s="48">
        <f t="shared" si="274"/>
        <v>116.88</v>
      </c>
      <c r="O2373" s="49">
        <f t="shared" ca="1" si="275"/>
        <v>48698400</v>
      </c>
    </row>
    <row r="2374" spans="1:15" x14ac:dyDescent="0.25">
      <c r="A2374">
        <v>2359</v>
      </c>
      <c r="B2374" s="89">
        <v>39071</v>
      </c>
      <c r="C2374" s="48">
        <v>142.279999</v>
      </c>
      <c r="D2374" s="48">
        <v>142.66000399999999</v>
      </c>
      <c r="E2374" s="48">
        <v>142.009995</v>
      </c>
      <c r="F2374" s="48">
        <v>142.13999899999999</v>
      </c>
      <c r="G2374" s="49">
        <v>41469600</v>
      </c>
      <c r="H2374" s="48">
        <v>117.30856199999999</v>
      </c>
      <c r="I2374" s="52">
        <f t="shared" si="269"/>
        <v>0.82530296063953124</v>
      </c>
      <c r="J2374" s="52">
        <f t="shared" ca="1" si="270"/>
        <v>1</v>
      </c>
      <c r="K2374" s="48">
        <f t="shared" si="271"/>
        <v>117.42</v>
      </c>
      <c r="L2374" s="48">
        <f t="shared" si="272"/>
        <v>117.74</v>
      </c>
      <c r="M2374" s="48">
        <f t="shared" si="273"/>
        <v>117.2</v>
      </c>
      <c r="N2374" s="48">
        <f t="shared" si="274"/>
        <v>117.31</v>
      </c>
      <c r="O2374" s="49">
        <f t="shared" ca="1" si="275"/>
        <v>41469600</v>
      </c>
    </row>
    <row r="2375" spans="1:15" x14ac:dyDescent="0.25">
      <c r="A2375">
        <v>2360</v>
      </c>
      <c r="B2375" s="89">
        <v>39070</v>
      </c>
      <c r="C2375" s="48">
        <v>141.550003</v>
      </c>
      <c r="D2375" s="48">
        <v>142.55999800000001</v>
      </c>
      <c r="E2375" s="48">
        <v>141.19000199999999</v>
      </c>
      <c r="F2375" s="48">
        <v>142.220001</v>
      </c>
      <c r="G2375" s="49">
        <v>65023600</v>
      </c>
      <c r="H2375" s="48">
        <v>117.374588</v>
      </c>
      <c r="I2375" s="52">
        <f t="shared" si="269"/>
        <v>0.8253029614308609</v>
      </c>
      <c r="J2375" s="52">
        <f t="shared" ca="1" si="270"/>
        <v>1</v>
      </c>
      <c r="K2375" s="48">
        <f t="shared" si="271"/>
        <v>116.82</v>
      </c>
      <c r="L2375" s="48">
        <f t="shared" si="272"/>
        <v>117.66</v>
      </c>
      <c r="M2375" s="48">
        <f t="shared" si="273"/>
        <v>116.52</v>
      </c>
      <c r="N2375" s="48">
        <f t="shared" si="274"/>
        <v>117.37</v>
      </c>
      <c r="O2375" s="49">
        <f t="shared" ca="1" si="275"/>
        <v>65023600</v>
      </c>
    </row>
    <row r="2376" spans="1:15" x14ac:dyDescent="0.25">
      <c r="A2376">
        <v>2361</v>
      </c>
      <c r="B2376" s="89">
        <v>39069</v>
      </c>
      <c r="C2376" s="48">
        <v>142.53999300000001</v>
      </c>
      <c r="D2376" s="48">
        <v>142.88000500000001</v>
      </c>
      <c r="E2376" s="48">
        <v>141.75</v>
      </c>
      <c r="F2376" s="48">
        <v>141.949997</v>
      </c>
      <c r="G2376" s="49">
        <v>48954600</v>
      </c>
      <c r="H2376" s="48">
        <v>117.151752</v>
      </c>
      <c r="I2376" s="52">
        <f t="shared" si="269"/>
        <v>0.82530295509622309</v>
      </c>
      <c r="J2376" s="52">
        <f t="shared" ca="1" si="270"/>
        <v>1</v>
      </c>
      <c r="K2376" s="48">
        <f t="shared" si="271"/>
        <v>117.64</v>
      </c>
      <c r="L2376" s="48">
        <f t="shared" si="272"/>
        <v>117.92</v>
      </c>
      <c r="M2376" s="48">
        <f t="shared" si="273"/>
        <v>116.99</v>
      </c>
      <c r="N2376" s="48">
        <f t="shared" si="274"/>
        <v>117.15</v>
      </c>
      <c r="O2376" s="49">
        <f t="shared" ca="1" si="275"/>
        <v>48954600</v>
      </c>
    </row>
    <row r="2377" spans="1:15" x14ac:dyDescent="0.25">
      <c r="A2377">
        <v>2362</v>
      </c>
      <c r="B2377" s="89">
        <v>39066</v>
      </c>
      <c r="C2377" s="48">
        <v>142.63999899999999</v>
      </c>
      <c r="D2377" s="48">
        <v>142.88999899999999</v>
      </c>
      <c r="E2377" s="48">
        <v>142.240005</v>
      </c>
      <c r="F2377" s="48">
        <v>142.33999600000001</v>
      </c>
      <c r="G2377" s="49">
        <v>70857400</v>
      </c>
      <c r="H2377" s="48">
        <v>117.47362</v>
      </c>
      <c r="I2377" s="52">
        <f t="shared" si="269"/>
        <v>0.82530295982304214</v>
      </c>
      <c r="J2377" s="52">
        <f t="shared" ca="1" si="270"/>
        <v>1</v>
      </c>
      <c r="K2377" s="48">
        <f t="shared" si="271"/>
        <v>117.72</v>
      </c>
      <c r="L2377" s="48">
        <f t="shared" si="272"/>
        <v>117.93</v>
      </c>
      <c r="M2377" s="48">
        <f t="shared" si="273"/>
        <v>117.39</v>
      </c>
      <c r="N2377" s="48">
        <f t="shared" si="274"/>
        <v>117.47</v>
      </c>
      <c r="O2377" s="49">
        <f t="shared" ca="1" si="275"/>
        <v>70857400</v>
      </c>
    </row>
    <row r="2378" spans="1:15" x14ac:dyDescent="0.25">
      <c r="A2378">
        <v>2363</v>
      </c>
      <c r="B2378" s="89">
        <v>39065</v>
      </c>
      <c r="C2378" s="48">
        <v>141.86000100000001</v>
      </c>
      <c r="D2378" s="48">
        <v>143.240005</v>
      </c>
      <c r="E2378" s="48">
        <v>141.83999600000001</v>
      </c>
      <c r="F2378" s="48">
        <v>143.11999499999999</v>
      </c>
      <c r="G2378" s="49">
        <v>64755200</v>
      </c>
      <c r="H2378" s="48">
        <v>117.462886</v>
      </c>
      <c r="I2378" s="52">
        <f t="shared" si="269"/>
        <v>0.82073008736480191</v>
      </c>
      <c r="J2378" s="52">
        <f t="shared" ca="1" si="270"/>
        <v>1</v>
      </c>
      <c r="K2378" s="48">
        <f t="shared" si="271"/>
        <v>116.43</v>
      </c>
      <c r="L2378" s="48">
        <f t="shared" si="272"/>
        <v>117.56</v>
      </c>
      <c r="M2378" s="48">
        <f t="shared" si="273"/>
        <v>116.41</v>
      </c>
      <c r="N2378" s="48">
        <f t="shared" si="274"/>
        <v>117.46</v>
      </c>
      <c r="O2378" s="49">
        <f t="shared" ca="1" si="275"/>
        <v>64755200</v>
      </c>
    </row>
    <row r="2379" spans="1:15" x14ac:dyDescent="0.25">
      <c r="A2379">
        <v>2364</v>
      </c>
      <c r="B2379" s="89">
        <v>39064</v>
      </c>
      <c r="C2379" s="48">
        <v>142.229996</v>
      </c>
      <c r="D2379" s="48">
        <v>142.33999600000001</v>
      </c>
      <c r="E2379" s="48">
        <v>141.55999800000001</v>
      </c>
      <c r="F2379" s="48">
        <v>141.86999499999999</v>
      </c>
      <c r="G2379" s="49">
        <v>55520200</v>
      </c>
      <c r="H2379" s="48">
        <v>116.43697400000001</v>
      </c>
      <c r="I2379" s="52">
        <f t="shared" si="269"/>
        <v>0.82073009165891642</v>
      </c>
      <c r="J2379" s="52">
        <f t="shared" ca="1" si="270"/>
        <v>1</v>
      </c>
      <c r="K2379" s="48">
        <f t="shared" si="271"/>
        <v>116.73</v>
      </c>
      <c r="L2379" s="48">
        <f t="shared" si="272"/>
        <v>116.82</v>
      </c>
      <c r="M2379" s="48">
        <f t="shared" si="273"/>
        <v>116.18</v>
      </c>
      <c r="N2379" s="48">
        <f t="shared" si="274"/>
        <v>116.44</v>
      </c>
      <c r="O2379" s="49">
        <f t="shared" ca="1" si="275"/>
        <v>55520200</v>
      </c>
    </row>
    <row r="2380" spans="1:15" x14ac:dyDescent="0.25">
      <c r="A2380">
        <v>2365</v>
      </c>
      <c r="B2380" s="89">
        <v>39063</v>
      </c>
      <c r="C2380" s="48">
        <v>141.69000199999999</v>
      </c>
      <c r="D2380" s="48">
        <v>141.86999499999999</v>
      </c>
      <c r="E2380" s="48">
        <v>140.88999899999999</v>
      </c>
      <c r="F2380" s="48">
        <v>141.720001</v>
      </c>
      <c r="G2380" s="49">
        <v>77451600</v>
      </c>
      <c r="H2380" s="48">
        <v>116.313869</v>
      </c>
      <c r="I2380" s="52">
        <f t="shared" si="269"/>
        <v>0.82073008876143039</v>
      </c>
      <c r="J2380" s="52">
        <f t="shared" ca="1" si="270"/>
        <v>1</v>
      </c>
      <c r="K2380" s="48">
        <f t="shared" si="271"/>
        <v>116.29</v>
      </c>
      <c r="L2380" s="48">
        <f t="shared" si="272"/>
        <v>116.44</v>
      </c>
      <c r="M2380" s="48">
        <f t="shared" si="273"/>
        <v>115.63</v>
      </c>
      <c r="N2380" s="48">
        <f t="shared" si="274"/>
        <v>116.31</v>
      </c>
      <c r="O2380" s="49">
        <f t="shared" ca="1" si="275"/>
        <v>77451600</v>
      </c>
    </row>
    <row r="2381" spans="1:15" x14ac:dyDescent="0.25">
      <c r="A2381">
        <v>2366</v>
      </c>
      <c r="B2381" s="89">
        <v>39062</v>
      </c>
      <c r="C2381" s="48">
        <v>141.41999799999999</v>
      </c>
      <c r="D2381" s="48">
        <v>142.08999600000001</v>
      </c>
      <c r="E2381" s="48">
        <v>141.33999600000001</v>
      </c>
      <c r="F2381" s="48">
        <v>141.83000200000001</v>
      </c>
      <c r="G2381" s="49">
        <v>39779400</v>
      </c>
      <c r="H2381" s="48">
        <v>116.40415</v>
      </c>
      <c r="I2381" s="52">
        <f t="shared" si="269"/>
        <v>0.82073008784135815</v>
      </c>
      <c r="J2381" s="52">
        <f t="shared" ca="1" si="270"/>
        <v>1</v>
      </c>
      <c r="K2381" s="48">
        <f t="shared" si="271"/>
        <v>116.07</v>
      </c>
      <c r="L2381" s="48">
        <f t="shared" si="272"/>
        <v>116.62</v>
      </c>
      <c r="M2381" s="48">
        <f t="shared" si="273"/>
        <v>116</v>
      </c>
      <c r="N2381" s="48">
        <f t="shared" si="274"/>
        <v>116.4</v>
      </c>
      <c r="O2381" s="49">
        <f t="shared" ca="1" si="275"/>
        <v>39779400</v>
      </c>
    </row>
    <row r="2382" spans="1:15" x14ac:dyDescent="0.25">
      <c r="A2382">
        <v>2367</v>
      </c>
      <c r="B2382" s="89">
        <v>39059</v>
      </c>
      <c r="C2382" s="48">
        <v>141.13000500000001</v>
      </c>
      <c r="D2382" s="48">
        <v>141.89999399999999</v>
      </c>
      <c r="E2382" s="48">
        <v>140.779999</v>
      </c>
      <c r="F2382" s="48">
        <v>141.41999799999999</v>
      </c>
      <c r="G2382" s="49">
        <v>79625500</v>
      </c>
      <c r="H2382" s="48">
        <v>116.06764800000001</v>
      </c>
      <c r="I2382" s="52">
        <f t="shared" si="269"/>
        <v>0.8207300922179338</v>
      </c>
      <c r="J2382" s="52">
        <f t="shared" ca="1" si="270"/>
        <v>1</v>
      </c>
      <c r="K2382" s="48">
        <f t="shared" si="271"/>
        <v>115.83</v>
      </c>
      <c r="L2382" s="48">
        <f t="shared" si="272"/>
        <v>116.46</v>
      </c>
      <c r="M2382" s="48">
        <f t="shared" si="273"/>
        <v>115.54</v>
      </c>
      <c r="N2382" s="48">
        <f t="shared" si="274"/>
        <v>116.07</v>
      </c>
      <c r="O2382" s="49">
        <f t="shared" ca="1" si="275"/>
        <v>79625500</v>
      </c>
    </row>
    <row r="2383" spans="1:15" x14ac:dyDescent="0.25">
      <c r="A2383">
        <v>2368</v>
      </c>
      <c r="B2383" s="89">
        <v>39058</v>
      </c>
      <c r="C2383" s="48">
        <v>142.029999</v>
      </c>
      <c r="D2383" s="48">
        <v>142.300003</v>
      </c>
      <c r="E2383" s="48">
        <v>141.11000100000001</v>
      </c>
      <c r="F2383" s="48">
        <v>141.16000399999999</v>
      </c>
      <c r="G2383" s="49">
        <v>62857400</v>
      </c>
      <c r="H2383" s="48">
        <v>115.854263</v>
      </c>
      <c r="I2383" s="52">
        <f t="shared" si="269"/>
        <v>0.82073009150665666</v>
      </c>
      <c r="J2383" s="52">
        <f t="shared" ca="1" si="270"/>
        <v>1</v>
      </c>
      <c r="K2383" s="48">
        <f t="shared" si="271"/>
        <v>116.57</v>
      </c>
      <c r="L2383" s="48">
        <f t="shared" si="272"/>
        <v>116.79</v>
      </c>
      <c r="M2383" s="48">
        <f t="shared" si="273"/>
        <v>115.81</v>
      </c>
      <c r="N2383" s="48">
        <f t="shared" si="274"/>
        <v>115.85</v>
      </c>
      <c r="O2383" s="49">
        <f t="shared" ca="1" si="275"/>
        <v>62857400</v>
      </c>
    </row>
    <row r="2384" spans="1:15" x14ac:dyDescent="0.25">
      <c r="A2384">
        <v>2369</v>
      </c>
      <c r="B2384" s="89">
        <v>39057</v>
      </c>
      <c r="C2384" s="48">
        <v>141.86999499999999</v>
      </c>
      <c r="D2384" s="48">
        <v>142.070007</v>
      </c>
      <c r="E2384" s="48">
        <v>141.5</v>
      </c>
      <c r="F2384" s="48">
        <v>141.779999</v>
      </c>
      <c r="G2384" s="49">
        <v>53253200</v>
      </c>
      <c r="H2384" s="48">
        <v>116.363111</v>
      </c>
      <c r="I2384" s="52">
        <f t="shared" si="269"/>
        <v>0.82073008760565724</v>
      </c>
      <c r="J2384" s="52">
        <f t="shared" ca="1" si="270"/>
        <v>1</v>
      </c>
      <c r="K2384" s="48">
        <f t="shared" si="271"/>
        <v>116.44</v>
      </c>
      <c r="L2384" s="48">
        <f t="shared" si="272"/>
        <v>116.6</v>
      </c>
      <c r="M2384" s="48">
        <f t="shared" si="273"/>
        <v>116.13</v>
      </c>
      <c r="N2384" s="48">
        <f t="shared" si="274"/>
        <v>116.36</v>
      </c>
      <c r="O2384" s="49">
        <f t="shared" ca="1" si="275"/>
        <v>53253200</v>
      </c>
    </row>
    <row r="2385" spans="1:15" x14ac:dyDescent="0.25">
      <c r="A2385">
        <v>2370</v>
      </c>
      <c r="B2385" s="89">
        <v>39056</v>
      </c>
      <c r="C2385" s="48">
        <v>141.55999800000001</v>
      </c>
      <c r="D2385" s="48">
        <v>141.96000699999999</v>
      </c>
      <c r="E2385" s="48">
        <v>141.259995</v>
      </c>
      <c r="F2385" s="48">
        <v>141.89999399999999</v>
      </c>
      <c r="G2385" s="49">
        <v>73374400</v>
      </c>
      <c r="H2385" s="48">
        <v>116.461595</v>
      </c>
      <c r="I2385" s="52">
        <f t="shared" ref="I2385:I2448" si="276">H2385/F2385</f>
        <v>0.820730091080906</v>
      </c>
      <c r="J2385" s="52">
        <f t="shared" ref="J2385:J2448" ca="1" si="277">INDEX(OFFSET($T$15,0,0,$S$13+1,1),MATCH(B2385,OFFSET($Q$15,0,0,$S$13+1,1),-1))</f>
        <v>1</v>
      </c>
      <c r="K2385" s="48">
        <f t="shared" ref="K2385:K2448" si="278">ROUND($I2385*C2385,2)</f>
        <v>116.18</v>
      </c>
      <c r="L2385" s="48">
        <f t="shared" ref="L2385:L2448" si="279">ROUND($I2385*D2385,2)</f>
        <v>116.51</v>
      </c>
      <c r="M2385" s="48">
        <f t="shared" ref="M2385:M2448" si="280">ROUND($I2385*E2385,2)</f>
        <v>115.94</v>
      </c>
      <c r="N2385" s="48">
        <f t="shared" ref="N2385:N2448" si="281">ROUND($I2385*F2385,2)</f>
        <v>116.46</v>
      </c>
      <c r="O2385" s="49">
        <f t="shared" ref="O2385:O2448" ca="1" si="282">G2385*J2385</f>
        <v>73374400</v>
      </c>
    </row>
    <row r="2386" spans="1:15" x14ac:dyDescent="0.25">
      <c r="A2386">
        <v>2371</v>
      </c>
      <c r="B2386" s="89">
        <v>39055</v>
      </c>
      <c r="C2386" s="48">
        <v>140.25</v>
      </c>
      <c r="D2386" s="48">
        <v>141.550003</v>
      </c>
      <c r="E2386" s="48">
        <v>140.229996</v>
      </c>
      <c r="F2386" s="48">
        <v>141.28999300000001</v>
      </c>
      <c r="G2386" s="49">
        <v>87813200</v>
      </c>
      <c r="H2386" s="48">
        <v>115.960949</v>
      </c>
      <c r="I2386" s="52">
        <f t="shared" si="276"/>
        <v>0.82073009232861938</v>
      </c>
      <c r="J2386" s="52">
        <f t="shared" ca="1" si="277"/>
        <v>1</v>
      </c>
      <c r="K2386" s="48">
        <f t="shared" si="278"/>
        <v>115.11</v>
      </c>
      <c r="L2386" s="48">
        <f t="shared" si="279"/>
        <v>116.17</v>
      </c>
      <c r="M2386" s="48">
        <f t="shared" si="280"/>
        <v>115.09</v>
      </c>
      <c r="N2386" s="48">
        <f t="shared" si="281"/>
        <v>115.96</v>
      </c>
      <c r="O2386" s="49">
        <f t="shared" ca="1" si="282"/>
        <v>87813200</v>
      </c>
    </row>
    <row r="2387" spans="1:15" x14ac:dyDescent="0.25">
      <c r="A2387">
        <v>2372</v>
      </c>
      <c r="B2387" s="89">
        <v>39052</v>
      </c>
      <c r="C2387" s="48">
        <v>140.529999</v>
      </c>
      <c r="D2387" s="48">
        <v>140.66000399999999</v>
      </c>
      <c r="E2387" s="48">
        <v>138.970001</v>
      </c>
      <c r="F2387" s="48">
        <v>140.220001</v>
      </c>
      <c r="G2387" s="49">
        <v>126080000</v>
      </c>
      <c r="H2387" s="48">
        <v>115.082774</v>
      </c>
      <c r="I2387" s="52">
        <f t="shared" si="276"/>
        <v>0.82073008971095363</v>
      </c>
      <c r="J2387" s="52">
        <f t="shared" ca="1" si="277"/>
        <v>1</v>
      </c>
      <c r="K2387" s="48">
        <f t="shared" si="278"/>
        <v>115.34</v>
      </c>
      <c r="L2387" s="48">
        <f t="shared" si="279"/>
        <v>115.44</v>
      </c>
      <c r="M2387" s="48">
        <f t="shared" si="280"/>
        <v>114.06</v>
      </c>
      <c r="N2387" s="48">
        <f t="shared" si="281"/>
        <v>115.08</v>
      </c>
      <c r="O2387" s="49">
        <f t="shared" ca="1" si="282"/>
        <v>126080000</v>
      </c>
    </row>
    <row r="2388" spans="1:15" x14ac:dyDescent="0.25">
      <c r="A2388">
        <v>2373</v>
      </c>
      <c r="B2388" s="89">
        <v>39051</v>
      </c>
      <c r="C2388" s="48">
        <v>140.44000199999999</v>
      </c>
      <c r="D2388" s="48">
        <v>141.050003</v>
      </c>
      <c r="E2388" s="48">
        <v>139.759995</v>
      </c>
      <c r="F2388" s="48">
        <v>140.529999</v>
      </c>
      <c r="G2388" s="49">
        <v>83994300</v>
      </c>
      <c r="H2388" s="48">
        <v>115.337199</v>
      </c>
      <c r="I2388" s="52">
        <f t="shared" si="276"/>
        <v>0.82073009194285984</v>
      </c>
      <c r="J2388" s="52">
        <f t="shared" ca="1" si="277"/>
        <v>1</v>
      </c>
      <c r="K2388" s="48">
        <f t="shared" si="278"/>
        <v>115.26</v>
      </c>
      <c r="L2388" s="48">
        <f t="shared" si="279"/>
        <v>115.76</v>
      </c>
      <c r="M2388" s="48">
        <f t="shared" si="280"/>
        <v>114.71</v>
      </c>
      <c r="N2388" s="48">
        <f t="shared" si="281"/>
        <v>115.34</v>
      </c>
      <c r="O2388" s="49">
        <f t="shared" ca="1" si="282"/>
        <v>83994300</v>
      </c>
    </row>
    <row r="2389" spans="1:15" x14ac:dyDescent="0.25">
      <c r="A2389">
        <v>2374</v>
      </c>
      <c r="B2389" s="89">
        <v>39050</v>
      </c>
      <c r="C2389" s="48">
        <v>139.470001</v>
      </c>
      <c r="D2389" s="48">
        <v>140.529999</v>
      </c>
      <c r="E2389" s="48">
        <v>139.08000200000001</v>
      </c>
      <c r="F2389" s="48">
        <v>140.470001</v>
      </c>
      <c r="G2389" s="49">
        <v>90034900</v>
      </c>
      <c r="H2389" s="48">
        <v>115.28795700000001</v>
      </c>
      <c r="I2389" s="52">
        <f t="shared" si="276"/>
        <v>0.82073009311077039</v>
      </c>
      <c r="J2389" s="52">
        <f t="shared" ca="1" si="277"/>
        <v>1</v>
      </c>
      <c r="K2389" s="48">
        <f t="shared" si="278"/>
        <v>114.47</v>
      </c>
      <c r="L2389" s="48">
        <f t="shared" si="279"/>
        <v>115.34</v>
      </c>
      <c r="M2389" s="48">
        <f t="shared" si="280"/>
        <v>114.15</v>
      </c>
      <c r="N2389" s="48">
        <f t="shared" si="281"/>
        <v>115.29</v>
      </c>
      <c r="O2389" s="49">
        <f t="shared" ca="1" si="282"/>
        <v>90034900</v>
      </c>
    </row>
    <row r="2390" spans="1:15" x14ac:dyDescent="0.25">
      <c r="A2390">
        <v>2375</v>
      </c>
      <c r="B2390" s="89">
        <v>39049</v>
      </c>
      <c r="C2390" s="48">
        <v>138.240005</v>
      </c>
      <c r="D2390" s="48">
        <v>139.16000399999999</v>
      </c>
      <c r="E2390" s="48">
        <v>138.11000100000001</v>
      </c>
      <c r="F2390" s="48">
        <v>139.020004</v>
      </c>
      <c r="G2390" s="49">
        <v>106652900</v>
      </c>
      <c r="H2390" s="48">
        <v>114.09790099999999</v>
      </c>
      <c r="I2390" s="52">
        <f t="shared" si="276"/>
        <v>0.82073009435390309</v>
      </c>
      <c r="J2390" s="52">
        <f t="shared" ca="1" si="277"/>
        <v>1</v>
      </c>
      <c r="K2390" s="48">
        <f t="shared" si="278"/>
        <v>113.46</v>
      </c>
      <c r="L2390" s="48">
        <f t="shared" si="279"/>
        <v>114.21</v>
      </c>
      <c r="M2390" s="48">
        <f t="shared" si="280"/>
        <v>113.35</v>
      </c>
      <c r="N2390" s="48">
        <f t="shared" si="281"/>
        <v>114.1</v>
      </c>
      <c r="O2390" s="49">
        <f t="shared" ca="1" si="282"/>
        <v>106652900</v>
      </c>
    </row>
    <row r="2391" spans="1:15" x14ac:dyDescent="0.25">
      <c r="A2391">
        <v>2376</v>
      </c>
      <c r="B2391" s="89">
        <v>39048</v>
      </c>
      <c r="C2391" s="48">
        <v>140.279999</v>
      </c>
      <c r="D2391" s="48">
        <v>140.35000600000001</v>
      </c>
      <c r="E2391" s="48">
        <v>138.38000500000001</v>
      </c>
      <c r="F2391" s="48">
        <v>138.41999799999999</v>
      </c>
      <c r="G2391" s="49">
        <v>84545100</v>
      </c>
      <c r="H2391" s="48">
        <v>113.605458</v>
      </c>
      <c r="I2391" s="52">
        <f t="shared" si="276"/>
        <v>0.8207300942165886</v>
      </c>
      <c r="J2391" s="52">
        <f t="shared" ca="1" si="277"/>
        <v>1</v>
      </c>
      <c r="K2391" s="48">
        <f t="shared" si="278"/>
        <v>115.13</v>
      </c>
      <c r="L2391" s="48">
        <f t="shared" si="279"/>
        <v>115.19</v>
      </c>
      <c r="M2391" s="48">
        <f t="shared" si="280"/>
        <v>113.57</v>
      </c>
      <c r="N2391" s="48">
        <f t="shared" si="281"/>
        <v>113.61</v>
      </c>
      <c r="O2391" s="49">
        <f t="shared" ca="1" si="282"/>
        <v>84545100</v>
      </c>
    </row>
    <row r="2392" spans="1:15" x14ac:dyDescent="0.25">
      <c r="A2392">
        <v>2377</v>
      </c>
      <c r="B2392" s="89">
        <v>39045</v>
      </c>
      <c r="C2392" s="48">
        <v>140.240005</v>
      </c>
      <c r="D2392" s="48">
        <v>140.83999600000001</v>
      </c>
      <c r="E2392" s="48">
        <v>140.199997</v>
      </c>
      <c r="F2392" s="48">
        <v>140.35000600000001</v>
      </c>
      <c r="G2392" s="49">
        <v>30998000</v>
      </c>
      <c r="H2392" s="48">
        <v>115.18947300000001</v>
      </c>
      <c r="I2392" s="52">
        <f t="shared" si="276"/>
        <v>0.82073008960184868</v>
      </c>
      <c r="J2392" s="52">
        <f t="shared" ca="1" si="277"/>
        <v>1</v>
      </c>
      <c r="K2392" s="48">
        <f t="shared" si="278"/>
        <v>115.1</v>
      </c>
      <c r="L2392" s="48">
        <f t="shared" si="279"/>
        <v>115.59</v>
      </c>
      <c r="M2392" s="48">
        <f t="shared" si="280"/>
        <v>115.07</v>
      </c>
      <c r="N2392" s="48">
        <f t="shared" si="281"/>
        <v>115.19</v>
      </c>
      <c r="O2392" s="49">
        <f t="shared" ca="1" si="282"/>
        <v>30998000</v>
      </c>
    </row>
    <row r="2393" spans="1:15" x14ac:dyDescent="0.25">
      <c r="A2393">
        <v>2378</v>
      </c>
      <c r="B2393" s="89">
        <v>39043</v>
      </c>
      <c r="C2393" s="48">
        <v>140.75</v>
      </c>
      <c r="D2393" s="48">
        <v>141.16000399999999</v>
      </c>
      <c r="E2393" s="48">
        <v>140.5</v>
      </c>
      <c r="F2393" s="48">
        <v>140.91999799999999</v>
      </c>
      <c r="G2393" s="49">
        <v>45505300</v>
      </c>
      <c r="H2393" s="48">
        <v>115.65728300000001</v>
      </c>
      <c r="I2393" s="52">
        <f t="shared" si="276"/>
        <v>0.82073009254513341</v>
      </c>
      <c r="J2393" s="52">
        <f t="shared" ca="1" si="277"/>
        <v>1</v>
      </c>
      <c r="K2393" s="48">
        <f t="shared" si="278"/>
        <v>115.52</v>
      </c>
      <c r="L2393" s="48">
        <f t="shared" si="279"/>
        <v>115.85</v>
      </c>
      <c r="M2393" s="48">
        <f t="shared" si="280"/>
        <v>115.31</v>
      </c>
      <c r="N2393" s="48">
        <f t="shared" si="281"/>
        <v>115.66</v>
      </c>
      <c r="O2393" s="49">
        <f t="shared" ca="1" si="282"/>
        <v>45505300</v>
      </c>
    </row>
    <row r="2394" spans="1:15" x14ac:dyDescent="0.25">
      <c r="A2394">
        <v>2379</v>
      </c>
      <c r="B2394" s="89">
        <v>39042</v>
      </c>
      <c r="C2394" s="48">
        <v>140.490005</v>
      </c>
      <c r="D2394" s="48">
        <v>140.66999799999999</v>
      </c>
      <c r="E2394" s="48">
        <v>140.28999300000001</v>
      </c>
      <c r="F2394" s="48">
        <v>140.63999899999999</v>
      </c>
      <c r="G2394" s="49">
        <v>51367900</v>
      </c>
      <c r="H2394" s="48">
        <v>115.42747900000001</v>
      </c>
      <c r="I2394" s="52">
        <f t="shared" si="276"/>
        <v>0.82073008973784201</v>
      </c>
      <c r="J2394" s="52">
        <f t="shared" ca="1" si="277"/>
        <v>1</v>
      </c>
      <c r="K2394" s="48">
        <f t="shared" si="278"/>
        <v>115.3</v>
      </c>
      <c r="L2394" s="48">
        <f t="shared" si="279"/>
        <v>115.45</v>
      </c>
      <c r="M2394" s="48">
        <f t="shared" si="280"/>
        <v>115.14</v>
      </c>
      <c r="N2394" s="48">
        <f t="shared" si="281"/>
        <v>115.43</v>
      </c>
      <c r="O2394" s="49">
        <f t="shared" ca="1" si="282"/>
        <v>51367900</v>
      </c>
    </row>
    <row r="2395" spans="1:15" x14ac:dyDescent="0.25">
      <c r="A2395">
        <v>2380</v>
      </c>
      <c r="B2395" s="89">
        <v>39041</v>
      </c>
      <c r="C2395" s="48">
        <v>140.300003</v>
      </c>
      <c r="D2395" s="48">
        <v>140.740005</v>
      </c>
      <c r="E2395" s="48">
        <v>139.94000199999999</v>
      </c>
      <c r="F2395" s="48">
        <v>140.5</v>
      </c>
      <c r="G2395" s="49">
        <v>69174200</v>
      </c>
      <c r="H2395" s="48">
        <v>115.312578</v>
      </c>
      <c r="I2395" s="52">
        <f t="shared" si="276"/>
        <v>0.82073009252669038</v>
      </c>
      <c r="J2395" s="52">
        <f t="shared" ca="1" si="277"/>
        <v>1</v>
      </c>
      <c r="K2395" s="48">
        <f t="shared" si="278"/>
        <v>115.15</v>
      </c>
      <c r="L2395" s="48">
        <f t="shared" si="279"/>
        <v>115.51</v>
      </c>
      <c r="M2395" s="48">
        <f t="shared" si="280"/>
        <v>114.85</v>
      </c>
      <c r="N2395" s="48">
        <f t="shared" si="281"/>
        <v>115.31</v>
      </c>
      <c r="O2395" s="49">
        <f t="shared" ca="1" si="282"/>
        <v>69174200</v>
      </c>
    </row>
    <row r="2396" spans="1:15" x14ac:dyDescent="0.25">
      <c r="A2396">
        <v>2381</v>
      </c>
      <c r="B2396" s="89">
        <v>39038</v>
      </c>
      <c r="C2396" s="48">
        <v>139.929993</v>
      </c>
      <c r="D2396" s="48">
        <v>140.429993</v>
      </c>
      <c r="E2396" s="48">
        <v>139.729996</v>
      </c>
      <c r="F2396" s="48">
        <v>140.41999799999999</v>
      </c>
      <c r="G2396" s="49">
        <v>56353800</v>
      </c>
      <c r="H2396" s="48">
        <v>115.24691799999999</v>
      </c>
      <c r="I2396" s="52">
        <f t="shared" si="276"/>
        <v>0.82073009287466303</v>
      </c>
      <c r="J2396" s="52">
        <f t="shared" ca="1" si="277"/>
        <v>1</v>
      </c>
      <c r="K2396" s="48">
        <f t="shared" si="278"/>
        <v>114.84</v>
      </c>
      <c r="L2396" s="48">
        <f t="shared" si="279"/>
        <v>115.26</v>
      </c>
      <c r="M2396" s="48">
        <f t="shared" si="280"/>
        <v>114.68</v>
      </c>
      <c r="N2396" s="48">
        <f t="shared" si="281"/>
        <v>115.25</v>
      </c>
      <c r="O2396" s="49">
        <f t="shared" ca="1" si="282"/>
        <v>56353800</v>
      </c>
    </row>
    <row r="2397" spans="1:15" x14ac:dyDescent="0.25">
      <c r="A2397">
        <v>2382</v>
      </c>
      <c r="B2397" s="89">
        <v>39037</v>
      </c>
      <c r="C2397" s="48">
        <v>140.44000199999999</v>
      </c>
      <c r="D2397" s="48">
        <v>140.679993</v>
      </c>
      <c r="E2397" s="48">
        <v>139.490005</v>
      </c>
      <c r="F2397" s="48">
        <v>140.38000500000001</v>
      </c>
      <c r="G2397" s="49">
        <v>76728800</v>
      </c>
      <c r="H2397" s="48">
        <v>115.214094</v>
      </c>
      <c r="I2397" s="52">
        <f t="shared" si="276"/>
        <v>0.82073008901801925</v>
      </c>
      <c r="J2397" s="52">
        <f t="shared" ca="1" si="277"/>
        <v>1</v>
      </c>
      <c r="K2397" s="48">
        <f t="shared" si="278"/>
        <v>115.26</v>
      </c>
      <c r="L2397" s="48">
        <f t="shared" si="279"/>
        <v>115.46</v>
      </c>
      <c r="M2397" s="48">
        <f t="shared" si="280"/>
        <v>114.48</v>
      </c>
      <c r="N2397" s="48">
        <f t="shared" si="281"/>
        <v>115.21</v>
      </c>
      <c r="O2397" s="49">
        <f t="shared" ca="1" si="282"/>
        <v>76728800</v>
      </c>
    </row>
    <row r="2398" spans="1:15" x14ac:dyDescent="0.25">
      <c r="A2398">
        <v>2383</v>
      </c>
      <c r="B2398" s="89">
        <v>39036</v>
      </c>
      <c r="C2398" s="48">
        <v>139.570007</v>
      </c>
      <c r="D2398" s="48">
        <v>140.449997</v>
      </c>
      <c r="E2398" s="48">
        <v>139.529999</v>
      </c>
      <c r="F2398" s="48">
        <v>140.020004</v>
      </c>
      <c r="G2398" s="49">
        <v>76509600</v>
      </c>
      <c r="H2398" s="48">
        <v>114.918631</v>
      </c>
      <c r="I2398" s="52">
        <f t="shared" si="276"/>
        <v>0.82073009368004302</v>
      </c>
      <c r="J2398" s="52">
        <f t="shared" ca="1" si="277"/>
        <v>1</v>
      </c>
      <c r="K2398" s="48">
        <f t="shared" si="278"/>
        <v>114.55</v>
      </c>
      <c r="L2398" s="48">
        <f t="shared" si="279"/>
        <v>115.27</v>
      </c>
      <c r="M2398" s="48">
        <f t="shared" si="280"/>
        <v>114.52</v>
      </c>
      <c r="N2398" s="48">
        <f t="shared" si="281"/>
        <v>114.92</v>
      </c>
      <c r="O2398" s="49">
        <f t="shared" ca="1" si="282"/>
        <v>76509600</v>
      </c>
    </row>
    <row r="2399" spans="1:15" x14ac:dyDescent="0.25">
      <c r="A2399">
        <v>2384</v>
      </c>
      <c r="B2399" s="89">
        <v>39035</v>
      </c>
      <c r="C2399" s="48">
        <v>138.970001</v>
      </c>
      <c r="D2399" s="48">
        <v>139.740005</v>
      </c>
      <c r="E2399" s="48">
        <v>138.11999499999999</v>
      </c>
      <c r="F2399" s="48">
        <v>139.61999499999999</v>
      </c>
      <c r="G2399" s="49">
        <v>96704000</v>
      </c>
      <c r="H2399" s="48">
        <v>114.59033100000001</v>
      </c>
      <c r="I2399" s="52">
        <f t="shared" si="276"/>
        <v>0.82073008955486648</v>
      </c>
      <c r="J2399" s="52">
        <f t="shared" ca="1" si="277"/>
        <v>1</v>
      </c>
      <c r="K2399" s="48">
        <f t="shared" si="278"/>
        <v>114.06</v>
      </c>
      <c r="L2399" s="48">
        <f t="shared" si="279"/>
        <v>114.69</v>
      </c>
      <c r="M2399" s="48">
        <f t="shared" si="280"/>
        <v>113.36</v>
      </c>
      <c r="N2399" s="48">
        <f t="shared" si="281"/>
        <v>114.59</v>
      </c>
      <c r="O2399" s="49">
        <f t="shared" ca="1" si="282"/>
        <v>96704000</v>
      </c>
    </row>
    <row r="2400" spans="1:15" x14ac:dyDescent="0.25">
      <c r="A2400">
        <v>2385</v>
      </c>
      <c r="B2400" s="89">
        <v>39034</v>
      </c>
      <c r="C2400" s="48">
        <v>138.179993</v>
      </c>
      <c r="D2400" s="48">
        <v>139.03999300000001</v>
      </c>
      <c r="E2400" s="48">
        <v>138.070007</v>
      </c>
      <c r="F2400" s="48">
        <v>138.58000200000001</v>
      </c>
      <c r="G2400" s="49">
        <v>59398200</v>
      </c>
      <c r="H2400" s="48">
        <v>113.736777</v>
      </c>
      <c r="I2400" s="52">
        <f t="shared" si="276"/>
        <v>0.82073008629340327</v>
      </c>
      <c r="J2400" s="52">
        <f t="shared" ca="1" si="277"/>
        <v>1</v>
      </c>
      <c r="K2400" s="48">
        <f t="shared" si="278"/>
        <v>113.41</v>
      </c>
      <c r="L2400" s="48">
        <f t="shared" si="279"/>
        <v>114.11</v>
      </c>
      <c r="M2400" s="48">
        <f t="shared" si="280"/>
        <v>113.32</v>
      </c>
      <c r="N2400" s="48">
        <f t="shared" si="281"/>
        <v>113.74</v>
      </c>
      <c r="O2400" s="49">
        <f t="shared" ca="1" si="282"/>
        <v>59398200</v>
      </c>
    </row>
    <row r="2401" spans="1:15" x14ac:dyDescent="0.25">
      <c r="A2401">
        <v>2386</v>
      </c>
      <c r="B2401" s="89">
        <v>39031</v>
      </c>
      <c r="C2401" s="48">
        <v>138.13999899999999</v>
      </c>
      <c r="D2401" s="48">
        <v>138.33999600000001</v>
      </c>
      <c r="E2401" s="48">
        <v>137.720001</v>
      </c>
      <c r="F2401" s="48">
        <v>138.240005</v>
      </c>
      <c r="G2401" s="49">
        <v>48991500</v>
      </c>
      <c r="H2401" s="48">
        <v>113.45773199999999</v>
      </c>
      <c r="I2401" s="52">
        <f t="shared" si="276"/>
        <v>0.82073009184280621</v>
      </c>
      <c r="J2401" s="52">
        <f t="shared" ca="1" si="277"/>
        <v>1</v>
      </c>
      <c r="K2401" s="48">
        <f t="shared" si="278"/>
        <v>113.38</v>
      </c>
      <c r="L2401" s="48">
        <f t="shared" si="279"/>
        <v>113.54</v>
      </c>
      <c r="M2401" s="48">
        <f t="shared" si="280"/>
        <v>113.03</v>
      </c>
      <c r="N2401" s="48">
        <f t="shared" si="281"/>
        <v>113.46</v>
      </c>
      <c r="O2401" s="49">
        <f t="shared" ca="1" si="282"/>
        <v>48991500</v>
      </c>
    </row>
    <row r="2402" spans="1:15" x14ac:dyDescent="0.25">
      <c r="A2402">
        <v>2387</v>
      </c>
      <c r="B2402" s="89">
        <v>39030</v>
      </c>
      <c r="C2402" s="48">
        <v>139.009995</v>
      </c>
      <c r="D2402" s="48">
        <v>139.13999899999999</v>
      </c>
      <c r="E2402" s="48">
        <v>137.89999399999999</v>
      </c>
      <c r="F2402" s="48">
        <v>138.179993</v>
      </c>
      <c r="G2402" s="49">
        <v>95916300</v>
      </c>
      <c r="H2402" s="48">
        <v>113.408478</v>
      </c>
      <c r="I2402" s="52">
        <f t="shared" si="276"/>
        <v>0.82073008934079195</v>
      </c>
      <c r="J2402" s="52">
        <f t="shared" ca="1" si="277"/>
        <v>1</v>
      </c>
      <c r="K2402" s="48">
        <f t="shared" si="278"/>
        <v>114.09</v>
      </c>
      <c r="L2402" s="48">
        <f t="shared" si="279"/>
        <v>114.2</v>
      </c>
      <c r="M2402" s="48">
        <f t="shared" si="280"/>
        <v>113.18</v>
      </c>
      <c r="N2402" s="48">
        <f t="shared" si="281"/>
        <v>113.41</v>
      </c>
      <c r="O2402" s="49">
        <f t="shared" ca="1" si="282"/>
        <v>95916300</v>
      </c>
    </row>
    <row r="2403" spans="1:15" x14ac:dyDescent="0.25">
      <c r="A2403">
        <v>2388</v>
      </c>
      <c r="B2403" s="89">
        <v>39029</v>
      </c>
      <c r="C2403" s="48">
        <v>138</v>
      </c>
      <c r="D2403" s="48">
        <v>139.050003</v>
      </c>
      <c r="E2403" s="48">
        <v>136.86000100000001</v>
      </c>
      <c r="F2403" s="48">
        <v>138.91000399999999</v>
      </c>
      <c r="G2403" s="49">
        <v>87517800</v>
      </c>
      <c r="H2403" s="48">
        <v>114.00762</v>
      </c>
      <c r="I2403" s="52">
        <f t="shared" si="276"/>
        <v>0.8207300893893863</v>
      </c>
      <c r="J2403" s="52">
        <f t="shared" ca="1" si="277"/>
        <v>1</v>
      </c>
      <c r="K2403" s="48">
        <f t="shared" si="278"/>
        <v>113.26</v>
      </c>
      <c r="L2403" s="48">
        <f t="shared" si="279"/>
        <v>114.12</v>
      </c>
      <c r="M2403" s="48">
        <f t="shared" si="280"/>
        <v>112.33</v>
      </c>
      <c r="N2403" s="48">
        <f t="shared" si="281"/>
        <v>114.01</v>
      </c>
      <c r="O2403" s="49">
        <f t="shared" ca="1" si="282"/>
        <v>87517800</v>
      </c>
    </row>
    <row r="2404" spans="1:15" x14ac:dyDescent="0.25">
      <c r="A2404">
        <v>2389</v>
      </c>
      <c r="B2404" s="89">
        <v>39028</v>
      </c>
      <c r="C2404" s="48">
        <v>138.199997</v>
      </c>
      <c r="D2404" s="48">
        <v>138.979996</v>
      </c>
      <c r="E2404" s="48">
        <v>138</v>
      </c>
      <c r="F2404" s="48">
        <v>138.61000100000001</v>
      </c>
      <c r="G2404" s="49">
        <v>63318900</v>
      </c>
      <c r="H2404" s="48">
        <v>113.761398</v>
      </c>
      <c r="I2404" s="52">
        <f t="shared" si="276"/>
        <v>0.82073008570283457</v>
      </c>
      <c r="J2404" s="52">
        <f t="shared" ca="1" si="277"/>
        <v>1</v>
      </c>
      <c r="K2404" s="48">
        <f t="shared" si="278"/>
        <v>113.42</v>
      </c>
      <c r="L2404" s="48">
        <f t="shared" si="279"/>
        <v>114.07</v>
      </c>
      <c r="M2404" s="48">
        <f t="shared" si="280"/>
        <v>113.26</v>
      </c>
      <c r="N2404" s="48">
        <f t="shared" si="281"/>
        <v>113.76</v>
      </c>
      <c r="O2404" s="49">
        <f t="shared" ca="1" si="282"/>
        <v>63318900</v>
      </c>
    </row>
    <row r="2405" spans="1:15" x14ac:dyDescent="0.25">
      <c r="A2405">
        <v>2390</v>
      </c>
      <c r="B2405" s="89">
        <v>39027</v>
      </c>
      <c r="C2405" s="48">
        <v>136.96000699999999</v>
      </c>
      <c r="D2405" s="48">
        <v>138.279999</v>
      </c>
      <c r="E2405" s="48">
        <v>136.949997</v>
      </c>
      <c r="F2405" s="48">
        <v>138.08000200000001</v>
      </c>
      <c r="G2405" s="49">
        <v>63303300</v>
      </c>
      <c r="H2405" s="48">
        <v>113.326412</v>
      </c>
      <c r="I2405" s="52">
        <f t="shared" si="276"/>
        <v>0.82073008660587943</v>
      </c>
      <c r="J2405" s="52">
        <f t="shared" ca="1" si="277"/>
        <v>1</v>
      </c>
      <c r="K2405" s="48">
        <f t="shared" si="278"/>
        <v>112.41</v>
      </c>
      <c r="L2405" s="48">
        <f t="shared" si="279"/>
        <v>113.49</v>
      </c>
      <c r="M2405" s="48">
        <f t="shared" si="280"/>
        <v>112.4</v>
      </c>
      <c r="N2405" s="48">
        <f t="shared" si="281"/>
        <v>113.33</v>
      </c>
      <c r="O2405" s="49">
        <f t="shared" ca="1" si="282"/>
        <v>63303300</v>
      </c>
    </row>
    <row r="2406" spans="1:15" x14ac:dyDescent="0.25">
      <c r="A2406">
        <v>2391</v>
      </c>
      <c r="B2406" s="89">
        <v>39024</v>
      </c>
      <c r="C2406" s="48">
        <v>137.270004</v>
      </c>
      <c r="D2406" s="48">
        <v>137.38999899999999</v>
      </c>
      <c r="E2406" s="48">
        <v>135.61999499999999</v>
      </c>
      <c r="F2406" s="48">
        <v>136.53999300000001</v>
      </c>
      <c r="G2406" s="49">
        <v>71346400</v>
      </c>
      <c r="H2406" s="48">
        <v>112.06248100000001</v>
      </c>
      <c r="I2406" s="52">
        <f t="shared" si="276"/>
        <v>0.82073009187864832</v>
      </c>
      <c r="J2406" s="52">
        <f t="shared" ca="1" si="277"/>
        <v>1</v>
      </c>
      <c r="K2406" s="48">
        <f t="shared" si="278"/>
        <v>112.66</v>
      </c>
      <c r="L2406" s="48">
        <f t="shared" si="279"/>
        <v>112.76</v>
      </c>
      <c r="M2406" s="48">
        <f t="shared" si="280"/>
        <v>111.31</v>
      </c>
      <c r="N2406" s="48">
        <f t="shared" si="281"/>
        <v>112.06</v>
      </c>
      <c r="O2406" s="49">
        <f t="shared" ca="1" si="282"/>
        <v>71346400</v>
      </c>
    </row>
    <row r="2407" spans="1:15" x14ac:dyDescent="0.25">
      <c r="A2407">
        <v>2392</v>
      </c>
      <c r="B2407" s="89">
        <v>39023</v>
      </c>
      <c r="C2407" s="48">
        <v>136.509995</v>
      </c>
      <c r="D2407" s="48">
        <v>137.009995</v>
      </c>
      <c r="E2407" s="48">
        <v>136.36000100000001</v>
      </c>
      <c r="F2407" s="48">
        <v>136.779999</v>
      </c>
      <c r="G2407" s="49">
        <v>60693100</v>
      </c>
      <c r="H2407" s="48">
        <v>112.259461</v>
      </c>
      <c r="I2407" s="52">
        <f t="shared" si="276"/>
        <v>0.82073009080808668</v>
      </c>
      <c r="J2407" s="52">
        <f t="shared" ca="1" si="277"/>
        <v>1</v>
      </c>
      <c r="K2407" s="48">
        <f t="shared" si="278"/>
        <v>112.04</v>
      </c>
      <c r="L2407" s="48">
        <f t="shared" si="279"/>
        <v>112.45</v>
      </c>
      <c r="M2407" s="48">
        <f t="shared" si="280"/>
        <v>111.91</v>
      </c>
      <c r="N2407" s="48">
        <f t="shared" si="281"/>
        <v>112.26</v>
      </c>
      <c r="O2407" s="49">
        <f t="shared" ca="1" si="282"/>
        <v>60693100</v>
      </c>
    </row>
    <row r="2408" spans="1:15" x14ac:dyDescent="0.25">
      <c r="A2408">
        <v>2393</v>
      </c>
      <c r="B2408" s="89">
        <v>39022</v>
      </c>
      <c r="C2408" s="48">
        <v>138.220001</v>
      </c>
      <c r="D2408" s="48">
        <v>138.30999800000001</v>
      </c>
      <c r="E2408" s="48">
        <v>136.720001</v>
      </c>
      <c r="F2408" s="48">
        <v>136.86000100000001</v>
      </c>
      <c r="G2408" s="49">
        <v>83005600</v>
      </c>
      <c r="H2408" s="48">
        <v>112.325121</v>
      </c>
      <c r="I2408" s="52">
        <f t="shared" si="276"/>
        <v>0.82073009045206702</v>
      </c>
      <c r="J2408" s="52">
        <f t="shared" ca="1" si="277"/>
        <v>1</v>
      </c>
      <c r="K2408" s="48">
        <f t="shared" si="278"/>
        <v>113.44</v>
      </c>
      <c r="L2408" s="48">
        <f t="shared" si="279"/>
        <v>113.52</v>
      </c>
      <c r="M2408" s="48">
        <f t="shared" si="280"/>
        <v>112.21</v>
      </c>
      <c r="N2408" s="48">
        <f t="shared" si="281"/>
        <v>112.33</v>
      </c>
      <c r="O2408" s="49">
        <f t="shared" ca="1" si="282"/>
        <v>83005600</v>
      </c>
    </row>
    <row r="2409" spans="1:15" x14ac:dyDescent="0.25">
      <c r="A2409">
        <v>2394</v>
      </c>
      <c r="B2409" s="89">
        <v>39021</v>
      </c>
      <c r="C2409" s="48">
        <v>138.070007</v>
      </c>
      <c r="D2409" s="48">
        <v>138.259995</v>
      </c>
      <c r="E2409" s="48">
        <v>137.25</v>
      </c>
      <c r="F2409" s="48">
        <v>137.78999300000001</v>
      </c>
      <c r="G2409" s="49">
        <v>71274100</v>
      </c>
      <c r="H2409" s="48">
        <v>113.08839399999999</v>
      </c>
      <c r="I2409" s="52">
        <f t="shared" si="276"/>
        <v>0.82073009467385627</v>
      </c>
      <c r="J2409" s="52">
        <f t="shared" ca="1" si="277"/>
        <v>1</v>
      </c>
      <c r="K2409" s="48">
        <f t="shared" si="278"/>
        <v>113.32</v>
      </c>
      <c r="L2409" s="48">
        <f t="shared" si="279"/>
        <v>113.47</v>
      </c>
      <c r="M2409" s="48">
        <f t="shared" si="280"/>
        <v>112.65</v>
      </c>
      <c r="N2409" s="48">
        <f t="shared" si="281"/>
        <v>113.09</v>
      </c>
      <c r="O2409" s="49">
        <f t="shared" ca="1" si="282"/>
        <v>71274100</v>
      </c>
    </row>
    <row r="2410" spans="1:15" x14ac:dyDescent="0.25">
      <c r="A2410">
        <v>2395</v>
      </c>
      <c r="B2410" s="89">
        <v>39020</v>
      </c>
      <c r="C2410" s="48">
        <v>137.66000399999999</v>
      </c>
      <c r="D2410" s="48">
        <v>138.199997</v>
      </c>
      <c r="E2410" s="48">
        <v>137.39999399999999</v>
      </c>
      <c r="F2410" s="48">
        <v>137.80999800000001</v>
      </c>
      <c r="G2410" s="49">
        <v>49717800</v>
      </c>
      <c r="H2410" s="48">
        <v>113.104812</v>
      </c>
      <c r="I2410" s="52">
        <f t="shared" si="276"/>
        <v>0.82073008955417004</v>
      </c>
      <c r="J2410" s="52">
        <f t="shared" ca="1" si="277"/>
        <v>1</v>
      </c>
      <c r="K2410" s="48">
        <f t="shared" si="278"/>
        <v>112.98</v>
      </c>
      <c r="L2410" s="48">
        <f t="shared" si="279"/>
        <v>113.42</v>
      </c>
      <c r="M2410" s="48">
        <f t="shared" si="280"/>
        <v>112.77</v>
      </c>
      <c r="N2410" s="48">
        <f t="shared" si="281"/>
        <v>113.1</v>
      </c>
      <c r="O2410" s="49">
        <f t="shared" ca="1" si="282"/>
        <v>49717800</v>
      </c>
    </row>
    <row r="2411" spans="1:15" x14ac:dyDescent="0.25">
      <c r="A2411">
        <v>2396</v>
      </c>
      <c r="B2411" s="89">
        <v>39017</v>
      </c>
      <c r="C2411" s="48">
        <v>138.61000100000001</v>
      </c>
      <c r="D2411" s="48">
        <v>138.75</v>
      </c>
      <c r="E2411" s="48">
        <v>137.63000500000001</v>
      </c>
      <c r="F2411" s="48">
        <v>137.91000399999999</v>
      </c>
      <c r="G2411" s="49">
        <v>80238000</v>
      </c>
      <c r="H2411" s="48">
        <v>113.18689000000001</v>
      </c>
      <c r="I2411" s="52">
        <f t="shared" si="276"/>
        <v>0.82073009003755826</v>
      </c>
      <c r="J2411" s="52">
        <f t="shared" ca="1" si="277"/>
        <v>1</v>
      </c>
      <c r="K2411" s="48">
        <f t="shared" si="278"/>
        <v>113.76</v>
      </c>
      <c r="L2411" s="48">
        <f t="shared" si="279"/>
        <v>113.88</v>
      </c>
      <c r="M2411" s="48">
        <f t="shared" si="280"/>
        <v>112.96</v>
      </c>
      <c r="N2411" s="48">
        <f t="shared" si="281"/>
        <v>113.19</v>
      </c>
      <c r="O2411" s="49">
        <f t="shared" ca="1" si="282"/>
        <v>80238000</v>
      </c>
    </row>
    <row r="2412" spans="1:15" x14ac:dyDescent="0.25">
      <c r="A2412">
        <v>2397</v>
      </c>
      <c r="B2412" s="89">
        <v>39016</v>
      </c>
      <c r="C2412" s="48">
        <v>138.66000399999999</v>
      </c>
      <c r="D2412" s="48">
        <v>139</v>
      </c>
      <c r="E2412" s="48">
        <v>137.979996</v>
      </c>
      <c r="F2412" s="48">
        <v>138.779999</v>
      </c>
      <c r="G2412" s="49">
        <v>66843700</v>
      </c>
      <c r="H2412" s="48">
        <v>113.900921</v>
      </c>
      <c r="I2412" s="52">
        <f t="shared" si="276"/>
        <v>0.82073008949942416</v>
      </c>
      <c r="J2412" s="52">
        <f t="shared" ca="1" si="277"/>
        <v>1</v>
      </c>
      <c r="K2412" s="48">
        <f t="shared" si="278"/>
        <v>113.8</v>
      </c>
      <c r="L2412" s="48">
        <f t="shared" si="279"/>
        <v>114.08</v>
      </c>
      <c r="M2412" s="48">
        <f t="shared" si="280"/>
        <v>113.24</v>
      </c>
      <c r="N2412" s="48">
        <f t="shared" si="281"/>
        <v>113.9</v>
      </c>
      <c r="O2412" s="49">
        <f t="shared" ca="1" si="282"/>
        <v>66843700</v>
      </c>
    </row>
    <row r="2413" spans="1:15" x14ac:dyDescent="0.25">
      <c r="A2413">
        <v>2398</v>
      </c>
      <c r="B2413" s="89">
        <v>39015</v>
      </c>
      <c r="C2413" s="48">
        <v>137.740005</v>
      </c>
      <c r="D2413" s="48">
        <v>138.41000399999999</v>
      </c>
      <c r="E2413" s="48">
        <v>137.509995</v>
      </c>
      <c r="F2413" s="48">
        <v>138.35000600000001</v>
      </c>
      <c r="G2413" s="49">
        <v>78105400</v>
      </c>
      <c r="H2413" s="48">
        <v>113.548013</v>
      </c>
      <c r="I2413" s="52">
        <f t="shared" si="276"/>
        <v>0.82073009089714088</v>
      </c>
      <c r="J2413" s="52">
        <f t="shared" ca="1" si="277"/>
        <v>1</v>
      </c>
      <c r="K2413" s="48">
        <f t="shared" si="278"/>
        <v>113.05</v>
      </c>
      <c r="L2413" s="48">
        <f t="shared" si="279"/>
        <v>113.6</v>
      </c>
      <c r="M2413" s="48">
        <f t="shared" si="280"/>
        <v>112.86</v>
      </c>
      <c r="N2413" s="48">
        <f t="shared" si="281"/>
        <v>113.55</v>
      </c>
      <c r="O2413" s="49">
        <f t="shared" ca="1" si="282"/>
        <v>78105400</v>
      </c>
    </row>
    <row r="2414" spans="1:15" x14ac:dyDescent="0.25">
      <c r="A2414">
        <v>2399</v>
      </c>
      <c r="B2414" s="89">
        <v>39014</v>
      </c>
      <c r="C2414" s="48">
        <v>137.279999</v>
      </c>
      <c r="D2414" s="48">
        <v>137.929993</v>
      </c>
      <c r="E2414" s="48">
        <v>137.220001</v>
      </c>
      <c r="F2414" s="48">
        <v>137.88000500000001</v>
      </c>
      <c r="G2414" s="49">
        <v>53234900</v>
      </c>
      <c r="H2414" s="48">
        <v>113.16226899999999</v>
      </c>
      <c r="I2414" s="52">
        <f t="shared" si="276"/>
        <v>0.82073009063206792</v>
      </c>
      <c r="J2414" s="52">
        <f t="shared" ca="1" si="277"/>
        <v>1</v>
      </c>
      <c r="K2414" s="48">
        <f t="shared" si="278"/>
        <v>112.67</v>
      </c>
      <c r="L2414" s="48">
        <f t="shared" si="279"/>
        <v>113.2</v>
      </c>
      <c r="M2414" s="48">
        <f t="shared" si="280"/>
        <v>112.62</v>
      </c>
      <c r="N2414" s="48">
        <f t="shared" si="281"/>
        <v>113.16</v>
      </c>
      <c r="O2414" s="49">
        <f t="shared" ca="1" si="282"/>
        <v>53234900</v>
      </c>
    </row>
    <row r="2415" spans="1:15" x14ac:dyDescent="0.25">
      <c r="A2415">
        <v>2400</v>
      </c>
      <c r="B2415" s="89">
        <v>39013</v>
      </c>
      <c r="C2415" s="48">
        <v>136.55999800000001</v>
      </c>
      <c r="D2415" s="48">
        <v>137.800003</v>
      </c>
      <c r="E2415" s="48">
        <v>136.38999899999999</v>
      </c>
      <c r="F2415" s="48">
        <v>137.470001</v>
      </c>
      <c r="G2415" s="49">
        <v>66219900</v>
      </c>
      <c r="H2415" s="48">
        <v>112.825766</v>
      </c>
      <c r="I2415" s="52">
        <f t="shared" si="276"/>
        <v>0.82073008786840707</v>
      </c>
      <c r="J2415" s="52">
        <f t="shared" ca="1" si="277"/>
        <v>1</v>
      </c>
      <c r="K2415" s="48">
        <f t="shared" si="278"/>
        <v>112.08</v>
      </c>
      <c r="L2415" s="48">
        <f t="shared" si="279"/>
        <v>113.1</v>
      </c>
      <c r="M2415" s="48">
        <f t="shared" si="280"/>
        <v>111.94</v>
      </c>
      <c r="N2415" s="48">
        <f t="shared" si="281"/>
        <v>112.83</v>
      </c>
      <c r="O2415" s="49">
        <f t="shared" ca="1" si="282"/>
        <v>66219900</v>
      </c>
    </row>
    <row r="2416" spans="1:15" x14ac:dyDescent="0.25">
      <c r="A2416">
        <v>2401</v>
      </c>
      <c r="B2416" s="89">
        <v>39010</v>
      </c>
      <c r="C2416" s="48">
        <v>136.83999600000001</v>
      </c>
      <c r="D2416" s="48">
        <v>136.949997</v>
      </c>
      <c r="E2416" s="48">
        <v>136.33000200000001</v>
      </c>
      <c r="F2416" s="48">
        <v>136.83999600000001</v>
      </c>
      <c r="G2416" s="49">
        <v>48094500</v>
      </c>
      <c r="H2416" s="48">
        <v>112.30870299999999</v>
      </c>
      <c r="I2416" s="52">
        <f t="shared" si="276"/>
        <v>0.82073009560742738</v>
      </c>
      <c r="J2416" s="52">
        <f t="shared" ca="1" si="277"/>
        <v>1</v>
      </c>
      <c r="K2416" s="48">
        <f t="shared" si="278"/>
        <v>112.31</v>
      </c>
      <c r="L2416" s="48">
        <f t="shared" si="279"/>
        <v>112.4</v>
      </c>
      <c r="M2416" s="48">
        <f t="shared" si="280"/>
        <v>111.89</v>
      </c>
      <c r="N2416" s="48">
        <f t="shared" si="281"/>
        <v>112.31</v>
      </c>
      <c r="O2416" s="49">
        <f t="shared" ca="1" si="282"/>
        <v>48094500</v>
      </c>
    </row>
    <row r="2417" spans="1:15" x14ac:dyDescent="0.25">
      <c r="A2417">
        <v>2402</v>
      </c>
      <c r="B2417" s="89">
        <v>39009</v>
      </c>
      <c r="C2417" s="48">
        <v>136.38999899999999</v>
      </c>
      <c r="D2417" s="48">
        <v>136.88000500000001</v>
      </c>
      <c r="E2417" s="48">
        <v>136.229996</v>
      </c>
      <c r="F2417" s="48">
        <v>136.80999800000001</v>
      </c>
      <c r="G2417" s="49">
        <v>64063200</v>
      </c>
      <c r="H2417" s="48">
        <v>112.284082</v>
      </c>
      <c r="I2417" s="52">
        <f t="shared" si="276"/>
        <v>0.82073009020875798</v>
      </c>
      <c r="J2417" s="52">
        <f t="shared" ca="1" si="277"/>
        <v>1</v>
      </c>
      <c r="K2417" s="48">
        <f t="shared" si="278"/>
        <v>111.94</v>
      </c>
      <c r="L2417" s="48">
        <f t="shared" si="279"/>
        <v>112.34</v>
      </c>
      <c r="M2417" s="48">
        <f t="shared" si="280"/>
        <v>111.81</v>
      </c>
      <c r="N2417" s="48">
        <f t="shared" si="281"/>
        <v>112.28</v>
      </c>
      <c r="O2417" s="49">
        <f t="shared" ca="1" si="282"/>
        <v>64063200</v>
      </c>
    </row>
    <row r="2418" spans="1:15" x14ac:dyDescent="0.25">
      <c r="A2418">
        <v>2403</v>
      </c>
      <c r="B2418" s="89">
        <v>39008</v>
      </c>
      <c r="C2418" s="48">
        <v>137.03999300000001</v>
      </c>
      <c r="D2418" s="48">
        <v>137.36999499999999</v>
      </c>
      <c r="E2418" s="48">
        <v>136.10000600000001</v>
      </c>
      <c r="F2418" s="48">
        <v>136.58999600000001</v>
      </c>
      <c r="G2418" s="49">
        <v>86848600</v>
      </c>
      <c r="H2418" s="48">
        <v>112.10352</v>
      </c>
      <c r="I2418" s="52">
        <f t="shared" si="276"/>
        <v>0.82073009212182713</v>
      </c>
      <c r="J2418" s="52">
        <f t="shared" ca="1" si="277"/>
        <v>1</v>
      </c>
      <c r="K2418" s="48">
        <f t="shared" si="278"/>
        <v>112.47</v>
      </c>
      <c r="L2418" s="48">
        <f t="shared" si="279"/>
        <v>112.74</v>
      </c>
      <c r="M2418" s="48">
        <f t="shared" si="280"/>
        <v>111.7</v>
      </c>
      <c r="N2418" s="48">
        <f t="shared" si="281"/>
        <v>112.1</v>
      </c>
      <c r="O2418" s="49">
        <f t="shared" ca="1" si="282"/>
        <v>86848600</v>
      </c>
    </row>
    <row r="2419" spans="1:15" x14ac:dyDescent="0.25">
      <c r="A2419">
        <v>2404</v>
      </c>
      <c r="B2419" s="89">
        <v>39007</v>
      </c>
      <c r="C2419" s="48">
        <v>136.470001</v>
      </c>
      <c r="D2419" s="48">
        <v>136.699997</v>
      </c>
      <c r="E2419" s="48">
        <v>135.66999799999999</v>
      </c>
      <c r="F2419" s="48">
        <v>136.41000399999999</v>
      </c>
      <c r="G2419" s="49">
        <v>90500600</v>
      </c>
      <c r="H2419" s="48">
        <v>111.95579499999999</v>
      </c>
      <c r="I2419" s="52">
        <f t="shared" si="276"/>
        <v>0.82073009102763461</v>
      </c>
      <c r="J2419" s="52">
        <f t="shared" ca="1" si="277"/>
        <v>1</v>
      </c>
      <c r="K2419" s="48">
        <f t="shared" si="278"/>
        <v>112.01</v>
      </c>
      <c r="L2419" s="48">
        <f t="shared" si="279"/>
        <v>112.19</v>
      </c>
      <c r="M2419" s="48">
        <f t="shared" si="280"/>
        <v>111.35</v>
      </c>
      <c r="N2419" s="48">
        <f t="shared" si="281"/>
        <v>111.96</v>
      </c>
      <c r="O2419" s="49">
        <f t="shared" ca="1" si="282"/>
        <v>90500600</v>
      </c>
    </row>
    <row r="2420" spans="1:15" x14ac:dyDescent="0.25">
      <c r="A2420">
        <v>2405</v>
      </c>
      <c r="B2420" s="89">
        <v>39006</v>
      </c>
      <c r="C2420" s="48">
        <v>136.520004</v>
      </c>
      <c r="D2420" s="48">
        <v>137.050003</v>
      </c>
      <c r="E2420" s="48">
        <v>136.41999799999999</v>
      </c>
      <c r="F2420" s="48">
        <v>136.83999600000001</v>
      </c>
      <c r="G2420" s="49">
        <v>42273000</v>
      </c>
      <c r="H2420" s="48">
        <v>112.30870299999999</v>
      </c>
      <c r="I2420" s="52">
        <f t="shared" si="276"/>
        <v>0.82073009560742738</v>
      </c>
      <c r="J2420" s="52">
        <f t="shared" ca="1" si="277"/>
        <v>1</v>
      </c>
      <c r="K2420" s="48">
        <f t="shared" si="278"/>
        <v>112.05</v>
      </c>
      <c r="L2420" s="48">
        <f t="shared" si="279"/>
        <v>112.48</v>
      </c>
      <c r="M2420" s="48">
        <f t="shared" si="280"/>
        <v>111.96</v>
      </c>
      <c r="N2420" s="48">
        <f t="shared" si="281"/>
        <v>112.31</v>
      </c>
      <c r="O2420" s="49">
        <f t="shared" ca="1" si="282"/>
        <v>42273000</v>
      </c>
    </row>
    <row r="2421" spans="1:15" x14ac:dyDescent="0.25">
      <c r="A2421">
        <v>2406</v>
      </c>
      <c r="B2421" s="89">
        <v>39003</v>
      </c>
      <c r="C2421" s="48">
        <v>136.16000399999999</v>
      </c>
      <c r="D2421" s="48">
        <v>136.71000699999999</v>
      </c>
      <c r="E2421" s="48">
        <v>136.03999300000001</v>
      </c>
      <c r="F2421" s="48">
        <v>136.63000500000001</v>
      </c>
      <c r="G2421" s="49">
        <v>53944000</v>
      </c>
      <c r="H2421" s="48">
        <v>112.13635600000001</v>
      </c>
      <c r="I2421" s="52">
        <f t="shared" si="276"/>
        <v>0.82073008780172407</v>
      </c>
      <c r="J2421" s="52">
        <f t="shared" ca="1" si="277"/>
        <v>1</v>
      </c>
      <c r="K2421" s="48">
        <f t="shared" si="278"/>
        <v>111.75</v>
      </c>
      <c r="L2421" s="48">
        <f t="shared" si="279"/>
        <v>112.2</v>
      </c>
      <c r="M2421" s="48">
        <f t="shared" si="280"/>
        <v>111.65</v>
      </c>
      <c r="N2421" s="48">
        <f t="shared" si="281"/>
        <v>112.14</v>
      </c>
      <c r="O2421" s="49">
        <f t="shared" ca="1" si="282"/>
        <v>53944000</v>
      </c>
    </row>
    <row r="2422" spans="1:15" x14ac:dyDescent="0.25">
      <c r="A2422">
        <v>2407</v>
      </c>
      <c r="B2422" s="89">
        <v>39002</v>
      </c>
      <c r="C2422" s="48">
        <v>135.449997</v>
      </c>
      <c r="D2422" s="48">
        <v>136.38999899999999</v>
      </c>
      <c r="E2422" s="48">
        <v>135.39999399999999</v>
      </c>
      <c r="F2422" s="48">
        <v>136.279999</v>
      </c>
      <c r="G2422" s="49">
        <v>59158600</v>
      </c>
      <c r="H2422" s="48">
        <v>111.849096</v>
      </c>
      <c r="I2422" s="52">
        <f t="shared" si="276"/>
        <v>0.82073009114125395</v>
      </c>
      <c r="J2422" s="52">
        <f t="shared" ca="1" si="277"/>
        <v>1</v>
      </c>
      <c r="K2422" s="48">
        <f t="shared" si="278"/>
        <v>111.17</v>
      </c>
      <c r="L2422" s="48">
        <f t="shared" si="279"/>
        <v>111.94</v>
      </c>
      <c r="M2422" s="48">
        <f t="shared" si="280"/>
        <v>111.13</v>
      </c>
      <c r="N2422" s="48">
        <f t="shared" si="281"/>
        <v>111.85</v>
      </c>
      <c r="O2422" s="49">
        <f t="shared" ca="1" si="282"/>
        <v>59158600</v>
      </c>
    </row>
    <row r="2423" spans="1:15" x14ac:dyDescent="0.25">
      <c r="A2423">
        <v>2408</v>
      </c>
      <c r="B2423" s="89">
        <v>39001</v>
      </c>
      <c r="C2423" s="48">
        <v>134.83999600000001</v>
      </c>
      <c r="D2423" s="48">
        <v>135.429993</v>
      </c>
      <c r="E2423" s="48">
        <v>134.300003</v>
      </c>
      <c r="F2423" s="48">
        <v>135.11000100000001</v>
      </c>
      <c r="G2423" s="49">
        <v>104071800</v>
      </c>
      <c r="H2423" s="48">
        <v>110.88884299999999</v>
      </c>
      <c r="I2423" s="52">
        <f t="shared" si="276"/>
        <v>0.82073008792295088</v>
      </c>
      <c r="J2423" s="52">
        <f t="shared" ca="1" si="277"/>
        <v>1</v>
      </c>
      <c r="K2423" s="48">
        <f t="shared" si="278"/>
        <v>110.67</v>
      </c>
      <c r="L2423" s="48">
        <f t="shared" si="279"/>
        <v>111.15</v>
      </c>
      <c r="M2423" s="48">
        <f t="shared" si="280"/>
        <v>110.22</v>
      </c>
      <c r="N2423" s="48">
        <f t="shared" si="281"/>
        <v>110.89</v>
      </c>
      <c r="O2423" s="49">
        <f t="shared" ca="1" si="282"/>
        <v>104071800</v>
      </c>
    </row>
    <row r="2424" spans="1:15" x14ac:dyDescent="0.25">
      <c r="A2424">
        <v>2409</v>
      </c>
      <c r="B2424" s="89">
        <v>39000</v>
      </c>
      <c r="C2424" s="48">
        <v>135.10000600000001</v>
      </c>
      <c r="D2424" s="48">
        <v>135.449997</v>
      </c>
      <c r="E2424" s="48">
        <v>134.83999600000001</v>
      </c>
      <c r="F2424" s="48">
        <v>135.270004</v>
      </c>
      <c r="G2424" s="49">
        <v>56403700</v>
      </c>
      <c r="H2424" s="48">
        <v>111.020163</v>
      </c>
      <c r="I2424" s="52">
        <f t="shared" si="276"/>
        <v>0.82073009327330249</v>
      </c>
      <c r="J2424" s="52">
        <f t="shared" ca="1" si="277"/>
        <v>1</v>
      </c>
      <c r="K2424" s="48">
        <f t="shared" si="278"/>
        <v>110.88</v>
      </c>
      <c r="L2424" s="48">
        <f t="shared" si="279"/>
        <v>111.17</v>
      </c>
      <c r="M2424" s="48">
        <f t="shared" si="280"/>
        <v>110.67</v>
      </c>
      <c r="N2424" s="48">
        <f t="shared" si="281"/>
        <v>111.02</v>
      </c>
      <c r="O2424" s="49">
        <f t="shared" ca="1" si="282"/>
        <v>56403700</v>
      </c>
    </row>
    <row r="2425" spans="1:15" x14ac:dyDescent="0.25">
      <c r="A2425">
        <v>2410</v>
      </c>
      <c r="B2425" s="89">
        <v>38999</v>
      </c>
      <c r="C2425" s="48">
        <v>134.85000600000001</v>
      </c>
      <c r="D2425" s="48">
        <v>135.300003</v>
      </c>
      <c r="E2425" s="48">
        <v>134.63999899999999</v>
      </c>
      <c r="F2425" s="48">
        <v>135.08999600000001</v>
      </c>
      <c r="G2425" s="49">
        <v>41176800</v>
      </c>
      <c r="H2425" s="48">
        <v>110.87242500000001</v>
      </c>
      <c r="I2425" s="52">
        <f t="shared" si="276"/>
        <v>0.82073009314472112</v>
      </c>
      <c r="J2425" s="52">
        <f t="shared" ca="1" si="277"/>
        <v>1</v>
      </c>
      <c r="K2425" s="48">
        <f t="shared" si="278"/>
        <v>110.68</v>
      </c>
      <c r="L2425" s="48">
        <f t="shared" si="279"/>
        <v>111.04</v>
      </c>
      <c r="M2425" s="48">
        <f t="shared" si="280"/>
        <v>110.5</v>
      </c>
      <c r="N2425" s="48">
        <f t="shared" si="281"/>
        <v>110.87</v>
      </c>
      <c r="O2425" s="49">
        <f t="shared" ca="1" si="282"/>
        <v>41176800</v>
      </c>
    </row>
    <row r="2426" spans="1:15" x14ac:dyDescent="0.25">
      <c r="A2426">
        <v>2411</v>
      </c>
      <c r="B2426" s="89">
        <v>38996</v>
      </c>
      <c r="C2426" s="48">
        <v>134.949997</v>
      </c>
      <c r="D2426" s="48">
        <v>135.10000600000001</v>
      </c>
      <c r="E2426" s="48">
        <v>134.39999399999999</v>
      </c>
      <c r="F2426" s="48">
        <v>135.009995</v>
      </c>
      <c r="G2426" s="49">
        <v>64983600</v>
      </c>
      <c r="H2426" s="48">
        <v>110.806765</v>
      </c>
      <c r="I2426" s="52">
        <f t="shared" si="276"/>
        <v>0.82073008742797149</v>
      </c>
      <c r="J2426" s="52">
        <f t="shared" ca="1" si="277"/>
        <v>1</v>
      </c>
      <c r="K2426" s="48">
        <f t="shared" si="278"/>
        <v>110.76</v>
      </c>
      <c r="L2426" s="48">
        <f t="shared" si="279"/>
        <v>110.88</v>
      </c>
      <c r="M2426" s="48">
        <f t="shared" si="280"/>
        <v>110.31</v>
      </c>
      <c r="N2426" s="48">
        <f t="shared" si="281"/>
        <v>110.81</v>
      </c>
      <c r="O2426" s="49">
        <f t="shared" ca="1" si="282"/>
        <v>64983600</v>
      </c>
    </row>
    <row r="2427" spans="1:15" x14ac:dyDescent="0.25">
      <c r="A2427">
        <v>2412</v>
      </c>
      <c r="B2427" s="89">
        <v>38995</v>
      </c>
      <c r="C2427" s="48">
        <v>134.91999799999999</v>
      </c>
      <c r="D2427" s="48">
        <v>135.41000399999999</v>
      </c>
      <c r="E2427" s="48">
        <v>134.75</v>
      </c>
      <c r="F2427" s="48">
        <v>135.179993</v>
      </c>
      <c r="G2427" s="49">
        <v>60505900</v>
      </c>
      <c r="H2427" s="48">
        <v>110.946288</v>
      </c>
      <c r="I2427" s="52">
        <f t="shared" si="276"/>
        <v>0.82073009132349928</v>
      </c>
      <c r="J2427" s="52">
        <f t="shared" ca="1" si="277"/>
        <v>1</v>
      </c>
      <c r="K2427" s="48">
        <f t="shared" si="278"/>
        <v>110.73</v>
      </c>
      <c r="L2427" s="48">
        <f t="shared" si="279"/>
        <v>111.14</v>
      </c>
      <c r="M2427" s="48">
        <f t="shared" si="280"/>
        <v>110.59</v>
      </c>
      <c r="N2427" s="48">
        <f t="shared" si="281"/>
        <v>110.95</v>
      </c>
      <c r="O2427" s="49">
        <f t="shared" ca="1" si="282"/>
        <v>60505900</v>
      </c>
    </row>
    <row r="2428" spans="1:15" x14ac:dyDescent="0.25">
      <c r="A2428">
        <v>2413</v>
      </c>
      <c r="B2428" s="89">
        <v>38994</v>
      </c>
      <c r="C2428" s="48">
        <v>133.229996</v>
      </c>
      <c r="D2428" s="48">
        <v>135</v>
      </c>
      <c r="E2428" s="48">
        <v>133.08000200000001</v>
      </c>
      <c r="F2428" s="48">
        <v>134.91999799999999</v>
      </c>
      <c r="G2428" s="49">
        <v>80890500</v>
      </c>
      <c r="H2428" s="48">
        <v>110.732902</v>
      </c>
      <c r="I2428" s="52">
        <f t="shared" si="276"/>
        <v>0.82073008924888957</v>
      </c>
      <c r="J2428" s="52">
        <f t="shared" ca="1" si="277"/>
        <v>1</v>
      </c>
      <c r="K2428" s="48">
        <f t="shared" si="278"/>
        <v>109.35</v>
      </c>
      <c r="L2428" s="48">
        <f t="shared" si="279"/>
        <v>110.8</v>
      </c>
      <c r="M2428" s="48">
        <f t="shared" si="280"/>
        <v>109.22</v>
      </c>
      <c r="N2428" s="48">
        <f t="shared" si="281"/>
        <v>110.73</v>
      </c>
      <c r="O2428" s="49">
        <f t="shared" ca="1" si="282"/>
        <v>80890500</v>
      </c>
    </row>
    <row r="2429" spans="1:15" x14ac:dyDescent="0.25">
      <c r="A2429">
        <v>2414</v>
      </c>
      <c r="B2429" s="89">
        <v>38993</v>
      </c>
      <c r="C2429" s="48">
        <v>132.88999899999999</v>
      </c>
      <c r="D2429" s="48">
        <v>133.86999499999999</v>
      </c>
      <c r="E2429" s="48">
        <v>132.64999399999999</v>
      </c>
      <c r="F2429" s="48">
        <v>133.36000100000001</v>
      </c>
      <c r="G2429" s="49">
        <v>73108100</v>
      </c>
      <c r="H2429" s="48">
        <v>109.45256500000001</v>
      </c>
      <c r="I2429" s="52">
        <f t="shared" si="276"/>
        <v>0.82073008532745884</v>
      </c>
      <c r="J2429" s="52">
        <f t="shared" ca="1" si="277"/>
        <v>1</v>
      </c>
      <c r="K2429" s="48">
        <f t="shared" si="278"/>
        <v>109.07</v>
      </c>
      <c r="L2429" s="48">
        <f t="shared" si="279"/>
        <v>109.87</v>
      </c>
      <c r="M2429" s="48">
        <f t="shared" si="280"/>
        <v>108.87</v>
      </c>
      <c r="N2429" s="48">
        <f t="shared" si="281"/>
        <v>109.45</v>
      </c>
      <c r="O2429" s="49">
        <f t="shared" ca="1" si="282"/>
        <v>73108100</v>
      </c>
    </row>
    <row r="2430" spans="1:15" x14ac:dyDescent="0.25">
      <c r="A2430">
        <v>2415</v>
      </c>
      <c r="B2430" s="89">
        <v>38992</v>
      </c>
      <c r="C2430" s="48">
        <v>133.53999300000001</v>
      </c>
      <c r="D2430" s="48">
        <v>133.83000200000001</v>
      </c>
      <c r="E2430" s="48">
        <v>132.949997</v>
      </c>
      <c r="F2430" s="48">
        <v>133.08000200000001</v>
      </c>
      <c r="G2430" s="49">
        <v>51687400</v>
      </c>
      <c r="H2430" s="48">
        <v>109.222762</v>
      </c>
      <c r="I2430" s="52">
        <f t="shared" si="276"/>
        <v>0.82073008985978224</v>
      </c>
      <c r="J2430" s="52">
        <f t="shared" ca="1" si="277"/>
        <v>1</v>
      </c>
      <c r="K2430" s="48">
        <f t="shared" si="278"/>
        <v>109.6</v>
      </c>
      <c r="L2430" s="48">
        <f t="shared" si="279"/>
        <v>109.84</v>
      </c>
      <c r="M2430" s="48">
        <f t="shared" si="280"/>
        <v>109.12</v>
      </c>
      <c r="N2430" s="48">
        <f t="shared" si="281"/>
        <v>109.22</v>
      </c>
      <c r="O2430" s="49">
        <f t="shared" ca="1" si="282"/>
        <v>51687400</v>
      </c>
    </row>
    <row r="2431" spans="1:15" x14ac:dyDescent="0.25">
      <c r="A2431">
        <v>2416</v>
      </c>
      <c r="B2431" s="89">
        <v>38989</v>
      </c>
      <c r="C2431" s="48">
        <v>133.800003</v>
      </c>
      <c r="D2431" s="48">
        <v>133.94000199999999</v>
      </c>
      <c r="E2431" s="48">
        <v>133.479996</v>
      </c>
      <c r="F2431" s="48">
        <v>133.58000200000001</v>
      </c>
      <c r="G2431" s="49">
        <v>47966600</v>
      </c>
      <c r="H2431" s="48">
        <v>109.633127</v>
      </c>
      <c r="I2431" s="52">
        <f t="shared" si="276"/>
        <v>0.8207300895234303</v>
      </c>
      <c r="J2431" s="52">
        <f t="shared" ca="1" si="277"/>
        <v>1</v>
      </c>
      <c r="K2431" s="48">
        <f t="shared" si="278"/>
        <v>109.81</v>
      </c>
      <c r="L2431" s="48">
        <f t="shared" si="279"/>
        <v>109.93</v>
      </c>
      <c r="M2431" s="48">
        <f t="shared" si="280"/>
        <v>109.55</v>
      </c>
      <c r="N2431" s="48">
        <f t="shared" si="281"/>
        <v>109.63</v>
      </c>
      <c r="O2431" s="49">
        <f t="shared" ca="1" si="282"/>
        <v>47966600</v>
      </c>
    </row>
    <row r="2432" spans="1:15" x14ac:dyDescent="0.25">
      <c r="A2432">
        <v>2417</v>
      </c>
      <c r="B2432" s="89">
        <v>38988</v>
      </c>
      <c r="C2432" s="48">
        <v>133.740005</v>
      </c>
      <c r="D2432" s="48">
        <v>133.990005</v>
      </c>
      <c r="E2432" s="48">
        <v>133.279999</v>
      </c>
      <c r="F2432" s="48">
        <v>133.69000199999999</v>
      </c>
      <c r="G2432" s="49">
        <v>58597500</v>
      </c>
      <c r="H2432" s="48">
        <v>109.72340800000001</v>
      </c>
      <c r="I2432" s="52">
        <f t="shared" si="276"/>
        <v>0.8207300946857643</v>
      </c>
      <c r="J2432" s="52">
        <f t="shared" ca="1" si="277"/>
        <v>1</v>
      </c>
      <c r="K2432" s="48">
        <f t="shared" si="278"/>
        <v>109.76</v>
      </c>
      <c r="L2432" s="48">
        <f t="shared" si="279"/>
        <v>109.97</v>
      </c>
      <c r="M2432" s="48">
        <f t="shared" si="280"/>
        <v>109.39</v>
      </c>
      <c r="N2432" s="48">
        <f t="shared" si="281"/>
        <v>109.72</v>
      </c>
      <c r="O2432" s="49">
        <f t="shared" ca="1" si="282"/>
        <v>58597500</v>
      </c>
    </row>
    <row r="2433" spans="1:15" x14ac:dyDescent="0.25">
      <c r="A2433">
        <v>2418</v>
      </c>
      <c r="B2433" s="89">
        <v>38987</v>
      </c>
      <c r="C2433" s="48">
        <v>133.490005</v>
      </c>
      <c r="D2433" s="48">
        <v>133.970001</v>
      </c>
      <c r="E2433" s="48">
        <v>133.270004</v>
      </c>
      <c r="F2433" s="48">
        <v>133.740005</v>
      </c>
      <c r="G2433" s="49">
        <v>82432200</v>
      </c>
      <c r="H2433" s="48">
        <v>109.764447</v>
      </c>
      <c r="I2433" s="52">
        <f t="shared" si="276"/>
        <v>0.82073009493307558</v>
      </c>
      <c r="J2433" s="52">
        <f t="shared" ca="1" si="277"/>
        <v>1</v>
      </c>
      <c r="K2433" s="48">
        <f t="shared" si="278"/>
        <v>109.56</v>
      </c>
      <c r="L2433" s="48">
        <f t="shared" si="279"/>
        <v>109.95</v>
      </c>
      <c r="M2433" s="48">
        <f t="shared" si="280"/>
        <v>109.38</v>
      </c>
      <c r="N2433" s="48">
        <f t="shared" si="281"/>
        <v>109.76</v>
      </c>
      <c r="O2433" s="49">
        <f t="shared" ca="1" si="282"/>
        <v>82432200</v>
      </c>
    </row>
    <row r="2434" spans="1:15" x14ac:dyDescent="0.25">
      <c r="A2434">
        <v>2419</v>
      </c>
      <c r="B2434" s="89">
        <v>38986</v>
      </c>
      <c r="C2434" s="48">
        <v>132.5</v>
      </c>
      <c r="D2434" s="48">
        <v>133.60000600000001</v>
      </c>
      <c r="E2434" s="48">
        <v>132.39999399999999</v>
      </c>
      <c r="F2434" s="48">
        <v>133.58000200000001</v>
      </c>
      <c r="G2434" s="49">
        <v>73962700</v>
      </c>
      <c r="H2434" s="48">
        <v>109.633127</v>
      </c>
      <c r="I2434" s="52">
        <f t="shared" si="276"/>
        <v>0.8207300895234303</v>
      </c>
      <c r="J2434" s="52">
        <f t="shared" ca="1" si="277"/>
        <v>1</v>
      </c>
      <c r="K2434" s="48">
        <f t="shared" si="278"/>
        <v>108.75</v>
      </c>
      <c r="L2434" s="48">
        <f t="shared" si="279"/>
        <v>109.65</v>
      </c>
      <c r="M2434" s="48">
        <f t="shared" si="280"/>
        <v>108.66</v>
      </c>
      <c r="N2434" s="48">
        <f t="shared" si="281"/>
        <v>109.63</v>
      </c>
      <c r="O2434" s="49">
        <f t="shared" ca="1" si="282"/>
        <v>73962700</v>
      </c>
    </row>
    <row r="2435" spans="1:15" x14ac:dyDescent="0.25">
      <c r="A2435">
        <v>2420</v>
      </c>
      <c r="B2435" s="89">
        <v>38985</v>
      </c>
      <c r="C2435" s="48">
        <v>131.729996</v>
      </c>
      <c r="D2435" s="48">
        <v>132.85000600000001</v>
      </c>
      <c r="E2435" s="48">
        <v>131.050003</v>
      </c>
      <c r="F2435" s="48">
        <v>132.479996</v>
      </c>
      <c r="G2435" s="49">
        <v>92299100</v>
      </c>
      <c r="H2435" s="48">
        <v>108.73031899999999</v>
      </c>
      <c r="I2435" s="52">
        <f t="shared" si="276"/>
        <v>0.82073008969595673</v>
      </c>
      <c r="J2435" s="52">
        <f t="shared" ca="1" si="277"/>
        <v>1</v>
      </c>
      <c r="K2435" s="48">
        <f t="shared" si="278"/>
        <v>108.11</v>
      </c>
      <c r="L2435" s="48">
        <f t="shared" si="279"/>
        <v>109.03</v>
      </c>
      <c r="M2435" s="48">
        <f t="shared" si="280"/>
        <v>107.56</v>
      </c>
      <c r="N2435" s="48">
        <f t="shared" si="281"/>
        <v>108.73</v>
      </c>
      <c r="O2435" s="49">
        <f t="shared" ca="1" si="282"/>
        <v>92299100</v>
      </c>
    </row>
    <row r="2436" spans="1:15" x14ac:dyDescent="0.25">
      <c r="A2436">
        <v>2421</v>
      </c>
      <c r="B2436" s="89">
        <v>38982</v>
      </c>
      <c r="C2436" s="48">
        <v>131.66999799999999</v>
      </c>
      <c r="D2436" s="48">
        <v>131.679993</v>
      </c>
      <c r="E2436" s="48">
        <v>131</v>
      </c>
      <c r="F2436" s="48">
        <v>131.470001</v>
      </c>
      <c r="G2436" s="49">
        <v>65966800</v>
      </c>
      <c r="H2436" s="48">
        <v>107.901386</v>
      </c>
      <c r="I2436" s="52">
        <f t="shared" si="276"/>
        <v>0.82073009187852675</v>
      </c>
      <c r="J2436" s="52">
        <f t="shared" ca="1" si="277"/>
        <v>1</v>
      </c>
      <c r="K2436" s="48">
        <f t="shared" si="278"/>
        <v>108.07</v>
      </c>
      <c r="L2436" s="48">
        <f t="shared" si="279"/>
        <v>108.07</v>
      </c>
      <c r="M2436" s="48">
        <f t="shared" si="280"/>
        <v>107.52</v>
      </c>
      <c r="N2436" s="48">
        <f t="shared" si="281"/>
        <v>107.9</v>
      </c>
      <c r="O2436" s="49">
        <f t="shared" ca="1" si="282"/>
        <v>65966800</v>
      </c>
    </row>
    <row r="2437" spans="1:15" x14ac:dyDescent="0.25">
      <c r="A2437">
        <v>2422</v>
      </c>
      <c r="B2437" s="89">
        <v>38981</v>
      </c>
      <c r="C2437" s="48">
        <v>132.61000100000001</v>
      </c>
      <c r="D2437" s="48">
        <v>132.75</v>
      </c>
      <c r="E2437" s="48">
        <v>131.41999799999999</v>
      </c>
      <c r="F2437" s="48">
        <v>131.86999499999999</v>
      </c>
      <c r="G2437" s="49">
        <v>88932500</v>
      </c>
      <c r="H2437" s="48">
        <v>108.22967300000001</v>
      </c>
      <c r="I2437" s="52">
        <f t="shared" si="276"/>
        <v>0.82073009102639316</v>
      </c>
      <c r="J2437" s="52">
        <f t="shared" ca="1" si="277"/>
        <v>1</v>
      </c>
      <c r="K2437" s="48">
        <f t="shared" si="278"/>
        <v>108.84</v>
      </c>
      <c r="L2437" s="48">
        <f t="shared" si="279"/>
        <v>108.95</v>
      </c>
      <c r="M2437" s="48">
        <f t="shared" si="280"/>
        <v>107.86</v>
      </c>
      <c r="N2437" s="48">
        <f t="shared" si="281"/>
        <v>108.23</v>
      </c>
      <c r="O2437" s="49">
        <f t="shared" ca="1" si="282"/>
        <v>88932500</v>
      </c>
    </row>
    <row r="2438" spans="1:15" x14ac:dyDescent="0.25">
      <c r="A2438">
        <v>2423</v>
      </c>
      <c r="B2438" s="89">
        <v>38980</v>
      </c>
      <c r="C2438" s="48">
        <v>132.25</v>
      </c>
      <c r="D2438" s="48">
        <v>132.770004</v>
      </c>
      <c r="E2438" s="48">
        <v>132.05999800000001</v>
      </c>
      <c r="F2438" s="48">
        <v>132.509995</v>
      </c>
      <c r="G2438" s="49">
        <v>75204100</v>
      </c>
      <c r="H2438" s="48">
        <v>108.75494</v>
      </c>
      <c r="I2438" s="52">
        <f t="shared" si="276"/>
        <v>0.8207300890774315</v>
      </c>
      <c r="J2438" s="52">
        <f t="shared" ca="1" si="277"/>
        <v>1</v>
      </c>
      <c r="K2438" s="48">
        <f t="shared" si="278"/>
        <v>108.54</v>
      </c>
      <c r="L2438" s="48">
        <f t="shared" si="279"/>
        <v>108.97</v>
      </c>
      <c r="M2438" s="48">
        <f t="shared" si="280"/>
        <v>108.39</v>
      </c>
      <c r="N2438" s="48">
        <f t="shared" si="281"/>
        <v>108.75</v>
      </c>
      <c r="O2438" s="49">
        <f t="shared" ca="1" si="282"/>
        <v>75204100</v>
      </c>
    </row>
    <row r="2439" spans="1:15" x14ac:dyDescent="0.25">
      <c r="A2439">
        <v>2424</v>
      </c>
      <c r="B2439" s="89">
        <v>38979</v>
      </c>
      <c r="C2439" s="48">
        <v>132.11999499999999</v>
      </c>
      <c r="D2439" s="48">
        <v>132.13000500000001</v>
      </c>
      <c r="E2439" s="48">
        <v>131.070007</v>
      </c>
      <c r="F2439" s="48">
        <v>131.80999800000001</v>
      </c>
      <c r="G2439" s="49">
        <v>92089100</v>
      </c>
      <c r="H2439" s="48">
        <v>108.180431</v>
      </c>
      <c r="I2439" s="52">
        <f t="shared" si="276"/>
        <v>0.82073008604400399</v>
      </c>
      <c r="J2439" s="52">
        <f t="shared" ca="1" si="277"/>
        <v>1</v>
      </c>
      <c r="K2439" s="48">
        <f t="shared" si="278"/>
        <v>108.43</v>
      </c>
      <c r="L2439" s="48">
        <f t="shared" si="279"/>
        <v>108.44</v>
      </c>
      <c r="M2439" s="48">
        <f t="shared" si="280"/>
        <v>107.57</v>
      </c>
      <c r="N2439" s="48">
        <f t="shared" si="281"/>
        <v>108.18</v>
      </c>
      <c r="O2439" s="49">
        <f t="shared" ca="1" si="282"/>
        <v>92089100</v>
      </c>
    </row>
    <row r="2440" spans="1:15" x14ac:dyDescent="0.25">
      <c r="A2440">
        <v>2425</v>
      </c>
      <c r="B2440" s="89">
        <v>38978</v>
      </c>
      <c r="C2440" s="48">
        <v>131.78999300000001</v>
      </c>
      <c r="D2440" s="48">
        <v>132.38999899999999</v>
      </c>
      <c r="E2440" s="48">
        <v>131.64999399999999</v>
      </c>
      <c r="F2440" s="48">
        <v>132.13999899999999</v>
      </c>
      <c r="G2440" s="49">
        <v>64154100</v>
      </c>
      <c r="H2440" s="48">
        <v>108.451274</v>
      </c>
      <c r="I2440" s="52">
        <f t="shared" si="276"/>
        <v>0.82073009551029286</v>
      </c>
      <c r="J2440" s="52">
        <f t="shared" ca="1" si="277"/>
        <v>1</v>
      </c>
      <c r="K2440" s="48">
        <f t="shared" si="278"/>
        <v>108.16</v>
      </c>
      <c r="L2440" s="48">
        <f t="shared" si="279"/>
        <v>108.66</v>
      </c>
      <c r="M2440" s="48">
        <f t="shared" si="280"/>
        <v>108.05</v>
      </c>
      <c r="N2440" s="48">
        <f t="shared" si="281"/>
        <v>108.45</v>
      </c>
      <c r="O2440" s="49">
        <f t="shared" ca="1" si="282"/>
        <v>64154100</v>
      </c>
    </row>
    <row r="2441" spans="1:15" x14ac:dyDescent="0.25">
      <c r="A2441">
        <v>2426</v>
      </c>
      <c r="B2441" s="89">
        <v>38975</v>
      </c>
      <c r="C2441" s="48">
        <v>132.30999800000001</v>
      </c>
      <c r="D2441" s="48">
        <v>132.38999899999999</v>
      </c>
      <c r="E2441" s="48">
        <v>131.679993</v>
      </c>
      <c r="F2441" s="48">
        <v>131.96000699999999</v>
      </c>
      <c r="G2441" s="49">
        <v>76703100</v>
      </c>
      <c r="H2441" s="48">
        <v>108.30354800000001</v>
      </c>
      <c r="I2441" s="52">
        <f t="shared" si="276"/>
        <v>0.82073008680576998</v>
      </c>
      <c r="J2441" s="52">
        <f t="shared" ca="1" si="277"/>
        <v>1</v>
      </c>
      <c r="K2441" s="48">
        <f t="shared" si="278"/>
        <v>108.59</v>
      </c>
      <c r="L2441" s="48">
        <f t="shared" si="279"/>
        <v>108.66</v>
      </c>
      <c r="M2441" s="48">
        <f t="shared" si="280"/>
        <v>108.07</v>
      </c>
      <c r="N2441" s="48">
        <f t="shared" si="281"/>
        <v>108.3</v>
      </c>
      <c r="O2441" s="49">
        <f t="shared" ca="1" si="282"/>
        <v>76703100</v>
      </c>
    </row>
    <row r="2442" spans="1:15" x14ac:dyDescent="0.25">
      <c r="A2442">
        <v>2427</v>
      </c>
      <c r="B2442" s="89">
        <v>38974</v>
      </c>
      <c r="C2442" s="48">
        <v>131.96000699999999</v>
      </c>
      <c r="D2442" s="48">
        <v>132.240005</v>
      </c>
      <c r="E2442" s="48">
        <v>131.75</v>
      </c>
      <c r="F2442" s="48">
        <v>132.229996</v>
      </c>
      <c r="G2442" s="49">
        <v>57805400</v>
      </c>
      <c r="H2442" s="48">
        <v>108.049936</v>
      </c>
      <c r="I2442" s="52">
        <f t="shared" si="276"/>
        <v>0.81713634779206978</v>
      </c>
      <c r="J2442" s="52">
        <f t="shared" ca="1" si="277"/>
        <v>1</v>
      </c>
      <c r="K2442" s="48">
        <f t="shared" si="278"/>
        <v>107.83</v>
      </c>
      <c r="L2442" s="48">
        <f t="shared" si="279"/>
        <v>108.06</v>
      </c>
      <c r="M2442" s="48">
        <f t="shared" si="280"/>
        <v>107.66</v>
      </c>
      <c r="N2442" s="48">
        <f t="shared" si="281"/>
        <v>108.05</v>
      </c>
      <c r="O2442" s="49">
        <f t="shared" ca="1" si="282"/>
        <v>57805400</v>
      </c>
    </row>
    <row r="2443" spans="1:15" x14ac:dyDescent="0.25">
      <c r="A2443">
        <v>2428</v>
      </c>
      <c r="B2443" s="89">
        <v>38973</v>
      </c>
      <c r="C2443" s="48">
        <v>131.63999899999999</v>
      </c>
      <c r="D2443" s="48">
        <v>132.449997</v>
      </c>
      <c r="E2443" s="48">
        <v>131.520004</v>
      </c>
      <c r="F2443" s="48">
        <v>132.220001</v>
      </c>
      <c r="G2443" s="49">
        <v>62898400</v>
      </c>
      <c r="H2443" s="48">
        <v>108.041769</v>
      </c>
      <c r="I2443" s="52">
        <f t="shared" si="276"/>
        <v>0.8171363498930847</v>
      </c>
      <c r="J2443" s="52">
        <f t="shared" ca="1" si="277"/>
        <v>1</v>
      </c>
      <c r="K2443" s="48">
        <f t="shared" si="278"/>
        <v>107.57</v>
      </c>
      <c r="L2443" s="48">
        <f t="shared" si="279"/>
        <v>108.23</v>
      </c>
      <c r="M2443" s="48">
        <f t="shared" si="280"/>
        <v>107.47</v>
      </c>
      <c r="N2443" s="48">
        <f t="shared" si="281"/>
        <v>108.04</v>
      </c>
      <c r="O2443" s="49">
        <f t="shared" ca="1" si="282"/>
        <v>62898400</v>
      </c>
    </row>
    <row r="2444" spans="1:15" x14ac:dyDescent="0.25">
      <c r="A2444">
        <v>2429</v>
      </c>
      <c r="B2444" s="89">
        <v>38972</v>
      </c>
      <c r="C2444" s="48">
        <v>130.55999800000001</v>
      </c>
      <c r="D2444" s="48">
        <v>131.83999600000001</v>
      </c>
      <c r="E2444" s="48">
        <v>130.36999499999999</v>
      </c>
      <c r="F2444" s="48">
        <v>131.69000199999999</v>
      </c>
      <c r="G2444" s="49">
        <v>69875600</v>
      </c>
      <c r="H2444" s="48">
        <v>107.608688</v>
      </c>
      <c r="I2444" s="52">
        <f t="shared" si="276"/>
        <v>0.81713635329734458</v>
      </c>
      <c r="J2444" s="52">
        <f t="shared" ca="1" si="277"/>
        <v>1</v>
      </c>
      <c r="K2444" s="48">
        <f t="shared" si="278"/>
        <v>106.69</v>
      </c>
      <c r="L2444" s="48">
        <f t="shared" si="279"/>
        <v>107.73</v>
      </c>
      <c r="M2444" s="48">
        <f t="shared" si="280"/>
        <v>106.53</v>
      </c>
      <c r="N2444" s="48">
        <f t="shared" si="281"/>
        <v>107.61</v>
      </c>
      <c r="O2444" s="49">
        <f t="shared" ca="1" si="282"/>
        <v>69875600</v>
      </c>
    </row>
    <row r="2445" spans="1:15" x14ac:dyDescent="0.25">
      <c r="A2445">
        <v>2430</v>
      </c>
      <c r="B2445" s="89">
        <v>38971</v>
      </c>
      <c r="C2445" s="48">
        <v>129.86000100000001</v>
      </c>
      <c r="D2445" s="48">
        <v>130.69000199999999</v>
      </c>
      <c r="E2445" s="48">
        <v>129.479996</v>
      </c>
      <c r="F2445" s="48">
        <v>130.41000399999999</v>
      </c>
      <c r="G2445" s="49">
        <v>68496600</v>
      </c>
      <c r="H2445" s="48">
        <v>106.562754</v>
      </c>
      <c r="I2445" s="52">
        <f t="shared" si="276"/>
        <v>0.81713634484667308</v>
      </c>
      <c r="J2445" s="52">
        <f t="shared" ca="1" si="277"/>
        <v>1</v>
      </c>
      <c r="K2445" s="48">
        <f t="shared" si="278"/>
        <v>106.11</v>
      </c>
      <c r="L2445" s="48">
        <f t="shared" si="279"/>
        <v>106.79</v>
      </c>
      <c r="M2445" s="48">
        <f t="shared" si="280"/>
        <v>105.8</v>
      </c>
      <c r="N2445" s="48">
        <f t="shared" si="281"/>
        <v>106.56</v>
      </c>
      <c r="O2445" s="49">
        <f t="shared" ca="1" si="282"/>
        <v>68496600</v>
      </c>
    </row>
    <row r="2446" spans="1:15" x14ac:dyDescent="0.25">
      <c r="A2446">
        <v>2431</v>
      </c>
      <c r="B2446" s="89">
        <v>38968</v>
      </c>
      <c r="C2446" s="48">
        <v>130.08000200000001</v>
      </c>
      <c r="D2446" s="48">
        <v>130.46000699999999</v>
      </c>
      <c r="E2446" s="48">
        <v>129.83000200000001</v>
      </c>
      <c r="F2446" s="48">
        <v>130.279999</v>
      </c>
      <c r="G2446" s="49">
        <v>45096300</v>
      </c>
      <c r="H2446" s="48">
        <v>106.45652200000001</v>
      </c>
      <c r="I2446" s="52">
        <f t="shared" si="276"/>
        <v>0.81713634339220409</v>
      </c>
      <c r="J2446" s="52">
        <f t="shared" ca="1" si="277"/>
        <v>1</v>
      </c>
      <c r="K2446" s="48">
        <f t="shared" si="278"/>
        <v>106.29</v>
      </c>
      <c r="L2446" s="48">
        <f t="shared" si="279"/>
        <v>106.6</v>
      </c>
      <c r="M2446" s="48">
        <f t="shared" si="280"/>
        <v>106.09</v>
      </c>
      <c r="N2446" s="48">
        <f t="shared" si="281"/>
        <v>106.46</v>
      </c>
      <c r="O2446" s="49">
        <f t="shared" ca="1" si="282"/>
        <v>45096300</v>
      </c>
    </row>
    <row r="2447" spans="1:15" x14ac:dyDescent="0.25">
      <c r="A2447">
        <v>2432</v>
      </c>
      <c r="B2447" s="89">
        <v>38967</v>
      </c>
      <c r="C2447" s="48">
        <v>130.05999800000001</v>
      </c>
      <c r="D2447" s="48">
        <v>130.570007</v>
      </c>
      <c r="E2447" s="48">
        <v>129.35000600000001</v>
      </c>
      <c r="F2447" s="48">
        <v>129.91000399999999</v>
      </c>
      <c r="G2447" s="49">
        <v>86269400</v>
      </c>
      <c r="H2447" s="48">
        <v>106.154186</v>
      </c>
      <c r="I2447" s="52">
        <f t="shared" si="276"/>
        <v>0.81713634617392517</v>
      </c>
      <c r="J2447" s="52">
        <f t="shared" ca="1" si="277"/>
        <v>1</v>
      </c>
      <c r="K2447" s="48">
        <f t="shared" si="278"/>
        <v>106.28</v>
      </c>
      <c r="L2447" s="48">
        <f t="shared" si="279"/>
        <v>106.69</v>
      </c>
      <c r="M2447" s="48">
        <f t="shared" si="280"/>
        <v>105.7</v>
      </c>
      <c r="N2447" s="48">
        <f t="shared" si="281"/>
        <v>106.15</v>
      </c>
      <c r="O2447" s="49">
        <f t="shared" ca="1" si="282"/>
        <v>86269400</v>
      </c>
    </row>
    <row r="2448" spans="1:15" x14ac:dyDescent="0.25">
      <c r="A2448">
        <v>2433</v>
      </c>
      <c r="B2448" s="89">
        <v>38966</v>
      </c>
      <c r="C2448" s="48">
        <v>131.11000100000001</v>
      </c>
      <c r="D2448" s="48">
        <v>131.16000399999999</v>
      </c>
      <c r="E2448" s="48">
        <v>130.33000200000001</v>
      </c>
      <c r="F2448" s="48">
        <v>130.509995</v>
      </c>
      <c r="G2448" s="49">
        <v>53795600</v>
      </c>
      <c r="H2448" s="48">
        <v>106.64446</v>
      </c>
      <c r="I2448" s="52">
        <f t="shared" si="276"/>
        <v>0.81713634269926982</v>
      </c>
      <c r="J2448" s="52">
        <f t="shared" ca="1" si="277"/>
        <v>1</v>
      </c>
      <c r="K2448" s="48">
        <f t="shared" si="278"/>
        <v>107.13</v>
      </c>
      <c r="L2448" s="48">
        <f t="shared" si="279"/>
        <v>107.18</v>
      </c>
      <c r="M2448" s="48">
        <f t="shared" si="280"/>
        <v>106.5</v>
      </c>
      <c r="N2448" s="48">
        <f t="shared" si="281"/>
        <v>106.64</v>
      </c>
      <c r="O2448" s="49">
        <f t="shared" ca="1" si="282"/>
        <v>53795600</v>
      </c>
    </row>
    <row r="2449" spans="1:15" x14ac:dyDescent="0.25">
      <c r="A2449">
        <v>2434</v>
      </c>
      <c r="B2449" s="89">
        <v>38965</v>
      </c>
      <c r="C2449" s="48">
        <v>131.509995</v>
      </c>
      <c r="D2449" s="48">
        <v>131.85000600000001</v>
      </c>
      <c r="E2449" s="48">
        <v>131.199997</v>
      </c>
      <c r="F2449" s="48">
        <v>131.66999799999999</v>
      </c>
      <c r="G2449" s="49">
        <v>52348300</v>
      </c>
      <c r="H2449" s="48">
        <v>107.592341</v>
      </c>
      <c r="I2449" s="52">
        <f t="shared" ref="I2449:I2512" si="283">H2449/F2449</f>
        <v>0.8171363456692694</v>
      </c>
      <c r="J2449" s="52">
        <f t="shared" ref="J2449:J2512" ca="1" si="284">INDEX(OFFSET($T$15,0,0,$S$13+1,1),MATCH(B2449,OFFSET($Q$15,0,0,$S$13+1,1),-1))</f>
        <v>1</v>
      </c>
      <c r="K2449" s="48">
        <f t="shared" ref="K2449:K2512" si="285">ROUND($I2449*C2449,2)</f>
        <v>107.46</v>
      </c>
      <c r="L2449" s="48">
        <f t="shared" ref="L2449:L2512" si="286">ROUND($I2449*D2449,2)</f>
        <v>107.74</v>
      </c>
      <c r="M2449" s="48">
        <f t="shared" ref="M2449:M2512" si="287">ROUND($I2449*E2449,2)</f>
        <v>107.21</v>
      </c>
      <c r="N2449" s="48">
        <f t="shared" ref="N2449:N2512" si="288">ROUND($I2449*F2449,2)</f>
        <v>107.59</v>
      </c>
      <c r="O2449" s="49">
        <f t="shared" ref="O2449:O2512" ca="1" si="289">G2449*J2449</f>
        <v>52348300</v>
      </c>
    </row>
    <row r="2450" spans="1:15" x14ac:dyDescent="0.25">
      <c r="A2450">
        <v>2435</v>
      </c>
      <c r="B2450" s="89">
        <v>38961</v>
      </c>
      <c r="C2450" s="48">
        <v>131.13999899999999</v>
      </c>
      <c r="D2450" s="48">
        <v>131.58000200000001</v>
      </c>
      <c r="E2450" s="48">
        <v>130.83999600000001</v>
      </c>
      <c r="F2450" s="48">
        <v>131.41999799999999</v>
      </c>
      <c r="G2450" s="49">
        <v>48794500</v>
      </c>
      <c r="H2450" s="48">
        <v>107.388057</v>
      </c>
      <c r="I2450" s="52">
        <f t="shared" si="283"/>
        <v>0.81713634632683541</v>
      </c>
      <c r="J2450" s="52">
        <f t="shared" ca="1" si="284"/>
        <v>1</v>
      </c>
      <c r="K2450" s="48">
        <f t="shared" si="285"/>
        <v>107.16</v>
      </c>
      <c r="L2450" s="48">
        <f t="shared" si="286"/>
        <v>107.52</v>
      </c>
      <c r="M2450" s="48">
        <f t="shared" si="287"/>
        <v>106.91</v>
      </c>
      <c r="N2450" s="48">
        <f t="shared" si="288"/>
        <v>107.39</v>
      </c>
      <c r="O2450" s="49">
        <f t="shared" ca="1" si="289"/>
        <v>48794500</v>
      </c>
    </row>
    <row r="2451" spans="1:15" x14ac:dyDescent="0.25">
      <c r="A2451">
        <v>2436</v>
      </c>
      <c r="B2451" s="89">
        <v>38960</v>
      </c>
      <c r="C2451" s="48">
        <v>130.85000600000001</v>
      </c>
      <c r="D2451" s="48">
        <v>130.990005</v>
      </c>
      <c r="E2451" s="48">
        <v>130.58000200000001</v>
      </c>
      <c r="F2451" s="48">
        <v>130.63999899999999</v>
      </c>
      <c r="G2451" s="49">
        <v>37510300</v>
      </c>
      <c r="H2451" s="48">
        <v>106.750692</v>
      </c>
      <c r="I2451" s="52">
        <f t="shared" si="283"/>
        <v>0.81713635040673882</v>
      </c>
      <c r="J2451" s="52">
        <f t="shared" ca="1" si="284"/>
        <v>1</v>
      </c>
      <c r="K2451" s="48">
        <f t="shared" si="285"/>
        <v>106.92</v>
      </c>
      <c r="L2451" s="48">
        <f t="shared" si="286"/>
        <v>107.04</v>
      </c>
      <c r="M2451" s="48">
        <f t="shared" si="287"/>
        <v>106.7</v>
      </c>
      <c r="N2451" s="48">
        <f t="shared" si="288"/>
        <v>106.75</v>
      </c>
      <c r="O2451" s="49">
        <f t="shared" ca="1" si="289"/>
        <v>37510300</v>
      </c>
    </row>
    <row r="2452" spans="1:15" x14ac:dyDescent="0.25">
      <c r="A2452">
        <v>2437</v>
      </c>
      <c r="B2452" s="89">
        <v>38959</v>
      </c>
      <c r="C2452" s="48">
        <v>130.86999499999999</v>
      </c>
      <c r="D2452" s="48">
        <v>131.03999300000001</v>
      </c>
      <c r="E2452" s="48">
        <v>130.550003</v>
      </c>
      <c r="F2452" s="48">
        <v>130.66000399999999</v>
      </c>
      <c r="G2452" s="49">
        <v>50052200</v>
      </c>
      <c r="H2452" s="48">
        <v>106.767038</v>
      </c>
      <c r="I2452" s="52">
        <f t="shared" si="283"/>
        <v>0.81713634418685621</v>
      </c>
      <c r="J2452" s="52">
        <f t="shared" ca="1" si="284"/>
        <v>1</v>
      </c>
      <c r="K2452" s="48">
        <f t="shared" si="285"/>
        <v>106.94</v>
      </c>
      <c r="L2452" s="48">
        <f t="shared" si="286"/>
        <v>107.08</v>
      </c>
      <c r="M2452" s="48">
        <f t="shared" si="287"/>
        <v>106.68</v>
      </c>
      <c r="N2452" s="48">
        <f t="shared" si="288"/>
        <v>106.77</v>
      </c>
      <c r="O2452" s="49">
        <f t="shared" ca="1" si="289"/>
        <v>50052200</v>
      </c>
    </row>
    <row r="2453" spans="1:15" x14ac:dyDescent="0.25">
      <c r="A2453">
        <v>2438</v>
      </c>
      <c r="B2453" s="89">
        <v>38958</v>
      </c>
      <c r="C2453" s="48">
        <v>130.490005</v>
      </c>
      <c r="D2453" s="48">
        <v>130.83000200000001</v>
      </c>
      <c r="E2453" s="48">
        <v>129.80999800000001</v>
      </c>
      <c r="F2453" s="48">
        <v>130.58000200000001</v>
      </c>
      <c r="G2453" s="49">
        <v>61817800</v>
      </c>
      <c r="H2453" s="48">
        <v>106.701666</v>
      </c>
      <c r="I2453" s="52">
        <f t="shared" si="283"/>
        <v>0.81713634833609516</v>
      </c>
      <c r="J2453" s="52">
        <f t="shared" ca="1" si="284"/>
        <v>1</v>
      </c>
      <c r="K2453" s="48">
        <f t="shared" si="285"/>
        <v>106.63</v>
      </c>
      <c r="L2453" s="48">
        <f t="shared" si="286"/>
        <v>106.91</v>
      </c>
      <c r="M2453" s="48">
        <f t="shared" si="287"/>
        <v>106.07</v>
      </c>
      <c r="N2453" s="48">
        <f t="shared" si="288"/>
        <v>106.7</v>
      </c>
      <c r="O2453" s="49">
        <f t="shared" ca="1" si="289"/>
        <v>61817800</v>
      </c>
    </row>
    <row r="2454" spans="1:15" x14ac:dyDescent="0.25">
      <c r="A2454">
        <v>2439</v>
      </c>
      <c r="B2454" s="89">
        <v>38957</v>
      </c>
      <c r="C2454" s="48">
        <v>129.64999399999999</v>
      </c>
      <c r="D2454" s="48">
        <v>130.820007</v>
      </c>
      <c r="E2454" s="48">
        <v>129.63999899999999</v>
      </c>
      <c r="F2454" s="48">
        <v>130.429993</v>
      </c>
      <c r="G2454" s="49">
        <v>52681500</v>
      </c>
      <c r="H2454" s="48">
        <v>106.579088</v>
      </c>
      <c r="I2454" s="52">
        <f t="shared" si="283"/>
        <v>0.81713634685236858</v>
      </c>
      <c r="J2454" s="52">
        <f t="shared" ca="1" si="284"/>
        <v>1</v>
      </c>
      <c r="K2454" s="48">
        <f t="shared" si="285"/>
        <v>105.94</v>
      </c>
      <c r="L2454" s="48">
        <f t="shared" si="286"/>
        <v>106.9</v>
      </c>
      <c r="M2454" s="48">
        <f t="shared" si="287"/>
        <v>105.93</v>
      </c>
      <c r="N2454" s="48">
        <f t="shared" si="288"/>
        <v>106.58</v>
      </c>
      <c r="O2454" s="49">
        <f t="shared" ca="1" si="289"/>
        <v>52681500</v>
      </c>
    </row>
    <row r="2455" spans="1:15" x14ac:dyDescent="0.25">
      <c r="A2455">
        <v>2440</v>
      </c>
      <c r="B2455" s="89">
        <v>38954</v>
      </c>
      <c r="C2455" s="48">
        <v>129.63999899999999</v>
      </c>
      <c r="D2455" s="48">
        <v>130.25</v>
      </c>
      <c r="E2455" s="48">
        <v>129.550003</v>
      </c>
      <c r="F2455" s="48">
        <v>129.80999800000001</v>
      </c>
      <c r="G2455" s="49">
        <v>41756000</v>
      </c>
      <c r="H2455" s="48">
        <v>106.072467</v>
      </c>
      <c r="I2455" s="52">
        <f t="shared" si="283"/>
        <v>0.81713634261052837</v>
      </c>
      <c r="J2455" s="52">
        <f t="shared" ca="1" si="284"/>
        <v>1</v>
      </c>
      <c r="K2455" s="48">
        <f t="shared" si="285"/>
        <v>105.93</v>
      </c>
      <c r="L2455" s="48">
        <f t="shared" si="286"/>
        <v>106.43</v>
      </c>
      <c r="M2455" s="48">
        <f t="shared" si="287"/>
        <v>105.86</v>
      </c>
      <c r="N2455" s="48">
        <f t="shared" si="288"/>
        <v>106.07</v>
      </c>
      <c r="O2455" s="49">
        <f t="shared" ca="1" si="289"/>
        <v>41756000</v>
      </c>
    </row>
    <row r="2456" spans="1:15" x14ac:dyDescent="0.25">
      <c r="A2456">
        <v>2441</v>
      </c>
      <c r="B2456" s="89">
        <v>38953</v>
      </c>
      <c r="C2456" s="48">
        <v>129.990005</v>
      </c>
      <c r="D2456" s="48">
        <v>130.10000600000001</v>
      </c>
      <c r="E2456" s="48">
        <v>129.39999399999999</v>
      </c>
      <c r="F2456" s="48">
        <v>129.64999399999999</v>
      </c>
      <c r="G2456" s="49">
        <v>57983000</v>
      </c>
      <c r="H2456" s="48">
        <v>105.941722</v>
      </c>
      <c r="I2456" s="52">
        <f t="shared" si="283"/>
        <v>0.81713634325351381</v>
      </c>
      <c r="J2456" s="52">
        <f t="shared" ca="1" si="284"/>
        <v>1</v>
      </c>
      <c r="K2456" s="48">
        <f t="shared" si="285"/>
        <v>106.22</v>
      </c>
      <c r="L2456" s="48">
        <f t="shared" si="286"/>
        <v>106.31</v>
      </c>
      <c r="M2456" s="48">
        <f t="shared" si="287"/>
        <v>105.74</v>
      </c>
      <c r="N2456" s="48">
        <f t="shared" si="288"/>
        <v>105.94</v>
      </c>
      <c r="O2456" s="49">
        <f t="shared" ca="1" si="289"/>
        <v>57983000</v>
      </c>
    </row>
    <row r="2457" spans="1:15" x14ac:dyDescent="0.25">
      <c r="A2457">
        <v>2442</v>
      </c>
      <c r="B2457" s="89">
        <v>38952</v>
      </c>
      <c r="C2457" s="48">
        <v>130.179993</v>
      </c>
      <c r="D2457" s="48">
        <v>130.44000199999999</v>
      </c>
      <c r="E2457" s="48">
        <v>129.19000199999999</v>
      </c>
      <c r="F2457" s="48">
        <v>129.759995</v>
      </c>
      <c r="G2457" s="49">
        <v>66592100</v>
      </c>
      <c r="H2457" s="48">
        <v>106.03160800000001</v>
      </c>
      <c r="I2457" s="52">
        <f t="shared" si="283"/>
        <v>0.81713634468003793</v>
      </c>
      <c r="J2457" s="52">
        <f t="shared" ca="1" si="284"/>
        <v>1</v>
      </c>
      <c r="K2457" s="48">
        <f t="shared" si="285"/>
        <v>106.37</v>
      </c>
      <c r="L2457" s="48">
        <f t="shared" si="286"/>
        <v>106.59</v>
      </c>
      <c r="M2457" s="48">
        <f t="shared" si="287"/>
        <v>105.57</v>
      </c>
      <c r="N2457" s="48">
        <f t="shared" si="288"/>
        <v>106.03</v>
      </c>
      <c r="O2457" s="49">
        <f t="shared" ca="1" si="289"/>
        <v>66592100</v>
      </c>
    </row>
    <row r="2458" spans="1:15" x14ac:dyDescent="0.25">
      <c r="A2458">
        <v>2443</v>
      </c>
      <c r="B2458" s="89">
        <v>38951</v>
      </c>
      <c r="C2458" s="48">
        <v>129.990005</v>
      </c>
      <c r="D2458" s="48">
        <v>130.520004</v>
      </c>
      <c r="E2458" s="48">
        <v>129.679993</v>
      </c>
      <c r="F2458" s="48">
        <v>130.11999499999999</v>
      </c>
      <c r="G2458" s="49">
        <v>60839900</v>
      </c>
      <c r="H2458" s="48">
        <v>106.325778</v>
      </c>
      <c r="I2458" s="52">
        <f t="shared" si="283"/>
        <v>0.8171363517190422</v>
      </c>
      <c r="J2458" s="52">
        <f t="shared" ca="1" si="284"/>
        <v>1</v>
      </c>
      <c r="K2458" s="48">
        <f t="shared" si="285"/>
        <v>106.22</v>
      </c>
      <c r="L2458" s="48">
        <f t="shared" si="286"/>
        <v>106.65</v>
      </c>
      <c r="M2458" s="48">
        <f t="shared" si="287"/>
        <v>105.97</v>
      </c>
      <c r="N2458" s="48">
        <f t="shared" si="288"/>
        <v>106.33</v>
      </c>
      <c r="O2458" s="49">
        <f t="shared" ca="1" si="289"/>
        <v>60839900</v>
      </c>
    </row>
    <row r="2459" spans="1:15" x14ac:dyDescent="0.25">
      <c r="A2459">
        <v>2444</v>
      </c>
      <c r="B2459" s="89">
        <v>38950</v>
      </c>
      <c r="C2459" s="48">
        <v>130.179993</v>
      </c>
      <c r="D2459" s="48">
        <v>130.279999</v>
      </c>
      <c r="E2459" s="48">
        <v>129.800003</v>
      </c>
      <c r="F2459" s="48">
        <v>130.13000500000001</v>
      </c>
      <c r="G2459" s="49">
        <v>42133600</v>
      </c>
      <c r="H2459" s="48">
        <v>106.333957</v>
      </c>
      <c r="I2459" s="52">
        <f t="shared" si="283"/>
        <v>0.81713634760868559</v>
      </c>
      <c r="J2459" s="52">
        <f t="shared" ca="1" si="284"/>
        <v>1</v>
      </c>
      <c r="K2459" s="48">
        <f t="shared" si="285"/>
        <v>106.37</v>
      </c>
      <c r="L2459" s="48">
        <f t="shared" si="286"/>
        <v>106.46</v>
      </c>
      <c r="M2459" s="48">
        <f t="shared" si="287"/>
        <v>106.06</v>
      </c>
      <c r="N2459" s="48">
        <f t="shared" si="288"/>
        <v>106.33</v>
      </c>
      <c r="O2459" s="49">
        <f t="shared" ca="1" si="289"/>
        <v>42133600</v>
      </c>
    </row>
    <row r="2460" spans="1:15" x14ac:dyDescent="0.25">
      <c r="A2460">
        <v>2445</v>
      </c>
      <c r="B2460" s="89">
        <v>38947</v>
      </c>
      <c r="C2460" s="48">
        <v>130.19000199999999</v>
      </c>
      <c r="D2460" s="48">
        <v>130.69000199999999</v>
      </c>
      <c r="E2460" s="48">
        <v>129.58999600000001</v>
      </c>
      <c r="F2460" s="48">
        <v>130.69000199999999</v>
      </c>
      <c r="G2460" s="49">
        <v>58288400</v>
      </c>
      <c r="H2460" s="48">
        <v>106.791551</v>
      </c>
      <c r="I2460" s="52">
        <f t="shared" si="283"/>
        <v>0.8171363483489732</v>
      </c>
      <c r="J2460" s="52">
        <f t="shared" ca="1" si="284"/>
        <v>1</v>
      </c>
      <c r="K2460" s="48">
        <f t="shared" si="285"/>
        <v>106.38</v>
      </c>
      <c r="L2460" s="48">
        <f t="shared" si="286"/>
        <v>106.79</v>
      </c>
      <c r="M2460" s="48">
        <f t="shared" si="287"/>
        <v>105.89</v>
      </c>
      <c r="N2460" s="48">
        <f t="shared" si="288"/>
        <v>106.79</v>
      </c>
      <c r="O2460" s="49">
        <f t="shared" ca="1" si="289"/>
        <v>58288400</v>
      </c>
    </row>
    <row r="2461" spans="1:15" x14ac:dyDescent="0.25">
      <c r="A2461">
        <v>2446</v>
      </c>
      <c r="B2461" s="89">
        <v>38946</v>
      </c>
      <c r="C2461" s="48">
        <v>129.58000200000001</v>
      </c>
      <c r="D2461" s="48">
        <v>130.36999499999999</v>
      </c>
      <c r="E2461" s="48">
        <v>129.490005</v>
      </c>
      <c r="F2461" s="48">
        <v>130.029999</v>
      </c>
      <c r="G2461" s="49">
        <v>70992800</v>
      </c>
      <c r="H2461" s="48">
        <v>106.25223800000001</v>
      </c>
      <c r="I2461" s="52">
        <f t="shared" si="283"/>
        <v>0.8171363440524213</v>
      </c>
      <c r="J2461" s="52">
        <f t="shared" ca="1" si="284"/>
        <v>1</v>
      </c>
      <c r="K2461" s="48">
        <f t="shared" si="285"/>
        <v>105.88</v>
      </c>
      <c r="L2461" s="48">
        <f t="shared" si="286"/>
        <v>106.53</v>
      </c>
      <c r="M2461" s="48">
        <f t="shared" si="287"/>
        <v>105.81</v>
      </c>
      <c r="N2461" s="48">
        <f t="shared" si="288"/>
        <v>106.25</v>
      </c>
      <c r="O2461" s="49">
        <f t="shared" ca="1" si="289"/>
        <v>70992800</v>
      </c>
    </row>
    <row r="2462" spans="1:15" x14ac:dyDescent="0.25">
      <c r="A2462">
        <v>2447</v>
      </c>
      <c r="B2462" s="89">
        <v>38945</v>
      </c>
      <c r="C2462" s="48">
        <v>129.320007</v>
      </c>
      <c r="D2462" s="48">
        <v>129.88999899999999</v>
      </c>
      <c r="E2462" s="48">
        <v>129.03999300000001</v>
      </c>
      <c r="F2462" s="48">
        <v>129.699997</v>
      </c>
      <c r="G2462" s="49">
        <v>71737600</v>
      </c>
      <c r="H2462" s="48">
        <v>105.98258199999999</v>
      </c>
      <c r="I2462" s="52">
        <f t="shared" si="283"/>
        <v>0.81713634889289932</v>
      </c>
      <c r="J2462" s="52">
        <f t="shared" ca="1" si="284"/>
        <v>1</v>
      </c>
      <c r="K2462" s="48">
        <f t="shared" si="285"/>
        <v>105.67</v>
      </c>
      <c r="L2462" s="48">
        <f t="shared" si="286"/>
        <v>106.14</v>
      </c>
      <c r="M2462" s="48">
        <f t="shared" si="287"/>
        <v>105.44</v>
      </c>
      <c r="N2462" s="48">
        <f t="shared" si="288"/>
        <v>105.98</v>
      </c>
      <c r="O2462" s="49">
        <f t="shared" ca="1" si="289"/>
        <v>71737600</v>
      </c>
    </row>
    <row r="2463" spans="1:15" x14ac:dyDescent="0.25">
      <c r="A2463">
        <v>2448</v>
      </c>
      <c r="B2463" s="89">
        <v>38944</v>
      </c>
      <c r="C2463" s="48">
        <v>128.25</v>
      </c>
      <c r="D2463" s="48">
        <v>128.86999499999999</v>
      </c>
      <c r="E2463" s="48">
        <v>127.900002</v>
      </c>
      <c r="F2463" s="48">
        <v>128.63000500000001</v>
      </c>
      <c r="G2463" s="49">
        <v>68143000</v>
      </c>
      <c r="H2463" s="48">
        <v>105.10825199999999</v>
      </c>
      <c r="I2463" s="52">
        <f t="shared" si="283"/>
        <v>0.81713634388803746</v>
      </c>
      <c r="J2463" s="52">
        <f t="shared" ca="1" si="284"/>
        <v>1</v>
      </c>
      <c r="K2463" s="48">
        <f t="shared" si="285"/>
        <v>104.8</v>
      </c>
      <c r="L2463" s="48">
        <f t="shared" si="286"/>
        <v>105.3</v>
      </c>
      <c r="M2463" s="48">
        <f t="shared" si="287"/>
        <v>104.51</v>
      </c>
      <c r="N2463" s="48">
        <f t="shared" si="288"/>
        <v>105.11</v>
      </c>
      <c r="O2463" s="49">
        <f t="shared" ca="1" si="289"/>
        <v>68143000</v>
      </c>
    </row>
    <row r="2464" spans="1:15" x14ac:dyDescent="0.25">
      <c r="A2464">
        <v>2449</v>
      </c>
      <c r="B2464" s="89">
        <v>38943</v>
      </c>
      <c r="C2464" s="48">
        <v>127.629997</v>
      </c>
      <c r="D2464" s="48">
        <v>128.16000399999999</v>
      </c>
      <c r="E2464" s="48">
        <v>126.91999800000001</v>
      </c>
      <c r="F2464" s="48">
        <v>127.110001</v>
      </c>
      <c r="G2464" s="49">
        <v>57839000</v>
      </c>
      <c r="H2464" s="48">
        <v>103.866202</v>
      </c>
      <c r="I2464" s="52">
        <f t="shared" si="283"/>
        <v>0.8171363479101853</v>
      </c>
      <c r="J2464" s="52">
        <f t="shared" ca="1" si="284"/>
        <v>1</v>
      </c>
      <c r="K2464" s="48">
        <f t="shared" si="285"/>
        <v>104.29</v>
      </c>
      <c r="L2464" s="48">
        <f t="shared" si="286"/>
        <v>104.72</v>
      </c>
      <c r="M2464" s="48">
        <f t="shared" si="287"/>
        <v>103.71</v>
      </c>
      <c r="N2464" s="48">
        <f t="shared" si="288"/>
        <v>103.87</v>
      </c>
      <c r="O2464" s="49">
        <f t="shared" ca="1" si="289"/>
        <v>57839000</v>
      </c>
    </row>
    <row r="2465" spans="1:15" x14ac:dyDescent="0.25">
      <c r="A2465">
        <v>2450</v>
      </c>
      <c r="B2465" s="89">
        <v>38940</v>
      </c>
      <c r="C2465" s="48">
        <v>127.16999800000001</v>
      </c>
      <c r="D2465" s="48">
        <v>127.199997</v>
      </c>
      <c r="E2465" s="48">
        <v>126.389999</v>
      </c>
      <c r="F2465" s="48">
        <v>127.010002</v>
      </c>
      <c r="G2465" s="49">
        <v>47482200</v>
      </c>
      <c r="H2465" s="48">
        <v>103.78448899999999</v>
      </c>
      <c r="I2465" s="52">
        <f t="shared" si="283"/>
        <v>0.81713634647450828</v>
      </c>
      <c r="J2465" s="52">
        <f t="shared" ca="1" si="284"/>
        <v>1</v>
      </c>
      <c r="K2465" s="48">
        <f t="shared" si="285"/>
        <v>103.92</v>
      </c>
      <c r="L2465" s="48">
        <f t="shared" si="286"/>
        <v>103.94</v>
      </c>
      <c r="M2465" s="48">
        <f t="shared" si="287"/>
        <v>103.28</v>
      </c>
      <c r="N2465" s="48">
        <f t="shared" si="288"/>
        <v>103.78</v>
      </c>
      <c r="O2465" s="49">
        <f t="shared" ca="1" si="289"/>
        <v>47482200</v>
      </c>
    </row>
    <row r="2466" spans="1:15" x14ac:dyDescent="0.25">
      <c r="A2466">
        <v>2451</v>
      </c>
      <c r="B2466" s="89">
        <v>38939</v>
      </c>
      <c r="C2466" s="48">
        <v>126.58000199999999</v>
      </c>
      <c r="D2466" s="48">
        <v>127.5</v>
      </c>
      <c r="E2466" s="48">
        <v>126.279999</v>
      </c>
      <c r="F2466" s="48">
        <v>127.370003</v>
      </c>
      <c r="G2466" s="49">
        <v>69322300</v>
      </c>
      <c r="H2466" s="48">
        <v>104.078659</v>
      </c>
      <c r="I2466" s="52">
        <f t="shared" si="283"/>
        <v>0.8171363472449632</v>
      </c>
      <c r="J2466" s="52">
        <f t="shared" ca="1" si="284"/>
        <v>1</v>
      </c>
      <c r="K2466" s="48">
        <f t="shared" si="285"/>
        <v>103.43</v>
      </c>
      <c r="L2466" s="48">
        <f t="shared" si="286"/>
        <v>104.18</v>
      </c>
      <c r="M2466" s="48">
        <f t="shared" si="287"/>
        <v>103.19</v>
      </c>
      <c r="N2466" s="48">
        <f t="shared" si="288"/>
        <v>104.08</v>
      </c>
      <c r="O2466" s="49">
        <f t="shared" ca="1" si="289"/>
        <v>69322300</v>
      </c>
    </row>
    <row r="2467" spans="1:15" x14ac:dyDescent="0.25">
      <c r="A2467">
        <v>2452</v>
      </c>
      <c r="B2467" s="89">
        <v>38938</v>
      </c>
      <c r="C2467" s="48">
        <v>128.179993</v>
      </c>
      <c r="D2467" s="48">
        <v>128.60000600000001</v>
      </c>
      <c r="E2467" s="48">
        <v>126.610001</v>
      </c>
      <c r="F2467" s="48">
        <v>126.980003</v>
      </c>
      <c r="G2467" s="49">
        <v>78910600</v>
      </c>
      <c r="H2467" s="48">
        <v>103.75997599999999</v>
      </c>
      <c r="I2467" s="52">
        <f t="shared" si="283"/>
        <v>0.8171363486264841</v>
      </c>
      <c r="J2467" s="52">
        <f t="shared" ca="1" si="284"/>
        <v>1</v>
      </c>
      <c r="K2467" s="48">
        <f t="shared" si="285"/>
        <v>104.74</v>
      </c>
      <c r="L2467" s="48">
        <f t="shared" si="286"/>
        <v>105.08</v>
      </c>
      <c r="M2467" s="48">
        <f t="shared" si="287"/>
        <v>103.46</v>
      </c>
      <c r="N2467" s="48">
        <f t="shared" si="288"/>
        <v>103.76</v>
      </c>
      <c r="O2467" s="49">
        <f t="shared" ca="1" si="289"/>
        <v>78910600</v>
      </c>
    </row>
    <row r="2468" spans="1:15" x14ac:dyDescent="0.25">
      <c r="A2468">
        <v>2453</v>
      </c>
      <c r="B2468" s="89">
        <v>38937</v>
      </c>
      <c r="C2468" s="48">
        <v>128.08999600000001</v>
      </c>
      <c r="D2468" s="48">
        <v>128.46000699999999</v>
      </c>
      <c r="E2468" s="48">
        <v>126.949997</v>
      </c>
      <c r="F2468" s="48">
        <v>127.410004</v>
      </c>
      <c r="G2468" s="49">
        <v>90901300</v>
      </c>
      <c r="H2468" s="48">
        <v>104.111345</v>
      </c>
      <c r="I2468" s="52">
        <f t="shared" si="283"/>
        <v>0.81713634511776645</v>
      </c>
      <c r="J2468" s="52">
        <f t="shared" ca="1" si="284"/>
        <v>1</v>
      </c>
      <c r="K2468" s="48">
        <f t="shared" si="285"/>
        <v>104.67</v>
      </c>
      <c r="L2468" s="48">
        <f t="shared" si="286"/>
        <v>104.97</v>
      </c>
      <c r="M2468" s="48">
        <f t="shared" si="287"/>
        <v>103.74</v>
      </c>
      <c r="N2468" s="48">
        <f t="shared" si="288"/>
        <v>104.11</v>
      </c>
      <c r="O2468" s="49">
        <f t="shared" ca="1" si="289"/>
        <v>90901300</v>
      </c>
    </row>
    <row r="2469" spans="1:15" x14ac:dyDescent="0.25">
      <c r="A2469">
        <v>2454</v>
      </c>
      <c r="B2469" s="89">
        <v>38936</v>
      </c>
      <c r="C2469" s="48">
        <v>127.900002</v>
      </c>
      <c r="D2469" s="48">
        <v>128.08000200000001</v>
      </c>
      <c r="E2469" s="48">
        <v>127.400002</v>
      </c>
      <c r="F2469" s="48">
        <v>127.900002</v>
      </c>
      <c r="G2469" s="49">
        <v>45377300</v>
      </c>
      <c r="H2469" s="48">
        <v>104.51174</v>
      </c>
      <c r="I2469" s="52">
        <f t="shared" si="283"/>
        <v>0.81713634375079991</v>
      </c>
      <c r="J2469" s="52">
        <f t="shared" ca="1" si="284"/>
        <v>1</v>
      </c>
      <c r="K2469" s="48">
        <f t="shared" si="285"/>
        <v>104.51</v>
      </c>
      <c r="L2469" s="48">
        <f t="shared" si="286"/>
        <v>104.66</v>
      </c>
      <c r="M2469" s="48">
        <f t="shared" si="287"/>
        <v>104.1</v>
      </c>
      <c r="N2469" s="48">
        <f t="shared" si="288"/>
        <v>104.51</v>
      </c>
      <c r="O2469" s="49">
        <f t="shared" ca="1" si="289"/>
        <v>45377300</v>
      </c>
    </row>
    <row r="2470" spans="1:15" x14ac:dyDescent="0.25">
      <c r="A2470">
        <v>2455</v>
      </c>
      <c r="B2470" s="89">
        <v>38933</v>
      </c>
      <c r="C2470" s="48">
        <v>129.08000200000001</v>
      </c>
      <c r="D2470" s="48">
        <v>129.429993</v>
      </c>
      <c r="E2470" s="48">
        <v>127.480003</v>
      </c>
      <c r="F2470" s="48">
        <v>128.199997</v>
      </c>
      <c r="G2470" s="49">
        <v>96294200</v>
      </c>
      <c r="H2470" s="48">
        <v>104.756877</v>
      </c>
      <c r="I2470" s="52">
        <f t="shared" si="283"/>
        <v>0.8171363451747975</v>
      </c>
      <c r="J2470" s="52">
        <f t="shared" ca="1" si="284"/>
        <v>1</v>
      </c>
      <c r="K2470" s="48">
        <f t="shared" si="285"/>
        <v>105.48</v>
      </c>
      <c r="L2470" s="48">
        <f t="shared" si="286"/>
        <v>105.76</v>
      </c>
      <c r="M2470" s="48">
        <f t="shared" si="287"/>
        <v>104.17</v>
      </c>
      <c r="N2470" s="48">
        <f t="shared" si="288"/>
        <v>104.76</v>
      </c>
      <c r="O2470" s="49">
        <f t="shared" ca="1" si="289"/>
        <v>96294200</v>
      </c>
    </row>
    <row r="2471" spans="1:15" x14ac:dyDescent="0.25">
      <c r="A2471">
        <v>2456</v>
      </c>
      <c r="B2471" s="89">
        <v>38932</v>
      </c>
      <c r="C2471" s="48">
        <v>127.339996</v>
      </c>
      <c r="D2471" s="48">
        <v>128.550003</v>
      </c>
      <c r="E2471" s="48">
        <v>127.150002</v>
      </c>
      <c r="F2471" s="48">
        <v>128.41999799999999</v>
      </c>
      <c r="G2471" s="49">
        <v>63693800</v>
      </c>
      <c r="H2471" s="48">
        <v>104.93664800000001</v>
      </c>
      <c r="I2471" s="52">
        <f t="shared" si="283"/>
        <v>0.8171363466303746</v>
      </c>
      <c r="J2471" s="52">
        <f t="shared" ca="1" si="284"/>
        <v>1</v>
      </c>
      <c r="K2471" s="48">
        <f t="shared" si="285"/>
        <v>104.05</v>
      </c>
      <c r="L2471" s="48">
        <f t="shared" si="286"/>
        <v>105.04</v>
      </c>
      <c r="M2471" s="48">
        <f t="shared" si="287"/>
        <v>103.9</v>
      </c>
      <c r="N2471" s="48">
        <f t="shared" si="288"/>
        <v>104.94</v>
      </c>
      <c r="O2471" s="49">
        <f t="shared" ca="1" si="289"/>
        <v>63693800</v>
      </c>
    </row>
    <row r="2472" spans="1:15" x14ac:dyDescent="0.25">
      <c r="A2472">
        <v>2457</v>
      </c>
      <c r="B2472" s="89">
        <v>38931</v>
      </c>
      <c r="C2472" s="48">
        <v>127.58000199999999</v>
      </c>
      <c r="D2472" s="48">
        <v>128.46000699999999</v>
      </c>
      <c r="E2472" s="48">
        <v>127.550003</v>
      </c>
      <c r="F2472" s="48">
        <v>128.08000200000001</v>
      </c>
      <c r="G2472" s="49">
        <v>64770900</v>
      </c>
      <c r="H2472" s="48">
        <v>104.65882499999999</v>
      </c>
      <c r="I2472" s="52">
        <f t="shared" si="283"/>
        <v>0.81713634732766471</v>
      </c>
      <c r="J2472" s="52">
        <f t="shared" ca="1" si="284"/>
        <v>1</v>
      </c>
      <c r="K2472" s="48">
        <f t="shared" si="285"/>
        <v>104.25</v>
      </c>
      <c r="L2472" s="48">
        <f t="shared" si="286"/>
        <v>104.97</v>
      </c>
      <c r="M2472" s="48">
        <f t="shared" si="287"/>
        <v>104.23</v>
      </c>
      <c r="N2472" s="48">
        <f t="shared" si="288"/>
        <v>104.66</v>
      </c>
      <c r="O2472" s="49">
        <f t="shared" ca="1" si="289"/>
        <v>64770900</v>
      </c>
    </row>
    <row r="2473" spans="1:15" x14ac:dyDescent="0.25">
      <c r="A2473">
        <v>2458</v>
      </c>
      <c r="B2473" s="89">
        <v>38930</v>
      </c>
      <c r="C2473" s="48">
        <v>127.339996</v>
      </c>
      <c r="D2473" s="48">
        <v>127.379997</v>
      </c>
      <c r="E2473" s="48">
        <v>126.599998</v>
      </c>
      <c r="F2473" s="48">
        <v>127.220001</v>
      </c>
      <c r="G2473" s="49">
        <v>65225600</v>
      </c>
      <c r="H2473" s="48">
        <v>103.956087</v>
      </c>
      <c r="I2473" s="52">
        <f t="shared" si="283"/>
        <v>0.81713634792378287</v>
      </c>
      <c r="J2473" s="52">
        <f t="shared" ca="1" si="284"/>
        <v>1</v>
      </c>
      <c r="K2473" s="48">
        <f t="shared" si="285"/>
        <v>104.05</v>
      </c>
      <c r="L2473" s="48">
        <f t="shared" si="286"/>
        <v>104.09</v>
      </c>
      <c r="M2473" s="48">
        <f t="shared" si="287"/>
        <v>103.45</v>
      </c>
      <c r="N2473" s="48">
        <f t="shared" si="288"/>
        <v>103.96</v>
      </c>
      <c r="O2473" s="49">
        <f t="shared" ca="1" si="289"/>
        <v>65225600</v>
      </c>
    </row>
    <row r="2474" spans="1:15" x14ac:dyDescent="0.25">
      <c r="A2474">
        <v>2459</v>
      </c>
      <c r="B2474" s="89">
        <v>38929</v>
      </c>
      <c r="C2474" s="48">
        <v>127.660004</v>
      </c>
      <c r="D2474" s="48">
        <v>127.959999</v>
      </c>
      <c r="E2474" s="48">
        <v>127.449997</v>
      </c>
      <c r="F2474" s="48">
        <v>127.849998</v>
      </c>
      <c r="G2474" s="49">
        <v>49593100</v>
      </c>
      <c r="H2474" s="48">
        <v>104.47088100000001</v>
      </c>
      <c r="I2474" s="52">
        <f t="shared" si="283"/>
        <v>0.81713635224304038</v>
      </c>
      <c r="J2474" s="52">
        <f t="shared" ca="1" si="284"/>
        <v>1</v>
      </c>
      <c r="K2474" s="48">
        <f t="shared" si="285"/>
        <v>104.32</v>
      </c>
      <c r="L2474" s="48">
        <f t="shared" si="286"/>
        <v>104.56</v>
      </c>
      <c r="M2474" s="48">
        <f t="shared" si="287"/>
        <v>104.14</v>
      </c>
      <c r="N2474" s="48">
        <f t="shared" si="288"/>
        <v>104.47</v>
      </c>
      <c r="O2474" s="49">
        <f t="shared" ca="1" si="289"/>
        <v>49593100</v>
      </c>
    </row>
    <row r="2475" spans="1:15" x14ac:dyDescent="0.25">
      <c r="A2475">
        <v>2460</v>
      </c>
      <c r="B2475" s="89">
        <v>38926</v>
      </c>
      <c r="C2475" s="48">
        <v>127.040001</v>
      </c>
      <c r="D2475" s="48">
        <v>128.13999899999999</v>
      </c>
      <c r="E2475" s="48">
        <v>126.860001</v>
      </c>
      <c r="F2475" s="48">
        <v>127.980003</v>
      </c>
      <c r="G2475" s="49">
        <v>82137000</v>
      </c>
      <c r="H2475" s="48">
        <v>104.577112</v>
      </c>
      <c r="I2475" s="52">
        <f t="shared" si="283"/>
        <v>0.81713634590241413</v>
      </c>
      <c r="J2475" s="52">
        <f t="shared" ca="1" si="284"/>
        <v>1</v>
      </c>
      <c r="K2475" s="48">
        <f t="shared" si="285"/>
        <v>103.81</v>
      </c>
      <c r="L2475" s="48">
        <f t="shared" si="286"/>
        <v>104.71</v>
      </c>
      <c r="M2475" s="48">
        <f t="shared" si="287"/>
        <v>103.66</v>
      </c>
      <c r="N2475" s="48">
        <f t="shared" si="288"/>
        <v>104.58</v>
      </c>
      <c r="O2475" s="49">
        <f t="shared" ca="1" si="289"/>
        <v>82137000</v>
      </c>
    </row>
    <row r="2476" spans="1:15" x14ac:dyDescent="0.25">
      <c r="A2476">
        <v>2461</v>
      </c>
      <c r="B2476" s="89">
        <v>38925</v>
      </c>
      <c r="C2476" s="48">
        <v>127.379997</v>
      </c>
      <c r="D2476" s="48">
        <v>127.69000200000001</v>
      </c>
      <c r="E2476" s="48">
        <v>126.199997</v>
      </c>
      <c r="F2476" s="48">
        <v>126.709999</v>
      </c>
      <c r="G2476" s="49">
        <v>87257100</v>
      </c>
      <c r="H2476" s="48">
        <v>103.53934599999999</v>
      </c>
      <c r="I2476" s="52">
        <f t="shared" si="283"/>
        <v>0.81713634927895473</v>
      </c>
      <c r="J2476" s="52">
        <f t="shared" ca="1" si="284"/>
        <v>1</v>
      </c>
      <c r="K2476" s="48">
        <f t="shared" si="285"/>
        <v>104.09</v>
      </c>
      <c r="L2476" s="48">
        <f t="shared" si="286"/>
        <v>104.34</v>
      </c>
      <c r="M2476" s="48">
        <f t="shared" si="287"/>
        <v>103.12</v>
      </c>
      <c r="N2476" s="48">
        <f t="shared" si="288"/>
        <v>103.54</v>
      </c>
      <c r="O2476" s="49">
        <f t="shared" ca="1" si="289"/>
        <v>87257100</v>
      </c>
    </row>
    <row r="2477" spans="1:15" x14ac:dyDescent="0.25">
      <c r="A2477">
        <v>2462</v>
      </c>
      <c r="B2477" s="89">
        <v>38924</v>
      </c>
      <c r="C2477" s="48">
        <v>126.589996</v>
      </c>
      <c r="D2477" s="48">
        <v>127.449997</v>
      </c>
      <c r="E2477" s="48">
        <v>126.18</v>
      </c>
      <c r="F2477" s="48">
        <v>126.83000199999999</v>
      </c>
      <c r="G2477" s="49">
        <v>84525800</v>
      </c>
      <c r="H2477" s="48">
        <v>103.637404</v>
      </c>
      <c r="I2477" s="52">
        <f t="shared" si="283"/>
        <v>0.81713634286625658</v>
      </c>
      <c r="J2477" s="52">
        <f t="shared" ca="1" si="284"/>
        <v>1</v>
      </c>
      <c r="K2477" s="48">
        <f t="shared" si="285"/>
        <v>103.44</v>
      </c>
      <c r="L2477" s="48">
        <f t="shared" si="286"/>
        <v>104.14</v>
      </c>
      <c r="M2477" s="48">
        <f t="shared" si="287"/>
        <v>103.11</v>
      </c>
      <c r="N2477" s="48">
        <f t="shared" si="288"/>
        <v>103.64</v>
      </c>
      <c r="O2477" s="49">
        <f t="shared" ca="1" si="289"/>
        <v>84525800</v>
      </c>
    </row>
    <row r="2478" spans="1:15" x14ac:dyDescent="0.25">
      <c r="A2478">
        <v>2463</v>
      </c>
      <c r="B2478" s="89">
        <v>38923</v>
      </c>
      <c r="C2478" s="48">
        <v>125.980003</v>
      </c>
      <c r="D2478" s="48">
        <v>127.300003</v>
      </c>
      <c r="E2478" s="48">
        <v>125.720001</v>
      </c>
      <c r="F2478" s="48">
        <v>126.660004</v>
      </c>
      <c r="G2478" s="49">
        <v>95480700</v>
      </c>
      <c r="H2478" s="48">
        <v>103.498493</v>
      </c>
      <c r="I2478" s="52">
        <f t="shared" si="283"/>
        <v>0.81713634716133432</v>
      </c>
      <c r="J2478" s="52">
        <f t="shared" ca="1" si="284"/>
        <v>1</v>
      </c>
      <c r="K2478" s="48">
        <f t="shared" si="285"/>
        <v>102.94</v>
      </c>
      <c r="L2478" s="48">
        <f t="shared" si="286"/>
        <v>104.02</v>
      </c>
      <c r="M2478" s="48">
        <f t="shared" si="287"/>
        <v>102.73</v>
      </c>
      <c r="N2478" s="48">
        <f t="shared" si="288"/>
        <v>103.5</v>
      </c>
      <c r="O2478" s="49">
        <f t="shared" ca="1" si="289"/>
        <v>95480700</v>
      </c>
    </row>
    <row r="2479" spans="1:15" x14ac:dyDescent="0.25">
      <c r="A2479">
        <v>2464</v>
      </c>
      <c r="B2479" s="89">
        <v>38922</v>
      </c>
      <c r="C2479" s="48">
        <v>124.44000200000001</v>
      </c>
      <c r="D2479" s="48">
        <v>126.32</v>
      </c>
      <c r="E2479" s="48">
        <v>124.44000200000001</v>
      </c>
      <c r="F2479" s="48">
        <v>126.209999</v>
      </c>
      <c r="G2479" s="49">
        <v>92884000</v>
      </c>
      <c r="H2479" s="48">
        <v>103.13077800000001</v>
      </c>
      <c r="I2479" s="52">
        <f t="shared" si="283"/>
        <v>0.8171363506626762</v>
      </c>
      <c r="J2479" s="52">
        <f t="shared" ca="1" si="284"/>
        <v>1</v>
      </c>
      <c r="K2479" s="48">
        <f t="shared" si="285"/>
        <v>101.68</v>
      </c>
      <c r="L2479" s="48">
        <f t="shared" si="286"/>
        <v>103.22</v>
      </c>
      <c r="M2479" s="48">
        <f t="shared" si="287"/>
        <v>101.68</v>
      </c>
      <c r="N2479" s="48">
        <f t="shared" si="288"/>
        <v>103.13</v>
      </c>
      <c r="O2479" s="49">
        <f t="shared" ca="1" si="289"/>
        <v>92884000</v>
      </c>
    </row>
    <row r="2480" spans="1:15" x14ac:dyDescent="0.25">
      <c r="A2480">
        <v>2465</v>
      </c>
      <c r="B2480" s="89">
        <v>38919</v>
      </c>
      <c r="C2480" s="48">
        <v>125.150002</v>
      </c>
      <c r="D2480" s="48">
        <v>125.19000200000001</v>
      </c>
      <c r="E2480" s="48">
        <v>123.82</v>
      </c>
      <c r="F2480" s="48">
        <v>123.949997</v>
      </c>
      <c r="G2480" s="49">
        <v>101560000</v>
      </c>
      <c r="H2480" s="48">
        <v>101.284048</v>
      </c>
      <c r="I2480" s="52">
        <f t="shared" si="283"/>
        <v>0.8171363489423884</v>
      </c>
      <c r="J2480" s="52">
        <f t="shared" ca="1" si="284"/>
        <v>1</v>
      </c>
      <c r="K2480" s="48">
        <f t="shared" si="285"/>
        <v>102.26</v>
      </c>
      <c r="L2480" s="48">
        <f t="shared" si="286"/>
        <v>102.3</v>
      </c>
      <c r="M2480" s="48">
        <f t="shared" si="287"/>
        <v>101.18</v>
      </c>
      <c r="N2480" s="48">
        <f t="shared" si="288"/>
        <v>101.28</v>
      </c>
      <c r="O2480" s="49">
        <f t="shared" ca="1" si="289"/>
        <v>101560000</v>
      </c>
    </row>
    <row r="2481" spans="1:15" x14ac:dyDescent="0.25">
      <c r="A2481">
        <v>2466</v>
      </c>
      <c r="B2481" s="89">
        <v>38918</v>
      </c>
      <c r="C2481" s="48">
        <v>126.120003</v>
      </c>
      <c r="D2481" s="48">
        <v>126.300003</v>
      </c>
      <c r="E2481" s="48">
        <v>124.660004</v>
      </c>
      <c r="F2481" s="48">
        <v>124.83000199999999</v>
      </c>
      <c r="G2481" s="49">
        <v>112259800</v>
      </c>
      <c r="H2481" s="48">
        <v>102.00313199999999</v>
      </c>
      <c r="I2481" s="52">
        <f t="shared" si="283"/>
        <v>0.81713634835958748</v>
      </c>
      <c r="J2481" s="52">
        <f t="shared" ca="1" si="284"/>
        <v>1</v>
      </c>
      <c r="K2481" s="48">
        <f t="shared" si="285"/>
        <v>103.06</v>
      </c>
      <c r="L2481" s="48">
        <f t="shared" si="286"/>
        <v>103.2</v>
      </c>
      <c r="M2481" s="48">
        <f t="shared" si="287"/>
        <v>101.86</v>
      </c>
      <c r="N2481" s="48">
        <f t="shared" si="288"/>
        <v>102</v>
      </c>
      <c r="O2481" s="49">
        <f t="shared" ca="1" si="289"/>
        <v>112259800</v>
      </c>
    </row>
    <row r="2482" spans="1:15" x14ac:dyDescent="0.25">
      <c r="A2482">
        <v>2467</v>
      </c>
      <c r="B2482" s="89">
        <v>38917</v>
      </c>
      <c r="C2482" s="48">
        <v>124.18</v>
      </c>
      <c r="D2482" s="48">
        <v>126.260002</v>
      </c>
      <c r="E2482" s="48">
        <v>123.720001</v>
      </c>
      <c r="F2482" s="48">
        <v>125.69000200000001</v>
      </c>
      <c r="G2482" s="49">
        <v>133565300</v>
      </c>
      <c r="H2482" s="48">
        <v>102.70586900000001</v>
      </c>
      <c r="I2482" s="52">
        <f t="shared" si="283"/>
        <v>0.81713634629427412</v>
      </c>
      <c r="J2482" s="52">
        <f t="shared" ca="1" si="284"/>
        <v>1</v>
      </c>
      <c r="K2482" s="48">
        <f t="shared" si="285"/>
        <v>101.47</v>
      </c>
      <c r="L2482" s="48">
        <f t="shared" si="286"/>
        <v>103.17</v>
      </c>
      <c r="M2482" s="48">
        <f t="shared" si="287"/>
        <v>101.1</v>
      </c>
      <c r="N2482" s="48">
        <f t="shared" si="288"/>
        <v>102.71</v>
      </c>
      <c r="O2482" s="49">
        <f t="shared" ca="1" si="289"/>
        <v>133565300</v>
      </c>
    </row>
    <row r="2483" spans="1:15" x14ac:dyDescent="0.25">
      <c r="A2483">
        <v>2468</v>
      </c>
      <c r="B2483" s="89">
        <v>38916</v>
      </c>
      <c r="C2483" s="48">
        <v>123.709999</v>
      </c>
      <c r="D2483" s="48">
        <v>124.050003</v>
      </c>
      <c r="E2483" s="48">
        <v>122.389999</v>
      </c>
      <c r="F2483" s="48">
        <v>123.970001</v>
      </c>
      <c r="G2483" s="49">
        <v>122771000</v>
      </c>
      <c r="H2483" s="48">
        <v>101.300394</v>
      </c>
      <c r="I2483" s="52">
        <f t="shared" si="283"/>
        <v>0.81713634897849197</v>
      </c>
      <c r="J2483" s="52">
        <f t="shared" ca="1" si="284"/>
        <v>1</v>
      </c>
      <c r="K2483" s="48">
        <f t="shared" si="285"/>
        <v>101.09</v>
      </c>
      <c r="L2483" s="48">
        <f t="shared" si="286"/>
        <v>101.37</v>
      </c>
      <c r="M2483" s="48">
        <f t="shared" si="287"/>
        <v>100.01</v>
      </c>
      <c r="N2483" s="48">
        <f t="shared" si="288"/>
        <v>101.3</v>
      </c>
      <c r="O2483" s="49">
        <f t="shared" ca="1" si="289"/>
        <v>122771000</v>
      </c>
    </row>
    <row r="2484" spans="1:15" x14ac:dyDescent="0.25">
      <c r="A2484">
        <v>2469</v>
      </c>
      <c r="B2484" s="89">
        <v>38915</v>
      </c>
      <c r="C2484" s="48">
        <v>123.519997</v>
      </c>
      <c r="D2484" s="48">
        <v>124.099998</v>
      </c>
      <c r="E2484" s="48">
        <v>123.150002</v>
      </c>
      <c r="F2484" s="48">
        <v>123.339996</v>
      </c>
      <c r="G2484" s="49">
        <v>81159000</v>
      </c>
      <c r="H2484" s="48">
        <v>100.785594</v>
      </c>
      <c r="I2484" s="52">
        <f t="shared" si="283"/>
        <v>0.81713634886124042</v>
      </c>
      <c r="J2484" s="52">
        <f t="shared" ca="1" si="284"/>
        <v>1</v>
      </c>
      <c r="K2484" s="48">
        <f t="shared" si="285"/>
        <v>100.93</v>
      </c>
      <c r="L2484" s="48">
        <f t="shared" si="286"/>
        <v>101.41</v>
      </c>
      <c r="M2484" s="48">
        <f t="shared" si="287"/>
        <v>100.63</v>
      </c>
      <c r="N2484" s="48">
        <f t="shared" si="288"/>
        <v>100.79</v>
      </c>
      <c r="O2484" s="49">
        <f t="shared" ca="1" si="289"/>
        <v>81159000</v>
      </c>
    </row>
    <row r="2485" spans="1:15" x14ac:dyDescent="0.25">
      <c r="A2485">
        <v>2470</v>
      </c>
      <c r="B2485" s="89">
        <v>38912</v>
      </c>
      <c r="C2485" s="48">
        <v>124.129997</v>
      </c>
      <c r="D2485" s="48">
        <v>124.260002</v>
      </c>
      <c r="E2485" s="48">
        <v>122.83000199999999</v>
      </c>
      <c r="F2485" s="48">
        <v>123.519997</v>
      </c>
      <c r="G2485" s="49">
        <v>103242500</v>
      </c>
      <c r="H2485" s="48">
        <v>100.93267899999999</v>
      </c>
      <c r="I2485" s="52">
        <f t="shared" si="283"/>
        <v>0.81713634594728812</v>
      </c>
      <c r="J2485" s="52">
        <f t="shared" ca="1" si="284"/>
        <v>1</v>
      </c>
      <c r="K2485" s="48">
        <f t="shared" si="285"/>
        <v>101.43</v>
      </c>
      <c r="L2485" s="48">
        <f t="shared" si="286"/>
        <v>101.54</v>
      </c>
      <c r="M2485" s="48">
        <f t="shared" si="287"/>
        <v>100.37</v>
      </c>
      <c r="N2485" s="48">
        <f t="shared" si="288"/>
        <v>100.93</v>
      </c>
      <c r="O2485" s="49">
        <f t="shared" ca="1" si="289"/>
        <v>103242500</v>
      </c>
    </row>
    <row r="2486" spans="1:15" x14ac:dyDescent="0.25">
      <c r="A2486">
        <v>2471</v>
      </c>
      <c r="B2486" s="89">
        <v>38911</v>
      </c>
      <c r="C2486" s="48">
        <v>125.449997</v>
      </c>
      <c r="D2486" s="48">
        <v>125.68</v>
      </c>
      <c r="E2486" s="48">
        <v>124</v>
      </c>
      <c r="F2486" s="48">
        <v>124</v>
      </c>
      <c r="G2486" s="49">
        <v>102405700</v>
      </c>
      <c r="H2486" s="48">
        <v>101.324907</v>
      </c>
      <c r="I2486" s="52">
        <f t="shared" si="283"/>
        <v>0.81713634677419356</v>
      </c>
      <c r="J2486" s="52">
        <f t="shared" ca="1" si="284"/>
        <v>1</v>
      </c>
      <c r="K2486" s="48">
        <f t="shared" si="285"/>
        <v>102.51</v>
      </c>
      <c r="L2486" s="48">
        <f t="shared" si="286"/>
        <v>102.7</v>
      </c>
      <c r="M2486" s="48">
        <f t="shared" si="287"/>
        <v>101.32</v>
      </c>
      <c r="N2486" s="48">
        <f t="shared" si="288"/>
        <v>101.32</v>
      </c>
      <c r="O2486" s="49">
        <f t="shared" ca="1" si="289"/>
        <v>102405700</v>
      </c>
    </row>
    <row r="2487" spans="1:15" x14ac:dyDescent="0.25">
      <c r="A2487">
        <v>2472</v>
      </c>
      <c r="B2487" s="89">
        <v>38910</v>
      </c>
      <c r="C2487" s="48">
        <v>127.150002</v>
      </c>
      <c r="D2487" s="48">
        <v>127.400002</v>
      </c>
      <c r="E2487" s="48">
        <v>125.720001</v>
      </c>
      <c r="F2487" s="48">
        <v>126.050003</v>
      </c>
      <c r="G2487" s="49">
        <v>82561300</v>
      </c>
      <c r="H2487" s="48">
        <v>103.000039</v>
      </c>
      <c r="I2487" s="52">
        <f t="shared" si="283"/>
        <v>0.81713634707331184</v>
      </c>
      <c r="J2487" s="52">
        <f t="shared" ca="1" si="284"/>
        <v>1</v>
      </c>
      <c r="K2487" s="48">
        <f t="shared" si="285"/>
        <v>103.9</v>
      </c>
      <c r="L2487" s="48">
        <f t="shared" si="286"/>
        <v>104.1</v>
      </c>
      <c r="M2487" s="48">
        <f t="shared" si="287"/>
        <v>102.73</v>
      </c>
      <c r="N2487" s="48">
        <f t="shared" si="288"/>
        <v>103</v>
      </c>
      <c r="O2487" s="49">
        <f t="shared" ca="1" si="289"/>
        <v>82561300</v>
      </c>
    </row>
    <row r="2488" spans="1:15" x14ac:dyDescent="0.25">
      <c r="A2488">
        <v>2473</v>
      </c>
      <c r="B2488" s="89">
        <v>38909</v>
      </c>
      <c r="C2488" s="48">
        <v>126.610001</v>
      </c>
      <c r="D2488" s="48">
        <v>127.410004</v>
      </c>
      <c r="E2488" s="48">
        <v>125.94000200000001</v>
      </c>
      <c r="F2488" s="48">
        <v>127.410004</v>
      </c>
      <c r="G2488" s="49">
        <v>73640800</v>
      </c>
      <c r="H2488" s="48">
        <v>104.111345</v>
      </c>
      <c r="I2488" s="52">
        <f t="shared" si="283"/>
        <v>0.81713634511776645</v>
      </c>
      <c r="J2488" s="52">
        <f t="shared" ca="1" si="284"/>
        <v>1</v>
      </c>
      <c r="K2488" s="48">
        <f t="shared" si="285"/>
        <v>103.46</v>
      </c>
      <c r="L2488" s="48">
        <f t="shared" si="286"/>
        <v>104.11</v>
      </c>
      <c r="M2488" s="48">
        <f t="shared" si="287"/>
        <v>102.91</v>
      </c>
      <c r="N2488" s="48">
        <f t="shared" si="288"/>
        <v>104.11</v>
      </c>
      <c r="O2488" s="49">
        <f t="shared" ca="1" si="289"/>
        <v>73640800</v>
      </c>
    </row>
    <row r="2489" spans="1:15" x14ac:dyDescent="0.25">
      <c r="A2489">
        <v>2474</v>
      </c>
      <c r="B2489" s="89">
        <v>38908</v>
      </c>
      <c r="C2489" s="48">
        <v>126.94000200000001</v>
      </c>
      <c r="D2489" s="48">
        <v>127.43</v>
      </c>
      <c r="E2489" s="48">
        <v>126.410004</v>
      </c>
      <c r="F2489" s="48">
        <v>126.849998</v>
      </c>
      <c r="G2489" s="49">
        <v>60964100</v>
      </c>
      <c r="H2489" s="48">
        <v>103.653744</v>
      </c>
      <c r="I2489" s="52">
        <f t="shared" si="283"/>
        <v>0.81713634713656047</v>
      </c>
      <c r="J2489" s="52">
        <f t="shared" ca="1" si="284"/>
        <v>1</v>
      </c>
      <c r="K2489" s="48">
        <f t="shared" si="285"/>
        <v>103.73</v>
      </c>
      <c r="L2489" s="48">
        <f t="shared" si="286"/>
        <v>104.13</v>
      </c>
      <c r="M2489" s="48">
        <f t="shared" si="287"/>
        <v>103.29</v>
      </c>
      <c r="N2489" s="48">
        <f t="shared" si="288"/>
        <v>103.65</v>
      </c>
      <c r="O2489" s="49">
        <f t="shared" ca="1" si="289"/>
        <v>60964100</v>
      </c>
    </row>
    <row r="2490" spans="1:15" x14ac:dyDescent="0.25">
      <c r="A2490">
        <v>2475</v>
      </c>
      <c r="B2490" s="89">
        <v>38905</v>
      </c>
      <c r="C2490" s="48">
        <v>127.19000200000001</v>
      </c>
      <c r="D2490" s="48">
        <v>127.55999799999999</v>
      </c>
      <c r="E2490" s="48">
        <v>126.290001</v>
      </c>
      <c r="F2490" s="48">
        <v>126.610001</v>
      </c>
      <c r="G2490" s="49">
        <v>81626500</v>
      </c>
      <c r="H2490" s="48">
        <v>103.457633</v>
      </c>
      <c r="I2490" s="52">
        <f t="shared" si="283"/>
        <v>0.81713634138585944</v>
      </c>
      <c r="J2490" s="52">
        <f t="shared" ca="1" si="284"/>
        <v>1</v>
      </c>
      <c r="K2490" s="48">
        <f t="shared" si="285"/>
        <v>103.93</v>
      </c>
      <c r="L2490" s="48">
        <f t="shared" si="286"/>
        <v>104.23</v>
      </c>
      <c r="M2490" s="48">
        <f t="shared" si="287"/>
        <v>103.2</v>
      </c>
      <c r="N2490" s="48">
        <f t="shared" si="288"/>
        <v>103.46</v>
      </c>
      <c r="O2490" s="49">
        <f t="shared" ca="1" si="289"/>
        <v>81626500</v>
      </c>
    </row>
    <row r="2491" spans="1:15" x14ac:dyDescent="0.25">
      <c r="A2491">
        <v>2476</v>
      </c>
      <c r="B2491" s="89">
        <v>38904</v>
      </c>
      <c r="C2491" s="48">
        <v>127.199997</v>
      </c>
      <c r="D2491" s="48">
        <v>127.849998</v>
      </c>
      <c r="E2491" s="48">
        <v>127.08000199999999</v>
      </c>
      <c r="F2491" s="48">
        <v>127.44000200000001</v>
      </c>
      <c r="G2491" s="49">
        <v>50100300</v>
      </c>
      <c r="H2491" s="48">
        <v>104.135858</v>
      </c>
      <c r="I2491" s="52">
        <f t="shared" si="283"/>
        <v>0.81713634938580737</v>
      </c>
      <c r="J2491" s="52">
        <f t="shared" ca="1" si="284"/>
        <v>1</v>
      </c>
      <c r="K2491" s="48">
        <f t="shared" si="285"/>
        <v>103.94</v>
      </c>
      <c r="L2491" s="48">
        <f t="shared" si="286"/>
        <v>104.47</v>
      </c>
      <c r="M2491" s="48">
        <f t="shared" si="287"/>
        <v>103.84</v>
      </c>
      <c r="N2491" s="48">
        <f t="shared" si="288"/>
        <v>104.14</v>
      </c>
      <c r="O2491" s="49">
        <f t="shared" ca="1" si="289"/>
        <v>50100300</v>
      </c>
    </row>
    <row r="2492" spans="1:15" x14ac:dyDescent="0.25">
      <c r="A2492">
        <v>2477</v>
      </c>
      <c r="B2492" s="89">
        <v>38903</v>
      </c>
      <c r="C2492" s="48">
        <v>127.290001</v>
      </c>
      <c r="D2492" s="48">
        <v>127.449997</v>
      </c>
      <c r="E2492" s="48">
        <v>126.519997</v>
      </c>
      <c r="F2492" s="48">
        <v>127.07</v>
      </c>
      <c r="G2492" s="49">
        <v>69653400</v>
      </c>
      <c r="H2492" s="48">
        <v>103.83351500000001</v>
      </c>
      <c r="I2492" s="52">
        <f t="shared" si="283"/>
        <v>0.8171363421736052</v>
      </c>
      <c r="J2492" s="52">
        <f t="shared" ca="1" si="284"/>
        <v>1</v>
      </c>
      <c r="K2492" s="48">
        <f t="shared" si="285"/>
        <v>104.01</v>
      </c>
      <c r="L2492" s="48">
        <f t="shared" si="286"/>
        <v>104.14</v>
      </c>
      <c r="M2492" s="48">
        <f t="shared" si="287"/>
        <v>103.38</v>
      </c>
      <c r="N2492" s="48">
        <f t="shared" si="288"/>
        <v>103.83</v>
      </c>
      <c r="O2492" s="49">
        <f t="shared" ca="1" si="289"/>
        <v>69653400</v>
      </c>
    </row>
    <row r="2493" spans="1:15" x14ac:dyDescent="0.25">
      <c r="A2493">
        <v>2478</v>
      </c>
      <c r="B2493" s="89">
        <v>38901</v>
      </c>
      <c r="C2493" s="48">
        <v>127.43</v>
      </c>
      <c r="D2493" s="48">
        <v>128.009995</v>
      </c>
      <c r="E2493" s="48">
        <v>127.30999799999999</v>
      </c>
      <c r="F2493" s="48">
        <v>127.800003</v>
      </c>
      <c r="G2493" s="49">
        <v>23914000</v>
      </c>
      <c r="H2493" s="48">
        <v>104.43002799999999</v>
      </c>
      <c r="I2493" s="52">
        <f t="shared" si="283"/>
        <v>0.81713635014546904</v>
      </c>
      <c r="J2493" s="52">
        <f t="shared" ca="1" si="284"/>
        <v>1</v>
      </c>
      <c r="K2493" s="48">
        <f t="shared" si="285"/>
        <v>104.13</v>
      </c>
      <c r="L2493" s="48">
        <f t="shared" si="286"/>
        <v>104.6</v>
      </c>
      <c r="M2493" s="48">
        <f t="shared" si="287"/>
        <v>104.03</v>
      </c>
      <c r="N2493" s="48">
        <f t="shared" si="288"/>
        <v>104.43</v>
      </c>
      <c r="O2493" s="49">
        <f t="shared" ca="1" si="289"/>
        <v>23914000</v>
      </c>
    </row>
    <row r="2494" spans="1:15" x14ac:dyDescent="0.25">
      <c r="A2494">
        <v>2479</v>
      </c>
      <c r="B2494" s="89">
        <v>38898</v>
      </c>
      <c r="C2494" s="48">
        <v>127.540001</v>
      </c>
      <c r="D2494" s="48">
        <v>127.660004</v>
      </c>
      <c r="E2494" s="48">
        <v>126.959999</v>
      </c>
      <c r="F2494" s="48">
        <v>127.279999</v>
      </c>
      <c r="G2494" s="49">
        <v>54227800</v>
      </c>
      <c r="H2494" s="48">
        <v>104.00511299999999</v>
      </c>
      <c r="I2494" s="52">
        <f t="shared" si="283"/>
        <v>0.81713634362929244</v>
      </c>
      <c r="J2494" s="52">
        <f t="shared" ca="1" si="284"/>
        <v>1</v>
      </c>
      <c r="K2494" s="48">
        <f t="shared" si="285"/>
        <v>104.22</v>
      </c>
      <c r="L2494" s="48">
        <f t="shared" si="286"/>
        <v>104.32</v>
      </c>
      <c r="M2494" s="48">
        <f t="shared" si="287"/>
        <v>103.74</v>
      </c>
      <c r="N2494" s="48">
        <f t="shared" si="288"/>
        <v>104.01</v>
      </c>
      <c r="O2494" s="49">
        <f t="shared" ca="1" si="289"/>
        <v>54227800</v>
      </c>
    </row>
    <row r="2495" spans="1:15" x14ac:dyDescent="0.25">
      <c r="A2495">
        <v>2480</v>
      </c>
      <c r="B2495" s="89">
        <v>38897</v>
      </c>
      <c r="C2495" s="48">
        <v>125.199997</v>
      </c>
      <c r="D2495" s="48">
        <v>127.349998</v>
      </c>
      <c r="E2495" s="48">
        <v>125.16999800000001</v>
      </c>
      <c r="F2495" s="48">
        <v>127.269997</v>
      </c>
      <c r="G2495" s="49">
        <v>110634800</v>
      </c>
      <c r="H2495" s="48">
        <v>103.99694</v>
      </c>
      <c r="I2495" s="52">
        <f t="shared" si="283"/>
        <v>0.81713634361129117</v>
      </c>
      <c r="J2495" s="52">
        <f t="shared" ca="1" si="284"/>
        <v>1</v>
      </c>
      <c r="K2495" s="48">
        <f t="shared" si="285"/>
        <v>102.31</v>
      </c>
      <c r="L2495" s="48">
        <f t="shared" si="286"/>
        <v>104.06</v>
      </c>
      <c r="M2495" s="48">
        <f t="shared" si="287"/>
        <v>102.28</v>
      </c>
      <c r="N2495" s="48">
        <f t="shared" si="288"/>
        <v>104</v>
      </c>
      <c r="O2495" s="49">
        <f t="shared" ca="1" si="289"/>
        <v>110634800</v>
      </c>
    </row>
    <row r="2496" spans="1:15" x14ac:dyDescent="0.25">
      <c r="A2496">
        <v>2481</v>
      </c>
      <c r="B2496" s="89">
        <v>38896</v>
      </c>
      <c r="C2496" s="48">
        <v>124.19000200000001</v>
      </c>
      <c r="D2496" s="48">
        <v>124.769997</v>
      </c>
      <c r="E2496" s="48">
        <v>123.650002</v>
      </c>
      <c r="F2496" s="48">
        <v>124.75</v>
      </c>
      <c r="G2496" s="49">
        <v>62368100</v>
      </c>
      <c r="H2496" s="48">
        <v>101.937759</v>
      </c>
      <c r="I2496" s="52">
        <f t="shared" si="283"/>
        <v>0.81713634468937879</v>
      </c>
      <c r="J2496" s="52">
        <f t="shared" ca="1" si="284"/>
        <v>1</v>
      </c>
      <c r="K2496" s="48">
        <f t="shared" si="285"/>
        <v>101.48</v>
      </c>
      <c r="L2496" s="48">
        <f t="shared" si="286"/>
        <v>101.95</v>
      </c>
      <c r="M2496" s="48">
        <f t="shared" si="287"/>
        <v>101.04</v>
      </c>
      <c r="N2496" s="48">
        <f t="shared" si="288"/>
        <v>101.94</v>
      </c>
      <c r="O2496" s="49">
        <f t="shared" ca="1" si="289"/>
        <v>62368100</v>
      </c>
    </row>
    <row r="2497" spans="1:15" x14ac:dyDescent="0.25">
      <c r="A2497">
        <v>2482</v>
      </c>
      <c r="B2497" s="89">
        <v>38895</v>
      </c>
      <c r="C2497" s="48">
        <v>125.010002</v>
      </c>
      <c r="D2497" s="48">
        <v>125.290001</v>
      </c>
      <c r="E2497" s="48">
        <v>123.769997</v>
      </c>
      <c r="F2497" s="48">
        <v>123.910004</v>
      </c>
      <c r="G2497" s="49">
        <v>69780200</v>
      </c>
      <c r="H2497" s="48">
        <v>101.251368</v>
      </c>
      <c r="I2497" s="52">
        <f t="shared" si="283"/>
        <v>0.81713634679569536</v>
      </c>
      <c r="J2497" s="52">
        <f t="shared" ca="1" si="284"/>
        <v>1</v>
      </c>
      <c r="K2497" s="48">
        <f t="shared" si="285"/>
        <v>102.15</v>
      </c>
      <c r="L2497" s="48">
        <f t="shared" si="286"/>
        <v>102.38</v>
      </c>
      <c r="M2497" s="48">
        <f t="shared" si="287"/>
        <v>101.14</v>
      </c>
      <c r="N2497" s="48">
        <f t="shared" si="288"/>
        <v>101.25</v>
      </c>
      <c r="O2497" s="49">
        <f t="shared" ca="1" si="289"/>
        <v>69780200</v>
      </c>
    </row>
    <row r="2498" spans="1:15" x14ac:dyDescent="0.25">
      <c r="A2498">
        <v>2483</v>
      </c>
      <c r="B2498" s="89">
        <v>38894</v>
      </c>
      <c r="C2498" s="48">
        <v>124.540001</v>
      </c>
      <c r="D2498" s="48">
        <v>125.05999799999999</v>
      </c>
      <c r="E2498" s="48">
        <v>124.25</v>
      </c>
      <c r="F2498" s="48">
        <v>124.989998</v>
      </c>
      <c r="G2498" s="49">
        <v>37899600</v>
      </c>
      <c r="H2498" s="48">
        <v>102.13387</v>
      </c>
      <c r="I2498" s="52">
        <f t="shared" si="283"/>
        <v>0.8171363439817001</v>
      </c>
      <c r="J2498" s="52">
        <f t="shared" ca="1" si="284"/>
        <v>1</v>
      </c>
      <c r="K2498" s="48">
        <f t="shared" si="285"/>
        <v>101.77</v>
      </c>
      <c r="L2498" s="48">
        <f t="shared" si="286"/>
        <v>102.19</v>
      </c>
      <c r="M2498" s="48">
        <f t="shared" si="287"/>
        <v>101.53</v>
      </c>
      <c r="N2498" s="48">
        <f t="shared" si="288"/>
        <v>102.13</v>
      </c>
      <c r="O2498" s="49">
        <f t="shared" ca="1" si="289"/>
        <v>37899600</v>
      </c>
    </row>
    <row r="2499" spans="1:15" x14ac:dyDescent="0.25">
      <c r="A2499">
        <v>2484</v>
      </c>
      <c r="B2499" s="89">
        <v>38891</v>
      </c>
      <c r="C2499" s="48">
        <v>124.33000199999999</v>
      </c>
      <c r="D2499" s="48">
        <v>125.300003</v>
      </c>
      <c r="E2499" s="48">
        <v>124.029999</v>
      </c>
      <c r="F2499" s="48">
        <v>124.44000200000001</v>
      </c>
      <c r="G2499" s="49">
        <v>54107000</v>
      </c>
      <c r="H2499" s="48">
        <v>101.684449</v>
      </c>
      <c r="I2499" s="52">
        <f t="shared" si="283"/>
        <v>0.81713634977280047</v>
      </c>
      <c r="J2499" s="52">
        <f t="shared" ca="1" si="284"/>
        <v>1</v>
      </c>
      <c r="K2499" s="48">
        <f t="shared" si="285"/>
        <v>101.59</v>
      </c>
      <c r="L2499" s="48">
        <f t="shared" si="286"/>
        <v>102.39</v>
      </c>
      <c r="M2499" s="48">
        <f t="shared" si="287"/>
        <v>101.35</v>
      </c>
      <c r="N2499" s="48">
        <f t="shared" si="288"/>
        <v>101.68</v>
      </c>
      <c r="O2499" s="49">
        <f t="shared" ca="1" si="289"/>
        <v>54107000</v>
      </c>
    </row>
    <row r="2500" spans="1:15" x14ac:dyDescent="0.25">
      <c r="A2500">
        <v>2485</v>
      </c>
      <c r="B2500" s="89">
        <v>38890</v>
      </c>
      <c r="C2500" s="48">
        <v>124.949997</v>
      </c>
      <c r="D2500" s="48">
        <v>125.05999799999999</v>
      </c>
      <c r="E2500" s="48">
        <v>124.040001</v>
      </c>
      <c r="F2500" s="48">
        <v>124.459999</v>
      </c>
      <c r="G2500" s="49">
        <v>74566100</v>
      </c>
      <c r="H2500" s="48">
        <v>101.700789</v>
      </c>
      <c r="I2500" s="52">
        <f t="shared" si="283"/>
        <v>0.8171363475585437</v>
      </c>
      <c r="J2500" s="52">
        <f t="shared" ca="1" si="284"/>
        <v>1</v>
      </c>
      <c r="K2500" s="48">
        <f t="shared" si="285"/>
        <v>102.1</v>
      </c>
      <c r="L2500" s="48">
        <f t="shared" si="286"/>
        <v>102.19</v>
      </c>
      <c r="M2500" s="48">
        <f t="shared" si="287"/>
        <v>101.36</v>
      </c>
      <c r="N2500" s="48">
        <f t="shared" si="288"/>
        <v>101.7</v>
      </c>
      <c r="O2500" s="49">
        <f t="shared" ca="1" si="289"/>
        <v>74566100</v>
      </c>
    </row>
    <row r="2501" spans="1:15" x14ac:dyDescent="0.25">
      <c r="A2501">
        <v>2486</v>
      </c>
      <c r="B2501" s="89">
        <v>38889</v>
      </c>
      <c r="C2501" s="48">
        <v>124</v>
      </c>
      <c r="D2501" s="48">
        <v>125.699997</v>
      </c>
      <c r="E2501" s="48">
        <v>123.959999</v>
      </c>
      <c r="F2501" s="48">
        <v>125.010002</v>
      </c>
      <c r="G2501" s="49">
        <v>75008200</v>
      </c>
      <c r="H2501" s="48">
        <v>102.150217</v>
      </c>
      <c r="I2501" s="52">
        <f t="shared" si="283"/>
        <v>0.81713635201765689</v>
      </c>
      <c r="J2501" s="52">
        <f t="shared" ca="1" si="284"/>
        <v>1</v>
      </c>
      <c r="K2501" s="48">
        <f t="shared" si="285"/>
        <v>101.32</v>
      </c>
      <c r="L2501" s="48">
        <f t="shared" si="286"/>
        <v>102.71</v>
      </c>
      <c r="M2501" s="48">
        <f t="shared" si="287"/>
        <v>101.29</v>
      </c>
      <c r="N2501" s="48">
        <f t="shared" si="288"/>
        <v>102.15</v>
      </c>
      <c r="O2501" s="49">
        <f t="shared" ca="1" si="289"/>
        <v>75008200</v>
      </c>
    </row>
    <row r="2502" spans="1:15" x14ac:dyDescent="0.25">
      <c r="A2502">
        <v>2487</v>
      </c>
      <c r="B2502" s="89">
        <v>38888</v>
      </c>
      <c r="C2502" s="48">
        <v>124.010002</v>
      </c>
      <c r="D2502" s="48">
        <v>124.80999799999999</v>
      </c>
      <c r="E2502" s="48">
        <v>123.720001</v>
      </c>
      <c r="F2502" s="48">
        <v>124.089996</v>
      </c>
      <c r="G2502" s="49">
        <v>65494700</v>
      </c>
      <c r="H2502" s="48">
        <v>101.39844600000001</v>
      </c>
      <c r="I2502" s="52">
        <f t="shared" si="283"/>
        <v>0.81713634675272295</v>
      </c>
      <c r="J2502" s="52">
        <f t="shared" ca="1" si="284"/>
        <v>1</v>
      </c>
      <c r="K2502" s="48">
        <f t="shared" si="285"/>
        <v>101.33</v>
      </c>
      <c r="L2502" s="48">
        <f t="shared" si="286"/>
        <v>101.99</v>
      </c>
      <c r="M2502" s="48">
        <f t="shared" si="287"/>
        <v>101.1</v>
      </c>
      <c r="N2502" s="48">
        <f t="shared" si="288"/>
        <v>101.4</v>
      </c>
      <c r="O2502" s="49">
        <f t="shared" ca="1" si="289"/>
        <v>65494700</v>
      </c>
    </row>
    <row r="2503" spans="1:15" x14ac:dyDescent="0.25">
      <c r="A2503">
        <v>2488</v>
      </c>
      <c r="B2503" s="89">
        <v>38887</v>
      </c>
      <c r="C2503" s="48">
        <v>125.400002</v>
      </c>
      <c r="D2503" s="48">
        <v>125.480003</v>
      </c>
      <c r="E2503" s="48">
        <v>123.550003</v>
      </c>
      <c r="F2503" s="48">
        <v>123.66999800000001</v>
      </c>
      <c r="G2503" s="49">
        <v>95804400</v>
      </c>
      <c r="H2503" s="48">
        <v>101.055251</v>
      </c>
      <c r="I2503" s="52">
        <f t="shared" si="283"/>
        <v>0.81713635185795019</v>
      </c>
      <c r="J2503" s="52">
        <f t="shared" ca="1" si="284"/>
        <v>1</v>
      </c>
      <c r="K2503" s="48">
        <f t="shared" si="285"/>
        <v>102.47</v>
      </c>
      <c r="L2503" s="48">
        <f t="shared" si="286"/>
        <v>102.53</v>
      </c>
      <c r="M2503" s="48">
        <f t="shared" si="287"/>
        <v>100.96</v>
      </c>
      <c r="N2503" s="48">
        <f t="shared" si="288"/>
        <v>101.06</v>
      </c>
      <c r="O2503" s="49">
        <f t="shared" ca="1" si="289"/>
        <v>95804400</v>
      </c>
    </row>
    <row r="2504" spans="1:15" x14ac:dyDescent="0.25">
      <c r="A2504">
        <v>2489</v>
      </c>
      <c r="B2504" s="89">
        <v>38884</v>
      </c>
      <c r="C2504" s="48">
        <v>125.290001</v>
      </c>
      <c r="D2504" s="48">
        <v>125.55999799999999</v>
      </c>
      <c r="E2504" s="48">
        <v>124.459999</v>
      </c>
      <c r="F2504" s="48">
        <v>124.650002</v>
      </c>
      <c r="G2504" s="49">
        <v>94253500</v>
      </c>
      <c r="H2504" s="48">
        <v>101.856047</v>
      </c>
      <c r="I2504" s="52">
        <f t="shared" si="283"/>
        <v>0.8171363446909532</v>
      </c>
      <c r="J2504" s="52">
        <f t="shared" ca="1" si="284"/>
        <v>1</v>
      </c>
      <c r="K2504" s="48">
        <f t="shared" si="285"/>
        <v>102.38</v>
      </c>
      <c r="L2504" s="48">
        <f t="shared" si="286"/>
        <v>102.6</v>
      </c>
      <c r="M2504" s="48">
        <f t="shared" si="287"/>
        <v>101.7</v>
      </c>
      <c r="N2504" s="48">
        <f t="shared" si="288"/>
        <v>101.86</v>
      </c>
      <c r="O2504" s="49">
        <f t="shared" ca="1" si="289"/>
        <v>94253500</v>
      </c>
    </row>
    <row r="2505" spans="1:15" x14ac:dyDescent="0.25">
      <c r="A2505">
        <v>2490</v>
      </c>
      <c r="B2505" s="89">
        <v>38883</v>
      </c>
      <c r="C2505" s="48">
        <v>123.949997</v>
      </c>
      <c r="D2505" s="48">
        <v>126.360001</v>
      </c>
      <c r="E2505" s="48">
        <v>123.860001</v>
      </c>
      <c r="F2505" s="48">
        <v>126.120003</v>
      </c>
      <c r="G2505" s="49">
        <v>134057000</v>
      </c>
      <c r="H2505" s="48">
        <v>102.603725</v>
      </c>
      <c r="I2505" s="52">
        <f t="shared" si="283"/>
        <v>0.81354045797160346</v>
      </c>
      <c r="J2505" s="52">
        <f t="shared" ca="1" si="284"/>
        <v>1</v>
      </c>
      <c r="K2505" s="48">
        <f t="shared" si="285"/>
        <v>100.84</v>
      </c>
      <c r="L2505" s="48">
        <f t="shared" si="286"/>
        <v>102.8</v>
      </c>
      <c r="M2505" s="48">
        <f t="shared" si="287"/>
        <v>100.77</v>
      </c>
      <c r="N2505" s="48">
        <f t="shared" si="288"/>
        <v>102.6</v>
      </c>
      <c r="O2505" s="49">
        <f t="shared" ca="1" si="289"/>
        <v>134057000</v>
      </c>
    </row>
    <row r="2506" spans="1:15" x14ac:dyDescent="0.25">
      <c r="A2506">
        <v>2491</v>
      </c>
      <c r="B2506" s="89">
        <v>38882</v>
      </c>
      <c r="C2506" s="48">
        <v>122.839996</v>
      </c>
      <c r="D2506" s="48">
        <v>123.629997</v>
      </c>
      <c r="E2506" s="48">
        <v>122.339996</v>
      </c>
      <c r="F2506" s="48">
        <v>123.5</v>
      </c>
      <c r="G2506" s="49">
        <v>163566400</v>
      </c>
      <c r="H2506" s="48">
        <v>100.472247</v>
      </c>
      <c r="I2506" s="52">
        <f t="shared" si="283"/>
        <v>0.81354046153846149</v>
      </c>
      <c r="J2506" s="52">
        <f t="shared" ca="1" si="284"/>
        <v>1</v>
      </c>
      <c r="K2506" s="48">
        <f t="shared" si="285"/>
        <v>99.94</v>
      </c>
      <c r="L2506" s="48">
        <f t="shared" si="286"/>
        <v>100.58</v>
      </c>
      <c r="M2506" s="48">
        <f t="shared" si="287"/>
        <v>99.53</v>
      </c>
      <c r="N2506" s="48">
        <f t="shared" si="288"/>
        <v>100.47</v>
      </c>
      <c r="O2506" s="49">
        <f t="shared" ca="1" si="289"/>
        <v>163566400</v>
      </c>
    </row>
    <row r="2507" spans="1:15" x14ac:dyDescent="0.25">
      <c r="A2507">
        <v>2492</v>
      </c>
      <c r="B2507" s="89">
        <v>38881</v>
      </c>
      <c r="C2507" s="48">
        <v>123.739998</v>
      </c>
      <c r="D2507" s="48">
        <v>124.839996</v>
      </c>
      <c r="E2507" s="48">
        <v>122.550003</v>
      </c>
      <c r="F2507" s="48">
        <v>122.550003</v>
      </c>
      <c r="G2507" s="49">
        <v>185688800</v>
      </c>
      <c r="H2507" s="48">
        <v>99.699386000000004</v>
      </c>
      <c r="I2507" s="52">
        <f t="shared" si="283"/>
        <v>0.81354046152083737</v>
      </c>
      <c r="J2507" s="52">
        <f t="shared" ca="1" si="284"/>
        <v>1</v>
      </c>
      <c r="K2507" s="48">
        <f t="shared" si="285"/>
        <v>100.67</v>
      </c>
      <c r="L2507" s="48">
        <f t="shared" si="286"/>
        <v>101.56</v>
      </c>
      <c r="M2507" s="48">
        <f t="shared" si="287"/>
        <v>99.7</v>
      </c>
      <c r="N2507" s="48">
        <f t="shared" si="288"/>
        <v>99.7</v>
      </c>
      <c r="O2507" s="49">
        <f t="shared" ca="1" si="289"/>
        <v>185688800</v>
      </c>
    </row>
    <row r="2508" spans="1:15" x14ac:dyDescent="0.25">
      <c r="A2508">
        <v>2493</v>
      </c>
      <c r="B2508" s="89">
        <v>38880</v>
      </c>
      <c r="C2508" s="48">
        <v>125.879997</v>
      </c>
      <c r="D2508" s="48">
        <v>125.93</v>
      </c>
      <c r="E2508" s="48">
        <v>123.82</v>
      </c>
      <c r="F2508" s="48">
        <v>123.989998</v>
      </c>
      <c r="G2508" s="49">
        <v>95815900</v>
      </c>
      <c r="H2508" s="48">
        <v>100.87088</v>
      </c>
      <c r="I2508" s="52">
        <f t="shared" si="283"/>
        <v>0.81354045993290525</v>
      </c>
      <c r="J2508" s="52">
        <f t="shared" ca="1" si="284"/>
        <v>1</v>
      </c>
      <c r="K2508" s="48">
        <f t="shared" si="285"/>
        <v>102.41</v>
      </c>
      <c r="L2508" s="48">
        <f t="shared" si="286"/>
        <v>102.45</v>
      </c>
      <c r="M2508" s="48">
        <f t="shared" si="287"/>
        <v>100.73</v>
      </c>
      <c r="N2508" s="48">
        <f t="shared" si="288"/>
        <v>100.87</v>
      </c>
      <c r="O2508" s="49">
        <f t="shared" ca="1" si="289"/>
        <v>95815900</v>
      </c>
    </row>
    <row r="2509" spans="1:15" x14ac:dyDescent="0.25">
      <c r="A2509">
        <v>2494</v>
      </c>
      <c r="B2509" s="89">
        <v>38877</v>
      </c>
      <c r="C2509" s="48">
        <v>126.360001</v>
      </c>
      <c r="D2509" s="48">
        <v>126.959999</v>
      </c>
      <c r="E2509" s="48">
        <v>125.290001</v>
      </c>
      <c r="F2509" s="48">
        <v>125.349998</v>
      </c>
      <c r="G2509" s="49">
        <v>94972200</v>
      </c>
      <c r="H2509" s="48">
        <v>101.977295</v>
      </c>
      <c r="I2509" s="52">
        <f t="shared" si="283"/>
        <v>0.81354045972940503</v>
      </c>
      <c r="J2509" s="52">
        <f t="shared" ca="1" si="284"/>
        <v>1</v>
      </c>
      <c r="K2509" s="48">
        <f t="shared" si="285"/>
        <v>102.8</v>
      </c>
      <c r="L2509" s="48">
        <f t="shared" si="286"/>
        <v>103.29</v>
      </c>
      <c r="M2509" s="48">
        <f t="shared" si="287"/>
        <v>101.93</v>
      </c>
      <c r="N2509" s="48">
        <f t="shared" si="288"/>
        <v>101.98</v>
      </c>
      <c r="O2509" s="49">
        <f t="shared" ca="1" si="289"/>
        <v>94972200</v>
      </c>
    </row>
    <row r="2510" spans="1:15" x14ac:dyDescent="0.25">
      <c r="A2510">
        <v>2495</v>
      </c>
      <c r="B2510" s="89">
        <v>38876</v>
      </c>
      <c r="C2510" s="48">
        <v>125.58000199999999</v>
      </c>
      <c r="D2510" s="48">
        <v>126.5</v>
      </c>
      <c r="E2510" s="48">
        <v>123.870003</v>
      </c>
      <c r="F2510" s="48">
        <v>125.75</v>
      </c>
      <c r="G2510" s="49">
        <v>204957200</v>
      </c>
      <c r="H2510" s="48">
        <v>102.302713</v>
      </c>
      <c r="I2510" s="52">
        <f t="shared" si="283"/>
        <v>0.81354046123260437</v>
      </c>
      <c r="J2510" s="52">
        <f t="shared" ca="1" si="284"/>
        <v>1</v>
      </c>
      <c r="K2510" s="48">
        <f t="shared" si="285"/>
        <v>102.16</v>
      </c>
      <c r="L2510" s="48">
        <f t="shared" si="286"/>
        <v>102.91</v>
      </c>
      <c r="M2510" s="48">
        <f t="shared" si="287"/>
        <v>100.77</v>
      </c>
      <c r="N2510" s="48">
        <f t="shared" si="288"/>
        <v>102.3</v>
      </c>
      <c r="O2510" s="49">
        <f t="shared" ca="1" si="289"/>
        <v>204957200</v>
      </c>
    </row>
    <row r="2511" spans="1:15" x14ac:dyDescent="0.25">
      <c r="A2511">
        <v>2496</v>
      </c>
      <c r="B2511" s="89">
        <v>38875</v>
      </c>
      <c r="C2511" s="48">
        <v>126.910004</v>
      </c>
      <c r="D2511" s="48">
        <v>127.650002</v>
      </c>
      <c r="E2511" s="48">
        <v>125.790001</v>
      </c>
      <c r="F2511" s="48">
        <v>125.860001</v>
      </c>
      <c r="G2511" s="49">
        <v>108599400</v>
      </c>
      <c r="H2511" s="48">
        <v>102.39220299999999</v>
      </c>
      <c r="I2511" s="52">
        <f t="shared" si="283"/>
        <v>0.81354045913284234</v>
      </c>
      <c r="J2511" s="52">
        <f t="shared" ca="1" si="284"/>
        <v>1</v>
      </c>
      <c r="K2511" s="48">
        <f t="shared" si="285"/>
        <v>103.25</v>
      </c>
      <c r="L2511" s="48">
        <f t="shared" si="286"/>
        <v>103.85</v>
      </c>
      <c r="M2511" s="48">
        <f t="shared" si="287"/>
        <v>102.34</v>
      </c>
      <c r="N2511" s="48">
        <f t="shared" si="288"/>
        <v>102.39</v>
      </c>
      <c r="O2511" s="49">
        <f t="shared" ca="1" si="289"/>
        <v>108599400</v>
      </c>
    </row>
    <row r="2512" spans="1:15" x14ac:dyDescent="0.25">
      <c r="A2512">
        <v>2497</v>
      </c>
      <c r="B2512" s="89">
        <v>38874</v>
      </c>
      <c r="C2512" s="48">
        <v>127.209999</v>
      </c>
      <c r="D2512" s="48">
        <v>127.379997</v>
      </c>
      <c r="E2512" s="48">
        <v>125.760002</v>
      </c>
      <c r="F2512" s="48">
        <v>126.80999799999999</v>
      </c>
      <c r="G2512" s="49">
        <v>130498600</v>
      </c>
      <c r="H2512" s="48">
        <v>103.165064</v>
      </c>
      <c r="I2512" s="52">
        <f t="shared" si="283"/>
        <v>0.8135404591678963</v>
      </c>
      <c r="J2512" s="52">
        <f t="shared" ca="1" si="284"/>
        <v>1</v>
      </c>
      <c r="K2512" s="48">
        <f t="shared" si="285"/>
        <v>103.49</v>
      </c>
      <c r="L2512" s="48">
        <f t="shared" si="286"/>
        <v>103.63</v>
      </c>
      <c r="M2512" s="48">
        <f t="shared" si="287"/>
        <v>102.31</v>
      </c>
      <c r="N2512" s="48">
        <f t="shared" si="288"/>
        <v>103.17</v>
      </c>
      <c r="O2512" s="49">
        <f t="shared" ca="1" si="289"/>
        <v>130498600</v>
      </c>
    </row>
    <row r="2513" spans="1:15" x14ac:dyDescent="0.25">
      <c r="A2513">
        <v>2498</v>
      </c>
      <c r="B2513" s="89">
        <v>38873</v>
      </c>
      <c r="C2513" s="48">
        <v>128.85000600000001</v>
      </c>
      <c r="D2513" s="48">
        <v>128.86000100000001</v>
      </c>
      <c r="E2513" s="48">
        <v>126.769997</v>
      </c>
      <c r="F2513" s="48">
        <v>127.120003</v>
      </c>
      <c r="G2513" s="49">
        <v>86105100</v>
      </c>
      <c r="H2513" s="48">
        <v>103.417265</v>
      </c>
      <c r="I2513" s="52">
        <f t="shared" ref="I2513:I2576" si="290">H2513/F2513</f>
        <v>0.81354045436893208</v>
      </c>
      <c r="J2513" s="52">
        <f t="shared" ref="J2513:J2576" ca="1" si="291">INDEX(OFFSET($T$15,0,0,$S$13+1,1),MATCH(B2513,OFFSET($Q$15,0,0,$S$13+1,1),-1))</f>
        <v>1</v>
      </c>
      <c r="K2513" s="48">
        <f t="shared" ref="K2513:K2576" si="292">ROUND($I2513*C2513,2)</f>
        <v>104.82</v>
      </c>
      <c r="L2513" s="48">
        <f t="shared" ref="L2513:L2576" si="293">ROUND($I2513*D2513,2)</f>
        <v>104.83</v>
      </c>
      <c r="M2513" s="48">
        <f t="shared" ref="M2513:M2576" si="294">ROUND($I2513*E2513,2)</f>
        <v>103.13</v>
      </c>
      <c r="N2513" s="48">
        <f t="shared" ref="N2513:N2576" si="295">ROUND($I2513*F2513,2)</f>
        <v>103.42</v>
      </c>
      <c r="O2513" s="49">
        <f t="shared" ref="O2513:O2576" ca="1" si="296">G2513*J2513</f>
        <v>86105100</v>
      </c>
    </row>
    <row r="2514" spans="1:15" x14ac:dyDescent="0.25">
      <c r="A2514">
        <v>2499</v>
      </c>
      <c r="B2514" s="89">
        <v>38870</v>
      </c>
      <c r="C2514" s="48">
        <v>129.25</v>
      </c>
      <c r="D2514" s="48">
        <v>129.429993</v>
      </c>
      <c r="E2514" s="48">
        <v>128.320007</v>
      </c>
      <c r="F2514" s="48">
        <v>129</v>
      </c>
      <c r="G2514" s="49">
        <v>91702600</v>
      </c>
      <c r="H2514" s="48">
        <v>104.946719</v>
      </c>
      <c r="I2514" s="52">
        <f t="shared" si="290"/>
        <v>0.81354045736434111</v>
      </c>
      <c r="J2514" s="52">
        <f t="shared" ca="1" si="291"/>
        <v>1</v>
      </c>
      <c r="K2514" s="48">
        <f t="shared" si="292"/>
        <v>105.15</v>
      </c>
      <c r="L2514" s="48">
        <f t="shared" si="293"/>
        <v>105.3</v>
      </c>
      <c r="M2514" s="48">
        <f t="shared" si="294"/>
        <v>104.39</v>
      </c>
      <c r="N2514" s="48">
        <f t="shared" si="295"/>
        <v>104.95</v>
      </c>
      <c r="O2514" s="49">
        <f t="shared" ca="1" si="296"/>
        <v>91702600</v>
      </c>
    </row>
    <row r="2515" spans="1:15" x14ac:dyDescent="0.25">
      <c r="A2515">
        <v>2500</v>
      </c>
      <c r="B2515" s="89">
        <v>38869</v>
      </c>
      <c r="C2515" s="48">
        <v>127.379997</v>
      </c>
      <c r="D2515" s="48">
        <v>128.94000199999999</v>
      </c>
      <c r="E2515" s="48">
        <v>127.269997</v>
      </c>
      <c r="F2515" s="48">
        <v>128.729996</v>
      </c>
      <c r="G2515" s="49">
        <v>73721700</v>
      </c>
      <c r="H2515" s="48">
        <v>104.72705999999999</v>
      </c>
      <c r="I2515" s="52">
        <f t="shared" si="290"/>
        <v>0.81354045874436287</v>
      </c>
      <c r="J2515" s="52">
        <f t="shared" ca="1" si="291"/>
        <v>1</v>
      </c>
      <c r="K2515" s="48">
        <f t="shared" si="292"/>
        <v>103.63</v>
      </c>
      <c r="L2515" s="48">
        <f t="shared" si="293"/>
        <v>104.9</v>
      </c>
      <c r="M2515" s="48">
        <f t="shared" si="294"/>
        <v>103.54</v>
      </c>
      <c r="N2515" s="48">
        <f t="shared" si="295"/>
        <v>104.73</v>
      </c>
      <c r="O2515" s="49">
        <f t="shared" ca="1" si="296"/>
        <v>73721700</v>
      </c>
    </row>
    <row r="2516" spans="1:15" x14ac:dyDescent="0.25">
      <c r="A2516">
        <v>2501</v>
      </c>
      <c r="B2516" s="89">
        <v>38868</v>
      </c>
      <c r="C2516" s="48">
        <v>126.620003</v>
      </c>
      <c r="D2516" s="48">
        <v>127.510002</v>
      </c>
      <c r="E2516" s="48">
        <v>126.199997</v>
      </c>
      <c r="F2516" s="48">
        <v>127.510002</v>
      </c>
      <c r="G2516" s="49">
        <v>86926200</v>
      </c>
      <c r="H2516" s="48">
        <v>103.73454599999999</v>
      </c>
      <c r="I2516" s="52">
        <f t="shared" si="290"/>
        <v>0.81354046249642431</v>
      </c>
      <c r="J2516" s="52">
        <f t="shared" ca="1" si="291"/>
        <v>1</v>
      </c>
      <c r="K2516" s="48">
        <f t="shared" si="292"/>
        <v>103.01</v>
      </c>
      <c r="L2516" s="48">
        <f t="shared" si="293"/>
        <v>103.73</v>
      </c>
      <c r="M2516" s="48">
        <f t="shared" si="294"/>
        <v>102.67</v>
      </c>
      <c r="N2516" s="48">
        <f t="shared" si="295"/>
        <v>103.73</v>
      </c>
      <c r="O2516" s="49">
        <f t="shared" ca="1" si="296"/>
        <v>86926200</v>
      </c>
    </row>
    <row r="2517" spans="1:15" x14ac:dyDescent="0.25">
      <c r="A2517">
        <v>2502</v>
      </c>
      <c r="B2517" s="89">
        <v>38867</v>
      </c>
      <c r="C2517" s="48">
        <v>127.970001</v>
      </c>
      <c r="D2517" s="48">
        <v>128</v>
      </c>
      <c r="E2517" s="48">
        <v>126.050003</v>
      </c>
      <c r="F2517" s="48">
        <v>126.099998</v>
      </c>
      <c r="G2517" s="49">
        <v>72419900</v>
      </c>
      <c r="H2517" s="48">
        <v>102.587451</v>
      </c>
      <c r="I2517" s="52">
        <f t="shared" si="290"/>
        <v>0.81354046492530474</v>
      </c>
      <c r="J2517" s="52">
        <f t="shared" ca="1" si="291"/>
        <v>1</v>
      </c>
      <c r="K2517" s="48">
        <f t="shared" si="292"/>
        <v>104.11</v>
      </c>
      <c r="L2517" s="48">
        <f t="shared" si="293"/>
        <v>104.13</v>
      </c>
      <c r="M2517" s="48">
        <f t="shared" si="294"/>
        <v>102.55</v>
      </c>
      <c r="N2517" s="48">
        <f t="shared" si="295"/>
        <v>102.59</v>
      </c>
      <c r="O2517" s="49">
        <f t="shared" ca="1" si="296"/>
        <v>72419900</v>
      </c>
    </row>
    <row r="2518" spans="1:15" x14ac:dyDescent="0.25">
      <c r="A2518">
        <v>2503</v>
      </c>
      <c r="B2518" s="89">
        <v>38863</v>
      </c>
      <c r="C2518" s="48">
        <v>128.009995</v>
      </c>
      <c r="D2518" s="48">
        <v>128.38000500000001</v>
      </c>
      <c r="E2518" s="48">
        <v>127.510002</v>
      </c>
      <c r="F2518" s="48">
        <v>128.38000500000001</v>
      </c>
      <c r="G2518" s="49">
        <v>62989700</v>
      </c>
      <c r="H2518" s="48">
        <v>104.442328</v>
      </c>
      <c r="I2518" s="52">
        <f t="shared" si="290"/>
        <v>0.8135404574879086</v>
      </c>
      <c r="J2518" s="52">
        <f t="shared" ca="1" si="291"/>
        <v>1</v>
      </c>
      <c r="K2518" s="48">
        <f t="shared" si="292"/>
        <v>104.14</v>
      </c>
      <c r="L2518" s="48">
        <f t="shared" si="293"/>
        <v>104.44</v>
      </c>
      <c r="M2518" s="48">
        <f t="shared" si="294"/>
        <v>103.73</v>
      </c>
      <c r="N2518" s="48">
        <f t="shared" si="295"/>
        <v>104.44</v>
      </c>
      <c r="O2518" s="49">
        <f t="shared" ca="1" si="296"/>
        <v>62989700</v>
      </c>
    </row>
    <row r="2519" spans="1:15" x14ac:dyDescent="0.25">
      <c r="A2519">
        <v>2504</v>
      </c>
      <c r="B2519" s="89">
        <v>38862</v>
      </c>
      <c r="C2519" s="48">
        <v>126.91999800000001</v>
      </c>
      <c r="D2519" s="48">
        <v>127.730003</v>
      </c>
      <c r="E2519" s="48">
        <v>126.43</v>
      </c>
      <c r="F2519" s="48">
        <v>127.730003</v>
      </c>
      <c r="G2519" s="49">
        <v>78977900</v>
      </c>
      <c r="H2519" s="48">
        <v>103.913526</v>
      </c>
      <c r="I2519" s="52">
        <f t="shared" si="290"/>
        <v>0.81354046472542563</v>
      </c>
      <c r="J2519" s="52">
        <f t="shared" ca="1" si="291"/>
        <v>1</v>
      </c>
      <c r="K2519" s="48">
        <f t="shared" si="292"/>
        <v>103.25</v>
      </c>
      <c r="L2519" s="48">
        <f t="shared" si="293"/>
        <v>103.91</v>
      </c>
      <c r="M2519" s="48">
        <f t="shared" si="294"/>
        <v>102.86</v>
      </c>
      <c r="N2519" s="48">
        <f t="shared" si="295"/>
        <v>103.91</v>
      </c>
      <c r="O2519" s="49">
        <f t="shared" ca="1" si="296"/>
        <v>78977900</v>
      </c>
    </row>
    <row r="2520" spans="1:15" x14ac:dyDescent="0.25">
      <c r="A2520">
        <v>2505</v>
      </c>
      <c r="B2520" s="89">
        <v>38861</v>
      </c>
      <c r="C2520" s="48">
        <v>125.68</v>
      </c>
      <c r="D2520" s="48">
        <v>126.889999</v>
      </c>
      <c r="E2520" s="48">
        <v>124.760002</v>
      </c>
      <c r="F2520" s="48">
        <v>126.16999800000001</v>
      </c>
      <c r="G2520" s="49">
        <v>168405000</v>
      </c>
      <c r="H2520" s="48">
        <v>102.644398</v>
      </c>
      <c r="I2520" s="52">
        <f t="shared" si="290"/>
        <v>0.81354045832670929</v>
      </c>
      <c r="J2520" s="52">
        <f t="shared" ca="1" si="291"/>
        <v>1</v>
      </c>
      <c r="K2520" s="48">
        <f t="shared" si="292"/>
        <v>102.25</v>
      </c>
      <c r="L2520" s="48">
        <f t="shared" si="293"/>
        <v>103.23</v>
      </c>
      <c r="M2520" s="48">
        <f t="shared" si="294"/>
        <v>101.5</v>
      </c>
      <c r="N2520" s="48">
        <f t="shared" si="295"/>
        <v>102.64</v>
      </c>
      <c r="O2520" s="49">
        <f t="shared" ca="1" si="296"/>
        <v>168405000</v>
      </c>
    </row>
    <row r="2521" spans="1:15" x14ac:dyDescent="0.25">
      <c r="A2521">
        <v>2506</v>
      </c>
      <c r="B2521" s="89">
        <v>38860</v>
      </c>
      <c r="C2521" s="48">
        <v>127.18</v>
      </c>
      <c r="D2521" s="48">
        <v>127.629997</v>
      </c>
      <c r="E2521" s="48">
        <v>125.16999800000001</v>
      </c>
      <c r="F2521" s="48">
        <v>125.16999800000001</v>
      </c>
      <c r="G2521" s="49">
        <v>92006500</v>
      </c>
      <c r="H2521" s="48">
        <v>101.83085800000001</v>
      </c>
      <c r="I2521" s="52">
        <f t="shared" si="290"/>
        <v>0.81354046198834329</v>
      </c>
      <c r="J2521" s="52">
        <f t="shared" ca="1" si="291"/>
        <v>1</v>
      </c>
      <c r="K2521" s="48">
        <f t="shared" si="292"/>
        <v>103.47</v>
      </c>
      <c r="L2521" s="48">
        <f t="shared" si="293"/>
        <v>103.83</v>
      </c>
      <c r="M2521" s="48">
        <f t="shared" si="294"/>
        <v>101.83</v>
      </c>
      <c r="N2521" s="48">
        <f t="shared" si="295"/>
        <v>101.83</v>
      </c>
      <c r="O2521" s="49">
        <f t="shared" ca="1" si="296"/>
        <v>92006500</v>
      </c>
    </row>
    <row r="2522" spans="1:15" x14ac:dyDescent="0.25">
      <c r="A2522">
        <v>2507</v>
      </c>
      <c r="B2522" s="89">
        <v>38859</v>
      </c>
      <c r="C2522" s="48">
        <v>126.279999</v>
      </c>
      <c r="D2522" s="48">
        <v>127.16999800000001</v>
      </c>
      <c r="E2522" s="48">
        <v>125.5</v>
      </c>
      <c r="F2522" s="48">
        <v>126.129997</v>
      </c>
      <c r="G2522" s="49">
        <v>110852800</v>
      </c>
      <c r="H2522" s="48">
        <v>102.611856</v>
      </c>
      <c r="I2522" s="52">
        <f t="shared" si="290"/>
        <v>0.81354046175074435</v>
      </c>
      <c r="J2522" s="52">
        <f t="shared" ca="1" si="291"/>
        <v>1</v>
      </c>
      <c r="K2522" s="48">
        <f t="shared" si="292"/>
        <v>102.73</v>
      </c>
      <c r="L2522" s="48">
        <f t="shared" si="293"/>
        <v>103.46</v>
      </c>
      <c r="M2522" s="48">
        <f t="shared" si="294"/>
        <v>102.1</v>
      </c>
      <c r="N2522" s="48">
        <f t="shared" si="295"/>
        <v>102.61</v>
      </c>
      <c r="O2522" s="49">
        <f t="shared" ca="1" si="296"/>
        <v>110852800</v>
      </c>
    </row>
    <row r="2523" spans="1:15" x14ac:dyDescent="0.25">
      <c r="A2523">
        <v>2508</v>
      </c>
      <c r="B2523" s="89">
        <v>38856</v>
      </c>
      <c r="C2523" s="48">
        <v>126.870003</v>
      </c>
      <c r="D2523" s="48">
        <v>127.489998</v>
      </c>
      <c r="E2523" s="48">
        <v>125.800003</v>
      </c>
      <c r="F2523" s="48">
        <v>127.099998</v>
      </c>
      <c r="G2523" s="49">
        <v>124309400</v>
      </c>
      <c r="H2523" s="48">
        <v>103.400991</v>
      </c>
      <c r="I2523" s="52">
        <f t="shared" si="290"/>
        <v>0.8135404612673558</v>
      </c>
      <c r="J2523" s="52">
        <f t="shared" ca="1" si="291"/>
        <v>1</v>
      </c>
      <c r="K2523" s="48">
        <f t="shared" si="292"/>
        <v>103.21</v>
      </c>
      <c r="L2523" s="48">
        <f t="shared" si="293"/>
        <v>103.72</v>
      </c>
      <c r="M2523" s="48">
        <f t="shared" si="294"/>
        <v>102.34</v>
      </c>
      <c r="N2523" s="48">
        <f t="shared" si="295"/>
        <v>103.4</v>
      </c>
      <c r="O2523" s="49">
        <f t="shared" ca="1" si="296"/>
        <v>124309400</v>
      </c>
    </row>
    <row r="2524" spans="1:15" x14ac:dyDescent="0.25">
      <c r="A2524">
        <v>2509</v>
      </c>
      <c r="B2524" s="89">
        <v>38855</v>
      </c>
      <c r="C2524" s="48">
        <v>127.349998</v>
      </c>
      <c r="D2524" s="48">
        <v>127.75</v>
      </c>
      <c r="E2524" s="48">
        <v>126.110001</v>
      </c>
      <c r="F2524" s="48">
        <v>126.209999</v>
      </c>
      <c r="G2524" s="49">
        <v>87906300</v>
      </c>
      <c r="H2524" s="48">
        <v>102.676941</v>
      </c>
      <c r="I2524" s="52">
        <f t="shared" si="290"/>
        <v>0.81354046282814729</v>
      </c>
      <c r="J2524" s="52">
        <f t="shared" ca="1" si="291"/>
        <v>1</v>
      </c>
      <c r="K2524" s="48">
        <f t="shared" si="292"/>
        <v>103.6</v>
      </c>
      <c r="L2524" s="48">
        <f t="shared" si="293"/>
        <v>103.93</v>
      </c>
      <c r="M2524" s="48">
        <f t="shared" si="294"/>
        <v>102.6</v>
      </c>
      <c r="N2524" s="48">
        <f t="shared" si="295"/>
        <v>102.68</v>
      </c>
      <c r="O2524" s="49">
        <f t="shared" ca="1" si="296"/>
        <v>87906300</v>
      </c>
    </row>
    <row r="2525" spans="1:15" x14ac:dyDescent="0.25">
      <c r="A2525">
        <v>2510</v>
      </c>
      <c r="B2525" s="89">
        <v>38854</v>
      </c>
      <c r="C2525" s="48">
        <v>128.66999799999999</v>
      </c>
      <c r="D2525" s="48">
        <v>129.10000600000001</v>
      </c>
      <c r="E2525" s="48">
        <v>126.769997</v>
      </c>
      <c r="F2525" s="48">
        <v>126.849998</v>
      </c>
      <c r="G2525" s="49">
        <v>144789500</v>
      </c>
      <c r="H2525" s="48">
        <v>103.19760599999999</v>
      </c>
      <c r="I2525" s="52">
        <f t="shared" si="290"/>
        <v>0.81354046217643605</v>
      </c>
      <c r="J2525" s="52">
        <f t="shared" ca="1" si="291"/>
        <v>1</v>
      </c>
      <c r="K2525" s="48">
        <f t="shared" si="292"/>
        <v>104.68</v>
      </c>
      <c r="L2525" s="48">
        <f t="shared" si="293"/>
        <v>105.03</v>
      </c>
      <c r="M2525" s="48">
        <f t="shared" si="294"/>
        <v>103.13</v>
      </c>
      <c r="N2525" s="48">
        <f t="shared" si="295"/>
        <v>103.2</v>
      </c>
      <c r="O2525" s="49">
        <f t="shared" ca="1" si="296"/>
        <v>144789500</v>
      </c>
    </row>
    <row r="2526" spans="1:15" x14ac:dyDescent="0.25">
      <c r="A2526">
        <v>2511</v>
      </c>
      <c r="B2526" s="89">
        <v>38853</v>
      </c>
      <c r="C2526" s="48">
        <v>129.759995</v>
      </c>
      <c r="D2526" s="48">
        <v>130</v>
      </c>
      <c r="E2526" s="48">
        <v>129.009995</v>
      </c>
      <c r="F2526" s="48">
        <v>129.30999800000001</v>
      </c>
      <c r="G2526" s="49">
        <v>62137600</v>
      </c>
      <c r="H2526" s="48">
        <v>105.198915</v>
      </c>
      <c r="I2526" s="52">
        <f t="shared" si="290"/>
        <v>0.81354045802398045</v>
      </c>
      <c r="J2526" s="52">
        <f t="shared" ca="1" si="291"/>
        <v>1</v>
      </c>
      <c r="K2526" s="48">
        <f t="shared" si="292"/>
        <v>105.57</v>
      </c>
      <c r="L2526" s="48">
        <f t="shared" si="293"/>
        <v>105.76</v>
      </c>
      <c r="M2526" s="48">
        <f t="shared" si="294"/>
        <v>104.95</v>
      </c>
      <c r="N2526" s="48">
        <f t="shared" si="295"/>
        <v>105.2</v>
      </c>
      <c r="O2526" s="49">
        <f t="shared" ca="1" si="296"/>
        <v>62137600</v>
      </c>
    </row>
    <row r="2527" spans="1:15" x14ac:dyDescent="0.25">
      <c r="A2527">
        <v>2512</v>
      </c>
      <c r="B2527" s="89">
        <v>38852</v>
      </c>
      <c r="C2527" s="48">
        <v>128.78999300000001</v>
      </c>
      <c r="D2527" s="48">
        <v>129.740005</v>
      </c>
      <c r="E2527" s="48">
        <v>128.61000100000001</v>
      </c>
      <c r="F2527" s="48">
        <v>129.5</v>
      </c>
      <c r="G2527" s="49">
        <v>84029300</v>
      </c>
      <c r="H2527" s="48">
        <v>105.353489</v>
      </c>
      <c r="I2527" s="52">
        <f t="shared" si="290"/>
        <v>0.81354045559845556</v>
      </c>
      <c r="J2527" s="52">
        <f t="shared" ca="1" si="291"/>
        <v>1</v>
      </c>
      <c r="K2527" s="48">
        <f t="shared" si="292"/>
        <v>104.78</v>
      </c>
      <c r="L2527" s="48">
        <f t="shared" si="293"/>
        <v>105.55</v>
      </c>
      <c r="M2527" s="48">
        <f t="shared" si="294"/>
        <v>104.63</v>
      </c>
      <c r="N2527" s="48">
        <f t="shared" si="295"/>
        <v>105.35</v>
      </c>
      <c r="O2527" s="49">
        <f t="shared" ca="1" si="296"/>
        <v>84029300</v>
      </c>
    </row>
    <row r="2528" spans="1:15" x14ac:dyDescent="0.25">
      <c r="A2528">
        <v>2513</v>
      </c>
      <c r="B2528" s="89">
        <v>38849</v>
      </c>
      <c r="C2528" s="48">
        <v>130.36000100000001</v>
      </c>
      <c r="D2528" s="48">
        <v>130.720001</v>
      </c>
      <c r="E2528" s="48">
        <v>129.19000199999999</v>
      </c>
      <c r="F2528" s="48">
        <v>129.240005</v>
      </c>
      <c r="G2528" s="49">
        <v>91726500</v>
      </c>
      <c r="H2528" s="48">
        <v>105.14197299999999</v>
      </c>
      <c r="I2528" s="52">
        <f t="shared" si="290"/>
        <v>0.81354045908617845</v>
      </c>
      <c r="J2528" s="52">
        <f t="shared" ca="1" si="291"/>
        <v>1</v>
      </c>
      <c r="K2528" s="48">
        <f t="shared" si="292"/>
        <v>106.05</v>
      </c>
      <c r="L2528" s="48">
        <f t="shared" si="293"/>
        <v>106.35</v>
      </c>
      <c r="M2528" s="48">
        <f t="shared" si="294"/>
        <v>105.1</v>
      </c>
      <c r="N2528" s="48">
        <f t="shared" si="295"/>
        <v>105.14</v>
      </c>
      <c r="O2528" s="49">
        <f t="shared" ca="1" si="296"/>
        <v>91726500</v>
      </c>
    </row>
    <row r="2529" spans="1:15" x14ac:dyDescent="0.25">
      <c r="A2529">
        <v>2514</v>
      </c>
      <c r="B2529" s="89">
        <v>38848</v>
      </c>
      <c r="C2529" s="48">
        <v>132.509995</v>
      </c>
      <c r="D2529" s="48">
        <v>132.550003</v>
      </c>
      <c r="E2529" s="48">
        <v>130.520004</v>
      </c>
      <c r="F2529" s="48">
        <v>130.949997</v>
      </c>
      <c r="G2529" s="49">
        <v>80626900</v>
      </c>
      <c r="H2529" s="48">
        <v>106.53312099999999</v>
      </c>
      <c r="I2529" s="52">
        <f t="shared" si="290"/>
        <v>0.81354046155495519</v>
      </c>
      <c r="J2529" s="52">
        <f t="shared" ca="1" si="291"/>
        <v>1</v>
      </c>
      <c r="K2529" s="48">
        <f t="shared" si="292"/>
        <v>107.8</v>
      </c>
      <c r="L2529" s="48">
        <f t="shared" si="293"/>
        <v>107.83</v>
      </c>
      <c r="M2529" s="48">
        <f t="shared" si="294"/>
        <v>106.18</v>
      </c>
      <c r="N2529" s="48">
        <f t="shared" si="295"/>
        <v>106.53</v>
      </c>
      <c r="O2529" s="49">
        <f t="shared" ca="1" si="296"/>
        <v>80626900</v>
      </c>
    </row>
    <row r="2530" spans="1:15" x14ac:dyDescent="0.25">
      <c r="A2530">
        <v>2515</v>
      </c>
      <c r="B2530" s="89">
        <v>38847</v>
      </c>
      <c r="C2530" s="48">
        <v>132.41000399999999</v>
      </c>
      <c r="D2530" s="48">
        <v>132.75</v>
      </c>
      <c r="E2530" s="48">
        <v>131.88999899999999</v>
      </c>
      <c r="F2530" s="48">
        <v>132.550003</v>
      </c>
      <c r="G2530" s="49">
        <v>64378200</v>
      </c>
      <c r="H2530" s="48">
        <v>107.83479</v>
      </c>
      <c r="I2530" s="52">
        <f t="shared" si="290"/>
        <v>0.81354045687950682</v>
      </c>
      <c r="J2530" s="52">
        <f t="shared" ca="1" si="291"/>
        <v>1</v>
      </c>
      <c r="K2530" s="48">
        <f t="shared" si="292"/>
        <v>107.72</v>
      </c>
      <c r="L2530" s="48">
        <f t="shared" si="293"/>
        <v>108</v>
      </c>
      <c r="M2530" s="48">
        <f t="shared" si="294"/>
        <v>107.3</v>
      </c>
      <c r="N2530" s="48">
        <f t="shared" si="295"/>
        <v>107.83</v>
      </c>
      <c r="O2530" s="49">
        <f t="shared" ca="1" si="296"/>
        <v>64378200</v>
      </c>
    </row>
    <row r="2531" spans="1:15" x14ac:dyDescent="0.25">
      <c r="A2531">
        <v>2516</v>
      </c>
      <c r="B2531" s="89">
        <v>38846</v>
      </c>
      <c r="C2531" s="48">
        <v>132.41999799999999</v>
      </c>
      <c r="D2531" s="48">
        <v>132.770004</v>
      </c>
      <c r="E2531" s="48">
        <v>132.30999800000001</v>
      </c>
      <c r="F2531" s="48">
        <v>132.61999499999999</v>
      </c>
      <c r="G2531" s="49">
        <v>29864000</v>
      </c>
      <c r="H2531" s="48">
        <v>107.891732</v>
      </c>
      <c r="I2531" s="52">
        <f t="shared" si="290"/>
        <v>0.81354046197935703</v>
      </c>
      <c r="J2531" s="52">
        <f t="shared" ca="1" si="291"/>
        <v>1</v>
      </c>
      <c r="K2531" s="48">
        <f t="shared" si="292"/>
        <v>107.73</v>
      </c>
      <c r="L2531" s="48">
        <f t="shared" si="293"/>
        <v>108.01</v>
      </c>
      <c r="M2531" s="48">
        <f t="shared" si="294"/>
        <v>107.64</v>
      </c>
      <c r="N2531" s="48">
        <f t="shared" si="295"/>
        <v>107.89</v>
      </c>
      <c r="O2531" s="49">
        <f t="shared" ca="1" si="296"/>
        <v>29864000</v>
      </c>
    </row>
    <row r="2532" spans="1:15" x14ac:dyDescent="0.25">
      <c r="A2532">
        <v>2517</v>
      </c>
      <c r="B2532" s="89">
        <v>38845</v>
      </c>
      <c r="C2532" s="48">
        <v>132.509995</v>
      </c>
      <c r="D2532" s="48">
        <v>132.770004</v>
      </c>
      <c r="E2532" s="48">
        <v>132.36000100000001</v>
      </c>
      <c r="F2532" s="48">
        <v>132.36000100000001</v>
      </c>
      <c r="G2532" s="49">
        <v>30016700</v>
      </c>
      <c r="H2532" s="48">
        <v>107.680216</v>
      </c>
      <c r="I2532" s="52">
        <f t="shared" si="290"/>
        <v>0.81354045925097862</v>
      </c>
      <c r="J2532" s="52">
        <f t="shared" ca="1" si="291"/>
        <v>1</v>
      </c>
      <c r="K2532" s="48">
        <f t="shared" si="292"/>
        <v>107.8</v>
      </c>
      <c r="L2532" s="48">
        <f t="shared" si="293"/>
        <v>108.01</v>
      </c>
      <c r="M2532" s="48">
        <f t="shared" si="294"/>
        <v>107.68</v>
      </c>
      <c r="N2532" s="48">
        <f t="shared" si="295"/>
        <v>107.68</v>
      </c>
      <c r="O2532" s="49">
        <f t="shared" ca="1" si="296"/>
        <v>30016700</v>
      </c>
    </row>
    <row r="2533" spans="1:15" x14ac:dyDescent="0.25">
      <c r="A2533">
        <v>2518</v>
      </c>
      <c r="B2533" s="89">
        <v>38842</v>
      </c>
      <c r="C2533" s="48">
        <v>132.050003</v>
      </c>
      <c r="D2533" s="48">
        <v>132.800003</v>
      </c>
      <c r="E2533" s="48">
        <v>131.85000600000001</v>
      </c>
      <c r="F2533" s="48">
        <v>132.520004</v>
      </c>
      <c r="G2533" s="49">
        <v>62588200</v>
      </c>
      <c r="H2533" s="48">
        <v>107.810385</v>
      </c>
      <c r="I2533" s="52">
        <f t="shared" si="290"/>
        <v>0.81354045989917112</v>
      </c>
      <c r="J2533" s="52">
        <f t="shared" ca="1" si="291"/>
        <v>1</v>
      </c>
      <c r="K2533" s="48">
        <f t="shared" si="292"/>
        <v>107.43</v>
      </c>
      <c r="L2533" s="48">
        <f t="shared" si="293"/>
        <v>108.04</v>
      </c>
      <c r="M2533" s="48">
        <f t="shared" si="294"/>
        <v>107.27</v>
      </c>
      <c r="N2533" s="48">
        <f t="shared" si="295"/>
        <v>107.81</v>
      </c>
      <c r="O2533" s="49">
        <f t="shared" ca="1" si="296"/>
        <v>62588200</v>
      </c>
    </row>
    <row r="2534" spans="1:15" x14ac:dyDescent="0.25">
      <c r="A2534">
        <v>2519</v>
      </c>
      <c r="B2534" s="89">
        <v>38841</v>
      </c>
      <c r="C2534" s="48">
        <v>131.08000200000001</v>
      </c>
      <c r="D2534" s="48">
        <v>131.61999499999999</v>
      </c>
      <c r="E2534" s="48">
        <v>130.970001</v>
      </c>
      <c r="F2534" s="48">
        <v>131.36000100000001</v>
      </c>
      <c r="G2534" s="49">
        <v>42921400</v>
      </c>
      <c r="H2534" s="48">
        <v>106.866675</v>
      </c>
      <c r="I2534" s="52">
        <f t="shared" si="290"/>
        <v>0.81354045513443618</v>
      </c>
      <c r="J2534" s="52">
        <f t="shared" ca="1" si="291"/>
        <v>1</v>
      </c>
      <c r="K2534" s="48">
        <f t="shared" si="292"/>
        <v>106.64</v>
      </c>
      <c r="L2534" s="48">
        <f t="shared" si="293"/>
        <v>107.08</v>
      </c>
      <c r="M2534" s="48">
        <f t="shared" si="294"/>
        <v>106.55</v>
      </c>
      <c r="N2534" s="48">
        <f t="shared" si="295"/>
        <v>106.87</v>
      </c>
      <c r="O2534" s="49">
        <f t="shared" ca="1" si="296"/>
        <v>42921400</v>
      </c>
    </row>
    <row r="2535" spans="1:15" x14ac:dyDescent="0.25">
      <c r="A2535">
        <v>2520</v>
      </c>
      <c r="B2535" s="89">
        <v>38840</v>
      </c>
      <c r="C2535" s="48">
        <v>131.14999399999999</v>
      </c>
      <c r="D2535" s="48">
        <v>131.320007</v>
      </c>
      <c r="E2535" s="48">
        <v>130.449997</v>
      </c>
      <c r="F2535" s="48">
        <v>130.88999899999999</v>
      </c>
      <c r="G2535" s="49">
        <v>60821300</v>
      </c>
      <c r="H2535" s="48">
        <v>106.48430999999999</v>
      </c>
      <c r="I2535" s="52">
        <f t="shared" si="290"/>
        <v>0.81354046003163316</v>
      </c>
      <c r="J2535" s="52">
        <f t="shared" ca="1" si="291"/>
        <v>1</v>
      </c>
      <c r="K2535" s="48">
        <f t="shared" si="292"/>
        <v>106.7</v>
      </c>
      <c r="L2535" s="48">
        <f t="shared" si="293"/>
        <v>106.83</v>
      </c>
      <c r="M2535" s="48">
        <f t="shared" si="294"/>
        <v>106.13</v>
      </c>
      <c r="N2535" s="48">
        <f t="shared" si="295"/>
        <v>106.48</v>
      </c>
      <c r="O2535" s="49">
        <f t="shared" ca="1" si="296"/>
        <v>60821300</v>
      </c>
    </row>
    <row r="2536" spans="1:15" x14ac:dyDescent="0.25">
      <c r="A2536">
        <v>2521</v>
      </c>
      <c r="B2536" s="89">
        <v>38839</v>
      </c>
      <c r="C2536" s="48">
        <v>131.009995</v>
      </c>
      <c r="D2536" s="48">
        <v>131.46000699999999</v>
      </c>
      <c r="E2536" s="48">
        <v>130.740005</v>
      </c>
      <c r="F2536" s="48">
        <v>131.38000500000001</v>
      </c>
      <c r="G2536" s="49">
        <v>49063500</v>
      </c>
      <c r="H2536" s="48">
        <v>106.882949</v>
      </c>
      <c r="I2536" s="52">
        <f t="shared" si="290"/>
        <v>0.81354045465289782</v>
      </c>
      <c r="J2536" s="52">
        <f t="shared" ca="1" si="291"/>
        <v>1</v>
      </c>
      <c r="K2536" s="48">
        <f t="shared" si="292"/>
        <v>106.58</v>
      </c>
      <c r="L2536" s="48">
        <f t="shared" si="293"/>
        <v>106.95</v>
      </c>
      <c r="M2536" s="48">
        <f t="shared" si="294"/>
        <v>106.36</v>
      </c>
      <c r="N2536" s="48">
        <f t="shared" si="295"/>
        <v>106.88</v>
      </c>
      <c r="O2536" s="49">
        <f t="shared" ca="1" si="296"/>
        <v>49063500</v>
      </c>
    </row>
    <row r="2537" spans="1:15" x14ac:dyDescent="0.25">
      <c r="A2537">
        <v>2522</v>
      </c>
      <c r="B2537" s="89">
        <v>38838</v>
      </c>
      <c r="C2537" s="48">
        <v>131.470001</v>
      </c>
      <c r="D2537" s="48">
        <v>131.800003</v>
      </c>
      <c r="E2537" s="48">
        <v>130.320007</v>
      </c>
      <c r="F2537" s="48">
        <v>130.39999399999999</v>
      </c>
      <c r="G2537" s="49">
        <v>64990300</v>
      </c>
      <c r="H2537" s="48">
        <v>106.085671</v>
      </c>
      <c r="I2537" s="52">
        <f t="shared" si="290"/>
        <v>0.81354045921198437</v>
      </c>
      <c r="J2537" s="52">
        <f t="shared" ca="1" si="291"/>
        <v>1</v>
      </c>
      <c r="K2537" s="48">
        <f t="shared" si="292"/>
        <v>106.96</v>
      </c>
      <c r="L2537" s="48">
        <f t="shared" si="293"/>
        <v>107.22</v>
      </c>
      <c r="M2537" s="48">
        <f t="shared" si="294"/>
        <v>106.02</v>
      </c>
      <c r="N2537" s="48">
        <f t="shared" si="295"/>
        <v>106.09</v>
      </c>
      <c r="O2537" s="49">
        <f t="shared" ca="1" si="296"/>
        <v>64990300</v>
      </c>
    </row>
    <row r="2538" spans="1:15" x14ac:dyDescent="0.25">
      <c r="A2538">
        <v>2523</v>
      </c>
      <c r="B2538" s="89">
        <v>38835</v>
      </c>
      <c r="C2538" s="48">
        <v>130.78999300000001</v>
      </c>
      <c r="D2538" s="48">
        <v>131.75</v>
      </c>
      <c r="E2538" s="48">
        <v>130.71000699999999</v>
      </c>
      <c r="F2538" s="48">
        <v>131.470001</v>
      </c>
      <c r="G2538" s="49">
        <v>55854400</v>
      </c>
      <c r="H2538" s="48">
        <v>106.956165</v>
      </c>
      <c r="I2538" s="52">
        <f t="shared" si="290"/>
        <v>0.81354045931740737</v>
      </c>
      <c r="J2538" s="52">
        <f t="shared" ca="1" si="291"/>
        <v>1</v>
      </c>
      <c r="K2538" s="48">
        <f t="shared" si="292"/>
        <v>106.4</v>
      </c>
      <c r="L2538" s="48">
        <f t="shared" si="293"/>
        <v>107.18</v>
      </c>
      <c r="M2538" s="48">
        <f t="shared" si="294"/>
        <v>106.34</v>
      </c>
      <c r="N2538" s="48">
        <f t="shared" si="295"/>
        <v>106.96</v>
      </c>
      <c r="O2538" s="49">
        <f t="shared" ca="1" si="296"/>
        <v>55854400</v>
      </c>
    </row>
    <row r="2539" spans="1:15" x14ac:dyDescent="0.25">
      <c r="A2539">
        <v>2524</v>
      </c>
      <c r="B2539" s="89">
        <v>38834</v>
      </c>
      <c r="C2539" s="48">
        <v>129.89999399999999</v>
      </c>
      <c r="D2539" s="48">
        <v>131.63000500000001</v>
      </c>
      <c r="E2539" s="48">
        <v>129.58999600000001</v>
      </c>
      <c r="F2539" s="48">
        <v>131.029999</v>
      </c>
      <c r="G2539" s="49">
        <v>124478600</v>
      </c>
      <c r="H2539" s="48">
        <v>106.59820499999999</v>
      </c>
      <c r="I2539" s="52">
        <f t="shared" si="290"/>
        <v>0.81354045496100469</v>
      </c>
      <c r="J2539" s="52">
        <f t="shared" ca="1" si="291"/>
        <v>1</v>
      </c>
      <c r="K2539" s="48">
        <f t="shared" si="292"/>
        <v>105.68</v>
      </c>
      <c r="L2539" s="48">
        <f t="shared" si="293"/>
        <v>107.09</v>
      </c>
      <c r="M2539" s="48">
        <f t="shared" si="294"/>
        <v>105.43</v>
      </c>
      <c r="N2539" s="48">
        <f t="shared" si="295"/>
        <v>106.6</v>
      </c>
      <c r="O2539" s="49">
        <f t="shared" ca="1" si="296"/>
        <v>124478600</v>
      </c>
    </row>
    <row r="2540" spans="1:15" x14ac:dyDescent="0.25">
      <c r="A2540">
        <v>2525</v>
      </c>
      <c r="B2540" s="89">
        <v>38833</v>
      </c>
      <c r="C2540" s="48">
        <v>130.5</v>
      </c>
      <c r="D2540" s="48">
        <v>131.13999899999999</v>
      </c>
      <c r="E2540" s="48">
        <v>130.300003</v>
      </c>
      <c r="F2540" s="48">
        <v>130.39999399999999</v>
      </c>
      <c r="G2540" s="49">
        <v>67262400</v>
      </c>
      <c r="H2540" s="48">
        <v>106.085671</v>
      </c>
      <c r="I2540" s="52">
        <f t="shared" si="290"/>
        <v>0.81354045921198437</v>
      </c>
      <c r="J2540" s="52">
        <f t="shared" ca="1" si="291"/>
        <v>1</v>
      </c>
      <c r="K2540" s="48">
        <f t="shared" si="292"/>
        <v>106.17</v>
      </c>
      <c r="L2540" s="48">
        <f t="shared" si="293"/>
        <v>106.69</v>
      </c>
      <c r="M2540" s="48">
        <f t="shared" si="294"/>
        <v>106</v>
      </c>
      <c r="N2540" s="48">
        <f t="shared" si="295"/>
        <v>106.09</v>
      </c>
      <c r="O2540" s="49">
        <f t="shared" ca="1" si="296"/>
        <v>67262400</v>
      </c>
    </row>
    <row r="2541" spans="1:15" x14ac:dyDescent="0.25">
      <c r="A2541">
        <v>2526</v>
      </c>
      <c r="B2541" s="89">
        <v>38832</v>
      </c>
      <c r="C2541" s="48">
        <v>131.03999300000001</v>
      </c>
      <c r="D2541" s="48">
        <v>131.11999499999999</v>
      </c>
      <c r="E2541" s="48">
        <v>129.91999799999999</v>
      </c>
      <c r="F2541" s="48">
        <v>130.36999499999999</v>
      </c>
      <c r="G2541" s="49">
        <v>84359800</v>
      </c>
      <c r="H2541" s="48">
        <v>106.061266</v>
      </c>
      <c r="I2541" s="52">
        <f t="shared" si="290"/>
        <v>0.81354046228198451</v>
      </c>
      <c r="J2541" s="52">
        <f t="shared" ca="1" si="291"/>
        <v>1</v>
      </c>
      <c r="K2541" s="48">
        <f t="shared" si="292"/>
        <v>106.61</v>
      </c>
      <c r="L2541" s="48">
        <f t="shared" si="293"/>
        <v>106.67</v>
      </c>
      <c r="M2541" s="48">
        <f t="shared" si="294"/>
        <v>105.7</v>
      </c>
      <c r="N2541" s="48">
        <f t="shared" si="295"/>
        <v>106.06</v>
      </c>
      <c r="O2541" s="49">
        <f t="shared" ca="1" si="296"/>
        <v>84359800</v>
      </c>
    </row>
    <row r="2542" spans="1:15" x14ac:dyDescent="0.25">
      <c r="A2542">
        <v>2527</v>
      </c>
      <c r="B2542" s="89">
        <v>38831</v>
      </c>
      <c r="C2542" s="48">
        <v>130.88999899999999</v>
      </c>
      <c r="D2542" s="48">
        <v>131.070007</v>
      </c>
      <c r="E2542" s="48">
        <v>130.38000500000001</v>
      </c>
      <c r="F2542" s="48">
        <v>130.91000399999999</v>
      </c>
      <c r="G2542" s="49">
        <v>52546400</v>
      </c>
      <c r="H2542" s="48">
        <v>106.500584</v>
      </c>
      <c r="I2542" s="52">
        <f t="shared" si="290"/>
        <v>0.81354045333311586</v>
      </c>
      <c r="J2542" s="52">
        <f t="shared" ca="1" si="291"/>
        <v>1</v>
      </c>
      <c r="K2542" s="48">
        <f t="shared" si="292"/>
        <v>106.48</v>
      </c>
      <c r="L2542" s="48">
        <f t="shared" si="293"/>
        <v>106.63</v>
      </c>
      <c r="M2542" s="48">
        <f t="shared" si="294"/>
        <v>106.07</v>
      </c>
      <c r="N2542" s="48">
        <f t="shared" si="295"/>
        <v>106.5</v>
      </c>
      <c r="O2542" s="49">
        <f t="shared" ca="1" si="296"/>
        <v>52546400</v>
      </c>
    </row>
    <row r="2543" spans="1:15" x14ac:dyDescent="0.25">
      <c r="A2543">
        <v>2528</v>
      </c>
      <c r="B2543" s="89">
        <v>38828</v>
      </c>
      <c r="C2543" s="48">
        <v>131.69000199999999</v>
      </c>
      <c r="D2543" s="48">
        <v>131.78999300000001</v>
      </c>
      <c r="E2543" s="48">
        <v>130.61999499999999</v>
      </c>
      <c r="F2543" s="48">
        <v>131.14999399999999</v>
      </c>
      <c r="G2543" s="49">
        <v>72342600</v>
      </c>
      <c r="H2543" s="48">
        <v>106.695826</v>
      </c>
      <c r="I2543" s="52">
        <f t="shared" si="290"/>
        <v>0.8135404565859149</v>
      </c>
      <c r="J2543" s="52">
        <f t="shared" ca="1" si="291"/>
        <v>1</v>
      </c>
      <c r="K2543" s="48">
        <f t="shared" si="292"/>
        <v>107.14</v>
      </c>
      <c r="L2543" s="48">
        <f t="shared" si="293"/>
        <v>107.22</v>
      </c>
      <c r="M2543" s="48">
        <f t="shared" si="294"/>
        <v>106.26</v>
      </c>
      <c r="N2543" s="48">
        <f t="shared" si="295"/>
        <v>106.7</v>
      </c>
      <c r="O2543" s="49">
        <f t="shared" ca="1" si="296"/>
        <v>72342600</v>
      </c>
    </row>
    <row r="2544" spans="1:15" x14ac:dyDescent="0.25">
      <c r="A2544">
        <v>2529</v>
      </c>
      <c r="B2544" s="89">
        <v>38827</v>
      </c>
      <c r="C2544" s="48">
        <v>131</v>
      </c>
      <c r="D2544" s="48">
        <v>131.86000100000001</v>
      </c>
      <c r="E2544" s="48">
        <v>130.60000600000001</v>
      </c>
      <c r="F2544" s="48">
        <v>131.13000500000001</v>
      </c>
      <c r="G2544" s="49">
        <v>86005500</v>
      </c>
      <c r="H2544" s="48">
        <v>106.679564</v>
      </c>
      <c r="I2544" s="52">
        <f t="shared" si="290"/>
        <v>0.81354045551969578</v>
      </c>
      <c r="J2544" s="52">
        <f t="shared" ca="1" si="291"/>
        <v>1</v>
      </c>
      <c r="K2544" s="48">
        <f t="shared" si="292"/>
        <v>106.57</v>
      </c>
      <c r="L2544" s="48">
        <f t="shared" si="293"/>
        <v>107.27</v>
      </c>
      <c r="M2544" s="48">
        <f t="shared" si="294"/>
        <v>106.25</v>
      </c>
      <c r="N2544" s="48">
        <f t="shared" si="295"/>
        <v>106.68</v>
      </c>
      <c r="O2544" s="49">
        <f t="shared" ca="1" si="296"/>
        <v>86005500</v>
      </c>
    </row>
    <row r="2545" spans="1:15" x14ac:dyDescent="0.25">
      <c r="A2545">
        <v>2530</v>
      </c>
      <c r="B2545" s="89">
        <v>38826</v>
      </c>
      <c r="C2545" s="48">
        <v>130.75</v>
      </c>
      <c r="D2545" s="48">
        <v>131.070007</v>
      </c>
      <c r="E2545" s="48">
        <v>130.240005</v>
      </c>
      <c r="F2545" s="48">
        <v>130.949997</v>
      </c>
      <c r="G2545" s="49">
        <v>87269000</v>
      </c>
      <c r="H2545" s="48">
        <v>106.53312099999999</v>
      </c>
      <c r="I2545" s="52">
        <f t="shared" si="290"/>
        <v>0.81354046155495519</v>
      </c>
      <c r="J2545" s="52">
        <f t="shared" ca="1" si="291"/>
        <v>1</v>
      </c>
      <c r="K2545" s="48">
        <f t="shared" si="292"/>
        <v>106.37</v>
      </c>
      <c r="L2545" s="48">
        <f t="shared" si="293"/>
        <v>106.63</v>
      </c>
      <c r="M2545" s="48">
        <f t="shared" si="294"/>
        <v>105.96</v>
      </c>
      <c r="N2545" s="48">
        <f t="shared" si="295"/>
        <v>106.53</v>
      </c>
      <c r="O2545" s="49">
        <f t="shared" ca="1" si="296"/>
        <v>87269000</v>
      </c>
    </row>
    <row r="2546" spans="1:15" x14ac:dyDescent="0.25">
      <c r="A2546">
        <v>2531</v>
      </c>
      <c r="B2546" s="89">
        <v>38825</v>
      </c>
      <c r="C2546" s="48">
        <v>128.929993</v>
      </c>
      <c r="D2546" s="48">
        <v>130.94000199999999</v>
      </c>
      <c r="E2546" s="48">
        <v>128.929993</v>
      </c>
      <c r="F2546" s="48">
        <v>130.699997</v>
      </c>
      <c r="G2546" s="49">
        <v>92531800</v>
      </c>
      <c r="H2546" s="48">
        <v>106.329735</v>
      </c>
      <c r="I2546" s="52">
        <f t="shared" si="290"/>
        <v>0.81354045478669756</v>
      </c>
      <c r="J2546" s="52">
        <f t="shared" ca="1" si="291"/>
        <v>1</v>
      </c>
      <c r="K2546" s="48">
        <f t="shared" si="292"/>
        <v>104.89</v>
      </c>
      <c r="L2546" s="48">
        <f t="shared" si="293"/>
        <v>106.52</v>
      </c>
      <c r="M2546" s="48">
        <f t="shared" si="294"/>
        <v>104.89</v>
      </c>
      <c r="N2546" s="48">
        <f t="shared" si="295"/>
        <v>106.33</v>
      </c>
      <c r="O2546" s="49">
        <f t="shared" ca="1" si="296"/>
        <v>92531800</v>
      </c>
    </row>
    <row r="2547" spans="1:15" x14ac:dyDescent="0.25">
      <c r="A2547">
        <v>2532</v>
      </c>
      <c r="B2547" s="89">
        <v>38824</v>
      </c>
      <c r="C2547" s="48">
        <v>128.83000200000001</v>
      </c>
      <c r="D2547" s="48">
        <v>129.30999800000001</v>
      </c>
      <c r="E2547" s="48">
        <v>128.020004</v>
      </c>
      <c r="F2547" s="48">
        <v>128.66000399999999</v>
      </c>
      <c r="G2547" s="49">
        <v>64167700</v>
      </c>
      <c r="H2547" s="48">
        <v>104.670118</v>
      </c>
      <c r="I2547" s="52">
        <f t="shared" si="290"/>
        <v>0.81354045348856052</v>
      </c>
      <c r="J2547" s="52">
        <f t="shared" ca="1" si="291"/>
        <v>1</v>
      </c>
      <c r="K2547" s="48">
        <f t="shared" si="292"/>
        <v>104.81</v>
      </c>
      <c r="L2547" s="48">
        <f t="shared" si="293"/>
        <v>105.2</v>
      </c>
      <c r="M2547" s="48">
        <f t="shared" si="294"/>
        <v>104.15</v>
      </c>
      <c r="N2547" s="48">
        <f t="shared" si="295"/>
        <v>104.67</v>
      </c>
      <c r="O2547" s="49">
        <f t="shared" ca="1" si="296"/>
        <v>64167700</v>
      </c>
    </row>
    <row r="2548" spans="1:15" x14ac:dyDescent="0.25">
      <c r="A2548">
        <v>2533</v>
      </c>
      <c r="B2548" s="89">
        <v>38820</v>
      </c>
      <c r="C2548" s="48">
        <v>128.58999600000001</v>
      </c>
      <c r="D2548" s="48">
        <v>129.25</v>
      </c>
      <c r="E2548" s="48">
        <v>128.30999800000001</v>
      </c>
      <c r="F2548" s="48">
        <v>128.71000699999999</v>
      </c>
      <c r="G2548" s="49">
        <v>51051800</v>
      </c>
      <c r="H2548" s="48">
        <v>104.710798</v>
      </c>
      <c r="I2548" s="52">
        <f t="shared" si="290"/>
        <v>0.81354045765843219</v>
      </c>
      <c r="J2548" s="52">
        <f t="shared" ca="1" si="291"/>
        <v>1</v>
      </c>
      <c r="K2548" s="48">
        <f t="shared" si="292"/>
        <v>104.61</v>
      </c>
      <c r="L2548" s="48">
        <f t="shared" si="293"/>
        <v>105.15</v>
      </c>
      <c r="M2548" s="48">
        <f t="shared" si="294"/>
        <v>104.39</v>
      </c>
      <c r="N2548" s="48">
        <f t="shared" si="295"/>
        <v>104.71</v>
      </c>
      <c r="O2548" s="49">
        <f t="shared" ca="1" si="296"/>
        <v>51051800</v>
      </c>
    </row>
    <row r="2549" spans="1:15" x14ac:dyDescent="0.25">
      <c r="A2549">
        <v>2534</v>
      </c>
      <c r="B2549" s="89">
        <v>38819</v>
      </c>
      <c r="C2549" s="48">
        <v>128.770004</v>
      </c>
      <c r="D2549" s="48">
        <v>129.13000500000001</v>
      </c>
      <c r="E2549" s="48">
        <v>128.61000100000001</v>
      </c>
      <c r="F2549" s="48">
        <v>128.88000500000001</v>
      </c>
      <c r="G2549" s="49">
        <v>43033700</v>
      </c>
      <c r="H2549" s="48">
        <v>104.849098</v>
      </c>
      <c r="I2549" s="52">
        <f t="shared" si="290"/>
        <v>0.81354045571304867</v>
      </c>
      <c r="J2549" s="52">
        <f t="shared" ca="1" si="291"/>
        <v>1</v>
      </c>
      <c r="K2549" s="48">
        <f t="shared" si="292"/>
        <v>104.76</v>
      </c>
      <c r="L2549" s="48">
        <f t="shared" si="293"/>
        <v>105.05</v>
      </c>
      <c r="M2549" s="48">
        <f t="shared" si="294"/>
        <v>104.63</v>
      </c>
      <c r="N2549" s="48">
        <f t="shared" si="295"/>
        <v>104.85</v>
      </c>
      <c r="O2549" s="49">
        <f t="shared" ca="1" si="296"/>
        <v>43033700</v>
      </c>
    </row>
    <row r="2550" spans="1:15" x14ac:dyDescent="0.25">
      <c r="A2550">
        <v>2535</v>
      </c>
      <c r="B2550" s="89">
        <v>38818</v>
      </c>
      <c r="C2550" s="48">
        <v>129.85000600000001</v>
      </c>
      <c r="D2550" s="48">
        <v>130.05999800000001</v>
      </c>
      <c r="E2550" s="48">
        <v>128.25</v>
      </c>
      <c r="F2550" s="48">
        <v>128.63999899999999</v>
      </c>
      <c r="G2550" s="49">
        <v>72799400</v>
      </c>
      <c r="H2550" s="48">
        <v>104.65384400000001</v>
      </c>
      <c r="I2550" s="52">
        <f t="shared" si="290"/>
        <v>0.81354046030426364</v>
      </c>
      <c r="J2550" s="52">
        <f t="shared" ca="1" si="291"/>
        <v>1</v>
      </c>
      <c r="K2550" s="48">
        <f t="shared" si="292"/>
        <v>105.64</v>
      </c>
      <c r="L2550" s="48">
        <f t="shared" si="293"/>
        <v>105.81</v>
      </c>
      <c r="M2550" s="48">
        <f t="shared" si="294"/>
        <v>104.34</v>
      </c>
      <c r="N2550" s="48">
        <f t="shared" si="295"/>
        <v>104.65</v>
      </c>
      <c r="O2550" s="49">
        <f t="shared" ca="1" si="296"/>
        <v>72799400</v>
      </c>
    </row>
    <row r="2551" spans="1:15" x14ac:dyDescent="0.25">
      <c r="A2551">
        <v>2536</v>
      </c>
      <c r="B2551" s="89">
        <v>38817</v>
      </c>
      <c r="C2551" s="48">
        <v>129.740005</v>
      </c>
      <c r="D2551" s="48">
        <v>130.08000200000001</v>
      </c>
      <c r="E2551" s="48">
        <v>129.259995</v>
      </c>
      <c r="F2551" s="48">
        <v>129.740005</v>
      </c>
      <c r="G2551" s="49">
        <v>41496500</v>
      </c>
      <c r="H2551" s="48">
        <v>105.548744</v>
      </c>
      <c r="I2551" s="52">
        <f t="shared" si="290"/>
        <v>0.81354046502464683</v>
      </c>
      <c r="J2551" s="52">
        <f t="shared" ca="1" si="291"/>
        <v>1</v>
      </c>
      <c r="K2551" s="48">
        <f t="shared" si="292"/>
        <v>105.55</v>
      </c>
      <c r="L2551" s="48">
        <f t="shared" si="293"/>
        <v>105.83</v>
      </c>
      <c r="M2551" s="48">
        <f t="shared" si="294"/>
        <v>105.16</v>
      </c>
      <c r="N2551" s="48">
        <f t="shared" si="295"/>
        <v>105.55</v>
      </c>
      <c r="O2551" s="49">
        <f t="shared" ca="1" si="296"/>
        <v>41496500</v>
      </c>
    </row>
    <row r="2552" spans="1:15" x14ac:dyDescent="0.25">
      <c r="A2552">
        <v>2537</v>
      </c>
      <c r="B2552" s="89">
        <v>38814</v>
      </c>
      <c r="C2552" s="48">
        <v>131.05999800000001</v>
      </c>
      <c r="D2552" s="48">
        <v>131.39999399999999</v>
      </c>
      <c r="E2552" s="48">
        <v>129.35000600000001</v>
      </c>
      <c r="F2552" s="48">
        <v>129.53999300000001</v>
      </c>
      <c r="G2552" s="49">
        <v>80180900</v>
      </c>
      <c r="H2552" s="48">
        <v>105.386026</v>
      </c>
      <c r="I2552" s="52">
        <f t="shared" si="290"/>
        <v>0.81354046390908785</v>
      </c>
      <c r="J2552" s="52">
        <f t="shared" ca="1" si="291"/>
        <v>1</v>
      </c>
      <c r="K2552" s="48">
        <f t="shared" si="292"/>
        <v>106.62</v>
      </c>
      <c r="L2552" s="48">
        <f t="shared" si="293"/>
        <v>106.9</v>
      </c>
      <c r="M2552" s="48">
        <f t="shared" si="294"/>
        <v>105.23</v>
      </c>
      <c r="N2552" s="48">
        <f t="shared" si="295"/>
        <v>105.39</v>
      </c>
      <c r="O2552" s="49">
        <f t="shared" ca="1" si="296"/>
        <v>80180900</v>
      </c>
    </row>
    <row r="2553" spans="1:15" x14ac:dyDescent="0.25">
      <c r="A2553">
        <v>2538</v>
      </c>
      <c r="B2553" s="89">
        <v>38813</v>
      </c>
      <c r="C2553" s="48">
        <v>130.85000600000001</v>
      </c>
      <c r="D2553" s="48">
        <v>131.21000699999999</v>
      </c>
      <c r="E2553" s="48">
        <v>130.19000199999999</v>
      </c>
      <c r="F2553" s="48">
        <v>130.86999499999999</v>
      </c>
      <c r="G2553" s="49">
        <v>57906200</v>
      </c>
      <c r="H2553" s="48">
        <v>106.468036</v>
      </c>
      <c r="I2553" s="52">
        <f t="shared" si="290"/>
        <v>0.81354046051579665</v>
      </c>
      <c r="J2553" s="52">
        <f t="shared" ca="1" si="291"/>
        <v>1</v>
      </c>
      <c r="K2553" s="48">
        <f t="shared" si="292"/>
        <v>106.45</v>
      </c>
      <c r="L2553" s="48">
        <f t="shared" si="293"/>
        <v>106.74</v>
      </c>
      <c r="M2553" s="48">
        <f t="shared" si="294"/>
        <v>105.91</v>
      </c>
      <c r="N2553" s="48">
        <f t="shared" si="295"/>
        <v>106.47</v>
      </c>
      <c r="O2553" s="49">
        <f t="shared" ca="1" si="296"/>
        <v>57906200</v>
      </c>
    </row>
    <row r="2554" spans="1:15" x14ac:dyDescent="0.25">
      <c r="A2554">
        <v>2539</v>
      </c>
      <c r="B2554" s="89">
        <v>38812</v>
      </c>
      <c r="C2554" s="48">
        <v>130.61000100000001</v>
      </c>
      <c r="D2554" s="48">
        <v>131.279999</v>
      </c>
      <c r="E2554" s="48">
        <v>130.38000500000001</v>
      </c>
      <c r="F2554" s="48">
        <v>131.009995</v>
      </c>
      <c r="G2554" s="49">
        <v>50607200</v>
      </c>
      <c r="H2554" s="48">
        <v>106.581931</v>
      </c>
      <c r="I2554" s="52">
        <f t="shared" si="290"/>
        <v>0.81354045544387654</v>
      </c>
      <c r="J2554" s="52">
        <f t="shared" ca="1" si="291"/>
        <v>1</v>
      </c>
      <c r="K2554" s="48">
        <f t="shared" si="292"/>
        <v>106.26</v>
      </c>
      <c r="L2554" s="48">
        <f t="shared" si="293"/>
        <v>106.8</v>
      </c>
      <c r="M2554" s="48">
        <f t="shared" si="294"/>
        <v>106.07</v>
      </c>
      <c r="N2554" s="48">
        <f t="shared" si="295"/>
        <v>106.58</v>
      </c>
      <c r="O2554" s="49">
        <f t="shared" ca="1" si="296"/>
        <v>50607200</v>
      </c>
    </row>
    <row r="2555" spans="1:15" x14ac:dyDescent="0.25">
      <c r="A2555">
        <v>2540</v>
      </c>
      <c r="B2555" s="89">
        <v>38811</v>
      </c>
      <c r="C2555" s="48">
        <v>129.729996</v>
      </c>
      <c r="D2555" s="48">
        <v>130.729996</v>
      </c>
      <c r="E2555" s="48">
        <v>129.36000100000001</v>
      </c>
      <c r="F2555" s="48">
        <v>130.55999800000001</v>
      </c>
      <c r="G2555" s="49">
        <v>54809300</v>
      </c>
      <c r="H2555" s="48">
        <v>106.21584</v>
      </c>
      <c r="I2555" s="52">
        <f t="shared" si="290"/>
        <v>0.81354045363879368</v>
      </c>
      <c r="J2555" s="52">
        <f t="shared" ca="1" si="291"/>
        <v>1</v>
      </c>
      <c r="K2555" s="48">
        <f t="shared" si="292"/>
        <v>105.54</v>
      </c>
      <c r="L2555" s="48">
        <f t="shared" si="293"/>
        <v>106.35</v>
      </c>
      <c r="M2555" s="48">
        <f t="shared" si="294"/>
        <v>105.24</v>
      </c>
      <c r="N2555" s="48">
        <f t="shared" si="295"/>
        <v>106.22</v>
      </c>
      <c r="O2555" s="49">
        <f t="shared" ca="1" si="296"/>
        <v>54809300</v>
      </c>
    </row>
    <row r="2556" spans="1:15" x14ac:dyDescent="0.25">
      <c r="A2556">
        <v>2541</v>
      </c>
      <c r="B2556" s="89">
        <v>38810</v>
      </c>
      <c r="C2556" s="48">
        <v>130.070007</v>
      </c>
      <c r="D2556" s="48">
        <v>130.86999499999999</v>
      </c>
      <c r="E2556" s="48">
        <v>129.490005</v>
      </c>
      <c r="F2556" s="48">
        <v>129.729996</v>
      </c>
      <c r="G2556" s="49">
        <v>61624700</v>
      </c>
      <c r="H2556" s="48">
        <v>105.5406</v>
      </c>
      <c r="I2556" s="52">
        <f t="shared" si="290"/>
        <v>0.81354045520821572</v>
      </c>
      <c r="J2556" s="52">
        <f t="shared" ca="1" si="291"/>
        <v>1</v>
      </c>
      <c r="K2556" s="48">
        <f t="shared" si="292"/>
        <v>105.82</v>
      </c>
      <c r="L2556" s="48">
        <f t="shared" si="293"/>
        <v>106.47</v>
      </c>
      <c r="M2556" s="48">
        <f t="shared" si="294"/>
        <v>105.35</v>
      </c>
      <c r="N2556" s="48">
        <f t="shared" si="295"/>
        <v>105.54</v>
      </c>
      <c r="O2556" s="49">
        <f t="shared" ca="1" si="296"/>
        <v>61624700</v>
      </c>
    </row>
    <row r="2557" spans="1:15" x14ac:dyDescent="0.25">
      <c r="A2557">
        <v>2542</v>
      </c>
      <c r="B2557" s="89">
        <v>38807</v>
      </c>
      <c r="C2557" s="48">
        <v>130.020004</v>
      </c>
      <c r="D2557" s="48">
        <v>130.240005</v>
      </c>
      <c r="E2557" s="48">
        <v>129.36999499999999</v>
      </c>
      <c r="F2557" s="48">
        <v>129.83000200000001</v>
      </c>
      <c r="G2557" s="49">
        <v>62925600</v>
      </c>
      <c r="H2557" s="48">
        <v>105.621959</v>
      </c>
      <c r="I2557" s="52">
        <f t="shared" si="290"/>
        <v>0.8135404557723106</v>
      </c>
      <c r="J2557" s="52">
        <f t="shared" ca="1" si="291"/>
        <v>1</v>
      </c>
      <c r="K2557" s="48">
        <f t="shared" si="292"/>
        <v>105.78</v>
      </c>
      <c r="L2557" s="48">
        <f t="shared" si="293"/>
        <v>105.96</v>
      </c>
      <c r="M2557" s="48">
        <f t="shared" si="294"/>
        <v>105.25</v>
      </c>
      <c r="N2557" s="48">
        <f t="shared" si="295"/>
        <v>105.62</v>
      </c>
      <c r="O2557" s="49">
        <f t="shared" ca="1" si="296"/>
        <v>62925600</v>
      </c>
    </row>
    <row r="2558" spans="1:15" x14ac:dyDescent="0.25">
      <c r="A2558">
        <v>2543</v>
      </c>
      <c r="B2558" s="89">
        <v>38806</v>
      </c>
      <c r="C2558" s="48">
        <v>130.11000100000001</v>
      </c>
      <c r="D2558" s="48">
        <v>130.979996</v>
      </c>
      <c r="E2558" s="48">
        <v>129.550003</v>
      </c>
      <c r="F2558" s="48">
        <v>129.800003</v>
      </c>
      <c r="G2558" s="49">
        <v>70571700</v>
      </c>
      <c r="H2558" s="48">
        <v>105.597554</v>
      </c>
      <c r="I2558" s="52">
        <f t="shared" si="290"/>
        <v>0.81354045885499704</v>
      </c>
      <c r="J2558" s="52">
        <f t="shared" ca="1" si="291"/>
        <v>1</v>
      </c>
      <c r="K2558" s="48">
        <f t="shared" si="292"/>
        <v>105.85</v>
      </c>
      <c r="L2558" s="48">
        <f t="shared" si="293"/>
        <v>106.56</v>
      </c>
      <c r="M2558" s="48">
        <f t="shared" si="294"/>
        <v>105.39</v>
      </c>
      <c r="N2558" s="48">
        <f t="shared" si="295"/>
        <v>105.6</v>
      </c>
      <c r="O2558" s="49">
        <f t="shared" ca="1" si="296"/>
        <v>70571700</v>
      </c>
    </row>
    <row r="2559" spans="1:15" x14ac:dyDescent="0.25">
      <c r="A2559">
        <v>2544</v>
      </c>
      <c r="B2559" s="89">
        <v>38805</v>
      </c>
      <c r="C2559" s="48">
        <v>129.41000399999999</v>
      </c>
      <c r="D2559" s="48">
        <v>130.5</v>
      </c>
      <c r="E2559" s="48">
        <v>129.28999300000001</v>
      </c>
      <c r="F2559" s="48">
        <v>130.029999</v>
      </c>
      <c r="G2559" s="49">
        <v>61505700</v>
      </c>
      <c r="H2559" s="48">
        <v>105.784665</v>
      </c>
      <c r="I2559" s="52">
        <f t="shared" si="290"/>
        <v>0.81354045845989742</v>
      </c>
      <c r="J2559" s="52">
        <f t="shared" ca="1" si="291"/>
        <v>1</v>
      </c>
      <c r="K2559" s="48">
        <f t="shared" si="292"/>
        <v>105.28</v>
      </c>
      <c r="L2559" s="48">
        <f t="shared" si="293"/>
        <v>106.17</v>
      </c>
      <c r="M2559" s="48">
        <f t="shared" si="294"/>
        <v>105.18</v>
      </c>
      <c r="N2559" s="48">
        <f t="shared" si="295"/>
        <v>105.78</v>
      </c>
      <c r="O2559" s="49">
        <f t="shared" ca="1" si="296"/>
        <v>61505700</v>
      </c>
    </row>
    <row r="2560" spans="1:15" x14ac:dyDescent="0.25">
      <c r="A2560">
        <v>2545</v>
      </c>
      <c r="B2560" s="89">
        <v>38804</v>
      </c>
      <c r="C2560" s="48">
        <v>129.929993</v>
      </c>
      <c r="D2560" s="48">
        <v>130.529999</v>
      </c>
      <c r="E2560" s="48">
        <v>129.050003</v>
      </c>
      <c r="F2560" s="48">
        <v>129.220001</v>
      </c>
      <c r="G2560" s="49">
        <v>82079900</v>
      </c>
      <c r="H2560" s="48">
        <v>105.125699</v>
      </c>
      <c r="I2560" s="52">
        <f t="shared" si="290"/>
        <v>0.81354045957637777</v>
      </c>
      <c r="J2560" s="52">
        <f t="shared" ca="1" si="291"/>
        <v>1</v>
      </c>
      <c r="K2560" s="48">
        <f t="shared" si="292"/>
        <v>105.7</v>
      </c>
      <c r="L2560" s="48">
        <f t="shared" si="293"/>
        <v>106.19</v>
      </c>
      <c r="M2560" s="48">
        <f t="shared" si="294"/>
        <v>104.99</v>
      </c>
      <c r="N2560" s="48">
        <f t="shared" si="295"/>
        <v>105.13</v>
      </c>
      <c r="O2560" s="49">
        <f t="shared" ca="1" si="296"/>
        <v>82079900</v>
      </c>
    </row>
    <row r="2561" spans="1:15" x14ac:dyDescent="0.25">
      <c r="A2561">
        <v>2546</v>
      </c>
      <c r="B2561" s="89">
        <v>38803</v>
      </c>
      <c r="C2561" s="48">
        <v>130.029999</v>
      </c>
      <c r="D2561" s="48">
        <v>130.279999</v>
      </c>
      <c r="E2561" s="48">
        <v>129.740005</v>
      </c>
      <c r="F2561" s="48">
        <v>130.020004</v>
      </c>
      <c r="G2561" s="49">
        <v>32523000</v>
      </c>
      <c r="H2561" s="48">
        <v>105.776534</v>
      </c>
      <c r="I2561" s="52">
        <f t="shared" si="290"/>
        <v>0.81354046105090105</v>
      </c>
      <c r="J2561" s="52">
        <f t="shared" ca="1" si="291"/>
        <v>1</v>
      </c>
      <c r="K2561" s="48">
        <f t="shared" si="292"/>
        <v>105.78</v>
      </c>
      <c r="L2561" s="48">
        <f t="shared" si="293"/>
        <v>105.99</v>
      </c>
      <c r="M2561" s="48">
        <f t="shared" si="294"/>
        <v>105.55</v>
      </c>
      <c r="N2561" s="48">
        <f t="shared" si="295"/>
        <v>105.78</v>
      </c>
      <c r="O2561" s="49">
        <f t="shared" ca="1" si="296"/>
        <v>32523000</v>
      </c>
    </row>
    <row r="2562" spans="1:15" x14ac:dyDescent="0.25">
      <c r="A2562">
        <v>2547</v>
      </c>
      <c r="B2562" s="89">
        <v>38800</v>
      </c>
      <c r="C2562" s="48">
        <v>129.990005</v>
      </c>
      <c r="D2562" s="48">
        <v>130.570007</v>
      </c>
      <c r="E2562" s="48">
        <v>129.740005</v>
      </c>
      <c r="F2562" s="48">
        <v>130.21000699999999</v>
      </c>
      <c r="G2562" s="49">
        <v>43209200</v>
      </c>
      <c r="H2562" s="48">
        <v>105.93110900000001</v>
      </c>
      <c r="I2562" s="52">
        <f t="shared" si="290"/>
        <v>0.81354046006617609</v>
      </c>
      <c r="J2562" s="52">
        <f t="shared" ca="1" si="291"/>
        <v>1</v>
      </c>
      <c r="K2562" s="48">
        <f t="shared" si="292"/>
        <v>105.75</v>
      </c>
      <c r="L2562" s="48">
        <f t="shared" si="293"/>
        <v>106.22</v>
      </c>
      <c r="M2562" s="48">
        <f t="shared" si="294"/>
        <v>105.55</v>
      </c>
      <c r="N2562" s="48">
        <f t="shared" si="295"/>
        <v>105.93</v>
      </c>
      <c r="O2562" s="49">
        <f t="shared" ca="1" si="296"/>
        <v>43209200</v>
      </c>
    </row>
    <row r="2563" spans="1:15" x14ac:dyDescent="0.25">
      <c r="A2563">
        <v>2548</v>
      </c>
      <c r="B2563" s="89">
        <v>38799</v>
      </c>
      <c r="C2563" s="48">
        <v>130.259995</v>
      </c>
      <c r="D2563" s="48">
        <v>130.38999899999999</v>
      </c>
      <c r="E2563" s="48">
        <v>129.66000399999999</v>
      </c>
      <c r="F2563" s="48">
        <v>130.11000100000001</v>
      </c>
      <c r="G2563" s="49">
        <v>46704200</v>
      </c>
      <c r="H2563" s="48">
        <v>105.84975</v>
      </c>
      <c r="I2563" s="52">
        <f t="shared" si="290"/>
        <v>0.81354045950702891</v>
      </c>
      <c r="J2563" s="52">
        <f t="shared" ca="1" si="291"/>
        <v>1</v>
      </c>
      <c r="K2563" s="48">
        <f t="shared" si="292"/>
        <v>105.97</v>
      </c>
      <c r="L2563" s="48">
        <f t="shared" si="293"/>
        <v>106.08</v>
      </c>
      <c r="M2563" s="48">
        <f t="shared" si="294"/>
        <v>105.48</v>
      </c>
      <c r="N2563" s="48">
        <f t="shared" si="295"/>
        <v>105.85</v>
      </c>
      <c r="O2563" s="49">
        <f t="shared" ca="1" si="296"/>
        <v>46704200</v>
      </c>
    </row>
    <row r="2564" spans="1:15" x14ac:dyDescent="0.25">
      <c r="A2564">
        <v>2549</v>
      </c>
      <c r="B2564" s="89">
        <v>38798</v>
      </c>
      <c r="C2564" s="48">
        <v>129.509995</v>
      </c>
      <c r="D2564" s="48">
        <v>130.509995</v>
      </c>
      <c r="E2564" s="48">
        <v>129.449997</v>
      </c>
      <c r="F2564" s="48">
        <v>130.38000500000001</v>
      </c>
      <c r="G2564" s="49">
        <v>51605700</v>
      </c>
      <c r="H2564" s="48">
        <v>106.06940899999999</v>
      </c>
      <c r="I2564" s="52">
        <f t="shared" si="290"/>
        <v>0.81354045814003451</v>
      </c>
      <c r="J2564" s="52">
        <f t="shared" ca="1" si="291"/>
        <v>1</v>
      </c>
      <c r="K2564" s="48">
        <f t="shared" si="292"/>
        <v>105.36</v>
      </c>
      <c r="L2564" s="48">
        <f t="shared" si="293"/>
        <v>106.18</v>
      </c>
      <c r="M2564" s="48">
        <f t="shared" si="294"/>
        <v>105.31</v>
      </c>
      <c r="N2564" s="48">
        <f t="shared" si="295"/>
        <v>106.07</v>
      </c>
      <c r="O2564" s="49">
        <f t="shared" ca="1" si="296"/>
        <v>51605700</v>
      </c>
    </row>
    <row r="2565" spans="1:15" x14ac:dyDescent="0.25">
      <c r="A2565">
        <v>2550</v>
      </c>
      <c r="B2565" s="89">
        <v>38797</v>
      </c>
      <c r="C2565" s="48">
        <v>130.36999499999999</v>
      </c>
      <c r="D2565" s="48">
        <v>130.990005</v>
      </c>
      <c r="E2565" s="48">
        <v>129.449997</v>
      </c>
      <c r="F2565" s="48">
        <v>129.58999600000001</v>
      </c>
      <c r="G2565" s="49">
        <v>87102700</v>
      </c>
      <c r="H2565" s="48">
        <v>105.426705</v>
      </c>
      <c r="I2565" s="52">
        <f t="shared" si="290"/>
        <v>0.81354046032997784</v>
      </c>
      <c r="J2565" s="52">
        <f t="shared" ca="1" si="291"/>
        <v>1</v>
      </c>
      <c r="K2565" s="48">
        <f t="shared" si="292"/>
        <v>106.06</v>
      </c>
      <c r="L2565" s="48">
        <f t="shared" si="293"/>
        <v>106.57</v>
      </c>
      <c r="M2565" s="48">
        <f t="shared" si="294"/>
        <v>105.31</v>
      </c>
      <c r="N2565" s="48">
        <f t="shared" si="295"/>
        <v>105.43</v>
      </c>
      <c r="O2565" s="49">
        <f t="shared" ca="1" si="296"/>
        <v>87102700</v>
      </c>
    </row>
    <row r="2566" spans="1:15" x14ac:dyDescent="0.25">
      <c r="A2566">
        <v>2551</v>
      </c>
      <c r="B2566" s="89">
        <v>38796</v>
      </c>
      <c r="C2566" s="48">
        <v>130.63999899999999</v>
      </c>
      <c r="D2566" s="48">
        <v>130.89999399999999</v>
      </c>
      <c r="E2566" s="48">
        <v>130.21000699999999</v>
      </c>
      <c r="F2566" s="48">
        <v>130.41000399999999</v>
      </c>
      <c r="G2566" s="49">
        <v>45538500</v>
      </c>
      <c r="H2566" s="48">
        <v>106.09381399999999</v>
      </c>
      <c r="I2566" s="52">
        <f t="shared" si="290"/>
        <v>0.81354045507122297</v>
      </c>
      <c r="J2566" s="52">
        <f t="shared" ca="1" si="291"/>
        <v>1</v>
      </c>
      <c r="K2566" s="48">
        <f t="shared" si="292"/>
        <v>106.28</v>
      </c>
      <c r="L2566" s="48">
        <f t="shared" si="293"/>
        <v>106.49</v>
      </c>
      <c r="M2566" s="48">
        <f t="shared" si="294"/>
        <v>105.93</v>
      </c>
      <c r="N2566" s="48">
        <f t="shared" si="295"/>
        <v>106.09</v>
      </c>
      <c r="O2566" s="49">
        <f t="shared" ca="1" si="296"/>
        <v>45538500</v>
      </c>
    </row>
    <row r="2567" spans="1:15" x14ac:dyDescent="0.25">
      <c r="A2567">
        <v>2552</v>
      </c>
      <c r="B2567" s="89">
        <v>38793</v>
      </c>
      <c r="C2567" s="48">
        <v>130.679993</v>
      </c>
      <c r="D2567" s="48">
        <v>130.89999399999999</v>
      </c>
      <c r="E2567" s="48">
        <v>130.38000500000001</v>
      </c>
      <c r="F2567" s="48">
        <v>130.61999499999999</v>
      </c>
      <c r="G2567" s="49">
        <v>47286800</v>
      </c>
      <c r="H2567" s="48">
        <v>106.264651</v>
      </c>
      <c r="I2567" s="52">
        <f t="shared" si="290"/>
        <v>0.81354046139720038</v>
      </c>
      <c r="J2567" s="52">
        <f t="shared" ca="1" si="291"/>
        <v>1</v>
      </c>
      <c r="K2567" s="48">
        <f t="shared" si="292"/>
        <v>106.31</v>
      </c>
      <c r="L2567" s="48">
        <f t="shared" si="293"/>
        <v>106.49</v>
      </c>
      <c r="M2567" s="48">
        <f t="shared" si="294"/>
        <v>106.07</v>
      </c>
      <c r="N2567" s="48">
        <f t="shared" si="295"/>
        <v>106.26</v>
      </c>
      <c r="O2567" s="49">
        <f t="shared" ca="1" si="296"/>
        <v>47286800</v>
      </c>
    </row>
    <row r="2568" spans="1:15" x14ac:dyDescent="0.25">
      <c r="A2568">
        <v>2553</v>
      </c>
      <c r="B2568" s="89">
        <v>38792</v>
      </c>
      <c r="C2568" s="48">
        <v>131.009995</v>
      </c>
      <c r="D2568" s="48">
        <v>131.470001</v>
      </c>
      <c r="E2568" s="48">
        <v>130.83999600000001</v>
      </c>
      <c r="F2568" s="48">
        <v>131.029999</v>
      </c>
      <c r="G2568" s="49">
        <v>65526400</v>
      </c>
      <c r="H2568" s="48">
        <v>106.17598099999999</v>
      </c>
      <c r="I2568" s="52">
        <f t="shared" si="290"/>
        <v>0.81031810890878497</v>
      </c>
      <c r="J2568" s="52">
        <f t="shared" ca="1" si="291"/>
        <v>1</v>
      </c>
      <c r="K2568" s="48">
        <f t="shared" si="292"/>
        <v>106.16</v>
      </c>
      <c r="L2568" s="48">
        <f t="shared" si="293"/>
        <v>106.53</v>
      </c>
      <c r="M2568" s="48">
        <f t="shared" si="294"/>
        <v>106.02</v>
      </c>
      <c r="N2568" s="48">
        <f t="shared" si="295"/>
        <v>106.18</v>
      </c>
      <c r="O2568" s="49">
        <f t="shared" ca="1" si="296"/>
        <v>65526400</v>
      </c>
    </row>
    <row r="2569" spans="1:15" x14ac:dyDescent="0.25">
      <c r="A2569">
        <v>2554</v>
      </c>
      <c r="B2569" s="89">
        <v>38791</v>
      </c>
      <c r="C2569" s="48">
        <v>130.14999399999999</v>
      </c>
      <c r="D2569" s="48">
        <v>130.86000100000001</v>
      </c>
      <c r="E2569" s="48">
        <v>129.85000600000001</v>
      </c>
      <c r="F2569" s="48">
        <v>130.759995</v>
      </c>
      <c r="G2569" s="49">
        <v>53398900</v>
      </c>
      <c r="H2569" s="48">
        <v>105.95719200000001</v>
      </c>
      <c r="I2569" s="52">
        <f t="shared" si="290"/>
        <v>0.81031810990815656</v>
      </c>
      <c r="J2569" s="52">
        <f t="shared" ca="1" si="291"/>
        <v>1</v>
      </c>
      <c r="K2569" s="48">
        <f t="shared" si="292"/>
        <v>105.46</v>
      </c>
      <c r="L2569" s="48">
        <f t="shared" si="293"/>
        <v>106.04</v>
      </c>
      <c r="M2569" s="48">
        <f t="shared" si="294"/>
        <v>105.22</v>
      </c>
      <c r="N2569" s="48">
        <f t="shared" si="295"/>
        <v>105.96</v>
      </c>
      <c r="O2569" s="49">
        <f t="shared" ca="1" si="296"/>
        <v>53398900</v>
      </c>
    </row>
    <row r="2570" spans="1:15" x14ac:dyDescent="0.25">
      <c r="A2570">
        <v>2555</v>
      </c>
      <c r="B2570" s="89">
        <v>38790</v>
      </c>
      <c r="C2570" s="48">
        <v>128.71000699999999</v>
      </c>
      <c r="D2570" s="48">
        <v>130.229996</v>
      </c>
      <c r="E2570" s="48">
        <v>128.61000100000001</v>
      </c>
      <c r="F2570" s="48">
        <v>130.179993</v>
      </c>
      <c r="G2570" s="49">
        <v>69877300</v>
      </c>
      <c r="H2570" s="48">
        <v>105.487206</v>
      </c>
      <c r="I2570" s="52">
        <f t="shared" si="290"/>
        <v>0.8103181108636256</v>
      </c>
      <c r="J2570" s="52">
        <f t="shared" ca="1" si="291"/>
        <v>1</v>
      </c>
      <c r="K2570" s="48">
        <f t="shared" si="292"/>
        <v>104.3</v>
      </c>
      <c r="L2570" s="48">
        <f t="shared" si="293"/>
        <v>105.53</v>
      </c>
      <c r="M2570" s="48">
        <f t="shared" si="294"/>
        <v>104.22</v>
      </c>
      <c r="N2570" s="48">
        <f t="shared" si="295"/>
        <v>105.49</v>
      </c>
      <c r="O2570" s="49">
        <f t="shared" ca="1" si="296"/>
        <v>69877300</v>
      </c>
    </row>
    <row r="2571" spans="1:15" x14ac:dyDescent="0.25">
      <c r="A2571">
        <v>2556</v>
      </c>
      <c r="B2571" s="89">
        <v>38789</v>
      </c>
      <c r="C2571" s="48">
        <v>128.83999600000001</v>
      </c>
      <c r="D2571" s="48">
        <v>129.16000399999999</v>
      </c>
      <c r="E2571" s="48">
        <v>128.529999</v>
      </c>
      <c r="F2571" s="48">
        <v>128.83000200000001</v>
      </c>
      <c r="G2571" s="49">
        <v>45479100</v>
      </c>
      <c r="H2571" s="48">
        <v>104.39328399999999</v>
      </c>
      <c r="I2571" s="52">
        <f t="shared" si="290"/>
        <v>0.81031811208075577</v>
      </c>
      <c r="J2571" s="52">
        <f t="shared" ca="1" si="291"/>
        <v>1</v>
      </c>
      <c r="K2571" s="48">
        <f t="shared" si="292"/>
        <v>104.4</v>
      </c>
      <c r="L2571" s="48">
        <f t="shared" si="293"/>
        <v>104.66</v>
      </c>
      <c r="M2571" s="48">
        <f t="shared" si="294"/>
        <v>104.15</v>
      </c>
      <c r="N2571" s="48">
        <f t="shared" si="295"/>
        <v>104.39</v>
      </c>
      <c r="O2571" s="49">
        <f t="shared" ca="1" si="296"/>
        <v>45479100</v>
      </c>
    </row>
    <row r="2572" spans="1:15" x14ac:dyDescent="0.25">
      <c r="A2572">
        <v>2557</v>
      </c>
      <c r="B2572" s="89">
        <v>38786</v>
      </c>
      <c r="C2572" s="48">
        <v>127.709999</v>
      </c>
      <c r="D2572" s="48">
        <v>128.83999600000001</v>
      </c>
      <c r="E2572" s="48">
        <v>127.44000200000001</v>
      </c>
      <c r="F2572" s="48">
        <v>128.58999600000001</v>
      </c>
      <c r="G2572" s="49">
        <v>60490800</v>
      </c>
      <c r="H2572" s="48">
        <v>104.198803</v>
      </c>
      <c r="I2572" s="52">
        <f t="shared" si="290"/>
        <v>0.81031811370458384</v>
      </c>
      <c r="J2572" s="52">
        <f t="shared" ca="1" si="291"/>
        <v>1</v>
      </c>
      <c r="K2572" s="48">
        <f t="shared" si="292"/>
        <v>103.49</v>
      </c>
      <c r="L2572" s="48">
        <f t="shared" si="293"/>
        <v>104.4</v>
      </c>
      <c r="M2572" s="48">
        <f t="shared" si="294"/>
        <v>103.27</v>
      </c>
      <c r="N2572" s="48">
        <f t="shared" si="295"/>
        <v>104.2</v>
      </c>
      <c r="O2572" s="49">
        <f t="shared" ca="1" si="296"/>
        <v>60490800</v>
      </c>
    </row>
    <row r="2573" spans="1:15" x14ac:dyDescent="0.25">
      <c r="A2573">
        <v>2558</v>
      </c>
      <c r="B2573" s="89">
        <v>38785</v>
      </c>
      <c r="C2573" s="48">
        <v>128.279999</v>
      </c>
      <c r="D2573" s="48">
        <v>128.679993</v>
      </c>
      <c r="E2573" s="48">
        <v>127.379997</v>
      </c>
      <c r="F2573" s="48">
        <v>127.379997</v>
      </c>
      <c r="G2573" s="49">
        <v>56313600</v>
      </c>
      <c r="H2573" s="48">
        <v>103.21831899999999</v>
      </c>
      <c r="I2573" s="52">
        <f t="shared" si="290"/>
        <v>0.81031811454666614</v>
      </c>
      <c r="J2573" s="52">
        <f t="shared" ca="1" si="291"/>
        <v>1</v>
      </c>
      <c r="K2573" s="48">
        <f t="shared" si="292"/>
        <v>103.95</v>
      </c>
      <c r="L2573" s="48">
        <f t="shared" si="293"/>
        <v>104.27</v>
      </c>
      <c r="M2573" s="48">
        <f t="shared" si="294"/>
        <v>103.22</v>
      </c>
      <c r="N2573" s="48">
        <f t="shared" si="295"/>
        <v>103.22</v>
      </c>
      <c r="O2573" s="49">
        <f t="shared" ca="1" si="296"/>
        <v>56313600</v>
      </c>
    </row>
    <row r="2574" spans="1:15" x14ac:dyDescent="0.25">
      <c r="A2574">
        <v>2559</v>
      </c>
      <c r="B2574" s="89">
        <v>38784</v>
      </c>
      <c r="C2574" s="48">
        <v>127.699997</v>
      </c>
      <c r="D2574" s="48">
        <v>128.44000199999999</v>
      </c>
      <c r="E2574" s="48">
        <v>127.18</v>
      </c>
      <c r="F2574" s="48">
        <v>128.240005</v>
      </c>
      <c r="G2574" s="49">
        <v>66692400</v>
      </c>
      <c r="H2574" s="48">
        <v>103.915199</v>
      </c>
      <c r="I2574" s="52">
        <f t="shared" si="290"/>
        <v>0.81031811407056642</v>
      </c>
      <c r="J2574" s="52">
        <f t="shared" ca="1" si="291"/>
        <v>1</v>
      </c>
      <c r="K2574" s="48">
        <f t="shared" si="292"/>
        <v>103.48</v>
      </c>
      <c r="L2574" s="48">
        <f t="shared" si="293"/>
        <v>104.08</v>
      </c>
      <c r="M2574" s="48">
        <f t="shared" si="294"/>
        <v>103.06</v>
      </c>
      <c r="N2574" s="48">
        <f t="shared" si="295"/>
        <v>103.92</v>
      </c>
      <c r="O2574" s="49">
        <f t="shared" ca="1" si="296"/>
        <v>66692400</v>
      </c>
    </row>
    <row r="2575" spans="1:15" x14ac:dyDescent="0.25">
      <c r="A2575">
        <v>2560</v>
      </c>
      <c r="B2575" s="89">
        <v>38783</v>
      </c>
      <c r="C2575" s="48">
        <v>127.860001</v>
      </c>
      <c r="D2575" s="48">
        <v>128.05999800000001</v>
      </c>
      <c r="E2575" s="48">
        <v>127.400002</v>
      </c>
      <c r="F2575" s="48">
        <v>127.970001</v>
      </c>
      <c r="G2575" s="49">
        <v>61780800</v>
      </c>
      <c r="H2575" s="48">
        <v>103.69641</v>
      </c>
      <c r="I2575" s="52">
        <f t="shared" si="290"/>
        <v>0.81031811510261698</v>
      </c>
      <c r="J2575" s="52">
        <f t="shared" ca="1" si="291"/>
        <v>1</v>
      </c>
      <c r="K2575" s="48">
        <f t="shared" si="292"/>
        <v>103.61</v>
      </c>
      <c r="L2575" s="48">
        <f t="shared" si="293"/>
        <v>103.77</v>
      </c>
      <c r="M2575" s="48">
        <f t="shared" si="294"/>
        <v>103.23</v>
      </c>
      <c r="N2575" s="48">
        <f t="shared" si="295"/>
        <v>103.7</v>
      </c>
      <c r="O2575" s="49">
        <f t="shared" ca="1" si="296"/>
        <v>61780800</v>
      </c>
    </row>
    <row r="2576" spans="1:15" x14ac:dyDescent="0.25">
      <c r="A2576">
        <v>2561</v>
      </c>
      <c r="B2576" s="89">
        <v>38782</v>
      </c>
      <c r="C2576" s="48">
        <v>129.13999899999999</v>
      </c>
      <c r="D2576" s="48">
        <v>129.179993</v>
      </c>
      <c r="E2576" s="48">
        <v>127.849998</v>
      </c>
      <c r="F2576" s="48">
        <v>128.16999799999999</v>
      </c>
      <c r="G2576" s="49">
        <v>57478400</v>
      </c>
      <c r="H2576" s="48">
        <v>103.85847099999999</v>
      </c>
      <c r="I2576" s="52">
        <f t="shared" si="290"/>
        <v>0.81031811360409012</v>
      </c>
      <c r="J2576" s="52">
        <f t="shared" ca="1" si="291"/>
        <v>1</v>
      </c>
      <c r="K2576" s="48">
        <f t="shared" si="292"/>
        <v>104.64</v>
      </c>
      <c r="L2576" s="48">
        <f t="shared" si="293"/>
        <v>104.68</v>
      </c>
      <c r="M2576" s="48">
        <f t="shared" si="294"/>
        <v>103.6</v>
      </c>
      <c r="N2576" s="48">
        <f t="shared" si="295"/>
        <v>103.86</v>
      </c>
      <c r="O2576" s="49">
        <f t="shared" ca="1" si="296"/>
        <v>57478400</v>
      </c>
    </row>
    <row r="2577" spans="1:15" x14ac:dyDescent="0.25">
      <c r="A2577">
        <v>2562</v>
      </c>
      <c r="B2577" s="89">
        <v>38779</v>
      </c>
      <c r="C2577" s="48">
        <v>128.66999799999999</v>
      </c>
      <c r="D2577" s="48">
        <v>130.070007</v>
      </c>
      <c r="E2577" s="48">
        <v>128.64999399999999</v>
      </c>
      <c r="F2577" s="48">
        <v>128.759995</v>
      </c>
      <c r="G2577" s="49">
        <v>73402500</v>
      </c>
      <c r="H2577" s="48">
        <v>104.336556</v>
      </c>
      <c r="I2577" s="52">
        <f t="shared" ref="I2577:I2640" si="297">H2577/F2577</f>
        <v>0.81031811161533518</v>
      </c>
      <c r="J2577" s="52">
        <f t="shared" ref="J2577:J2640" ca="1" si="298">INDEX(OFFSET($T$15,0,0,$S$13+1,1),MATCH(B2577,OFFSET($Q$15,0,0,$S$13+1,1),-1))</f>
        <v>1</v>
      </c>
      <c r="K2577" s="48">
        <f t="shared" ref="K2577:K2640" si="299">ROUND($I2577*C2577,2)</f>
        <v>104.26</v>
      </c>
      <c r="L2577" s="48">
        <f t="shared" ref="L2577:L2640" si="300">ROUND($I2577*D2577,2)</f>
        <v>105.4</v>
      </c>
      <c r="M2577" s="48">
        <f t="shared" ref="M2577:M2640" si="301">ROUND($I2577*E2577,2)</f>
        <v>104.25</v>
      </c>
      <c r="N2577" s="48">
        <f t="shared" ref="N2577:N2640" si="302">ROUND($I2577*F2577,2)</f>
        <v>104.34</v>
      </c>
      <c r="O2577" s="49">
        <f t="shared" ref="O2577:O2640" ca="1" si="303">G2577*J2577</f>
        <v>73402500</v>
      </c>
    </row>
    <row r="2578" spans="1:15" x14ac:dyDescent="0.25">
      <c r="A2578">
        <v>2563</v>
      </c>
      <c r="B2578" s="89">
        <v>38778</v>
      </c>
      <c r="C2578" s="48">
        <v>128.89999399999999</v>
      </c>
      <c r="D2578" s="48">
        <v>129.41999799999999</v>
      </c>
      <c r="E2578" s="48">
        <v>128.61000100000001</v>
      </c>
      <c r="F2578" s="48">
        <v>129.36000100000001</v>
      </c>
      <c r="G2578" s="49">
        <v>60642300</v>
      </c>
      <c r="H2578" s="48">
        <v>104.82275199999999</v>
      </c>
      <c r="I2578" s="52">
        <f t="shared" si="297"/>
        <v>0.81031811371120799</v>
      </c>
      <c r="J2578" s="52">
        <f t="shared" ca="1" si="298"/>
        <v>1</v>
      </c>
      <c r="K2578" s="48">
        <f t="shared" si="299"/>
        <v>104.45</v>
      </c>
      <c r="L2578" s="48">
        <f t="shared" si="300"/>
        <v>104.87</v>
      </c>
      <c r="M2578" s="48">
        <f t="shared" si="301"/>
        <v>104.22</v>
      </c>
      <c r="N2578" s="48">
        <f t="shared" si="302"/>
        <v>104.82</v>
      </c>
      <c r="O2578" s="49">
        <f t="shared" ca="1" si="303"/>
        <v>60642300</v>
      </c>
    </row>
    <row r="2579" spans="1:15" x14ac:dyDescent="0.25">
      <c r="A2579">
        <v>2564</v>
      </c>
      <c r="B2579" s="89">
        <v>38777</v>
      </c>
      <c r="C2579" s="48">
        <v>128.60000600000001</v>
      </c>
      <c r="D2579" s="48">
        <v>129.490005</v>
      </c>
      <c r="E2579" s="48">
        <v>128.5</v>
      </c>
      <c r="F2579" s="48">
        <v>129.36999499999999</v>
      </c>
      <c r="G2579" s="49">
        <v>48641600</v>
      </c>
      <c r="H2579" s="48">
        <v>104.83085</v>
      </c>
      <c r="I2579" s="52">
        <f t="shared" si="297"/>
        <v>0.81031811124364661</v>
      </c>
      <c r="J2579" s="52">
        <f t="shared" ca="1" si="298"/>
        <v>1</v>
      </c>
      <c r="K2579" s="48">
        <f t="shared" si="299"/>
        <v>104.21</v>
      </c>
      <c r="L2579" s="48">
        <f t="shared" si="300"/>
        <v>104.93</v>
      </c>
      <c r="M2579" s="48">
        <f t="shared" si="301"/>
        <v>104.13</v>
      </c>
      <c r="N2579" s="48">
        <f t="shared" si="302"/>
        <v>104.83</v>
      </c>
      <c r="O2579" s="49">
        <f t="shared" ca="1" si="303"/>
        <v>48641600</v>
      </c>
    </row>
    <row r="2580" spans="1:15" x14ac:dyDescent="0.25">
      <c r="A2580">
        <v>2565</v>
      </c>
      <c r="B2580" s="89">
        <v>38776</v>
      </c>
      <c r="C2580" s="48">
        <v>129.199997</v>
      </c>
      <c r="D2580" s="48">
        <v>129.91000399999999</v>
      </c>
      <c r="E2580" s="48">
        <v>128.13000500000001</v>
      </c>
      <c r="F2580" s="48">
        <v>128.229996</v>
      </c>
      <c r="G2580" s="49">
        <v>74394800</v>
      </c>
      <c r="H2580" s="48">
        <v>103.907088</v>
      </c>
      <c r="I2580" s="52">
        <f t="shared" si="297"/>
        <v>0.8103181099685911</v>
      </c>
      <c r="J2580" s="52">
        <f t="shared" ca="1" si="298"/>
        <v>1</v>
      </c>
      <c r="K2580" s="48">
        <f t="shared" si="299"/>
        <v>104.69</v>
      </c>
      <c r="L2580" s="48">
        <f t="shared" si="300"/>
        <v>105.27</v>
      </c>
      <c r="M2580" s="48">
        <f t="shared" si="301"/>
        <v>103.83</v>
      </c>
      <c r="N2580" s="48">
        <f t="shared" si="302"/>
        <v>103.91</v>
      </c>
      <c r="O2580" s="49">
        <f t="shared" ca="1" si="303"/>
        <v>74394800</v>
      </c>
    </row>
    <row r="2581" spans="1:15" x14ac:dyDescent="0.25">
      <c r="A2581">
        <v>2566</v>
      </c>
      <c r="B2581" s="89">
        <v>38775</v>
      </c>
      <c r="C2581" s="48">
        <v>129.39999399999999</v>
      </c>
      <c r="D2581" s="48">
        <v>130.03999300000001</v>
      </c>
      <c r="E2581" s="48">
        <v>129.279999</v>
      </c>
      <c r="F2581" s="48">
        <v>129.46000699999999</v>
      </c>
      <c r="G2581" s="49">
        <v>35858600</v>
      </c>
      <c r="H2581" s="48">
        <v>104.90378800000001</v>
      </c>
      <c r="I2581" s="52">
        <f t="shared" si="297"/>
        <v>0.81031810851053032</v>
      </c>
      <c r="J2581" s="52">
        <f t="shared" ca="1" si="298"/>
        <v>1</v>
      </c>
      <c r="K2581" s="48">
        <f t="shared" si="299"/>
        <v>104.86</v>
      </c>
      <c r="L2581" s="48">
        <f t="shared" si="300"/>
        <v>105.37</v>
      </c>
      <c r="M2581" s="48">
        <f t="shared" si="301"/>
        <v>104.76</v>
      </c>
      <c r="N2581" s="48">
        <f t="shared" si="302"/>
        <v>104.9</v>
      </c>
      <c r="O2581" s="49">
        <f t="shared" ca="1" si="303"/>
        <v>35858600</v>
      </c>
    </row>
    <row r="2582" spans="1:15" x14ac:dyDescent="0.25">
      <c r="A2582">
        <v>2567</v>
      </c>
      <c r="B2582" s="89">
        <v>38772</v>
      </c>
      <c r="C2582" s="48">
        <v>129.11000100000001</v>
      </c>
      <c r="D2582" s="48">
        <v>129.479996</v>
      </c>
      <c r="E2582" s="48">
        <v>128.759995</v>
      </c>
      <c r="F2582" s="48">
        <v>129.41000399999999</v>
      </c>
      <c r="G2582" s="49">
        <v>36777400</v>
      </c>
      <c r="H2582" s="48">
        <v>104.86327</v>
      </c>
      <c r="I2582" s="52">
        <f t="shared" si="297"/>
        <v>0.81031811110986451</v>
      </c>
      <c r="J2582" s="52">
        <f t="shared" ca="1" si="298"/>
        <v>1</v>
      </c>
      <c r="K2582" s="48">
        <f t="shared" si="299"/>
        <v>104.62</v>
      </c>
      <c r="L2582" s="48">
        <f t="shared" si="300"/>
        <v>104.92</v>
      </c>
      <c r="M2582" s="48">
        <f t="shared" si="301"/>
        <v>104.34</v>
      </c>
      <c r="N2582" s="48">
        <f t="shared" si="302"/>
        <v>104.86</v>
      </c>
      <c r="O2582" s="49">
        <f t="shared" ca="1" si="303"/>
        <v>36777400</v>
      </c>
    </row>
    <row r="2583" spans="1:15" x14ac:dyDescent="0.25">
      <c r="A2583">
        <v>2568</v>
      </c>
      <c r="B2583" s="89">
        <v>38771</v>
      </c>
      <c r="C2583" s="48">
        <v>129.270004</v>
      </c>
      <c r="D2583" s="48">
        <v>129.63999899999999</v>
      </c>
      <c r="E2583" s="48">
        <v>128.279999</v>
      </c>
      <c r="F2583" s="48">
        <v>129.08000200000001</v>
      </c>
      <c r="G2583" s="49">
        <v>43423200</v>
      </c>
      <c r="H2583" s="48">
        <v>104.59586299999999</v>
      </c>
      <c r="I2583" s="52">
        <f t="shared" si="297"/>
        <v>0.81031810799011295</v>
      </c>
      <c r="J2583" s="52">
        <f t="shared" ca="1" si="298"/>
        <v>1</v>
      </c>
      <c r="K2583" s="48">
        <f t="shared" si="299"/>
        <v>104.75</v>
      </c>
      <c r="L2583" s="48">
        <f t="shared" si="300"/>
        <v>105.05</v>
      </c>
      <c r="M2583" s="48">
        <f t="shared" si="301"/>
        <v>103.95</v>
      </c>
      <c r="N2583" s="48">
        <f t="shared" si="302"/>
        <v>104.6</v>
      </c>
      <c r="O2583" s="49">
        <f t="shared" ca="1" si="303"/>
        <v>43423200</v>
      </c>
    </row>
    <row r="2584" spans="1:15" x14ac:dyDescent="0.25">
      <c r="A2584">
        <v>2569</v>
      </c>
      <c r="B2584" s="89">
        <v>38770</v>
      </c>
      <c r="C2584" s="48">
        <v>128.770004</v>
      </c>
      <c r="D2584" s="48">
        <v>129.64999399999999</v>
      </c>
      <c r="E2584" s="48">
        <v>128.64999399999999</v>
      </c>
      <c r="F2584" s="48">
        <v>129.270004</v>
      </c>
      <c r="G2584" s="49">
        <v>42326700</v>
      </c>
      <c r="H2584" s="48">
        <v>104.749826</v>
      </c>
      <c r="I2584" s="52">
        <f t="shared" si="297"/>
        <v>0.81031811525278519</v>
      </c>
      <c r="J2584" s="52">
        <f t="shared" ca="1" si="298"/>
        <v>1</v>
      </c>
      <c r="K2584" s="48">
        <f t="shared" si="299"/>
        <v>104.34</v>
      </c>
      <c r="L2584" s="48">
        <f t="shared" si="300"/>
        <v>105.06</v>
      </c>
      <c r="M2584" s="48">
        <f t="shared" si="301"/>
        <v>104.25</v>
      </c>
      <c r="N2584" s="48">
        <f t="shared" si="302"/>
        <v>104.75</v>
      </c>
      <c r="O2584" s="49">
        <f t="shared" ca="1" si="303"/>
        <v>42326700</v>
      </c>
    </row>
    <row r="2585" spans="1:15" x14ac:dyDescent="0.25">
      <c r="A2585">
        <v>2570</v>
      </c>
      <c r="B2585" s="89">
        <v>38769</v>
      </c>
      <c r="C2585" s="48">
        <v>129.11000100000001</v>
      </c>
      <c r="D2585" s="48">
        <v>129.39999399999999</v>
      </c>
      <c r="E2585" s="48">
        <v>128.28999300000001</v>
      </c>
      <c r="F2585" s="48">
        <v>128.490005</v>
      </c>
      <c r="G2585" s="49">
        <v>46456300</v>
      </c>
      <c r="H2585" s="48">
        <v>104.117779</v>
      </c>
      <c r="I2585" s="52">
        <f t="shared" si="297"/>
        <v>0.8103181177399752</v>
      </c>
      <c r="J2585" s="52">
        <f t="shared" ca="1" si="298"/>
        <v>1</v>
      </c>
      <c r="K2585" s="48">
        <f t="shared" si="299"/>
        <v>104.62</v>
      </c>
      <c r="L2585" s="48">
        <f t="shared" si="300"/>
        <v>104.86</v>
      </c>
      <c r="M2585" s="48">
        <f t="shared" si="301"/>
        <v>103.96</v>
      </c>
      <c r="N2585" s="48">
        <f t="shared" si="302"/>
        <v>104.12</v>
      </c>
      <c r="O2585" s="49">
        <f t="shared" ca="1" si="303"/>
        <v>46456300</v>
      </c>
    </row>
    <row r="2586" spans="1:15" x14ac:dyDescent="0.25">
      <c r="A2586">
        <v>2571</v>
      </c>
      <c r="B2586" s="89">
        <v>38765</v>
      </c>
      <c r="C2586" s="48">
        <v>129.050003</v>
      </c>
      <c r="D2586" s="48">
        <v>129.16000399999999</v>
      </c>
      <c r="E2586" s="48">
        <v>128.58000200000001</v>
      </c>
      <c r="F2586" s="48">
        <v>128.80999800000001</v>
      </c>
      <c r="G2586" s="49">
        <v>40342600</v>
      </c>
      <c r="H2586" s="48">
        <v>104.37707399999999</v>
      </c>
      <c r="I2586" s="52">
        <f t="shared" si="297"/>
        <v>0.81031810900268775</v>
      </c>
      <c r="J2586" s="52">
        <f t="shared" ca="1" si="298"/>
        <v>1</v>
      </c>
      <c r="K2586" s="48">
        <f t="shared" si="299"/>
        <v>104.57</v>
      </c>
      <c r="L2586" s="48">
        <f t="shared" si="300"/>
        <v>104.66</v>
      </c>
      <c r="M2586" s="48">
        <f t="shared" si="301"/>
        <v>104.19</v>
      </c>
      <c r="N2586" s="48">
        <f t="shared" si="302"/>
        <v>104.38</v>
      </c>
      <c r="O2586" s="49">
        <f t="shared" ca="1" si="303"/>
        <v>40342600</v>
      </c>
    </row>
    <row r="2587" spans="1:15" x14ac:dyDescent="0.25">
      <c r="A2587">
        <v>2572</v>
      </c>
      <c r="B2587" s="89">
        <v>38764</v>
      </c>
      <c r="C2587" s="48">
        <v>128.33999600000001</v>
      </c>
      <c r="D2587" s="48">
        <v>129.21000699999999</v>
      </c>
      <c r="E2587" s="48">
        <v>128.179993</v>
      </c>
      <c r="F2587" s="48">
        <v>129.16000399999999</v>
      </c>
      <c r="G2587" s="49">
        <v>61017900</v>
      </c>
      <c r="H2587" s="48">
        <v>104.66069</v>
      </c>
      <c r="I2587" s="52">
        <f t="shared" si="297"/>
        <v>0.81031810745375954</v>
      </c>
      <c r="J2587" s="52">
        <f t="shared" ca="1" si="298"/>
        <v>1</v>
      </c>
      <c r="K2587" s="48">
        <f t="shared" si="299"/>
        <v>104</v>
      </c>
      <c r="L2587" s="48">
        <f t="shared" si="300"/>
        <v>104.7</v>
      </c>
      <c r="M2587" s="48">
        <f t="shared" si="301"/>
        <v>103.87</v>
      </c>
      <c r="N2587" s="48">
        <f t="shared" si="302"/>
        <v>104.66</v>
      </c>
      <c r="O2587" s="49">
        <f t="shared" ca="1" si="303"/>
        <v>61017900</v>
      </c>
    </row>
    <row r="2588" spans="1:15" x14ac:dyDescent="0.25">
      <c r="A2588">
        <v>2573</v>
      </c>
      <c r="B2588" s="89">
        <v>38763</v>
      </c>
      <c r="C2588" s="48">
        <v>127.68</v>
      </c>
      <c r="D2588" s="48">
        <v>128.320007</v>
      </c>
      <c r="E2588" s="48">
        <v>127.239998</v>
      </c>
      <c r="F2588" s="48">
        <v>128.199997</v>
      </c>
      <c r="G2588" s="49">
        <v>85471300</v>
      </c>
      <c r="H2588" s="48">
        <v>103.88278</v>
      </c>
      <c r="I2588" s="52">
        <f t="shared" si="297"/>
        <v>0.81031811568607137</v>
      </c>
      <c r="J2588" s="52">
        <f t="shared" ca="1" si="298"/>
        <v>1</v>
      </c>
      <c r="K2588" s="48">
        <f t="shared" si="299"/>
        <v>103.46</v>
      </c>
      <c r="L2588" s="48">
        <f t="shared" si="300"/>
        <v>103.98</v>
      </c>
      <c r="M2588" s="48">
        <f t="shared" si="301"/>
        <v>103.1</v>
      </c>
      <c r="N2588" s="48">
        <f t="shared" si="302"/>
        <v>103.88</v>
      </c>
      <c r="O2588" s="49">
        <f t="shared" ca="1" si="303"/>
        <v>85471300</v>
      </c>
    </row>
    <row r="2589" spans="1:15" x14ac:dyDescent="0.25">
      <c r="A2589">
        <v>2574</v>
      </c>
      <c r="B2589" s="89">
        <v>38762</v>
      </c>
      <c r="C2589" s="48">
        <v>126.459999</v>
      </c>
      <c r="D2589" s="48">
        <v>128.029999</v>
      </c>
      <c r="E2589" s="48">
        <v>126.209999</v>
      </c>
      <c r="F2589" s="48">
        <v>127.75</v>
      </c>
      <c r="G2589" s="49">
        <v>90964400</v>
      </c>
      <c r="H2589" s="48">
        <v>103.51813900000001</v>
      </c>
      <c r="I2589" s="52">
        <f t="shared" si="297"/>
        <v>0.81031811350293548</v>
      </c>
      <c r="J2589" s="52">
        <f t="shared" ca="1" si="298"/>
        <v>1</v>
      </c>
      <c r="K2589" s="48">
        <f t="shared" si="299"/>
        <v>102.47</v>
      </c>
      <c r="L2589" s="48">
        <f t="shared" si="300"/>
        <v>103.75</v>
      </c>
      <c r="M2589" s="48">
        <f t="shared" si="301"/>
        <v>102.27</v>
      </c>
      <c r="N2589" s="48">
        <f t="shared" si="302"/>
        <v>103.52</v>
      </c>
      <c r="O2589" s="49">
        <f t="shared" ca="1" si="303"/>
        <v>90964400</v>
      </c>
    </row>
    <row r="2590" spans="1:15" x14ac:dyDescent="0.25">
      <c r="A2590">
        <v>2575</v>
      </c>
      <c r="B2590" s="89">
        <v>38761</v>
      </c>
      <c r="C2590" s="48">
        <v>126.599998</v>
      </c>
      <c r="D2590" s="48">
        <v>126.790001</v>
      </c>
      <c r="E2590" s="48">
        <v>125.949997</v>
      </c>
      <c r="F2590" s="48">
        <v>126.410004</v>
      </c>
      <c r="G2590" s="49">
        <v>52308700</v>
      </c>
      <c r="H2590" s="48">
        <v>102.432316</v>
      </c>
      <c r="I2590" s="52">
        <f t="shared" si="297"/>
        <v>0.81031811374675689</v>
      </c>
      <c r="J2590" s="52">
        <f t="shared" ca="1" si="298"/>
        <v>1</v>
      </c>
      <c r="K2590" s="48">
        <f t="shared" si="299"/>
        <v>102.59</v>
      </c>
      <c r="L2590" s="48">
        <f t="shared" si="300"/>
        <v>102.74</v>
      </c>
      <c r="M2590" s="48">
        <f t="shared" si="301"/>
        <v>102.06</v>
      </c>
      <c r="N2590" s="48">
        <f t="shared" si="302"/>
        <v>102.43</v>
      </c>
      <c r="O2590" s="49">
        <f t="shared" ca="1" si="303"/>
        <v>52308700</v>
      </c>
    </row>
    <row r="2591" spans="1:15" x14ac:dyDescent="0.25">
      <c r="A2591">
        <v>2576</v>
      </c>
      <c r="B2591" s="89">
        <v>38758</v>
      </c>
      <c r="C2591" s="48">
        <v>126.43</v>
      </c>
      <c r="D2591" s="48">
        <v>127.129997</v>
      </c>
      <c r="E2591" s="48">
        <v>125.449997</v>
      </c>
      <c r="F2591" s="48">
        <v>126.639999</v>
      </c>
      <c r="G2591" s="49">
        <v>64508700</v>
      </c>
      <c r="H2591" s="48">
        <v>102.618685</v>
      </c>
      <c r="I2591" s="52">
        <f t="shared" si="297"/>
        <v>0.81031811284205713</v>
      </c>
      <c r="J2591" s="52">
        <f t="shared" ca="1" si="298"/>
        <v>1</v>
      </c>
      <c r="K2591" s="48">
        <f t="shared" si="299"/>
        <v>102.45</v>
      </c>
      <c r="L2591" s="48">
        <f t="shared" si="300"/>
        <v>103.02</v>
      </c>
      <c r="M2591" s="48">
        <f t="shared" si="301"/>
        <v>101.65</v>
      </c>
      <c r="N2591" s="48">
        <f t="shared" si="302"/>
        <v>102.62</v>
      </c>
      <c r="O2591" s="49">
        <f t="shared" ca="1" si="303"/>
        <v>64508700</v>
      </c>
    </row>
    <row r="2592" spans="1:15" x14ac:dyDescent="0.25">
      <c r="A2592">
        <v>2577</v>
      </c>
      <c r="B2592" s="89">
        <v>38757</v>
      </c>
      <c r="C2592" s="48">
        <v>126.91999800000001</v>
      </c>
      <c r="D2592" s="48">
        <v>127.599998</v>
      </c>
      <c r="E2592" s="48">
        <v>126.370003</v>
      </c>
      <c r="F2592" s="48">
        <v>126.410004</v>
      </c>
      <c r="G2592" s="49">
        <v>62023300</v>
      </c>
      <c r="H2592" s="48">
        <v>102.432316</v>
      </c>
      <c r="I2592" s="52">
        <f t="shared" si="297"/>
        <v>0.81031811374675689</v>
      </c>
      <c r="J2592" s="52">
        <f t="shared" ca="1" si="298"/>
        <v>1</v>
      </c>
      <c r="K2592" s="48">
        <f t="shared" si="299"/>
        <v>102.85</v>
      </c>
      <c r="L2592" s="48">
        <f t="shared" si="300"/>
        <v>103.4</v>
      </c>
      <c r="M2592" s="48">
        <f t="shared" si="301"/>
        <v>102.4</v>
      </c>
      <c r="N2592" s="48">
        <f t="shared" si="302"/>
        <v>102.43</v>
      </c>
      <c r="O2592" s="49">
        <f t="shared" ca="1" si="303"/>
        <v>62023300</v>
      </c>
    </row>
    <row r="2593" spans="1:15" x14ac:dyDescent="0.25">
      <c r="A2593">
        <v>2578</v>
      </c>
      <c r="B2593" s="89">
        <v>38756</v>
      </c>
      <c r="C2593" s="48">
        <v>125.849998</v>
      </c>
      <c r="D2593" s="48">
        <v>128.10000600000001</v>
      </c>
      <c r="E2593" s="48">
        <v>125.599998</v>
      </c>
      <c r="F2593" s="48">
        <v>126.620003</v>
      </c>
      <c r="G2593" s="49">
        <v>59422200</v>
      </c>
      <c r="H2593" s="48">
        <v>102.60248199999999</v>
      </c>
      <c r="I2593" s="52">
        <f t="shared" si="297"/>
        <v>0.81031811379754903</v>
      </c>
      <c r="J2593" s="52">
        <f t="shared" ca="1" si="298"/>
        <v>1</v>
      </c>
      <c r="K2593" s="48">
        <f t="shared" si="299"/>
        <v>101.98</v>
      </c>
      <c r="L2593" s="48">
        <f t="shared" si="300"/>
        <v>103.8</v>
      </c>
      <c r="M2593" s="48">
        <f t="shared" si="301"/>
        <v>101.78</v>
      </c>
      <c r="N2593" s="48">
        <f t="shared" si="302"/>
        <v>102.6</v>
      </c>
      <c r="O2593" s="49">
        <f t="shared" ca="1" si="303"/>
        <v>59422200</v>
      </c>
    </row>
    <row r="2594" spans="1:15" x14ac:dyDescent="0.25">
      <c r="A2594">
        <v>2579</v>
      </c>
      <c r="B2594" s="89">
        <v>38755</v>
      </c>
      <c r="C2594" s="48">
        <v>126.379997</v>
      </c>
      <c r="D2594" s="48">
        <v>126.660004</v>
      </c>
      <c r="E2594" s="48">
        <v>125.400002</v>
      </c>
      <c r="F2594" s="48">
        <v>125.480003</v>
      </c>
      <c r="G2594" s="49">
        <v>71208100</v>
      </c>
      <c r="H2594" s="48">
        <v>101.678719</v>
      </c>
      <c r="I2594" s="52">
        <f t="shared" si="297"/>
        <v>0.81031811100610196</v>
      </c>
      <c r="J2594" s="52">
        <f t="shared" ca="1" si="298"/>
        <v>1</v>
      </c>
      <c r="K2594" s="48">
        <f t="shared" si="299"/>
        <v>102.41</v>
      </c>
      <c r="L2594" s="48">
        <f t="shared" si="300"/>
        <v>102.63</v>
      </c>
      <c r="M2594" s="48">
        <f t="shared" si="301"/>
        <v>101.61</v>
      </c>
      <c r="N2594" s="48">
        <f t="shared" si="302"/>
        <v>101.68</v>
      </c>
      <c r="O2594" s="49">
        <f t="shared" ca="1" si="303"/>
        <v>71208100</v>
      </c>
    </row>
    <row r="2595" spans="1:15" x14ac:dyDescent="0.25">
      <c r="A2595">
        <v>2580</v>
      </c>
      <c r="B2595" s="89">
        <v>38754</v>
      </c>
      <c r="C2595" s="48">
        <v>126.44000200000001</v>
      </c>
      <c r="D2595" s="48">
        <v>126.800003</v>
      </c>
      <c r="E2595" s="48">
        <v>126.16999800000001</v>
      </c>
      <c r="F2595" s="48">
        <v>126.599998</v>
      </c>
      <c r="G2595" s="49">
        <v>45511900</v>
      </c>
      <c r="H2595" s="48">
        <v>102.58627199999999</v>
      </c>
      <c r="I2595" s="52">
        <f t="shared" si="297"/>
        <v>0.81031811706663692</v>
      </c>
      <c r="J2595" s="52">
        <f t="shared" ca="1" si="298"/>
        <v>1</v>
      </c>
      <c r="K2595" s="48">
        <f t="shared" si="299"/>
        <v>102.46</v>
      </c>
      <c r="L2595" s="48">
        <f t="shared" si="300"/>
        <v>102.75</v>
      </c>
      <c r="M2595" s="48">
        <f t="shared" si="301"/>
        <v>102.24</v>
      </c>
      <c r="N2595" s="48">
        <f t="shared" si="302"/>
        <v>102.59</v>
      </c>
      <c r="O2595" s="49">
        <f t="shared" ca="1" si="303"/>
        <v>45511900</v>
      </c>
    </row>
    <row r="2596" spans="1:15" x14ac:dyDescent="0.25">
      <c r="A2596">
        <v>2581</v>
      </c>
      <c r="B2596" s="89">
        <v>38751</v>
      </c>
      <c r="C2596" s="48">
        <v>126.58000199999999</v>
      </c>
      <c r="D2596" s="48">
        <v>128.38999899999999</v>
      </c>
      <c r="E2596" s="48">
        <v>126.139999</v>
      </c>
      <c r="F2596" s="48">
        <v>126.269997</v>
      </c>
      <c r="G2596" s="49">
        <v>86040400</v>
      </c>
      <c r="H2596" s="48">
        <v>102.318865</v>
      </c>
      <c r="I2596" s="52">
        <f t="shared" si="297"/>
        <v>0.81031810747568167</v>
      </c>
      <c r="J2596" s="52">
        <f t="shared" ca="1" si="298"/>
        <v>1</v>
      </c>
      <c r="K2596" s="48">
        <f t="shared" si="299"/>
        <v>102.57</v>
      </c>
      <c r="L2596" s="48">
        <f t="shared" si="300"/>
        <v>104.04</v>
      </c>
      <c r="M2596" s="48">
        <f t="shared" si="301"/>
        <v>102.21</v>
      </c>
      <c r="N2596" s="48">
        <f t="shared" si="302"/>
        <v>102.32</v>
      </c>
      <c r="O2596" s="49">
        <f t="shared" ca="1" si="303"/>
        <v>86040400</v>
      </c>
    </row>
    <row r="2597" spans="1:15" x14ac:dyDescent="0.25">
      <c r="A2597">
        <v>2582</v>
      </c>
      <c r="B2597" s="89">
        <v>38750</v>
      </c>
      <c r="C2597" s="48">
        <v>128.10000600000001</v>
      </c>
      <c r="D2597" s="48">
        <v>128.13999899999999</v>
      </c>
      <c r="E2597" s="48">
        <v>126.800003</v>
      </c>
      <c r="F2597" s="48">
        <v>126.900002</v>
      </c>
      <c r="G2597" s="49">
        <v>83626900</v>
      </c>
      <c r="H2597" s="48">
        <v>102.82937</v>
      </c>
      <c r="I2597" s="52">
        <f t="shared" si="297"/>
        <v>0.81031811173651513</v>
      </c>
      <c r="J2597" s="52">
        <f t="shared" ca="1" si="298"/>
        <v>1</v>
      </c>
      <c r="K2597" s="48">
        <f t="shared" si="299"/>
        <v>103.8</v>
      </c>
      <c r="L2597" s="48">
        <f t="shared" si="300"/>
        <v>103.83</v>
      </c>
      <c r="M2597" s="48">
        <f t="shared" si="301"/>
        <v>102.75</v>
      </c>
      <c r="N2597" s="48">
        <f t="shared" si="302"/>
        <v>102.83</v>
      </c>
      <c r="O2597" s="49">
        <f t="shared" ca="1" si="303"/>
        <v>83626900</v>
      </c>
    </row>
    <row r="2598" spans="1:15" x14ac:dyDescent="0.25">
      <c r="A2598">
        <v>2583</v>
      </c>
      <c r="B2598" s="89">
        <v>38749</v>
      </c>
      <c r="C2598" s="48">
        <v>127.82</v>
      </c>
      <c r="D2598" s="48">
        <v>128.429993</v>
      </c>
      <c r="E2598" s="48">
        <v>127.720001</v>
      </c>
      <c r="F2598" s="48">
        <v>128.38999899999999</v>
      </c>
      <c r="G2598" s="49">
        <v>63561000</v>
      </c>
      <c r="H2598" s="48">
        <v>104.036742</v>
      </c>
      <c r="I2598" s="52">
        <f t="shared" si="297"/>
        <v>0.81031811519836539</v>
      </c>
      <c r="J2598" s="52">
        <f t="shared" ca="1" si="298"/>
        <v>1</v>
      </c>
      <c r="K2598" s="48">
        <f t="shared" si="299"/>
        <v>103.57</v>
      </c>
      <c r="L2598" s="48">
        <f t="shared" si="300"/>
        <v>104.07</v>
      </c>
      <c r="M2598" s="48">
        <f t="shared" si="301"/>
        <v>103.49</v>
      </c>
      <c r="N2598" s="48">
        <f t="shared" si="302"/>
        <v>104.04</v>
      </c>
      <c r="O2598" s="49">
        <f t="shared" ca="1" si="303"/>
        <v>63561000</v>
      </c>
    </row>
    <row r="2599" spans="1:15" x14ac:dyDescent="0.25">
      <c r="A2599">
        <v>2584</v>
      </c>
      <c r="B2599" s="89">
        <v>38748</v>
      </c>
      <c r="C2599" s="48">
        <v>128.320007</v>
      </c>
      <c r="D2599" s="48">
        <v>128.53999300000001</v>
      </c>
      <c r="E2599" s="48">
        <v>127.489998</v>
      </c>
      <c r="F2599" s="48">
        <v>127.5</v>
      </c>
      <c r="G2599" s="49">
        <v>72937000</v>
      </c>
      <c r="H2599" s="48">
        <v>103.31555899999999</v>
      </c>
      <c r="I2599" s="52">
        <f t="shared" si="297"/>
        <v>0.81031810980392149</v>
      </c>
      <c r="J2599" s="52">
        <f t="shared" ca="1" si="298"/>
        <v>1</v>
      </c>
      <c r="K2599" s="48">
        <f t="shared" si="299"/>
        <v>103.98</v>
      </c>
      <c r="L2599" s="48">
        <f t="shared" si="300"/>
        <v>104.16</v>
      </c>
      <c r="M2599" s="48">
        <f t="shared" si="301"/>
        <v>103.31</v>
      </c>
      <c r="N2599" s="48">
        <f t="shared" si="302"/>
        <v>103.32</v>
      </c>
      <c r="O2599" s="49">
        <f t="shared" ca="1" si="303"/>
        <v>72937000</v>
      </c>
    </row>
    <row r="2600" spans="1:15" x14ac:dyDescent="0.25">
      <c r="A2600">
        <v>2585</v>
      </c>
      <c r="B2600" s="89">
        <v>38747</v>
      </c>
      <c r="C2600" s="48">
        <v>128.44000199999999</v>
      </c>
      <c r="D2600" s="48">
        <v>128.80999800000001</v>
      </c>
      <c r="E2600" s="48">
        <v>128.35000600000001</v>
      </c>
      <c r="F2600" s="48">
        <v>128.44000199999999</v>
      </c>
      <c r="G2600" s="49">
        <v>33709600</v>
      </c>
      <c r="H2600" s="48">
        <v>104.07726</v>
      </c>
      <c r="I2600" s="52">
        <f t="shared" si="297"/>
        <v>0.81031811257679676</v>
      </c>
      <c r="J2600" s="52">
        <f t="shared" ca="1" si="298"/>
        <v>1</v>
      </c>
      <c r="K2600" s="48">
        <f t="shared" si="299"/>
        <v>104.08</v>
      </c>
      <c r="L2600" s="48">
        <f t="shared" si="300"/>
        <v>104.38</v>
      </c>
      <c r="M2600" s="48">
        <f t="shared" si="301"/>
        <v>104</v>
      </c>
      <c r="N2600" s="48">
        <f t="shared" si="302"/>
        <v>104.08</v>
      </c>
      <c r="O2600" s="49">
        <f t="shared" ca="1" si="303"/>
        <v>33709600</v>
      </c>
    </row>
    <row r="2601" spans="1:15" x14ac:dyDescent="0.25">
      <c r="A2601">
        <v>2586</v>
      </c>
      <c r="B2601" s="89">
        <v>38744</v>
      </c>
      <c r="C2601" s="48">
        <v>127.660004</v>
      </c>
      <c r="D2601" s="48">
        <v>128.66000399999999</v>
      </c>
      <c r="E2601" s="48">
        <v>127.449997</v>
      </c>
      <c r="F2601" s="48">
        <v>128.53999300000001</v>
      </c>
      <c r="G2601" s="49">
        <v>65771200</v>
      </c>
      <c r="H2601" s="48">
        <v>104.15828500000001</v>
      </c>
      <c r="I2601" s="52">
        <f t="shared" si="297"/>
        <v>0.81031811632353212</v>
      </c>
      <c r="J2601" s="52">
        <f t="shared" ca="1" si="298"/>
        <v>1</v>
      </c>
      <c r="K2601" s="48">
        <f t="shared" si="299"/>
        <v>103.45</v>
      </c>
      <c r="L2601" s="48">
        <f t="shared" si="300"/>
        <v>104.26</v>
      </c>
      <c r="M2601" s="48">
        <f t="shared" si="301"/>
        <v>103.28</v>
      </c>
      <c r="N2601" s="48">
        <f t="shared" si="302"/>
        <v>104.16</v>
      </c>
      <c r="O2601" s="49">
        <f t="shared" ca="1" si="303"/>
        <v>65771200</v>
      </c>
    </row>
    <row r="2602" spans="1:15" x14ac:dyDescent="0.25">
      <c r="A2602">
        <v>2587</v>
      </c>
      <c r="B2602" s="89">
        <v>38743</v>
      </c>
      <c r="C2602" s="48">
        <v>127.25</v>
      </c>
      <c r="D2602" s="48">
        <v>127.66999800000001</v>
      </c>
      <c r="E2602" s="48">
        <v>126.760002</v>
      </c>
      <c r="F2602" s="48">
        <v>127.360001</v>
      </c>
      <c r="G2602" s="49">
        <v>71294000</v>
      </c>
      <c r="H2602" s="48">
        <v>103.20211500000001</v>
      </c>
      <c r="I2602" s="52">
        <f t="shared" si="297"/>
        <v>0.81031810764511547</v>
      </c>
      <c r="J2602" s="52">
        <f t="shared" ca="1" si="298"/>
        <v>1</v>
      </c>
      <c r="K2602" s="48">
        <f t="shared" si="299"/>
        <v>103.11</v>
      </c>
      <c r="L2602" s="48">
        <f t="shared" si="300"/>
        <v>103.45</v>
      </c>
      <c r="M2602" s="48">
        <f t="shared" si="301"/>
        <v>102.72</v>
      </c>
      <c r="N2602" s="48">
        <f t="shared" si="302"/>
        <v>103.2</v>
      </c>
      <c r="O2602" s="49">
        <f t="shared" ca="1" si="303"/>
        <v>71294000</v>
      </c>
    </row>
    <row r="2603" spans="1:15" x14ac:dyDescent="0.25">
      <c r="A2603">
        <v>2588</v>
      </c>
      <c r="B2603" s="89">
        <v>38742</v>
      </c>
      <c r="C2603" s="48">
        <v>127.040001</v>
      </c>
      <c r="D2603" s="48">
        <v>127.18</v>
      </c>
      <c r="E2603" s="48">
        <v>125.839996</v>
      </c>
      <c r="F2603" s="48">
        <v>126.660004</v>
      </c>
      <c r="G2603" s="49">
        <v>87747700</v>
      </c>
      <c r="H2603" s="48">
        <v>102.634895</v>
      </c>
      <c r="I2603" s="52">
        <f t="shared" si="297"/>
        <v>0.81031810957466888</v>
      </c>
      <c r="J2603" s="52">
        <f t="shared" ca="1" si="298"/>
        <v>1</v>
      </c>
      <c r="K2603" s="48">
        <f t="shared" si="299"/>
        <v>102.94</v>
      </c>
      <c r="L2603" s="48">
        <f t="shared" si="300"/>
        <v>103.06</v>
      </c>
      <c r="M2603" s="48">
        <f t="shared" si="301"/>
        <v>101.97</v>
      </c>
      <c r="N2603" s="48">
        <f t="shared" si="302"/>
        <v>102.63</v>
      </c>
      <c r="O2603" s="49">
        <f t="shared" ca="1" si="303"/>
        <v>87747700</v>
      </c>
    </row>
    <row r="2604" spans="1:15" x14ac:dyDescent="0.25">
      <c r="A2604">
        <v>2589</v>
      </c>
      <c r="B2604" s="89">
        <v>38741</v>
      </c>
      <c r="C2604" s="48">
        <v>126.629997</v>
      </c>
      <c r="D2604" s="48">
        <v>127.150002</v>
      </c>
      <c r="E2604" s="48">
        <v>126.41999800000001</v>
      </c>
      <c r="F2604" s="48">
        <v>126.550003</v>
      </c>
      <c r="G2604" s="49">
        <v>53008800</v>
      </c>
      <c r="H2604" s="48">
        <v>102.54576</v>
      </c>
      <c r="I2604" s="52">
        <f t="shared" si="297"/>
        <v>0.81031811591501901</v>
      </c>
      <c r="J2604" s="52">
        <f t="shared" ca="1" si="298"/>
        <v>1</v>
      </c>
      <c r="K2604" s="48">
        <f t="shared" si="299"/>
        <v>102.61</v>
      </c>
      <c r="L2604" s="48">
        <f t="shared" si="300"/>
        <v>103.03</v>
      </c>
      <c r="M2604" s="48">
        <f t="shared" si="301"/>
        <v>102.44</v>
      </c>
      <c r="N2604" s="48">
        <f t="shared" si="302"/>
        <v>102.55</v>
      </c>
      <c r="O2604" s="49">
        <f t="shared" ca="1" si="303"/>
        <v>53008800</v>
      </c>
    </row>
    <row r="2605" spans="1:15" x14ac:dyDescent="0.25">
      <c r="A2605">
        <v>2590</v>
      </c>
      <c r="B2605" s="89">
        <v>38740</v>
      </c>
      <c r="C2605" s="48">
        <v>126.209999</v>
      </c>
      <c r="D2605" s="48">
        <v>126.82</v>
      </c>
      <c r="E2605" s="48">
        <v>126.129997</v>
      </c>
      <c r="F2605" s="48">
        <v>126.41999800000001</v>
      </c>
      <c r="G2605" s="49">
        <v>67017400</v>
      </c>
      <c r="H2605" s="48">
        <v>102.440414</v>
      </c>
      <c r="I2605" s="52">
        <f t="shared" si="297"/>
        <v>0.81031811122161224</v>
      </c>
      <c r="J2605" s="52">
        <f t="shared" ca="1" si="298"/>
        <v>1</v>
      </c>
      <c r="K2605" s="48">
        <f t="shared" si="299"/>
        <v>102.27</v>
      </c>
      <c r="L2605" s="48">
        <f t="shared" si="300"/>
        <v>102.76</v>
      </c>
      <c r="M2605" s="48">
        <f t="shared" si="301"/>
        <v>102.21</v>
      </c>
      <c r="N2605" s="48">
        <f t="shared" si="302"/>
        <v>102.44</v>
      </c>
      <c r="O2605" s="49">
        <f t="shared" ca="1" si="303"/>
        <v>67017400</v>
      </c>
    </row>
    <row r="2606" spans="1:15" x14ac:dyDescent="0.25">
      <c r="A2606">
        <v>2591</v>
      </c>
      <c r="B2606" s="89">
        <v>38737</v>
      </c>
      <c r="C2606" s="48">
        <v>128.279999</v>
      </c>
      <c r="D2606" s="48">
        <v>128.30999800000001</v>
      </c>
      <c r="E2606" s="48">
        <v>125.970001</v>
      </c>
      <c r="F2606" s="48">
        <v>125.970001</v>
      </c>
      <c r="G2606" s="49">
        <v>114957800</v>
      </c>
      <c r="H2606" s="48">
        <v>102.075774</v>
      </c>
      <c r="I2606" s="52">
        <f t="shared" si="297"/>
        <v>0.8103181169300776</v>
      </c>
      <c r="J2606" s="52">
        <f t="shared" ca="1" si="298"/>
        <v>1</v>
      </c>
      <c r="K2606" s="48">
        <f t="shared" si="299"/>
        <v>103.95</v>
      </c>
      <c r="L2606" s="48">
        <f t="shared" si="300"/>
        <v>103.97</v>
      </c>
      <c r="M2606" s="48">
        <f t="shared" si="301"/>
        <v>102.08</v>
      </c>
      <c r="N2606" s="48">
        <f t="shared" si="302"/>
        <v>102.08</v>
      </c>
      <c r="O2606" s="49">
        <f t="shared" ca="1" si="303"/>
        <v>114957800</v>
      </c>
    </row>
    <row r="2607" spans="1:15" x14ac:dyDescent="0.25">
      <c r="A2607">
        <v>2592</v>
      </c>
      <c r="B2607" s="89">
        <v>38736</v>
      </c>
      <c r="C2607" s="48">
        <v>128.13000500000001</v>
      </c>
      <c r="D2607" s="48">
        <v>128.770004</v>
      </c>
      <c r="E2607" s="48">
        <v>127.80999799999999</v>
      </c>
      <c r="F2607" s="48">
        <v>128.30999800000001</v>
      </c>
      <c r="G2607" s="49">
        <v>81530400</v>
      </c>
      <c r="H2607" s="48">
        <v>103.971915</v>
      </c>
      <c r="I2607" s="52">
        <f t="shared" si="297"/>
        <v>0.81031810942745075</v>
      </c>
      <c r="J2607" s="52">
        <f t="shared" ca="1" si="298"/>
        <v>1</v>
      </c>
      <c r="K2607" s="48">
        <f t="shared" si="299"/>
        <v>103.83</v>
      </c>
      <c r="L2607" s="48">
        <f t="shared" si="300"/>
        <v>104.34</v>
      </c>
      <c r="M2607" s="48">
        <f t="shared" si="301"/>
        <v>103.57</v>
      </c>
      <c r="N2607" s="48">
        <f t="shared" si="302"/>
        <v>103.97</v>
      </c>
      <c r="O2607" s="49">
        <f t="shared" ca="1" si="303"/>
        <v>81530400</v>
      </c>
    </row>
    <row r="2608" spans="1:15" x14ac:dyDescent="0.25">
      <c r="A2608">
        <v>2593</v>
      </c>
      <c r="B2608" s="89">
        <v>38735</v>
      </c>
      <c r="C2608" s="48">
        <v>127.58000199999999</v>
      </c>
      <c r="D2608" s="48">
        <v>128.89999399999999</v>
      </c>
      <c r="E2608" s="48">
        <v>127.160004</v>
      </c>
      <c r="F2608" s="48">
        <v>127.82</v>
      </c>
      <c r="G2608" s="49">
        <v>75067600</v>
      </c>
      <c r="H2608" s="48">
        <v>103.574861</v>
      </c>
      <c r="I2608" s="52">
        <f t="shared" si="297"/>
        <v>0.81031811140666565</v>
      </c>
      <c r="J2608" s="52">
        <f t="shared" ca="1" si="298"/>
        <v>1</v>
      </c>
      <c r="K2608" s="48">
        <f t="shared" si="299"/>
        <v>103.38</v>
      </c>
      <c r="L2608" s="48">
        <f t="shared" si="300"/>
        <v>104.45</v>
      </c>
      <c r="M2608" s="48">
        <f t="shared" si="301"/>
        <v>103.04</v>
      </c>
      <c r="N2608" s="48">
        <f t="shared" si="302"/>
        <v>103.57</v>
      </c>
      <c r="O2608" s="49">
        <f t="shared" ca="1" si="303"/>
        <v>75067600</v>
      </c>
    </row>
    <row r="2609" spans="1:15" x14ac:dyDescent="0.25">
      <c r="A2609">
        <v>2594</v>
      </c>
      <c r="B2609" s="89">
        <v>38734</v>
      </c>
      <c r="C2609" s="48">
        <v>128.199997</v>
      </c>
      <c r="D2609" s="48">
        <v>128.41999799999999</v>
      </c>
      <c r="E2609" s="48">
        <v>127.80999799999999</v>
      </c>
      <c r="F2609" s="48">
        <v>128.33000200000001</v>
      </c>
      <c r="G2609" s="49">
        <v>52066600</v>
      </c>
      <c r="H2609" s="48">
        <v>103.988125</v>
      </c>
      <c r="I2609" s="52">
        <f t="shared" si="297"/>
        <v>0.81031811251744534</v>
      </c>
      <c r="J2609" s="52">
        <f t="shared" ca="1" si="298"/>
        <v>1</v>
      </c>
      <c r="K2609" s="48">
        <f t="shared" si="299"/>
        <v>103.88</v>
      </c>
      <c r="L2609" s="48">
        <f t="shared" si="300"/>
        <v>104.06</v>
      </c>
      <c r="M2609" s="48">
        <f t="shared" si="301"/>
        <v>103.57</v>
      </c>
      <c r="N2609" s="48">
        <f t="shared" si="302"/>
        <v>103.99</v>
      </c>
      <c r="O2609" s="49">
        <f t="shared" ca="1" si="303"/>
        <v>52066600</v>
      </c>
    </row>
    <row r="2610" spans="1:15" x14ac:dyDescent="0.25">
      <c r="A2610">
        <v>2595</v>
      </c>
      <c r="B2610" s="89">
        <v>38730</v>
      </c>
      <c r="C2610" s="48">
        <v>128.570007</v>
      </c>
      <c r="D2610" s="48">
        <v>128.89999399999999</v>
      </c>
      <c r="E2610" s="48">
        <v>128.199997</v>
      </c>
      <c r="F2610" s="48">
        <v>128.679993</v>
      </c>
      <c r="G2610" s="49">
        <v>44856700</v>
      </c>
      <c r="H2610" s="48">
        <v>104.27172899999999</v>
      </c>
      <c r="I2610" s="52">
        <f t="shared" si="297"/>
        <v>0.81031811215594329</v>
      </c>
      <c r="J2610" s="52">
        <f t="shared" ca="1" si="298"/>
        <v>1</v>
      </c>
      <c r="K2610" s="48">
        <f t="shared" si="299"/>
        <v>104.18</v>
      </c>
      <c r="L2610" s="48">
        <f t="shared" si="300"/>
        <v>104.45</v>
      </c>
      <c r="M2610" s="48">
        <f t="shared" si="301"/>
        <v>103.88</v>
      </c>
      <c r="N2610" s="48">
        <f t="shared" si="302"/>
        <v>104.27</v>
      </c>
      <c r="O2610" s="49">
        <f t="shared" ca="1" si="303"/>
        <v>44856700</v>
      </c>
    </row>
    <row r="2611" spans="1:15" x14ac:dyDescent="0.25">
      <c r="A2611">
        <v>2596</v>
      </c>
      <c r="B2611" s="89">
        <v>38729</v>
      </c>
      <c r="C2611" s="48">
        <v>129.08000200000001</v>
      </c>
      <c r="D2611" s="48">
        <v>129.279999</v>
      </c>
      <c r="E2611" s="48">
        <v>128.44000199999999</v>
      </c>
      <c r="F2611" s="48">
        <v>128.800003</v>
      </c>
      <c r="G2611" s="49">
        <v>40509200</v>
      </c>
      <c r="H2611" s="48">
        <v>104.36897500000001</v>
      </c>
      <c r="I2611" s="52">
        <f t="shared" si="297"/>
        <v>0.8103181100081186</v>
      </c>
      <c r="J2611" s="52">
        <f t="shared" ca="1" si="298"/>
        <v>1</v>
      </c>
      <c r="K2611" s="48">
        <f t="shared" si="299"/>
        <v>104.6</v>
      </c>
      <c r="L2611" s="48">
        <f t="shared" si="300"/>
        <v>104.76</v>
      </c>
      <c r="M2611" s="48">
        <f t="shared" si="301"/>
        <v>104.08</v>
      </c>
      <c r="N2611" s="48">
        <f t="shared" si="302"/>
        <v>104.37</v>
      </c>
      <c r="O2611" s="49">
        <f t="shared" ca="1" si="303"/>
        <v>40509200</v>
      </c>
    </row>
    <row r="2612" spans="1:15" x14ac:dyDescent="0.25">
      <c r="A2612">
        <v>2597</v>
      </c>
      <c r="B2612" s="89">
        <v>38728</v>
      </c>
      <c r="C2612" s="48">
        <v>129.020004</v>
      </c>
      <c r="D2612" s="48">
        <v>129.44000199999999</v>
      </c>
      <c r="E2612" s="48">
        <v>128.729996</v>
      </c>
      <c r="F2612" s="48">
        <v>129.30999800000001</v>
      </c>
      <c r="G2612" s="49">
        <v>49598900</v>
      </c>
      <c r="H2612" s="48">
        <v>104.78223300000001</v>
      </c>
      <c r="I2612" s="52">
        <f t="shared" si="297"/>
        <v>0.81031810858120967</v>
      </c>
      <c r="J2612" s="52">
        <f t="shared" ca="1" si="298"/>
        <v>1</v>
      </c>
      <c r="K2612" s="48">
        <f t="shared" si="299"/>
        <v>104.55</v>
      </c>
      <c r="L2612" s="48">
        <f t="shared" si="300"/>
        <v>104.89</v>
      </c>
      <c r="M2612" s="48">
        <f t="shared" si="301"/>
        <v>104.31</v>
      </c>
      <c r="N2612" s="48">
        <f t="shared" si="302"/>
        <v>104.78</v>
      </c>
      <c r="O2612" s="49">
        <f t="shared" ca="1" si="303"/>
        <v>49598900</v>
      </c>
    </row>
    <row r="2613" spans="1:15" x14ac:dyDescent="0.25">
      <c r="A2613">
        <v>2598</v>
      </c>
      <c r="B2613" s="89">
        <v>38727</v>
      </c>
      <c r="C2613" s="48">
        <v>128.38999899999999</v>
      </c>
      <c r="D2613" s="48">
        <v>128.979996</v>
      </c>
      <c r="E2613" s="48">
        <v>128.259995</v>
      </c>
      <c r="F2613" s="48">
        <v>128.89999399999999</v>
      </c>
      <c r="G2613" s="49">
        <v>44960800</v>
      </c>
      <c r="H2613" s="48">
        <v>104.45</v>
      </c>
      <c r="I2613" s="52">
        <f t="shared" si="297"/>
        <v>0.81031811374638241</v>
      </c>
      <c r="J2613" s="52">
        <f t="shared" ca="1" si="298"/>
        <v>1</v>
      </c>
      <c r="K2613" s="48">
        <f t="shared" si="299"/>
        <v>104.04</v>
      </c>
      <c r="L2613" s="48">
        <f t="shared" si="300"/>
        <v>104.51</v>
      </c>
      <c r="M2613" s="48">
        <f t="shared" si="301"/>
        <v>103.93</v>
      </c>
      <c r="N2613" s="48">
        <f t="shared" si="302"/>
        <v>104.45</v>
      </c>
      <c r="O2613" s="49">
        <f t="shared" ca="1" si="303"/>
        <v>44960800</v>
      </c>
    </row>
    <row r="2614" spans="1:15" x14ac:dyDescent="0.25">
      <c r="A2614">
        <v>2599</v>
      </c>
      <c r="B2614" s="89">
        <v>38726</v>
      </c>
      <c r="C2614" s="48">
        <v>128.41999799999999</v>
      </c>
      <c r="D2614" s="48">
        <v>129.05999800000001</v>
      </c>
      <c r="E2614" s="48">
        <v>128.38000500000001</v>
      </c>
      <c r="F2614" s="48">
        <v>128.770004</v>
      </c>
      <c r="G2614" s="49">
        <v>43527400</v>
      </c>
      <c r="H2614" s="48">
        <v>104.344667</v>
      </c>
      <c r="I2614" s="52">
        <f t="shared" si="297"/>
        <v>0.81031811570029932</v>
      </c>
      <c r="J2614" s="52">
        <f t="shared" ca="1" si="298"/>
        <v>1</v>
      </c>
      <c r="K2614" s="48">
        <f t="shared" si="299"/>
        <v>104.06</v>
      </c>
      <c r="L2614" s="48">
        <f t="shared" si="300"/>
        <v>104.58</v>
      </c>
      <c r="M2614" s="48">
        <f t="shared" si="301"/>
        <v>104.03</v>
      </c>
      <c r="N2614" s="48">
        <f t="shared" si="302"/>
        <v>104.34</v>
      </c>
      <c r="O2614" s="49">
        <f t="shared" ca="1" si="303"/>
        <v>43527400</v>
      </c>
    </row>
    <row r="2615" spans="1:15" x14ac:dyDescent="0.25">
      <c r="A2615">
        <v>2600</v>
      </c>
      <c r="B2615" s="89">
        <v>38723</v>
      </c>
      <c r="C2615" s="48">
        <v>128.020004</v>
      </c>
      <c r="D2615" s="48">
        <v>128.58000200000001</v>
      </c>
      <c r="E2615" s="48">
        <v>127.360001</v>
      </c>
      <c r="F2615" s="48">
        <v>128.44000199999999</v>
      </c>
      <c r="G2615" s="49">
        <v>62885900</v>
      </c>
      <c r="H2615" s="48">
        <v>104.07726</v>
      </c>
      <c r="I2615" s="52">
        <f t="shared" si="297"/>
        <v>0.81031811257679676</v>
      </c>
      <c r="J2615" s="52">
        <f t="shared" ca="1" si="298"/>
        <v>1</v>
      </c>
      <c r="K2615" s="48">
        <f t="shared" si="299"/>
        <v>103.74</v>
      </c>
      <c r="L2615" s="48">
        <f t="shared" si="300"/>
        <v>104.19</v>
      </c>
      <c r="M2615" s="48">
        <f t="shared" si="301"/>
        <v>103.2</v>
      </c>
      <c r="N2615" s="48">
        <f t="shared" si="302"/>
        <v>104.08</v>
      </c>
      <c r="O2615" s="49">
        <f t="shared" ca="1" si="303"/>
        <v>62885900</v>
      </c>
    </row>
    <row r="2616" spans="1:15" x14ac:dyDescent="0.25">
      <c r="A2616">
        <v>2601</v>
      </c>
      <c r="B2616" s="89">
        <v>38722</v>
      </c>
      <c r="C2616" s="48">
        <v>127.150002</v>
      </c>
      <c r="D2616" s="48">
        <v>127.589996</v>
      </c>
      <c r="E2616" s="48">
        <v>126.879997</v>
      </c>
      <c r="F2616" s="48">
        <v>127.379997</v>
      </c>
      <c r="G2616" s="49">
        <v>47307500</v>
      </c>
      <c r="H2616" s="48">
        <v>103.21831899999999</v>
      </c>
      <c r="I2616" s="52">
        <f t="shared" si="297"/>
        <v>0.81031811454666614</v>
      </c>
      <c r="J2616" s="52">
        <f t="shared" ca="1" si="298"/>
        <v>1</v>
      </c>
      <c r="K2616" s="48">
        <f t="shared" si="299"/>
        <v>103.03</v>
      </c>
      <c r="L2616" s="48">
        <f t="shared" si="300"/>
        <v>103.39</v>
      </c>
      <c r="M2616" s="48">
        <f t="shared" si="301"/>
        <v>102.81</v>
      </c>
      <c r="N2616" s="48">
        <f t="shared" si="302"/>
        <v>103.22</v>
      </c>
      <c r="O2616" s="49">
        <f t="shared" ca="1" si="303"/>
        <v>47307500</v>
      </c>
    </row>
    <row r="2617" spans="1:15" x14ac:dyDescent="0.25">
      <c r="A2617">
        <v>2602</v>
      </c>
      <c r="B2617" s="89">
        <v>38721</v>
      </c>
      <c r="C2617" s="48">
        <v>126.860001</v>
      </c>
      <c r="D2617" s="48">
        <v>127.489998</v>
      </c>
      <c r="E2617" s="48">
        <v>126.699997</v>
      </c>
      <c r="F2617" s="48">
        <v>127.300003</v>
      </c>
      <c r="G2617" s="49">
        <v>51899600</v>
      </c>
      <c r="H2617" s="48">
        <v>103.153498</v>
      </c>
      <c r="I2617" s="52">
        <f t="shared" si="297"/>
        <v>0.81031811130436493</v>
      </c>
      <c r="J2617" s="52">
        <f t="shared" ca="1" si="298"/>
        <v>1</v>
      </c>
      <c r="K2617" s="48">
        <f t="shared" si="299"/>
        <v>102.8</v>
      </c>
      <c r="L2617" s="48">
        <f t="shared" si="300"/>
        <v>103.31</v>
      </c>
      <c r="M2617" s="48">
        <f t="shared" si="301"/>
        <v>102.67</v>
      </c>
      <c r="N2617" s="48">
        <f t="shared" si="302"/>
        <v>103.15</v>
      </c>
      <c r="O2617" s="49">
        <f t="shared" ca="1" si="303"/>
        <v>51899600</v>
      </c>
    </row>
    <row r="2618" spans="1:15" x14ac:dyDescent="0.25">
      <c r="A2618">
        <v>2603</v>
      </c>
      <c r="B2618" s="89">
        <v>38720</v>
      </c>
      <c r="C2618" s="48">
        <v>125.19000200000001</v>
      </c>
      <c r="D2618" s="48">
        <v>127</v>
      </c>
      <c r="E2618" s="48">
        <v>124.389999</v>
      </c>
      <c r="F2618" s="48">
        <v>126.699997</v>
      </c>
      <c r="G2618" s="49">
        <v>73256700</v>
      </c>
      <c r="H2618" s="48">
        <v>102.66730200000001</v>
      </c>
      <c r="I2618" s="52">
        <f t="shared" si="297"/>
        <v>0.81031810916301761</v>
      </c>
      <c r="J2618" s="52">
        <f t="shared" ca="1" si="298"/>
        <v>1</v>
      </c>
      <c r="K2618" s="48">
        <f t="shared" si="299"/>
        <v>101.44</v>
      </c>
      <c r="L2618" s="48">
        <f t="shared" si="300"/>
        <v>102.91</v>
      </c>
      <c r="M2618" s="48">
        <f t="shared" si="301"/>
        <v>100.8</v>
      </c>
      <c r="N2618" s="48">
        <f t="shared" si="302"/>
        <v>102.67</v>
      </c>
      <c r="O2618" s="49">
        <f t="shared" ca="1" si="303"/>
        <v>73256700</v>
      </c>
    </row>
    <row r="2619" spans="1:15" x14ac:dyDescent="0.25">
      <c r="A2619">
        <v>2604</v>
      </c>
      <c r="B2619" s="89">
        <v>38716</v>
      </c>
      <c r="C2619" s="48">
        <v>124.800003</v>
      </c>
      <c r="D2619" s="48">
        <v>125.05999799999999</v>
      </c>
      <c r="E2619" s="48">
        <v>124.360001</v>
      </c>
      <c r="F2619" s="48">
        <v>124.510002</v>
      </c>
      <c r="G2619" s="49">
        <v>44645600</v>
      </c>
      <c r="H2619" s="48">
        <v>100.89270999999999</v>
      </c>
      <c r="I2619" s="52">
        <f t="shared" si="297"/>
        <v>0.81031811404195464</v>
      </c>
      <c r="J2619" s="52">
        <f t="shared" ca="1" si="298"/>
        <v>1</v>
      </c>
      <c r="K2619" s="48">
        <f t="shared" si="299"/>
        <v>101.13</v>
      </c>
      <c r="L2619" s="48">
        <f t="shared" si="300"/>
        <v>101.34</v>
      </c>
      <c r="M2619" s="48">
        <f t="shared" si="301"/>
        <v>100.77</v>
      </c>
      <c r="N2619" s="48">
        <f t="shared" si="302"/>
        <v>100.89</v>
      </c>
      <c r="O2619" s="49">
        <f t="shared" ca="1" si="303"/>
        <v>44645600</v>
      </c>
    </row>
    <row r="2620" spans="1:15" x14ac:dyDescent="0.25">
      <c r="A2620">
        <v>2605</v>
      </c>
      <c r="B2620" s="89">
        <v>38715</v>
      </c>
      <c r="C2620" s="48">
        <v>125.720001</v>
      </c>
      <c r="D2620" s="48">
        <v>125.959999</v>
      </c>
      <c r="E2620" s="48">
        <v>125.05999799999999</v>
      </c>
      <c r="F2620" s="48">
        <v>125.19000200000001</v>
      </c>
      <c r="G2620" s="49">
        <v>32788900</v>
      </c>
      <c r="H2620" s="48">
        <v>101.443726</v>
      </c>
      <c r="I2620" s="52">
        <f t="shared" si="297"/>
        <v>0.81031811150542188</v>
      </c>
      <c r="J2620" s="52">
        <f t="shared" ca="1" si="298"/>
        <v>1</v>
      </c>
      <c r="K2620" s="48">
        <f t="shared" si="299"/>
        <v>101.87</v>
      </c>
      <c r="L2620" s="48">
        <f t="shared" si="300"/>
        <v>102.07</v>
      </c>
      <c r="M2620" s="48">
        <f t="shared" si="301"/>
        <v>101.34</v>
      </c>
      <c r="N2620" s="48">
        <f t="shared" si="302"/>
        <v>101.44</v>
      </c>
      <c r="O2620" s="49">
        <f t="shared" ca="1" si="303"/>
        <v>32788900</v>
      </c>
    </row>
    <row r="2621" spans="1:15" x14ac:dyDescent="0.25">
      <c r="A2621">
        <v>2606</v>
      </c>
      <c r="B2621" s="89">
        <v>38714</v>
      </c>
      <c r="C2621" s="48">
        <v>125.739998</v>
      </c>
      <c r="D2621" s="48">
        <v>125.989998</v>
      </c>
      <c r="E2621" s="48">
        <v>125.5</v>
      </c>
      <c r="F2621" s="48">
        <v>125.75</v>
      </c>
      <c r="G2621" s="49">
        <v>30764300</v>
      </c>
      <c r="H2621" s="48">
        <v>101.897503</v>
      </c>
      <c r="I2621" s="52">
        <f t="shared" si="297"/>
        <v>0.81031811530815112</v>
      </c>
      <c r="J2621" s="52">
        <f t="shared" ca="1" si="298"/>
        <v>1</v>
      </c>
      <c r="K2621" s="48">
        <f t="shared" si="299"/>
        <v>101.89</v>
      </c>
      <c r="L2621" s="48">
        <f t="shared" si="300"/>
        <v>102.09</v>
      </c>
      <c r="M2621" s="48">
        <f t="shared" si="301"/>
        <v>101.69</v>
      </c>
      <c r="N2621" s="48">
        <f t="shared" si="302"/>
        <v>101.9</v>
      </c>
      <c r="O2621" s="49">
        <f t="shared" ca="1" si="303"/>
        <v>30764300</v>
      </c>
    </row>
    <row r="2622" spans="1:15" x14ac:dyDescent="0.25">
      <c r="A2622">
        <v>2607</v>
      </c>
      <c r="B2622" s="89">
        <v>38713</v>
      </c>
      <c r="C2622" s="48">
        <v>126.959999</v>
      </c>
      <c r="D2622" s="48">
        <v>127.050003</v>
      </c>
      <c r="E2622" s="48">
        <v>125.379997</v>
      </c>
      <c r="F2622" s="48">
        <v>125.470001</v>
      </c>
      <c r="G2622" s="49">
        <v>44499500</v>
      </c>
      <c r="H2622" s="48">
        <v>101.670615</v>
      </c>
      <c r="I2622" s="52">
        <f t="shared" si="297"/>
        <v>0.81031811739604598</v>
      </c>
      <c r="J2622" s="52">
        <f t="shared" ca="1" si="298"/>
        <v>1</v>
      </c>
      <c r="K2622" s="48">
        <f t="shared" si="299"/>
        <v>102.88</v>
      </c>
      <c r="L2622" s="48">
        <f t="shared" si="300"/>
        <v>102.95</v>
      </c>
      <c r="M2622" s="48">
        <f t="shared" si="301"/>
        <v>101.6</v>
      </c>
      <c r="N2622" s="48">
        <f t="shared" si="302"/>
        <v>101.67</v>
      </c>
      <c r="O2622" s="49">
        <f t="shared" ca="1" si="303"/>
        <v>44499500</v>
      </c>
    </row>
    <row r="2623" spans="1:15" x14ac:dyDescent="0.25">
      <c r="A2623">
        <v>2608</v>
      </c>
      <c r="B2623" s="89">
        <v>38709</v>
      </c>
      <c r="C2623" s="48">
        <v>126.779999</v>
      </c>
      <c r="D2623" s="48">
        <v>126.860001</v>
      </c>
      <c r="E2623" s="48">
        <v>126.41999800000001</v>
      </c>
      <c r="F2623" s="48">
        <v>126.760002</v>
      </c>
      <c r="G2623" s="49">
        <v>27977300</v>
      </c>
      <c r="H2623" s="48">
        <v>102.715926</v>
      </c>
      <c r="I2623" s="52">
        <f t="shared" si="297"/>
        <v>0.81031811596216285</v>
      </c>
      <c r="J2623" s="52">
        <f t="shared" ca="1" si="298"/>
        <v>1</v>
      </c>
      <c r="K2623" s="48">
        <f t="shared" si="299"/>
        <v>102.73</v>
      </c>
      <c r="L2623" s="48">
        <f t="shared" si="300"/>
        <v>102.8</v>
      </c>
      <c r="M2623" s="48">
        <f t="shared" si="301"/>
        <v>102.44</v>
      </c>
      <c r="N2623" s="48">
        <f t="shared" si="302"/>
        <v>102.72</v>
      </c>
      <c r="O2623" s="49">
        <f t="shared" ca="1" si="303"/>
        <v>27977300</v>
      </c>
    </row>
    <row r="2624" spans="1:15" x14ac:dyDescent="0.25">
      <c r="A2624">
        <v>2609</v>
      </c>
      <c r="B2624" s="89">
        <v>38708</v>
      </c>
      <c r="C2624" s="48">
        <v>126.30999799999999</v>
      </c>
      <c r="D2624" s="48">
        <v>126.69000200000001</v>
      </c>
      <c r="E2624" s="48">
        <v>126.08000199999999</v>
      </c>
      <c r="F2624" s="48">
        <v>126.69000200000001</v>
      </c>
      <c r="G2624" s="49">
        <v>32247900</v>
      </c>
      <c r="H2624" s="48">
        <v>102.659204</v>
      </c>
      <c r="I2624" s="52">
        <f t="shared" si="297"/>
        <v>0.81031811807848897</v>
      </c>
      <c r="J2624" s="52">
        <f t="shared" ca="1" si="298"/>
        <v>1</v>
      </c>
      <c r="K2624" s="48">
        <f t="shared" si="299"/>
        <v>102.35</v>
      </c>
      <c r="L2624" s="48">
        <f t="shared" si="300"/>
        <v>102.66</v>
      </c>
      <c r="M2624" s="48">
        <f t="shared" si="301"/>
        <v>102.16</v>
      </c>
      <c r="N2624" s="48">
        <f t="shared" si="302"/>
        <v>102.66</v>
      </c>
      <c r="O2624" s="49">
        <f t="shared" ca="1" si="303"/>
        <v>32247900</v>
      </c>
    </row>
    <row r="2625" spans="1:15" x14ac:dyDescent="0.25">
      <c r="A2625">
        <v>2610</v>
      </c>
      <c r="B2625" s="89">
        <v>38707</v>
      </c>
      <c r="C2625" s="48">
        <v>126.220001</v>
      </c>
      <c r="D2625" s="48">
        <v>126.760002</v>
      </c>
      <c r="E2625" s="48">
        <v>125.800003</v>
      </c>
      <c r="F2625" s="48">
        <v>126.029999</v>
      </c>
      <c r="G2625" s="49">
        <v>51806900</v>
      </c>
      <c r="H2625" s="48">
        <v>102.124391</v>
      </c>
      <c r="I2625" s="52">
        <f t="shared" si="297"/>
        <v>0.81031811322953351</v>
      </c>
      <c r="J2625" s="52">
        <f t="shared" ca="1" si="298"/>
        <v>1</v>
      </c>
      <c r="K2625" s="48">
        <f t="shared" si="299"/>
        <v>102.28</v>
      </c>
      <c r="L2625" s="48">
        <f t="shared" si="300"/>
        <v>102.72</v>
      </c>
      <c r="M2625" s="48">
        <f t="shared" si="301"/>
        <v>101.94</v>
      </c>
      <c r="N2625" s="48">
        <f t="shared" si="302"/>
        <v>102.12</v>
      </c>
      <c r="O2625" s="49">
        <f t="shared" ca="1" si="303"/>
        <v>51806900</v>
      </c>
    </row>
    <row r="2626" spans="1:15" x14ac:dyDescent="0.25">
      <c r="A2626">
        <v>2611</v>
      </c>
      <c r="B2626" s="89">
        <v>38706</v>
      </c>
      <c r="C2626" s="48">
        <v>125.860001</v>
      </c>
      <c r="D2626" s="48">
        <v>126.589996</v>
      </c>
      <c r="E2626" s="48">
        <v>125.480003</v>
      </c>
      <c r="F2626" s="48">
        <v>125.83000199999999</v>
      </c>
      <c r="G2626" s="49">
        <v>46603200</v>
      </c>
      <c r="H2626" s="48">
        <v>101.96232999999999</v>
      </c>
      <c r="I2626" s="52">
        <f t="shared" si="297"/>
        <v>0.81031811475295057</v>
      </c>
      <c r="J2626" s="52">
        <f t="shared" ca="1" si="298"/>
        <v>1</v>
      </c>
      <c r="K2626" s="48">
        <f t="shared" si="299"/>
        <v>101.99</v>
      </c>
      <c r="L2626" s="48">
        <f t="shared" si="300"/>
        <v>102.58</v>
      </c>
      <c r="M2626" s="48">
        <f t="shared" si="301"/>
        <v>101.68</v>
      </c>
      <c r="N2626" s="48">
        <f t="shared" si="302"/>
        <v>101.96</v>
      </c>
      <c r="O2626" s="49">
        <f t="shared" ca="1" si="303"/>
        <v>46603200</v>
      </c>
    </row>
    <row r="2627" spans="1:15" x14ac:dyDescent="0.25">
      <c r="A2627">
        <v>2612</v>
      </c>
      <c r="B2627" s="89">
        <v>38705</v>
      </c>
      <c r="C2627" s="48">
        <v>126.730003</v>
      </c>
      <c r="D2627" s="48">
        <v>126.870003</v>
      </c>
      <c r="E2627" s="48">
        <v>125.69000200000001</v>
      </c>
      <c r="F2627" s="48">
        <v>125.709999</v>
      </c>
      <c r="G2627" s="49">
        <v>48733000</v>
      </c>
      <c r="H2627" s="48">
        <v>101.865089</v>
      </c>
      <c r="I2627" s="52">
        <f t="shared" si="297"/>
        <v>0.810318111608608</v>
      </c>
      <c r="J2627" s="52">
        <f t="shared" ca="1" si="298"/>
        <v>1</v>
      </c>
      <c r="K2627" s="48">
        <f t="shared" si="299"/>
        <v>102.69</v>
      </c>
      <c r="L2627" s="48">
        <f t="shared" si="300"/>
        <v>102.81</v>
      </c>
      <c r="M2627" s="48">
        <f t="shared" si="301"/>
        <v>101.85</v>
      </c>
      <c r="N2627" s="48">
        <f t="shared" si="302"/>
        <v>101.87</v>
      </c>
      <c r="O2627" s="49">
        <f t="shared" ca="1" si="303"/>
        <v>48733000</v>
      </c>
    </row>
    <row r="2628" spans="1:15" x14ac:dyDescent="0.25">
      <c r="A2628">
        <v>2613</v>
      </c>
      <c r="B2628" s="89">
        <v>38702</v>
      </c>
      <c r="C2628" s="48">
        <v>127.279999</v>
      </c>
      <c r="D2628" s="48">
        <v>127.360001</v>
      </c>
      <c r="E2628" s="48">
        <v>126.360001</v>
      </c>
      <c r="F2628" s="48">
        <v>126.360001</v>
      </c>
      <c r="G2628" s="49">
        <v>46238300</v>
      </c>
      <c r="H2628" s="48">
        <v>102.391797</v>
      </c>
      <c r="I2628" s="52">
        <f t="shared" si="297"/>
        <v>0.81031810849700769</v>
      </c>
      <c r="J2628" s="52">
        <f t="shared" ca="1" si="298"/>
        <v>1</v>
      </c>
      <c r="K2628" s="48">
        <f t="shared" si="299"/>
        <v>103.14</v>
      </c>
      <c r="L2628" s="48">
        <f t="shared" si="300"/>
        <v>103.2</v>
      </c>
      <c r="M2628" s="48">
        <f t="shared" si="301"/>
        <v>102.39</v>
      </c>
      <c r="N2628" s="48">
        <f t="shared" si="302"/>
        <v>102.39</v>
      </c>
      <c r="O2628" s="49">
        <f t="shared" ca="1" si="303"/>
        <v>46238300</v>
      </c>
    </row>
    <row r="2629" spans="1:15" x14ac:dyDescent="0.25">
      <c r="A2629">
        <v>2614</v>
      </c>
      <c r="B2629" s="89">
        <v>38701</v>
      </c>
      <c r="C2629" s="48">
        <v>127.839996</v>
      </c>
      <c r="D2629" s="48">
        <v>128</v>
      </c>
      <c r="E2629" s="48">
        <v>127.18</v>
      </c>
      <c r="F2629" s="48">
        <v>127.44000200000001</v>
      </c>
      <c r="G2629" s="49">
        <v>55900300</v>
      </c>
      <c r="H2629" s="48">
        <v>102.722407</v>
      </c>
      <c r="I2629" s="52">
        <f t="shared" si="297"/>
        <v>0.80604524001812239</v>
      </c>
      <c r="J2629" s="52">
        <f t="shared" ca="1" si="298"/>
        <v>1</v>
      </c>
      <c r="K2629" s="48">
        <f t="shared" si="299"/>
        <v>103.04</v>
      </c>
      <c r="L2629" s="48">
        <f t="shared" si="300"/>
        <v>103.17</v>
      </c>
      <c r="M2629" s="48">
        <f t="shared" si="301"/>
        <v>102.51</v>
      </c>
      <c r="N2629" s="48">
        <f t="shared" si="302"/>
        <v>102.72</v>
      </c>
      <c r="O2629" s="49">
        <f t="shared" ca="1" si="303"/>
        <v>55900300</v>
      </c>
    </row>
    <row r="2630" spans="1:15" x14ac:dyDescent="0.25">
      <c r="A2630">
        <v>2615</v>
      </c>
      <c r="B2630" s="89">
        <v>38700</v>
      </c>
      <c r="C2630" s="48">
        <v>127.19000200000001</v>
      </c>
      <c r="D2630" s="48">
        <v>128.08999600000001</v>
      </c>
      <c r="E2630" s="48">
        <v>127.139999</v>
      </c>
      <c r="F2630" s="48">
        <v>127.80999799999999</v>
      </c>
      <c r="G2630" s="49">
        <v>64375000</v>
      </c>
      <c r="H2630" s="48">
        <v>103.020639</v>
      </c>
      <c r="I2630" s="52">
        <f t="shared" si="297"/>
        <v>0.80604522816751789</v>
      </c>
      <c r="J2630" s="52">
        <f t="shared" ca="1" si="298"/>
        <v>1</v>
      </c>
      <c r="K2630" s="48">
        <f t="shared" si="299"/>
        <v>102.52</v>
      </c>
      <c r="L2630" s="48">
        <f t="shared" si="300"/>
        <v>103.25</v>
      </c>
      <c r="M2630" s="48">
        <f t="shared" si="301"/>
        <v>102.48</v>
      </c>
      <c r="N2630" s="48">
        <f t="shared" si="302"/>
        <v>103.02</v>
      </c>
      <c r="O2630" s="49">
        <f t="shared" ca="1" si="303"/>
        <v>64375000</v>
      </c>
    </row>
    <row r="2631" spans="1:15" x14ac:dyDescent="0.25">
      <c r="A2631">
        <v>2616</v>
      </c>
      <c r="B2631" s="89">
        <v>38699</v>
      </c>
      <c r="C2631" s="48">
        <v>126.41999800000001</v>
      </c>
      <c r="D2631" s="48">
        <v>127.699997</v>
      </c>
      <c r="E2631" s="48">
        <v>126.290001</v>
      </c>
      <c r="F2631" s="48">
        <v>127.30999799999999</v>
      </c>
      <c r="G2631" s="49">
        <v>88630900</v>
      </c>
      <c r="H2631" s="48">
        <v>102.617617</v>
      </c>
      <c r="I2631" s="52">
        <f t="shared" si="297"/>
        <v>0.80604523299104913</v>
      </c>
      <c r="J2631" s="52">
        <f t="shared" ca="1" si="298"/>
        <v>1</v>
      </c>
      <c r="K2631" s="48">
        <f t="shared" si="299"/>
        <v>101.9</v>
      </c>
      <c r="L2631" s="48">
        <f t="shared" si="300"/>
        <v>102.93</v>
      </c>
      <c r="M2631" s="48">
        <f t="shared" si="301"/>
        <v>101.8</v>
      </c>
      <c r="N2631" s="48">
        <f t="shared" si="302"/>
        <v>102.62</v>
      </c>
      <c r="O2631" s="49">
        <f t="shared" ca="1" si="303"/>
        <v>88630900</v>
      </c>
    </row>
    <row r="2632" spans="1:15" x14ac:dyDescent="0.25">
      <c r="A2632">
        <v>2617</v>
      </c>
      <c r="B2632" s="89">
        <v>38698</v>
      </c>
      <c r="C2632" s="48">
        <v>126.709999</v>
      </c>
      <c r="D2632" s="48">
        <v>126.860001</v>
      </c>
      <c r="E2632" s="48">
        <v>125.959999</v>
      </c>
      <c r="F2632" s="48">
        <v>126.449997</v>
      </c>
      <c r="G2632" s="49">
        <v>48389900</v>
      </c>
      <c r="H2632" s="48">
        <v>101.92441700000001</v>
      </c>
      <c r="I2632" s="52">
        <f t="shared" si="297"/>
        <v>0.80604523066932143</v>
      </c>
      <c r="J2632" s="52">
        <f t="shared" ca="1" si="298"/>
        <v>1</v>
      </c>
      <c r="K2632" s="48">
        <f t="shared" si="299"/>
        <v>102.13</v>
      </c>
      <c r="L2632" s="48">
        <f t="shared" si="300"/>
        <v>102.25</v>
      </c>
      <c r="M2632" s="48">
        <f t="shared" si="301"/>
        <v>101.53</v>
      </c>
      <c r="N2632" s="48">
        <f t="shared" si="302"/>
        <v>101.92</v>
      </c>
      <c r="O2632" s="49">
        <f t="shared" ca="1" si="303"/>
        <v>48389900</v>
      </c>
    </row>
    <row r="2633" spans="1:15" x14ac:dyDescent="0.25">
      <c r="A2633">
        <v>2618</v>
      </c>
      <c r="B2633" s="89">
        <v>38695</v>
      </c>
      <c r="C2633" s="48">
        <v>126.160004</v>
      </c>
      <c r="D2633" s="48">
        <v>126.779999</v>
      </c>
      <c r="E2633" s="48">
        <v>125.82</v>
      </c>
      <c r="F2633" s="48">
        <v>126.33000199999999</v>
      </c>
      <c r="G2633" s="49">
        <v>50744500</v>
      </c>
      <c r="H2633" s="48">
        <v>101.827696</v>
      </c>
      <c r="I2633" s="52">
        <f t="shared" si="297"/>
        <v>0.80604523381547966</v>
      </c>
      <c r="J2633" s="52">
        <f t="shared" ca="1" si="298"/>
        <v>1</v>
      </c>
      <c r="K2633" s="48">
        <f t="shared" si="299"/>
        <v>101.69</v>
      </c>
      <c r="L2633" s="48">
        <f t="shared" si="300"/>
        <v>102.19</v>
      </c>
      <c r="M2633" s="48">
        <f t="shared" si="301"/>
        <v>101.42</v>
      </c>
      <c r="N2633" s="48">
        <f t="shared" si="302"/>
        <v>101.83</v>
      </c>
      <c r="O2633" s="49">
        <f t="shared" ca="1" si="303"/>
        <v>50744500</v>
      </c>
    </row>
    <row r="2634" spans="1:15" x14ac:dyDescent="0.25">
      <c r="A2634">
        <v>2619</v>
      </c>
      <c r="B2634" s="89">
        <v>38694</v>
      </c>
      <c r="C2634" s="48">
        <v>126.220001</v>
      </c>
      <c r="D2634" s="48">
        <v>126.82</v>
      </c>
      <c r="E2634" s="48">
        <v>125.480003</v>
      </c>
      <c r="F2634" s="48">
        <v>126</v>
      </c>
      <c r="G2634" s="49">
        <v>62608600</v>
      </c>
      <c r="H2634" s="48">
        <v>101.5617</v>
      </c>
      <c r="I2634" s="52">
        <f t="shared" si="297"/>
        <v>0.80604523809523809</v>
      </c>
      <c r="J2634" s="52">
        <f t="shared" ca="1" si="298"/>
        <v>1</v>
      </c>
      <c r="K2634" s="48">
        <f t="shared" si="299"/>
        <v>101.74</v>
      </c>
      <c r="L2634" s="48">
        <f t="shared" si="300"/>
        <v>102.22</v>
      </c>
      <c r="M2634" s="48">
        <f t="shared" si="301"/>
        <v>101.14</v>
      </c>
      <c r="N2634" s="48">
        <f t="shared" si="302"/>
        <v>101.56</v>
      </c>
      <c r="O2634" s="49">
        <f t="shared" ca="1" si="303"/>
        <v>62608600</v>
      </c>
    </row>
    <row r="2635" spans="1:15" x14ac:dyDescent="0.25">
      <c r="A2635">
        <v>2620</v>
      </c>
      <c r="B2635" s="89">
        <v>38693</v>
      </c>
      <c r="C2635" s="48">
        <v>126.769997</v>
      </c>
      <c r="D2635" s="48">
        <v>126.870003</v>
      </c>
      <c r="E2635" s="48">
        <v>125.68</v>
      </c>
      <c r="F2635" s="48">
        <v>126.08000199999999</v>
      </c>
      <c r="G2635" s="49">
        <v>66816500</v>
      </c>
      <c r="H2635" s="48">
        <v>101.62618500000001</v>
      </c>
      <c r="I2635" s="52">
        <f t="shared" si="297"/>
        <v>0.80604523626197289</v>
      </c>
      <c r="J2635" s="52">
        <f t="shared" ca="1" si="298"/>
        <v>1</v>
      </c>
      <c r="K2635" s="48">
        <f t="shared" si="299"/>
        <v>102.18</v>
      </c>
      <c r="L2635" s="48">
        <f t="shared" si="300"/>
        <v>102.26</v>
      </c>
      <c r="M2635" s="48">
        <f t="shared" si="301"/>
        <v>101.3</v>
      </c>
      <c r="N2635" s="48">
        <f t="shared" si="302"/>
        <v>101.63</v>
      </c>
      <c r="O2635" s="49">
        <f t="shared" ca="1" si="303"/>
        <v>66816500</v>
      </c>
    </row>
    <row r="2636" spans="1:15" x14ac:dyDescent="0.25">
      <c r="A2636">
        <v>2621</v>
      </c>
      <c r="B2636" s="89">
        <v>38692</v>
      </c>
      <c r="C2636" s="48">
        <v>127.050003</v>
      </c>
      <c r="D2636" s="48">
        <v>127.739998</v>
      </c>
      <c r="E2636" s="48">
        <v>126.629997</v>
      </c>
      <c r="F2636" s="48">
        <v>126.82</v>
      </c>
      <c r="G2636" s="49">
        <v>57935200</v>
      </c>
      <c r="H2636" s="48">
        <v>102.222656</v>
      </c>
      <c r="I2636" s="52">
        <f t="shared" si="297"/>
        <v>0.80604522945907586</v>
      </c>
      <c r="J2636" s="52">
        <f t="shared" ca="1" si="298"/>
        <v>1</v>
      </c>
      <c r="K2636" s="48">
        <f t="shared" si="299"/>
        <v>102.41</v>
      </c>
      <c r="L2636" s="48">
        <f t="shared" si="300"/>
        <v>102.96</v>
      </c>
      <c r="M2636" s="48">
        <f t="shared" si="301"/>
        <v>102.07</v>
      </c>
      <c r="N2636" s="48">
        <f t="shared" si="302"/>
        <v>102.22</v>
      </c>
      <c r="O2636" s="49">
        <f t="shared" ca="1" si="303"/>
        <v>57935200</v>
      </c>
    </row>
    <row r="2637" spans="1:15" x14ac:dyDescent="0.25">
      <c r="A2637">
        <v>2622</v>
      </c>
      <c r="B2637" s="89">
        <v>38691</v>
      </c>
      <c r="C2637" s="48">
        <v>126.699997</v>
      </c>
      <c r="D2637" s="48">
        <v>126.730003</v>
      </c>
      <c r="E2637" s="48">
        <v>126.18</v>
      </c>
      <c r="F2637" s="48">
        <v>126.58000199999999</v>
      </c>
      <c r="G2637" s="49">
        <v>59273400</v>
      </c>
      <c r="H2637" s="48">
        <v>102.029207</v>
      </c>
      <c r="I2637" s="52">
        <f t="shared" si="297"/>
        <v>0.80604523137865025</v>
      </c>
      <c r="J2637" s="52">
        <f t="shared" ca="1" si="298"/>
        <v>1</v>
      </c>
      <c r="K2637" s="48">
        <f t="shared" si="299"/>
        <v>102.13</v>
      </c>
      <c r="L2637" s="48">
        <f t="shared" si="300"/>
        <v>102.15</v>
      </c>
      <c r="M2637" s="48">
        <f t="shared" si="301"/>
        <v>101.71</v>
      </c>
      <c r="N2637" s="48">
        <f t="shared" si="302"/>
        <v>102.03</v>
      </c>
      <c r="O2637" s="49">
        <f t="shared" ca="1" si="303"/>
        <v>59273400</v>
      </c>
    </row>
    <row r="2638" spans="1:15" x14ac:dyDescent="0.25">
      <c r="A2638">
        <v>2623</v>
      </c>
      <c r="B2638" s="89">
        <v>38688</v>
      </c>
      <c r="C2638" s="48">
        <v>126.769997</v>
      </c>
      <c r="D2638" s="48">
        <v>127.08000199999999</v>
      </c>
      <c r="E2638" s="48">
        <v>126.5</v>
      </c>
      <c r="F2638" s="48">
        <v>126.849998</v>
      </c>
      <c r="G2638" s="49">
        <v>46699400</v>
      </c>
      <c r="H2638" s="48">
        <v>102.246837</v>
      </c>
      <c r="I2638" s="52">
        <f t="shared" si="297"/>
        <v>0.80604523935428052</v>
      </c>
      <c r="J2638" s="52">
        <f t="shared" ca="1" si="298"/>
        <v>1</v>
      </c>
      <c r="K2638" s="48">
        <f t="shared" si="299"/>
        <v>102.18</v>
      </c>
      <c r="L2638" s="48">
        <f t="shared" si="300"/>
        <v>102.43</v>
      </c>
      <c r="M2638" s="48">
        <f t="shared" si="301"/>
        <v>101.96</v>
      </c>
      <c r="N2638" s="48">
        <f t="shared" si="302"/>
        <v>102.25</v>
      </c>
      <c r="O2638" s="49">
        <f t="shared" ca="1" si="303"/>
        <v>46699400</v>
      </c>
    </row>
    <row r="2639" spans="1:15" x14ac:dyDescent="0.25">
      <c r="A2639">
        <v>2624</v>
      </c>
      <c r="B2639" s="89">
        <v>38687</v>
      </c>
      <c r="C2639" s="48">
        <v>126.019997</v>
      </c>
      <c r="D2639" s="48">
        <v>127.029999</v>
      </c>
      <c r="E2639" s="48">
        <v>125.980003</v>
      </c>
      <c r="F2639" s="48">
        <v>126.69000200000001</v>
      </c>
      <c r="G2639" s="49">
        <v>65468200</v>
      </c>
      <c r="H2639" s="48">
        <v>102.117873</v>
      </c>
      <c r="I2639" s="52">
        <f t="shared" si="297"/>
        <v>0.80604523946569984</v>
      </c>
      <c r="J2639" s="52">
        <f t="shared" ca="1" si="298"/>
        <v>1</v>
      </c>
      <c r="K2639" s="48">
        <f t="shared" si="299"/>
        <v>101.58</v>
      </c>
      <c r="L2639" s="48">
        <f t="shared" si="300"/>
        <v>102.39</v>
      </c>
      <c r="M2639" s="48">
        <f t="shared" si="301"/>
        <v>101.55</v>
      </c>
      <c r="N2639" s="48">
        <f t="shared" si="302"/>
        <v>102.12</v>
      </c>
      <c r="O2639" s="49">
        <f t="shared" ca="1" si="303"/>
        <v>65468200</v>
      </c>
    </row>
    <row r="2640" spans="1:15" x14ac:dyDescent="0.25">
      <c r="A2640">
        <v>2625</v>
      </c>
      <c r="B2640" s="89">
        <v>38686</v>
      </c>
      <c r="C2640" s="48">
        <v>126.160004</v>
      </c>
      <c r="D2640" s="48">
        <v>126.519997</v>
      </c>
      <c r="E2640" s="48">
        <v>125.290001</v>
      </c>
      <c r="F2640" s="48">
        <v>125.410004</v>
      </c>
      <c r="G2640" s="49">
        <v>56007200</v>
      </c>
      <c r="H2640" s="48">
        <v>101.086136</v>
      </c>
      <c r="I2640" s="52">
        <f t="shared" si="297"/>
        <v>0.80604523383955873</v>
      </c>
      <c r="J2640" s="52">
        <f t="shared" ca="1" si="298"/>
        <v>1</v>
      </c>
      <c r="K2640" s="48">
        <f t="shared" si="299"/>
        <v>101.69</v>
      </c>
      <c r="L2640" s="48">
        <f t="shared" si="300"/>
        <v>101.98</v>
      </c>
      <c r="M2640" s="48">
        <f t="shared" si="301"/>
        <v>100.99</v>
      </c>
      <c r="N2640" s="48">
        <f t="shared" si="302"/>
        <v>101.09</v>
      </c>
      <c r="O2640" s="49">
        <f t="shared" ca="1" si="303"/>
        <v>56007200</v>
      </c>
    </row>
    <row r="2641" spans="1:15" x14ac:dyDescent="0.25">
      <c r="A2641">
        <v>2626</v>
      </c>
      <c r="B2641" s="89">
        <v>38685</v>
      </c>
      <c r="C2641" s="48">
        <v>126.650002</v>
      </c>
      <c r="D2641" s="48">
        <v>126.980003</v>
      </c>
      <c r="E2641" s="48">
        <v>126.089996</v>
      </c>
      <c r="F2641" s="48">
        <v>126.089996</v>
      </c>
      <c r="G2641" s="49">
        <v>51738900</v>
      </c>
      <c r="H2641" s="48">
        <v>101.634241</v>
      </c>
      <c r="I2641" s="52">
        <f t="shared" ref="I2641:I2704" si="304">H2641/F2641</f>
        <v>0.80604523930669336</v>
      </c>
      <c r="J2641" s="52">
        <f t="shared" ref="J2641:J2704" ca="1" si="305">INDEX(OFFSET($T$15,0,0,$S$13+1,1),MATCH(B2641,OFFSET($Q$15,0,0,$S$13+1,1),-1))</f>
        <v>1</v>
      </c>
      <c r="K2641" s="48">
        <f t="shared" ref="K2641:K2704" si="306">ROUND($I2641*C2641,2)</f>
        <v>102.09</v>
      </c>
      <c r="L2641" s="48">
        <f t="shared" ref="L2641:L2704" si="307">ROUND($I2641*D2641,2)</f>
        <v>102.35</v>
      </c>
      <c r="M2641" s="48">
        <f t="shared" ref="M2641:M2704" si="308">ROUND($I2641*E2641,2)</f>
        <v>101.63</v>
      </c>
      <c r="N2641" s="48">
        <f t="shared" ref="N2641:N2704" si="309">ROUND($I2641*F2641,2)</f>
        <v>101.63</v>
      </c>
      <c r="O2641" s="49">
        <f t="shared" ref="O2641:O2704" ca="1" si="310">G2641*J2641</f>
        <v>51738900</v>
      </c>
    </row>
    <row r="2642" spans="1:15" x14ac:dyDescent="0.25">
      <c r="A2642">
        <v>2627</v>
      </c>
      <c r="B2642" s="89">
        <v>38684</v>
      </c>
      <c r="C2642" s="48">
        <v>127.25</v>
      </c>
      <c r="D2642" s="48">
        <v>127.269997</v>
      </c>
      <c r="E2642" s="48">
        <v>126.040001</v>
      </c>
      <c r="F2642" s="48">
        <v>126.230003</v>
      </c>
      <c r="G2642" s="49">
        <v>54498500</v>
      </c>
      <c r="H2642" s="48">
        <v>101.74709300000001</v>
      </c>
      <c r="I2642" s="52">
        <f t="shared" si="304"/>
        <v>0.80604523949825158</v>
      </c>
      <c r="J2642" s="52">
        <f t="shared" ca="1" si="305"/>
        <v>1</v>
      </c>
      <c r="K2642" s="48">
        <f t="shared" si="306"/>
        <v>102.57</v>
      </c>
      <c r="L2642" s="48">
        <f t="shared" si="307"/>
        <v>102.59</v>
      </c>
      <c r="M2642" s="48">
        <f t="shared" si="308"/>
        <v>101.59</v>
      </c>
      <c r="N2642" s="48">
        <f t="shared" si="309"/>
        <v>101.75</v>
      </c>
      <c r="O2642" s="49">
        <f t="shared" ca="1" si="310"/>
        <v>54498500</v>
      </c>
    </row>
    <row r="2643" spans="1:15" x14ac:dyDescent="0.25">
      <c r="A2643">
        <v>2628</v>
      </c>
      <c r="B2643" s="89">
        <v>38681</v>
      </c>
      <c r="C2643" s="48">
        <v>126.980003</v>
      </c>
      <c r="D2643" s="48">
        <v>127.220001</v>
      </c>
      <c r="E2643" s="48">
        <v>126.80999799999999</v>
      </c>
      <c r="F2643" s="48">
        <v>127.129997</v>
      </c>
      <c r="G2643" s="49">
        <v>15270000</v>
      </c>
      <c r="H2643" s="48">
        <v>102.472528</v>
      </c>
      <c r="I2643" s="52">
        <f t="shared" si="304"/>
        <v>0.80604523258189009</v>
      </c>
      <c r="J2643" s="52">
        <f t="shared" ca="1" si="305"/>
        <v>1</v>
      </c>
      <c r="K2643" s="48">
        <f t="shared" si="306"/>
        <v>102.35</v>
      </c>
      <c r="L2643" s="48">
        <f t="shared" si="307"/>
        <v>102.55</v>
      </c>
      <c r="M2643" s="48">
        <f t="shared" si="308"/>
        <v>102.21</v>
      </c>
      <c r="N2643" s="48">
        <f t="shared" si="309"/>
        <v>102.47</v>
      </c>
      <c r="O2643" s="49">
        <f t="shared" ca="1" si="310"/>
        <v>15270000</v>
      </c>
    </row>
    <row r="2644" spans="1:15" x14ac:dyDescent="0.25">
      <c r="A2644">
        <v>2629</v>
      </c>
      <c r="B2644" s="89">
        <v>38679</v>
      </c>
      <c r="C2644" s="48">
        <v>126.25</v>
      </c>
      <c r="D2644" s="48">
        <v>127.410004</v>
      </c>
      <c r="E2644" s="48">
        <v>126.209999</v>
      </c>
      <c r="F2644" s="48">
        <v>127.029999</v>
      </c>
      <c r="G2644" s="49">
        <v>50854700</v>
      </c>
      <c r="H2644" s="48">
        <v>102.391925</v>
      </c>
      <c r="I2644" s="52">
        <f t="shared" si="304"/>
        <v>0.80604523188258859</v>
      </c>
      <c r="J2644" s="52">
        <f t="shared" ca="1" si="305"/>
        <v>1</v>
      </c>
      <c r="K2644" s="48">
        <f t="shared" si="306"/>
        <v>101.76</v>
      </c>
      <c r="L2644" s="48">
        <f t="shared" si="307"/>
        <v>102.7</v>
      </c>
      <c r="M2644" s="48">
        <f t="shared" si="308"/>
        <v>101.73</v>
      </c>
      <c r="N2644" s="48">
        <f t="shared" si="309"/>
        <v>102.39</v>
      </c>
      <c r="O2644" s="49">
        <f t="shared" ca="1" si="310"/>
        <v>50854700</v>
      </c>
    </row>
    <row r="2645" spans="1:15" x14ac:dyDescent="0.25">
      <c r="A2645">
        <v>2630</v>
      </c>
      <c r="B2645" s="89">
        <v>38678</v>
      </c>
      <c r="C2645" s="48">
        <v>125.55999799999999</v>
      </c>
      <c r="D2645" s="48">
        <v>126.519997</v>
      </c>
      <c r="E2645" s="48">
        <v>125.41999800000001</v>
      </c>
      <c r="F2645" s="48">
        <v>126.300003</v>
      </c>
      <c r="G2645" s="49">
        <v>66438800</v>
      </c>
      <c r="H2645" s="48">
        <v>101.803516</v>
      </c>
      <c r="I2645" s="52">
        <f t="shared" si="304"/>
        <v>0.80604523817786444</v>
      </c>
      <c r="J2645" s="52">
        <f t="shared" ca="1" si="305"/>
        <v>1</v>
      </c>
      <c r="K2645" s="48">
        <f t="shared" si="306"/>
        <v>101.21</v>
      </c>
      <c r="L2645" s="48">
        <f t="shared" si="307"/>
        <v>101.98</v>
      </c>
      <c r="M2645" s="48">
        <f t="shared" si="308"/>
        <v>101.09</v>
      </c>
      <c r="N2645" s="48">
        <f t="shared" si="309"/>
        <v>101.8</v>
      </c>
      <c r="O2645" s="49">
        <f t="shared" ca="1" si="310"/>
        <v>66438800</v>
      </c>
    </row>
    <row r="2646" spans="1:15" x14ac:dyDescent="0.25">
      <c r="A2646">
        <v>2631</v>
      </c>
      <c r="B2646" s="89">
        <v>38677</v>
      </c>
      <c r="C2646" s="48">
        <v>125.150002</v>
      </c>
      <c r="D2646" s="48">
        <v>125.910004</v>
      </c>
      <c r="E2646" s="48">
        <v>124.980003</v>
      </c>
      <c r="F2646" s="48">
        <v>125.760002</v>
      </c>
      <c r="G2646" s="49">
        <v>50021200</v>
      </c>
      <c r="H2646" s="48">
        <v>101.36825</v>
      </c>
      <c r="I2646" s="52">
        <f t="shared" si="304"/>
        <v>0.80604523209215595</v>
      </c>
      <c r="J2646" s="52">
        <f t="shared" ca="1" si="305"/>
        <v>1</v>
      </c>
      <c r="K2646" s="48">
        <f t="shared" si="306"/>
        <v>100.88</v>
      </c>
      <c r="L2646" s="48">
        <f t="shared" si="307"/>
        <v>101.49</v>
      </c>
      <c r="M2646" s="48">
        <f t="shared" si="308"/>
        <v>100.74</v>
      </c>
      <c r="N2646" s="48">
        <f t="shared" si="309"/>
        <v>101.37</v>
      </c>
      <c r="O2646" s="49">
        <f t="shared" ca="1" si="310"/>
        <v>50021200</v>
      </c>
    </row>
    <row r="2647" spans="1:15" x14ac:dyDescent="0.25">
      <c r="A2647">
        <v>2632</v>
      </c>
      <c r="B2647" s="89">
        <v>38674</v>
      </c>
      <c r="C2647" s="48">
        <v>125.05999799999999</v>
      </c>
      <c r="D2647" s="48">
        <v>125.279999</v>
      </c>
      <c r="E2647" s="48">
        <v>124.33000199999999</v>
      </c>
      <c r="F2647" s="48">
        <v>125.129997</v>
      </c>
      <c r="G2647" s="49">
        <v>72437200</v>
      </c>
      <c r="H2647" s="48">
        <v>100.860438</v>
      </c>
      <c r="I2647" s="52">
        <f t="shared" si="304"/>
        <v>0.80604523629933433</v>
      </c>
      <c r="J2647" s="52">
        <f t="shared" ca="1" si="305"/>
        <v>1</v>
      </c>
      <c r="K2647" s="48">
        <f t="shared" si="306"/>
        <v>100.8</v>
      </c>
      <c r="L2647" s="48">
        <f t="shared" si="307"/>
        <v>100.98</v>
      </c>
      <c r="M2647" s="48">
        <f t="shared" si="308"/>
        <v>100.22</v>
      </c>
      <c r="N2647" s="48">
        <f t="shared" si="309"/>
        <v>100.86</v>
      </c>
      <c r="O2647" s="49">
        <f t="shared" ca="1" si="310"/>
        <v>72437200</v>
      </c>
    </row>
    <row r="2648" spans="1:15" x14ac:dyDescent="0.25">
      <c r="A2648">
        <v>2633</v>
      </c>
      <c r="B2648" s="89">
        <v>38673</v>
      </c>
      <c r="C2648" s="48">
        <v>123.68</v>
      </c>
      <c r="D2648" s="48">
        <v>124.650002</v>
      </c>
      <c r="E2648" s="48">
        <v>123.139999</v>
      </c>
      <c r="F2648" s="48">
        <v>124.639999</v>
      </c>
      <c r="G2648" s="49">
        <v>55717500</v>
      </c>
      <c r="H2648" s="48">
        <v>100.46547700000001</v>
      </c>
      <c r="I2648" s="52">
        <f t="shared" si="304"/>
        <v>0.80604523271859141</v>
      </c>
      <c r="J2648" s="52">
        <f t="shared" ca="1" si="305"/>
        <v>1</v>
      </c>
      <c r="K2648" s="48">
        <f t="shared" si="306"/>
        <v>99.69</v>
      </c>
      <c r="L2648" s="48">
        <f t="shared" si="307"/>
        <v>100.47</v>
      </c>
      <c r="M2648" s="48">
        <f t="shared" si="308"/>
        <v>99.26</v>
      </c>
      <c r="N2648" s="48">
        <f t="shared" si="309"/>
        <v>100.47</v>
      </c>
      <c r="O2648" s="49">
        <f t="shared" ca="1" si="310"/>
        <v>55717500</v>
      </c>
    </row>
    <row r="2649" spans="1:15" x14ac:dyDescent="0.25">
      <c r="A2649">
        <v>2634</v>
      </c>
      <c r="B2649" s="89">
        <v>38672</v>
      </c>
      <c r="C2649" s="48">
        <v>123.370003</v>
      </c>
      <c r="D2649" s="48">
        <v>123.550003</v>
      </c>
      <c r="E2649" s="48">
        <v>122.980003</v>
      </c>
      <c r="F2649" s="48">
        <v>123.489998</v>
      </c>
      <c r="G2649" s="49">
        <v>51133000</v>
      </c>
      <c r="H2649" s="48">
        <v>99.538523999999995</v>
      </c>
      <c r="I2649" s="52">
        <f t="shared" si="304"/>
        <v>0.80604523129071548</v>
      </c>
      <c r="J2649" s="52">
        <f t="shared" ca="1" si="305"/>
        <v>1</v>
      </c>
      <c r="K2649" s="48">
        <f t="shared" si="306"/>
        <v>99.44</v>
      </c>
      <c r="L2649" s="48">
        <f t="shared" si="307"/>
        <v>99.59</v>
      </c>
      <c r="M2649" s="48">
        <f t="shared" si="308"/>
        <v>99.13</v>
      </c>
      <c r="N2649" s="48">
        <f t="shared" si="309"/>
        <v>99.54</v>
      </c>
      <c r="O2649" s="49">
        <f t="shared" ca="1" si="310"/>
        <v>51133000</v>
      </c>
    </row>
    <row r="2650" spans="1:15" x14ac:dyDescent="0.25">
      <c r="A2650">
        <v>2635</v>
      </c>
      <c r="B2650" s="89">
        <v>38671</v>
      </c>
      <c r="C2650" s="48">
        <v>123.550003</v>
      </c>
      <c r="D2650" s="48">
        <v>124.089996</v>
      </c>
      <c r="E2650" s="48">
        <v>122.860001</v>
      </c>
      <c r="F2650" s="48">
        <v>123.239998</v>
      </c>
      <c r="G2650" s="49">
        <v>69592500</v>
      </c>
      <c r="H2650" s="48">
        <v>99.337012999999999</v>
      </c>
      <c r="I2650" s="52">
        <f t="shared" si="304"/>
        <v>0.80604523378846538</v>
      </c>
      <c r="J2650" s="52">
        <f t="shared" ca="1" si="305"/>
        <v>1</v>
      </c>
      <c r="K2650" s="48">
        <f t="shared" si="306"/>
        <v>99.59</v>
      </c>
      <c r="L2650" s="48">
        <f t="shared" si="307"/>
        <v>100.02</v>
      </c>
      <c r="M2650" s="48">
        <f t="shared" si="308"/>
        <v>99.03</v>
      </c>
      <c r="N2650" s="48">
        <f t="shared" si="309"/>
        <v>99.34</v>
      </c>
      <c r="O2650" s="49">
        <f t="shared" ca="1" si="310"/>
        <v>69592500</v>
      </c>
    </row>
    <row r="2651" spans="1:15" x14ac:dyDescent="0.25">
      <c r="A2651">
        <v>2636</v>
      </c>
      <c r="B2651" s="89">
        <v>38670</v>
      </c>
      <c r="C2651" s="48">
        <v>123.790001</v>
      </c>
      <c r="D2651" s="48">
        <v>124.019997</v>
      </c>
      <c r="E2651" s="48">
        <v>123.379997</v>
      </c>
      <c r="F2651" s="48">
        <v>123.69000200000001</v>
      </c>
      <c r="G2651" s="49">
        <v>45092200</v>
      </c>
      <c r="H2651" s="48">
        <v>99.699736999999999</v>
      </c>
      <c r="I2651" s="52">
        <f t="shared" si="304"/>
        <v>0.80604523718901711</v>
      </c>
      <c r="J2651" s="52">
        <f t="shared" ca="1" si="305"/>
        <v>1</v>
      </c>
      <c r="K2651" s="48">
        <f t="shared" si="306"/>
        <v>99.78</v>
      </c>
      <c r="L2651" s="48">
        <f t="shared" si="307"/>
        <v>99.97</v>
      </c>
      <c r="M2651" s="48">
        <f t="shared" si="308"/>
        <v>99.45</v>
      </c>
      <c r="N2651" s="48">
        <f t="shared" si="309"/>
        <v>99.7</v>
      </c>
      <c r="O2651" s="49">
        <f t="shared" ca="1" si="310"/>
        <v>45092200</v>
      </c>
    </row>
    <row r="2652" spans="1:15" x14ac:dyDescent="0.25">
      <c r="A2652">
        <v>2637</v>
      </c>
      <c r="B2652" s="89">
        <v>38667</v>
      </c>
      <c r="C2652" s="48">
        <v>123.349998</v>
      </c>
      <c r="D2652" s="48">
        <v>123.839996</v>
      </c>
      <c r="E2652" s="48">
        <v>122.43</v>
      </c>
      <c r="F2652" s="48">
        <v>123.760002</v>
      </c>
      <c r="G2652" s="49">
        <v>34867000</v>
      </c>
      <c r="H2652" s="48">
        <v>99.756159999999994</v>
      </c>
      <c r="I2652" s="52">
        <f t="shared" si="304"/>
        <v>0.80604523584283716</v>
      </c>
      <c r="J2652" s="52">
        <f t="shared" ca="1" si="305"/>
        <v>1</v>
      </c>
      <c r="K2652" s="48">
        <f t="shared" si="306"/>
        <v>99.43</v>
      </c>
      <c r="L2652" s="48">
        <f t="shared" si="307"/>
        <v>99.82</v>
      </c>
      <c r="M2652" s="48">
        <f t="shared" si="308"/>
        <v>98.68</v>
      </c>
      <c r="N2652" s="48">
        <f t="shared" si="309"/>
        <v>99.76</v>
      </c>
      <c r="O2652" s="49">
        <f t="shared" ca="1" si="310"/>
        <v>34867000</v>
      </c>
    </row>
    <row r="2653" spans="1:15" x14ac:dyDescent="0.25">
      <c r="A2653">
        <v>2638</v>
      </c>
      <c r="B2653" s="89">
        <v>38666</v>
      </c>
      <c r="C2653" s="48">
        <v>122.339996</v>
      </c>
      <c r="D2653" s="48">
        <v>123.519997</v>
      </c>
      <c r="E2653" s="48">
        <v>121.75</v>
      </c>
      <c r="F2653" s="48">
        <v>123.339996</v>
      </c>
      <c r="G2653" s="49">
        <v>79048100</v>
      </c>
      <c r="H2653" s="48">
        <v>99.417615999999995</v>
      </c>
      <c r="I2653" s="52">
        <f t="shared" si="304"/>
        <v>0.80604523450770982</v>
      </c>
      <c r="J2653" s="52">
        <f t="shared" ca="1" si="305"/>
        <v>1</v>
      </c>
      <c r="K2653" s="48">
        <f t="shared" si="306"/>
        <v>98.61</v>
      </c>
      <c r="L2653" s="48">
        <f t="shared" si="307"/>
        <v>99.56</v>
      </c>
      <c r="M2653" s="48">
        <f t="shared" si="308"/>
        <v>98.14</v>
      </c>
      <c r="N2653" s="48">
        <f t="shared" si="309"/>
        <v>99.42</v>
      </c>
      <c r="O2653" s="49">
        <f t="shared" ca="1" si="310"/>
        <v>79048100</v>
      </c>
    </row>
    <row r="2654" spans="1:15" x14ac:dyDescent="0.25">
      <c r="A2654">
        <v>2639</v>
      </c>
      <c r="B2654" s="89">
        <v>38665</v>
      </c>
      <c r="C2654" s="48">
        <v>122.08000199999999</v>
      </c>
      <c r="D2654" s="48">
        <v>122.949997</v>
      </c>
      <c r="E2654" s="48">
        <v>121.860001</v>
      </c>
      <c r="F2654" s="48">
        <v>122.389999</v>
      </c>
      <c r="G2654" s="49">
        <v>57666800</v>
      </c>
      <c r="H2654" s="48">
        <v>98.651876000000001</v>
      </c>
      <c r="I2654" s="52">
        <f t="shared" si="304"/>
        <v>0.80604523903950676</v>
      </c>
      <c r="J2654" s="52">
        <f t="shared" ca="1" si="305"/>
        <v>1</v>
      </c>
      <c r="K2654" s="48">
        <f t="shared" si="306"/>
        <v>98.4</v>
      </c>
      <c r="L2654" s="48">
        <f t="shared" si="307"/>
        <v>99.1</v>
      </c>
      <c r="M2654" s="48">
        <f t="shared" si="308"/>
        <v>98.22</v>
      </c>
      <c r="N2654" s="48">
        <f t="shared" si="309"/>
        <v>98.65</v>
      </c>
      <c r="O2654" s="49">
        <f t="shared" ca="1" si="310"/>
        <v>57666800</v>
      </c>
    </row>
    <row r="2655" spans="1:15" x14ac:dyDescent="0.25">
      <c r="A2655">
        <v>2640</v>
      </c>
      <c r="B2655" s="89">
        <v>38664</v>
      </c>
      <c r="C2655" s="48">
        <v>121.93</v>
      </c>
      <c r="D2655" s="48">
        <v>122.41999800000001</v>
      </c>
      <c r="E2655" s="48">
        <v>121.790001</v>
      </c>
      <c r="F2655" s="48">
        <v>122.230003</v>
      </c>
      <c r="G2655" s="49">
        <v>42152800</v>
      </c>
      <c r="H2655" s="48">
        <v>98.522912000000005</v>
      </c>
      <c r="I2655" s="52">
        <f t="shared" si="304"/>
        <v>0.80604523915457982</v>
      </c>
      <c r="J2655" s="52">
        <f t="shared" ca="1" si="305"/>
        <v>1</v>
      </c>
      <c r="K2655" s="48">
        <f t="shared" si="306"/>
        <v>98.28</v>
      </c>
      <c r="L2655" s="48">
        <f t="shared" si="307"/>
        <v>98.68</v>
      </c>
      <c r="M2655" s="48">
        <f t="shared" si="308"/>
        <v>98.17</v>
      </c>
      <c r="N2655" s="48">
        <f t="shared" si="309"/>
        <v>98.52</v>
      </c>
      <c r="O2655" s="49">
        <f t="shared" ca="1" si="310"/>
        <v>42152800</v>
      </c>
    </row>
    <row r="2656" spans="1:15" x14ac:dyDescent="0.25">
      <c r="A2656">
        <v>2641</v>
      </c>
      <c r="B2656" s="89">
        <v>38663</v>
      </c>
      <c r="C2656" s="48">
        <v>122.370003</v>
      </c>
      <c r="D2656" s="48">
        <v>122.620003</v>
      </c>
      <c r="E2656" s="48">
        <v>121.849998</v>
      </c>
      <c r="F2656" s="48">
        <v>122.230003</v>
      </c>
      <c r="G2656" s="49">
        <v>46765400</v>
      </c>
      <c r="H2656" s="48">
        <v>98.522912000000005</v>
      </c>
      <c r="I2656" s="52">
        <f t="shared" si="304"/>
        <v>0.80604523915457982</v>
      </c>
      <c r="J2656" s="52">
        <f t="shared" ca="1" si="305"/>
        <v>1</v>
      </c>
      <c r="K2656" s="48">
        <f t="shared" si="306"/>
        <v>98.64</v>
      </c>
      <c r="L2656" s="48">
        <f t="shared" si="307"/>
        <v>98.84</v>
      </c>
      <c r="M2656" s="48">
        <f t="shared" si="308"/>
        <v>98.22</v>
      </c>
      <c r="N2656" s="48">
        <f t="shared" si="309"/>
        <v>98.52</v>
      </c>
      <c r="O2656" s="49">
        <f t="shared" ca="1" si="310"/>
        <v>46765400</v>
      </c>
    </row>
    <row r="2657" spans="1:15" x14ac:dyDescent="0.25">
      <c r="A2657">
        <v>2642</v>
      </c>
      <c r="B2657" s="89">
        <v>38660</v>
      </c>
      <c r="C2657" s="48">
        <v>122.400002</v>
      </c>
      <c r="D2657" s="48">
        <v>122.459999</v>
      </c>
      <c r="E2657" s="48">
        <v>121.550003</v>
      </c>
      <c r="F2657" s="48">
        <v>122.110001</v>
      </c>
      <c r="G2657" s="49">
        <v>59156000</v>
      </c>
      <c r="H2657" s="48">
        <v>98.426184000000006</v>
      </c>
      <c r="I2657" s="52">
        <f t="shared" si="304"/>
        <v>0.80604523129927752</v>
      </c>
      <c r="J2657" s="52">
        <f t="shared" ca="1" si="305"/>
        <v>1</v>
      </c>
      <c r="K2657" s="48">
        <f t="shared" si="306"/>
        <v>98.66</v>
      </c>
      <c r="L2657" s="48">
        <f t="shared" si="307"/>
        <v>98.71</v>
      </c>
      <c r="M2657" s="48">
        <f t="shared" si="308"/>
        <v>97.97</v>
      </c>
      <c r="N2657" s="48">
        <f t="shared" si="309"/>
        <v>98.43</v>
      </c>
      <c r="O2657" s="49">
        <f t="shared" ca="1" si="310"/>
        <v>59156000</v>
      </c>
    </row>
    <row r="2658" spans="1:15" x14ac:dyDescent="0.25">
      <c r="A2658">
        <v>2643</v>
      </c>
      <c r="B2658" s="89">
        <v>38659</v>
      </c>
      <c r="C2658" s="48">
        <v>122.150002</v>
      </c>
      <c r="D2658" s="48">
        <v>122.660004</v>
      </c>
      <c r="E2658" s="48">
        <v>121.75</v>
      </c>
      <c r="F2658" s="48">
        <v>122.269997</v>
      </c>
      <c r="G2658" s="49">
        <v>84897600</v>
      </c>
      <c r="H2658" s="48">
        <v>98.555148000000003</v>
      </c>
      <c r="I2658" s="52">
        <f t="shared" si="304"/>
        <v>0.80604523119437055</v>
      </c>
      <c r="J2658" s="52">
        <f t="shared" ca="1" si="305"/>
        <v>1</v>
      </c>
      <c r="K2658" s="48">
        <f t="shared" si="306"/>
        <v>98.46</v>
      </c>
      <c r="L2658" s="48">
        <f t="shared" si="307"/>
        <v>98.87</v>
      </c>
      <c r="M2658" s="48">
        <f t="shared" si="308"/>
        <v>98.14</v>
      </c>
      <c r="N2658" s="48">
        <f t="shared" si="309"/>
        <v>98.56</v>
      </c>
      <c r="O2658" s="49">
        <f t="shared" ca="1" si="310"/>
        <v>84897600</v>
      </c>
    </row>
    <row r="2659" spans="1:15" x14ac:dyDescent="0.25">
      <c r="A2659">
        <v>2644</v>
      </c>
      <c r="B2659" s="89">
        <v>38658</v>
      </c>
      <c r="C2659" s="48">
        <v>120.16999800000001</v>
      </c>
      <c r="D2659" s="48">
        <v>121.75</v>
      </c>
      <c r="E2659" s="48">
        <v>120.129997</v>
      </c>
      <c r="F2659" s="48">
        <v>121.75</v>
      </c>
      <c r="G2659" s="49">
        <v>74012300</v>
      </c>
      <c r="H2659" s="48">
        <v>98.136007000000006</v>
      </c>
      <c r="I2659" s="52">
        <f t="shared" si="304"/>
        <v>0.80604523203285428</v>
      </c>
      <c r="J2659" s="52">
        <f t="shared" ca="1" si="305"/>
        <v>1</v>
      </c>
      <c r="K2659" s="48">
        <f t="shared" si="306"/>
        <v>96.86</v>
      </c>
      <c r="L2659" s="48">
        <f t="shared" si="307"/>
        <v>98.14</v>
      </c>
      <c r="M2659" s="48">
        <f t="shared" si="308"/>
        <v>96.83</v>
      </c>
      <c r="N2659" s="48">
        <f t="shared" si="309"/>
        <v>98.14</v>
      </c>
      <c r="O2659" s="49">
        <f t="shared" ca="1" si="310"/>
        <v>74012300</v>
      </c>
    </row>
    <row r="2660" spans="1:15" x14ac:dyDescent="0.25">
      <c r="A2660">
        <v>2645</v>
      </c>
      <c r="B2660" s="89">
        <v>38657</v>
      </c>
      <c r="C2660" s="48">
        <v>120.58000199999999</v>
      </c>
      <c r="D2660" s="48">
        <v>120.900002</v>
      </c>
      <c r="E2660" s="48">
        <v>120.220001</v>
      </c>
      <c r="F2660" s="48">
        <v>120.489998</v>
      </c>
      <c r="G2660" s="49">
        <v>66365100</v>
      </c>
      <c r="H2660" s="48">
        <v>97.120389000000003</v>
      </c>
      <c r="I2660" s="52">
        <f t="shared" si="304"/>
        <v>0.80604523704946862</v>
      </c>
      <c r="J2660" s="52">
        <f t="shared" ca="1" si="305"/>
        <v>1</v>
      </c>
      <c r="K2660" s="48">
        <f t="shared" si="306"/>
        <v>97.19</v>
      </c>
      <c r="L2660" s="48">
        <f t="shared" si="307"/>
        <v>97.45</v>
      </c>
      <c r="M2660" s="48">
        <f t="shared" si="308"/>
        <v>96.9</v>
      </c>
      <c r="N2660" s="48">
        <f t="shared" si="309"/>
        <v>97.12</v>
      </c>
      <c r="O2660" s="49">
        <f t="shared" ca="1" si="310"/>
        <v>66365100</v>
      </c>
    </row>
    <row r="2661" spans="1:15" x14ac:dyDescent="0.25">
      <c r="A2661">
        <v>2646</v>
      </c>
      <c r="B2661" s="89">
        <v>38656</v>
      </c>
      <c r="C2661" s="48">
        <v>120.290001</v>
      </c>
      <c r="D2661" s="48">
        <v>121.300003</v>
      </c>
      <c r="E2661" s="48">
        <v>120.129997</v>
      </c>
      <c r="F2661" s="48">
        <v>120.129997</v>
      </c>
      <c r="G2661" s="49">
        <v>77698900</v>
      </c>
      <c r="H2661" s="48">
        <v>96.830212000000003</v>
      </c>
      <c r="I2661" s="52">
        <f t="shared" si="304"/>
        <v>0.8060452378101699</v>
      </c>
      <c r="J2661" s="52">
        <f t="shared" ca="1" si="305"/>
        <v>1</v>
      </c>
      <c r="K2661" s="48">
        <f t="shared" si="306"/>
        <v>96.96</v>
      </c>
      <c r="L2661" s="48">
        <f t="shared" si="307"/>
        <v>97.77</v>
      </c>
      <c r="M2661" s="48">
        <f t="shared" si="308"/>
        <v>96.83</v>
      </c>
      <c r="N2661" s="48">
        <f t="shared" si="309"/>
        <v>96.83</v>
      </c>
      <c r="O2661" s="49">
        <f t="shared" ca="1" si="310"/>
        <v>77698900</v>
      </c>
    </row>
    <row r="2662" spans="1:15" x14ac:dyDescent="0.25">
      <c r="A2662">
        <v>2647</v>
      </c>
      <c r="B2662" s="89">
        <v>38653</v>
      </c>
      <c r="C2662" s="48">
        <v>118.43</v>
      </c>
      <c r="D2662" s="48">
        <v>119.949997</v>
      </c>
      <c r="E2662" s="48">
        <v>118.099998</v>
      </c>
      <c r="F2662" s="48">
        <v>119.800003</v>
      </c>
      <c r="G2662" s="49">
        <v>72322000</v>
      </c>
      <c r="H2662" s="48">
        <v>96.564222000000001</v>
      </c>
      <c r="I2662" s="52">
        <f t="shared" si="304"/>
        <v>0.80604523857983545</v>
      </c>
      <c r="J2662" s="52">
        <f t="shared" ca="1" si="305"/>
        <v>1</v>
      </c>
      <c r="K2662" s="48">
        <f t="shared" si="306"/>
        <v>95.46</v>
      </c>
      <c r="L2662" s="48">
        <f t="shared" si="307"/>
        <v>96.69</v>
      </c>
      <c r="M2662" s="48">
        <f t="shared" si="308"/>
        <v>95.19</v>
      </c>
      <c r="N2662" s="48">
        <f t="shared" si="309"/>
        <v>96.56</v>
      </c>
      <c r="O2662" s="49">
        <f t="shared" ca="1" si="310"/>
        <v>72322000</v>
      </c>
    </row>
    <row r="2663" spans="1:15" x14ac:dyDescent="0.25">
      <c r="A2663">
        <v>2648</v>
      </c>
      <c r="B2663" s="89">
        <v>38652</v>
      </c>
      <c r="C2663" s="48">
        <v>119.199997</v>
      </c>
      <c r="D2663" s="48">
        <v>119.370003</v>
      </c>
      <c r="E2663" s="48">
        <v>117.93</v>
      </c>
      <c r="F2663" s="48">
        <v>118.099998</v>
      </c>
      <c r="G2663" s="49">
        <v>66623100</v>
      </c>
      <c r="H2663" s="48">
        <v>95.193940999999995</v>
      </c>
      <c r="I2663" s="52">
        <f t="shared" si="304"/>
        <v>0.8060452380363291</v>
      </c>
      <c r="J2663" s="52">
        <f t="shared" ca="1" si="305"/>
        <v>1</v>
      </c>
      <c r="K2663" s="48">
        <f t="shared" si="306"/>
        <v>96.08</v>
      </c>
      <c r="L2663" s="48">
        <f t="shared" si="307"/>
        <v>96.22</v>
      </c>
      <c r="M2663" s="48">
        <f t="shared" si="308"/>
        <v>95.06</v>
      </c>
      <c r="N2663" s="48">
        <f t="shared" si="309"/>
        <v>95.19</v>
      </c>
      <c r="O2663" s="49">
        <f t="shared" ca="1" si="310"/>
        <v>66623100</v>
      </c>
    </row>
    <row r="2664" spans="1:15" x14ac:dyDescent="0.25">
      <c r="A2664">
        <v>2649</v>
      </c>
      <c r="B2664" s="89">
        <v>38651</v>
      </c>
      <c r="C2664" s="48">
        <v>119.510002</v>
      </c>
      <c r="D2664" s="48">
        <v>120.540001</v>
      </c>
      <c r="E2664" s="48">
        <v>119.19000200000001</v>
      </c>
      <c r="F2664" s="48">
        <v>119.370003</v>
      </c>
      <c r="G2664" s="49">
        <v>80855800</v>
      </c>
      <c r="H2664" s="48">
        <v>96.217622000000006</v>
      </c>
      <c r="I2664" s="52">
        <f t="shared" si="304"/>
        <v>0.80604523399400441</v>
      </c>
      <c r="J2664" s="52">
        <f t="shared" ca="1" si="305"/>
        <v>1</v>
      </c>
      <c r="K2664" s="48">
        <f t="shared" si="306"/>
        <v>96.33</v>
      </c>
      <c r="L2664" s="48">
        <f t="shared" si="307"/>
        <v>97.16</v>
      </c>
      <c r="M2664" s="48">
        <f t="shared" si="308"/>
        <v>96.07</v>
      </c>
      <c r="N2664" s="48">
        <f t="shared" si="309"/>
        <v>96.22</v>
      </c>
      <c r="O2664" s="49">
        <f t="shared" ca="1" si="310"/>
        <v>80855800</v>
      </c>
    </row>
    <row r="2665" spans="1:15" x14ac:dyDescent="0.25">
      <c r="A2665">
        <v>2650</v>
      </c>
      <c r="B2665" s="89">
        <v>38650</v>
      </c>
      <c r="C2665" s="48">
        <v>119.720001</v>
      </c>
      <c r="D2665" s="48">
        <v>120.239998</v>
      </c>
      <c r="E2665" s="48">
        <v>118.94000200000001</v>
      </c>
      <c r="F2665" s="48">
        <v>119.720001</v>
      </c>
      <c r="G2665" s="49">
        <v>76594500</v>
      </c>
      <c r="H2665" s="48">
        <v>96.499735999999999</v>
      </c>
      <c r="I2665" s="52">
        <f t="shared" si="304"/>
        <v>0.80604523215799173</v>
      </c>
      <c r="J2665" s="52">
        <f t="shared" ca="1" si="305"/>
        <v>1</v>
      </c>
      <c r="K2665" s="48">
        <f t="shared" si="306"/>
        <v>96.5</v>
      </c>
      <c r="L2665" s="48">
        <f t="shared" si="307"/>
        <v>96.92</v>
      </c>
      <c r="M2665" s="48">
        <f t="shared" si="308"/>
        <v>95.87</v>
      </c>
      <c r="N2665" s="48">
        <f t="shared" si="309"/>
        <v>96.5</v>
      </c>
      <c r="O2665" s="49">
        <f t="shared" ca="1" si="310"/>
        <v>76594500</v>
      </c>
    </row>
    <row r="2666" spans="1:15" x14ac:dyDescent="0.25">
      <c r="A2666">
        <v>2651</v>
      </c>
      <c r="B2666" s="89">
        <v>38649</v>
      </c>
      <c r="C2666" s="48">
        <v>118.44000200000001</v>
      </c>
      <c r="D2666" s="48">
        <v>120.089996</v>
      </c>
      <c r="E2666" s="48">
        <v>118.410004</v>
      </c>
      <c r="F2666" s="48">
        <v>119.959999</v>
      </c>
      <c r="G2666" s="49">
        <v>71308400</v>
      </c>
      <c r="H2666" s="48">
        <v>96.693185999999997</v>
      </c>
      <c r="I2666" s="52">
        <f t="shared" si="304"/>
        <v>0.80604523846319809</v>
      </c>
      <c r="J2666" s="52">
        <f t="shared" ca="1" si="305"/>
        <v>1</v>
      </c>
      <c r="K2666" s="48">
        <f t="shared" si="306"/>
        <v>95.47</v>
      </c>
      <c r="L2666" s="48">
        <f t="shared" si="307"/>
        <v>96.8</v>
      </c>
      <c r="M2666" s="48">
        <f t="shared" si="308"/>
        <v>95.44</v>
      </c>
      <c r="N2666" s="48">
        <f t="shared" si="309"/>
        <v>96.69</v>
      </c>
      <c r="O2666" s="49">
        <f t="shared" ca="1" si="310"/>
        <v>71308400</v>
      </c>
    </row>
    <row r="2667" spans="1:15" x14ac:dyDescent="0.25">
      <c r="A2667">
        <v>2652</v>
      </c>
      <c r="B2667" s="89">
        <v>38646</v>
      </c>
      <c r="C2667" s="48">
        <v>118.290001</v>
      </c>
      <c r="D2667" s="48">
        <v>118.779999</v>
      </c>
      <c r="E2667" s="48">
        <v>117.510002</v>
      </c>
      <c r="F2667" s="48">
        <v>118.129997</v>
      </c>
      <c r="G2667" s="49">
        <v>96579500</v>
      </c>
      <c r="H2667" s="48">
        <v>95.218120999999996</v>
      </c>
      <c r="I2667" s="52">
        <f t="shared" si="304"/>
        <v>0.80604523337116474</v>
      </c>
      <c r="J2667" s="52">
        <f t="shared" ca="1" si="305"/>
        <v>1</v>
      </c>
      <c r="K2667" s="48">
        <f t="shared" si="306"/>
        <v>95.35</v>
      </c>
      <c r="L2667" s="48">
        <f t="shared" si="307"/>
        <v>95.74</v>
      </c>
      <c r="M2667" s="48">
        <f t="shared" si="308"/>
        <v>94.72</v>
      </c>
      <c r="N2667" s="48">
        <f t="shared" si="309"/>
        <v>95.22</v>
      </c>
      <c r="O2667" s="49">
        <f t="shared" ca="1" si="310"/>
        <v>96579500</v>
      </c>
    </row>
    <row r="2668" spans="1:15" x14ac:dyDescent="0.25">
      <c r="A2668">
        <v>2653</v>
      </c>
      <c r="B2668" s="89">
        <v>38645</v>
      </c>
      <c r="C2668" s="48">
        <v>119.489998</v>
      </c>
      <c r="D2668" s="48">
        <v>119.80999799999999</v>
      </c>
      <c r="E2668" s="48">
        <v>117.300003</v>
      </c>
      <c r="F2668" s="48">
        <v>117.66999800000001</v>
      </c>
      <c r="G2668" s="49">
        <v>131966700</v>
      </c>
      <c r="H2668" s="48">
        <v>94.847341</v>
      </c>
      <c r="I2668" s="52">
        <f t="shared" si="304"/>
        <v>0.80604523338225942</v>
      </c>
      <c r="J2668" s="52">
        <f t="shared" ca="1" si="305"/>
        <v>1</v>
      </c>
      <c r="K2668" s="48">
        <f t="shared" si="306"/>
        <v>96.31</v>
      </c>
      <c r="L2668" s="48">
        <f t="shared" si="307"/>
        <v>96.57</v>
      </c>
      <c r="M2668" s="48">
        <f t="shared" si="308"/>
        <v>94.55</v>
      </c>
      <c r="N2668" s="48">
        <f t="shared" si="309"/>
        <v>94.85</v>
      </c>
      <c r="O2668" s="49">
        <f t="shared" ca="1" si="310"/>
        <v>131966700</v>
      </c>
    </row>
    <row r="2669" spans="1:15" x14ac:dyDescent="0.25">
      <c r="A2669">
        <v>2654</v>
      </c>
      <c r="B2669" s="89">
        <v>38644</v>
      </c>
      <c r="C2669" s="48">
        <v>117.5</v>
      </c>
      <c r="D2669" s="48">
        <v>119.800003</v>
      </c>
      <c r="E2669" s="48">
        <v>117.120003</v>
      </c>
      <c r="F2669" s="48">
        <v>119.779999</v>
      </c>
      <c r="G2669" s="49">
        <v>116563800</v>
      </c>
      <c r="H2669" s="48">
        <v>96.548096999999999</v>
      </c>
      <c r="I2669" s="52">
        <f t="shared" si="304"/>
        <v>0.8060452313077745</v>
      </c>
      <c r="J2669" s="52">
        <f t="shared" ca="1" si="305"/>
        <v>1</v>
      </c>
      <c r="K2669" s="48">
        <f t="shared" si="306"/>
        <v>94.71</v>
      </c>
      <c r="L2669" s="48">
        <f t="shared" si="307"/>
        <v>96.56</v>
      </c>
      <c r="M2669" s="48">
        <f t="shared" si="308"/>
        <v>94.4</v>
      </c>
      <c r="N2669" s="48">
        <f t="shared" si="309"/>
        <v>96.55</v>
      </c>
      <c r="O2669" s="49">
        <f t="shared" ca="1" si="310"/>
        <v>116563800</v>
      </c>
    </row>
    <row r="2670" spans="1:15" x14ac:dyDescent="0.25">
      <c r="A2670">
        <v>2655</v>
      </c>
      <c r="B2670" s="89">
        <v>38643</v>
      </c>
      <c r="C2670" s="48">
        <v>118.94000200000001</v>
      </c>
      <c r="D2670" s="48">
        <v>118.959999</v>
      </c>
      <c r="E2670" s="48">
        <v>117.800003</v>
      </c>
      <c r="F2670" s="48">
        <v>117.82</v>
      </c>
      <c r="G2670" s="49">
        <v>74996900</v>
      </c>
      <c r="H2670" s="48">
        <v>94.968249</v>
      </c>
      <c r="I2670" s="52">
        <f t="shared" si="304"/>
        <v>0.80604523001188255</v>
      </c>
      <c r="J2670" s="52">
        <f t="shared" ca="1" si="305"/>
        <v>1</v>
      </c>
      <c r="K2670" s="48">
        <f t="shared" si="306"/>
        <v>95.87</v>
      </c>
      <c r="L2670" s="48">
        <f t="shared" si="307"/>
        <v>95.89</v>
      </c>
      <c r="M2670" s="48">
        <f t="shared" si="308"/>
        <v>94.95</v>
      </c>
      <c r="N2670" s="48">
        <f t="shared" si="309"/>
        <v>94.97</v>
      </c>
      <c r="O2670" s="49">
        <f t="shared" ca="1" si="310"/>
        <v>74996900</v>
      </c>
    </row>
    <row r="2671" spans="1:15" x14ac:dyDescent="0.25">
      <c r="A2671">
        <v>2656</v>
      </c>
      <c r="B2671" s="89">
        <v>38642</v>
      </c>
      <c r="C2671" s="48">
        <v>118.800003</v>
      </c>
      <c r="D2671" s="48">
        <v>119.269997</v>
      </c>
      <c r="E2671" s="48">
        <v>118.449997</v>
      </c>
      <c r="F2671" s="48">
        <v>119.110001</v>
      </c>
      <c r="G2671" s="49">
        <v>68109300</v>
      </c>
      <c r="H2671" s="48">
        <v>96.008048000000002</v>
      </c>
      <c r="I2671" s="52">
        <f t="shared" si="304"/>
        <v>0.8060452287293659</v>
      </c>
      <c r="J2671" s="52">
        <f t="shared" ca="1" si="305"/>
        <v>1</v>
      </c>
      <c r="K2671" s="48">
        <f t="shared" si="306"/>
        <v>95.76</v>
      </c>
      <c r="L2671" s="48">
        <f t="shared" si="307"/>
        <v>96.14</v>
      </c>
      <c r="M2671" s="48">
        <f t="shared" si="308"/>
        <v>95.48</v>
      </c>
      <c r="N2671" s="48">
        <f t="shared" si="309"/>
        <v>96.01</v>
      </c>
      <c r="O2671" s="49">
        <f t="shared" ca="1" si="310"/>
        <v>68109300</v>
      </c>
    </row>
    <row r="2672" spans="1:15" x14ac:dyDescent="0.25">
      <c r="A2672">
        <v>2657</v>
      </c>
      <c r="B2672" s="89">
        <v>38639</v>
      </c>
      <c r="C2672" s="48">
        <v>118.120003</v>
      </c>
      <c r="D2672" s="48">
        <v>118.80999799999999</v>
      </c>
      <c r="E2672" s="48">
        <v>117.55999799999999</v>
      </c>
      <c r="F2672" s="48">
        <v>118.66999800000001</v>
      </c>
      <c r="G2672" s="49">
        <v>88651000</v>
      </c>
      <c r="H2672" s="48">
        <v>95.653385999999998</v>
      </c>
      <c r="I2672" s="52">
        <f t="shared" si="304"/>
        <v>0.80604523141561013</v>
      </c>
      <c r="J2672" s="52">
        <f t="shared" ca="1" si="305"/>
        <v>1</v>
      </c>
      <c r="K2672" s="48">
        <f t="shared" si="306"/>
        <v>95.21</v>
      </c>
      <c r="L2672" s="48">
        <f t="shared" si="307"/>
        <v>95.77</v>
      </c>
      <c r="M2672" s="48">
        <f t="shared" si="308"/>
        <v>94.76</v>
      </c>
      <c r="N2672" s="48">
        <f t="shared" si="309"/>
        <v>95.65</v>
      </c>
      <c r="O2672" s="49">
        <f t="shared" ca="1" si="310"/>
        <v>88651000</v>
      </c>
    </row>
    <row r="2673" spans="1:15" x14ac:dyDescent="0.25">
      <c r="A2673">
        <v>2658</v>
      </c>
      <c r="B2673" s="89">
        <v>38638</v>
      </c>
      <c r="C2673" s="48">
        <v>117.459999</v>
      </c>
      <c r="D2673" s="48">
        <v>118.08000199999999</v>
      </c>
      <c r="E2673" s="48">
        <v>116.879997</v>
      </c>
      <c r="F2673" s="48">
        <v>117.43</v>
      </c>
      <c r="G2673" s="49">
        <v>99052900</v>
      </c>
      <c r="H2673" s="48">
        <v>94.653891999999999</v>
      </c>
      <c r="I2673" s="52">
        <f t="shared" si="304"/>
        <v>0.80604523545942253</v>
      </c>
      <c r="J2673" s="52">
        <f t="shared" ca="1" si="305"/>
        <v>1</v>
      </c>
      <c r="K2673" s="48">
        <f t="shared" si="306"/>
        <v>94.68</v>
      </c>
      <c r="L2673" s="48">
        <f t="shared" si="307"/>
        <v>95.18</v>
      </c>
      <c r="M2673" s="48">
        <f t="shared" si="308"/>
        <v>94.21</v>
      </c>
      <c r="N2673" s="48">
        <f t="shared" si="309"/>
        <v>94.65</v>
      </c>
      <c r="O2673" s="49">
        <f t="shared" ca="1" si="310"/>
        <v>99052900</v>
      </c>
    </row>
    <row r="2674" spans="1:15" x14ac:dyDescent="0.25">
      <c r="A2674">
        <v>2659</v>
      </c>
      <c r="B2674" s="89">
        <v>38637</v>
      </c>
      <c r="C2674" s="48">
        <v>118.389999</v>
      </c>
      <c r="D2674" s="48">
        <v>119.129997</v>
      </c>
      <c r="E2674" s="48">
        <v>117.410004</v>
      </c>
      <c r="F2674" s="48">
        <v>117.5</v>
      </c>
      <c r="G2674" s="49">
        <v>100510400</v>
      </c>
      <c r="H2674" s="48">
        <v>94.710314999999994</v>
      </c>
      <c r="I2674" s="52">
        <f t="shared" si="304"/>
        <v>0.80604523404255313</v>
      </c>
      <c r="J2674" s="52">
        <f t="shared" ca="1" si="305"/>
        <v>1</v>
      </c>
      <c r="K2674" s="48">
        <f t="shared" si="306"/>
        <v>95.43</v>
      </c>
      <c r="L2674" s="48">
        <f t="shared" si="307"/>
        <v>96.02</v>
      </c>
      <c r="M2674" s="48">
        <f t="shared" si="308"/>
        <v>94.64</v>
      </c>
      <c r="N2674" s="48">
        <f t="shared" si="309"/>
        <v>94.71</v>
      </c>
      <c r="O2674" s="49">
        <f t="shared" ca="1" si="310"/>
        <v>100510400</v>
      </c>
    </row>
    <row r="2675" spans="1:15" x14ac:dyDescent="0.25">
      <c r="A2675">
        <v>2660</v>
      </c>
      <c r="B2675" s="89">
        <v>38636</v>
      </c>
      <c r="C2675" s="48">
        <v>118.989998</v>
      </c>
      <c r="D2675" s="48">
        <v>119.389999</v>
      </c>
      <c r="E2675" s="48">
        <v>118.32</v>
      </c>
      <c r="F2675" s="48">
        <v>118.43</v>
      </c>
      <c r="G2675" s="49">
        <v>75629800</v>
      </c>
      <c r="H2675" s="48">
        <v>95.459936999999996</v>
      </c>
      <c r="I2675" s="52">
        <f t="shared" si="304"/>
        <v>0.80604523347124879</v>
      </c>
      <c r="J2675" s="52">
        <f t="shared" ca="1" si="305"/>
        <v>1</v>
      </c>
      <c r="K2675" s="48">
        <f t="shared" si="306"/>
        <v>95.91</v>
      </c>
      <c r="L2675" s="48">
        <f t="shared" si="307"/>
        <v>96.23</v>
      </c>
      <c r="M2675" s="48">
        <f t="shared" si="308"/>
        <v>95.37</v>
      </c>
      <c r="N2675" s="48">
        <f t="shared" si="309"/>
        <v>95.46</v>
      </c>
      <c r="O2675" s="49">
        <f t="shared" ca="1" si="310"/>
        <v>75629800</v>
      </c>
    </row>
    <row r="2676" spans="1:15" x14ac:dyDescent="0.25">
      <c r="A2676">
        <v>2661</v>
      </c>
      <c r="B2676" s="89">
        <v>38635</v>
      </c>
      <c r="C2676" s="48">
        <v>119.68</v>
      </c>
      <c r="D2676" s="48">
        <v>119.709999</v>
      </c>
      <c r="E2676" s="48">
        <v>118.300003</v>
      </c>
      <c r="F2676" s="48">
        <v>118.599998</v>
      </c>
      <c r="G2676" s="49">
        <v>52677000</v>
      </c>
      <c r="H2676" s="48">
        <v>95.596964</v>
      </c>
      <c r="I2676" s="52">
        <f t="shared" si="304"/>
        <v>0.80604524124865495</v>
      </c>
      <c r="J2676" s="52">
        <f t="shared" ca="1" si="305"/>
        <v>1</v>
      </c>
      <c r="K2676" s="48">
        <f t="shared" si="306"/>
        <v>96.47</v>
      </c>
      <c r="L2676" s="48">
        <f t="shared" si="307"/>
        <v>96.49</v>
      </c>
      <c r="M2676" s="48">
        <f t="shared" si="308"/>
        <v>95.36</v>
      </c>
      <c r="N2676" s="48">
        <f t="shared" si="309"/>
        <v>95.6</v>
      </c>
      <c r="O2676" s="49">
        <f t="shared" ca="1" si="310"/>
        <v>52677000</v>
      </c>
    </row>
    <row r="2677" spans="1:15" x14ac:dyDescent="0.25">
      <c r="A2677">
        <v>2662</v>
      </c>
      <c r="B2677" s="89">
        <v>38632</v>
      </c>
      <c r="C2677" s="48">
        <v>119.699997</v>
      </c>
      <c r="D2677" s="48">
        <v>120.050003</v>
      </c>
      <c r="E2677" s="48">
        <v>119.129997</v>
      </c>
      <c r="F2677" s="48">
        <v>119.610001</v>
      </c>
      <c r="G2677" s="49">
        <v>75661400</v>
      </c>
      <c r="H2677" s="48">
        <v>96.411071000000007</v>
      </c>
      <c r="I2677" s="52">
        <f t="shared" si="304"/>
        <v>0.80604523195347189</v>
      </c>
      <c r="J2677" s="52">
        <f t="shared" ca="1" si="305"/>
        <v>1</v>
      </c>
      <c r="K2677" s="48">
        <f t="shared" si="306"/>
        <v>96.48</v>
      </c>
      <c r="L2677" s="48">
        <f t="shared" si="307"/>
        <v>96.77</v>
      </c>
      <c r="M2677" s="48">
        <f t="shared" si="308"/>
        <v>96.02</v>
      </c>
      <c r="N2677" s="48">
        <f t="shared" si="309"/>
        <v>96.41</v>
      </c>
      <c r="O2677" s="49">
        <f t="shared" ca="1" si="310"/>
        <v>75661400</v>
      </c>
    </row>
    <row r="2678" spans="1:15" x14ac:dyDescent="0.25">
      <c r="A2678">
        <v>2663</v>
      </c>
      <c r="B2678" s="89">
        <v>38631</v>
      </c>
      <c r="C2678" s="48">
        <v>119.779999</v>
      </c>
      <c r="D2678" s="48">
        <v>120.260002</v>
      </c>
      <c r="E2678" s="48">
        <v>118.16999800000001</v>
      </c>
      <c r="F2678" s="48">
        <v>119.199997</v>
      </c>
      <c r="G2678" s="49">
        <v>140941800</v>
      </c>
      <c r="H2678" s="48">
        <v>96.080589000000003</v>
      </c>
      <c r="I2678" s="52">
        <f t="shared" si="304"/>
        <v>0.80604523001791695</v>
      </c>
      <c r="J2678" s="52">
        <f t="shared" ca="1" si="305"/>
        <v>1</v>
      </c>
      <c r="K2678" s="48">
        <f t="shared" si="306"/>
        <v>96.55</v>
      </c>
      <c r="L2678" s="48">
        <f t="shared" si="307"/>
        <v>96.94</v>
      </c>
      <c r="M2678" s="48">
        <f t="shared" si="308"/>
        <v>95.25</v>
      </c>
      <c r="N2678" s="48">
        <f t="shared" si="309"/>
        <v>96.08</v>
      </c>
      <c r="O2678" s="49">
        <f t="shared" ca="1" si="310"/>
        <v>140941800</v>
      </c>
    </row>
    <row r="2679" spans="1:15" x14ac:dyDescent="0.25">
      <c r="A2679">
        <v>2664</v>
      </c>
      <c r="B2679" s="89">
        <v>38630</v>
      </c>
      <c r="C2679" s="48">
        <v>121.25</v>
      </c>
      <c r="D2679" s="48">
        <v>121.30999799999999</v>
      </c>
      <c r="E2679" s="48">
        <v>119.57</v>
      </c>
      <c r="F2679" s="48">
        <v>119.629997</v>
      </c>
      <c r="G2679" s="49">
        <v>106052100</v>
      </c>
      <c r="H2679" s="48">
        <v>96.427188999999998</v>
      </c>
      <c r="I2679" s="52">
        <f t="shared" si="304"/>
        <v>0.80604523462455657</v>
      </c>
      <c r="J2679" s="52">
        <f t="shared" ca="1" si="305"/>
        <v>1</v>
      </c>
      <c r="K2679" s="48">
        <f t="shared" si="306"/>
        <v>97.73</v>
      </c>
      <c r="L2679" s="48">
        <f t="shared" si="307"/>
        <v>97.78</v>
      </c>
      <c r="M2679" s="48">
        <f t="shared" si="308"/>
        <v>96.38</v>
      </c>
      <c r="N2679" s="48">
        <f t="shared" si="309"/>
        <v>96.43</v>
      </c>
      <c r="O2679" s="49">
        <f t="shared" ca="1" si="310"/>
        <v>106052100</v>
      </c>
    </row>
    <row r="2680" spans="1:15" x14ac:dyDescent="0.25">
      <c r="A2680">
        <v>2665</v>
      </c>
      <c r="B2680" s="89">
        <v>38629</v>
      </c>
      <c r="C2680" s="48">
        <v>122.790001</v>
      </c>
      <c r="D2680" s="48">
        <v>123.029999</v>
      </c>
      <c r="E2680" s="48">
        <v>121.160004</v>
      </c>
      <c r="F2680" s="48">
        <v>121.220001</v>
      </c>
      <c r="G2680" s="49">
        <v>60776300</v>
      </c>
      <c r="H2680" s="48">
        <v>97.708804000000001</v>
      </c>
      <c r="I2680" s="52">
        <f t="shared" si="304"/>
        <v>0.80604523340995515</v>
      </c>
      <c r="J2680" s="52">
        <f t="shared" ca="1" si="305"/>
        <v>1</v>
      </c>
      <c r="K2680" s="48">
        <f t="shared" si="306"/>
        <v>98.97</v>
      </c>
      <c r="L2680" s="48">
        <f t="shared" si="307"/>
        <v>99.17</v>
      </c>
      <c r="M2680" s="48">
        <f t="shared" si="308"/>
        <v>97.66</v>
      </c>
      <c r="N2680" s="48">
        <f t="shared" si="309"/>
        <v>97.71</v>
      </c>
      <c r="O2680" s="49">
        <f t="shared" ca="1" si="310"/>
        <v>60776300</v>
      </c>
    </row>
    <row r="2681" spans="1:15" x14ac:dyDescent="0.25">
      <c r="A2681">
        <v>2666</v>
      </c>
      <c r="B2681" s="89">
        <v>38628</v>
      </c>
      <c r="C2681" s="48">
        <v>122.959999</v>
      </c>
      <c r="D2681" s="48">
        <v>123.339996</v>
      </c>
      <c r="E2681" s="48">
        <v>122.449997</v>
      </c>
      <c r="F2681" s="48">
        <v>122.599998</v>
      </c>
      <c r="G2681" s="49">
        <v>50994800</v>
      </c>
      <c r="H2681" s="48">
        <v>98.821144000000004</v>
      </c>
      <c r="I2681" s="52">
        <f t="shared" si="304"/>
        <v>0.80604523337757317</v>
      </c>
      <c r="J2681" s="52">
        <f t="shared" ca="1" si="305"/>
        <v>1</v>
      </c>
      <c r="K2681" s="48">
        <f t="shared" si="306"/>
        <v>99.11</v>
      </c>
      <c r="L2681" s="48">
        <f t="shared" si="307"/>
        <v>99.42</v>
      </c>
      <c r="M2681" s="48">
        <f t="shared" si="308"/>
        <v>98.7</v>
      </c>
      <c r="N2681" s="48">
        <f t="shared" si="309"/>
        <v>98.82</v>
      </c>
      <c r="O2681" s="49">
        <f t="shared" ca="1" si="310"/>
        <v>50994800</v>
      </c>
    </row>
    <row r="2682" spans="1:15" x14ac:dyDescent="0.25">
      <c r="A2682">
        <v>2667</v>
      </c>
      <c r="B2682" s="89">
        <v>38625</v>
      </c>
      <c r="C2682" s="48">
        <v>122.620003</v>
      </c>
      <c r="D2682" s="48">
        <v>123.040001</v>
      </c>
      <c r="E2682" s="48">
        <v>121.739998</v>
      </c>
      <c r="F2682" s="48">
        <v>123.040001</v>
      </c>
      <c r="G2682" s="49">
        <v>47824200</v>
      </c>
      <c r="H2682" s="48">
        <v>99.175805999999994</v>
      </c>
      <c r="I2682" s="52">
        <f t="shared" si="304"/>
        <v>0.80604523077011347</v>
      </c>
      <c r="J2682" s="52">
        <f t="shared" ca="1" si="305"/>
        <v>1</v>
      </c>
      <c r="K2682" s="48">
        <f t="shared" si="306"/>
        <v>98.84</v>
      </c>
      <c r="L2682" s="48">
        <f t="shared" si="307"/>
        <v>99.18</v>
      </c>
      <c r="M2682" s="48">
        <f t="shared" si="308"/>
        <v>98.13</v>
      </c>
      <c r="N2682" s="48">
        <f t="shared" si="309"/>
        <v>99.18</v>
      </c>
      <c r="O2682" s="49">
        <f t="shared" ca="1" si="310"/>
        <v>47824200</v>
      </c>
    </row>
    <row r="2683" spans="1:15" x14ac:dyDescent="0.25">
      <c r="A2683">
        <v>2668</v>
      </c>
      <c r="B2683" s="89">
        <v>38624</v>
      </c>
      <c r="C2683" s="48">
        <v>121.550003</v>
      </c>
      <c r="D2683" s="48">
        <v>122.860001</v>
      </c>
      <c r="E2683" s="48">
        <v>121.08000199999999</v>
      </c>
      <c r="F2683" s="48">
        <v>122.660004</v>
      </c>
      <c r="G2683" s="49">
        <v>66607700</v>
      </c>
      <c r="H2683" s="48">
        <v>98.869511000000003</v>
      </c>
      <c r="I2683" s="52">
        <f t="shared" si="304"/>
        <v>0.80604522889139973</v>
      </c>
      <c r="J2683" s="52">
        <f t="shared" ca="1" si="305"/>
        <v>1</v>
      </c>
      <c r="K2683" s="48">
        <f t="shared" si="306"/>
        <v>97.97</v>
      </c>
      <c r="L2683" s="48">
        <f t="shared" si="307"/>
        <v>99.03</v>
      </c>
      <c r="M2683" s="48">
        <f t="shared" si="308"/>
        <v>97.6</v>
      </c>
      <c r="N2683" s="48">
        <f t="shared" si="309"/>
        <v>98.87</v>
      </c>
      <c r="O2683" s="49">
        <f t="shared" ca="1" si="310"/>
        <v>66607700</v>
      </c>
    </row>
    <row r="2684" spans="1:15" x14ac:dyDescent="0.25">
      <c r="A2684">
        <v>2669</v>
      </c>
      <c r="B2684" s="89">
        <v>38623</v>
      </c>
      <c r="C2684" s="48">
        <v>121.93</v>
      </c>
      <c r="D2684" s="48">
        <v>122.120003</v>
      </c>
      <c r="E2684" s="48">
        <v>121.199997</v>
      </c>
      <c r="F2684" s="48">
        <v>121.66999800000001</v>
      </c>
      <c r="G2684" s="49">
        <v>58620500</v>
      </c>
      <c r="H2684" s="48">
        <v>98.071522000000002</v>
      </c>
      <c r="I2684" s="52">
        <f t="shared" si="304"/>
        <v>0.80604523392858107</v>
      </c>
      <c r="J2684" s="52">
        <f t="shared" ca="1" si="305"/>
        <v>1</v>
      </c>
      <c r="K2684" s="48">
        <f t="shared" si="306"/>
        <v>98.28</v>
      </c>
      <c r="L2684" s="48">
        <f t="shared" si="307"/>
        <v>98.43</v>
      </c>
      <c r="M2684" s="48">
        <f t="shared" si="308"/>
        <v>97.69</v>
      </c>
      <c r="N2684" s="48">
        <f t="shared" si="309"/>
        <v>98.07</v>
      </c>
      <c r="O2684" s="49">
        <f t="shared" ca="1" si="310"/>
        <v>58620500</v>
      </c>
    </row>
    <row r="2685" spans="1:15" x14ac:dyDescent="0.25">
      <c r="A2685">
        <v>2670</v>
      </c>
      <c r="B2685" s="89">
        <v>38622</v>
      </c>
      <c r="C2685" s="48">
        <v>121.519997</v>
      </c>
      <c r="D2685" s="48">
        <v>121.989998</v>
      </c>
      <c r="E2685" s="48">
        <v>121.019997</v>
      </c>
      <c r="F2685" s="48">
        <v>121.550003</v>
      </c>
      <c r="G2685" s="49">
        <v>66150800</v>
      </c>
      <c r="H2685" s="48">
        <v>97.974800999999999</v>
      </c>
      <c r="I2685" s="52">
        <f t="shared" si="304"/>
        <v>0.80604523720168064</v>
      </c>
      <c r="J2685" s="52">
        <f t="shared" ca="1" si="305"/>
        <v>1</v>
      </c>
      <c r="K2685" s="48">
        <f t="shared" si="306"/>
        <v>97.95</v>
      </c>
      <c r="L2685" s="48">
        <f t="shared" si="307"/>
        <v>98.33</v>
      </c>
      <c r="M2685" s="48">
        <f t="shared" si="308"/>
        <v>97.55</v>
      </c>
      <c r="N2685" s="48">
        <f t="shared" si="309"/>
        <v>97.97</v>
      </c>
      <c r="O2685" s="49">
        <f t="shared" ca="1" si="310"/>
        <v>66150800</v>
      </c>
    </row>
    <row r="2686" spans="1:15" x14ac:dyDescent="0.25">
      <c r="A2686">
        <v>2671</v>
      </c>
      <c r="B2686" s="89">
        <v>38621</v>
      </c>
      <c r="C2686" s="48">
        <v>122.019997</v>
      </c>
      <c r="D2686" s="48">
        <v>122.239998</v>
      </c>
      <c r="E2686" s="48">
        <v>121.08000199999999</v>
      </c>
      <c r="F2686" s="48">
        <v>121.58000199999999</v>
      </c>
      <c r="G2686" s="49">
        <v>70415400</v>
      </c>
      <c r="H2686" s="48">
        <v>97.998981000000001</v>
      </c>
      <c r="I2686" s="52">
        <f t="shared" si="304"/>
        <v>0.806045232669103</v>
      </c>
      <c r="J2686" s="52">
        <f t="shared" ca="1" si="305"/>
        <v>1</v>
      </c>
      <c r="K2686" s="48">
        <f t="shared" si="306"/>
        <v>98.35</v>
      </c>
      <c r="L2686" s="48">
        <f t="shared" si="307"/>
        <v>98.53</v>
      </c>
      <c r="M2686" s="48">
        <f t="shared" si="308"/>
        <v>97.6</v>
      </c>
      <c r="N2686" s="48">
        <f t="shared" si="309"/>
        <v>98</v>
      </c>
      <c r="O2686" s="49">
        <f t="shared" ca="1" si="310"/>
        <v>70415400</v>
      </c>
    </row>
    <row r="2687" spans="1:15" x14ac:dyDescent="0.25">
      <c r="A2687">
        <v>2672</v>
      </c>
      <c r="B2687" s="89">
        <v>38618</v>
      </c>
      <c r="C2687" s="48">
        <v>121.239998</v>
      </c>
      <c r="D2687" s="48">
        <v>121.889999</v>
      </c>
      <c r="E2687" s="48">
        <v>120.900002</v>
      </c>
      <c r="F2687" s="48">
        <v>121.44000200000001</v>
      </c>
      <c r="G2687" s="49">
        <v>59368100</v>
      </c>
      <c r="H2687" s="48">
        <v>97.886134999999996</v>
      </c>
      <c r="I2687" s="52">
        <f t="shared" si="304"/>
        <v>0.80604523540768713</v>
      </c>
      <c r="J2687" s="52">
        <f t="shared" ca="1" si="305"/>
        <v>1</v>
      </c>
      <c r="K2687" s="48">
        <f t="shared" si="306"/>
        <v>97.72</v>
      </c>
      <c r="L2687" s="48">
        <f t="shared" si="307"/>
        <v>98.25</v>
      </c>
      <c r="M2687" s="48">
        <f t="shared" si="308"/>
        <v>97.45</v>
      </c>
      <c r="N2687" s="48">
        <f t="shared" si="309"/>
        <v>97.89</v>
      </c>
      <c r="O2687" s="49">
        <f t="shared" ca="1" si="310"/>
        <v>59368100</v>
      </c>
    </row>
    <row r="2688" spans="1:15" x14ac:dyDescent="0.25">
      <c r="A2688">
        <v>2673</v>
      </c>
      <c r="B2688" s="89">
        <v>38617</v>
      </c>
      <c r="C2688" s="48">
        <v>120.949997</v>
      </c>
      <c r="D2688" s="48">
        <v>121.660004</v>
      </c>
      <c r="E2688" s="48">
        <v>120.44000200000001</v>
      </c>
      <c r="F2688" s="48">
        <v>121.339996</v>
      </c>
      <c r="G2688" s="49">
        <v>84597200</v>
      </c>
      <c r="H2688" s="48">
        <v>97.805526</v>
      </c>
      <c r="I2688" s="52">
        <f t="shared" si="304"/>
        <v>0.80604523837300934</v>
      </c>
      <c r="J2688" s="52">
        <f t="shared" ca="1" si="305"/>
        <v>1</v>
      </c>
      <c r="K2688" s="48">
        <f t="shared" si="306"/>
        <v>97.49</v>
      </c>
      <c r="L2688" s="48">
        <f t="shared" si="307"/>
        <v>98.06</v>
      </c>
      <c r="M2688" s="48">
        <f t="shared" si="308"/>
        <v>97.08</v>
      </c>
      <c r="N2688" s="48">
        <f t="shared" si="309"/>
        <v>97.81</v>
      </c>
      <c r="O2688" s="49">
        <f t="shared" ca="1" si="310"/>
        <v>84597200</v>
      </c>
    </row>
    <row r="2689" spans="1:15" x14ac:dyDescent="0.25">
      <c r="A2689">
        <v>2674</v>
      </c>
      <c r="B2689" s="89">
        <v>38616</v>
      </c>
      <c r="C2689" s="48">
        <v>121.790001</v>
      </c>
      <c r="D2689" s="48">
        <v>121.870003</v>
      </c>
      <c r="E2689" s="48">
        <v>120.779999</v>
      </c>
      <c r="F2689" s="48">
        <v>120.910004</v>
      </c>
      <c r="G2689" s="49">
        <v>94469100</v>
      </c>
      <c r="H2689" s="48">
        <v>97.458932000000004</v>
      </c>
      <c r="I2689" s="52">
        <f t="shared" si="304"/>
        <v>0.80604523013662299</v>
      </c>
      <c r="J2689" s="52">
        <f t="shared" ca="1" si="305"/>
        <v>1</v>
      </c>
      <c r="K2689" s="48">
        <f t="shared" si="306"/>
        <v>98.17</v>
      </c>
      <c r="L2689" s="48">
        <f t="shared" si="307"/>
        <v>98.23</v>
      </c>
      <c r="M2689" s="48">
        <f t="shared" si="308"/>
        <v>97.35</v>
      </c>
      <c r="N2689" s="48">
        <f t="shared" si="309"/>
        <v>97.46</v>
      </c>
      <c r="O2689" s="49">
        <f t="shared" ca="1" si="310"/>
        <v>94469100</v>
      </c>
    </row>
    <row r="2690" spans="1:15" x14ac:dyDescent="0.25">
      <c r="A2690">
        <v>2675</v>
      </c>
      <c r="B2690" s="89">
        <v>38615</v>
      </c>
      <c r="C2690" s="48">
        <v>123.199997</v>
      </c>
      <c r="D2690" s="48">
        <v>123.610001</v>
      </c>
      <c r="E2690" s="48">
        <v>121.870003</v>
      </c>
      <c r="F2690" s="48">
        <v>122.050003</v>
      </c>
      <c r="G2690" s="49">
        <v>84480300</v>
      </c>
      <c r="H2690" s="48">
        <v>98.377823000000006</v>
      </c>
      <c r="I2690" s="52">
        <f t="shared" si="304"/>
        <v>0.8060452321332594</v>
      </c>
      <c r="J2690" s="52">
        <f t="shared" ca="1" si="305"/>
        <v>1</v>
      </c>
      <c r="K2690" s="48">
        <f t="shared" si="306"/>
        <v>99.3</v>
      </c>
      <c r="L2690" s="48">
        <f t="shared" si="307"/>
        <v>99.64</v>
      </c>
      <c r="M2690" s="48">
        <f t="shared" si="308"/>
        <v>98.23</v>
      </c>
      <c r="N2690" s="48">
        <f t="shared" si="309"/>
        <v>98.38</v>
      </c>
      <c r="O2690" s="49">
        <f t="shared" ca="1" si="310"/>
        <v>84480300</v>
      </c>
    </row>
    <row r="2691" spans="1:15" x14ac:dyDescent="0.25">
      <c r="A2691">
        <v>2676</v>
      </c>
      <c r="B2691" s="89">
        <v>38614</v>
      </c>
      <c r="C2691" s="48">
        <v>123.470001</v>
      </c>
      <c r="D2691" s="48">
        <v>123.550003</v>
      </c>
      <c r="E2691" s="48">
        <v>122.639999</v>
      </c>
      <c r="F2691" s="48">
        <v>123.089996</v>
      </c>
      <c r="G2691" s="49">
        <v>53355300</v>
      </c>
      <c r="H2691" s="48">
        <v>99.216104999999999</v>
      </c>
      <c r="I2691" s="52">
        <f t="shared" si="304"/>
        <v>0.80604523701503739</v>
      </c>
      <c r="J2691" s="52">
        <f t="shared" ca="1" si="305"/>
        <v>1</v>
      </c>
      <c r="K2691" s="48">
        <f t="shared" si="306"/>
        <v>99.52</v>
      </c>
      <c r="L2691" s="48">
        <f t="shared" si="307"/>
        <v>99.59</v>
      </c>
      <c r="M2691" s="48">
        <f t="shared" si="308"/>
        <v>98.85</v>
      </c>
      <c r="N2691" s="48">
        <f t="shared" si="309"/>
        <v>99.22</v>
      </c>
      <c r="O2691" s="49">
        <f t="shared" ca="1" si="310"/>
        <v>53355300</v>
      </c>
    </row>
    <row r="2692" spans="1:15" x14ac:dyDescent="0.25">
      <c r="A2692">
        <v>2677</v>
      </c>
      <c r="B2692" s="89">
        <v>38611</v>
      </c>
      <c r="C2692" s="48">
        <v>123.300003</v>
      </c>
      <c r="D2692" s="48">
        <v>123.739998</v>
      </c>
      <c r="E2692" s="48">
        <v>122.870003</v>
      </c>
      <c r="F2692" s="48">
        <v>123.5</v>
      </c>
      <c r="G2692" s="49">
        <v>75424100</v>
      </c>
      <c r="H2692" s="48">
        <v>99.546586000000005</v>
      </c>
      <c r="I2692" s="52">
        <f t="shared" si="304"/>
        <v>0.80604523076923085</v>
      </c>
      <c r="J2692" s="52">
        <f t="shared" ca="1" si="305"/>
        <v>1</v>
      </c>
      <c r="K2692" s="48">
        <f t="shared" si="306"/>
        <v>99.39</v>
      </c>
      <c r="L2692" s="48">
        <f t="shared" si="307"/>
        <v>99.74</v>
      </c>
      <c r="M2692" s="48">
        <f t="shared" si="308"/>
        <v>99.04</v>
      </c>
      <c r="N2692" s="48">
        <f t="shared" si="309"/>
        <v>99.55</v>
      </c>
      <c r="O2692" s="49">
        <f t="shared" ca="1" si="310"/>
        <v>75424100</v>
      </c>
    </row>
    <row r="2693" spans="1:15" x14ac:dyDescent="0.25">
      <c r="A2693">
        <v>2678</v>
      </c>
      <c r="B2693" s="89">
        <v>38610</v>
      </c>
      <c r="C2693" s="48">
        <v>123.589996</v>
      </c>
      <c r="D2693" s="48">
        <v>123.650002</v>
      </c>
      <c r="E2693" s="48">
        <v>122.900002</v>
      </c>
      <c r="F2693" s="48">
        <v>123.150002</v>
      </c>
      <c r="G2693" s="49">
        <v>73156900</v>
      </c>
      <c r="H2693" s="48">
        <v>98.843717999999996</v>
      </c>
      <c r="I2693" s="52">
        <f t="shared" si="304"/>
        <v>0.80262863495527992</v>
      </c>
      <c r="J2693" s="52">
        <f t="shared" ca="1" si="305"/>
        <v>1</v>
      </c>
      <c r="K2693" s="48">
        <f t="shared" si="306"/>
        <v>99.2</v>
      </c>
      <c r="L2693" s="48">
        <f t="shared" si="307"/>
        <v>99.25</v>
      </c>
      <c r="M2693" s="48">
        <f t="shared" si="308"/>
        <v>98.64</v>
      </c>
      <c r="N2693" s="48">
        <f t="shared" si="309"/>
        <v>98.84</v>
      </c>
      <c r="O2693" s="49">
        <f t="shared" ca="1" si="310"/>
        <v>73156900</v>
      </c>
    </row>
    <row r="2694" spans="1:15" x14ac:dyDescent="0.25">
      <c r="A2694">
        <v>2679</v>
      </c>
      <c r="B2694" s="89">
        <v>38609</v>
      </c>
      <c r="C2694" s="48">
        <v>123.739998</v>
      </c>
      <c r="D2694" s="48">
        <v>123.91999800000001</v>
      </c>
      <c r="E2694" s="48">
        <v>123.019997</v>
      </c>
      <c r="F2694" s="48">
        <v>123.209999</v>
      </c>
      <c r="G2694" s="49">
        <v>57694600</v>
      </c>
      <c r="H2694" s="48">
        <v>98.891874000000001</v>
      </c>
      <c r="I2694" s="52">
        <f t="shared" si="304"/>
        <v>0.80262864055375904</v>
      </c>
      <c r="J2694" s="52">
        <f t="shared" ca="1" si="305"/>
        <v>1</v>
      </c>
      <c r="K2694" s="48">
        <f t="shared" si="306"/>
        <v>99.32</v>
      </c>
      <c r="L2694" s="48">
        <f t="shared" si="307"/>
        <v>99.46</v>
      </c>
      <c r="M2694" s="48">
        <f t="shared" si="308"/>
        <v>98.74</v>
      </c>
      <c r="N2694" s="48">
        <f t="shared" si="309"/>
        <v>98.89</v>
      </c>
      <c r="O2694" s="49">
        <f t="shared" ca="1" si="310"/>
        <v>57694600</v>
      </c>
    </row>
    <row r="2695" spans="1:15" x14ac:dyDescent="0.25">
      <c r="A2695">
        <v>2680</v>
      </c>
      <c r="B2695" s="89">
        <v>38608</v>
      </c>
      <c r="C2695" s="48">
        <v>124.129997</v>
      </c>
      <c r="D2695" s="48">
        <v>124.41999800000001</v>
      </c>
      <c r="E2695" s="48">
        <v>123.519997</v>
      </c>
      <c r="F2695" s="48">
        <v>123.660004</v>
      </c>
      <c r="G2695" s="49">
        <v>58427500</v>
      </c>
      <c r="H2695" s="48">
        <v>99.253060000000005</v>
      </c>
      <c r="I2695" s="52">
        <f t="shared" si="304"/>
        <v>0.80262863326447897</v>
      </c>
      <c r="J2695" s="52">
        <f t="shared" ca="1" si="305"/>
        <v>1</v>
      </c>
      <c r="K2695" s="48">
        <f t="shared" si="306"/>
        <v>99.63</v>
      </c>
      <c r="L2695" s="48">
        <f t="shared" si="307"/>
        <v>99.86</v>
      </c>
      <c r="M2695" s="48">
        <f t="shared" si="308"/>
        <v>99.14</v>
      </c>
      <c r="N2695" s="48">
        <f t="shared" si="309"/>
        <v>99.25</v>
      </c>
      <c r="O2695" s="49">
        <f t="shared" ca="1" si="310"/>
        <v>58427500</v>
      </c>
    </row>
    <row r="2696" spans="1:15" x14ac:dyDescent="0.25">
      <c r="A2696">
        <v>2681</v>
      </c>
      <c r="B2696" s="89">
        <v>38607</v>
      </c>
      <c r="C2696" s="48">
        <v>124.449997</v>
      </c>
      <c r="D2696" s="48">
        <v>124.66999800000001</v>
      </c>
      <c r="E2696" s="48">
        <v>124.269997</v>
      </c>
      <c r="F2696" s="48">
        <v>124.349998</v>
      </c>
      <c r="G2696" s="49">
        <v>33017600</v>
      </c>
      <c r="H2696" s="48">
        <v>99.806870000000004</v>
      </c>
      <c r="I2696" s="52">
        <f t="shared" si="304"/>
        <v>0.8026286417793107</v>
      </c>
      <c r="J2696" s="52">
        <f t="shared" ca="1" si="305"/>
        <v>1</v>
      </c>
      <c r="K2696" s="48">
        <f t="shared" si="306"/>
        <v>99.89</v>
      </c>
      <c r="L2696" s="48">
        <f t="shared" si="307"/>
        <v>100.06</v>
      </c>
      <c r="M2696" s="48">
        <f t="shared" si="308"/>
        <v>99.74</v>
      </c>
      <c r="N2696" s="48">
        <f t="shared" si="309"/>
        <v>99.81</v>
      </c>
      <c r="O2696" s="49">
        <f t="shared" ca="1" si="310"/>
        <v>33017600</v>
      </c>
    </row>
    <row r="2697" spans="1:15" x14ac:dyDescent="0.25">
      <c r="A2697">
        <v>2682</v>
      </c>
      <c r="B2697" s="89">
        <v>38604</v>
      </c>
      <c r="C2697" s="48">
        <v>123.83000199999999</v>
      </c>
      <c r="D2697" s="48">
        <v>124.739998</v>
      </c>
      <c r="E2697" s="48">
        <v>123.800003</v>
      </c>
      <c r="F2697" s="48">
        <v>124.599998</v>
      </c>
      <c r="G2697" s="49">
        <v>43093900</v>
      </c>
      <c r="H2697" s="48">
        <v>100.007527</v>
      </c>
      <c r="I2697" s="52">
        <f t="shared" si="304"/>
        <v>0.80262864049163141</v>
      </c>
      <c r="J2697" s="52">
        <f t="shared" ca="1" si="305"/>
        <v>1</v>
      </c>
      <c r="K2697" s="48">
        <f t="shared" si="306"/>
        <v>99.39</v>
      </c>
      <c r="L2697" s="48">
        <f t="shared" si="307"/>
        <v>100.12</v>
      </c>
      <c r="M2697" s="48">
        <f t="shared" si="308"/>
        <v>99.37</v>
      </c>
      <c r="N2697" s="48">
        <f t="shared" si="309"/>
        <v>100.01</v>
      </c>
      <c r="O2697" s="49">
        <f t="shared" ca="1" si="310"/>
        <v>43093900</v>
      </c>
    </row>
    <row r="2698" spans="1:15" x14ac:dyDescent="0.25">
      <c r="A2698">
        <v>2683</v>
      </c>
      <c r="B2698" s="89">
        <v>38603</v>
      </c>
      <c r="C2698" s="48">
        <v>123.660004</v>
      </c>
      <c r="D2698" s="48">
        <v>124</v>
      </c>
      <c r="E2698" s="48">
        <v>123.30999799999999</v>
      </c>
      <c r="F2698" s="48">
        <v>123.5</v>
      </c>
      <c r="G2698" s="49">
        <v>39068700</v>
      </c>
      <c r="H2698" s="48">
        <v>99.124637000000007</v>
      </c>
      <c r="I2698" s="52">
        <f t="shared" si="304"/>
        <v>0.80262863967611342</v>
      </c>
      <c r="J2698" s="52">
        <f t="shared" ca="1" si="305"/>
        <v>1</v>
      </c>
      <c r="K2698" s="48">
        <f t="shared" si="306"/>
        <v>99.25</v>
      </c>
      <c r="L2698" s="48">
        <f t="shared" si="307"/>
        <v>99.53</v>
      </c>
      <c r="M2698" s="48">
        <f t="shared" si="308"/>
        <v>98.97</v>
      </c>
      <c r="N2698" s="48">
        <f t="shared" si="309"/>
        <v>99.12</v>
      </c>
      <c r="O2698" s="49">
        <f t="shared" ca="1" si="310"/>
        <v>39068700</v>
      </c>
    </row>
    <row r="2699" spans="1:15" x14ac:dyDescent="0.25">
      <c r="A2699">
        <v>2684</v>
      </c>
      <c r="B2699" s="89">
        <v>38602</v>
      </c>
      <c r="C2699" s="48">
        <v>123.629997</v>
      </c>
      <c r="D2699" s="48">
        <v>124.129997</v>
      </c>
      <c r="E2699" s="48">
        <v>123.459999</v>
      </c>
      <c r="F2699" s="48">
        <v>123.910004</v>
      </c>
      <c r="G2699" s="49">
        <v>41749700</v>
      </c>
      <c r="H2699" s="48">
        <v>99.453716999999997</v>
      </c>
      <c r="I2699" s="52">
        <f t="shared" si="304"/>
        <v>0.80262863198680867</v>
      </c>
      <c r="J2699" s="52">
        <f t="shared" ca="1" si="305"/>
        <v>1</v>
      </c>
      <c r="K2699" s="48">
        <f t="shared" si="306"/>
        <v>99.23</v>
      </c>
      <c r="L2699" s="48">
        <f t="shared" si="307"/>
        <v>99.63</v>
      </c>
      <c r="M2699" s="48">
        <f t="shared" si="308"/>
        <v>99.09</v>
      </c>
      <c r="N2699" s="48">
        <f t="shared" si="309"/>
        <v>99.45</v>
      </c>
      <c r="O2699" s="49">
        <f t="shared" ca="1" si="310"/>
        <v>41749700</v>
      </c>
    </row>
    <row r="2700" spans="1:15" x14ac:dyDescent="0.25">
      <c r="A2700">
        <v>2685</v>
      </c>
      <c r="B2700" s="89">
        <v>38601</v>
      </c>
      <c r="C2700" s="48">
        <v>122.660004</v>
      </c>
      <c r="D2700" s="48">
        <v>123.800003</v>
      </c>
      <c r="E2700" s="48">
        <v>122.650002</v>
      </c>
      <c r="F2700" s="48">
        <v>123.699997</v>
      </c>
      <c r="G2700" s="49">
        <v>57251300</v>
      </c>
      <c r="H2700" s="48">
        <v>99.285160000000005</v>
      </c>
      <c r="I2700" s="52">
        <f t="shared" si="304"/>
        <v>0.80262863708881094</v>
      </c>
      <c r="J2700" s="52">
        <f t="shared" ca="1" si="305"/>
        <v>1</v>
      </c>
      <c r="K2700" s="48">
        <f t="shared" si="306"/>
        <v>98.45</v>
      </c>
      <c r="L2700" s="48">
        <f t="shared" si="307"/>
        <v>99.37</v>
      </c>
      <c r="M2700" s="48">
        <f t="shared" si="308"/>
        <v>98.44</v>
      </c>
      <c r="N2700" s="48">
        <f t="shared" si="309"/>
        <v>99.29</v>
      </c>
      <c r="O2700" s="49">
        <f t="shared" ca="1" si="310"/>
        <v>57251300</v>
      </c>
    </row>
    <row r="2701" spans="1:15" x14ac:dyDescent="0.25">
      <c r="A2701">
        <v>2686</v>
      </c>
      <c r="B2701" s="89">
        <v>38597</v>
      </c>
      <c r="C2701" s="48">
        <v>122.849998</v>
      </c>
      <c r="D2701" s="48">
        <v>122.879997</v>
      </c>
      <c r="E2701" s="48">
        <v>122.040001</v>
      </c>
      <c r="F2701" s="48">
        <v>122.269997</v>
      </c>
      <c r="G2701" s="49">
        <v>47653400</v>
      </c>
      <c r="H2701" s="48">
        <v>98.137400999999997</v>
      </c>
      <c r="I2701" s="52">
        <f t="shared" si="304"/>
        <v>0.80262863668836104</v>
      </c>
      <c r="J2701" s="52">
        <f t="shared" ca="1" si="305"/>
        <v>1</v>
      </c>
      <c r="K2701" s="48">
        <f t="shared" si="306"/>
        <v>98.6</v>
      </c>
      <c r="L2701" s="48">
        <f t="shared" si="307"/>
        <v>98.63</v>
      </c>
      <c r="M2701" s="48">
        <f t="shared" si="308"/>
        <v>97.95</v>
      </c>
      <c r="N2701" s="48">
        <f t="shared" si="309"/>
        <v>98.14</v>
      </c>
      <c r="O2701" s="49">
        <f t="shared" ca="1" si="310"/>
        <v>47653400</v>
      </c>
    </row>
    <row r="2702" spans="1:15" x14ac:dyDescent="0.25">
      <c r="A2702">
        <v>2687</v>
      </c>
      <c r="B2702" s="89">
        <v>38596</v>
      </c>
      <c r="C2702" s="48">
        <v>122.519997</v>
      </c>
      <c r="D2702" s="48">
        <v>123.150002</v>
      </c>
      <c r="E2702" s="48">
        <v>121.139999</v>
      </c>
      <c r="F2702" s="48">
        <v>122.489998</v>
      </c>
      <c r="G2702" s="49">
        <v>74578700</v>
      </c>
      <c r="H2702" s="48">
        <v>98.313980000000001</v>
      </c>
      <c r="I2702" s="52">
        <f t="shared" si="304"/>
        <v>0.80262863584992472</v>
      </c>
      <c r="J2702" s="52">
        <f t="shared" ca="1" si="305"/>
        <v>1</v>
      </c>
      <c r="K2702" s="48">
        <f t="shared" si="306"/>
        <v>98.34</v>
      </c>
      <c r="L2702" s="48">
        <f t="shared" si="307"/>
        <v>98.84</v>
      </c>
      <c r="M2702" s="48">
        <f t="shared" si="308"/>
        <v>97.23</v>
      </c>
      <c r="N2702" s="48">
        <f t="shared" si="309"/>
        <v>98.31</v>
      </c>
      <c r="O2702" s="49">
        <f t="shared" ca="1" si="310"/>
        <v>74578700</v>
      </c>
    </row>
    <row r="2703" spans="1:15" x14ac:dyDescent="0.25">
      <c r="A2703">
        <v>2688</v>
      </c>
      <c r="B2703" s="89">
        <v>38595</v>
      </c>
      <c r="C2703" s="48">
        <v>121.19000200000001</v>
      </c>
      <c r="D2703" s="48">
        <v>122.660004</v>
      </c>
      <c r="E2703" s="48">
        <v>120.739998</v>
      </c>
      <c r="F2703" s="48">
        <v>122.58000199999999</v>
      </c>
      <c r="G2703" s="49">
        <v>102945200</v>
      </c>
      <c r="H2703" s="48">
        <v>98.386219999999994</v>
      </c>
      <c r="I2703" s="52">
        <f t="shared" si="304"/>
        <v>0.80262863758152003</v>
      </c>
      <c r="J2703" s="52">
        <f t="shared" ca="1" si="305"/>
        <v>1</v>
      </c>
      <c r="K2703" s="48">
        <f t="shared" si="306"/>
        <v>97.27</v>
      </c>
      <c r="L2703" s="48">
        <f t="shared" si="307"/>
        <v>98.45</v>
      </c>
      <c r="M2703" s="48">
        <f t="shared" si="308"/>
        <v>96.91</v>
      </c>
      <c r="N2703" s="48">
        <f t="shared" si="309"/>
        <v>98.39</v>
      </c>
      <c r="O2703" s="49">
        <f t="shared" ca="1" si="310"/>
        <v>102945200</v>
      </c>
    </row>
    <row r="2704" spans="1:15" x14ac:dyDescent="0.25">
      <c r="A2704">
        <v>2689</v>
      </c>
      <c r="B2704" s="89">
        <v>38594</v>
      </c>
      <c r="C2704" s="48">
        <v>121.25</v>
      </c>
      <c r="D2704" s="48">
        <v>121.300003</v>
      </c>
      <c r="E2704" s="48">
        <v>120.389999</v>
      </c>
      <c r="F2704" s="48">
        <v>121.050003</v>
      </c>
      <c r="G2704" s="49">
        <v>74160200</v>
      </c>
      <c r="H2704" s="48">
        <v>97.158198999999996</v>
      </c>
      <c r="I2704" s="52">
        <f t="shared" si="304"/>
        <v>0.80262863768784865</v>
      </c>
      <c r="J2704" s="52">
        <f t="shared" ca="1" si="305"/>
        <v>1</v>
      </c>
      <c r="K2704" s="48">
        <f t="shared" si="306"/>
        <v>97.32</v>
      </c>
      <c r="L2704" s="48">
        <f t="shared" si="307"/>
        <v>97.36</v>
      </c>
      <c r="M2704" s="48">
        <f t="shared" si="308"/>
        <v>96.63</v>
      </c>
      <c r="N2704" s="48">
        <f t="shared" si="309"/>
        <v>97.16</v>
      </c>
      <c r="O2704" s="49">
        <f t="shared" ca="1" si="310"/>
        <v>74160200</v>
      </c>
    </row>
    <row r="2705" spans="1:15" x14ac:dyDescent="0.25">
      <c r="A2705">
        <v>2690</v>
      </c>
      <c r="B2705" s="89">
        <v>38593</v>
      </c>
      <c r="C2705" s="48">
        <v>120.410004</v>
      </c>
      <c r="D2705" s="48">
        <v>121.779999</v>
      </c>
      <c r="E2705" s="48">
        <v>120.379997</v>
      </c>
      <c r="F2705" s="48">
        <v>121.69000200000001</v>
      </c>
      <c r="G2705" s="49">
        <v>56179200</v>
      </c>
      <c r="H2705" s="48">
        <v>97.671880999999999</v>
      </c>
      <c r="I2705" s="52">
        <f t="shared" ref="I2705:I2768" si="311">H2705/F2705</f>
        <v>0.80262864158716996</v>
      </c>
      <c r="J2705" s="52">
        <f t="shared" ref="J2705:J2768" ca="1" si="312">INDEX(OFFSET($T$15,0,0,$S$13+1,1),MATCH(B2705,OFFSET($Q$15,0,0,$S$13+1,1),-1))</f>
        <v>1</v>
      </c>
      <c r="K2705" s="48">
        <f t="shared" ref="K2705:K2768" si="313">ROUND($I2705*C2705,2)</f>
        <v>96.64</v>
      </c>
      <c r="L2705" s="48">
        <f t="shared" ref="L2705:L2768" si="314">ROUND($I2705*D2705,2)</f>
        <v>97.74</v>
      </c>
      <c r="M2705" s="48">
        <f t="shared" ref="M2705:M2768" si="315">ROUND($I2705*E2705,2)</f>
        <v>96.62</v>
      </c>
      <c r="N2705" s="48">
        <f t="shared" ref="N2705:N2768" si="316">ROUND($I2705*F2705,2)</f>
        <v>97.67</v>
      </c>
      <c r="O2705" s="49">
        <f t="shared" ref="O2705:O2768" ca="1" si="317">G2705*J2705</f>
        <v>56179200</v>
      </c>
    </row>
    <row r="2706" spans="1:15" x14ac:dyDescent="0.25">
      <c r="A2706">
        <v>2691</v>
      </c>
      <c r="B2706" s="89">
        <v>38590</v>
      </c>
      <c r="C2706" s="48">
        <v>121.480003</v>
      </c>
      <c r="D2706" s="48">
        <v>121.489998</v>
      </c>
      <c r="E2706" s="48">
        <v>120.68</v>
      </c>
      <c r="F2706" s="48">
        <v>120.760002</v>
      </c>
      <c r="G2706" s="49">
        <v>61956800</v>
      </c>
      <c r="H2706" s="48">
        <v>96.925436000000005</v>
      </c>
      <c r="I2706" s="52">
        <f t="shared" si="311"/>
        <v>0.8026286385785254</v>
      </c>
      <c r="J2706" s="52">
        <f t="shared" ca="1" si="312"/>
        <v>1</v>
      </c>
      <c r="K2706" s="48">
        <f t="shared" si="313"/>
        <v>97.5</v>
      </c>
      <c r="L2706" s="48">
        <f t="shared" si="314"/>
        <v>97.51</v>
      </c>
      <c r="M2706" s="48">
        <f t="shared" si="315"/>
        <v>96.86</v>
      </c>
      <c r="N2706" s="48">
        <f t="shared" si="316"/>
        <v>96.93</v>
      </c>
      <c r="O2706" s="49">
        <f t="shared" ca="1" si="317"/>
        <v>61956800</v>
      </c>
    </row>
    <row r="2707" spans="1:15" x14ac:dyDescent="0.25">
      <c r="A2707">
        <v>2692</v>
      </c>
      <c r="B2707" s="89">
        <v>38589</v>
      </c>
      <c r="C2707" s="48">
        <v>121.349998</v>
      </c>
      <c r="D2707" s="48">
        <v>121.66999800000001</v>
      </c>
      <c r="E2707" s="48">
        <v>121.209999</v>
      </c>
      <c r="F2707" s="48">
        <v>121.589996</v>
      </c>
      <c r="G2707" s="49">
        <v>35631100</v>
      </c>
      <c r="H2707" s="48">
        <v>97.591612999999995</v>
      </c>
      <c r="I2707" s="52">
        <f t="shared" si="311"/>
        <v>0.80262863895480341</v>
      </c>
      <c r="J2707" s="52">
        <f t="shared" ca="1" si="312"/>
        <v>1</v>
      </c>
      <c r="K2707" s="48">
        <f t="shared" si="313"/>
        <v>97.4</v>
      </c>
      <c r="L2707" s="48">
        <f t="shared" si="314"/>
        <v>97.66</v>
      </c>
      <c r="M2707" s="48">
        <f t="shared" si="315"/>
        <v>97.29</v>
      </c>
      <c r="N2707" s="48">
        <f t="shared" si="316"/>
        <v>97.59</v>
      </c>
      <c r="O2707" s="49">
        <f t="shared" ca="1" si="317"/>
        <v>35631100</v>
      </c>
    </row>
    <row r="2708" spans="1:15" x14ac:dyDescent="0.25">
      <c r="A2708">
        <v>2693</v>
      </c>
      <c r="B2708" s="89">
        <v>38588</v>
      </c>
      <c r="C2708" s="48">
        <v>121.94000200000001</v>
      </c>
      <c r="D2708" s="48">
        <v>122.730003</v>
      </c>
      <c r="E2708" s="48">
        <v>121.089996</v>
      </c>
      <c r="F2708" s="48">
        <v>121.150002</v>
      </c>
      <c r="G2708" s="49">
        <v>79104600</v>
      </c>
      <c r="H2708" s="48">
        <v>97.238461000000001</v>
      </c>
      <c r="I2708" s="52">
        <f t="shared" si="311"/>
        <v>0.80262863718318389</v>
      </c>
      <c r="J2708" s="52">
        <f t="shared" ca="1" si="312"/>
        <v>1</v>
      </c>
      <c r="K2708" s="48">
        <f t="shared" si="313"/>
        <v>97.87</v>
      </c>
      <c r="L2708" s="48">
        <f t="shared" si="314"/>
        <v>98.51</v>
      </c>
      <c r="M2708" s="48">
        <f t="shared" si="315"/>
        <v>97.19</v>
      </c>
      <c r="N2708" s="48">
        <f t="shared" si="316"/>
        <v>97.24</v>
      </c>
      <c r="O2708" s="49">
        <f t="shared" ca="1" si="317"/>
        <v>79104600</v>
      </c>
    </row>
    <row r="2709" spans="1:15" x14ac:dyDescent="0.25">
      <c r="A2709">
        <v>2694</v>
      </c>
      <c r="B2709" s="89">
        <v>38587</v>
      </c>
      <c r="C2709" s="48">
        <v>122.5</v>
      </c>
      <c r="D2709" s="48">
        <v>122.610001</v>
      </c>
      <c r="E2709" s="48">
        <v>121.150002</v>
      </c>
      <c r="F2709" s="48">
        <v>122.239998</v>
      </c>
      <c r="G2709" s="49">
        <v>55168600</v>
      </c>
      <c r="H2709" s="48">
        <v>98.113322999999994</v>
      </c>
      <c r="I2709" s="52">
        <f t="shared" si="311"/>
        <v>0.80262863715033761</v>
      </c>
      <c r="J2709" s="52">
        <f t="shared" ca="1" si="312"/>
        <v>1</v>
      </c>
      <c r="K2709" s="48">
        <f t="shared" si="313"/>
        <v>98.32</v>
      </c>
      <c r="L2709" s="48">
        <f t="shared" si="314"/>
        <v>98.41</v>
      </c>
      <c r="M2709" s="48">
        <f t="shared" si="315"/>
        <v>97.24</v>
      </c>
      <c r="N2709" s="48">
        <f t="shared" si="316"/>
        <v>98.11</v>
      </c>
      <c r="O2709" s="49">
        <f t="shared" ca="1" si="317"/>
        <v>55168600</v>
      </c>
    </row>
    <row r="2710" spans="1:15" x14ac:dyDescent="0.25">
      <c r="A2710">
        <v>2695</v>
      </c>
      <c r="B2710" s="89">
        <v>38586</v>
      </c>
      <c r="C2710" s="48">
        <v>122.58000199999999</v>
      </c>
      <c r="D2710" s="48">
        <v>123.230003</v>
      </c>
      <c r="E2710" s="48">
        <v>121.879997</v>
      </c>
      <c r="F2710" s="48">
        <v>122.470001</v>
      </c>
      <c r="G2710" s="49">
        <v>69912000</v>
      </c>
      <c r="H2710" s="48">
        <v>98.297929999999994</v>
      </c>
      <c r="I2710" s="52">
        <f t="shared" si="311"/>
        <v>0.80262863719581412</v>
      </c>
      <c r="J2710" s="52">
        <f t="shared" ca="1" si="312"/>
        <v>1</v>
      </c>
      <c r="K2710" s="48">
        <f t="shared" si="313"/>
        <v>98.39</v>
      </c>
      <c r="L2710" s="48">
        <f t="shared" si="314"/>
        <v>98.91</v>
      </c>
      <c r="M2710" s="48">
        <f t="shared" si="315"/>
        <v>97.82</v>
      </c>
      <c r="N2710" s="48">
        <f t="shared" si="316"/>
        <v>98.3</v>
      </c>
      <c r="O2710" s="49">
        <f t="shared" ca="1" si="317"/>
        <v>69912000</v>
      </c>
    </row>
    <row r="2711" spans="1:15" x14ac:dyDescent="0.25">
      <c r="A2711">
        <v>2696</v>
      </c>
      <c r="B2711" s="89">
        <v>38583</v>
      </c>
      <c r="C2711" s="48">
        <v>122.629997</v>
      </c>
      <c r="D2711" s="48">
        <v>122.82</v>
      </c>
      <c r="E2711" s="48">
        <v>122.199997</v>
      </c>
      <c r="F2711" s="48">
        <v>122.470001</v>
      </c>
      <c r="G2711" s="49">
        <v>39842100</v>
      </c>
      <c r="H2711" s="48">
        <v>98.297929999999994</v>
      </c>
      <c r="I2711" s="52">
        <f t="shared" si="311"/>
        <v>0.80262863719581412</v>
      </c>
      <c r="J2711" s="52">
        <f t="shared" ca="1" si="312"/>
        <v>1</v>
      </c>
      <c r="K2711" s="48">
        <f t="shared" si="313"/>
        <v>98.43</v>
      </c>
      <c r="L2711" s="48">
        <f t="shared" si="314"/>
        <v>98.58</v>
      </c>
      <c r="M2711" s="48">
        <f t="shared" si="315"/>
        <v>98.08</v>
      </c>
      <c r="N2711" s="48">
        <f t="shared" si="316"/>
        <v>98.3</v>
      </c>
      <c r="O2711" s="49">
        <f t="shared" ca="1" si="317"/>
        <v>39842100</v>
      </c>
    </row>
    <row r="2712" spans="1:15" x14ac:dyDescent="0.25">
      <c r="A2712">
        <v>2697</v>
      </c>
      <c r="B2712" s="89">
        <v>38582</v>
      </c>
      <c r="C2712" s="48">
        <v>122.050003</v>
      </c>
      <c r="D2712" s="48">
        <v>122.55999799999999</v>
      </c>
      <c r="E2712" s="48">
        <v>121.839996</v>
      </c>
      <c r="F2712" s="48">
        <v>122.19000200000001</v>
      </c>
      <c r="G2712" s="49">
        <v>53388600</v>
      </c>
      <c r="H2712" s="48">
        <v>98.073194999999998</v>
      </c>
      <c r="I2712" s="52">
        <f t="shared" si="311"/>
        <v>0.80262863896180303</v>
      </c>
      <c r="J2712" s="52">
        <f t="shared" ca="1" si="312"/>
        <v>1</v>
      </c>
      <c r="K2712" s="48">
        <f t="shared" si="313"/>
        <v>97.96</v>
      </c>
      <c r="L2712" s="48">
        <f t="shared" si="314"/>
        <v>98.37</v>
      </c>
      <c r="M2712" s="48">
        <f t="shared" si="315"/>
        <v>97.79</v>
      </c>
      <c r="N2712" s="48">
        <f t="shared" si="316"/>
        <v>98.07</v>
      </c>
      <c r="O2712" s="49">
        <f t="shared" ca="1" si="317"/>
        <v>53388600</v>
      </c>
    </row>
    <row r="2713" spans="1:15" x14ac:dyDescent="0.25">
      <c r="A2713">
        <v>2698</v>
      </c>
      <c r="B2713" s="89">
        <v>38581</v>
      </c>
      <c r="C2713" s="48">
        <v>122.19000200000001</v>
      </c>
      <c r="D2713" s="48">
        <v>122.870003</v>
      </c>
      <c r="E2713" s="48">
        <v>122.029999</v>
      </c>
      <c r="F2713" s="48">
        <v>122.199997</v>
      </c>
      <c r="G2713" s="49">
        <v>62275100</v>
      </c>
      <c r="H2713" s="48">
        <v>98.081216999999995</v>
      </c>
      <c r="I2713" s="52">
        <f t="shared" si="311"/>
        <v>0.80262863672574392</v>
      </c>
      <c r="J2713" s="52">
        <f t="shared" ca="1" si="312"/>
        <v>1</v>
      </c>
      <c r="K2713" s="48">
        <f t="shared" si="313"/>
        <v>98.07</v>
      </c>
      <c r="L2713" s="48">
        <f t="shared" si="314"/>
        <v>98.62</v>
      </c>
      <c r="M2713" s="48">
        <f t="shared" si="315"/>
        <v>97.94</v>
      </c>
      <c r="N2713" s="48">
        <f t="shared" si="316"/>
        <v>98.08</v>
      </c>
      <c r="O2713" s="49">
        <f t="shared" ca="1" si="317"/>
        <v>62275100</v>
      </c>
    </row>
    <row r="2714" spans="1:15" x14ac:dyDescent="0.25">
      <c r="A2714">
        <v>2699</v>
      </c>
      <c r="B2714" s="89">
        <v>38580</v>
      </c>
      <c r="C2714" s="48">
        <v>123.44000200000001</v>
      </c>
      <c r="D2714" s="48">
        <v>123.519997</v>
      </c>
      <c r="E2714" s="48">
        <v>122.089996</v>
      </c>
      <c r="F2714" s="48">
        <v>122.209999</v>
      </c>
      <c r="G2714" s="49">
        <v>71942100</v>
      </c>
      <c r="H2714" s="48">
        <v>98.089245000000005</v>
      </c>
      <c r="I2714" s="52">
        <f t="shared" si="311"/>
        <v>0.80262863761254111</v>
      </c>
      <c r="J2714" s="52">
        <f t="shared" ca="1" si="312"/>
        <v>1</v>
      </c>
      <c r="K2714" s="48">
        <f t="shared" si="313"/>
        <v>99.08</v>
      </c>
      <c r="L2714" s="48">
        <f t="shared" si="314"/>
        <v>99.14</v>
      </c>
      <c r="M2714" s="48">
        <f t="shared" si="315"/>
        <v>97.99</v>
      </c>
      <c r="N2714" s="48">
        <f t="shared" si="316"/>
        <v>98.09</v>
      </c>
      <c r="O2714" s="49">
        <f t="shared" ca="1" si="317"/>
        <v>71942100</v>
      </c>
    </row>
    <row r="2715" spans="1:15" x14ac:dyDescent="0.25">
      <c r="A2715">
        <v>2700</v>
      </c>
      <c r="B2715" s="89">
        <v>38579</v>
      </c>
      <c r="C2715" s="48">
        <v>123.220001</v>
      </c>
      <c r="D2715" s="48">
        <v>123.870003</v>
      </c>
      <c r="E2715" s="48">
        <v>122.83000199999999</v>
      </c>
      <c r="F2715" s="48">
        <v>123.82</v>
      </c>
      <c r="G2715" s="49">
        <v>36208500</v>
      </c>
      <c r="H2715" s="48">
        <v>99.381478000000001</v>
      </c>
      <c r="I2715" s="52">
        <f t="shared" si="311"/>
        <v>0.80262863834598619</v>
      </c>
      <c r="J2715" s="52">
        <f t="shared" ca="1" si="312"/>
        <v>1</v>
      </c>
      <c r="K2715" s="48">
        <f t="shared" si="313"/>
        <v>98.9</v>
      </c>
      <c r="L2715" s="48">
        <f t="shared" si="314"/>
        <v>99.42</v>
      </c>
      <c r="M2715" s="48">
        <f t="shared" si="315"/>
        <v>98.59</v>
      </c>
      <c r="N2715" s="48">
        <f t="shared" si="316"/>
        <v>99.38</v>
      </c>
      <c r="O2715" s="49">
        <f t="shared" ca="1" si="317"/>
        <v>36208500</v>
      </c>
    </row>
    <row r="2716" spans="1:15" x14ac:dyDescent="0.25">
      <c r="A2716">
        <v>2701</v>
      </c>
      <c r="B2716" s="89">
        <v>38576</v>
      </c>
      <c r="C2716" s="48">
        <v>123.57</v>
      </c>
      <c r="D2716" s="48">
        <v>123.69000200000001</v>
      </c>
      <c r="E2716" s="48">
        <v>122.75</v>
      </c>
      <c r="F2716" s="48">
        <v>123.05999799999999</v>
      </c>
      <c r="G2716" s="49">
        <v>54776900</v>
      </c>
      <c r="H2716" s="48">
        <v>98.771478000000002</v>
      </c>
      <c r="I2716" s="52">
        <f t="shared" si="311"/>
        <v>0.80262863322978439</v>
      </c>
      <c r="J2716" s="52">
        <f t="shared" ca="1" si="312"/>
        <v>1</v>
      </c>
      <c r="K2716" s="48">
        <f t="shared" si="313"/>
        <v>99.18</v>
      </c>
      <c r="L2716" s="48">
        <f t="shared" si="314"/>
        <v>99.28</v>
      </c>
      <c r="M2716" s="48">
        <f t="shared" si="315"/>
        <v>98.52</v>
      </c>
      <c r="N2716" s="48">
        <f t="shared" si="316"/>
        <v>98.77</v>
      </c>
      <c r="O2716" s="49">
        <f t="shared" ca="1" si="317"/>
        <v>54776900</v>
      </c>
    </row>
    <row r="2717" spans="1:15" x14ac:dyDescent="0.25">
      <c r="A2717">
        <v>2702</v>
      </c>
      <c r="B2717" s="89">
        <v>38575</v>
      </c>
      <c r="C2717" s="48">
        <v>123.269997</v>
      </c>
      <c r="D2717" s="48">
        <v>124.029999</v>
      </c>
      <c r="E2717" s="48">
        <v>123.010002</v>
      </c>
      <c r="F2717" s="48">
        <v>123.82</v>
      </c>
      <c r="G2717" s="49">
        <v>58570200</v>
      </c>
      <c r="H2717" s="48">
        <v>99.381478000000001</v>
      </c>
      <c r="I2717" s="52">
        <f t="shared" si="311"/>
        <v>0.80262863834598619</v>
      </c>
      <c r="J2717" s="52">
        <f t="shared" ca="1" si="312"/>
        <v>1</v>
      </c>
      <c r="K2717" s="48">
        <f t="shared" si="313"/>
        <v>98.94</v>
      </c>
      <c r="L2717" s="48">
        <f t="shared" si="314"/>
        <v>99.55</v>
      </c>
      <c r="M2717" s="48">
        <f t="shared" si="315"/>
        <v>98.73</v>
      </c>
      <c r="N2717" s="48">
        <f t="shared" si="316"/>
        <v>99.38</v>
      </c>
      <c r="O2717" s="49">
        <f t="shared" ca="1" si="317"/>
        <v>58570200</v>
      </c>
    </row>
    <row r="2718" spans="1:15" x14ac:dyDescent="0.25">
      <c r="A2718">
        <v>2703</v>
      </c>
      <c r="B2718" s="89">
        <v>38574</v>
      </c>
      <c r="C2718" s="48">
        <v>123.82</v>
      </c>
      <c r="D2718" s="48">
        <v>124.5</v>
      </c>
      <c r="E2718" s="48">
        <v>122.82</v>
      </c>
      <c r="F2718" s="48">
        <v>123.33000199999999</v>
      </c>
      <c r="G2718" s="49">
        <v>72863700</v>
      </c>
      <c r="H2718" s="48">
        <v>98.988191</v>
      </c>
      <c r="I2718" s="52">
        <f t="shared" si="311"/>
        <v>0.80262863370423043</v>
      </c>
      <c r="J2718" s="52">
        <f t="shared" ca="1" si="312"/>
        <v>1</v>
      </c>
      <c r="K2718" s="48">
        <f t="shared" si="313"/>
        <v>99.38</v>
      </c>
      <c r="L2718" s="48">
        <f t="shared" si="314"/>
        <v>99.93</v>
      </c>
      <c r="M2718" s="48">
        <f t="shared" si="315"/>
        <v>98.58</v>
      </c>
      <c r="N2718" s="48">
        <f t="shared" si="316"/>
        <v>98.99</v>
      </c>
      <c r="O2718" s="49">
        <f t="shared" ca="1" si="317"/>
        <v>72863700</v>
      </c>
    </row>
    <row r="2719" spans="1:15" x14ac:dyDescent="0.25">
      <c r="A2719">
        <v>2704</v>
      </c>
      <c r="B2719" s="89">
        <v>38573</v>
      </c>
      <c r="C2719" s="48">
        <v>123.05999799999999</v>
      </c>
      <c r="D2719" s="48">
        <v>123.589996</v>
      </c>
      <c r="E2719" s="48">
        <v>122.870003</v>
      </c>
      <c r="F2719" s="48">
        <v>123.389999</v>
      </c>
      <c r="G2719" s="49">
        <v>47170000</v>
      </c>
      <c r="H2719" s="48">
        <v>99.036347000000006</v>
      </c>
      <c r="I2719" s="52">
        <f t="shared" si="311"/>
        <v>0.80262863929515071</v>
      </c>
      <c r="J2719" s="52">
        <f t="shared" ca="1" si="312"/>
        <v>1</v>
      </c>
      <c r="K2719" s="48">
        <f t="shared" si="313"/>
        <v>98.77</v>
      </c>
      <c r="L2719" s="48">
        <f t="shared" si="314"/>
        <v>99.2</v>
      </c>
      <c r="M2719" s="48">
        <f t="shared" si="315"/>
        <v>98.62</v>
      </c>
      <c r="N2719" s="48">
        <f t="shared" si="316"/>
        <v>99.04</v>
      </c>
      <c r="O2719" s="49">
        <f t="shared" ca="1" si="317"/>
        <v>47170000</v>
      </c>
    </row>
    <row r="2720" spans="1:15" x14ac:dyDescent="0.25">
      <c r="A2720">
        <v>2705</v>
      </c>
      <c r="B2720" s="89">
        <v>38572</v>
      </c>
      <c r="C2720" s="48">
        <v>123.150002</v>
      </c>
      <c r="D2720" s="48">
        <v>123.410004</v>
      </c>
      <c r="E2720" s="48">
        <v>122.379997</v>
      </c>
      <c r="F2720" s="48">
        <v>122.650002</v>
      </c>
      <c r="G2720" s="49">
        <v>47616000</v>
      </c>
      <c r="H2720" s="48">
        <v>98.442402999999999</v>
      </c>
      <c r="I2720" s="52">
        <f t="shared" si="311"/>
        <v>0.80262862939048296</v>
      </c>
      <c r="J2720" s="52">
        <f t="shared" ca="1" si="312"/>
        <v>1</v>
      </c>
      <c r="K2720" s="48">
        <f t="shared" si="313"/>
        <v>98.84</v>
      </c>
      <c r="L2720" s="48">
        <f t="shared" si="314"/>
        <v>99.05</v>
      </c>
      <c r="M2720" s="48">
        <f t="shared" si="315"/>
        <v>98.23</v>
      </c>
      <c r="N2720" s="48">
        <f t="shared" si="316"/>
        <v>98.44</v>
      </c>
      <c r="O2720" s="49">
        <f t="shared" ca="1" si="317"/>
        <v>47616000</v>
      </c>
    </row>
    <row r="2721" spans="1:15" x14ac:dyDescent="0.25">
      <c r="A2721">
        <v>2706</v>
      </c>
      <c r="B2721" s="89">
        <v>38569</v>
      </c>
      <c r="C2721" s="48">
        <v>123.449997</v>
      </c>
      <c r="D2721" s="48">
        <v>123.980003</v>
      </c>
      <c r="E2721" s="48">
        <v>122.66999800000001</v>
      </c>
      <c r="F2721" s="48">
        <v>122.879997</v>
      </c>
      <c r="G2721" s="49">
        <v>53595500</v>
      </c>
      <c r="H2721" s="48">
        <v>98.627004999999997</v>
      </c>
      <c r="I2721" s="52">
        <f t="shared" si="311"/>
        <v>0.80262864101469655</v>
      </c>
      <c r="J2721" s="52">
        <f t="shared" ca="1" si="312"/>
        <v>1</v>
      </c>
      <c r="K2721" s="48">
        <f t="shared" si="313"/>
        <v>99.08</v>
      </c>
      <c r="L2721" s="48">
        <f t="shared" si="314"/>
        <v>99.51</v>
      </c>
      <c r="M2721" s="48">
        <f t="shared" si="315"/>
        <v>98.46</v>
      </c>
      <c r="N2721" s="48">
        <f t="shared" si="316"/>
        <v>98.63</v>
      </c>
      <c r="O2721" s="49">
        <f t="shared" ca="1" si="317"/>
        <v>53595500</v>
      </c>
    </row>
    <row r="2722" spans="1:15" x14ac:dyDescent="0.25">
      <c r="A2722">
        <v>2707</v>
      </c>
      <c r="B2722" s="89">
        <v>38568</v>
      </c>
      <c r="C2722" s="48">
        <v>124.230003</v>
      </c>
      <c r="D2722" s="48">
        <v>124.30999799999999</v>
      </c>
      <c r="E2722" s="48">
        <v>123.57</v>
      </c>
      <c r="F2722" s="48">
        <v>123.720001</v>
      </c>
      <c r="G2722" s="49">
        <v>50855600</v>
      </c>
      <c r="H2722" s="48">
        <v>99.301215999999997</v>
      </c>
      <c r="I2722" s="52">
        <f t="shared" si="311"/>
        <v>0.80262863884069968</v>
      </c>
      <c r="J2722" s="52">
        <f t="shared" ca="1" si="312"/>
        <v>1</v>
      </c>
      <c r="K2722" s="48">
        <f t="shared" si="313"/>
        <v>99.71</v>
      </c>
      <c r="L2722" s="48">
        <f t="shared" si="314"/>
        <v>99.77</v>
      </c>
      <c r="M2722" s="48">
        <f t="shared" si="315"/>
        <v>99.18</v>
      </c>
      <c r="N2722" s="48">
        <f t="shared" si="316"/>
        <v>99.3</v>
      </c>
      <c r="O2722" s="49">
        <f t="shared" ca="1" si="317"/>
        <v>50855600</v>
      </c>
    </row>
    <row r="2723" spans="1:15" x14ac:dyDescent="0.25">
      <c r="A2723">
        <v>2708</v>
      </c>
      <c r="B2723" s="89">
        <v>38567</v>
      </c>
      <c r="C2723" s="48">
        <v>124.25</v>
      </c>
      <c r="D2723" s="48">
        <v>124.739998</v>
      </c>
      <c r="E2723" s="48">
        <v>124.120003</v>
      </c>
      <c r="F2723" s="48">
        <v>124.720001</v>
      </c>
      <c r="G2723" s="49">
        <v>36837200</v>
      </c>
      <c r="H2723" s="48">
        <v>100.10384500000001</v>
      </c>
      <c r="I2723" s="52">
        <f t="shared" si="311"/>
        <v>0.80262864173646065</v>
      </c>
      <c r="J2723" s="52">
        <f t="shared" ca="1" si="312"/>
        <v>1</v>
      </c>
      <c r="K2723" s="48">
        <f t="shared" si="313"/>
        <v>99.73</v>
      </c>
      <c r="L2723" s="48">
        <f t="shared" si="314"/>
        <v>100.12</v>
      </c>
      <c r="M2723" s="48">
        <f t="shared" si="315"/>
        <v>99.62</v>
      </c>
      <c r="N2723" s="48">
        <f t="shared" si="316"/>
        <v>100.1</v>
      </c>
      <c r="O2723" s="49">
        <f t="shared" ca="1" si="317"/>
        <v>36837200</v>
      </c>
    </row>
    <row r="2724" spans="1:15" x14ac:dyDescent="0.25">
      <c r="A2724">
        <v>2709</v>
      </c>
      <c r="B2724" s="89">
        <v>38566</v>
      </c>
      <c r="C2724" s="48">
        <v>123.870003</v>
      </c>
      <c r="D2724" s="48">
        <v>124.599998</v>
      </c>
      <c r="E2724" s="48">
        <v>123.739998</v>
      </c>
      <c r="F2724" s="48">
        <v>124.389999</v>
      </c>
      <c r="G2724" s="49">
        <v>45147400</v>
      </c>
      <c r="H2724" s="48">
        <v>99.838976000000002</v>
      </c>
      <c r="I2724" s="52">
        <f t="shared" si="311"/>
        <v>0.80262864219494046</v>
      </c>
      <c r="J2724" s="52">
        <f t="shared" ca="1" si="312"/>
        <v>1</v>
      </c>
      <c r="K2724" s="48">
        <f t="shared" si="313"/>
        <v>99.42</v>
      </c>
      <c r="L2724" s="48">
        <f t="shared" si="314"/>
        <v>100.01</v>
      </c>
      <c r="M2724" s="48">
        <f t="shared" si="315"/>
        <v>99.32</v>
      </c>
      <c r="N2724" s="48">
        <f t="shared" si="316"/>
        <v>99.84</v>
      </c>
      <c r="O2724" s="49">
        <f t="shared" ca="1" si="317"/>
        <v>45147400</v>
      </c>
    </row>
    <row r="2725" spans="1:15" x14ac:dyDescent="0.25">
      <c r="A2725">
        <v>2710</v>
      </c>
      <c r="B2725" s="89">
        <v>38565</v>
      </c>
      <c r="C2725" s="48">
        <v>123.83000199999999</v>
      </c>
      <c r="D2725" s="48">
        <v>124.040001</v>
      </c>
      <c r="E2725" s="48">
        <v>123.449997</v>
      </c>
      <c r="F2725" s="48">
        <v>123.650002</v>
      </c>
      <c r="G2725" s="49">
        <v>40418200</v>
      </c>
      <c r="H2725" s="48">
        <v>99.245031999999995</v>
      </c>
      <c r="I2725" s="52">
        <f t="shared" si="311"/>
        <v>0.8026286323877293</v>
      </c>
      <c r="J2725" s="52">
        <f t="shared" ca="1" si="312"/>
        <v>1</v>
      </c>
      <c r="K2725" s="48">
        <f t="shared" si="313"/>
        <v>99.39</v>
      </c>
      <c r="L2725" s="48">
        <f t="shared" si="314"/>
        <v>99.56</v>
      </c>
      <c r="M2725" s="48">
        <f t="shared" si="315"/>
        <v>99.08</v>
      </c>
      <c r="N2725" s="48">
        <f t="shared" si="316"/>
        <v>99.25</v>
      </c>
      <c r="O2725" s="49">
        <f t="shared" ca="1" si="317"/>
        <v>40418200</v>
      </c>
    </row>
    <row r="2726" spans="1:15" x14ac:dyDescent="0.25">
      <c r="A2726">
        <v>2711</v>
      </c>
      <c r="B2726" s="89">
        <v>38562</v>
      </c>
      <c r="C2726" s="48">
        <v>124.410004</v>
      </c>
      <c r="D2726" s="48">
        <v>124.629997</v>
      </c>
      <c r="E2726" s="48">
        <v>123.5</v>
      </c>
      <c r="F2726" s="48">
        <v>123.739998</v>
      </c>
      <c r="G2726" s="49">
        <v>62358100</v>
      </c>
      <c r="H2726" s="48">
        <v>99.317266000000004</v>
      </c>
      <c r="I2726" s="52">
        <f t="shared" si="311"/>
        <v>0.80262863750814029</v>
      </c>
      <c r="J2726" s="52">
        <f t="shared" ca="1" si="312"/>
        <v>1</v>
      </c>
      <c r="K2726" s="48">
        <f t="shared" si="313"/>
        <v>99.86</v>
      </c>
      <c r="L2726" s="48">
        <f t="shared" si="314"/>
        <v>100.03</v>
      </c>
      <c r="M2726" s="48">
        <f t="shared" si="315"/>
        <v>99.12</v>
      </c>
      <c r="N2726" s="48">
        <f t="shared" si="316"/>
        <v>99.32</v>
      </c>
      <c r="O2726" s="49">
        <f t="shared" ca="1" si="317"/>
        <v>62358100</v>
      </c>
    </row>
    <row r="2727" spans="1:15" x14ac:dyDescent="0.25">
      <c r="A2727">
        <v>2712</v>
      </c>
      <c r="B2727" s="89">
        <v>38561</v>
      </c>
      <c r="C2727" s="48">
        <v>123.959999</v>
      </c>
      <c r="D2727" s="48">
        <v>124.639999</v>
      </c>
      <c r="E2727" s="48">
        <v>123.639999</v>
      </c>
      <c r="F2727" s="48">
        <v>124.57</v>
      </c>
      <c r="G2727" s="49">
        <v>47880700</v>
      </c>
      <c r="H2727" s="48">
        <v>99.983448999999993</v>
      </c>
      <c r="I2727" s="52">
        <f t="shared" si="311"/>
        <v>0.80262863450268929</v>
      </c>
      <c r="J2727" s="52">
        <f t="shared" ca="1" si="312"/>
        <v>1</v>
      </c>
      <c r="K2727" s="48">
        <f t="shared" si="313"/>
        <v>99.49</v>
      </c>
      <c r="L2727" s="48">
        <f t="shared" si="314"/>
        <v>100.04</v>
      </c>
      <c r="M2727" s="48">
        <f t="shared" si="315"/>
        <v>99.24</v>
      </c>
      <c r="N2727" s="48">
        <f t="shared" si="316"/>
        <v>99.98</v>
      </c>
      <c r="O2727" s="49">
        <f t="shared" ca="1" si="317"/>
        <v>47880700</v>
      </c>
    </row>
    <row r="2728" spans="1:15" x14ac:dyDescent="0.25">
      <c r="A2728">
        <v>2713</v>
      </c>
      <c r="B2728" s="89">
        <v>38560</v>
      </c>
      <c r="C2728" s="48">
        <v>123.5</v>
      </c>
      <c r="D2728" s="48">
        <v>123.889999</v>
      </c>
      <c r="E2728" s="48">
        <v>123.050003</v>
      </c>
      <c r="F2728" s="48">
        <v>123.790001</v>
      </c>
      <c r="G2728" s="49">
        <v>43181600</v>
      </c>
      <c r="H2728" s="48">
        <v>99.357399999999998</v>
      </c>
      <c r="I2728" s="52">
        <f t="shared" si="311"/>
        <v>0.80262863880257984</v>
      </c>
      <c r="J2728" s="52">
        <f t="shared" ca="1" si="312"/>
        <v>1</v>
      </c>
      <c r="K2728" s="48">
        <f t="shared" si="313"/>
        <v>99.12</v>
      </c>
      <c r="L2728" s="48">
        <f t="shared" si="314"/>
        <v>99.44</v>
      </c>
      <c r="M2728" s="48">
        <f t="shared" si="315"/>
        <v>98.76</v>
      </c>
      <c r="N2728" s="48">
        <f t="shared" si="316"/>
        <v>99.36</v>
      </c>
      <c r="O2728" s="49">
        <f t="shared" ca="1" si="317"/>
        <v>43181600</v>
      </c>
    </row>
    <row r="2729" spans="1:15" x14ac:dyDescent="0.25">
      <c r="A2729">
        <v>2714</v>
      </c>
      <c r="B2729" s="89">
        <v>38559</v>
      </c>
      <c r="C2729" s="48">
        <v>123.230003</v>
      </c>
      <c r="D2729" s="48">
        <v>123.529999</v>
      </c>
      <c r="E2729" s="48">
        <v>122.949997</v>
      </c>
      <c r="F2729" s="48">
        <v>123.339996</v>
      </c>
      <c r="G2729" s="49">
        <v>42758800</v>
      </c>
      <c r="H2729" s="48">
        <v>98.996212999999997</v>
      </c>
      <c r="I2729" s="52">
        <f t="shared" si="311"/>
        <v>0.80262863799671269</v>
      </c>
      <c r="J2729" s="52">
        <f t="shared" ca="1" si="312"/>
        <v>1</v>
      </c>
      <c r="K2729" s="48">
        <f t="shared" si="313"/>
        <v>98.91</v>
      </c>
      <c r="L2729" s="48">
        <f t="shared" si="314"/>
        <v>99.15</v>
      </c>
      <c r="M2729" s="48">
        <f t="shared" si="315"/>
        <v>98.68</v>
      </c>
      <c r="N2729" s="48">
        <f t="shared" si="316"/>
        <v>99</v>
      </c>
      <c r="O2729" s="49">
        <f t="shared" ca="1" si="317"/>
        <v>42758800</v>
      </c>
    </row>
    <row r="2730" spans="1:15" x14ac:dyDescent="0.25">
      <c r="A2730">
        <v>2715</v>
      </c>
      <c r="B2730" s="89">
        <v>38558</v>
      </c>
      <c r="C2730" s="48">
        <v>123.410004</v>
      </c>
      <c r="D2730" s="48">
        <v>123.949997</v>
      </c>
      <c r="E2730" s="48">
        <v>122.849998</v>
      </c>
      <c r="F2730" s="48">
        <v>123.19000200000001</v>
      </c>
      <c r="G2730" s="49">
        <v>57301600</v>
      </c>
      <c r="H2730" s="48">
        <v>98.875823999999994</v>
      </c>
      <c r="I2730" s="52">
        <f t="shared" si="311"/>
        <v>0.80262864189254568</v>
      </c>
      <c r="J2730" s="52">
        <f t="shared" ca="1" si="312"/>
        <v>1</v>
      </c>
      <c r="K2730" s="48">
        <f t="shared" si="313"/>
        <v>99.05</v>
      </c>
      <c r="L2730" s="48">
        <f t="shared" si="314"/>
        <v>99.49</v>
      </c>
      <c r="M2730" s="48">
        <f t="shared" si="315"/>
        <v>98.6</v>
      </c>
      <c r="N2730" s="48">
        <f t="shared" si="316"/>
        <v>98.88</v>
      </c>
      <c r="O2730" s="49">
        <f t="shared" ca="1" si="317"/>
        <v>57301600</v>
      </c>
    </row>
    <row r="2731" spans="1:15" x14ac:dyDescent="0.25">
      <c r="A2731">
        <v>2716</v>
      </c>
      <c r="B2731" s="89">
        <v>38555</v>
      </c>
      <c r="C2731" s="48">
        <v>122.879997</v>
      </c>
      <c r="D2731" s="48">
        <v>123.55999799999999</v>
      </c>
      <c r="E2731" s="48">
        <v>122.629997</v>
      </c>
      <c r="F2731" s="48">
        <v>123.540001</v>
      </c>
      <c r="G2731" s="49">
        <v>52607100</v>
      </c>
      <c r="H2731" s="48">
        <v>99.156741999999994</v>
      </c>
      <c r="I2731" s="52">
        <f t="shared" si="311"/>
        <v>0.80262863200073953</v>
      </c>
      <c r="J2731" s="52">
        <f t="shared" ca="1" si="312"/>
        <v>1</v>
      </c>
      <c r="K2731" s="48">
        <f t="shared" si="313"/>
        <v>98.63</v>
      </c>
      <c r="L2731" s="48">
        <f t="shared" si="314"/>
        <v>99.17</v>
      </c>
      <c r="M2731" s="48">
        <f t="shared" si="315"/>
        <v>98.43</v>
      </c>
      <c r="N2731" s="48">
        <f t="shared" si="316"/>
        <v>99.16</v>
      </c>
      <c r="O2731" s="49">
        <f t="shared" ca="1" si="317"/>
        <v>52607100</v>
      </c>
    </row>
    <row r="2732" spans="1:15" x14ac:dyDescent="0.25">
      <c r="A2732">
        <v>2717</v>
      </c>
      <c r="B2732" s="89">
        <v>38554</v>
      </c>
      <c r="C2732" s="48">
        <v>123.550003</v>
      </c>
      <c r="D2732" s="48">
        <v>123.610001</v>
      </c>
      <c r="E2732" s="48">
        <v>122.470001</v>
      </c>
      <c r="F2732" s="48">
        <v>122.720001</v>
      </c>
      <c r="G2732" s="49">
        <v>101110900</v>
      </c>
      <c r="H2732" s="48">
        <v>98.498587000000001</v>
      </c>
      <c r="I2732" s="52">
        <f t="shared" si="311"/>
        <v>0.8026286358977458</v>
      </c>
      <c r="J2732" s="52">
        <f t="shared" ca="1" si="312"/>
        <v>1</v>
      </c>
      <c r="K2732" s="48">
        <f t="shared" si="313"/>
        <v>99.16</v>
      </c>
      <c r="L2732" s="48">
        <f t="shared" si="314"/>
        <v>99.21</v>
      </c>
      <c r="M2732" s="48">
        <f t="shared" si="315"/>
        <v>98.3</v>
      </c>
      <c r="N2732" s="48">
        <f t="shared" si="316"/>
        <v>98.5</v>
      </c>
      <c r="O2732" s="49">
        <f t="shared" ca="1" si="317"/>
        <v>101110900</v>
      </c>
    </row>
    <row r="2733" spans="1:15" x14ac:dyDescent="0.25">
      <c r="A2733">
        <v>2718</v>
      </c>
      <c r="B2733" s="89">
        <v>38553</v>
      </c>
      <c r="C2733" s="48">
        <v>122.589996</v>
      </c>
      <c r="D2733" s="48">
        <v>123.730003</v>
      </c>
      <c r="E2733" s="48">
        <v>122.300003</v>
      </c>
      <c r="F2733" s="48">
        <v>123.44000200000001</v>
      </c>
      <c r="G2733" s="49">
        <v>69477000</v>
      </c>
      <c r="H2733" s="48">
        <v>99.076481000000001</v>
      </c>
      <c r="I2733" s="52">
        <f t="shared" si="311"/>
        <v>0.80262864059253658</v>
      </c>
      <c r="J2733" s="52">
        <f t="shared" ca="1" si="312"/>
        <v>1</v>
      </c>
      <c r="K2733" s="48">
        <f t="shared" si="313"/>
        <v>98.39</v>
      </c>
      <c r="L2733" s="48">
        <f t="shared" si="314"/>
        <v>99.31</v>
      </c>
      <c r="M2733" s="48">
        <f t="shared" si="315"/>
        <v>98.16</v>
      </c>
      <c r="N2733" s="48">
        <f t="shared" si="316"/>
        <v>99.08</v>
      </c>
      <c r="O2733" s="49">
        <f t="shared" ca="1" si="317"/>
        <v>69477000</v>
      </c>
    </row>
    <row r="2734" spans="1:15" x14ac:dyDescent="0.25">
      <c r="A2734">
        <v>2719</v>
      </c>
      <c r="B2734" s="89">
        <v>38552</v>
      </c>
      <c r="C2734" s="48">
        <v>122.709999</v>
      </c>
      <c r="D2734" s="48">
        <v>123.110001</v>
      </c>
      <c r="E2734" s="48">
        <v>122.410004</v>
      </c>
      <c r="F2734" s="48">
        <v>123.019997</v>
      </c>
      <c r="G2734" s="49">
        <v>59165700</v>
      </c>
      <c r="H2734" s="48">
        <v>98.739372000000003</v>
      </c>
      <c r="I2734" s="52">
        <f t="shared" si="311"/>
        <v>0.80262863280674601</v>
      </c>
      <c r="J2734" s="52">
        <f t="shared" ca="1" si="312"/>
        <v>1</v>
      </c>
      <c r="K2734" s="48">
        <f t="shared" si="313"/>
        <v>98.49</v>
      </c>
      <c r="L2734" s="48">
        <f t="shared" si="314"/>
        <v>98.81</v>
      </c>
      <c r="M2734" s="48">
        <f t="shared" si="315"/>
        <v>98.25</v>
      </c>
      <c r="N2734" s="48">
        <f t="shared" si="316"/>
        <v>98.74</v>
      </c>
      <c r="O2734" s="49">
        <f t="shared" ca="1" si="317"/>
        <v>59165700</v>
      </c>
    </row>
    <row r="2735" spans="1:15" x14ac:dyDescent="0.25">
      <c r="A2735">
        <v>2720</v>
      </c>
      <c r="B2735" s="89">
        <v>38551</v>
      </c>
      <c r="C2735" s="48">
        <v>122.5</v>
      </c>
      <c r="D2735" s="48">
        <v>122.629997</v>
      </c>
      <c r="E2735" s="48">
        <v>122.050003</v>
      </c>
      <c r="F2735" s="48">
        <v>122.349998</v>
      </c>
      <c r="G2735" s="49">
        <v>56598400</v>
      </c>
      <c r="H2735" s="48">
        <v>98.201611999999997</v>
      </c>
      <c r="I2735" s="52">
        <f t="shared" si="311"/>
        <v>0.80262863592363931</v>
      </c>
      <c r="J2735" s="52">
        <f t="shared" ca="1" si="312"/>
        <v>1</v>
      </c>
      <c r="K2735" s="48">
        <f t="shared" si="313"/>
        <v>98.32</v>
      </c>
      <c r="L2735" s="48">
        <f t="shared" si="314"/>
        <v>98.43</v>
      </c>
      <c r="M2735" s="48">
        <f t="shared" si="315"/>
        <v>97.96</v>
      </c>
      <c r="N2735" s="48">
        <f t="shared" si="316"/>
        <v>98.2</v>
      </c>
      <c r="O2735" s="49">
        <f t="shared" ca="1" si="317"/>
        <v>56598400</v>
      </c>
    </row>
    <row r="2736" spans="1:15" x14ac:dyDescent="0.25">
      <c r="A2736">
        <v>2721</v>
      </c>
      <c r="B2736" s="89">
        <v>38548</v>
      </c>
      <c r="C2736" s="48">
        <v>122.790001</v>
      </c>
      <c r="D2736" s="48">
        <v>123.040001</v>
      </c>
      <c r="E2736" s="48">
        <v>122.360001</v>
      </c>
      <c r="F2736" s="48">
        <v>122.839996</v>
      </c>
      <c r="G2736" s="49">
        <v>56075900</v>
      </c>
      <c r="H2736" s="48">
        <v>98.594898999999998</v>
      </c>
      <c r="I2736" s="52">
        <f t="shared" si="311"/>
        <v>0.80262864059357342</v>
      </c>
      <c r="J2736" s="52">
        <f t="shared" ca="1" si="312"/>
        <v>1</v>
      </c>
      <c r="K2736" s="48">
        <f t="shared" si="313"/>
        <v>98.55</v>
      </c>
      <c r="L2736" s="48">
        <f t="shared" si="314"/>
        <v>98.76</v>
      </c>
      <c r="M2736" s="48">
        <f t="shared" si="315"/>
        <v>98.21</v>
      </c>
      <c r="N2736" s="48">
        <f t="shared" si="316"/>
        <v>98.59</v>
      </c>
      <c r="O2736" s="49">
        <f t="shared" ca="1" si="317"/>
        <v>56075900</v>
      </c>
    </row>
    <row r="2737" spans="1:15" x14ac:dyDescent="0.25">
      <c r="A2737">
        <v>2722</v>
      </c>
      <c r="B2737" s="89">
        <v>38547</v>
      </c>
      <c r="C2737" s="48">
        <v>122.980003</v>
      </c>
      <c r="D2737" s="48">
        <v>123.44000200000001</v>
      </c>
      <c r="E2737" s="48">
        <v>122.489998</v>
      </c>
      <c r="F2737" s="48">
        <v>122.910004</v>
      </c>
      <c r="G2737" s="49">
        <v>63638800</v>
      </c>
      <c r="H2737" s="48">
        <v>98.651088999999999</v>
      </c>
      <c r="I2737" s="52">
        <f t="shared" si="311"/>
        <v>0.80262863712867505</v>
      </c>
      <c r="J2737" s="52">
        <f t="shared" ca="1" si="312"/>
        <v>1</v>
      </c>
      <c r="K2737" s="48">
        <f t="shared" si="313"/>
        <v>98.71</v>
      </c>
      <c r="L2737" s="48">
        <f t="shared" si="314"/>
        <v>99.08</v>
      </c>
      <c r="M2737" s="48">
        <f t="shared" si="315"/>
        <v>98.31</v>
      </c>
      <c r="N2737" s="48">
        <f t="shared" si="316"/>
        <v>98.65</v>
      </c>
      <c r="O2737" s="49">
        <f t="shared" ca="1" si="317"/>
        <v>63638800</v>
      </c>
    </row>
    <row r="2738" spans="1:15" x14ac:dyDescent="0.25">
      <c r="A2738">
        <v>2723</v>
      </c>
      <c r="B2738" s="89">
        <v>38546</v>
      </c>
      <c r="C2738" s="48">
        <v>122.269997</v>
      </c>
      <c r="D2738" s="48">
        <v>122.519997</v>
      </c>
      <c r="E2738" s="48">
        <v>121.989998</v>
      </c>
      <c r="F2738" s="48">
        <v>122.43</v>
      </c>
      <c r="G2738" s="49">
        <v>41182300</v>
      </c>
      <c r="H2738" s="48">
        <v>98.265823999999995</v>
      </c>
      <c r="I2738" s="52">
        <f t="shared" si="311"/>
        <v>0.80262863677203289</v>
      </c>
      <c r="J2738" s="52">
        <f t="shared" ca="1" si="312"/>
        <v>1</v>
      </c>
      <c r="K2738" s="48">
        <f t="shared" si="313"/>
        <v>98.14</v>
      </c>
      <c r="L2738" s="48">
        <f t="shared" si="314"/>
        <v>98.34</v>
      </c>
      <c r="M2738" s="48">
        <f t="shared" si="315"/>
        <v>97.91</v>
      </c>
      <c r="N2738" s="48">
        <f t="shared" si="316"/>
        <v>98.27</v>
      </c>
      <c r="O2738" s="49">
        <f t="shared" ca="1" si="317"/>
        <v>41182300</v>
      </c>
    </row>
    <row r="2739" spans="1:15" x14ac:dyDescent="0.25">
      <c r="A2739">
        <v>2724</v>
      </c>
      <c r="B2739" s="89">
        <v>38545</v>
      </c>
      <c r="C2739" s="48">
        <v>121.989998</v>
      </c>
      <c r="D2739" s="48">
        <v>122.629997</v>
      </c>
      <c r="E2739" s="48">
        <v>121.639999</v>
      </c>
      <c r="F2739" s="48">
        <v>122.260002</v>
      </c>
      <c r="G2739" s="49">
        <v>51871100</v>
      </c>
      <c r="H2739" s="48">
        <v>98.129379</v>
      </c>
      <c r="I2739" s="52">
        <f t="shared" si="311"/>
        <v>0.80262863892313696</v>
      </c>
      <c r="J2739" s="52">
        <f t="shared" ca="1" si="312"/>
        <v>1</v>
      </c>
      <c r="K2739" s="48">
        <f t="shared" si="313"/>
        <v>97.91</v>
      </c>
      <c r="L2739" s="48">
        <f t="shared" si="314"/>
        <v>98.43</v>
      </c>
      <c r="M2739" s="48">
        <f t="shared" si="315"/>
        <v>97.63</v>
      </c>
      <c r="N2739" s="48">
        <f t="shared" si="316"/>
        <v>98.13</v>
      </c>
      <c r="O2739" s="49">
        <f t="shared" ca="1" si="317"/>
        <v>51871100</v>
      </c>
    </row>
    <row r="2740" spans="1:15" x14ac:dyDescent="0.25">
      <c r="A2740">
        <v>2725</v>
      </c>
      <c r="B2740" s="89">
        <v>38544</v>
      </c>
      <c r="C2740" s="48">
        <v>121.33000199999999</v>
      </c>
      <c r="D2740" s="48">
        <v>122.099998</v>
      </c>
      <c r="E2740" s="48">
        <v>121.30999799999999</v>
      </c>
      <c r="F2740" s="48">
        <v>121.94000200000001</v>
      </c>
      <c r="G2740" s="49">
        <v>49688300</v>
      </c>
      <c r="H2740" s="48">
        <v>97.872538000000006</v>
      </c>
      <c r="I2740" s="52">
        <f t="shared" si="311"/>
        <v>0.80262864027179526</v>
      </c>
      <c r="J2740" s="52">
        <f t="shared" ca="1" si="312"/>
        <v>1</v>
      </c>
      <c r="K2740" s="48">
        <f t="shared" si="313"/>
        <v>97.38</v>
      </c>
      <c r="L2740" s="48">
        <f t="shared" si="314"/>
        <v>98</v>
      </c>
      <c r="M2740" s="48">
        <f t="shared" si="315"/>
        <v>97.37</v>
      </c>
      <c r="N2740" s="48">
        <f t="shared" si="316"/>
        <v>97.87</v>
      </c>
      <c r="O2740" s="49">
        <f t="shared" ca="1" si="317"/>
        <v>49688300</v>
      </c>
    </row>
    <row r="2741" spans="1:15" x14ac:dyDescent="0.25">
      <c r="A2741">
        <v>2726</v>
      </c>
      <c r="B2741" s="89">
        <v>38541</v>
      </c>
      <c r="C2741" s="48">
        <v>119.970001</v>
      </c>
      <c r="D2741" s="48">
        <v>121.32</v>
      </c>
      <c r="E2741" s="48">
        <v>119.720001</v>
      </c>
      <c r="F2741" s="48">
        <v>121.32</v>
      </c>
      <c r="G2741" s="49">
        <v>64491200</v>
      </c>
      <c r="H2741" s="48">
        <v>97.374905999999996</v>
      </c>
      <c r="I2741" s="52">
        <f t="shared" si="311"/>
        <v>0.80262863501483683</v>
      </c>
      <c r="J2741" s="52">
        <f t="shared" ca="1" si="312"/>
        <v>1</v>
      </c>
      <c r="K2741" s="48">
        <f t="shared" si="313"/>
        <v>96.29</v>
      </c>
      <c r="L2741" s="48">
        <f t="shared" si="314"/>
        <v>97.37</v>
      </c>
      <c r="M2741" s="48">
        <f t="shared" si="315"/>
        <v>96.09</v>
      </c>
      <c r="N2741" s="48">
        <f t="shared" si="316"/>
        <v>97.37</v>
      </c>
      <c r="O2741" s="49">
        <f t="shared" ca="1" si="317"/>
        <v>64491200</v>
      </c>
    </row>
    <row r="2742" spans="1:15" x14ac:dyDescent="0.25">
      <c r="A2742">
        <v>2727</v>
      </c>
      <c r="B2742" s="89">
        <v>38540</v>
      </c>
      <c r="C2742" s="48">
        <v>118.290001</v>
      </c>
      <c r="D2742" s="48">
        <v>119.949997</v>
      </c>
      <c r="E2742" s="48">
        <v>118.260002</v>
      </c>
      <c r="F2742" s="48">
        <v>119.949997</v>
      </c>
      <c r="G2742" s="49">
        <v>103268800</v>
      </c>
      <c r="H2742" s="48">
        <v>96.275301999999996</v>
      </c>
      <c r="I2742" s="52">
        <f t="shared" si="311"/>
        <v>0.80262863199571399</v>
      </c>
      <c r="J2742" s="52">
        <f t="shared" ca="1" si="312"/>
        <v>1</v>
      </c>
      <c r="K2742" s="48">
        <f t="shared" si="313"/>
        <v>94.94</v>
      </c>
      <c r="L2742" s="48">
        <f t="shared" si="314"/>
        <v>96.28</v>
      </c>
      <c r="M2742" s="48">
        <f t="shared" si="315"/>
        <v>94.92</v>
      </c>
      <c r="N2742" s="48">
        <f t="shared" si="316"/>
        <v>96.28</v>
      </c>
      <c r="O2742" s="49">
        <f t="shared" ca="1" si="317"/>
        <v>103268800</v>
      </c>
    </row>
    <row r="2743" spans="1:15" x14ac:dyDescent="0.25">
      <c r="A2743">
        <v>2728</v>
      </c>
      <c r="B2743" s="89">
        <v>38539</v>
      </c>
      <c r="C2743" s="48">
        <v>120.389999</v>
      </c>
      <c r="D2743" s="48">
        <v>120.650002</v>
      </c>
      <c r="E2743" s="48">
        <v>119.410004</v>
      </c>
      <c r="F2743" s="48">
        <v>119.480003</v>
      </c>
      <c r="G2743" s="49">
        <v>52363600</v>
      </c>
      <c r="H2743" s="48">
        <v>95.898071999999999</v>
      </c>
      <c r="I2743" s="52">
        <f t="shared" si="311"/>
        <v>0.8026286373628565</v>
      </c>
      <c r="J2743" s="52">
        <f t="shared" ca="1" si="312"/>
        <v>1</v>
      </c>
      <c r="K2743" s="48">
        <f t="shared" si="313"/>
        <v>96.63</v>
      </c>
      <c r="L2743" s="48">
        <f t="shared" si="314"/>
        <v>96.84</v>
      </c>
      <c r="M2743" s="48">
        <f t="shared" si="315"/>
        <v>95.84</v>
      </c>
      <c r="N2743" s="48">
        <f t="shared" si="316"/>
        <v>95.9</v>
      </c>
      <c r="O2743" s="49">
        <f t="shared" ca="1" si="317"/>
        <v>52363600</v>
      </c>
    </row>
    <row r="2744" spans="1:15" x14ac:dyDescent="0.25">
      <c r="A2744">
        <v>2729</v>
      </c>
      <c r="B2744" s="89">
        <v>38538</v>
      </c>
      <c r="C2744" s="48">
        <v>119.25</v>
      </c>
      <c r="D2744" s="48">
        <v>120.650002</v>
      </c>
      <c r="E2744" s="48">
        <v>119.19000200000001</v>
      </c>
      <c r="F2744" s="48">
        <v>120.489998</v>
      </c>
      <c r="G2744" s="49">
        <v>51549000</v>
      </c>
      <c r="H2744" s="48">
        <v>96.708723000000006</v>
      </c>
      <c r="I2744" s="52">
        <f t="shared" si="311"/>
        <v>0.80262863810488239</v>
      </c>
      <c r="J2744" s="52">
        <f t="shared" ca="1" si="312"/>
        <v>1</v>
      </c>
      <c r="K2744" s="48">
        <f t="shared" si="313"/>
        <v>95.71</v>
      </c>
      <c r="L2744" s="48">
        <f t="shared" si="314"/>
        <v>96.84</v>
      </c>
      <c r="M2744" s="48">
        <f t="shared" si="315"/>
        <v>95.67</v>
      </c>
      <c r="N2744" s="48">
        <f t="shared" si="316"/>
        <v>96.71</v>
      </c>
      <c r="O2744" s="49">
        <f t="shared" ca="1" si="317"/>
        <v>51549000</v>
      </c>
    </row>
    <row r="2745" spans="1:15" x14ac:dyDescent="0.25">
      <c r="A2745">
        <v>2730</v>
      </c>
      <c r="B2745" s="89">
        <v>38534</v>
      </c>
      <c r="C2745" s="48">
        <v>119.449997</v>
      </c>
      <c r="D2745" s="48">
        <v>119.800003</v>
      </c>
      <c r="E2745" s="48">
        <v>119.209999</v>
      </c>
      <c r="F2745" s="48">
        <v>119.529999</v>
      </c>
      <c r="G2745" s="49">
        <v>49737500</v>
      </c>
      <c r="H2745" s="48">
        <v>95.938199999999995</v>
      </c>
      <c r="I2745" s="52">
        <f t="shared" si="311"/>
        <v>0.80262863551098995</v>
      </c>
      <c r="J2745" s="52">
        <f t="shared" ca="1" si="312"/>
        <v>1</v>
      </c>
      <c r="K2745" s="48">
        <f t="shared" si="313"/>
        <v>95.87</v>
      </c>
      <c r="L2745" s="48">
        <f t="shared" si="314"/>
        <v>96.15</v>
      </c>
      <c r="M2745" s="48">
        <f t="shared" si="315"/>
        <v>95.68</v>
      </c>
      <c r="N2745" s="48">
        <f t="shared" si="316"/>
        <v>95.94</v>
      </c>
      <c r="O2745" s="49">
        <f t="shared" ca="1" si="317"/>
        <v>49737500</v>
      </c>
    </row>
    <row r="2746" spans="1:15" x14ac:dyDescent="0.25">
      <c r="A2746">
        <v>2731</v>
      </c>
      <c r="B2746" s="89">
        <v>38533</v>
      </c>
      <c r="C2746" s="48">
        <v>120.220001</v>
      </c>
      <c r="D2746" s="48">
        <v>120.32</v>
      </c>
      <c r="E2746" s="48">
        <v>118.949997</v>
      </c>
      <c r="F2746" s="48">
        <v>119.18</v>
      </c>
      <c r="G2746" s="49">
        <v>62288800</v>
      </c>
      <c r="H2746" s="48">
        <v>95.657280999999998</v>
      </c>
      <c r="I2746" s="52">
        <f t="shared" si="311"/>
        <v>0.80262863735526091</v>
      </c>
      <c r="J2746" s="52">
        <f t="shared" ca="1" si="312"/>
        <v>1</v>
      </c>
      <c r="K2746" s="48">
        <f t="shared" si="313"/>
        <v>96.49</v>
      </c>
      <c r="L2746" s="48">
        <f t="shared" si="314"/>
        <v>96.57</v>
      </c>
      <c r="M2746" s="48">
        <f t="shared" si="315"/>
        <v>95.47</v>
      </c>
      <c r="N2746" s="48">
        <f t="shared" si="316"/>
        <v>95.66</v>
      </c>
      <c r="O2746" s="49">
        <f t="shared" ca="1" si="317"/>
        <v>62288800</v>
      </c>
    </row>
    <row r="2747" spans="1:15" x14ac:dyDescent="0.25">
      <c r="A2747">
        <v>2732</v>
      </c>
      <c r="B2747" s="89">
        <v>38532</v>
      </c>
      <c r="C2747" s="48">
        <v>120.370003</v>
      </c>
      <c r="D2747" s="48">
        <v>120.400002</v>
      </c>
      <c r="E2747" s="48">
        <v>119.760002</v>
      </c>
      <c r="F2747" s="48">
        <v>119.83000199999999</v>
      </c>
      <c r="G2747" s="49">
        <v>42316500</v>
      </c>
      <c r="H2747" s="48">
        <v>96.178990999999996</v>
      </c>
      <c r="I2747" s="52">
        <f t="shared" si="311"/>
        <v>0.80262863552318064</v>
      </c>
      <c r="J2747" s="52">
        <f t="shared" ca="1" si="312"/>
        <v>1</v>
      </c>
      <c r="K2747" s="48">
        <f t="shared" si="313"/>
        <v>96.61</v>
      </c>
      <c r="L2747" s="48">
        <f t="shared" si="314"/>
        <v>96.64</v>
      </c>
      <c r="M2747" s="48">
        <f t="shared" si="315"/>
        <v>96.12</v>
      </c>
      <c r="N2747" s="48">
        <f t="shared" si="316"/>
        <v>96.18</v>
      </c>
      <c r="O2747" s="49">
        <f t="shared" ca="1" si="317"/>
        <v>42316500</v>
      </c>
    </row>
    <row r="2748" spans="1:15" x14ac:dyDescent="0.25">
      <c r="A2748">
        <v>2733</v>
      </c>
      <c r="B2748" s="89">
        <v>38531</v>
      </c>
      <c r="C2748" s="48">
        <v>119.400002</v>
      </c>
      <c r="D2748" s="48">
        <v>120.239998</v>
      </c>
      <c r="E2748" s="48">
        <v>119.370003</v>
      </c>
      <c r="F2748" s="48">
        <v>120.150002</v>
      </c>
      <c r="G2748" s="49">
        <v>41174200</v>
      </c>
      <c r="H2748" s="48">
        <v>96.435832000000005</v>
      </c>
      <c r="I2748" s="52">
        <f t="shared" si="311"/>
        <v>0.80262863416348507</v>
      </c>
      <c r="J2748" s="52">
        <f t="shared" ca="1" si="312"/>
        <v>1</v>
      </c>
      <c r="K2748" s="48">
        <f t="shared" si="313"/>
        <v>95.83</v>
      </c>
      <c r="L2748" s="48">
        <f t="shared" si="314"/>
        <v>96.51</v>
      </c>
      <c r="M2748" s="48">
        <f t="shared" si="315"/>
        <v>95.81</v>
      </c>
      <c r="N2748" s="48">
        <f t="shared" si="316"/>
        <v>96.44</v>
      </c>
      <c r="O2748" s="49">
        <f t="shared" ca="1" si="317"/>
        <v>41174200</v>
      </c>
    </row>
    <row r="2749" spans="1:15" x14ac:dyDescent="0.25">
      <c r="A2749">
        <v>2734</v>
      </c>
      <c r="B2749" s="89">
        <v>38530</v>
      </c>
      <c r="C2749" s="48">
        <v>118.970001</v>
      </c>
      <c r="D2749" s="48">
        <v>119.410004</v>
      </c>
      <c r="E2749" s="48">
        <v>118.75</v>
      </c>
      <c r="F2749" s="48">
        <v>119.150002</v>
      </c>
      <c r="G2749" s="49">
        <v>48183800</v>
      </c>
      <c r="H2749" s="48">
        <v>95.633202999999995</v>
      </c>
      <c r="I2749" s="52">
        <f t="shared" si="311"/>
        <v>0.8026286310930989</v>
      </c>
      <c r="J2749" s="52">
        <f t="shared" ca="1" si="312"/>
        <v>1</v>
      </c>
      <c r="K2749" s="48">
        <f t="shared" si="313"/>
        <v>95.49</v>
      </c>
      <c r="L2749" s="48">
        <f t="shared" si="314"/>
        <v>95.84</v>
      </c>
      <c r="M2749" s="48">
        <f t="shared" si="315"/>
        <v>95.31</v>
      </c>
      <c r="N2749" s="48">
        <f t="shared" si="316"/>
        <v>95.63</v>
      </c>
      <c r="O2749" s="49">
        <f t="shared" ca="1" si="317"/>
        <v>48183800</v>
      </c>
    </row>
    <row r="2750" spans="1:15" x14ac:dyDescent="0.25">
      <c r="A2750">
        <v>2735</v>
      </c>
      <c r="B2750" s="89">
        <v>38527</v>
      </c>
      <c r="C2750" s="48">
        <v>119.879997</v>
      </c>
      <c r="D2750" s="48">
        <v>120.010002</v>
      </c>
      <c r="E2750" s="48">
        <v>118.839996</v>
      </c>
      <c r="F2750" s="48">
        <v>118.980003</v>
      </c>
      <c r="G2750" s="49">
        <v>58572500</v>
      </c>
      <c r="H2750" s="48">
        <v>95.496758</v>
      </c>
      <c r="I2750" s="52">
        <f t="shared" si="311"/>
        <v>0.80262864004130174</v>
      </c>
      <c r="J2750" s="52">
        <f t="shared" ca="1" si="312"/>
        <v>1</v>
      </c>
      <c r="K2750" s="48">
        <f t="shared" si="313"/>
        <v>96.22</v>
      </c>
      <c r="L2750" s="48">
        <f t="shared" si="314"/>
        <v>96.32</v>
      </c>
      <c r="M2750" s="48">
        <f t="shared" si="315"/>
        <v>95.38</v>
      </c>
      <c r="N2750" s="48">
        <f t="shared" si="316"/>
        <v>95.5</v>
      </c>
      <c r="O2750" s="49">
        <f t="shared" ca="1" si="317"/>
        <v>58572500</v>
      </c>
    </row>
    <row r="2751" spans="1:15" x14ac:dyDescent="0.25">
      <c r="A2751">
        <v>2736</v>
      </c>
      <c r="B2751" s="89">
        <v>38526</v>
      </c>
      <c r="C2751" s="48">
        <v>121.32</v>
      </c>
      <c r="D2751" s="48">
        <v>121.599998</v>
      </c>
      <c r="E2751" s="48">
        <v>119.83000199999999</v>
      </c>
      <c r="F2751" s="48">
        <v>119.860001</v>
      </c>
      <c r="G2751" s="49">
        <v>62185600</v>
      </c>
      <c r="H2751" s="48">
        <v>96.203068999999999</v>
      </c>
      <c r="I2751" s="52">
        <f t="shared" si="311"/>
        <v>0.8026286350523224</v>
      </c>
      <c r="J2751" s="52">
        <f t="shared" ca="1" si="312"/>
        <v>1</v>
      </c>
      <c r="K2751" s="48">
        <f t="shared" si="313"/>
        <v>97.37</v>
      </c>
      <c r="L2751" s="48">
        <f t="shared" si="314"/>
        <v>97.6</v>
      </c>
      <c r="M2751" s="48">
        <f t="shared" si="315"/>
        <v>96.18</v>
      </c>
      <c r="N2751" s="48">
        <f t="shared" si="316"/>
        <v>96.2</v>
      </c>
      <c r="O2751" s="49">
        <f t="shared" ca="1" si="317"/>
        <v>62185600</v>
      </c>
    </row>
    <row r="2752" spans="1:15" x14ac:dyDescent="0.25">
      <c r="A2752">
        <v>2737</v>
      </c>
      <c r="B2752" s="89">
        <v>38525</v>
      </c>
      <c r="C2752" s="48">
        <v>121.68</v>
      </c>
      <c r="D2752" s="48">
        <v>121.94000200000001</v>
      </c>
      <c r="E2752" s="48">
        <v>121.07</v>
      </c>
      <c r="F2752" s="48">
        <v>121.57</v>
      </c>
      <c r="G2752" s="49">
        <v>46310100</v>
      </c>
      <c r="H2752" s="48">
        <v>97.575563000000002</v>
      </c>
      <c r="I2752" s="52">
        <f t="shared" si="311"/>
        <v>0.8026286337089743</v>
      </c>
      <c r="J2752" s="52">
        <f t="shared" ca="1" si="312"/>
        <v>1</v>
      </c>
      <c r="K2752" s="48">
        <f t="shared" si="313"/>
        <v>97.66</v>
      </c>
      <c r="L2752" s="48">
        <f t="shared" si="314"/>
        <v>97.87</v>
      </c>
      <c r="M2752" s="48">
        <f t="shared" si="315"/>
        <v>97.17</v>
      </c>
      <c r="N2752" s="48">
        <f t="shared" si="316"/>
        <v>97.58</v>
      </c>
      <c r="O2752" s="49">
        <f t="shared" ca="1" si="317"/>
        <v>46310100</v>
      </c>
    </row>
    <row r="2753" spans="1:15" x14ac:dyDescent="0.25">
      <c r="A2753">
        <v>2738</v>
      </c>
      <c r="B2753" s="89">
        <v>38524</v>
      </c>
      <c r="C2753" s="48">
        <v>121.5</v>
      </c>
      <c r="D2753" s="48">
        <v>121.650002</v>
      </c>
      <c r="E2753" s="48">
        <v>121.029999</v>
      </c>
      <c r="F2753" s="48">
        <v>121.470001</v>
      </c>
      <c r="G2753" s="49">
        <v>39879800</v>
      </c>
      <c r="H2753" s="48">
        <v>97.495300999999998</v>
      </c>
      <c r="I2753" s="52">
        <f t="shared" si="311"/>
        <v>0.80262863420903408</v>
      </c>
      <c r="J2753" s="52">
        <f t="shared" ca="1" si="312"/>
        <v>1</v>
      </c>
      <c r="K2753" s="48">
        <f t="shared" si="313"/>
        <v>97.52</v>
      </c>
      <c r="L2753" s="48">
        <f t="shared" si="314"/>
        <v>97.64</v>
      </c>
      <c r="M2753" s="48">
        <f t="shared" si="315"/>
        <v>97.14</v>
      </c>
      <c r="N2753" s="48">
        <f t="shared" si="316"/>
        <v>97.5</v>
      </c>
      <c r="O2753" s="49">
        <f t="shared" ca="1" si="317"/>
        <v>39879800</v>
      </c>
    </row>
    <row r="2754" spans="1:15" x14ac:dyDescent="0.25">
      <c r="A2754">
        <v>2739</v>
      </c>
      <c r="B2754" s="89">
        <v>38523</v>
      </c>
      <c r="C2754" s="48">
        <v>121.08000199999999</v>
      </c>
      <c r="D2754" s="48">
        <v>121.839996</v>
      </c>
      <c r="E2754" s="48">
        <v>120.94000200000001</v>
      </c>
      <c r="F2754" s="48">
        <v>121.400002</v>
      </c>
      <c r="G2754" s="49">
        <v>41019400</v>
      </c>
      <c r="H2754" s="48">
        <v>97.439117999999993</v>
      </c>
      <c r="I2754" s="52">
        <f t="shared" si="311"/>
        <v>0.8026286358710274</v>
      </c>
      <c r="J2754" s="52">
        <f t="shared" ca="1" si="312"/>
        <v>1</v>
      </c>
      <c r="K2754" s="48">
        <f t="shared" si="313"/>
        <v>97.18</v>
      </c>
      <c r="L2754" s="48">
        <f t="shared" si="314"/>
        <v>97.79</v>
      </c>
      <c r="M2754" s="48">
        <f t="shared" si="315"/>
        <v>97.07</v>
      </c>
      <c r="N2754" s="48">
        <f t="shared" si="316"/>
        <v>97.44</v>
      </c>
      <c r="O2754" s="49">
        <f t="shared" ca="1" si="317"/>
        <v>41019400</v>
      </c>
    </row>
    <row r="2755" spans="1:15" x14ac:dyDescent="0.25">
      <c r="A2755">
        <v>2740</v>
      </c>
      <c r="B2755" s="89">
        <v>38520</v>
      </c>
      <c r="C2755" s="48">
        <v>121.540001</v>
      </c>
      <c r="D2755" s="48">
        <v>121.900002</v>
      </c>
      <c r="E2755" s="48">
        <v>121.220001</v>
      </c>
      <c r="F2755" s="48">
        <v>121.360001</v>
      </c>
      <c r="G2755" s="49">
        <v>51529400</v>
      </c>
      <c r="H2755" s="48">
        <v>97.407011999999995</v>
      </c>
      <c r="I2755" s="52">
        <f t="shared" si="311"/>
        <v>0.80262863544307317</v>
      </c>
      <c r="J2755" s="52">
        <f t="shared" ca="1" si="312"/>
        <v>1</v>
      </c>
      <c r="K2755" s="48">
        <f t="shared" si="313"/>
        <v>97.55</v>
      </c>
      <c r="L2755" s="48">
        <f t="shared" si="314"/>
        <v>97.84</v>
      </c>
      <c r="M2755" s="48">
        <f t="shared" si="315"/>
        <v>97.29</v>
      </c>
      <c r="N2755" s="48">
        <f t="shared" si="316"/>
        <v>97.41</v>
      </c>
      <c r="O2755" s="49">
        <f t="shared" ca="1" si="317"/>
        <v>51529400</v>
      </c>
    </row>
    <row r="2756" spans="1:15" x14ac:dyDescent="0.25">
      <c r="A2756">
        <v>2741</v>
      </c>
      <c r="B2756" s="89">
        <v>38519</v>
      </c>
      <c r="C2756" s="48">
        <v>121.05999799999999</v>
      </c>
      <c r="D2756" s="48">
        <v>121.639999</v>
      </c>
      <c r="E2756" s="48">
        <v>120.91999800000001</v>
      </c>
      <c r="F2756" s="48">
        <v>121.400002</v>
      </c>
      <c r="G2756" s="49">
        <v>46564500</v>
      </c>
      <c r="H2756" s="48">
        <v>97.047432999999998</v>
      </c>
      <c r="I2756" s="52">
        <f t="shared" si="311"/>
        <v>0.79940223559469137</v>
      </c>
      <c r="J2756" s="52">
        <f t="shared" ca="1" si="312"/>
        <v>1</v>
      </c>
      <c r="K2756" s="48">
        <f t="shared" si="313"/>
        <v>96.78</v>
      </c>
      <c r="L2756" s="48">
        <f t="shared" si="314"/>
        <v>97.24</v>
      </c>
      <c r="M2756" s="48">
        <f t="shared" si="315"/>
        <v>96.66</v>
      </c>
      <c r="N2756" s="48">
        <f t="shared" si="316"/>
        <v>97.05</v>
      </c>
      <c r="O2756" s="49">
        <f t="shared" ca="1" si="317"/>
        <v>46564500</v>
      </c>
    </row>
    <row r="2757" spans="1:15" x14ac:dyDescent="0.25">
      <c r="A2757">
        <v>2742</v>
      </c>
      <c r="B2757" s="89">
        <v>38518</v>
      </c>
      <c r="C2757" s="48">
        <v>121.160004</v>
      </c>
      <c r="D2757" s="48">
        <v>121.239998</v>
      </c>
      <c r="E2757" s="48">
        <v>120.230003</v>
      </c>
      <c r="F2757" s="48">
        <v>121.089996</v>
      </c>
      <c r="G2757" s="49">
        <v>53195600</v>
      </c>
      <c r="H2757" s="48">
        <v>96.799614000000005</v>
      </c>
      <c r="I2757" s="52">
        <f t="shared" si="311"/>
        <v>0.79940223963670798</v>
      </c>
      <c r="J2757" s="52">
        <f t="shared" ca="1" si="312"/>
        <v>1</v>
      </c>
      <c r="K2757" s="48">
        <f t="shared" si="313"/>
        <v>96.86</v>
      </c>
      <c r="L2757" s="48">
        <f t="shared" si="314"/>
        <v>96.92</v>
      </c>
      <c r="M2757" s="48">
        <f t="shared" si="315"/>
        <v>96.11</v>
      </c>
      <c r="N2757" s="48">
        <f t="shared" si="316"/>
        <v>96.8</v>
      </c>
      <c r="O2757" s="49">
        <f t="shared" ca="1" si="317"/>
        <v>53195600</v>
      </c>
    </row>
    <row r="2758" spans="1:15" x14ac:dyDescent="0.25">
      <c r="A2758">
        <v>2743</v>
      </c>
      <c r="B2758" s="89">
        <v>38517</v>
      </c>
      <c r="C2758" s="48">
        <v>120.449997</v>
      </c>
      <c r="D2758" s="48">
        <v>121.199997</v>
      </c>
      <c r="E2758" s="48">
        <v>120.379997</v>
      </c>
      <c r="F2758" s="48">
        <v>120.860001</v>
      </c>
      <c r="G2758" s="49">
        <v>33857100</v>
      </c>
      <c r="H2758" s="48">
        <v>96.615754999999993</v>
      </c>
      <c r="I2758" s="52">
        <f t="shared" si="311"/>
        <v>0.79940223564949331</v>
      </c>
      <c r="J2758" s="52">
        <f t="shared" ca="1" si="312"/>
        <v>1</v>
      </c>
      <c r="K2758" s="48">
        <f t="shared" si="313"/>
        <v>96.29</v>
      </c>
      <c r="L2758" s="48">
        <f t="shared" si="314"/>
        <v>96.89</v>
      </c>
      <c r="M2758" s="48">
        <f t="shared" si="315"/>
        <v>96.23</v>
      </c>
      <c r="N2758" s="48">
        <f t="shared" si="316"/>
        <v>96.62</v>
      </c>
      <c r="O2758" s="49">
        <f t="shared" ca="1" si="317"/>
        <v>33857100</v>
      </c>
    </row>
    <row r="2759" spans="1:15" x14ac:dyDescent="0.25">
      <c r="A2759">
        <v>2744</v>
      </c>
      <c r="B2759" s="89">
        <v>38516</v>
      </c>
      <c r="C2759" s="48">
        <v>119.94000200000001</v>
      </c>
      <c r="D2759" s="48">
        <v>121.08000199999999</v>
      </c>
      <c r="E2759" s="48">
        <v>119.80999799999999</v>
      </c>
      <c r="F2759" s="48">
        <v>120.58000199999999</v>
      </c>
      <c r="G2759" s="49">
        <v>49383200</v>
      </c>
      <c r="H2759" s="48">
        <v>96.391923000000006</v>
      </c>
      <c r="I2759" s="52">
        <f t="shared" si="311"/>
        <v>0.79940223421127499</v>
      </c>
      <c r="J2759" s="52">
        <f t="shared" ca="1" si="312"/>
        <v>1</v>
      </c>
      <c r="K2759" s="48">
        <f t="shared" si="313"/>
        <v>95.88</v>
      </c>
      <c r="L2759" s="48">
        <f t="shared" si="314"/>
        <v>96.79</v>
      </c>
      <c r="M2759" s="48">
        <f t="shared" si="315"/>
        <v>95.78</v>
      </c>
      <c r="N2759" s="48">
        <f t="shared" si="316"/>
        <v>96.39</v>
      </c>
      <c r="O2759" s="49">
        <f t="shared" ca="1" si="317"/>
        <v>49383200</v>
      </c>
    </row>
    <row r="2760" spans="1:15" x14ac:dyDescent="0.25">
      <c r="A2760">
        <v>2745</v>
      </c>
      <c r="B2760" s="89">
        <v>38513</v>
      </c>
      <c r="C2760" s="48">
        <v>120.55999799999999</v>
      </c>
      <c r="D2760" s="48">
        <v>120.650002</v>
      </c>
      <c r="E2760" s="48">
        <v>119.599998</v>
      </c>
      <c r="F2760" s="48">
        <v>120.199997</v>
      </c>
      <c r="G2760" s="49">
        <v>36465300</v>
      </c>
      <c r="H2760" s="48">
        <v>96.088145999999995</v>
      </c>
      <c r="I2760" s="52">
        <f t="shared" si="311"/>
        <v>0.79940223293017221</v>
      </c>
      <c r="J2760" s="52">
        <f t="shared" ca="1" si="312"/>
        <v>1</v>
      </c>
      <c r="K2760" s="48">
        <f t="shared" si="313"/>
        <v>96.38</v>
      </c>
      <c r="L2760" s="48">
        <f t="shared" si="314"/>
        <v>96.45</v>
      </c>
      <c r="M2760" s="48">
        <f t="shared" si="315"/>
        <v>95.61</v>
      </c>
      <c r="N2760" s="48">
        <f t="shared" si="316"/>
        <v>96.09</v>
      </c>
      <c r="O2760" s="49">
        <f t="shared" ca="1" si="317"/>
        <v>36465300</v>
      </c>
    </row>
    <row r="2761" spans="1:15" x14ac:dyDescent="0.25">
      <c r="A2761">
        <v>2746</v>
      </c>
      <c r="B2761" s="89">
        <v>38512</v>
      </c>
      <c r="C2761" s="48">
        <v>119.739998</v>
      </c>
      <c r="D2761" s="48">
        <v>120.58000199999999</v>
      </c>
      <c r="E2761" s="48">
        <v>119.44000200000001</v>
      </c>
      <c r="F2761" s="48">
        <v>120.480003</v>
      </c>
      <c r="G2761" s="49">
        <v>56653300</v>
      </c>
      <c r="H2761" s="48">
        <v>96.311983999999995</v>
      </c>
      <c r="I2761" s="52">
        <f t="shared" si="311"/>
        <v>0.79940223773068797</v>
      </c>
      <c r="J2761" s="52">
        <f t="shared" ca="1" si="312"/>
        <v>1</v>
      </c>
      <c r="K2761" s="48">
        <f t="shared" si="313"/>
        <v>95.72</v>
      </c>
      <c r="L2761" s="48">
        <f t="shared" si="314"/>
        <v>96.39</v>
      </c>
      <c r="M2761" s="48">
        <f t="shared" si="315"/>
        <v>95.48</v>
      </c>
      <c r="N2761" s="48">
        <f t="shared" si="316"/>
        <v>96.31</v>
      </c>
      <c r="O2761" s="49">
        <f t="shared" ca="1" si="317"/>
        <v>56653300</v>
      </c>
    </row>
    <row r="2762" spans="1:15" x14ac:dyDescent="0.25">
      <c r="A2762">
        <v>2747</v>
      </c>
      <c r="B2762" s="89">
        <v>38511</v>
      </c>
      <c r="C2762" s="48">
        <v>120.43</v>
      </c>
      <c r="D2762" s="48">
        <v>120.589996</v>
      </c>
      <c r="E2762" s="48">
        <v>119.66999800000001</v>
      </c>
      <c r="F2762" s="48">
        <v>119.910004</v>
      </c>
      <c r="G2762" s="49">
        <v>46881200</v>
      </c>
      <c r="H2762" s="48">
        <v>95.856324999999998</v>
      </c>
      <c r="I2762" s="52">
        <f t="shared" si="311"/>
        <v>0.79940223336161342</v>
      </c>
      <c r="J2762" s="52">
        <f t="shared" ca="1" si="312"/>
        <v>1</v>
      </c>
      <c r="K2762" s="48">
        <f t="shared" si="313"/>
        <v>96.27</v>
      </c>
      <c r="L2762" s="48">
        <f t="shared" si="314"/>
        <v>96.4</v>
      </c>
      <c r="M2762" s="48">
        <f t="shared" si="315"/>
        <v>95.66</v>
      </c>
      <c r="N2762" s="48">
        <f t="shared" si="316"/>
        <v>95.86</v>
      </c>
      <c r="O2762" s="49">
        <f t="shared" ca="1" si="317"/>
        <v>46881200</v>
      </c>
    </row>
    <row r="2763" spans="1:15" x14ac:dyDescent="0.25">
      <c r="A2763">
        <v>2748</v>
      </c>
      <c r="B2763" s="89">
        <v>38510</v>
      </c>
      <c r="C2763" s="48">
        <v>120.389999</v>
      </c>
      <c r="D2763" s="48">
        <v>121.25</v>
      </c>
      <c r="E2763" s="48">
        <v>120.010002</v>
      </c>
      <c r="F2763" s="48">
        <v>120.129997</v>
      </c>
      <c r="G2763" s="49">
        <v>66501300</v>
      </c>
      <c r="H2763" s="48">
        <v>96.032189000000002</v>
      </c>
      <c r="I2763" s="52">
        <f t="shared" si="311"/>
        <v>0.79940224255562076</v>
      </c>
      <c r="J2763" s="52">
        <f t="shared" ca="1" si="312"/>
        <v>1</v>
      </c>
      <c r="K2763" s="48">
        <f t="shared" si="313"/>
        <v>96.24</v>
      </c>
      <c r="L2763" s="48">
        <f t="shared" si="314"/>
        <v>96.93</v>
      </c>
      <c r="M2763" s="48">
        <f t="shared" si="315"/>
        <v>95.94</v>
      </c>
      <c r="N2763" s="48">
        <f t="shared" si="316"/>
        <v>96.03</v>
      </c>
      <c r="O2763" s="49">
        <f t="shared" ca="1" si="317"/>
        <v>66501300</v>
      </c>
    </row>
    <row r="2764" spans="1:15" x14ac:dyDescent="0.25">
      <c r="A2764">
        <v>2749</v>
      </c>
      <c r="B2764" s="89">
        <v>38509</v>
      </c>
      <c r="C2764" s="48">
        <v>119.949997</v>
      </c>
      <c r="D2764" s="48">
        <v>120.199997</v>
      </c>
      <c r="E2764" s="48">
        <v>119.550003</v>
      </c>
      <c r="F2764" s="48">
        <v>120.040001</v>
      </c>
      <c r="G2764" s="49">
        <v>36046400</v>
      </c>
      <c r="H2764" s="48">
        <v>95.960245</v>
      </c>
      <c r="I2764" s="52">
        <f t="shared" si="311"/>
        <v>0.79940223426022794</v>
      </c>
      <c r="J2764" s="52">
        <f t="shared" ca="1" si="312"/>
        <v>1</v>
      </c>
      <c r="K2764" s="48">
        <f t="shared" si="313"/>
        <v>95.89</v>
      </c>
      <c r="L2764" s="48">
        <f t="shared" si="314"/>
        <v>96.09</v>
      </c>
      <c r="M2764" s="48">
        <f t="shared" si="315"/>
        <v>95.57</v>
      </c>
      <c r="N2764" s="48">
        <f t="shared" si="316"/>
        <v>95.96</v>
      </c>
      <c r="O2764" s="49">
        <f t="shared" ca="1" si="317"/>
        <v>36046400</v>
      </c>
    </row>
    <row r="2765" spans="1:15" x14ac:dyDescent="0.25">
      <c r="A2765">
        <v>2750</v>
      </c>
      <c r="B2765" s="89">
        <v>38506</v>
      </c>
      <c r="C2765" s="48">
        <v>120.550003</v>
      </c>
      <c r="D2765" s="48">
        <v>120.889999</v>
      </c>
      <c r="E2765" s="48">
        <v>119.730003</v>
      </c>
      <c r="F2765" s="48">
        <v>120.150002</v>
      </c>
      <c r="G2765" s="49">
        <v>60999400</v>
      </c>
      <c r="H2765" s="48">
        <v>96.048180000000002</v>
      </c>
      <c r="I2765" s="52">
        <f t="shared" si="311"/>
        <v>0.79940223388427412</v>
      </c>
      <c r="J2765" s="52">
        <f t="shared" ca="1" si="312"/>
        <v>1</v>
      </c>
      <c r="K2765" s="48">
        <f t="shared" si="313"/>
        <v>96.37</v>
      </c>
      <c r="L2765" s="48">
        <f t="shared" si="314"/>
        <v>96.64</v>
      </c>
      <c r="M2765" s="48">
        <f t="shared" si="315"/>
        <v>95.71</v>
      </c>
      <c r="N2765" s="48">
        <f t="shared" si="316"/>
        <v>96.05</v>
      </c>
      <c r="O2765" s="49">
        <f t="shared" ca="1" si="317"/>
        <v>60999400</v>
      </c>
    </row>
    <row r="2766" spans="1:15" x14ac:dyDescent="0.25">
      <c r="A2766">
        <v>2751</v>
      </c>
      <c r="B2766" s="89">
        <v>38505</v>
      </c>
      <c r="C2766" s="48">
        <v>120.230003</v>
      </c>
      <c r="D2766" s="48">
        <v>120.839996</v>
      </c>
      <c r="E2766" s="48">
        <v>120.099998</v>
      </c>
      <c r="F2766" s="48">
        <v>120.760002</v>
      </c>
      <c r="G2766" s="49">
        <v>39704500</v>
      </c>
      <c r="H2766" s="48">
        <v>96.535815999999997</v>
      </c>
      <c r="I2766" s="52">
        <f t="shared" si="311"/>
        <v>0.79940223916193709</v>
      </c>
      <c r="J2766" s="52">
        <f t="shared" ca="1" si="312"/>
        <v>1</v>
      </c>
      <c r="K2766" s="48">
        <f t="shared" si="313"/>
        <v>96.11</v>
      </c>
      <c r="L2766" s="48">
        <f t="shared" si="314"/>
        <v>96.6</v>
      </c>
      <c r="M2766" s="48">
        <f t="shared" si="315"/>
        <v>96.01</v>
      </c>
      <c r="N2766" s="48">
        <f t="shared" si="316"/>
        <v>96.54</v>
      </c>
      <c r="O2766" s="49">
        <f t="shared" ca="1" si="317"/>
        <v>39704500</v>
      </c>
    </row>
    <row r="2767" spans="1:15" x14ac:dyDescent="0.25">
      <c r="A2767">
        <v>2752</v>
      </c>
      <c r="B2767" s="89">
        <v>38504</v>
      </c>
      <c r="C2767" s="48">
        <v>119.519997</v>
      </c>
      <c r="D2767" s="48">
        <v>120.91999800000001</v>
      </c>
      <c r="E2767" s="48">
        <v>119.449997</v>
      </c>
      <c r="F2767" s="48">
        <v>120.5</v>
      </c>
      <c r="G2767" s="49">
        <v>69611000</v>
      </c>
      <c r="H2767" s="48">
        <v>96.327969999999993</v>
      </c>
      <c r="I2767" s="52">
        <f t="shared" si="311"/>
        <v>0.79940224066390031</v>
      </c>
      <c r="J2767" s="52">
        <f t="shared" ca="1" si="312"/>
        <v>1</v>
      </c>
      <c r="K2767" s="48">
        <f t="shared" si="313"/>
        <v>95.54</v>
      </c>
      <c r="L2767" s="48">
        <f t="shared" si="314"/>
        <v>96.66</v>
      </c>
      <c r="M2767" s="48">
        <f t="shared" si="315"/>
        <v>95.49</v>
      </c>
      <c r="N2767" s="48">
        <f t="shared" si="316"/>
        <v>96.33</v>
      </c>
      <c r="O2767" s="49">
        <f t="shared" ca="1" si="317"/>
        <v>69611000</v>
      </c>
    </row>
    <row r="2768" spans="1:15" x14ac:dyDescent="0.25">
      <c r="A2768">
        <v>2753</v>
      </c>
      <c r="B2768" s="89">
        <v>38503</v>
      </c>
      <c r="C2768" s="48">
        <v>120.08000199999999</v>
      </c>
      <c r="D2768" s="48">
        <v>120.16999800000001</v>
      </c>
      <c r="E2768" s="48">
        <v>119.400002</v>
      </c>
      <c r="F2768" s="48">
        <v>119.480003</v>
      </c>
      <c r="G2768" s="49">
        <v>43377200</v>
      </c>
      <c r="H2768" s="48">
        <v>95.512581999999995</v>
      </c>
      <c r="I2768" s="52">
        <f t="shared" si="311"/>
        <v>0.79940223972039903</v>
      </c>
      <c r="J2768" s="52">
        <f t="shared" ca="1" si="312"/>
        <v>1</v>
      </c>
      <c r="K2768" s="48">
        <f t="shared" si="313"/>
        <v>95.99</v>
      </c>
      <c r="L2768" s="48">
        <f t="shared" si="314"/>
        <v>96.06</v>
      </c>
      <c r="M2768" s="48">
        <f t="shared" si="315"/>
        <v>95.45</v>
      </c>
      <c r="N2768" s="48">
        <f t="shared" si="316"/>
        <v>95.51</v>
      </c>
      <c r="O2768" s="49">
        <f t="shared" ca="1" si="317"/>
        <v>43377200</v>
      </c>
    </row>
    <row r="2769" spans="1:15" x14ac:dyDescent="0.25">
      <c r="A2769">
        <v>2754</v>
      </c>
      <c r="B2769" s="89">
        <v>38499</v>
      </c>
      <c r="C2769" s="48">
        <v>120.05999799999999</v>
      </c>
      <c r="D2769" s="48">
        <v>120.25</v>
      </c>
      <c r="E2769" s="48">
        <v>119.800003</v>
      </c>
      <c r="F2769" s="48">
        <v>120.25</v>
      </c>
      <c r="G2769" s="49">
        <v>24596100</v>
      </c>
      <c r="H2769" s="48">
        <v>96.128118999999998</v>
      </c>
      <c r="I2769" s="52">
        <f t="shared" ref="I2769:I2832" si="318">H2769/F2769</f>
        <v>0.79940223700623703</v>
      </c>
      <c r="J2769" s="52">
        <f t="shared" ref="J2769:J2832" ca="1" si="319">INDEX(OFFSET($T$15,0,0,$S$13+1,1),MATCH(B2769,OFFSET($Q$15,0,0,$S$13+1,1),-1))</f>
        <v>1</v>
      </c>
      <c r="K2769" s="48">
        <f t="shared" ref="K2769:K2832" si="320">ROUND($I2769*C2769,2)</f>
        <v>95.98</v>
      </c>
      <c r="L2769" s="48">
        <f t="shared" ref="L2769:L2832" si="321">ROUND($I2769*D2769,2)</f>
        <v>96.13</v>
      </c>
      <c r="M2769" s="48">
        <f t="shared" ref="M2769:M2832" si="322">ROUND($I2769*E2769,2)</f>
        <v>95.77</v>
      </c>
      <c r="N2769" s="48">
        <f t="shared" ref="N2769:N2832" si="323">ROUND($I2769*F2769,2)</f>
        <v>96.13</v>
      </c>
      <c r="O2769" s="49">
        <f t="shared" ref="O2769:O2832" ca="1" si="324">G2769*J2769</f>
        <v>24596100</v>
      </c>
    </row>
    <row r="2770" spans="1:15" x14ac:dyDescent="0.25">
      <c r="A2770">
        <v>2755</v>
      </c>
      <c r="B2770" s="89">
        <v>38498</v>
      </c>
      <c r="C2770" s="48">
        <v>119.790001</v>
      </c>
      <c r="D2770" s="48">
        <v>120.209999</v>
      </c>
      <c r="E2770" s="48">
        <v>119.620003</v>
      </c>
      <c r="F2770" s="48">
        <v>120.050003</v>
      </c>
      <c r="G2770" s="49">
        <v>43256200</v>
      </c>
      <c r="H2770" s="48">
        <v>95.968241000000006</v>
      </c>
      <c r="I2770" s="52">
        <f t="shared" si="318"/>
        <v>0.79940223741602079</v>
      </c>
      <c r="J2770" s="52">
        <f t="shared" ca="1" si="319"/>
        <v>1</v>
      </c>
      <c r="K2770" s="48">
        <f t="shared" si="320"/>
        <v>95.76</v>
      </c>
      <c r="L2770" s="48">
        <f t="shared" si="321"/>
        <v>96.1</v>
      </c>
      <c r="M2770" s="48">
        <f t="shared" si="322"/>
        <v>95.62</v>
      </c>
      <c r="N2770" s="48">
        <f t="shared" si="323"/>
        <v>95.97</v>
      </c>
      <c r="O2770" s="49">
        <f t="shared" ca="1" si="324"/>
        <v>43256200</v>
      </c>
    </row>
    <row r="2771" spans="1:15" x14ac:dyDescent="0.25">
      <c r="A2771">
        <v>2756</v>
      </c>
      <c r="B2771" s="89">
        <v>38497</v>
      </c>
      <c r="C2771" s="48">
        <v>119.349998</v>
      </c>
      <c r="D2771" s="48">
        <v>119.870003</v>
      </c>
      <c r="E2771" s="48">
        <v>118.83000199999999</v>
      </c>
      <c r="F2771" s="48">
        <v>119.410004</v>
      </c>
      <c r="G2771" s="49">
        <v>47608800</v>
      </c>
      <c r="H2771" s="48">
        <v>95.456624000000005</v>
      </c>
      <c r="I2771" s="52">
        <f t="shared" si="318"/>
        <v>0.79940223433875779</v>
      </c>
      <c r="J2771" s="52">
        <f t="shared" ca="1" si="319"/>
        <v>1</v>
      </c>
      <c r="K2771" s="48">
        <f t="shared" si="320"/>
        <v>95.41</v>
      </c>
      <c r="L2771" s="48">
        <f t="shared" si="321"/>
        <v>95.82</v>
      </c>
      <c r="M2771" s="48">
        <f t="shared" si="322"/>
        <v>94.99</v>
      </c>
      <c r="N2771" s="48">
        <f t="shared" si="323"/>
        <v>95.46</v>
      </c>
      <c r="O2771" s="49">
        <f t="shared" ca="1" si="324"/>
        <v>47608800</v>
      </c>
    </row>
    <row r="2772" spans="1:15" x14ac:dyDescent="0.25">
      <c r="A2772">
        <v>2757</v>
      </c>
      <c r="B2772" s="89">
        <v>38496</v>
      </c>
      <c r="C2772" s="48">
        <v>119.44000200000001</v>
      </c>
      <c r="D2772" s="48">
        <v>119.83000199999999</v>
      </c>
      <c r="E2772" s="48">
        <v>119.199997</v>
      </c>
      <c r="F2772" s="48">
        <v>119.5</v>
      </c>
      <c r="G2772" s="49">
        <v>50654100</v>
      </c>
      <c r="H2772" s="48">
        <v>95.528566999999995</v>
      </c>
      <c r="I2772" s="52">
        <f t="shared" si="318"/>
        <v>0.79940223430962343</v>
      </c>
      <c r="J2772" s="52">
        <f t="shared" ca="1" si="319"/>
        <v>1</v>
      </c>
      <c r="K2772" s="48">
        <f t="shared" si="320"/>
        <v>95.48</v>
      </c>
      <c r="L2772" s="48">
        <f t="shared" si="321"/>
        <v>95.79</v>
      </c>
      <c r="M2772" s="48">
        <f t="shared" si="322"/>
        <v>95.29</v>
      </c>
      <c r="N2772" s="48">
        <f t="shared" si="323"/>
        <v>95.53</v>
      </c>
      <c r="O2772" s="49">
        <f t="shared" ca="1" si="324"/>
        <v>50654100</v>
      </c>
    </row>
    <row r="2773" spans="1:15" x14ac:dyDescent="0.25">
      <c r="A2773">
        <v>2758</v>
      </c>
      <c r="B2773" s="89">
        <v>38495</v>
      </c>
      <c r="C2773" s="48">
        <v>119.209999</v>
      </c>
      <c r="D2773" s="48">
        <v>120.040001</v>
      </c>
      <c r="E2773" s="48">
        <v>119.19000200000001</v>
      </c>
      <c r="F2773" s="48">
        <v>119.779999</v>
      </c>
      <c r="G2773" s="49">
        <v>51047900</v>
      </c>
      <c r="H2773" s="48">
        <v>95.752398999999997</v>
      </c>
      <c r="I2773" s="52">
        <f t="shared" si="318"/>
        <v>0.79940223576057967</v>
      </c>
      <c r="J2773" s="52">
        <f t="shared" ca="1" si="319"/>
        <v>1</v>
      </c>
      <c r="K2773" s="48">
        <f t="shared" si="320"/>
        <v>95.3</v>
      </c>
      <c r="L2773" s="48">
        <f t="shared" si="321"/>
        <v>95.96</v>
      </c>
      <c r="M2773" s="48">
        <f t="shared" si="322"/>
        <v>95.28</v>
      </c>
      <c r="N2773" s="48">
        <f t="shared" si="323"/>
        <v>95.75</v>
      </c>
      <c r="O2773" s="49">
        <f t="shared" ca="1" si="324"/>
        <v>51047900</v>
      </c>
    </row>
    <row r="2774" spans="1:15" x14ac:dyDescent="0.25">
      <c r="A2774">
        <v>2759</v>
      </c>
      <c r="B2774" s="89">
        <v>38492</v>
      </c>
      <c r="C2774" s="48">
        <v>119.339996</v>
      </c>
      <c r="D2774" s="48">
        <v>119.389999</v>
      </c>
      <c r="E2774" s="48">
        <v>118.739998</v>
      </c>
      <c r="F2774" s="48">
        <v>119.120003</v>
      </c>
      <c r="G2774" s="49">
        <v>46345500</v>
      </c>
      <c r="H2774" s="48">
        <v>95.224796999999995</v>
      </c>
      <c r="I2774" s="52">
        <f t="shared" si="318"/>
        <v>0.79940223809430222</v>
      </c>
      <c r="J2774" s="52">
        <f t="shared" ca="1" si="319"/>
        <v>1</v>
      </c>
      <c r="K2774" s="48">
        <f t="shared" si="320"/>
        <v>95.4</v>
      </c>
      <c r="L2774" s="48">
        <f t="shared" si="321"/>
        <v>95.44</v>
      </c>
      <c r="M2774" s="48">
        <f t="shared" si="322"/>
        <v>94.92</v>
      </c>
      <c r="N2774" s="48">
        <f t="shared" si="323"/>
        <v>95.22</v>
      </c>
      <c r="O2774" s="49">
        <f t="shared" ca="1" si="324"/>
        <v>46345500</v>
      </c>
    </row>
    <row r="2775" spans="1:15" x14ac:dyDescent="0.25">
      <c r="A2775">
        <v>2760</v>
      </c>
      <c r="B2775" s="89">
        <v>38491</v>
      </c>
      <c r="C2775" s="48">
        <v>119.019997</v>
      </c>
      <c r="D2775" s="48">
        <v>119.410004</v>
      </c>
      <c r="E2775" s="48">
        <v>118.699997</v>
      </c>
      <c r="F2775" s="48">
        <v>119.290001</v>
      </c>
      <c r="G2775" s="49">
        <v>61768100</v>
      </c>
      <c r="H2775" s="48">
        <v>95.360693999999995</v>
      </c>
      <c r="I2775" s="52">
        <f t="shared" si="318"/>
        <v>0.79940223992453474</v>
      </c>
      <c r="J2775" s="52">
        <f t="shared" ca="1" si="319"/>
        <v>1</v>
      </c>
      <c r="K2775" s="48">
        <f t="shared" si="320"/>
        <v>95.14</v>
      </c>
      <c r="L2775" s="48">
        <f t="shared" si="321"/>
        <v>95.46</v>
      </c>
      <c r="M2775" s="48">
        <f t="shared" si="322"/>
        <v>94.89</v>
      </c>
      <c r="N2775" s="48">
        <f t="shared" si="323"/>
        <v>95.36</v>
      </c>
      <c r="O2775" s="49">
        <f t="shared" ca="1" si="324"/>
        <v>61768100</v>
      </c>
    </row>
    <row r="2776" spans="1:15" x14ac:dyDescent="0.25">
      <c r="A2776">
        <v>2761</v>
      </c>
      <c r="B2776" s="89">
        <v>38490</v>
      </c>
      <c r="C2776" s="48">
        <v>118.089996</v>
      </c>
      <c r="D2776" s="48">
        <v>119.08000199999999</v>
      </c>
      <c r="E2776" s="48">
        <v>118.010002</v>
      </c>
      <c r="F2776" s="48">
        <v>118.790001</v>
      </c>
      <c r="G2776" s="49">
        <v>77944900</v>
      </c>
      <c r="H2776" s="48">
        <v>94.960992000000005</v>
      </c>
      <c r="I2776" s="52">
        <f t="shared" si="318"/>
        <v>0.79940223251618625</v>
      </c>
      <c r="J2776" s="52">
        <f t="shared" ca="1" si="319"/>
        <v>1</v>
      </c>
      <c r="K2776" s="48">
        <f t="shared" si="320"/>
        <v>94.4</v>
      </c>
      <c r="L2776" s="48">
        <f t="shared" si="321"/>
        <v>95.19</v>
      </c>
      <c r="M2776" s="48">
        <f t="shared" si="322"/>
        <v>94.34</v>
      </c>
      <c r="N2776" s="48">
        <f t="shared" si="323"/>
        <v>94.96</v>
      </c>
      <c r="O2776" s="49">
        <f t="shared" ca="1" si="324"/>
        <v>77944900</v>
      </c>
    </row>
    <row r="2777" spans="1:15" x14ac:dyDescent="0.25">
      <c r="A2777">
        <v>2762</v>
      </c>
      <c r="B2777" s="89">
        <v>38489</v>
      </c>
      <c r="C2777" s="48">
        <v>116.410004</v>
      </c>
      <c r="D2777" s="48">
        <v>117.699997</v>
      </c>
      <c r="E2777" s="48">
        <v>116.160004</v>
      </c>
      <c r="F2777" s="48">
        <v>117.58000199999999</v>
      </c>
      <c r="G2777" s="49">
        <v>61071800</v>
      </c>
      <c r="H2777" s="48">
        <v>93.993716000000006</v>
      </c>
      <c r="I2777" s="52">
        <f t="shared" si="318"/>
        <v>0.79940223168222102</v>
      </c>
      <c r="J2777" s="52">
        <f t="shared" ca="1" si="319"/>
        <v>1</v>
      </c>
      <c r="K2777" s="48">
        <f t="shared" si="320"/>
        <v>93.06</v>
      </c>
      <c r="L2777" s="48">
        <f t="shared" si="321"/>
        <v>94.09</v>
      </c>
      <c r="M2777" s="48">
        <f t="shared" si="322"/>
        <v>92.86</v>
      </c>
      <c r="N2777" s="48">
        <f t="shared" si="323"/>
        <v>93.99</v>
      </c>
      <c r="O2777" s="49">
        <f t="shared" ca="1" si="324"/>
        <v>61071800</v>
      </c>
    </row>
    <row r="2778" spans="1:15" x14ac:dyDescent="0.25">
      <c r="A2778">
        <v>2763</v>
      </c>
      <c r="B2778" s="89">
        <v>38488</v>
      </c>
      <c r="C2778" s="48">
        <v>115.699997</v>
      </c>
      <c r="D2778" s="48">
        <v>116.839996</v>
      </c>
      <c r="E2778" s="48">
        <v>115.660004</v>
      </c>
      <c r="F2778" s="48">
        <v>116.800003</v>
      </c>
      <c r="G2778" s="49">
        <v>49207000</v>
      </c>
      <c r="H2778" s="48">
        <v>93.370183999999995</v>
      </c>
      <c r="I2778" s="52">
        <f t="shared" si="318"/>
        <v>0.7994022397413808</v>
      </c>
      <c r="J2778" s="52">
        <f t="shared" ca="1" si="319"/>
        <v>1</v>
      </c>
      <c r="K2778" s="48">
        <f t="shared" si="320"/>
        <v>92.49</v>
      </c>
      <c r="L2778" s="48">
        <f t="shared" si="321"/>
        <v>93.4</v>
      </c>
      <c r="M2778" s="48">
        <f t="shared" si="322"/>
        <v>92.46</v>
      </c>
      <c r="N2778" s="48">
        <f t="shared" si="323"/>
        <v>93.37</v>
      </c>
      <c r="O2778" s="49">
        <f t="shared" ca="1" si="324"/>
        <v>49207000</v>
      </c>
    </row>
    <row r="2779" spans="1:15" x14ac:dyDescent="0.25">
      <c r="A2779">
        <v>2764</v>
      </c>
      <c r="B2779" s="89">
        <v>38485</v>
      </c>
      <c r="C2779" s="48">
        <v>116.300003</v>
      </c>
      <c r="D2779" s="48">
        <v>116.620003</v>
      </c>
      <c r="E2779" s="48">
        <v>114.800003</v>
      </c>
      <c r="F2779" s="48">
        <v>115.720001</v>
      </c>
      <c r="G2779" s="49">
        <v>85267000</v>
      </c>
      <c r="H2779" s="48">
        <v>92.506827999999999</v>
      </c>
      <c r="I2779" s="52">
        <f t="shared" si="318"/>
        <v>0.79940223989455372</v>
      </c>
      <c r="J2779" s="52">
        <f t="shared" ca="1" si="319"/>
        <v>1</v>
      </c>
      <c r="K2779" s="48">
        <f t="shared" si="320"/>
        <v>92.97</v>
      </c>
      <c r="L2779" s="48">
        <f t="shared" si="321"/>
        <v>93.23</v>
      </c>
      <c r="M2779" s="48">
        <f t="shared" si="322"/>
        <v>91.77</v>
      </c>
      <c r="N2779" s="48">
        <f t="shared" si="323"/>
        <v>92.51</v>
      </c>
      <c r="O2779" s="49">
        <f t="shared" ca="1" si="324"/>
        <v>85267000</v>
      </c>
    </row>
    <row r="2780" spans="1:15" x14ac:dyDescent="0.25">
      <c r="A2780">
        <v>2765</v>
      </c>
      <c r="B2780" s="89">
        <v>38484</v>
      </c>
      <c r="C2780" s="48">
        <v>117.32</v>
      </c>
      <c r="D2780" s="48">
        <v>117.589996</v>
      </c>
      <c r="E2780" s="48">
        <v>115.949997</v>
      </c>
      <c r="F2780" s="48">
        <v>115.949997</v>
      </c>
      <c r="G2780" s="49">
        <v>95086800</v>
      </c>
      <c r="H2780" s="48">
        <v>92.690686999999997</v>
      </c>
      <c r="I2780" s="52">
        <f t="shared" si="318"/>
        <v>0.79940223715572845</v>
      </c>
      <c r="J2780" s="52">
        <f t="shared" ca="1" si="319"/>
        <v>1</v>
      </c>
      <c r="K2780" s="48">
        <f t="shared" si="320"/>
        <v>93.79</v>
      </c>
      <c r="L2780" s="48">
        <f t="shared" si="321"/>
        <v>94</v>
      </c>
      <c r="M2780" s="48">
        <f t="shared" si="322"/>
        <v>92.69</v>
      </c>
      <c r="N2780" s="48">
        <f t="shared" si="323"/>
        <v>92.69</v>
      </c>
      <c r="O2780" s="49">
        <f t="shared" ca="1" si="324"/>
        <v>95086800</v>
      </c>
    </row>
    <row r="2781" spans="1:15" x14ac:dyDescent="0.25">
      <c r="A2781">
        <v>2766</v>
      </c>
      <c r="B2781" s="89">
        <v>38483</v>
      </c>
      <c r="C2781" s="48">
        <v>116.93</v>
      </c>
      <c r="D2781" s="48">
        <v>117.400002</v>
      </c>
      <c r="E2781" s="48">
        <v>115.849998</v>
      </c>
      <c r="F2781" s="48">
        <v>117.239998</v>
      </c>
      <c r="G2781" s="49">
        <v>91647400</v>
      </c>
      <c r="H2781" s="48">
        <v>93.721917000000005</v>
      </c>
      <c r="I2781" s="52">
        <f t="shared" si="318"/>
        <v>0.79940223983968339</v>
      </c>
      <c r="J2781" s="52">
        <f t="shared" ca="1" si="319"/>
        <v>1</v>
      </c>
      <c r="K2781" s="48">
        <f t="shared" si="320"/>
        <v>93.47</v>
      </c>
      <c r="L2781" s="48">
        <f t="shared" si="321"/>
        <v>93.85</v>
      </c>
      <c r="M2781" s="48">
        <f t="shared" si="322"/>
        <v>92.61</v>
      </c>
      <c r="N2781" s="48">
        <f t="shared" si="323"/>
        <v>93.72</v>
      </c>
      <c r="O2781" s="49">
        <f t="shared" ca="1" si="324"/>
        <v>91647400</v>
      </c>
    </row>
    <row r="2782" spans="1:15" x14ac:dyDescent="0.25">
      <c r="A2782">
        <v>2767</v>
      </c>
      <c r="B2782" s="89">
        <v>38482</v>
      </c>
      <c r="C2782" s="48">
        <v>117.360001</v>
      </c>
      <c r="D2782" s="48">
        <v>117.5</v>
      </c>
      <c r="E2782" s="48">
        <v>116.389999</v>
      </c>
      <c r="F2782" s="48">
        <v>116.599998</v>
      </c>
      <c r="G2782" s="49">
        <v>74613500</v>
      </c>
      <c r="H2782" s="48">
        <v>93.210300000000004</v>
      </c>
      <c r="I2782" s="52">
        <f t="shared" si="318"/>
        <v>0.79940224355749989</v>
      </c>
      <c r="J2782" s="52">
        <f t="shared" ca="1" si="319"/>
        <v>1</v>
      </c>
      <c r="K2782" s="48">
        <f t="shared" si="320"/>
        <v>93.82</v>
      </c>
      <c r="L2782" s="48">
        <f t="shared" si="321"/>
        <v>93.93</v>
      </c>
      <c r="M2782" s="48">
        <f t="shared" si="322"/>
        <v>93.04</v>
      </c>
      <c r="N2782" s="48">
        <f t="shared" si="323"/>
        <v>93.21</v>
      </c>
      <c r="O2782" s="49">
        <f t="shared" ca="1" si="324"/>
        <v>74613500</v>
      </c>
    </row>
    <row r="2783" spans="1:15" x14ac:dyDescent="0.25">
      <c r="A2783">
        <v>2768</v>
      </c>
      <c r="B2783" s="89">
        <v>38481</v>
      </c>
      <c r="C2783" s="48">
        <v>117.209999</v>
      </c>
      <c r="D2783" s="48">
        <v>118.08000199999999</v>
      </c>
      <c r="E2783" s="48">
        <v>117.050003</v>
      </c>
      <c r="F2783" s="48">
        <v>117.82</v>
      </c>
      <c r="G2783" s="49">
        <v>43750500</v>
      </c>
      <c r="H2783" s="48">
        <v>94.185570999999996</v>
      </c>
      <c r="I2783" s="52">
        <f t="shared" si="318"/>
        <v>0.7994022322186386</v>
      </c>
      <c r="J2783" s="52">
        <f t="shared" ca="1" si="319"/>
        <v>1</v>
      </c>
      <c r="K2783" s="48">
        <f t="shared" si="320"/>
        <v>93.7</v>
      </c>
      <c r="L2783" s="48">
        <f t="shared" si="321"/>
        <v>94.39</v>
      </c>
      <c r="M2783" s="48">
        <f t="shared" si="322"/>
        <v>93.57</v>
      </c>
      <c r="N2783" s="48">
        <f t="shared" si="323"/>
        <v>94.19</v>
      </c>
      <c r="O2783" s="49">
        <f t="shared" ca="1" si="324"/>
        <v>43750500</v>
      </c>
    </row>
    <row r="2784" spans="1:15" x14ac:dyDescent="0.25">
      <c r="A2784">
        <v>2769</v>
      </c>
      <c r="B2784" s="89">
        <v>38478</v>
      </c>
      <c r="C2784" s="48">
        <v>117.93</v>
      </c>
      <c r="D2784" s="48">
        <v>117.989998</v>
      </c>
      <c r="E2784" s="48">
        <v>117.05999799999999</v>
      </c>
      <c r="F2784" s="48">
        <v>117.089996</v>
      </c>
      <c r="G2784" s="49">
        <v>67415400</v>
      </c>
      <c r="H2784" s="48">
        <v>93.602005000000005</v>
      </c>
      <c r="I2784" s="52">
        <f t="shared" si="318"/>
        <v>0.79940223928267973</v>
      </c>
      <c r="J2784" s="52">
        <f t="shared" ca="1" si="319"/>
        <v>1</v>
      </c>
      <c r="K2784" s="48">
        <f t="shared" si="320"/>
        <v>94.27</v>
      </c>
      <c r="L2784" s="48">
        <f t="shared" si="321"/>
        <v>94.32</v>
      </c>
      <c r="M2784" s="48">
        <f t="shared" si="322"/>
        <v>93.58</v>
      </c>
      <c r="N2784" s="48">
        <f t="shared" si="323"/>
        <v>93.6</v>
      </c>
      <c r="O2784" s="49">
        <f t="shared" ca="1" si="324"/>
        <v>67415400</v>
      </c>
    </row>
    <row r="2785" spans="1:15" x14ac:dyDescent="0.25">
      <c r="A2785">
        <v>2770</v>
      </c>
      <c r="B2785" s="89">
        <v>38477</v>
      </c>
      <c r="C2785" s="48">
        <v>117.66999800000001</v>
      </c>
      <c r="D2785" s="48">
        <v>118</v>
      </c>
      <c r="E2785" s="48">
        <v>116.739998</v>
      </c>
      <c r="F2785" s="48">
        <v>117.459999</v>
      </c>
      <c r="G2785" s="49">
        <v>96906700</v>
      </c>
      <c r="H2785" s="48">
        <v>93.897785999999996</v>
      </c>
      <c r="I2785" s="52">
        <f t="shared" si="318"/>
        <v>0.7994022373523092</v>
      </c>
      <c r="J2785" s="52">
        <f t="shared" ca="1" si="319"/>
        <v>1</v>
      </c>
      <c r="K2785" s="48">
        <f t="shared" si="320"/>
        <v>94.07</v>
      </c>
      <c r="L2785" s="48">
        <f t="shared" si="321"/>
        <v>94.33</v>
      </c>
      <c r="M2785" s="48">
        <f t="shared" si="322"/>
        <v>93.32</v>
      </c>
      <c r="N2785" s="48">
        <f t="shared" si="323"/>
        <v>93.9</v>
      </c>
      <c r="O2785" s="49">
        <f t="shared" ca="1" si="324"/>
        <v>96906700</v>
      </c>
    </row>
    <row r="2786" spans="1:15" x14ac:dyDescent="0.25">
      <c r="A2786">
        <v>2771</v>
      </c>
      <c r="B2786" s="89">
        <v>38476</v>
      </c>
      <c r="C2786" s="48">
        <v>116.650002</v>
      </c>
      <c r="D2786" s="48">
        <v>117.75</v>
      </c>
      <c r="E2786" s="48">
        <v>116.279999</v>
      </c>
      <c r="F2786" s="48">
        <v>117.5</v>
      </c>
      <c r="G2786" s="49">
        <v>81055700</v>
      </c>
      <c r="H2786" s="48">
        <v>93.929762999999994</v>
      </c>
      <c r="I2786" s="52">
        <f t="shared" si="318"/>
        <v>0.79940223829787227</v>
      </c>
      <c r="J2786" s="52">
        <f t="shared" ca="1" si="319"/>
        <v>1</v>
      </c>
      <c r="K2786" s="48">
        <f t="shared" si="320"/>
        <v>93.25</v>
      </c>
      <c r="L2786" s="48">
        <f t="shared" si="321"/>
        <v>94.13</v>
      </c>
      <c r="M2786" s="48">
        <f t="shared" si="322"/>
        <v>92.95</v>
      </c>
      <c r="N2786" s="48">
        <f t="shared" si="323"/>
        <v>93.93</v>
      </c>
      <c r="O2786" s="49">
        <f t="shared" ca="1" si="324"/>
        <v>81055700</v>
      </c>
    </row>
    <row r="2787" spans="1:15" x14ac:dyDescent="0.25">
      <c r="A2787">
        <v>2772</v>
      </c>
      <c r="B2787" s="89">
        <v>38475</v>
      </c>
      <c r="C2787" s="48">
        <v>116.07</v>
      </c>
      <c r="D2787" s="48">
        <v>116.849998</v>
      </c>
      <c r="E2787" s="48">
        <v>115.69000200000001</v>
      </c>
      <c r="F2787" s="48">
        <v>116.599998</v>
      </c>
      <c r="G2787" s="49">
        <v>86000300</v>
      </c>
      <c r="H2787" s="48">
        <v>93.210300000000004</v>
      </c>
      <c r="I2787" s="52">
        <f t="shared" si="318"/>
        <v>0.79940224355749989</v>
      </c>
      <c r="J2787" s="52">
        <f t="shared" ca="1" si="319"/>
        <v>1</v>
      </c>
      <c r="K2787" s="48">
        <f t="shared" si="320"/>
        <v>92.79</v>
      </c>
      <c r="L2787" s="48">
        <f t="shared" si="321"/>
        <v>93.41</v>
      </c>
      <c r="M2787" s="48">
        <f t="shared" si="322"/>
        <v>92.48</v>
      </c>
      <c r="N2787" s="48">
        <f t="shared" si="323"/>
        <v>93.21</v>
      </c>
      <c r="O2787" s="49">
        <f t="shared" ca="1" si="324"/>
        <v>86000300</v>
      </c>
    </row>
    <row r="2788" spans="1:15" x14ac:dyDescent="0.25">
      <c r="A2788">
        <v>2773</v>
      </c>
      <c r="B2788" s="89">
        <v>38474</v>
      </c>
      <c r="C2788" s="48">
        <v>116.07</v>
      </c>
      <c r="D2788" s="48">
        <v>116.410004</v>
      </c>
      <c r="E2788" s="48">
        <v>115.519997</v>
      </c>
      <c r="F2788" s="48">
        <v>116.400002</v>
      </c>
      <c r="G2788" s="49">
        <v>56026400</v>
      </c>
      <c r="H2788" s="48">
        <v>93.050421999999998</v>
      </c>
      <c r="I2788" s="52">
        <f t="shared" si="318"/>
        <v>0.79940223712367287</v>
      </c>
      <c r="J2788" s="52">
        <f t="shared" ca="1" si="319"/>
        <v>1</v>
      </c>
      <c r="K2788" s="48">
        <f t="shared" si="320"/>
        <v>92.79</v>
      </c>
      <c r="L2788" s="48">
        <f t="shared" si="321"/>
        <v>93.06</v>
      </c>
      <c r="M2788" s="48">
        <f t="shared" si="322"/>
        <v>92.35</v>
      </c>
      <c r="N2788" s="48">
        <f t="shared" si="323"/>
        <v>93.05</v>
      </c>
      <c r="O2788" s="49">
        <f t="shared" ca="1" si="324"/>
        <v>56026400</v>
      </c>
    </row>
    <row r="2789" spans="1:15" x14ac:dyDescent="0.25">
      <c r="A2789">
        <v>2774</v>
      </c>
      <c r="B2789" s="89">
        <v>38471</v>
      </c>
      <c r="C2789" s="48">
        <v>115.07</v>
      </c>
      <c r="D2789" s="48">
        <v>115.870003</v>
      </c>
      <c r="E2789" s="48">
        <v>113.970001</v>
      </c>
      <c r="F2789" s="48">
        <v>115.75</v>
      </c>
      <c r="G2789" s="49">
        <v>103993800</v>
      </c>
      <c r="H2789" s="48">
        <v>92.530809000000005</v>
      </c>
      <c r="I2789" s="52">
        <f t="shared" si="318"/>
        <v>0.7994022375809936</v>
      </c>
      <c r="J2789" s="52">
        <f t="shared" ca="1" si="319"/>
        <v>1</v>
      </c>
      <c r="K2789" s="48">
        <f t="shared" si="320"/>
        <v>91.99</v>
      </c>
      <c r="L2789" s="48">
        <f t="shared" si="321"/>
        <v>92.63</v>
      </c>
      <c r="M2789" s="48">
        <f t="shared" si="322"/>
        <v>91.11</v>
      </c>
      <c r="N2789" s="48">
        <f t="shared" si="323"/>
        <v>92.53</v>
      </c>
      <c r="O2789" s="49">
        <f t="shared" ca="1" si="324"/>
        <v>103993800</v>
      </c>
    </row>
    <row r="2790" spans="1:15" x14ac:dyDescent="0.25">
      <c r="A2790">
        <v>2775</v>
      </c>
      <c r="B2790" s="89">
        <v>38470</v>
      </c>
      <c r="C2790" s="48">
        <v>115.269997</v>
      </c>
      <c r="D2790" s="48">
        <v>115.68</v>
      </c>
      <c r="E2790" s="48">
        <v>114.199997</v>
      </c>
      <c r="F2790" s="48">
        <v>114.199997</v>
      </c>
      <c r="G2790" s="49">
        <v>72481500</v>
      </c>
      <c r="H2790" s="48">
        <v>91.291732999999994</v>
      </c>
      <c r="I2790" s="52">
        <f t="shared" si="318"/>
        <v>0.79940223641161734</v>
      </c>
      <c r="J2790" s="52">
        <f t="shared" ca="1" si="319"/>
        <v>1</v>
      </c>
      <c r="K2790" s="48">
        <f t="shared" si="320"/>
        <v>92.15</v>
      </c>
      <c r="L2790" s="48">
        <f t="shared" si="321"/>
        <v>92.47</v>
      </c>
      <c r="M2790" s="48">
        <f t="shared" si="322"/>
        <v>91.29</v>
      </c>
      <c r="N2790" s="48">
        <f t="shared" si="323"/>
        <v>91.29</v>
      </c>
      <c r="O2790" s="49">
        <f t="shared" ca="1" si="324"/>
        <v>72481500</v>
      </c>
    </row>
    <row r="2791" spans="1:15" x14ac:dyDescent="0.25">
      <c r="A2791">
        <v>2776</v>
      </c>
      <c r="B2791" s="89">
        <v>38469</v>
      </c>
      <c r="C2791" s="48">
        <v>114.860001</v>
      </c>
      <c r="D2791" s="48">
        <v>116.07</v>
      </c>
      <c r="E2791" s="48">
        <v>114.44000200000001</v>
      </c>
      <c r="F2791" s="48">
        <v>115.650002</v>
      </c>
      <c r="G2791" s="49">
        <v>84131900</v>
      </c>
      <c r="H2791" s="48">
        <v>92.450869999999995</v>
      </c>
      <c r="I2791" s="52">
        <f t="shared" si="318"/>
        <v>0.79940223433805035</v>
      </c>
      <c r="J2791" s="52">
        <f t="shared" ca="1" si="319"/>
        <v>1</v>
      </c>
      <c r="K2791" s="48">
        <f t="shared" si="320"/>
        <v>91.82</v>
      </c>
      <c r="L2791" s="48">
        <f t="shared" si="321"/>
        <v>92.79</v>
      </c>
      <c r="M2791" s="48">
        <f t="shared" si="322"/>
        <v>91.48</v>
      </c>
      <c r="N2791" s="48">
        <f t="shared" si="323"/>
        <v>92.45</v>
      </c>
      <c r="O2791" s="49">
        <f t="shared" ca="1" si="324"/>
        <v>84131900</v>
      </c>
    </row>
    <row r="2792" spans="1:15" x14ac:dyDescent="0.25">
      <c r="A2792">
        <v>2777</v>
      </c>
      <c r="B2792" s="89">
        <v>38468</v>
      </c>
      <c r="C2792" s="48">
        <v>115.959999</v>
      </c>
      <c r="D2792" s="48">
        <v>116.769997</v>
      </c>
      <c r="E2792" s="48">
        <v>115.150002</v>
      </c>
      <c r="F2792" s="48">
        <v>115.199997</v>
      </c>
      <c r="G2792" s="49">
        <v>72626000</v>
      </c>
      <c r="H2792" s="48">
        <v>92.091134999999994</v>
      </c>
      <c r="I2792" s="52">
        <f t="shared" si="318"/>
        <v>0.79940223435943314</v>
      </c>
      <c r="J2792" s="52">
        <f t="shared" ca="1" si="319"/>
        <v>1</v>
      </c>
      <c r="K2792" s="48">
        <f t="shared" si="320"/>
        <v>92.7</v>
      </c>
      <c r="L2792" s="48">
        <f t="shared" si="321"/>
        <v>93.35</v>
      </c>
      <c r="M2792" s="48">
        <f t="shared" si="322"/>
        <v>92.05</v>
      </c>
      <c r="N2792" s="48">
        <f t="shared" si="323"/>
        <v>92.09</v>
      </c>
      <c r="O2792" s="49">
        <f t="shared" ca="1" si="324"/>
        <v>72626000</v>
      </c>
    </row>
    <row r="2793" spans="1:15" x14ac:dyDescent="0.25">
      <c r="A2793">
        <v>2778</v>
      </c>
      <c r="B2793" s="89">
        <v>38467</v>
      </c>
      <c r="C2793" s="48">
        <v>115.860001</v>
      </c>
      <c r="D2793" s="48">
        <v>116.5</v>
      </c>
      <c r="E2793" s="48">
        <v>115.720001</v>
      </c>
      <c r="F2793" s="48">
        <v>116.33000199999999</v>
      </c>
      <c r="G2793" s="49">
        <v>52284100</v>
      </c>
      <c r="H2793" s="48">
        <v>92.994463999999994</v>
      </c>
      <c r="I2793" s="52">
        <f t="shared" si="318"/>
        <v>0.79940223846983172</v>
      </c>
      <c r="J2793" s="52">
        <f t="shared" ca="1" si="319"/>
        <v>1</v>
      </c>
      <c r="K2793" s="48">
        <f t="shared" si="320"/>
        <v>92.62</v>
      </c>
      <c r="L2793" s="48">
        <f t="shared" si="321"/>
        <v>93.13</v>
      </c>
      <c r="M2793" s="48">
        <f t="shared" si="322"/>
        <v>92.51</v>
      </c>
      <c r="N2793" s="48">
        <f t="shared" si="323"/>
        <v>92.99</v>
      </c>
      <c r="O2793" s="49">
        <f t="shared" ca="1" si="324"/>
        <v>52284100</v>
      </c>
    </row>
    <row r="2794" spans="1:15" x14ac:dyDescent="0.25">
      <c r="A2794">
        <v>2779</v>
      </c>
      <c r="B2794" s="89">
        <v>38464</v>
      </c>
      <c r="C2794" s="48">
        <v>115.739998</v>
      </c>
      <c r="D2794" s="48">
        <v>116.5</v>
      </c>
      <c r="E2794" s="48">
        <v>114.269997</v>
      </c>
      <c r="F2794" s="48">
        <v>115.57</v>
      </c>
      <c r="G2794" s="49">
        <v>88845800</v>
      </c>
      <c r="H2794" s="48">
        <v>92.386915999999999</v>
      </c>
      <c r="I2794" s="52">
        <f t="shared" si="318"/>
        <v>0.79940223241325603</v>
      </c>
      <c r="J2794" s="52">
        <f t="shared" ca="1" si="319"/>
        <v>1</v>
      </c>
      <c r="K2794" s="48">
        <f t="shared" si="320"/>
        <v>92.52</v>
      </c>
      <c r="L2794" s="48">
        <f t="shared" si="321"/>
        <v>93.13</v>
      </c>
      <c r="M2794" s="48">
        <f t="shared" si="322"/>
        <v>91.35</v>
      </c>
      <c r="N2794" s="48">
        <f t="shared" si="323"/>
        <v>92.39</v>
      </c>
      <c r="O2794" s="49">
        <f t="shared" ca="1" si="324"/>
        <v>88845800</v>
      </c>
    </row>
    <row r="2795" spans="1:15" x14ac:dyDescent="0.25">
      <c r="A2795">
        <v>2780</v>
      </c>
      <c r="B2795" s="89">
        <v>38463</v>
      </c>
      <c r="C2795" s="48">
        <v>114.790001</v>
      </c>
      <c r="D2795" s="48">
        <v>116.209999</v>
      </c>
      <c r="E2795" s="48">
        <v>114.379997</v>
      </c>
      <c r="F2795" s="48">
        <v>116.010002</v>
      </c>
      <c r="G2795" s="49">
        <v>86952200</v>
      </c>
      <c r="H2795" s="48">
        <v>92.738654999999994</v>
      </c>
      <c r="I2795" s="52">
        <f t="shared" si="318"/>
        <v>0.79940223602444205</v>
      </c>
      <c r="J2795" s="52">
        <f t="shared" ca="1" si="319"/>
        <v>1</v>
      </c>
      <c r="K2795" s="48">
        <f t="shared" si="320"/>
        <v>91.76</v>
      </c>
      <c r="L2795" s="48">
        <f t="shared" si="321"/>
        <v>92.9</v>
      </c>
      <c r="M2795" s="48">
        <f t="shared" si="322"/>
        <v>91.44</v>
      </c>
      <c r="N2795" s="48">
        <f t="shared" si="323"/>
        <v>92.74</v>
      </c>
      <c r="O2795" s="49">
        <f t="shared" ca="1" si="324"/>
        <v>86952200</v>
      </c>
    </row>
    <row r="2796" spans="1:15" x14ac:dyDescent="0.25">
      <c r="A2796">
        <v>2781</v>
      </c>
      <c r="B2796" s="89">
        <v>38462</v>
      </c>
      <c r="C2796" s="48">
        <v>115.379997</v>
      </c>
      <c r="D2796" s="48">
        <v>115.629997</v>
      </c>
      <c r="E2796" s="48">
        <v>113.550003</v>
      </c>
      <c r="F2796" s="48">
        <v>113.800003</v>
      </c>
      <c r="G2796" s="49">
        <v>107735900</v>
      </c>
      <c r="H2796" s="48">
        <v>90.971976999999995</v>
      </c>
      <c r="I2796" s="52">
        <f t="shared" si="318"/>
        <v>0.7994022372741062</v>
      </c>
      <c r="J2796" s="52">
        <f t="shared" ca="1" si="319"/>
        <v>1</v>
      </c>
      <c r="K2796" s="48">
        <f t="shared" si="320"/>
        <v>92.24</v>
      </c>
      <c r="L2796" s="48">
        <f t="shared" si="321"/>
        <v>92.43</v>
      </c>
      <c r="M2796" s="48">
        <f t="shared" si="322"/>
        <v>90.77</v>
      </c>
      <c r="N2796" s="48">
        <f t="shared" si="323"/>
        <v>90.97</v>
      </c>
      <c r="O2796" s="49">
        <f t="shared" ca="1" si="324"/>
        <v>107735900</v>
      </c>
    </row>
    <row r="2797" spans="1:15" x14ac:dyDescent="0.25">
      <c r="A2797">
        <v>2782</v>
      </c>
      <c r="B2797" s="89">
        <v>38461</v>
      </c>
      <c r="C2797" s="48">
        <v>115.099998</v>
      </c>
      <c r="D2797" s="48">
        <v>115.529999</v>
      </c>
      <c r="E2797" s="48">
        <v>114.83000199999999</v>
      </c>
      <c r="F2797" s="48">
        <v>115.410004</v>
      </c>
      <c r="G2797" s="49">
        <v>64930100</v>
      </c>
      <c r="H2797" s="48">
        <v>92.259015000000005</v>
      </c>
      <c r="I2797" s="52">
        <f t="shared" si="318"/>
        <v>0.79940223379595421</v>
      </c>
      <c r="J2797" s="52">
        <f t="shared" ca="1" si="319"/>
        <v>1</v>
      </c>
      <c r="K2797" s="48">
        <f t="shared" si="320"/>
        <v>92.01</v>
      </c>
      <c r="L2797" s="48">
        <f t="shared" si="321"/>
        <v>92.35</v>
      </c>
      <c r="M2797" s="48">
        <f t="shared" si="322"/>
        <v>91.8</v>
      </c>
      <c r="N2797" s="48">
        <f t="shared" si="323"/>
        <v>92.26</v>
      </c>
      <c r="O2797" s="49">
        <f t="shared" ca="1" si="324"/>
        <v>64930100</v>
      </c>
    </row>
    <row r="2798" spans="1:15" x14ac:dyDescent="0.25">
      <c r="A2798">
        <v>2783</v>
      </c>
      <c r="B2798" s="89">
        <v>38460</v>
      </c>
      <c r="C2798" s="48">
        <v>114.120003</v>
      </c>
      <c r="D2798" s="48">
        <v>114.959999</v>
      </c>
      <c r="E2798" s="48">
        <v>113.959999</v>
      </c>
      <c r="F2798" s="48">
        <v>114.5</v>
      </c>
      <c r="G2798" s="49">
        <v>100035200</v>
      </c>
      <c r="H2798" s="48">
        <v>91.531555999999995</v>
      </c>
      <c r="I2798" s="52">
        <f t="shared" si="318"/>
        <v>0.79940223580786018</v>
      </c>
      <c r="J2798" s="52">
        <f t="shared" ca="1" si="319"/>
        <v>1</v>
      </c>
      <c r="K2798" s="48">
        <f t="shared" si="320"/>
        <v>91.23</v>
      </c>
      <c r="L2798" s="48">
        <f t="shared" si="321"/>
        <v>91.9</v>
      </c>
      <c r="M2798" s="48">
        <f t="shared" si="322"/>
        <v>91.1</v>
      </c>
      <c r="N2798" s="48">
        <f t="shared" si="323"/>
        <v>91.53</v>
      </c>
      <c r="O2798" s="49">
        <f t="shared" ca="1" si="324"/>
        <v>100035200</v>
      </c>
    </row>
    <row r="2799" spans="1:15" x14ac:dyDescent="0.25">
      <c r="A2799">
        <v>2784</v>
      </c>
      <c r="B2799" s="89">
        <v>38457</v>
      </c>
      <c r="C2799" s="48">
        <v>115.739998</v>
      </c>
      <c r="D2799" s="48">
        <v>116.199997</v>
      </c>
      <c r="E2799" s="48">
        <v>114.099998</v>
      </c>
      <c r="F2799" s="48">
        <v>114.150002</v>
      </c>
      <c r="G2799" s="49">
        <v>128677300</v>
      </c>
      <c r="H2799" s="48">
        <v>91.251767000000001</v>
      </c>
      <c r="I2799" s="52">
        <f t="shared" si="318"/>
        <v>0.79940223741739402</v>
      </c>
      <c r="J2799" s="52">
        <f t="shared" ca="1" si="319"/>
        <v>1</v>
      </c>
      <c r="K2799" s="48">
        <f t="shared" si="320"/>
        <v>92.52</v>
      </c>
      <c r="L2799" s="48">
        <f t="shared" si="321"/>
        <v>92.89</v>
      </c>
      <c r="M2799" s="48">
        <f t="shared" si="322"/>
        <v>91.21</v>
      </c>
      <c r="N2799" s="48">
        <f t="shared" si="323"/>
        <v>91.25</v>
      </c>
      <c r="O2799" s="49">
        <f t="shared" ca="1" si="324"/>
        <v>128677300</v>
      </c>
    </row>
    <row r="2800" spans="1:15" x14ac:dyDescent="0.25">
      <c r="A2800">
        <v>2785</v>
      </c>
      <c r="B2800" s="89">
        <v>38456</v>
      </c>
      <c r="C2800" s="48">
        <v>117.400002</v>
      </c>
      <c r="D2800" s="48">
        <v>117.5</v>
      </c>
      <c r="E2800" s="48">
        <v>115.769997</v>
      </c>
      <c r="F2800" s="48">
        <v>115.769997</v>
      </c>
      <c r="G2800" s="49">
        <v>96119800</v>
      </c>
      <c r="H2800" s="48">
        <v>92.546794000000006</v>
      </c>
      <c r="I2800" s="52">
        <f t="shared" si="318"/>
        <v>0.79940223199625726</v>
      </c>
      <c r="J2800" s="52">
        <f t="shared" ca="1" si="319"/>
        <v>1</v>
      </c>
      <c r="K2800" s="48">
        <f t="shared" si="320"/>
        <v>93.85</v>
      </c>
      <c r="L2800" s="48">
        <f t="shared" si="321"/>
        <v>93.93</v>
      </c>
      <c r="M2800" s="48">
        <f t="shared" si="322"/>
        <v>92.55</v>
      </c>
      <c r="N2800" s="48">
        <f t="shared" si="323"/>
        <v>92.55</v>
      </c>
      <c r="O2800" s="49">
        <f t="shared" ca="1" si="324"/>
        <v>96119800</v>
      </c>
    </row>
    <row r="2801" spans="1:15" x14ac:dyDescent="0.25">
      <c r="A2801">
        <v>2786</v>
      </c>
      <c r="B2801" s="89">
        <v>38455</v>
      </c>
      <c r="C2801" s="48">
        <v>118.55999799999999</v>
      </c>
      <c r="D2801" s="48">
        <v>118.800003</v>
      </c>
      <c r="E2801" s="48">
        <v>117.129997</v>
      </c>
      <c r="F2801" s="48">
        <v>117.300003</v>
      </c>
      <c r="G2801" s="49">
        <v>65949000</v>
      </c>
      <c r="H2801" s="48">
        <v>93.769885000000002</v>
      </c>
      <c r="I2801" s="52">
        <f t="shared" si="318"/>
        <v>0.79940223871946536</v>
      </c>
      <c r="J2801" s="52">
        <f t="shared" ca="1" si="319"/>
        <v>1</v>
      </c>
      <c r="K2801" s="48">
        <f t="shared" si="320"/>
        <v>94.78</v>
      </c>
      <c r="L2801" s="48">
        <f t="shared" si="321"/>
        <v>94.97</v>
      </c>
      <c r="M2801" s="48">
        <f t="shared" si="322"/>
        <v>93.63</v>
      </c>
      <c r="N2801" s="48">
        <f t="shared" si="323"/>
        <v>93.77</v>
      </c>
      <c r="O2801" s="49">
        <f t="shared" ca="1" si="324"/>
        <v>65949000</v>
      </c>
    </row>
    <row r="2802" spans="1:15" x14ac:dyDescent="0.25">
      <c r="A2802">
        <v>2787</v>
      </c>
      <c r="B2802" s="89">
        <v>38454</v>
      </c>
      <c r="C2802" s="48">
        <v>117.889999</v>
      </c>
      <c r="D2802" s="48">
        <v>119.05999799999999</v>
      </c>
      <c r="E2802" s="48">
        <v>117.07</v>
      </c>
      <c r="F2802" s="48">
        <v>118.699997</v>
      </c>
      <c r="G2802" s="49">
        <v>86144800</v>
      </c>
      <c r="H2802" s="48">
        <v>94.889043000000001</v>
      </c>
      <c r="I2802" s="52">
        <f t="shared" si="318"/>
        <v>0.79940223587368753</v>
      </c>
      <c r="J2802" s="52">
        <f t="shared" ca="1" si="319"/>
        <v>1</v>
      </c>
      <c r="K2802" s="48">
        <f t="shared" si="320"/>
        <v>94.24</v>
      </c>
      <c r="L2802" s="48">
        <f t="shared" si="321"/>
        <v>95.18</v>
      </c>
      <c r="M2802" s="48">
        <f t="shared" si="322"/>
        <v>93.59</v>
      </c>
      <c r="N2802" s="48">
        <f t="shared" si="323"/>
        <v>94.89</v>
      </c>
      <c r="O2802" s="49">
        <f t="shared" ca="1" si="324"/>
        <v>86144800</v>
      </c>
    </row>
    <row r="2803" spans="1:15" x14ac:dyDescent="0.25">
      <c r="A2803">
        <v>2788</v>
      </c>
      <c r="B2803" s="89">
        <v>38453</v>
      </c>
      <c r="C2803" s="48">
        <v>118.290001</v>
      </c>
      <c r="D2803" s="48">
        <v>118.41999800000001</v>
      </c>
      <c r="E2803" s="48">
        <v>117.83000199999999</v>
      </c>
      <c r="F2803" s="48">
        <v>118.089996</v>
      </c>
      <c r="G2803" s="49">
        <v>44945000</v>
      </c>
      <c r="H2803" s="48">
        <v>94.401407000000006</v>
      </c>
      <c r="I2803" s="52">
        <f t="shared" si="318"/>
        <v>0.7994022372564058</v>
      </c>
      <c r="J2803" s="52">
        <f t="shared" ca="1" si="319"/>
        <v>1</v>
      </c>
      <c r="K2803" s="48">
        <f t="shared" si="320"/>
        <v>94.56</v>
      </c>
      <c r="L2803" s="48">
        <f t="shared" si="321"/>
        <v>94.67</v>
      </c>
      <c r="M2803" s="48">
        <f t="shared" si="322"/>
        <v>94.19</v>
      </c>
      <c r="N2803" s="48">
        <f t="shared" si="323"/>
        <v>94.4</v>
      </c>
      <c r="O2803" s="49">
        <f t="shared" ca="1" si="324"/>
        <v>44945000</v>
      </c>
    </row>
    <row r="2804" spans="1:15" x14ac:dyDescent="0.25">
      <c r="A2804">
        <v>2789</v>
      </c>
      <c r="B2804" s="89">
        <v>38450</v>
      </c>
      <c r="C2804" s="48">
        <v>119.16999800000001</v>
      </c>
      <c r="D2804" s="48">
        <v>119.209999</v>
      </c>
      <c r="E2804" s="48">
        <v>118</v>
      </c>
      <c r="F2804" s="48">
        <v>118</v>
      </c>
      <c r="G2804" s="49">
        <v>63772900</v>
      </c>
      <c r="H2804" s="48">
        <v>94.329464000000002</v>
      </c>
      <c r="I2804" s="52">
        <f t="shared" si="318"/>
        <v>0.79940223728813564</v>
      </c>
      <c r="J2804" s="52">
        <f t="shared" ca="1" si="319"/>
        <v>1</v>
      </c>
      <c r="K2804" s="48">
        <f t="shared" si="320"/>
        <v>95.26</v>
      </c>
      <c r="L2804" s="48">
        <f t="shared" si="321"/>
        <v>95.3</v>
      </c>
      <c r="M2804" s="48">
        <f t="shared" si="322"/>
        <v>94.33</v>
      </c>
      <c r="N2804" s="48">
        <f t="shared" si="323"/>
        <v>94.33</v>
      </c>
      <c r="O2804" s="49">
        <f t="shared" ca="1" si="324"/>
        <v>63772900</v>
      </c>
    </row>
    <row r="2805" spans="1:15" x14ac:dyDescent="0.25">
      <c r="A2805">
        <v>2790</v>
      </c>
      <c r="B2805" s="89">
        <v>38449</v>
      </c>
      <c r="C2805" s="48">
        <v>118.410004</v>
      </c>
      <c r="D2805" s="48">
        <v>119.260002</v>
      </c>
      <c r="E2805" s="48">
        <v>118.32</v>
      </c>
      <c r="F2805" s="48">
        <v>119.239998</v>
      </c>
      <c r="G2805" s="49">
        <v>46734600</v>
      </c>
      <c r="H2805" s="48">
        <v>95.320721000000006</v>
      </c>
      <c r="I2805" s="52">
        <f t="shared" si="318"/>
        <v>0.79940223581687753</v>
      </c>
      <c r="J2805" s="52">
        <f t="shared" ca="1" si="319"/>
        <v>1</v>
      </c>
      <c r="K2805" s="48">
        <f t="shared" si="320"/>
        <v>94.66</v>
      </c>
      <c r="L2805" s="48">
        <f t="shared" si="321"/>
        <v>95.34</v>
      </c>
      <c r="M2805" s="48">
        <f t="shared" si="322"/>
        <v>94.59</v>
      </c>
      <c r="N2805" s="48">
        <f t="shared" si="323"/>
        <v>95.32</v>
      </c>
      <c r="O2805" s="49">
        <f t="shared" ca="1" si="324"/>
        <v>46734600</v>
      </c>
    </row>
    <row r="2806" spans="1:15" x14ac:dyDescent="0.25">
      <c r="A2806">
        <v>2791</v>
      </c>
      <c r="B2806" s="89">
        <v>38448</v>
      </c>
      <c r="C2806" s="48">
        <v>118.449997</v>
      </c>
      <c r="D2806" s="48">
        <v>118.949997</v>
      </c>
      <c r="E2806" s="48">
        <v>118.18</v>
      </c>
      <c r="F2806" s="48">
        <v>118.599998</v>
      </c>
      <c r="G2806" s="49">
        <v>53268200</v>
      </c>
      <c r="H2806" s="48">
        <v>94.809104000000005</v>
      </c>
      <c r="I2806" s="52">
        <f t="shared" si="318"/>
        <v>0.79940223945029076</v>
      </c>
      <c r="J2806" s="52">
        <f t="shared" ca="1" si="319"/>
        <v>1</v>
      </c>
      <c r="K2806" s="48">
        <f t="shared" si="320"/>
        <v>94.69</v>
      </c>
      <c r="L2806" s="48">
        <f t="shared" si="321"/>
        <v>95.09</v>
      </c>
      <c r="M2806" s="48">
        <f t="shared" si="322"/>
        <v>94.47</v>
      </c>
      <c r="N2806" s="48">
        <f t="shared" si="323"/>
        <v>94.81</v>
      </c>
      <c r="O2806" s="49">
        <f t="shared" ca="1" si="324"/>
        <v>53268200</v>
      </c>
    </row>
    <row r="2807" spans="1:15" x14ac:dyDescent="0.25">
      <c r="A2807">
        <v>2792</v>
      </c>
      <c r="B2807" s="89">
        <v>38447</v>
      </c>
      <c r="C2807" s="48">
        <v>117.779999</v>
      </c>
      <c r="D2807" s="48">
        <v>118.379997</v>
      </c>
      <c r="E2807" s="48">
        <v>117.66999800000001</v>
      </c>
      <c r="F2807" s="48">
        <v>118.19000200000001</v>
      </c>
      <c r="G2807" s="49">
        <v>46853900</v>
      </c>
      <c r="H2807" s="48">
        <v>94.481352000000001</v>
      </c>
      <c r="I2807" s="52">
        <f t="shared" si="318"/>
        <v>0.79940223708600999</v>
      </c>
      <c r="J2807" s="52">
        <f t="shared" ca="1" si="319"/>
        <v>1</v>
      </c>
      <c r="K2807" s="48">
        <f t="shared" si="320"/>
        <v>94.15</v>
      </c>
      <c r="L2807" s="48">
        <f t="shared" si="321"/>
        <v>94.63</v>
      </c>
      <c r="M2807" s="48">
        <f t="shared" si="322"/>
        <v>94.07</v>
      </c>
      <c r="N2807" s="48">
        <f t="shared" si="323"/>
        <v>94.48</v>
      </c>
      <c r="O2807" s="49">
        <f t="shared" ca="1" si="324"/>
        <v>46853900</v>
      </c>
    </row>
    <row r="2808" spans="1:15" x14ac:dyDescent="0.25">
      <c r="A2808">
        <v>2793</v>
      </c>
      <c r="B2808" s="89">
        <v>38446</v>
      </c>
      <c r="C2808" s="48">
        <v>117.360001</v>
      </c>
      <c r="D2808" s="48">
        <v>117.860001</v>
      </c>
      <c r="E2808" s="48">
        <v>116.739998</v>
      </c>
      <c r="F2808" s="48">
        <v>117.629997</v>
      </c>
      <c r="G2808" s="49">
        <v>71581200</v>
      </c>
      <c r="H2808" s="48">
        <v>94.033682999999996</v>
      </c>
      <c r="I2808" s="52">
        <f t="shared" si="318"/>
        <v>0.79940223920944242</v>
      </c>
      <c r="J2808" s="52">
        <f t="shared" ca="1" si="319"/>
        <v>1</v>
      </c>
      <c r="K2808" s="48">
        <f t="shared" si="320"/>
        <v>93.82</v>
      </c>
      <c r="L2808" s="48">
        <f t="shared" si="321"/>
        <v>94.22</v>
      </c>
      <c r="M2808" s="48">
        <f t="shared" si="322"/>
        <v>93.32</v>
      </c>
      <c r="N2808" s="48">
        <f t="shared" si="323"/>
        <v>94.03</v>
      </c>
      <c r="O2808" s="49">
        <f t="shared" ca="1" si="324"/>
        <v>71581200</v>
      </c>
    </row>
    <row r="2809" spans="1:15" x14ac:dyDescent="0.25">
      <c r="A2809">
        <v>2794</v>
      </c>
      <c r="B2809" s="89">
        <v>38443</v>
      </c>
      <c r="C2809" s="48">
        <v>118.629997</v>
      </c>
      <c r="D2809" s="48">
        <v>118.989998</v>
      </c>
      <c r="E2809" s="48">
        <v>116.910004</v>
      </c>
      <c r="F2809" s="48">
        <v>117.43</v>
      </c>
      <c r="G2809" s="49">
        <v>95255300</v>
      </c>
      <c r="H2809" s="48">
        <v>93.873805000000004</v>
      </c>
      <c r="I2809" s="52">
        <f t="shared" si="318"/>
        <v>0.7994022396321212</v>
      </c>
      <c r="J2809" s="52">
        <f t="shared" ca="1" si="319"/>
        <v>1</v>
      </c>
      <c r="K2809" s="48">
        <f t="shared" si="320"/>
        <v>94.83</v>
      </c>
      <c r="L2809" s="48">
        <f t="shared" si="321"/>
        <v>95.12</v>
      </c>
      <c r="M2809" s="48">
        <f t="shared" si="322"/>
        <v>93.46</v>
      </c>
      <c r="N2809" s="48">
        <f t="shared" si="323"/>
        <v>93.87</v>
      </c>
      <c r="O2809" s="49">
        <f t="shared" ca="1" si="324"/>
        <v>95255300</v>
      </c>
    </row>
    <row r="2810" spans="1:15" x14ac:dyDescent="0.25">
      <c r="A2810">
        <v>2795</v>
      </c>
      <c r="B2810" s="89">
        <v>38442</v>
      </c>
      <c r="C2810" s="48">
        <v>118.19000200000001</v>
      </c>
      <c r="D2810" s="48">
        <v>118.459999</v>
      </c>
      <c r="E2810" s="48">
        <v>117.870003</v>
      </c>
      <c r="F2810" s="48">
        <v>117.959999</v>
      </c>
      <c r="G2810" s="49">
        <v>64575400</v>
      </c>
      <c r="H2810" s="48">
        <v>94.297487000000004</v>
      </c>
      <c r="I2810" s="52">
        <f t="shared" si="318"/>
        <v>0.79940223634623808</v>
      </c>
      <c r="J2810" s="52">
        <f t="shared" ca="1" si="319"/>
        <v>1</v>
      </c>
      <c r="K2810" s="48">
        <f t="shared" si="320"/>
        <v>94.48</v>
      </c>
      <c r="L2810" s="48">
        <f t="shared" si="321"/>
        <v>94.7</v>
      </c>
      <c r="M2810" s="48">
        <f t="shared" si="322"/>
        <v>94.23</v>
      </c>
      <c r="N2810" s="48">
        <f t="shared" si="323"/>
        <v>94.3</v>
      </c>
      <c r="O2810" s="49">
        <f t="shared" ca="1" si="324"/>
        <v>64575400</v>
      </c>
    </row>
    <row r="2811" spans="1:15" x14ac:dyDescent="0.25">
      <c r="A2811">
        <v>2796</v>
      </c>
      <c r="B2811" s="89">
        <v>38441</v>
      </c>
      <c r="C2811" s="48">
        <v>116.779999</v>
      </c>
      <c r="D2811" s="48">
        <v>118.199997</v>
      </c>
      <c r="E2811" s="48">
        <v>116.769997</v>
      </c>
      <c r="F2811" s="48">
        <v>118.18</v>
      </c>
      <c r="G2811" s="49">
        <v>62002100</v>
      </c>
      <c r="H2811" s="48">
        <v>94.473356999999993</v>
      </c>
      <c r="I2811" s="52">
        <f t="shared" si="318"/>
        <v>0.79940224234218982</v>
      </c>
      <c r="J2811" s="52">
        <f t="shared" ca="1" si="319"/>
        <v>1</v>
      </c>
      <c r="K2811" s="48">
        <f t="shared" si="320"/>
        <v>93.35</v>
      </c>
      <c r="L2811" s="48">
        <f t="shared" si="321"/>
        <v>94.49</v>
      </c>
      <c r="M2811" s="48">
        <f t="shared" si="322"/>
        <v>93.35</v>
      </c>
      <c r="N2811" s="48">
        <f t="shared" si="323"/>
        <v>94.47</v>
      </c>
      <c r="O2811" s="49">
        <f t="shared" ca="1" si="324"/>
        <v>62002100</v>
      </c>
    </row>
    <row r="2812" spans="1:15" x14ac:dyDescent="0.25">
      <c r="A2812">
        <v>2797</v>
      </c>
      <c r="B2812" s="89">
        <v>38440</v>
      </c>
      <c r="C2812" s="48">
        <v>117.139999</v>
      </c>
      <c r="D2812" s="48">
        <v>117.900002</v>
      </c>
      <c r="E2812" s="48">
        <v>116.25</v>
      </c>
      <c r="F2812" s="48">
        <v>116.529999</v>
      </c>
      <c r="G2812" s="49">
        <v>71160300</v>
      </c>
      <c r="H2812" s="48">
        <v>93.154342</v>
      </c>
      <c r="I2812" s="52">
        <f t="shared" si="318"/>
        <v>0.79940223804515775</v>
      </c>
      <c r="J2812" s="52">
        <f t="shared" ca="1" si="319"/>
        <v>1</v>
      </c>
      <c r="K2812" s="48">
        <f t="shared" si="320"/>
        <v>93.64</v>
      </c>
      <c r="L2812" s="48">
        <f t="shared" si="321"/>
        <v>94.25</v>
      </c>
      <c r="M2812" s="48">
        <f t="shared" si="322"/>
        <v>92.93</v>
      </c>
      <c r="N2812" s="48">
        <f t="shared" si="323"/>
        <v>93.15</v>
      </c>
      <c r="O2812" s="49">
        <f t="shared" ca="1" si="324"/>
        <v>71160300</v>
      </c>
    </row>
    <row r="2813" spans="1:15" x14ac:dyDescent="0.25">
      <c r="A2813">
        <v>2798</v>
      </c>
      <c r="B2813" s="89">
        <v>38439</v>
      </c>
      <c r="C2813" s="48">
        <v>117.41999800000001</v>
      </c>
      <c r="D2813" s="48">
        <v>117.94000200000001</v>
      </c>
      <c r="E2813" s="48">
        <v>117.30999799999999</v>
      </c>
      <c r="F2813" s="48">
        <v>117.30999799999999</v>
      </c>
      <c r="G2813" s="49">
        <v>46765500</v>
      </c>
      <c r="H2813" s="48">
        <v>93.777873999999997</v>
      </c>
      <c r="I2813" s="52">
        <f t="shared" si="318"/>
        <v>0.79940222997872701</v>
      </c>
      <c r="J2813" s="52">
        <f t="shared" ca="1" si="319"/>
        <v>1</v>
      </c>
      <c r="K2813" s="48">
        <f t="shared" si="320"/>
        <v>93.87</v>
      </c>
      <c r="L2813" s="48">
        <f t="shared" si="321"/>
        <v>94.28</v>
      </c>
      <c r="M2813" s="48">
        <f t="shared" si="322"/>
        <v>93.78</v>
      </c>
      <c r="N2813" s="48">
        <f t="shared" si="323"/>
        <v>93.78</v>
      </c>
      <c r="O2813" s="49">
        <f t="shared" ca="1" si="324"/>
        <v>46765500</v>
      </c>
    </row>
    <row r="2814" spans="1:15" x14ac:dyDescent="0.25">
      <c r="A2814">
        <v>2799</v>
      </c>
      <c r="B2814" s="89">
        <v>38435</v>
      </c>
      <c r="C2814" s="48">
        <v>117.459999</v>
      </c>
      <c r="D2814" s="48">
        <v>117.989998</v>
      </c>
      <c r="E2814" s="48">
        <v>117.05999799999999</v>
      </c>
      <c r="F2814" s="48">
        <v>117.139999</v>
      </c>
      <c r="G2814" s="49">
        <v>51932500</v>
      </c>
      <c r="H2814" s="48">
        <v>93.641977999999995</v>
      </c>
      <c r="I2814" s="52">
        <f t="shared" si="318"/>
        <v>0.79940224346424993</v>
      </c>
      <c r="J2814" s="52">
        <f t="shared" ca="1" si="319"/>
        <v>1</v>
      </c>
      <c r="K2814" s="48">
        <f t="shared" si="320"/>
        <v>93.9</v>
      </c>
      <c r="L2814" s="48">
        <f t="shared" si="321"/>
        <v>94.32</v>
      </c>
      <c r="M2814" s="48">
        <f t="shared" si="322"/>
        <v>93.58</v>
      </c>
      <c r="N2814" s="48">
        <f t="shared" si="323"/>
        <v>93.64</v>
      </c>
      <c r="O2814" s="49">
        <f t="shared" ca="1" si="324"/>
        <v>51932500</v>
      </c>
    </row>
    <row r="2815" spans="1:15" x14ac:dyDescent="0.25">
      <c r="A2815">
        <v>2800</v>
      </c>
      <c r="B2815" s="89">
        <v>38434</v>
      </c>
      <c r="C2815" s="48">
        <v>116.949997</v>
      </c>
      <c r="D2815" s="48">
        <v>117.720001</v>
      </c>
      <c r="E2815" s="48">
        <v>116.75</v>
      </c>
      <c r="F2815" s="48">
        <v>117</v>
      </c>
      <c r="G2815" s="49">
        <v>70817300</v>
      </c>
      <c r="H2815" s="48">
        <v>93.530062000000001</v>
      </c>
      <c r="I2815" s="52">
        <f t="shared" si="318"/>
        <v>0.79940223931623933</v>
      </c>
      <c r="J2815" s="52">
        <f t="shared" ca="1" si="319"/>
        <v>1</v>
      </c>
      <c r="K2815" s="48">
        <f t="shared" si="320"/>
        <v>93.49</v>
      </c>
      <c r="L2815" s="48">
        <f t="shared" si="321"/>
        <v>94.11</v>
      </c>
      <c r="M2815" s="48">
        <f t="shared" si="322"/>
        <v>93.33</v>
      </c>
      <c r="N2815" s="48">
        <f t="shared" si="323"/>
        <v>93.53</v>
      </c>
      <c r="O2815" s="49">
        <f t="shared" ca="1" si="324"/>
        <v>70817300</v>
      </c>
    </row>
    <row r="2816" spans="1:15" x14ac:dyDescent="0.25">
      <c r="A2816">
        <v>2801</v>
      </c>
      <c r="B2816" s="89">
        <v>38433</v>
      </c>
      <c r="C2816" s="48">
        <v>118.370003</v>
      </c>
      <c r="D2816" s="48">
        <v>118.93</v>
      </c>
      <c r="E2816" s="48">
        <v>116.900002</v>
      </c>
      <c r="F2816" s="48">
        <v>116.900002</v>
      </c>
      <c r="G2816" s="49">
        <v>92472400</v>
      </c>
      <c r="H2816" s="48">
        <v>93.450123000000005</v>
      </c>
      <c r="I2816" s="52">
        <f t="shared" si="318"/>
        <v>0.79940223610945704</v>
      </c>
      <c r="J2816" s="52">
        <f t="shared" ca="1" si="319"/>
        <v>1</v>
      </c>
      <c r="K2816" s="48">
        <f t="shared" si="320"/>
        <v>94.63</v>
      </c>
      <c r="L2816" s="48">
        <f t="shared" si="321"/>
        <v>95.07</v>
      </c>
      <c r="M2816" s="48">
        <f t="shared" si="322"/>
        <v>93.45</v>
      </c>
      <c r="N2816" s="48">
        <f t="shared" si="323"/>
        <v>93.45</v>
      </c>
      <c r="O2816" s="49">
        <f t="shared" ca="1" si="324"/>
        <v>92472400</v>
      </c>
    </row>
    <row r="2817" spans="1:15" x14ac:dyDescent="0.25">
      <c r="A2817">
        <v>2802</v>
      </c>
      <c r="B2817" s="89">
        <v>38432</v>
      </c>
      <c r="C2817" s="48">
        <v>118.709999</v>
      </c>
      <c r="D2817" s="48">
        <v>118.779999</v>
      </c>
      <c r="E2817" s="48">
        <v>117.760002</v>
      </c>
      <c r="F2817" s="48">
        <v>118.099998</v>
      </c>
      <c r="G2817" s="49">
        <v>61244300</v>
      </c>
      <c r="H2817" s="48">
        <v>94.409402999999998</v>
      </c>
      <c r="I2817" s="52">
        <f t="shared" si="318"/>
        <v>0.79940224046405151</v>
      </c>
      <c r="J2817" s="52">
        <f t="shared" ca="1" si="319"/>
        <v>1</v>
      </c>
      <c r="K2817" s="48">
        <f t="shared" si="320"/>
        <v>94.9</v>
      </c>
      <c r="L2817" s="48">
        <f t="shared" si="321"/>
        <v>94.95</v>
      </c>
      <c r="M2817" s="48">
        <f t="shared" si="322"/>
        <v>94.14</v>
      </c>
      <c r="N2817" s="48">
        <f t="shared" si="323"/>
        <v>94.41</v>
      </c>
      <c r="O2817" s="49">
        <f t="shared" ca="1" si="324"/>
        <v>61244300</v>
      </c>
    </row>
    <row r="2818" spans="1:15" x14ac:dyDescent="0.25">
      <c r="A2818">
        <v>2803</v>
      </c>
      <c r="B2818" s="89">
        <v>38429</v>
      </c>
      <c r="C2818" s="48">
        <v>119.110001</v>
      </c>
      <c r="D2818" s="48">
        <v>119.529999</v>
      </c>
      <c r="E2818" s="48">
        <v>118.150002</v>
      </c>
      <c r="F2818" s="48">
        <v>118.540001</v>
      </c>
      <c r="G2818" s="49">
        <v>60232000</v>
      </c>
      <c r="H2818" s="48">
        <v>94.761142000000007</v>
      </c>
      <c r="I2818" s="52">
        <f t="shared" si="318"/>
        <v>0.79940223722454673</v>
      </c>
      <c r="J2818" s="52">
        <f t="shared" ca="1" si="319"/>
        <v>1</v>
      </c>
      <c r="K2818" s="48">
        <f t="shared" si="320"/>
        <v>95.22</v>
      </c>
      <c r="L2818" s="48">
        <f t="shared" si="321"/>
        <v>95.55</v>
      </c>
      <c r="M2818" s="48">
        <f t="shared" si="322"/>
        <v>94.45</v>
      </c>
      <c r="N2818" s="48">
        <f t="shared" si="323"/>
        <v>94.76</v>
      </c>
      <c r="O2818" s="49">
        <f t="shared" ca="1" si="324"/>
        <v>60232000</v>
      </c>
    </row>
    <row r="2819" spans="1:15" x14ac:dyDescent="0.25">
      <c r="A2819">
        <v>2804</v>
      </c>
      <c r="B2819" s="89">
        <v>38428</v>
      </c>
      <c r="C2819" s="48">
        <v>119.30999799999999</v>
      </c>
      <c r="D2819" s="48">
        <v>119.739998</v>
      </c>
      <c r="E2819" s="48">
        <v>118.980003</v>
      </c>
      <c r="F2819" s="48">
        <v>119.360001</v>
      </c>
      <c r="G2819" s="49">
        <v>62584200</v>
      </c>
      <c r="H2819" s="48">
        <v>95.043329999999997</v>
      </c>
      <c r="I2819" s="52">
        <f t="shared" si="318"/>
        <v>0.79627454091593042</v>
      </c>
      <c r="J2819" s="52">
        <f t="shared" ca="1" si="319"/>
        <v>1</v>
      </c>
      <c r="K2819" s="48">
        <f t="shared" si="320"/>
        <v>95</v>
      </c>
      <c r="L2819" s="48">
        <f t="shared" si="321"/>
        <v>95.35</v>
      </c>
      <c r="M2819" s="48">
        <f t="shared" si="322"/>
        <v>94.74</v>
      </c>
      <c r="N2819" s="48">
        <f t="shared" si="323"/>
        <v>95.04</v>
      </c>
      <c r="O2819" s="49">
        <f t="shared" ca="1" si="324"/>
        <v>62584200</v>
      </c>
    </row>
    <row r="2820" spans="1:15" x14ac:dyDescent="0.25">
      <c r="A2820">
        <v>2805</v>
      </c>
      <c r="B2820" s="89">
        <v>38427</v>
      </c>
      <c r="C2820" s="48">
        <v>119.699997</v>
      </c>
      <c r="D2820" s="48">
        <v>120.160004</v>
      </c>
      <c r="E2820" s="48">
        <v>118.900002</v>
      </c>
      <c r="F2820" s="48">
        <v>119.120003</v>
      </c>
      <c r="G2820" s="49">
        <v>74874200</v>
      </c>
      <c r="H2820" s="48">
        <v>94.852226000000002</v>
      </c>
      <c r="I2820" s="52">
        <f t="shared" si="318"/>
        <v>0.7962745434114874</v>
      </c>
      <c r="J2820" s="52">
        <f t="shared" ca="1" si="319"/>
        <v>1</v>
      </c>
      <c r="K2820" s="48">
        <f t="shared" si="320"/>
        <v>95.31</v>
      </c>
      <c r="L2820" s="48">
        <f t="shared" si="321"/>
        <v>95.68</v>
      </c>
      <c r="M2820" s="48">
        <f t="shared" si="322"/>
        <v>94.68</v>
      </c>
      <c r="N2820" s="48">
        <f t="shared" si="323"/>
        <v>94.85</v>
      </c>
      <c r="O2820" s="49">
        <f t="shared" ca="1" si="324"/>
        <v>74874200</v>
      </c>
    </row>
    <row r="2821" spans="1:15" x14ac:dyDescent="0.25">
      <c r="A2821">
        <v>2806</v>
      </c>
      <c r="B2821" s="89">
        <v>38426</v>
      </c>
      <c r="C2821" s="48">
        <v>121.41999800000001</v>
      </c>
      <c r="D2821" s="48">
        <v>121.459999</v>
      </c>
      <c r="E2821" s="48">
        <v>120.08000199999999</v>
      </c>
      <c r="F2821" s="48">
        <v>120.139999</v>
      </c>
      <c r="G2821" s="49">
        <v>62438500</v>
      </c>
      <c r="H2821" s="48">
        <v>95.664422999999999</v>
      </c>
      <c r="I2821" s="52">
        <f t="shared" si="318"/>
        <v>0.79627454466684322</v>
      </c>
      <c r="J2821" s="52">
        <f t="shared" ca="1" si="319"/>
        <v>1</v>
      </c>
      <c r="K2821" s="48">
        <f t="shared" si="320"/>
        <v>96.68</v>
      </c>
      <c r="L2821" s="48">
        <f t="shared" si="321"/>
        <v>96.72</v>
      </c>
      <c r="M2821" s="48">
        <f t="shared" si="322"/>
        <v>95.62</v>
      </c>
      <c r="N2821" s="48">
        <f t="shared" si="323"/>
        <v>95.66</v>
      </c>
      <c r="O2821" s="49">
        <f t="shared" ca="1" si="324"/>
        <v>62438500</v>
      </c>
    </row>
    <row r="2822" spans="1:15" x14ac:dyDescent="0.25">
      <c r="A2822">
        <v>2807</v>
      </c>
      <c r="B2822" s="89">
        <v>38425</v>
      </c>
      <c r="C2822" s="48">
        <v>120.610001</v>
      </c>
      <c r="D2822" s="48">
        <v>121.160004</v>
      </c>
      <c r="E2822" s="48">
        <v>120.279999</v>
      </c>
      <c r="F2822" s="48">
        <v>121.139999</v>
      </c>
      <c r="G2822" s="49">
        <v>36336400</v>
      </c>
      <c r="H2822" s="48">
        <v>96.460697999999994</v>
      </c>
      <c r="I2822" s="52">
        <f t="shared" si="318"/>
        <v>0.79627454842557821</v>
      </c>
      <c r="J2822" s="52">
        <f t="shared" ca="1" si="319"/>
        <v>1</v>
      </c>
      <c r="K2822" s="48">
        <f t="shared" si="320"/>
        <v>96.04</v>
      </c>
      <c r="L2822" s="48">
        <f t="shared" si="321"/>
        <v>96.48</v>
      </c>
      <c r="M2822" s="48">
        <f t="shared" si="322"/>
        <v>95.78</v>
      </c>
      <c r="N2822" s="48">
        <f t="shared" si="323"/>
        <v>96.46</v>
      </c>
      <c r="O2822" s="49">
        <f t="shared" ca="1" si="324"/>
        <v>36336400</v>
      </c>
    </row>
    <row r="2823" spans="1:15" x14ac:dyDescent="0.25">
      <c r="A2823">
        <v>2808</v>
      </c>
      <c r="B2823" s="89">
        <v>38422</v>
      </c>
      <c r="C2823" s="48">
        <v>121.30999799999999</v>
      </c>
      <c r="D2823" s="48">
        <v>121.720001</v>
      </c>
      <c r="E2823" s="48">
        <v>120.160004</v>
      </c>
      <c r="F2823" s="48">
        <v>120.389999</v>
      </c>
      <c r="G2823" s="49">
        <v>57976500</v>
      </c>
      <c r="H2823" s="48">
        <v>95.863491999999994</v>
      </c>
      <c r="I2823" s="52">
        <f t="shared" si="318"/>
        <v>0.79627454768896533</v>
      </c>
      <c r="J2823" s="52">
        <f t="shared" ca="1" si="319"/>
        <v>1</v>
      </c>
      <c r="K2823" s="48">
        <f t="shared" si="320"/>
        <v>96.6</v>
      </c>
      <c r="L2823" s="48">
        <f t="shared" si="321"/>
        <v>96.92</v>
      </c>
      <c r="M2823" s="48">
        <f t="shared" si="322"/>
        <v>95.68</v>
      </c>
      <c r="N2823" s="48">
        <f t="shared" si="323"/>
        <v>95.86</v>
      </c>
      <c r="O2823" s="49">
        <f t="shared" ca="1" si="324"/>
        <v>57976500</v>
      </c>
    </row>
    <row r="2824" spans="1:15" x14ac:dyDescent="0.25">
      <c r="A2824">
        <v>2809</v>
      </c>
      <c r="B2824" s="89">
        <v>38421</v>
      </c>
      <c r="C2824" s="48">
        <v>121.199997</v>
      </c>
      <c r="D2824" s="48">
        <v>121.5</v>
      </c>
      <c r="E2824" s="48">
        <v>120.400002</v>
      </c>
      <c r="F2824" s="48">
        <v>121.239998</v>
      </c>
      <c r="G2824" s="49">
        <v>65149000</v>
      </c>
      <c r="H2824" s="48">
        <v>96.540323999999998</v>
      </c>
      <c r="I2824" s="52">
        <f t="shared" si="318"/>
        <v>0.79627454299364142</v>
      </c>
      <c r="J2824" s="52">
        <f t="shared" ca="1" si="319"/>
        <v>1</v>
      </c>
      <c r="K2824" s="48">
        <f t="shared" si="320"/>
        <v>96.51</v>
      </c>
      <c r="L2824" s="48">
        <f t="shared" si="321"/>
        <v>96.75</v>
      </c>
      <c r="M2824" s="48">
        <f t="shared" si="322"/>
        <v>95.87</v>
      </c>
      <c r="N2824" s="48">
        <f t="shared" si="323"/>
        <v>96.54</v>
      </c>
      <c r="O2824" s="49">
        <f t="shared" ca="1" si="324"/>
        <v>65149000</v>
      </c>
    </row>
    <row r="2825" spans="1:15" x14ac:dyDescent="0.25">
      <c r="A2825">
        <v>2810</v>
      </c>
      <c r="B2825" s="89">
        <v>38420</v>
      </c>
      <c r="C2825" s="48">
        <v>121.970001</v>
      </c>
      <c r="D2825" s="48">
        <v>122.290001</v>
      </c>
      <c r="E2825" s="48">
        <v>120.959999</v>
      </c>
      <c r="F2825" s="48">
        <v>120.970001</v>
      </c>
      <c r="G2825" s="49">
        <v>73263600</v>
      </c>
      <c r="H2825" s="48">
        <v>96.325332000000003</v>
      </c>
      <c r="I2825" s="52">
        <f t="shared" si="318"/>
        <v>0.7962745408260351</v>
      </c>
      <c r="J2825" s="52">
        <f t="shared" ca="1" si="319"/>
        <v>1</v>
      </c>
      <c r="K2825" s="48">
        <f t="shared" si="320"/>
        <v>97.12</v>
      </c>
      <c r="L2825" s="48">
        <f t="shared" si="321"/>
        <v>97.38</v>
      </c>
      <c r="M2825" s="48">
        <f t="shared" si="322"/>
        <v>96.32</v>
      </c>
      <c r="N2825" s="48">
        <f t="shared" si="323"/>
        <v>96.33</v>
      </c>
      <c r="O2825" s="49">
        <f t="shared" ca="1" si="324"/>
        <v>73263600</v>
      </c>
    </row>
    <row r="2826" spans="1:15" x14ac:dyDescent="0.25">
      <c r="A2826">
        <v>2811</v>
      </c>
      <c r="B2826" s="89">
        <v>38419</v>
      </c>
      <c r="C2826" s="48">
        <v>122.66999800000001</v>
      </c>
      <c r="D2826" s="48">
        <v>123</v>
      </c>
      <c r="E2826" s="48">
        <v>122.110001</v>
      </c>
      <c r="F2826" s="48">
        <v>122.33000199999999</v>
      </c>
      <c r="G2826" s="49">
        <v>44362000</v>
      </c>
      <c r="H2826" s="48">
        <v>97.408265999999998</v>
      </c>
      <c r="I2826" s="52">
        <f t="shared" si="318"/>
        <v>0.79627453942165394</v>
      </c>
      <c r="J2826" s="52">
        <f t="shared" ca="1" si="319"/>
        <v>1</v>
      </c>
      <c r="K2826" s="48">
        <f t="shared" si="320"/>
        <v>97.68</v>
      </c>
      <c r="L2826" s="48">
        <f t="shared" si="321"/>
        <v>97.94</v>
      </c>
      <c r="M2826" s="48">
        <f t="shared" si="322"/>
        <v>97.23</v>
      </c>
      <c r="N2826" s="48">
        <f t="shared" si="323"/>
        <v>97.41</v>
      </c>
      <c r="O2826" s="49">
        <f t="shared" ca="1" si="324"/>
        <v>44362000</v>
      </c>
    </row>
    <row r="2827" spans="1:15" x14ac:dyDescent="0.25">
      <c r="A2827">
        <v>2812</v>
      </c>
      <c r="B2827" s="89">
        <v>38418</v>
      </c>
      <c r="C2827" s="48">
        <v>122.660004</v>
      </c>
      <c r="D2827" s="48">
        <v>123.25</v>
      </c>
      <c r="E2827" s="48">
        <v>122.400002</v>
      </c>
      <c r="F2827" s="48">
        <v>122.790001</v>
      </c>
      <c r="G2827" s="49">
        <v>43442400</v>
      </c>
      <c r="H2827" s="48">
        <v>97.774552</v>
      </c>
      <c r="I2827" s="52">
        <f t="shared" si="318"/>
        <v>0.79627454355994343</v>
      </c>
      <c r="J2827" s="52">
        <f t="shared" ca="1" si="319"/>
        <v>1</v>
      </c>
      <c r="K2827" s="48">
        <f t="shared" si="320"/>
        <v>97.67</v>
      </c>
      <c r="L2827" s="48">
        <f t="shared" si="321"/>
        <v>98.14</v>
      </c>
      <c r="M2827" s="48">
        <f t="shared" si="322"/>
        <v>97.46</v>
      </c>
      <c r="N2827" s="48">
        <f t="shared" si="323"/>
        <v>97.77</v>
      </c>
      <c r="O2827" s="49">
        <f t="shared" ca="1" si="324"/>
        <v>43442400</v>
      </c>
    </row>
    <row r="2828" spans="1:15" x14ac:dyDescent="0.25">
      <c r="A2828">
        <v>2813</v>
      </c>
      <c r="B2828" s="89">
        <v>38415</v>
      </c>
      <c r="C2828" s="48">
        <v>122.050003</v>
      </c>
      <c r="D2828" s="48">
        <v>122.83000199999999</v>
      </c>
      <c r="E2828" s="48">
        <v>121.790001</v>
      </c>
      <c r="F2828" s="48">
        <v>122.730003</v>
      </c>
      <c r="G2828" s="49">
        <v>56168500</v>
      </c>
      <c r="H2828" s="48">
        <v>97.726776999999998</v>
      </c>
      <c r="I2828" s="52">
        <f t="shared" si="318"/>
        <v>0.79627454258271302</v>
      </c>
      <c r="J2828" s="52">
        <f t="shared" ca="1" si="319"/>
        <v>1</v>
      </c>
      <c r="K2828" s="48">
        <f t="shared" si="320"/>
        <v>97.19</v>
      </c>
      <c r="L2828" s="48">
        <f t="shared" si="321"/>
        <v>97.81</v>
      </c>
      <c r="M2828" s="48">
        <f t="shared" si="322"/>
        <v>96.98</v>
      </c>
      <c r="N2828" s="48">
        <f t="shared" si="323"/>
        <v>97.73</v>
      </c>
      <c r="O2828" s="49">
        <f t="shared" ca="1" si="324"/>
        <v>56168500</v>
      </c>
    </row>
    <row r="2829" spans="1:15" x14ac:dyDescent="0.25">
      <c r="A2829">
        <v>2814</v>
      </c>
      <c r="B2829" s="89">
        <v>38414</v>
      </c>
      <c r="C2829" s="48">
        <v>121.660004</v>
      </c>
      <c r="D2829" s="48">
        <v>121.900002</v>
      </c>
      <c r="E2829" s="48">
        <v>120.699997</v>
      </c>
      <c r="F2829" s="48">
        <v>121.220001</v>
      </c>
      <c r="G2829" s="49">
        <v>61230800</v>
      </c>
      <c r="H2829" s="48">
        <v>96.524400999999997</v>
      </c>
      <c r="I2829" s="52">
        <f t="shared" si="318"/>
        <v>0.79627454383538576</v>
      </c>
      <c r="J2829" s="52">
        <f t="shared" ca="1" si="319"/>
        <v>1</v>
      </c>
      <c r="K2829" s="48">
        <f t="shared" si="320"/>
        <v>96.87</v>
      </c>
      <c r="L2829" s="48">
        <f t="shared" si="321"/>
        <v>97.07</v>
      </c>
      <c r="M2829" s="48">
        <f t="shared" si="322"/>
        <v>96.11</v>
      </c>
      <c r="N2829" s="48">
        <f t="shared" si="323"/>
        <v>96.52</v>
      </c>
      <c r="O2829" s="49">
        <f t="shared" ca="1" si="324"/>
        <v>61230800</v>
      </c>
    </row>
    <row r="2830" spans="1:15" x14ac:dyDescent="0.25">
      <c r="A2830">
        <v>2815</v>
      </c>
      <c r="B2830" s="89">
        <v>38413</v>
      </c>
      <c r="C2830" s="48">
        <v>120.760002</v>
      </c>
      <c r="D2830" s="48">
        <v>121.93</v>
      </c>
      <c r="E2830" s="48">
        <v>120.650002</v>
      </c>
      <c r="F2830" s="48">
        <v>121.16999800000001</v>
      </c>
      <c r="G2830" s="49">
        <v>64226500</v>
      </c>
      <c r="H2830" s="48">
        <v>96.484584999999996</v>
      </c>
      <c r="I2830" s="52">
        <f t="shared" si="318"/>
        <v>0.79627454479284543</v>
      </c>
      <c r="J2830" s="52">
        <f t="shared" ca="1" si="319"/>
        <v>1</v>
      </c>
      <c r="K2830" s="48">
        <f t="shared" si="320"/>
        <v>96.16</v>
      </c>
      <c r="L2830" s="48">
        <f t="shared" si="321"/>
        <v>97.09</v>
      </c>
      <c r="M2830" s="48">
        <f t="shared" si="322"/>
        <v>96.07</v>
      </c>
      <c r="N2830" s="48">
        <f t="shared" si="323"/>
        <v>96.48</v>
      </c>
      <c r="O2830" s="49">
        <f t="shared" ca="1" si="324"/>
        <v>64226500</v>
      </c>
    </row>
    <row r="2831" spans="1:15" x14ac:dyDescent="0.25">
      <c r="A2831">
        <v>2816</v>
      </c>
      <c r="B2831" s="89">
        <v>38412</v>
      </c>
      <c r="C2831" s="48">
        <v>120.82</v>
      </c>
      <c r="D2831" s="48">
        <v>121.519997</v>
      </c>
      <c r="E2831" s="48">
        <v>120.779999</v>
      </c>
      <c r="F2831" s="48">
        <v>121.230003</v>
      </c>
      <c r="G2831" s="49">
        <v>47294400</v>
      </c>
      <c r="H2831" s="48">
        <v>96.532364999999999</v>
      </c>
      <c r="I2831" s="52">
        <f t="shared" si="318"/>
        <v>0.79627454104740059</v>
      </c>
      <c r="J2831" s="52">
        <f t="shared" ca="1" si="319"/>
        <v>1</v>
      </c>
      <c r="K2831" s="48">
        <f t="shared" si="320"/>
        <v>96.21</v>
      </c>
      <c r="L2831" s="48">
        <f t="shared" si="321"/>
        <v>96.76</v>
      </c>
      <c r="M2831" s="48">
        <f t="shared" si="322"/>
        <v>96.17</v>
      </c>
      <c r="N2831" s="48">
        <f t="shared" si="323"/>
        <v>96.53</v>
      </c>
      <c r="O2831" s="49">
        <f t="shared" ca="1" si="324"/>
        <v>47294400</v>
      </c>
    </row>
    <row r="2832" spans="1:15" x14ac:dyDescent="0.25">
      <c r="A2832">
        <v>2817</v>
      </c>
      <c r="B2832" s="89">
        <v>38411</v>
      </c>
      <c r="C2832" s="48">
        <v>121.150002</v>
      </c>
      <c r="D2832" s="48">
        <v>121.300003</v>
      </c>
      <c r="E2832" s="48">
        <v>120.040001</v>
      </c>
      <c r="F2832" s="48">
        <v>120.629997</v>
      </c>
      <c r="G2832" s="49">
        <v>69381300</v>
      </c>
      <c r="H2832" s="48">
        <v>96.054596000000004</v>
      </c>
      <c r="I2832" s="52">
        <f t="shared" si="318"/>
        <v>0.79627454521117169</v>
      </c>
      <c r="J2832" s="52">
        <f t="shared" ca="1" si="319"/>
        <v>1</v>
      </c>
      <c r="K2832" s="48">
        <f t="shared" si="320"/>
        <v>96.47</v>
      </c>
      <c r="L2832" s="48">
        <f t="shared" si="321"/>
        <v>96.59</v>
      </c>
      <c r="M2832" s="48">
        <f t="shared" si="322"/>
        <v>95.58</v>
      </c>
      <c r="N2832" s="48">
        <f t="shared" si="323"/>
        <v>96.05</v>
      </c>
      <c r="O2832" s="49">
        <f t="shared" ca="1" si="324"/>
        <v>69381300</v>
      </c>
    </row>
    <row r="2833" spans="1:15" x14ac:dyDescent="0.25">
      <c r="A2833">
        <v>2818</v>
      </c>
      <c r="B2833" s="89">
        <v>38408</v>
      </c>
      <c r="C2833" s="48">
        <v>120.269997</v>
      </c>
      <c r="D2833" s="48">
        <v>121.66999800000001</v>
      </c>
      <c r="E2833" s="48">
        <v>120.18</v>
      </c>
      <c r="F2833" s="48">
        <v>121.43</v>
      </c>
      <c r="G2833" s="49">
        <v>60899900</v>
      </c>
      <c r="H2833" s="48">
        <v>96.691618000000005</v>
      </c>
      <c r="I2833" s="52">
        <f t="shared" ref="I2833:I2896" si="325">H2833/F2833</f>
        <v>0.79627454500535289</v>
      </c>
      <c r="J2833" s="52">
        <f t="shared" ref="J2833:J2896" ca="1" si="326">INDEX(OFFSET($T$15,0,0,$S$13+1,1),MATCH(B2833,OFFSET($Q$15,0,0,$S$13+1,1),-1))</f>
        <v>1</v>
      </c>
      <c r="K2833" s="48">
        <f t="shared" ref="K2833:K2896" si="327">ROUND($I2833*C2833,2)</f>
        <v>95.77</v>
      </c>
      <c r="L2833" s="48">
        <f t="shared" ref="L2833:L2896" si="328">ROUND($I2833*D2833,2)</f>
        <v>96.88</v>
      </c>
      <c r="M2833" s="48">
        <f t="shared" ref="M2833:M2896" si="329">ROUND($I2833*E2833,2)</f>
        <v>95.7</v>
      </c>
      <c r="N2833" s="48">
        <f t="shared" ref="N2833:N2896" si="330">ROUND($I2833*F2833,2)</f>
        <v>96.69</v>
      </c>
      <c r="O2833" s="49">
        <f t="shared" ref="O2833:O2896" ca="1" si="331">G2833*J2833</f>
        <v>60899900</v>
      </c>
    </row>
    <row r="2834" spans="1:15" x14ac:dyDescent="0.25">
      <c r="A2834">
        <v>2819</v>
      </c>
      <c r="B2834" s="89">
        <v>38407</v>
      </c>
      <c r="C2834" s="48">
        <v>119.239998</v>
      </c>
      <c r="D2834" s="48">
        <v>120.32</v>
      </c>
      <c r="E2834" s="48">
        <v>118.980003</v>
      </c>
      <c r="F2834" s="48">
        <v>120.239998</v>
      </c>
      <c r="G2834" s="49">
        <v>68563600</v>
      </c>
      <c r="H2834" s="48">
        <v>95.744049000000004</v>
      </c>
      <c r="I2834" s="52">
        <f t="shared" si="325"/>
        <v>0.79627453919285662</v>
      </c>
      <c r="J2834" s="52">
        <f t="shared" ca="1" si="326"/>
        <v>1</v>
      </c>
      <c r="K2834" s="48">
        <f t="shared" si="327"/>
        <v>94.95</v>
      </c>
      <c r="L2834" s="48">
        <f t="shared" si="328"/>
        <v>95.81</v>
      </c>
      <c r="M2834" s="48">
        <f t="shared" si="329"/>
        <v>94.74</v>
      </c>
      <c r="N2834" s="48">
        <f t="shared" si="330"/>
        <v>95.74</v>
      </c>
      <c r="O2834" s="49">
        <f t="shared" ca="1" si="331"/>
        <v>68563600</v>
      </c>
    </row>
    <row r="2835" spans="1:15" x14ac:dyDescent="0.25">
      <c r="A2835">
        <v>2820</v>
      </c>
      <c r="B2835" s="89">
        <v>38406</v>
      </c>
      <c r="C2835" s="48">
        <v>118.93</v>
      </c>
      <c r="D2835" s="48">
        <v>119.57</v>
      </c>
      <c r="E2835" s="48">
        <v>118.620003</v>
      </c>
      <c r="F2835" s="48">
        <v>119.449997</v>
      </c>
      <c r="G2835" s="49">
        <v>68292600</v>
      </c>
      <c r="H2835" s="48">
        <v>95.114992000000001</v>
      </c>
      <c r="I2835" s="52">
        <f t="shared" si="325"/>
        <v>0.79627454490434191</v>
      </c>
      <c r="J2835" s="52">
        <f t="shared" ca="1" si="326"/>
        <v>1</v>
      </c>
      <c r="K2835" s="48">
        <f t="shared" si="327"/>
        <v>94.7</v>
      </c>
      <c r="L2835" s="48">
        <f t="shared" si="328"/>
        <v>95.21</v>
      </c>
      <c r="M2835" s="48">
        <f t="shared" si="329"/>
        <v>94.45</v>
      </c>
      <c r="N2835" s="48">
        <f t="shared" si="330"/>
        <v>95.11</v>
      </c>
      <c r="O2835" s="49">
        <f t="shared" ca="1" si="331"/>
        <v>68292600</v>
      </c>
    </row>
    <row r="2836" spans="1:15" x14ac:dyDescent="0.25">
      <c r="A2836">
        <v>2821</v>
      </c>
      <c r="B2836" s="89">
        <v>38405</v>
      </c>
      <c r="C2836" s="48">
        <v>119.900002</v>
      </c>
      <c r="D2836" s="48">
        <v>120.470001</v>
      </c>
      <c r="E2836" s="48">
        <v>118.58000199999999</v>
      </c>
      <c r="F2836" s="48">
        <v>118.599998</v>
      </c>
      <c r="G2836" s="49">
        <v>80697600</v>
      </c>
      <c r="H2836" s="48">
        <v>94.438159999999996</v>
      </c>
      <c r="I2836" s="52">
        <f t="shared" si="325"/>
        <v>0.79627454968422506</v>
      </c>
      <c r="J2836" s="52">
        <f t="shared" ca="1" si="326"/>
        <v>1</v>
      </c>
      <c r="K2836" s="48">
        <f t="shared" si="327"/>
        <v>95.47</v>
      </c>
      <c r="L2836" s="48">
        <f t="shared" si="328"/>
        <v>95.93</v>
      </c>
      <c r="M2836" s="48">
        <f t="shared" si="329"/>
        <v>94.42</v>
      </c>
      <c r="N2836" s="48">
        <f t="shared" si="330"/>
        <v>94.44</v>
      </c>
      <c r="O2836" s="49">
        <f t="shared" ca="1" si="331"/>
        <v>80697600</v>
      </c>
    </row>
    <row r="2837" spans="1:15" x14ac:dyDescent="0.25">
      <c r="A2837">
        <v>2822</v>
      </c>
      <c r="B2837" s="89">
        <v>38401</v>
      </c>
      <c r="C2837" s="48">
        <v>120.239998</v>
      </c>
      <c r="D2837" s="48">
        <v>120.480003</v>
      </c>
      <c r="E2837" s="48">
        <v>119.900002</v>
      </c>
      <c r="F2837" s="48">
        <v>120.389999</v>
      </c>
      <c r="G2837" s="49">
        <v>47723300</v>
      </c>
      <c r="H2837" s="48">
        <v>95.863491999999994</v>
      </c>
      <c r="I2837" s="52">
        <f t="shared" si="325"/>
        <v>0.79627454768896533</v>
      </c>
      <c r="J2837" s="52">
        <f t="shared" ca="1" si="326"/>
        <v>1</v>
      </c>
      <c r="K2837" s="48">
        <f t="shared" si="327"/>
        <v>95.74</v>
      </c>
      <c r="L2837" s="48">
        <f t="shared" si="328"/>
        <v>95.94</v>
      </c>
      <c r="M2837" s="48">
        <f t="shared" si="329"/>
        <v>95.47</v>
      </c>
      <c r="N2837" s="48">
        <f t="shared" si="330"/>
        <v>95.86</v>
      </c>
      <c r="O2837" s="49">
        <f t="shared" ca="1" si="331"/>
        <v>47723300</v>
      </c>
    </row>
    <row r="2838" spans="1:15" x14ac:dyDescent="0.25">
      <c r="A2838">
        <v>2823</v>
      </c>
      <c r="B2838" s="89">
        <v>38400</v>
      </c>
      <c r="C2838" s="48">
        <v>121.230003</v>
      </c>
      <c r="D2838" s="48">
        <v>121.33000199999999</v>
      </c>
      <c r="E2838" s="48">
        <v>120.220001</v>
      </c>
      <c r="F2838" s="48">
        <v>120.230003</v>
      </c>
      <c r="G2838" s="49">
        <v>58124000</v>
      </c>
      <c r="H2838" s="48">
        <v>95.736091000000002</v>
      </c>
      <c r="I2838" s="52">
        <f t="shared" si="325"/>
        <v>0.79627454554750365</v>
      </c>
      <c r="J2838" s="52">
        <f t="shared" ca="1" si="326"/>
        <v>1</v>
      </c>
      <c r="K2838" s="48">
        <f t="shared" si="327"/>
        <v>96.53</v>
      </c>
      <c r="L2838" s="48">
        <f t="shared" si="328"/>
        <v>96.61</v>
      </c>
      <c r="M2838" s="48">
        <f t="shared" si="329"/>
        <v>95.73</v>
      </c>
      <c r="N2838" s="48">
        <f t="shared" si="330"/>
        <v>95.74</v>
      </c>
      <c r="O2838" s="49">
        <f t="shared" ca="1" si="331"/>
        <v>58124000</v>
      </c>
    </row>
    <row r="2839" spans="1:15" x14ac:dyDescent="0.25">
      <c r="A2839">
        <v>2824</v>
      </c>
      <c r="B2839" s="89">
        <v>38399</v>
      </c>
      <c r="C2839" s="48">
        <v>120.93</v>
      </c>
      <c r="D2839" s="48">
        <v>121.459999</v>
      </c>
      <c r="E2839" s="48">
        <v>120.66999800000001</v>
      </c>
      <c r="F2839" s="48">
        <v>121.209999</v>
      </c>
      <c r="G2839" s="49">
        <v>55523000</v>
      </c>
      <c r="H2839" s="48">
        <v>96.516436999999996</v>
      </c>
      <c r="I2839" s="52">
        <f t="shared" si="325"/>
        <v>0.7962745466238309</v>
      </c>
      <c r="J2839" s="52">
        <f t="shared" ca="1" si="326"/>
        <v>1</v>
      </c>
      <c r="K2839" s="48">
        <f t="shared" si="327"/>
        <v>96.29</v>
      </c>
      <c r="L2839" s="48">
        <f t="shared" si="328"/>
        <v>96.72</v>
      </c>
      <c r="M2839" s="48">
        <f t="shared" si="329"/>
        <v>96.09</v>
      </c>
      <c r="N2839" s="48">
        <f t="shared" si="330"/>
        <v>96.52</v>
      </c>
      <c r="O2839" s="49">
        <f t="shared" ca="1" si="331"/>
        <v>55523000</v>
      </c>
    </row>
    <row r="2840" spans="1:15" x14ac:dyDescent="0.25">
      <c r="A2840">
        <v>2825</v>
      </c>
      <c r="B2840" s="89">
        <v>38398</v>
      </c>
      <c r="C2840" s="48">
        <v>120.800003</v>
      </c>
      <c r="D2840" s="48">
        <v>121.43</v>
      </c>
      <c r="E2840" s="48">
        <v>120.68</v>
      </c>
      <c r="F2840" s="48">
        <v>121.129997</v>
      </c>
      <c r="G2840" s="49">
        <v>43852700</v>
      </c>
      <c r="H2840" s="48">
        <v>96.452732999999995</v>
      </c>
      <c r="I2840" s="52">
        <f t="shared" si="325"/>
        <v>0.7962745429606507</v>
      </c>
      <c r="J2840" s="52">
        <f t="shared" ca="1" si="326"/>
        <v>1</v>
      </c>
      <c r="K2840" s="48">
        <f t="shared" si="327"/>
        <v>96.19</v>
      </c>
      <c r="L2840" s="48">
        <f t="shared" si="328"/>
        <v>96.69</v>
      </c>
      <c r="M2840" s="48">
        <f t="shared" si="329"/>
        <v>96.09</v>
      </c>
      <c r="N2840" s="48">
        <f t="shared" si="330"/>
        <v>96.45</v>
      </c>
      <c r="O2840" s="49">
        <f t="shared" ca="1" si="331"/>
        <v>43852700</v>
      </c>
    </row>
    <row r="2841" spans="1:15" x14ac:dyDescent="0.25">
      <c r="A2841">
        <v>2826</v>
      </c>
      <c r="B2841" s="89">
        <v>38397</v>
      </c>
      <c r="C2841" s="48">
        <v>120.69000200000001</v>
      </c>
      <c r="D2841" s="48">
        <v>120.860001</v>
      </c>
      <c r="E2841" s="48">
        <v>120.480003</v>
      </c>
      <c r="F2841" s="48">
        <v>120.68</v>
      </c>
      <c r="G2841" s="49">
        <v>32432100</v>
      </c>
      <c r="H2841" s="48">
        <v>96.094412000000005</v>
      </c>
      <c r="I2841" s="52">
        <f t="shared" si="325"/>
        <v>0.79627454424925426</v>
      </c>
      <c r="J2841" s="52">
        <f t="shared" ca="1" si="326"/>
        <v>1</v>
      </c>
      <c r="K2841" s="48">
        <f t="shared" si="327"/>
        <v>96.1</v>
      </c>
      <c r="L2841" s="48">
        <f t="shared" si="328"/>
        <v>96.24</v>
      </c>
      <c r="M2841" s="48">
        <f t="shared" si="329"/>
        <v>95.94</v>
      </c>
      <c r="N2841" s="48">
        <f t="shared" si="330"/>
        <v>96.09</v>
      </c>
      <c r="O2841" s="49">
        <f t="shared" ca="1" si="331"/>
        <v>32432100</v>
      </c>
    </row>
    <row r="2842" spans="1:15" x14ac:dyDescent="0.25">
      <c r="A2842">
        <v>2827</v>
      </c>
      <c r="B2842" s="89">
        <v>38394</v>
      </c>
      <c r="C2842" s="48">
        <v>119.699997</v>
      </c>
      <c r="D2842" s="48">
        <v>121.040001</v>
      </c>
      <c r="E2842" s="48">
        <v>119.459999</v>
      </c>
      <c r="F2842" s="48">
        <v>120.769997</v>
      </c>
      <c r="G2842" s="49">
        <v>53133000</v>
      </c>
      <c r="H2842" s="48">
        <v>96.166073999999995</v>
      </c>
      <c r="I2842" s="52">
        <f t="shared" si="325"/>
        <v>0.7962745415982746</v>
      </c>
      <c r="J2842" s="52">
        <f t="shared" ca="1" si="326"/>
        <v>1</v>
      </c>
      <c r="K2842" s="48">
        <f t="shared" si="327"/>
        <v>95.31</v>
      </c>
      <c r="L2842" s="48">
        <f t="shared" si="328"/>
        <v>96.38</v>
      </c>
      <c r="M2842" s="48">
        <f t="shared" si="329"/>
        <v>95.12</v>
      </c>
      <c r="N2842" s="48">
        <f t="shared" si="330"/>
        <v>96.17</v>
      </c>
      <c r="O2842" s="49">
        <f t="shared" ca="1" si="331"/>
        <v>53133000</v>
      </c>
    </row>
    <row r="2843" spans="1:15" x14ac:dyDescent="0.25">
      <c r="A2843">
        <v>2828</v>
      </c>
      <c r="B2843" s="89">
        <v>38393</v>
      </c>
      <c r="C2843" s="48">
        <v>119.660004</v>
      </c>
      <c r="D2843" s="48">
        <v>120.019997</v>
      </c>
      <c r="E2843" s="48">
        <v>119.260002</v>
      </c>
      <c r="F2843" s="48">
        <v>119.739998</v>
      </c>
      <c r="G2843" s="49">
        <v>45858600</v>
      </c>
      <c r="H2843" s="48">
        <v>95.345911999999998</v>
      </c>
      <c r="I2843" s="52">
        <f t="shared" si="325"/>
        <v>0.79627454144437182</v>
      </c>
      <c r="J2843" s="52">
        <f t="shared" ca="1" si="326"/>
        <v>1</v>
      </c>
      <c r="K2843" s="48">
        <f t="shared" si="327"/>
        <v>95.28</v>
      </c>
      <c r="L2843" s="48">
        <f t="shared" si="328"/>
        <v>95.57</v>
      </c>
      <c r="M2843" s="48">
        <f t="shared" si="329"/>
        <v>94.96</v>
      </c>
      <c r="N2843" s="48">
        <f t="shared" si="330"/>
        <v>95.35</v>
      </c>
      <c r="O2843" s="49">
        <f t="shared" ca="1" si="331"/>
        <v>45858600</v>
      </c>
    </row>
    <row r="2844" spans="1:15" x14ac:dyDescent="0.25">
      <c r="A2844">
        <v>2829</v>
      </c>
      <c r="B2844" s="89">
        <v>38392</v>
      </c>
      <c r="C2844" s="48">
        <v>120.41999800000001</v>
      </c>
      <c r="D2844" s="48">
        <v>120.489998</v>
      </c>
      <c r="E2844" s="48">
        <v>119.25</v>
      </c>
      <c r="F2844" s="48">
        <v>119.30999799999999</v>
      </c>
      <c r="G2844" s="49">
        <v>55279400</v>
      </c>
      <c r="H2844" s="48">
        <v>95.003513999999996</v>
      </c>
      <c r="I2844" s="52">
        <f t="shared" si="325"/>
        <v>0.79627454188709312</v>
      </c>
      <c r="J2844" s="52">
        <f t="shared" ca="1" si="326"/>
        <v>1</v>
      </c>
      <c r="K2844" s="48">
        <f t="shared" si="327"/>
        <v>95.89</v>
      </c>
      <c r="L2844" s="48">
        <f t="shared" si="328"/>
        <v>95.94</v>
      </c>
      <c r="M2844" s="48">
        <f t="shared" si="329"/>
        <v>94.96</v>
      </c>
      <c r="N2844" s="48">
        <f t="shared" si="330"/>
        <v>95</v>
      </c>
      <c r="O2844" s="49">
        <f t="shared" ca="1" si="331"/>
        <v>55279400</v>
      </c>
    </row>
    <row r="2845" spans="1:15" x14ac:dyDescent="0.25">
      <c r="A2845">
        <v>2830</v>
      </c>
      <c r="B2845" s="89">
        <v>38391</v>
      </c>
      <c r="C2845" s="48">
        <v>120.16999800000001</v>
      </c>
      <c r="D2845" s="48">
        <v>120.650002</v>
      </c>
      <c r="E2845" s="48">
        <v>120.07</v>
      </c>
      <c r="F2845" s="48">
        <v>120.209999</v>
      </c>
      <c r="G2845" s="49">
        <v>39263500</v>
      </c>
      <c r="H2845" s="48">
        <v>95.720162000000002</v>
      </c>
      <c r="I2845" s="52">
        <f t="shared" si="325"/>
        <v>0.79627454285229637</v>
      </c>
      <c r="J2845" s="52">
        <f t="shared" ca="1" si="326"/>
        <v>1</v>
      </c>
      <c r="K2845" s="48">
        <f t="shared" si="327"/>
        <v>95.69</v>
      </c>
      <c r="L2845" s="48">
        <f t="shared" si="328"/>
        <v>96.07</v>
      </c>
      <c r="M2845" s="48">
        <f t="shared" si="329"/>
        <v>95.61</v>
      </c>
      <c r="N2845" s="48">
        <f t="shared" si="330"/>
        <v>95.72</v>
      </c>
      <c r="O2845" s="49">
        <f t="shared" ca="1" si="331"/>
        <v>39263500</v>
      </c>
    </row>
    <row r="2846" spans="1:15" x14ac:dyDescent="0.25">
      <c r="A2846">
        <v>2831</v>
      </c>
      <c r="B2846" s="89">
        <v>38390</v>
      </c>
      <c r="C2846" s="48">
        <v>120.25</v>
      </c>
      <c r="D2846" s="48">
        <v>120.519997</v>
      </c>
      <c r="E2846" s="48">
        <v>119.959999</v>
      </c>
      <c r="F2846" s="48">
        <v>120.07</v>
      </c>
      <c r="G2846" s="49">
        <v>45412000</v>
      </c>
      <c r="H2846" s="48">
        <v>95.608683999999997</v>
      </c>
      <c r="I2846" s="52">
        <f t="shared" si="325"/>
        <v>0.79627453985175312</v>
      </c>
      <c r="J2846" s="52">
        <f t="shared" ca="1" si="326"/>
        <v>1</v>
      </c>
      <c r="K2846" s="48">
        <f t="shared" si="327"/>
        <v>95.75</v>
      </c>
      <c r="L2846" s="48">
        <f t="shared" si="328"/>
        <v>95.97</v>
      </c>
      <c r="M2846" s="48">
        <f t="shared" si="329"/>
        <v>95.52</v>
      </c>
      <c r="N2846" s="48">
        <f t="shared" si="330"/>
        <v>95.61</v>
      </c>
      <c r="O2846" s="49">
        <f t="shared" ca="1" si="331"/>
        <v>45412000</v>
      </c>
    </row>
    <row r="2847" spans="1:15" x14ac:dyDescent="0.25">
      <c r="A2847">
        <v>2832</v>
      </c>
      <c r="B2847" s="89">
        <v>38387</v>
      </c>
      <c r="C2847" s="48">
        <v>119</v>
      </c>
      <c r="D2847" s="48">
        <v>120.43</v>
      </c>
      <c r="E2847" s="48">
        <v>118.980003</v>
      </c>
      <c r="F2847" s="48">
        <v>120.230003</v>
      </c>
      <c r="G2847" s="49">
        <v>50024600</v>
      </c>
      <c r="H2847" s="48">
        <v>95.736091000000002</v>
      </c>
      <c r="I2847" s="52">
        <f t="shared" si="325"/>
        <v>0.79627454554750365</v>
      </c>
      <c r="J2847" s="52">
        <f t="shared" ca="1" si="326"/>
        <v>1</v>
      </c>
      <c r="K2847" s="48">
        <f t="shared" si="327"/>
        <v>94.76</v>
      </c>
      <c r="L2847" s="48">
        <f t="shared" si="328"/>
        <v>95.9</v>
      </c>
      <c r="M2847" s="48">
        <f t="shared" si="329"/>
        <v>94.74</v>
      </c>
      <c r="N2847" s="48">
        <f t="shared" si="330"/>
        <v>95.74</v>
      </c>
      <c r="O2847" s="49">
        <f t="shared" ca="1" si="331"/>
        <v>50024600</v>
      </c>
    </row>
    <row r="2848" spans="1:15" x14ac:dyDescent="0.25">
      <c r="A2848">
        <v>2833</v>
      </c>
      <c r="B2848" s="89">
        <v>38386</v>
      </c>
      <c r="C2848" s="48">
        <v>119.05999799999999</v>
      </c>
      <c r="D2848" s="48">
        <v>119.160004</v>
      </c>
      <c r="E2848" s="48">
        <v>118.57</v>
      </c>
      <c r="F2848" s="48">
        <v>118.959999</v>
      </c>
      <c r="G2848" s="49">
        <v>48837100</v>
      </c>
      <c r="H2848" s="48">
        <v>94.724818999999997</v>
      </c>
      <c r="I2848" s="52">
        <f t="shared" si="325"/>
        <v>0.79627454435335021</v>
      </c>
      <c r="J2848" s="52">
        <f t="shared" ca="1" si="326"/>
        <v>1</v>
      </c>
      <c r="K2848" s="48">
        <f t="shared" si="327"/>
        <v>94.8</v>
      </c>
      <c r="L2848" s="48">
        <f t="shared" si="328"/>
        <v>94.88</v>
      </c>
      <c r="M2848" s="48">
        <f t="shared" si="329"/>
        <v>94.41</v>
      </c>
      <c r="N2848" s="48">
        <f t="shared" si="330"/>
        <v>94.72</v>
      </c>
      <c r="O2848" s="49">
        <f t="shared" ca="1" si="331"/>
        <v>48837100</v>
      </c>
    </row>
    <row r="2849" spans="1:15" x14ac:dyDescent="0.25">
      <c r="A2849">
        <v>2834</v>
      </c>
      <c r="B2849" s="89">
        <v>38385</v>
      </c>
      <c r="C2849" s="48">
        <v>119.05999799999999</v>
      </c>
      <c r="D2849" s="48">
        <v>119.589996</v>
      </c>
      <c r="E2849" s="48">
        <v>118.900002</v>
      </c>
      <c r="F2849" s="48">
        <v>119.269997</v>
      </c>
      <c r="G2849" s="49">
        <v>52468900</v>
      </c>
      <c r="H2849" s="48">
        <v>94.971661999999995</v>
      </c>
      <c r="I2849" s="52">
        <f t="shared" si="325"/>
        <v>0.79627454002535103</v>
      </c>
      <c r="J2849" s="52">
        <f t="shared" ca="1" si="326"/>
        <v>1</v>
      </c>
      <c r="K2849" s="48">
        <f t="shared" si="327"/>
        <v>94.8</v>
      </c>
      <c r="L2849" s="48">
        <f t="shared" si="328"/>
        <v>95.23</v>
      </c>
      <c r="M2849" s="48">
        <f t="shared" si="329"/>
        <v>94.68</v>
      </c>
      <c r="N2849" s="48">
        <f t="shared" si="330"/>
        <v>94.97</v>
      </c>
      <c r="O2849" s="49">
        <f t="shared" ca="1" si="331"/>
        <v>52468900</v>
      </c>
    </row>
    <row r="2850" spans="1:15" x14ac:dyDescent="0.25">
      <c r="A2850">
        <v>2835</v>
      </c>
      <c r="B2850" s="89">
        <v>38384</v>
      </c>
      <c r="C2850" s="48">
        <v>118.25</v>
      </c>
      <c r="D2850" s="48">
        <v>119.08000199999999</v>
      </c>
      <c r="E2850" s="48">
        <v>118.099998</v>
      </c>
      <c r="F2850" s="48">
        <v>118.910004</v>
      </c>
      <c r="G2850" s="49">
        <v>49841200</v>
      </c>
      <c r="H2850" s="48">
        <v>94.685008999999994</v>
      </c>
      <c r="I2850" s="52">
        <f t="shared" si="325"/>
        <v>0.79627454221597704</v>
      </c>
      <c r="J2850" s="52">
        <f t="shared" ca="1" si="326"/>
        <v>1</v>
      </c>
      <c r="K2850" s="48">
        <f t="shared" si="327"/>
        <v>94.16</v>
      </c>
      <c r="L2850" s="48">
        <f t="shared" si="328"/>
        <v>94.82</v>
      </c>
      <c r="M2850" s="48">
        <f t="shared" si="329"/>
        <v>94.04</v>
      </c>
      <c r="N2850" s="48">
        <f t="shared" si="330"/>
        <v>94.69</v>
      </c>
      <c r="O2850" s="49">
        <f t="shared" ca="1" si="331"/>
        <v>49841200</v>
      </c>
    </row>
    <row r="2851" spans="1:15" x14ac:dyDescent="0.25">
      <c r="A2851">
        <v>2836</v>
      </c>
      <c r="B2851" s="89">
        <v>38383</v>
      </c>
      <c r="C2851" s="48">
        <v>117.949997</v>
      </c>
      <c r="D2851" s="48">
        <v>118.25</v>
      </c>
      <c r="E2851" s="48">
        <v>117.709999</v>
      </c>
      <c r="F2851" s="48">
        <v>118.160004</v>
      </c>
      <c r="G2851" s="49">
        <v>52532700</v>
      </c>
      <c r="H2851" s="48">
        <v>94.087802999999994</v>
      </c>
      <c r="I2851" s="52">
        <f t="shared" si="325"/>
        <v>0.79627454142604792</v>
      </c>
      <c r="J2851" s="52">
        <f t="shared" ca="1" si="326"/>
        <v>1</v>
      </c>
      <c r="K2851" s="48">
        <f t="shared" si="327"/>
        <v>93.92</v>
      </c>
      <c r="L2851" s="48">
        <f t="shared" si="328"/>
        <v>94.16</v>
      </c>
      <c r="M2851" s="48">
        <f t="shared" si="329"/>
        <v>93.73</v>
      </c>
      <c r="N2851" s="48">
        <f t="shared" si="330"/>
        <v>94.09</v>
      </c>
      <c r="O2851" s="49">
        <f t="shared" ca="1" si="331"/>
        <v>52532700</v>
      </c>
    </row>
    <row r="2852" spans="1:15" x14ac:dyDescent="0.25">
      <c r="A2852">
        <v>2837</v>
      </c>
      <c r="B2852" s="89">
        <v>38380</v>
      </c>
      <c r="C2852" s="48">
        <v>117.489998</v>
      </c>
      <c r="D2852" s="48">
        <v>117.550003</v>
      </c>
      <c r="E2852" s="48">
        <v>116.610001</v>
      </c>
      <c r="F2852" s="48">
        <v>117.43</v>
      </c>
      <c r="G2852" s="49">
        <v>60738900</v>
      </c>
      <c r="H2852" s="48">
        <v>93.506519999999995</v>
      </c>
      <c r="I2852" s="52">
        <f t="shared" si="325"/>
        <v>0.79627454653836316</v>
      </c>
      <c r="J2852" s="52">
        <f t="shared" ca="1" si="326"/>
        <v>1</v>
      </c>
      <c r="K2852" s="48">
        <f t="shared" si="327"/>
        <v>93.55</v>
      </c>
      <c r="L2852" s="48">
        <f t="shared" si="328"/>
        <v>93.6</v>
      </c>
      <c r="M2852" s="48">
        <f t="shared" si="329"/>
        <v>92.85</v>
      </c>
      <c r="N2852" s="48">
        <f t="shared" si="330"/>
        <v>93.51</v>
      </c>
      <c r="O2852" s="49">
        <f t="shared" ca="1" si="331"/>
        <v>60738900</v>
      </c>
    </row>
    <row r="2853" spans="1:15" x14ac:dyDescent="0.25">
      <c r="A2853">
        <v>2838</v>
      </c>
      <c r="B2853" s="89">
        <v>38379</v>
      </c>
      <c r="C2853" s="48">
        <v>117.19000200000001</v>
      </c>
      <c r="D2853" s="48">
        <v>117.75</v>
      </c>
      <c r="E2853" s="48">
        <v>116.980003</v>
      </c>
      <c r="F2853" s="48">
        <v>117.43</v>
      </c>
      <c r="G2853" s="49">
        <v>55878800</v>
      </c>
      <c r="H2853" s="48">
        <v>93.506519999999995</v>
      </c>
      <c r="I2853" s="52">
        <f t="shared" si="325"/>
        <v>0.79627454653836316</v>
      </c>
      <c r="J2853" s="52">
        <f t="shared" ca="1" si="326"/>
        <v>1</v>
      </c>
      <c r="K2853" s="48">
        <f t="shared" si="327"/>
        <v>93.32</v>
      </c>
      <c r="L2853" s="48">
        <f t="shared" si="328"/>
        <v>93.76</v>
      </c>
      <c r="M2853" s="48">
        <f t="shared" si="329"/>
        <v>93.15</v>
      </c>
      <c r="N2853" s="48">
        <f t="shared" si="330"/>
        <v>93.51</v>
      </c>
      <c r="O2853" s="49">
        <f t="shared" ca="1" si="331"/>
        <v>55878800</v>
      </c>
    </row>
    <row r="2854" spans="1:15" x14ac:dyDescent="0.25">
      <c r="A2854">
        <v>2839</v>
      </c>
      <c r="B2854" s="89">
        <v>38378</v>
      </c>
      <c r="C2854" s="48">
        <v>117.32</v>
      </c>
      <c r="D2854" s="48">
        <v>117.599998</v>
      </c>
      <c r="E2854" s="48">
        <v>117.040001</v>
      </c>
      <c r="F2854" s="48">
        <v>117.230003</v>
      </c>
      <c r="G2854" s="49">
        <v>57195100</v>
      </c>
      <c r="H2854" s="48">
        <v>93.347267000000002</v>
      </c>
      <c r="I2854" s="52">
        <f t="shared" si="325"/>
        <v>0.79627454244797724</v>
      </c>
      <c r="J2854" s="52">
        <f t="shared" ca="1" si="326"/>
        <v>1</v>
      </c>
      <c r="K2854" s="48">
        <f t="shared" si="327"/>
        <v>93.42</v>
      </c>
      <c r="L2854" s="48">
        <f t="shared" si="328"/>
        <v>93.64</v>
      </c>
      <c r="M2854" s="48">
        <f t="shared" si="329"/>
        <v>93.2</v>
      </c>
      <c r="N2854" s="48">
        <f t="shared" si="330"/>
        <v>93.35</v>
      </c>
      <c r="O2854" s="49">
        <f t="shared" ca="1" si="331"/>
        <v>57195100</v>
      </c>
    </row>
    <row r="2855" spans="1:15" x14ac:dyDescent="0.25">
      <c r="A2855">
        <v>2840</v>
      </c>
      <c r="B2855" s="89">
        <v>38377</v>
      </c>
      <c r="C2855" s="48">
        <v>116.910004</v>
      </c>
      <c r="D2855" s="48">
        <v>117.470001</v>
      </c>
      <c r="E2855" s="48">
        <v>116.720001</v>
      </c>
      <c r="F2855" s="48">
        <v>116.879997</v>
      </c>
      <c r="G2855" s="49">
        <v>68245000</v>
      </c>
      <c r="H2855" s="48">
        <v>93.068566000000004</v>
      </c>
      <c r="I2855" s="52">
        <f t="shared" si="325"/>
        <v>0.79627454131437048</v>
      </c>
      <c r="J2855" s="52">
        <f t="shared" ca="1" si="326"/>
        <v>1</v>
      </c>
      <c r="K2855" s="48">
        <f t="shared" si="327"/>
        <v>93.09</v>
      </c>
      <c r="L2855" s="48">
        <f t="shared" si="328"/>
        <v>93.54</v>
      </c>
      <c r="M2855" s="48">
        <f t="shared" si="329"/>
        <v>92.94</v>
      </c>
      <c r="N2855" s="48">
        <f t="shared" si="330"/>
        <v>93.07</v>
      </c>
      <c r="O2855" s="49">
        <f t="shared" ca="1" si="331"/>
        <v>68245000</v>
      </c>
    </row>
    <row r="2856" spans="1:15" x14ac:dyDescent="0.25">
      <c r="A2856">
        <v>2841</v>
      </c>
      <c r="B2856" s="89">
        <v>38376</v>
      </c>
      <c r="C2856" s="48">
        <v>117.089996</v>
      </c>
      <c r="D2856" s="48">
        <v>117.339996</v>
      </c>
      <c r="E2856" s="48">
        <v>116.370003</v>
      </c>
      <c r="F2856" s="48">
        <v>116.550003</v>
      </c>
      <c r="G2856" s="49">
        <v>58441900</v>
      </c>
      <c r="H2856" s="48">
        <v>92.805800000000005</v>
      </c>
      <c r="I2856" s="52">
        <f t="shared" si="325"/>
        <v>0.7962745397784331</v>
      </c>
      <c r="J2856" s="52">
        <f t="shared" ca="1" si="326"/>
        <v>1</v>
      </c>
      <c r="K2856" s="48">
        <f t="shared" si="327"/>
        <v>93.24</v>
      </c>
      <c r="L2856" s="48">
        <f t="shared" si="328"/>
        <v>93.43</v>
      </c>
      <c r="M2856" s="48">
        <f t="shared" si="329"/>
        <v>92.66</v>
      </c>
      <c r="N2856" s="48">
        <f t="shared" si="330"/>
        <v>92.81</v>
      </c>
      <c r="O2856" s="49">
        <f t="shared" ca="1" si="331"/>
        <v>58441900</v>
      </c>
    </row>
    <row r="2857" spans="1:15" x14ac:dyDescent="0.25">
      <c r="A2857">
        <v>2842</v>
      </c>
      <c r="B2857" s="89">
        <v>38373</v>
      </c>
      <c r="C2857" s="48">
        <v>117.790001</v>
      </c>
      <c r="D2857" s="48">
        <v>118</v>
      </c>
      <c r="E2857" s="48">
        <v>116.650002</v>
      </c>
      <c r="F2857" s="48">
        <v>116.779999</v>
      </c>
      <c r="G2857" s="49">
        <v>63160400</v>
      </c>
      <c r="H2857" s="48">
        <v>92.988939999999999</v>
      </c>
      <c r="I2857" s="52">
        <f t="shared" si="325"/>
        <v>0.79627454012908494</v>
      </c>
      <c r="J2857" s="52">
        <f t="shared" ca="1" si="326"/>
        <v>1</v>
      </c>
      <c r="K2857" s="48">
        <f t="shared" si="327"/>
        <v>93.79</v>
      </c>
      <c r="L2857" s="48">
        <f t="shared" si="328"/>
        <v>93.96</v>
      </c>
      <c r="M2857" s="48">
        <f t="shared" si="329"/>
        <v>92.89</v>
      </c>
      <c r="N2857" s="48">
        <f t="shared" si="330"/>
        <v>92.99</v>
      </c>
      <c r="O2857" s="49">
        <f t="shared" ca="1" si="331"/>
        <v>63160400</v>
      </c>
    </row>
    <row r="2858" spans="1:15" x14ac:dyDescent="0.25">
      <c r="A2858">
        <v>2843</v>
      </c>
      <c r="B2858" s="89">
        <v>38372</v>
      </c>
      <c r="C2858" s="48">
        <v>117.889999</v>
      </c>
      <c r="D2858" s="48">
        <v>118.199997</v>
      </c>
      <c r="E2858" s="48">
        <v>117.290001</v>
      </c>
      <c r="F2858" s="48">
        <v>117.5</v>
      </c>
      <c r="G2858" s="49">
        <v>72049300</v>
      </c>
      <c r="H2858" s="48">
        <v>93.562258999999997</v>
      </c>
      <c r="I2858" s="52">
        <f t="shared" si="325"/>
        <v>0.79627454468085102</v>
      </c>
      <c r="J2858" s="52">
        <f t="shared" ca="1" si="326"/>
        <v>1</v>
      </c>
      <c r="K2858" s="48">
        <f t="shared" si="327"/>
        <v>93.87</v>
      </c>
      <c r="L2858" s="48">
        <f t="shared" si="328"/>
        <v>94.12</v>
      </c>
      <c r="M2858" s="48">
        <f t="shared" si="329"/>
        <v>93.4</v>
      </c>
      <c r="N2858" s="48">
        <f t="shared" si="330"/>
        <v>93.56</v>
      </c>
      <c r="O2858" s="49">
        <f t="shared" ca="1" si="331"/>
        <v>72049300</v>
      </c>
    </row>
    <row r="2859" spans="1:15" x14ac:dyDescent="0.25">
      <c r="A2859">
        <v>2844</v>
      </c>
      <c r="B2859" s="89">
        <v>38371</v>
      </c>
      <c r="C2859" s="48">
        <v>119.43</v>
      </c>
      <c r="D2859" s="48">
        <v>119.519997</v>
      </c>
      <c r="E2859" s="48">
        <v>118.209999</v>
      </c>
      <c r="F2859" s="48">
        <v>118.220001</v>
      </c>
      <c r="G2859" s="49">
        <v>54378900</v>
      </c>
      <c r="H2859" s="48">
        <v>94.135576999999998</v>
      </c>
      <c r="I2859" s="52">
        <f t="shared" si="325"/>
        <v>0.79627454071836801</v>
      </c>
      <c r="J2859" s="52">
        <f t="shared" ca="1" si="326"/>
        <v>1</v>
      </c>
      <c r="K2859" s="48">
        <f t="shared" si="327"/>
        <v>95.1</v>
      </c>
      <c r="L2859" s="48">
        <f t="shared" si="328"/>
        <v>95.17</v>
      </c>
      <c r="M2859" s="48">
        <f t="shared" si="329"/>
        <v>94.13</v>
      </c>
      <c r="N2859" s="48">
        <f t="shared" si="330"/>
        <v>94.14</v>
      </c>
      <c r="O2859" s="49">
        <f t="shared" ca="1" si="331"/>
        <v>54378900</v>
      </c>
    </row>
    <row r="2860" spans="1:15" x14ac:dyDescent="0.25">
      <c r="A2860">
        <v>2845</v>
      </c>
      <c r="B2860" s="89">
        <v>38370</v>
      </c>
      <c r="C2860" s="48">
        <v>118.050003</v>
      </c>
      <c r="D2860" s="48">
        <v>119.620003</v>
      </c>
      <c r="E2860" s="48">
        <v>117.949997</v>
      </c>
      <c r="F2860" s="48">
        <v>119.470001</v>
      </c>
      <c r="G2860" s="49">
        <v>57391700</v>
      </c>
      <c r="H2860" s="48">
        <v>95.130921000000001</v>
      </c>
      <c r="I2860" s="52">
        <f t="shared" si="325"/>
        <v>0.79627454761635097</v>
      </c>
      <c r="J2860" s="52">
        <f t="shared" ca="1" si="326"/>
        <v>1</v>
      </c>
      <c r="K2860" s="48">
        <f t="shared" si="327"/>
        <v>94</v>
      </c>
      <c r="L2860" s="48">
        <f t="shared" si="328"/>
        <v>95.25</v>
      </c>
      <c r="M2860" s="48">
        <f t="shared" si="329"/>
        <v>93.92</v>
      </c>
      <c r="N2860" s="48">
        <f t="shared" si="330"/>
        <v>95.13</v>
      </c>
      <c r="O2860" s="49">
        <f t="shared" ca="1" si="331"/>
        <v>57391700</v>
      </c>
    </row>
    <row r="2861" spans="1:15" x14ac:dyDescent="0.25">
      <c r="A2861">
        <v>2846</v>
      </c>
      <c r="B2861" s="89">
        <v>38366</v>
      </c>
      <c r="C2861" s="48">
        <v>117.970001</v>
      </c>
      <c r="D2861" s="48">
        <v>118.529999</v>
      </c>
      <c r="E2861" s="48">
        <v>117.760002</v>
      </c>
      <c r="F2861" s="48">
        <v>118.239998</v>
      </c>
      <c r="G2861" s="49">
        <v>42032500</v>
      </c>
      <c r="H2861" s="48">
        <v>94.151499999999999</v>
      </c>
      <c r="I2861" s="52">
        <f t="shared" si="325"/>
        <v>0.79627453985579399</v>
      </c>
      <c r="J2861" s="52">
        <f t="shared" ca="1" si="326"/>
        <v>1</v>
      </c>
      <c r="K2861" s="48">
        <f t="shared" si="327"/>
        <v>93.94</v>
      </c>
      <c r="L2861" s="48">
        <f t="shared" si="328"/>
        <v>94.38</v>
      </c>
      <c r="M2861" s="48">
        <f t="shared" si="329"/>
        <v>93.77</v>
      </c>
      <c r="N2861" s="48">
        <f t="shared" si="330"/>
        <v>94.15</v>
      </c>
      <c r="O2861" s="49">
        <f t="shared" ca="1" si="331"/>
        <v>42032500</v>
      </c>
    </row>
    <row r="2862" spans="1:15" x14ac:dyDescent="0.25">
      <c r="A2862">
        <v>2847</v>
      </c>
      <c r="B2862" s="89">
        <v>38365</v>
      </c>
      <c r="C2862" s="48">
        <v>118.639999</v>
      </c>
      <c r="D2862" s="48">
        <v>118.730003</v>
      </c>
      <c r="E2862" s="48">
        <v>117.5</v>
      </c>
      <c r="F2862" s="48">
        <v>117.620003</v>
      </c>
      <c r="G2862" s="49">
        <v>55537500</v>
      </c>
      <c r="H2862" s="48">
        <v>93.657814000000002</v>
      </c>
      <c r="I2862" s="52">
        <f t="shared" si="325"/>
        <v>0.79627454183962232</v>
      </c>
      <c r="J2862" s="52">
        <f t="shared" ca="1" si="326"/>
        <v>1</v>
      </c>
      <c r="K2862" s="48">
        <f t="shared" si="327"/>
        <v>94.47</v>
      </c>
      <c r="L2862" s="48">
        <f t="shared" si="328"/>
        <v>94.54</v>
      </c>
      <c r="M2862" s="48">
        <f t="shared" si="329"/>
        <v>93.56</v>
      </c>
      <c r="N2862" s="48">
        <f t="shared" si="330"/>
        <v>93.66</v>
      </c>
      <c r="O2862" s="49">
        <f t="shared" ca="1" si="331"/>
        <v>55537500</v>
      </c>
    </row>
    <row r="2863" spans="1:15" x14ac:dyDescent="0.25">
      <c r="A2863">
        <v>2848</v>
      </c>
      <c r="B2863" s="89">
        <v>38364</v>
      </c>
      <c r="C2863" s="48">
        <v>118.400002</v>
      </c>
      <c r="D2863" s="48">
        <v>118.839996</v>
      </c>
      <c r="E2863" s="48">
        <v>117.519997</v>
      </c>
      <c r="F2863" s="48">
        <v>118.57</v>
      </c>
      <c r="G2863" s="49">
        <v>72720500</v>
      </c>
      <c r="H2863" s="48">
        <v>94.414271999999997</v>
      </c>
      <c r="I2863" s="52">
        <f t="shared" si="325"/>
        <v>0.79627453824744876</v>
      </c>
      <c r="J2863" s="52">
        <f t="shared" ca="1" si="326"/>
        <v>1</v>
      </c>
      <c r="K2863" s="48">
        <f t="shared" si="327"/>
        <v>94.28</v>
      </c>
      <c r="L2863" s="48">
        <f t="shared" si="328"/>
        <v>94.63</v>
      </c>
      <c r="M2863" s="48">
        <f t="shared" si="329"/>
        <v>93.58</v>
      </c>
      <c r="N2863" s="48">
        <f t="shared" si="330"/>
        <v>94.41</v>
      </c>
      <c r="O2863" s="49">
        <f t="shared" ca="1" si="331"/>
        <v>72720500</v>
      </c>
    </row>
    <row r="2864" spans="1:15" x14ac:dyDescent="0.25">
      <c r="A2864">
        <v>2849</v>
      </c>
      <c r="B2864" s="89">
        <v>38363</v>
      </c>
      <c r="C2864" s="48">
        <v>118.639999</v>
      </c>
      <c r="D2864" s="48">
        <v>118.739998</v>
      </c>
      <c r="E2864" s="48">
        <v>117.989998</v>
      </c>
      <c r="F2864" s="48">
        <v>118.18</v>
      </c>
      <c r="G2864" s="49">
        <v>63099700</v>
      </c>
      <c r="H2864" s="48">
        <v>94.103725999999995</v>
      </c>
      <c r="I2864" s="52">
        <f t="shared" si="325"/>
        <v>0.79627454730072766</v>
      </c>
      <c r="J2864" s="52">
        <f t="shared" ca="1" si="326"/>
        <v>1</v>
      </c>
      <c r="K2864" s="48">
        <f t="shared" si="327"/>
        <v>94.47</v>
      </c>
      <c r="L2864" s="48">
        <f t="shared" si="328"/>
        <v>94.55</v>
      </c>
      <c r="M2864" s="48">
        <f t="shared" si="329"/>
        <v>93.95</v>
      </c>
      <c r="N2864" s="48">
        <f t="shared" si="330"/>
        <v>94.1</v>
      </c>
      <c r="O2864" s="49">
        <f t="shared" ca="1" si="331"/>
        <v>63099700</v>
      </c>
    </row>
    <row r="2865" spans="1:15" x14ac:dyDescent="0.25">
      <c r="A2865">
        <v>2850</v>
      </c>
      <c r="B2865" s="89">
        <v>38362</v>
      </c>
      <c r="C2865" s="48">
        <v>118.339996</v>
      </c>
      <c r="D2865" s="48">
        <v>119.459999</v>
      </c>
      <c r="E2865" s="48">
        <v>118.339996</v>
      </c>
      <c r="F2865" s="48">
        <v>119</v>
      </c>
      <c r="G2865" s="49">
        <v>56563300</v>
      </c>
      <c r="H2865" s="48">
        <v>94.756670999999997</v>
      </c>
      <c r="I2865" s="52">
        <f t="shared" si="325"/>
        <v>0.79627454621848737</v>
      </c>
      <c r="J2865" s="52">
        <f t="shared" ca="1" si="326"/>
        <v>1</v>
      </c>
      <c r="K2865" s="48">
        <f t="shared" si="327"/>
        <v>94.23</v>
      </c>
      <c r="L2865" s="48">
        <f t="shared" si="328"/>
        <v>95.12</v>
      </c>
      <c r="M2865" s="48">
        <f t="shared" si="329"/>
        <v>94.23</v>
      </c>
      <c r="N2865" s="48">
        <f t="shared" si="330"/>
        <v>94.76</v>
      </c>
      <c r="O2865" s="49">
        <f t="shared" ca="1" si="331"/>
        <v>56563300</v>
      </c>
    </row>
    <row r="2866" spans="1:15" x14ac:dyDescent="0.25">
      <c r="A2866">
        <v>2851</v>
      </c>
      <c r="B2866" s="89">
        <v>38359</v>
      </c>
      <c r="C2866" s="48">
        <v>118.970001</v>
      </c>
      <c r="D2866" s="48">
        <v>119.230003</v>
      </c>
      <c r="E2866" s="48">
        <v>118.129997</v>
      </c>
      <c r="F2866" s="48">
        <v>118.44000200000001</v>
      </c>
      <c r="G2866" s="49">
        <v>55847700</v>
      </c>
      <c r="H2866" s="48">
        <v>94.310759000000004</v>
      </c>
      <c r="I2866" s="52">
        <f t="shared" si="325"/>
        <v>0.79627454751309446</v>
      </c>
      <c r="J2866" s="52">
        <f t="shared" ca="1" si="326"/>
        <v>1</v>
      </c>
      <c r="K2866" s="48">
        <f t="shared" si="327"/>
        <v>94.73</v>
      </c>
      <c r="L2866" s="48">
        <f t="shared" si="328"/>
        <v>94.94</v>
      </c>
      <c r="M2866" s="48">
        <f t="shared" si="329"/>
        <v>94.06</v>
      </c>
      <c r="N2866" s="48">
        <f t="shared" si="330"/>
        <v>94.31</v>
      </c>
      <c r="O2866" s="49">
        <f t="shared" ca="1" si="331"/>
        <v>55847700</v>
      </c>
    </row>
    <row r="2867" spans="1:15" x14ac:dyDescent="0.25">
      <c r="A2867">
        <v>2852</v>
      </c>
      <c r="B2867" s="89">
        <v>38358</v>
      </c>
      <c r="C2867" s="48">
        <v>118.44000200000001</v>
      </c>
      <c r="D2867" s="48">
        <v>119.150002</v>
      </c>
      <c r="E2867" s="48">
        <v>118.260002</v>
      </c>
      <c r="F2867" s="48">
        <v>118.610001</v>
      </c>
      <c r="G2867" s="49">
        <v>47814700</v>
      </c>
      <c r="H2867" s="48">
        <v>94.446123999999998</v>
      </c>
      <c r="I2867" s="52">
        <f t="shared" si="325"/>
        <v>0.79627454012077781</v>
      </c>
      <c r="J2867" s="52">
        <f t="shared" ca="1" si="326"/>
        <v>1</v>
      </c>
      <c r="K2867" s="48">
        <f t="shared" si="327"/>
        <v>94.31</v>
      </c>
      <c r="L2867" s="48">
        <f t="shared" si="328"/>
        <v>94.88</v>
      </c>
      <c r="M2867" s="48">
        <f t="shared" si="329"/>
        <v>94.17</v>
      </c>
      <c r="N2867" s="48">
        <f t="shared" si="330"/>
        <v>94.45</v>
      </c>
      <c r="O2867" s="49">
        <f t="shared" ca="1" si="331"/>
        <v>47814700</v>
      </c>
    </row>
    <row r="2868" spans="1:15" x14ac:dyDescent="0.25">
      <c r="A2868">
        <v>2853</v>
      </c>
      <c r="B2868" s="89">
        <v>38357</v>
      </c>
      <c r="C2868" s="48">
        <v>118.739998</v>
      </c>
      <c r="D2868" s="48">
        <v>119.25</v>
      </c>
      <c r="E2868" s="48">
        <v>118</v>
      </c>
      <c r="F2868" s="48">
        <v>118.010002</v>
      </c>
      <c r="G2868" s="49">
        <v>65667300</v>
      </c>
      <c r="H2868" s="48">
        <v>93.968360000000004</v>
      </c>
      <c r="I2868" s="52">
        <f t="shared" si="325"/>
        <v>0.79627453950894778</v>
      </c>
      <c r="J2868" s="52">
        <f t="shared" ca="1" si="326"/>
        <v>1</v>
      </c>
      <c r="K2868" s="48">
        <f t="shared" si="327"/>
        <v>94.55</v>
      </c>
      <c r="L2868" s="48">
        <f t="shared" si="328"/>
        <v>94.96</v>
      </c>
      <c r="M2868" s="48">
        <f t="shared" si="329"/>
        <v>93.96</v>
      </c>
      <c r="N2868" s="48">
        <f t="shared" si="330"/>
        <v>93.97</v>
      </c>
      <c r="O2868" s="49">
        <f t="shared" ca="1" si="331"/>
        <v>65667300</v>
      </c>
    </row>
    <row r="2869" spans="1:15" x14ac:dyDescent="0.25">
      <c r="A2869">
        <v>2854</v>
      </c>
      <c r="B2869" s="89">
        <v>38356</v>
      </c>
      <c r="C2869" s="48">
        <v>120.459999</v>
      </c>
      <c r="D2869" s="48">
        <v>120.540001</v>
      </c>
      <c r="E2869" s="48">
        <v>118.44000200000001</v>
      </c>
      <c r="F2869" s="48">
        <v>118.83000199999999</v>
      </c>
      <c r="G2869" s="49">
        <v>69167600</v>
      </c>
      <c r="H2869" s="48">
        <v>94.621305000000007</v>
      </c>
      <c r="I2869" s="52">
        <f t="shared" si="325"/>
        <v>0.79627453847892737</v>
      </c>
      <c r="J2869" s="52">
        <f t="shared" ca="1" si="326"/>
        <v>1</v>
      </c>
      <c r="K2869" s="48">
        <f t="shared" si="327"/>
        <v>95.92</v>
      </c>
      <c r="L2869" s="48">
        <f t="shared" si="328"/>
        <v>95.98</v>
      </c>
      <c r="M2869" s="48">
        <f t="shared" si="329"/>
        <v>94.31</v>
      </c>
      <c r="N2869" s="48">
        <f t="shared" si="330"/>
        <v>94.62</v>
      </c>
      <c r="O2869" s="49">
        <f t="shared" ca="1" si="331"/>
        <v>69167600</v>
      </c>
    </row>
    <row r="2870" spans="1:15" x14ac:dyDescent="0.25">
      <c r="A2870">
        <v>2855</v>
      </c>
      <c r="B2870" s="89">
        <v>38355</v>
      </c>
      <c r="C2870" s="48">
        <v>121.55999799999999</v>
      </c>
      <c r="D2870" s="48">
        <v>121.760002</v>
      </c>
      <c r="E2870" s="48">
        <v>119.900002</v>
      </c>
      <c r="F2870" s="48">
        <v>120.300003</v>
      </c>
      <c r="G2870" s="49">
        <v>55748000</v>
      </c>
      <c r="H2870" s="48">
        <v>95.791830000000004</v>
      </c>
      <c r="I2870" s="52">
        <f t="shared" si="325"/>
        <v>0.79627454373380191</v>
      </c>
      <c r="J2870" s="52">
        <f t="shared" ca="1" si="326"/>
        <v>1</v>
      </c>
      <c r="K2870" s="48">
        <f t="shared" si="327"/>
        <v>96.8</v>
      </c>
      <c r="L2870" s="48">
        <f t="shared" si="328"/>
        <v>96.95</v>
      </c>
      <c r="M2870" s="48">
        <f t="shared" si="329"/>
        <v>95.47</v>
      </c>
      <c r="N2870" s="48">
        <f t="shared" si="330"/>
        <v>95.79</v>
      </c>
      <c r="O2870" s="49">
        <f t="shared" ca="1" si="331"/>
        <v>55748000</v>
      </c>
    </row>
    <row r="2871" spans="1:15" x14ac:dyDescent="0.25">
      <c r="A2871">
        <v>2856</v>
      </c>
      <c r="B2871" s="89">
        <v>38352</v>
      </c>
      <c r="C2871" s="48">
        <v>121.300003</v>
      </c>
      <c r="D2871" s="48">
        <v>121.660004</v>
      </c>
      <c r="E2871" s="48">
        <v>120.800003</v>
      </c>
      <c r="F2871" s="48">
        <v>120.870003</v>
      </c>
      <c r="G2871" s="49">
        <v>28648800</v>
      </c>
      <c r="H2871" s="48">
        <v>96.245705999999998</v>
      </c>
      <c r="I2871" s="52">
        <f t="shared" si="325"/>
        <v>0.79627453968045325</v>
      </c>
      <c r="J2871" s="52">
        <f t="shared" ca="1" si="326"/>
        <v>1</v>
      </c>
      <c r="K2871" s="48">
        <f t="shared" si="327"/>
        <v>96.59</v>
      </c>
      <c r="L2871" s="48">
        <f t="shared" si="328"/>
        <v>96.87</v>
      </c>
      <c r="M2871" s="48">
        <f t="shared" si="329"/>
        <v>96.19</v>
      </c>
      <c r="N2871" s="48">
        <f t="shared" si="330"/>
        <v>96.25</v>
      </c>
      <c r="O2871" s="49">
        <f t="shared" ca="1" si="331"/>
        <v>28648800</v>
      </c>
    </row>
    <row r="2872" spans="1:15" x14ac:dyDescent="0.25">
      <c r="A2872">
        <v>2857</v>
      </c>
      <c r="B2872" s="89">
        <v>38351</v>
      </c>
      <c r="C2872" s="48">
        <v>121.400002</v>
      </c>
      <c r="D2872" s="48">
        <v>121.57</v>
      </c>
      <c r="E2872" s="48">
        <v>121.040001</v>
      </c>
      <c r="F2872" s="48">
        <v>121.129997</v>
      </c>
      <c r="G2872" s="49">
        <v>21076900</v>
      </c>
      <c r="H2872" s="48">
        <v>96.452732999999995</v>
      </c>
      <c r="I2872" s="52">
        <f t="shared" si="325"/>
        <v>0.7962745429606507</v>
      </c>
      <c r="J2872" s="52">
        <f t="shared" ca="1" si="326"/>
        <v>1</v>
      </c>
      <c r="K2872" s="48">
        <f t="shared" si="327"/>
        <v>96.67</v>
      </c>
      <c r="L2872" s="48">
        <f t="shared" si="328"/>
        <v>96.8</v>
      </c>
      <c r="M2872" s="48">
        <f t="shared" si="329"/>
        <v>96.38</v>
      </c>
      <c r="N2872" s="48">
        <f t="shared" si="330"/>
        <v>96.45</v>
      </c>
      <c r="O2872" s="49">
        <f t="shared" ca="1" si="331"/>
        <v>21076900</v>
      </c>
    </row>
    <row r="2873" spans="1:15" x14ac:dyDescent="0.25">
      <c r="A2873">
        <v>2858</v>
      </c>
      <c r="B2873" s="89">
        <v>38350</v>
      </c>
      <c r="C2873" s="48">
        <v>121.08000199999999</v>
      </c>
      <c r="D2873" s="48">
        <v>121.400002</v>
      </c>
      <c r="E2873" s="48">
        <v>120.949997</v>
      </c>
      <c r="F2873" s="48">
        <v>121.360001</v>
      </c>
      <c r="G2873" s="49">
        <v>22650600</v>
      </c>
      <c r="H2873" s="48">
        <v>96.635879000000003</v>
      </c>
      <c r="I2873" s="52">
        <f t="shared" si="325"/>
        <v>0.79627454024164024</v>
      </c>
      <c r="J2873" s="52">
        <f t="shared" ca="1" si="326"/>
        <v>1</v>
      </c>
      <c r="K2873" s="48">
        <f t="shared" si="327"/>
        <v>96.41</v>
      </c>
      <c r="L2873" s="48">
        <f t="shared" si="328"/>
        <v>96.67</v>
      </c>
      <c r="M2873" s="48">
        <f t="shared" si="329"/>
        <v>96.31</v>
      </c>
      <c r="N2873" s="48">
        <f t="shared" si="330"/>
        <v>96.64</v>
      </c>
      <c r="O2873" s="49">
        <f t="shared" ca="1" si="331"/>
        <v>22650600</v>
      </c>
    </row>
    <row r="2874" spans="1:15" x14ac:dyDescent="0.25">
      <c r="A2874">
        <v>2859</v>
      </c>
      <c r="B2874" s="89">
        <v>38349</v>
      </c>
      <c r="C2874" s="48">
        <v>120.639999</v>
      </c>
      <c r="D2874" s="48">
        <v>121.33000199999999</v>
      </c>
      <c r="E2874" s="48">
        <v>120.599998</v>
      </c>
      <c r="F2874" s="48">
        <v>121.18</v>
      </c>
      <c r="G2874" s="49">
        <v>23422900</v>
      </c>
      <c r="H2874" s="48">
        <v>96.492548999999997</v>
      </c>
      <c r="I2874" s="52">
        <f t="shared" si="325"/>
        <v>0.7962745420036309</v>
      </c>
      <c r="J2874" s="52">
        <f t="shared" ca="1" si="326"/>
        <v>1</v>
      </c>
      <c r="K2874" s="48">
        <f t="shared" si="327"/>
        <v>96.06</v>
      </c>
      <c r="L2874" s="48">
        <f t="shared" si="328"/>
        <v>96.61</v>
      </c>
      <c r="M2874" s="48">
        <f t="shared" si="329"/>
        <v>96.03</v>
      </c>
      <c r="N2874" s="48">
        <f t="shared" si="330"/>
        <v>96.49</v>
      </c>
      <c r="O2874" s="49">
        <f t="shared" ca="1" si="331"/>
        <v>23422900</v>
      </c>
    </row>
    <row r="2875" spans="1:15" x14ac:dyDescent="0.25">
      <c r="A2875">
        <v>2860</v>
      </c>
      <c r="B2875" s="89">
        <v>38348</v>
      </c>
      <c r="C2875" s="48">
        <v>121.199997</v>
      </c>
      <c r="D2875" s="48">
        <v>121.360001</v>
      </c>
      <c r="E2875" s="48">
        <v>120.389999</v>
      </c>
      <c r="F2875" s="48">
        <v>120.519997</v>
      </c>
      <c r="G2875" s="49">
        <v>29944100</v>
      </c>
      <c r="H2875" s="48">
        <v>95.967005</v>
      </c>
      <c r="I2875" s="52">
        <f t="shared" si="325"/>
        <v>0.79627453857304686</v>
      </c>
      <c r="J2875" s="52">
        <f t="shared" ca="1" si="326"/>
        <v>1</v>
      </c>
      <c r="K2875" s="48">
        <f t="shared" si="327"/>
        <v>96.51</v>
      </c>
      <c r="L2875" s="48">
        <f t="shared" si="328"/>
        <v>96.64</v>
      </c>
      <c r="M2875" s="48">
        <f t="shared" si="329"/>
        <v>95.86</v>
      </c>
      <c r="N2875" s="48">
        <f t="shared" si="330"/>
        <v>95.97</v>
      </c>
      <c r="O2875" s="49">
        <f t="shared" ca="1" si="331"/>
        <v>29944100</v>
      </c>
    </row>
    <row r="2876" spans="1:15" x14ac:dyDescent="0.25">
      <c r="A2876">
        <v>2861</v>
      </c>
      <c r="B2876" s="89">
        <v>38344</v>
      </c>
      <c r="C2876" s="48">
        <v>120.870003</v>
      </c>
      <c r="D2876" s="48">
        <v>121.279999</v>
      </c>
      <c r="E2876" s="48">
        <v>120.660004</v>
      </c>
      <c r="F2876" s="48">
        <v>120.769997</v>
      </c>
      <c r="G2876" s="49">
        <v>25646100</v>
      </c>
      <c r="H2876" s="48">
        <v>96.166073999999995</v>
      </c>
      <c r="I2876" s="52">
        <f t="shared" si="325"/>
        <v>0.7962745415982746</v>
      </c>
      <c r="J2876" s="52">
        <f t="shared" ca="1" si="326"/>
        <v>1</v>
      </c>
      <c r="K2876" s="48">
        <f t="shared" si="327"/>
        <v>96.25</v>
      </c>
      <c r="L2876" s="48">
        <f t="shared" si="328"/>
        <v>96.57</v>
      </c>
      <c r="M2876" s="48">
        <f t="shared" si="329"/>
        <v>96.08</v>
      </c>
      <c r="N2876" s="48">
        <f t="shared" si="330"/>
        <v>96.17</v>
      </c>
      <c r="O2876" s="49">
        <f t="shared" ca="1" si="331"/>
        <v>25646100</v>
      </c>
    </row>
    <row r="2877" spans="1:15" x14ac:dyDescent="0.25">
      <c r="A2877">
        <v>2862</v>
      </c>
      <c r="B2877" s="89">
        <v>38343</v>
      </c>
      <c r="C2877" s="48">
        <v>120.379997</v>
      </c>
      <c r="D2877" s="48">
        <v>121.08000199999999</v>
      </c>
      <c r="E2877" s="48">
        <v>120.300003</v>
      </c>
      <c r="F2877" s="48">
        <v>120.68</v>
      </c>
      <c r="G2877" s="49">
        <v>31500700</v>
      </c>
      <c r="H2877" s="48">
        <v>96.094412000000005</v>
      </c>
      <c r="I2877" s="52">
        <f t="shared" si="325"/>
        <v>0.79627454424925426</v>
      </c>
      <c r="J2877" s="52">
        <f t="shared" ca="1" si="326"/>
        <v>1</v>
      </c>
      <c r="K2877" s="48">
        <f t="shared" si="327"/>
        <v>95.86</v>
      </c>
      <c r="L2877" s="48">
        <f t="shared" si="328"/>
        <v>96.41</v>
      </c>
      <c r="M2877" s="48">
        <f t="shared" si="329"/>
        <v>95.79</v>
      </c>
      <c r="N2877" s="48">
        <f t="shared" si="330"/>
        <v>96.09</v>
      </c>
      <c r="O2877" s="49">
        <f t="shared" ca="1" si="331"/>
        <v>31500700</v>
      </c>
    </row>
    <row r="2878" spans="1:15" x14ac:dyDescent="0.25">
      <c r="A2878">
        <v>2863</v>
      </c>
      <c r="B2878" s="89">
        <v>38342</v>
      </c>
      <c r="C2878" s="48">
        <v>119.599998</v>
      </c>
      <c r="D2878" s="48">
        <v>120.480003</v>
      </c>
      <c r="E2878" s="48">
        <v>119.459999</v>
      </c>
      <c r="F2878" s="48">
        <v>120.389999</v>
      </c>
      <c r="G2878" s="49">
        <v>33094200</v>
      </c>
      <c r="H2878" s="48">
        <v>95.863491999999994</v>
      </c>
      <c r="I2878" s="52">
        <f t="shared" si="325"/>
        <v>0.79627454768896533</v>
      </c>
      <c r="J2878" s="52">
        <f t="shared" ca="1" si="326"/>
        <v>1</v>
      </c>
      <c r="K2878" s="48">
        <f t="shared" si="327"/>
        <v>95.23</v>
      </c>
      <c r="L2878" s="48">
        <f t="shared" si="328"/>
        <v>95.94</v>
      </c>
      <c r="M2878" s="48">
        <f t="shared" si="329"/>
        <v>95.12</v>
      </c>
      <c r="N2878" s="48">
        <f t="shared" si="330"/>
        <v>95.86</v>
      </c>
      <c r="O2878" s="49">
        <f t="shared" ca="1" si="331"/>
        <v>33094200</v>
      </c>
    </row>
    <row r="2879" spans="1:15" x14ac:dyDescent="0.25">
      <c r="A2879">
        <v>2864</v>
      </c>
      <c r="B2879" s="89">
        <v>38341</v>
      </c>
      <c r="C2879" s="48">
        <v>119.75</v>
      </c>
      <c r="D2879" s="48">
        <v>120.290001</v>
      </c>
      <c r="E2879" s="48">
        <v>119.16999800000001</v>
      </c>
      <c r="F2879" s="48">
        <v>119.470001</v>
      </c>
      <c r="G2879" s="49">
        <v>47187400</v>
      </c>
      <c r="H2879" s="48">
        <v>95.130921000000001</v>
      </c>
      <c r="I2879" s="52">
        <f t="shared" si="325"/>
        <v>0.79627454761635097</v>
      </c>
      <c r="J2879" s="52">
        <f t="shared" ca="1" si="326"/>
        <v>1</v>
      </c>
      <c r="K2879" s="48">
        <f t="shared" si="327"/>
        <v>95.35</v>
      </c>
      <c r="L2879" s="48">
        <f t="shared" si="328"/>
        <v>95.78</v>
      </c>
      <c r="M2879" s="48">
        <f t="shared" si="329"/>
        <v>94.89</v>
      </c>
      <c r="N2879" s="48">
        <f t="shared" si="330"/>
        <v>95.13</v>
      </c>
      <c r="O2879" s="49">
        <f t="shared" ca="1" si="331"/>
        <v>47187400</v>
      </c>
    </row>
    <row r="2880" spans="1:15" x14ac:dyDescent="0.25">
      <c r="A2880">
        <v>2865</v>
      </c>
      <c r="B2880" s="89">
        <v>38338</v>
      </c>
      <c r="C2880" s="48">
        <v>119.459999</v>
      </c>
      <c r="D2880" s="48">
        <v>119.970001</v>
      </c>
      <c r="E2880" s="48">
        <v>119.160004</v>
      </c>
      <c r="F2880" s="48">
        <v>119.44000200000001</v>
      </c>
      <c r="G2880" s="49">
        <v>70761900</v>
      </c>
      <c r="H2880" s="48">
        <v>95.107033000000001</v>
      </c>
      <c r="I2880" s="52">
        <f t="shared" si="325"/>
        <v>0.79627454292909339</v>
      </c>
      <c r="J2880" s="52">
        <f t="shared" ca="1" si="326"/>
        <v>1</v>
      </c>
      <c r="K2880" s="48">
        <f t="shared" si="327"/>
        <v>95.12</v>
      </c>
      <c r="L2880" s="48">
        <f t="shared" si="328"/>
        <v>95.53</v>
      </c>
      <c r="M2880" s="48">
        <f t="shared" si="329"/>
        <v>94.88</v>
      </c>
      <c r="N2880" s="48">
        <f t="shared" si="330"/>
        <v>95.11</v>
      </c>
      <c r="O2880" s="49">
        <f t="shared" ca="1" si="331"/>
        <v>70761900</v>
      </c>
    </row>
    <row r="2881" spans="1:15" x14ac:dyDescent="0.25">
      <c r="A2881">
        <v>2866</v>
      </c>
      <c r="B2881" s="89">
        <v>38337</v>
      </c>
      <c r="C2881" s="48">
        <v>120.720001</v>
      </c>
      <c r="D2881" s="48">
        <v>121.239998</v>
      </c>
      <c r="E2881" s="48">
        <v>120.040001</v>
      </c>
      <c r="F2881" s="48">
        <v>120.80999799999999</v>
      </c>
      <c r="G2881" s="49">
        <v>51641800</v>
      </c>
      <c r="H2881" s="48">
        <v>95.745641000000006</v>
      </c>
      <c r="I2881" s="52">
        <f t="shared" si="325"/>
        <v>0.79253077216340995</v>
      </c>
      <c r="J2881" s="52">
        <f t="shared" ca="1" si="326"/>
        <v>1</v>
      </c>
      <c r="K2881" s="48">
        <f t="shared" si="327"/>
        <v>95.67</v>
      </c>
      <c r="L2881" s="48">
        <f t="shared" si="328"/>
        <v>96.09</v>
      </c>
      <c r="M2881" s="48">
        <f t="shared" si="329"/>
        <v>95.14</v>
      </c>
      <c r="N2881" s="48">
        <f t="shared" si="330"/>
        <v>95.75</v>
      </c>
      <c r="O2881" s="49">
        <f t="shared" ca="1" si="331"/>
        <v>51641800</v>
      </c>
    </row>
    <row r="2882" spans="1:15" x14ac:dyDescent="0.25">
      <c r="A2882">
        <v>2867</v>
      </c>
      <c r="B2882" s="89">
        <v>38336</v>
      </c>
      <c r="C2882" s="48">
        <v>120.699997</v>
      </c>
      <c r="D2882" s="48">
        <v>121.110001</v>
      </c>
      <c r="E2882" s="48">
        <v>120.30999799999999</v>
      </c>
      <c r="F2882" s="48">
        <v>120.879997</v>
      </c>
      <c r="G2882" s="49">
        <v>46699200</v>
      </c>
      <c r="H2882" s="48">
        <v>95.801118000000002</v>
      </c>
      <c r="I2882" s="52">
        <f t="shared" si="325"/>
        <v>0.79253077744533695</v>
      </c>
      <c r="J2882" s="52">
        <f t="shared" ca="1" si="326"/>
        <v>1</v>
      </c>
      <c r="K2882" s="48">
        <f t="shared" si="327"/>
        <v>95.66</v>
      </c>
      <c r="L2882" s="48">
        <f t="shared" si="328"/>
        <v>95.98</v>
      </c>
      <c r="M2882" s="48">
        <f t="shared" si="329"/>
        <v>95.35</v>
      </c>
      <c r="N2882" s="48">
        <f t="shared" si="330"/>
        <v>95.8</v>
      </c>
      <c r="O2882" s="49">
        <f t="shared" ca="1" si="331"/>
        <v>46699200</v>
      </c>
    </row>
    <row r="2883" spans="1:15" x14ac:dyDescent="0.25">
      <c r="A2883">
        <v>2868</v>
      </c>
      <c r="B2883" s="89">
        <v>38335</v>
      </c>
      <c r="C2883" s="48">
        <v>120.18</v>
      </c>
      <c r="D2883" s="48">
        <v>120.959999</v>
      </c>
      <c r="E2883" s="48">
        <v>120.18</v>
      </c>
      <c r="F2883" s="48">
        <v>120.790001</v>
      </c>
      <c r="G2883" s="49">
        <v>41500700</v>
      </c>
      <c r="H2883" s="48">
        <v>95.729793000000001</v>
      </c>
      <c r="I2883" s="52">
        <f t="shared" si="325"/>
        <v>0.7925307741325377</v>
      </c>
      <c r="J2883" s="52">
        <f t="shared" ca="1" si="326"/>
        <v>1</v>
      </c>
      <c r="K2883" s="48">
        <f t="shared" si="327"/>
        <v>95.25</v>
      </c>
      <c r="L2883" s="48">
        <f t="shared" si="328"/>
        <v>95.86</v>
      </c>
      <c r="M2883" s="48">
        <f t="shared" si="329"/>
        <v>95.25</v>
      </c>
      <c r="N2883" s="48">
        <f t="shared" si="330"/>
        <v>95.73</v>
      </c>
      <c r="O2883" s="49">
        <f t="shared" ca="1" si="331"/>
        <v>41500700</v>
      </c>
    </row>
    <row r="2884" spans="1:15" x14ac:dyDescent="0.25">
      <c r="A2884">
        <v>2869</v>
      </c>
      <c r="B2884" s="89">
        <v>38334</v>
      </c>
      <c r="C2884" s="48">
        <v>119.760002</v>
      </c>
      <c r="D2884" s="48">
        <v>120.400002</v>
      </c>
      <c r="E2884" s="48">
        <v>119.349998</v>
      </c>
      <c r="F2884" s="48">
        <v>120.370003</v>
      </c>
      <c r="G2884" s="49">
        <v>38541000</v>
      </c>
      <c r="H2884" s="48">
        <v>95.396932000000007</v>
      </c>
      <c r="I2884" s="52">
        <f t="shared" si="325"/>
        <v>0.79253077695777752</v>
      </c>
      <c r="J2884" s="52">
        <f t="shared" ca="1" si="326"/>
        <v>1</v>
      </c>
      <c r="K2884" s="48">
        <f t="shared" si="327"/>
        <v>94.91</v>
      </c>
      <c r="L2884" s="48">
        <f t="shared" si="328"/>
        <v>95.42</v>
      </c>
      <c r="M2884" s="48">
        <f t="shared" si="329"/>
        <v>94.59</v>
      </c>
      <c r="N2884" s="48">
        <f t="shared" si="330"/>
        <v>95.4</v>
      </c>
      <c r="O2884" s="49">
        <f t="shared" ca="1" si="331"/>
        <v>38541000</v>
      </c>
    </row>
    <row r="2885" spans="1:15" x14ac:dyDescent="0.25">
      <c r="A2885">
        <v>2870</v>
      </c>
      <c r="B2885" s="89">
        <v>38331</v>
      </c>
      <c r="C2885" s="48">
        <v>118.91999800000001</v>
      </c>
      <c r="D2885" s="48">
        <v>119.55999799999999</v>
      </c>
      <c r="E2885" s="48">
        <v>118.849998</v>
      </c>
      <c r="F2885" s="48">
        <v>119.33000199999999</v>
      </c>
      <c r="G2885" s="49">
        <v>47828600</v>
      </c>
      <c r="H2885" s="48">
        <v>94.572699</v>
      </c>
      <c r="I2885" s="52">
        <f t="shared" si="325"/>
        <v>0.7925307752865034</v>
      </c>
      <c r="J2885" s="52">
        <f t="shared" ca="1" si="326"/>
        <v>1</v>
      </c>
      <c r="K2885" s="48">
        <f t="shared" si="327"/>
        <v>94.25</v>
      </c>
      <c r="L2885" s="48">
        <f t="shared" si="328"/>
        <v>94.75</v>
      </c>
      <c r="M2885" s="48">
        <f t="shared" si="329"/>
        <v>94.19</v>
      </c>
      <c r="N2885" s="48">
        <f t="shared" si="330"/>
        <v>94.57</v>
      </c>
      <c r="O2885" s="49">
        <f t="shared" ca="1" si="331"/>
        <v>47828600</v>
      </c>
    </row>
    <row r="2886" spans="1:15" x14ac:dyDescent="0.25">
      <c r="A2886">
        <v>2871</v>
      </c>
      <c r="B2886" s="89">
        <v>38330</v>
      </c>
      <c r="C2886" s="48">
        <v>118.139999</v>
      </c>
      <c r="D2886" s="48">
        <v>119.459999</v>
      </c>
      <c r="E2886" s="48">
        <v>117.730003</v>
      </c>
      <c r="F2886" s="48">
        <v>119.209999</v>
      </c>
      <c r="G2886" s="49">
        <v>60922800</v>
      </c>
      <c r="H2886" s="48">
        <v>94.477592999999999</v>
      </c>
      <c r="I2886" s="52">
        <f t="shared" si="325"/>
        <v>0.79253077587895959</v>
      </c>
      <c r="J2886" s="52">
        <f t="shared" ca="1" si="326"/>
        <v>1</v>
      </c>
      <c r="K2886" s="48">
        <f t="shared" si="327"/>
        <v>93.63</v>
      </c>
      <c r="L2886" s="48">
        <f t="shared" si="328"/>
        <v>94.68</v>
      </c>
      <c r="M2886" s="48">
        <f t="shared" si="329"/>
        <v>93.3</v>
      </c>
      <c r="N2886" s="48">
        <f t="shared" si="330"/>
        <v>94.48</v>
      </c>
      <c r="O2886" s="49">
        <f t="shared" ca="1" si="331"/>
        <v>60922800</v>
      </c>
    </row>
    <row r="2887" spans="1:15" x14ac:dyDescent="0.25">
      <c r="A2887">
        <v>2872</v>
      </c>
      <c r="B2887" s="89">
        <v>38329</v>
      </c>
      <c r="C2887" s="48">
        <v>118.209999</v>
      </c>
      <c r="D2887" s="48">
        <v>118.82</v>
      </c>
      <c r="E2887" s="48">
        <v>118.010002</v>
      </c>
      <c r="F2887" s="48">
        <v>118.790001</v>
      </c>
      <c r="G2887" s="49">
        <v>43895100</v>
      </c>
      <c r="H2887" s="48">
        <v>94.144730999999993</v>
      </c>
      <c r="I2887" s="52">
        <f t="shared" si="325"/>
        <v>0.79253077032973496</v>
      </c>
      <c r="J2887" s="52">
        <f t="shared" ca="1" si="326"/>
        <v>1</v>
      </c>
      <c r="K2887" s="48">
        <f t="shared" si="327"/>
        <v>93.69</v>
      </c>
      <c r="L2887" s="48">
        <f t="shared" si="328"/>
        <v>94.17</v>
      </c>
      <c r="M2887" s="48">
        <f t="shared" si="329"/>
        <v>93.53</v>
      </c>
      <c r="N2887" s="48">
        <f t="shared" si="330"/>
        <v>94.14</v>
      </c>
      <c r="O2887" s="49">
        <f t="shared" ca="1" si="331"/>
        <v>43895100</v>
      </c>
    </row>
    <row r="2888" spans="1:15" x14ac:dyDescent="0.25">
      <c r="A2888">
        <v>2873</v>
      </c>
      <c r="B2888" s="89">
        <v>38328</v>
      </c>
      <c r="C2888" s="48">
        <v>119.489998</v>
      </c>
      <c r="D2888" s="48">
        <v>119.620003</v>
      </c>
      <c r="E2888" s="48">
        <v>118.040001</v>
      </c>
      <c r="F2888" s="48">
        <v>118.099998</v>
      </c>
      <c r="G2888" s="49">
        <v>52047200</v>
      </c>
      <c r="H2888" s="48">
        <v>93.597882999999996</v>
      </c>
      <c r="I2888" s="52">
        <f t="shared" si="325"/>
        <v>0.7925307754873967</v>
      </c>
      <c r="J2888" s="52">
        <f t="shared" ca="1" si="326"/>
        <v>1</v>
      </c>
      <c r="K2888" s="48">
        <f t="shared" si="327"/>
        <v>94.7</v>
      </c>
      <c r="L2888" s="48">
        <f t="shared" si="328"/>
        <v>94.8</v>
      </c>
      <c r="M2888" s="48">
        <f t="shared" si="329"/>
        <v>93.55</v>
      </c>
      <c r="N2888" s="48">
        <f t="shared" si="330"/>
        <v>93.6</v>
      </c>
      <c r="O2888" s="49">
        <f t="shared" ca="1" si="331"/>
        <v>52047200</v>
      </c>
    </row>
    <row r="2889" spans="1:15" x14ac:dyDescent="0.25">
      <c r="A2889">
        <v>2874</v>
      </c>
      <c r="B2889" s="89">
        <v>38327</v>
      </c>
      <c r="C2889" s="48">
        <v>119.209999</v>
      </c>
      <c r="D2889" s="48">
        <v>119.639999</v>
      </c>
      <c r="E2889" s="48">
        <v>118.839996</v>
      </c>
      <c r="F2889" s="48">
        <v>119.209999</v>
      </c>
      <c r="G2889" s="49">
        <v>33030500</v>
      </c>
      <c r="H2889" s="48">
        <v>94.477592999999999</v>
      </c>
      <c r="I2889" s="52">
        <f t="shared" si="325"/>
        <v>0.79253077587895959</v>
      </c>
      <c r="J2889" s="52">
        <f t="shared" ca="1" si="326"/>
        <v>1</v>
      </c>
      <c r="K2889" s="48">
        <f t="shared" si="327"/>
        <v>94.48</v>
      </c>
      <c r="L2889" s="48">
        <f t="shared" si="328"/>
        <v>94.82</v>
      </c>
      <c r="M2889" s="48">
        <f t="shared" si="329"/>
        <v>94.18</v>
      </c>
      <c r="N2889" s="48">
        <f t="shared" si="330"/>
        <v>94.48</v>
      </c>
      <c r="O2889" s="49">
        <f t="shared" ca="1" si="331"/>
        <v>33030500</v>
      </c>
    </row>
    <row r="2890" spans="1:15" x14ac:dyDescent="0.25">
      <c r="A2890">
        <v>2875</v>
      </c>
      <c r="B2890" s="89">
        <v>38324</v>
      </c>
      <c r="C2890" s="48">
        <v>119.30999799999999</v>
      </c>
      <c r="D2890" s="48">
        <v>120.139999</v>
      </c>
      <c r="E2890" s="48">
        <v>119.089996</v>
      </c>
      <c r="F2890" s="48">
        <v>119.25</v>
      </c>
      <c r="G2890" s="49">
        <v>49067900</v>
      </c>
      <c r="H2890" s="48">
        <v>94.509294999999995</v>
      </c>
      <c r="I2890" s="52">
        <f t="shared" si="325"/>
        <v>0.79253077568134167</v>
      </c>
      <c r="J2890" s="52">
        <f t="shared" ca="1" si="326"/>
        <v>1</v>
      </c>
      <c r="K2890" s="48">
        <f t="shared" si="327"/>
        <v>94.56</v>
      </c>
      <c r="L2890" s="48">
        <f t="shared" si="328"/>
        <v>95.21</v>
      </c>
      <c r="M2890" s="48">
        <f t="shared" si="329"/>
        <v>94.38</v>
      </c>
      <c r="N2890" s="48">
        <f t="shared" si="330"/>
        <v>94.51</v>
      </c>
      <c r="O2890" s="49">
        <f t="shared" ca="1" si="331"/>
        <v>49067900</v>
      </c>
    </row>
    <row r="2891" spans="1:15" x14ac:dyDescent="0.25">
      <c r="A2891">
        <v>2876</v>
      </c>
      <c r="B2891" s="89">
        <v>38323</v>
      </c>
      <c r="C2891" s="48">
        <v>119.099998</v>
      </c>
      <c r="D2891" s="48">
        <v>119.870003</v>
      </c>
      <c r="E2891" s="48">
        <v>119.010002</v>
      </c>
      <c r="F2891" s="48">
        <v>119.33000199999999</v>
      </c>
      <c r="G2891" s="49">
        <v>60163500</v>
      </c>
      <c r="H2891" s="48">
        <v>94.572699</v>
      </c>
      <c r="I2891" s="52">
        <f t="shared" si="325"/>
        <v>0.7925307752865034</v>
      </c>
      <c r="J2891" s="52">
        <f t="shared" ca="1" si="326"/>
        <v>1</v>
      </c>
      <c r="K2891" s="48">
        <f t="shared" si="327"/>
        <v>94.39</v>
      </c>
      <c r="L2891" s="48">
        <f t="shared" si="328"/>
        <v>95</v>
      </c>
      <c r="M2891" s="48">
        <f t="shared" si="329"/>
        <v>94.32</v>
      </c>
      <c r="N2891" s="48">
        <f t="shared" si="330"/>
        <v>94.57</v>
      </c>
      <c r="O2891" s="49">
        <f t="shared" ca="1" si="331"/>
        <v>60163500</v>
      </c>
    </row>
    <row r="2892" spans="1:15" x14ac:dyDescent="0.25">
      <c r="A2892">
        <v>2877</v>
      </c>
      <c r="B2892" s="89">
        <v>38322</v>
      </c>
      <c r="C2892" s="48">
        <v>118.160004</v>
      </c>
      <c r="D2892" s="48">
        <v>119.5</v>
      </c>
      <c r="E2892" s="48">
        <v>118.099998</v>
      </c>
      <c r="F2892" s="48">
        <v>119.230003</v>
      </c>
      <c r="G2892" s="49">
        <v>49898300</v>
      </c>
      <c r="H2892" s="48">
        <v>94.493447000000003</v>
      </c>
      <c r="I2892" s="52">
        <f t="shared" si="325"/>
        <v>0.79253077767682356</v>
      </c>
      <c r="J2892" s="52">
        <f t="shared" ca="1" si="326"/>
        <v>1</v>
      </c>
      <c r="K2892" s="48">
        <f t="shared" si="327"/>
        <v>93.65</v>
      </c>
      <c r="L2892" s="48">
        <f t="shared" si="328"/>
        <v>94.71</v>
      </c>
      <c r="M2892" s="48">
        <f t="shared" si="329"/>
        <v>93.6</v>
      </c>
      <c r="N2892" s="48">
        <f t="shared" si="330"/>
        <v>94.49</v>
      </c>
      <c r="O2892" s="49">
        <f t="shared" ca="1" si="331"/>
        <v>49898300</v>
      </c>
    </row>
    <row r="2893" spans="1:15" x14ac:dyDescent="0.25">
      <c r="A2893">
        <v>2878</v>
      </c>
      <c r="B2893" s="89">
        <v>38321</v>
      </c>
      <c r="C2893" s="48">
        <v>118</v>
      </c>
      <c r="D2893" s="48">
        <v>118.239998</v>
      </c>
      <c r="E2893" s="48">
        <v>117.639999</v>
      </c>
      <c r="F2893" s="48">
        <v>117.889999</v>
      </c>
      <c r="G2893" s="49">
        <v>53685200</v>
      </c>
      <c r="H2893" s="48">
        <v>93.431453000000005</v>
      </c>
      <c r="I2893" s="52">
        <f t="shared" si="325"/>
        <v>0.7925307811733886</v>
      </c>
      <c r="J2893" s="52">
        <f t="shared" ca="1" si="326"/>
        <v>1</v>
      </c>
      <c r="K2893" s="48">
        <f t="shared" si="327"/>
        <v>93.52</v>
      </c>
      <c r="L2893" s="48">
        <f t="shared" si="328"/>
        <v>93.71</v>
      </c>
      <c r="M2893" s="48">
        <f t="shared" si="329"/>
        <v>93.23</v>
      </c>
      <c r="N2893" s="48">
        <f t="shared" si="330"/>
        <v>93.43</v>
      </c>
      <c r="O2893" s="49">
        <f t="shared" ca="1" si="331"/>
        <v>53685200</v>
      </c>
    </row>
    <row r="2894" spans="1:15" x14ac:dyDescent="0.25">
      <c r="A2894">
        <v>2879</v>
      </c>
      <c r="B2894" s="89">
        <v>38320</v>
      </c>
      <c r="C2894" s="48">
        <v>118.790001</v>
      </c>
      <c r="D2894" s="48">
        <v>119.010002</v>
      </c>
      <c r="E2894" s="48">
        <v>117.480003</v>
      </c>
      <c r="F2894" s="48">
        <v>117.80999799999999</v>
      </c>
      <c r="G2894" s="49">
        <v>61460800</v>
      </c>
      <c r="H2894" s="48">
        <v>93.368048999999999</v>
      </c>
      <c r="I2894" s="52">
        <f t="shared" si="325"/>
        <v>0.79253077484985612</v>
      </c>
      <c r="J2894" s="52">
        <f t="shared" ca="1" si="326"/>
        <v>1</v>
      </c>
      <c r="K2894" s="48">
        <f t="shared" si="327"/>
        <v>94.14</v>
      </c>
      <c r="L2894" s="48">
        <f t="shared" si="328"/>
        <v>94.32</v>
      </c>
      <c r="M2894" s="48">
        <f t="shared" si="329"/>
        <v>93.11</v>
      </c>
      <c r="N2894" s="48">
        <f t="shared" si="330"/>
        <v>93.37</v>
      </c>
      <c r="O2894" s="49">
        <f t="shared" ca="1" si="331"/>
        <v>61460800</v>
      </c>
    </row>
    <row r="2895" spans="1:15" x14ac:dyDescent="0.25">
      <c r="A2895">
        <v>2880</v>
      </c>
      <c r="B2895" s="89">
        <v>38317</v>
      </c>
      <c r="C2895" s="48">
        <v>118.510002</v>
      </c>
      <c r="D2895" s="48">
        <v>118.980003</v>
      </c>
      <c r="E2895" s="48">
        <v>118.300003</v>
      </c>
      <c r="F2895" s="48">
        <v>118.349998</v>
      </c>
      <c r="G2895" s="49">
        <v>15487700</v>
      </c>
      <c r="H2895" s="48">
        <v>93.796015999999995</v>
      </c>
      <c r="I2895" s="52">
        <f t="shared" si="325"/>
        <v>0.79253077807403083</v>
      </c>
      <c r="J2895" s="52">
        <f t="shared" ca="1" si="326"/>
        <v>1</v>
      </c>
      <c r="K2895" s="48">
        <f t="shared" si="327"/>
        <v>93.92</v>
      </c>
      <c r="L2895" s="48">
        <f t="shared" si="328"/>
        <v>94.3</v>
      </c>
      <c r="M2895" s="48">
        <f t="shared" si="329"/>
        <v>93.76</v>
      </c>
      <c r="N2895" s="48">
        <f t="shared" si="330"/>
        <v>93.8</v>
      </c>
      <c r="O2895" s="49">
        <f t="shared" ca="1" si="331"/>
        <v>15487700</v>
      </c>
    </row>
    <row r="2896" spans="1:15" x14ac:dyDescent="0.25">
      <c r="A2896">
        <v>2881</v>
      </c>
      <c r="B2896" s="89">
        <v>38315</v>
      </c>
      <c r="C2896" s="48">
        <v>118.269997</v>
      </c>
      <c r="D2896" s="48">
        <v>118.589996</v>
      </c>
      <c r="E2896" s="48">
        <v>118.050003</v>
      </c>
      <c r="F2896" s="48">
        <v>118.44000200000001</v>
      </c>
      <c r="G2896" s="49">
        <v>29724800</v>
      </c>
      <c r="H2896" s="48">
        <v>93.867346999999995</v>
      </c>
      <c r="I2896" s="52">
        <f t="shared" si="325"/>
        <v>0.79253077857935184</v>
      </c>
      <c r="J2896" s="52">
        <f t="shared" ca="1" si="326"/>
        <v>1</v>
      </c>
      <c r="K2896" s="48">
        <f t="shared" si="327"/>
        <v>93.73</v>
      </c>
      <c r="L2896" s="48">
        <f t="shared" si="328"/>
        <v>93.99</v>
      </c>
      <c r="M2896" s="48">
        <f t="shared" si="329"/>
        <v>93.56</v>
      </c>
      <c r="N2896" s="48">
        <f t="shared" si="330"/>
        <v>93.87</v>
      </c>
      <c r="O2896" s="49">
        <f t="shared" ca="1" si="331"/>
        <v>29724800</v>
      </c>
    </row>
    <row r="2897" spans="1:15" x14ac:dyDescent="0.25">
      <c r="A2897">
        <v>2882</v>
      </c>
      <c r="B2897" s="89">
        <v>38314</v>
      </c>
      <c r="C2897" s="48">
        <v>117.93</v>
      </c>
      <c r="D2897" s="48">
        <v>118.260002</v>
      </c>
      <c r="E2897" s="48">
        <v>117.370003</v>
      </c>
      <c r="F2897" s="48">
        <v>118.160004</v>
      </c>
      <c r="G2897" s="49">
        <v>41968800</v>
      </c>
      <c r="H2897" s="48">
        <v>93.645438999999996</v>
      </c>
      <c r="I2897" s="52">
        <f t="shared" ref="I2897:I2960" si="332">H2897/F2897</f>
        <v>0.79253077039503139</v>
      </c>
      <c r="J2897" s="52">
        <f t="shared" ref="J2897:J2960" ca="1" si="333">INDEX(OFFSET($T$15,0,0,$S$13+1,1),MATCH(B2897,OFFSET($Q$15,0,0,$S$13+1,1),-1))</f>
        <v>1</v>
      </c>
      <c r="K2897" s="48">
        <f t="shared" ref="K2897:K2960" si="334">ROUND($I2897*C2897,2)</f>
        <v>93.46</v>
      </c>
      <c r="L2897" s="48">
        <f t="shared" ref="L2897:L2960" si="335">ROUND($I2897*D2897,2)</f>
        <v>93.72</v>
      </c>
      <c r="M2897" s="48">
        <f t="shared" ref="M2897:M2960" si="336">ROUND($I2897*E2897,2)</f>
        <v>93.02</v>
      </c>
      <c r="N2897" s="48">
        <f t="shared" ref="N2897:N2960" si="337">ROUND($I2897*F2897,2)</f>
        <v>93.65</v>
      </c>
      <c r="O2897" s="49">
        <f t="shared" ref="O2897:O2960" ca="1" si="338">G2897*J2897</f>
        <v>41968800</v>
      </c>
    </row>
    <row r="2898" spans="1:15" x14ac:dyDescent="0.25">
      <c r="A2898">
        <v>2883</v>
      </c>
      <c r="B2898" s="89">
        <v>38313</v>
      </c>
      <c r="C2898" s="48">
        <v>117.16999800000001</v>
      </c>
      <c r="D2898" s="48">
        <v>118.120003</v>
      </c>
      <c r="E2898" s="48">
        <v>117.029999</v>
      </c>
      <c r="F2898" s="48">
        <v>117.980003</v>
      </c>
      <c r="G2898" s="49">
        <v>37560200</v>
      </c>
      <c r="H2898" s="48">
        <v>93.502784000000005</v>
      </c>
      <c r="I2898" s="52">
        <f t="shared" si="332"/>
        <v>0.79253078167831548</v>
      </c>
      <c r="J2898" s="52">
        <f t="shared" ca="1" si="333"/>
        <v>1</v>
      </c>
      <c r="K2898" s="48">
        <f t="shared" si="334"/>
        <v>92.86</v>
      </c>
      <c r="L2898" s="48">
        <f t="shared" si="335"/>
        <v>93.61</v>
      </c>
      <c r="M2898" s="48">
        <f t="shared" si="336"/>
        <v>92.75</v>
      </c>
      <c r="N2898" s="48">
        <f t="shared" si="337"/>
        <v>93.5</v>
      </c>
      <c r="O2898" s="49">
        <f t="shared" ca="1" si="338"/>
        <v>37560200</v>
      </c>
    </row>
    <row r="2899" spans="1:15" x14ac:dyDescent="0.25">
      <c r="A2899">
        <v>2884</v>
      </c>
      <c r="B2899" s="89">
        <v>38310</v>
      </c>
      <c r="C2899" s="48">
        <v>118.699997</v>
      </c>
      <c r="D2899" s="48">
        <v>118.720001</v>
      </c>
      <c r="E2899" s="48">
        <v>117.139999</v>
      </c>
      <c r="F2899" s="48">
        <v>117.41999800000001</v>
      </c>
      <c r="G2899" s="49">
        <v>54276500</v>
      </c>
      <c r="H2899" s="48">
        <v>93.058961999999994</v>
      </c>
      <c r="I2899" s="52">
        <f t="shared" si="332"/>
        <v>0.79253077486851931</v>
      </c>
      <c r="J2899" s="52">
        <f t="shared" ca="1" si="333"/>
        <v>1</v>
      </c>
      <c r="K2899" s="48">
        <f t="shared" si="334"/>
        <v>94.07</v>
      </c>
      <c r="L2899" s="48">
        <f t="shared" si="335"/>
        <v>94.09</v>
      </c>
      <c r="M2899" s="48">
        <f t="shared" si="336"/>
        <v>92.84</v>
      </c>
      <c r="N2899" s="48">
        <f t="shared" si="337"/>
        <v>93.06</v>
      </c>
      <c r="O2899" s="49">
        <f t="shared" ca="1" si="338"/>
        <v>54276500</v>
      </c>
    </row>
    <row r="2900" spans="1:15" x14ac:dyDescent="0.25">
      <c r="A2900">
        <v>2885</v>
      </c>
      <c r="B2900" s="89">
        <v>38309</v>
      </c>
      <c r="C2900" s="48">
        <v>118.529999</v>
      </c>
      <c r="D2900" s="48">
        <v>118.800003</v>
      </c>
      <c r="E2900" s="48">
        <v>118.230003</v>
      </c>
      <c r="F2900" s="48">
        <v>118.739998</v>
      </c>
      <c r="G2900" s="49">
        <v>31854300</v>
      </c>
      <c r="H2900" s="48">
        <v>94.105103</v>
      </c>
      <c r="I2900" s="52">
        <f t="shared" si="332"/>
        <v>0.79253077804498528</v>
      </c>
      <c r="J2900" s="52">
        <f t="shared" ca="1" si="333"/>
        <v>1</v>
      </c>
      <c r="K2900" s="48">
        <f t="shared" si="334"/>
        <v>93.94</v>
      </c>
      <c r="L2900" s="48">
        <f t="shared" si="335"/>
        <v>94.15</v>
      </c>
      <c r="M2900" s="48">
        <f t="shared" si="336"/>
        <v>93.7</v>
      </c>
      <c r="N2900" s="48">
        <f t="shared" si="337"/>
        <v>94.11</v>
      </c>
      <c r="O2900" s="49">
        <f t="shared" ca="1" si="338"/>
        <v>31854300</v>
      </c>
    </row>
    <row r="2901" spans="1:15" x14ac:dyDescent="0.25">
      <c r="A2901">
        <v>2886</v>
      </c>
      <c r="B2901" s="89">
        <v>38308</v>
      </c>
      <c r="C2901" s="48">
        <v>118.370003</v>
      </c>
      <c r="D2901" s="48">
        <v>119.139999</v>
      </c>
      <c r="E2901" s="48">
        <v>118.07</v>
      </c>
      <c r="F2901" s="48">
        <v>118.58000199999999</v>
      </c>
      <c r="G2901" s="49">
        <v>54494000</v>
      </c>
      <c r="H2901" s="48">
        <v>93.978301000000002</v>
      </c>
      <c r="I2901" s="52">
        <f t="shared" si="332"/>
        <v>0.79253077597350696</v>
      </c>
      <c r="J2901" s="52">
        <f t="shared" ca="1" si="333"/>
        <v>1</v>
      </c>
      <c r="K2901" s="48">
        <f t="shared" si="334"/>
        <v>93.81</v>
      </c>
      <c r="L2901" s="48">
        <f t="shared" si="335"/>
        <v>94.42</v>
      </c>
      <c r="M2901" s="48">
        <f t="shared" si="336"/>
        <v>93.57</v>
      </c>
      <c r="N2901" s="48">
        <f t="shared" si="337"/>
        <v>93.98</v>
      </c>
      <c r="O2901" s="49">
        <f t="shared" ca="1" si="338"/>
        <v>54494000</v>
      </c>
    </row>
    <row r="2902" spans="1:15" x14ac:dyDescent="0.25">
      <c r="A2902">
        <v>2887</v>
      </c>
      <c r="B2902" s="89">
        <v>38307</v>
      </c>
      <c r="C2902" s="48">
        <v>118.360001</v>
      </c>
      <c r="D2902" s="48">
        <v>118.410004</v>
      </c>
      <c r="E2902" s="48">
        <v>117.730003</v>
      </c>
      <c r="F2902" s="48">
        <v>117.879997</v>
      </c>
      <c r="G2902" s="49">
        <v>40028700</v>
      </c>
      <c r="H2902" s="48">
        <v>93.423525999999995</v>
      </c>
      <c r="I2902" s="52">
        <f t="shared" si="332"/>
        <v>0.79253078026461088</v>
      </c>
      <c r="J2902" s="52">
        <f t="shared" ca="1" si="333"/>
        <v>1</v>
      </c>
      <c r="K2902" s="48">
        <f t="shared" si="334"/>
        <v>93.8</v>
      </c>
      <c r="L2902" s="48">
        <f t="shared" si="335"/>
        <v>93.84</v>
      </c>
      <c r="M2902" s="48">
        <f t="shared" si="336"/>
        <v>93.3</v>
      </c>
      <c r="N2902" s="48">
        <f t="shared" si="337"/>
        <v>93.42</v>
      </c>
      <c r="O2902" s="49">
        <f t="shared" ca="1" si="338"/>
        <v>40028700</v>
      </c>
    </row>
    <row r="2903" spans="1:15" x14ac:dyDescent="0.25">
      <c r="A2903">
        <v>2888</v>
      </c>
      <c r="B2903" s="89">
        <v>38306</v>
      </c>
      <c r="C2903" s="48">
        <v>118.5</v>
      </c>
      <c r="D2903" s="48">
        <v>118.769997</v>
      </c>
      <c r="E2903" s="48">
        <v>118.230003</v>
      </c>
      <c r="F2903" s="48">
        <v>118.730003</v>
      </c>
      <c r="G2903" s="49">
        <v>35297900</v>
      </c>
      <c r="H2903" s="48">
        <v>94.097182000000004</v>
      </c>
      <c r="I2903" s="52">
        <f t="shared" si="332"/>
        <v>0.79253078095180374</v>
      </c>
      <c r="J2903" s="52">
        <f t="shared" ca="1" si="333"/>
        <v>1</v>
      </c>
      <c r="K2903" s="48">
        <f t="shared" si="334"/>
        <v>93.91</v>
      </c>
      <c r="L2903" s="48">
        <f t="shared" si="335"/>
        <v>94.13</v>
      </c>
      <c r="M2903" s="48">
        <f t="shared" si="336"/>
        <v>93.7</v>
      </c>
      <c r="N2903" s="48">
        <f t="shared" si="337"/>
        <v>94.1</v>
      </c>
      <c r="O2903" s="49">
        <f t="shared" ca="1" si="338"/>
        <v>35297900</v>
      </c>
    </row>
    <row r="2904" spans="1:15" x14ac:dyDescent="0.25">
      <c r="A2904">
        <v>2889</v>
      </c>
      <c r="B2904" s="89">
        <v>38303</v>
      </c>
      <c r="C2904" s="48">
        <v>117.970001</v>
      </c>
      <c r="D2904" s="48">
        <v>119</v>
      </c>
      <c r="E2904" s="48">
        <v>117.68</v>
      </c>
      <c r="F2904" s="48">
        <v>118.790001</v>
      </c>
      <c r="G2904" s="49">
        <v>55583700</v>
      </c>
      <c r="H2904" s="48">
        <v>93.866555000000005</v>
      </c>
      <c r="I2904" s="52">
        <f t="shared" si="332"/>
        <v>0.79018902441123817</v>
      </c>
      <c r="J2904" s="52">
        <f t="shared" ca="1" si="333"/>
        <v>1</v>
      </c>
      <c r="K2904" s="48">
        <f t="shared" si="334"/>
        <v>93.22</v>
      </c>
      <c r="L2904" s="48">
        <f t="shared" si="335"/>
        <v>94.03</v>
      </c>
      <c r="M2904" s="48">
        <f t="shared" si="336"/>
        <v>92.99</v>
      </c>
      <c r="N2904" s="48">
        <f t="shared" si="337"/>
        <v>93.87</v>
      </c>
      <c r="O2904" s="49">
        <f t="shared" ca="1" si="338"/>
        <v>55583700</v>
      </c>
    </row>
    <row r="2905" spans="1:15" x14ac:dyDescent="0.25">
      <c r="A2905">
        <v>2890</v>
      </c>
      <c r="B2905" s="89">
        <v>38302</v>
      </c>
      <c r="C2905" s="48">
        <v>117.18</v>
      </c>
      <c r="D2905" s="48">
        <v>118.120003</v>
      </c>
      <c r="E2905" s="48">
        <v>117.099998</v>
      </c>
      <c r="F2905" s="48">
        <v>117.860001</v>
      </c>
      <c r="G2905" s="49">
        <v>37863200</v>
      </c>
      <c r="H2905" s="48">
        <v>93.131679000000005</v>
      </c>
      <c r="I2905" s="52">
        <f t="shared" si="332"/>
        <v>0.79018902265239255</v>
      </c>
      <c r="J2905" s="52">
        <f t="shared" ca="1" si="333"/>
        <v>1</v>
      </c>
      <c r="K2905" s="48">
        <f t="shared" si="334"/>
        <v>92.59</v>
      </c>
      <c r="L2905" s="48">
        <f t="shared" si="335"/>
        <v>93.34</v>
      </c>
      <c r="M2905" s="48">
        <f t="shared" si="336"/>
        <v>92.53</v>
      </c>
      <c r="N2905" s="48">
        <f t="shared" si="337"/>
        <v>93.13</v>
      </c>
      <c r="O2905" s="49">
        <f t="shared" ca="1" si="338"/>
        <v>37863200</v>
      </c>
    </row>
    <row r="2906" spans="1:15" x14ac:dyDescent="0.25">
      <c r="A2906">
        <v>2891</v>
      </c>
      <c r="B2906" s="89">
        <v>38301</v>
      </c>
      <c r="C2906" s="48">
        <v>117.05999799999999</v>
      </c>
      <c r="D2906" s="48">
        <v>117.550003</v>
      </c>
      <c r="E2906" s="48">
        <v>116.760002</v>
      </c>
      <c r="F2906" s="48">
        <v>116.970001</v>
      </c>
      <c r="G2906" s="49">
        <v>45265400</v>
      </c>
      <c r="H2906" s="48">
        <v>92.428411999999994</v>
      </c>
      <c r="I2906" s="52">
        <f t="shared" si="332"/>
        <v>0.79018903316928246</v>
      </c>
      <c r="J2906" s="52">
        <f t="shared" ca="1" si="333"/>
        <v>1</v>
      </c>
      <c r="K2906" s="48">
        <f t="shared" si="334"/>
        <v>92.5</v>
      </c>
      <c r="L2906" s="48">
        <f t="shared" si="335"/>
        <v>92.89</v>
      </c>
      <c r="M2906" s="48">
        <f t="shared" si="336"/>
        <v>92.26</v>
      </c>
      <c r="N2906" s="48">
        <f t="shared" si="337"/>
        <v>92.43</v>
      </c>
      <c r="O2906" s="49">
        <f t="shared" ca="1" si="338"/>
        <v>45265400</v>
      </c>
    </row>
    <row r="2907" spans="1:15" x14ac:dyDescent="0.25">
      <c r="A2907">
        <v>2892</v>
      </c>
      <c r="B2907" s="89">
        <v>38300</v>
      </c>
      <c r="C2907" s="48">
        <v>117.08000199999999</v>
      </c>
      <c r="D2907" s="48">
        <v>117.5</v>
      </c>
      <c r="E2907" s="48">
        <v>116.760002</v>
      </c>
      <c r="F2907" s="48">
        <v>116.879997</v>
      </c>
      <c r="G2907" s="49">
        <v>44658100</v>
      </c>
      <c r="H2907" s="48">
        <v>92.357291000000004</v>
      </c>
      <c r="I2907" s="52">
        <f t="shared" si="332"/>
        <v>0.79018902609999209</v>
      </c>
      <c r="J2907" s="52">
        <f t="shared" ca="1" si="333"/>
        <v>1</v>
      </c>
      <c r="K2907" s="48">
        <f t="shared" si="334"/>
        <v>92.52</v>
      </c>
      <c r="L2907" s="48">
        <f t="shared" si="335"/>
        <v>92.85</v>
      </c>
      <c r="M2907" s="48">
        <f t="shared" si="336"/>
        <v>92.26</v>
      </c>
      <c r="N2907" s="48">
        <f t="shared" si="337"/>
        <v>92.36</v>
      </c>
      <c r="O2907" s="49">
        <f t="shared" ca="1" si="338"/>
        <v>44658100</v>
      </c>
    </row>
    <row r="2908" spans="1:15" x14ac:dyDescent="0.25">
      <c r="A2908">
        <v>2893</v>
      </c>
      <c r="B2908" s="89">
        <v>38299</v>
      </c>
      <c r="C2908" s="48">
        <v>116.980003</v>
      </c>
      <c r="D2908" s="48">
        <v>117.230003</v>
      </c>
      <c r="E2908" s="48">
        <v>116.720001</v>
      </c>
      <c r="F2908" s="48">
        <v>117.110001</v>
      </c>
      <c r="G2908" s="49">
        <v>33863800</v>
      </c>
      <c r="H2908" s="48">
        <v>92.539038000000005</v>
      </c>
      <c r="I2908" s="52">
        <f t="shared" si="332"/>
        <v>0.79018902920169909</v>
      </c>
      <c r="J2908" s="52">
        <f t="shared" ca="1" si="333"/>
        <v>1</v>
      </c>
      <c r="K2908" s="48">
        <f t="shared" si="334"/>
        <v>92.44</v>
      </c>
      <c r="L2908" s="48">
        <f t="shared" si="335"/>
        <v>92.63</v>
      </c>
      <c r="M2908" s="48">
        <f t="shared" si="336"/>
        <v>92.23</v>
      </c>
      <c r="N2908" s="48">
        <f t="shared" si="337"/>
        <v>92.54</v>
      </c>
      <c r="O2908" s="49">
        <f t="shared" ca="1" si="338"/>
        <v>33863800</v>
      </c>
    </row>
    <row r="2909" spans="1:15" x14ac:dyDescent="0.25">
      <c r="A2909">
        <v>2894</v>
      </c>
      <c r="B2909" s="89">
        <v>38296</v>
      </c>
      <c r="C2909" s="48">
        <v>117.050003</v>
      </c>
      <c r="D2909" s="48">
        <v>117.639999</v>
      </c>
      <c r="E2909" s="48">
        <v>116.489998</v>
      </c>
      <c r="F2909" s="48">
        <v>117.279999</v>
      </c>
      <c r="G2909" s="49">
        <v>63287200</v>
      </c>
      <c r="H2909" s="48">
        <v>92.673367999999996</v>
      </c>
      <c r="I2909" s="52">
        <f t="shared" si="332"/>
        <v>0.79018902447296224</v>
      </c>
      <c r="J2909" s="52">
        <f t="shared" ca="1" si="333"/>
        <v>1</v>
      </c>
      <c r="K2909" s="48">
        <f t="shared" si="334"/>
        <v>92.49</v>
      </c>
      <c r="L2909" s="48">
        <f t="shared" si="335"/>
        <v>92.96</v>
      </c>
      <c r="M2909" s="48">
        <f t="shared" si="336"/>
        <v>92.05</v>
      </c>
      <c r="N2909" s="48">
        <f t="shared" si="337"/>
        <v>92.67</v>
      </c>
      <c r="O2909" s="49">
        <f t="shared" ca="1" si="338"/>
        <v>63287200</v>
      </c>
    </row>
    <row r="2910" spans="1:15" x14ac:dyDescent="0.25">
      <c r="A2910">
        <v>2895</v>
      </c>
      <c r="B2910" s="89">
        <v>38295</v>
      </c>
      <c r="C2910" s="48">
        <v>114.779999</v>
      </c>
      <c r="D2910" s="48">
        <v>116.66999800000001</v>
      </c>
      <c r="E2910" s="48">
        <v>114.68</v>
      </c>
      <c r="F2910" s="48">
        <v>116.550003</v>
      </c>
      <c r="G2910" s="49">
        <v>55350300</v>
      </c>
      <c r="H2910" s="48">
        <v>92.096534000000005</v>
      </c>
      <c r="I2910" s="52">
        <f t="shared" si="332"/>
        <v>0.79018903156956588</v>
      </c>
      <c r="J2910" s="52">
        <f t="shared" ca="1" si="333"/>
        <v>1</v>
      </c>
      <c r="K2910" s="48">
        <f t="shared" si="334"/>
        <v>90.7</v>
      </c>
      <c r="L2910" s="48">
        <f t="shared" si="335"/>
        <v>92.19</v>
      </c>
      <c r="M2910" s="48">
        <f t="shared" si="336"/>
        <v>90.62</v>
      </c>
      <c r="N2910" s="48">
        <f t="shared" si="337"/>
        <v>92.1</v>
      </c>
      <c r="O2910" s="49">
        <f t="shared" ca="1" si="338"/>
        <v>55350300</v>
      </c>
    </row>
    <row r="2911" spans="1:15" x14ac:dyDescent="0.25">
      <c r="A2911">
        <v>2896</v>
      </c>
      <c r="B2911" s="89">
        <v>38294</v>
      </c>
      <c r="C2911" s="48">
        <v>115.029999</v>
      </c>
      <c r="D2911" s="48">
        <v>115.360001</v>
      </c>
      <c r="E2911" s="48">
        <v>114.239998</v>
      </c>
      <c r="F2911" s="48">
        <v>114.980003</v>
      </c>
      <c r="G2911" s="49">
        <v>76960200</v>
      </c>
      <c r="H2911" s="48">
        <v>90.855936999999997</v>
      </c>
      <c r="I2911" s="52">
        <f t="shared" si="332"/>
        <v>0.79018902965239968</v>
      </c>
      <c r="J2911" s="52">
        <f t="shared" ca="1" si="333"/>
        <v>1</v>
      </c>
      <c r="K2911" s="48">
        <f t="shared" si="334"/>
        <v>90.9</v>
      </c>
      <c r="L2911" s="48">
        <f t="shared" si="335"/>
        <v>91.16</v>
      </c>
      <c r="M2911" s="48">
        <f t="shared" si="336"/>
        <v>90.27</v>
      </c>
      <c r="N2911" s="48">
        <f t="shared" si="337"/>
        <v>90.86</v>
      </c>
      <c r="O2911" s="49">
        <f t="shared" ca="1" si="338"/>
        <v>76960200</v>
      </c>
    </row>
    <row r="2912" spans="1:15" x14ac:dyDescent="0.25">
      <c r="A2912">
        <v>2897</v>
      </c>
      <c r="B2912" s="89">
        <v>38293</v>
      </c>
      <c r="C2912" s="48">
        <v>113.66999800000001</v>
      </c>
      <c r="D2912" s="48">
        <v>114.57</v>
      </c>
      <c r="E2912" s="48">
        <v>113.220001</v>
      </c>
      <c r="F2912" s="48">
        <v>113.550003</v>
      </c>
      <c r="G2912" s="49">
        <v>56210000</v>
      </c>
      <c r="H2912" s="48">
        <v>89.725966999999997</v>
      </c>
      <c r="I2912" s="52">
        <f t="shared" si="332"/>
        <v>0.79018903240363625</v>
      </c>
      <c r="J2912" s="52">
        <f t="shared" ca="1" si="333"/>
        <v>1</v>
      </c>
      <c r="K2912" s="48">
        <f t="shared" si="334"/>
        <v>89.82</v>
      </c>
      <c r="L2912" s="48">
        <f t="shared" si="335"/>
        <v>90.53</v>
      </c>
      <c r="M2912" s="48">
        <f t="shared" si="336"/>
        <v>89.47</v>
      </c>
      <c r="N2912" s="48">
        <f t="shared" si="337"/>
        <v>89.73</v>
      </c>
      <c r="O2912" s="49">
        <f t="shared" ca="1" si="338"/>
        <v>56210000</v>
      </c>
    </row>
    <row r="2913" spans="1:15" x14ac:dyDescent="0.25">
      <c r="A2913">
        <v>2898</v>
      </c>
      <c r="B2913" s="89">
        <v>38292</v>
      </c>
      <c r="C2913" s="48">
        <v>113.55999799999999</v>
      </c>
      <c r="D2913" s="48">
        <v>113.839996</v>
      </c>
      <c r="E2913" s="48">
        <v>113.199997</v>
      </c>
      <c r="F2913" s="48">
        <v>113.510002</v>
      </c>
      <c r="G2913" s="49">
        <v>36720900</v>
      </c>
      <c r="H2913" s="48">
        <v>89.694357999999994</v>
      </c>
      <c r="I2913" s="52">
        <f t="shared" si="332"/>
        <v>0.79018902669035274</v>
      </c>
      <c r="J2913" s="52">
        <f t="shared" ca="1" si="333"/>
        <v>1</v>
      </c>
      <c r="K2913" s="48">
        <f t="shared" si="334"/>
        <v>89.73</v>
      </c>
      <c r="L2913" s="48">
        <f t="shared" si="335"/>
        <v>89.96</v>
      </c>
      <c r="M2913" s="48">
        <f t="shared" si="336"/>
        <v>89.45</v>
      </c>
      <c r="N2913" s="48">
        <f t="shared" si="337"/>
        <v>89.69</v>
      </c>
      <c r="O2913" s="49">
        <f t="shared" ca="1" si="338"/>
        <v>36720900</v>
      </c>
    </row>
    <row r="2914" spans="1:15" x14ac:dyDescent="0.25">
      <c r="A2914">
        <v>2899</v>
      </c>
      <c r="B2914" s="89">
        <v>38289</v>
      </c>
      <c r="C2914" s="48">
        <v>113.120003</v>
      </c>
      <c r="D2914" s="48">
        <v>113.639999</v>
      </c>
      <c r="E2914" s="48">
        <v>112.900002</v>
      </c>
      <c r="F2914" s="48">
        <v>113.199997</v>
      </c>
      <c r="G2914" s="49">
        <v>48820200</v>
      </c>
      <c r="H2914" s="48">
        <v>89.449395999999993</v>
      </c>
      <c r="I2914" s="52">
        <f t="shared" si="332"/>
        <v>0.79018903154211206</v>
      </c>
      <c r="J2914" s="52">
        <f t="shared" ca="1" si="333"/>
        <v>1</v>
      </c>
      <c r="K2914" s="48">
        <f t="shared" si="334"/>
        <v>89.39</v>
      </c>
      <c r="L2914" s="48">
        <f t="shared" si="335"/>
        <v>89.8</v>
      </c>
      <c r="M2914" s="48">
        <f t="shared" si="336"/>
        <v>89.21</v>
      </c>
      <c r="N2914" s="48">
        <f t="shared" si="337"/>
        <v>89.45</v>
      </c>
      <c r="O2914" s="49">
        <f t="shared" ca="1" si="338"/>
        <v>48820200</v>
      </c>
    </row>
    <row r="2915" spans="1:15" x14ac:dyDescent="0.25">
      <c r="A2915">
        <v>2900</v>
      </c>
      <c r="B2915" s="89">
        <v>38288</v>
      </c>
      <c r="C2915" s="48">
        <v>112.779999</v>
      </c>
      <c r="D2915" s="48">
        <v>113.55999799999999</v>
      </c>
      <c r="E2915" s="48">
        <v>112.489998</v>
      </c>
      <c r="F2915" s="48">
        <v>113.220001</v>
      </c>
      <c r="G2915" s="49">
        <v>54413300</v>
      </c>
      <c r="H2915" s="48">
        <v>89.465203000000002</v>
      </c>
      <c r="I2915" s="52">
        <f t="shared" si="332"/>
        <v>0.79018903205980373</v>
      </c>
      <c r="J2915" s="52">
        <f t="shared" ca="1" si="333"/>
        <v>1</v>
      </c>
      <c r="K2915" s="48">
        <f t="shared" si="334"/>
        <v>89.12</v>
      </c>
      <c r="L2915" s="48">
        <f t="shared" si="335"/>
        <v>89.73</v>
      </c>
      <c r="M2915" s="48">
        <f t="shared" si="336"/>
        <v>88.89</v>
      </c>
      <c r="N2915" s="48">
        <f t="shared" si="337"/>
        <v>89.47</v>
      </c>
      <c r="O2915" s="49">
        <f t="shared" ca="1" si="338"/>
        <v>54413300</v>
      </c>
    </row>
    <row r="2916" spans="1:15" x14ac:dyDescent="0.25">
      <c r="A2916">
        <v>2901</v>
      </c>
      <c r="B2916" s="89">
        <v>38287</v>
      </c>
      <c r="C2916" s="48">
        <v>111.379997</v>
      </c>
      <c r="D2916" s="48">
        <v>113.099998</v>
      </c>
      <c r="E2916" s="48">
        <v>111.120003</v>
      </c>
      <c r="F2916" s="48">
        <v>112.879997</v>
      </c>
      <c r="G2916" s="49">
        <v>73896000</v>
      </c>
      <c r="H2916" s="48">
        <v>89.196534999999997</v>
      </c>
      <c r="I2916" s="52">
        <f t="shared" si="332"/>
        <v>0.79018902702486782</v>
      </c>
      <c r="J2916" s="52">
        <f t="shared" ca="1" si="333"/>
        <v>1</v>
      </c>
      <c r="K2916" s="48">
        <f t="shared" si="334"/>
        <v>88.01</v>
      </c>
      <c r="L2916" s="48">
        <f t="shared" si="335"/>
        <v>89.37</v>
      </c>
      <c r="M2916" s="48">
        <f t="shared" si="336"/>
        <v>87.81</v>
      </c>
      <c r="N2916" s="48">
        <f t="shared" si="337"/>
        <v>89.2</v>
      </c>
      <c r="O2916" s="49">
        <f t="shared" ca="1" si="338"/>
        <v>73896000</v>
      </c>
    </row>
    <row r="2917" spans="1:15" x14ac:dyDescent="0.25">
      <c r="A2917">
        <v>2902</v>
      </c>
      <c r="B2917" s="89">
        <v>38286</v>
      </c>
      <c r="C2917" s="48">
        <v>110.129997</v>
      </c>
      <c r="D2917" s="48">
        <v>111.599998</v>
      </c>
      <c r="E2917" s="48">
        <v>109.879997</v>
      </c>
      <c r="F2917" s="48">
        <v>111.540001</v>
      </c>
      <c r="G2917" s="49">
        <v>54337400</v>
      </c>
      <c r="H2917" s="48">
        <v>88.137685000000005</v>
      </c>
      <c r="I2917" s="52">
        <f t="shared" si="332"/>
        <v>0.79018902823929504</v>
      </c>
      <c r="J2917" s="52">
        <f t="shared" ca="1" si="333"/>
        <v>1</v>
      </c>
      <c r="K2917" s="48">
        <f t="shared" si="334"/>
        <v>87.02</v>
      </c>
      <c r="L2917" s="48">
        <f t="shared" si="335"/>
        <v>88.19</v>
      </c>
      <c r="M2917" s="48">
        <f t="shared" si="336"/>
        <v>86.83</v>
      </c>
      <c r="N2917" s="48">
        <f t="shared" si="337"/>
        <v>88.14</v>
      </c>
      <c r="O2917" s="49">
        <f t="shared" ca="1" si="338"/>
        <v>54337400</v>
      </c>
    </row>
    <row r="2918" spans="1:15" x14ac:dyDescent="0.25">
      <c r="A2918">
        <v>2903</v>
      </c>
      <c r="B2918" s="89">
        <v>38285</v>
      </c>
      <c r="C2918" s="48">
        <v>109.75</v>
      </c>
      <c r="D2918" s="48">
        <v>110.120003</v>
      </c>
      <c r="E2918" s="48">
        <v>109.349998</v>
      </c>
      <c r="F2918" s="48">
        <v>109.860001</v>
      </c>
      <c r="G2918" s="49">
        <v>43990900</v>
      </c>
      <c r="H2918" s="48">
        <v>86.810167000000007</v>
      </c>
      <c r="I2918" s="52">
        <f t="shared" si="332"/>
        <v>0.79018902430193871</v>
      </c>
      <c r="J2918" s="52">
        <f t="shared" ca="1" si="333"/>
        <v>1</v>
      </c>
      <c r="K2918" s="48">
        <f t="shared" si="334"/>
        <v>86.72</v>
      </c>
      <c r="L2918" s="48">
        <f t="shared" si="335"/>
        <v>87.02</v>
      </c>
      <c r="M2918" s="48">
        <f t="shared" si="336"/>
        <v>86.41</v>
      </c>
      <c r="N2918" s="48">
        <f t="shared" si="337"/>
        <v>86.81</v>
      </c>
      <c r="O2918" s="49">
        <f t="shared" ca="1" si="338"/>
        <v>43990900</v>
      </c>
    </row>
    <row r="2919" spans="1:15" x14ac:dyDescent="0.25">
      <c r="A2919">
        <v>2904</v>
      </c>
      <c r="B2919" s="89">
        <v>38282</v>
      </c>
      <c r="C2919" s="48">
        <v>111.19000200000001</v>
      </c>
      <c r="D2919" s="48">
        <v>111.25</v>
      </c>
      <c r="E2919" s="48">
        <v>109.860001</v>
      </c>
      <c r="F2919" s="48">
        <v>109.989998</v>
      </c>
      <c r="G2919" s="49">
        <v>48752400</v>
      </c>
      <c r="H2919" s="48">
        <v>86.912889000000007</v>
      </c>
      <c r="I2919" s="52">
        <f t="shared" si="332"/>
        <v>0.79018902246002409</v>
      </c>
      <c r="J2919" s="52">
        <f t="shared" ca="1" si="333"/>
        <v>1</v>
      </c>
      <c r="K2919" s="48">
        <f t="shared" si="334"/>
        <v>87.86</v>
      </c>
      <c r="L2919" s="48">
        <f t="shared" si="335"/>
        <v>87.91</v>
      </c>
      <c r="M2919" s="48">
        <f t="shared" si="336"/>
        <v>86.81</v>
      </c>
      <c r="N2919" s="48">
        <f t="shared" si="337"/>
        <v>86.91</v>
      </c>
      <c r="O2919" s="49">
        <f t="shared" ca="1" si="338"/>
        <v>48752400</v>
      </c>
    </row>
    <row r="2920" spans="1:15" x14ac:dyDescent="0.25">
      <c r="A2920">
        <v>2905</v>
      </c>
      <c r="B2920" s="89">
        <v>38281</v>
      </c>
      <c r="C2920" s="48">
        <v>110.790001</v>
      </c>
      <c r="D2920" s="48">
        <v>111.32</v>
      </c>
      <c r="E2920" s="48">
        <v>110.209999</v>
      </c>
      <c r="F2920" s="48">
        <v>111.239998</v>
      </c>
      <c r="G2920" s="49">
        <v>53218300</v>
      </c>
      <c r="H2920" s="48">
        <v>87.900626000000003</v>
      </c>
      <c r="I2920" s="52">
        <f t="shared" si="332"/>
        <v>0.79018902894982079</v>
      </c>
      <c r="J2920" s="52">
        <f t="shared" ca="1" si="333"/>
        <v>1</v>
      </c>
      <c r="K2920" s="48">
        <f t="shared" si="334"/>
        <v>87.55</v>
      </c>
      <c r="L2920" s="48">
        <f t="shared" si="335"/>
        <v>87.96</v>
      </c>
      <c r="M2920" s="48">
        <f t="shared" si="336"/>
        <v>87.09</v>
      </c>
      <c r="N2920" s="48">
        <f t="shared" si="337"/>
        <v>87.9</v>
      </c>
      <c r="O2920" s="49">
        <f t="shared" ca="1" si="338"/>
        <v>53218300</v>
      </c>
    </row>
    <row r="2921" spans="1:15" x14ac:dyDescent="0.25">
      <c r="A2921">
        <v>2906</v>
      </c>
      <c r="B2921" s="89">
        <v>38280</v>
      </c>
      <c r="C2921" s="48">
        <v>110.379997</v>
      </c>
      <c r="D2921" s="48">
        <v>110.82</v>
      </c>
      <c r="E2921" s="48">
        <v>109.75</v>
      </c>
      <c r="F2921" s="48">
        <v>110.519997</v>
      </c>
      <c r="G2921" s="49">
        <v>57118500</v>
      </c>
      <c r="H2921" s="48">
        <v>87.331688999999997</v>
      </c>
      <c r="I2921" s="52">
        <f t="shared" si="332"/>
        <v>0.79018902796387147</v>
      </c>
      <c r="J2921" s="52">
        <f t="shared" ca="1" si="333"/>
        <v>1</v>
      </c>
      <c r="K2921" s="48">
        <f t="shared" si="334"/>
        <v>87.22</v>
      </c>
      <c r="L2921" s="48">
        <f t="shared" si="335"/>
        <v>87.57</v>
      </c>
      <c r="M2921" s="48">
        <f t="shared" si="336"/>
        <v>86.72</v>
      </c>
      <c r="N2921" s="48">
        <f t="shared" si="337"/>
        <v>87.33</v>
      </c>
      <c r="O2921" s="49">
        <f t="shared" ca="1" si="338"/>
        <v>57118500</v>
      </c>
    </row>
    <row r="2922" spans="1:15" x14ac:dyDescent="0.25">
      <c r="A2922">
        <v>2907</v>
      </c>
      <c r="B2922" s="89">
        <v>38279</v>
      </c>
      <c r="C2922" s="48">
        <v>112.019997</v>
      </c>
      <c r="D2922" s="48">
        <v>112.230003</v>
      </c>
      <c r="E2922" s="48">
        <v>110.589996</v>
      </c>
      <c r="F2922" s="48">
        <v>110.739998</v>
      </c>
      <c r="G2922" s="49">
        <v>55851900</v>
      </c>
      <c r="H2922" s="48">
        <v>87.505531000000005</v>
      </c>
      <c r="I2922" s="52">
        <f t="shared" si="332"/>
        <v>0.79018902456545115</v>
      </c>
      <c r="J2922" s="52">
        <f t="shared" ca="1" si="333"/>
        <v>1</v>
      </c>
      <c r="K2922" s="48">
        <f t="shared" si="334"/>
        <v>88.52</v>
      </c>
      <c r="L2922" s="48">
        <f t="shared" si="335"/>
        <v>88.68</v>
      </c>
      <c r="M2922" s="48">
        <f t="shared" si="336"/>
        <v>87.39</v>
      </c>
      <c r="N2922" s="48">
        <f t="shared" si="337"/>
        <v>87.51</v>
      </c>
      <c r="O2922" s="49">
        <f t="shared" ca="1" si="338"/>
        <v>55851900</v>
      </c>
    </row>
    <row r="2923" spans="1:15" x14ac:dyDescent="0.25">
      <c r="A2923">
        <v>2908</v>
      </c>
      <c r="B2923" s="89">
        <v>38278</v>
      </c>
      <c r="C2923" s="48">
        <v>110.889999</v>
      </c>
      <c r="D2923" s="48">
        <v>111.900002</v>
      </c>
      <c r="E2923" s="48">
        <v>110.699997</v>
      </c>
      <c r="F2923" s="48">
        <v>111.68</v>
      </c>
      <c r="G2923" s="49">
        <v>43535100</v>
      </c>
      <c r="H2923" s="48">
        <v>88.248311000000001</v>
      </c>
      <c r="I2923" s="52">
        <f t="shared" si="332"/>
        <v>0.79018903116045847</v>
      </c>
      <c r="J2923" s="52">
        <f t="shared" ca="1" si="333"/>
        <v>1</v>
      </c>
      <c r="K2923" s="48">
        <f t="shared" si="334"/>
        <v>87.62</v>
      </c>
      <c r="L2923" s="48">
        <f t="shared" si="335"/>
        <v>88.42</v>
      </c>
      <c r="M2923" s="48">
        <f t="shared" si="336"/>
        <v>87.47</v>
      </c>
      <c r="N2923" s="48">
        <f t="shared" si="337"/>
        <v>88.25</v>
      </c>
      <c r="O2923" s="49">
        <f t="shared" ca="1" si="338"/>
        <v>43535100</v>
      </c>
    </row>
    <row r="2924" spans="1:15" x14ac:dyDescent="0.25">
      <c r="A2924">
        <v>2909</v>
      </c>
      <c r="B2924" s="89">
        <v>38275</v>
      </c>
      <c r="C2924" s="48">
        <v>111.019997</v>
      </c>
      <c r="D2924" s="48">
        <v>111.739998</v>
      </c>
      <c r="E2924" s="48">
        <v>110.57</v>
      </c>
      <c r="F2924" s="48">
        <v>111.260002</v>
      </c>
      <c r="G2924" s="49">
        <v>63482200</v>
      </c>
      <c r="H2924" s="48">
        <v>87.916432999999998</v>
      </c>
      <c r="I2924" s="52">
        <f t="shared" si="332"/>
        <v>0.79018902947709813</v>
      </c>
      <c r="J2924" s="52">
        <f t="shared" ca="1" si="333"/>
        <v>1</v>
      </c>
      <c r="K2924" s="48">
        <f t="shared" si="334"/>
        <v>87.73</v>
      </c>
      <c r="L2924" s="48">
        <f t="shared" si="335"/>
        <v>88.3</v>
      </c>
      <c r="M2924" s="48">
        <f t="shared" si="336"/>
        <v>87.37</v>
      </c>
      <c r="N2924" s="48">
        <f t="shared" si="337"/>
        <v>87.92</v>
      </c>
      <c r="O2924" s="49">
        <f t="shared" ca="1" si="338"/>
        <v>63482200</v>
      </c>
    </row>
    <row r="2925" spans="1:15" x14ac:dyDescent="0.25">
      <c r="A2925">
        <v>2910</v>
      </c>
      <c r="B2925" s="89">
        <v>38274</v>
      </c>
      <c r="C2925" s="48">
        <v>111.68</v>
      </c>
      <c r="D2925" s="48">
        <v>111.93</v>
      </c>
      <c r="E2925" s="48">
        <v>110.58000199999999</v>
      </c>
      <c r="F2925" s="48">
        <v>110.639999</v>
      </c>
      <c r="G2925" s="49">
        <v>64082200</v>
      </c>
      <c r="H2925" s="48">
        <v>87.426513999999997</v>
      </c>
      <c r="I2925" s="52">
        <f t="shared" si="332"/>
        <v>0.79018903461848367</v>
      </c>
      <c r="J2925" s="52">
        <f t="shared" ca="1" si="333"/>
        <v>1</v>
      </c>
      <c r="K2925" s="48">
        <f t="shared" si="334"/>
        <v>88.25</v>
      </c>
      <c r="L2925" s="48">
        <f t="shared" si="335"/>
        <v>88.45</v>
      </c>
      <c r="M2925" s="48">
        <f t="shared" si="336"/>
        <v>87.38</v>
      </c>
      <c r="N2925" s="48">
        <f t="shared" si="337"/>
        <v>87.43</v>
      </c>
      <c r="O2925" s="49">
        <f t="shared" ca="1" si="338"/>
        <v>64082200</v>
      </c>
    </row>
    <row r="2926" spans="1:15" x14ac:dyDescent="0.25">
      <c r="A2926">
        <v>2911</v>
      </c>
      <c r="B2926" s="89">
        <v>38273</v>
      </c>
      <c r="C2926" s="48">
        <v>113</v>
      </c>
      <c r="D2926" s="48">
        <v>113.07</v>
      </c>
      <c r="E2926" s="48">
        <v>111.32</v>
      </c>
      <c r="F2926" s="48">
        <v>111.540001</v>
      </c>
      <c r="G2926" s="49">
        <v>54212600</v>
      </c>
      <c r="H2926" s="48">
        <v>88.137685000000005</v>
      </c>
      <c r="I2926" s="52">
        <f t="shared" si="332"/>
        <v>0.79018902823929504</v>
      </c>
      <c r="J2926" s="52">
        <f t="shared" ca="1" si="333"/>
        <v>1</v>
      </c>
      <c r="K2926" s="48">
        <f t="shared" si="334"/>
        <v>89.29</v>
      </c>
      <c r="L2926" s="48">
        <f t="shared" si="335"/>
        <v>89.35</v>
      </c>
      <c r="M2926" s="48">
        <f t="shared" si="336"/>
        <v>87.96</v>
      </c>
      <c r="N2926" s="48">
        <f t="shared" si="337"/>
        <v>88.14</v>
      </c>
      <c r="O2926" s="49">
        <f t="shared" ca="1" si="338"/>
        <v>54212600</v>
      </c>
    </row>
    <row r="2927" spans="1:15" x14ac:dyDescent="0.25">
      <c r="A2927">
        <v>2912</v>
      </c>
      <c r="B2927" s="89">
        <v>38272</v>
      </c>
      <c r="C2927" s="48">
        <v>112.199997</v>
      </c>
      <c r="D2927" s="48">
        <v>112.83000199999999</v>
      </c>
      <c r="E2927" s="48">
        <v>111.94000200000001</v>
      </c>
      <c r="F2927" s="48">
        <v>112.529999</v>
      </c>
      <c r="G2927" s="49">
        <v>41754700</v>
      </c>
      <c r="H2927" s="48">
        <v>88.919970000000006</v>
      </c>
      <c r="I2927" s="52">
        <f t="shared" si="332"/>
        <v>0.79018902328435991</v>
      </c>
      <c r="J2927" s="52">
        <f t="shared" ca="1" si="333"/>
        <v>1</v>
      </c>
      <c r="K2927" s="48">
        <f t="shared" si="334"/>
        <v>88.66</v>
      </c>
      <c r="L2927" s="48">
        <f t="shared" si="335"/>
        <v>89.16</v>
      </c>
      <c r="M2927" s="48">
        <f t="shared" si="336"/>
        <v>88.45</v>
      </c>
      <c r="N2927" s="48">
        <f t="shared" si="337"/>
        <v>88.92</v>
      </c>
      <c r="O2927" s="49">
        <f t="shared" ca="1" si="338"/>
        <v>41754700</v>
      </c>
    </row>
    <row r="2928" spans="1:15" x14ac:dyDescent="0.25">
      <c r="A2928">
        <v>2913</v>
      </c>
      <c r="B2928" s="89">
        <v>38271</v>
      </c>
      <c r="C2928" s="48">
        <v>112.779999</v>
      </c>
      <c r="D2928" s="48">
        <v>113.019997</v>
      </c>
      <c r="E2928" s="48">
        <v>112.639999</v>
      </c>
      <c r="F2928" s="48">
        <v>112.970001</v>
      </c>
      <c r="G2928" s="49">
        <v>20229100</v>
      </c>
      <c r="H2928" s="48">
        <v>89.267655000000005</v>
      </c>
      <c r="I2928" s="52">
        <f t="shared" si="332"/>
        <v>0.79018902549182068</v>
      </c>
      <c r="J2928" s="52">
        <f t="shared" ca="1" si="333"/>
        <v>1</v>
      </c>
      <c r="K2928" s="48">
        <f t="shared" si="334"/>
        <v>89.12</v>
      </c>
      <c r="L2928" s="48">
        <f t="shared" si="335"/>
        <v>89.31</v>
      </c>
      <c r="M2928" s="48">
        <f t="shared" si="336"/>
        <v>89.01</v>
      </c>
      <c r="N2928" s="48">
        <f t="shared" si="337"/>
        <v>89.27</v>
      </c>
      <c r="O2928" s="49">
        <f t="shared" ca="1" si="338"/>
        <v>20229100</v>
      </c>
    </row>
    <row r="2929" spans="1:15" x14ac:dyDescent="0.25">
      <c r="A2929">
        <v>2914</v>
      </c>
      <c r="B2929" s="89">
        <v>38268</v>
      </c>
      <c r="C2929" s="48">
        <v>113.150002</v>
      </c>
      <c r="D2929" s="48">
        <v>113.769997</v>
      </c>
      <c r="E2929" s="48">
        <v>112.349998</v>
      </c>
      <c r="F2929" s="48">
        <v>112.510002</v>
      </c>
      <c r="G2929" s="49">
        <v>51872600</v>
      </c>
      <c r="H2929" s="48">
        <v>88.904168999999996</v>
      </c>
      <c r="I2929" s="52">
        <f t="shared" si="332"/>
        <v>0.79018902692757931</v>
      </c>
      <c r="J2929" s="52">
        <f t="shared" ca="1" si="333"/>
        <v>1</v>
      </c>
      <c r="K2929" s="48">
        <f t="shared" si="334"/>
        <v>89.41</v>
      </c>
      <c r="L2929" s="48">
        <f t="shared" si="335"/>
        <v>89.9</v>
      </c>
      <c r="M2929" s="48">
        <f t="shared" si="336"/>
        <v>88.78</v>
      </c>
      <c r="N2929" s="48">
        <f t="shared" si="337"/>
        <v>88.9</v>
      </c>
      <c r="O2929" s="49">
        <f t="shared" ca="1" si="338"/>
        <v>51872600</v>
      </c>
    </row>
    <row r="2930" spans="1:15" x14ac:dyDescent="0.25">
      <c r="A2930">
        <v>2915</v>
      </c>
      <c r="B2930" s="89">
        <v>38267</v>
      </c>
      <c r="C2930" s="48">
        <v>114.379997</v>
      </c>
      <c r="D2930" s="48">
        <v>114.400002</v>
      </c>
      <c r="E2930" s="48">
        <v>113.360001</v>
      </c>
      <c r="F2930" s="48">
        <v>113.449997</v>
      </c>
      <c r="G2930" s="49">
        <v>39388800</v>
      </c>
      <c r="H2930" s="48">
        <v>89.646942999999993</v>
      </c>
      <c r="I2930" s="52">
        <f t="shared" si="332"/>
        <v>0.79018902926899148</v>
      </c>
      <c r="J2930" s="52">
        <f t="shared" ca="1" si="333"/>
        <v>1</v>
      </c>
      <c r="K2930" s="48">
        <f t="shared" si="334"/>
        <v>90.38</v>
      </c>
      <c r="L2930" s="48">
        <f t="shared" si="335"/>
        <v>90.4</v>
      </c>
      <c r="M2930" s="48">
        <f t="shared" si="336"/>
        <v>89.58</v>
      </c>
      <c r="N2930" s="48">
        <f t="shared" si="337"/>
        <v>89.65</v>
      </c>
      <c r="O2930" s="49">
        <f t="shared" ca="1" si="338"/>
        <v>39388800</v>
      </c>
    </row>
    <row r="2931" spans="1:15" x14ac:dyDescent="0.25">
      <c r="A2931">
        <v>2916</v>
      </c>
      <c r="B2931" s="89">
        <v>38266</v>
      </c>
      <c r="C2931" s="48">
        <v>113.769997</v>
      </c>
      <c r="D2931" s="48">
        <v>114.68</v>
      </c>
      <c r="E2931" s="48">
        <v>113.68</v>
      </c>
      <c r="F2931" s="48">
        <v>114.68</v>
      </c>
      <c r="G2931" s="49">
        <v>42297800</v>
      </c>
      <c r="H2931" s="48">
        <v>90.618877999999995</v>
      </c>
      <c r="I2931" s="52">
        <f t="shared" si="332"/>
        <v>0.79018903034530863</v>
      </c>
      <c r="J2931" s="52">
        <f t="shared" ca="1" si="333"/>
        <v>1</v>
      </c>
      <c r="K2931" s="48">
        <f t="shared" si="334"/>
        <v>89.9</v>
      </c>
      <c r="L2931" s="48">
        <f t="shared" si="335"/>
        <v>90.62</v>
      </c>
      <c r="M2931" s="48">
        <f t="shared" si="336"/>
        <v>89.83</v>
      </c>
      <c r="N2931" s="48">
        <f t="shared" si="337"/>
        <v>90.62</v>
      </c>
      <c r="O2931" s="49">
        <f t="shared" ca="1" si="338"/>
        <v>42297800</v>
      </c>
    </row>
    <row r="2932" spans="1:15" x14ac:dyDescent="0.25">
      <c r="A2932">
        <v>2917</v>
      </c>
      <c r="B2932" s="89">
        <v>38265</v>
      </c>
      <c r="C2932" s="48">
        <v>113.849998</v>
      </c>
      <c r="D2932" s="48">
        <v>114.160004</v>
      </c>
      <c r="E2932" s="48">
        <v>113.540001</v>
      </c>
      <c r="F2932" s="48">
        <v>113.900002</v>
      </c>
      <c r="G2932" s="49">
        <v>36910600</v>
      </c>
      <c r="H2932" s="48">
        <v>90.002531000000005</v>
      </c>
      <c r="I2932" s="52">
        <f t="shared" si="332"/>
        <v>0.79018902036542549</v>
      </c>
      <c r="J2932" s="52">
        <f t="shared" ca="1" si="333"/>
        <v>1</v>
      </c>
      <c r="K2932" s="48">
        <f t="shared" si="334"/>
        <v>89.96</v>
      </c>
      <c r="L2932" s="48">
        <f t="shared" si="335"/>
        <v>90.21</v>
      </c>
      <c r="M2932" s="48">
        <f t="shared" si="336"/>
        <v>89.72</v>
      </c>
      <c r="N2932" s="48">
        <f t="shared" si="337"/>
        <v>90</v>
      </c>
      <c r="O2932" s="49">
        <f t="shared" ca="1" si="338"/>
        <v>36910600</v>
      </c>
    </row>
    <row r="2933" spans="1:15" x14ac:dyDescent="0.25">
      <c r="A2933">
        <v>2918</v>
      </c>
      <c r="B2933" s="89">
        <v>38264</v>
      </c>
      <c r="C2933" s="48">
        <v>114.099998</v>
      </c>
      <c r="D2933" s="48">
        <v>114.44000200000001</v>
      </c>
      <c r="E2933" s="48">
        <v>113.800003</v>
      </c>
      <c r="F2933" s="48">
        <v>113.839996</v>
      </c>
      <c r="G2933" s="49">
        <v>33082400</v>
      </c>
      <c r="H2933" s="48">
        <v>89.955116000000004</v>
      </c>
      <c r="I2933" s="52">
        <f t="shared" si="332"/>
        <v>0.79018902987312123</v>
      </c>
      <c r="J2933" s="52">
        <f t="shared" ca="1" si="333"/>
        <v>1</v>
      </c>
      <c r="K2933" s="48">
        <f t="shared" si="334"/>
        <v>90.16</v>
      </c>
      <c r="L2933" s="48">
        <f t="shared" si="335"/>
        <v>90.43</v>
      </c>
      <c r="M2933" s="48">
        <f t="shared" si="336"/>
        <v>89.92</v>
      </c>
      <c r="N2933" s="48">
        <f t="shared" si="337"/>
        <v>89.96</v>
      </c>
      <c r="O2933" s="49">
        <f t="shared" ca="1" si="338"/>
        <v>33082400</v>
      </c>
    </row>
    <row r="2934" spans="1:15" x14ac:dyDescent="0.25">
      <c r="A2934">
        <v>2919</v>
      </c>
      <c r="B2934" s="89">
        <v>38261</v>
      </c>
      <c r="C2934" s="48">
        <v>112.260002</v>
      </c>
      <c r="D2934" s="48">
        <v>113.650002</v>
      </c>
      <c r="E2934" s="48">
        <v>112.209999</v>
      </c>
      <c r="F2934" s="48">
        <v>113.650002</v>
      </c>
      <c r="G2934" s="49">
        <v>62824300</v>
      </c>
      <c r="H2934" s="48">
        <v>89.804984000000005</v>
      </c>
      <c r="I2934" s="52">
        <f t="shared" si="332"/>
        <v>0.79018902260996005</v>
      </c>
      <c r="J2934" s="52">
        <f t="shared" ca="1" si="333"/>
        <v>1</v>
      </c>
      <c r="K2934" s="48">
        <f t="shared" si="334"/>
        <v>88.71</v>
      </c>
      <c r="L2934" s="48">
        <f t="shared" si="335"/>
        <v>89.8</v>
      </c>
      <c r="M2934" s="48">
        <f t="shared" si="336"/>
        <v>88.67</v>
      </c>
      <c r="N2934" s="48">
        <f t="shared" si="337"/>
        <v>89.8</v>
      </c>
      <c r="O2934" s="49">
        <f t="shared" ca="1" si="338"/>
        <v>62824300</v>
      </c>
    </row>
    <row r="2935" spans="1:15" x14ac:dyDescent="0.25">
      <c r="A2935">
        <v>2920</v>
      </c>
      <c r="B2935" s="89">
        <v>38260</v>
      </c>
      <c r="C2935" s="48">
        <v>111.550003</v>
      </c>
      <c r="D2935" s="48">
        <v>111.980003</v>
      </c>
      <c r="E2935" s="48">
        <v>111.260002</v>
      </c>
      <c r="F2935" s="48">
        <v>111.760002</v>
      </c>
      <c r="G2935" s="49">
        <v>43536700</v>
      </c>
      <c r="H2935" s="48">
        <v>88.311526999999998</v>
      </c>
      <c r="I2935" s="52">
        <f t="shared" si="332"/>
        <v>0.7901890248713489</v>
      </c>
      <c r="J2935" s="52">
        <f t="shared" ca="1" si="333"/>
        <v>1</v>
      </c>
      <c r="K2935" s="48">
        <f t="shared" si="334"/>
        <v>88.15</v>
      </c>
      <c r="L2935" s="48">
        <f t="shared" si="335"/>
        <v>88.49</v>
      </c>
      <c r="M2935" s="48">
        <f t="shared" si="336"/>
        <v>87.92</v>
      </c>
      <c r="N2935" s="48">
        <f t="shared" si="337"/>
        <v>88.31</v>
      </c>
      <c r="O2935" s="49">
        <f t="shared" ca="1" si="338"/>
        <v>43536700</v>
      </c>
    </row>
    <row r="2936" spans="1:15" x14ac:dyDescent="0.25">
      <c r="A2936">
        <v>2921</v>
      </c>
      <c r="B2936" s="89">
        <v>38259</v>
      </c>
      <c r="C2936" s="48">
        <v>111.209999</v>
      </c>
      <c r="D2936" s="48">
        <v>111.849998</v>
      </c>
      <c r="E2936" s="48">
        <v>111</v>
      </c>
      <c r="F2936" s="48">
        <v>111.839996</v>
      </c>
      <c r="G2936" s="49">
        <v>33325700</v>
      </c>
      <c r="H2936" s="48">
        <v>88.374737999999994</v>
      </c>
      <c r="I2936" s="52">
        <f t="shared" si="332"/>
        <v>0.7901890304073329</v>
      </c>
      <c r="J2936" s="52">
        <f t="shared" ca="1" si="333"/>
        <v>1</v>
      </c>
      <c r="K2936" s="48">
        <f t="shared" si="334"/>
        <v>87.88</v>
      </c>
      <c r="L2936" s="48">
        <f t="shared" si="335"/>
        <v>88.38</v>
      </c>
      <c r="M2936" s="48">
        <f t="shared" si="336"/>
        <v>87.71</v>
      </c>
      <c r="N2936" s="48">
        <f t="shared" si="337"/>
        <v>88.37</v>
      </c>
      <c r="O2936" s="49">
        <f t="shared" ca="1" si="338"/>
        <v>33325700</v>
      </c>
    </row>
    <row r="2937" spans="1:15" x14ac:dyDescent="0.25">
      <c r="A2937">
        <v>2922</v>
      </c>
      <c r="B2937" s="89">
        <v>38258</v>
      </c>
      <c r="C2937" s="48">
        <v>110.910004</v>
      </c>
      <c r="D2937" s="48">
        <v>111.510002</v>
      </c>
      <c r="E2937" s="48">
        <v>110.410004</v>
      </c>
      <c r="F2937" s="48">
        <v>111.279999</v>
      </c>
      <c r="G2937" s="49">
        <v>41662900</v>
      </c>
      <c r="H2937" s="48">
        <v>87.932233999999994</v>
      </c>
      <c r="I2937" s="52">
        <f t="shared" si="332"/>
        <v>0.7901890257924965</v>
      </c>
      <c r="J2937" s="52">
        <f t="shared" ca="1" si="333"/>
        <v>1</v>
      </c>
      <c r="K2937" s="48">
        <f t="shared" si="334"/>
        <v>87.64</v>
      </c>
      <c r="L2937" s="48">
        <f t="shared" si="335"/>
        <v>88.11</v>
      </c>
      <c r="M2937" s="48">
        <f t="shared" si="336"/>
        <v>87.24</v>
      </c>
      <c r="N2937" s="48">
        <f t="shared" si="337"/>
        <v>87.93</v>
      </c>
      <c r="O2937" s="49">
        <f t="shared" ca="1" si="338"/>
        <v>41662900</v>
      </c>
    </row>
    <row r="2938" spans="1:15" x14ac:dyDescent="0.25">
      <c r="A2938">
        <v>2923</v>
      </c>
      <c r="B2938" s="89">
        <v>38257</v>
      </c>
      <c r="C2938" s="48">
        <v>111.099998</v>
      </c>
      <c r="D2938" s="48">
        <v>111.199997</v>
      </c>
      <c r="E2938" s="48">
        <v>110.58000199999999</v>
      </c>
      <c r="F2938" s="48">
        <v>110.75</v>
      </c>
      <c r="G2938" s="49">
        <v>39355100</v>
      </c>
      <c r="H2938" s="48">
        <v>87.513435000000001</v>
      </c>
      <c r="I2938" s="52">
        <f t="shared" si="332"/>
        <v>0.7901890293453725</v>
      </c>
      <c r="J2938" s="52">
        <f t="shared" ca="1" si="333"/>
        <v>1</v>
      </c>
      <c r="K2938" s="48">
        <f t="shared" si="334"/>
        <v>87.79</v>
      </c>
      <c r="L2938" s="48">
        <f t="shared" si="335"/>
        <v>87.87</v>
      </c>
      <c r="M2938" s="48">
        <f t="shared" si="336"/>
        <v>87.38</v>
      </c>
      <c r="N2938" s="48">
        <f t="shared" si="337"/>
        <v>87.51</v>
      </c>
      <c r="O2938" s="49">
        <f t="shared" ca="1" si="338"/>
        <v>39355100</v>
      </c>
    </row>
    <row r="2939" spans="1:15" x14ac:dyDescent="0.25">
      <c r="A2939">
        <v>2924</v>
      </c>
      <c r="B2939" s="89">
        <v>38254</v>
      </c>
      <c r="C2939" s="48">
        <v>111.16999800000001</v>
      </c>
      <c r="D2939" s="48">
        <v>111.730003</v>
      </c>
      <c r="E2939" s="48">
        <v>111.129997</v>
      </c>
      <c r="F2939" s="48">
        <v>111.459999</v>
      </c>
      <c r="G2939" s="49">
        <v>34981100</v>
      </c>
      <c r="H2939" s="48">
        <v>88.074467999999996</v>
      </c>
      <c r="I2939" s="52">
        <f t="shared" si="332"/>
        <v>0.79018902557140702</v>
      </c>
      <c r="J2939" s="52">
        <f t="shared" ca="1" si="333"/>
        <v>1</v>
      </c>
      <c r="K2939" s="48">
        <f t="shared" si="334"/>
        <v>87.85</v>
      </c>
      <c r="L2939" s="48">
        <f t="shared" si="335"/>
        <v>88.29</v>
      </c>
      <c r="M2939" s="48">
        <f t="shared" si="336"/>
        <v>87.81</v>
      </c>
      <c r="N2939" s="48">
        <f t="shared" si="337"/>
        <v>88.07</v>
      </c>
      <c r="O2939" s="49">
        <f t="shared" ca="1" si="338"/>
        <v>34981100</v>
      </c>
    </row>
    <row r="2940" spans="1:15" x14ac:dyDescent="0.25">
      <c r="A2940">
        <v>2925</v>
      </c>
      <c r="B2940" s="89">
        <v>38253</v>
      </c>
      <c r="C2940" s="48">
        <v>111.599998</v>
      </c>
      <c r="D2940" s="48">
        <v>111.699997</v>
      </c>
      <c r="E2940" s="48">
        <v>110.949997</v>
      </c>
      <c r="F2940" s="48">
        <v>110.949997</v>
      </c>
      <c r="G2940" s="49">
        <v>44068700</v>
      </c>
      <c r="H2940" s="48">
        <v>87.671469999999999</v>
      </c>
      <c r="I2940" s="52">
        <f t="shared" si="332"/>
        <v>0.79018902542196556</v>
      </c>
      <c r="J2940" s="52">
        <f t="shared" ca="1" si="333"/>
        <v>1</v>
      </c>
      <c r="K2940" s="48">
        <f t="shared" si="334"/>
        <v>88.19</v>
      </c>
      <c r="L2940" s="48">
        <f t="shared" si="335"/>
        <v>88.26</v>
      </c>
      <c r="M2940" s="48">
        <f t="shared" si="336"/>
        <v>87.67</v>
      </c>
      <c r="N2940" s="48">
        <f t="shared" si="337"/>
        <v>87.67</v>
      </c>
      <c r="O2940" s="49">
        <f t="shared" ca="1" si="338"/>
        <v>44068700</v>
      </c>
    </row>
    <row r="2941" spans="1:15" x14ac:dyDescent="0.25">
      <c r="A2941">
        <v>2926</v>
      </c>
      <c r="B2941" s="89">
        <v>38252</v>
      </c>
      <c r="C2941" s="48">
        <v>112.5</v>
      </c>
      <c r="D2941" s="48">
        <v>112.519997</v>
      </c>
      <c r="E2941" s="48">
        <v>111.470001</v>
      </c>
      <c r="F2941" s="48">
        <v>111.550003</v>
      </c>
      <c r="G2941" s="49">
        <v>49042100</v>
      </c>
      <c r="H2941" s="48">
        <v>88.145588000000004</v>
      </c>
      <c r="I2941" s="52">
        <f t="shared" si="332"/>
        <v>0.79018902402001734</v>
      </c>
      <c r="J2941" s="52">
        <f t="shared" ca="1" si="333"/>
        <v>1</v>
      </c>
      <c r="K2941" s="48">
        <f t="shared" si="334"/>
        <v>88.9</v>
      </c>
      <c r="L2941" s="48">
        <f t="shared" si="335"/>
        <v>88.91</v>
      </c>
      <c r="M2941" s="48">
        <f t="shared" si="336"/>
        <v>88.08</v>
      </c>
      <c r="N2941" s="48">
        <f t="shared" si="337"/>
        <v>88.15</v>
      </c>
      <c r="O2941" s="49">
        <f t="shared" ca="1" si="338"/>
        <v>49042100</v>
      </c>
    </row>
    <row r="2942" spans="1:15" x14ac:dyDescent="0.25">
      <c r="A2942">
        <v>2927</v>
      </c>
      <c r="B2942" s="89">
        <v>38251</v>
      </c>
      <c r="C2942" s="48">
        <v>112.75</v>
      </c>
      <c r="D2942" s="48">
        <v>113.470001</v>
      </c>
      <c r="E2942" s="48">
        <v>112.540001</v>
      </c>
      <c r="F2942" s="48">
        <v>112.959999</v>
      </c>
      <c r="G2942" s="49">
        <v>40920800</v>
      </c>
      <c r="H2942" s="48">
        <v>89.259752000000006</v>
      </c>
      <c r="I2942" s="52">
        <f t="shared" si="332"/>
        <v>0.79018902965818905</v>
      </c>
      <c r="J2942" s="52">
        <f t="shared" ca="1" si="333"/>
        <v>1</v>
      </c>
      <c r="K2942" s="48">
        <f t="shared" si="334"/>
        <v>89.09</v>
      </c>
      <c r="L2942" s="48">
        <f t="shared" si="335"/>
        <v>89.66</v>
      </c>
      <c r="M2942" s="48">
        <f t="shared" si="336"/>
        <v>88.93</v>
      </c>
      <c r="N2942" s="48">
        <f t="shared" si="337"/>
        <v>89.26</v>
      </c>
      <c r="O2942" s="49">
        <f t="shared" ca="1" si="338"/>
        <v>40920800</v>
      </c>
    </row>
    <row r="2943" spans="1:15" x14ac:dyDescent="0.25">
      <c r="A2943">
        <v>2928</v>
      </c>
      <c r="B2943" s="89">
        <v>38250</v>
      </c>
      <c r="C2943" s="48">
        <v>112.66999800000001</v>
      </c>
      <c r="D2943" s="48">
        <v>112.989998</v>
      </c>
      <c r="E2943" s="48">
        <v>112.279999</v>
      </c>
      <c r="F2943" s="48">
        <v>112.470001</v>
      </c>
      <c r="G2943" s="49">
        <v>37149400</v>
      </c>
      <c r="H2943" s="48">
        <v>88.872561000000005</v>
      </c>
      <c r="I2943" s="52">
        <f t="shared" si="332"/>
        <v>0.79018903005077779</v>
      </c>
      <c r="J2943" s="52">
        <f t="shared" ca="1" si="333"/>
        <v>1</v>
      </c>
      <c r="K2943" s="48">
        <f t="shared" si="334"/>
        <v>89.03</v>
      </c>
      <c r="L2943" s="48">
        <f t="shared" si="335"/>
        <v>89.28</v>
      </c>
      <c r="M2943" s="48">
        <f t="shared" si="336"/>
        <v>88.72</v>
      </c>
      <c r="N2943" s="48">
        <f t="shared" si="337"/>
        <v>88.87</v>
      </c>
      <c r="O2943" s="49">
        <f t="shared" ca="1" si="338"/>
        <v>37149400</v>
      </c>
    </row>
    <row r="2944" spans="1:15" x14ac:dyDescent="0.25">
      <c r="A2944">
        <v>2929</v>
      </c>
      <c r="B2944" s="89">
        <v>38247</v>
      </c>
      <c r="C2944" s="48">
        <v>112.949997</v>
      </c>
      <c r="D2944" s="48">
        <v>113.360001</v>
      </c>
      <c r="E2944" s="48">
        <v>112.69000200000001</v>
      </c>
      <c r="F2944" s="48">
        <v>113.150002</v>
      </c>
      <c r="G2944" s="49">
        <v>33683000</v>
      </c>
      <c r="H2944" s="48">
        <v>89.409890000000004</v>
      </c>
      <c r="I2944" s="52">
        <f t="shared" si="332"/>
        <v>0.79018902712878436</v>
      </c>
      <c r="J2944" s="52">
        <f t="shared" ca="1" si="333"/>
        <v>1</v>
      </c>
      <c r="K2944" s="48">
        <f t="shared" si="334"/>
        <v>89.25</v>
      </c>
      <c r="L2944" s="48">
        <f t="shared" si="335"/>
        <v>89.58</v>
      </c>
      <c r="M2944" s="48">
        <f t="shared" si="336"/>
        <v>89.05</v>
      </c>
      <c r="N2944" s="48">
        <f t="shared" si="337"/>
        <v>89.41</v>
      </c>
      <c r="O2944" s="49">
        <f t="shared" ca="1" si="338"/>
        <v>33683000</v>
      </c>
    </row>
    <row r="2945" spans="1:15" x14ac:dyDescent="0.25">
      <c r="A2945">
        <v>2930</v>
      </c>
      <c r="B2945" s="89">
        <v>38246</v>
      </c>
      <c r="C2945" s="48">
        <v>112.849998</v>
      </c>
      <c r="D2945" s="48">
        <v>113.370003</v>
      </c>
      <c r="E2945" s="48">
        <v>112.800003</v>
      </c>
      <c r="F2945" s="48">
        <v>113.139999</v>
      </c>
      <c r="G2945" s="49">
        <v>23911700</v>
      </c>
      <c r="H2945" s="48">
        <v>89.031388000000007</v>
      </c>
      <c r="I2945" s="52">
        <f t="shared" si="332"/>
        <v>0.78691345931512691</v>
      </c>
      <c r="J2945" s="52">
        <f t="shared" ca="1" si="333"/>
        <v>1</v>
      </c>
      <c r="K2945" s="48">
        <f t="shared" si="334"/>
        <v>88.8</v>
      </c>
      <c r="L2945" s="48">
        <f t="shared" si="335"/>
        <v>89.21</v>
      </c>
      <c r="M2945" s="48">
        <f t="shared" si="336"/>
        <v>88.76</v>
      </c>
      <c r="N2945" s="48">
        <f t="shared" si="337"/>
        <v>89.03</v>
      </c>
      <c r="O2945" s="49">
        <f t="shared" ca="1" si="338"/>
        <v>23911700</v>
      </c>
    </row>
    <row r="2946" spans="1:15" x14ac:dyDescent="0.25">
      <c r="A2946">
        <v>2931</v>
      </c>
      <c r="B2946" s="89">
        <v>38245</v>
      </c>
      <c r="C2946" s="48">
        <v>113.300003</v>
      </c>
      <c r="D2946" s="48">
        <v>113.360001</v>
      </c>
      <c r="E2946" s="48">
        <v>112.68</v>
      </c>
      <c r="F2946" s="48">
        <v>112.800003</v>
      </c>
      <c r="G2946" s="49">
        <v>38295000</v>
      </c>
      <c r="H2946" s="48">
        <v>88.763840000000002</v>
      </c>
      <c r="I2946" s="52">
        <f t="shared" si="332"/>
        <v>0.78691345424875558</v>
      </c>
      <c r="J2946" s="52">
        <f t="shared" ca="1" si="333"/>
        <v>1</v>
      </c>
      <c r="K2946" s="48">
        <f t="shared" si="334"/>
        <v>89.16</v>
      </c>
      <c r="L2946" s="48">
        <f t="shared" si="335"/>
        <v>89.2</v>
      </c>
      <c r="M2946" s="48">
        <f t="shared" si="336"/>
        <v>88.67</v>
      </c>
      <c r="N2946" s="48">
        <f t="shared" si="337"/>
        <v>88.76</v>
      </c>
      <c r="O2946" s="49">
        <f t="shared" ca="1" si="338"/>
        <v>38295000</v>
      </c>
    </row>
    <row r="2947" spans="1:15" x14ac:dyDescent="0.25">
      <c r="A2947">
        <v>2932</v>
      </c>
      <c r="B2947" s="89">
        <v>38244</v>
      </c>
      <c r="C2947" s="48">
        <v>113.300003</v>
      </c>
      <c r="D2947" s="48">
        <v>113.69000200000001</v>
      </c>
      <c r="E2947" s="48">
        <v>113.19000200000001</v>
      </c>
      <c r="F2947" s="48">
        <v>113.660004</v>
      </c>
      <c r="G2947" s="49">
        <v>28048900</v>
      </c>
      <c r="H2947" s="48">
        <v>89.440585999999996</v>
      </c>
      <c r="I2947" s="52">
        <f t="shared" si="332"/>
        <v>0.78691345110281707</v>
      </c>
      <c r="J2947" s="52">
        <f t="shared" ca="1" si="333"/>
        <v>1</v>
      </c>
      <c r="K2947" s="48">
        <f t="shared" si="334"/>
        <v>89.16</v>
      </c>
      <c r="L2947" s="48">
        <f t="shared" si="335"/>
        <v>89.46</v>
      </c>
      <c r="M2947" s="48">
        <f t="shared" si="336"/>
        <v>89.07</v>
      </c>
      <c r="N2947" s="48">
        <f t="shared" si="337"/>
        <v>89.44</v>
      </c>
      <c r="O2947" s="49">
        <f t="shared" ca="1" si="338"/>
        <v>28048900</v>
      </c>
    </row>
    <row r="2948" spans="1:15" x14ac:dyDescent="0.25">
      <c r="A2948">
        <v>2933</v>
      </c>
      <c r="B2948" s="89">
        <v>38243</v>
      </c>
      <c r="C2948" s="48">
        <v>113.30999799999999</v>
      </c>
      <c r="D2948" s="48">
        <v>113.739998</v>
      </c>
      <c r="E2948" s="48">
        <v>113.010002</v>
      </c>
      <c r="F2948" s="48">
        <v>113.43</v>
      </c>
      <c r="G2948" s="49">
        <v>44398100</v>
      </c>
      <c r="H2948" s="48">
        <v>89.259592999999995</v>
      </c>
      <c r="I2948" s="52">
        <f t="shared" si="332"/>
        <v>0.78691345323106754</v>
      </c>
      <c r="J2948" s="52">
        <f t="shared" ca="1" si="333"/>
        <v>1</v>
      </c>
      <c r="K2948" s="48">
        <f t="shared" si="334"/>
        <v>89.17</v>
      </c>
      <c r="L2948" s="48">
        <f t="shared" si="335"/>
        <v>89.5</v>
      </c>
      <c r="M2948" s="48">
        <f t="shared" si="336"/>
        <v>88.93</v>
      </c>
      <c r="N2948" s="48">
        <f t="shared" si="337"/>
        <v>89.26</v>
      </c>
      <c r="O2948" s="49">
        <f t="shared" ca="1" si="338"/>
        <v>44398100</v>
      </c>
    </row>
    <row r="2949" spans="1:15" x14ac:dyDescent="0.25">
      <c r="A2949">
        <v>2934</v>
      </c>
      <c r="B2949" s="89">
        <v>38240</v>
      </c>
      <c r="C2949" s="48">
        <v>112.519997</v>
      </c>
      <c r="D2949" s="48">
        <v>113.269997</v>
      </c>
      <c r="E2949" s="48">
        <v>112.08000199999999</v>
      </c>
      <c r="F2949" s="48">
        <v>113.05999799999999</v>
      </c>
      <c r="G2949" s="49">
        <v>27900600</v>
      </c>
      <c r="H2949" s="48">
        <v>88.968433000000005</v>
      </c>
      <c r="I2949" s="52">
        <f t="shared" si="332"/>
        <v>0.78691344926434559</v>
      </c>
      <c r="J2949" s="52">
        <f t="shared" ca="1" si="333"/>
        <v>1</v>
      </c>
      <c r="K2949" s="48">
        <f t="shared" si="334"/>
        <v>88.54</v>
      </c>
      <c r="L2949" s="48">
        <f t="shared" si="335"/>
        <v>89.13</v>
      </c>
      <c r="M2949" s="48">
        <f t="shared" si="336"/>
        <v>88.2</v>
      </c>
      <c r="N2949" s="48">
        <f t="shared" si="337"/>
        <v>88.97</v>
      </c>
      <c r="O2949" s="49">
        <f t="shared" ca="1" si="338"/>
        <v>27900600</v>
      </c>
    </row>
    <row r="2950" spans="1:15" x14ac:dyDescent="0.25">
      <c r="A2950">
        <v>2935</v>
      </c>
      <c r="B2950" s="89">
        <v>38239</v>
      </c>
      <c r="C2950" s="48">
        <v>112.57</v>
      </c>
      <c r="D2950" s="48">
        <v>112.879997</v>
      </c>
      <c r="E2950" s="48">
        <v>112.029999</v>
      </c>
      <c r="F2950" s="48">
        <v>112.480003</v>
      </c>
      <c r="G2950" s="49">
        <v>34314800</v>
      </c>
      <c r="H2950" s="48">
        <v>88.512028000000001</v>
      </c>
      <c r="I2950" s="52">
        <f t="shared" si="332"/>
        <v>0.78691345696354587</v>
      </c>
      <c r="J2950" s="52">
        <f t="shared" ca="1" si="333"/>
        <v>1</v>
      </c>
      <c r="K2950" s="48">
        <f t="shared" si="334"/>
        <v>88.58</v>
      </c>
      <c r="L2950" s="48">
        <f t="shared" si="335"/>
        <v>88.83</v>
      </c>
      <c r="M2950" s="48">
        <f t="shared" si="336"/>
        <v>88.16</v>
      </c>
      <c r="N2950" s="48">
        <f t="shared" si="337"/>
        <v>88.51</v>
      </c>
      <c r="O2950" s="49">
        <f t="shared" ca="1" si="338"/>
        <v>34314800</v>
      </c>
    </row>
    <row r="2951" spans="1:15" x14ac:dyDescent="0.25">
      <c r="A2951">
        <v>2936</v>
      </c>
      <c r="B2951" s="89">
        <v>38238</v>
      </c>
      <c r="C2951" s="48">
        <v>112.620003</v>
      </c>
      <c r="D2951" s="48">
        <v>113.05999799999999</v>
      </c>
      <c r="E2951" s="48">
        <v>112.30999799999999</v>
      </c>
      <c r="F2951" s="48">
        <v>112.58000199999999</v>
      </c>
      <c r="G2951" s="49">
        <v>32963100</v>
      </c>
      <c r="H2951" s="48">
        <v>88.590717999999995</v>
      </c>
      <c r="I2951" s="52">
        <f t="shared" si="332"/>
        <v>0.78691345200011631</v>
      </c>
      <c r="J2951" s="52">
        <f t="shared" ca="1" si="333"/>
        <v>1</v>
      </c>
      <c r="K2951" s="48">
        <f t="shared" si="334"/>
        <v>88.62</v>
      </c>
      <c r="L2951" s="48">
        <f t="shared" si="335"/>
        <v>88.97</v>
      </c>
      <c r="M2951" s="48">
        <f t="shared" si="336"/>
        <v>88.38</v>
      </c>
      <c r="N2951" s="48">
        <f t="shared" si="337"/>
        <v>88.59</v>
      </c>
      <c r="O2951" s="49">
        <f t="shared" ca="1" si="338"/>
        <v>32963100</v>
      </c>
    </row>
    <row r="2952" spans="1:15" x14ac:dyDescent="0.25">
      <c r="A2952">
        <v>2937</v>
      </c>
      <c r="B2952" s="89">
        <v>38237</v>
      </c>
      <c r="C2952" s="48">
        <v>112.540001</v>
      </c>
      <c r="D2952" s="48">
        <v>113.129997</v>
      </c>
      <c r="E2952" s="48">
        <v>112.32</v>
      </c>
      <c r="F2952" s="48">
        <v>112.860001</v>
      </c>
      <c r="G2952" s="49">
        <v>37338800</v>
      </c>
      <c r="H2952" s="48">
        <v>88.811053000000001</v>
      </c>
      <c r="I2952" s="52">
        <f t="shared" si="332"/>
        <v>0.78691345218045849</v>
      </c>
      <c r="J2952" s="52">
        <f t="shared" ca="1" si="333"/>
        <v>1</v>
      </c>
      <c r="K2952" s="48">
        <f t="shared" si="334"/>
        <v>88.56</v>
      </c>
      <c r="L2952" s="48">
        <f t="shared" si="335"/>
        <v>89.02</v>
      </c>
      <c r="M2952" s="48">
        <f t="shared" si="336"/>
        <v>88.39</v>
      </c>
      <c r="N2952" s="48">
        <f t="shared" si="337"/>
        <v>88.81</v>
      </c>
      <c r="O2952" s="49">
        <f t="shared" ca="1" si="338"/>
        <v>37338800</v>
      </c>
    </row>
    <row r="2953" spans="1:15" x14ac:dyDescent="0.25">
      <c r="A2953">
        <v>2938</v>
      </c>
      <c r="B2953" s="89">
        <v>38233</v>
      </c>
      <c r="C2953" s="48">
        <v>112.33000199999999</v>
      </c>
      <c r="D2953" s="48">
        <v>112.82</v>
      </c>
      <c r="E2953" s="48">
        <v>112.010002</v>
      </c>
      <c r="F2953" s="48">
        <v>112.120003</v>
      </c>
      <c r="G2953" s="49">
        <v>30480500</v>
      </c>
      <c r="H2953" s="48">
        <v>88.228739000000004</v>
      </c>
      <c r="I2953" s="52">
        <f t="shared" si="332"/>
        <v>0.78691345557670034</v>
      </c>
      <c r="J2953" s="52">
        <f t="shared" ca="1" si="333"/>
        <v>1</v>
      </c>
      <c r="K2953" s="48">
        <f t="shared" si="334"/>
        <v>88.39</v>
      </c>
      <c r="L2953" s="48">
        <f t="shared" si="335"/>
        <v>88.78</v>
      </c>
      <c r="M2953" s="48">
        <f t="shared" si="336"/>
        <v>88.14</v>
      </c>
      <c r="N2953" s="48">
        <f t="shared" si="337"/>
        <v>88.23</v>
      </c>
      <c r="O2953" s="49">
        <f t="shared" ca="1" si="338"/>
        <v>30480500</v>
      </c>
    </row>
    <row r="2954" spans="1:15" x14ac:dyDescent="0.25">
      <c r="A2954">
        <v>2939</v>
      </c>
      <c r="B2954" s="89">
        <v>38232</v>
      </c>
      <c r="C2954" s="48">
        <v>111.239998</v>
      </c>
      <c r="D2954" s="48">
        <v>112.699997</v>
      </c>
      <c r="E2954" s="48">
        <v>111.239998</v>
      </c>
      <c r="F2954" s="48">
        <v>112.58000199999999</v>
      </c>
      <c r="G2954" s="49">
        <v>42736600</v>
      </c>
      <c r="H2954" s="48">
        <v>88.590717999999995</v>
      </c>
      <c r="I2954" s="52">
        <f t="shared" si="332"/>
        <v>0.78691345200011631</v>
      </c>
      <c r="J2954" s="52">
        <f t="shared" ca="1" si="333"/>
        <v>1</v>
      </c>
      <c r="K2954" s="48">
        <f t="shared" si="334"/>
        <v>87.54</v>
      </c>
      <c r="L2954" s="48">
        <f t="shared" si="335"/>
        <v>88.69</v>
      </c>
      <c r="M2954" s="48">
        <f t="shared" si="336"/>
        <v>87.54</v>
      </c>
      <c r="N2954" s="48">
        <f t="shared" si="337"/>
        <v>88.59</v>
      </c>
      <c r="O2954" s="49">
        <f t="shared" ca="1" si="338"/>
        <v>42736600</v>
      </c>
    </row>
    <row r="2955" spans="1:15" x14ac:dyDescent="0.25">
      <c r="A2955">
        <v>2940</v>
      </c>
      <c r="B2955" s="89">
        <v>38231</v>
      </c>
      <c r="C2955" s="48">
        <v>110.949997</v>
      </c>
      <c r="D2955" s="48">
        <v>111.639999</v>
      </c>
      <c r="E2955" s="48">
        <v>110.480003</v>
      </c>
      <c r="F2955" s="48">
        <v>111.32</v>
      </c>
      <c r="G2955" s="49">
        <v>52778300</v>
      </c>
      <c r="H2955" s="48">
        <v>87.599205999999995</v>
      </c>
      <c r="I2955" s="52">
        <f t="shared" si="332"/>
        <v>0.78691345670140134</v>
      </c>
      <c r="J2955" s="52">
        <f t="shared" ca="1" si="333"/>
        <v>1</v>
      </c>
      <c r="K2955" s="48">
        <f t="shared" si="334"/>
        <v>87.31</v>
      </c>
      <c r="L2955" s="48">
        <f t="shared" si="335"/>
        <v>87.85</v>
      </c>
      <c r="M2955" s="48">
        <f t="shared" si="336"/>
        <v>86.94</v>
      </c>
      <c r="N2955" s="48">
        <f t="shared" si="337"/>
        <v>87.6</v>
      </c>
      <c r="O2955" s="49">
        <f t="shared" ca="1" si="338"/>
        <v>52778300</v>
      </c>
    </row>
    <row r="2956" spans="1:15" x14ac:dyDescent="0.25">
      <c r="A2956">
        <v>2941</v>
      </c>
      <c r="B2956" s="89">
        <v>38230</v>
      </c>
      <c r="C2956" s="48">
        <v>110.660004</v>
      </c>
      <c r="D2956" s="48">
        <v>111.160004</v>
      </c>
      <c r="E2956" s="48">
        <v>110.099998</v>
      </c>
      <c r="F2956" s="48">
        <v>111.110001</v>
      </c>
      <c r="G2956" s="49">
        <v>44125300</v>
      </c>
      <c r="H2956" s="48">
        <v>87.433954</v>
      </c>
      <c r="I2956" s="52">
        <f t="shared" si="332"/>
        <v>0.78691344805225949</v>
      </c>
      <c r="J2956" s="52">
        <f t="shared" ca="1" si="333"/>
        <v>1</v>
      </c>
      <c r="K2956" s="48">
        <f t="shared" si="334"/>
        <v>87.08</v>
      </c>
      <c r="L2956" s="48">
        <f t="shared" si="335"/>
        <v>87.47</v>
      </c>
      <c r="M2956" s="48">
        <f t="shared" si="336"/>
        <v>86.64</v>
      </c>
      <c r="N2956" s="48">
        <f t="shared" si="337"/>
        <v>87.43</v>
      </c>
      <c r="O2956" s="49">
        <f t="shared" ca="1" si="338"/>
        <v>44125300</v>
      </c>
    </row>
    <row r="2957" spans="1:15" x14ac:dyDescent="0.25">
      <c r="A2957">
        <v>2942</v>
      </c>
      <c r="B2957" s="89">
        <v>38229</v>
      </c>
      <c r="C2957" s="48">
        <v>111.220001</v>
      </c>
      <c r="D2957" s="48">
        <v>111.339996</v>
      </c>
      <c r="E2957" s="48">
        <v>110.449997</v>
      </c>
      <c r="F2957" s="48">
        <v>110.529999</v>
      </c>
      <c r="G2957" s="49">
        <v>26726500</v>
      </c>
      <c r="H2957" s="48">
        <v>86.977542999999997</v>
      </c>
      <c r="I2957" s="52">
        <f t="shared" si="332"/>
        <v>0.78691345143321678</v>
      </c>
      <c r="J2957" s="52">
        <f t="shared" ca="1" si="333"/>
        <v>1</v>
      </c>
      <c r="K2957" s="48">
        <f t="shared" si="334"/>
        <v>87.52</v>
      </c>
      <c r="L2957" s="48">
        <f t="shared" si="335"/>
        <v>87.61</v>
      </c>
      <c r="M2957" s="48">
        <f t="shared" si="336"/>
        <v>86.91</v>
      </c>
      <c r="N2957" s="48">
        <f t="shared" si="337"/>
        <v>86.98</v>
      </c>
      <c r="O2957" s="49">
        <f t="shared" ca="1" si="338"/>
        <v>26726500</v>
      </c>
    </row>
    <row r="2958" spans="1:15" x14ac:dyDescent="0.25">
      <c r="A2958">
        <v>2943</v>
      </c>
      <c r="B2958" s="89">
        <v>38226</v>
      </c>
      <c r="C2958" s="48">
        <v>111.199997</v>
      </c>
      <c r="D2958" s="48">
        <v>111.629997</v>
      </c>
      <c r="E2958" s="48">
        <v>111.050003</v>
      </c>
      <c r="F2958" s="48">
        <v>111.449997</v>
      </c>
      <c r="G2958" s="49">
        <v>24902900</v>
      </c>
      <c r="H2958" s="48">
        <v>87.701502000000005</v>
      </c>
      <c r="I2958" s="52">
        <f t="shared" si="332"/>
        <v>0.78691345321435946</v>
      </c>
      <c r="J2958" s="52">
        <f t="shared" ca="1" si="333"/>
        <v>1</v>
      </c>
      <c r="K2958" s="48">
        <f t="shared" si="334"/>
        <v>87.5</v>
      </c>
      <c r="L2958" s="48">
        <f t="shared" si="335"/>
        <v>87.84</v>
      </c>
      <c r="M2958" s="48">
        <f t="shared" si="336"/>
        <v>87.39</v>
      </c>
      <c r="N2958" s="48">
        <f t="shared" si="337"/>
        <v>87.7</v>
      </c>
      <c r="O2958" s="49">
        <f t="shared" ca="1" si="338"/>
        <v>24902900</v>
      </c>
    </row>
    <row r="2959" spans="1:15" x14ac:dyDescent="0.25">
      <c r="A2959">
        <v>2944</v>
      </c>
      <c r="B2959" s="89">
        <v>38225</v>
      </c>
      <c r="C2959" s="48">
        <v>110.959999</v>
      </c>
      <c r="D2959" s="48">
        <v>111.30999799999999</v>
      </c>
      <c r="E2959" s="48">
        <v>110.849998</v>
      </c>
      <c r="F2959" s="48">
        <v>111.099998</v>
      </c>
      <c r="G2959" s="49">
        <v>26629500</v>
      </c>
      <c r="H2959" s="48">
        <v>87.426084000000003</v>
      </c>
      <c r="I2959" s="52">
        <f t="shared" si="332"/>
        <v>0.78691346151059338</v>
      </c>
      <c r="J2959" s="52">
        <f t="shared" ca="1" si="333"/>
        <v>1</v>
      </c>
      <c r="K2959" s="48">
        <f t="shared" si="334"/>
        <v>87.32</v>
      </c>
      <c r="L2959" s="48">
        <f t="shared" si="335"/>
        <v>87.59</v>
      </c>
      <c r="M2959" s="48">
        <f t="shared" si="336"/>
        <v>87.23</v>
      </c>
      <c r="N2959" s="48">
        <f t="shared" si="337"/>
        <v>87.43</v>
      </c>
      <c r="O2959" s="49">
        <f t="shared" ca="1" si="338"/>
        <v>26629500</v>
      </c>
    </row>
    <row r="2960" spans="1:15" x14ac:dyDescent="0.25">
      <c r="A2960">
        <v>2945</v>
      </c>
      <c r="B2960" s="89">
        <v>38224</v>
      </c>
      <c r="C2960" s="48">
        <v>110.33000199999999</v>
      </c>
      <c r="D2960" s="48">
        <v>111.269997</v>
      </c>
      <c r="E2960" s="48">
        <v>109.900002</v>
      </c>
      <c r="F2960" s="48">
        <v>111.099998</v>
      </c>
      <c r="G2960" s="49">
        <v>38551400</v>
      </c>
      <c r="H2960" s="48">
        <v>87.426084000000003</v>
      </c>
      <c r="I2960" s="52">
        <f t="shared" si="332"/>
        <v>0.78691346151059338</v>
      </c>
      <c r="J2960" s="52">
        <f t="shared" ca="1" si="333"/>
        <v>1</v>
      </c>
      <c r="K2960" s="48">
        <f t="shared" si="334"/>
        <v>86.82</v>
      </c>
      <c r="L2960" s="48">
        <f t="shared" si="335"/>
        <v>87.56</v>
      </c>
      <c r="M2960" s="48">
        <f t="shared" si="336"/>
        <v>86.48</v>
      </c>
      <c r="N2960" s="48">
        <f t="shared" si="337"/>
        <v>87.43</v>
      </c>
      <c r="O2960" s="49">
        <f t="shared" ca="1" si="338"/>
        <v>38551400</v>
      </c>
    </row>
    <row r="2961" spans="1:15" x14ac:dyDescent="0.25">
      <c r="A2961">
        <v>2946</v>
      </c>
      <c r="B2961" s="89">
        <v>38223</v>
      </c>
      <c r="C2961" s="48">
        <v>110.639999</v>
      </c>
      <c r="D2961" s="48">
        <v>110.730003</v>
      </c>
      <c r="E2961" s="48">
        <v>109.849998</v>
      </c>
      <c r="F2961" s="48">
        <v>110.349998</v>
      </c>
      <c r="G2961" s="49">
        <v>30453100</v>
      </c>
      <c r="H2961" s="48">
        <v>86.835898999999998</v>
      </c>
      <c r="I2961" s="52">
        <f t="shared" ref="I2961:I3024" si="339">H2961/F2961</f>
        <v>0.7869134623817573</v>
      </c>
      <c r="J2961" s="52">
        <f t="shared" ref="J2961:J3024" ca="1" si="340">INDEX(OFFSET($T$15,0,0,$S$13+1,1),MATCH(B2961,OFFSET($Q$15,0,0,$S$13+1,1),-1))</f>
        <v>1</v>
      </c>
      <c r="K2961" s="48">
        <f t="shared" ref="K2961:K3024" si="341">ROUND($I2961*C2961,2)</f>
        <v>87.06</v>
      </c>
      <c r="L2961" s="48">
        <f t="shared" ref="L2961:L3024" si="342">ROUND($I2961*D2961,2)</f>
        <v>87.13</v>
      </c>
      <c r="M2961" s="48">
        <f t="shared" ref="M2961:M3024" si="343">ROUND($I2961*E2961,2)</f>
        <v>86.44</v>
      </c>
      <c r="N2961" s="48">
        <f t="shared" ref="N2961:N3024" si="344">ROUND($I2961*F2961,2)</f>
        <v>86.84</v>
      </c>
      <c r="O2961" s="49">
        <f t="shared" ref="O2961:O3024" ca="1" si="345">G2961*J2961</f>
        <v>30453100</v>
      </c>
    </row>
    <row r="2962" spans="1:15" x14ac:dyDescent="0.25">
      <c r="A2962">
        <v>2947</v>
      </c>
      <c r="B2962" s="89">
        <v>38222</v>
      </c>
      <c r="C2962" s="48">
        <v>110.550003</v>
      </c>
      <c r="D2962" s="48">
        <v>110.769997</v>
      </c>
      <c r="E2962" s="48">
        <v>110.050003</v>
      </c>
      <c r="F2962" s="48">
        <v>110.199997</v>
      </c>
      <c r="G2962" s="49">
        <v>33745100</v>
      </c>
      <c r="H2962" s="48">
        <v>86.717860000000002</v>
      </c>
      <c r="I2962" s="52">
        <f t="shared" si="339"/>
        <v>0.78691345154936809</v>
      </c>
      <c r="J2962" s="52">
        <f t="shared" ca="1" si="340"/>
        <v>1</v>
      </c>
      <c r="K2962" s="48">
        <f t="shared" si="341"/>
        <v>86.99</v>
      </c>
      <c r="L2962" s="48">
        <f t="shared" si="342"/>
        <v>87.17</v>
      </c>
      <c r="M2962" s="48">
        <f t="shared" si="343"/>
        <v>86.6</v>
      </c>
      <c r="N2962" s="48">
        <f t="shared" si="344"/>
        <v>86.72</v>
      </c>
      <c r="O2962" s="49">
        <f t="shared" ca="1" si="345"/>
        <v>33745100</v>
      </c>
    </row>
    <row r="2963" spans="1:15" x14ac:dyDescent="0.25">
      <c r="A2963">
        <v>2948</v>
      </c>
      <c r="B2963" s="89">
        <v>38219</v>
      </c>
      <c r="C2963" s="48">
        <v>109.610001</v>
      </c>
      <c r="D2963" s="48">
        <v>110.629997</v>
      </c>
      <c r="E2963" s="48">
        <v>109.510002</v>
      </c>
      <c r="F2963" s="48">
        <v>110.480003</v>
      </c>
      <c r="G2963" s="49">
        <v>44870900</v>
      </c>
      <c r="H2963" s="48">
        <v>86.938201000000007</v>
      </c>
      <c r="I2963" s="52">
        <f t="shared" si="339"/>
        <v>0.78691345618446451</v>
      </c>
      <c r="J2963" s="52">
        <f t="shared" ca="1" si="340"/>
        <v>1</v>
      </c>
      <c r="K2963" s="48">
        <f t="shared" si="341"/>
        <v>86.25</v>
      </c>
      <c r="L2963" s="48">
        <f t="shared" si="342"/>
        <v>87.06</v>
      </c>
      <c r="M2963" s="48">
        <f t="shared" si="343"/>
        <v>86.17</v>
      </c>
      <c r="N2963" s="48">
        <f t="shared" si="344"/>
        <v>86.94</v>
      </c>
      <c r="O2963" s="49">
        <f t="shared" ca="1" si="345"/>
        <v>44870900</v>
      </c>
    </row>
    <row r="2964" spans="1:15" x14ac:dyDescent="0.25">
      <c r="A2964">
        <v>2949</v>
      </c>
      <c r="B2964" s="89">
        <v>38218</v>
      </c>
      <c r="C2964" s="48">
        <v>109.80999799999999</v>
      </c>
      <c r="D2964" s="48">
        <v>110.019997</v>
      </c>
      <c r="E2964" s="48">
        <v>109.18</v>
      </c>
      <c r="F2964" s="48">
        <v>109.709999</v>
      </c>
      <c r="G2964" s="49">
        <v>39881600</v>
      </c>
      <c r="H2964" s="48">
        <v>86.332273999999998</v>
      </c>
      <c r="I2964" s="52">
        <f t="shared" si="339"/>
        <v>0.78691345170826221</v>
      </c>
      <c r="J2964" s="52">
        <f t="shared" ca="1" si="340"/>
        <v>1</v>
      </c>
      <c r="K2964" s="48">
        <f t="shared" si="341"/>
        <v>86.41</v>
      </c>
      <c r="L2964" s="48">
        <f t="shared" si="342"/>
        <v>86.58</v>
      </c>
      <c r="M2964" s="48">
        <f t="shared" si="343"/>
        <v>85.92</v>
      </c>
      <c r="N2964" s="48">
        <f t="shared" si="344"/>
        <v>86.33</v>
      </c>
      <c r="O2964" s="49">
        <f t="shared" ca="1" si="345"/>
        <v>39881600</v>
      </c>
    </row>
    <row r="2965" spans="1:15" x14ac:dyDescent="0.25">
      <c r="A2965">
        <v>2950</v>
      </c>
      <c r="B2965" s="89">
        <v>38217</v>
      </c>
      <c r="C2965" s="48">
        <v>108.519997</v>
      </c>
      <c r="D2965" s="48">
        <v>110.16999800000001</v>
      </c>
      <c r="E2965" s="48">
        <v>108.489998</v>
      </c>
      <c r="F2965" s="48">
        <v>110.029999</v>
      </c>
      <c r="G2965" s="49">
        <v>43165400</v>
      </c>
      <c r="H2965" s="48">
        <v>86.584085999999999</v>
      </c>
      <c r="I2965" s="52">
        <f t="shared" si="339"/>
        <v>0.78691344894041115</v>
      </c>
      <c r="J2965" s="52">
        <f t="shared" ca="1" si="340"/>
        <v>1</v>
      </c>
      <c r="K2965" s="48">
        <f t="shared" si="341"/>
        <v>85.4</v>
      </c>
      <c r="L2965" s="48">
        <f t="shared" si="342"/>
        <v>86.69</v>
      </c>
      <c r="M2965" s="48">
        <f t="shared" si="343"/>
        <v>85.37</v>
      </c>
      <c r="N2965" s="48">
        <f t="shared" si="344"/>
        <v>86.58</v>
      </c>
      <c r="O2965" s="49">
        <f t="shared" ca="1" si="345"/>
        <v>43165400</v>
      </c>
    </row>
    <row r="2966" spans="1:15" x14ac:dyDescent="0.25">
      <c r="A2966">
        <v>2951</v>
      </c>
      <c r="B2966" s="89">
        <v>38216</v>
      </c>
      <c r="C2966" s="48">
        <v>108.75</v>
      </c>
      <c r="D2966" s="48">
        <v>109.279999</v>
      </c>
      <c r="E2966" s="48">
        <v>108.529999</v>
      </c>
      <c r="F2966" s="48">
        <v>108.910004</v>
      </c>
      <c r="G2966" s="49">
        <v>40701600</v>
      </c>
      <c r="H2966" s="48">
        <v>85.702747000000002</v>
      </c>
      <c r="I2966" s="52">
        <f t="shared" si="339"/>
        <v>0.78691345011795244</v>
      </c>
      <c r="J2966" s="52">
        <f t="shared" ca="1" si="340"/>
        <v>1</v>
      </c>
      <c r="K2966" s="48">
        <f t="shared" si="341"/>
        <v>85.58</v>
      </c>
      <c r="L2966" s="48">
        <f t="shared" si="342"/>
        <v>85.99</v>
      </c>
      <c r="M2966" s="48">
        <f t="shared" si="343"/>
        <v>85.4</v>
      </c>
      <c r="N2966" s="48">
        <f t="shared" si="344"/>
        <v>85.7</v>
      </c>
      <c r="O2966" s="49">
        <f t="shared" ca="1" si="345"/>
        <v>40701600</v>
      </c>
    </row>
    <row r="2967" spans="1:15" x14ac:dyDescent="0.25">
      <c r="A2967">
        <v>2952</v>
      </c>
      <c r="B2967" s="89">
        <v>38215</v>
      </c>
      <c r="C2967" s="48">
        <v>107.139999</v>
      </c>
      <c r="D2967" s="48">
        <v>108.639999</v>
      </c>
      <c r="E2967" s="48">
        <v>107.099998</v>
      </c>
      <c r="F2967" s="48">
        <v>108.300003</v>
      </c>
      <c r="G2967" s="49">
        <v>45731900</v>
      </c>
      <c r="H2967" s="48">
        <v>85.222729999999999</v>
      </c>
      <c r="I2967" s="52">
        <f t="shared" si="339"/>
        <v>0.78691345927294198</v>
      </c>
      <c r="J2967" s="52">
        <f t="shared" ca="1" si="340"/>
        <v>1</v>
      </c>
      <c r="K2967" s="48">
        <f t="shared" si="341"/>
        <v>84.31</v>
      </c>
      <c r="L2967" s="48">
        <f t="shared" si="342"/>
        <v>85.49</v>
      </c>
      <c r="M2967" s="48">
        <f t="shared" si="343"/>
        <v>84.28</v>
      </c>
      <c r="N2967" s="48">
        <f t="shared" si="344"/>
        <v>85.22</v>
      </c>
      <c r="O2967" s="49">
        <f t="shared" ca="1" si="345"/>
        <v>45731900</v>
      </c>
    </row>
    <row r="2968" spans="1:15" x14ac:dyDescent="0.25">
      <c r="A2968">
        <v>2953</v>
      </c>
      <c r="B2968" s="89">
        <v>38212</v>
      </c>
      <c r="C2968" s="48">
        <v>107.099998</v>
      </c>
      <c r="D2968" s="48">
        <v>107.349998</v>
      </c>
      <c r="E2968" s="48">
        <v>106.589996</v>
      </c>
      <c r="F2968" s="48">
        <v>107.19000200000001</v>
      </c>
      <c r="G2968" s="49">
        <v>41634700</v>
      </c>
      <c r="H2968" s="48">
        <v>84.349254999999999</v>
      </c>
      <c r="I2968" s="52">
        <f t="shared" si="339"/>
        <v>0.7869134567233238</v>
      </c>
      <c r="J2968" s="52">
        <f t="shared" ca="1" si="340"/>
        <v>1</v>
      </c>
      <c r="K2968" s="48">
        <f t="shared" si="341"/>
        <v>84.28</v>
      </c>
      <c r="L2968" s="48">
        <f t="shared" si="342"/>
        <v>84.48</v>
      </c>
      <c r="M2968" s="48">
        <f t="shared" si="343"/>
        <v>83.88</v>
      </c>
      <c r="N2968" s="48">
        <f t="shared" si="344"/>
        <v>84.35</v>
      </c>
      <c r="O2968" s="49">
        <f t="shared" ca="1" si="345"/>
        <v>41634700</v>
      </c>
    </row>
    <row r="2969" spans="1:15" x14ac:dyDescent="0.25">
      <c r="A2969">
        <v>2954</v>
      </c>
      <c r="B2969" s="89">
        <v>38211</v>
      </c>
      <c r="C2969" s="48">
        <v>107.68</v>
      </c>
      <c r="D2969" s="48">
        <v>107.949997</v>
      </c>
      <c r="E2969" s="48">
        <v>106.629997</v>
      </c>
      <c r="F2969" s="48">
        <v>106.980003</v>
      </c>
      <c r="G2969" s="49">
        <v>50015900</v>
      </c>
      <c r="H2969" s="48">
        <v>84.184004000000002</v>
      </c>
      <c r="I2969" s="52">
        <f t="shared" si="339"/>
        <v>0.78691345708786342</v>
      </c>
      <c r="J2969" s="52">
        <f t="shared" ca="1" si="340"/>
        <v>1</v>
      </c>
      <c r="K2969" s="48">
        <f t="shared" si="341"/>
        <v>84.73</v>
      </c>
      <c r="L2969" s="48">
        <f t="shared" si="342"/>
        <v>84.95</v>
      </c>
      <c r="M2969" s="48">
        <f t="shared" si="343"/>
        <v>83.91</v>
      </c>
      <c r="N2969" s="48">
        <f t="shared" si="344"/>
        <v>84.18</v>
      </c>
      <c r="O2969" s="49">
        <f t="shared" ca="1" si="345"/>
        <v>50015900</v>
      </c>
    </row>
    <row r="2970" spans="1:15" x14ac:dyDescent="0.25">
      <c r="A2970">
        <v>2955</v>
      </c>
      <c r="B2970" s="89">
        <v>38210</v>
      </c>
      <c r="C2970" s="48">
        <v>107.68</v>
      </c>
      <c r="D2970" s="48">
        <v>108.33000199999999</v>
      </c>
      <c r="E2970" s="48">
        <v>107.099998</v>
      </c>
      <c r="F2970" s="48">
        <v>108.160004</v>
      </c>
      <c r="G2970" s="49">
        <v>52933200</v>
      </c>
      <c r="H2970" s="48">
        <v>85.112561999999997</v>
      </c>
      <c r="I2970" s="52">
        <f t="shared" si="339"/>
        <v>0.786913450927757</v>
      </c>
      <c r="J2970" s="52">
        <f t="shared" ca="1" si="340"/>
        <v>1</v>
      </c>
      <c r="K2970" s="48">
        <f t="shared" si="341"/>
        <v>84.73</v>
      </c>
      <c r="L2970" s="48">
        <f t="shared" si="342"/>
        <v>85.25</v>
      </c>
      <c r="M2970" s="48">
        <f t="shared" si="343"/>
        <v>84.28</v>
      </c>
      <c r="N2970" s="48">
        <f t="shared" si="344"/>
        <v>85.11</v>
      </c>
      <c r="O2970" s="49">
        <f t="shared" ca="1" si="345"/>
        <v>52933200</v>
      </c>
    </row>
    <row r="2971" spans="1:15" x14ac:dyDescent="0.25">
      <c r="A2971">
        <v>2956</v>
      </c>
      <c r="B2971" s="89">
        <v>38209</v>
      </c>
      <c r="C2971" s="48">
        <v>107.30999799999999</v>
      </c>
      <c r="D2971" s="48">
        <v>108.410004</v>
      </c>
      <c r="E2971" s="48">
        <v>107.260002</v>
      </c>
      <c r="F2971" s="48">
        <v>108.379997</v>
      </c>
      <c r="G2971" s="49">
        <v>55870600</v>
      </c>
      <c r="H2971" s="48">
        <v>85.285678000000004</v>
      </c>
      <c r="I2971" s="52">
        <f t="shared" si="339"/>
        <v>0.78691345599502094</v>
      </c>
      <c r="J2971" s="52">
        <f t="shared" ca="1" si="340"/>
        <v>1</v>
      </c>
      <c r="K2971" s="48">
        <f t="shared" si="341"/>
        <v>84.44</v>
      </c>
      <c r="L2971" s="48">
        <f t="shared" si="342"/>
        <v>85.31</v>
      </c>
      <c r="M2971" s="48">
        <f t="shared" si="343"/>
        <v>84.4</v>
      </c>
      <c r="N2971" s="48">
        <f t="shared" si="344"/>
        <v>85.29</v>
      </c>
      <c r="O2971" s="49">
        <f t="shared" ca="1" si="345"/>
        <v>55870600</v>
      </c>
    </row>
    <row r="2972" spans="1:15" x14ac:dyDescent="0.25">
      <c r="A2972">
        <v>2957</v>
      </c>
      <c r="B2972" s="89">
        <v>38208</v>
      </c>
      <c r="C2972" s="48">
        <v>107.019997</v>
      </c>
      <c r="D2972" s="48">
        <v>107.480003</v>
      </c>
      <c r="E2972" s="48">
        <v>106.870003</v>
      </c>
      <c r="F2972" s="48">
        <v>107</v>
      </c>
      <c r="G2972" s="49">
        <v>37476300</v>
      </c>
      <c r="H2972" s="48">
        <v>84.199740000000006</v>
      </c>
      <c r="I2972" s="52">
        <f t="shared" si="339"/>
        <v>0.78691345794392531</v>
      </c>
      <c r="J2972" s="52">
        <f t="shared" ca="1" si="340"/>
        <v>1</v>
      </c>
      <c r="K2972" s="48">
        <f t="shared" si="341"/>
        <v>84.22</v>
      </c>
      <c r="L2972" s="48">
        <f t="shared" si="342"/>
        <v>84.58</v>
      </c>
      <c r="M2972" s="48">
        <f t="shared" si="343"/>
        <v>84.1</v>
      </c>
      <c r="N2972" s="48">
        <f t="shared" si="344"/>
        <v>84.2</v>
      </c>
      <c r="O2972" s="49">
        <f t="shared" ca="1" si="345"/>
        <v>37476300</v>
      </c>
    </row>
    <row r="2973" spans="1:15" x14ac:dyDescent="0.25">
      <c r="A2973">
        <v>2958</v>
      </c>
      <c r="B2973" s="89">
        <v>38205</v>
      </c>
      <c r="C2973" s="48">
        <v>107.629997</v>
      </c>
      <c r="D2973" s="48">
        <v>107.959999</v>
      </c>
      <c r="E2973" s="48">
        <v>106.620003</v>
      </c>
      <c r="F2973" s="48">
        <v>106.849998</v>
      </c>
      <c r="G2973" s="49">
        <v>74729000</v>
      </c>
      <c r="H2973" s="48">
        <v>84.081700999999995</v>
      </c>
      <c r="I2973" s="52">
        <f t="shared" si="339"/>
        <v>0.78691345413034075</v>
      </c>
      <c r="J2973" s="52">
        <f t="shared" ca="1" si="340"/>
        <v>1</v>
      </c>
      <c r="K2973" s="48">
        <f t="shared" si="341"/>
        <v>84.7</v>
      </c>
      <c r="L2973" s="48">
        <f t="shared" si="342"/>
        <v>84.96</v>
      </c>
      <c r="M2973" s="48">
        <f t="shared" si="343"/>
        <v>83.9</v>
      </c>
      <c r="N2973" s="48">
        <f t="shared" si="344"/>
        <v>84.08</v>
      </c>
      <c r="O2973" s="49">
        <f t="shared" ca="1" si="345"/>
        <v>74729000</v>
      </c>
    </row>
    <row r="2974" spans="1:15" x14ac:dyDescent="0.25">
      <c r="A2974">
        <v>2959</v>
      </c>
      <c r="B2974" s="89">
        <v>38204</v>
      </c>
      <c r="C2974" s="48">
        <v>110.290001</v>
      </c>
      <c r="D2974" s="48">
        <v>110.379997</v>
      </c>
      <c r="E2974" s="48">
        <v>108.269997</v>
      </c>
      <c r="F2974" s="48">
        <v>108.400002</v>
      </c>
      <c r="G2974" s="49">
        <v>50772000</v>
      </c>
      <c r="H2974" s="48">
        <v>85.301419999999993</v>
      </c>
      <c r="I2974" s="52">
        <f t="shared" si="339"/>
        <v>0.7869134541159879</v>
      </c>
      <c r="J2974" s="52">
        <f t="shared" ca="1" si="340"/>
        <v>1</v>
      </c>
      <c r="K2974" s="48">
        <f t="shared" si="341"/>
        <v>86.79</v>
      </c>
      <c r="L2974" s="48">
        <f t="shared" si="342"/>
        <v>86.86</v>
      </c>
      <c r="M2974" s="48">
        <f t="shared" si="343"/>
        <v>85.2</v>
      </c>
      <c r="N2974" s="48">
        <f t="shared" si="344"/>
        <v>85.3</v>
      </c>
      <c r="O2974" s="49">
        <f t="shared" ca="1" si="345"/>
        <v>50772000</v>
      </c>
    </row>
    <row r="2975" spans="1:15" x14ac:dyDescent="0.25">
      <c r="A2975">
        <v>2960</v>
      </c>
      <c r="B2975" s="89">
        <v>38203</v>
      </c>
      <c r="C2975" s="48">
        <v>109.889999</v>
      </c>
      <c r="D2975" s="48">
        <v>110.75</v>
      </c>
      <c r="E2975" s="48">
        <v>109.639999</v>
      </c>
      <c r="F2975" s="48">
        <v>110.199997</v>
      </c>
      <c r="G2975" s="49">
        <v>40763200</v>
      </c>
      <c r="H2975" s="48">
        <v>86.717860000000002</v>
      </c>
      <c r="I2975" s="52">
        <f t="shared" si="339"/>
        <v>0.78691345154936809</v>
      </c>
      <c r="J2975" s="52">
        <f t="shared" ca="1" si="340"/>
        <v>1</v>
      </c>
      <c r="K2975" s="48">
        <f t="shared" si="341"/>
        <v>86.47</v>
      </c>
      <c r="L2975" s="48">
        <f t="shared" si="342"/>
        <v>87.15</v>
      </c>
      <c r="M2975" s="48">
        <f t="shared" si="343"/>
        <v>86.28</v>
      </c>
      <c r="N2975" s="48">
        <f t="shared" si="344"/>
        <v>86.72</v>
      </c>
      <c r="O2975" s="49">
        <f t="shared" ca="1" si="345"/>
        <v>40763200</v>
      </c>
    </row>
    <row r="2976" spans="1:15" x14ac:dyDescent="0.25">
      <c r="A2976">
        <v>2961</v>
      </c>
      <c r="B2976" s="89">
        <v>38202</v>
      </c>
      <c r="C2976" s="48">
        <v>110.93</v>
      </c>
      <c r="D2976" s="48">
        <v>111.05999799999999</v>
      </c>
      <c r="E2976" s="48">
        <v>110.160004</v>
      </c>
      <c r="F2976" s="48">
        <v>110.209999</v>
      </c>
      <c r="G2976" s="49">
        <v>40948800</v>
      </c>
      <c r="H2976" s="48">
        <v>86.725730999999996</v>
      </c>
      <c r="I2976" s="52">
        <f t="shared" si="339"/>
        <v>0.78691345419574865</v>
      </c>
      <c r="J2976" s="52">
        <f t="shared" ca="1" si="340"/>
        <v>1</v>
      </c>
      <c r="K2976" s="48">
        <f t="shared" si="341"/>
        <v>87.29</v>
      </c>
      <c r="L2976" s="48">
        <f t="shared" si="342"/>
        <v>87.39</v>
      </c>
      <c r="M2976" s="48">
        <f t="shared" si="343"/>
        <v>86.69</v>
      </c>
      <c r="N2976" s="48">
        <f t="shared" si="344"/>
        <v>86.73</v>
      </c>
      <c r="O2976" s="49">
        <f t="shared" ca="1" si="345"/>
        <v>40948800</v>
      </c>
    </row>
    <row r="2977" spans="1:15" x14ac:dyDescent="0.25">
      <c r="A2977">
        <v>2962</v>
      </c>
      <c r="B2977" s="89">
        <v>38201</v>
      </c>
      <c r="C2977" s="48">
        <v>110.19000200000001</v>
      </c>
      <c r="D2977" s="48">
        <v>111.360001</v>
      </c>
      <c r="E2977" s="48">
        <v>110.050003</v>
      </c>
      <c r="F2977" s="48">
        <v>111.07</v>
      </c>
      <c r="G2977" s="49">
        <v>38263100</v>
      </c>
      <c r="H2977" s="48">
        <v>87.402477000000005</v>
      </c>
      <c r="I2977" s="52">
        <f t="shared" si="339"/>
        <v>0.78691345097686149</v>
      </c>
      <c r="J2977" s="52">
        <f t="shared" ca="1" si="340"/>
        <v>1</v>
      </c>
      <c r="K2977" s="48">
        <f t="shared" si="341"/>
        <v>86.71</v>
      </c>
      <c r="L2977" s="48">
        <f t="shared" si="342"/>
        <v>87.63</v>
      </c>
      <c r="M2977" s="48">
        <f t="shared" si="343"/>
        <v>86.6</v>
      </c>
      <c r="N2977" s="48">
        <f t="shared" si="344"/>
        <v>87.4</v>
      </c>
      <c r="O2977" s="49">
        <f t="shared" ca="1" si="345"/>
        <v>38263100</v>
      </c>
    </row>
    <row r="2978" spans="1:15" x14ac:dyDescent="0.25">
      <c r="A2978">
        <v>2963</v>
      </c>
      <c r="B2978" s="89">
        <v>38198</v>
      </c>
      <c r="C2978" s="48">
        <v>110.32</v>
      </c>
      <c r="D2978" s="48">
        <v>110.900002</v>
      </c>
      <c r="E2978" s="48">
        <v>110.099998</v>
      </c>
      <c r="F2978" s="48">
        <v>110.839996</v>
      </c>
      <c r="G2978" s="49">
        <v>41581700</v>
      </c>
      <c r="H2978" s="48">
        <v>87.221484000000004</v>
      </c>
      <c r="I2978" s="52">
        <f t="shared" si="339"/>
        <v>0.7869134531545815</v>
      </c>
      <c r="J2978" s="52">
        <f t="shared" ca="1" si="340"/>
        <v>1</v>
      </c>
      <c r="K2978" s="48">
        <f t="shared" si="341"/>
        <v>86.81</v>
      </c>
      <c r="L2978" s="48">
        <f t="shared" si="342"/>
        <v>87.27</v>
      </c>
      <c r="M2978" s="48">
        <f t="shared" si="343"/>
        <v>86.64</v>
      </c>
      <c r="N2978" s="48">
        <f t="shared" si="344"/>
        <v>87.22</v>
      </c>
      <c r="O2978" s="49">
        <f t="shared" ca="1" si="345"/>
        <v>41581700</v>
      </c>
    </row>
    <row r="2979" spans="1:15" x14ac:dyDescent="0.25">
      <c r="A2979">
        <v>2964</v>
      </c>
      <c r="B2979" s="89">
        <v>38197</v>
      </c>
      <c r="C2979" s="48">
        <v>110.540001</v>
      </c>
      <c r="D2979" s="48">
        <v>110.870003</v>
      </c>
      <c r="E2979" s="48">
        <v>110</v>
      </c>
      <c r="F2979" s="48">
        <v>110.57</v>
      </c>
      <c r="G2979" s="49">
        <v>52200500</v>
      </c>
      <c r="H2979" s="48">
        <v>87.009020000000007</v>
      </c>
      <c r="I2979" s="52">
        <f t="shared" si="339"/>
        <v>0.78691344849416667</v>
      </c>
      <c r="J2979" s="52">
        <f t="shared" ca="1" si="340"/>
        <v>1</v>
      </c>
      <c r="K2979" s="48">
        <f t="shared" si="341"/>
        <v>86.99</v>
      </c>
      <c r="L2979" s="48">
        <f t="shared" si="342"/>
        <v>87.25</v>
      </c>
      <c r="M2979" s="48">
        <f t="shared" si="343"/>
        <v>86.56</v>
      </c>
      <c r="N2979" s="48">
        <f t="shared" si="344"/>
        <v>87.01</v>
      </c>
      <c r="O2979" s="49">
        <f t="shared" ca="1" si="345"/>
        <v>52200500</v>
      </c>
    </row>
    <row r="2980" spans="1:15" x14ac:dyDescent="0.25">
      <c r="A2980">
        <v>2965</v>
      </c>
      <c r="B2980" s="89">
        <v>38196</v>
      </c>
      <c r="C2980" s="48">
        <v>109.550003</v>
      </c>
      <c r="D2980" s="48">
        <v>110.370003</v>
      </c>
      <c r="E2980" s="48">
        <v>108.589996</v>
      </c>
      <c r="F2980" s="48">
        <v>110.099998</v>
      </c>
      <c r="G2980" s="49">
        <v>65862300</v>
      </c>
      <c r="H2980" s="48">
        <v>86.639169999999993</v>
      </c>
      <c r="I2980" s="52">
        <f t="shared" si="339"/>
        <v>0.78691345661968126</v>
      </c>
      <c r="J2980" s="52">
        <f t="shared" ca="1" si="340"/>
        <v>1</v>
      </c>
      <c r="K2980" s="48">
        <f t="shared" si="341"/>
        <v>86.21</v>
      </c>
      <c r="L2980" s="48">
        <f t="shared" si="342"/>
        <v>86.85</v>
      </c>
      <c r="M2980" s="48">
        <f t="shared" si="343"/>
        <v>85.45</v>
      </c>
      <c r="N2980" s="48">
        <f t="shared" si="344"/>
        <v>86.64</v>
      </c>
      <c r="O2980" s="49">
        <f t="shared" ca="1" si="345"/>
        <v>65862300</v>
      </c>
    </row>
    <row r="2981" spans="1:15" x14ac:dyDescent="0.25">
      <c r="A2981">
        <v>2966</v>
      </c>
      <c r="B2981" s="89">
        <v>38195</v>
      </c>
      <c r="C2981" s="48">
        <v>109.050003</v>
      </c>
      <c r="D2981" s="48">
        <v>110.110001</v>
      </c>
      <c r="E2981" s="48">
        <v>108.970001</v>
      </c>
      <c r="F2981" s="48">
        <v>109.769997</v>
      </c>
      <c r="G2981" s="49">
        <v>51295100</v>
      </c>
      <c r="H2981" s="48">
        <v>86.379486999999997</v>
      </c>
      <c r="I2981" s="52">
        <f t="shared" si="339"/>
        <v>0.78691344958313147</v>
      </c>
      <c r="J2981" s="52">
        <f t="shared" ca="1" si="340"/>
        <v>1</v>
      </c>
      <c r="K2981" s="48">
        <f t="shared" si="341"/>
        <v>85.81</v>
      </c>
      <c r="L2981" s="48">
        <f t="shared" si="342"/>
        <v>86.65</v>
      </c>
      <c r="M2981" s="48">
        <f t="shared" si="343"/>
        <v>85.75</v>
      </c>
      <c r="N2981" s="48">
        <f t="shared" si="344"/>
        <v>86.38</v>
      </c>
      <c r="O2981" s="49">
        <f t="shared" ca="1" si="345"/>
        <v>51295100</v>
      </c>
    </row>
    <row r="2982" spans="1:15" x14ac:dyDescent="0.25">
      <c r="A2982">
        <v>2967</v>
      </c>
      <c r="B2982" s="89">
        <v>38194</v>
      </c>
      <c r="C2982" s="48">
        <v>109.19000200000001</v>
      </c>
      <c r="D2982" s="48">
        <v>109.43</v>
      </c>
      <c r="E2982" s="48">
        <v>108.209999</v>
      </c>
      <c r="F2982" s="48">
        <v>108.75</v>
      </c>
      <c r="G2982" s="49">
        <v>49679100</v>
      </c>
      <c r="H2982" s="48">
        <v>85.576837999999995</v>
      </c>
      <c r="I2982" s="52">
        <f t="shared" si="339"/>
        <v>0.78691345287356318</v>
      </c>
      <c r="J2982" s="52">
        <f t="shared" ca="1" si="340"/>
        <v>1</v>
      </c>
      <c r="K2982" s="48">
        <f t="shared" si="341"/>
        <v>85.92</v>
      </c>
      <c r="L2982" s="48">
        <f t="shared" si="342"/>
        <v>86.11</v>
      </c>
      <c r="M2982" s="48">
        <f t="shared" si="343"/>
        <v>85.15</v>
      </c>
      <c r="N2982" s="48">
        <f t="shared" si="344"/>
        <v>85.58</v>
      </c>
      <c r="O2982" s="49">
        <f t="shared" ca="1" si="345"/>
        <v>49679100</v>
      </c>
    </row>
    <row r="2983" spans="1:15" x14ac:dyDescent="0.25">
      <c r="A2983">
        <v>2968</v>
      </c>
      <c r="B2983" s="89">
        <v>38191</v>
      </c>
      <c r="C2983" s="48">
        <v>109.620003</v>
      </c>
      <c r="D2983" s="48">
        <v>109.709999</v>
      </c>
      <c r="E2983" s="48">
        <v>108.69000200000001</v>
      </c>
      <c r="F2983" s="48">
        <v>108.959999</v>
      </c>
      <c r="G2983" s="49">
        <v>49610500</v>
      </c>
      <c r="H2983" s="48">
        <v>85.742089000000007</v>
      </c>
      <c r="I2983" s="52">
        <f t="shared" si="339"/>
        <v>0.78691345252306777</v>
      </c>
      <c r="J2983" s="52">
        <f t="shared" ca="1" si="340"/>
        <v>1</v>
      </c>
      <c r="K2983" s="48">
        <f t="shared" si="341"/>
        <v>86.26</v>
      </c>
      <c r="L2983" s="48">
        <f t="shared" si="342"/>
        <v>86.33</v>
      </c>
      <c r="M2983" s="48">
        <f t="shared" si="343"/>
        <v>85.53</v>
      </c>
      <c r="N2983" s="48">
        <f t="shared" si="344"/>
        <v>85.74</v>
      </c>
      <c r="O2983" s="49">
        <f t="shared" ca="1" si="345"/>
        <v>49610500</v>
      </c>
    </row>
    <row r="2984" spans="1:15" x14ac:dyDescent="0.25">
      <c r="A2984">
        <v>2969</v>
      </c>
      <c r="B2984" s="89">
        <v>38190</v>
      </c>
      <c r="C2984" s="48">
        <v>109.360001</v>
      </c>
      <c r="D2984" s="48">
        <v>110.389999</v>
      </c>
      <c r="E2984" s="48">
        <v>108.769997</v>
      </c>
      <c r="F2984" s="48">
        <v>109.879997</v>
      </c>
      <c r="G2984" s="49">
        <v>72477100</v>
      </c>
      <c r="H2984" s="48">
        <v>86.466048000000001</v>
      </c>
      <c r="I2984" s="52">
        <f t="shared" si="339"/>
        <v>0.78691345432053472</v>
      </c>
      <c r="J2984" s="52">
        <f t="shared" ca="1" si="340"/>
        <v>1</v>
      </c>
      <c r="K2984" s="48">
        <f t="shared" si="341"/>
        <v>86.06</v>
      </c>
      <c r="L2984" s="48">
        <f t="shared" si="342"/>
        <v>86.87</v>
      </c>
      <c r="M2984" s="48">
        <f t="shared" si="343"/>
        <v>85.59</v>
      </c>
      <c r="N2984" s="48">
        <f t="shared" si="344"/>
        <v>86.47</v>
      </c>
      <c r="O2984" s="49">
        <f t="shared" ca="1" si="345"/>
        <v>72477100</v>
      </c>
    </row>
    <row r="2985" spans="1:15" x14ac:dyDescent="0.25">
      <c r="A2985">
        <v>2970</v>
      </c>
      <c r="B2985" s="89">
        <v>38189</v>
      </c>
      <c r="C2985" s="48">
        <v>111.82</v>
      </c>
      <c r="D2985" s="48">
        <v>112.05999799999999</v>
      </c>
      <c r="E2985" s="48">
        <v>109.449997</v>
      </c>
      <c r="F2985" s="48">
        <v>109.58000199999999</v>
      </c>
      <c r="G2985" s="49">
        <v>56241100</v>
      </c>
      <c r="H2985" s="48">
        <v>86.229978000000003</v>
      </c>
      <c r="I2985" s="52">
        <f t="shared" si="339"/>
        <v>0.78691345524888756</v>
      </c>
      <c r="J2985" s="52">
        <f t="shared" ca="1" si="340"/>
        <v>1</v>
      </c>
      <c r="K2985" s="48">
        <f t="shared" si="341"/>
        <v>87.99</v>
      </c>
      <c r="L2985" s="48">
        <f t="shared" si="342"/>
        <v>88.18</v>
      </c>
      <c r="M2985" s="48">
        <f t="shared" si="343"/>
        <v>86.13</v>
      </c>
      <c r="N2985" s="48">
        <f t="shared" si="344"/>
        <v>86.23</v>
      </c>
      <c r="O2985" s="49">
        <f t="shared" ca="1" si="345"/>
        <v>56241100</v>
      </c>
    </row>
    <row r="2986" spans="1:15" x14ac:dyDescent="0.25">
      <c r="A2986">
        <v>2971</v>
      </c>
      <c r="B2986" s="89">
        <v>38188</v>
      </c>
      <c r="C2986" s="48">
        <v>110.529999</v>
      </c>
      <c r="D2986" s="48">
        <v>111.900002</v>
      </c>
      <c r="E2986" s="48">
        <v>110.25</v>
      </c>
      <c r="F2986" s="48">
        <v>111.639999</v>
      </c>
      <c r="G2986" s="49">
        <v>46679800</v>
      </c>
      <c r="H2986" s="48">
        <v>87.851017999999996</v>
      </c>
      <c r="I2986" s="52">
        <f t="shared" si="339"/>
        <v>0.78691346100782389</v>
      </c>
      <c r="J2986" s="52">
        <f t="shared" ca="1" si="340"/>
        <v>1</v>
      </c>
      <c r="K2986" s="48">
        <f t="shared" si="341"/>
        <v>86.98</v>
      </c>
      <c r="L2986" s="48">
        <f t="shared" si="342"/>
        <v>88.06</v>
      </c>
      <c r="M2986" s="48">
        <f t="shared" si="343"/>
        <v>86.76</v>
      </c>
      <c r="N2986" s="48">
        <f t="shared" si="344"/>
        <v>87.85</v>
      </c>
      <c r="O2986" s="49">
        <f t="shared" ca="1" si="345"/>
        <v>46679800</v>
      </c>
    </row>
    <row r="2987" spans="1:15" x14ac:dyDescent="0.25">
      <c r="A2987">
        <v>2972</v>
      </c>
      <c r="B2987" s="89">
        <v>38187</v>
      </c>
      <c r="C2987" s="48">
        <v>110.75</v>
      </c>
      <c r="D2987" s="48">
        <v>110.959999</v>
      </c>
      <c r="E2987" s="48">
        <v>109.989998</v>
      </c>
      <c r="F2987" s="48">
        <v>110.239998</v>
      </c>
      <c r="G2987" s="49">
        <v>39592800</v>
      </c>
      <c r="H2987" s="48">
        <v>86.749337999999995</v>
      </c>
      <c r="I2987" s="52">
        <f t="shared" si="339"/>
        <v>0.78691345767259535</v>
      </c>
      <c r="J2987" s="52">
        <f t="shared" ca="1" si="340"/>
        <v>1</v>
      </c>
      <c r="K2987" s="48">
        <f t="shared" si="341"/>
        <v>87.15</v>
      </c>
      <c r="L2987" s="48">
        <f t="shared" si="342"/>
        <v>87.32</v>
      </c>
      <c r="M2987" s="48">
        <f t="shared" si="343"/>
        <v>86.55</v>
      </c>
      <c r="N2987" s="48">
        <f t="shared" si="344"/>
        <v>86.75</v>
      </c>
      <c r="O2987" s="49">
        <f t="shared" ca="1" si="345"/>
        <v>39592800</v>
      </c>
    </row>
    <row r="2988" spans="1:15" x14ac:dyDescent="0.25">
      <c r="A2988">
        <v>2973</v>
      </c>
      <c r="B2988" s="89">
        <v>38184</v>
      </c>
      <c r="C2988" s="48">
        <v>111.57</v>
      </c>
      <c r="D2988" s="48">
        <v>111.66999800000001</v>
      </c>
      <c r="E2988" s="48">
        <v>110.44000200000001</v>
      </c>
      <c r="F2988" s="48">
        <v>110.709999</v>
      </c>
      <c r="G2988" s="49">
        <v>40871200</v>
      </c>
      <c r="H2988" s="48">
        <v>87.119187999999994</v>
      </c>
      <c r="I2988" s="52">
        <f t="shared" si="339"/>
        <v>0.7869134566607664</v>
      </c>
      <c r="J2988" s="52">
        <f t="shared" ca="1" si="340"/>
        <v>1</v>
      </c>
      <c r="K2988" s="48">
        <f t="shared" si="341"/>
        <v>87.8</v>
      </c>
      <c r="L2988" s="48">
        <f t="shared" si="342"/>
        <v>87.87</v>
      </c>
      <c r="M2988" s="48">
        <f t="shared" si="343"/>
        <v>86.91</v>
      </c>
      <c r="N2988" s="48">
        <f t="shared" si="344"/>
        <v>87.12</v>
      </c>
      <c r="O2988" s="49">
        <f t="shared" ca="1" si="345"/>
        <v>40871200</v>
      </c>
    </row>
    <row r="2989" spans="1:15" x14ac:dyDescent="0.25">
      <c r="A2989">
        <v>2974</v>
      </c>
      <c r="B2989" s="89">
        <v>38183</v>
      </c>
      <c r="C2989" s="48">
        <v>111.739998</v>
      </c>
      <c r="D2989" s="48">
        <v>111.910004</v>
      </c>
      <c r="E2989" s="48">
        <v>110.699997</v>
      </c>
      <c r="F2989" s="48">
        <v>110.800003</v>
      </c>
      <c r="G2989" s="49">
        <v>38403500</v>
      </c>
      <c r="H2989" s="48">
        <v>87.190012999999993</v>
      </c>
      <c r="I2989" s="52">
        <f t="shared" si="339"/>
        <v>0.78691345342292085</v>
      </c>
      <c r="J2989" s="52">
        <f t="shared" ca="1" si="340"/>
        <v>1</v>
      </c>
      <c r="K2989" s="48">
        <f t="shared" si="341"/>
        <v>87.93</v>
      </c>
      <c r="L2989" s="48">
        <f t="shared" si="342"/>
        <v>88.06</v>
      </c>
      <c r="M2989" s="48">
        <f t="shared" si="343"/>
        <v>87.11</v>
      </c>
      <c r="N2989" s="48">
        <f t="shared" si="344"/>
        <v>87.19</v>
      </c>
      <c r="O2989" s="49">
        <f t="shared" ca="1" si="345"/>
        <v>38403500</v>
      </c>
    </row>
    <row r="2990" spans="1:15" x14ac:dyDescent="0.25">
      <c r="A2990">
        <v>2975</v>
      </c>
      <c r="B2990" s="89">
        <v>38182</v>
      </c>
      <c r="C2990" s="48">
        <v>111.260002</v>
      </c>
      <c r="D2990" s="48">
        <v>112.389999</v>
      </c>
      <c r="E2990" s="48">
        <v>111.120003</v>
      </c>
      <c r="F2990" s="48">
        <v>111.519997</v>
      </c>
      <c r="G2990" s="49">
        <v>54089400</v>
      </c>
      <c r="H2990" s="48">
        <v>87.756585999999999</v>
      </c>
      <c r="I2990" s="52">
        <f t="shared" si="339"/>
        <v>0.78691345373691135</v>
      </c>
      <c r="J2990" s="52">
        <f t="shared" ca="1" si="340"/>
        <v>1</v>
      </c>
      <c r="K2990" s="48">
        <f t="shared" si="341"/>
        <v>87.55</v>
      </c>
      <c r="L2990" s="48">
        <f t="shared" si="342"/>
        <v>88.44</v>
      </c>
      <c r="M2990" s="48">
        <f t="shared" si="343"/>
        <v>87.44</v>
      </c>
      <c r="N2990" s="48">
        <f t="shared" si="344"/>
        <v>87.76</v>
      </c>
      <c r="O2990" s="49">
        <f t="shared" ca="1" si="345"/>
        <v>54089400</v>
      </c>
    </row>
    <row r="2991" spans="1:15" x14ac:dyDescent="0.25">
      <c r="A2991">
        <v>2976</v>
      </c>
      <c r="B2991" s="89">
        <v>38181</v>
      </c>
      <c r="C2991" s="48">
        <v>111.91999800000001</v>
      </c>
      <c r="D2991" s="48">
        <v>112.019997</v>
      </c>
      <c r="E2991" s="48">
        <v>111.599998</v>
      </c>
      <c r="F2991" s="48">
        <v>111.860001</v>
      </c>
      <c r="G2991" s="49">
        <v>26752000</v>
      </c>
      <c r="H2991" s="48">
        <v>88.024140000000003</v>
      </c>
      <c r="I2991" s="52">
        <f t="shared" si="339"/>
        <v>0.78691345622283704</v>
      </c>
      <c r="J2991" s="52">
        <f t="shared" ca="1" si="340"/>
        <v>1</v>
      </c>
      <c r="K2991" s="48">
        <f t="shared" si="341"/>
        <v>88.07</v>
      </c>
      <c r="L2991" s="48">
        <f t="shared" si="342"/>
        <v>88.15</v>
      </c>
      <c r="M2991" s="48">
        <f t="shared" si="343"/>
        <v>87.82</v>
      </c>
      <c r="N2991" s="48">
        <f t="shared" si="344"/>
        <v>88.02</v>
      </c>
      <c r="O2991" s="49">
        <f t="shared" ca="1" si="345"/>
        <v>26752000</v>
      </c>
    </row>
    <row r="2992" spans="1:15" x14ac:dyDescent="0.25">
      <c r="A2992">
        <v>2977</v>
      </c>
      <c r="B2992" s="89">
        <v>38180</v>
      </c>
      <c r="C2992" s="48">
        <v>111.519997</v>
      </c>
      <c r="D2992" s="48">
        <v>112.040001</v>
      </c>
      <c r="E2992" s="48">
        <v>111</v>
      </c>
      <c r="F2992" s="48">
        <v>111.779999</v>
      </c>
      <c r="G2992" s="49">
        <v>35691300</v>
      </c>
      <c r="H2992" s="48">
        <v>87.961185</v>
      </c>
      <c r="I2992" s="52">
        <f t="shared" si="339"/>
        <v>0.7869134530945916</v>
      </c>
      <c r="J2992" s="52">
        <f t="shared" ca="1" si="340"/>
        <v>1</v>
      </c>
      <c r="K2992" s="48">
        <f t="shared" si="341"/>
        <v>87.76</v>
      </c>
      <c r="L2992" s="48">
        <f t="shared" si="342"/>
        <v>88.17</v>
      </c>
      <c r="M2992" s="48">
        <f t="shared" si="343"/>
        <v>87.35</v>
      </c>
      <c r="N2992" s="48">
        <f t="shared" si="344"/>
        <v>87.96</v>
      </c>
      <c r="O2992" s="49">
        <f t="shared" ca="1" si="345"/>
        <v>35691300</v>
      </c>
    </row>
    <row r="2993" spans="1:15" x14ac:dyDescent="0.25">
      <c r="A2993">
        <v>2978</v>
      </c>
      <c r="B2993" s="89">
        <v>38177</v>
      </c>
      <c r="C2993" s="48">
        <v>111.720001</v>
      </c>
      <c r="D2993" s="48">
        <v>111.94000200000001</v>
      </c>
      <c r="E2993" s="48">
        <v>111.379997</v>
      </c>
      <c r="F2993" s="48">
        <v>111.730003</v>
      </c>
      <c r="G2993" s="49">
        <v>27412900</v>
      </c>
      <c r="H2993" s="48">
        <v>87.921842999999996</v>
      </c>
      <c r="I2993" s="52">
        <f t="shared" si="339"/>
        <v>0.78691345779342725</v>
      </c>
      <c r="J2993" s="52">
        <f t="shared" ca="1" si="340"/>
        <v>1</v>
      </c>
      <c r="K2993" s="48">
        <f t="shared" si="341"/>
        <v>87.91</v>
      </c>
      <c r="L2993" s="48">
        <f t="shared" si="342"/>
        <v>88.09</v>
      </c>
      <c r="M2993" s="48">
        <f t="shared" si="343"/>
        <v>87.65</v>
      </c>
      <c r="N2993" s="48">
        <f t="shared" si="344"/>
        <v>87.92</v>
      </c>
      <c r="O2993" s="49">
        <f t="shared" ca="1" si="345"/>
        <v>27412900</v>
      </c>
    </row>
    <row r="2994" spans="1:15" x14ac:dyDescent="0.25">
      <c r="A2994">
        <v>2979</v>
      </c>
      <c r="B2994" s="89">
        <v>38176</v>
      </c>
      <c r="C2994" s="48">
        <v>111.80999799999999</v>
      </c>
      <c r="D2994" s="48">
        <v>112.32</v>
      </c>
      <c r="E2994" s="48">
        <v>111.199997</v>
      </c>
      <c r="F2994" s="48">
        <v>111.44000200000001</v>
      </c>
      <c r="G2994" s="49">
        <v>45291100</v>
      </c>
      <c r="H2994" s="48">
        <v>87.693636999999995</v>
      </c>
      <c r="I2994" s="52">
        <f t="shared" si="339"/>
        <v>0.78691345500873189</v>
      </c>
      <c r="J2994" s="52">
        <f t="shared" ca="1" si="340"/>
        <v>1</v>
      </c>
      <c r="K2994" s="48">
        <f t="shared" si="341"/>
        <v>87.98</v>
      </c>
      <c r="L2994" s="48">
        <f t="shared" si="342"/>
        <v>88.39</v>
      </c>
      <c r="M2994" s="48">
        <f t="shared" si="343"/>
        <v>87.5</v>
      </c>
      <c r="N2994" s="48">
        <f t="shared" si="344"/>
        <v>87.69</v>
      </c>
      <c r="O2994" s="49">
        <f t="shared" ca="1" si="345"/>
        <v>45291100</v>
      </c>
    </row>
    <row r="2995" spans="1:15" x14ac:dyDescent="0.25">
      <c r="A2995">
        <v>2980</v>
      </c>
      <c r="B2995" s="89">
        <v>38175</v>
      </c>
      <c r="C2995" s="48">
        <v>111.80999799999999</v>
      </c>
      <c r="D2995" s="48">
        <v>112.57</v>
      </c>
      <c r="E2995" s="48">
        <v>111.75</v>
      </c>
      <c r="F2995" s="48">
        <v>112.220001</v>
      </c>
      <c r="G2995" s="49">
        <v>29839800</v>
      </c>
      <c r="H2995" s="48">
        <v>88.307428999999999</v>
      </c>
      <c r="I2995" s="52">
        <f t="shared" si="339"/>
        <v>0.78691345761082288</v>
      </c>
      <c r="J2995" s="52">
        <f t="shared" ca="1" si="340"/>
        <v>1</v>
      </c>
      <c r="K2995" s="48">
        <f t="shared" si="341"/>
        <v>87.98</v>
      </c>
      <c r="L2995" s="48">
        <f t="shared" si="342"/>
        <v>88.58</v>
      </c>
      <c r="M2995" s="48">
        <f t="shared" si="343"/>
        <v>87.94</v>
      </c>
      <c r="N2995" s="48">
        <f t="shared" si="344"/>
        <v>88.31</v>
      </c>
      <c r="O2995" s="49">
        <f t="shared" ca="1" si="345"/>
        <v>29839800</v>
      </c>
    </row>
    <row r="2996" spans="1:15" x14ac:dyDescent="0.25">
      <c r="A2996">
        <v>2981</v>
      </c>
      <c r="B2996" s="89">
        <v>38174</v>
      </c>
      <c r="C2996" s="48">
        <v>112.370003</v>
      </c>
      <c r="D2996" s="48">
        <v>112.449997</v>
      </c>
      <c r="E2996" s="48">
        <v>111.629997</v>
      </c>
      <c r="F2996" s="48">
        <v>111.889999</v>
      </c>
      <c r="G2996" s="49">
        <v>38698200</v>
      </c>
      <c r="H2996" s="48">
        <v>88.047746000000004</v>
      </c>
      <c r="I2996" s="52">
        <f t="shared" si="339"/>
        <v>0.78691345774343957</v>
      </c>
      <c r="J2996" s="52">
        <f t="shared" ca="1" si="340"/>
        <v>1</v>
      </c>
      <c r="K2996" s="48">
        <f t="shared" si="341"/>
        <v>88.43</v>
      </c>
      <c r="L2996" s="48">
        <f t="shared" si="342"/>
        <v>88.49</v>
      </c>
      <c r="M2996" s="48">
        <f t="shared" si="343"/>
        <v>87.84</v>
      </c>
      <c r="N2996" s="48">
        <f t="shared" si="344"/>
        <v>88.05</v>
      </c>
      <c r="O2996" s="49">
        <f t="shared" ca="1" si="345"/>
        <v>38698200</v>
      </c>
    </row>
    <row r="2997" spans="1:15" x14ac:dyDescent="0.25">
      <c r="A2997">
        <v>2982</v>
      </c>
      <c r="B2997" s="89">
        <v>38170</v>
      </c>
      <c r="C2997" s="48">
        <v>113.160004</v>
      </c>
      <c r="D2997" s="48">
        <v>113.290001</v>
      </c>
      <c r="E2997" s="48">
        <v>112.599998</v>
      </c>
      <c r="F2997" s="48">
        <v>112.879997</v>
      </c>
      <c r="G2997" s="49">
        <v>34615100</v>
      </c>
      <c r="H2997" s="48">
        <v>88.826789000000005</v>
      </c>
      <c r="I2997" s="52">
        <f t="shared" si="339"/>
        <v>0.78691345996403594</v>
      </c>
      <c r="J2997" s="52">
        <f t="shared" ca="1" si="340"/>
        <v>1</v>
      </c>
      <c r="K2997" s="48">
        <f t="shared" si="341"/>
        <v>89.05</v>
      </c>
      <c r="L2997" s="48">
        <f t="shared" si="342"/>
        <v>89.15</v>
      </c>
      <c r="M2997" s="48">
        <f t="shared" si="343"/>
        <v>88.61</v>
      </c>
      <c r="N2997" s="48">
        <f t="shared" si="344"/>
        <v>88.83</v>
      </c>
      <c r="O2997" s="49">
        <f t="shared" ca="1" si="345"/>
        <v>34615100</v>
      </c>
    </row>
    <row r="2998" spans="1:15" x14ac:dyDescent="0.25">
      <c r="A2998">
        <v>2983</v>
      </c>
      <c r="B2998" s="89">
        <v>38169</v>
      </c>
      <c r="C2998" s="48">
        <v>114.25</v>
      </c>
      <c r="D2998" s="48">
        <v>114.400002</v>
      </c>
      <c r="E2998" s="48">
        <v>112.58000199999999</v>
      </c>
      <c r="F2998" s="48">
        <v>112.94000200000001</v>
      </c>
      <c r="G2998" s="49">
        <v>57734700</v>
      </c>
      <c r="H2998" s="48">
        <v>88.874007000000006</v>
      </c>
      <c r="I2998" s="52">
        <f t="shared" si="339"/>
        <v>0.78691345339271379</v>
      </c>
      <c r="J2998" s="52">
        <f t="shared" ca="1" si="340"/>
        <v>1</v>
      </c>
      <c r="K2998" s="48">
        <f t="shared" si="341"/>
        <v>89.9</v>
      </c>
      <c r="L2998" s="48">
        <f t="shared" si="342"/>
        <v>90.02</v>
      </c>
      <c r="M2998" s="48">
        <f t="shared" si="343"/>
        <v>88.59</v>
      </c>
      <c r="N2998" s="48">
        <f t="shared" si="344"/>
        <v>88.87</v>
      </c>
      <c r="O2998" s="49">
        <f t="shared" ca="1" si="345"/>
        <v>57734700</v>
      </c>
    </row>
    <row r="2999" spans="1:15" x14ac:dyDescent="0.25">
      <c r="A2999">
        <v>2984</v>
      </c>
      <c r="B2999" s="89">
        <v>38168</v>
      </c>
      <c r="C2999" s="48">
        <v>114.07</v>
      </c>
      <c r="D2999" s="48">
        <v>114.790001</v>
      </c>
      <c r="E2999" s="48">
        <v>113.650002</v>
      </c>
      <c r="F2999" s="48">
        <v>114.529999</v>
      </c>
      <c r="G2999" s="49">
        <v>52230600</v>
      </c>
      <c r="H2999" s="48">
        <v>90.125197</v>
      </c>
      <c r="I2999" s="52">
        <f t="shared" si="339"/>
        <v>0.78691345312942851</v>
      </c>
      <c r="J2999" s="52">
        <f t="shared" ca="1" si="340"/>
        <v>1</v>
      </c>
      <c r="K2999" s="48">
        <f t="shared" si="341"/>
        <v>89.76</v>
      </c>
      <c r="L2999" s="48">
        <f t="shared" si="342"/>
        <v>90.33</v>
      </c>
      <c r="M2999" s="48">
        <f t="shared" si="343"/>
        <v>89.43</v>
      </c>
      <c r="N2999" s="48">
        <f t="shared" si="344"/>
        <v>90.13</v>
      </c>
      <c r="O2999" s="49">
        <f t="shared" ca="1" si="345"/>
        <v>52230600</v>
      </c>
    </row>
    <row r="3000" spans="1:15" x14ac:dyDescent="0.25">
      <c r="A3000">
        <v>2985</v>
      </c>
      <c r="B3000" s="89">
        <v>38167</v>
      </c>
      <c r="C3000" s="48">
        <v>113.529999</v>
      </c>
      <c r="D3000" s="48">
        <v>114.16999800000001</v>
      </c>
      <c r="E3000" s="48">
        <v>113.41999800000001</v>
      </c>
      <c r="F3000" s="48">
        <v>113.91999800000001</v>
      </c>
      <c r="G3000" s="49">
        <v>28418100</v>
      </c>
      <c r="H3000" s="48">
        <v>89.645178999999999</v>
      </c>
      <c r="I3000" s="52">
        <f t="shared" si="339"/>
        <v>0.78691345307081195</v>
      </c>
      <c r="J3000" s="52">
        <f t="shared" ca="1" si="340"/>
        <v>1</v>
      </c>
      <c r="K3000" s="48">
        <f t="shared" si="341"/>
        <v>89.34</v>
      </c>
      <c r="L3000" s="48">
        <f t="shared" si="342"/>
        <v>89.84</v>
      </c>
      <c r="M3000" s="48">
        <f t="shared" si="343"/>
        <v>89.25</v>
      </c>
      <c r="N3000" s="48">
        <f t="shared" si="344"/>
        <v>89.65</v>
      </c>
      <c r="O3000" s="49">
        <f t="shared" ca="1" si="345"/>
        <v>28418100</v>
      </c>
    </row>
    <row r="3001" spans="1:15" x14ac:dyDescent="0.25">
      <c r="A3001">
        <v>2986</v>
      </c>
      <c r="B3001" s="89">
        <v>38166</v>
      </c>
      <c r="C3001" s="48">
        <v>114.519997</v>
      </c>
      <c r="D3001" s="48">
        <v>114.610001</v>
      </c>
      <c r="E3001" s="48">
        <v>113.410004</v>
      </c>
      <c r="F3001" s="48">
        <v>113.449997</v>
      </c>
      <c r="G3001" s="49">
        <v>40824500</v>
      </c>
      <c r="H3001" s="48">
        <v>89.275328999999999</v>
      </c>
      <c r="I3001" s="52">
        <f t="shared" si="339"/>
        <v>0.78691345403913937</v>
      </c>
      <c r="J3001" s="52">
        <f t="shared" ca="1" si="340"/>
        <v>1</v>
      </c>
      <c r="K3001" s="48">
        <f t="shared" si="341"/>
        <v>90.12</v>
      </c>
      <c r="L3001" s="48">
        <f t="shared" si="342"/>
        <v>90.19</v>
      </c>
      <c r="M3001" s="48">
        <f t="shared" si="343"/>
        <v>89.24</v>
      </c>
      <c r="N3001" s="48">
        <f t="shared" si="344"/>
        <v>89.28</v>
      </c>
      <c r="O3001" s="49">
        <f t="shared" ca="1" si="345"/>
        <v>40824500</v>
      </c>
    </row>
    <row r="3002" spans="1:15" x14ac:dyDescent="0.25">
      <c r="A3002">
        <v>2987</v>
      </c>
      <c r="B3002" s="89">
        <v>38163</v>
      </c>
      <c r="C3002" s="48">
        <v>114.410004</v>
      </c>
      <c r="D3002" s="48">
        <v>114.94000200000001</v>
      </c>
      <c r="E3002" s="48">
        <v>113.68</v>
      </c>
      <c r="F3002" s="48">
        <v>113.839996</v>
      </c>
      <c r="G3002" s="49">
        <v>32837900</v>
      </c>
      <c r="H3002" s="48">
        <v>89.582224999999994</v>
      </c>
      <c r="I3002" s="52">
        <f t="shared" si="339"/>
        <v>0.78691345878121777</v>
      </c>
      <c r="J3002" s="52">
        <f t="shared" ca="1" si="340"/>
        <v>1</v>
      </c>
      <c r="K3002" s="48">
        <f t="shared" si="341"/>
        <v>90.03</v>
      </c>
      <c r="L3002" s="48">
        <f t="shared" si="342"/>
        <v>90.45</v>
      </c>
      <c r="M3002" s="48">
        <f t="shared" si="343"/>
        <v>89.46</v>
      </c>
      <c r="N3002" s="48">
        <f t="shared" si="344"/>
        <v>89.58</v>
      </c>
      <c r="O3002" s="49">
        <f t="shared" ca="1" si="345"/>
        <v>32837900</v>
      </c>
    </row>
    <row r="3003" spans="1:15" x14ac:dyDescent="0.25">
      <c r="A3003">
        <v>2988</v>
      </c>
      <c r="B3003" s="89">
        <v>38162</v>
      </c>
      <c r="C3003" s="48">
        <v>114.55999799999999</v>
      </c>
      <c r="D3003" s="48">
        <v>114.93</v>
      </c>
      <c r="E3003" s="48">
        <v>114.260002</v>
      </c>
      <c r="F3003" s="48">
        <v>114.389999</v>
      </c>
      <c r="G3003" s="49">
        <v>35272100</v>
      </c>
      <c r="H3003" s="48">
        <v>90.015029999999996</v>
      </c>
      <c r="I3003" s="52">
        <f t="shared" si="339"/>
        <v>0.78691346085246483</v>
      </c>
      <c r="J3003" s="52">
        <f t="shared" ca="1" si="340"/>
        <v>1</v>
      </c>
      <c r="K3003" s="48">
        <f t="shared" si="341"/>
        <v>90.15</v>
      </c>
      <c r="L3003" s="48">
        <f t="shared" si="342"/>
        <v>90.44</v>
      </c>
      <c r="M3003" s="48">
        <f t="shared" si="343"/>
        <v>89.91</v>
      </c>
      <c r="N3003" s="48">
        <f t="shared" si="344"/>
        <v>90.02</v>
      </c>
      <c r="O3003" s="49">
        <f t="shared" ca="1" si="345"/>
        <v>35272100</v>
      </c>
    </row>
    <row r="3004" spans="1:15" x14ac:dyDescent="0.25">
      <c r="A3004">
        <v>2989</v>
      </c>
      <c r="B3004" s="89">
        <v>38161</v>
      </c>
      <c r="C3004" s="48">
        <v>113.610001</v>
      </c>
      <c r="D3004" s="48">
        <v>114.839996</v>
      </c>
      <c r="E3004" s="48">
        <v>113.41999800000001</v>
      </c>
      <c r="F3004" s="48">
        <v>114.75</v>
      </c>
      <c r="G3004" s="49">
        <v>35580000</v>
      </c>
      <c r="H3004" s="48">
        <v>90.298319000000006</v>
      </c>
      <c r="I3004" s="52">
        <f t="shared" si="339"/>
        <v>0.78691345533769064</v>
      </c>
      <c r="J3004" s="52">
        <f t="shared" ca="1" si="340"/>
        <v>1</v>
      </c>
      <c r="K3004" s="48">
        <f t="shared" si="341"/>
        <v>89.4</v>
      </c>
      <c r="L3004" s="48">
        <f t="shared" si="342"/>
        <v>90.37</v>
      </c>
      <c r="M3004" s="48">
        <f t="shared" si="343"/>
        <v>89.25</v>
      </c>
      <c r="N3004" s="48">
        <f t="shared" si="344"/>
        <v>90.3</v>
      </c>
      <c r="O3004" s="49">
        <f t="shared" ca="1" si="345"/>
        <v>35580000</v>
      </c>
    </row>
    <row r="3005" spans="1:15" x14ac:dyDescent="0.25">
      <c r="A3005">
        <v>2990</v>
      </c>
      <c r="B3005" s="89">
        <v>38160</v>
      </c>
      <c r="C3005" s="48">
        <v>113.129997</v>
      </c>
      <c r="D3005" s="48">
        <v>113.879997</v>
      </c>
      <c r="E3005" s="48">
        <v>112.66999800000001</v>
      </c>
      <c r="F3005" s="48">
        <v>113.769997</v>
      </c>
      <c r="G3005" s="49">
        <v>37334000</v>
      </c>
      <c r="H3005" s="48">
        <v>89.527141</v>
      </c>
      <c r="I3005" s="52">
        <f t="shared" si="339"/>
        <v>0.78691345135572077</v>
      </c>
      <c r="J3005" s="52">
        <f t="shared" ca="1" si="340"/>
        <v>1</v>
      </c>
      <c r="K3005" s="48">
        <f t="shared" si="341"/>
        <v>89.02</v>
      </c>
      <c r="L3005" s="48">
        <f t="shared" si="342"/>
        <v>89.61</v>
      </c>
      <c r="M3005" s="48">
        <f t="shared" si="343"/>
        <v>88.66</v>
      </c>
      <c r="N3005" s="48">
        <f t="shared" si="344"/>
        <v>89.53</v>
      </c>
      <c r="O3005" s="49">
        <f t="shared" ca="1" si="345"/>
        <v>37334000</v>
      </c>
    </row>
    <row r="3006" spans="1:15" x14ac:dyDescent="0.25">
      <c r="A3006">
        <v>2991</v>
      </c>
      <c r="B3006" s="89">
        <v>38159</v>
      </c>
      <c r="C3006" s="48">
        <v>113.75</v>
      </c>
      <c r="D3006" s="48">
        <v>114.139999</v>
      </c>
      <c r="E3006" s="48">
        <v>113.129997</v>
      </c>
      <c r="F3006" s="48">
        <v>113.199997</v>
      </c>
      <c r="G3006" s="49">
        <v>25284000</v>
      </c>
      <c r="H3006" s="48">
        <v>89.078601000000006</v>
      </c>
      <c r="I3006" s="52">
        <f t="shared" si="339"/>
        <v>0.78691345725035677</v>
      </c>
      <c r="J3006" s="52">
        <f t="shared" ca="1" si="340"/>
        <v>1</v>
      </c>
      <c r="K3006" s="48">
        <f t="shared" si="341"/>
        <v>89.51</v>
      </c>
      <c r="L3006" s="48">
        <f t="shared" si="342"/>
        <v>89.82</v>
      </c>
      <c r="M3006" s="48">
        <f t="shared" si="343"/>
        <v>89.02</v>
      </c>
      <c r="N3006" s="48">
        <f t="shared" si="344"/>
        <v>89.08</v>
      </c>
      <c r="O3006" s="49">
        <f t="shared" ca="1" si="345"/>
        <v>25284000</v>
      </c>
    </row>
    <row r="3007" spans="1:15" x14ac:dyDescent="0.25">
      <c r="A3007">
        <v>2992</v>
      </c>
      <c r="B3007" s="89">
        <v>38156</v>
      </c>
      <c r="C3007" s="48">
        <v>113.269997</v>
      </c>
      <c r="D3007" s="48">
        <v>114.220001</v>
      </c>
      <c r="E3007" s="48">
        <v>113.18</v>
      </c>
      <c r="F3007" s="48">
        <v>113.629997</v>
      </c>
      <c r="G3007" s="49">
        <v>31799800</v>
      </c>
      <c r="H3007" s="48">
        <v>89.416973999999996</v>
      </c>
      <c r="I3007" s="52">
        <f t="shared" si="339"/>
        <v>0.78691345912822641</v>
      </c>
      <c r="J3007" s="52">
        <f t="shared" ca="1" si="340"/>
        <v>1</v>
      </c>
      <c r="K3007" s="48">
        <f t="shared" si="341"/>
        <v>89.13</v>
      </c>
      <c r="L3007" s="48">
        <f t="shared" si="342"/>
        <v>89.88</v>
      </c>
      <c r="M3007" s="48">
        <f t="shared" si="343"/>
        <v>89.06</v>
      </c>
      <c r="N3007" s="48">
        <f t="shared" si="344"/>
        <v>89.42</v>
      </c>
      <c r="O3007" s="49">
        <f t="shared" ca="1" si="345"/>
        <v>31799800</v>
      </c>
    </row>
    <row r="3008" spans="1:15" x14ac:dyDescent="0.25">
      <c r="A3008">
        <v>2993</v>
      </c>
      <c r="B3008" s="89">
        <v>38155</v>
      </c>
      <c r="C3008" s="48">
        <v>113.849998</v>
      </c>
      <c r="D3008" s="48">
        <v>114.07</v>
      </c>
      <c r="E3008" s="48">
        <v>113.33000199999999</v>
      </c>
      <c r="F3008" s="48">
        <v>113.83000199999999</v>
      </c>
      <c r="G3008" s="49">
        <v>28402400</v>
      </c>
      <c r="H3008" s="48">
        <v>89.248581000000001</v>
      </c>
      <c r="I3008" s="52">
        <f t="shared" si="339"/>
        <v>0.78405147528680541</v>
      </c>
      <c r="J3008" s="52">
        <f t="shared" ca="1" si="340"/>
        <v>1</v>
      </c>
      <c r="K3008" s="48">
        <f t="shared" si="341"/>
        <v>89.26</v>
      </c>
      <c r="L3008" s="48">
        <f t="shared" si="342"/>
        <v>89.44</v>
      </c>
      <c r="M3008" s="48">
        <f t="shared" si="343"/>
        <v>88.86</v>
      </c>
      <c r="N3008" s="48">
        <f t="shared" si="344"/>
        <v>89.25</v>
      </c>
      <c r="O3008" s="49">
        <f t="shared" ca="1" si="345"/>
        <v>28402400</v>
      </c>
    </row>
    <row r="3009" spans="1:15" x14ac:dyDescent="0.25">
      <c r="A3009">
        <v>2994</v>
      </c>
      <c r="B3009" s="89">
        <v>38154</v>
      </c>
      <c r="C3009" s="48">
        <v>114</v>
      </c>
      <c r="D3009" s="48">
        <v>114.199997</v>
      </c>
      <c r="E3009" s="48">
        <v>113.699997</v>
      </c>
      <c r="F3009" s="48">
        <v>114</v>
      </c>
      <c r="G3009" s="49">
        <v>26633400</v>
      </c>
      <c r="H3009" s="48">
        <v>89.381867999999997</v>
      </c>
      <c r="I3009" s="52">
        <f t="shared" si="339"/>
        <v>0.78405147368421046</v>
      </c>
      <c r="J3009" s="52">
        <f t="shared" ca="1" si="340"/>
        <v>1</v>
      </c>
      <c r="K3009" s="48">
        <f t="shared" si="341"/>
        <v>89.38</v>
      </c>
      <c r="L3009" s="48">
        <f t="shared" si="342"/>
        <v>89.54</v>
      </c>
      <c r="M3009" s="48">
        <f t="shared" si="343"/>
        <v>89.15</v>
      </c>
      <c r="N3009" s="48">
        <f t="shared" si="344"/>
        <v>89.38</v>
      </c>
      <c r="O3009" s="49">
        <f t="shared" ca="1" si="345"/>
        <v>26633400</v>
      </c>
    </row>
    <row r="3010" spans="1:15" x14ac:dyDescent="0.25">
      <c r="A3010">
        <v>2995</v>
      </c>
      <c r="B3010" s="89">
        <v>38153</v>
      </c>
      <c r="C3010" s="48">
        <v>113.900002</v>
      </c>
      <c r="D3010" s="48">
        <v>114.449997</v>
      </c>
      <c r="E3010" s="48">
        <v>113.510002</v>
      </c>
      <c r="F3010" s="48">
        <v>114.019997</v>
      </c>
      <c r="G3010" s="49">
        <v>37445000</v>
      </c>
      <c r="H3010" s="48">
        <v>89.397547000000003</v>
      </c>
      <c r="I3010" s="52">
        <f t="shared" si="339"/>
        <v>0.78405147651424689</v>
      </c>
      <c r="J3010" s="52">
        <f t="shared" ca="1" si="340"/>
        <v>1</v>
      </c>
      <c r="K3010" s="48">
        <f t="shared" si="341"/>
        <v>89.3</v>
      </c>
      <c r="L3010" s="48">
        <f t="shared" si="342"/>
        <v>89.73</v>
      </c>
      <c r="M3010" s="48">
        <f t="shared" si="343"/>
        <v>89</v>
      </c>
      <c r="N3010" s="48">
        <f t="shared" si="344"/>
        <v>89.4</v>
      </c>
      <c r="O3010" s="49">
        <f t="shared" ca="1" si="345"/>
        <v>37445000</v>
      </c>
    </row>
    <row r="3011" spans="1:15" x14ac:dyDescent="0.25">
      <c r="A3011">
        <v>2996</v>
      </c>
      <c r="B3011" s="89">
        <v>38152</v>
      </c>
      <c r="C3011" s="48">
        <v>113.82</v>
      </c>
      <c r="D3011" s="48">
        <v>113.849998</v>
      </c>
      <c r="E3011" s="48">
        <v>112.870003</v>
      </c>
      <c r="F3011" s="48">
        <v>113.220001</v>
      </c>
      <c r="G3011" s="49">
        <v>34633000</v>
      </c>
      <c r="H3011" s="48">
        <v>88.770308999999997</v>
      </c>
      <c r="I3011" s="52">
        <f t="shared" si="339"/>
        <v>0.7840514769117517</v>
      </c>
      <c r="J3011" s="52">
        <f t="shared" ca="1" si="340"/>
        <v>1</v>
      </c>
      <c r="K3011" s="48">
        <f t="shared" si="341"/>
        <v>89.24</v>
      </c>
      <c r="L3011" s="48">
        <f t="shared" si="342"/>
        <v>89.26</v>
      </c>
      <c r="M3011" s="48">
        <f t="shared" si="343"/>
        <v>88.5</v>
      </c>
      <c r="N3011" s="48">
        <f t="shared" si="344"/>
        <v>88.77</v>
      </c>
      <c r="O3011" s="49">
        <f t="shared" ca="1" si="345"/>
        <v>34633000</v>
      </c>
    </row>
    <row r="3012" spans="1:15" x14ac:dyDescent="0.25">
      <c r="A3012">
        <v>2997</v>
      </c>
      <c r="B3012" s="89">
        <v>38148</v>
      </c>
      <c r="C3012" s="48">
        <v>114.040001</v>
      </c>
      <c r="D3012" s="48">
        <v>114.349998</v>
      </c>
      <c r="E3012" s="48">
        <v>113.93</v>
      </c>
      <c r="F3012" s="48">
        <v>114.349998</v>
      </c>
      <c r="G3012" s="49">
        <v>21711000</v>
      </c>
      <c r="H3012" s="48">
        <v>89.656284999999997</v>
      </c>
      <c r="I3012" s="52">
        <f t="shared" si="339"/>
        <v>0.78405147851423662</v>
      </c>
      <c r="J3012" s="52">
        <f t="shared" ca="1" si="340"/>
        <v>1</v>
      </c>
      <c r="K3012" s="48">
        <f t="shared" si="341"/>
        <v>89.41</v>
      </c>
      <c r="L3012" s="48">
        <f t="shared" si="342"/>
        <v>89.66</v>
      </c>
      <c r="M3012" s="48">
        <f t="shared" si="343"/>
        <v>89.33</v>
      </c>
      <c r="N3012" s="48">
        <f t="shared" si="344"/>
        <v>89.66</v>
      </c>
      <c r="O3012" s="49">
        <f t="shared" ca="1" si="345"/>
        <v>21711000</v>
      </c>
    </row>
    <row r="3013" spans="1:15" x14ac:dyDescent="0.25">
      <c r="A3013">
        <v>2998</v>
      </c>
      <c r="B3013" s="89">
        <v>38147</v>
      </c>
      <c r="C3013" s="48">
        <v>114.510002</v>
      </c>
      <c r="D3013" s="48">
        <v>114.699997</v>
      </c>
      <c r="E3013" s="48">
        <v>113.720001</v>
      </c>
      <c r="F3013" s="48">
        <v>113.790001</v>
      </c>
      <c r="G3013" s="49">
        <v>36737600</v>
      </c>
      <c r="H3013" s="48">
        <v>89.217218000000003</v>
      </c>
      <c r="I3013" s="52">
        <f t="shared" si="339"/>
        <v>0.78405147390762386</v>
      </c>
      <c r="J3013" s="52">
        <f t="shared" ca="1" si="340"/>
        <v>1</v>
      </c>
      <c r="K3013" s="48">
        <f t="shared" si="341"/>
        <v>89.78</v>
      </c>
      <c r="L3013" s="48">
        <f t="shared" si="342"/>
        <v>89.93</v>
      </c>
      <c r="M3013" s="48">
        <f t="shared" si="343"/>
        <v>89.16</v>
      </c>
      <c r="N3013" s="48">
        <f t="shared" si="344"/>
        <v>89.22</v>
      </c>
      <c r="O3013" s="49">
        <f t="shared" ca="1" si="345"/>
        <v>36737600</v>
      </c>
    </row>
    <row r="3014" spans="1:15" x14ac:dyDescent="0.25">
      <c r="A3014">
        <v>2999</v>
      </c>
      <c r="B3014" s="89">
        <v>38146</v>
      </c>
      <c r="C3014" s="48">
        <v>114.370003</v>
      </c>
      <c r="D3014" s="48">
        <v>114.91999800000001</v>
      </c>
      <c r="E3014" s="48">
        <v>114.16999800000001</v>
      </c>
      <c r="F3014" s="48">
        <v>114.860001</v>
      </c>
      <c r="G3014" s="49">
        <v>32846500</v>
      </c>
      <c r="H3014" s="48">
        <v>90.056152999999995</v>
      </c>
      <c r="I3014" s="52">
        <f t="shared" si="339"/>
        <v>0.78405147323653601</v>
      </c>
      <c r="J3014" s="52">
        <f t="shared" ca="1" si="340"/>
        <v>1</v>
      </c>
      <c r="K3014" s="48">
        <f t="shared" si="341"/>
        <v>89.67</v>
      </c>
      <c r="L3014" s="48">
        <f t="shared" si="342"/>
        <v>90.1</v>
      </c>
      <c r="M3014" s="48">
        <f t="shared" si="343"/>
        <v>89.52</v>
      </c>
      <c r="N3014" s="48">
        <f t="shared" si="344"/>
        <v>90.06</v>
      </c>
      <c r="O3014" s="49">
        <f t="shared" ca="1" si="345"/>
        <v>32846500</v>
      </c>
    </row>
    <row r="3015" spans="1:15" x14ac:dyDescent="0.25">
      <c r="A3015">
        <v>3000</v>
      </c>
      <c r="B3015" s="89">
        <v>38145</v>
      </c>
      <c r="C3015" s="48">
        <v>113.43</v>
      </c>
      <c r="D3015" s="48">
        <v>114.80999799999999</v>
      </c>
      <c r="E3015" s="48">
        <v>113.41999800000001</v>
      </c>
      <c r="F3015" s="48">
        <v>114.699997</v>
      </c>
      <c r="G3015" s="49">
        <v>31643800</v>
      </c>
      <c r="H3015" s="48">
        <v>89.930701999999997</v>
      </c>
      <c r="I3015" s="52">
        <f t="shared" si="339"/>
        <v>0.78405147647911444</v>
      </c>
      <c r="J3015" s="52">
        <f t="shared" ca="1" si="340"/>
        <v>1</v>
      </c>
      <c r="K3015" s="48">
        <f t="shared" si="341"/>
        <v>88.93</v>
      </c>
      <c r="L3015" s="48">
        <f t="shared" si="342"/>
        <v>90.02</v>
      </c>
      <c r="M3015" s="48">
        <f t="shared" si="343"/>
        <v>88.93</v>
      </c>
      <c r="N3015" s="48">
        <f t="shared" si="344"/>
        <v>89.93</v>
      </c>
      <c r="O3015" s="49">
        <f t="shared" ca="1" si="345"/>
        <v>31643800</v>
      </c>
    </row>
    <row r="3016" spans="1:15" x14ac:dyDescent="0.25">
      <c r="A3016">
        <v>3001</v>
      </c>
      <c r="B3016" s="89">
        <v>38142</v>
      </c>
      <c r="C3016" s="48">
        <v>112.980003</v>
      </c>
      <c r="D3016" s="48">
        <v>113.58000199999999</v>
      </c>
      <c r="E3016" s="48">
        <v>112.709999</v>
      </c>
      <c r="F3016" s="48">
        <v>112.980003</v>
      </c>
      <c r="G3016" s="49">
        <v>32739500</v>
      </c>
      <c r="H3016" s="48">
        <v>88.582138999999998</v>
      </c>
      <c r="I3016" s="52">
        <f t="shared" si="339"/>
        <v>0.78405148387188484</v>
      </c>
      <c r="J3016" s="52">
        <f t="shared" ca="1" si="340"/>
        <v>1</v>
      </c>
      <c r="K3016" s="48">
        <f t="shared" si="341"/>
        <v>88.58</v>
      </c>
      <c r="L3016" s="48">
        <f t="shared" si="342"/>
        <v>89.05</v>
      </c>
      <c r="M3016" s="48">
        <f t="shared" si="343"/>
        <v>88.37</v>
      </c>
      <c r="N3016" s="48">
        <f t="shared" si="344"/>
        <v>88.58</v>
      </c>
      <c r="O3016" s="49">
        <f t="shared" ca="1" si="345"/>
        <v>32739500</v>
      </c>
    </row>
    <row r="3017" spans="1:15" x14ac:dyDescent="0.25">
      <c r="A3017">
        <v>3002</v>
      </c>
      <c r="B3017" s="89">
        <v>38141</v>
      </c>
      <c r="C3017" s="48">
        <v>112.80999799999999</v>
      </c>
      <c r="D3017" s="48">
        <v>113.19000200000001</v>
      </c>
      <c r="E3017" s="48">
        <v>112.07</v>
      </c>
      <c r="F3017" s="48">
        <v>112.089996</v>
      </c>
      <c r="G3017" s="49">
        <v>38688300</v>
      </c>
      <c r="H3017" s="48">
        <v>87.884326999999999</v>
      </c>
      <c r="I3017" s="52">
        <f t="shared" si="339"/>
        <v>0.78405147770725225</v>
      </c>
      <c r="J3017" s="52">
        <f t="shared" ca="1" si="340"/>
        <v>1</v>
      </c>
      <c r="K3017" s="48">
        <f t="shared" si="341"/>
        <v>88.45</v>
      </c>
      <c r="L3017" s="48">
        <f t="shared" si="342"/>
        <v>88.75</v>
      </c>
      <c r="M3017" s="48">
        <f t="shared" si="343"/>
        <v>87.87</v>
      </c>
      <c r="N3017" s="48">
        <f t="shared" si="344"/>
        <v>87.88</v>
      </c>
      <c r="O3017" s="49">
        <f t="shared" ca="1" si="345"/>
        <v>38688300</v>
      </c>
    </row>
    <row r="3018" spans="1:15" x14ac:dyDescent="0.25">
      <c r="A3018">
        <v>3003</v>
      </c>
      <c r="B3018" s="89">
        <v>38140</v>
      </c>
      <c r="C3018" s="48">
        <v>113.029999</v>
      </c>
      <c r="D3018" s="48">
        <v>113.480003</v>
      </c>
      <c r="E3018" s="48">
        <v>112.459999</v>
      </c>
      <c r="F3018" s="48">
        <v>113.129997</v>
      </c>
      <c r="G3018" s="49">
        <v>39774200</v>
      </c>
      <c r="H3018" s="48">
        <v>88.699742000000001</v>
      </c>
      <c r="I3018" s="52">
        <f t="shared" si="339"/>
        <v>0.78405148371037259</v>
      </c>
      <c r="J3018" s="52">
        <f t="shared" ca="1" si="340"/>
        <v>1</v>
      </c>
      <c r="K3018" s="48">
        <f t="shared" si="341"/>
        <v>88.62</v>
      </c>
      <c r="L3018" s="48">
        <f t="shared" si="342"/>
        <v>88.97</v>
      </c>
      <c r="M3018" s="48">
        <f t="shared" si="343"/>
        <v>88.17</v>
      </c>
      <c r="N3018" s="48">
        <f t="shared" si="344"/>
        <v>88.7</v>
      </c>
      <c r="O3018" s="49">
        <f t="shared" ca="1" si="345"/>
        <v>39774200</v>
      </c>
    </row>
    <row r="3019" spans="1:15" x14ac:dyDescent="0.25">
      <c r="A3019">
        <v>3004</v>
      </c>
      <c r="B3019" s="89">
        <v>38139</v>
      </c>
      <c r="C3019" s="48">
        <v>112.459999</v>
      </c>
      <c r="D3019" s="48">
        <v>112.860001</v>
      </c>
      <c r="E3019" s="48">
        <v>111.870003</v>
      </c>
      <c r="F3019" s="48">
        <v>112.709999</v>
      </c>
      <c r="G3019" s="49">
        <v>41044700</v>
      </c>
      <c r="H3019" s="48">
        <v>88.370441</v>
      </c>
      <c r="I3019" s="52">
        <f t="shared" si="339"/>
        <v>0.78405147532651476</v>
      </c>
      <c r="J3019" s="52">
        <f t="shared" ca="1" si="340"/>
        <v>1</v>
      </c>
      <c r="K3019" s="48">
        <f t="shared" si="341"/>
        <v>88.17</v>
      </c>
      <c r="L3019" s="48">
        <f t="shared" si="342"/>
        <v>88.49</v>
      </c>
      <c r="M3019" s="48">
        <f t="shared" si="343"/>
        <v>87.71</v>
      </c>
      <c r="N3019" s="48">
        <f t="shared" si="344"/>
        <v>88.37</v>
      </c>
      <c r="O3019" s="49">
        <f t="shared" ca="1" si="345"/>
        <v>41044700</v>
      </c>
    </row>
    <row r="3020" spans="1:15" x14ac:dyDescent="0.25">
      <c r="A3020">
        <v>3005</v>
      </c>
      <c r="B3020" s="89">
        <v>38135</v>
      </c>
      <c r="C3020" s="48">
        <v>112.730003</v>
      </c>
      <c r="D3020" s="48">
        <v>112.879997</v>
      </c>
      <c r="E3020" s="48">
        <v>112.360001</v>
      </c>
      <c r="F3020" s="48">
        <v>112.860001</v>
      </c>
      <c r="G3020" s="49">
        <v>23367200</v>
      </c>
      <c r="H3020" s="48">
        <v>88.488050000000001</v>
      </c>
      <c r="I3020" s="52">
        <f t="shared" si="339"/>
        <v>0.78405147276225884</v>
      </c>
      <c r="J3020" s="52">
        <f t="shared" ca="1" si="340"/>
        <v>1</v>
      </c>
      <c r="K3020" s="48">
        <f t="shared" si="341"/>
        <v>88.39</v>
      </c>
      <c r="L3020" s="48">
        <f t="shared" si="342"/>
        <v>88.5</v>
      </c>
      <c r="M3020" s="48">
        <f t="shared" si="343"/>
        <v>88.1</v>
      </c>
      <c r="N3020" s="48">
        <f t="shared" si="344"/>
        <v>88.49</v>
      </c>
      <c r="O3020" s="49">
        <f t="shared" ca="1" si="345"/>
        <v>23367200</v>
      </c>
    </row>
    <row r="3021" spans="1:15" x14ac:dyDescent="0.25">
      <c r="A3021">
        <v>3006</v>
      </c>
      <c r="B3021" s="89">
        <v>38134</v>
      </c>
      <c r="C3021" s="48">
        <v>112.540001</v>
      </c>
      <c r="D3021" s="48">
        <v>113.029999</v>
      </c>
      <c r="E3021" s="48">
        <v>112.05999799999999</v>
      </c>
      <c r="F3021" s="48">
        <v>112.870003</v>
      </c>
      <c r="G3021" s="49">
        <v>45306900</v>
      </c>
      <c r="H3021" s="48">
        <v>88.495891999999998</v>
      </c>
      <c r="I3021" s="52">
        <f t="shared" si="339"/>
        <v>0.78405147202840064</v>
      </c>
      <c r="J3021" s="52">
        <f t="shared" ca="1" si="340"/>
        <v>1</v>
      </c>
      <c r="K3021" s="48">
        <f t="shared" si="341"/>
        <v>88.24</v>
      </c>
      <c r="L3021" s="48">
        <f t="shared" si="342"/>
        <v>88.62</v>
      </c>
      <c r="M3021" s="48">
        <f t="shared" si="343"/>
        <v>87.86</v>
      </c>
      <c r="N3021" s="48">
        <f t="shared" si="344"/>
        <v>88.5</v>
      </c>
      <c r="O3021" s="49">
        <f t="shared" ca="1" si="345"/>
        <v>45306900</v>
      </c>
    </row>
    <row r="3022" spans="1:15" x14ac:dyDescent="0.25">
      <c r="A3022">
        <v>3007</v>
      </c>
      <c r="B3022" s="89">
        <v>38133</v>
      </c>
      <c r="C3022" s="48">
        <v>111.660004</v>
      </c>
      <c r="D3022" s="48">
        <v>112.290001</v>
      </c>
      <c r="E3022" s="48">
        <v>111.510002</v>
      </c>
      <c r="F3022" s="48">
        <v>112.239998</v>
      </c>
      <c r="G3022" s="49">
        <v>35977000</v>
      </c>
      <c r="H3022" s="48">
        <v>88.001936000000001</v>
      </c>
      <c r="I3022" s="52">
        <f t="shared" si="339"/>
        <v>0.78405147512564999</v>
      </c>
      <c r="J3022" s="52">
        <f t="shared" ca="1" si="340"/>
        <v>1</v>
      </c>
      <c r="K3022" s="48">
        <f t="shared" si="341"/>
        <v>87.55</v>
      </c>
      <c r="L3022" s="48">
        <f t="shared" si="342"/>
        <v>88.04</v>
      </c>
      <c r="M3022" s="48">
        <f t="shared" si="343"/>
        <v>87.43</v>
      </c>
      <c r="N3022" s="48">
        <f t="shared" si="344"/>
        <v>88</v>
      </c>
      <c r="O3022" s="49">
        <f t="shared" ca="1" si="345"/>
        <v>35977000</v>
      </c>
    </row>
    <row r="3023" spans="1:15" x14ac:dyDescent="0.25">
      <c r="A3023">
        <v>3008</v>
      </c>
      <c r="B3023" s="89">
        <v>38132</v>
      </c>
      <c r="C3023" s="48">
        <v>109.900002</v>
      </c>
      <c r="D3023" s="48">
        <v>111.980003</v>
      </c>
      <c r="E3023" s="48">
        <v>109.599998</v>
      </c>
      <c r="F3023" s="48">
        <v>111.849998</v>
      </c>
      <c r="G3023" s="49">
        <v>48668000</v>
      </c>
      <c r="H3023" s="48">
        <v>87.696156999999999</v>
      </c>
      <c r="I3023" s="52">
        <f t="shared" si="339"/>
        <v>0.78405148473940967</v>
      </c>
      <c r="J3023" s="52">
        <f t="shared" ca="1" si="340"/>
        <v>1</v>
      </c>
      <c r="K3023" s="48">
        <f t="shared" si="341"/>
        <v>86.17</v>
      </c>
      <c r="L3023" s="48">
        <f t="shared" si="342"/>
        <v>87.8</v>
      </c>
      <c r="M3023" s="48">
        <f t="shared" si="343"/>
        <v>85.93</v>
      </c>
      <c r="N3023" s="48">
        <f t="shared" si="344"/>
        <v>87.7</v>
      </c>
      <c r="O3023" s="49">
        <f t="shared" ca="1" si="345"/>
        <v>48668000</v>
      </c>
    </row>
    <row r="3024" spans="1:15" x14ac:dyDescent="0.25">
      <c r="A3024">
        <v>3009</v>
      </c>
      <c r="B3024" s="89">
        <v>38131</v>
      </c>
      <c r="C3024" s="48">
        <v>110.529999</v>
      </c>
      <c r="D3024" s="48">
        <v>110.760002</v>
      </c>
      <c r="E3024" s="48">
        <v>109.68</v>
      </c>
      <c r="F3024" s="48">
        <v>110.269997</v>
      </c>
      <c r="G3024" s="49">
        <v>40961500</v>
      </c>
      <c r="H3024" s="48">
        <v>86.457353999999995</v>
      </c>
      <c r="I3024" s="52">
        <f t="shared" si="339"/>
        <v>0.78405147684913779</v>
      </c>
      <c r="J3024" s="52">
        <f t="shared" ca="1" si="340"/>
        <v>1</v>
      </c>
      <c r="K3024" s="48">
        <f t="shared" si="341"/>
        <v>86.66</v>
      </c>
      <c r="L3024" s="48">
        <f t="shared" si="342"/>
        <v>86.84</v>
      </c>
      <c r="M3024" s="48">
        <f t="shared" si="343"/>
        <v>85.99</v>
      </c>
      <c r="N3024" s="48">
        <f t="shared" si="344"/>
        <v>86.46</v>
      </c>
      <c r="O3024" s="49">
        <f t="shared" ca="1" si="345"/>
        <v>40961500</v>
      </c>
    </row>
    <row r="3025" spans="1:15" x14ac:dyDescent="0.25">
      <c r="A3025">
        <v>3010</v>
      </c>
      <c r="B3025" s="89">
        <v>38128</v>
      </c>
      <c r="C3025" s="48">
        <v>109.970001</v>
      </c>
      <c r="D3025" s="48">
        <v>110.550003</v>
      </c>
      <c r="E3025" s="48">
        <v>109.470001</v>
      </c>
      <c r="F3025" s="48">
        <v>109.80999799999999</v>
      </c>
      <c r="G3025" s="49">
        <v>47480400</v>
      </c>
      <c r="H3025" s="48">
        <v>86.096691000000007</v>
      </c>
      <c r="I3025" s="52">
        <f t="shared" ref="I3025:I3088" si="346">H3025/F3025</f>
        <v>0.78405147589566493</v>
      </c>
      <c r="J3025" s="52">
        <f t="shared" ref="J3025:J3088" ca="1" si="347">INDEX(OFFSET($T$15,0,0,$S$13+1,1),MATCH(B3025,OFFSET($Q$15,0,0,$S$13+1,1),-1))</f>
        <v>1</v>
      </c>
      <c r="K3025" s="48">
        <f t="shared" ref="K3025:K3088" si="348">ROUND($I3025*C3025,2)</f>
        <v>86.22</v>
      </c>
      <c r="L3025" s="48">
        <f t="shared" ref="L3025:L3088" si="349">ROUND($I3025*D3025,2)</f>
        <v>86.68</v>
      </c>
      <c r="M3025" s="48">
        <f t="shared" ref="M3025:M3088" si="350">ROUND($I3025*E3025,2)</f>
        <v>85.83</v>
      </c>
      <c r="N3025" s="48">
        <f t="shared" ref="N3025:N3088" si="351">ROUND($I3025*F3025,2)</f>
        <v>86.1</v>
      </c>
      <c r="O3025" s="49">
        <f t="shared" ref="O3025:O3088" ca="1" si="352">G3025*J3025</f>
        <v>47480400</v>
      </c>
    </row>
    <row r="3026" spans="1:15" x14ac:dyDescent="0.25">
      <c r="A3026">
        <v>3011</v>
      </c>
      <c r="B3026" s="89">
        <v>38127</v>
      </c>
      <c r="C3026" s="48">
        <v>109.449997</v>
      </c>
      <c r="D3026" s="48">
        <v>109.870003</v>
      </c>
      <c r="E3026" s="48">
        <v>109.040001</v>
      </c>
      <c r="F3026" s="48">
        <v>109.620003</v>
      </c>
      <c r="G3026" s="49">
        <v>38082900</v>
      </c>
      <c r="H3026" s="48">
        <v>85.947725000000005</v>
      </c>
      <c r="I3026" s="52">
        <f t="shared" si="346"/>
        <v>0.78405147462001079</v>
      </c>
      <c r="J3026" s="52">
        <f t="shared" ca="1" si="347"/>
        <v>1</v>
      </c>
      <c r="K3026" s="48">
        <f t="shared" si="348"/>
        <v>85.81</v>
      </c>
      <c r="L3026" s="48">
        <f t="shared" si="349"/>
        <v>86.14</v>
      </c>
      <c r="M3026" s="48">
        <f t="shared" si="350"/>
        <v>85.49</v>
      </c>
      <c r="N3026" s="48">
        <f t="shared" si="351"/>
        <v>85.95</v>
      </c>
      <c r="O3026" s="49">
        <f t="shared" ca="1" si="352"/>
        <v>38082900</v>
      </c>
    </row>
    <row r="3027" spans="1:15" x14ac:dyDescent="0.25">
      <c r="A3027">
        <v>3012</v>
      </c>
      <c r="B3027" s="89">
        <v>38126</v>
      </c>
      <c r="C3027" s="48">
        <v>110.5</v>
      </c>
      <c r="D3027" s="48">
        <v>111.18</v>
      </c>
      <c r="E3027" s="48">
        <v>109.150002</v>
      </c>
      <c r="F3027" s="48">
        <v>109.269997</v>
      </c>
      <c r="G3027" s="49">
        <v>54804100</v>
      </c>
      <c r="H3027" s="48">
        <v>85.673302000000007</v>
      </c>
      <c r="I3027" s="52">
        <f t="shared" si="346"/>
        <v>0.78405147206144798</v>
      </c>
      <c r="J3027" s="52">
        <f t="shared" ca="1" si="347"/>
        <v>1</v>
      </c>
      <c r="K3027" s="48">
        <f t="shared" si="348"/>
        <v>86.64</v>
      </c>
      <c r="L3027" s="48">
        <f t="shared" si="349"/>
        <v>87.17</v>
      </c>
      <c r="M3027" s="48">
        <f t="shared" si="350"/>
        <v>85.58</v>
      </c>
      <c r="N3027" s="48">
        <f t="shared" si="351"/>
        <v>85.67</v>
      </c>
      <c r="O3027" s="49">
        <f t="shared" ca="1" si="352"/>
        <v>54804100</v>
      </c>
    </row>
    <row r="3028" spans="1:15" x14ac:dyDescent="0.25">
      <c r="A3028">
        <v>3013</v>
      </c>
      <c r="B3028" s="89">
        <v>38125</v>
      </c>
      <c r="C3028" s="48">
        <v>109.489998</v>
      </c>
      <c r="D3028" s="48">
        <v>109.94000200000001</v>
      </c>
      <c r="E3028" s="48">
        <v>109.33000199999999</v>
      </c>
      <c r="F3028" s="48">
        <v>109.650002</v>
      </c>
      <c r="G3028" s="49">
        <v>30193100</v>
      </c>
      <c r="H3028" s="48">
        <v>85.971245999999994</v>
      </c>
      <c r="I3028" s="52">
        <f t="shared" si="346"/>
        <v>0.78405147680708653</v>
      </c>
      <c r="J3028" s="52">
        <f t="shared" ca="1" si="347"/>
        <v>1</v>
      </c>
      <c r="K3028" s="48">
        <f t="shared" si="348"/>
        <v>85.85</v>
      </c>
      <c r="L3028" s="48">
        <f t="shared" si="349"/>
        <v>86.2</v>
      </c>
      <c r="M3028" s="48">
        <f t="shared" si="350"/>
        <v>85.72</v>
      </c>
      <c r="N3028" s="48">
        <f t="shared" si="351"/>
        <v>85.97</v>
      </c>
      <c r="O3028" s="49">
        <f t="shared" ca="1" si="352"/>
        <v>30193100</v>
      </c>
    </row>
    <row r="3029" spans="1:15" x14ac:dyDescent="0.25">
      <c r="A3029">
        <v>3014</v>
      </c>
      <c r="B3029" s="89">
        <v>38124</v>
      </c>
      <c r="C3029" s="48">
        <v>108.889999</v>
      </c>
      <c r="D3029" s="48">
        <v>109.5</v>
      </c>
      <c r="E3029" s="48">
        <v>108.410004</v>
      </c>
      <c r="F3029" s="48">
        <v>109.099998</v>
      </c>
      <c r="G3029" s="49">
        <v>55020400</v>
      </c>
      <c r="H3029" s="48">
        <v>85.540014999999997</v>
      </c>
      <c r="I3029" s="52">
        <f t="shared" si="346"/>
        <v>0.78405148091753396</v>
      </c>
      <c r="J3029" s="52">
        <f t="shared" ca="1" si="347"/>
        <v>1</v>
      </c>
      <c r="K3029" s="48">
        <f t="shared" si="348"/>
        <v>85.38</v>
      </c>
      <c r="L3029" s="48">
        <f t="shared" si="349"/>
        <v>85.85</v>
      </c>
      <c r="M3029" s="48">
        <f t="shared" si="350"/>
        <v>85</v>
      </c>
      <c r="N3029" s="48">
        <f t="shared" si="351"/>
        <v>85.54</v>
      </c>
      <c r="O3029" s="49">
        <f t="shared" ca="1" si="352"/>
        <v>55020400</v>
      </c>
    </row>
    <row r="3030" spans="1:15" x14ac:dyDescent="0.25">
      <c r="A3030">
        <v>3015</v>
      </c>
      <c r="B3030" s="89">
        <v>38121</v>
      </c>
      <c r="C3030" s="48">
        <v>109.949997</v>
      </c>
      <c r="D3030" s="48">
        <v>110.739998</v>
      </c>
      <c r="E3030" s="48">
        <v>109.269997</v>
      </c>
      <c r="F3030" s="48">
        <v>110.040001</v>
      </c>
      <c r="G3030" s="49">
        <v>54123100</v>
      </c>
      <c r="H3030" s="48">
        <v>86.277024999999995</v>
      </c>
      <c r="I3030" s="52">
        <f t="shared" si="346"/>
        <v>0.78405147415438492</v>
      </c>
      <c r="J3030" s="52">
        <f t="shared" ca="1" si="347"/>
        <v>1</v>
      </c>
      <c r="K3030" s="48">
        <f t="shared" si="348"/>
        <v>86.21</v>
      </c>
      <c r="L3030" s="48">
        <f t="shared" si="349"/>
        <v>86.83</v>
      </c>
      <c r="M3030" s="48">
        <f t="shared" si="350"/>
        <v>85.67</v>
      </c>
      <c r="N3030" s="48">
        <f t="shared" si="351"/>
        <v>86.28</v>
      </c>
      <c r="O3030" s="49">
        <f t="shared" ca="1" si="352"/>
        <v>54123100</v>
      </c>
    </row>
    <row r="3031" spans="1:15" x14ac:dyDescent="0.25">
      <c r="A3031">
        <v>3016</v>
      </c>
      <c r="B3031" s="89">
        <v>38120</v>
      </c>
      <c r="C3031" s="48">
        <v>109.760002</v>
      </c>
      <c r="D3031" s="48">
        <v>110.80999799999999</v>
      </c>
      <c r="E3031" s="48">
        <v>109.629997</v>
      </c>
      <c r="F3031" s="48">
        <v>109.989998</v>
      </c>
      <c r="G3031" s="49">
        <v>57393700</v>
      </c>
      <c r="H3031" s="48">
        <v>86.237819999999999</v>
      </c>
      <c r="I3031" s="52">
        <f t="shared" si="346"/>
        <v>0.78405147348034321</v>
      </c>
      <c r="J3031" s="52">
        <f t="shared" ca="1" si="347"/>
        <v>1</v>
      </c>
      <c r="K3031" s="48">
        <f t="shared" si="348"/>
        <v>86.06</v>
      </c>
      <c r="L3031" s="48">
        <f t="shared" si="349"/>
        <v>86.88</v>
      </c>
      <c r="M3031" s="48">
        <f t="shared" si="350"/>
        <v>85.96</v>
      </c>
      <c r="N3031" s="48">
        <f t="shared" si="351"/>
        <v>86.24</v>
      </c>
      <c r="O3031" s="49">
        <f t="shared" ca="1" si="352"/>
        <v>57393700</v>
      </c>
    </row>
    <row r="3032" spans="1:15" x14ac:dyDescent="0.25">
      <c r="A3032">
        <v>3017</v>
      </c>
      <c r="B3032" s="89">
        <v>38119</v>
      </c>
      <c r="C3032" s="48">
        <v>109.57</v>
      </c>
      <c r="D3032" s="48">
        <v>110.540001</v>
      </c>
      <c r="E3032" s="48">
        <v>108.05999799999999</v>
      </c>
      <c r="F3032" s="48">
        <v>110.449997</v>
      </c>
      <c r="G3032" s="49">
        <v>90830500</v>
      </c>
      <c r="H3032" s="48">
        <v>86.598483000000002</v>
      </c>
      <c r="I3032" s="52">
        <f t="shared" si="346"/>
        <v>0.78405147444232171</v>
      </c>
      <c r="J3032" s="52">
        <f t="shared" ca="1" si="347"/>
        <v>1</v>
      </c>
      <c r="K3032" s="48">
        <f t="shared" si="348"/>
        <v>85.91</v>
      </c>
      <c r="L3032" s="48">
        <f t="shared" si="349"/>
        <v>86.67</v>
      </c>
      <c r="M3032" s="48">
        <f t="shared" si="350"/>
        <v>84.72</v>
      </c>
      <c r="N3032" s="48">
        <f t="shared" si="351"/>
        <v>86.6</v>
      </c>
      <c r="O3032" s="49">
        <f t="shared" ca="1" si="352"/>
        <v>90830500</v>
      </c>
    </row>
    <row r="3033" spans="1:15" x14ac:dyDescent="0.25">
      <c r="A3033">
        <v>3018</v>
      </c>
      <c r="B3033" s="89">
        <v>38118</v>
      </c>
      <c r="C3033" s="48">
        <v>109.459999</v>
      </c>
      <c r="D3033" s="48">
        <v>110.050003</v>
      </c>
      <c r="E3033" s="48">
        <v>109.33000199999999</v>
      </c>
      <c r="F3033" s="48">
        <v>109.75</v>
      </c>
      <c r="G3033" s="49">
        <v>48300600</v>
      </c>
      <c r="H3033" s="48">
        <v>86.04965</v>
      </c>
      <c r="I3033" s="52">
        <f t="shared" si="346"/>
        <v>0.78405148063781316</v>
      </c>
      <c r="J3033" s="52">
        <f t="shared" ca="1" si="347"/>
        <v>1</v>
      </c>
      <c r="K3033" s="48">
        <f t="shared" si="348"/>
        <v>85.82</v>
      </c>
      <c r="L3033" s="48">
        <f t="shared" si="349"/>
        <v>86.28</v>
      </c>
      <c r="M3033" s="48">
        <f t="shared" si="350"/>
        <v>85.72</v>
      </c>
      <c r="N3033" s="48">
        <f t="shared" si="351"/>
        <v>86.05</v>
      </c>
      <c r="O3033" s="49">
        <f t="shared" ca="1" si="352"/>
        <v>48300600</v>
      </c>
    </row>
    <row r="3034" spans="1:15" x14ac:dyDescent="0.25">
      <c r="A3034">
        <v>3019</v>
      </c>
      <c r="B3034" s="89">
        <v>38117</v>
      </c>
      <c r="C3034" s="48">
        <v>109.44000200000001</v>
      </c>
      <c r="D3034" s="48">
        <v>109.75</v>
      </c>
      <c r="E3034" s="48">
        <v>108.360001</v>
      </c>
      <c r="F3034" s="48">
        <v>108.83000199999999</v>
      </c>
      <c r="G3034" s="49">
        <v>75279400</v>
      </c>
      <c r="H3034" s="48">
        <v>85.328323999999995</v>
      </c>
      <c r="I3034" s="52">
        <f t="shared" si="346"/>
        <v>0.78405147874572312</v>
      </c>
      <c r="J3034" s="52">
        <f t="shared" ca="1" si="347"/>
        <v>1</v>
      </c>
      <c r="K3034" s="48">
        <f t="shared" si="348"/>
        <v>85.81</v>
      </c>
      <c r="L3034" s="48">
        <f t="shared" si="349"/>
        <v>86.05</v>
      </c>
      <c r="M3034" s="48">
        <f t="shared" si="350"/>
        <v>84.96</v>
      </c>
      <c r="N3034" s="48">
        <f t="shared" si="351"/>
        <v>85.33</v>
      </c>
      <c r="O3034" s="49">
        <f t="shared" ca="1" si="352"/>
        <v>75279400</v>
      </c>
    </row>
    <row r="3035" spans="1:15" x14ac:dyDescent="0.25">
      <c r="A3035">
        <v>3020</v>
      </c>
      <c r="B3035" s="89">
        <v>38114</v>
      </c>
      <c r="C3035" s="48">
        <v>111.220001</v>
      </c>
      <c r="D3035" s="48">
        <v>112.230003</v>
      </c>
      <c r="E3035" s="48">
        <v>109.959999</v>
      </c>
      <c r="F3035" s="48">
        <v>109.959999</v>
      </c>
      <c r="G3035" s="49">
        <v>60950000</v>
      </c>
      <c r="H3035" s="48">
        <v>86.214299999999994</v>
      </c>
      <c r="I3035" s="52">
        <f t="shared" si="346"/>
        <v>0.78405148039333827</v>
      </c>
      <c r="J3035" s="52">
        <f t="shared" ca="1" si="347"/>
        <v>1</v>
      </c>
      <c r="K3035" s="48">
        <f t="shared" si="348"/>
        <v>87.2</v>
      </c>
      <c r="L3035" s="48">
        <f t="shared" si="349"/>
        <v>87.99</v>
      </c>
      <c r="M3035" s="48">
        <f t="shared" si="350"/>
        <v>86.21</v>
      </c>
      <c r="N3035" s="48">
        <f t="shared" si="351"/>
        <v>86.21</v>
      </c>
      <c r="O3035" s="49">
        <f t="shared" ca="1" si="352"/>
        <v>60950000</v>
      </c>
    </row>
    <row r="3036" spans="1:15" x14ac:dyDescent="0.25">
      <c r="A3036">
        <v>3021</v>
      </c>
      <c r="B3036" s="89">
        <v>38113</v>
      </c>
      <c r="C3036" s="48">
        <v>112.019997</v>
      </c>
      <c r="D3036" s="48">
        <v>112.589996</v>
      </c>
      <c r="E3036" s="48">
        <v>111</v>
      </c>
      <c r="F3036" s="48">
        <v>111.80999799999999</v>
      </c>
      <c r="G3036" s="49">
        <v>54997000</v>
      </c>
      <c r="H3036" s="48">
        <v>87.664794000000001</v>
      </c>
      <c r="I3036" s="52">
        <f t="shared" si="346"/>
        <v>0.78405147632683081</v>
      </c>
      <c r="J3036" s="52">
        <f t="shared" ca="1" si="347"/>
        <v>1</v>
      </c>
      <c r="K3036" s="48">
        <f t="shared" si="348"/>
        <v>87.83</v>
      </c>
      <c r="L3036" s="48">
        <f t="shared" si="349"/>
        <v>88.28</v>
      </c>
      <c r="M3036" s="48">
        <f t="shared" si="350"/>
        <v>87.03</v>
      </c>
      <c r="N3036" s="48">
        <f t="shared" si="351"/>
        <v>87.66</v>
      </c>
      <c r="O3036" s="49">
        <f t="shared" ca="1" si="352"/>
        <v>54997000</v>
      </c>
    </row>
    <row r="3037" spans="1:15" x14ac:dyDescent="0.25">
      <c r="A3037">
        <v>3022</v>
      </c>
      <c r="B3037" s="89">
        <v>38112</v>
      </c>
      <c r="C3037" s="48">
        <v>112.410004</v>
      </c>
      <c r="D3037" s="48">
        <v>112.959999</v>
      </c>
      <c r="E3037" s="48">
        <v>112.160004</v>
      </c>
      <c r="F3037" s="48">
        <v>112.779999</v>
      </c>
      <c r="G3037" s="49">
        <v>34405000</v>
      </c>
      <c r="H3037" s="48">
        <v>88.425325000000001</v>
      </c>
      <c r="I3037" s="52">
        <f t="shared" si="346"/>
        <v>0.7840514788442231</v>
      </c>
      <c r="J3037" s="52">
        <f t="shared" ca="1" si="347"/>
        <v>1</v>
      </c>
      <c r="K3037" s="48">
        <f t="shared" si="348"/>
        <v>88.14</v>
      </c>
      <c r="L3037" s="48">
        <f t="shared" si="349"/>
        <v>88.57</v>
      </c>
      <c r="M3037" s="48">
        <f t="shared" si="350"/>
        <v>87.94</v>
      </c>
      <c r="N3037" s="48">
        <f t="shared" si="351"/>
        <v>88.43</v>
      </c>
      <c r="O3037" s="49">
        <f t="shared" ca="1" si="352"/>
        <v>34405000</v>
      </c>
    </row>
    <row r="3038" spans="1:15" x14ac:dyDescent="0.25">
      <c r="A3038">
        <v>3023</v>
      </c>
      <c r="B3038" s="89">
        <v>38111</v>
      </c>
      <c r="C3038" s="48">
        <v>112.25</v>
      </c>
      <c r="D3038" s="48">
        <v>113.260002</v>
      </c>
      <c r="E3038" s="48">
        <v>111.660004</v>
      </c>
      <c r="F3038" s="48">
        <v>112.05999799999999</v>
      </c>
      <c r="G3038" s="49">
        <v>51185100</v>
      </c>
      <c r="H3038" s="48">
        <v>87.860806999999994</v>
      </c>
      <c r="I3038" s="52">
        <f t="shared" si="346"/>
        <v>0.78405147749511828</v>
      </c>
      <c r="J3038" s="52">
        <f t="shared" ca="1" si="347"/>
        <v>1</v>
      </c>
      <c r="K3038" s="48">
        <f t="shared" si="348"/>
        <v>88.01</v>
      </c>
      <c r="L3038" s="48">
        <f t="shared" si="349"/>
        <v>88.8</v>
      </c>
      <c r="M3038" s="48">
        <f t="shared" si="350"/>
        <v>87.55</v>
      </c>
      <c r="N3038" s="48">
        <f t="shared" si="351"/>
        <v>87.86</v>
      </c>
      <c r="O3038" s="49">
        <f t="shared" ca="1" si="352"/>
        <v>51185100</v>
      </c>
    </row>
    <row r="3039" spans="1:15" x14ac:dyDescent="0.25">
      <c r="A3039">
        <v>3024</v>
      </c>
      <c r="B3039" s="89">
        <v>38110</v>
      </c>
      <c r="C3039" s="48">
        <v>111.370003</v>
      </c>
      <c r="D3039" s="48">
        <v>112.290001</v>
      </c>
      <c r="E3039" s="48">
        <v>111.349998</v>
      </c>
      <c r="F3039" s="48">
        <v>112.150002</v>
      </c>
      <c r="G3039" s="49">
        <v>33758000</v>
      </c>
      <c r="H3039" s="48">
        <v>87.931374000000005</v>
      </c>
      <c r="I3039" s="52">
        <f t="shared" si="346"/>
        <v>0.78405147063662117</v>
      </c>
      <c r="J3039" s="52">
        <f t="shared" ca="1" si="347"/>
        <v>1</v>
      </c>
      <c r="K3039" s="48">
        <f t="shared" si="348"/>
        <v>87.32</v>
      </c>
      <c r="L3039" s="48">
        <f t="shared" si="349"/>
        <v>88.04</v>
      </c>
      <c r="M3039" s="48">
        <f t="shared" si="350"/>
        <v>87.3</v>
      </c>
      <c r="N3039" s="48">
        <f t="shared" si="351"/>
        <v>87.93</v>
      </c>
      <c r="O3039" s="49">
        <f t="shared" ca="1" si="352"/>
        <v>33758000</v>
      </c>
    </row>
    <row r="3040" spans="1:15" x14ac:dyDescent="0.25">
      <c r="A3040">
        <v>3025</v>
      </c>
      <c r="B3040" s="89">
        <v>38107</v>
      </c>
      <c r="C3040" s="48">
        <v>112.16999800000001</v>
      </c>
      <c r="D3040" s="48">
        <v>112.379997</v>
      </c>
      <c r="E3040" s="48">
        <v>110.900002</v>
      </c>
      <c r="F3040" s="48">
        <v>110.959999</v>
      </c>
      <c r="G3040" s="49">
        <v>48681400</v>
      </c>
      <c r="H3040" s="48">
        <v>86.998351</v>
      </c>
      <c r="I3040" s="52">
        <f t="shared" si="346"/>
        <v>0.78405147606391024</v>
      </c>
      <c r="J3040" s="52">
        <f t="shared" ca="1" si="347"/>
        <v>1</v>
      </c>
      <c r="K3040" s="48">
        <f t="shared" si="348"/>
        <v>87.95</v>
      </c>
      <c r="L3040" s="48">
        <f t="shared" si="349"/>
        <v>88.11</v>
      </c>
      <c r="M3040" s="48">
        <f t="shared" si="350"/>
        <v>86.95</v>
      </c>
      <c r="N3040" s="48">
        <f t="shared" si="351"/>
        <v>87</v>
      </c>
      <c r="O3040" s="49">
        <f t="shared" ca="1" si="352"/>
        <v>48681400</v>
      </c>
    </row>
    <row r="3041" spans="1:15" x14ac:dyDescent="0.25">
      <c r="A3041">
        <v>3026</v>
      </c>
      <c r="B3041" s="89">
        <v>38106</v>
      </c>
      <c r="C3041" s="48">
        <v>112.720001</v>
      </c>
      <c r="D3041" s="48">
        <v>113.32</v>
      </c>
      <c r="E3041" s="48">
        <v>111.160004</v>
      </c>
      <c r="F3041" s="48">
        <v>111.83000199999999</v>
      </c>
      <c r="G3041" s="49">
        <v>69687600</v>
      </c>
      <c r="H3041" s="48">
        <v>87.680477999999994</v>
      </c>
      <c r="I3041" s="52">
        <f t="shared" si="346"/>
        <v>0.7840514748448274</v>
      </c>
      <c r="J3041" s="52">
        <f t="shared" ca="1" si="347"/>
        <v>1</v>
      </c>
      <c r="K3041" s="48">
        <f t="shared" si="348"/>
        <v>88.38</v>
      </c>
      <c r="L3041" s="48">
        <f t="shared" si="349"/>
        <v>88.85</v>
      </c>
      <c r="M3041" s="48">
        <f t="shared" si="350"/>
        <v>87.16</v>
      </c>
      <c r="N3041" s="48">
        <f t="shared" si="351"/>
        <v>87.68</v>
      </c>
      <c r="O3041" s="49">
        <f t="shared" ca="1" si="352"/>
        <v>69687600</v>
      </c>
    </row>
    <row r="3042" spans="1:15" x14ac:dyDescent="0.25">
      <c r="A3042">
        <v>3027</v>
      </c>
      <c r="B3042" s="89">
        <v>38105</v>
      </c>
      <c r="C3042" s="48">
        <v>113.889999</v>
      </c>
      <c r="D3042" s="48">
        <v>114.010002</v>
      </c>
      <c r="E3042" s="48">
        <v>112.5</v>
      </c>
      <c r="F3042" s="48">
        <v>112.82</v>
      </c>
      <c r="G3042" s="49">
        <v>50165800</v>
      </c>
      <c r="H3042" s="48">
        <v>88.456687000000002</v>
      </c>
      <c r="I3042" s="52">
        <f t="shared" si="346"/>
        <v>0.78405147137032449</v>
      </c>
      <c r="J3042" s="52">
        <f t="shared" ca="1" si="347"/>
        <v>1</v>
      </c>
      <c r="K3042" s="48">
        <f t="shared" si="348"/>
        <v>89.3</v>
      </c>
      <c r="L3042" s="48">
        <f t="shared" si="349"/>
        <v>89.39</v>
      </c>
      <c r="M3042" s="48">
        <f t="shared" si="350"/>
        <v>88.21</v>
      </c>
      <c r="N3042" s="48">
        <f t="shared" si="351"/>
        <v>88.46</v>
      </c>
      <c r="O3042" s="49">
        <f t="shared" ca="1" si="352"/>
        <v>50165800</v>
      </c>
    </row>
    <row r="3043" spans="1:15" x14ac:dyDescent="0.25">
      <c r="A3043">
        <v>3028</v>
      </c>
      <c r="B3043" s="89">
        <v>38104</v>
      </c>
      <c r="C3043" s="48">
        <v>114.230003</v>
      </c>
      <c r="D3043" s="48">
        <v>115.120003</v>
      </c>
      <c r="E3043" s="48">
        <v>113.959999</v>
      </c>
      <c r="F3043" s="48">
        <v>114.300003</v>
      </c>
      <c r="G3043" s="49">
        <v>43485500</v>
      </c>
      <c r="H3043" s="48">
        <v>89.617086</v>
      </c>
      <c r="I3043" s="52">
        <f t="shared" si="346"/>
        <v>0.78405147548421317</v>
      </c>
      <c r="J3043" s="52">
        <f t="shared" ca="1" si="347"/>
        <v>1</v>
      </c>
      <c r="K3043" s="48">
        <f t="shared" si="348"/>
        <v>89.56</v>
      </c>
      <c r="L3043" s="48">
        <f t="shared" si="349"/>
        <v>90.26</v>
      </c>
      <c r="M3043" s="48">
        <f t="shared" si="350"/>
        <v>89.35</v>
      </c>
      <c r="N3043" s="48">
        <f t="shared" si="351"/>
        <v>89.62</v>
      </c>
      <c r="O3043" s="49">
        <f t="shared" ca="1" si="352"/>
        <v>43485500</v>
      </c>
    </row>
    <row r="3044" spans="1:15" x14ac:dyDescent="0.25">
      <c r="A3044">
        <v>3029</v>
      </c>
      <c r="B3044" s="89">
        <v>38103</v>
      </c>
      <c r="C3044" s="48">
        <v>114.5</v>
      </c>
      <c r="D3044" s="48">
        <v>114.94000200000001</v>
      </c>
      <c r="E3044" s="48">
        <v>113.599998</v>
      </c>
      <c r="F3044" s="48">
        <v>114.199997</v>
      </c>
      <c r="G3044" s="49">
        <v>35515200</v>
      </c>
      <c r="H3044" s="48">
        <v>89.538675999999995</v>
      </c>
      <c r="I3044" s="52">
        <f t="shared" si="346"/>
        <v>0.78405147418699139</v>
      </c>
      <c r="J3044" s="52">
        <f t="shared" ca="1" si="347"/>
        <v>1</v>
      </c>
      <c r="K3044" s="48">
        <f t="shared" si="348"/>
        <v>89.77</v>
      </c>
      <c r="L3044" s="48">
        <f t="shared" si="349"/>
        <v>90.12</v>
      </c>
      <c r="M3044" s="48">
        <f t="shared" si="350"/>
        <v>89.07</v>
      </c>
      <c r="N3044" s="48">
        <f t="shared" si="351"/>
        <v>89.54</v>
      </c>
      <c r="O3044" s="49">
        <f t="shared" ca="1" si="352"/>
        <v>35515200</v>
      </c>
    </row>
    <row r="3045" spans="1:15" x14ac:dyDescent="0.25">
      <c r="A3045">
        <v>3030</v>
      </c>
      <c r="B3045" s="89">
        <v>38100</v>
      </c>
      <c r="C3045" s="48">
        <v>114.41999800000001</v>
      </c>
      <c r="D3045" s="48">
        <v>114.57</v>
      </c>
      <c r="E3045" s="48">
        <v>113.790001</v>
      </c>
      <c r="F3045" s="48">
        <v>114.360001</v>
      </c>
      <c r="G3045" s="49">
        <v>29395700</v>
      </c>
      <c r="H3045" s="48">
        <v>89.664126999999993</v>
      </c>
      <c r="I3045" s="52">
        <f t="shared" si="346"/>
        <v>0.78405147093344285</v>
      </c>
      <c r="J3045" s="52">
        <f t="shared" ca="1" si="347"/>
        <v>1</v>
      </c>
      <c r="K3045" s="48">
        <f t="shared" si="348"/>
        <v>89.71</v>
      </c>
      <c r="L3045" s="48">
        <f t="shared" si="349"/>
        <v>89.83</v>
      </c>
      <c r="M3045" s="48">
        <f t="shared" si="350"/>
        <v>89.22</v>
      </c>
      <c r="N3045" s="48">
        <f t="shared" si="351"/>
        <v>89.66</v>
      </c>
      <c r="O3045" s="49">
        <f t="shared" ca="1" si="352"/>
        <v>29395700</v>
      </c>
    </row>
    <row r="3046" spans="1:15" x14ac:dyDescent="0.25">
      <c r="A3046">
        <v>3031</v>
      </c>
      <c r="B3046" s="89">
        <v>38099</v>
      </c>
      <c r="C3046" s="48">
        <v>112.480003</v>
      </c>
      <c r="D3046" s="48">
        <v>114.66999800000001</v>
      </c>
      <c r="E3046" s="48">
        <v>112.44000200000001</v>
      </c>
      <c r="F3046" s="48">
        <v>114.25</v>
      </c>
      <c r="G3046" s="49">
        <v>62071500</v>
      </c>
      <c r="H3046" s="48">
        <v>89.577881000000005</v>
      </c>
      <c r="I3046" s="52">
        <f t="shared" si="346"/>
        <v>0.78405147483588622</v>
      </c>
      <c r="J3046" s="52">
        <f t="shared" ca="1" si="347"/>
        <v>1</v>
      </c>
      <c r="K3046" s="48">
        <f t="shared" si="348"/>
        <v>88.19</v>
      </c>
      <c r="L3046" s="48">
        <f t="shared" si="349"/>
        <v>89.91</v>
      </c>
      <c r="M3046" s="48">
        <f t="shared" si="350"/>
        <v>88.16</v>
      </c>
      <c r="N3046" s="48">
        <f t="shared" si="351"/>
        <v>89.58</v>
      </c>
      <c r="O3046" s="49">
        <f t="shared" ca="1" si="352"/>
        <v>62071500</v>
      </c>
    </row>
    <row r="3047" spans="1:15" x14ac:dyDescent="0.25">
      <c r="A3047">
        <v>3032</v>
      </c>
      <c r="B3047" s="89">
        <v>38098</v>
      </c>
      <c r="C3047" s="48">
        <v>112.199997</v>
      </c>
      <c r="D3047" s="48">
        <v>112.949997</v>
      </c>
      <c r="E3047" s="48">
        <v>111.870003</v>
      </c>
      <c r="F3047" s="48">
        <v>112.66999800000001</v>
      </c>
      <c r="G3047" s="49">
        <v>50177300</v>
      </c>
      <c r="H3047" s="48">
        <v>88.339078999999998</v>
      </c>
      <c r="I3047" s="52">
        <f t="shared" si="346"/>
        <v>0.78405148280911474</v>
      </c>
      <c r="J3047" s="52">
        <f t="shared" ca="1" si="347"/>
        <v>1</v>
      </c>
      <c r="K3047" s="48">
        <f t="shared" si="348"/>
        <v>87.97</v>
      </c>
      <c r="L3047" s="48">
        <f t="shared" si="349"/>
        <v>88.56</v>
      </c>
      <c r="M3047" s="48">
        <f t="shared" si="350"/>
        <v>87.71</v>
      </c>
      <c r="N3047" s="48">
        <f t="shared" si="351"/>
        <v>88.34</v>
      </c>
      <c r="O3047" s="49">
        <f t="shared" ca="1" si="352"/>
        <v>50177300</v>
      </c>
    </row>
    <row r="3048" spans="1:15" x14ac:dyDescent="0.25">
      <c r="A3048">
        <v>3033</v>
      </c>
      <c r="B3048" s="89">
        <v>38097</v>
      </c>
      <c r="C3048" s="48">
        <v>114.08000199999999</v>
      </c>
      <c r="D3048" s="48">
        <v>114.32</v>
      </c>
      <c r="E3048" s="48">
        <v>111.779999</v>
      </c>
      <c r="F3048" s="48">
        <v>111.91999800000001</v>
      </c>
      <c r="G3048" s="49">
        <v>53299400</v>
      </c>
      <c r="H3048" s="48">
        <v>87.751040000000003</v>
      </c>
      <c r="I3048" s="52">
        <f t="shared" si="346"/>
        <v>0.78405147934330732</v>
      </c>
      <c r="J3048" s="52">
        <f t="shared" ca="1" si="347"/>
        <v>1</v>
      </c>
      <c r="K3048" s="48">
        <f t="shared" si="348"/>
        <v>89.44</v>
      </c>
      <c r="L3048" s="48">
        <f t="shared" si="349"/>
        <v>89.63</v>
      </c>
      <c r="M3048" s="48">
        <f t="shared" si="350"/>
        <v>87.64</v>
      </c>
      <c r="N3048" s="48">
        <f t="shared" si="351"/>
        <v>87.75</v>
      </c>
      <c r="O3048" s="49">
        <f t="shared" ca="1" si="352"/>
        <v>53299400</v>
      </c>
    </row>
    <row r="3049" spans="1:15" x14ac:dyDescent="0.25">
      <c r="A3049">
        <v>3034</v>
      </c>
      <c r="B3049" s="89">
        <v>38096</v>
      </c>
      <c r="C3049" s="48">
        <v>113.550003</v>
      </c>
      <c r="D3049" s="48">
        <v>113.989998</v>
      </c>
      <c r="E3049" s="48">
        <v>113.269997</v>
      </c>
      <c r="F3049" s="48">
        <v>113.83000199999999</v>
      </c>
      <c r="G3049" s="49">
        <v>28277600</v>
      </c>
      <c r="H3049" s="48">
        <v>89.248581000000001</v>
      </c>
      <c r="I3049" s="52">
        <f t="shared" si="346"/>
        <v>0.78405147528680541</v>
      </c>
      <c r="J3049" s="52">
        <f t="shared" ca="1" si="347"/>
        <v>1</v>
      </c>
      <c r="K3049" s="48">
        <f t="shared" si="348"/>
        <v>89.03</v>
      </c>
      <c r="L3049" s="48">
        <f t="shared" si="349"/>
        <v>89.37</v>
      </c>
      <c r="M3049" s="48">
        <f t="shared" si="350"/>
        <v>88.81</v>
      </c>
      <c r="N3049" s="48">
        <f t="shared" si="351"/>
        <v>89.25</v>
      </c>
      <c r="O3049" s="49">
        <f t="shared" ca="1" si="352"/>
        <v>28277600</v>
      </c>
    </row>
    <row r="3050" spans="1:15" x14ac:dyDescent="0.25">
      <c r="A3050">
        <v>3035</v>
      </c>
      <c r="B3050" s="89">
        <v>38093</v>
      </c>
      <c r="C3050" s="48">
        <v>113.379997</v>
      </c>
      <c r="D3050" s="48">
        <v>114.050003</v>
      </c>
      <c r="E3050" s="48">
        <v>112.980003</v>
      </c>
      <c r="F3050" s="48">
        <v>113.83000199999999</v>
      </c>
      <c r="G3050" s="49">
        <v>47059200</v>
      </c>
      <c r="H3050" s="48">
        <v>89.248581000000001</v>
      </c>
      <c r="I3050" s="52">
        <f t="shared" si="346"/>
        <v>0.78405147528680541</v>
      </c>
      <c r="J3050" s="52">
        <f t="shared" ca="1" si="347"/>
        <v>1</v>
      </c>
      <c r="K3050" s="48">
        <f t="shared" si="348"/>
        <v>88.9</v>
      </c>
      <c r="L3050" s="48">
        <f t="shared" si="349"/>
        <v>89.42</v>
      </c>
      <c r="M3050" s="48">
        <f t="shared" si="350"/>
        <v>88.58</v>
      </c>
      <c r="N3050" s="48">
        <f t="shared" si="351"/>
        <v>89.25</v>
      </c>
      <c r="O3050" s="49">
        <f t="shared" ca="1" si="352"/>
        <v>47059200</v>
      </c>
    </row>
    <row r="3051" spans="1:15" x14ac:dyDescent="0.25">
      <c r="A3051">
        <v>3036</v>
      </c>
      <c r="B3051" s="89">
        <v>38092</v>
      </c>
      <c r="C3051" s="48">
        <v>113.449997</v>
      </c>
      <c r="D3051" s="48">
        <v>113.779999</v>
      </c>
      <c r="E3051" s="48">
        <v>112.360001</v>
      </c>
      <c r="F3051" s="48">
        <v>112.959999</v>
      </c>
      <c r="G3051" s="49">
        <v>61602500</v>
      </c>
      <c r="H3051" s="48">
        <v>88.566453999999993</v>
      </c>
      <c r="I3051" s="52">
        <f t="shared" si="346"/>
        <v>0.78405147648770779</v>
      </c>
      <c r="J3051" s="52">
        <f t="shared" ca="1" si="347"/>
        <v>1</v>
      </c>
      <c r="K3051" s="48">
        <f t="shared" si="348"/>
        <v>88.95</v>
      </c>
      <c r="L3051" s="48">
        <f t="shared" si="349"/>
        <v>89.21</v>
      </c>
      <c r="M3051" s="48">
        <f t="shared" si="350"/>
        <v>88.1</v>
      </c>
      <c r="N3051" s="48">
        <f t="shared" si="351"/>
        <v>88.57</v>
      </c>
      <c r="O3051" s="49">
        <f t="shared" ca="1" si="352"/>
        <v>61602500</v>
      </c>
    </row>
    <row r="3052" spans="1:15" x14ac:dyDescent="0.25">
      <c r="A3052">
        <v>3037</v>
      </c>
      <c r="B3052" s="89">
        <v>38091</v>
      </c>
      <c r="C3052" s="48">
        <v>112.610001</v>
      </c>
      <c r="D3052" s="48">
        <v>113.639999</v>
      </c>
      <c r="E3052" s="48">
        <v>112.550003</v>
      </c>
      <c r="F3052" s="48">
        <v>113.389999</v>
      </c>
      <c r="G3052" s="49">
        <v>62322300</v>
      </c>
      <c r="H3052" s="48">
        <v>88.903597000000005</v>
      </c>
      <c r="I3052" s="52">
        <f t="shared" si="346"/>
        <v>0.78405148411721926</v>
      </c>
      <c r="J3052" s="52">
        <f t="shared" ca="1" si="347"/>
        <v>1</v>
      </c>
      <c r="K3052" s="48">
        <f t="shared" si="348"/>
        <v>88.29</v>
      </c>
      <c r="L3052" s="48">
        <f t="shared" si="349"/>
        <v>89.1</v>
      </c>
      <c r="M3052" s="48">
        <f t="shared" si="350"/>
        <v>88.24</v>
      </c>
      <c r="N3052" s="48">
        <f t="shared" si="351"/>
        <v>88.9</v>
      </c>
      <c r="O3052" s="49">
        <f t="shared" ca="1" si="352"/>
        <v>62322300</v>
      </c>
    </row>
    <row r="3053" spans="1:15" x14ac:dyDescent="0.25">
      <c r="A3053">
        <v>3038</v>
      </c>
      <c r="B3053" s="89">
        <v>38090</v>
      </c>
      <c r="C3053" s="48">
        <v>115.260002</v>
      </c>
      <c r="D3053" s="48">
        <v>115.300003</v>
      </c>
      <c r="E3053" s="48">
        <v>113.019997</v>
      </c>
      <c r="F3053" s="48">
        <v>113.209999</v>
      </c>
      <c r="G3053" s="49">
        <v>56210300</v>
      </c>
      <c r="H3053" s="48">
        <v>88.762467000000001</v>
      </c>
      <c r="I3053" s="52">
        <f t="shared" si="346"/>
        <v>0.78405147764377248</v>
      </c>
      <c r="J3053" s="52">
        <f t="shared" ca="1" si="347"/>
        <v>1</v>
      </c>
      <c r="K3053" s="48">
        <f t="shared" si="348"/>
        <v>90.37</v>
      </c>
      <c r="L3053" s="48">
        <f t="shared" si="349"/>
        <v>90.4</v>
      </c>
      <c r="M3053" s="48">
        <f t="shared" si="350"/>
        <v>88.61</v>
      </c>
      <c r="N3053" s="48">
        <f t="shared" si="351"/>
        <v>88.76</v>
      </c>
      <c r="O3053" s="49">
        <f t="shared" ca="1" si="352"/>
        <v>56210300</v>
      </c>
    </row>
    <row r="3054" spans="1:15" x14ac:dyDescent="0.25">
      <c r="A3054">
        <v>3039</v>
      </c>
      <c r="B3054" s="89">
        <v>38089</v>
      </c>
      <c r="C3054" s="48">
        <v>114.58000199999999</v>
      </c>
      <c r="D3054" s="48">
        <v>115.08000199999999</v>
      </c>
      <c r="E3054" s="48">
        <v>114.57</v>
      </c>
      <c r="F3054" s="48">
        <v>114.82</v>
      </c>
      <c r="G3054" s="49">
        <v>23085200</v>
      </c>
      <c r="H3054" s="48">
        <v>90.024789999999996</v>
      </c>
      <c r="I3054" s="52">
        <f t="shared" si="346"/>
        <v>0.78405147186901236</v>
      </c>
      <c r="J3054" s="52">
        <f t="shared" ca="1" si="347"/>
        <v>1</v>
      </c>
      <c r="K3054" s="48">
        <f t="shared" si="348"/>
        <v>89.84</v>
      </c>
      <c r="L3054" s="48">
        <f t="shared" si="349"/>
        <v>90.23</v>
      </c>
      <c r="M3054" s="48">
        <f t="shared" si="350"/>
        <v>89.83</v>
      </c>
      <c r="N3054" s="48">
        <f t="shared" si="351"/>
        <v>90.02</v>
      </c>
      <c r="O3054" s="49">
        <f t="shared" ca="1" si="352"/>
        <v>23085200</v>
      </c>
    </row>
    <row r="3055" spans="1:15" x14ac:dyDescent="0.25">
      <c r="A3055">
        <v>3040</v>
      </c>
      <c r="B3055" s="89">
        <v>38085</v>
      </c>
      <c r="C3055" s="48">
        <v>115.410004</v>
      </c>
      <c r="D3055" s="48">
        <v>115.410004</v>
      </c>
      <c r="E3055" s="48">
        <v>113.739998</v>
      </c>
      <c r="F3055" s="48">
        <v>114.370003</v>
      </c>
      <c r="G3055" s="49">
        <v>46929700</v>
      </c>
      <c r="H3055" s="48">
        <v>89.671970000000002</v>
      </c>
      <c r="I3055" s="52">
        <f t="shared" si="346"/>
        <v>0.78405147895292093</v>
      </c>
      <c r="J3055" s="52">
        <f t="shared" ca="1" si="347"/>
        <v>1</v>
      </c>
      <c r="K3055" s="48">
        <f t="shared" si="348"/>
        <v>90.49</v>
      </c>
      <c r="L3055" s="48">
        <f t="shared" si="349"/>
        <v>90.49</v>
      </c>
      <c r="M3055" s="48">
        <f t="shared" si="350"/>
        <v>89.18</v>
      </c>
      <c r="N3055" s="48">
        <f t="shared" si="351"/>
        <v>89.67</v>
      </c>
      <c r="O3055" s="49">
        <f t="shared" ca="1" si="352"/>
        <v>46929700</v>
      </c>
    </row>
    <row r="3056" spans="1:15" x14ac:dyDescent="0.25">
      <c r="A3056">
        <v>3041</v>
      </c>
      <c r="B3056" s="89">
        <v>38084</v>
      </c>
      <c r="C3056" s="48">
        <v>114.949997</v>
      </c>
      <c r="D3056" s="48">
        <v>114.980003</v>
      </c>
      <c r="E3056" s="48">
        <v>114.110001</v>
      </c>
      <c r="F3056" s="48">
        <v>114.629997</v>
      </c>
      <c r="G3056" s="49">
        <v>45890500</v>
      </c>
      <c r="H3056" s="48">
        <v>89.875819000000007</v>
      </c>
      <c r="I3056" s="52">
        <f t="shared" si="346"/>
        <v>0.78405148174260186</v>
      </c>
      <c r="J3056" s="52">
        <f t="shared" ca="1" si="347"/>
        <v>1</v>
      </c>
      <c r="K3056" s="48">
        <f t="shared" si="348"/>
        <v>90.13</v>
      </c>
      <c r="L3056" s="48">
        <f t="shared" si="349"/>
        <v>90.15</v>
      </c>
      <c r="M3056" s="48">
        <f t="shared" si="350"/>
        <v>89.47</v>
      </c>
      <c r="N3056" s="48">
        <f t="shared" si="351"/>
        <v>89.88</v>
      </c>
      <c r="O3056" s="49">
        <f t="shared" ca="1" si="352"/>
        <v>45890500</v>
      </c>
    </row>
    <row r="3057" spans="1:15" x14ac:dyDescent="0.25">
      <c r="A3057">
        <v>3042</v>
      </c>
      <c r="B3057" s="89">
        <v>38083</v>
      </c>
      <c r="C3057" s="48">
        <v>114.83000199999999</v>
      </c>
      <c r="D3057" s="48">
        <v>115.18</v>
      </c>
      <c r="E3057" s="48">
        <v>114.620003</v>
      </c>
      <c r="F3057" s="48">
        <v>114.900002</v>
      </c>
      <c r="G3057" s="49">
        <v>28420900</v>
      </c>
      <c r="H3057" s="48">
        <v>90.087515999999994</v>
      </c>
      <c r="I3057" s="52">
        <f t="shared" si="346"/>
        <v>0.78405147460310742</v>
      </c>
      <c r="J3057" s="52">
        <f t="shared" ca="1" si="347"/>
        <v>1</v>
      </c>
      <c r="K3057" s="48">
        <f t="shared" si="348"/>
        <v>90.03</v>
      </c>
      <c r="L3057" s="48">
        <f t="shared" si="349"/>
        <v>90.31</v>
      </c>
      <c r="M3057" s="48">
        <f t="shared" si="350"/>
        <v>89.87</v>
      </c>
      <c r="N3057" s="48">
        <f t="shared" si="351"/>
        <v>90.09</v>
      </c>
      <c r="O3057" s="49">
        <f t="shared" ca="1" si="352"/>
        <v>28420900</v>
      </c>
    </row>
    <row r="3058" spans="1:15" x14ac:dyDescent="0.25">
      <c r="A3058">
        <v>3043</v>
      </c>
      <c r="B3058" s="89">
        <v>38082</v>
      </c>
      <c r="C3058" s="48">
        <v>114.459999</v>
      </c>
      <c r="D3058" s="48">
        <v>115.379997</v>
      </c>
      <c r="E3058" s="48">
        <v>114.44000200000001</v>
      </c>
      <c r="F3058" s="48">
        <v>115.269997</v>
      </c>
      <c r="G3058" s="49">
        <v>30251800</v>
      </c>
      <c r="H3058" s="48">
        <v>90.377611000000002</v>
      </c>
      <c r="I3058" s="52">
        <f t="shared" si="346"/>
        <v>0.78405147351569726</v>
      </c>
      <c r="J3058" s="52">
        <f t="shared" ca="1" si="347"/>
        <v>1</v>
      </c>
      <c r="K3058" s="48">
        <f t="shared" si="348"/>
        <v>89.74</v>
      </c>
      <c r="L3058" s="48">
        <f t="shared" si="349"/>
        <v>90.46</v>
      </c>
      <c r="M3058" s="48">
        <f t="shared" si="350"/>
        <v>89.73</v>
      </c>
      <c r="N3058" s="48">
        <f t="shared" si="351"/>
        <v>90.38</v>
      </c>
      <c r="O3058" s="49">
        <f t="shared" ca="1" si="352"/>
        <v>30251800</v>
      </c>
    </row>
    <row r="3059" spans="1:15" x14ac:dyDescent="0.25">
      <c r="A3059">
        <v>3044</v>
      </c>
      <c r="B3059" s="89">
        <v>38079</v>
      </c>
      <c r="C3059" s="48">
        <v>114.80999799999999</v>
      </c>
      <c r="D3059" s="48">
        <v>114.839996</v>
      </c>
      <c r="E3059" s="48">
        <v>113.900002</v>
      </c>
      <c r="F3059" s="48">
        <v>114.639999</v>
      </c>
      <c r="G3059" s="49">
        <v>50987700</v>
      </c>
      <c r="H3059" s="48">
        <v>89.883661000000004</v>
      </c>
      <c r="I3059" s="52">
        <f t="shared" si="346"/>
        <v>0.78405148101929067</v>
      </c>
      <c r="J3059" s="52">
        <f t="shared" ca="1" si="347"/>
        <v>1</v>
      </c>
      <c r="K3059" s="48">
        <f t="shared" si="348"/>
        <v>90.02</v>
      </c>
      <c r="L3059" s="48">
        <f t="shared" si="349"/>
        <v>90.04</v>
      </c>
      <c r="M3059" s="48">
        <f t="shared" si="350"/>
        <v>89.3</v>
      </c>
      <c r="N3059" s="48">
        <f t="shared" si="351"/>
        <v>89.88</v>
      </c>
      <c r="O3059" s="49">
        <f t="shared" ca="1" si="352"/>
        <v>50987700</v>
      </c>
    </row>
    <row r="3060" spans="1:15" x14ac:dyDescent="0.25">
      <c r="A3060">
        <v>3045</v>
      </c>
      <c r="B3060" s="89">
        <v>38078</v>
      </c>
      <c r="C3060" s="48">
        <v>113.07</v>
      </c>
      <c r="D3060" s="48">
        <v>113.870003</v>
      </c>
      <c r="E3060" s="48">
        <v>113.050003</v>
      </c>
      <c r="F3060" s="48">
        <v>113.779999</v>
      </c>
      <c r="G3060" s="49">
        <v>45103800</v>
      </c>
      <c r="H3060" s="48">
        <v>89.209376000000006</v>
      </c>
      <c r="I3060" s="52">
        <f t="shared" si="346"/>
        <v>0.78405147463571345</v>
      </c>
      <c r="J3060" s="52">
        <f t="shared" ca="1" si="347"/>
        <v>1</v>
      </c>
      <c r="K3060" s="48">
        <f t="shared" si="348"/>
        <v>88.65</v>
      </c>
      <c r="L3060" s="48">
        <f t="shared" si="349"/>
        <v>89.28</v>
      </c>
      <c r="M3060" s="48">
        <f t="shared" si="350"/>
        <v>88.64</v>
      </c>
      <c r="N3060" s="48">
        <f t="shared" si="351"/>
        <v>89.21</v>
      </c>
      <c r="O3060" s="49">
        <f t="shared" ca="1" si="352"/>
        <v>45103800</v>
      </c>
    </row>
    <row r="3061" spans="1:15" x14ac:dyDescent="0.25">
      <c r="A3061">
        <v>3046</v>
      </c>
      <c r="B3061" s="89">
        <v>38077</v>
      </c>
      <c r="C3061" s="48">
        <v>112.989998</v>
      </c>
      <c r="D3061" s="48">
        <v>113.400002</v>
      </c>
      <c r="E3061" s="48">
        <v>112.379997</v>
      </c>
      <c r="F3061" s="48">
        <v>113.099998</v>
      </c>
      <c r="G3061" s="49">
        <v>48517600</v>
      </c>
      <c r="H3061" s="48">
        <v>88.676220999999998</v>
      </c>
      <c r="I3061" s="52">
        <f t="shared" si="346"/>
        <v>0.78405148159242233</v>
      </c>
      <c r="J3061" s="52">
        <f t="shared" ca="1" si="347"/>
        <v>1</v>
      </c>
      <c r="K3061" s="48">
        <f t="shared" si="348"/>
        <v>88.59</v>
      </c>
      <c r="L3061" s="48">
        <f t="shared" si="349"/>
        <v>88.91</v>
      </c>
      <c r="M3061" s="48">
        <f t="shared" si="350"/>
        <v>88.11</v>
      </c>
      <c r="N3061" s="48">
        <f t="shared" si="351"/>
        <v>88.68</v>
      </c>
      <c r="O3061" s="49">
        <f t="shared" ca="1" si="352"/>
        <v>48517600</v>
      </c>
    </row>
    <row r="3062" spans="1:15" x14ac:dyDescent="0.25">
      <c r="A3062">
        <v>3047</v>
      </c>
      <c r="B3062" s="89">
        <v>38076</v>
      </c>
      <c r="C3062" s="48">
        <v>112.300003</v>
      </c>
      <c r="D3062" s="48">
        <v>113.07</v>
      </c>
      <c r="E3062" s="48">
        <v>112.220001</v>
      </c>
      <c r="F3062" s="48">
        <v>112.970001</v>
      </c>
      <c r="G3062" s="49">
        <v>39059900</v>
      </c>
      <c r="H3062" s="48">
        <v>88.574296000000004</v>
      </c>
      <c r="I3062" s="52">
        <f t="shared" si="346"/>
        <v>0.78405147575416956</v>
      </c>
      <c r="J3062" s="52">
        <f t="shared" ca="1" si="347"/>
        <v>1</v>
      </c>
      <c r="K3062" s="48">
        <f t="shared" si="348"/>
        <v>88.05</v>
      </c>
      <c r="L3062" s="48">
        <f t="shared" si="349"/>
        <v>88.65</v>
      </c>
      <c r="M3062" s="48">
        <f t="shared" si="350"/>
        <v>87.99</v>
      </c>
      <c r="N3062" s="48">
        <f t="shared" si="351"/>
        <v>88.57</v>
      </c>
      <c r="O3062" s="49">
        <f t="shared" ca="1" si="352"/>
        <v>39059900</v>
      </c>
    </row>
    <row r="3063" spans="1:15" x14ac:dyDescent="0.25">
      <c r="A3063">
        <v>3048</v>
      </c>
      <c r="B3063" s="89">
        <v>38075</v>
      </c>
      <c r="C3063" s="48">
        <v>111.629997</v>
      </c>
      <c r="D3063" s="48">
        <v>112.739998</v>
      </c>
      <c r="E3063" s="48">
        <v>111.58000199999999</v>
      </c>
      <c r="F3063" s="48">
        <v>112.589996</v>
      </c>
      <c r="G3063" s="49">
        <v>44113600</v>
      </c>
      <c r="H3063" s="48">
        <v>88.276353</v>
      </c>
      <c r="I3063" s="52">
        <f t="shared" si="346"/>
        <v>0.78405148002669789</v>
      </c>
      <c r="J3063" s="52">
        <f t="shared" ca="1" si="347"/>
        <v>1</v>
      </c>
      <c r="K3063" s="48">
        <f t="shared" si="348"/>
        <v>87.52</v>
      </c>
      <c r="L3063" s="48">
        <f t="shared" si="349"/>
        <v>88.39</v>
      </c>
      <c r="M3063" s="48">
        <f t="shared" si="350"/>
        <v>87.48</v>
      </c>
      <c r="N3063" s="48">
        <f t="shared" si="351"/>
        <v>88.28</v>
      </c>
      <c r="O3063" s="49">
        <f t="shared" ca="1" si="352"/>
        <v>44113600</v>
      </c>
    </row>
    <row r="3064" spans="1:15" x14ac:dyDescent="0.25">
      <c r="A3064">
        <v>3049</v>
      </c>
      <c r="B3064" s="89">
        <v>38072</v>
      </c>
      <c r="C3064" s="48">
        <v>110.959999</v>
      </c>
      <c r="D3064" s="48">
        <v>111.790001</v>
      </c>
      <c r="E3064" s="48">
        <v>110.800003</v>
      </c>
      <c r="F3064" s="48">
        <v>111.029999</v>
      </c>
      <c r="G3064" s="49">
        <v>37409500</v>
      </c>
      <c r="H3064" s="48">
        <v>87.053235000000001</v>
      </c>
      <c r="I3064" s="52">
        <f t="shared" si="346"/>
        <v>0.78405147963659805</v>
      </c>
      <c r="J3064" s="52">
        <f t="shared" ca="1" si="347"/>
        <v>1</v>
      </c>
      <c r="K3064" s="48">
        <f t="shared" si="348"/>
        <v>87</v>
      </c>
      <c r="L3064" s="48">
        <f t="shared" si="349"/>
        <v>87.65</v>
      </c>
      <c r="M3064" s="48">
        <f t="shared" si="350"/>
        <v>86.87</v>
      </c>
      <c r="N3064" s="48">
        <f t="shared" si="351"/>
        <v>87.05</v>
      </c>
      <c r="O3064" s="49">
        <f t="shared" ca="1" si="352"/>
        <v>37409500</v>
      </c>
    </row>
    <row r="3065" spans="1:15" x14ac:dyDescent="0.25">
      <c r="A3065">
        <v>3050</v>
      </c>
      <c r="B3065" s="89">
        <v>38071</v>
      </c>
      <c r="C3065" s="48">
        <v>110.08000199999999</v>
      </c>
      <c r="D3065" s="48">
        <v>111.300003</v>
      </c>
      <c r="E3065" s="48">
        <v>109.790001</v>
      </c>
      <c r="F3065" s="48">
        <v>111</v>
      </c>
      <c r="G3065" s="49">
        <v>49873600</v>
      </c>
      <c r="H3065" s="48">
        <v>87.029713999999998</v>
      </c>
      <c r="I3065" s="52">
        <f t="shared" si="346"/>
        <v>0.7840514774774775</v>
      </c>
      <c r="J3065" s="52">
        <f t="shared" ca="1" si="347"/>
        <v>1</v>
      </c>
      <c r="K3065" s="48">
        <f t="shared" si="348"/>
        <v>86.31</v>
      </c>
      <c r="L3065" s="48">
        <f t="shared" si="349"/>
        <v>87.26</v>
      </c>
      <c r="M3065" s="48">
        <f t="shared" si="350"/>
        <v>86.08</v>
      </c>
      <c r="N3065" s="48">
        <f t="shared" si="351"/>
        <v>87.03</v>
      </c>
      <c r="O3065" s="49">
        <f t="shared" ca="1" si="352"/>
        <v>49873600</v>
      </c>
    </row>
    <row r="3066" spans="1:15" x14ac:dyDescent="0.25">
      <c r="A3066">
        <v>3051</v>
      </c>
      <c r="B3066" s="89">
        <v>38070</v>
      </c>
      <c r="C3066" s="48">
        <v>109.58000199999999</v>
      </c>
      <c r="D3066" s="48">
        <v>110.139999</v>
      </c>
      <c r="E3066" s="48">
        <v>108.849998</v>
      </c>
      <c r="F3066" s="48">
        <v>109.550003</v>
      </c>
      <c r="G3066" s="49">
        <v>51584300</v>
      </c>
      <c r="H3066" s="48">
        <v>85.892842000000002</v>
      </c>
      <c r="I3066" s="52">
        <f t="shared" si="346"/>
        <v>0.7840514801263857</v>
      </c>
      <c r="J3066" s="52">
        <f t="shared" ca="1" si="347"/>
        <v>1</v>
      </c>
      <c r="K3066" s="48">
        <f t="shared" si="348"/>
        <v>85.92</v>
      </c>
      <c r="L3066" s="48">
        <f t="shared" si="349"/>
        <v>86.36</v>
      </c>
      <c r="M3066" s="48">
        <f t="shared" si="350"/>
        <v>85.34</v>
      </c>
      <c r="N3066" s="48">
        <f t="shared" si="351"/>
        <v>85.89</v>
      </c>
      <c r="O3066" s="49">
        <f t="shared" ca="1" si="352"/>
        <v>51584300</v>
      </c>
    </row>
    <row r="3067" spans="1:15" x14ac:dyDescent="0.25">
      <c r="A3067">
        <v>3052</v>
      </c>
      <c r="B3067" s="89">
        <v>38069</v>
      </c>
      <c r="C3067" s="48">
        <v>110.25</v>
      </c>
      <c r="D3067" s="48">
        <v>110.400002</v>
      </c>
      <c r="E3067" s="48">
        <v>109.360001</v>
      </c>
      <c r="F3067" s="48">
        <v>109.459999</v>
      </c>
      <c r="G3067" s="49">
        <v>54080200</v>
      </c>
      <c r="H3067" s="48">
        <v>85.822273999999993</v>
      </c>
      <c r="I3067" s="52">
        <f t="shared" si="346"/>
        <v>0.7840514780198381</v>
      </c>
      <c r="J3067" s="52">
        <f t="shared" ca="1" si="347"/>
        <v>1</v>
      </c>
      <c r="K3067" s="48">
        <f t="shared" si="348"/>
        <v>86.44</v>
      </c>
      <c r="L3067" s="48">
        <f t="shared" si="349"/>
        <v>86.56</v>
      </c>
      <c r="M3067" s="48">
        <f t="shared" si="350"/>
        <v>85.74</v>
      </c>
      <c r="N3067" s="48">
        <f t="shared" si="351"/>
        <v>85.82</v>
      </c>
      <c r="O3067" s="49">
        <f t="shared" ca="1" si="352"/>
        <v>54080200</v>
      </c>
    </row>
    <row r="3068" spans="1:15" x14ac:dyDescent="0.25">
      <c r="A3068">
        <v>3053</v>
      </c>
      <c r="B3068" s="89">
        <v>38068</v>
      </c>
      <c r="C3068" s="48">
        <v>110.540001</v>
      </c>
      <c r="D3068" s="48">
        <v>110.57</v>
      </c>
      <c r="E3068" s="48">
        <v>109.099998</v>
      </c>
      <c r="F3068" s="48">
        <v>109.650002</v>
      </c>
      <c r="G3068" s="49">
        <v>62752100</v>
      </c>
      <c r="H3068" s="48">
        <v>85.971245999999994</v>
      </c>
      <c r="I3068" s="52">
        <f t="shared" si="346"/>
        <v>0.78405147680708653</v>
      </c>
      <c r="J3068" s="52">
        <f t="shared" ca="1" si="347"/>
        <v>1</v>
      </c>
      <c r="K3068" s="48">
        <f t="shared" si="348"/>
        <v>86.67</v>
      </c>
      <c r="L3068" s="48">
        <f t="shared" si="349"/>
        <v>86.69</v>
      </c>
      <c r="M3068" s="48">
        <f t="shared" si="350"/>
        <v>85.54</v>
      </c>
      <c r="N3068" s="48">
        <f t="shared" si="351"/>
        <v>85.97</v>
      </c>
      <c r="O3068" s="49">
        <f t="shared" ca="1" si="352"/>
        <v>62752100</v>
      </c>
    </row>
    <row r="3069" spans="1:15" x14ac:dyDescent="0.25">
      <c r="A3069">
        <v>3054</v>
      </c>
      <c r="B3069" s="89">
        <v>38065</v>
      </c>
      <c r="C3069" s="48">
        <v>112.410004</v>
      </c>
      <c r="D3069" s="48">
        <v>112.57</v>
      </c>
      <c r="E3069" s="48">
        <v>111.040001</v>
      </c>
      <c r="F3069" s="48">
        <v>111.05999799999999</v>
      </c>
      <c r="G3069" s="49">
        <v>48636200</v>
      </c>
      <c r="H3069" s="48">
        <v>87.076755000000006</v>
      </c>
      <c r="I3069" s="52">
        <f t="shared" si="346"/>
        <v>0.78405147279041021</v>
      </c>
      <c r="J3069" s="52">
        <f t="shared" ca="1" si="347"/>
        <v>1</v>
      </c>
      <c r="K3069" s="48">
        <f t="shared" si="348"/>
        <v>88.14</v>
      </c>
      <c r="L3069" s="48">
        <f t="shared" si="349"/>
        <v>88.26</v>
      </c>
      <c r="M3069" s="48">
        <f t="shared" si="350"/>
        <v>87.06</v>
      </c>
      <c r="N3069" s="48">
        <f t="shared" si="351"/>
        <v>87.08</v>
      </c>
      <c r="O3069" s="49">
        <f t="shared" ca="1" si="352"/>
        <v>48636200</v>
      </c>
    </row>
    <row r="3070" spans="1:15" x14ac:dyDescent="0.25">
      <c r="A3070">
        <v>3055</v>
      </c>
      <c r="B3070" s="89">
        <v>38064</v>
      </c>
      <c r="C3070" s="48">
        <v>112.699997</v>
      </c>
      <c r="D3070" s="48">
        <v>113.269997</v>
      </c>
      <c r="E3070" s="48">
        <v>111.93</v>
      </c>
      <c r="F3070" s="48">
        <v>113.07</v>
      </c>
      <c r="G3070" s="49">
        <v>60014300</v>
      </c>
      <c r="H3070" s="48">
        <v>88.343000000000004</v>
      </c>
      <c r="I3070" s="52">
        <f t="shared" si="346"/>
        <v>0.78131246130715493</v>
      </c>
      <c r="J3070" s="52">
        <f t="shared" ca="1" si="347"/>
        <v>1</v>
      </c>
      <c r="K3070" s="48">
        <f t="shared" si="348"/>
        <v>88.05</v>
      </c>
      <c r="L3070" s="48">
        <f t="shared" si="349"/>
        <v>88.5</v>
      </c>
      <c r="M3070" s="48">
        <f t="shared" si="350"/>
        <v>87.45</v>
      </c>
      <c r="N3070" s="48">
        <f t="shared" si="351"/>
        <v>88.34</v>
      </c>
      <c r="O3070" s="49">
        <f t="shared" ca="1" si="352"/>
        <v>60014300</v>
      </c>
    </row>
    <row r="3071" spans="1:15" x14ac:dyDescent="0.25">
      <c r="A3071">
        <v>3056</v>
      </c>
      <c r="B3071" s="89">
        <v>38063</v>
      </c>
      <c r="C3071" s="48">
        <v>112.18</v>
      </c>
      <c r="D3071" s="48">
        <v>113.260002</v>
      </c>
      <c r="E3071" s="48">
        <v>112.099998</v>
      </c>
      <c r="F3071" s="48">
        <v>113.040001</v>
      </c>
      <c r="G3071" s="49">
        <v>41607300</v>
      </c>
      <c r="H3071" s="48">
        <v>88.319562000000005</v>
      </c>
      <c r="I3071" s="52">
        <f t="shared" si="346"/>
        <v>0.78131246654889897</v>
      </c>
      <c r="J3071" s="52">
        <f t="shared" ca="1" si="347"/>
        <v>1</v>
      </c>
      <c r="K3071" s="48">
        <f t="shared" si="348"/>
        <v>87.65</v>
      </c>
      <c r="L3071" s="48">
        <f t="shared" si="349"/>
        <v>88.49</v>
      </c>
      <c r="M3071" s="48">
        <f t="shared" si="350"/>
        <v>87.59</v>
      </c>
      <c r="N3071" s="48">
        <f t="shared" si="351"/>
        <v>88.32</v>
      </c>
      <c r="O3071" s="49">
        <f t="shared" ca="1" si="352"/>
        <v>41607300</v>
      </c>
    </row>
    <row r="3072" spans="1:15" x14ac:dyDescent="0.25">
      <c r="A3072">
        <v>3057</v>
      </c>
      <c r="B3072" s="89">
        <v>38062</v>
      </c>
      <c r="C3072" s="48">
        <v>111.779999</v>
      </c>
      <c r="D3072" s="48">
        <v>112.05999799999999</v>
      </c>
      <c r="E3072" s="48">
        <v>110.839996</v>
      </c>
      <c r="F3072" s="48">
        <v>111.790001</v>
      </c>
      <c r="G3072" s="49">
        <v>59832600</v>
      </c>
      <c r="H3072" s="48">
        <v>87.342921000000004</v>
      </c>
      <c r="I3072" s="52">
        <f t="shared" si="346"/>
        <v>0.78131246282035549</v>
      </c>
      <c r="J3072" s="52">
        <f t="shared" ca="1" si="347"/>
        <v>1</v>
      </c>
      <c r="K3072" s="48">
        <f t="shared" si="348"/>
        <v>87.34</v>
      </c>
      <c r="L3072" s="48">
        <f t="shared" si="349"/>
        <v>87.55</v>
      </c>
      <c r="M3072" s="48">
        <f t="shared" si="350"/>
        <v>86.6</v>
      </c>
      <c r="N3072" s="48">
        <f t="shared" si="351"/>
        <v>87.34</v>
      </c>
      <c r="O3072" s="49">
        <f t="shared" ca="1" si="352"/>
        <v>59832600</v>
      </c>
    </row>
    <row r="3073" spans="1:15" x14ac:dyDescent="0.25">
      <c r="A3073">
        <v>3058</v>
      </c>
      <c r="B3073" s="89">
        <v>38061</v>
      </c>
      <c r="C3073" s="48">
        <v>112.269997</v>
      </c>
      <c r="D3073" s="48">
        <v>112.349998</v>
      </c>
      <c r="E3073" s="48">
        <v>110.900002</v>
      </c>
      <c r="F3073" s="48">
        <v>111.199997</v>
      </c>
      <c r="G3073" s="49">
        <v>57677200</v>
      </c>
      <c r="H3073" s="48">
        <v>86.881944000000004</v>
      </c>
      <c r="I3073" s="52">
        <f t="shared" si="346"/>
        <v>0.7813124671217393</v>
      </c>
      <c r="J3073" s="52">
        <f t="shared" ca="1" si="347"/>
        <v>1</v>
      </c>
      <c r="K3073" s="48">
        <f t="shared" si="348"/>
        <v>87.72</v>
      </c>
      <c r="L3073" s="48">
        <f t="shared" si="349"/>
        <v>87.78</v>
      </c>
      <c r="M3073" s="48">
        <f t="shared" si="350"/>
        <v>86.65</v>
      </c>
      <c r="N3073" s="48">
        <f t="shared" si="351"/>
        <v>86.88</v>
      </c>
      <c r="O3073" s="49">
        <f t="shared" ca="1" si="352"/>
        <v>57677200</v>
      </c>
    </row>
    <row r="3074" spans="1:15" x14ac:dyDescent="0.25">
      <c r="A3074">
        <v>3059</v>
      </c>
      <c r="B3074" s="89">
        <v>38058</v>
      </c>
      <c r="C3074" s="48">
        <v>111.730003</v>
      </c>
      <c r="D3074" s="48">
        <v>112.709999</v>
      </c>
      <c r="E3074" s="48">
        <v>111.58000199999999</v>
      </c>
      <c r="F3074" s="48">
        <v>112.58000199999999</v>
      </c>
      <c r="G3074" s="49">
        <v>54012200</v>
      </c>
      <c r="H3074" s="48">
        <v>87.960159000000004</v>
      </c>
      <c r="I3074" s="52">
        <f t="shared" si="346"/>
        <v>0.78131246613408312</v>
      </c>
      <c r="J3074" s="52">
        <f t="shared" ca="1" si="347"/>
        <v>1</v>
      </c>
      <c r="K3074" s="48">
        <f t="shared" si="348"/>
        <v>87.3</v>
      </c>
      <c r="L3074" s="48">
        <f t="shared" si="349"/>
        <v>88.06</v>
      </c>
      <c r="M3074" s="48">
        <f t="shared" si="350"/>
        <v>87.18</v>
      </c>
      <c r="N3074" s="48">
        <f t="shared" si="351"/>
        <v>87.96</v>
      </c>
      <c r="O3074" s="49">
        <f t="shared" ca="1" si="352"/>
        <v>54012200</v>
      </c>
    </row>
    <row r="3075" spans="1:15" x14ac:dyDescent="0.25">
      <c r="A3075">
        <v>3060</v>
      </c>
      <c r="B3075" s="89">
        <v>38057</v>
      </c>
      <c r="C3075" s="48">
        <v>112.400002</v>
      </c>
      <c r="D3075" s="48">
        <v>113.269997</v>
      </c>
      <c r="E3075" s="48">
        <v>111.099998</v>
      </c>
      <c r="F3075" s="48">
        <v>111.120003</v>
      </c>
      <c r="G3075" s="49">
        <v>89134800</v>
      </c>
      <c r="H3075" s="48">
        <v>86.819443000000007</v>
      </c>
      <c r="I3075" s="52">
        <f t="shared" si="346"/>
        <v>0.78131246090769102</v>
      </c>
      <c r="J3075" s="52">
        <f t="shared" ca="1" si="347"/>
        <v>1</v>
      </c>
      <c r="K3075" s="48">
        <f t="shared" si="348"/>
        <v>87.82</v>
      </c>
      <c r="L3075" s="48">
        <f t="shared" si="349"/>
        <v>88.5</v>
      </c>
      <c r="M3075" s="48">
        <f t="shared" si="350"/>
        <v>86.8</v>
      </c>
      <c r="N3075" s="48">
        <f t="shared" si="351"/>
        <v>86.82</v>
      </c>
      <c r="O3075" s="49">
        <f t="shared" ca="1" si="352"/>
        <v>89134800</v>
      </c>
    </row>
    <row r="3076" spans="1:15" x14ac:dyDescent="0.25">
      <c r="A3076">
        <v>3061</v>
      </c>
      <c r="B3076" s="89">
        <v>38056</v>
      </c>
      <c r="C3076" s="48">
        <v>114.720001</v>
      </c>
      <c r="D3076" s="48">
        <v>114.769997</v>
      </c>
      <c r="E3076" s="48">
        <v>112.55999799999999</v>
      </c>
      <c r="F3076" s="48">
        <v>112.58000199999999</v>
      </c>
      <c r="G3076" s="49">
        <v>67671800</v>
      </c>
      <c r="H3076" s="48">
        <v>87.960159000000004</v>
      </c>
      <c r="I3076" s="52">
        <f t="shared" si="346"/>
        <v>0.78131246613408312</v>
      </c>
      <c r="J3076" s="52">
        <f t="shared" ca="1" si="347"/>
        <v>1</v>
      </c>
      <c r="K3076" s="48">
        <f t="shared" si="348"/>
        <v>89.63</v>
      </c>
      <c r="L3076" s="48">
        <f t="shared" si="349"/>
        <v>89.67</v>
      </c>
      <c r="M3076" s="48">
        <f t="shared" si="350"/>
        <v>87.94</v>
      </c>
      <c r="N3076" s="48">
        <f t="shared" si="351"/>
        <v>87.96</v>
      </c>
      <c r="O3076" s="49">
        <f t="shared" ca="1" si="352"/>
        <v>67671800</v>
      </c>
    </row>
    <row r="3077" spans="1:15" x14ac:dyDescent="0.25">
      <c r="A3077">
        <v>3062</v>
      </c>
      <c r="B3077" s="89">
        <v>38055</v>
      </c>
      <c r="C3077" s="48">
        <v>115.099998</v>
      </c>
      <c r="D3077" s="48">
        <v>115.209999</v>
      </c>
      <c r="E3077" s="48">
        <v>114.239998</v>
      </c>
      <c r="F3077" s="48">
        <v>114.5</v>
      </c>
      <c r="G3077" s="49">
        <v>39746100</v>
      </c>
      <c r="H3077" s="48">
        <v>89.460277000000005</v>
      </c>
      <c r="I3077" s="52">
        <f t="shared" si="346"/>
        <v>0.7813124628820961</v>
      </c>
      <c r="J3077" s="52">
        <f t="shared" ca="1" si="347"/>
        <v>1</v>
      </c>
      <c r="K3077" s="48">
        <f t="shared" si="348"/>
        <v>89.93</v>
      </c>
      <c r="L3077" s="48">
        <f t="shared" si="349"/>
        <v>90.02</v>
      </c>
      <c r="M3077" s="48">
        <f t="shared" si="350"/>
        <v>89.26</v>
      </c>
      <c r="N3077" s="48">
        <f t="shared" si="351"/>
        <v>89.46</v>
      </c>
      <c r="O3077" s="49">
        <f t="shared" ca="1" si="352"/>
        <v>39746100</v>
      </c>
    </row>
    <row r="3078" spans="1:15" x14ac:dyDescent="0.25">
      <c r="A3078">
        <v>3063</v>
      </c>
      <c r="B3078" s="89">
        <v>38054</v>
      </c>
      <c r="C3078" s="48">
        <v>116.339996</v>
      </c>
      <c r="D3078" s="48">
        <v>116.620003</v>
      </c>
      <c r="E3078" s="48">
        <v>114.910004</v>
      </c>
      <c r="F3078" s="48">
        <v>114.959999</v>
      </c>
      <c r="G3078" s="49">
        <v>39281600</v>
      </c>
      <c r="H3078" s="48">
        <v>89.819680000000005</v>
      </c>
      <c r="I3078" s="52">
        <f t="shared" si="346"/>
        <v>0.78131246330299642</v>
      </c>
      <c r="J3078" s="52">
        <f t="shared" ca="1" si="347"/>
        <v>1</v>
      </c>
      <c r="K3078" s="48">
        <f t="shared" si="348"/>
        <v>90.9</v>
      </c>
      <c r="L3078" s="48">
        <f t="shared" si="349"/>
        <v>91.12</v>
      </c>
      <c r="M3078" s="48">
        <f t="shared" si="350"/>
        <v>89.78</v>
      </c>
      <c r="N3078" s="48">
        <f t="shared" si="351"/>
        <v>89.82</v>
      </c>
      <c r="O3078" s="49">
        <f t="shared" ca="1" si="352"/>
        <v>39281600</v>
      </c>
    </row>
    <row r="3079" spans="1:15" x14ac:dyDescent="0.25">
      <c r="A3079">
        <v>3064</v>
      </c>
      <c r="B3079" s="89">
        <v>38051</v>
      </c>
      <c r="C3079" s="48">
        <v>115.41999800000001</v>
      </c>
      <c r="D3079" s="48">
        <v>116.949997</v>
      </c>
      <c r="E3079" s="48">
        <v>115.279999</v>
      </c>
      <c r="F3079" s="48">
        <v>116.379997</v>
      </c>
      <c r="G3079" s="49">
        <v>55905600</v>
      </c>
      <c r="H3079" s="48">
        <v>90.929142999999996</v>
      </c>
      <c r="I3079" s="52">
        <f t="shared" si="346"/>
        <v>0.78131247073326526</v>
      </c>
      <c r="J3079" s="52">
        <f t="shared" ca="1" si="347"/>
        <v>1</v>
      </c>
      <c r="K3079" s="48">
        <f t="shared" si="348"/>
        <v>90.18</v>
      </c>
      <c r="L3079" s="48">
        <f t="shared" si="349"/>
        <v>91.37</v>
      </c>
      <c r="M3079" s="48">
        <f t="shared" si="350"/>
        <v>90.07</v>
      </c>
      <c r="N3079" s="48">
        <f t="shared" si="351"/>
        <v>90.93</v>
      </c>
      <c r="O3079" s="49">
        <f t="shared" ca="1" si="352"/>
        <v>55905600</v>
      </c>
    </row>
    <row r="3080" spans="1:15" x14ac:dyDescent="0.25">
      <c r="A3080">
        <v>3065</v>
      </c>
      <c r="B3080" s="89">
        <v>38050</v>
      </c>
      <c r="C3080" s="48">
        <v>115.720001</v>
      </c>
      <c r="D3080" s="48">
        <v>116.099998</v>
      </c>
      <c r="E3080" s="48">
        <v>115.519997</v>
      </c>
      <c r="F3080" s="48">
        <v>115.989998</v>
      </c>
      <c r="G3080" s="49">
        <v>21060000</v>
      </c>
      <c r="H3080" s="48">
        <v>90.624431000000001</v>
      </c>
      <c r="I3080" s="52">
        <f t="shared" si="346"/>
        <v>0.78131246282114775</v>
      </c>
      <c r="J3080" s="52">
        <f t="shared" ca="1" si="347"/>
        <v>1</v>
      </c>
      <c r="K3080" s="48">
        <f t="shared" si="348"/>
        <v>90.41</v>
      </c>
      <c r="L3080" s="48">
        <f t="shared" si="349"/>
        <v>90.71</v>
      </c>
      <c r="M3080" s="48">
        <f t="shared" si="350"/>
        <v>90.26</v>
      </c>
      <c r="N3080" s="48">
        <f t="shared" si="351"/>
        <v>90.62</v>
      </c>
      <c r="O3080" s="49">
        <f t="shared" ca="1" si="352"/>
        <v>21060000</v>
      </c>
    </row>
    <row r="3081" spans="1:15" x14ac:dyDescent="0.25">
      <c r="A3081">
        <v>3066</v>
      </c>
      <c r="B3081" s="89">
        <v>38049</v>
      </c>
      <c r="C3081" s="48">
        <v>115.25</v>
      </c>
      <c r="D3081" s="48">
        <v>115.870003</v>
      </c>
      <c r="E3081" s="48">
        <v>114.91999800000001</v>
      </c>
      <c r="F3081" s="48">
        <v>115.69000200000001</v>
      </c>
      <c r="G3081" s="49">
        <v>31346200</v>
      </c>
      <c r="H3081" s="48">
        <v>90.390040999999997</v>
      </c>
      <c r="I3081" s="52">
        <f t="shared" si="346"/>
        <v>0.78131246812494648</v>
      </c>
      <c r="J3081" s="52">
        <f t="shared" ca="1" si="347"/>
        <v>1</v>
      </c>
      <c r="K3081" s="48">
        <f t="shared" si="348"/>
        <v>90.05</v>
      </c>
      <c r="L3081" s="48">
        <f t="shared" si="349"/>
        <v>90.53</v>
      </c>
      <c r="M3081" s="48">
        <f t="shared" si="350"/>
        <v>89.79</v>
      </c>
      <c r="N3081" s="48">
        <f t="shared" si="351"/>
        <v>90.39</v>
      </c>
      <c r="O3081" s="49">
        <f t="shared" ca="1" si="352"/>
        <v>31346200</v>
      </c>
    </row>
    <row r="3082" spans="1:15" x14ac:dyDescent="0.25">
      <c r="A3082">
        <v>3067</v>
      </c>
      <c r="B3082" s="89">
        <v>38048</v>
      </c>
      <c r="C3082" s="48">
        <v>115.94000200000001</v>
      </c>
      <c r="D3082" s="48">
        <v>116.970001</v>
      </c>
      <c r="E3082" s="48">
        <v>115.230003</v>
      </c>
      <c r="F3082" s="48">
        <v>115.480003</v>
      </c>
      <c r="G3082" s="49">
        <v>38556400</v>
      </c>
      <c r="H3082" s="48">
        <v>90.225966</v>
      </c>
      <c r="I3082" s="52">
        <f t="shared" si="346"/>
        <v>0.78131246671339283</v>
      </c>
      <c r="J3082" s="52">
        <f t="shared" ca="1" si="347"/>
        <v>1</v>
      </c>
      <c r="K3082" s="48">
        <f t="shared" si="348"/>
        <v>90.59</v>
      </c>
      <c r="L3082" s="48">
        <f t="shared" si="349"/>
        <v>91.39</v>
      </c>
      <c r="M3082" s="48">
        <f t="shared" si="350"/>
        <v>90.03</v>
      </c>
      <c r="N3082" s="48">
        <f t="shared" si="351"/>
        <v>90.23</v>
      </c>
      <c r="O3082" s="49">
        <f t="shared" ca="1" si="352"/>
        <v>38556400</v>
      </c>
    </row>
    <row r="3083" spans="1:15" x14ac:dyDescent="0.25">
      <c r="A3083">
        <v>3068</v>
      </c>
      <c r="B3083" s="89">
        <v>38047</v>
      </c>
      <c r="C3083" s="48">
        <v>115.43</v>
      </c>
      <c r="D3083" s="48">
        <v>116.339996</v>
      </c>
      <c r="E3083" s="48">
        <v>115.25</v>
      </c>
      <c r="F3083" s="48">
        <v>116.160004</v>
      </c>
      <c r="G3083" s="49">
        <v>33130800</v>
      </c>
      <c r="H3083" s="48">
        <v>90.757259000000005</v>
      </c>
      <c r="I3083" s="52">
        <f t="shared" si="346"/>
        <v>0.78131246448648539</v>
      </c>
      <c r="J3083" s="52">
        <f t="shared" ca="1" si="347"/>
        <v>1</v>
      </c>
      <c r="K3083" s="48">
        <f t="shared" si="348"/>
        <v>90.19</v>
      </c>
      <c r="L3083" s="48">
        <f t="shared" si="349"/>
        <v>90.9</v>
      </c>
      <c r="M3083" s="48">
        <f t="shared" si="350"/>
        <v>90.05</v>
      </c>
      <c r="N3083" s="48">
        <f t="shared" si="351"/>
        <v>90.76</v>
      </c>
      <c r="O3083" s="49">
        <f t="shared" ca="1" si="352"/>
        <v>33130800</v>
      </c>
    </row>
    <row r="3084" spans="1:15" x14ac:dyDescent="0.25">
      <c r="A3084">
        <v>3069</v>
      </c>
      <c r="B3084" s="89">
        <v>38044</v>
      </c>
      <c r="C3084" s="48">
        <v>115.19000200000001</v>
      </c>
      <c r="D3084" s="48">
        <v>115.739998</v>
      </c>
      <c r="E3084" s="48">
        <v>114.629997</v>
      </c>
      <c r="F3084" s="48">
        <v>115.019997</v>
      </c>
      <c r="G3084" s="49">
        <v>39312000</v>
      </c>
      <c r="H3084" s="48">
        <v>89.866557</v>
      </c>
      <c r="I3084" s="52">
        <f t="shared" si="346"/>
        <v>0.78131246169307411</v>
      </c>
      <c r="J3084" s="52">
        <f t="shared" ca="1" si="347"/>
        <v>1</v>
      </c>
      <c r="K3084" s="48">
        <f t="shared" si="348"/>
        <v>90</v>
      </c>
      <c r="L3084" s="48">
        <f t="shared" si="349"/>
        <v>90.43</v>
      </c>
      <c r="M3084" s="48">
        <f t="shared" si="350"/>
        <v>89.56</v>
      </c>
      <c r="N3084" s="48">
        <f t="shared" si="351"/>
        <v>89.87</v>
      </c>
      <c r="O3084" s="49">
        <f t="shared" ca="1" si="352"/>
        <v>39312000</v>
      </c>
    </row>
    <row r="3085" spans="1:15" x14ac:dyDescent="0.25">
      <c r="A3085">
        <v>3070</v>
      </c>
      <c r="B3085" s="89">
        <v>38043</v>
      </c>
      <c r="C3085" s="48">
        <v>114.610001</v>
      </c>
      <c r="D3085" s="48">
        <v>115.290001</v>
      </c>
      <c r="E3085" s="48">
        <v>114.339996</v>
      </c>
      <c r="F3085" s="48">
        <v>114.94000200000001</v>
      </c>
      <c r="G3085" s="49">
        <v>29683000</v>
      </c>
      <c r="H3085" s="48">
        <v>89.804057</v>
      </c>
      <c r="I3085" s="52">
        <f t="shared" si="346"/>
        <v>0.78131247117952896</v>
      </c>
      <c r="J3085" s="52">
        <f t="shared" ca="1" si="347"/>
        <v>1</v>
      </c>
      <c r="K3085" s="48">
        <f t="shared" si="348"/>
        <v>89.55</v>
      </c>
      <c r="L3085" s="48">
        <f t="shared" si="349"/>
        <v>90.08</v>
      </c>
      <c r="M3085" s="48">
        <f t="shared" si="350"/>
        <v>89.34</v>
      </c>
      <c r="N3085" s="48">
        <f t="shared" si="351"/>
        <v>89.8</v>
      </c>
      <c r="O3085" s="49">
        <f t="shared" ca="1" si="352"/>
        <v>29683000</v>
      </c>
    </row>
    <row r="3086" spans="1:15" x14ac:dyDescent="0.25">
      <c r="A3086">
        <v>3071</v>
      </c>
      <c r="B3086" s="89">
        <v>38042</v>
      </c>
      <c r="C3086" s="48">
        <v>114.459999</v>
      </c>
      <c r="D3086" s="48">
        <v>115.05999799999999</v>
      </c>
      <c r="E3086" s="48">
        <v>114.32</v>
      </c>
      <c r="F3086" s="48">
        <v>114.870003</v>
      </c>
      <c r="G3086" s="49">
        <v>31213600</v>
      </c>
      <c r="H3086" s="48">
        <v>89.749364999999997</v>
      </c>
      <c r="I3086" s="52">
        <f t="shared" si="346"/>
        <v>0.78131246327206938</v>
      </c>
      <c r="J3086" s="52">
        <f t="shared" ca="1" si="347"/>
        <v>1</v>
      </c>
      <c r="K3086" s="48">
        <f t="shared" si="348"/>
        <v>89.43</v>
      </c>
      <c r="L3086" s="48">
        <f t="shared" si="349"/>
        <v>89.9</v>
      </c>
      <c r="M3086" s="48">
        <f t="shared" si="350"/>
        <v>89.32</v>
      </c>
      <c r="N3086" s="48">
        <f t="shared" si="351"/>
        <v>89.75</v>
      </c>
      <c r="O3086" s="49">
        <f t="shared" ca="1" si="352"/>
        <v>31213600</v>
      </c>
    </row>
    <row r="3087" spans="1:15" x14ac:dyDescent="0.25">
      <c r="A3087">
        <v>3072</v>
      </c>
      <c r="B3087" s="89">
        <v>38041</v>
      </c>
      <c r="C3087" s="48">
        <v>114.269997</v>
      </c>
      <c r="D3087" s="48">
        <v>114.989998</v>
      </c>
      <c r="E3087" s="48">
        <v>113.029999</v>
      </c>
      <c r="F3087" s="48">
        <v>114.389999</v>
      </c>
      <c r="G3087" s="49">
        <v>43953000</v>
      </c>
      <c r="H3087" s="48">
        <v>89.374331999999995</v>
      </c>
      <c r="I3087" s="52">
        <f t="shared" si="346"/>
        <v>0.78131246421288969</v>
      </c>
      <c r="J3087" s="52">
        <f t="shared" ca="1" si="347"/>
        <v>1</v>
      </c>
      <c r="K3087" s="48">
        <f t="shared" si="348"/>
        <v>89.28</v>
      </c>
      <c r="L3087" s="48">
        <f t="shared" si="349"/>
        <v>89.84</v>
      </c>
      <c r="M3087" s="48">
        <f t="shared" si="350"/>
        <v>88.31</v>
      </c>
      <c r="N3087" s="48">
        <f t="shared" si="351"/>
        <v>89.37</v>
      </c>
      <c r="O3087" s="49">
        <f t="shared" ca="1" si="352"/>
        <v>43953000</v>
      </c>
    </row>
    <row r="3088" spans="1:15" x14ac:dyDescent="0.25">
      <c r="A3088">
        <v>3073</v>
      </c>
      <c r="B3088" s="89">
        <v>38040</v>
      </c>
      <c r="C3088" s="48">
        <v>115.220001</v>
      </c>
      <c r="D3088" s="48">
        <v>115.260002</v>
      </c>
      <c r="E3088" s="48">
        <v>114.16999800000001</v>
      </c>
      <c r="F3088" s="48">
        <v>114.589996</v>
      </c>
      <c r="G3088" s="49">
        <v>36357000</v>
      </c>
      <c r="H3088" s="48">
        <v>89.530592999999996</v>
      </c>
      <c r="I3088" s="52">
        <f t="shared" si="346"/>
        <v>0.78131247164019446</v>
      </c>
      <c r="J3088" s="52">
        <f t="shared" ca="1" si="347"/>
        <v>1</v>
      </c>
      <c r="K3088" s="48">
        <f t="shared" si="348"/>
        <v>90.02</v>
      </c>
      <c r="L3088" s="48">
        <f t="shared" si="349"/>
        <v>90.05</v>
      </c>
      <c r="M3088" s="48">
        <f t="shared" si="350"/>
        <v>89.2</v>
      </c>
      <c r="N3088" s="48">
        <f t="shared" si="351"/>
        <v>89.53</v>
      </c>
      <c r="O3088" s="49">
        <f t="shared" ca="1" si="352"/>
        <v>36357000</v>
      </c>
    </row>
    <row r="3089" spans="1:15" x14ac:dyDescent="0.25">
      <c r="A3089">
        <v>3074</v>
      </c>
      <c r="B3089" s="89">
        <v>38037</v>
      </c>
      <c r="C3089" s="48">
        <v>115.480003</v>
      </c>
      <c r="D3089" s="48">
        <v>115.55999799999999</v>
      </c>
      <c r="E3089" s="48">
        <v>114.32</v>
      </c>
      <c r="F3089" s="48">
        <v>114.879997</v>
      </c>
      <c r="G3089" s="49">
        <v>46728800</v>
      </c>
      <c r="H3089" s="48">
        <v>89.757174000000006</v>
      </c>
      <c r="I3089" s="52">
        <f t="shared" ref="I3089:I3152" si="353">H3089/F3089</f>
        <v>0.7813124681749426</v>
      </c>
      <c r="J3089" s="52">
        <f t="shared" ref="J3089:J3152" ca="1" si="354">INDEX(OFFSET($T$15,0,0,$S$13+1,1),MATCH(B3089,OFFSET($Q$15,0,0,$S$13+1,1),-1))</f>
        <v>1</v>
      </c>
      <c r="K3089" s="48">
        <f t="shared" ref="K3089:K3152" si="355">ROUND($I3089*C3089,2)</f>
        <v>90.23</v>
      </c>
      <c r="L3089" s="48">
        <f t="shared" ref="L3089:L3152" si="356">ROUND($I3089*D3089,2)</f>
        <v>90.29</v>
      </c>
      <c r="M3089" s="48">
        <f t="shared" ref="M3089:M3152" si="357">ROUND($I3089*E3089,2)</f>
        <v>89.32</v>
      </c>
      <c r="N3089" s="48">
        <f t="shared" ref="N3089:N3152" si="358">ROUND($I3089*F3089,2)</f>
        <v>89.76</v>
      </c>
      <c r="O3089" s="49">
        <f t="shared" ref="O3089:O3152" ca="1" si="359">G3089*J3089</f>
        <v>46728800</v>
      </c>
    </row>
    <row r="3090" spans="1:15" x14ac:dyDescent="0.25">
      <c r="A3090">
        <v>3075</v>
      </c>
      <c r="B3090" s="89">
        <v>38036</v>
      </c>
      <c r="C3090" s="48">
        <v>116.33000199999999</v>
      </c>
      <c r="D3090" s="48">
        <v>116.389999</v>
      </c>
      <c r="E3090" s="48">
        <v>115.05999799999999</v>
      </c>
      <c r="F3090" s="48">
        <v>115.230003</v>
      </c>
      <c r="G3090" s="49">
        <v>51146200</v>
      </c>
      <c r="H3090" s="48">
        <v>90.030637999999996</v>
      </c>
      <c r="I3090" s="52">
        <f t="shared" si="353"/>
        <v>0.78131246772596197</v>
      </c>
      <c r="J3090" s="52">
        <f t="shared" ca="1" si="354"/>
        <v>1</v>
      </c>
      <c r="K3090" s="48">
        <f t="shared" si="355"/>
        <v>90.89</v>
      </c>
      <c r="L3090" s="48">
        <f t="shared" si="356"/>
        <v>90.94</v>
      </c>
      <c r="M3090" s="48">
        <f t="shared" si="357"/>
        <v>89.9</v>
      </c>
      <c r="N3090" s="48">
        <f t="shared" si="358"/>
        <v>90.03</v>
      </c>
      <c r="O3090" s="49">
        <f t="shared" ca="1" si="359"/>
        <v>51146200</v>
      </c>
    </row>
    <row r="3091" spans="1:15" x14ac:dyDescent="0.25">
      <c r="A3091">
        <v>3076</v>
      </c>
      <c r="B3091" s="89">
        <v>38035</v>
      </c>
      <c r="C3091" s="48">
        <v>116.199997</v>
      </c>
      <c r="D3091" s="48">
        <v>116.599998</v>
      </c>
      <c r="E3091" s="48">
        <v>115.349998</v>
      </c>
      <c r="F3091" s="48">
        <v>115.660004</v>
      </c>
      <c r="G3091" s="49">
        <v>28618000</v>
      </c>
      <c r="H3091" s="48">
        <v>90.366602999999998</v>
      </c>
      <c r="I3091" s="52">
        <f t="shared" si="353"/>
        <v>0.78131246649446773</v>
      </c>
      <c r="J3091" s="52">
        <f t="shared" ca="1" si="354"/>
        <v>1</v>
      </c>
      <c r="K3091" s="48">
        <f t="shared" si="355"/>
        <v>90.79</v>
      </c>
      <c r="L3091" s="48">
        <f t="shared" si="356"/>
        <v>91.1</v>
      </c>
      <c r="M3091" s="48">
        <f t="shared" si="357"/>
        <v>90.12</v>
      </c>
      <c r="N3091" s="48">
        <f t="shared" si="358"/>
        <v>90.37</v>
      </c>
      <c r="O3091" s="49">
        <f t="shared" ca="1" si="359"/>
        <v>28618000</v>
      </c>
    </row>
    <row r="3092" spans="1:15" x14ac:dyDescent="0.25">
      <c r="A3092">
        <v>3077</v>
      </c>
      <c r="B3092" s="89">
        <v>38034</v>
      </c>
      <c r="C3092" s="48">
        <v>115.849998</v>
      </c>
      <c r="D3092" s="48">
        <v>116.43</v>
      </c>
      <c r="E3092" s="48">
        <v>115.769997</v>
      </c>
      <c r="F3092" s="48">
        <v>116.16999800000001</v>
      </c>
      <c r="G3092" s="49">
        <v>23984300</v>
      </c>
      <c r="H3092" s="48">
        <v>90.765067999999999</v>
      </c>
      <c r="I3092" s="52">
        <f t="shared" si="353"/>
        <v>0.78131246933481047</v>
      </c>
      <c r="J3092" s="52">
        <f t="shared" ca="1" si="354"/>
        <v>1</v>
      </c>
      <c r="K3092" s="48">
        <f t="shared" si="355"/>
        <v>90.52</v>
      </c>
      <c r="L3092" s="48">
        <f t="shared" si="356"/>
        <v>90.97</v>
      </c>
      <c r="M3092" s="48">
        <f t="shared" si="357"/>
        <v>90.45</v>
      </c>
      <c r="N3092" s="48">
        <f t="shared" si="358"/>
        <v>90.77</v>
      </c>
      <c r="O3092" s="49">
        <f t="shared" ca="1" si="359"/>
        <v>23984300</v>
      </c>
    </row>
    <row r="3093" spans="1:15" x14ac:dyDescent="0.25">
      <c r="A3093">
        <v>3078</v>
      </c>
      <c r="B3093" s="89">
        <v>38030</v>
      </c>
      <c r="C3093" s="48">
        <v>115.82</v>
      </c>
      <c r="D3093" s="48">
        <v>116.199997</v>
      </c>
      <c r="E3093" s="48">
        <v>114.75</v>
      </c>
      <c r="F3093" s="48">
        <v>115.129997</v>
      </c>
      <c r="G3093" s="49">
        <v>44739900</v>
      </c>
      <c r="H3093" s="48">
        <v>89.952501999999996</v>
      </c>
      <c r="I3093" s="52">
        <f t="shared" si="353"/>
        <v>0.78131246715832015</v>
      </c>
      <c r="J3093" s="52">
        <f t="shared" ca="1" si="354"/>
        <v>1</v>
      </c>
      <c r="K3093" s="48">
        <f t="shared" si="355"/>
        <v>90.49</v>
      </c>
      <c r="L3093" s="48">
        <f t="shared" si="356"/>
        <v>90.79</v>
      </c>
      <c r="M3093" s="48">
        <f t="shared" si="357"/>
        <v>89.66</v>
      </c>
      <c r="N3093" s="48">
        <f t="shared" si="358"/>
        <v>89.95</v>
      </c>
      <c r="O3093" s="49">
        <f t="shared" ca="1" si="359"/>
        <v>44739900</v>
      </c>
    </row>
    <row r="3094" spans="1:15" x14ac:dyDescent="0.25">
      <c r="A3094">
        <v>3079</v>
      </c>
      <c r="B3094" s="89">
        <v>38029</v>
      </c>
      <c r="C3094" s="48">
        <v>115.970001</v>
      </c>
      <c r="D3094" s="48">
        <v>116.269997</v>
      </c>
      <c r="E3094" s="48">
        <v>115.58000199999999</v>
      </c>
      <c r="F3094" s="48">
        <v>115.650002</v>
      </c>
      <c r="G3094" s="49">
        <v>27814700</v>
      </c>
      <c r="H3094" s="48">
        <v>90.358788000000004</v>
      </c>
      <c r="I3094" s="52">
        <f t="shared" si="353"/>
        <v>0.78131246379053243</v>
      </c>
      <c r="J3094" s="52">
        <f t="shared" ca="1" si="354"/>
        <v>1</v>
      </c>
      <c r="K3094" s="48">
        <f t="shared" si="355"/>
        <v>90.61</v>
      </c>
      <c r="L3094" s="48">
        <f t="shared" si="356"/>
        <v>90.84</v>
      </c>
      <c r="M3094" s="48">
        <f t="shared" si="357"/>
        <v>90.3</v>
      </c>
      <c r="N3094" s="48">
        <f t="shared" si="358"/>
        <v>90.36</v>
      </c>
      <c r="O3094" s="49">
        <f t="shared" ca="1" si="359"/>
        <v>27814700</v>
      </c>
    </row>
    <row r="3095" spans="1:15" x14ac:dyDescent="0.25">
      <c r="A3095">
        <v>3080</v>
      </c>
      <c r="B3095" s="89">
        <v>38028</v>
      </c>
      <c r="C3095" s="48">
        <v>114.849998</v>
      </c>
      <c r="D3095" s="48">
        <v>116.389999</v>
      </c>
      <c r="E3095" s="48">
        <v>114.16999800000001</v>
      </c>
      <c r="F3095" s="48">
        <v>116.07</v>
      </c>
      <c r="G3095" s="49">
        <v>42965700</v>
      </c>
      <c r="H3095" s="48">
        <v>90.686937999999998</v>
      </c>
      <c r="I3095" s="52">
        <f t="shared" si="353"/>
        <v>0.78131246661497378</v>
      </c>
      <c r="J3095" s="52">
        <f t="shared" ca="1" si="354"/>
        <v>1</v>
      </c>
      <c r="K3095" s="48">
        <f t="shared" si="355"/>
        <v>89.73</v>
      </c>
      <c r="L3095" s="48">
        <f t="shared" si="356"/>
        <v>90.94</v>
      </c>
      <c r="M3095" s="48">
        <f t="shared" si="357"/>
        <v>89.2</v>
      </c>
      <c r="N3095" s="48">
        <f t="shared" si="358"/>
        <v>90.69</v>
      </c>
      <c r="O3095" s="49">
        <f t="shared" ca="1" si="359"/>
        <v>42965700</v>
      </c>
    </row>
    <row r="3096" spans="1:15" x14ac:dyDescent="0.25">
      <c r="A3096">
        <v>3081</v>
      </c>
      <c r="B3096" s="89">
        <v>38027</v>
      </c>
      <c r="C3096" s="48">
        <v>114.279999</v>
      </c>
      <c r="D3096" s="48">
        <v>115.139999</v>
      </c>
      <c r="E3096" s="48">
        <v>114.260002</v>
      </c>
      <c r="F3096" s="48">
        <v>114.849998</v>
      </c>
      <c r="G3096" s="49">
        <v>27908100</v>
      </c>
      <c r="H3096" s="48">
        <v>89.733734999999996</v>
      </c>
      <c r="I3096" s="52">
        <f t="shared" si="353"/>
        <v>0.78131246462886306</v>
      </c>
      <c r="J3096" s="52">
        <f t="shared" ca="1" si="354"/>
        <v>1</v>
      </c>
      <c r="K3096" s="48">
        <f t="shared" si="355"/>
        <v>89.29</v>
      </c>
      <c r="L3096" s="48">
        <f t="shared" si="356"/>
        <v>89.96</v>
      </c>
      <c r="M3096" s="48">
        <f t="shared" si="357"/>
        <v>89.27</v>
      </c>
      <c r="N3096" s="48">
        <f t="shared" si="358"/>
        <v>89.73</v>
      </c>
      <c r="O3096" s="49">
        <f t="shared" ca="1" si="359"/>
        <v>27908100</v>
      </c>
    </row>
    <row r="3097" spans="1:15" x14ac:dyDescent="0.25">
      <c r="A3097">
        <v>3082</v>
      </c>
      <c r="B3097" s="89">
        <v>38026</v>
      </c>
      <c r="C3097" s="48">
        <v>114.66999800000001</v>
      </c>
      <c r="D3097" s="48">
        <v>114.870003</v>
      </c>
      <c r="E3097" s="48">
        <v>114.290001</v>
      </c>
      <c r="F3097" s="48">
        <v>114.480003</v>
      </c>
      <c r="G3097" s="49">
        <v>24851300</v>
      </c>
      <c r="H3097" s="48">
        <v>89.444654</v>
      </c>
      <c r="I3097" s="52">
        <f t="shared" si="353"/>
        <v>0.78131247079020427</v>
      </c>
      <c r="J3097" s="52">
        <f t="shared" ca="1" si="354"/>
        <v>1</v>
      </c>
      <c r="K3097" s="48">
        <f t="shared" si="355"/>
        <v>89.59</v>
      </c>
      <c r="L3097" s="48">
        <f t="shared" si="356"/>
        <v>89.75</v>
      </c>
      <c r="M3097" s="48">
        <f t="shared" si="357"/>
        <v>89.3</v>
      </c>
      <c r="N3097" s="48">
        <f t="shared" si="358"/>
        <v>89.44</v>
      </c>
      <c r="O3097" s="49">
        <f t="shared" ca="1" si="359"/>
        <v>24851300</v>
      </c>
    </row>
    <row r="3098" spans="1:15" x14ac:dyDescent="0.25">
      <c r="A3098">
        <v>3083</v>
      </c>
      <c r="B3098" s="89">
        <v>38023</v>
      </c>
      <c r="C3098" s="48">
        <v>113.41999800000001</v>
      </c>
      <c r="D3098" s="48">
        <v>114.699997</v>
      </c>
      <c r="E3098" s="48">
        <v>113.199997</v>
      </c>
      <c r="F3098" s="48">
        <v>114.449997</v>
      </c>
      <c r="G3098" s="49">
        <v>37216000</v>
      </c>
      <c r="H3098" s="48">
        <v>89.421209000000005</v>
      </c>
      <c r="I3098" s="52">
        <f t="shared" si="353"/>
        <v>0.78131246259447262</v>
      </c>
      <c r="J3098" s="52">
        <f t="shared" ca="1" si="354"/>
        <v>1</v>
      </c>
      <c r="K3098" s="48">
        <f t="shared" si="355"/>
        <v>88.62</v>
      </c>
      <c r="L3098" s="48">
        <f t="shared" si="356"/>
        <v>89.62</v>
      </c>
      <c r="M3098" s="48">
        <f t="shared" si="357"/>
        <v>88.44</v>
      </c>
      <c r="N3098" s="48">
        <f t="shared" si="358"/>
        <v>89.42</v>
      </c>
      <c r="O3098" s="49">
        <f t="shared" ca="1" si="359"/>
        <v>37216000</v>
      </c>
    </row>
    <row r="3099" spans="1:15" x14ac:dyDescent="0.25">
      <c r="A3099">
        <v>3084</v>
      </c>
      <c r="B3099" s="89">
        <v>38022</v>
      </c>
      <c r="C3099" s="48">
        <v>113.16999800000001</v>
      </c>
      <c r="D3099" s="48">
        <v>113.540001</v>
      </c>
      <c r="E3099" s="48">
        <v>112.779999</v>
      </c>
      <c r="F3099" s="48">
        <v>113.18</v>
      </c>
      <c r="G3099" s="49">
        <v>37226800</v>
      </c>
      <c r="H3099" s="48">
        <v>88.428944999999999</v>
      </c>
      <c r="I3099" s="52">
        <f t="shared" si="353"/>
        <v>0.78131246686693756</v>
      </c>
      <c r="J3099" s="52">
        <f t="shared" ca="1" si="354"/>
        <v>1</v>
      </c>
      <c r="K3099" s="48">
        <f t="shared" si="355"/>
        <v>88.42</v>
      </c>
      <c r="L3099" s="48">
        <f t="shared" si="356"/>
        <v>88.71</v>
      </c>
      <c r="M3099" s="48">
        <f t="shared" si="357"/>
        <v>88.12</v>
      </c>
      <c r="N3099" s="48">
        <f t="shared" si="358"/>
        <v>88.43</v>
      </c>
      <c r="O3099" s="49">
        <f t="shared" ca="1" si="359"/>
        <v>37226800</v>
      </c>
    </row>
    <row r="3100" spans="1:15" x14ac:dyDescent="0.25">
      <c r="A3100">
        <v>3085</v>
      </c>
      <c r="B3100" s="89">
        <v>38021</v>
      </c>
      <c r="C3100" s="48">
        <v>113.19000200000001</v>
      </c>
      <c r="D3100" s="48">
        <v>113.730003</v>
      </c>
      <c r="E3100" s="48">
        <v>112.790001</v>
      </c>
      <c r="F3100" s="48">
        <v>112.849998</v>
      </c>
      <c r="G3100" s="49">
        <v>39332600</v>
      </c>
      <c r="H3100" s="48">
        <v>88.171110999999996</v>
      </c>
      <c r="I3100" s="52">
        <f t="shared" si="353"/>
        <v>0.78131247286331362</v>
      </c>
      <c r="J3100" s="52">
        <f t="shared" ca="1" si="354"/>
        <v>1</v>
      </c>
      <c r="K3100" s="48">
        <f t="shared" si="355"/>
        <v>88.44</v>
      </c>
      <c r="L3100" s="48">
        <f t="shared" si="356"/>
        <v>88.86</v>
      </c>
      <c r="M3100" s="48">
        <f t="shared" si="357"/>
        <v>88.12</v>
      </c>
      <c r="N3100" s="48">
        <f t="shared" si="358"/>
        <v>88.17</v>
      </c>
      <c r="O3100" s="49">
        <f t="shared" ca="1" si="359"/>
        <v>39332600</v>
      </c>
    </row>
    <row r="3101" spans="1:15" x14ac:dyDescent="0.25">
      <c r="A3101">
        <v>3086</v>
      </c>
      <c r="B3101" s="89">
        <v>38020</v>
      </c>
      <c r="C3101" s="48">
        <v>113.739998</v>
      </c>
      <c r="D3101" s="48">
        <v>114.139999</v>
      </c>
      <c r="E3101" s="48">
        <v>113.44000200000001</v>
      </c>
      <c r="F3101" s="48">
        <v>113.779999</v>
      </c>
      <c r="G3101" s="49">
        <v>25093500</v>
      </c>
      <c r="H3101" s="48">
        <v>88.897730999999993</v>
      </c>
      <c r="I3101" s="52">
        <f t="shared" si="353"/>
        <v>0.78131246072519289</v>
      </c>
      <c r="J3101" s="52">
        <f t="shared" ca="1" si="354"/>
        <v>1</v>
      </c>
      <c r="K3101" s="48">
        <f t="shared" si="355"/>
        <v>88.87</v>
      </c>
      <c r="L3101" s="48">
        <f t="shared" si="356"/>
        <v>89.18</v>
      </c>
      <c r="M3101" s="48">
        <f t="shared" si="357"/>
        <v>88.63</v>
      </c>
      <c r="N3101" s="48">
        <f t="shared" si="358"/>
        <v>88.9</v>
      </c>
      <c r="O3101" s="49">
        <f t="shared" ca="1" si="359"/>
        <v>25093500</v>
      </c>
    </row>
    <row r="3102" spans="1:15" x14ac:dyDescent="0.25">
      <c r="A3102">
        <v>3087</v>
      </c>
      <c r="B3102" s="89">
        <v>38019</v>
      </c>
      <c r="C3102" s="48">
        <v>113.699997</v>
      </c>
      <c r="D3102" s="48">
        <v>114.68</v>
      </c>
      <c r="E3102" s="48">
        <v>113.120003</v>
      </c>
      <c r="F3102" s="48">
        <v>113.970001</v>
      </c>
      <c r="G3102" s="49">
        <v>38832400</v>
      </c>
      <c r="H3102" s="48">
        <v>89.046182999999999</v>
      </c>
      <c r="I3102" s="52">
        <f t="shared" si="353"/>
        <v>0.78131247011220084</v>
      </c>
      <c r="J3102" s="52">
        <f t="shared" ca="1" si="354"/>
        <v>1</v>
      </c>
      <c r="K3102" s="48">
        <f t="shared" si="355"/>
        <v>88.84</v>
      </c>
      <c r="L3102" s="48">
        <f t="shared" si="356"/>
        <v>89.6</v>
      </c>
      <c r="M3102" s="48">
        <f t="shared" si="357"/>
        <v>88.38</v>
      </c>
      <c r="N3102" s="48">
        <f t="shared" si="358"/>
        <v>89.05</v>
      </c>
      <c r="O3102" s="49">
        <f t="shared" ca="1" si="359"/>
        <v>38832400</v>
      </c>
    </row>
    <row r="3103" spans="1:15" x14ac:dyDescent="0.25">
      <c r="A3103">
        <v>3088</v>
      </c>
      <c r="B3103" s="89">
        <v>38016</v>
      </c>
      <c r="C3103" s="48">
        <v>113.519997</v>
      </c>
      <c r="D3103" s="48">
        <v>113.720001</v>
      </c>
      <c r="E3103" s="48">
        <v>113.089996</v>
      </c>
      <c r="F3103" s="48">
        <v>113.480003</v>
      </c>
      <c r="G3103" s="49">
        <v>30984400</v>
      </c>
      <c r="H3103" s="48">
        <v>88.663341000000003</v>
      </c>
      <c r="I3103" s="52">
        <f t="shared" si="353"/>
        <v>0.78131246612674132</v>
      </c>
      <c r="J3103" s="52">
        <f t="shared" ca="1" si="354"/>
        <v>1</v>
      </c>
      <c r="K3103" s="48">
        <f t="shared" si="355"/>
        <v>88.69</v>
      </c>
      <c r="L3103" s="48">
        <f t="shared" si="356"/>
        <v>88.85</v>
      </c>
      <c r="M3103" s="48">
        <f t="shared" si="357"/>
        <v>88.36</v>
      </c>
      <c r="N3103" s="48">
        <f t="shared" si="358"/>
        <v>88.66</v>
      </c>
      <c r="O3103" s="49">
        <f t="shared" ca="1" si="359"/>
        <v>30984400</v>
      </c>
    </row>
    <row r="3104" spans="1:15" x14ac:dyDescent="0.25">
      <c r="A3104">
        <v>3089</v>
      </c>
      <c r="B3104" s="89">
        <v>38015</v>
      </c>
      <c r="C3104" s="48">
        <v>113.55999799999999</v>
      </c>
      <c r="D3104" s="48">
        <v>113.849998</v>
      </c>
      <c r="E3104" s="48">
        <v>112.55999799999999</v>
      </c>
      <c r="F3104" s="48">
        <v>113.480003</v>
      </c>
      <c r="G3104" s="49">
        <v>60117100</v>
      </c>
      <c r="H3104" s="48">
        <v>88.663341000000003</v>
      </c>
      <c r="I3104" s="52">
        <f t="shared" si="353"/>
        <v>0.78131246612674132</v>
      </c>
      <c r="J3104" s="52">
        <f t="shared" ca="1" si="354"/>
        <v>1</v>
      </c>
      <c r="K3104" s="48">
        <f t="shared" si="355"/>
        <v>88.73</v>
      </c>
      <c r="L3104" s="48">
        <f t="shared" si="356"/>
        <v>88.95</v>
      </c>
      <c r="M3104" s="48">
        <f t="shared" si="357"/>
        <v>87.94</v>
      </c>
      <c r="N3104" s="48">
        <f t="shared" si="358"/>
        <v>88.66</v>
      </c>
      <c r="O3104" s="49">
        <f t="shared" ca="1" si="359"/>
        <v>60117100</v>
      </c>
    </row>
    <row r="3105" spans="1:15" x14ac:dyDescent="0.25">
      <c r="A3105">
        <v>3090</v>
      </c>
      <c r="B3105" s="89">
        <v>38014</v>
      </c>
      <c r="C3105" s="48">
        <v>114.980003</v>
      </c>
      <c r="D3105" s="48">
        <v>115.279999</v>
      </c>
      <c r="E3105" s="48">
        <v>112.94000200000001</v>
      </c>
      <c r="F3105" s="48">
        <v>113.370003</v>
      </c>
      <c r="G3105" s="49">
        <v>52621300</v>
      </c>
      <c r="H3105" s="48">
        <v>88.577395999999993</v>
      </c>
      <c r="I3105" s="52">
        <f t="shared" si="353"/>
        <v>0.78131246058095272</v>
      </c>
      <c r="J3105" s="52">
        <f t="shared" ca="1" si="354"/>
        <v>1</v>
      </c>
      <c r="K3105" s="48">
        <f t="shared" si="355"/>
        <v>89.84</v>
      </c>
      <c r="L3105" s="48">
        <f t="shared" si="356"/>
        <v>90.07</v>
      </c>
      <c r="M3105" s="48">
        <f t="shared" si="357"/>
        <v>88.24</v>
      </c>
      <c r="N3105" s="48">
        <f t="shared" si="358"/>
        <v>88.58</v>
      </c>
      <c r="O3105" s="49">
        <f t="shared" ca="1" si="359"/>
        <v>52621300</v>
      </c>
    </row>
    <row r="3106" spans="1:15" x14ac:dyDescent="0.25">
      <c r="A3106">
        <v>3091</v>
      </c>
      <c r="B3106" s="89">
        <v>38013</v>
      </c>
      <c r="C3106" s="48">
        <v>115.75</v>
      </c>
      <c r="D3106" s="48">
        <v>116.5</v>
      </c>
      <c r="E3106" s="48">
        <v>114.650002</v>
      </c>
      <c r="F3106" s="48">
        <v>114.68</v>
      </c>
      <c r="G3106" s="49">
        <v>35322800</v>
      </c>
      <c r="H3106" s="48">
        <v>89.600914000000003</v>
      </c>
      <c r="I3106" s="52">
        <f t="shared" si="353"/>
        <v>0.78131246948029298</v>
      </c>
      <c r="J3106" s="52">
        <f t="shared" ca="1" si="354"/>
        <v>1</v>
      </c>
      <c r="K3106" s="48">
        <f t="shared" si="355"/>
        <v>90.44</v>
      </c>
      <c r="L3106" s="48">
        <f t="shared" si="356"/>
        <v>91.02</v>
      </c>
      <c r="M3106" s="48">
        <f t="shared" si="357"/>
        <v>89.58</v>
      </c>
      <c r="N3106" s="48">
        <f t="shared" si="358"/>
        <v>89.6</v>
      </c>
      <c r="O3106" s="49">
        <f t="shared" ca="1" si="359"/>
        <v>35322800</v>
      </c>
    </row>
    <row r="3107" spans="1:15" x14ac:dyDescent="0.25">
      <c r="A3107">
        <v>3092</v>
      </c>
      <c r="B3107" s="89">
        <v>38012</v>
      </c>
      <c r="C3107" s="48">
        <v>114.389999</v>
      </c>
      <c r="D3107" s="48">
        <v>115.93</v>
      </c>
      <c r="E3107" s="48">
        <v>114.379997</v>
      </c>
      <c r="F3107" s="48">
        <v>115.870003</v>
      </c>
      <c r="G3107" s="49">
        <v>30460600</v>
      </c>
      <c r="H3107" s="48">
        <v>90.530677999999995</v>
      </c>
      <c r="I3107" s="52">
        <f t="shared" si="353"/>
        <v>0.78131246790422537</v>
      </c>
      <c r="J3107" s="52">
        <f t="shared" ca="1" si="354"/>
        <v>1</v>
      </c>
      <c r="K3107" s="48">
        <f t="shared" si="355"/>
        <v>89.37</v>
      </c>
      <c r="L3107" s="48">
        <f t="shared" si="356"/>
        <v>90.58</v>
      </c>
      <c r="M3107" s="48">
        <f t="shared" si="357"/>
        <v>89.37</v>
      </c>
      <c r="N3107" s="48">
        <f t="shared" si="358"/>
        <v>90.53</v>
      </c>
      <c r="O3107" s="49">
        <f t="shared" ca="1" si="359"/>
        <v>30460600</v>
      </c>
    </row>
    <row r="3108" spans="1:15" x14ac:dyDescent="0.25">
      <c r="A3108">
        <v>3093</v>
      </c>
      <c r="B3108" s="89">
        <v>38009</v>
      </c>
      <c r="C3108" s="48">
        <v>115</v>
      </c>
      <c r="D3108" s="48">
        <v>115.370003</v>
      </c>
      <c r="E3108" s="48">
        <v>113.949997</v>
      </c>
      <c r="F3108" s="48">
        <v>114.43</v>
      </c>
      <c r="G3108" s="49">
        <v>44245300</v>
      </c>
      <c r="H3108" s="48">
        <v>89.405586</v>
      </c>
      <c r="I3108" s="52">
        <f t="shared" si="353"/>
        <v>0.78131247050598618</v>
      </c>
      <c r="J3108" s="52">
        <f t="shared" ca="1" si="354"/>
        <v>1</v>
      </c>
      <c r="K3108" s="48">
        <f t="shared" si="355"/>
        <v>89.85</v>
      </c>
      <c r="L3108" s="48">
        <f t="shared" si="356"/>
        <v>90.14</v>
      </c>
      <c r="M3108" s="48">
        <f t="shared" si="357"/>
        <v>89.03</v>
      </c>
      <c r="N3108" s="48">
        <f t="shared" si="358"/>
        <v>89.41</v>
      </c>
      <c r="O3108" s="49">
        <f t="shared" ca="1" si="359"/>
        <v>44245300</v>
      </c>
    </row>
    <row r="3109" spans="1:15" x14ac:dyDescent="0.25">
      <c r="A3109">
        <v>3094</v>
      </c>
      <c r="B3109" s="89">
        <v>38008</v>
      </c>
      <c r="C3109" s="48">
        <v>115.139999</v>
      </c>
      <c r="D3109" s="48">
        <v>115.379997</v>
      </c>
      <c r="E3109" s="48">
        <v>114.58000199999999</v>
      </c>
      <c r="F3109" s="48">
        <v>114.800003</v>
      </c>
      <c r="G3109" s="49">
        <v>29888500</v>
      </c>
      <c r="H3109" s="48">
        <v>89.694672999999995</v>
      </c>
      <c r="I3109" s="52">
        <f t="shared" si="353"/>
        <v>0.78131246216082406</v>
      </c>
      <c r="J3109" s="52">
        <f t="shared" ca="1" si="354"/>
        <v>1</v>
      </c>
      <c r="K3109" s="48">
        <f t="shared" si="355"/>
        <v>89.96</v>
      </c>
      <c r="L3109" s="48">
        <f t="shared" si="356"/>
        <v>90.15</v>
      </c>
      <c r="M3109" s="48">
        <f t="shared" si="357"/>
        <v>89.52</v>
      </c>
      <c r="N3109" s="48">
        <f t="shared" si="358"/>
        <v>89.69</v>
      </c>
      <c r="O3109" s="49">
        <f t="shared" ca="1" si="359"/>
        <v>29888500</v>
      </c>
    </row>
    <row r="3110" spans="1:15" x14ac:dyDescent="0.25">
      <c r="A3110">
        <v>3095</v>
      </c>
      <c r="B3110" s="89">
        <v>38007</v>
      </c>
      <c r="C3110" s="48">
        <v>114.129997</v>
      </c>
      <c r="D3110" s="48">
        <v>115.300003</v>
      </c>
      <c r="E3110" s="48">
        <v>113.720001</v>
      </c>
      <c r="F3110" s="48">
        <v>115.099998</v>
      </c>
      <c r="G3110" s="49">
        <v>30725000</v>
      </c>
      <c r="H3110" s="48">
        <v>89.929063999999997</v>
      </c>
      <c r="I3110" s="52">
        <f t="shared" si="353"/>
        <v>0.78131247230777534</v>
      </c>
      <c r="J3110" s="52">
        <f t="shared" ca="1" si="354"/>
        <v>1</v>
      </c>
      <c r="K3110" s="48">
        <f t="shared" si="355"/>
        <v>89.17</v>
      </c>
      <c r="L3110" s="48">
        <f t="shared" si="356"/>
        <v>90.09</v>
      </c>
      <c r="M3110" s="48">
        <f t="shared" si="357"/>
        <v>88.85</v>
      </c>
      <c r="N3110" s="48">
        <f t="shared" si="358"/>
        <v>89.93</v>
      </c>
      <c r="O3110" s="49">
        <f t="shared" ca="1" si="359"/>
        <v>30725000</v>
      </c>
    </row>
    <row r="3111" spans="1:15" x14ac:dyDescent="0.25">
      <c r="A3111">
        <v>3096</v>
      </c>
      <c r="B3111" s="89">
        <v>38006</v>
      </c>
      <c r="C3111" s="48">
        <v>114.529999</v>
      </c>
      <c r="D3111" s="48">
        <v>114.650002</v>
      </c>
      <c r="E3111" s="48">
        <v>113.82</v>
      </c>
      <c r="F3111" s="48">
        <v>114.199997</v>
      </c>
      <c r="G3111" s="49">
        <v>29863000</v>
      </c>
      <c r="H3111" s="48">
        <v>89.225881000000001</v>
      </c>
      <c r="I3111" s="52">
        <f t="shared" si="353"/>
        <v>0.78131246360715756</v>
      </c>
      <c r="J3111" s="52">
        <f t="shared" ca="1" si="354"/>
        <v>1</v>
      </c>
      <c r="K3111" s="48">
        <f t="shared" si="355"/>
        <v>89.48</v>
      </c>
      <c r="L3111" s="48">
        <f t="shared" si="356"/>
        <v>89.58</v>
      </c>
      <c r="M3111" s="48">
        <f t="shared" si="357"/>
        <v>88.93</v>
      </c>
      <c r="N3111" s="48">
        <f t="shared" si="358"/>
        <v>89.23</v>
      </c>
      <c r="O3111" s="49">
        <f t="shared" ca="1" si="359"/>
        <v>29863000</v>
      </c>
    </row>
    <row r="3112" spans="1:15" x14ac:dyDescent="0.25">
      <c r="A3112">
        <v>3097</v>
      </c>
      <c r="B3112" s="89">
        <v>38002</v>
      </c>
      <c r="C3112" s="48">
        <v>114.040001</v>
      </c>
      <c r="D3112" s="48">
        <v>114.30999799999999</v>
      </c>
      <c r="E3112" s="48">
        <v>113.629997</v>
      </c>
      <c r="F3112" s="48">
        <v>114.230003</v>
      </c>
      <c r="G3112" s="49">
        <v>31922700</v>
      </c>
      <c r="H3112" s="48">
        <v>89.249325999999996</v>
      </c>
      <c r="I3112" s="52">
        <f t="shared" si="353"/>
        <v>0.78131247182056018</v>
      </c>
      <c r="J3112" s="52">
        <f t="shared" ca="1" si="354"/>
        <v>1</v>
      </c>
      <c r="K3112" s="48">
        <f t="shared" si="355"/>
        <v>89.1</v>
      </c>
      <c r="L3112" s="48">
        <f t="shared" si="356"/>
        <v>89.31</v>
      </c>
      <c r="M3112" s="48">
        <f t="shared" si="357"/>
        <v>88.78</v>
      </c>
      <c r="N3112" s="48">
        <f t="shared" si="358"/>
        <v>89.25</v>
      </c>
      <c r="O3112" s="49">
        <f t="shared" ca="1" si="359"/>
        <v>31922700</v>
      </c>
    </row>
    <row r="3113" spans="1:15" x14ac:dyDescent="0.25">
      <c r="A3113">
        <v>3098</v>
      </c>
      <c r="B3113" s="89">
        <v>38001</v>
      </c>
      <c r="C3113" s="48">
        <v>113.57</v>
      </c>
      <c r="D3113" s="48">
        <v>114.05999799999999</v>
      </c>
      <c r="E3113" s="48">
        <v>112.58000199999999</v>
      </c>
      <c r="F3113" s="48">
        <v>113.779999</v>
      </c>
      <c r="G3113" s="49">
        <v>38408700</v>
      </c>
      <c r="H3113" s="48">
        <v>88.897730999999993</v>
      </c>
      <c r="I3113" s="52">
        <f t="shared" si="353"/>
        <v>0.78131246072519289</v>
      </c>
      <c r="J3113" s="52">
        <f t="shared" ca="1" si="354"/>
        <v>1</v>
      </c>
      <c r="K3113" s="48">
        <f t="shared" si="355"/>
        <v>88.73</v>
      </c>
      <c r="L3113" s="48">
        <f t="shared" si="356"/>
        <v>89.12</v>
      </c>
      <c r="M3113" s="48">
        <f t="shared" si="357"/>
        <v>87.96</v>
      </c>
      <c r="N3113" s="48">
        <f t="shared" si="358"/>
        <v>88.9</v>
      </c>
      <c r="O3113" s="49">
        <f t="shared" ca="1" si="359"/>
        <v>38408700</v>
      </c>
    </row>
    <row r="3114" spans="1:15" x14ac:dyDescent="0.25">
      <c r="A3114">
        <v>3099</v>
      </c>
      <c r="B3114" s="89">
        <v>38000</v>
      </c>
      <c r="C3114" s="48">
        <v>112.760002</v>
      </c>
      <c r="D3114" s="48">
        <v>113.660004</v>
      </c>
      <c r="E3114" s="48">
        <v>112.66999800000001</v>
      </c>
      <c r="F3114" s="48">
        <v>113.5</v>
      </c>
      <c r="G3114" s="49">
        <v>30112800</v>
      </c>
      <c r="H3114" s="48">
        <v>88.678965000000005</v>
      </c>
      <c r="I3114" s="52">
        <f t="shared" si="353"/>
        <v>0.7813124669603525</v>
      </c>
      <c r="J3114" s="52">
        <f t="shared" ca="1" si="354"/>
        <v>1</v>
      </c>
      <c r="K3114" s="48">
        <f t="shared" si="355"/>
        <v>88.1</v>
      </c>
      <c r="L3114" s="48">
        <f t="shared" si="356"/>
        <v>88.8</v>
      </c>
      <c r="M3114" s="48">
        <f t="shared" si="357"/>
        <v>88.03</v>
      </c>
      <c r="N3114" s="48">
        <f t="shared" si="358"/>
        <v>88.68</v>
      </c>
      <c r="O3114" s="49">
        <f t="shared" ca="1" si="359"/>
        <v>30112800</v>
      </c>
    </row>
    <row r="3115" spans="1:15" x14ac:dyDescent="0.25">
      <c r="A3115">
        <v>3100</v>
      </c>
      <c r="B3115" s="89">
        <v>37999</v>
      </c>
      <c r="C3115" s="48">
        <v>113.089996</v>
      </c>
      <c r="D3115" s="48">
        <v>113.230003</v>
      </c>
      <c r="E3115" s="48">
        <v>111.760002</v>
      </c>
      <c r="F3115" s="48">
        <v>112.55999799999999</v>
      </c>
      <c r="G3115" s="49">
        <v>54239700</v>
      </c>
      <c r="H3115" s="48">
        <v>87.944529000000003</v>
      </c>
      <c r="I3115" s="52">
        <f t="shared" si="353"/>
        <v>0.78131246057769133</v>
      </c>
      <c r="J3115" s="52">
        <f t="shared" ca="1" si="354"/>
        <v>1</v>
      </c>
      <c r="K3115" s="48">
        <f t="shared" si="355"/>
        <v>88.36</v>
      </c>
      <c r="L3115" s="48">
        <f t="shared" si="356"/>
        <v>88.47</v>
      </c>
      <c r="M3115" s="48">
        <f t="shared" si="357"/>
        <v>87.32</v>
      </c>
      <c r="N3115" s="48">
        <f t="shared" si="358"/>
        <v>87.94</v>
      </c>
      <c r="O3115" s="49">
        <f t="shared" ca="1" si="359"/>
        <v>54239700</v>
      </c>
    </row>
    <row r="3116" spans="1:15" x14ac:dyDescent="0.25">
      <c r="A3116">
        <v>3101</v>
      </c>
      <c r="B3116" s="89">
        <v>37998</v>
      </c>
      <c r="C3116" s="48">
        <v>112.550003</v>
      </c>
      <c r="D3116" s="48">
        <v>113.25</v>
      </c>
      <c r="E3116" s="48">
        <v>112.360001</v>
      </c>
      <c r="F3116" s="48">
        <v>113.220001</v>
      </c>
      <c r="G3116" s="49">
        <v>31564100</v>
      </c>
      <c r="H3116" s="48">
        <v>88.460198000000005</v>
      </c>
      <c r="I3116" s="52">
        <f t="shared" si="353"/>
        <v>0.78131246439398994</v>
      </c>
      <c r="J3116" s="52">
        <f t="shared" ca="1" si="354"/>
        <v>1</v>
      </c>
      <c r="K3116" s="48">
        <f t="shared" si="355"/>
        <v>87.94</v>
      </c>
      <c r="L3116" s="48">
        <f t="shared" si="356"/>
        <v>88.48</v>
      </c>
      <c r="M3116" s="48">
        <f t="shared" si="357"/>
        <v>87.79</v>
      </c>
      <c r="N3116" s="48">
        <f t="shared" si="358"/>
        <v>88.46</v>
      </c>
      <c r="O3116" s="49">
        <f t="shared" ca="1" si="359"/>
        <v>31564100</v>
      </c>
    </row>
    <row r="3117" spans="1:15" x14ac:dyDescent="0.25">
      <c r="A3117">
        <v>3102</v>
      </c>
      <c r="B3117" s="89">
        <v>37995</v>
      </c>
      <c r="C3117" s="48">
        <v>112.83000199999999</v>
      </c>
      <c r="D3117" s="48">
        <v>113.5</v>
      </c>
      <c r="E3117" s="48">
        <v>112.269997</v>
      </c>
      <c r="F3117" s="48">
        <v>112.389999</v>
      </c>
      <c r="G3117" s="49">
        <v>54084300</v>
      </c>
      <c r="H3117" s="48">
        <v>87.811707999999996</v>
      </c>
      <c r="I3117" s="52">
        <f t="shared" si="353"/>
        <v>0.78131247247364055</v>
      </c>
      <c r="J3117" s="52">
        <f t="shared" ca="1" si="354"/>
        <v>1</v>
      </c>
      <c r="K3117" s="48">
        <f t="shared" si="355"/>
        <v>88.16</v>
      </c>
      <c r="L3117" s="48">
        <f t="shared" si="356"/>
        <v>88.68</v>
      </c>
      <c r="M3117" s="48">
        <f t="shared" si="357"/>
        <v>87.72</v>
      </c>
      <c r="N3117" s="48">
        <f t="shared" si="358"/>
        <v>87.81</v>
      </c>
      <c r="O3117" s="49">
        <f t="shared" ca="1" si="359"/>
        <v>54084300</v>
      </c>
    </row>
    <row r="3118" spans="1:15" x14ac:dyDescent="0.25">
      <c r="A3118">
        <v>3103</v>
      </c>
      <c r="B3118" s="89">
        <v>37994</v>
      </c>
      <c r="C3118" s="48">
        <v>113.25</v>
      </c>
      <c r="D3118" s="48">
        <v>113.410004</v>
      </c>
      <c r="E3118" s="48">
        <v>112.769997</v>
      </c>
      <c r="F3118" s="48">
        <v>113.379997</v>
      </c>
      <c r="G3118" s="49">
        <v>36438400</v>
      </c>
      <c r="H3118" s="48">
        <v>88.585205000000002</v>
      </c>
      <c r="I3118" s="52">
        <f t="shared" si="353"/>
        <v>0.78131246554892742</v>
      </c>
      <c r="J3118" s="52">
        <f t="shared" ca="1" si="354"/>
        <v>1</v>
      </c>
      <c r="K3118" s="48">
        <f t="shared" si="355"/>
        <v>88.48</v>
      </c>
      <c r="L3118" s="48">
        <f t="shared" si="356"/>
        <v>88.61</v>
      </c>
      <c r="M3118" s="48">
        <f t="shared" si="357"/>
        <v>88.11</v>
      </c>
      <c r="N3118" s="48">
        <f t="shared" si="358"/>
        <v>88.59</v>
      </c>
      <c r="O3118" s="49">
        <f t="shared" ca="1" si="359"/>
        <v>36438400</v>
      </c>
    </row>
    <row r="3119" spans="1:15" x14ac:dyDescent="0.25">
      <c r="A3119">
        <v>3104</v>
      </c>
      <c r="B3119" s="89">
        <v>37993</v>
      </c>
      <c r="C3119" s="48">
        <v>112.389999</v>
      </c>
      <c r="D3119" s="48">
        <v>113.05999799999999</v>
      </c>
      <c r="E3119" s="48">
        <v>111.889999</v>
      </c>
      <c r="F3119" s="48">
        <v>112.93</v>
      </c>
      <c r="G3119" s="49">
        <v>30170400</v>
      </c>
      <c r="H3119" s="48">
        <v>88.233616999999995</v>
      </c>
      <c r="I3119" s="52">
        <f t="shared" si="353"/>
        <v>0.78131246790046927</v>
      </c>
      <c r="J3119" s="52">
        <f t="shared" ca="1" si="354"/>
        <v>1</v>
      </c>
      <c r="K3119" s="48">
        <f t="shared" si="355"/>
        <v>87.81</v>
      </c>
      <c r="L3119" s="48">
        <f t="shared" si="356"/>
        <v>88.34</v>
      </c>
      <c r="M3119" s="48">
        <f t="shared" si="357"/>
        <v>87.42</v>
      </c>
      <c r="N3119" s="48">
        <f t="shared" si="358"/>
        <v>88.23</v>
      </c>
      <c r="O3119" s="49">
        <f t="shared" ca="1" si="359"/>
        <v>30170400</v>
      </c>
    </row>
    <row r="3120" spans="1:15" x14ac:dyDescent="0.25">
      <c r="A3120">
        <v>3105</v>
      </c>
      <c r="B3120" s="89">
        <v>37992</v>
      </c>
      <c r="C3120" s="48">
        <v>112.160004</v>
      </c>
      <c r="D3120" s="48">
        <v>112.730003</v>
      </c>
      <c r="E3120" s="48">
        <v>112</v>
      </c>
      <c r="F3120" s="48">
        <v>112.550003</v>
      </c>
      <c r="G3120" s="49">
        <v>20472800</v>
      </c>
      <c r="H3120" s="48">
        <v>87.936719999999994</v>
      </c>
      <c r="I3120" s="52">
        <f t="shared" si="353"/>
        <v>0.78131246251499431</v>
      </c>
      <c r="J3120" s="52">
        <f t="shared" ca="1" si="354"/>
        <v>1</v>
      </c>
      <c r="K3120" s="48">
        <f t="shared" si="355"/>
        <v>87.63</v>
      </c>
      <c r="L3120" s="48">
        <f t="shared" si="356"/>
        <v>88.08</v>
      </c>
      <c r="M3120" s="48">
        <f t="shared" si="357"/>
        <v>87.51</v>
      </c>
      <c r="N3120" s="48">
        <f t="shared" si="358"/>
        <v>87.94</v>
      </c>
      <c r="O3120" s="49">
        <f t="shared" ca="1" si="359"/>
        <v>20472800</v>
      </c>
    </row>
    <row r="3121" spans="1:15" x14ac:dyDescent="0.25">
      <c r="A3121">
        <v>3106</v>
      </c>
      <c r="B3121" s="89">
        <v>37991</v>
      </c>
      <c r="C3121" s="48">
        <v>111.69000200000001</v>
      </c>
      <c r="D3121" s="48">
        <v>112.519997</v>
      </c>
      <c r="E3121" s="48">
        <v>111.589996</v>
      </c>
      <c r="F3121" s="48">
        <v>112.44000200000001</v>
      </c>
      <c r="G3121" s="49">
        <v>27959800</v>
      </c>
      <c r="H3121" s="48">
        <v>87.850775999999996</v>
      </c>
      <c r="I3121" s="52">
        <f t="shared" si="353"/>
        <v>0.78131247276214022</v>
      </c>
      <c r="J3121" s="52">
        <f t="shared" ca="1" si="354"/>
        <v>1</v>
      </c>
      <c r="K3121" s="48">
        <f t="shared" si="355"/>
        <v>87.26</v>
      </c>
      <c r="L3121" s="48">
        <f t="shared" si="356"/>
        <v>87.91</v>
      </c>
      <c r="M3121" s="48">
        <f t="shared" si="357"/>
        <v>87.19</v>
      </c>
      <c r="N3121" s="48">
        <f t="shared" si="358"/>
        <v>87.85</v>
      </c>
      <c r="O3121" s="49">
        <f t="shared" ca="1" si="359"/>
        <v>27959800</v>
      </c>
    </row>
    <row r="3122" spans="1:15" x14ac:dyDescent="0.25">
      <c r="A3122">
        <v>3107</v>
      </c>
      <c r="B3122" s="89">
        <v>37988</v>
      </c>
      <c r="C3122" s="48">
        <v>111.739998</v>
      </c>
      <c r="D3122" s="48">
        <v>112.19000200000001</v>
      </c>
      <c r="E3122" s="48">
        <v>110.730003</v>
      </c>
      <c r="F3122" s="48">
        <v>111.230003</v>
      </c>
      <c r="G3122" s="49">
        <v>38072300</v>
      </c>
      <c r="H3122" s="48">
        <v>86.905388000000002</v>
      </c>
      <c r="I3122" s="52">
        <f t="shared" si="353"/>
        <v>0.78131246656533848</v>
      </c>
      <c r="J3122" s="52">
        <f t="shared" ca="1" si="354"/>
        <v>1</v>
      </c>
      <c r="K3122" s="48">
        <f t="shared" si="355"/>
        <v>87.3</v>
      </c>
      <c r="L3122" s="48">
        <f t="shared" si="356"/>
        <v>87.66</v>
      </c>
      <c r="M3122" s="48">
        <f t="shared" si="357"/>
        <v>86.51</v>
      </c>
      <c r="N3122" s="48">
        <f t="shared" si="358"/>
        <v>86.91</v>
      </c>
      <c r="O3122" s="49">
        <f t="shared" ca="1" si="359"/>
        <v>38072300</v>
      </c>
    </row>
    <row r="3123" spans="1:15" x14ac:dyDescent="0.25">
      <c r="A3123">
        <v>3108</v>
      </c>
      <c r="B3123" s="89">
        <v>37986</v>
      </c>
      <c r="C3123" s="48">
        <v>111.220001</v>
      </c>
      <c r="D3123" s="48">
        <v>111.519997</v>
      </c>
      <c r="E3123" s="48">
        <v>110.839996</v>
      </c>
      <c r="F3123" s="48">
        <v>111.279999</v>
      </c>
      <c r="G3123" s="49">
        <v>31501800</v>
      </c>
      <c r="H3123" s="48">
        <v>86.944450000000003</v>
      </c>
      <c r="I3123" s="52">
        <f t="shared" si="353"/>
        <v>0.78131246208943617</v>
      </c>
      <c r="J3123" s="52">
        <f t="shared" ca="1" si="354"/>
        <v>1</v>
      </c>
      <c r="K3123" s="48">
        <f t="shared" si="355"/>
        <v>86.9</v>
      </c>
      <c r="L3123" s="48">
        <f t="shared" si="356"/>
        <v>87.13</v>
      </c>
      <c r="M3123" s="48">
        <f t="shared" si="357"/>
        <v>86.6</v>
      </c>
      <c r="N3123" s="48">
        <f t="shared" si="358"/>
        <v>86.94</v>
      </c>
      <c r="O3123" s="49">
        <f t="shared" ca="1" si="359"/>
        <v>31501800</v>
      </c>
    </row>
    <row r="3124" spans="1:15" x14ac:dyDescent="0.25">
      <c r="A3124">
        <v>3109</v>
      </c>
      <c r="B3124" s="89">
        <v>37985</v>
      </c>
      <c r="C3124" s="48">
        <v>111.089996</v>
      </c>
      <c r="D3124" s="48">
        <v>111.269997</v>
      </c>
      <c r="E3124" s="48">
        <v>110.849998</v>
      </c>
      <c r="F3124" s="48">
        <v>111.18</v>
      </c>
      <c r="G3124" s="49">
        <v>19559500</v>
      </c>
      <c r="H3124" s="48">
        <v>86.866320000000002</v>
      </c>
      <c r="I3124" s="52">
        <f t="shared" si="353"/>
        <v>0.781312466270912</v>
      </c>
      <c r="J3124" s="52">
        <f t="shared" ca="1" si="354"/>
        <v>1</v>
      </c>
      <c r="K3124" s="48">
        <f t="shared" si="355"/>
        <v>86.8</v>
      </c>
      <c r="L3124" s="48">
        <f t="shared" si="356"/>
        <v>86.94</v>
      </c>
      <c r="M3124" s="48">
        <f t="shared" si="357"/>
        <v>86.61</v>
      </c>
      <c r="N3124" s="48">
        <f t="shared" si="358"/>
        <v>86.87</v>
      </c>
      <c r="O3124" s="49">
        <f t="shared" ca="1" si="359"/>
        <v>19559500</v>
      </c>
    </row>
    <row r="3125" spans="1:15" x14ac:dyDescent="0.25">
      <c r="A3125">
        <v>3110</v>
      </c>
      <c r="B3125" s="89">
        <v>37984</v>
      </c>
      <c r="C3125" s="48">
        <v>110.099998</v>
      </c>
      <c r="D3125" s="48">
        <v>111.269997</v>
      </c>
      <c r="E3125" s="48">
        <v>109.779999</v>
      </c>
      <c r="F3125" s="48">
        <v>111.160004</v>
      </c>
      <c r="G3125" s="49">
        <v>22483700</v>
      </c>
      <c r="H3125" s="48">
        <v>86.850696999999997</v>
      </c>
      <c r="I3125" s="52">
        <f t="shared" si="353"/>
        <v>0.78131246738710081</v>
      </c>
      <c r="J3125" s="52">
        <f t="shared" ca="1" si="354"/>
        <v>1</v>
      </c>
      <c r="K3125" s="48">
        <f t="shared" si="355"/>
        <v>86.02</v>
      </c>
      <c r="L3125" s="48">
        <f t="shared" si="356"/>
        <v>86.94</v>
      </c>
      <c r="M3125" s="48">
        <f t="shared" si="357"/>
        <v>85.77</v>
      </c>
      <c r="N3125" s="48">
        <f t="shared" si="358"/>
        <v>86.85</v>
      </c>
      <c r="O3125" s="49">
        <f t="shared" ca="1" si="359"/>
        <v>22483700</v>
      </c>
    </row>
    <row r="3126" spans="1:15" x14ac:dyDescent="0.25">
      <c r="A3126">
        <v>3111</v>
      </c>
      <c r="B3126" s="89">
        <v>37981</v>
      </c>
      <c r="C3126" s="48">
        <v>109.709999</v>
      </c>
      <c r="D3126" s="48">
        <v>110.08000199999999</v>
      </c>
      <c r="E3126" s="48">
        <v>109.629997</v>
      </c>
      <c r="F3126" s="48">
        <v>109.699997</v>
      </c>
      <c r="G3126" s="49">
        <v>8308400</v>
      </c>
      <c r="H3126" s="48">
        <v>85.709975</v>
      </c>
      <c r="I3126" s="52">
        <f t="shared" si="353"/>
        <v>0.78131246439323054</v>
      </c>
      <c r="J3126" s="52">
        <f t="shared" ca="1" si="354"/>
        <v>1</v>
      </c>
      <c r="K3126" s="48">
        <f t="shared" si="355"/>
        <v>85.72</v>
      </c>
      <c r="L3126" s="48">
        <f t="shared" si="356"/>
        <v>86.01</v>
      </c>
      <c r="M3126" s="48">
        <f t="shared" si="357"/>
        <v>85.66</v>
      </c>
      <c r="N3126" s="48">
        <f t="shared" si="358"/>
        <v>85.71</v>
      </c>
      <c r="O3126" s="49">
        <f t="shared" ca="1" si="359"/>
        <v>8308400</v>
      </c>
    </row>
    <row r="3127" spans="1:15" x14ac:dyDescent="0.25">
      <c r="A3127">
        <v>3112</v>
      </c>
      <c r="B3127" s="89">
        <v>37979</v>
      </c>
      <c r="C3127" s="48">
        <v>109.519997</v>
      </c>
      <c r="D3127" s="48">
        <v>109.879997</v>
      </c>
      <c r="E3127" s="48">
        <v>109.43</v>
      </c>
      <c r="F3127" s="48">
        <v>109.620003</v>
      </c>
      <c r="G3127" s="49">
        <v>8055800</v>
      </c>
      <c r="H3127" s="48">
        <v>85.647475</v>
      </c>
      <c r="I3127" s="52">
        <f t="shared" si="353"/>
        <v>0.78131246721458314</v>
      </c>
      <c r="J3127" s="52">
        <f t="shared" ca="1" si="354"/>
        <v>1</v>
      </c>
      <c r="K3127" s="48">
        <f t="shared" si="355"/>
        <v>85.57</v>
      </c>
      <c r="L3127" s="48">
        <f t="shared" si="356"/>
        <v>85.85</v>
      </c>
      <c r="M3127" s="48">
        <f t="shared" si="357"/>
        <v>85.5</v>
      </c>
      <c r="N3127" s="48">
        <f t="shared" si="358"/>
        <v>85.65</v>
      </c>
      <c r="O3127" s="49">
        <f t="shared" ca="1" si="359"/>
        <v>8055800</v>
      </c>
    </row>
    <row r="3128" spans="1:15" x14ac:dyDescent="0.25">
      <c r="A3128">
        <v>3113</v>
      </c>
      <c r="B3128" s="89">
        <v>37978</v>
      </c>
      <c r="C3128" s="48">
        <v>109.480003</v>
      </c>
      <c r="D3128" s="48">
        <v>109.949997</v>
      </c>
      <c r="E3128" s="48">
        <v>109.379997</v>
      </c>
      <c r="F3128" s="48">
        <v>109.730003</v>
      </c>
      <c r="G3128" s="49">
        <v>24741200</v>
      </c>
      <c r="H3128" s="48">
        <v>85.733418999999998</v>
      </c>
      <c r="I3128" s="52">
        <f t="shared" si="353"/>
        <v>0.78131246382996999</v>
      </c>
      <c r="J3128" s="52">
        <f t="shared" ca="1" si="354"/>
        <v>1</v>
      </c>
      <c r="K3128" s="48">
        <f t="shared" si="355"/>
        <v>85.54</v>
      </c>
      <c r="L3128" s="48">
        <f t="shared" si="356"/>
        <v>85.91</v>
      </c>
      <c r="M3128" s="48">
        <f t="shared" si="357"/>
        <v>85.46</v>
      </c>
      <c r="N3128" s="48">
        <f t="shared" si="358"/>
        <v>85.73</v>
      </c>
      <c r="O3128" s="49">
        <f t="shared" ca="1" si="359"/>
        <v>24741200</v>
      </c>
    </row>
    <row r="3129" spans="1:15" x14ac:dyDescent="0.25">
      <c r="A3129">
        <v>3114</v>
      </c>
      <c r="B3129" s="89">
        <v>37977</v>
      </c>
      <c r="C3129" s="48">
        <v>108.790001</v>
      </c>
      <c r="D3129" s="48">
        <v>109.660004</v>
      </c>
      <c r="E3129" s="48">
        <v>108.779999</v>
      </c>
      <c r="F3129" s="48">
        <v>109.660004</v>
      </c>
      <c r="G3129" s="49">
        <v>27611300</v>
      </c>
      <c r="H3129" s="48">
        <v>85.678728000000007</v>
      </c>
      <c r="I3129" s="52">
        <f t="shared" si="353"/>
        <v>0.78131246466122695</v>
      </c>
      <c r="J3129" s="52">
        <f t="shared" ca="1" si="354"/>
        <v>1</v>
      </c>
      <c r="K3129" s="48">
        <f t="shared" si="355"/>
        <v>85</v>
      </c>
      <c r="L3129" s="48">
        <f t="shared" si="356"/>
        <v>85.68</v>
      </c>
      <c r="M3129" s="48">
        <f t="shared" si="357"/>
        <v>84.99</v>
      </c>
      <c r="N3129" s="48">
        <f t="shared" si="358"/>
        <v>85.68</v>
      </c>
      <c r="O3129" s="49">
        <f t="shared" ca="1" si="359"/>
        <v>27611300</v>
      </c>
    </row>
    <row r="3130" spans="1:15" x14ac:dyDescent="0.25">
      <c r="A3130">
        <v>3115</v>
      </c>
      <c r="B3130" s="89">
        <v>37974</v>
      </c>
      <c r="C3130" s="48">
        <v>109.300003</v>
      </c>
      <c r="D3130" s="48">
        <v>109.370003</v>
      </c>
      <c r="E3130" s="48">
        <v>108.58000199999999</v>
      </c>
      <c r="F3130" s="48">
        <v>108.900002</v>
      </c>
      <c r="G3130" s="49">
        <v>41465100</v>
      </c>
      <c r="H3130" s="48">
        <v>85.084929000000002</v>
      </c>
      <c r="I3130" s="52">
        <f t="shared" si="353"/>
        <v>0.78131246498967011</v>
      </c>
      <c r="J3130" s="52">
        <f t="shared" ca="1" si="354"/>
        <v>1</v>
      </c>
      <c r="K3130" s="48">
        <f t="shared" si="355"/>
        <v>85.4</v>
      </c>
      <c r="L3130" s="48">
        <f t="shared" si="356"/>
        <v>85.45</v>
      </c>
      <c r="M3130" s="48">
        <f t="shared" si="357"/>
        <v>84.83</v>
      </c>
      <c r="N3130" s="48">
        <f t="shared" si="358"/>
        <v>85.08</v>
      </c>
      <c r="O3130" s="49">
        <f t="shared" ca="1" si="359"/>
        <v>41465100</v>
      </c>
    </row>
    <row r="3131" spans="1:15" x14ac:dyDescent="0.25">
      <c r="A3131">
        <v>3116</v>
      </c>
      <c r="B3131" s="89">
        <v>37973</v>
      </c>
      <c r="C3131" s="48">
        <v>108.550003</v>
      </c>
      <c r="D3131" s="48">
        <v>109.730003</v>
      </c>
      <c r="E3131" s="48">
        <v>108.389999</v>
      </c>
      <c r="F3131" s="48">
        <v>109.720001</v>
      </c>
      <c r="G3131" s="49">
        <v>29353100</v>
      </c>
      <c r="H3131" s="48">
        <v>85.322444000000004</v>
      </c>
      <c r="I3131" s="52">
        <f t="shared" si="353"/>
        <v>0.77763801697376955</v>
      </c>
      <c r="J3131" s="52">
        <f t="shared" ca="1" si="354"/>
        <v>1</v>
      </c>
      <c r="K3131" s="48">
        <f t="shared" si="355"/>
        <v>84.41</v>
      </c>
      <c r="L3131" s="48">
        <f t="shared" si="356"/>
        <v>85.33</v>
      </c>
      <c r="M3131" s="48">
        <f t="shared" si="357"/>
        <v>84.29</v>
      </c>
      <c r="N3131" s="48">
        <f t="shared" si="358"/>
        <v>85.32</v>
      </c>
      <c r="O3131" s="49">
        <f t="shared" ca="1" si="359"/>
        <v>29353100</v>
      </c>
    </row>
    <row r="3132" spans="1:15" x14ac:dyDescent="0.25">
      <c r="A3132">
        <v>3117</v>
      </c>
      <c r="B3132" s="89">
        <v>37972</v>
      </c>
      <c r="C3132" s="48">
        <v>108.05999799999999</v>
      </c>
      <c r="D3132" s="48">
        <v>108.5</v>
      </c>
      <c r="E3132" s="48">
        <v>107.800003</v>
      </c>
      <c r="F3132" s="48">
        <v>108.5</v>
      </c>
      <c r="G3132" s="49">
        <v>23198800</v>
      </c>
      <c r="H3132" s="48">
        <v>84.373724999999993</v>
      </c>
      <c r="I3132" s="52">
        <f t="shared" si="353"/>
        <v>0.7776380184331797</v>
      </c>
      <c r="J3132" s="52">
        <f t="shared" ca="1" si="354"/>
        <v>1</v>
      </c>
      <c r="K3132" s="48">
        <f t="shared" si="355"/>
        <v>84.03</v>
      </c>
      <c r="L3132" s="48">
        <f t="shared" si="356"/>
        <v>84.37</v>
      </c>
      <c r="M3132" s="48">
        <f t="shared" si="357"/>
        <v>83.83</v>
      </c>
      <c r="N3132" s="48">
        <f t="shared" si="358"/>
        <v>84.37</v>
      </c>
      <c r="O3132" s="49">
        <f t="shared" ca="1" si="359"/>
        <v>23198800</v>
      </c>
    </row>
    <row r="3133" spans="1:15" x14ac:dyDescent="0.25">
      <c r="A3133">
        <v>3118</v>
      </c>
      <c r="B3133" s="89">
        <v>37971</v>
      </c>
      <c r="C3133" s="48">
        <v>107.68</v>
      </c>
      <c r="D3133" s="48">
        <v>108.5</v>
      </c>
      <c r="E3133" s="48">
        <v>107.519997</v>
      </c>
      <c r="F3133" s="48">
        <v>108.160004</v>
      </c>
      <c r="G3133" s="49">
        <v>32894200</v>
      </c>
      <c r="H3133" s="48">
        <v>84.109330999999997</v>
      </c>
      <c r="I3133" s="52">
        <f t="shared" si="353"/>
        <v>0.77763801672936328</v>
      </c>
      <c r="J3133" s="52">
        <f t="shared" ca="1" si="354"/>
        <v>1</v>
      </c>
      <c r="K3133" s="48">
        <f t="shared" si="355"/>
        <v>83.74</v>
      </c>
      <c r="L3133" s="48">
        <f t="shared" si="356"/>
        <v>84.37</v>
      </c>
      <c r="M3133" s="48">
        <f t="shared" si="357"/>
        <v>83.61</v>
      </c>
      <c r="N3133" s="48">
        <f t="shared" si="358"/>
        <v>84.11</v>
      </c>
      <c r="O3133" s="49">
        <f t="shared" ca="1" si="359"/>
        <v>32894200</v>
      </c>
    </row>
    <row r="3134" spans="1:15" x14ac:dyDescent="0.25">
      <c r="A3134">
        <v>3119</v>
      </c>
      <c r="B3134" s="89">
        <v>37970</v>
      </c>
      <c r="C3134" s="48">
        <v>109.16999800000001</v>
      </c>
      <c r="D3134" s="48">
        <v>109.230003</v>
      </c>
      <c r="E3134" s="48">
        <v>107.480003</v>
      </c>
      <c r="F3134" s="48">
        <v>107.599998</v>
      </c>
      <c r="G3134" s="49">
        <v>38693400</v>
      </c>
      <c r="H3134" s="48">
        <v>83.673850000000002</v>
      </c>
      <c r="I3134" s="52">
        <f t="shared" si="353"/>
        <v>0.77763802560665474</v>
      </c>
      <c r="J3134" s="52">
        <f t="shared" ca="1" si="354"/>
        <v>1</v>
      </c>
      <c r="K3134" s="48">
        <f t="shared" si="355"/>
        <v>84.89</v>
      </c>
      <c r="L3134" s="48">
        <f t="shared" si="356"/>
        <v>84.94</v>
      </c>
      <c r="M3134" s="48">
        <f t="shared" si="357"/>
        <v>83.58</v>
      </c>
      <c r="N3134" s="48">
        <f t="shared" si="358"/>
        <v>83.67</v>
      </c>
      <c r="O3134" s="49">
        <f t="shared" ca="1" si="359"/>
        <v>38693400</v>
      </c>
    </row>
    <row r="3135" spans="1:15" x14ac:dyDescent="0.25">
      <c r="A3135">
        <v>3120</v>
      </c>
      <c r="B3135" s="89">
        <v>37967</v>
      </c>
      <c r="C3135" s="48">
        <v>107.970001</v>
      </c>
      <c r="D3135" s="48">
        <v>108.199997</v>
      </c>
      <c r="E3135" s="48">
        <v>107.389999</v>
      </c>
      <c r="F3135" s="48">
        <v>108.139999</v>
      </c>
      <c r="G3135" s="49">
        <v>34142200</v>
      </c>
      <c r="H3135" s="48">
        <v>84.093774999999994</v>
      </c>
      <c r="I3135" s="52">
        <f t="shared" si="353"/>
        <v>0.77763802272644733</v>
      </c>
      <c r="J3135" s="52">
        <f t="shared" ca="1" si="354"/>
        <v>1</v>
      </c>
      <c r="K3135" s="48">
        <f t="shared" si="355"/>
        <v>83.96</v>
      </c>
      <c r="L3135" s="48">
        <f t="shared" si="356"/>
        <v>84.14</v>
      </c>
      <c r="M3135" s="48">
        <f t="shared" si="357"/>
        <v>83.51</v>
      </c>
      <c r="N3135" s="48">
        <f t="shared" si="358"/>
        <v>84.09</v>
      </c>
      <c r="O3135" s="49">
        <f t="shared" ca="1" si="359"/>
        <v>34142200</v>
      </c>
    </row>
    <row r="3136" spans="1:15" x14ac:dyDescent="0.25">
      <c r="A3136">
        <v>3121</v>
      </c>
      <c r="B3136" s="89">
        <v>37966</v>
      </c>
      <c r="C3136" s="48">
        <v>106.68</v>
      </c>
      <c r="D3136" s="48">
        <v>108.099998</v>
      </c>
      <c r="E3136" s="48">
        <v>106.66999800000001</v>
      </c>
      <c r="F3136" s="48">
        <v>107.93</v>
      </c>
      <c r="G3136" s="49">
        <v>45304000</v>
      </c>
      <c r="H3136" s="48">
        <v>83.930471999999995</v>
      </c>
      <c r="I3136" s="52">
        <f t="shared" si="353"/>
        <v>0.7776380246456035</v>
      </c>
      <c r="J3136" s="52">
        <f t="shared" ca="1" si="354"/>
        <v>1</v>
      </c>
      <c r="K3136" s="48">
        <f t="shared" si="355"/>
        <v>82.96</v>
      </c>
      <c r="L3136" s="48">
        <f t="shared" si="356"/>
        <v>84.06</v>
      </c>
      <c r="M3136" s="48">
        <f t="shared" si="357"/>
        <v>82.95</v>
      </c>
      <c r="N3136" s="48">
        <f t="shared" si="358"/>
        <v>83.93</v>
      </c>
      <c r="O3136" s="49">
        <f t="shared" ca="1" si="359"/>
        <v>45304000</v>
      </c>
    </row>
    <row r="3137" spans="1:15" x14ac:dyDescent="0.25">
      <c r="A3137">
        <v>3122</v>
      </c>
      <c r="B3137" s="89">
        <v>37965</v>
      </c>
      <c r="C3137" s="48">
        <v>106.769997</v>
      </c>
      <c r="D3137" s="48">
        <v>106.980003</v>
      </c>
      <c r="E3137" s="48">
        <v>105.959999</v>
      </c>
      <c r="F3137" s="48">
        <v>106.730003</v>
      </c>
      <c r="G3137" s="49">
        <v>36915400</v>
      </c>
      <c r="H3137" s="48">
        <v>82.997308000000004</v>
      </c>
      <c r="I3137" s="52">
        <f t="shared" si="353"/>
        <v>0.7776380180557102</v>
      </c>
      <c r="J3137" s="52">
        <f t="shared" ca="1" si="354"/>
        <v>1</v>
      </c>
      <c r="K3137" s="48">
        <f t="shared" si="355"/>
        <v>83.03</v>
      </c>
      <c r="L3137" s="48">
        <f t="shared" si="356"/>
        <v>83.19</v>
      </c>
      <c r="M3137" s="48">
        <f t="shared" si="357"/>
        <v>82.4</v>
      </c>
      <c r="N3137" s="48">
        <f t="shared" si="358"/>
        <v>83</v>
      </c>
      <c r="O3137" s="49">
        <f t="shared" ca="1" si="359"/>
        <v>36915400</v>
      </c>
    </row>
    <row r="3138" spans="1:15" x14ac:dyDescent="0.25">
      <c r="A3138">
        <v>3123</v>
      </c>
      <c r="B3138" s="89">
        <v>37964</v>
      </c>
      <c r="C3138" s="48">
        <v>107.900002</v>
      </c>
      <c r="D3138" s="48">
        <v>107.93</v>
      </c>
      <c r="E3138" s="48">
        <v>106.540001</v>
      </c>
      <c r="F3138" s="48">
        <v>106.739998</v>
      </c>
      <c r="G3138" s="49">
        <v>43596100</v>
      </c>
      <c r="H3138" s="48">
        <v>83.005080000000007</v>
      </c>
      <c r="I3138" s="52">
        <f t="shared" si="353"/>
        <v>0.77763801344646832</v>
      </c>
      <c r="J3138" s="52">
        <f t="shared" ca="1" si="354"/>
        <v>1</v>
      </c>
      <c r="K3138" s="48">
        <f t="shared" si="355"/>
        <v>83.91</v>
      </c>
      <c r="L3138" s="48">
        <f t="shared" si="356"/>
        <v>83.93</v>
      </c>
      <c r="M3138" s="48">
        <f t="shared" si="357"/>
        <v>82.85</v>
      </c>
      <c r="N3138" s="48">
        <f t="shared" si="358"/>
        <v>83.01</v>
      </c>
      <c r="O3138" s="49">
        <f t="shared" ca="1" si="359"/>
        <v>43596100</v>
      </c>
    </row>
    <row r="3139" spans="1:15" x14ac:dyDescent="0.25">
      <c r="A3139">
        <v>3124</v>
      </c>
      <c r="B3139" s="89">
        <v>37963</v>
      </c>
      <c r="C3139" s="48">
        <v>106.739998</v>
      </c>
      <c r="D3139" s="48">
        <v>107.639999</v>
      </c>
      <c r="E3139" s="48">
        <v>106.68</v>
      </c>
      <c r="F3139" s="48">
        <v>107.57</v>
      </c>
      <c r="G3139" s="49">
        <v>32482900</v>
      </c>
      <c r="H3139" s="48">
        <v>83.650520999999998</v>
      </c>
      <c r="I3139" s="52">
        <f t="shared" si="353"/>
        <v>0.77763801245700481</v>
      </c>
      <c r="J3139" s="52">
        <f t="shared" ca="1" si="354"/>
        <v>1</v>
      </c>
      <c r="K3139" s="48">
        <f t="shared" si="355"/>
        <v>83.01</v>
      </c>
      <c r="L3139" s="48">
        <f t="shared" si="356"/>
        <v>83.7</v>
      </c>
      <c r="M3139" s="48">
        <f t="shared" si="357"/>
        <v>82.96</v>
      </c>
      <c r="N3139" s="48">
        <f t="shared" si="358"/>
        <v>83.65</v>
      </c>
      <c r="O3139" s="49">
        <f t="shared" ca="1" si="359"/>
        <v>32482900</v>
      </c>
    </row>
    <row r="3140" spans="1:15" x14ac:dyDescent="0.25">
      <c r="A3140">
        <v>3125</v>
      </c>
      <c r="B3140" s="89">
        <v>37960</v>
      </c>
      <c r="C3140" s="48">
        <v>107.120003</v>
      </c>
      <c r="D3140" s="48">
        <v>107.800003</v>
      </c>
      <c r="E3140" s="48">
        <v>106.620003</v>
      </c>
      <c r="F3140" s="48">
        <v>106.849998</v>
      </c>
      <c r="G3140" s="49">
        <v>28824400</v>
      </c>
      <c r="H3140" s="48">
        <v>83.090620999999999</v>
      </c>
      <c r="I3140" s="52">
        <f t="shared" si="353"/>
        <v>0.77763802110693536</v>
      </c>
      <c r="J3140" s="52">
        <f t="shared" ca="1" si="354"/>
        <v>1</v>
      </c>
      <c r="K3140" s="48">
        <f t="shared" si="355"/>
        <v>83.3</v>
      </c>
      <c r="L3140" s="48">
        <f t="shared" si="356"/>
        <v>83.83</v>
      </c>
      <c r="M3140" s="48">
        <f t="shared" si="357"/>
        <v>82.91</v>
      </c>
      <c r="N3140" s="48">
        <f t="shared" si="358"/>
        <v>83.09</v>
      </c>
      <c r="O3140" s="49">
        <f t="shared" ca="1" si="359"/>
        <v>28824400</v>
      </c>
    </row>
    <row r="3141" spans="1:15" x14ac:dyDescent="0.25">
      <c r="A3141">
        <v>3126</v>
      </c>
      <c r="B3141" s="89">
        <v>37959</v>
      </c>
      <c r="C3141" s="48">
        <v>107.16999800000001</v>
      </c>
      <c r="D3141" s="48">
        <v>107.720001</v>
      </c>
      <c r="E3141" s="48">
        <v>106.94000200000001</v>
      </c>
      <c r="F3141" s="48">
        <v>107.599998</v>
      </c>
      <c r="G3141" s="49">
        <v>36089500</v>
      </c>
      <c r="H3141" s="48">
        <v>83.673850000000002</v>
      </c>
      <c r="I3141" s="52">
        <f t="shared" si="353"/>
        <v>0.77763802560665474</v>
      </c>
      <c r="J3141" s="52">
        <f t="shared" ca="1" si="354"/>
        <v>1</v>
      </c>
      <c r="K3141" s="48">
        <f t="shared" si="355"/>
        <v>83.34</v>
      </c>
      <c r="L3141" s="48">
        <f t="shared" si="356"/>
        <v>83.77</v>
      </c>
      <c r="M3141" s="48">
        <f t="shared" si="357"/>
        <v>83.16</v>
      </c>
      <c r="N3141" s="48">
        <f t="shared" si="358"/>
        <v>83.67</v>
      </c>
      <c r="O3141" s="49">
        <f t="shared" ca="1" si="359"/>
        <v>36089500</v>
      </c>
    </row>
    <row r="3142" spans="1:15" x14ac:dyDescent="0.25">
      <c r="A3142">
        <v>3127</v>
      </c>
      <c r="B3142" s="89">
        <v>37958</v>
      </c>
      <c r="C3142" s="48">
        <v>107.650002</v>
      </c>
      <c r="D3142" s="48">
        <v>108.08000199999999</v>
      </c>
      <c r="E3142" s="48">
        <v>107.07</v>
      </c>
      <c r="F3142" s="48">
        <v>107.160004</v>
      </c>
      <c r="G3142" s="49">
        <v>39078600</v>
      </c>
      <c r="H3142" s="48">
        <v>83.331693000000001</v>
      </c>
      <c r="I3142" s="52">
        <f t="shared" si="353"/>
        <v>0.77763801688547907</v>
      </c>
      <c r="J3142" s="52">
        <f t="shared" ca="1" si="354"/>
        <v>1</v>
      </c>
      <c r="K3142" s="48">
        <f t="shared" si="355"/>
        <v>83.71</v>
      </c>
      <c r="L3142" s="48">
        <f t="shared" si="356"/>
        <v>84.05</v>
      </c>
      <c r="M3142" s="48">
        <f t="shared" si="357"/>
        <v>83.26</v>
      </c>
      <c r="N3142" s="48">
        <f t="shared" si="358"/>
        <v>83.33</v>
      </c>
      <c r="O3142" s="49">
        <f t="shared" ca="1" si="359"/>
        <v>39078600</v>
      </c>
    </row>
    <row r="3143" spans="1:15" x14ac:dyDescent="0.25">
      <c r="A3143">
        <v>3128</v>
      </c>
      <c r="B3143" s="89">
        <v>37957</v>
      </c>
      <c r="C3143" s="48">
        <v>107.379997</v>
      </c>
      <c r="D3143" s="48">
        <v>107.769997</v>
      </c>
      <c r="E3143" s="48">
        <v>107.07</v>
      </c>
      <c r="F3143" s="48">
        <v>107.33000199999999</v>
      </c>
      <c r="G3143" s="49">
        <v>35352000</v>
      </c>
      <c r="H3143" s="48">
        <v>83.463890000000006</v>
      </c>
      <c r="I3143" s="52">
        <f t="shared" si="353"/>
        <v>0.77763801774642671</v>
      </c>
      <c r="J3143" s="52">
        <f t="shared" ca="1" si="354"/>
        <v>1</v>
      </c>
      <c r="K3143" s="48">
        <f t="shared" si="355"/>
        <v>83.5</v>
      </c>
      <c r="L3143" s="48">
        <f t="shared" si="356"/>
        <v>83.81</v>
      </c>
      <c r="M3143" s="48">
        <f t="shared" si="357"/>
        <v>83.26</v>
      </c>
      <c r="N3143" s="48">
        <f t="shared" si="358"/>
        <v>83.46</v>
      </c>
      <c r="O3143" s="49">
        <f t="shared" ca="1" si="359"/>
        <v>35352000</v>
      </c>
    </row>
    <row r="3144" spans="1:15" x14ac:dyDescent="0.25">
      <c r="A3144">
        <v>3129</v>
      </c>
      <c r="B3144" s="89">
        <v>37956</v>
      </c>
      <c r="C3144" s="48">
        <v>106.849998</v>
      </c>
      <c r="D3144" s="48">
        <v>107.68</v>
      </c>
      <c r="E3144" s="48">
        <v>106.800003</v>
      </c>
      <c r="F3144" s="48">
        <v>107.599998</v>
      </c>
      <c r="G3144" s="49">
        <v>38699000</v>
      </c>
      <c r="H3144" s="48">
        <v>83.673850000000002</v>
      </c>
      <c r="I3144" s="52">
        <f t="shared" si="353"/>
        <v>0.77763802560665474</v>
      </c>
      <c r="J3144" s="52">
        <f t="shared" ca="1" si="354"/>
        <v>1</v>
      </c>
      <c r="K3144" s="48">
        <f t="shared" si="355"/>
        <v>83.09</v>
      </c>
      <c r="L3144" s="48">
        <f t="shared" si="356"/>
        <v>83.74</v>
      </c>
      <c r="M3144" s="48">
        <f t="shared" si="357"/>
        <v>83.05</v>
      </c>
      <c r="N3144" s="48">
        <f t="shared" si="358"/>
        <v>83.67</v>
      </c>
      <c r="O3144" s="49">
        <f t="shared" ca="1" si="359"/>
        <v>38699000</v>
      </c>
    </row>
    <row r="3145" spans="1:15" x14ac:dyDescent="0.25">
      <c r="A3145">
        <v>3130</v>
      </c>
      <c r="B3145" s="89">
        <v>37953</v>
      </c>
      <c r="C3145" s="48">
        <v>106.279999</v>
      </c>
      <c r="D3145" s="48">
        <v>106.660004</v>
      </c>
      <c r="E3145" s="48">
        <v>106.199997</v>
      </c>
      <c r="F3145" s="48">
        <v>106.449997</v>
      </c>
      <c r="G3145" s="49">
        <v>10507500</v>
      </c>
      <c r="H3145" s="48">
        <v>82.779565000000005</v>
      </c>
      <c r="I3145" s="52">
        <f t="shared" si="353"/>
        <v>0.77763802097617729</v>
      </c>
      <c r="J3145" s="52">
        <f t="shared" ca="1" si="354"/>
        <v>1</v>
      </c>
      <c r="K3145" s="48">
        <f t="shared" si="355"/>
        <v>82.65</v>
      </c>
      <c r="L3145" s="48">
        <f t="shared" si="356"/>
        <v>82.94</v>
      </c>
      <c r="M3145" s="48">
        <f t="shared" si="357"/>
        <v>82.59</v>
      </c>
      <c r="N3145" s="48">
        <f t="shared" si="358"/>
        <v>82.78</v>
      </c>
      <c r="O3145" s="49">
        <f t="shared" ca="1" si="359"/>
        <v>10507500</v>
      </c>
    </row>
    <row r="3146" spans="1:15" x14ac:dyDescent="0.25">
      <c r="A3146">
        <v>3131</v>
      </c>
      <c r="B3146" s="89">
        <v>37951</v>
      </c>
      <c r="C3146" s="48">
        <v>106.41999800000001</v>
      </c>
      <c r="D3146" s="48">
        <v>106.449997</v>
      </c>
      <c r="E3146" s="48">
        <v>105.389999</v>
      </c>
      <c r="F3146" s="48">
        <v>106.370003</v>
      </c>
      <c r="G3146" s="49">
        <v>33053600</v>
      </c>
      <c r="H3146" s="48">
        <v>82.717358000000004</v>
      </c>
      <c r="I3146" s="52">
        <f t="shared" si="353"/>
        <v>0.77763801510845132</v>
      </c>
      <c r="J3146" s="52">
        <f t="shared" ca="1" si="354"/>
        <v>1</v>
      </c>
      <c r="K3146" s="48">
        <f t="shared" si="355"/>
        <v>82.76</v>
      </c>
      <c r="L3146" s="48">
        <f t="shared" si="356"/>
        <v>82.78</v>
      </c>
      <c r="M3146" s="48">
        <f t="shared" si="357"/>
        <v>81.96</v>
      </c>
      <c r="N3146" s="48">
        <f t="shared" si="358"/>
        <v>82.72</v>
      </c>
      <c r="O3146" s="49">
        <f t="shared" ca="1" si="359"/>
        <v>33053600</v>
      </c>
    </row>
    <row r="3147" spans="1:15" x14ac:dyDescent="0.25">
      <c r="A3147">
        <v>3132</v>
      </c>
      <c r="B3147" s="89">
        <v>37950</v>
      </c>
      <c r="C3147" s="48">
        <v>105.730003</v>
      </c>
      <c r="D3147" s="48">
        <v>106.41999800000001</v>
      </c>
      <c r="E3147" s="48">
        <v>105.449997</v>
      </c>
      <c r="F3147" s="48">
        <v>105.989998</v>
      </c>
      <c r="G3147" s="49">
        <v>37580000</v>
      </c>
      <c r="H3147" s="48">
        <v>82.421852000000001</v>
      </c>
      <c r="I3147" s="52">
        <f t="shared" si="353"/>
        <v>0.77763801825904366</v>
      </c>
      <c r="J3147" s="52">
        <f t="shared" ca="1" si="354"/>
        <v>1</v>
      </c>
      <c r="K3147" s="48">
        <f t="shared" si="355"/>
        <v>82.22</v>
      </c>
      <c r="L3147" s="48">
        <f t="shared" si="356"/>
        <v>82.76</v>
      </c>
      <c r="M3147" s="48">
        <f t="shared" si="357"/>
        <v>82</v>
      </c>
      <c r="N3147" s="48">
        <f t="shared" si="358"/>
        <v>82.42</v>
      </c>
      <c r="O3147" s="49">
        <f t="shared" ca="1" si="359"/>
        <v>37580000</v>
      </c>
    </row>
    <row r="3148" spans="1:15" x14ac:dyDescent="0.25">
      <c r="A3148">
        <v>3133</v>
      </c>
      <c r="B3148" s="89">
        <v>37949</v>
      </c>
      <c r="C3148" s="48">
        <v>104.69000200000001</v>
      </c>
      <c r="D3148" s="48">
        <v>105.779999</v>
      </c>
      <c r="E3148" s="48">
        <v>104.68</v>
      </c>
      <c r="F3148" s="48">
        <v>105.589996</v>
      </c>
      <c r="G3148" s="49">
        <v>28906400</v>
      </c>
      <c r="H3148" s="48">
        <v>82.110794999999996</v>
      </c>
      <c r="I3148" s="52">
        <f t="shared" si="353"/>
        <v>0.77763801601053184</v>
      </c>
      <c r="J3148" s="52">
        <f t="shared" ca="1" si="354"/>
        <v>1</v>
      </c>
      <c r="K3148" s="48">
        <f t="shared" si="355"/>
        <v>81.41</v>
      </c>
      <c r="L3148" s="48">
        <f t="shared" si="356"/>
        <v>82.26</v>
      </c>
      <c r="M3148" s="48">
        <f t="shared" si="357"/>
        <v>81.400000000000006</v>
      </c>
      <c r="N3148" s="48">
        <f t="shared" si="358"/>
        <v>82.11</v>
      </c>
      <c r="O3148" s="49">
        <f t="shared" ca="1" si="359"/>
        <v>28906400</v>
      </c>
    </row>
    <row r="3149" spans="1:15" x14ac:dyDescent="0.25">
      <c r="A3149">
        <v>3134</v>
      </c>
      <c r="B3149" s="89">
        <v>37946</v>
      </c>
      <c r="C3149" s="48">
        <v>104.239998</v>
      </c>
      <c r="D3149" s="48">
        <v>104.33000199999999</v>
      </c>
      <c r="E3149" s="48">
        <v>103.620003</v>
      </c>
      <c r="F3149" s="48">
        <v>104.209999</v>
      </c>
      <c r="G3149" s="49">
        <v>30016000</v>
      </c>
      <c r="H3149" s="48">
        <v>81.037656999999996</v>
      </c>
      <c r="I3149" s="52">
        <f t="shared" si="353"/>
        <v>0.77763801725014892</v>
      </c>
      <c r="J3149" s="52">
        <f t="shared" ca="1" si="354"/>
        <v>1</v>
      </c>
      <c r="K3149" s="48">
        <f t="shared" si="355"/>
        <v>81.06</v>
      </c>
      <c r="L3149" s="48">
        <f t="shared" si="356"/>
        <v>81.13</v>
      </c>
      <c r="M3149" s="48">
        <f t="shared" si="357"/>
        <v>80.58</v>
      </c>
      <c r="N3149" s="48">
        <f t="shared" si="358"/>
        <v>81.040000000000006</v>
      </c>
      <c r="O3149" s="49">
        <f t="shared" ca="1" si="359"/>
        <v>30016000</v>
      </c>
    </row>
    <row r="3150" spans="1:15" x14ac:dyDescent="0.25">
      <c r="A3150">
        <v>3135</v>
      </c>
      <c r="B3150" s="89">
        <v>37945</v>
      </c>
      <c r="C3150" s="48">
        <v>104</v>
      </c>
      <c r="D3150" s="48">
        <v>105.239998</v>
      </c>
      <c r="E3150" s="48">
        <v>103.75</v>
      </c>
      <c r="F3150" s="48">
        <v>103.779999</v>
      </c>
      <c r="G3150" s="49">
        <v>53578700</v>
      </c>
      <c r="H3150" s="48">
        <v>80.703272999999996</v>
      </c>
      <c r="I3150" s="52">
        <f t="shared" si="353"/>
        <v>0.77763802059778386</v>
      </c>
      <c r="J3150" s="52">
        <f t="shared" ca="1" si="354"/>
        <v>1</v>
      </c>
      <c r="K3150" s="48">
        <f t="shared" si="355"/>
        <v>80.87</v>
      </c>
      <c r="L3150" s="48">
        <f t="shared" si="356"/>
        <v>81.84</v>
      </c>
      <c r="M3150" s="48">
        <f t="shared" si="357"/>
        <v>80.680000000000007</v>
      </c>
      <c r="N3150" s="48">
        <f t="shared" si="358"/>
        <v>80.7</v>
      </c>
      <c r="O3150" s="49">
        <f t="shared" ca="1" si="359"/>
        <v>53578700</v>
      </c>
    </row>
    <row r="3151" spans="1:15" x14ac:dyDescent="0.25">
      <c r="A3151">
        <v>3136</v>
      </c>
      <c r="B3151" s="89">
        <v>37944</v>
      </c>
      <c r="C3151" s="48">
        <v>104.029999</v>
      </c>
      <c r="D3151" s="48">
        <v>105.010002</v>
      </c>
      <c r="E3151" s="48">
        <v>103.91999800000001</v>
      </c>
      <c r="F3151" s="48">
        <v>104.720001</v>
      </c>
      <c r="G3151" s="49">
        <v>29827000</v>
      </c>
      <c r="H3151" s="48">
        <v>81.434253999999996</v>
      </c>
      <c r="I3151" s="52">
        <f t="shared" si="353"/>
        <v>0.77763801778420527</v>
      </c>
      <c r="J3151" s="52">
        <f t="shared" ca="1" si="354"/>
        <v>1</v>
      </c>
      <c r="K3151" s="48">
        <f t="shared" si="355"/>
        <v>80.900000000000006</v>
      </c>
      <c r="L3151" s="48">
        <f t="shared" si="356"/>
        <v>81.66</v>
      </c>
      <c r="M3151" s="48">
        <f t="shared" si="357"/>
        <v>80.81</v>
      </c>
      <c r="N3151" s="48">
        <f t="shared" si="358"/>
        <v>81.430000000000007</v>
      </c>
      <c r="O3151" s="49">
        <f t="shared" ca="1" si="359"/>
        <v>29827000</v>
      </c>
    </row>
    <row r="3152" spans="1:15" x14ac:dyDescent="0.25">
      <c r="A3152">
        <v>3137</v>
      </c>
      <c r="B3152" s="89">
        <v>37943</v>
      </c>
      <c r="C3152" s="48">
        <v>105.239998</v>
      </c>
      <c r="D3152" s="48">
        <v>105.449997</v>
      </c>
      <c r="E3152" s="48">
        <v>103.699997</v>
      </c>
      <c r="F3152" s="48">
        <v>103.839996</v>
      </c>
      <c r="G3152" s="49">
        <v>41155000</v>
      </c>
      <c r="H3152" s="48">
        <v>80.749928999999995</v>
      </c>
      <c r="I3152" s="52">
        <f t="shared" si="353"/>
        <v>0.77763802109545532</v>
      </c>
      <c r="J3152" s="52">
        <f t="shared" ca="1" si="354"/>
        <v>1</v>
      </c>
      <c r="K3152" s="48">
        <f t="shared" si="355"/>
        <v>81.84</v>
      </c>
      <c r="L3152" s="48">
        <f t="shared" si="356"/>
        <v>82</v>
      </c>
      <c r="M3152" s="48">
        <f t="shared" si="357"/>
        <v>80.64</v>
      </c>
      <c r="N3152" s="48">
        <f t="shared" si="358"/>
        <v>80.75</v>
      </c>
      <c r="O3152" s="49">
        <f t="shared" ca="1" si="359"/>
        <v>41155000</v>
      </c>
    </row>
    <row r="3153" spans="1:15" x14ac:dyDescent="0.25">
      <c r="A3153">
        <v>3138</v>
      </c>
      <c r="B3153" s="89">
        <v>37942</v>
      </c>
      <c r="C3153" s="48">
        <v>104.910004</v>
      </c>
      <c r="D3153" s="48">
        <v>105.139999</v>
      </c>
      <c r="E3153" s="48">
        <v>104.040001</v>
      </c>
      <c r="F3153" s="48">
        <v>104.93</v>
      </c>
      <c r="G3153" s="49">
        <v>44382100</v>
      </c>
      <c r="H3153" s="48">
        <v>81.597556999999995</v>
      </c>
      <c r="I3153" s="52">
        <f t="shared" ref="I3153:I3216" si="360">H3153/F3153</f>
        <v>0.77763801582007042</v>
      </c>
      <c r="J3153" s="52">
        <f t="shared" ref="J3153:J3216" ca="1" si="361">INDEX(OFFSET($T$15,0,0,$S$13+1,1),MATCH(B3153,OFFSET($Q$15,0,0,$S$13+1,1),-1))</f>
        <v>1</v>
      </c>
      <c r="K3153" s="48">
        <f t="shared" ref="K3153:K3216" si="362">ROUND($I3153*C3153,2)</f>
        <v>81.58</v>
      </c>
      <c r="L3153" s="48">
        <f t="shared" ref="L3153:L3216" si="363">ROUND($I3153*D3153,2)</f>
        <v>81.760000000000005</v>
      </c>
      <c r="M3153" s="48">
        <f t="shared" ref="M3153:M3216" si="364">ROUND($I3153*E3153,2)</f>
        <v>80.91</v>
      </c>
      <c r="N3153" s="48">
        <f t="shared" ref="N3153:N3216" si="365">ROUND($I3153*F3153,2)</f>
        <v>81.599999999999994</v>
      </c>
      <c r="O3153" s="49">
        <f t="shared" ref="O3153:O3216" ca="1" si="366">G3153*J3153</f>
        <v>44382100</v>
      </c>
    </row>
    <row r="3154" spans="1:15" x14ac:dyDescent="0.25">
      <c r="A3154">
        <v>3139</v>
      </c>
      <c r="B3154" s="89">
        <v>37939</v>
      </c>
      <c r="C3154" s="48">
        <v>106.400002</v>
      </c>
      <c r="D3154" s="48">
        <v>106.949997</v>
      </c>
      <c r="E3154" s="48">
        <v>105.290001</v>
      </c>
      <c r="F3154" s="48">
        <v>105.459999</v>
      </c>
      <c r="G3154" s="49">
        <v>49158500</v>
      </c>
      <c r="H3154" s="48">
        <v>82.009704999999997</v>
      </c>
      <c r="I3154" s="52">
        <f t="shared" si="360"/>
        <v>0.77763802178681984</v>
      </c>
      <c r="J3154" s="52">
        <f t="shared" ca="1" si="361"/>
        <v>1</v>
      </c>
      <c r="K3154" s="48">
        <f t="shared" si="362"/>
        <v>82.74</v>
      </c>
      <c r="L3154" s="48">
        <f t="shared" si="363"/>
        <v>83.17</v>
      </c>
      <c r="M3154" s="48">
        <f t="shared" si="364"/>
        <v>81.88</v>
      </c>
      <c r="N3154" s="48">
        <f t="shared" si="365"/>
        <v>82.01</v>
      </c>
      <c r="O3154" s="49">
        <f t="shared" ca="1" si="366"/>
        <v>49158500</v>
      </c>
    </row>
    <row r="3155" spans="1:15" x14ac:dyDescent="0.25">
      <c r="A3155">
        <v>3140</v>
      </c>
      <c r="B3155" s="89">
        <v>37938</v>
      </c>
      <c r="C3155" s="48">
        <v>106.010002</v>
      </c>
      <c r="D3155" s="48">
        <v>106.540001</v>
      </c>
      <c r="E3155" s="48">
        <v>105.779999</v>
      </c>
      <c r="F3155" s="48">
        <v>106.360001</v>
      </c>
      <c r="G3155" s="49">
        <v>29714800</v>
      </c>
      <c r="H3155" s="48">
        <v>82.709580000000003</v>
      </c>
      <c r="I3155" s="52">
        <f t="shared" si="360"/>
        <v>0.77763801450133496</v>
      </c>
      <c r="J3155" s="52">
        <f t="shared" ca="1" si="361"/>
        <v>1</v>
      </c>
      <c r="K3155" s="48">
        <f t="shared" si="362"/>
        <v>82.44</v>
      </c>
      <c r="L3155" s="48">
        <f t="shared" si="363"/>
        <v>82.85</v>
      </c>
      <c r="M3155" s="48">
        <f t="shared" si="364"/>
        <v>82.26</v>
      </c>
      <c r="N3155" s="48">
        <f t="shared" si="365"/>
        <v>82.71</v>
      </c>
      <c r="O3155" s="49">
        <f t="shared" ca="1" si="366"/>
        <v>29714800</v>
      </c>
    </row>
    <row r="3156" spans="1:15" x14ac:dyDescent="0.25">
      <c r="A3156">
        <v>3141</v>
      </c>
      <c r="B3156" s="89">
        <v>37937</v>
      </c>
      <c r="C3156" s="48">
        <v>105.230003</v>
      </c>
      <c r="D3156" s="48">
        <v>106.470001</v>
      </c>
      <c r="E3156" s="48">
        <v>105.160004</v>
      </c>
      <c r="F3156" s="48">
        <v>106.33000199999999</v>
      </c>
      <c r="G3156" s="49">
        <v>28000000</v>
      </c>
      <c r="H3156" s="48">
        <v>82.686251999999996</v>
      </c>
      <c r="I3156" s="52">
        <f t="shared" si="360"/>
        <v>0.7776380179133261</v>
      </c>
      <c r="J3156" s="52">
        <f t="shared" ca="1" si="361"/>
        <v>1</v>
      </c>
      <c r="K3156" s="48">
        <f t="shared" si="362"/>
        <v>81.83</v>
      </c>
      <c r="L3156" s="48">
        <f t="shared" si="363"/>
        <v>82.8</v>
      </c>
      <c r="M3156" s="48">
        <f t="shared" si="364"/>
        <v>81.78</v>
      </c>
      <c r="N3156" s="48">
        <f t="shared" si="365"/>
        <v>82.69</v>
      </c>
      <c r="O3156" s="49">
        <f t="shared" ca="1" si="366"/>
        <v>28000000</v>
      </c>
    </row>
    <row r="3157" spans="1:15" x14ac:dyDescent="0.25">
      <c r="A3157">
        <v>3142</v>
      </c>
      <c r="B3157" s="89">
        <v>37936</v>
      </c>
      <c r="C3157" s="48">
        <v>105.089996</v>
      </c>
      <c r="D3157" s="48">
        <v>105.33000199999999</v>
      </c>
      <c r="E3157" s="48">
        <v>104.800003</v>
      </c>
      <c r="F3157" s="48">
        <v>105.150002</v>
      </c>
      <c r="G3157" s="49">
        <v>26558600</v>
      </c>
      <c r="H3157" s="48">
        <v>81.768638999999993</v>
      </c>
      <c r="I3157" s="52">
        <f t="shared" si="360"/>
        <v>0.77763801659271481</v>
      </c>
      <c r="J3157" s="52">
        <f t="shared" ca="1" si="361"/>
        <v>1</v>
      </c>
      <c r="K3157" s="48">
        <f t="shared" si="362"/>
        <v>81.72</v>
      </c>
      <c r="L3157" s="48">
        <f t="shared" si="363"/>
        <v>81.91</v>
      </c>
      <c r="M3157" s="48">
        <f t="shared" si="364"/>
        <v>81.5</v>
      </c>
      <c r="N3157" s="48">
        <f t="shared" si="365"/>
        <v>81.77</v>
      </c>
      <c r="O3157" s="49">
        <f t="shared" ca="1" si="366"/>
        <v>26558600</v>
      </c>
    </row>
    <row r="3158" spans="1:15" x14ac:dyDescent="0.25">
      <c r="A3158">
        <v>3143</v>
      </c>
      <c r="B3158" s="89">
        <v>37935</v>
      </c>
      <c r="C3158" s="48">
        <v>105.739998</v>
      </c>
      <c r="D3158" s="48">
        <v>105.839996</v>
      </c>
      <c r="E3158" s="48">
        <v>105.010002</v>
      </c>
      <c r="F3158" s="48">
        <v>105.18</v>
      </c>
      <c r="G3158" s="49">
        <v>25530800</v>
      </c>
      <c r="H3158" s="48">
        <v>81.791967</v>
      </c>
      <c r="I3158" s="52">
        <f t="shared" si="360"/>
        <v>0.77763802053622355</v>
      </c>
      <c r="J3158" s="52">
        <f t="shared" ca="1" si="361"/>
        <v>1</v>
      </c>
      <c r="K3158" s="48">
        <f t="shared" si="362"/>
        <v>82.23</v>
      </c>
      <c r="L3158" s="48">
        <f t="shared" si="363"/>
        <v>82.31</v>
      </c>
      <c r="M3158" s="48">
        <f t="shared" si="364"/>
        <v>81.66</v>
      </c>
      <c r="N3158" s="48">
        <f t="shared" si="365"/>
        <v>81.790000000000006</v>
      </c>
      <c r="O3158" s="49">
        <f t="shared" ca="1" si="366"/>
        <v>25530800</v>
      </c>
    </row>
    <row r="3159" spans="1:15" x14ac:dyDescent="0.25">
      <c r="A3159">
        <v>3144</v>
      </c>
      <c r="B3159" s="89">
        <v>37932</v>
      </c>
      <c r="C3159" s="48">
        <v>106.639999</v>
      </c>
      <c r="D3159" s="48">
        <v>106.720001</v>
      </c>
      <c r="E3159" s="48">
        <v>105.57</v>
      </c>
      <c r="F3159" s="48">
        <v>105.610001</v>
      </c>
      <c r="G3159" s="49">
        <v>31723200</v>
      </c>
      <c r="H3159" s="48">
        <v>82.126351999999997</v>
      </c>
      <c r="I3159" s="52">
        <f t="shared" si="360"/>
        <v>0.77763801933871779</v>
      </c>
      <c r="J3159" s="52">
        <f t="shared" ca="1" si="361"/>
        <v>1</v>
      </c>
      <c r="K3159" s="48">
        <f t="shared" si="362"/>
        <v>82.93</v>
      </c>
      <c r="L3159" s="48">
        <f t="shared" si="363"/>
        <v>82.99</v>
      </c>
      <c r="M3159" s="48">
        <f t="shared" si="364"/>
        <v>82.1</v>
      </c>
      <c r="N3159" s="48">
        <f t="shared" si="365"/>
        <v>82.13</v>
      </c>
      <c r="O3159" s="49">
        <f t="shared" ca="1" si="366"/>
        <v>31723200</v>
      </c>
    </row>
    <row r="3160" spans="1:15" x14ac:dyDescent="0.25">
      <c r="A3160">
        <v>3145</v>
      </c>
      <c r="B3160" s="89">
        <v>37931</v>
      </c>
      <c r="C3160" s="48">
        <v>105.599998</v>
      </c>
      <c r="D3160" s="48">
        <v>106.44000200000001</v>
      </c>
      <c r="E3160" s="48">
        <v>105.099998</v>
      </c>
      <c r="F3160" s="48">
        <v>106.400002</v>
      </c>
      <c r="G3160" s="49">
        <v>28392300</v>
      </c>
      <c r="H3160" s="48">
        <v>82.740685999999997</v>
      </c>
      <c r="I3160" s="52">
        <f t="shared" si="360"/>
        <v>0.77763801169853353</v>
      </c>
      <c r="J3160" s="52">
        <f t="shared" ca="1" si="361"/>
        <v>1</v>
      </c>
      <c r="K3160" s="48">
        <f t="shared" si="362"/>
        <v>82.12</v>
      </c>
      <c r="L3160" s="48">
        <f t="shared" si="363"/>
        <v>82.77</v>
      </c>
      <c r="M3160" s="48">
        <f t="shared" si="364"/>
        <v>81.73</v>
      </c>
      <c r="N3160" s="48">
        <f t="shared" si="365"/>
        <v>82.74</v>
      </c>
      <c r="O3160" s="49">
        <f t="shared" ca="1" si="366"/>
        <v>28392300</v>
      </c>
    </row>
    <row r="3161" spans="1:15" x14ac:dyDescent="0.25">
      <c r="A3161">
        <v>3146</v>
      </c>
      <c r="B3161" s="89">
        <v>37930</v>
      </c>
      <c r="C3161" s="48">
        <v>105.489998</v>
      </c>
      <c r="D3161" s="48">
        <v>105.970001</v>
      </c>
      <c r="E3161" s="48">
        <v>104.900002</v>
      </c>
      <c r="F3161" s="48">
        <v>105.839996</v>
      </c>
      <c r="G3161" s="49">
        <v>33558800</v>
      </c>
      <c r="H3161" s="48">
        <v>82.305205000000001</v>
      </c>
      <c r="I3161" s="52">
        <f t="shared" si="360"/>
        <v>0.77763802069682619</v>
      </c>
      <c r="J3161" s="52">
        <f t="shared" ca="1" si="361"/>
        <v>1</v>
      </c>
      <c r="K3161" s="48">
        <f t="shared" si="362"/>
        <v>82.03</v>
      </c>
      <c r="L3161" s="48">
        <f t="shared" si="363"/>
        <v>82.41</v>
      </c>
      <c r="M3161" s="48">
        <f t="shared" si="364"/>
        <v>81.569999999999993</v>
      </c>
      <c r="N3161" s="48">
        <f t="shared" si="365"/>
        <v>82.31</v>
      </c>
      <c r="O3161" s="49">
        <f t="shared" ca="1" si="366"/>
        <v>33558800</v>
      </c>
    </row>
    <row r="3162" spans="1:15" x14ac:dyDescent="0.25">
      <c r="A3162">
        <v>3147</v>
      </c>
      <c r="B3162" s="89">
        <v>37929</v>
      </c>
      <c r="C3162" s="48">
        <v>105.989998</v>
      </c>
      <c r="D3162" s="48">
        <v>106.269997</v>
      </c>
      <c r="E3162" s="48">
        <v>105.58000199999999</v>
      </c>
      <c r="F3162" s="48">
        <v>105.760002</v>
      </c>
      <c r="G3162" s="49">
        <v>31421600</v>
      </c>
      <c r="H3162" s="48">
        <v>82.242998</v>
      </c>
      <c r="I3162" s="52">
        <f t="shared" si="360"/>
        <v>0.77763801479504513</v>
      </c>
      <c r="J3162" s="52">
        <f t="shared" ca="1" si="361"/>
        <v>1</v>
      </c>
      <c r="K3162" s="48">
        <f t="shared" si="362"/>
        <v>82.42</v>
      </c>
      <c r="L3162" s="48">
        <f t="shared" si="363"/>
        <v>82.64</v>
      </c>
      <c r="M3162" s="48">
        <f t="shared" si="364"/>
        <v>82.1</v>
      </c>
      <c r="N3162" s="48">
        <f t="shared" si="365"/>
        <v>82.24</v>
      </c>
      <c r="O3162" s="49">
        <f t="shared" ca="1" si="366"/>
        <v>31421600</v>
      </c>
    </row>
    <row r="3163" spans="1:15" x14ac:dyDescent="0.25">
      <c r="A3163">
        <v>3148</v>
      </c>
      <c r="B3163" s="89">
        <v>37928</v>
      </c>
      <c r="C3163" s="48">
        <v>105.75</v>
      </c>
      <c r="D3163" s="48">
        <v>106.610001</v>
      </c>
      <c r="E3163" s="48">
        <v>105.709999</v>
      </c>
      <c r="F3163" s="48">
        <v>105.989998</v>
      </c>
      <c r="G3163" s="49">
        <v>37589300</v>
      </c>
      <c r="H3163" s="48">
        <v>82.421852000000001</v>
      </c>
      <c r="I3163" s="52">
        <f t="shared" si="360"/>
        <v>0.77763801825904366</v>
      </c>
      <c r="J3163" s="52">
        <f t="shared" ca="1" si="361"/>
        <v>1</v>
      </c>
      <c r="K3163" s="48">
        <f t="shared" si="362"/>
        <v>82.24</v>
      </c>
      <c r="L3163" s="48">
        <f t="shared" si="363"/>
        <v>82.9</v>
      </c>
      <c r="M3163" s="48">
        <f t="shared" si="364"/>
        <v>82.2</v>
      </c>
      <c r="N3163" s="48">
        <f t="shared" si="365"/>
        <v>82.42</v>
      </c>
      <c r="O3163" s="49">
        <f t="shared" ca="1" si="366"/>
        <v>37589300</v>
      </c>
    </row>
    <row r="3164" spans="1:15" x14ac:dyDescent="0.25">
      <c r="A3164">
        <v>3149</v>
      </c>
      <c r="B3164" s="89">
        <v>37925</v>
      </c>
      <c r="C3164" s="48">
        <v>105.400002</v>
      </c>
      <c r="D3164" s="48">
        <v>105.739998</v>
      </c>
      <c r="E3164" s="48">
        <v>105.220001</v>
      </c>
      <c r="F3164" s="48">
        <v>105.300003</v>
      </c>
      <c r="G3164" s="49">
        <v>25761600</v>
      </c>
      <c r="H3164" s="48">
        <v>81.885285999999994</v>
      </c>
      <c r="I3164" s="52">
        <f t="shared" si="360"/>
        <v>0.7776380215297809</v>
      </c>
      <c r="J3164" s="52">
        <f t="shared" ca="1" si="361"/>
        <v>1</v>
      </c>
      <c r="K3164" s="48">
        <f t="shared" si="362"/>
        <v>81.96</v>
      </c>
      <c r="L3164" s="48">
        <f t="shared" si="363"/>
        <v>82.23</v>
      </c>
      <c r="M3164" s="48">
        <f t="shared" si="364"/>
        <v>81.819999999999993</v>
      </c>
      <c r="N3164" s="48">
        <f t="shared" si="365"/>
        <v>81.89</v>
      </c>
      <c r="O3164" s="49">
        <f t="shared" ca="1" si="366"/>
        <v>25761600</v>
      </c>
    </row>
    <row r="3165" spans="1:15" x14ac:dyDescent="0.25">
      <c r="A3165">
        <v>3150</v>
      </c>
      <c r="B3165" s="89">
        <v>37924</v>
      </c>
      <c r="C3165" s="48">
        <v>105.790001</v>
      </c>
      <c r="D3165" s="48">
        <v>105.970001</v>
      </c>
      <c r="E3165" s="48">
        <v>104.800003</v>
      </c>
      <c r="F3165" s="48">
        <v>105.400002</v>
      </c>
      <c r="G3165" s="49">
        <v>39123100</v>
      </c>
      <c r="H3165" s="48">
        <v>81.963048000000001</v>
      </c>
      <c r="I3165" s="52">
        <f t="shared" si="360"/>
        <v>0.77763801180952541</v>
      </c>
      <c r="J3165" s="52">
        <f t="shared" ca="1" si="361"/>
        <v>1</v>
      </c>
      <c r="K3165" s="48">
        <f t="shared" si="362"/>
        <v>82.27</v>
      </c>
      <c r="L3165" s="48">
        <f t="shared" si="363"/>
        <v>82.41</v>
      </c>
      <c r="M3165" s="48">
        <f t="shared" si="364"/>
        <v>81.5</v>
      </c>
      <c r="N3165" s="48">
        <f t="shared" si="365"/>
        <v>81.96</v>
      </c>
      <c r="O3165" s="49">
        <f t="shared" ca="1" si="366"/>
        <v>39123100</v>
      </c>
    </row>
    <row r="3166" spans="1:15" x14ac:dyDescent="0.25">
      <c r="A3166">
        <v>3151</v>
      </c>
      <c r="B3166" s="89">
        <v>37923</v>
      </c>
      <c r="C3166" s="48">
        <v>104.769997</v>
      </c>
      <c r="D3166" s="48">
        <v>105.43</v>
      </c>
      <c r="E3166" s="48">
        <v>103.870003</v>
      </c>
      <c r="F3166" s="48">
        <v>105.18</v>
      </c>
      <c r="G3166" s="49">
        <v>30955400</v>
      </c>
      <c r="H3166" s="48">
        <v>81.791967</v>
      </c>
      <c r="I3166" s="52">
        <f t="shared" si="360"/>
        <v>0.77763802053622355</v>
      </c>
      <c r="J3166" s="52">
        <f t="shared" ca="1" si="361"/>
        <v>1</v>
      </c>
      <c r="K3166" s="48">
        <f t="shared" si="362"/>
        <v>81.47</v>
      </c>
      <c r="L3166" s="48">
        <f t="shared" si="363"/>
        <v>81.99</v>
      </c>
      <c r="M3166" s="48">
        <f t="shared" si="364"/>
        <v>80.77</v>
      </c>
      <c r="N3166" s="48">
        <f t="shared" si="365"/>
        <v>81.790000000000006</v>
      </c>
      <c r="O3166" s="49">
        <f t="shared" ca="1" si="366"/>
        <v>30955400</v>
      </c>
    </row>
    <row r="3167" spans="1:15" x14ac:dyDescent="0.25">
      <c r="A3167">
        <v>3152</v>
      </c>
      <c r="B3167" s="89">
        <v>37922</v>
      </c>
      <c r="C3167" s="48">
        <v>103.980003</v>
      </c>
      <c r="D3167" s="48">
        <v>105.150002</v>
      </c>
      <c r="E3167" s="48">
        <v>103.82</v>
      </c>
      <c r="F3167" s="48">
        <v>105.040001</v>
      </c>
      <c r="G3167" s="49">
        <v>34956200</v>
      </c>
      <c r="H3167" s="48">
        <v>81.683098000000001</v>
      </c>
      <c r="I3167" s="52">
        <f t="shared" si="360"/>
        <v>0.77763801620679729</v>
      </c>
      <c r="J3167" s="52">
        <f t="shared" ca="1" si="361"/>
        <v>1</v>
      </c>
      <c r="K3167" s="48">
        <f t="shared" si="362"/>
        <v>80.86</v>
      </c>
      <c r="L3167" s="48">
        <f t="shared" si="363"/>
        <v>81.77</v>
      </c>
      <c r="M3167" s="48">
        <f t="shared" si="364"/>
        <v>80.73</v>
      </c>
      <c r="N3167" s="48">
        <f t="shared" si="365"/>
        <v>81.680000000000007</v>
      </c>
      <c r="O3167" s="49">
        <f t="shared" ca="1" si="366"/>
        <v>34956200</v>
      </c>
    </row>
    <row r="3168" spans="1:15" x14ac:dyDescent="0.25">
      <c r="A3168">
        <v>3153</v>
      </c>
      <c r="B3168" s="89">
        <v>37921</v>
      </c>
      <c r="C3168" s="48">
        <v>103.739998</v>
      </c>
      <c r="D3168" s="48">
        <v>104.18</v>
      </c>
      <c r="E3168" s="48">
        <v>103.269997</v>
      </c>
      <c r="F3168" s="48">
        <v>103.629997</v>
      </c>
      <c r="G3168" s="49">
        <v>32460200</v>
      </c>
      <c r="H3168" s="48">
        <v>80.586625999999995</v>
      </c>
      <c r="I3168" s="52">
        <f t="shared" si="360"/>
        <v>0.77763802309093955</v>
      </c>
      <c r="J3168" s="52">
        <f t="shared" ca="1" si="361"/>
        <v>1</v>
      </c>
      <c r="K3168" s="48">
        <f t="shared" si="362"/>
        <v>80.67</v>
      </c>
      <c r="L3168" s="48">
        <f t="shared" si="363"/>
        <v>81.010000000000005</v>
      </c>
      <c r="M3168" s="48">
        <f t="shared" si="364"/>
        <v>80.31</v>
      </c>
      <c r="N3168" s="48">
        <f t="shared" si="365"/>
        <v>80.59</v>
      </c>
      <c r="O3168" s="49">
        <f t="shared" ca="1" si="366"/>
        <v>32460200</v>
      </c>
    </row>
    <row r="3169" spans="1:15" x14ac:dyDescent="0.25">
      <c r="A3169">
        <v>3154</v>
      </c>
      <c r="B3169" s="89">
        <v>37918</v>
      </c>
      <c r="C3169" s="48">
        <v>102.83000199999999</v>
      </c>
      <c r="D3169" s="48">
        <v>103.58000199999999</v>
      </c>
      <c r="E3169" s="48">
        <v>102.18</v>
      </c>
      <c r="F3169" s="48">
        <v>103.58000199999999</v>
      </c>
      <c r="G3169" s="49">
        <v>51723600</v>
      </c>
      <c r="H3169" s="48">
        <v>80.547747000000001</v>
      </c>
      <c r="I3169" s="52">
        <f t="shared" si="360"/>
        <v>0.7776380135617299</v>
      </c>
      <c r="J3169" s="52">
        <f t="shared" ca="1" si="361"/>
        <v>1</v>
      </c>
      <c r="K3169" s="48">
        <f t="shared" si="362"/>
        <v>79.959999999999994</v>
      </c>
      <c r="L3169" s="48">
        <f t="shared" si="363"/>
        <v>80.55</v>
      </c>
      <c r="M3169" s="48">
        <f t="shared" si="364"/>
        <v>79.459999999999994</v>
      </c>
      <c r="N3169" s="48">
        <f t="shared" si="365"/>
        <v>80.55</v>
      </c>
      <c r="O3169" s="49">
        <f t="shared" ca="1" si="366"/>
        <v>51723600</v>
      </c>
    </row>
    <row r="3170" spans="1:15" x14ac:dyDescent="0.25">
      <c r="A3170">
        <v>3155</v>
      </c>
      <c r="B3170" s="89">
        <v>37917</v>
      </c>
      <c r="C3170" s="48">
        <v>102.889999</v>
      </c>
      <c r="D3170" s="48">
        <v>103.949997</v>
      </c>
      <c r="E3170" s="48">
        <v>102.839996</v>
      </c>
      <c r="F3170" s="48">
        <v>103.349998</v>
      </c>
      <c r="G3170" s="49">
        <v>45830500</v>
      </c>
      <c r="H3170" s="48">
        <v>80.368887999999998</v>
      </c>
      <c r="I3170" s="52">
        <f t="shared" si="360"/>
        <v>0.77763802182173236</v>
      </c>
      <c r="J3170" s="52">
        <f t="shared" ca="1" si="361"/>
        <v>1</v>
      </c>
      <c r="K3170" s="48">
        <f t="shared" si="362"/>
        <v>80.010000000000005</v>
      </c>
      <c r="L3170" s="48">
        <f t="shared" si="363"/>
        <v>80.84</v>
      </c>
      <c r="M3170" s="48">
        <f t="shared" si="364"/>
        <v>79.97</v>
      </c>
      <c r="N3170" s="48">
        <f t="shared" si="365"/>
        <v>80.37</v>
      </c>
      <c r="O3170" s="49">
        <f t="shared" ca="1" si="366"/>
        <v>45830500</v>
      </c>
    </row>
    <row r="3171" spans="1:15" x14ac:dyDescent="0.25">
      <c r="A3171">
        <v>3156</v>
      </c>
      <c r="B3171" s="89">
        <v>37916</v>
      </c>
      <c r="C3171" s="48">
        <v>104.029999</v>
      </c>
      <c r="D3171" s="48">
        <v>104.19000200000001</v>
      </c>
      <c r="E3171" s="48">
        <v>103.19000200000001</v>
      </c>
      <c r="F3171" s="48">
        <v>103.540001</v>
      </c>
      <c r="G3171" s="49">
        <v>33914500</v>
      </c>
      <c r="H3171" s="48">
        <v>80.516641000000007</v>
      </c>
      <c r="I3171" s="52">
        <f t="shared" si="360"/>
        <v>0.7776380164415877</v>
      </c>
      <c r="J3171" s="52">
        <f t="shared" ca="1" si="361"/>
        <v>1</v>
      </c>
      <c r="K3171" s="48">
        <f t="shared" si="362"/>
        <v>80.900000000000006</v>
      </c>
      <c r="L3171" s="48">
        <f t="shared" si="363"/>
        <v>81.02</v>
      </c>
      <c r="M3171" s="48">
        <f t="shared" si="364"/>
        <v>80.239999999999995</v>
      </c>
      <c r="N3171" s="48">
        <f t="shared" si="365"/>
        <v>80.52</v>
      </c>
      <c r="O3171" s="49">
        <f t="shared" ca="1" si="366"/>
        <v>33914500</v>
      </c>
    </row>
    <row r="3172" spans="1:15" x14ac:dyDescent="0.25">
      <c r="A3172">
        <v>3157</v>
      </c>
      <c r="B3172" s="89">
        <v>37915</v>
      </c>
      <c r="C3172" s="48">
        <v>104.82</v>
      </c>
      <c r="D3172" s="48">
        <v>105.279999</v>
      </c>
      <c r="E3172" s="48">
        <v>104.32</v>
      </c>
      <c r="F3172" s="48">
        <v>104.860001</v>
      </c>
      <c r="G3172" s="49">
        <v>26729100</v>
      </c>
      <c r="H3172" s="48">
        <v>81.543122999999994</v>
      </c>
      <c r="I3172" s="52">
        <f t="shared" si="360"/>
        <v>0.77763801470877347</v>
      </c>
      <c r="J3172" s="52">
        <f t="shared" ca="1" si="361"/>
        <v>1</v>
      </c>
      <c r="K3172" s="48">
        <f t="shared" si="362"/>
        <v>81.510000000000005</v>
      </c>
      <c r="L3172" s="48">
        <f t="shared" si="363"/>
        <v>81.87</v>
      </c>
      <c r="M3172" s="48">
        <f t="shared" si="364"/>
        <v>81.12</v>
      </c>
      <c r="N3172" s="48">
        <f t="shared" si="365"/>
        <v>81.540000000000006</v>
      </c>
      <c r="O3172" s="49">
        <f t="shared" ca="1" si="366"/>
        <v>26729100</v>
      </c>
    </row>
    <row r="3173" spans="1:15" x14ac:dyDescent="0.25">
      <c r="A3173">
        <v>3158</v>
      </c>
      <c r="B3173" s="89">
        <v>37914</v>
      </c>
      <c r="C3173" s="48">
        <v>104.449997</v>
      </c>
      <c r="D3173" s="48">
        <v>105.040001</v>
      </c>
      <c r="E3173" s="48">
        <v>103.94000200000001</v>
      </c>
      <c r="F3173" s="48">
        <v>105.040001</v>
      </c>
      <c r="G3173" s="49">
        <v>27657000</v>
      </c>
      <c r="H3173" s="48">
        <v>81.683098000000001</v>
      </c>
      <c r="I3173" s="52">
        <f t="shared" si="360"/>
        <v>0.77763801620679729</v>
      </c>
      <c r="J3173" s="52">
        <f t="shared" ca="1" si="361"/>
        <v>1</v>
      </c>
      <c r="K3173" s="48">
        <f t="shared" si="362"/>
        <v>81.22</v>
      </c>
      <c r="L3173" s="48">
        <f t="shared" si="363"/>
        <v>81.680000000000007</v>
      </c>
      <c r="M3173" s="48">
        <f t="shared" si="364"/>
        <v>80.83</v>
      </c>
      <c r="N3173" s="48">
        <f t="shared" si="365"/>
        <v>81.680000000000007</v>
      </c>
      <c r="O3173" s="49">
        <f t="shared" ca="1" si="366"/>
        <v>27657000</v>
      </c>
    </row>
    <row r="3174" spans="1:15" x14ac:dyDescent="0.25">
      <c r="A3174">
        <v>3159</v>
      </c>
      <c r="B3174" s="89">
        <v>37911</v>
      </c>
      <c r="C3174" s="48">
        <v>105.470001</v>
      </c>
      <c r="D3174" s="48">
        <v>105.629997</v>
      </c>
      <c r="E3174" s="48">
        <v>103.980003</v>
      </c>
      <c r="F3174" s="48">
        <v>104.260002</v>
      </c>
      <c r="G3174" s="49">
        <v>32790300</v>
      </c>
      <c r="H3174" s="48">
        <v>81.076541000000006</v>
      </c>
      <c r="I3174" s="52">
        <f t="shared" si="360"/>
        <v>0.77763801500790308</v>
      </c>
      <c r="J3174" s="52">
        <f t="shared" ca="1" si="361"/>
        <v>1</v>
      </c>
      <c r="K3174" s="48">
        <f t="shared" si="362"/>
        <v>82.02</v>
      </c>
      <c r="L3174" s="48">
        <f t="shared" si="363"/>
        <v>82.14</v>
      </c>
      <c r="M3174" s="48">
        <f t="shared" si="364"/>
        <v>80.86</v>
      </c>
      <c r="N3174" s="48">
        <f t="shared" si="365"/>
        <v>81.08</v>
      </c>
      <c r="O3174" s="49">
        <f t="shared" ca="1" si="366"/>
        <v>32790300</v>
      </c>
    </row>
    <row r="3175" spans="1:15" x14ac:dyDescent="0.25">
      <c r="A3175">
        <v>3160</v>
      </c>
      <c r="B3175" s="89">
        <v>37910</v>
      </c>
      <c r="C3175" s="48">
        <v>104.68</v>
      </c>
      <c r="D3175" s="48">
        <v>105.730003</v>
      </c>
      <c r="E3175" s="48">
        <v>104.650002</v>
      </c>
      <c r="F3175" s="48">
        <v>105.410004</v>
      </c>
      <c r="G3175" s="49">
        <v>32772200</v>
      </c>
      <c r="H3175" s="48">
        <v>81.970826000000002</v>
      </c>
      <c r="I3175" s="52">
        <f t="shared" si="360"/>
        <v>0.77763801242242625</v>
      </c>
      <c r="J3175" s="52">
        <f t="shared" ca="1" si="361"/>
        <v>1</v>
      </c>
      <c r="K3175" s="48">
        <f t="shared" si="362"/>
        <v>81.400000000000006</v>
      </c>
      <c r="L3175" s="48">
        <f t="shared" si="363"/>
        <v>82.22</v>
      </c>
      <c r="M3175" s="48">
        <f t="shared" si="364"/>
        <v>81.38</v>
      </c>
      <c r="N3175" s="48">
        <f t="shared" si="365"/>
        <v>81.97</v>
      </c>
      <c r="O3175" s="49">
        <f t="shared" ca="1" si="366"/>
        <v>32772200</v>
      </c>
    </row>
    <row r="3176" spans="1:15" x14ac:dyDescent="0.25">
      <c r="A3176">
        <v>3161</v>
      </c>
      <c r="B3176" s="89">
        <v>37909</v>
      </c>
      <c r="C3176" s="48">
        <v>105.860001</v>
      </c>
      <c r="D3176" s="48">
        <v>105.889999</v>
      </c>
      <c r="E3176" s="48">
        <v>104.639999</v>
      </c>
      <c r="F3176" s="48">
        <v>104.989998</v>
      </c>
      <c r="G3176" s="49">
        <v>39021700</v>
      </c>
      <c r="H3176" s="48">
        <v>81.644214000000005</v>
      </c>
      <c r="I3176" s="52">
        <f t="shared" si="360"/>
        <v>0.77763801843295588</v>
      </c>
      <c r="J3176" s="52">
        <f t="shared" ca="1" si="361"/>
        <v>1</v>
      </c>
      <c r="K3176" s="48">
        <f t="shared" si="362"/>
        <v>82.32</v>
      </c>
      <c r="L3176" s="48">
        <f t="shared" si="363"/>
        <v>82.34</v>
      </c>
      <c r="M3176" s="48">
        <f t="shared" si="364"/>
        <v>81.37</v>
      </c>
      <c r="N3176" s="48">
        <f t="shared" si="365"/>
        <v>81.64</v>
      </c>
      <c r="O3176" s="49">
        <f t="shared" ca="1" si="366"/>
        <v>39021700</v>
      </c>
    </row>
    <row r="3177" spans="1:15" x14ac:dyDescent="0.25">
      <c r="A3177">
        <v>3162</v>
      </c>
      <c r="B3177" s="89">
        <v>37908</v>
      </c>
      <c r="C3177" s="48">
        <v>104.800003</v>
      </c>
      <c r="D3177" s="48">
        <v>105.43</v>
      </c>
      <c r="E3177" s="48">
        <v>104.360001</v>
      </c>
      <c r="F3177" s="48">
        <v>105.269997</v>
      </c>
      <c r="G3177" s="49">
        <v>38484400</v>
      </c>
      <c r="H3177" s="48">
        <v>81.861952000000002</v>
      </c>
      <c r="I3177" s="52">
        <f t="shared" si="360"/>
        <v>0.77763801969140367</v>
      </c>
      <c r="J3177" s="52">
        <f t="shared" ca="1" si="361"/>
        <v>1</v>
      </c>
      <c r="K3177" s="48">
        <f t="shared" si="362"/>
        <v>81.5</v>
      </c>
      <c r="L3177" s="48">
        <f t="shared" si="363"/>
        <v>81.99</v>
      </c>
      <c r="M3177" s="48">
        <f t="shared" si="364"/>
        <v>81.150000000000006</v>
      </c>
      <c r="N3177" s="48">
        <f t="shared" si="365"/>
        <v>81.86</v>
      </c>
      <c r="O3177" s="49">
        <f t="shared" ca="1" si="366"/>
        <v>38484400</v>
      </c>
    </row>
    <row r="3178" spans="1:15" x14ac:dyDescent="0.25">
      <c r="A3178">
        <v>3163</v>
      </c>
      <c r="B3178" s="89">
        <v>37907</v>
      </c>
      <c r="C3178" s="48">
        <v>104.709999</v>
      </c>
      <c r="D3178" s="48">
        <v>105.290001</v>
      </c>
      <c r="E3178" s="48">
        <v>104.510002</v>
      </c>
      <c r="F3178" s="48">
        <v>104.900002</v>
      </c>
      <c r="G3178" s="49">
        <v>23825600</v>
      </c>
      <c r="H3178" s="48">
        <v>81.574229000000003</v>
      </c>
      <c r="I3178" s="52">
        <f t="shared" si="360"/>
        <v>0.77763801186581483</v>
      </c>
      <c r="J3178" s="52">
        <f t="shared" ca="1" si="361"/>
        <v>1</v>
      </c>
      <c r="K3178" s="48">
        <f t="shared" si="362"/>
        <v>81.430000000000007</v>
      </c>
      <c r="L3178" s="48">
        <f t="shared" si="363"/>
        <v>81.88</v>
      </c>
      <c r="M3178" s="48">
        <f t="shared" si="364"/>
        <v>81.27</v>
      </c>
      <c r="N3178" s="48">
        <f t="shared" si="365"/>
        <v>81.569999999999993</v>
      </c>
      <c r="O3178" s="49">
        <f t="shared" ca="1" si="366"/>
        <v>23825600</v>
      </c>
    </row>
    <row r="3179" spans="1:15" x14ac:dyDescent="0.25">
      <c r="A3179">
        <v>3164</v>
      </c>
      <c r="B3179" s="89">
        <v>37904</v>
      </c>
      <c r="C3179" s="48">
        <v>104.269997</v>
      </c>
      <c r="D3179" s="48">
        <v>104.599998</v>
      </c>
      <c r="E3179" s="48">
        <v>103.910004</v>
      </c>
      <c r="F3179" s="48">
        <v>104.57</v>
      </c>
      <c r="G3179" s="49">
        <v>22682800</v>
      </c>
      <c r="H3179" s="48">
        <v>81.317606999999995</v>
      </c>
      <c r="I3179" s="52">
        <f t="shared" si="360"/>
        <v>0.77763801281438272</v>
      </c>
      <c r="J3179" s="52">
        <f t="shared" ca="1" si="361"/>
        <v>1</v>
      </c>
      <c r="K3179" s="48">
        <f t="shared" si="362"/>
        <v>81.08</v>
      </c>
      <c r="L3179" s="48">
        <f t="shared" si="363"/>
        <v>81.34</v>
      </c>
      <c r="M3179" s="48">
        <f t="shared" si="364"/>
        <v>80.8</v>
      </c>
      <c r="N3179" s="48">
        <f t="shared" si="365"/>
        <v>81.319999999999993</v>
      </c>
      <c r="O3179" s="49">
        <f t="shared" ca="1" si="366"/>
        <v>22682800</v>
      </c>
    </row>
    <row r="3180" spans="1:15" x14ac:dyDescent="0.25">
      <c r="A3180">
        <v>3165</v>
      </c>
      <c r="B3180" s="89">
        <v>37903</v>
      </c>
      <c r="C3180" s="48">
        <v>104.879997</v>
      </c>
      <c r="D3180" s="48">
        <v>105.220001</v>
      </c>
      <c r="E3180" s="48">
        <v>103.83000199999999</v>
      </c>
      <c r="F3180" s="48">
        <v>104.279999</v>
      </c>
      <c r="G3180" s="49">
        <v>40066500</v>
      </c>
      <c r="H3180" s="48">
        <v>81.092091999999994</v>
      </c>
      <c r="I3180" s="52">
        <f t="shared" si="360"/>
        <v>0.77763802049902198</v>
      </c>
      <c r="J3180" s="52">
        <f t="shared" ca="1" si="361"/>
        <v>1</v>
      </c>
      <c r="K3180" s="48">
        <f t="shared" si="362"/>
        <v>81.56</v>
      </c>
      <c r="L3180" s="48">
        <f t="shared" si="363"/>
        <v>81.819999999999993</v>
      </c>
      <c r="M3180" s="48">
        <f t="shared" si="364"/>
        <v>80.739999999999995</v>
      </c>
      <c r="N3180" s="48">
        <f t="shared" si="365"/>
        <v>81.09</v>
      </c>
      <c r="O3180" s="49">
        <f t="shared" ca="1" si="366"/>
        <v>40066500</v>
      </c>
    </row>
    <row r="3181" spans="1:15" x14ac:dyDescent="0.25">
      <c r="A3181">
        <v>3166</v>
      </c>
      <c r="B3181" s="89">
        <v>37902</v>
      </c>
      <c r="C3181" s="48">
        <v>104.33000199999999</v>
      </c>
      <c r="D3181" s="48">
        <v>104.389999</v>
      </c>
      <c r="E3181" s="48">
        <v>103.410004</v>
      </c>
      <c r="F3181" s="48">
        <v>104</v>
      </c>
      <c r="G3181" s="49">
        <v>30920800</v>
      </c>
      <c r="H3181" s="48">
        <v>80.874353999999997</v>
      </c>
      <c r="I3181" s="52">
        <f t="shared" si="360"/>
        <v>0.77763801923076925</v>
      </c>
      <c r="J3181" s="52">
        <f t="shared" ca="1" si="361"/>
        <v>1</v>
      </c>
      <c r="K3181" s="48">
        <f t="shared" si="362"/>
        <v>81.13</v>
      </c>
      <c r="L3181" s="48">
        <f t="shared" si="363"/>
        <v>81.180000000000007</v>
      </c>
      <c r="M3181" s="48">
        <f t="shared" si="364"/>
        <v>80.42</v>
      </c>
      <c r="N3181" s="48">
        <f t="shared" si="365"/>
        <v>80.87</v>
      </c>
      <c r="O3181" s="49">
        <f t="shared" ca="1" si="366"/>
        <v>30920800</v>
      </c>
    </row>
    <row r="3182" spans="1:15" x14ac:dyDescent="0.25">
      <c r="A3182">
        <v>3167</v>
      </c>
      <c r="B3182" s="89">
        <v>37901</v>
      </c>
      <c r="C3182" s="48">
        <v>103.260002</v>
      </c>
      <c r="D3182" s="48">
        <v>104.30999799999999</v>
      </c>
      <c r="E3182" s="48">
        <v>102.910004</v>
      </c>
      <c r="F3182" s="48">
        <v>104.260002</v>
      </c>
      <c r="G3182" s="49">
        <v>42602900</v>
      </c>
      <c r="H3182" s="48">
        <v>81.076541000000006</v>
      </c>
      <c r="I3182" s="52">
        <f t="shared" si="360"/>
        <v>0.77763801500790308</v>
      </c>
      <c r="J3182" s="52">
        <f t="shared" ca="1" si="361"/>
        <v>1</v>
      </c>
      <c r="K3182" s="48">
        <f t="shared" si="362"/>
        <v>80.3</v>
      </c>
      <c r="L3182" s="48">
        <f t="shared" si="363"/>
        <v>81.12</v>
      </c>
      <c r="M3182" s="48">
        <f t="shared" si="364"/>
        <v>80.03</v>
      </c>
      <c r="N3182" s="48">
        <f t="shared" si="365"/>
        <v>81.08</v>
      </c>
      <c r="O3182" s="49">
        <f t="shared" ca="1" si="366"/>
        <v>42602900</v>
      </c>
    </row>
    <row r="3183" spans="1:15" x14ac:dyDescent="0.25">
      <c r="A3183">
        <v>3168</v>
      </c>
      <c r="B3183" s="89">
        <v>37900</v>
      </c>
      <c r="C3183" s="48">
        <v>103.480003</v>
      </c>
      <c r="D3183" s="48">
        <v>103.989998</v>
      </c>
      <c r="E3183" s="48">
        <v>103.199997</v>
      </c>
      <c r="F3183" s="48">
        <v>103.860001</v>
      </c>
      <c r="G3183" s="49">
        <v>20226500</v>
      </c>
      <c r="H3183" s="48">
        <v>80.765484999999998</v>
      </c>
      <c r="I3183" s="52">
        <f t="shared" si="360"/>
        <v>0.77763801485039463</v>
      </c>
      <c r="J3183" s="52">
        <f t="shared" ca="1" si="361"/>
        <v>1</v>
      </c>
      <c r="K3183" s="48">
        <f t="shared" si="362"/>
        <v>80.47</v>
      </c>
      <c r="L3183" s="48">
        <f t="shared" si="363"/>
        <v>80.87</v>
      </c>
      <c r="M3183" s="48">
        <f t="shared" si="364"/>
        <v>80.25</v>
      </c>
      <c r="N3183" s="48">
        <f t="shared" si="365"/>
        <v>80.77</v>
      </c>
      <c r="O3183" s="49">
        <f t="shared" ca="1" si="366"/>
        <v>20226500</v>
      </c>
    </row>
    <row r="3184" spans="1:15" x14ac:dyDescent="0.25">
      <c r="A3184">
        <v>3169</v>
      </c>
      <c r="B3184" s="89">
        <v>37897</v>
      </c>
      <c r="C3184" s="48">
        <v>103.66999800000001</v>
      </c>
      <c r="D3184" s="48">
        <v>104.279999</v>
      </c>
      <c r="E3184" s="48">
        <v>103.08000199999999</v>
      </c>
      <c r="F3184" s="48">
        <v>103.389999</v>
      </c>
      <c r="G3184" s="49">
        <v>48806900</v>
      </c>
      <c r="H3184" s="48">
        <v>80.399994000000007</v>
      </c>
      <c r="I3184" s="52">
        <f t="shared" si="360"/>
        <v>0.77763801893450069</v>
      </c>
      <c r="J3184" s="52">
        <f t="shared" ca="1" si="361"/>
        <v>1</v>
      </c>
      <c r="K3184" s="48">
        <f t="shared" si="362"/>
        <v>80.62</v>
      </c>
      <c r="L3184" s="48">
        <f t="shared" si="363"/>
        <v>81.09</v>
      </c>
      <c r="M3184" s="48">
        <f t="shared" si="364"/>
        <v>80.16</v>
      </c>
      <c r="N3184" s="48">
        <f t="shared" si="365"/>
        <v>80.400000000000006</v>
      </c>
      <c r="O3184" s="49">
        <f t="shared" ca="1" si="366"/>
        <v>48806900</v>
      </c>
    </row>
    <row r="3185" spans="1:15" x14ac:dyDescent="0.25">
      <c r="A3185">
        <v>3170</v>
      </c>
      <c r="B3185" s="89">
        <v>37896</v>
      </c>
      <c r="C3185" s="48">
        <v>101.93</v>
      </c>
      <c r="D3185" s="48">
        <v>102.55999799999999</v>
      </c>
      <c r="E3185" s="48">
        <v>101.629997</v>
      </c>
      <c r="F3185" s="48">
        <v>102.449997</v>
      </c>
      <c r="G3185" s="49">
        <v>44591500</v>
      </c>
      <c r="H3185" s="48">
        <v>79.669013000000007</v>
      </c>
      <c r="I3185" s="52">
        <f t="shared" si="360"/>
        <v>0.7776380217951594</v>
      </c>
      <c r="J3185" s="52">
        <f t="shared" ca="1" si="361"/>
        <v>1</v>
      </c>
      <c r="K3185" s="48">
        <f t="shared" si="362"/>
        <v>79.260000000000005</v>
      </c>
      <c r="L3185" s="48">
        <f t="shared" si="363"/>
        <v>79.75</v>
      </c>
      <c r="M3185" s="48">
        <f t="shared" si="364"/>
        <v>79.03</v>
      </c>
      <c r="N3185" s="48">
        <f t="shared" si="365"/>
        <v>79.67</v>
      </c>
      <c r="O3185" s="49">
        <f t="shared" ca="1" si="366"/>
        <v>44591500</v>
      </c>
    </row>
    <row r="3186" spans="1:15" x14ac:dyDescent="0.25">
      <c r="A3186">
        <v>3171</v>
      </c>
      <c r="B3186" s="89">
        <v>37895</v>
      </c>
      <c r="C3186" s="48">
        <v>100.239998</v>
      </c>
      <c r="D3186" s="48">
        <v>102.18</v>
      </c>
      <c r="E3186" s="48">
        <v>100.199997</v>
      </c>
      <c r="F3186" s="48">
        <v>102.08000199999999</v>
      </c>
      <c r="G3186" s="49">
        <v>65797600</v>
      </c>
      <c r="H3186" s="48">
        <v>79.381290000000007</v>
      </c>
      <c r="I3186" s="52">
        <f t="shared" si="360"/>
        <v>0.77763801376101083</v>
      </c>
      <c r="J3186" s="52">
        <f t="shared" ca="1" si="361"/>
        <v>1</v>
      </c>
      <c r="K3186" s="48">
        <f t="shared" si="362"/>
        <v>77.95</v>
      </c>
      <c r="L3186" s="48">
        <f t="shared" si="363"/>
        <v>79.459999999999994</v>
      </c>
      <c r="M3186" s="48">
        <f t="shared" si="364"/>
        <v>77.92</v>
      </c>
      <c r="N3186" s="48">
        <f t="shared" si="365"/>
        <v>79.38</v>
      </c>
      <c r="O3186" s="49">
        <f t="shared" ca="1" si="366"/>
        <v>65797600</v>
      </c>
    </row>
    <row r="3187" spans="1:15" x14ac:dyDescent="0.25">
      <c r="A3187">
        <v>3172</v>
      </c>
      <c r="B3187" s="89">
        <v>37894</v>
      </c>
      <c r="C3187" s="48">
        <v>100.480003</v>
      </c>
      <c r="D3187" s="48">
        <v>100.760002</v>
      </c>
      <c r="E3187" s="48">
        <v>99.25</v>
      </c>
      <c r="F3187" s="48">
        <v>99.949996999999996</v>
      </c>
      <c r="G3187" s="49">
        <v>70764500</v>
      </c>
      <c r="H3187" s="48">
        <v>77.724918000000002</v>
      </c>
      <c r="I3187" s="52">
        <f t="shared" si="360"/>
        <v>0.77763802234031087</v>
      </c>
      <c r="J3187" s="52">
        <f t="shared" ca="1" si="361"/>
        <v>1</v>
      </c>
      <c r="K3187" s="48">
        <f t="shared" si="362"/>
        <v>78.14</v>
      </c>
      <c r="L3187" s="48">
        <f t="shared" si="363"/>
        <v>78.349999999999994</v>
      </c>
      <c r="M3187" s="48">
        <f t="shared" si="364"/>
        <v>77.180000000000007</v>
      </c>
      <c r="N3187" s="48">
        <f t="shared" si="365"/>
        <v>77.72</v>
      </c>
      <c r="O3187" s="49">
        <f t="shared" ca="1" si="366"/>
        <v>70764500</v>
      </c>
    </row>
    <row r="3188" spans="1:15" x14ac:dyDescent="0.25">
      <c r="A3188">
        <v>3173</v>
      </c>
      <c r="B3188" s="89">
        <v>37893</v>
      </c>
      <c r="C3188" s="48">
        <v>100.300003</v>
      </c>
      <c r="D3188" s="48">
        <v>100.989998</v>
      </c>
      <c r="E3188" s="48">
        <v>99.790001000000004</v>
      </c>
      <c r="F3188" s="48">
        <v>100.93</v>
      </c>
      <c r="G3188" s="49">
        <v>36771600</v>
      </c>
      <c r="H3188" s="48">
        <v>78.487004999999996</v>
      </c>
      <c r="I3188" s="52">
        <f t="shared" si="360"/>
        <v>0.77763801644704245</v>
      </c>
      <c r="J3188" s="52">
        <f t="shared" ca="1" si="361"/>
        <v>1</v>
      </c>
      <c r="K3188" s="48">
        <f t="shared" si="362"/>
        <v>78</v>
      </c>
      <c r="L3188" s="48">
        <f t="shared" si="363"/>
        <v>78.53</v>
      </c>
      <c r="M3188" s="48">
        <f t="shared" si="364"/>
        <v>77.599999999999994</v>
      </c>
      <c r="N3188" s="48">
        <f t="shared" si="365"/>
        <v>78.489999999999995</v>
      </c>
      <c r="O3188" s="49">
        <f t="shared" ca="1" si="366"/>
        <v>36771600</v>
      </c>
    </row>
    <row r="3189" spans="1:15" x14ac:dyDescent="0.25">
      <c r="A3189">
        <v>3174</v>
      </c>
      <c r="B3189" s="89">
        <v>37890</v>
      </c>
      <c r="C3189" s="48">
        <v>100.44000200000001</v>
      </c>
      <c r="D3189" s="48">
        <v>100.660004</v>
      </c>
      <c r="E3189" s="48">
        <v>99.849997999999999</v>
      </c>
      <c r="F3189" s="48">
        <v>99.949996999999996</v>
      </c>
      <c r="G3189" s="49">
        <v>42914700</v>
      </c>
      <c r="H3189" s="48">
        <v>77.724918000000002</v>
      </c>
      <c r="I3189" s="52">
        <f t="shared" si="360"/>
        <v>0.77763802234031087</v>
      </c>
      <c r="J3189" s="52">
        <f t="shared" ca="1" si="361"/>
        <v>1</v>
      </c>
      <c r="K3189" s="48">
        <f t="shared" si="362"/>
        <v>78.11</v>
      </c>
      <c r="L3189" s="48">
        <f t="shared" si="363"/>
        <v>78.28</v>
      </c>
      <c r="M3189" s="48">
        <f t="shared" si="364"/>
        <v>77.650000000000006</v>
      </c>
      <c r="N3189" s="48">
        <f t="shared" si="365"/>
        <v>77.72</v>
      </c>
      <c r="O3189" s="49">
        <f t="shared" ca="1" si="366"/>
        <v>42914700</v>
      </c>
    </row>
    <row r="3190" spans="1:15" x14ac:dyDescent="0.25">
      <c r="A3190">
        <v>3175</v>
      </c>
      <c r="B3190" s="89">
        <v>37889</v>
      </c>
      <c r="C3190" s="48">
        <v>101.410004</v>
      </c>
      <c r="D3190" s="48">
        <v>101.879997</v>
      </c>
      <c r="E3190" s="48">
        <v>100.199997</v>
      </c>
      <c r="F3190" s="48">
        <v>100.279999</v>
      </c>
      <c r="G3190" s="49">
        <v>52673100</v>
      </c>
      <c r="H3190" s="48">
        <v>77.981539999999995</v>
      </c>
      <c r="I3190" s="52">
        <f t="shared" si="360"/>
        <v>0.77763802131669335</v>
      </c>
      <c r="J3190" s="52">
        <f t="shared" ca="1" si="361"/>
        <v>1</v>
      </c>
      <c r="K3190" s="48">
        <f t="shared" si="362"/>
        <v>78.86</v>
      </c>
      <c r="L3190" s="48">
        <f t="shared" si="363"/>
        <v>79.23</v>
      </c>
      <c r="M3190" s="48">
        <f t="shared" si="364"/>
        <v>77.92</v>
      </c>
      <c r="N3190" s="48">
        <f t="shared" si="365"/>
        <v>77.98</v>
      </c>
      <c r="O3190" s="49">
        <f t="shared" ca="1" si="366"/>
        <v>52673100</v>
      </c>
    </row>
    <row r="3191" spans="1:15" x14ac:dyDescent="0.25">
      <c r="A3191">
        <v>3176</v>
      </c>
      <c r="B3191" s="89">
        <v>37888</v>
      </c>
      <c r="C3191" s="48">
        <v>103.120003</v>
      </c>
      <c r="D3191" s="48">
        <v>103.220001</v>
      </c>
      <c r="E3191" s="48">
        <v>101.07</v>
      </c>
      <c r="F3191" s="48">
        <v>101.110001</v>
      </c>
      <c r="G3191" s="49">
        <v>41694700</v>
      </c>
      <c r="H3191" s="48">
        <v>78.626980000000003</v>
      </c>
      <c r="I3191" s="52">
        <f t="shared" si="360"/>
        <v>0.777638010309188</v>
      </c>
      <c r="J3191" s="52">
        <f t="shared" ca="1" si="361"/>
        <v>1</v>
      </c>
      <c r="K3191" s="48">
        <f t="shared" si="362"/>
        <v>80.19</v>
      </c>
      <c r="L3191" s="48">
        <f t="shared" si="363"/>
        <v>80.27</v>
      </c>
      <c r="M3191" s="48">
        <f t="shared" si="364"/>
        <v>78.599999999999994</v>
      </c>
      <c r="N3191" s="48">
        <f t="shared" si="365"/>
        <v>78.63</v>
      </c>
      <c r="O3191" s="49">
        <f t="shared" ca="1" si="366"/>
        <v>41694700</v>
      </c>
    </row>
    <row r="3192" spans="1:15" x14ac:dyDescent="0.25">
      <c r="A3192">
        <v>3177</v>
      </c>
      <c r="B3192" s="89">
        <v>37887</v>
      </c>
      <c r="C3192" s="48">
        <v>102.589996</v>
      </c>
      <c r="D3192" s="48">
        <v>103.290001</v>
      </c>
      <c r="E3192" s="48">
        <v>102.360001</v>
      </c>
      <c r="F3192" s="48">
        <v>102.94000200000001</v>
      </c>
      <c r="G3192" s="49">
        <v>32489200</v>
      </c>
      <c r="H3192" s="48">
        <v>80.050059000000005</v>
      </c>
      <c r="I3192" s="52">
        <f t="shared" si="360"/>
        <v>0.77763801675465283</v>
      </c>
      <c r="J3192" s="52">
        <f t="shared" ca="1" si="361"/>
        <v>1</v>
      </c>
      <c r="K3192" s="48">
        <f t="shared" si="362"/>
        <v>79.78</v>
      </c>
      <c r="L3192" s="48">
        <f t="shared" si="363"/>
        <v>80.319999999999993</v>
      </c>
      <c r="M3192" s="48">
        <f t="shared" si="364"/>
        <v>79.599999999999994</v>
      </c>
      <c r="N3192" s="48">
        <f t="shared" si="365"/>
        <v>80.05</v>
      </c>
      <c r="O3192" s="49">
        <f t="shared" ca="1" si="366"/>
        <v>32489200</v>
      </c>
    </row>
    <row r="3193" spans="1:15" x14ac:dyDescent="0.25">
      <c r="A3193">
        <v>3178</v>
      </c>
      <c r="B3193" s="89">
        <v>37886</v>
      </c>
      <c r="C3193" s="48">
        <v>102.849998</v>
      </c>
      <c r="D3193" s="48">
        <v>102.959999</v>
      </c>
      <c r="E3193" s="48">
        <v>102.029999</v>
      </c>
      <c r="F3193" s="48">
        <v>102.550003</v>
      </c>
      <c r="G3193" s="49">
        <v>36677400</v>
      </c>
      <c r="H3193" s="48">
        <v>79.746780999999999</v>
      </c>
      <c r="I3193" s="52">
        <f t="shared" si="360"/>
        <v>0.77763801723145731</v>
      </c>
      <c r="J3193" s="52">
        <f t="shared" ca="1" si="361"/>
        <v>1</v>
      </c>
      <c r="K3193" s="48">
        <f t="shared" si="362"/>
        <v>79.98</v>
      </c>
      <c r="L3193" s="48">
        <f t="shared" si="363"/>
        <v>80.069999999999993</v>
      </c>
      <c r="M3193" s="48">
        <f t="shared" si="364"/>
        <v>79.34</v>
      </c>
      <c r="N3193" s="48">
        <f t="shared" si="365"/>
        <v>79.75</v>
      </c>
      <c r="O3193" s="49">
        <f t="shared" ca="1" si="366"/>
        <v>36677400</v>
      </c>
    </row>
    <row r="3194" spans="1:15" x14ac:dyDescent="0.25">
      <c r="A3194">
        <v>3179</v>
      </c>
      <c r="B3194" s="89">
        <v>37883</v>
      </c>
      <c r="C3194" s="48">
        <v>104.269997</v>
      </c>
      <c r="D3194" s="48">
        <v>104.599998</v>
      </c>
      <c r="E3194" s="48">
        <v>103.400002</v>
      </c>
      <c r="F3194" s="48">
        <v>103.66999800000001</v>
      </c>
      <c r="G3194" s="49">
        <v>34331600</v>
      </c>
      <c r="H3194" s="48">
        <v>80.617732000000004</v>
      </c>
      <c r="I3194" s="52">
        <f t="shared" si="360"/>
        <v>0.77763802021101613</v>
      </c>
      <c r="J3194" s="52">
        <f t="shared" ca="1" si="361"/>
        <v>1</v>
      </c>
      <c r="K3194" s="48">
        <f t="shared" si="362"/>
        <v>81.08</v>
      </c>
      <c r="L3194" s="48">
        <f t="shared" si="363"/>
        <v>81.34</v>
      </c>
      <c r="M3194" s="48">
        <f t="shared" si="364"/>
        <v>80.41</v>
      </c>
      <c r="N3194" s="48">
        <f t="shared" si="365"/>
        <v>80.62</v>
      </c>
      <c r="O3194" s="49">
        <f t="shared" ca="1" si="366"/>
        <v>34331600</v>
      </c>
    </row>
    <row r="3195" spans="1:15" x14ac:dyDescent="0.25">
      <c r="A3195">
        <v>3180</v>
      </c>
      <c r="B3195" s="89">
        <v>37882</v>
      </c>
      <c r="C3195" s="48">
        <v>103.400002</v>
      </c>
      <c r="D3195" s="48">
        <v>104.699997</v>
      </c>
      <c r="E3195" s="48">
        <v>103.16999800000001</v>
      </c>
      <c r="F3195" s="48">
        <v>104.599998</v>
      </c>
      <c r="G3195" s="49">
        <v>30243600</v>
      </c>
      <c r="H3195" s="48">
        <v>81.029882999999998</v>
      </c>
      <c r="I3195" s="52">
        <f t="shared" si="360"/>
        <v>0.77466428823449884</v>
      </c>
      <c r="J3195" s="52">
        <f t="shared" ca="1" si="361"/>
        <v>1</v>
      </c>
      <c r="K3195" s="48">
        <f t="shared" si="362"/>
        <v>80.099999999999994</v>
      </c>
      <c r="L3195" s="48">
        <f t="shared" si="363"/>
        <v>81.11</v>
      </c>
      <c r="M3195" s="48">
        <f t="shared" si="364"/>
        <v>79.92</v>
      </c>
      <c r="N3195" s="48">
        <f t="shared" si="365"/>
        <v>81.03</v>
      </c>
      <c r="O3195" s="49">
        <f t="shared" ca="1" si="366"/>
        <v>30243600</v>
      </c>
    </row>
    <row r="3196" spans="1:15" x14ac:dyDescent="0.25">
      <c r="A3196">
        <v>3181</v>
      </c>
      <c r="B3196" s="89">
        <v>37881</v>
      </c>
      <c r="C3196" s="48">
        <v>103.480003</v>
      </c>
      <c r="D3196" s="48">
        <v>103.790001</v>
      </c>
      <c r="E3196" s="48">
        <v>103.050003</v>
      </c>
      <c r="F3196" s="48">
        <v>103.379997</v>
      </c>
      <c r="G3196" s="49">
        <v>31885800</v>
      </c>
      <c r="H3196" s="48">
        <v>80.084790999999996</v>
      </c>
      <c r="I3196" s="52">
        <f t="shared" si="360"/>
        <v>0.77466428055709846</v>
      </c>
      <c r="J3196" s="52">
        <f t="shared" ca="1" si="361"/>
        <v>1</v>
      </c>
      <c r="K3196" s="48">
        <f t="shared" si="362"/>
        <v>80.16</v>
      </c>
      <c r="L3196" s="48">
        <f t="shared" si="363"/>
        <v>80.400000000000006</v>
      </c>
      <c r="M3196" s="48">
        <f t="shared" si="364"/>
        <v>79.83</v>
      </c>
      <c r="N3196" s="48">
        <f t="shared" si="365"/>
        <v>80.08</v>
      </c>
      <c r="O3196" s="49">
        <f t="shared" ca="1" si="366"/>
        <v>31885800</v>
      </c>
    </row>
    <row r="3197" spans="1:15" x14ac:dyDescent="0.25">
      <c r="A3197">
        <v>3182</v>
      </c>
      <c r="B3197" s="89">
        <v>37880</v>
      </c>
      <c r="C3197" s="48">
        <v>102.230003</v>
      </c>
      <c r="D3197" s="48">
        <v>103.639999</v>
      </c>
      <c r="E3197" s="48">
        <v>102.16999800000001</v>
      </c>
      <c r="F3197" s="48">
        <v>103.58000199999999</v>
      </c>
      <c r="G3197" s="49">
        <v>37892600</v>
      </c>
      <c r="H3197" s="48">
        <v>80.239727999999999</v>
      </c>
      <c r="I3197" s="52">
        <f t="shared" si="360"/>
        <v>0.77466428316925506</v>
      </c>
      <c r="J3197" s="52">
        <f t="shared" ca="1" si="361"/>
        <v>1</v>
      </c>
      <c r="K3197" s="48">
        <f t="shared" si="362"/>
        <v>79.19</v>
      </c>
      <c r="L3197" s="48">
        <f t="shared" si="363"/>
        <v>80.290000000000006</v>
      </c>
      <c r="M3197" s="48">
        <f t="shared" si="364"/>
        <v>79.150000000000006</v>
      </c>
      <c r="N3197" s="48">
        <f t="shared" si="365"/>
        <v>80.239999999999995</v>
      </c>
      <c r="O3197" s="49">
        <f t="shared" ca="1" si="366"/>
        <v>37892600</v>
      </c>
    </row>
    <row r="3198" spans="1:15" x14ac:dyDescent="0.25">
      <c r="A3198">
        <v>3183</v>
      </c>
      <c r="B3198" s="89">
        <v>37879</v>
      </c>
      <c r="C3198" s="48">
        <v>102.519997</v>
      </c>
      <c r="D3198" s="48">
        <v>102.629997</v>
      </c>
      <c r="E3198" s="48">
        <v>101.949997</v>
      </c>
      <c r="F3198" s="48">
        <v>102.089996</v>
      </c>
      <c r="G3198" s="49">
        <v>21312800</v>
      </c>
      <c r="H3198" s="48">
        <v>79.085474000000005</v>
      </c>
      <c r="I3198" s="52">
        <f t="shared" si="360"/>
        <v>0.77466428738032278</v>
      </c>
      <c r="J3198" s="52">
        <f t="shared" ca="1" si="361"/>
        <v>1</v>
      </c>
      <c r="K3198" s="48">
        <f t="shared" si="362"/>
        <v>79.42</v>
      </c>
      <c r="L3198" s="48">
        <f t="shared" si="363"/>
        <v>79.5</v>
      </c>
      <c r="M3198" s="48">
        <f t="shared" si="364"/>
        <v>78.98</v>
      </c>
      <c r="N3198" s="48">
        <f t="shared" si="365"/>
        <v>79.09</v>
      </c>
      <c r="O3198" s="49">
        <f t="shared" ca="1" si="366"/>
        <v>21312800</v>
      </c>
    </row>
    <row r="3199" spans="1:15" x14ac:dyDescent="0.25">
      <c r="A3199">
        <v>3184</v>
      </c>
      <c r="B3199" s="89">
        <v>37876</v>
      </c>
      <c r="C3199" s="48">
        <v>101.910004</v>
      </c>
      <c r="D3199" s="48">
        <v>102.639999</v>
      </c>
      <c r="E3199" s="48">
        <v>101.349998</v>
      </c>
      <c r="F3199" s="48">
        <v>102.449997</v>
      </c>
      <c r="G3199" s="49">
        <v>42524800</v>
      </c>
      <c r="H3199" s="48">
        <v>79.364352999999994</v>
      </c>
      <c r="I3199" s="52">
        <f t="shared" si="360"/>
        <v>0.77466427841867092</v>
      </c>
      <c r="J3199" s="52">
        <f t="shared" ca="1" si="361"/>
        <v>1</v>
      </c>
      <c r="K3199" s="48">
        <f t="shared" si="362"/>
        <v>78.95</v>
      </c>
      <c r="L3199" s="48">
        <f t="shared" si="363"/>
        <v>79.510000000000005</v>
      </c>
      <c r="M3199" s="48">
        <f t="shared" si="364"/>
        <v>78.510000000000005</v>
      </c>
      <c r="N3199" s="48">
        <f t="shared" si="365"/>
        <v>79.36</v>
      </c>
      <c r="O3199" s="49">
        <f t="shared" ca="1" si="366"/>
        <v>42524800</v>
      </c>
    </row>
    <row r="3200" spans="1:15" x14ac:dyDescent="0.25">
      <c r="A3200">
        <v>3185</v>
      </c>
      <c r="B3200" s="89">
        <v>37875</v>
      </c>
      <c r="C3200" s="48">
        <v>102.099998</v>
      </c>
      <c r="D3200" s="48">
        <v>102.760002</v>
      </c>
      <c r="E3200" s="48">
        <v>101.839996</v>
      </c>
      <c r="F3200" s="48">
        <v>102.260002</v>
      </c>
      <c r="G3200" s="49">
        <v>38396300</v>
      </c>
      <c r="H3200" s="48">
        <v>79.217170999999993</v>
      </c>
      <c r="I3200" s="52">
        <f t="shared" si="360"/>
        <v>0.77466428173940383</v>
      </c>
      <c r="J3200" s="52">
        <f t="shared" ca="1" si="361"/>
        <v>1</v>
      </c>
      <c r="K3200" s="48">
        <f t="shared" si="362"/>
        <v>79.09</v>
      </c>
      <c r="L3200" s="48">
        <f t="shared" si="363"/>
        <v>79.599999999999994</v>
      </c>
      <c r="M3200" s="48">
        <f t="shared" si="364"/>
        <v>78.89</v>
      </c>
      <c r="N3200" s="48">
        <f t="shared" si="365"/>
        <v>79.22</v>
      </c>
      <c r="O3200" s="49">
        <f t="shared" ca="1" si="366"/>
        <v>38396300</v>
      </c>
    </row>
    <row r="3201" spans="1:15" x14ac:dyDescent="0.25">
      <c r="A3201">
        <v>3186</v>
      </c>
      <c r="B3201" s="89">
        <v>37874</v>
      </c>
      <c r="C3201" s="48">
        <v>102.529999</v>
      </c>
      <c r="D3201" s="48">
        <v>102.800003</v>
      </c>
      <c r="E3201" s="48">
        <v>101.550003</v>
      </c>
      <c r="F3201" s="48">
        <v>101.959999</v>
      </c>
      <c r="G3201" s="49">
        <v>45904900</v>
      </c>
      <c r="H3201" s="48">
        <v>78.984769999999997</v>
      </c>
      <c r="I3201" s="52">
        <f t="shared" si="360"/>
        <v>0.77466428770757445</v>
      </c>
      <c r="J3201" s="52">
        <f t="shared" ca="1" si="361"/>
        <v>1</v>
      </c>
      <c r="K3201" s="48">
        <f t="shared" si="362"/>
        <v>79.430000000000007</v>
      </c>
      <c r="L3201" s="48">
        <f t="shared" si="363"/>
        <v>79.64</v>
      </c>
      <c r="M3201" s="48">
        <f t="shared" si="364"/>
        <v>78.67</v>
      </c>
      <c r="N3201" s="48">
        <f t="shared" si="365"/>
        <v>78.98</v>
      </c>
      <c r="O3201" s="49">
        <f t="shared" ca="1" si="366"/>
        <v>45904900</v>
      </c>
    </row>
    <row r="3202" spans="1:15" x14ac:dyDescent="0.25">
      <c r="A3202">
        <v>3187</v>
      </c>
      <c r="B3202" s="89">
        <v>37873</v>
      </c>
      <c r="C3202" s="48">
        <v>103.370003</v>
      </c>
      <c r="D3202" s="48">
        <v>103.459999</v>
      </c>
      <c r="E3202" s="48">
        <v>102.68</v>
      </c>
      <c r="F3202" s="48">
        <v>103</v>
      </c>
      <c r="G3202" s="49">
        <v>35053200</v>
      </c>
      <c r="H3202" s="48">
        <v>79.790420999999995</v>
      </c>
      <c r="I3202" s="52">
        <f t="shared" si="360"/>
        <v>0.77466428155339806</v>
      </c>
      <c r="J3202" s="52">
        <f t="shared" ca="1" si="361"/>
        <v>1</v>
      </c>
      <c r="K3202" s="48">
        <f t="shared" si="362"/>
        <v>80.08</v>
      </c>
      <c r="L3202" s="48">
        <f t="shared" si="363"/>
        <v>80.150000000000006</v>
      </c>
      <c r="M3202" s="48">
        <f t="shared" si="364"/>
        <v>79.540000000000006</v>
      </c>
      <c r="N3202" s="48">
        <f t="shared" si="365"/>
        <v>79.790000000000006</v>
      </c>
      <c r="O3202" s="49">
        <f t="shared" ca="1" si="366"/>
        <v>35053200</v>
      </c>
    </row>
    <row r="3203" spans="1:15" x14ac:dyDescent="0.25">
      <c r="A3203">
        <v>3188</v>
      </c>
      <c r="B3203" s="89">
        <v>37872</v>
      </c>
      <c r="C3203" s="48">
        <v>103.040001</v>
      </c>
      <c r="D3203" s="48">
        <v>103.879997</v>
      </c>
      <c r="E3203" s="48">
        <v>102.93</v>
      </c>
      <c r="F3203" s="48">
        <v>103.68</v>
      </c>
      <c r="G3203" s="49">
        <v>32632800</v>
      </c>
      <c r="H3203" s="48">
        <v>80.317193000000003</v>
      </c>
      <c r="I3203" s="52">
        <f t="shared" si="360"/>
        <v>0.77466428433641976</v>
      </c>
      <c r="J3203" s="52">
        <f t="shared" ca="1" si="361"/>
        <v>1</v>
      </c>
      <c r="K3203" s="48">
        <f t="shared" si="362"/>
        <v>79.819999999999993</v>
      </c>
      <c r="L3203" s="48">
        <f t="shared" si="363"/>
        <v>80.47</v>
      </c>
      <c r="M3203" s="48">
        <f t="shared" si="364"/>
        <v>79.739999999999995</v>
      </c>
      <c r="N3203" s="48">
        <f t="shared" si="365"/>
        <v>80.319999999999993</v>
      </c>
      <c r="O3203" s="49">
        <f t="shared" ca="1" si="366"/>
        <v>32632800</v>
      </c>
    </row>
    <row r="3204" spans="1:15" x14ac:dyDescent="0.25">
      <c r="A3204">
        <v>3189</v>
      </c>
      <c r="B3204" s="89">
        <v>37869</v>
      </c>
      <c r="C3204" s="48">
        <v>102.94000200000001</v>
      </c>
      <c r="D3204" s="48">
        <v>103.550003</v>
      </c>
      <c r="E3204" s="48">
        <v>102.400002</v>
      </c>
      <c r="F3204" s="48">
        <v>102.83000199999999</v>
      </c>
      <c r="G3204" s="49">
        <v>31637300</v>
      </c>
      <c r="H3204" s="48">
        <v>79.658730000000006</v>
      </c>
      <c r="I3204" s="52">
        <f t="shared" si="360"/>
        <v>0.77466428523457587</v>
      </c>
      <c r="J3204" s="52">
        <f t="shared" ca="1" si="361"/>
        <v>1</v>
      </c>
      <c r="K3204" s="48">
        <f t="shared" si="362"/>
        <v>79.739999999999995</v>
      </c>
      <c r="L3204" s="48">
        <f t="shared" si="363"/>
        <v>80.22</v>
      </c>
      <c r="M3204" s="48">
        <f t="shared" si="364"/>
        <v>79.33</v>
      </c>
      <c r="N3204" s="48">
        <f t="shared" si="365"/>
        <v>79.66</v>
      </c>
      <c r="O3204" s="49">
        <f t="shared" ca="1" si="366"/>
        <v>31637300</v>
      </c>
    </row>
    <row r="3205" spans="1:15" x14ac:dyDescent="0.25">
      <c r="A3205">
        <v>3190</v>
      </c>
      <c r="B3205" s="89">
        <v>37868</v>
      </c>
      <c r="C3205" s="48">
        <v>103.099998</v>
      </c>
      <c r="D3205" s="48">
        <v>103.550003</v>
      </c>
      <c r="E3205" s="48">
        <v>102.760002</v>
      </c>
      <c r="F3205" s="48">
        <v>103.410004</v>
      </c>
      <c r="G3205" s="49">
        <v>28381000</v>
      </c>
      <c r="H3205" s="48">
        <v>80.108035999999998</v>
      </c>
      <c r="I3205" s="52">
        <f t="shared" si="360"/>
        <v>0.77466427716219799</v>
      </c>
      <c r="J3205" s="52">
        <f t="shared" ca="1" si="361"/>
        <v>1</v>
      </c>
      <c r="K3205" s="48">
        <f t="shared" si="362"/>
        <v>79.87</v>
      </c>
      <c r="L3205" s="48">
        <f t="shared" si="363"/>
        <v>80.22</v>
      </c>
      <c r="M3205" s="48">
        <f t="shared" si="364"/>
        <v>79.599999999999994</v>
      </c>
      <c r="N3205" s="48">
        <f t="shared" si="365"/>
        <v>80.11</v>
      </c>
      <c r="O3205" s="49">
        <f t="shared" ca="1" si="366"/>
        <v>28381000</v>
      </c>
    </row>
    <row r="3206" spans="1:15" x14ac:dyDescent="0.25">
      <c r="A3206">
        <v>3191</v>
      </c>
      <c r="B3206" s="89">
        <v>37867</v>
      </c>
      <c r="C3206" s="48">
        <v>103.029999</v>
      </c>
      <c r="D3206" s="48">
        <v>103.699997</v>
      </c>
      <c r="E3206" s="48">
        <v>102.779999</v>
      </c>
      <c r="F3206" s="48">
        <v>103.360001</v>
      </c>
      <c r="G3206" s="49">
        <v>44912400</v>
      </c>
      <c r="H3206" s="48">
        <v>80.069300999999996</v>
      </c>
      <c r="I3206" s="52">
        <f t="shared" si="360"/>
        <v>0.77466428236586415</v>
      </c>
      <c r="J3206" s="52">
        <f t="shared" ca="1" si="361"/>
        <v>1</v>
      </c>
      <c r="K3206" s="48">
        <f t="shared" si="362"/>
        <v>79.81</v>
      </c>
      <c r="L3206" s="48">
        <f t="shared" si="363"/>
        <v>80.33</v>
      </c>
      <c r="M3206" s="48">
        <f t="shared" si="364"/>
        <v>79.62</v>
      </c>
      <c r="N3206" s="48">
        <f t="shared" si="365"/>
        <v>80.069999999999993</v>
      </c>
      <c r="O3206" s="49">
        <f t="shared" ca="1" si="366"/>
        <v>44912400</v>
      </c>
    </row>
    <row r="3207" spans="1:15" x14ac:dyDescent="0.25">
      <c r="A3207">
        <v>3192</v>
      </c>
      <c r="B3207" s="89">
        <v>37866</v>
      </c>
      <c r="C3207" s="48">
        <v>101.639999</v>
      </c>
      <c r="D3207" s="48">
        <v>102.879997</v>
      </c>
      <c r="E3207" s="48">
        <v>101.050003</v>
      </c>
      <c r="F3207" s="48">
        <v>102.800003</v>
      </c>
      <c r="G3207" s="49">
        <v>49419100</v>
      </c>
      <c r="H3207" s="48">
        <v>79.635491000000002</v>
      </c>
      <c r="I3207" s="52">
        <f t="shared" si="360"/>
        <v>0.77466428673158694</v>
      </c>
      <c r="J3207" s="52">
        <f t="shared" ca="1" si="361"/>
        <v>1</v>
      </c>
      <c r="K3207" s="48">
        <f t="shared" si="362"/>
        <v>78.739999999999995</v>
      </c>
      <c r="L3207" s="48">
        <f t="shared" si="363"/>
        <v>79.7</v>
      </c>
      <c r="M3207" s="48">
        <f t="shared" si="364"/>
        <v>78.28</v>
      </c>
      <c r="N3207" s="48">
        <f t="shared" si="365"/>
        <v>79.64</v>
      </c>
      <c r="O3207" s="49">
        <f t="shared" ca="1" si="366"/>
        <v>49419100</v>
      </c>
    </row>
    <row r="3208" spans="1:15" x14ac:dyDescent="0.25">
      <c r="A3208">
        <v>3193</v>
      </c>
      <c r="B3208" s="89">
        <v>37862</v>
      </c>
      <c r="C3208" s="48">
        <v>100.610001</v>
      </c>
      <c r="D3208" s="48">
        <v>101.480003</v>
      </c>
      <c r="E3208" s="48">
        <v>100.480003</v>
      </c>
      <c r="F3208" s="48">
        <v>101.44000200000001</v>
      </c>
      <c r="G3208" s="49">
        <v>28706600</v>
      </c>
      <c r="H3208" s="48">
        <v>78.581947</v>
      </c>
      <c r="I3208" s="52">
        <f t="shared" si="360"/>
        <v>0.77466428874873239</v>
      </c>
      <c r="J3208" s="52">
        <f t="shared" ca="1" si="361"/>
        <v>1</v>
      </c>
      <c r="K3208" s="48">
        <f t="shared" si="362"/>
        <v>77.94</v>
      </c>
      <c r="L3208" s="48">
        <f t="shared" si="363"/>
        <v>78.61</v>
      </c>
      <c r="M3208" s="48">
        <f t="shared" si="364"/>
        <v>77.84</v>
      </c>
      <c r="N3208" s="48">
        <f t="shared" si="365"/>
        <v>78.58</v>
      </c>
      <c r="O3208" s="49">
        <f t="shared" ca="1" si="366"/>
        <v>28706600</v>
      </c>
    </row>
    <row r="3209" spans="1:15" x14ac:dyDescent="0.25">
      <c r="A3209">
        <v>3194</v>
      </c>
      <c r="B3209" s="89">
        <v>37861</v>
      </c>
      <c r="C3209" s="48">
        <v>100.400002</v>
      </c>
      <c r="D3209" s="48">
        <v>101</v>
      </c>
      <c r="E3209" s="48">
        <v>99.660004000000001</v>
      </c>
      <c r="F3209" s="48">
        <v>100.760002</v>
      </c>
      <c r="G3209" s="49">
        <v>27402400</v>
      </c>
      <c r="H3209" s="48">
        <v>78.055175000000006</v>
      </c>
      <c r="I3209" s="52">
        <f t="shared" si="360"/>
        <v>0.7746642859336188</v>
      </c>
      <c r="J3209" s="52">
        <f t="shared" ca="1" si="361"/>
        <v>1</v>
      </c>
      <c r="K3209" s="48">
        <f t="shared" si="362"/>
        <v>77.78</v>
      </c>
      <c r="L3209" s="48">
        <f t="shared" si="363"/>
        <v>78.239999999999995</v>
      </c>
      <c r="M3209" s="48">
        <f t="shared" si="364"/>
        <v>77.2</v>
      </c>
      <c r="N3209" s="48">
        <f t="shared" si="365"/>
        <v>78.06</v>
      </c>
      <c r="O3209" s="49">
        <f t="shared" ca="1" si="366"/>
        <v>27402400</v>
      </c>
    </row>
    <row r="3210" spans="1:15" x14ac:dyDescent="0.25">
      <c r="A3210">
        <v>3195</v>
      </c>
      <c r="B3210" s="89">
        <v>37860</v>
      </c>
      <c r="C3210" s="48">
        <v>100.050003</v>
      </c>
      <c r="D3210" s="48">
        <v>100.360001</v>
      </c>
      <c r="E3210" s="48">
        <v>99.57</v>
      </c>
      <c r="F3210" s="48">
        <v>100.139999</v>
      </c>
      <c r="G3210" s="49">
        <v>18919500</v>
      </c>
      <c r="H3210" s="48">
        <v>77.574881000000005</v>
      </c>
      <c r="I3210" s="52">
        <f t="shared" si="360"/>
        <v>0.77466428774380158</v>
      </c>
      <c r="J3210" s="52">
        <f t="shared" ca="1" si="361"/>
        <v>1</v>
      </c>
      <c r="K3210" s="48">
        <f t="shared" si="362"/>
        <v>77.510000000000005</v>
      </c>
      <c r="L3210" s="48">
        <f t="shared" si="363"/>
        <v>77.75</v>
      </c>
      <c r="M3210" s="48">
        <f t="shared" si="364"/>
        <v>77.13</v>
      </c>
      <c r="N3210" s="48">
        <f t="shared" si="365"/>
        <v>77.569999999999993</v>
      </c>
      <c r="O3210" s="49">
        <f t="shared" ca="1" si="366"/>
        <v>18919500</v>
      </c>
    </row>
    <row r="3211" spans="1:15" x14ac:dyDescent="0.25">
      <c r="A3211">
        <v>3196</v>
      </c>
      <c r="B3211" s="89">
        <v>37859</v>
      </c>
      <c r="C3211" s="48">
        <v>99.5</v>
      </c>
      <c r="D3211" s="48">
        <v>100.389999</v>
      </c>
      <c r="E3211" s="48">
        <v>98.830001999999993</v>
      </c>
      <c r="F3211" s="48">
        <v>100.110001</v>
      </c>
      <c r="G3211" s="49">
        <v>45065800</v>
      </c>
      <c r="H3211" s="48">
        <v>77.551642000000001</v>
      </c>
      <c r="I3211" s="52">
        <f t="shared" si="360"/>
        <v>0.77466428154365918</v>
      </c>
      <c r="J3211" s="52">
        <f t="shared" ca="1" si="361"/>
        <v>1</v>
      </c>
      <c r="K3211" s="48">
        <f t="shared" si="362"/>
        <v>77.08</v>
      </c>
      <c r="L3211" s="48">
        <f t="shared" si="363"/>
        <v>77.77</v>
      </c>
      <c r="M3211" s="48">
        <f t="shared" si="364"/>
        <v>76.56</v>
      </c>
      <c r="N3211" s="48">
        <f t="shared" si="365"/>
        <v>77.55</v>
      </c>
      <c r="O3211" s="49">
        <f t="shared" ca="1" si="366"/>
        <v>45065800</v>
      </c>
    </row>
    <row r="3212" spans="1:15" x14ac:dyDescent="0.25">
      <c r="A3212">
        <v>3197</v>
      </c>
      <c r="B3212" s="89">
        <v>37858</v>
      </c>
      <c r="C3212" s="48">
        <v>99.709998999999996</v>
      </c>
      <c r="D3212" s="48">
        <v>100.83000199999999</v>
      </c>
      <c r="E3212" s="48">
        <v>99.279999000000004</v>
      </c>
      <c r="F3212" s="48">
        <v>99.93</v>
      </c>
      <c r="G3212" s="49">
        <v>23473000</v>
      </c>
      <c r="H3212" s="48">
        <v>77.412201999999994</v>
      </c>
      <c r="I3212" s="52">
        <f t="shared" si="360"/>
        <v>0.77466428499949957</v>
      </c>
      <c r="J3212" s="52">
        <f t="shared" ca="1" si="361"/>
        <v>1</v>
      </c>
      <c r="K3212" s="48">
        <f t="shared" si="362"/>
        <v>77.239999999999995</v>
      </c>
      <c r="L3212" s="48">
        <f t="shared" si="363"/>
        <v>78.11</v>
      </c>
      <c r="M3212" s="48">
        <f t="shared" si="364"/>
        <v>76.91</v>
      </c>
      <c r="N3212" s="48">
        <f t="shared" si="365"/>
        <v>77.41</v>
      </c>
      <c r="O3212" s="49">
        <f t="shared" ca="1" si="366"/>
        <v>23473000</v>
      </c>
    </row>
    <row r="3213" spans="1:15" x14ac:dyDescent="0.25">
      <c r="A3213">
        <v>3198</v>
      </c>
      <c r="B3213" s="89">
        <v>37855</v>
      </c>
      <c r="C3213" s="48">
        <v>101.75</v>
      </c>
      <c r="D3213" s="48">
        <v>101.82</v>
      </c>
      <c r="E3213" s="48">
        <v>99.730002999999996</v>
      </c>
      <c r="F3213" s="48">
        <v>99.769997000000004</v>
      </c>
      <c r="G3213" s="49">
        <v>52040300</v>
      </c>
      <c r="H3213" s="48">
        <v>77.288252999999997</v>
      </c>
      <c r="I3213" s="52">
        <f t="shared" si="360"/>
        <v>0.77466428108642715</v>
      </c>
      <c r="J3213" s="52">
        <f t="shared" ca="1" si="361"/>
        <v>1</v>
      </c>
      <c r="K3213" s="48">
        <f t="shared" si="362"/>
        <v>78.819999999999993</v>
      </c>
      <c r="L3213" s="48">
        <f t="shared" si="363"/>
        <v>78.88</v>
      </c>
      <c r="M3213" s="48">
        <f t="shared" si="364"/>
        <v>77.260000000000005</v>
      </c>
      <c r="N3213" s="48">
        <f t="shared" si="365"/>
        <v>77.290000000000006</v>
      </c>
      <c r="O3213" s="49">
        <f t="shared" ca="1" si="366"/>
        <v>52040300</v>
      </c>
    </row>
    <row r="3214" spans="1:15" x14ac:dyDescent="0.25">
      <c r="A3214">
        <v>3199</v>
      </c>
      <c r="B3214" s="89">
        <v>37854</v>
      </c>
      <c r="C3214" s="48">
        <v>101.050003</v>
      </c>
      <c r="D3214" s="48">
        <v>101.519997</v>
      </c>
      <c r="E3214" s="48">
        <v>100.400002</v>
      </c>
      <c r="F3214" s="48">
        <v>100.769997</v>
      </c>
      <c r="G3214" s="49">
        <v>46494200</v>
      </c>
      <c r="H3214" s="48">
        <v>78.062916999999999</v>
      </c>
      <c r="I3214" s="52">
        <f t="shared" si="360"/>
        <v>0.7746642782970411</v>
      </c>
      <c r="J3214" s="52">
        <f t="shared" ca="1" si="361"/>
        <v>1</v>
      </c>
      <c r="K3214" s="48">
        <f t="shared" si="362"/>
        <v>78.28</v>
      </c>
      <c r="L3214" s="48">
        <f t="shared" si="363"/>
        <v>78.64</v>
      </c>
      <c r="M3214" s="48">
        <f t="shared" si="364"/>
        <v>77.78</v>
      </c>
      <c r="N3214" s="48">
        <f t="shared" si="365"/>
        <v>78.06</v>
      </c>
      <c r="O3214" s="49">
        <f t="shared" ca="1" si="366"/>
        <v>46494200</v>
      </c>
    </row>
    <row r="3215" spans="1:15" x14ac:dyDescent="0.25">
      <c r="A3215">
        <v>3200</v>
      </c>
      <c r="B3215" s="89">
        <v>37853</v>
      </c>
      <c r="C3215" s="48">
        <v>100.290001</v>
      </c>
      <c r="D3215" s="48">
        <v>100.889999</v>
      </c>
      <c r="E3215" s="48">
        <v>100.160004</v>
      </c>
      <c r="F3215" s="48">
        <v>100.449997</v>
      </c>
      <c r="G3215" s="49">
        <v>21295300</v>
      </c>
      <c r="H3215" s="48">
        <v>77.815025000000006</v>
      </c>
      <c r="I3215" s="52">
        <f t="shared" si="360"/>
        <v>0.77466428396209919</v>
      </c>
      <c r="J3215" s="52">
        <f t="shared" ca="1" si="361"/>
        <v>1</v>
      </c>
      <c r="K3215" s="48">
        <f t="shared" si="362"/>
        <v>77.69</v>
      </c>
      <c r="L3215" s="48">
        <f t="shared" si="363"/>
        <v>78.16</v>
      </c>
      <c r="M3215" s="48">
        <f t="shared" si="364"/>
        <v>77.59</v>
      </c>
      <c r="N3215" s="48">
        <f t="shared" si="365"/>
        <v>77.819999999999993</v>
      </c>
      <c r="O3215" s="49">
        <f t="shared" ca="1" si="366"/>
        <v>21295300</v>
      </c>
    </row>
    <row r="3216" spans="1:15" x14ac:dyDescent="0.25">
      <c r="A3216">
        <v>3201</v>
      </c>
      <c r="B3216" s="89">
        <v>37852</v>
      </c>
      <c r="C3216" s="48">
        <v>100.69000200000001</v>
      </c>
      <c r="D3216" s="48">
        <v>100.94000200000001</v>
      </c>
      <c r="E3216" s="48">
        <v>100</v>
      </c>
      <c r="F3216" s="48">
        <v>100.860001</v>
      </c>
      <c r="G3216" s="49">
        <v>37437700</v>
      </c>
      <c r="H3216" s="48">
        <v>78.132639999999995</v>
      </c>
      <c r="I3216" s="52">
        <f t="shared" si="360"/>
        <v>0.77466427945008642</v>
      </c>
      <c r="J3216" s="52">
        <f t="shared" ca="1" si="361"/>
        <v>1</v>
      </c>
      <c r="K3216" s="48">
        <f t="shared" si="362"/>
        <v>78</v>
      </c>
      <c r="L3216" s="48">
        <f t="shared" si="363"/>
        <v>78.19</v>
      </c>
      <c r="M3216" s="48">
        <f t="shared" si="364"/>
        <v>77.47</v>
      </c>
      <c r="N3216" s="48">
        <f t="shared" si="365"/>
        <v>78.13</v>
      </c>
      <c r="O3216" s="49">
        <f t="shared" ca="1" si="366"/>
        <v>37437700</v>
      </c>
    </row>
    <row r="3217" spans="1:15" x14ac:dyDescent="0.25">
      <c r="A3217">
        <v>3202</v>
      </c>
      <c r="B3217" s="89">
        <v>37851</v>
      </c>
      <c r="C3217" s="48">
        <v>99.93</v>
      </c>
      <c r="D3217" s="48">
        <v>100.599998</v>
      </c>
      <c r="E3217" s="48">
        <v>99.739998</v>
      </c>
      <c r="F3217" s="48">
        <v>100.480003</v>
      </c>
      <c r="G3217" s="49">
        <v>22873800</v>
      </c>
      <c r="H3217" s="48">
        <v>77.838269999999994</v>
      </c>
      <c r="I3217" s="52">
        <f t="shared" ref="I3217:I3280" si="367">H3217/F3217</f>
        <v>0.77466428817682254</v>
      </c>
      <c r="J3217" s="52">
        <f t="shared" ref="J3217:J3280" ca="1" si="368">INDEX(OFFSET($T$15,0,0,$S$13+1,1),MATCH(B3217,OFFSET($Q$15,0,0,$S$13+1,1),-1))</f>
        <v>1</v>
      </c>
      <c r="K3217" s="48">
        <f t="shared" ref="K3217:K3280" si="369">ROUND($I3217*C3217,2)</f>
        <v>77.41</v>
      </c>
      <c r="L3217" s="48">
        <f t="shared" ref="L3217:L3280" si="370">ROUND($I3217*D3217,2)</f>
        <v>77.930000000000007</v>
      </c>
      <c r="M3217" s="48">
        <f t="shared" ref="M3217:M3280" si="371">ROUND($I3217*E3217,2)</f>
        <v>77.27</v>
      </c>
      <c r="N3217" s="48">
        <f t="shared" ref="N3217:N3280" si="372">ROUND($I3217*F3217,2)</f>
        <v>77.84</v>
      </c>
      <c r="O3217" s="49">
        <f t="shared" ref="O3217:O3280" ca="1" si="373">G3217*J3217</f>
        <v>22873800</v>
      </c>
    </row>
    <row r="3218" spans="1:15" x14ac:dyDescent="0.25">
      <c r="A3218">
        <v>3203</v>
      </c>
      <c r="B3218" s="89">
        <v>37848</v>
      </c>
      <c r="C3218" s="48">
        <v>99.360000999999997</v>
      </c>
      <c r="D3218" s="48">
        <v>99.790001000000004</v>
      </c>
      <c r="E3218" s="48">
        <v>99.120002999999997</v>
      </c>
      <c r="F3218" s="48">
        <v>99.620002999999997</v>
      </c>
      <c r="G3218" s="49">
        <v>12567000</v>
      </c>
      <c r="H3218" s="48">
        <v>77.172058000000007</v>
      </c>
      <c r="I3218" s="52">
        <f t="shared" si="367"/>
        <v>0.77466428102797802</v>
      </c>
      <c r="J3218" s="52">
        <f t="shared" ca="1" si="368"/>
        <v>1</v>
      </c>
      <c r="K3218" s="48">
        <f t="shared" si="369"/>
        <v>76.97</v>
      </c>
      <c r="L3218" s="48">
        <f t="shared" si="370"/>
        <v>77.3</v>
      </c>
      <c r="M3218" s="48">
        <f t="shared" si="371"/>
        <v>76.78</v>
      </c>
      <c r="N3218" s="48">
        <f t="shared" si="372"/>
        <v>77.17</v>
      </c>
      <c r="O3218" s="49">
        <f t="shared" ca="1" si="373"/>
        <v>12567000</v>
      </c>
    </row>
    <row r="3219" spans="1:15" x14ac:dyDescent="0.25">
      <c r="A3219">
        <v>3204</v>
      </c>
      <c r="B3219" s="89">
        <v>37847</v>
      </c>
      <c r="C3219" s="48">
        <v>99.099997999999999</v>
      </c>
      <c r="D3219" s="48">
        <v>99.75</v>
      </c>
      <c r="E3219" s="48">
        <v>98.449996999999996</v>
      </c>
      <c r="F3219" s="48">
        <v>99.309997999999993</v>
      </c>
      <c r="G3219" s="49">
        <v>35525100</v>
      </c>
      <c r="H3219" s="48">
        <v>76.931908000000007</v>
      </c>
      <c r="I3219" s="52">
        <f t="shared" si="367"/>
        <v>0.77466427901851342</v>
      </c>
      <c r="J3219" s="52">
        <f t="shared" ca="1" si="368"/>
        <v>1</v>
      </c>
      <c r="K3219" s="48">
        <f t="shared" si="369"/>
        <v>76.77</v>
      </c>
      <c r="L3219" s="48">
        <f t="shared" si="370"/>
        <v>77.27</v>
      </c>
      <c r="M3219" s="48">
        <f t="shared" si="371"/>
        <v>76.27</v>
      </c>
      <c r="N3219" s="48">
        <f t="shared" si="372"/>
        <v>76.930000000000007</v>
      </c>
      <c r="O3219" s="49">
        <f t="shared" ca="1" si="373"/>
        <v>35525100</v>
      </c>
    </row>
    <row r="3220" spans="1:15" x14ac:dyDescent="0.25">
      <c r="A3220">
        <v>3205</v>
      </c>
      <c r="B3220" s="89">
        <v>37846</v>
      </c>
      <c r="C3220" s="48">
        <v>99.82</v>
      </c>
      <c r="D3220" s="48">
        <v>99.849997999999999</v>
      </c>
      <c r="E3220" s="48">
        <v>98.529999000000004</v>
      </c>
      <c r="F3220" s="48">
        <v>99.040001000000004</v>
      </c>
      <c r="G3220" s="49">
        <v>36152000</v>
      </c>
      <c r="H3220" s="48">
        <v>76.722751000000002</v>
      </c>
      <c r="I3220" s="52">
        <f t="shared" si="367"/>
        <v>0.77466427933497295</v>
      </c>
      <c r="J3220" s="52">
        <f t="shared" ca="1" si="368"/>
        <v>1</v>
      </c>
      <c r="K3220" s="48">
        <f t="shared" si="369"/>
        <v>77.33</v>
      </c>
      <c r="L3220" s="48">
        <f t="shared" si="370"/>
        <v>77.349999999999994</v>
      </c>
      <c r="M3220" s="48">
        <f t="shared" si="371"/>
        <v>76.33</v>
      </c>
      <c r="N3220" s="48">
        <f t="shared" si="372"/>
        <v>76.72</v>
      </c>
      <c r="O3220" s="49">
        <f t="shared" ca="1" si="373"/>
        <v>36152000</v>
      </c>
    </row>
    <row r="3221" spans="1:15" x14ac:dyDescent="0.25">
      <c r="A3221">
        <v>3206</v>
      </c>
      <c r="B3221" s="89">
        <v>37845</v>
      </c>
      <c r="C3221" s="48">
        <v>98.709998999999996</v>
      </c>
      <c r="D3221" s="48">
        <v>99.589995999999999</v>
      </c>
      <c r="E3221" s="48">
        <v>98.419998000000007</v>
      </c>
      <c r="F3221" s="48">
        <v>99.550003000000004</v>
      </c>
      <c r="G3221" s="49">
        <v>43285600</v>
      </c>
      <c r="H3221" s="48">
        <v>77.117832000000007</v>
      </c>
      <c r="I3221" s="52">
        <f t="shared" si="367"/>
        <v>0.77466428604728421</v>
      </c>
      <c r="J3221" s="52">
        <f t="shared" ca="1" si="368"/>
        <v>1</v>
      </c>
      <c r="K3221" s="48">
        <f t="shared" si="369"/>
        <v>76.47</v>
      </c>
      <c r="L3221" s="48">
        <f t="shared" si="370"/>
        <v>77.150000000000006</v>
      </c>
      <c r="M3221" s="48">
        <f t="shared" si="371"/>
        <v>76.239999999999995</v>
      </c>
      <c r="N3221" s="48">
        <f t="shared" si="372"/>
        <v>77.12</v>
      </c>
      <c r="O3221" s="49">
        <f t="shared" ca="1" si="373"/>
        <v>43285600</v>
      </c>
    </row>
    <row r="3222" spans="1:15" x14ac:dyDescent="0.25">
      <c r="A3222">
        <v>3207</v>
      </c>
      <c r="B3222" s="89">
        <v>37844</v>
      </c>
      <c r="C3222" s="48">
        <v>98.260002</v>
      </c>
      <c r="D3222" s="48">
        <v>99.040001000000004</v>
      </c>
      <c r="E3222" s="48">
        <v>97.839995999999999</v>
      </c>
      <c r="F3222" s="48">
        <v>98.650002000000001</v>
      </c>
      <c r="G3222" s="49">
        <v>34631400</v>
      </c>
      <c r="H3222" s="48">
        <v>76.420632999999995</v>
      </c>
      <c r="I3222" s="52">
        <f t="shared" si="367"/>
        <v>0.77466428231800744</v>
      </c>
      <c r="J3222" s="52">
        <f t="shared" ca="1" si="368"/>
        <v>1</v>
      </c>
      <c r="K3222" s="48">
        <f t="shared" si="369"/>
        <v>76.12</v>
      </c>
      <c r="L3222" s="48">
        <f t="shared" si="370"/>
        <v>76.72</v>
      </c>
      <c r="M3222" s="48">
        <f t="shared" si="371"/>
        <v>75.790000000000006</v>
      </c>
      <c r="N3222" s="48">
        <f t="shared" si="372"/>
        <v>76.42</v>
      </c>
      <c r="O3222" s="49">
        <f t="shared" ca="1" si="373"/>
        <v>34631400</v>
      </c>
    </row>
    <row r="3223" spans="1:15" x14ac:dyDescent="0.25">
      <c r="A3223">
        <v>3208</v>
      </c>
      <c r="B3223" s="89">
        <v>37841</v>
      </c>
      <c r="C3223" s="48">
        <v>98.32</v>
      </c>
      <c r="D3223" s="48">
        <v>98.550003000000004</v>
      </c>
      <c r="E3223" s="48">
        <v>97.760002</v>
      </c>
      <c r="F3223" s="48">
        <v>98.279999000000004</v>
      </c>
      <c r="G3223" s="49">
        <v>27357300</v>
      </c>
      <c r="H3223" s="48">
        <v>76.134005000000002</v>
      </c>
      <c r="I3223" s="52">
        <f t="shared" si="367"/>
        <v>0.77466428342149252</v>
      </c>
      <c r="J3223" s="52">
        <f t="shared" ca="1" si="368"/>
        <v>1</v>
      </c>
      <c r="K3223" s="48">
        <f t="shared" si="369"/>
        <v>76.16</v>
      </c>
      <c r="L3223" s="48">
        <f t="shared" si="370"/>
        <v>76.34</v>
      </c>
      <c r="M3223" s="48">
        <f t="shared" si="371"/>
        <v>75.73</v>
      </c>
      <c r="N3223" s="48">
        <f t="shared" si="372"/>
        <v>76.13</v>
      </c>
      <c r="O3223" s="49">
        <f t="shared" ca="1" si="373"/>
        <v>27357300</v>
      </c>
    </row>
    <row r="3224" spans="1:15" x14ac:dyDescent="0.25">
      <c r="A3224">
        <v>3209</v>
      </c>
      <c r="B3224" s="89">
        <v>37840</v>
      </c>
      <c r="C3224" s="48">
        <v>97.169998000000007</v>
      </c>
      <c r="D3224" s="48">
        <v>98.07</v>
      </c>
      <c r="E3224" s="48">
        <v>96.760002</v>
      </c>
      <c r="F3224" s="48">
        <v>98</v>
      </c>
      <c r="G3224" s="49">
        <v>43427400</v>
      </c>
      <c r="H3224" s="48">
        <v>75.917100000000005</v>
      </c>
      <c r="I3224" s="52">
        <f t="shared" si="367"/>
        <v>0.77466428571428581</v>
      </c>
      <c r="J3224" s="52">
        <f t="shared" ca="1" si="368"/>
        <v>1</v>
      </c>
      <c r="K3224" s="48">
        <f t="shared" si="369"/>
        <v>75.27</v>
      </c>
      <c r="L3224" s="48">
        <f t="shared" si="370"/>
        <v>75.97</v>
      </c>
      <c r="M3224" s="48">
        <f t="shared" si="371"/>
        <v>74.959999999999994</v>
      </c>
      <c r="N3224" s="48">
        <f t="shared" si="372"/>
        <v>75.92</v>
      </c>
      <c r="O3224" s="49">
        <f t="shared" ca="1" si="373"/>
        <v>43427400</v>
      </c>
    </row>
    <row r="3225" spans="1:15" x14ac:dyDescent="0.25">
      <c r="A3225">
        <v>3210</v>
      </c>
      <c r="B3225" s="89">
        <v>37839</v>
      </c>
      <c r="C3225" s="48">
        <v>96.690002000000007</v>
      </c>
      <c r="D3225" s="48">
        <v>98.059997999999993</v>
      </c>
      <c r="E3225" s="48">
        <v>96.419998000000007</v>
      </c>
      <c r="F3225" s="48">
        <v>96.980002999999996</v>
      </c>
      <c r="G3225" s="49">
        <v>50096900</v>
      </c>
      <c r="H3225" s="48">
        <v>75.126945000000006</v>
      </c>
      <c r="I3225" s="52">
        <f t="shared" si="367"/>
        <v>0.77466428826569544</v>
      </c>
      <c r="J3225" s="52">
        <f t="shared" ca="1" si="368"/>
        <v>1</v>
      </c>
      <c r="K3225" s="48">
        <f t="shared" si="369"/>
        <v>74.900000000000006</v>
      </c>
      <c r="L3225" s="48">
        <f t="shared" si="370"/>
        <v>75.959999999999994</v>
      </c>
      <c r="M3225" s="48">
        <f t="shared" si="371"/>
        <v>74.69</v>
      </c>
      <c r="N3225" s="48">
        <f t="shared" si="372"/>
        <v>75.13</v>
      </c>
      <c r="O3225" s="49">
        <f t="shared" ca="1" si="373"/>
        <v>50096900</v>
      </c>
    </row>
    <row r="3226" spans="1:15" x14ac:dyDescent="0.25">
      <c r="A3226">
        <v>3211</v>
      </c>
      <c r="B3226" s="89">
        <v>37838</v>
      </c>
      <c r="C3226" s="48">
        <v>98.410004000000001</v>
      </c>
      <c r="D3226" s="48">
        <v>98.760002</v>
      </c>
      <c r="E3226" s="48">
        <v>96.339995999999999</v>
      </c>
      <c r="F3226" s="48">
        <v>96.419998000000007</v>
      </c>
      <c r="G3226" s="49">
        <v>61415600</v>
      </c>
      <c r="H3226" s="48">
        <v>74.693128999999999</v>
      </c>
      <c r="I3226" s="52">
        <f t="shared" si="367"/>
        <v>0.77466428696669332</v>
      </c>
      <c r="J3226" s="52">
        <f t="shared" ca="1" si="368"/>
        <v>1</v>
      </c>
      <c r="K3226" s="48">
        <f t="shared" si="369"/>
        <v>76.23</v>
      </c>
      <c r="L3226" s="48">
        <f t="shared" si="370"/>
        <v>76.510000000000005</v>
      </c>
      <c r="M3226" s="48">
        <f t="shared" si="371"/>
        <v>74.63</v>
      </c>
      <c r="N3226" s="48">
        <f t="shared" si="372"/>
        <v>74.69</v>
      </c>
      <c r="O3226" s="49">
        <f t="shared" ca="1" si="373"/>
        <v>61415600</v>
      </c>
    </row>
    <row r="3227" spans="1:15" x14ac:dyDescent="0.25">
      <c r="A3227">
        <v>3212</v>
      </c>
      <c r="B3227" s="89">
        <v>37837</v>
      </c>
      <c r="C3227" s="48">
        <v>98.309997999999993</v>
      </c>
      <c r="D3227" s="48">
        <v>99</v>
      </c>
      <c r="E3227" s="48">
        <v>97</v>
      </c>
      <c r="F3227" s="48">
        <v>98.510002</v>
      </c>
      <c r="G3227" s="49">
        <v>55214100</v>
      </c>
      <c r="H3227" s="48">
        <v>76.312179999999998</v>
      </c>
      <c r="I3227" s="52">
        <f t="shared" si="367"/>
        <v>0.77466428231318074</v>
      </c>
      <c r="J3227" s="52">
        <f t="shared" ca="1" si="368"/>
        <v>1</v>
      </c>
      <c r="K3227" s="48">
        <f t="shared" si="369"/>
        <v>76.16</v>
      </c>
      <c r="L3227" s="48">
        <f t="shared" si="370"/>
        <v>76.69</v>
      </c>
      <c r="M3227" s="48">
        <f t="shared" si="371"/>
        <v>75.14</v>
      </c>
      <c r="N3227" s="48">
        <f t="shared" si="372"/>
        <v>76.31</v>
      </c>
      <c r="O3227" s="49">
        <f t="shared" ca="1" si="373"/>
        <v>55214100</v>
      </c>
    </row>
    <row r="3228" spans="1:15" x14ac:dyDescent="0.25">
      <c r="A3228">
        <v>3213</v>
      </c>
      <c r="B3228" s="89">
        <v>37834</v>
      </c>
      <c r="C3228" s="48">
        <v>99.190002000000007</v>
      </c>
      <c r="D3228" s="48">
        <v>99.529999000000004</v>
      </c>
      <c r="E3228" s="48">
        <v>98.239998</v>
      </c>
      <c r="F3228" s="48">
        <v>98.510002</v>
      </c>
      <c r="G3228" s="49">
        <v>49321000</v>
      </c>
      <c r="H3228" s="48">
        <v>76.312179999999998</v>
      </c>
      <c r="I3228" s="52">
        <f t="shared" si="367"/>
        <v>0.77466428231318074</v>
      </c>
      <c r="J3228" s="52">
        <f t="shared" ca="1" si="368"/>
        <v>1</v>
      </c>
      <c r="K3228" s="48">
        <f t="shared" si="369"/>
        <v>76.84</v>
      </c>
      <c r="L3228" s="48">
        <f t="shared" si="370"/>
        <v>77.099999999999994</v>
      </c>
      <c r="M3228" s="48">
        <f t="shared" si="371"/>
        <v>76.099999999999994</v>
      </c>
      <c r="N3228" s="48">
        <f t="shared" si="372"/>
        <v>76.31</v>
      </c>
      <c r="O3228" s="49">
        <f t="shared" ca="1" si="373"/>
        <v>49321000</v>
      </c>
    </row>
    <row r="3229" spans="1:15" x14ac:dyDescent="0.25">
      <c r="A3229">
        <v>3214</v>
      </c>
      <c r="B3229" s="89">
        <v>37833</v>
      </c>
      <c r="C3229" s="48">
        <v>99.980002999999996</v>
      </c>
      <c r="D3229" s="48">
        <v>100.910004</v>
      </c>
      <c r="E3229" s="48">
        <v>99.169998000000007</v>
      </c>
      <c r="F3229" s="48">
        <v>99.389999000000003</v>
      </c>
      <c r="G3229" s="49">
        <v>54937200</v>
      </c>
      <c r="H3229" s="48">
        <v>76.993882999999997</v>
      </c>
      <c r="I3229" s="52">
        <f t="shared" si="367"/>
        <v>0.77466428991512515</v>
      </c>
      <c r="J3229" s="52">
        <f t="shared" ca="1" si="368"/>
        <v>1</v>
      </c>
      <c r="K3229" s="48">
        <f t="shared" si="369"/>
        <v>77.45</v>
      </c>
      <c r="L3229" s="48">
        <f t="shared" si="370"/>
        <v>78.17</v>
      </c>
      <c r="M3229" s="48">
        <f t="shared" si="371"/>
        <v>76.819999999999993</v>
      </c>
      <c r="N3229" s="48">
        <f t="shared" si="372"/>
        <v>76.989999999999995</v>
      </c>
      <c r="O3229" s="49">
        <f t="shared" ca="1" si="373"/>
        <v>54937200</v>
      </c>
    </row>
    <row r="3230" spans="1:15" x14ac:dyDescent="0.25">
      <c r="A3230">
        <v>3215</v>
      </c>
      <c r="B3230" s="89">
        <v>37832</v>
      </c>
      <c r="C3230" s="48">
        <v>99.599997999999999</v>
      </c>
      <c r="D3230" s="48">
        <v>99.75</v>
      </c>
      <c r="E3230" s="48">
        <v>98.93</v>
      </c>
      <c r="F3230" s="48">
        <v>99.160004000000001</v>
      </c>
      <c r="G3230" s="49">
        <v>28363300</v>
      </c>
      <c r="H3230" s="48">
        <v>76.815713000000002</v>
      </c>
      <c r="I3230" s="52">
        <f t="shared" si="367"/>
        <v>0.7746642789566649</v>
      </c>
      <c r="J3230" s="52">
        <f t="shared" ca="1" si="368"/>
        <v>1</v>
      </c>
      <c r="K3230" s="48">
        <f t="shared" si="369"/>
        <v>77.16</v>
      </c>
      <c r="L3230" s="48">
        <f t="shared" si="370"/>
        <v>77.27</v>
      </c>
      <c r="M3230" s="48">
        <f t="shared" si="371"/>
        <v>76.64</v>
      </c>
      <c r="N3230" s="48">
        <f t="shared" si="372"/>
        <v>76.819999999999993</v>
      </c>
      <c r="O3230" s="49">
        <f t="shared" ca="1" si="373"/>
        <v>28363300</v>
      </c>
    </row>
    <row r="3231" spans="1:15" x14ac:dyDescent="0.25">
      <c r="A3231">
        <v>3216</v>
      </c>
      <c r="B3231" s="89">
        <v>37831</v>
      </c>
      <c r="C3231" s="48">
        <v>100.139999</v>
      </c>
      <c r="D3231" s="48">
        <v>100.260002</v>
      </c>
      <c r="E3231" s="48">
        <v>98.68</v>
      </c>
      <c r="F3231" s="48">
        <v>99.400002000000001</v>
      </c>
      <c r="G3231" s="49">
        <v>53472100</v>
      </c>
      <c r="H3231" s="48">
        <v>77.001631000000003</v>
      </c>
      <c r="I3231" s="52">
        <f t="shared" si="367"/>
        <v>0.7746642801878415</v>
      </c>
      <c r="J3231" s="52">
        <f t="shared" ca="1" si="368"/>
        <v>1</v>
      </c>
      <c r="K3231" s="48">
        <f t="shared" si="369"/>
        <v>77.569999999999993</v>
      </c>
      <c r="L3231" s="48">
        <f t="shared" si="370"/>
        <v>77.67</v>
      </c>
      <c r="M3231" s="48">
        <f t="shared" si="371"/>
        <v>76.44</v>
      </c>
      <c r="N3231" s="48">
        <f t="shared" si="372"/>
        <v>77</v>
      </c>
      <c r="O3231" s="49">
        <f t="shared" ca="1" si="373"/>
        <v>53472100</v>
      </c>
    </row>
    <row r="3232" spans="1:15" x14ac:dyDescent="0.25">
      <c r="A3232">
        <v>3217</v>
      </c>
      <c r="B3232" s="89">
        <v>37830</v>
      </c>
      <c r="C3232" s="48">
        <v>100.370003</v>
      </c>
      <c r="D3232" s="48">
        <v>100.980003</v>
      </c>
      <c r="E3232" s="48">
        <v>99.669998000000007</v>
      </c>
      <c r="F3232" s="48">
        <v>99.860000999999997</v>
      </c>
      <c r="G3232" s="49">
        <v>34382800</v>
      </c>
      <c r="H3232" s="48">
        <v>77.357975999999994</v>
      </c>
      <c r="I3232" s="52">
        <f t="shared" si="367"/>
        <v>0.77466428224850503</v>
      </c>
      <c r="J3232" s="52">
        <f t="shared" ca="1" si="368"/>
        <v>1</v>
      </c>
      <c r="K3232" s="48">
        <f t="shared" si="369"/>
        <v>77.75</v>
      </c>
      <c r="L3232" s="48">
        <f t="shared" si="370"/>
        <v>78.23</v>
      </c>
      <c r="M3232" s="48">
        <f t="shared" si="371"/>
        <v>77.209999999999994</v>
      </c>
      <c r="N3232" s="48">
        <f t="shared" si="372"/>
        <v>77.36</v>
      </c>
      <c r="O3232" s="49">
        <f t="shared" ca="1" si="373"/>
        <v>34382800</v>
      </c>
    </row>
    <row r="3233" spans="1:15" x14ac:dyDescent="0.25">
      <c r="A3233">
        <v>3218</v>
      </c>
      <c r="B3233" s="89">
        <v>37827</v>
      </c>
      <c r="C3233" s="48">
        <v>98.660004000000001</v>
      </c>
      <c r="D3233" s="48">
        <v>100.290001</v>
      </c>
      <c r="E3233" s="48">
        <v>98.040001000000004</v>
      </c>
      <c r="F3233" s="48">
        <v>100.230003</v>
      </c>
      <c r="G3233" s="49">
        <v>43241100</v>
      </c>
      <c r="H3233" s="48">
        <v>77.644604000000001</v>
      </c>
      <c r="I3233" s="52">
        <f t="shared" si="367"/>
        <v>0.77466428889561145</v>
      </c>
      <c r="J3233" s="52">
        <f t="shared" ca="1" si="368"/>
        <v>1</v>
      </c>
      <c r="K3233" s="48">
        <f t="shared" si="369"/>
        <v>76.430000000000007</v>
      </c>
      <c r="L3233" s="48">
        <f t="shared" si="370"/>
        <v>77.69</v>
      </c>
      <c r="M3233" s="48">
        <f t="shared" si="371"/>
        <v>75.95</v>
      </c>
      <c r="N3233" s="48">
        <f t="shared" si="372"/>
        <v>77.64</v>
      </c>
      <c r="O3233" s="49">
        <f t="shared" ca="1" si="373"/>
        <v>43241100</v>
      </c>
    </row>
    <row r="3234" spans="1:15" x14ac:dyDescent="0.25">
      <c r="A3234">
        <v>3219</v>
      </c>
      <c r="B3234" s="89">
        <v>37826</v>
      </c>
      <c r="C3234" s="48">
        <v>99.989998</v>
      </c>
      <c r="D3234" s="48">
        <v>100.339996</v>
      </c>
      <c r="E3234" s="48">
        <v>98.370002999999997</v>
      </c>
      <c r="F3234" s="48">
        <v>98.489998</v>
      </c>
      <c r="G3234" s="49">
        <v>40896200</v>
      </c>
      <c r="H3234" s="48">
        <v>76.296683999999999</v>
      </c>
      <c r="I3234" s="52">
        <f t="shared" si="367"/>
        <v>0.77466428621513428</v>
      </c>
      <c r="J3234" s="52">
        <f t="shared" ca="1" si="368"/>
        <v>1</v>
      </c>
      <c r="K3234" s="48">
        <f t="shared" si="369"/>
        <v>77.459999999999994</v>
      </c>
      <c r="L3234" s="48">
        <f t="shared" si="370"/>
        <v>77.73</v>
      </c>
      <c r="M3234" s="48">
        <f t="shared" si="371"/>
        <v>76.2</v>
      </c>
      <c r="N3234" s="48">
        <f t="shared" si="372"/>
        <v>76.3</v>
      </c>
      <c r="O3234" s="49">
        <f t="shared" ca="1" si="373"/>
        <v>40896200</v>
      </c>
    </row>
    <row r="3235" spans="1:15" x14ac:dyDescent="0.25">
      <c r="A3235">
        <v>3220</v>
      </c>
      <c r="B3235" s="89">
        <v>37825</v>
      </c>
      <c r="C3235" s="48">
        <v>99.209998999999996</v>
      </c>
      <c r="D3235" s="48">
        <v>99.449996999999996</v>
      </c>
      <c r="E3235" s="48">
        <v>98.279999000000004</v>
      </c>
      <c r="F3235" s="48">
        <v>99.239998</v>
      </c>
      <c r="G3235" s="49">
        <v>37275400</v>
      </c>
      <c r="H3235" s="48">
        <v>76.877681999999993</v>
      </c>
      <c r="I3235" s="52">
        <f t="shared" si="367"/>
        <v>0.77466428405208143</v>
      </c>
      <c r="J3235" s="52">
        <f t="shared" ca="1" si="368"/>
        <v>1</v>
      </c>
      <c r="K3235" s="48">
        <f t="shared" si="369"/>
        <v>76.849999999999994</v>
      </c>
      <c r="L3235" s="48">
        <f t="shared" si="370"/>
        <v>77.040000000000006</v>
      </c>
      <c r="M3235" s="48">
        <f t="shared" si="371"/>
        <v>76.13</v>
      </c>
      <c r="N3235" s="48">
        <f t="shared" si="372"/>
        <v>76.88</v>
      </c>
      <c r="O3235" s="49">
        <f t="shared" ca="1" si="373"/>
        <v>37275400</v>
      </c>
    </row>
    <row r="3236" spans="1:15" x14ac:dyDescent="0.25">
      <c r="A3236">
        <v>3221</v>
      </c>
      <c r="B3236" s="89">
        <v>37824</v>
      </c>
      <c r="C3236" s="48">
        <v>98.690002000000007</v>
      </c>
      <c r="D3236" s="48">
        <v>99.410004000000001</v>
      </c>
      <c r="E3236" s="48">
        <v>97.919998000000007</v>
      </c>
      <c r="F3236" s="48">
        <v>99.169998000000007</v>
      </c>
      <c r="G3236" s="49">
        <v>49968300</v>
      </c>
      <c r="H3236" s="48">
        <v>76.823455999999993</v>
      </c>
      <c r="I3236" s="52">
        <f t="shared" si="367"/>
        <v>0.77466428909275553</v>
      </c>
      <c r="J3236" s="52">
        <f t="shared" ca="1" si="368"/>
        <v>1</v>
      </c>
      <c r="K3236" s="48">
        <f t="shared" si="369"/>
        <v>76.45</v>
      </c>
      <c r="L3236" s="48">
        <f t="shared" si="370"/>
        <v>77.010000000000005</v>
      </c>
      <c r="M3236" s="48">
        <f t="shared" si="371"/>
        <v>75.86</v>
      </c>
      <c r="N3236" s="48">
        <f t="shared" si="372"/>
        <v>76.819999999999993</v>
      </c>
      <c r="O3236" s="49">
        <f t="shared" ca="1" si="373"/>
        <v>49968300</v>
      </c>
    </row>
    <row r="3237" spans="1:15" x14ac:dyDescent="0.25">
      <c r="A3237">
        <v>3222</v>
      </c>
      <c r="B3237" s="89">
        <v>37823</v>
      </c>
      <c r="C3237" s="48">
        <v>99.449996999999996</v>
      </c>
      <c r="D3237" s="48">
        <v>99.489998</v>
      </c>
      <c r="E3237" s="48">
        <v>97.849997999999999</v>
      </c>
      <c r="F3237" s="48">
        <v>98.279999000000004</v>
      </c>
      <c r="G3237" s="49">
        <v>34786000</v>
      </c>
      <c r="H3237" s="48">
        <v>76.134005000000002</v>
      </c>
      <c r="I3237" s="52">
        <f t="shared" si="367"/>
        <v>0.77466428342149252</v>
      </c>
      <c r="J3237" s="52">
        <f t="shared" ca="1" si="368"/>
        <v>1</v>
      </c>
      <c r="K3237" s="48">
        <f t="shared" si="369"/>
        <v>77.040000000000006</v>
      </c>
      <c r="L3237" s="48">
        <f t="shared" si="370"/>
        <v>77.069999999999993</v>
      </c>
      <c r="M3237" s="48">
        <f t="shared" si="371"/>
        <v>75.8</v>
      </c>
      <c r="N3237" s="48">
        <f t="shared" si="372"/>
        <v>76.13</v>
      </c>
      <c r="O3237" s="49">
        <f t="shared" ca="1" si="373"/>
        <v>34786000</v>
      </c>
    </row>
    <row r="3238" spans="1:15" x14ac:dyDescent="0.25">
      <c r="A3238">
        <v>3223</v>
      </c>
      <c r="B3238" s="89">
        <v>37820</v>
      </c>
      <c r="C3238" s="48">
        <v>99.019997000000004</v>
      </c>
      <c r="D3238" s="48">
        <v>99.800003000000004</v>
      </c>
      <c r="E3238" s="48">
        <v>98.459998999999996</v>
      </c>
      <c r="F3238" s="48">
        <v>99.510002</v>
      </c>
      <c r="G3238" s="49">
        <v>35698100</v>
      </c>
      <c r="H3238" s="48">
        <v>77.086843999999999</v>
      </c>
      <c r="I3238" s="52">
        <f t="shared" si="367"/>
        <v>0.77466427947614758</v>
      </c>
      <c r="J3238" s="52">
        <f t="shared" ca="1" si="368"/>
        <v>1</v>
      </c>
      <c r="K3238" s="48">
        <f t="shared" si="369"/>
        <v>76.709999999999994</v>
      </c>
      <c r="L3238" s="48">
        <f t="shared" si="370"/>
        <v>77.31</v>
      </c>
      <c r="M3238" s="48">
        <f t="shared" si="371"/>
        <v>76.27</v>
      </c>
      <c r="N3238" s="48">
        <f t="shared" si="372"/>
        <v>77.09</v>
      </c>
      <c r="O3238" s="49">
        <f t="shared" ca="1" si="373"/>
        <v>35698100</v>
      </c>
    </row>
    <row r="3239" spans="1:15" x14ac:dyDescent="0.25">
      <c r="A3239">
        <v>3224</v>
      </c>
      <c r="B3239" s="89">
        <v>37819</v>
      </c>
      <c r="C3239" s="48">
        <v>99.150002000000001</v>
      </c>
      <c r="D3239" s="48">
        <v>99.879997000000003</v>
      </c>
      <c r="E3239" s="48">
        <v>98.160004000000001</v>
      </c>
      <c r="F3239" s="48">
        <v>98.5</v>
      </c>
      <c r="G3239" s="49">
        <v>52253500</v>
      </c>
      <c r="H3239" s="48">
        <v>76.304432000000006</v>
      </c>
      <c r="I3239" s="52">
        <f t="shared" si="367"/>
        <v>0.7746642842639595</v>
      </c>
      <c r="J3239" s="52">
        <f t="shared" ca="1" si="368"/>
        <v>1</v>
      </c>
      <c r="K3239" s="48">
        <f t="shared" si="369"/>
        <v>76.81</v>
      </c>
      <c r="L3239" s="48">
        <f t="shared" si="370"/>
        <v>77.37</v>
      </c>
      <c r="M3239" s="48">
        <f t="shared" si="371"/>
        <v>76.040000000000006</v>
      </c>
      <c r="N3239" s="48">
        <f t="shared" si="372"/>
        <v>76.3</v>
      </c>
      <c r="O3239" s="49">
        <f t="shared" ca="1" si="373"/>
        <v>52253500</v>
      </c>
    </row>
    <row r="3240" spans="1:15" x14ac:dyDescent="0.25">
      <c r="A3240">
        <v>3225</v>
      </c>
      <c r="B3240" s="89">
        <v>37818</v>
      </c>
      <c r="C3240" s="48">
        <v>100.80999799999999</v>
      </c>
      <c r="D3240" s="48">
        <v>100.870003</v>
      </c>
      <c r="E3240" s="48">
        <v>99.230002999999996</v>
      </c>
      <c r="F3240" s="48">
        <v>99.919998000000007</v>
      </c>
      <c r="G3240" s="49">
        <v>39894200</v>
      </c>
      <c r="H3240" s="48">
        <v>77.404454000000001</v>
      </c>
      <c r="I3240" s="52">
        <f t="shared" si="367"/>
        <v>0.77466428692282396</v>
      </c>
      <c r="J3240" s="52">
        <f t="shared" ca="1" si="368"/>
        <v>1</v>
      </c>
      <c r="K3240" s="48">
        <f t="shared" si="369"/>
        <v>78.09</v>
      </c>
      <c r="L3240" s="48">
        <f t="shared" si="370"/>
        <v>78.14</v>
      </c>
      <c r="M3240" s="48">
        <f t="shared" si="371"/>
        <v>76.87</v>
      </c>
      <c r="N3240" s="48">
        <f t="shared" si="372"/>
        <v>77.400000000000006</v>
      </c>
      <c r="O3240" s="49">
        <f t="shared" ca="1" si="373"/>
        <v>39894200</v>
      </c>
    </row>
    <row r="3241" spans="1:15" x14ac:dyDescent="0.25">
      <c r="A3241">
        <v>3226</v>
      </c>
      <c r="B3241" s="89">
        <v>37817</v>
      </c>
      <c r="C3241" s="48">
        <v>101.379997</v>
      </c>
      <c r="D3241" s="48">
        <v>101.459999</v>
      </c>
      <c r="E3241" s="48">
        <v>99.949996999999996</v>
      </c>
      <c r="F3241" s="48">
        <v>100.510002</v>
      </c>
      <c r="G3241" s="49">
        <v>42573600</v>
      </c>
      <c r="H3241" s="48">
        <v>77.861508999999998</v>
      </c>
      <c r="I3241" s="52">
        <f t="shared" si="367"/>
        <v>0.77466428664482567</v>
      </c>
      <c r="J3241" s="52">
        <f t="shared" ca="1" si="368"/>
        <v>1</v>
      </c>
      <c r="K3241" s="48">
        <f t="shared" si="369"/>
        <v>78.540000000000006</v>
      </c>
      <c r="L3241" s="48">
        <f t="shared" si="370"/>
        <v>78.599999999999994</v>
      </c>
      <c r="M3241" s="48">
        <f t="shared" si="371"/>
        <v>77.430000000000007</v>
      </c>
      <c r="N3241" s="48">
        <f t="shared" si="372"/>
        <v>77.86</v>
      </c>
      <c r="O3241" s="49">
        <f t="shared" ca="1" si="373"/>
        <v>42573600</v>
      </c>
    </row>
    <row r="3242" spans="1:15" x14ac:dyDescent="0.25">
      <c r="A3242">
        <v>3227</v>
      </c>
      <c r="B3242" s="89">
        <v>37816</v>
      </c>
      <c r="C3242" s="48">
        <v>101.199997</v>
      </c>
      <c r="D3242" s="48">
        <v>101.900002</v>
      </c>
      <c r="E3242" s="48">
        <v>100.449997</v>
      </c>
      <c r="F3242" s="48">
        <v>100.730003</v>
      </c>
      <c r="G3242" s="49">
        <v>42114900</v>
      </c>
      <c r="H3242" s="48">
        <v>78.031936000000002</v>
      </c>
      <c r="I3242" s="52">
        <f t="shared" si="367"/>
        <v>0.77466428746160176</v>
      </c>
      <c r="J3242" s="52">
        <f t="shared" ca="1" si="368"/>
        <v>1</v>
      </c>
      <c r="K3242" s="48">
        <f t="shared" si="369"/>
        <v>78.400000000000006</v>
      </c>
      <c r="L3242" s="48">
        <f t="shared" si="370"/>
        <v>78.94</v>
      </c>
      <c r="M3242" s="48">
        <f t="shared" si="371"/>
        <v>77.819999999999993</v>
      </c>
      <c r="N3242" s="48">
        <f t="shared" si="372"/>
        <v>78.03</v>
      </c>
      <c r="O3242" s="49">
        <f t="shared" ca="1" si="373"/>
        <v>42114900</v>
      </c>
    </row>
    <row r="3243" spans="1:15" x14ac:dyDescent="0.25">
      <c r="A3243">
        <v>3228</v>
      </c>
      <c r="B3243" s="89">
        <v>37813</v>
      </c>
      <c r="C3243" s="48">
        <v>99.389999000000003</v>
      </c>
      <c r="D3243" s="48">
        <v>100.449997</v>
      </c>
      <c r="E3243" s="48">
        <v>99.389999000000003</v>
      </c>
      <c r="F3243" s="48">
        <v>100.239998</v>
      </c>
      <c r="G3243" s="49">
        <v>39976300</v>
      </c>
      <c r="H3243" s="48">
        <v>77.652345999999994</v>
      </c>
      <c r="I3243" s="52">
        <f t="shared" si="367"/>
        <v>0.77466428121836151</v>
      </c>
      <c r="J3243" s="52">
        <f t="shared" ca="1" si="368"/>
        <v>1</v>
      </c>
      <c r="K3243" s="48">
        <f t="shared" si="369"/>
        <v>76.989999999999995</v>
      </c>
      <c r="L3243" s="48">
        <f t="shared" si="370"/>
        <v>77.819999999999993</v>
      </c>
      <c r="M3243" s="48">
        <f t="shared" si="371"/>
        <v>76.989999999999995</v>
      </c>
      <c r="N3243" s="48">
        <f t="shared" si="372"/>
        <v>77.650000000000006</v>
      </c>
      <c r="O3243" s="49">
        <f t="shared" ca="1" si="373"/>
        <v>39976300</v>
      </c>
    </row>
    <row r="3244" spans="1:15" x14ac:dyDescent="0.25">
      <c r="A3244">
        <v>3229</v>
      </c>
      <c r="B3244" s="89">
        <v>37812</v>
      </c>
      <c r="C3244" s="48">
        <v>99.839995999999999</v>
      </c>
      <c r="D3244" s="48">
        <v>100.040001</v>
      </c>
      <c r="E3244" s="48">
        <v>98.629997000000003</v>
      </c>
      <c r="F3244" s="48">
        <v>99.300003000000004</v>
      </c>
      <c r="G3244" s="49">
        <v>49777700</v>
      </c>
      <c r="H3244" s="48">
        <v>76.924166</v>
      </c>
      <c r="I3244" s="52">
        <f t="shared" si="367"/>
        <v>0.77466428676744348</v>
      </c>
      <c r="J3244" s="52">
        <f t="shared" ca="1" si="368"/>
        <v>1</v>
      </c>
      <c r="K3244" s="48">
        <f t="shared" si="369"/>
        <v>77.34</v>
      </c>
      <c r="L3244" s="48">
        <f t="shared" si="370"/>
        <v>77.5</v>
      </c>
      <c r="M3244" s="48">
        <f t="shared" si="371"/>
        <v>76.41</v>
      </c>
      <c r="N3244" s="48">
        <f t="shared" si="372"/>
        <v>76.92</v>
      </c>
      <c r="O3244" s="49">
        <f t="shared" ca="1" si="373"/>
        <v>49777700</v>
      </c>
    </row>
    <row r="3245" spans="1:15" x14ac:dyDescent="0.25">
      <c r="A3245">
        <v>3230</v>
      </c>
      <c r="B3245" s="89">
        <v>37811</v>
      </c>
      <c r="C3245" s="48">
        <v>100.91999800000001</v>
      </c>
      <c r="D3245" s="48">
        <v>101.400002</v>
      </c>
      <c r="E3245" s="48">
        <v>100.029999</v>
      </c>
      <c r="F3245" s="48">
        <v>100.58000199999999</v>
      </c>
      <c r="G3245" s="49">
        <v>36528500</v>
      </c>
      <c r="H3245" s="48">
        <v>77.915734999999998</v>
      </c>
      <c r="I3245" s="52">
        <f t="shared" si="367"/>
        <v>0.77466428167301093</v>
      </c>
      <c r="J3245" s="52">
        <f t="shared" ca="1" si="368"/>
        <v>1</v>
      </c>
      <c r="K3245" s="48">
        <f t="shared" si="369"/>
        <v>78.180000000000007</v>
      </c>
      <c r="L3245" s="48">
        <f t="shared" si="370"/>
        <v>78.55</v>
      </c>
      <c r="M3245" s="48">
        <f t="shared" si="371"/>
        <v>77.489999999999995</v>
      </c>
      <c r="N3245" s="48">
        <f t="shared" si="372"/>
        <v>77.92</v>
      </c>
      <c r="O3245" s="49">
        <f t="shared" ca="1" si="373"/>
        <v>36528500</v>
      </c>
    </row>
    <row r="3246" spans="1:15" x14ac:dyDescent="0.25">
      <c r="A3246">
        <v>3231</v>
      </c>
      <c r="B3246" s="89">
        <v>37810</v>
      </c>
      <c r="C3246" s="48">
        <v>100.5</v>
      </c>
      <c r="D3246" s="48">
        <v>101.290001</v>
      </c>
      <c r="E3246" s="48">
        <v>100.16999800000001</v>
      </c>
      <c r="F3246" s="48">
        <v>101.150002</v>
      </c>
      <c r="G3246" s="49">
        <v>30952500</v>
      </c>
      <c r="H3246" s="48">
        <v>78.357292999999999</v>
      </c>
      <c r="I3246" s="52">
        <f t="shared" si="367"/>
        <v>0.77466427534030102</v>
      </c>
      <c r="J3246" s="52">
        <f t="shared" ca="1" si="368"/>
        <v>1</v>
      </c>
      <c r="K3246" s="48">
        <f t="shared" si="369"/>
        <v>77.849999999999994</v>
      </c>
      <c r="L3246" s="48">
        <f t="shared" si="370"/>
        <v>78.47</v>
      </c>
      <c r="M3246" s="48">
        <f t="shared" si="371"/>
        <v>77.599999999999994</v>
      </c>
      <c r="N3246" s="48">
        <f t="shared" si="372"/>
        <v>78.36</v>
      </c>
      <c r="O3246" s="49">
        <f t="shared" ca="1" si="373"/>
        <v>30952500</v>
      </c>
    </row>
    <row r="3247" spans="1:15" x14ac:dyDescent="0.25">
      <c r="A3247">
        <v>3232</v>
      </c>
      <c r="B3247" s="89">
        <v>37809</v>
      </c>
      <c r="C3247" s="48">
        <v>99.650002000000001</v>
      </c>
      <c r="D3247" s="48">
        <v>100.900002</v>
      </c>
      <c r="E3247" s="48">
        <v>99.650002000000001</v>
      </c>
      <c r="F3247" s="48">
        <v>100.699997</v>
      </c>
      <c r="G3247" s="49">
        <v>31391100</v>
      </c>
      <c r="H3247" s="48">
        <v>78.008690999999999</v>
      </c>
      <c r="I3247" s="52">
        <f t="shared" si="367"/>
        <v>0.77466428325712866</v>
      </c>
      <c r="J3247" s="52">
        <f t="shared" ca="1" si="368"/>
        <v>1</v>
      </c>
      <c r="K3247" s="48">
        <f t="shared" si="369"/>
        <v>77.2</v>
      </c>
      <c r="L3247" s="48">
        <f t="shared" si="370"/>
        <v>78.16</v>
      </c>
      <c r="M3247" s="48">
        <f t="shared" si="371"/>
        <v>77.2</v>
      </c>
      <c r="N3247" s="48">
        <f t="shared" si="372"/>
        <v>78.010000000000005</v>
      </c>
      <c r="O3247" s="49">
        <f t="shared" ca="1" si="373"/>
        <v>31391100</v>
      </c>
    </row>
    <row r="3248" spans="1:15" x14ac:dyDescent="0.25">
      <c r="A3248">
        <v>3233</v>
      </c>
      <c r="B3248" s="89">
        <v>37805</v>
      </c>
      <c r="C3248" s="48">
        <v>99.07</v>
      </c>
      <c r="D3248" s="48">
        <v>99.849997999999999</v>
      </c>
      <c r="E3248" s="48">
        <v>97.900002000000001</v>
      </c>
      <c r="F3248" s="48">
        <v>98.739998</v>
      </c>
      <c r="G3248" s="49">
        <v>30792800</v>
      </c>
      <c r="H3248" s="48">
        <v>76.490350000000007</v>
      </c>
      <c r="I3248" s="52">
        <f t="shared" si="367"/>
        <v>0.77466428549046562</v>
      </c>
      <c r="J3248" s="52">
        <f t="shared" ca="1" si="368"/>
        <v>1</v>
      </c>
      <c r="K3248" s="48">
        <f t="shared" si="369"/>
        <v>76.75</v>
      </c>
      <c r="L3248" s="48">
        <f t="shared" si="370"/>
        <v>77.349999999999994</v>
      </c>
      <c r="M3248" s="48">
        <f t="shared" si="371"/>
        <v>75.84</v>
      </c>
      <c r="N3248" s="48">
        <f t="shared" si="372"/>
        <v>76.489999999999995</v>
      </c>
      <c r="O3248" s="49">
        <f t="shared" ca="1" si="373"/>
        <v>30792800</v>
      </c>
    </row>
    <row r="3249" spans="1:15" x14ac:dyDescent="0.25">
      <c r="A3249">
        <v>3234</v>
      </c>
      <c r="B3249" s="89">
        <v>37804</v>
      </c>
      <c r="C3249" s="48">
        <v>98.769997000000004</v>
      </c>
      <c r="D3249" s="48">
        <v>99.790001000000004</v>
      </c>
      <c r="E3249" s="48">
        <v>98.57</v>
      </c>
      <c r="F3249" s="48">
        <v>99.769997000000004</v>
      </c>
      <c r="G3249" s="49">
        <v>34662100</v>
      </c>
      <c r="H3249" s="48">
        <v>77.288252999999997</v>
      </c>
      <c r="I3249" s="52">
        <f t="shared" si="367"/>
        <v>0.77466428108642715</v>
      </c>
      <c r="J3249" s="52">
        <f t="shared" ca="1" si="368"/>
        <v>1</v>
      </c>
      <c r="K3249" s="48">
        <f t="shared" si="369"/>
        <v>76.510000000000005</v>
      </c>
      <c r="L3249" s="48">
        <f t="shared" si="370"/>
        <v>77.3</v>
      </c>
      <c r="M3249" s="48">
        <f t="shared" si="371"/>
        <v>76.36</v>
      </c>
      <c r="N3249" s="48">
        <f t="shared" si="372"/>
        <v>77.290000000000006</v>
      </c>
      <c r="O3249" s="49">
        <f t="shared" ca="1" si="373"/>
        <v>34662100</v>
      </c>
    </row>
    <row r="3250" spans="1:15" x14ac:dyDescent="0.25">
      <c r="A3250">
        <v>3235</v>
      </c>
      <c r="B3250" s="89">
        <v>37803</v>
      </c>
      <c r="C3250" s="48">
        <v>97.25</v>
      </c>
      <c r="D3250" s="48">
        <v>98.849997999999999</v>
      </c>
      <c r="E3250" s="48">
        <v>96.43</v>
      </c>
      <c r="F3250" s="48">
        <v>98.529999000000004</v>
      </c>
      <c r="G3250" s="49">
        <v>51322800</v>
      </c>
      <c r="H3250" s="48">
        <v>76.327670999999995</v>
      </c>
      <c r="I3250" s="52">
        <f t="shared" si="367"/>
        <v>0.77466428270236753</v>
      </c>
      <c r="J3250" s="52">
        <f t="shared" ca="1" si="368"/>
        <v>1</v>
      </c>
      <c r="K3250" s="48">
        <f t="shared" si="369"/>
        <v>75.34</v>
      </c>
      <c r="L3250" s="48">
        <f t="shared" si="370"/>
        <v>76.58</v>
      </c>
      <c r="M3250" s="48">
        <f t="shared" si="371"/>
        <v>74.7</v>
      </c>
      <c r="N3250" s="48">
        <f t="shared" si="372"/>
        <v>76.33</v>
      </c>
      <c r="O3250" s="49">
        <f t="shared" ca="1" si="373"/>
        <v>51322800</v>
      </c>
    </row>
    <row r="3251" spans="1:15" x14ac:dyDescent="0.25">
      <c r="A3251">
        <v>3236</v>
      </c>
      <c r="B3251" s="89">
        <v>37802</v>
      </c>
      <c r="C3251" s="48">
        <v>98.220000999999996</v>
      </c>
      <c r="D3251" s="48">
        <v>98.669998000000007</v>
      </c>
      <c r="E3251" s="48">
        <v>97.470000999999996</v>
      </c>
      <c r="F3251" s="48">
        <v>97.629997000000003</v>
      </c>
      <c r="G3251" s="49">
        <v>33349000</v>
      </c>
      <c r="H3251" s="48">
        <v>75.630471999999997</v>
      </c>
      <c r="I3251" s="52">
        <f t="shared" si="367"/>
        <v>0.77466428683798894</v>
      </c>
      <c r="J3251" s="52">
        <f t="shared" ca="1" si="368"/>
        <v>1</v>
      </c>
      <c r="K3251" s="48">
        <f t="shared" si="369"/>
        <v>76.09</v>
      </c>
      <c r="L3251" s="48">
        <f t="shared" si="370"/>
        <v>76.44</v>
      </c>
      <c r="M3251" s="48">
        <f t="shared" si="371"/>
        <v>75.510000000000005</v>
      </c>
      <c r="N3251" s="48">
        <f t="shared" si="372"/>
        <v>75.63</v>
      </c>
      <c r="O3251" s="49">
        <f t="shared" ca="1" si="373"/>
        <v>33349000</v>
      </c>
    </row>
    <row r="3252" spans="1:15" x14ac:dyDescent="0.25">
      <c r="A3252">
        <v>3237</v>
      </c>
      <c r="B3252" s="89">
        <v>37799</v>
      </c>
      <c r="C3252" s="48">
        <v>98.75</v>
      </c>
      <c r="D3252" s="48">
        <v>99.190002000000007</v>
      </c>
      <c r="E3252" s="48">
        <v>97.580001999999993</v>
      </c>
      <c r="F3252" s="48">
        <v>97.660004000000001</v>
      </c>
      <c r="G3252" s="49">
        <v>54208800</v>
      </c>
      <c r="H3252" s="48">
        <v>75.653717</v>
      </c>
      <c r="I3252" s="52">
        <f t="shared" si="367"/>
        <v>0.77466428324127445</v>
      </c>
      <c r="J3252" s="52">
        <f t="shared" ca="1" si="368"/>
        <v>1</v>
      </c>
      <c r="K3252" s="48">
        <f t="shared" si="369"/>
        <v>76.5</v>
      </c>
      <c r="L3252" s="48">
        <f t="shared" si="370"/>
        <v>76.84</v>
      </c>
      <c r="M3252" s="48">
        <f t="shared" si="371"/>
        <v>75.59</v>
      </c>
      <c r="N3252" s="48">
        <f t="shared" si="372"/>
        <v>75.650000000000006</v>
      </c>
      <c r="O3252" s="49">
        <f t="shared" ca="1" si="373"/>
        <v>54208800</v>
      </c>
    </row>
    <row r="3253" spans="1:15" x14ac:dyDescent="0.25">
      <c r="A3253">
        <v>3238</v>
      </c>
      <c r="B3253" s="89">
        <v>37798</v>
      </c>
      <c r="C3253" s="48">
        <v>97.779999000000004</v>
      </c>
      <c r="D3253" s="48">
        <v>98.980002999999996</v>
      </c>
      <c r="E3253" s="48">
        <v>96.959998999999996</v>
      </c>
      <c r="F3253" s="48">
        <v>98.800003000000004</v>
      </c>
      <c r="G3253" s="49">
        <v>33477300</v>
      </c>
      <c r="H3253" s="48">
        <v>76.536833999999999</v>
      </c>
      <c r="I3253" s="52">
        <f t="shared" si="367"/>
        <v>0.77466428821869571</v>
      </c>
      <c r="J3253" s="52">
        <f t="shared" ca="1" si="368"/>
        <v>1</v>
      </c>
      <c r="K3253" s="48">
        <f t="shared" si="369"/>
        <v>75.75</v>
      </c>
      <c r="L3253" s="48">
        <f t="shared" si="370"/>
        <v>76.680000000000007</v>
      </c>
      <c r="M3253" s="48">
        <f t="shared" si="371"/>
        <v>75.11</v>
      </c>
      <c r="N3253" s="48">
        <f t="shared" si="372"/>
        <v>76.540000000000006</v>
      </c>
      <c r="O3253" s="49">
        <f t="shared" ca="1" si="373"/>
        <v>33477300</v>
      </c>
    </row>
    <row r="3254" spans="1:15" x14ac:dyDescent="0.25">
      <c r="A3254">
        <v>3239</v>
      </c>
      <c r="B3254" s="89">
        <v>37797</v>
      </c>
      <c r="C3254" s="48">
        <v>98.529999000000004</v>
      </c>
      <c r="D3254" s="48">
        <v>99.440002000000007</v>
      </c>
      <c r="E3254" s="48">
        <v>97.529999000000004</v>
      </c>
      <c r="F3254" s="48">
        <v>97.529999000000004</v>
      </c>
      <c r="G3254" s="49">
        <v>47743400</v>
      </c>
      <c r="H3254" s="48">
        <v>75.553006999999994</v>
      </c>
      <c r="I3254" s="52">
        <f t="shared" si="367"/>
        <v>0.7746642856009871</v>
      </c>
      <c r="J3254" s="52">
        <f t="shared" ca="1" si="368"/>
        <v>1</v>
      </c>
      <c r="K3254" s="48">
        <f t="shared" si="369"/>
        <v>76.33</v>
      </c>
      <c r="L3254" s="48">
        <f t="shared" si="370"/>
        <v>77.03</v>
      </c>
      <c r="M3254" s="48">
        <f t="shared" si="371"/>
        <v>75.55</v>
      </c>
      <c r="N3254" s="48">
        <f t="shared" si="372"/>
        <v>75.55</v>
      </c>
      <c r="O3254" s="49">
        <f t="shared" ca="1" si="373"/>
        <v>47743400</v>
      </c>
    </row>
    <row r="3255" spans="1:15" x14ac:dyDescent="0.25">
      <c r="A3255">
        <v>3240</v>
      </c>
      <c r="B3255" s="89">
        <v>37796</v>
      </c>
      <c r="C3255" s="48">
        <v>98.220000999999996</v>
      </c>
      <c r="D3255" s="48">
        <v>99.089995999999999</v>
      </c>
      <c r="E3255" s="48">
        <v>98.019997000000004</v>
      </c>
      <c r="F3255" s="48">
        <v>98.519997000000004</v>
      </c>
      <c r="G3255" s="49">
        <v>36213600</v>
      </c>
      <c r="H3255" s="48">
        <v>76.319923000000003</v>
      </c>
      <c r="I3255" s="52">
        <f t="shared" si="367"/>
        <v>0.7746642846527898</v>
      </c>
      <c r="J3255" s="52">
        <f t="shared" ca="1" si="368"/>
        <v>1</v>
      </c>
      <c r="K3255" s="48">
        <f t="shared" si="369"/>
        <v>76.09</v>
      </c>
      <c r="L3255" s="48">
        <f t="shared" si="370"/>
        <v>76.760000000000005</v>
      </c>
      <c r="M3255" s="48">
        <f t="shared" si="371"/>
        <v>75.930000000000007</v>
      </c>
      <c r="N3255" s="48">
        <f t="shared" si="372"/>
        <v>76.319999999999993</v>
      </c>
      <c r="O3255" s="49">
        <f t="shared" ca="1" si="373"/>
        <v>36213600</v>
      </c>
    </row>
    <row r="3256" spans="1:15" x14ac:dyDescent="0.25">
      <c r="A3256">
        <v>3241</v>
      </c>
      <c r="B3256" s="89">
        <v>37795</v>
      </c>
      <c r="C3256" s="48">
        <v>99.449996999999996</v>
      </c>
      <c r="D3256" s="48">
        <v>99.660004000000001</v>
      </c>
      <c r="E3256" s="48">
        <v>97.919998000000007</v>
      </c>
      <c r="F3256" s="48">
        <v>98.419998000000007</v>
      </c>
      <c r="G3256" s="49">
        <v>34237500</v>
      </c>
      <c r="H3256" s="48">
        <v>76.242457000000002</v>
      </c>
      <c r="I3256" s="52">
        <f t="shared" si="367"/>
        <v>0.77466428113522212</v>
      </c>
      <c r="J3256" s="52">
        <f t="shared" ca="1" si="368"/>
        <v>1</v>
      </c>
      <c r="K3256" s="48">
        <f t="shared" si="369"/>
        <v>77.040000000000006</v>
      </c>
      <c r="L3256" s="48">
        <f t="shared" si="370"/>
        <v>77.2</v>
      </c>
      <c r="M3256" s="48">
        <f t="shared" si="371"/>
        <v>75.86</v>
      </c>
      <c r="N3256" s="48">
        <f t="shared" si="372"/>
        <v>76.239999999999995</v>
      </c>
      <c r="O3256" s="49">
        <f t="shared" ca="1" si="373"/>
        <v>34237500</v>
      </c>
    </row>
    <row r="3257" spans="1:15" x14ac:dyDescent="0.25">
      <c r="A3257">
        <v>3242</v>
      </c>
      <c r="B3257" s="89">
        <v>37792</v>
      </c>
      <c r="C3257" s="48">
        <v>100.389999</v>
      </c>
      <c r="D3257" s="48">
        <v>100.5</v>
      </c>
      <c r="E3257" s="48">
        <v>99.419998000000007</v>
      </c>
      <c r="F3257" s="48">
        <v>99.440002000000007</v>
      </c>
      <c r="G3257" s="49">
        <v>41545000</v>
      </c>
      <c r="H3257" s="48">
        <v>77.032617999999999</v>
      </c>
      <c r="I3257" s="52">
        <f t="shared" si="367"/>
        <v>0.77466428449991376</v>
      </c>
      <c r="J3257" s="52">
        <f t="shared" ca="1" si="368"/>
        <v>1</v>
      </c>
      <c r="K3257" s="48">
        <f t="shared" si="369"/>
        <v>77.77</v>
      </c>
      <c r="L3257" s="48">
        <f t="shared" si="370"/>
        <v>77.849999999999994</v>
      </c>
      <c r="M3257" s="48">
        <f t="shared" si="371"/>
        <v>77.02</v>
      </c>
      <c r="N3257" s="48">
        <f t="shared" si="372"/>
        <v>77.03</v>
      </c>
      <c r="O3257" s="49">
        <f t="shared" ca="1" si="373"/>
        <v>41545000</v>
      </c>
    </row>
    <row r="3258" spans="1:15" x14ac:dyDescent="0.25">
      <c r="A3258">
        <v>3243</v>
      </c>
      <c r="B3258" s="89">
        <v>37791</v>
      </c>
      <c r="C3258" s="48">
        <v>101.639999</v>
      </c>
      <c r="D3258" s="48">
        <v>101.730003</v>
      </c>
      <c r="E3258" s="48">
        <v>99.839995999999999</v>
      </c>
      <c r="F3258" s="48">
        <v>100.019997</v>
      </c>
      <c r="G3258" s="49">
        <v>43551700</v>
      </c>
      <c r="H3258" s="48">
        <v>77.203039000000004</v>
      </c>
      <c r="I3258" s="52">
        <f t="shared" si="367"/>
        <v>0.77187603794869142</v>
      </c>
      <c r="J3258" s="52">
        <f t="shared" ca="1" si="368"/>
        <v>1</v>
      </c>
      <c r="K3258" s="48">
        <f t="shared" si="369"/>
        <v>78.45</v>
      </c>
      <c r="L3258" s="48">
        <f t="shared" si="370"/>
        <v>78.52</v>
      </c>
      <c r="M3258" s="48">
        <f t="shared" si="371"/>
        <v>77.06</v>
      </c>
      <c r="N3258" s="48">
        <f t="shared" si="372"/>
        <v>77.2</v>
      </c>
      <c r="O3258" s="49">
        <f t="shared" ca="1" si="373"/>
        <v>43551700</v>
      </c>
    </row>
    <row r="3259" spans="1:15" x14ac:dyDescent="0.25">
      <c r="A3259">
        <v>3244</v>
      </c>
      <c r="B3259" s="89">
        <v>37790</v>
      </c>
      <c r="C3259" s="48">
        <v>101.290001</v>
      </c>
      <c r="D3259" s="48">
        <v>102.139999</v>
      </c>
      <c r="E3259" s="48">
        <v>101</v>
      </c>
      <c r="F3259" s="48">
        <v>101.57</v>
      </c>
      <c r="G3259" s="49">
        <v>35521000</v>
      </c>
      <c r="H3259" s="48">
        <v>78.399449000000004</v>
      </c>
      <c r="I3259" s="52">
        <f t="shared" si="367"/>
        <v>0.77187603623117074</v>
      </c>
      <c r="J3259" s="52">
        <f t="shared" ca="1" si="368"/>
        <v>1</v>
      </c>
      <c r="K3259" s="48">
        <f t="shared" si="369"/>
        <v>78.180000000000007</v>
      </c>
      <c r="L3259" s="48">
        <f t="shared" si="370"/>
        <v>78.84</v>
      </c>
      <c r="M3259" s="48">
        <f t="shared" si="371"/>
        <v>77.959999999999994</v>
      </c>
      <c r="N3259" s="48">
        <f t="shared" si="372"/>
        <v>78.400000000000006</v>
      </c>
      <c r="O3259" s="49">
        <f t="shared" ca="1" si="373"/>
        <v>35521000</v>
      </c>
    </row>
    <row r="3260" spans="1:15" x14ac:dyDescent="0.25">
      <c r="A3260">
        <v>3245</v>
      </c>
      <c r="B3260" s="89">
        <v>37789</v>
      </c>
      <c r="C3260" s="48">
        <v>102.07</v>
      </c>
      <c r="D3260" s="48">
        <v>102.18</v>
      </c>
      <c r="E3260" s="48">
        <v>101.230003</v>
      </c>
      <c r="F3260" s="48">
        <v>101.660004</v>
      </c>
      <c r="G3260" s="49">
        <v>36801800</v>
      </c>
      <c r="H3260" s="48">
        <v>78.468920999999995</v>
      </c>
      <c r="I3260" s="52">
        <f t="shared" si="367"/>
        <v>0.77187603691221573</v>
      </c>
      <c r="J3260" s="52">
        <f t="shared" ca="1" si="368"/>
        <v>1</v>
      </c>
      <c r="K3260" s="48">
        <f t="shared" si="369"/>
        <v>78.790000000000006</v>
      </c>
      <c r="L3260" s="48">
        <f t="shared" si="370"/>
        <v>78.87</v>
      </c>
      <c r="M3260" s="48">
        <f t="shared" si="371"/>
        <v>78.14</v>
      </c>
      <c r="N3260" s="48">
        <f t="shared" si="372"/>
        <v>78.47</v>
      </c>
      <c r="O3260" s="49">
        <f t="shared" ca="1" si="373"/>
        <v>36801800</v>
      </c>
    </row>
    <row r="3261" spans="1:15" x14ac:dyDescent="0.25">
      <c r="A3261">
        <v>3246</v>
      </c>
      <c r="B3261" s="89">
        <v>37788</v>
      </c>
      <c r="C3261" s="48">
        <v>99.959998999999996</v>
      </c>
      <c r="D3261" s="48">
        <v>101.699997</v>
      </c>
      <c r="E3261" s="48">
        <v>99.800003000000004</v>
      </c>
      <c r="F3261" s="48">
        <v>101.660004</v>
      </c>
      <c r="G3261" s="49">
        <v>36326300</v>
      </c>
      <c r="H3261" s="48">
        <v>78.468920999999995</v>
      </c>
      <c r="I3261" s="52">
        <f t="shared" si="367"/>
        <v>0.77187603691221573</v>
      </c>
      <c r="J3261" s="52">
        <f t="shared" ca="1" si="368"/>
        <v>1</v>
      </c>
      <c r="K3261" s="48">
        <f t="shared" si="369"/>
        <v>77.16</v>
      </c>
      <c r="L3261" s="48">
        <f t="shared" si="370"/>
        <v>78.5</v>
      </c>
      <c r="M3261" s="48">
        <f t="shared" si="371"/>
        <v>77.03</v>
      </c>
      <c r="N3261" s="48">
        <f t="shared" si="372"/>
        <v>78.47</v>
      </c>
      <c r="O3261" s="49">
        <f t="shared" ca="1" si="373"/>
        <v>36326300</v>
      </c>
    </row>
    <row r="3262" spans="1:15" x14ac:dyDescent="0.25">
      <c r="A3262">
        <v>3247</v>
      </c>
      <c r="B3262" s="89">
        <v>37785</v>
      </c>
      <c r="C3262" s="48">
        <v>100.610001</v>
      </c>
      <c r="D3262" s="48">
        <v>100.75</v>
      </c>
      <c r="E3262" s="48">
        <v>98.949996999999996</v>
      </c>
      <c r="F3262" s="48">
        <v>99.559997999999993</v>
      </c>
      <c r="G3262" s="49">
        <v>48628300</v>
      </c>
      <c r="H3262" s="48">
        <v>76.847976000000003</v>
      </c>
      <c r="I3262" s="52">
        <f t="shared" si="367"/>
        <v>0.77187602996938598</v>
      </c>
      <c r="J3262" s="52">
        <f t="shared" ca="1" si="368"/>
        <v>1</v>
      </c>
      <c r="K3262" s="48">
        <f t="shared" si="369"/>
        <v>77.66</v>
      </c>
      <c r="L3262" s="48">
        <f t="shared" si="370"/>
        <v>77.77</v>
      </c>
      <c r="M3262" s="48">
        <f t="shared" si="371"/>
        <v>76.38</v>
      </c>
      <c r="N3262" s="48">
        <f t="shared" si="372"/>
        <v>76.849999999999994</v>
      </c>
      <c r="O3262" s="49">
        <f t="shared" ca="1" si="373"/>
        <v>48628300</v>
      </c>
    </row>
    <row r="3263" spans="1:15" x14ac:dyDescent="0.25">
      <c r="A3263">
        <v>3248</v>
      </c>
      <c r="B3263" s="89">
        <v>37784</v>
      </c>
      <c r="C3263" s="48">
        <v>100.75</v>
      </c>
      <c r="D3263" s="48">
        <v>100.900002</v>
      </c>
      <c r="E3263" s="48">
        <v>99.620002999999997</v>
      </c>
      <c r="F3263" s="48">
        <v>100.610001</v>
      </c>
      <c r="G3263" s="49">
        <v>36442000</v>
      </c>
      <c r="H3263" s="48">
        <v>77.658449000000005</v>
      </c>
      <c r="I3263" s="52">
        <f t="shared" si="367"/>
        <v>0.77187603844671471</v>
      </c>
      <c r="J3263" s="52">
        <f t="shared" ca="1" si="368"/>
        <v>1</v>
      </c>
      <c r="K3263" s="48">
        <f t="shared" si="369"/>
        <v>77.77</v>
      </c>
      <c r="L3263" s="48">
        <f t="shared" si="370"/>
        <v>77.88</v>
      </c>
      <c r="M3263" s="48">
        <f t="shared" si="371"/>
        <v>76.89</v>
      </c>
      <c r="N3263" s="48">
        <f t="shared" si="372"/>
        <v>77.66</v>
      </c>
      <c r="O3263" s="49">
        <f t="shared" ca="1" si="373"/>
        <v>36442000</v>
      </c>
    </row>
    <row r="3264" spans="1:15" x14ac:dyDescent="0.25">
      <c r="A3264">
        <v>3249</v>
      </c>
      <c r="B3264" s="89">
        <v>37783</v>
      </c>
      <c r="C3264" s="48">
        <v>99.160004000000001</v>
      </c>
      <c r="D3264" s="48">
        <v>100.389999</v>
      </c>
      <c r="E3264" s="48">
        <v>98.709998999999996</v>
      </c>
      <c r="F3264" s="48">
        <v>100.300003</v>
      </c>
      <c r="G3264" s="49">
        <v>37610200</v>
      </c>
      <c r="H3264" s="48">
        <v>77.419168999999997</v>
      </c>
      <c r="I3264" s="52">
        <f t="shared" si="367"/>
        <v>0.77187603872753618</v>
      </c>
      <c r="J3264" s="52">
        <f t="shared" ca="1" si="368"/>
        <v>1</v>
      </c>
      <c r="K3264" s="48">
        <f t="shared" si="369"/>
        <v>76.540000000000006</v>
      </c>
      <c r="L3264" s="48">
        <f t="shared" si="370"/>
        <v>77.489999999999995</v>
      </c>
      <c r="M3264" s="48">
        <f t="shared" si="371"/>
        <v>76.19</v>
      </c>
      <c r="N3264" s="48">
        <f t="shared" si="372"/>
        <v>77.42</v>
      </c>
      <c r="O3264" s="49">
        <f t="shared" ca="1" si="373"/>
        <v>37610200</v>
      </c>
    </row>
    <row r="3265" spans="1:15" x14ac:dyDescent="0.25">
      <c r="A3265">
        <v>3250</v>
      </c>
      <c r="B3265" s="89">
        <v>37782</v>
      </c>
      <c r="C3265" s="48">
        <v>98.459998999999996</v>
      </c>
      <c r="D3265" s="48">
        <v>99.260002</v>
      </c>
      <c r="E3265" s="48">
        <v>98.190002000000007</v>
      </c>
      <c r="F3265" s="48">
        <v>99.25</v>
      </c>
      <c r="G3265" s="49">
        <v>29965900</v>
      </c>
      <c r="H3265" s="48">
        <v>76.608697000000006</v>
      </c>
      <c r="I3265" s="52">
        <f t="shared" si="367"/>
        <v>0.77187604030226709</v>
      </c>
      <c r="J3265" s="52">
        <f t="shared" ca="1" si="368"/>
        <v>1</v>
      </c>
      <c r="K3265" s="48">
        <f t="shared" si="369"/>
        <v>76</v>
      </c>
      <c r="L3265" s="48">
        <f t="shared" si="370"/>
        <v>76.62</v>
      </c>
      <c r="M3265" s="48">
        <f t="shared" si="371"/>
        <v>75.790000000000006</v>
      </c>
      <c r="N3265" s="48">
        <f t="shared" si="372"/>
        <v>76.61</v>
      </c>
      <c r="O3265" s="49">
        <f t="shared" ca="1" si="373"/>
        <v>29965900</v>
      </c>
    </row>
    <row r="3266" spans="1:15" x14ac:dyDescent="0.25">
      <c r="A3266">
        <v>3251</v>
      </c>
      <c r="B3266" s="89">
        <v>37781</v>
      </c>
      <c r="C3266" s="48">
        <v>98.769997000000004</v>
      </c>
      <c r="D3266" s="48">
        <v>99.099997999999999</v>
      </c>
      <c r="E3266" s="48">
        <v>97.769997000000004</v>
      </c>
      <c r="F3266" s="48">
        <v>98.25</v>
      </c>
      <c r="G3266" s="49">
        <v>37808500</v>
      </c>
      <c r="H3266" s="48">
        <v>75.836821</v>
      </c>
      <c r="I3266" s="52">
        <f t="shared" si="367"/>
        <v>0.77187604071246818</v>
      </c>
      <c r="J3266" s="52">
        <f t="shared" ca="1" si="368"/>
        <v>1</v>
      </c>
      <c r="K3266" s="48">
        <f t="shared" si="369"/>
        <v>76.239999999999995</v>
      </c>
      <c r="L3266" s="48">
        <f t="shared" si="370"/>
        <v>76.489999999999995</v>
      </c>
      <c r="M3266" s="48">
        <f t="shared" si="371"/>
        <v>75.47</v>
      </c>
      <c r="N3266" s="48">
        <f t="shared" si="372"/>
        <v>75.84</v>
      </c>
      <c r="O3266" s="49">
        <f t="shared" ca="1" si="373"/>
        <v>37808500</v>
      </c>
    </row>
    <row r="3267" spans="1:15" x14ac:dyDescent="0.25">
      <c r="A3267">
        <v>3252</v>
      </c>
      <c r="B3267" s="89">
        <v>37778</v>
      </c>
      <c r="C3267" s="48">
        <v>100.400002</v>
      </c>
      <c r="D3267" s="48">
        <v>101.400002</v>
      </c>
      <c r="E3267" s="48">
        <v>99.129997000000003</v>
      </c>
      <c r="F3267" s="48">
        <v>99.260002</v>
      </c>
      <c r="G3267" s="49">
        <v>60356800</v>
      </c>
      <c r="H3267" s="48">
        <v>76.616416999999998</v>
      </c>
      <c r="I3267" s="52">
        <f t="shared" si="367"/>
        <v>0.77187603723804077</v>
      </c>
      <c r="J3267" s="52">
        <f t="shared" ca="1" si="368"/>
        <v>1</v>
      </c>
      <c r="K3267" s="48">
        <f t="shared" si="369"/>
        <v>77.5</v>
      </c>
      <c r="L3267" s="48">
        <f t="shared" si="370"/>
        <v>78.27</v>
      </c>
      <c r="M3267" s="48">
        <f t="shared" si="371"/>
        <v>76.52</v>
      </c>
      <c r="N3267" s="48">
        <f t="shared" si="372"/>
        <v>76.62</v>
      </c>
      <c r="O3267" s="49">
        <f t="shared" ca="1" si="373"/>
        <v>60356800</v>
      </c>
    </row>
    <row r="3268" spans="1:15" x14ac:dyDescent="0.25">
      <c r="A3268">
        <v>3253</v>
      </c>
      <c r="B3268" s="89">
        <v>37777</v>
      </c>
      <c r="C3268" s="48">
        <v>98.580001999999993</v>
      </c>
      <c r="D3268" s="48">
        <v>99.650002000000001</v>
      </c>
      <c r="E3268" s="48">
        <v>98.269997000000004</v>
      </c>
      <c r="F3268" s="48">
        <v>99.650002000000001</v>
      </c>
      <c r="G3268" s="49">
        <v>46262400</v>
      </c>
      <c r="H3268" s="48">
        <v>76.917447999999993</v>
      </c>
      <c r="I3268" s="52">
        <f t="shared" si="367"/>
        <v>0.77187603066982369</v>
      </c>
      <c r="J3268" s="52">
        <f t="shared" ca="1" si="368"/>
        <v>1</v>
      </c>
      <c r="K3268" s="48">
        <f t="shared" si="369"/>
        <v>76.09</v>
      </c>
      <c r="L3268" s="48">
        <f t="shared" si="370"/>
        <v>76.92</v>
      </c>
      <c r="M3268" s="48">
        <f t="shared" si="371"/>
        <v>75.849999999999994</v>
      </c>
      <c r="N3268" s="48">
        <f t="shared" si="372"/>
        <v>76.92</v>
      </c>
      <c r="O3268" s="49">
        <f t="shared" ca="1" si="373"/>
        <v>46262400</v>
      </c>
    </row>
    <row r="3269" spans="1:15" x14ac:dyDescent="0.25">
      <c r="A3269">
        <v>3254</v>
      </c>
      <c r="B3269" s="89">
        <v>37776</v>
      </c>
      <c r="C3269" s="48">
        <v>97.660004000000001</v>
      </c>
      <c r="D3269" s="48">
        <v>99.349997999999999</v>
      </c>
      <c r="E3269" s="48">
        <v>97.57</v>
      </c>
      <c r="F3269" s="48">
        <v>99.160004000000001</v>
      </c>
      <c r="G3269" s="49">
        <v>49360700</v>
      </c>
      <c r="H3269" s="48">
        <v>76.539231000000001</v>
      </c>
      <c r="I3269" s="52">
        <f t="shared" si="367"/>
        <v>0.77187603784283831</v>
      </c>
      <c r="J3269" s="52">
        <f t="shared" ca="1" si="368"/>
        <v>1</v>
      </c>
      <c r="K3269" s="48">
        <f t="shared" si="369"/>
        <v>75.38</v>
      </c>
      <c r="L3269" s="48">
        <f t="shared" si="370"/>
        <v>76.69</v>
      </c>
      <c r="M3269" s="48">
        <f t="shared" si="371"/>
        <v>75.31</v>
      </c>
      <c r="N3269" s="48">
        <f t="shared" si="372"/>
        <v>76.540000000000006</v>
      </c>
      <c r="O3269" s="49">
        <f t="shared" ca="1" si="373"/>
        <v>49360700</v>
      </c>
    </row>
    <row r="3270" spans="1:15" x14ac:dyDescent="0.25">
      <c r="A3270">
        <v>3255</v>
      </c>
      <c r="B3270" s="89">
        <v>37775</v>
      </c>
      <c r="C3270" s="48">
        <v>97.150002000000001</v>
      </c>
      <c r="D3270" s="48">
        <v>97.839995999999999</v>
      </c>
      <c r="E3270" s="48">
        <v>96.849997999999999</v>
      </c>
      <c r="F3270" s="48">
        <v>97.75</v>
      </c>
      <c r="G3270" s="49">
        <v>38254500</v>
      </c>
      <c r="H3270" s="48">
        <v>75.450883000000005</v>
      </c>
      <c r="I3270" s="52">
        <f t="shared" si="367"/>
        <v>0.77187604092071616</v>
      </c>
      <c r="J3270" s="52">
        <f t="shared" ca="1" si="368"/>
        <v>1</v>
      </c>
      <c r="K3270" s="48">
        <f t="shared" si="369"/>
        <v>74.989999999999995</v>
      </c>
      <c r="L3270" s="48">
        <f t="shared" si="370"/>
        <v>75.52</v>
      </c>
      <c r="M3270" s="48">
        <f t="shared" si="371"/>
        <v>74.760000000000005</v>
      </c>
      <c r="N3270" s="48">
        <f t="shared" si="372"/>
        <v>75.45</v>
      </c>
      <c r="O3270" s="49">
        <f t="shared" ca="1" si="373"/>
        <v>38254500</v>
      </c>
    </row>
    <row r="3271" spans="1:15" x14ac:dyDescent="0.25">
      <c r="A3271">
        <v>3256</v>
      </c>
      <c r="B3271" s="89">
        <v>37774</v>
      </c>
      <c r="C3271" s="48">
        <v>97.529999000000004</v>
      </c>
      <c r="D3271" s="48">
        <v>98.449996999999996</v>
      </c>
      <c r="E3271" s="48">
        <v>96.669998000000007</v>
      </c>
      <c r="F3271" s="48">
        <v>97.349997999999999</v>
      </c>
      <c r="G3271" s="49">
        <v>50305500</v>
      </c>
      <c r="H3271" s="48">
        <v>75.142131000000006</v>
      </c>
      <c r="I3271" s="52">
        <f t="shared" si="367"/>
        <v>0.77187604051106407</v>
      </c>
      <c r="J3271" s="52">
        <f t="shared" ca="1" si="368"/>
        <v>1</v>
      </c>
      <c r="K3271" s="48">
        <f t="shared" si="369"/>
        <v>75.28</v>
      </c>
      <c r="L3271" s="48">
        <f t="shared" si="370"/>
        <v>75.989999999999995</v>
      </c>
      <c r="M3271" s="48">
        <f t="shared" si="371"/>
        <v>74.62</v>
      </c>
      <c r="N3271" s="48">
        <f t="shared" si="372"/>
        <v>75.14</v>
      </c>
      <c r="O3271" s="49">
        <f t="shared" ca="1" si="373"/>
        <v>50305500</v>
      </c>
    </row>
    <row r="3272" spans="1:15" x14ac:dyDescent="0.25">
      <c r="A3272">
        <v>3257</v>
      </c>
      <c r="B3272" s="89">
        <v>37771</v>
      </c>
      <c r="C3272" s="48">
        <v>95.900002000000001</v>
      </c>
      <c r="D3272" s="48">
        <v>97.089995999999999</v>
      </c>
      <c r="E3272" s="48">
        <v>95.559997999999993</v>
      </c>
      <c r="F3272" s="48">
        <v>96.949996999999996</v>
      </c>
      <c r="G3272" s="49">
        <v>52529500</v>
      </c>
      <c r="H3272" s="48">
        <v>74.833378999999994</v>
      </c>
      <c r="I3272" s="52">
        <f t="shared" si="367"/>
        <v>0.7718760321364424</v>
      </c>
      <c r="J3272" s="52">
        <f t="shared" ca="1" si="368"/>
        <v>1</v>
      </c>
      <c r="K3272" s="48">
        <f t="shared" si="369"/>
        <v>74.02</v>
      </c>
      <c r="L3272" s="48">
        <f t="shared" si="370"/>
        <v>74.94</v>
      </c>
      <c r="M3272" s="48">
        <f t="shared" si="371"/>
        <v>73.760000000000005</v>
      </c>
      <c r="N3272" s="48">
        <f t="shared" si="372"/>
        <v>74.83</v>
      </c>
      <c r="O3272" s="49">
        <f t="shared" ca="1" si="373"/>
        <v>52529500</v>
      </c>
    </row>
    <row r="3273" spans="1:15" x14ac:dyDescent="0.25">
      <c r="A3273">
        <v>3258</v>
      </c>
      <c r="B3273" s="89">
        <v>37770</v>
      </c>
      <c r="C3273" s="48">
        <v>95.879997000000003</v>
      </c>
      <c r="D3273" s="48">
        <v>96.82</v>
      </c>
      <c r="E3273" s="48">
        <v>95.080001999999993</v>
      </c>
      <c r="F3273" s="48">
        <v>95.419998000000007</v>
      </c>
      <c r="G3273" s="49">
        <v>50844200</v>
      </c>
      <c r="H3273" s="48">
        <v>73.652410000000003</v>
      </c>
      <c r="I3273" s="52">
        <f t="shared" si="367"/>
        <v>0.771876037976861</v>
      </c>
      <c r="J3273" s="52">
        <f t="shared" ca="1" si="368"/>
        <v>1</v>
      </c>
      <c r="K3273" s="48">
        <f t="shared" si="369"/>
        <v>74.010000000000005</v>
      </c>
      <c r="L3273" s="48">
        <f t="shared" si="370"/>
        <v>74.73</v>
      </c>
      <c r="M3273" s="48">
        <f t="shared" si="371"/>
        <v>73.39</v>
      </c>
      <c r="N3273" s="48">
        <f t="shared" si="372"/>
        <v>73.650000000000006</v>
      </c>
      <c r="O3273" s="49">
        <f t="shared" ca="1" si="373"/>
        <v>50844200</v>
      </c>
    </row>
    <row r="3274" spans="1:15" x14ac:dyDescent="0.25">
      <c r="A3274">
        <v>3259</v>
      </c>
      <c r="B3274" s="89">
        <v>37769</v>
      </c>
      <c r="C3274" s="48">
        <v>95.849997999999999</v>
      </c>
      <c r="D3274" s="48">
        <v>96.470000999999996</v>
      </c>
      <c r="E3274" s="48">
        <v>95.43</v>
      </c>
      <c r="F3274" s="48">
        <v>95.669998000000007</v>
      </c>
      <c r="G3274" s="49">
        <v>37727100</v>
      </c>
      <c r="H3274" s="48">
        <v>73.845378999999994</v>
      </c>
      <c r="I3274" s="52">
        <f t="shared" si="367"/>
        <v>0.77187603787762171</v>
      </c>
      <c r="J3274" s="52">
        <f t="shared" ca="1" si="368"/>
        <v>1</v>
      </c>
      <c r="K3274" s="48">
        <f t="shared" si="369"/>
        <v>73.98</v>
      </c>
      <c r="L3274" s="48">
        <f t="shared" si="370"/>
        <v>74.459999999999994</v>
      </c>
      <c r="M3274" s="48">
        <f t="shared" si="371"/>
        <v>73.66</v>
      </c>
      <c r="N3274" s="48">
        <f t="shared" si="372"/>
        <v>73.849999999999994</v>
      </c>
      <c r="O3274" s="49">
        <f t="shared" ca="1" si="373"/>
        <v>37727100</v>
      </c>
    </row>
    <row r="3275" spans="1:15" x14ac:dyDescent="0.25">
      <c r="A3275">
        <v>3260</v>
      </c>
      <c r="B3275" s="89">
        <v>37768</v>
      </c>
      <c r="C3275" s="48">
        <v>93.300003000000004</v>
      </c>
      <c r="D3275" s="48">
        <v>95.839995999999999</v>
      </c>
      <c r="E3275" s="48">
        <v>93.07</v>
      </c>
      <c r="F3275" s="48">
        <v>95.400002000000001</v>
      </c>
      <c r="G3275" s="49">
        <v>43719200</v>
      </c>
      <c r="H3275" s="48">
        <v>73.636975000000007</v>
      </c>
      <c r="I3275" s="52">
        <f t="shared" si="367"/>
        <v>0.77187603203614197</v>
      </c>
      <c r="J3275" s="52">
        <f t="shared" ca="1" si="368"/>
        <v>1</v>
      </c>
      <c r="K3275" s="48">
        <f t="shared" si="369"/>
        <v>72.02</v>
      </c>
      <c r="L3275" s="48">
        <f t="shared" si="370"/>
        <v>73.98</v>
      </c>
      <c r="M3275" s="48">
        <f t="shared" si="371"/>
        <v>71.84</v>
      </c>
      <c r="N3275" s="48">
        <f t="shared" si="372"/>
        <v>73.64</v>
      </c>
      <c r="O3275" s="49">
        <f t="shared" ca="1" si="373"/>
        <v>43719200</v>
      </c>
    </row>
    <row r="3276" spans="1:15" x14ac:dyDescent="0.25">
      <c r="A3276">
        <v>3261</v>
      </c>
      <c r="B3276" s="89">
        <v>37764</v>
      </c>
      <c r="C3276" s="48">
        <v>93.529999000000004</v>
      </c>
      <c r="D3276" s="48">
        <v>93.980002999999996</v>
      </c>
      <c r="E3276" s="48">
        <v>93.139999000000003</v>
      </c>
      <c r="F3276" s="48">
        <v>93.760002</v>
      </c>
      <c r="G3276" s="49">
        <v>26155900</v>
      </c>
      <c r="H3276" s="48">
        <v>72.371099000000001</v>
      </c>
      <c r="I3276" s="52">
        <f t="shared" si="367"/>
        <v>0.77187603942243943</v>
      </c>
      <c r="J3276" s="52">
        <f t="shared" ca="1" si="368"/>
        <v>1</v>
      </c>
      <c r="K3276" s="48">
        <f t="shared" si="369"/>
        <v>72.19</v>
      </c>
      <c r="L3276" s="48">
        <f t="shared" si="370"/>
        <v>72.540000000000006</v>
      </c>
      <c r="M3276" s="48">
        <f t="shared" si="371"/>
        <v>71.89</v>
      </c>
      <c r="N3276" s="48">
        <f t="shared" si="372"/>
        <v>72.37</v>
      </c>
      <c r="O3276" s="49">
        <f t="shared" ca="1" si="373"/>
        <v>26155900</v>
      </c>
    </row>
    <row r="3277" spans="1:15" x14ac:dyDescent="0.25">
      <c r="A3277">
        <v>3262</v>
      </c>
      <c r="B3277" s="89">
        <v>37763</v>
      </c>
      <c r="C3277" s="48">
        <v>92.949996999999996</v>
      </c>
      <c r="D3277" s="48">
        <v>94.050003000000004</v>
      </c>
      <c r="E3277" s="48">
        <v>92.68</v>
      </c>
      <c r="F3277" s="48">
        <v>93.57</v>
      </c>
      <c r="G3277" s="49">
        <v>38421800</v>
      </c>
      <c r="H3277" s="48">
        <v>72.224440999999999</v>
      </c>
      <c r="I3277" s="52">
        <f t="shared" si="367"/>
        <v>0.77187603932884474</v>
      </c>
      <c r="J3277" s="52">
        <f t="shared" ca="1" si="368"/>
        <v>1</v>
      </c>
      <c r="K3277" s="48">
        <f t="shared" si="369"/>
        <v>71.75</v>
      </c>
      <c r="L3277" s="48">
        <f t="shared" si="370"/>
        <v>72.59</v>
      </c>
      <c r="M3277" s="48">
        <f t="shared" si="371"/>
        <v>71.540000000000006</v>
      </c>
      <c r="N3277" s="48">
        <f t="shared" si="372"/>
        <v>72.22</v>
      </c>
      <c r="O3277" s="49">
        <f t="shared" ca="1" si="373"/>
        <v>38421800</v>
      </c>
    </row>
    <row r="3278" spans="1:15" x14ac:dyDescent="0.25">
      <c r="A3278">
        <v>3263</v>
      </c>
      <c r="B3278" s="89">
        <v>37762</v>
      </c>
      <c r="C3278" s="48">
        <v>92.110000999999997</v>
      </c>
      <c r="D3278" s="48">
        <v>92.879997000000003</v>
      </c>
      <c r="E3278" s="48">
        <v>91.910004000000001</v>
      </c>
      <c r="F3278" s="48">
        <v>92.650002000000001</v>
      </c>
      <c r="G3278" s="49">
        <v>49333800</v>
      </c>
      <c r="H3278" s="48">
        <v>71.514315999999994</v>
      </c>
      <c r="I3278" s="52">
        <f t="shared" si="367"/>
        <v>0.77187603298702567</v>
      </c>
      <c r="J3278" s="52">
        <f t="shared" ca="1" si="368"/>
        <v>1</v>
      </c>
      <c r="K3278" s="48">
        <f t="shared" si="369"/>
        <v>71.099999999999994</v>
      </c>
      <c r="L3278" s="48">
        <f t="shared" si="370"/>
        <v>71.69</v>
      </c>
      <c r="M3278" s="48">
        <f t="shared" si="371"/>
        <v>70.94</v>
      </c>
      <c r="N3278" s="48">
        <f t="shared" si="372"/>
        <v>71.510000000000005</v>
      </c>
      <c r="O3278" s="49">
        <f t="shared" ca="1" si="373"/>
        <v>49333800</v>
      </c>
    </row>
    <row r="3279" spans="1:15" x14ac:dyDescent="0.25">
      <c r="A3279">
        <v>3264</v>
      </c>
      <c r="B3279" s="89">
        <v>37761</v>
      </c>
      <c r="C3279" s="48">
        <v>92.82</v>
      </c>
      <c r="D3279" s="48">
        <v>93.029999000000004</v>
      </c>
      <c r="E3279" s="48">
        <v>91.589995999999999</v>
      </c>
      <c r="F3279" s="48">
        <v>92.459998999999996</v>
      </c>
      <c r="G3279" s="49">
        <v>55404600</v>
      </c>
      <c r="H3279" s="48">
        <v>71.367658000000006</v>
      </c>
      <c r="I3279" s="52">
        <f t="shared" si="367"/>
        <v>0.7718760412272988</v>
      </c>
      <c r="J3279" s="52">
        <f t="shared" ca="1" si="368"/>
        <v>1</v>
      </c>
      <c r="K3279" s="48">
        <f t="shared" si="369"/>
        <v>71.650000000000006</v>
      </c>
      <c r="L3279" s="48">
        <f t="shared" si="370"/>
        <v>71.81</v>
      </c>
      <c r="M3279" s="48">
        <f t="shared" si="371"/>
        <v>70.7</v>
      </c>
      <c r="N3279" s="48">
        <f t="shared" si="372"/>
        <v>71.37</v>
      </c>
      <c r="O3279" s="49">
        <f t="shared" ca="1" si="373"/>
        <v>55404600</v>
      </c>
    </row>
    <row r="3280" spans="1:15" x14ac:dyDescent="0.25">
      <c r="A3280">
        <v>3265</v>
      </c>
      <c r="B3280" s="89">
        <v>37760</v>
      </c>
      <c r="C3280" s="48">
        <v>94.150002000000001</v>
      </c>
      <c r="D3280" s="48">
        <v>94.419998000000007</v>
      </c>
      <c r="E3280" s="48">
        <v>92.330001999999993</v>
      </c>
      <c r="F3280" s="48">
        <v>92.650002000000001</v>
      </c>
      <c r="G3280" s="49">
        <v>41606000</v>
      </c>
      <c r="H3280" s="48">
        <v>71.514315999999994</v>
      </c>
      <c r="I3280" s="52">
        <f t="shared" si="367"/>
        <v>0.77187603298702567</v>
      </c>
      <c r="J3280" s="52">
        <f t="shared" ca="1" si="368"/>
        <v>1</v>
      </c>
      <c r="K3280" s="48">
        <f t="shared" si="369"/>
        <v>72.67</v>
      </c>
      <c r="L3280" s="48">
        <f t="shared" si="370"/>
        <v>72.88</v>
      </c>
      <c r="M3280" s="48">
        <f t="shared" si="371"/>
        <v>71.27</v>
      </c>
      <c r="N3280" s="48">
        <f t="shared" si="372"/>
        <v>71.510000000000005</v>
      </c>
      <c r="O3280" s="49">
        <f t="shared" ca="1" si="373"/>
        <v>41606000</v>
      </c>
    </row>
    <row r="3281" spans="1:15" x14ac:dyDescent="0.25">
      <c r="A3281">
        <v>3266</v>
      </c>
      <c r="B3281" s="89">
        <v>37757</v>
      </c>
      <c r="C3281" s="48">
        <v>94.889999000000003</v>
      </c>
      <c r="D3281" s="48">
        <v>95.449996999999996</v>
      </c>
      <c r="E3281" s="48">
        <v>94.260002</v>
      </c>
      <c r="F3281" s="48">
        <v>94.870002999999997</v>
      </c>
      <c r="G3281" s="49">
        <v>38905000</v>
      </c>
      <c r="H3281" s="48">
        <v>73.227881999999994</v>
      </c>
      <c r="I3281" s="52">
        <f t="shared" ref="I3281:I3344" si="374">H3281/F3281</f>
        <v>0.77187603757111711</v>
      </c>
      <c r="J3281" s="52">
        <f t="shared" ref="J3281:J3344" ca="1" si="375">INDEX(OFFSET($T$15,0,0,$S$13+1,1),MATCH(B3281,OFFSET($Q$15,0,0,$S$13+1,1),-1))</f>
        <v>1</v>
      </c>
      <c r="K3281" s="48">
        <f t="shared" ref="K3281:K3344" si="376">ROUND($I3281*C3281,2)</f>
        <v>73.239999999999995</v>
      </c>
      <c r="L3281" s="48">
        <f t="shared" ref="L3281:L3344" si="377">ROUND($I3281*D3281,2)</f>
        <v>73.680000000000007</v>
      </c>
      <c r="M3281" s="48">
        <f t="shared" ref="M3281:M3344" si="378">ROUND($I3281*E3281,2)</f>
        <v>72.760000000000005</v>
      </c>
      <c r="N3281" s="48">
        <f t="shared" ref="N3281:N3344" si="379">ROUND($I3281*F3281,2)</f>
        <v>73.23</v>
      </c>
      <c r="O3281" s="49">
        <f t="shared" ref="O3281:O3344" ca="1" si="380">G3281*J3281</f>
        <v>38905000</v>
      </c>
    </row>
    <row r="3282" spans="1:15" x14ac:dyDescent="0.25">
      <c r="A3282">
        <v>3267</v>
      </c>
      <c r="B3282" s="89">
        <v>37756</v>
      </c>
      <c r="C3282" s="48">
        <v>94.889999000000003</v>
      </c>
      <c r="D3282" s="48">
        <v>95.330001999999993</v>
      </c>
      <c r="E3282" s="48">
        <v>94.25</v>
      </c>
      <c r="F3282" s="48">
        <v>95.110000999999997</v>
      </c>
      <c r="G3282" s="49">
        <v>43879200</v>
      </c>
      <c r="H3282" s="48">
        <v>73.413129999999995</v>
      </c>
      <c r="I3282" s="52">
        <f t="shared" si="374"/>
        <v>0.77187603015586126</v>
      </c>
      <c r="J3282" s="52">
        <f t="shared" ca="1" si="375"/>
        <v>1</v>
      </c>
      <c r="K3282" s="48">
        <f t="shared" si="376"/>
        <v>73.239999999999995</v>
      </c>
      <c r="L3282" s="48">
        <f t="shared" si="377"/>
        <v>73.58</v>
      </c>
      <c r="M3282" s="48">
        <f t="shared" si="378"/>
        <v>72.75</v>
      </c>
      <c r="N3282" s="48">
        <f t="shared" si="379"/>
        <v>73.41</v>
      </c>
      <c r="O3282" s="49">
        <f t="shared" ca="1" si="380"/>
        <v>43879200</v>
      </c>
    </row>
    <row r="3283" spans="1:15" x14ac:dyDescent="0.25">
      <c r="A3283">
        <v>3268</v>
      </c>
      <c r="B3283" s="89">
        <v>37755</v>
      </c>
      <c r="C3283" s="48">
        <v>95.089995999999999</v>
      </c>
      <c r="D3283" s="48">
        <v>95.239998</v>
      </c>
      <c r="E3283" s="48">
        <v>93.910004000000001</v>
      </c>
      <c r="F3283" s="48">
        <v>94.510002</v>
      </c>
      <c r="G3283" s="49">
        <v>32195100</v>
      </c>
      <c r="H3283" s="48">
        <v>72.950006000000002</v>
      </c>
      <c r="I3283" s="52">
        <f t="shared" si="374"/>
        <v>0.77187603910959601</v>
      </c>
      <c r="J3283" s="52">
        <f t="shared" ca="1" si="375"/>
        <v>1</v>
      </c>
      <c r="K3283" s="48">
        <f t="shared" si="376"/>
        <v>73.400000000000006</v>
      </c>
      <c r="L3283" s="48">
        <f t="shared" si="377"/>
        <v>73.510000000000005</v>
      </c>
      <c r="M3283" s="48">
        <f t="shared" si="378"/>
        <v>72.489999999999995</v>
      </c>
      <c r="N3283" s="48">
        <f t="shared" si="379"/>
        <v>72.95</v>
      </c>
      <c r="O3283" s="49">
        <f t="shared" ca="1" si="380"/>
        <v>32195100</v>
      </c>
    </row>
    <row r="3284" spans="1:15" x14ac:dyDescent="0.25">
      <c r="A3284">
        <v>3269</v>
      </c>
      <c r="B3284" s="89">
        <v>37754</v>
      </c>
      <c r="C3284" s="48">
        <v>94.529999000000004</v>
      </c>
      <c r="D3284" s="48">
        <v>95.18</v>
      </c>
      <c r="E3284" s="48">
        <v>94.260002</v>
      </c>
      <c r="F3284" s="48">
        <v>94.709998999999996</v>
      </c>
      <c r="G3284" s="49">
        <v>39253600</v>
      </c>
      <c r="H3284" s="48">
        <v>73.104378999999994</v>
      </c>
      <c r="I3284" s="52">
        <f t="shared" si="374"/>
        <v>0.77187604024787282</v>
      </c>
      <c r="J3284" s="52">
        <f t="shared" ca="1" si="375"/>
        <v>1</v>
      </c>
      <c r="K3284" s="48">
        <f t="shared" si="376"/>
        <v>72.97</v>
      </c>
      <c r="L3284" s="48">
        <f t="shared" si="377"/>
        <v>73.47</v>
      </c>
      <c r="M3284" s="48">
        <f t="shared" si="378"/>
        <v>72.760000000000005</v>
      </c>
      <c r="N3284" s="48">
        <f t="shared" si="379"/>
        <v>73.099999999999994</v>
      </c>
      <c r="O3284" s="49">
        <f t="shared" ca="1" si="380"/>
        <v>39253600</v>
      </c>
    </row>
    <row r="3285" spans="1:15" x14ac:dyDescent="0.25">
      <c r="A3285">
        <v>3270</v>
      </c>
      <c r="B3285" s="89">
        <v>37753</v>
      </c>
      <c r="C3285" s="48">
        <v>93.5</v>
      </c>
      <c r="D3285" s="48">
        <v>95.120002999999997</v>
      </c>
      <c r="E3285" s="48">
        <v>93.279999000000004</v>
      </c>
      <c r="F3285" s="48">
        <v>94.879997000000003</v>
      </c>
      <c r="G3285" s="49">
        <v>35662300</v>
      </c>
      <c r="H3285" s="48">
        <v>73.235596000000001</v>
      </c>
      <c r="I3285" s="52">
        <f t="shared" si="374"/>
        <v>0.7718760362102457</v>
      </c>
      <c r="J3285" s="52">
        <f t="shared" ca="1" si="375"/>
        <v>1</v>
      </c>
      <c r="K3285" s="48">
        <f t="shared" si="376"/>
        <v>72.17</v>
      </c>
      <c r="L3285" s="48">
        <f t="shared" si="377"/>
        <v>73.42</v>
      </c>
      <c r="M3285" s="48">
        <f t="shared" si="378"/>
        <v>72</v>
      </c>
      <c r="N3285" s="48">
        <f t="shared" si="379"/>
        <v>73.239999999999995</v>
      </c>
      <c r="O3285" s="49">
        <f t="shared" ca="1" si="380"/>
        <v>35662300</v>
      </c>
    </row>
    <row r="3286" spans="1:15" x14ac:dyDescent="0.25">
      <c r="A3286">
        <v>3271</v>
      </c>
      <c r="B3286" s="89">
        <v>37750</v>
      </c>
      <c r="C3286" s="48">
        <v>92.830001999999993</v>
      </c>
      <c r="D3286" s="48">
        <v>93.800003000000004</v>
      </c>
      <c r="E3286" s="48">
        <v>92.610000999999997</v>
      </c>
      <c r="F3286" s="48">
        <v>93.730002999999996</v>
      </c>
      <c r="G3286" s="49">
        <v>33608100</v>
      </c>
      <c r="H3286" s="48">
        <v>72.347943999999998</v>
      </c>
      <c r="I3286" s="52">
        <f t="shared" si="374"/>
        <v>0.77187604485620254</v>
      </c>
      <c r="J3286" s="52">
        <f t="shared" ca="1" si="375"/>
        <v>1</v>
      </c>
      <c r="K3286" s="48">
        <f t="shared" si="376"/>
        <v>71.650000000000006</v>
      </c>
      <c r="L3286" s="48">
        <f t="shared" si="377"/>
        <v>72.400000000000006</v>
      </c>
      <c r="M3286" s="48">
        <f t="shared" si="378"/>
        <v>71.48</v>
      </c>
      <c r="N3286" s="48">
        <f t="shared" si="379"/>
        <v>72.349999999999994</v>
      </c>
      <c r="O3286" s="49">
        <f t="shared" ca="1" si="380"/>
        <v>33608100</v>
      </c>
    </row>
    <row r="3287" spans="1:15" x14ac:dyDescent="0.25">
      <c r="A3287">
        <v>3272</v>
      </c>
      <c r="B3287" s="89">
        <v>37749</v>
      </c>
      <c r="C3287" s="48">
        <v>92.519997000000004</v>
      </c>
      <c r="D3287" s="48">
        <v>93.330001999999993</v>
      </c>
      <c r="E3287" s="48">
        <v>92.279999000000004</v>
      </c>
      <c r="F3287" s="48">
        <v>92.449996999999996</v>
      </c>
      <c r="G3287" s="49">
        <v>40570700</v>
      </c>
      <c r="H3287" s="48">
        <v>71.359937000000002</v>
      </c>
      <c r="I3287" s="52">
        <f t="shared" si="374"/>
        <v>0.77187603370068258</v>
      </c>
      <c r="J3287" s="52">
        <f t="shared" ca="1" si="375"/>
        <v>1</v>
      </c>
      <c r="K3287" s="48">
        <f t="shared" si="376"/>
        <v>71.41</v>
      </c>
      <c r="L3287" s="48">
        <f t="shared" si="377"/>
        <v>72.040000000000006</v>
      </c>
      <c r="M3287" s="48">
        <f t="shared" si="378"/>
        <v>71.23</v>
      </c>
      <c r="N3287" s="48">
        <f t="shared" si="379"/>
        <v>71.36</v>
      </c>
      <c r="O3287" s="49">
        <f t="shared" ca="1" si="380"/>
        <v>40570700</v>
      </c>
    </row>
    <row r="3288" spans="1:15" x14ac:dyDescent="0.25">
      <c r="A3288">
        <v>3273</v>
      </c>
      <c r="B3288" s="89">
        <v>37748</v>
      </c>
      <c r="C3288" s="48">
        <v>93.419998000000007</v>
      </c>
      <c r="D3288" s="48">
        <v>94.139999000000003</v>
      </c>
      <c r="E3288" s="48">
        <v>92.970000999999996</v>
      </c>
      <c r="F3288" s="48">
        <v>93.389999000000003</v>
      </c>
      <c r="G3288" s="49">
        <v>41413100</v>
      </c>
      <c r="H3288" s="48">
        <v>72.085503000000003</v>
      </c>
      <c r="I3288" s="52">
        <f t="shared" si="374"/>
        <v>0.77187604424323852</v>
      </c>
      <c r="J3288" s="52">
        <f t="shared" ca="1" si="375"/>
        <v>1</v>
      </c>
      <c r="K3288" s="48">
        <f t="shared" si="376"/>
        <v>72.11</v>
      </c>
      <c r="L3288" s="48">
        <f t="shared" si="377"/>
        <v>72.66</v>
      </c>
      <c r="M3288" s="48">
        <f t="shared" si="378"/>
        <v>71.760000000000005</v>
      </c>
      <c r="N3288" s="48">
        <f t="shared" si="379"/>
        <v>72.09</v>
      </c>
      <c r="O3288" s="49">
        <f t="shared" ca="1" si="380"/>
        <v>41413100</v>
      </c>
    </row>
    <row r="3289" spans="1:15" x14ac:dyDescent="0.25">
      <c r="A3289">
        <v>3274</v>
      </c>
      <c r="B3289" s="89">
        <v>37747</v>
      </c>
      <c r="C3289" s="48">
        <v>93.040001000000004</v>
      </c>
      <c r="D3289" s="48">
        <v>94.379997000000003</v>
      </c>
      <c r="E3289" s="48">
        <v>93</v>
      </c>
      <c r="F3289" s="48">
        <v>93.910004000000001</v>
      </c>
      <c r="G3289" s="49">
        <v>44401000</v>
      </c>
      <c r="H3289" s="48">
        <v>72.486880999999997</v>
      </c>
      <c r="I3289" s="52">
        <f t="shared" si="374"/>
        <v>0.77187602930993371</v>
      </c>
      <c r="J3289" s="52">
        <f t="shared" ca="1" si="375"/>
        <v>1</v>
      </c>
      <c r="K3289" s="48">
        <f t="shared" si="376"/>
        <v>71.819999999999993</v>
      </c>
      <c r="L3289" s="48">
        <f t="shared" si="377"/>
        <v>72.849999999999994</v>
      </c>
      <c r="M3289" s="48">
        <f t="shared" si="378"/>
        <v>71.78</v>
      </c>
      <c r="N3289" s="48">
        <f t="shared" si="379"/>
        <v>72.489999999999995</v>
      </c>
      <c r="O3289" s="49">
        <f t="shared" ca="1" si="380"/>
        <v>44401000</v>
      </c>
    </row>
    <row r="3290" spans="1:15" x14ac:dyDescent="0.25">
      <c r="A3290">
        <v>3275</v>
      </c>
      <c r="B3290" s="89">
        <v>37746</v>
      </c>
      <c r="C3290" s="48">
        <v>93.470000999999996</v>
      </c>
      <c r="D3290" s="48">
        <v>93.779999000000004</v>
      </c>
      <c r="E3290" s="48">
        <v>92.5</v>
      </c>
      <c r="F3290" s="48">
        <v>93.029999000000004</v>
      </c>
      <c r="G3290" s="49">
        <v>35437800</v>
      </c>
      <c r="H3290" s="48">
        <v>71.807626999999997</v>
      </c>
      <c r="I3290" s="52">
        <f t="shared" si="374"/>
        <v>0.77187603753494605</v>
      </c>
      <c r="J3290" s="52">
        <f t="shared" ca="1" si="375"/>
        <v>1</v>
      </c>
      <c r="K3290" s="48">
        <f t="shared" si="376"/>
        <v>72.150000000000006</v>
      </c>
      <c r="L3290" s="48">
        <f t="shared" si="377"/>
        <v>72.39</v>
      </c>
      <c r="M3290" s="48">
        <f t="shared" si="378"/>
        <v>71.400000000000006</v>
      </c>
      <c r="N3290" s="48">
        <f t="shared" si="379"/>
        <v>71.81</v>
      </c>
      <c r="O3290" s="49">
        <f t="shared" ca="1" si="380"/>
        <v>35437800</v>
      </c>
    </row>
    <row r="3291" spans="1:15" x14ac:dyDescent="0.25">
      <c r="A3291">
        <v>3276</v>
      </c>
      <c r="B3291" s="89">
        <v>37743</v>
      </c>
      <c r="C3291" s="48">
        <v>91.559997999999993</v>
      </c>
      <c r="D3291" s="48">
        <v>93.470000999999996</v>
      </c>
      <c r="E3291" s="48">
        <v>91.489998</v>
      </c>
      <c r="F3291" s="48">
        <v>93.209998999999996</v>
      </c>
      <c r="G3291" s="49">
        <v>50201500</v>
      </c>
      <c r="H3291" s="48">
        <v>71.946565000000007</v>
      </c>
      <c r="I3291" s="52">
        <f t="shared" si="374"/>
        <v>0.77187604089556971</v>
      </c>
      <c r="J3291" s="52">
        <f t="shared" ca="1" si="375"/>
        <v>1</v>
      </c>
      <c r="K3291" s="48">
        <f t="shared" si="376"/>
        <v>70.67</v>
      </c>
      <c r="L3291" s="48">
        <f t="shared" si="377"/>
        <v>72.150000000000006</v>
      </c>
      <c r="M3291" s="48">
        <f t="shared" si="378"/>
        <v>70.62</v>
      </c>
      <c r="N3291" s="48">
        <f t="shared" si="379"/>
        <v>71.95</v>
      </c>
      <c r="O3291" s="49">
        <f t="shared" ca="1" si="380"/>
        <v>50201500</v>
      </c>
    </row>
    <row r="3292" spans="1:15" x14ac:dyDescent="0.25">
      <c r="A3292">
        <v>3277</v>
      </c>
      <c r="B3292" s="89">
        <v>37742</v>
      </c>
      <c r="C3292" s="48">
        <v>91.919998000000007</v>
      </c>
      <c r="D3292" s="48">
        <v>92.730002999999996</v>
      </c>
      <c r="E3292" s="48">
        <v>90.5</v>
      </c>
      <c r="F3292" s="48">
        <v>91.900002000000001</v>
      </c>
      <c r="G3292" s="49">
        <v>50240400</v>
      </c>
      <c r="H3292" s="48">
        <v>70.935409000000007</v>
      </c>
      <c r="I3292" s="52">
        <f t="shared" si="374"/>
        <v>0.77187603325623444</v>
      </c>
      <c r="J3292" s="52">
        <f t="shared" ca="1" si="375"/>
        <v>1</v>
      </c>
      <c r="K3292" s="48">
        <f t="shared" si="376"/>
        <v>70.95</v>
      </c>
      <c r="L3292" s="48">
        <f t="shared" si="377"/>
        <v>71.58</v>
      </c>
      <c r="M3292" s="48">
        <f t="shared" si="378"/>
        <v>69.849999999999994</v>
      </c>
      <c r="N3292" s="48">
        <f t="shared" si="379"/>
        <v>70.94</v>
      </c>
      <c r="O3292" s="49">
        <f t="shared" ca="1" si="380"/>
        <v>50240400</v>
      </c>
    </row>
    <row r="3293" spans="1:15" x14ac:dyDescent="0.25">
      <c r="A3293">
        <v>3278</v>
      </c>
      <c r="B3293" s="89">
        <v>37741</v>
      </c>
      <c r="C3293" s="48">
        <v>91.910004000000001</v>
      </c>
      <c r="D3293" s="48">
        <v>92.57</v>
      </c>
      <c r="E3293" s="48">
        <v>91.410004000000001</v>
      </c>
      <c r="F3293" s="48">
        <v>91.910004000000001</v>
      </c>
      <c r="G3293" s="49">
        <v>48709100</v>
      </c>
      <c r="H3293" s="48">
        <v>70.943128999999999</v>
      </c>
      <c r="I3293" s="52">
        <f t="shared" si="374"/>
        <v>0.77187602994773019</v>
      </c>
      <c r="J3293" s="52">
        <f t="shared" ca="1" si="375"/>
        <v>1</v>
      </c>
      <c r="K3293" s="48">
        <f t="shared" si="376"/>
        <v>70.94</v>
      </c>
      <c r="L3293" s="48">
        <f t="shared" si="377"/>
        <v>71.45</v>
      </c>
      <c r="M3293" s="48">
        <f t="shared" si="378"/>
        <v>70.56</v>
      </c>
      <c r="N3293" s="48">
        <f t="shared" si="379"/>
        <v>70.94</v>
      </c>
      <c r="O3293" s="49">
        <f t="shared" ca="1" si="380"/>
        <v>48709100</v>
      </c>
    </row>
    <row r="3294" spans="1:15" x14ac:dyDescent="0.25">
      <c r="A3294">
        <v>3279</v>
      </c>
      <c r="B3294" s="89">
        <v>37740</v>
      </c>
      <c r="C3294" s="48">
        <v>92.139999000000003</v>
      </c>
      <c r="D3294" s="48">
        <v>92.800003000000004</v>
      </c>
      <c r="E3294" s="48">
        <v>91.400002000000001</v>
      </c>
      <c r="F3294" s="48">
        <v>92.110000999999997</v>
      </c>
      <c r="G3294" s="49">
        <v>52017100</v>
      </c>
      <c r="H3294" s="48">
        <v>71.097502000000006</v>
      </c>
      <c r="I3294" s="52">
        <f t="shared" si="374"/>
        <v>0.77187603113803038</v>
      </c>
      <c r="J3294" s="52">
        <f t="shared" ca="1" si="375"/>
        <v>1</v>
      </c>
      <c r="K3294" s="48">
        <f t="shared" si="376"/>
        <v>71.12</v>
      </c>
      <c r="L3294" s="48">
        <f t="shared" si="377"/>
        <v>71.63</v>
      </c>
      <c r="M3294" s="48">
        <f t="shared" si="378"/>
        <v>70.55</v>
      </c>
      <c r="N3294" s="48">
        <f t="shared" si="379"/>
        <v>71.099999999999994</v>
      </c>
      <c r="O3294" s="49">
        <f t="shared" ca="1" si="380"/>
        <v>52017100</v>
      </c>
    </row>
    <row r="3295" spans="1:15" x14ac:dyDescent="0.25">
      <c r="A3295">
        <v>3280</v>
      </c>
      <c r="B3295" s="89">
        <v>37739</v>
      </c>
      <c r="C3295" s="48">
        <v>90.440002000000007</v>
      </c>
      <c r="D3295" s="48">
        <v>92.190002000000007</v>
      </c>
      <c r="E3295" s="48">
        <v>90.300003000000004</v>
      </c>
      <c r="F3295" s="48">
        <v>91.790001000000004</v>
      </c>
      <c r="G3295" s="49">
        <v>46432900</v>
      </c>
      <c r="H3295" s="48">
        <v>70.850502000000006</v>
      </c>
      <c r="I3295" s="52">
        <f t="shared" si="374"/>
        <v>0.77187603473280275</v>
      </c>
      <c r="J3295" s="52">
        <f t="shared" ca="1" si="375"/>
        <v>1</v>
      </c>
      <c r="K3295" s="48">
        <f t="shared" si="376"/>
        <v>69.81</v>
      </c>
      <c r="L3295" s="48">
        <f t="shared" si="377"/>
        <v>71.16</v>
      </c>
      <c r="M3295" s="48">
        <f t="shared" si="378"/>
        <v>69.7</v>
      </c>
      <c r="N3295" s="48">
        <f t="shared" si="379"/>
        <v>70.849999999999994</v>
      </c>
      <c r="O3295" s="49">
        <f t="shared" ca="1" si="380"/>
        <v>46432900</v>
      </c>
    </row>
    <row r="3296" spans="1:15" x14ac:dyDescent="0.25">
      <c r="A3296">
        <v>3281</v>
      </c>
      <c r="B3296" s="89">
        <v>37736</v>
      </c>
      <c r="C3296" s="48">
        <v>91.300003000000004</v>
      </c>
      <c r="D3296" s="48">
        <v>91.470000999999996</v>
      </c>
      <c r="E3296" s="48">
        <v>90.019997000000004</v>
      </c>
      <c r="F3296" s="48">
        <v>90.230002999999996</v>
      </c>
      <c r="G3296" s="49">
        <v>43917200</v>
      </c>
      <c r="H3296" s="48">
        <v>69.646377000000001</v>
      </c>
      <c r="I3296" s="52">
        <f t="shared" si="374"/>
        <v>0.7718760355133758</v>
      </c>
      <c r="J3296" s="52">
        <f t="shared" ca="1" si="375"/>
        <v>1</v>
      </c>
      <c r="K3296" s="48">
        <f t="shared" si="376"/>
        <v>70.47</v>
      </c>
      <c r="L3296" s="48">
        <f t="shared" si="377"/>
        <v>70.599999999999994</v>
      </c>
      <c r="M3296" s="48">
        <f t="shared" si="378"/>
        <v>69.48</v>
      </c>
      <c r="N3296" s="48">
        <f t="shared" si="379"/>
        <v>69.650000000000006</v>
      </c>
      <c r="O3296" s="49">
        <f t="shared" ca="1" si="380"/>
        <v>43917200</v>
      </c>
    </row>
    <row r="3297" spans="1:15" x14ac:dyDescent="0.25">
      <c r="A3297">
        <v>3282</v>
      </c>
      <c r="B3297" s="89">
        <v>37735</v>
      </c>
      <c r="C3297" s="48">
        <v>91.529999000000004</v>
      </c>
      <c r="D3297" s="48">
        <v>92.080001999999993</v>
      </c>
      <c r="E3297" s="48">
        <v>90.959998999999996</v>
      </c>
      <c r="F3297" s="48">
        <v>91.360000999999997</v>
      </c>
      <c r="G3297" s="49">
        <v>49692400</v>
      </c>
      <c r="H3297" s="48">
        <v>70.518595000000005</v>
      </c>
      <c r="I3297" s="52">
        <f t="shared" si="374"/>
        <v>0.77187603139365124</v>
      </c>
      <c r="J3297" s="52">
        <f t="shared" ca="1" si="375"/>
        <v>1</v>
      </c>
      <c r="K3297" s="48">
        <f t="shared" si="376"/>
        <v>70.650000000000006</v>
      </c>
      <c r="L3297" s="48">
        <f t="shared" si="377"/>
        <v>71.069999999999993</v>
      </c>
      <c r="M3297" s="48">
        <f t="shared" si="378"/>
        <v>70.209999999999994</v>
      </c>
      <c r="N3297" s="48">
        <f t="shared" si="379"/>
        <v>70.52</v>
      </c>
      <c r="O3297" s="49">
        <f t="shared" ca="1" si="380"/>
        <v>49692400</v>
      </c>
    </row>
    <row r="3298" spans="1:15" x14ac:dyDescent="0.25">
      <c r="A3298">
        <v>3283</v>
      </c>
      <c r="B3298" s="89">
        <v>37734</v>
      </c>
      <c r="C3298" s="48">
        <v>91.620002999999997</v>
      </c>
      <c r="D3298" s="48">
        <v>92.349997999999999</v>
      </c>
      <c r="E3298" s="48">
        <v>91.239998</v>
      </c>
      <c r="F3298" s="48">
        <v>92.18</v>
      </c>
      <c r="G3298" s="49">
        <v>44227100</v>
      </c>
      <c r="H3298" s="48">
        <v>71.151533000000001</v>
      </c>
      <c r="I3298" s="52">
        <f t="shared" si="374"/>
        <v>0.77187603601648946</v>
      </c>
      <c r="J3298" s="52">
        <f t="shared" ca="1" si="375"/>
        <v>1</v>
      </c>
      <c r="K3298" s="48">
        <f t="shared" si="376"/>
        <v>70.72</v>
      </c>
      <c r="L3298" s="48">
        <f t="shared" si="377"/>
        <v>71.28</v>
      </c>
      <c r="M3298" s="48">
        <f t="shared" si="378"/>
        <v>70.430000000000007</v>
      </c>
      <c r="N3298" s="48">
        <f t="shared" si="379"/>
        <v>71.150000000000006</v>
      </c>
      <c r="O3298" s="49">
        <f t="shared" ca="1" si="380"/>
        <v>44227100</v>
      </c>
    </row>
    <row r="3299" spans="1:15" x14ac:dyDescent="0.25">
      <c r="A3299">
        <v>3284</v>
      </c>
      <c r="B3299" s="89">
        <v>37733</v>
      </c>
      <c r="C3299" s="48">
        <v>89.099997999999999</v>
      </c>
      <c r="D3299" s="48">
        <v>91.559997999999993</v>
      </c>
      <c r="E3299" s="48">
        <v>88.889999000000003</v>
      </c>
      <c r="F3299" s="48">
        <v>91.339995999999999</v>
      </c>
      <c r="G3299" s="49">
        <v>59763600</v>
      </c>
      <c r="H3299" s="48">
        <v>70.503153999999995</v>
      </c>
      <c r="I3299" s="52">
        <f t="shared" si="374"/>
        <v>0.77187603555401951</v>
      </c>
      <c r="J3299" s="52">
        <f t="shared" ca="1" si="375"/>
        <v>1</v>
      </c>
      <c r="K3299" s="48">
        <f t="shared" si="376"/>
        <v>68.77</v>
      </c>
      <c r="L3299" s="48">
        <f t="shared" si="377"/>
        <v>70.67</v>
      </c>
      <c r="M3299" s="48">
        <f t="shared" si="378"/>
        <v>68.61</v>
      </c>
      <c r="N3299" s="48">
        <f t="shared" si="379"/>
        <v>70.5</v>
      </c>
      <c r="O3299" s="49">
        <f t="shared" ca="1" si="380"/>
        <v>59763600</v>
      </c>
    </row>
    <row r="3300" spans="1:15" x14ac:dyDescent="0.25">
      <c r="A3300">
        <v>3285</v>
      </c>
      <c r="B3300" s="89">
        <v>37732</v>
      </c>
      <c r="C3300" s="48">
        <v>89.860000999999997</v>
      </c>
      <c r="D3300" s="48">
        <v>90.160004000000001</v>
      </c>
      <c r="E3300" s="48">
        <v>89.059997999999993</v>
      </c>
      <c r="F3300" s="48">
        <v>89.650002000000001</v>
      </c>
      <c r="G3300" s="49">
        <v>32052700</v>
      </c>
      <c r="H3300" s="48">
        <v>69.198688000000004</v>
      </c>
      <c r="I3300" s="52">
        <f t="shared" si="374"/>
        <v>0.77187603409088601</v>
      </c>
      <c r="J3300" s="52">
        <f t="shared" ca="1" si="375"/>
        <v>1</v>
      </c>
      <c r="K3300" s="48">
        <f t="shared" si="376"/>
        <v>69.36</v>
      </c>
      <c r="L3300" s="48">
        <f t="shared" si="377"/>
        <v>69.59</v>
      </c>
      <c r="M3300" s="48">
        <f t="shared" si="378"/>
        <v>68.739999999999995</v>
      </c>
      <c r="N3300" s="48">
        <f t="shared" si="379"/>
        <v>69.2</v>
      </c>
      <c r="O3300" s="49">
        <f t="shared" ca="1" si="380"/>
        <v>32052700</v>
      </c>
    </row>
    <row r="3301" spans="1:15" x14ac:dyDescent="0.25">
      <c r="A3301">
        <v>3286</v>
      </c>
      <c r="B3301" s="89">
        <v>37728</v>
      </c>
      <c r="C3301" s="48">
        <v>88.300003000000004</v>
      </c>
      <c r="D3301" s="48">
        <v>89.720000999999996</v>
      </c>
      <c r="E3301" s="48">
        <v>88.190002000000007</v>
      </c>
      <c r="F3301" s="48">
        <v>89.559997999999993</v>
      </c>
      <c r="G3301" s="49">
        <v>37403100</v>
      </c>
      <c r="H3301" s="48">
        <v>69.129216</v>
      </c>
      <c r="I3301" s="52">
        <f t="shared" si="374"/>
        <v>0.77187603331567745</v>
      </c>
      <c r="J3301" s="52">
        <f t="shared" ca="1" si="375"/>
        <v>1</v>
      </c>
      <c r="K3301" s="48">
        <f t="shared" si="376"/>
        <v>68.16</v>
      </c>
      <c r="L3301" s="48">
        <f t="shared" si="377"/>
        <v>69.25</v>
      </c>
      <c r="M3301" s="48">
        <f t="shared" si="378"/>
        <v>68.069999999999993</v>
      </c>
      <c r="N3301" s="48">
        <f t="shared" si="379"/>
        <v>69.13</v>
      </c>
      <c r="O3301" s="49">
        <f t="shared" ca="1" si="380"/>
        <v>37403100</v>
      </c>
    </row>
    <row r="3302" spans="1:15" x14ac:dyDescent="0.25">
      <c r="A3302">
        <v>3287</v>
      </c>
      <c r="B3302" s="89">
        <v>37727</v>
      </c>
      <c r="C3302" s="48">
        <v>89.910004000000001</v>
      </c>
      <c r="D3302" s="48">
        <v>90.059997999999993</v>
      </c>
      <c r="E3302" s="48">
        <v>88.029999000000004</v>
      </c>
      <c r="F3302" s="48">
        <v>88.25</v>
      </c>
      <c r="G3302" s="49">
        <v>51788000</v>
      </c>
      <c r="H3302" s="48">
        <v>68.11806</v>
      </c>
      <c r="I3302" s="52">
        <f t="shared" si="374"/>
        <v>0.77187603399433424</v>
      </c>
      <c r="J3302" s="52">
        <f t="shared" ca="1" si="375"/>
        <v>1</v>
      </c>
      <c r="K3302" s="48">
        <f t="shared" si="376"/>
        <v>69.400000000000006</v>
      </c>
      <c r="L3302" s="48">
        <f t="shared" si="377"/>
        <v>69.52</v>
      </c>
      <c r="M3302" s="48">
        <f t="shared" si="378"/>
        <v>67.95</v>
      </c>
      <c r="N3302" s="48">
        <f t="shared" si="379"/>
        <v>68.12</v>
      </c>
      <c r="O3302" s="49">
        <f t="shared" ca="1" si="380"/>
        <v>51788000</v>
      </c>
    </row>
    <row r="3303" spans="1:15" x14ac:dyDescent="0.25">
      <c r="A3303">
        <v>3288</v>
      </c>
      <c r="B3303" s="89">
        <v>37726</v>
      </c>
      <c r="C3303" s="48">
        <v>88.839995999999999</v>
      </c>
      <c r="D3303" s="48">
        <v>89.779999000000004</v>
      </c>
      <c r="E3303" s="48">
        <v>88.419998000000007</v>
      </c>
      <c r="F3303" s="48">
        <v>89.779999000000004</v>
      </c>
      <c r="G3303" s="49">
        <v>49709800</v>
      </c>
      <c r="H3303" s="48">
        <v>69.299030000000002</v>
      </c>
      <c r="I3303" s="52">
        <f t="shared" si="374"/>
        <v>0.77187603889369616</v>
      </c>
      <c r="J3303" s="52">
        <f t="shared" ca="1" si="375"/>
        <v>1</v>
      </c>
      <c r="K3303" s="48">
        <f t="shared" si="376"/>
        <v>68.569999999999993</v>
      </c>
      <c r="L3303" s="48">
        <f t="shared" si="377"/>
        <v>69.3</v>
      </c>
      <c r="M3303" s="48">
        <f t="shared" si="378"/>
        <v>68.25</v>
      </c>
      <c r="N3303" s="48">
        <f t="shared" si="379"/>
        <v>69.3</v>
      </c>
      <c r="O3303" s="49">
        <f t="shared" ca="1" si="380"/>
        <v>49709800</v>
      </c>
    </row>
    <row r="3304" spans="1:15" x14ac:dyDescent="0.25">
      <c r="A3304">
        <v>3289</v>
      </c>
      <c r="B3304" s="89">
        <v>37725</v>
      </c>
      <c r="C3304" s="48">
        <v>87.470000999999996</v>
      </c>
      <c r="D3304" s="48">
        <v>89</v>
      </c>
      <c r="E3304" s="48">
        <v>87</v>
      </c>
      <c r="F3304" s="48">
        <v>88.949996999999996</v>
      </c>
      <c r="G3304" s="49">
        <v>36711700</v>
      </c>
      <c r="H3304" s="48">
        <v>68.658371000000002</v>
      </c>
      <c r="I3304" s="52">
        <f t="shared" si="374"/>
        <v>0.77187603502673541</v>
      </c>
      <c r="J3304" s="52">
        <f t="shared" ca="1" si="375"/>
        <v>1</v>
      </c>
      <c r="K3304" s="48">
        <f t="shared" si="376"/>
        <v>67.52</v>
      </c>
      <c r="L3304" s="48">
        <f t="shared" si="377"/>
        <v>68.7</v>
      </c>
      <c r="M3304" s="48">
        <f t="shared" si="378"/>
        <v>67.150000000000006</v>
      </c>
      <c r="N3304" s="48">
        <f t="shared" si="379"/>
        <v>68.66</v>
      </c>
      <c r="O3304" s="49">
        <f t="shared" ca="1" si="380"/>
        <v>36711700</v>
      </c>
    </row>
    <row r="3305" spans="1:15" x14ac:dyDescent="0.25">
      <c r="A3305">
        <v>3290</v>
      </c>
      <c r="B3305" s="89">
        <v>37722</v>
      </c>
      <c r="C3305" s="48">
        <v>88.160004000000001</v>
      </c>
      <c r="D3305" s="48">
        <v>88.699996999999996</v>
      </c>
      <c r="E3305" s="48">
        <v>86.860000999999997</v>
      </c>
      <c r="F3305" s="48">
        <v>87.150002000000001</v>
      </c>
      <c r="G3305" s="49">
        <v>47730100</v>
      </c>
      <c r="H3305" s="48">
        <v>67.268997999999996</v>
      </c>
      <c r="I3305" s="52">
        <f t="shared" si="374"/>
        <v>0.77187603506882296</v>
      </c>
      <c r="J3305" s="52">
        <f t="shared" ca="1" si="375"/>
        <v>1</v>
      </c>
      <c r="K3305" s="48">
        <f t="shared" si="376"/>
        <v>68.05</v>
      </c>
      <c r="L3305" s="48">
        <f t="shared" si="377"/>
        <v>68.47</v>
      </c>
      <c r="M3305" s="48">
        <f t="shared" si="378"/>
        <v>67.05</v>
      </c>
      <c r="N3305" s="48">
        <f t="shared" si="379"/>
        <v>67.27</v>
      </c>
      <c r="O3305" s="49">
        <f t="shared" ca="1" si="380"/>
        <v>47730100</v>
      </c>
    </row>
    <row r="3306" spans="1:15" x14ac:dyDescent="0.25">
      <c r="A3306">
        <v>3291</v>
      </c>
      <c r="B3306" s="89">
        <v>37721</v>
      </c>
      <c r="C3306" s="48">
        <v>87.089995999999999</v>
      </c>
      <c r="D3306" s="48">
        <v>87.629997000000003</v>
      </c>
      <c r="E3306" s="48">
        <v>85.709998999999996</v>
      </c>
      <c r="F3306" s="48">
        <v>87.510002</v>
      </c>
      <c r="G3306" s="49">
        <v>41812400</v>
      </c>
      <c r="H3306" s="48">
        <v>67.546874000000003</v>
      </c>
      <c r="I3306" s="52">
        <f t="shared" si="374"/>
        <v>0.7718760422380061</v>
      </c>
      <c r="J3306" s="52">
        <f t="shared" ca="1" si="375"/>
        <v>1</v>
      </c>
      <c r="K3306" s="48">
        <f t="shared" si="376"/>
        <v>67.22</v>
      </c>
      <c r="L3306" s="48">
        <f t="shared" si="377"/>
        <v>67.64</v>
      </c>
      <c r="M3306" s="48">
        <f t="shared" si="378"/>
        <v>66.16</v>
      </c>
      <c r="N3306" s="48">
        <f t="shared" si="379"/>
        <v>67.55</v>
      </c>
      <c r="O3306" s="49">
        <f t="shared" ca="1" si="380"/>
        <v>41812400</v>
      </c>
    </row>
    <row r="3307" spans="1:15" x14ac:dyDescent="0.25">
      <c r="A3307">
        <v>3292</v>
      </c>
      <c r="B3307" s="89">
        <v>37720</v>
      </c>
      <c r="C3307" s="48">
        <v>88.360000999999997</v>
      </c>
      <c r="D3307" s="48">
        <v>89.099997999999999</v>
      </c>
      <c r="E3307" s="48">
        <v>86.769997000000004</v>
      </c>
      <c r="F3307" s="48">
        <v>87.029999000000004</v>
      </c>
      <c r="G3307" s="49">
        <v>55647300</v>
      </c>
      <c r="H3307" s="48">
        <v>67.176371000000003</v>
      </c>
      <c r="I3307" s="52">
        <f t="shared" si="374"/>
        <v>0.77187604012267086</v>
      </c>
      <c r="J3307" s="52">
        <f t="shared" ca="1" si="375"/>
        <v>1</v>
      </c>
      <c r="K3307" s="48">
        <f t="shared" si="376"/>
        <v>68.2</v>
      </c>
      <c r="L3307" s="48">
        <f t="shared" si="377"/>
        <v>68.77</v>
      </c>
      <c r="M3307" s="48">
        <f t="shared" si="378"/>
        <v>66.98</v>
      </c>
      <c r="N3307" s="48">
        <f t="shared" si="379"/>
        <v>67.180000000000007</v>
      </c>
      <c r="O3307" s="49">
        <f t="shared" ca="1" si="380"/>
        <v>55647300</v>
      </c>
    </row>
    <row r="3308" spans="1:15" x14ac:dyDescent="0.25">
      <c r="A3308">
        <v>3293</v>
      </c>
      <c r="B3308" s="89">
        <v>37719</v>
      </c>
      <c r="C3308" s="48">
        <v>88.300003000000004</v>
      </c>
      <c r="D3308" s="48">
        <v>88.650002000000001</v>
      </c>
      <c r="E3308" s="48">
        <v>87.709998999999996</v>
      </c>
      <c r="F3308" s="48">
        <v>88.190002000000007</v>
      </c>
      <c r="G3308" s="49">
        <v>39712700</v>
      </c>
      <c r="H3308" s="48">
        <v>68.071749999999994</v>
      </c>
      <c r="I3308" s="52">
        <f t="shared" si="374"/>
        <v>0.77187604554085376</v>
      </c>
      <c r="J3308" s="52">
        <f t="shared" ca="1" si="375"/>
        <v>1</v>
      </c>
      <c r="K3308" s="48">
        <f t="shared" si="376"/>
        <v>68.16</v>
      </c>
      <c r="L3308" s="48">
        <f t="shared" si="377"/>
        <v>68.430000000000007</v>
      </c>
      <c r="M3308" s="48">
        <f t="shared" si="378"/>
        <v>67.7</v>
      </c>
      <c r="N3308" s="48">
        <f t="shared" si="379"/>
        <v>68.069999999999993</v>
      </c>
      <c r="O3308" s="49">
        <f t="shared" ca="1" si="380"/>
        <v>39712700</v>
      </c>
    </row>
    <row r="3309" spans="1:15" x14ac:dyDescent="0.25">
      <c r="A3309">
        <v>3294</v>
      </c>
      <c r="B3309" s="89">
        <v>37718</v>
      </c>
      <c r="C3309" s="48">
        <v>90.339995999999999</v>
      </c>
      <c r="D3309" s="48">
        <v>90.849997999999999</v>
      </c>
      <c r="E3309" s="48">
        <v>87.970000999999996</v>
      </c>
      <c r="F3309" s="48">
        <v>88.050003000000004</v>
      </c>
      <c r="G3309" s="49">
        <v>69776200</v>
      </c>
      <c r="H3309" s="48">
        <v>67.963686999999993</v>
      </c>
      <c r="I3309" s="52">
        <f t="shared" si="374"/>
        <v>0.7718760327583406</v>
      </c>
      <c r="J3309" s="52">
        <f t="shared" ca="1" si="375"/>
        <v>1</v>
      </c>
      <c r="K3309" s="48">
        <f t="shared" si="376"/>
        <v>69.73</v>
      </c>
      <c r="L3309" s="48">
        <f t="shared" si="377"/>
        <v>70.12</v>
      </c>
      <c r="M3309" s="48">
        <f t="shared" si="378"/>
        <v>67.900000000000006</v>
      </c>
      <c r="N3309" s="48">
        <f t="shared" si="379"/>
        <v>67.959999999999994</v>
      </c>
      <c r="O3309" s="49">
        <f t="shared" ca="1" si="380"/>
        <v>69776200</v>
      </c>
    </row>
    <row r="3310" spans="1:15" x14ac:dyDescent="0.25">
      <c r="A3310">
        <v>3295</v>
      </c>
      <c r="B3310" s="89">
        <v>37715</v>
      </c>
      <c r="C3310" s="48">
        <v>88.43</v>
      </c>
      <c r="D3310" s="48">
        <v>88.589995999999999</v>
      </c>
      <c r="E3310" s="48">
        <v>87.620002999999997</v>
      </c>
      <c r="F3310" s="48">
        <v>88.220000999999996</v>
      </c>
      <c r="G3310" s="49">
        <v>36250100</v>
      </c>
      <c r="H3310" s="48">
        <v>68.094904999999997</v>
      </c>
      <c r="I3310" s="52">
        <f t="shared" si="374"/>
        <v>0.77187603976563091</v>
      </c>
      <c r="J3310" s="52">
        <f t="shared" ca="1" si="375"/>
        <v>1</v>
      </c>
      <c r="K3310" s="48">
        <f t="shared" si="376"/>
        <v>68.260000000000005</v>
      </c>
      <c r="L3310" s="48">
        <f t="shared" si="377"/>
        <v>68.38</v>
      </c>
      <c r="M3310" s="48">
        <f t="shared" si="378"/>
        <v>67.63</v>
      </c>
      <c r="N3310" s="48">
        <f t="shared" si="379"/>
        <v>68.09</v>
      </c>
      <c r="O3310" s="49">
        <f t="shared" ca="1" si="380"/>
        <v>36250100</v>
      </c>
    </row>
    <row r="3311" spans="1:15" x14ac:dyDescent="0.25">
      <c r="A3311">
        <v>3296</v>
      </c>
      <c r="B3311" s="89">
        <v>37714</v>
      </c>
      <c r="C3311" s="48">
        <v>88.870002999999997</v>
      </c>
      <c r="D3311" s="48">
        <v>88.989998</v>
      </c>
      <c r="E3311" s="48">
        <v>87.650002000000001</v>
      </c>
      <c r="F3311" s="48">
        <v>87.699996999999996</v>
      </c>
      <c r="G3311" s="49">
        <v>48755500</v>
      </c>
      <c r="H3311" s="48">
        <v>67.693526000000006</v>
      </c>
      <c r="I3311" s="52">
        <f t="shared" si="374"/>
        <v>0.77187603552597628</v>
      </c>
      <c r="J3311" s="52">
        <f t="shared" ca="1" si="375"/>
        <v>1</v>
      </c>
      <c r="K3311" s="48">
        <f t="shared" si="376"/>
        <v>68.599999999999994</v>
      </c>
      <c r="L3311" s="48">
        <f t="shared" si="377"/>
        <v>68.69</v>
      </c>
      <c r="M3311" s="48">
        <f t="shared" si="378"/>
        <v>67.650000000000006</v>
      </c>
      <c r="N3311" s="48">
        <f t="shared" si="379"/>
        <v>67.69</v>
      </c>
      <c r="O3311" s="49">
        <f t="shared" ca="1" si="380"/>
        <v>48755500</v>
      </c>
    </row>
    <row r="3312" spans="1:15" x14ac:dyDescent="0.25">
      <c r="A3312">
        <v>3297</v>
      </c>
      <c r="B3312" s="89">
        <v>37713</v>
      </c>
      <c r="C3312" s="48">
        <v>87.540001000000004</v>
      </c>
      <c r="D3312" s="48">
        <v>88.769997000000004</v>
      </c>
      <c r="E3312" s="48">
        <v>87.5</v>
      </c>
      <c r="F3312" s="48">
        <v>88.120002999999997</v>
      </c>
      <c r="G3312" s="49">
        <v>50431200</v>
      </c>
      <c r="H3312" s="48">
        <v>68.017719</v>
      </c>
      <c r="I3312" s="52">
        <f t="shared" si="374"/>
        <v>0.7718760404490681</v>
      </c>
      <c r="J3312" s="52">
        <f t="shared" ca="1" si="375"/>
        <v>1</v>
      </c>
      <c r="K3312" s="48">
        <f t="shared" si="376"/>
        <v>67.569999999999993</v>
      </c>
      <c r="L3312" s="48">
        <f t="shared" si="377"/>
        <v>68.52</v>
      </c>
      <c r="M3312" s="48">
        <f t="shared" si="378"/>
        <v>67.540000000000006</v>
      </c>
      <c r="N3312" s="48">
        <f t="shared" si="379"/>
        <v>68.02</v>
      </c>
      <c r="O3312" s="49">
        <f t="shared" ca="1" si="380"/>
        <v>50431200</v>
      </c>
    </row>
    <row r="3313" spans="1:15" x14ac:dyDescent="0.25">
      <c r="A3313">
        <v>3298</v>
      </c>
      <c r="B3313" s="89">
        <v>37712</v>
      </c>
      <c r="C3313" s="48">
        <v>85.25</v>
      </c>
      <c r="D3313" s="48">
        <v>86.389999000000003</v>
      </c>
      <c r="E3313" s="48">
        <v>84.910004000000001</v>
      </c>
      <c r="F3313" s="48">
        <v>86.040001000000004</v>
      </c>
      <c r="G3313" s="49">
        <v>53574000</v>
      </c>
      <c r="H3313" s="48">
        <v>66.412215000000003</v>
      </c>
      <c r="I3313" s="52">
        <f t="shared" si="374"/>
        <v>0.77187603705397445</v>
      </c>
      <c r="J3313" s="52">
        <f t="shared" ca="1" si="375"/>
        <v>1</v>
      </c>
      <c r="K3313" s="48">
        <f t="shared" si="376"/>
        <v>65.8</v>
      </c>
      <c r="L3313" s="48">
        <f t="shared" si="377"/>
        <v>66.680000000000007</v>
      </c>
      <c r="M3313" s="48">
        <f t="shared" si="378"/>
        <v>65.540000000000006</v>
      </c>
      <c r="N3313" s="48">
        <f t="shared" si="379"/>
        <v>66.41</v>
      </c>
      <c r="O3313" s="49">
        <f t="shared" ca="1" si="380"/>
        <v>53574000</v>
      </c>
    </row>
    <row r="3314" spans="1:15" x14ac:dyDescent="0.25">
      <c r="A3314">
        <v>3299</v>
      </c>
      <c r="B3314" s="89">
        <v>37711</v>
      </c>
      <c r="C3314" s="48">
        <v>85.349997999999999</v>
      </c>
      <c r="D3314" s="48">
        <v>86.589995999999999</v>
      </c>
      <c r="E3314" s="48">
        <v>84.400002000000001</v>
      </c>
      <c r="F3314" s="48">
        <v>84.739998</v>
      </c>
      <c r="G3314" s="49">
        <v>61119500</v>
      </c>
      <c r="H3314" s="48">
        <v>65.408773999999994</v>
      </c>
      <c r="I3314" s="52">
        <f t="shared" si="374"/>
        <v>0.77187603898692558</v>
      </c>
      <c r="J3314" s="52">
        <f t="shared" ca="1" si="375"/>
        <v>1</v>
      </c>
      <c r="K3314" s="48">
        <f t="shared" si="376"/>
        <v>65.88</v>
      </c>
      <c r="L3314" s="48">
        <f t="shared" si="377"/>
        <v>66.84</v>
      </c>
      <c r="M3314" s="48">
        <f t="shared" si="378"/>
        <v>65.150000000000006</v>
      </c>
      <c r="N3314" s="48">
        <f t="shared" si="379"/>
        <v>65.41</v>
      </c>
      <c r="O3314" s="49">
        <f t="shared" ca="1" si="380"/>
        <v>61119500</v>
      </c>
    </row>
    <row r="3315" spans="1:15" x14ac:dyDescent="0.25">
      <c r="A3315">
        <v>3300</v>
      </c>
      <c r="B3315" s="89">
        <v>37708</v>
      </c>
      <c r="C3315" s="48">
        <v>86.470000999999996</v>
      </c>
      <c r="D3315" s="48">
        <v>87.279999000000004</v>
      </c>
      <c r="E3315" s="48">
        <v>86.25</v>
      </c>
      <c r="F3315" s="48">
        <v>86.709998999999996</v>
      </c>
      <c r="G3315" s="49">
        <v>32583000</v>
      </c>
      <c r="H3315" s="48">
        <v>66.929370000000006</v>
      </c>
      <c r="I3315" s="52">
        <f t="shared" si="374"/>
        <v>0.77187603242850933</v>
      </c>
      <c r="J3315" s="52">
        <f t="shared" ca="1" si="375"/>
        <v>1</v>
      </c>
      <c r="K3315" s="48">
        <f t="shared" si="376"/>
        <v>66.739999999999995</v>
      </c>
      <c r="L3315" s="48">
        <f t="shared" si="377"/>
        <v>67.37</v>
      </c>
      <c r="M3315" s="48">
        <f t="shared" si="378"/>
        <v>66.569999999999993</v>
      </c>
      <c r="N3315" s="48">
        <f t="shared" si="379"/>
        <v>66.930000000000007</v>
      </c>
      <c r="O3315" s="49">
        <f t="shared" ca="1" si="380"/>
        <v>32583000</v>
      </c>
    </row>
    <row r="3316" spans="1:15" x14ac:dyDescent="0.25">
      <c r="A3316">
        <v>3301</v>
      </c>
      <c r="B3316" s="89">
        <v>37707</v>
      </c>
      <c r="C3316" s="48">
        <v>86.400002000000001</v>
      </c>
      <c r="D3316" s="48">
        <v>87.660004000000001</v>
      </c>
      <c r="E3316" s="48">
        <v>85.989998</v>
      </c>
      <c r="F3316" s="48">
        <v>87.150002000000001</v>
      </c>
      <c r="G3316" s="49">
        <v>53120200</v>
      </c>
      <c r="H3316" s="48">
        <v>67.268997999999996</v>
      </c>
      <c r="I3316" s="52">
        <f t="shared" si="374"/>
        <v>0.77187603506882296</v>
      </c>
      <c r="J3316" s="52">
        <f t="shared" ca="1" si="375"/>
        <v>1</v>
      </c>
      <c r="K3316" s="48">
        <f t="shared" si="376"/>
        <v>66.69</v>
      </c>
      <c r="L3316" s="48">
        <f t="shared" si="377"/>
        <v>67.66</v>
      </c>
      <c r="M3316" s="48">
        <f t="shared" si="378"/>
        <v>66.37</v>
      </c>
      <c r="N3316" s="48">
        <f t="shared" si="379"/>
        <v>67.27</v>
      </c>
      <c r="O3316" s="49">
        <f t="shared" ca="1" si="380"/>
        <v>53120200</v>
      </c>
    </row>
    <row r="3317" spans="1:15" x14ac:dyDescent="0.25">
      <c r="A3317">
        <v>3302</v>
      </c>
      <c r="B3317" s="89">
        <v>37706</v>
      </c>
      <c r="C3317" s="48">
        <v>87.559997999999993</v>
      </c>
      <c r="D3317" s="48">
        <v>87.849997999999999</v>
      </c>
      <c r="E3317" s="48">
        <v>86.800003000000004</v>
      </c>
      <c r="F3317" s="48">
        <v>87.080001999999993</v>
      </c>
      <c r="G3317" s="49">
        <v>45740800</v>
      </c>
      <c r="H3317" s="48">
        <v>67.214967000000001</v>
      </c>
      <c r="I3317" s="52">
        <f t="shared" si="374"/>
        <v>0.77187603877179523</v>
      </c>
      <c r="J3317" s="52">
        <f t="shared" ca="1" si="375"/>
        <v>1</v>
      </c>
      <c r="K3317" s="48">
        <f t="shared" si="376"/>
        <v>67.59</v>
      </c>
      <c r="L3317" s="48">
        <f t="shared" si="377"/>
        <v>67.81</v>
      </c>
      <c r="M3317" s="48">
        <f t="shared" si="378"/>
        <v>67</v>
      </c>
      <c r="N3317" s="48">
        <f t="shared" si="379"/>
        <v>67.209999999999994</v>
      </c>
      <c r="O3317" s="49">
        <f t="shared" ca="1" si="380"/>
        <v>45740800</v>
      </c>
    </row>
    <row r="3318" spans="1:15" x14ac:dyDescent="0.25">
      <c r="A3318">
        <v>3303</v>
      </c>
      <c r="B3318" s="89">
        <v>37705</v>
      </c>
      <c r="C3318" s="48">
        <v>86.739998</v>
      </c>
      <c r="D3318" s="48">
        <v>88.260002</v>
      </c>
      <c r="E3318" s="48">
        <v>86.440002000000007</v>
      </c>
      <c r="F3318" s="48">
        <v>87.519997000000004</v>
      </c>
      <c r="G3318" s="49">
        <v>61040100</v>
      </c>
      <c r="H3318" s="48">
        <v>67.554587999999995</v>
      </c>
      <c r="I3318" s="52">
        <f t="shared" si="374"/>
        <v>0.77187603194273413</v>
      </c>
      <c r="J3318" s="52">
        <f t="shared" ca="1" si="375"/>
        <v>1</v>
      </c>
      <c r="K3318" s="48">
        <f t="shared" si="376"/>
        <v>66.95</v>
      </c>
      <c r="L3318" s="48">
        <f t="shared" si="377"/>
        <v>68.13</v>
      </c>
      <c r="M3318" s="48">
        <f t="shared" si="378"/>
        <v>66.72</v>
      </c>
      <c r="N3318" s="48">
        <f t="shared" si="379"/>
        <v>67.55</v>
      </c>
      <c r="O3318" s="49">
        <f t="shared" ca="1" si="380"/>
        <v>61040100</v>
      </c>
    </row>
    <row r="3319" spans="1:15" x14ac:dyDescent="0.25">
      <c r="A3319">
        <v>3304</v>
      </c>
      <c r="B3319" s="89">
        <v>37704</v>
      </c>
      <c r="C3319" s="48">
        <v>88.019997000000004</v>
      </c>
      <c r="D3319" s="48">
        <v>88.139999000000003</v>
      </c>
      <c r="E3319" s="48">
        <v>86.349997999999999</v>
      </c>
      <c r="F3319" s="48">
        <v>86.690002000000007</v>
      </c>
      <c r="G3319" s="49">
        <v>65398900</v>
      </c>
      <c r="H3319" s="48">
        <v>66.913936000000007</v>
      </c>
      <c r="I3319" s="52">
        <f t="shared" si="374"/>
        <v>0.77187604632884887</v>
      </c>
      <c r="J3319" s="52">
        <f t="shared" ca="1" si="375"/>
        <v>1</v>
      </c>
      <c r="K3319" s="48">
        <f t="shared" si="376"/>
        <v>67.94</v>
      </c>
      <c r="L3319" s="48">
        <f t="shared" si="377"/>
        <v>68.03</v>
      </c>
      <c r="M3319" s="48">
        <f t="shared" si="378"/>
        <v>66.650000000000006</v>
      </c>
      <c r="N3319" s="48">
        <f t="shared" si="379"/>
        <v>66.91</v>
      </c>
      <c r="O3319" s="49">
        <f t="shared" ca="1" si="380"/>
        <v>65398900</v>
      </c>
    </row>
    <row r="3320" spans="1:15" x14ac:dyDescent="0.25">
      <c r="A3320">
        <v>3305</v>
      </c>
      <c r="B3320" s="89">
        <v>37701</v>
      </c>
      <c r="C3320" s="48">
        <v>88.800003000000004</v>
      </c>
      <c r="D3320" s="48">
        <v>89.879997000000003</v>
      </c>
      <c r="E3320" s="48">
        <v>87.93</v>
      </c>
      <c r="F3320" s="48">
        <v>89.669998000000007</v>
      </c>
      <c r="G3320" s="49">
        <v>71165300</v>
      </c>
      <c r="H3320" s="48">
        <v>69.214123000000001</v>
      </c>
      <c r="I3320" s="52">
        <f t="shared" si="374"/>
        <v>0.77187604041208957</v>
      </c>
      <c r="J3320" s="52">
        <f t="shared" ca="1" si="375"/>
        <v>1</v>
      </c>
      <c r="K3320" s="48">
        <f t="shared" si="376"/>
        <v>68.540000000000006</v>
      </c>
      <c r="L3320" s="48">
        <f t="shared" si="377"/>
        <v>69.38</v>
      </c>
      <c r="M3320" s="48">
        <f t="shared" si="378"/>
        <v>67.87</v>
      </c>
      <c r="N3320" s="48">
        <f t="shared" si="379"/>
        <v>69.209999999999994</v>
      </c>
      <c r="O3320" s="49">
        <f t="shared" ca="1" si="380"/>
        <v>71165300</v>
      </c>
    </row>
    <row r="3321" spans="1:15" x14ac:dyDescent="0.25">
      <c r="A3321">
        <v>3306</v>
      </c>
      <c r="B3321" s="89">
        <v>37700</v>
      </c>
      <c r="C3321" s="48">
        <v>87.330001999999993</v>
      </c>
      <c r="D3321" s="48">
        <v>88.589995999999999</v>
      </c>
      <c r="E3321" s="48">
        <v>86.349997999999999</v>
      </c>
      <c r="F3321" s="48">
        <v>88.150002000000001</v>
      </c>
      <c r="G3321" s="49">
        <v>67321600</v>
      </c>
      <c r="H3321" s="48">
        <v>67.767627000000005</v>
      </c>
      <c r="I3321" s="52">
        <f t="shared" si="374"/>
        <v>0.76877623893871272</v>
      </c>
      <c r="J3321" s="52">
        <f t="shared" ca="1" si="375"/>
        <v>1</v>
      </c>
      <c r="K3321" s="48">
        <f t="shared" si="376"/>
        <v>67.14</v>
      </c>
      <c r="L3321" s="48">
        <f t="shared" si="377"/>
        <v>68.11</v>
      </c>
      <c r="M3321" s="48">
        <f t="shared" si="378"/>
        <v>66.38</v>
      </c>
      <c r="N3321" s="48">
        <f t="shared" si="379"/>
        <v>67.77</v>
      </c>
      <c r="O3321" s="49">
        <f t="shared" ca="1" si="380"/>
        <v>67321600</v>
      </c>
    </row>
    <row r="3322" spans="1:15" x14ac:dyDescent="0.25">
      <c r="A3322">
        <v>3307</v>
      </c>
      <c r="B3322" s="89">
        <v>37699</v>
      </c>
      <c r="C3322" s="48">
        <v>87.279999000000004</v>
      </c>
      <c r="D3322" s="48">
        <v>88.160004000000001</v>
      </c>
      <c r="E3322" s="48">
        <v>86.68</v>
      </c>
      <c r="F3322" s="48">
        <v>87.959998999999996</v>
      </c>
      <c r="G3322" s="49">
        <v>49630800</v>
      </c>
      <c r="H3322" s="48">
        <v>67.621556999999996</v>
      </c>
      <c r="I3322" s="52">
        <f t="shared" si="374"/>
        <v>0.76877623657089855</v>
      </c>
      <c r="J3322" s="52">
        <f t="shared" ca="1" si="375"/>
        <v>1</v>
      </c>
      <c r="K3322" s="48">
        <f t="shared" si="376"/>
        <v>67.099999999999994</v>
      </c>
      <c r="L3322" s="48">
        <f t="shared" si="377"/>
        <v>67.78</v>
      </c>
      <c r="M3322" s="48">
        <f t="shared" si="378"/>
        <v>66.64</v>
      </c>
      <c r="N3322" s="48">
        <f t="shared" si="379"/>
        <v>67.62</v>
      </c>
      <c r="O3322" s="49">
        <f t="shared" ca="1" si="380"/>
        <v>49630800</v>
      </c>
    </row>
    <row r="3323" spans="1:15" x14ac:dyDescent="0.25">
      <c r="A3323">
        <v>3308</v>
      </c>
      <c r="B3323" s="89">
        <v>37698</v>
      </c>
      <c r="C3323" s="48">
        <v>87.150002000000001</v>
      </c>
      <c r="D3323" s="48">
        <v>87.349997999999999</v>
      </c>
      <c r="E3323" s="48">
        <v>86.279999000000004</v>
      </c>
      <c r="F3323" s="48">
        <v>87.290001000000004</v>
      </c>
      <c r="G3323" s="49">
        <v>50792300</v>
      </c>
      <c r="H3323" s="48">
        <v>67.106478999999993</v>
      </c>
      <c r="I3323" s="52">
        <f t="shared" si="374"/>
        <v>0.76877624276805756</v>
      </c>
      <c r="J3323" s="52">
        <f t="shared" ca="1" si="375"/>
        <v>1</v>
      </c>
      <c r="K3323" s="48">
        <f t="shared" si="376"/>
        <v>67</v>
      </c>
      <c r="L3323" s="48">
        <f t="shared" si="377"/>
        <v>67.150000000000006</v>
      </c>
      <c r="M3323" s="48">
        <f t="shared" si="378"/>
        <v>66.33</v>
      </c>
      <c r="N3323" s="48">
        <f t="shared" si="379"/>
        <v>67.11</v>
      </c>
      <c r="O3323" s="49">
        <f t="shared" ca="1" si="380"/>
        <v>50792300</v>
      </c>
    </row>
    <row r="3324" spans="1:15" x14ac:dyDescent="0.25">
      <c r="A3324">
        <v>3309</v>
      </c>
      <c r="B3324" s="89">
        <v>37697</v>
      </c>
      <c r="C3324" s="48">
        <v>83.459998999999996</v>
      </c>
      <c r="D3324" s="48">
        <v>86.949996999999996</v>
      </c>
      <c r="E3324" s="48">
        <v>83.220000999999996</v>
      </c>
      <c r="F3324" s="48">
        <v>86.779999000000004</v>
      </c>
      <c r="G3324" s="49">
        <v>88217500</v>
      </c>
      <c r="H3324" s="48">
        <v>66.714400999999995</v>
      </c>
      <c r="I3324" s="52">
        <f t="shared" si="374"/>
        <v>0.76877623610021006</v>
      </c>
      <c r="J3324" s="52">
        <f t="shared" ca="1" si="375"/>
        <v>1</v>
      </c>
      <c r="K3324" s="48">
        <f t="shared" si="376"/>
        <v>64.16</v>
      </c>
      <c r="L3324" s="48">
        <f t="shared" si="377"/>
        <v>66.849999999999994</v>
      </c>
      <c r="M3324" s="48">
        <f t="shared" si="378"/>
        <v>63.98</v>
      </c>
      <c r="N3324" s="48">
        <f t="shared" si="379"/>
        <v>66.709999999999994</v>
      </c>
      <c r="O3324" s="49">
        <f t="shared" ca="1" si="380"/>
        <v>88217500</v>
      </c>
    </row>
    <row r="3325" spans="1:15" x14ac:dyDescent="0.25">
      <c r="A3325">
        <v>3310</v>
      </c>
      <c r="B3325" s="89">
        <v>37694</v>
      </c>
      <c r="C3325" s="48">
        <v>84.199996999999996</v>
      </c>
      <c r="D3325" s="48">
        <v>84.769997000000004</v>
      </c>
      <c r="E3325" s="48">
        <v>83.349997999999999</v>
      </c>
      <c r="F3325" s="48">
        <v>84.129997000000003</v>
      </c>
      <c r="G3325" s="49">
        <v>63951800</v>
      </c>
      <c r="H3325" s="48">
        <v>64.677143000000001</v>
      </c>
      <c r="I3325" s="52">
        <f t="shared" si="374"/>
        <v>0.76877624279482615</v>
      </c>
      <c r="J3325" s="52">
        <f t="shared" ca="1" si="375"/>
        <v>1</v>
      </c>
      <c r="K3325" s="48">
        <f t="shared" si="376"/>
        <v>64.73</v>
      </c>
      <c r="L3325" s="48">
        <f t="shared" si="377"/>
        <v>65.17</v>
      </c>
      <c r="M3325" s="48">
        <f t="shared" si="378"/>
        <v>64.08</v>
      </c>
      <c r="N3325" s="48">
        <f t="shared" si="379"/>
        <v>64.680000000000007</v>
      </c>
      <c r="O3325" s="49">
        <f t="shared" ca="1" si="380"/>
        <v>63951800</v>
      </c>
    </row>
    <row r="3326" spans="1:15" x14ac:dyDescent="0.25">
      <c r="A3326">
        <v>3311</v>
      </c>
      <c r="B3326" s="89">
        <v>37693</v>
      </c>
      <c r="C3326" s="48">
        <v>82.18</v>
      </c>
      <c r="D3326" s="48">
        <v>83.910004000000001</v>
      </c>
      <c r="E3326" s="48">
        <v>81.529999000000004</v>
      </c>
      <c r="F3326" s="48">
        <v>83.860000999999997</v>
      </c>
      <c r="G3326" s="49">
        <v>72117800</v>
      </c>
      <c r="H3326" s="48">
        <v>64.469576000000004</v>
      </c>
      <c r="I3326" s="52">
        <f t="shared" si="374"/>
        <v>0.76877623695711628</v>
      </c>
      <c r="J3326" s="52">
        <f t="shared" ca="1" si="375"/>
        <v>1</v>
      </c>
      <c r="K3326" s="48">
        <f t="shared" si="376"/>
        <v>63.18</v>
      </c>
      <c r="L3326" s="48">
        <f t="shared" si="377"/>
        <v>64.510000000000005</v>
      </c>
      <c r="M3326" s="48">
        <f t="shared" si="378"/>
        <v>62.68</v>
      </c>
      <c r="N3326" s="48">
        <f t="shared" si="379"/>
        <v>64.47</v>
      </c>
      <c r="O3326" s="49">
        <f t="shared" ca="1" si="380"/>
        <v>72117800</v>
      </c>
    </row>
    <row r="3327" spans="1:15" x14ac:dyDescent="0.25">
      <c r="A3327">
        <v>3312</v>
      </c>
      <c r="B3327" s="89">
        <v>37692</v>
      </c>
      <c r="C3327" s="48">
        <v>80.379997000000003</v>
      </c>
      <c r="D3327" s="48">
        <v>81.099997999999999</v>
      </c>
      <c r="E3327" s="48">
        <v>79.379997000000003</v>
      </c>
      <c r="F3327" s="48">
        <v>81.059997999999993</v>
      </c>
      <c r="G3327" s="49">
        <v>62459800</v>
      </c>
      <c r="H3327" s="48">
        <v>62.317</v>
      </c>
      <c r="I3327" s="52">
        <f t="shared" si="374"/>
        <v>0.76877623411735097</v>
      </c>
      <c r="J3327" s="52">
        <f t="shared" ca="1" si="375"/>
        <v>1</v>
      </c>
      <c r="K3327" s="48">
        <f t="shared" si="376"/>
        <v>61.79</v>
      </c>
      <c r="L3327" s="48">
        <f t="shared" si="377"/>
        <v>62.35</v>
      </c>
      <c r="M3327" s="48">
        <f t="shared" si="378"/>
        <v>61.03</v>
      </c>
      <c r="N3327" s="48">
        <f t="shared" si="379"/>
        <v>62.32</v>
      </c>
      <c r="O3327" s="49">
        <f t="shared" ca="1" si="380"/>
        <v>62459800</v>
      </c>
    </row>
    <row r="3328" spans="1:15" x14ac:dyDescent="0.25">
      <c r="A3328">
        <v>3313</v>
      </c>
      <c r="B3328" s="89">
        <v>37691</v>
      </c>
      <c r="C3328" s="48">
        <v>81.480002999999996</v>
      </c>
      <c r="D3328" s="48">
        <v>82</v>
      </c>
      <c r="E3328" s="48">
        <v>80.480002999999996</v>
      </c>
      <c r="F3328" s="48">
        <v>80.519997000000004</v>
      </c>
      <c r="G3328" s="49">
        <v>48102700</v>
      </c>
      <c r="H3328" s="48">
        <v>61.901859999999999</v>
      </c>
      <c r="I3328" s="52">
        <f t="shared" si="374"/>
        <v>0.76877623331257694</v>
      </c>
      <c r="J3328" s="52">
        <f t="shared" ca="1" si="375"/>
        <v>1</v>
      </c>
      <c r="K3328" s="48">
        <f t="shared" si="376"/>
        <v>62.64</v>
      </c>
      <c r="L3328" s="48">
        <f t="shared" si="377"/>
        <v>63.04</v>
      </c>
      <c r="M3328" s="48">
        <f t="shared" si="378"/>
        <v>61.87</v>
      </c>
      <c r="N3328" s="48">
        <f t="shared" si="379"/>
        <v>61.9</v>
      </c>
      <c r="O3328" s="49">
        <f t="shared" ca="1" si="380"/>
        <v>48102700</v>
      </c>
    </row>
    <row r="3329" spans="1:15" x14ac:dyDescent="0.25">
      <c r="A3329">
        <v>3314</v>
      </c>
      <c r="B3329" s="89">
        <v>37690</v>
      </c>
      <c r="C3329" s="48">
        <v>82.599997999999999</v>
      </c>
      <c r="D3329" s="48">
        <v>82.860000999999997</v>
      </c>
      <c r="E3329" s="48">
        <v>81.099997999999999</v>
      </c>
      <c r="F3329" s="48">
        <v>81.319999999999993</v>
      </c>
      <c r="G3329" s="49">
        <v>41014100</v>
      </c>
      <c r="H3329" s="48">
        <v>62.516883</v>
      </c>
      <c r="I3329" s="52">
        <f t="shared" si="374"/>
        <v>0.76877622970978854</v>
      </c>
      <c r="J3329" s="52">
        <f t="shared" ca="1" si="375"/>
        <v>1</v>
      </c>
      <c r="K3329" s="48">
        <f t="shared" si="376"/>
        <v>63.5</v>
      </c>
      <c r="L3329" s="48">
        <f t="shared" si="377"/>
        <v>63.7</v>
      </c>
      <c r="M3329" s="48">
        <f t="shared" si="378"/>
        <v>62.35</v>
      </c>
      <c r="N3329" s="48">
        <f t="shared" si="379"/>
        <v>62.52</v>
      </c>
      <c r="O3329" s="49">
        <f t="shared" ca="1" si="380"/>
        <v>41014100</v>
      </c>
    </row>
    <row r="3330" spans="1:15" x14ac:dyDescent="0.25">
      <c r="A3330">
        <v>3315</v>
      </c>
      <c r="B3330" s="89">
        <v>37687</v>
      </c>
      <c r="C3330" s="48">
        <v>81.610000999999997</v>
      </c>
      <c r="D3330" s="48">
        <v>83.989998</v>
      </c>
      <c r="E3330" s="48">
        <v>81.430000000000007</v>
      </c>
      <c r="F3330" s="48">
        <v>83.32</v>
      </c>
      <c r="G3330" s="49">
        <v>63538000</v>
      </c>
      <c r="H3330" s="48">
        <v>64.054435999999995</v>
      </c>
      <c r="I3330" s="52">
        <f t="shared" si="374"/>
        <v>0.76877623619779167</v>
      </c>
      <c r="J3330" s="52">
        <f t="shared" ca="1" si="375"/>
        <v>1</v>
      </c>
      <c r="K3330" s="48">
        <f t="shared" si="376"/>
        <v>62.74</v>
      </c>
      <c r="L3330" s="48">
        <f t="shared" si="377"/>
        <v>64.569999999999993</v>
      </c>
      <c r="M3330" s="48">
        <f t="shared" si="378"/>
        <v>62.6</v>
      </c>
      <c r="N3330" s="48">
        <f t="shared" si="379"/>
        <v>64.05</v>
      </c>
      <c r="O3330" s="49">
        <f t="shared" ca="1" si="380"/>
        <v>63538000</v>
      </c>
    </row>
    <row r="3331" spans="1:15" x14ac:dyDescent="0.25">
      <c r="A3331">
        <v>3316</v>
      </c>
      <c r="B3331" s="89">
        <v>37686</v>
      </c>
      <c r="C3331" s="48">
        <v>82.870002999999997</v>
      </c>
      <c r="D3331" s="48">
        <v>83.519997000000004</v>
      </c>
      <c r="E3331" s="48">
        <v>82.470000999999996</v>
      </c>
      <c r="F3331" s="48">
        <v>82.75</v>
      </c>
      <c r="G3331" s="49">
        <v>41217700</v>
      </c>
      <c r="H3331" s="48">
        <v>63.616233999999999</v>
      </c>
      <c r="I3331" s="52">
        <f t="shared" si="374"/>
        <v>0.76877624169184289</v>
      </c>
      <c r="J3331" s="52">
        <f t="shared" ca="1" si="375"/>
        <v>1</v>
      </c>
      <c r="K3331" s="48">
        <f t="shared" si="376"/>
        <v>63.71</v>
      </c>
      <c r="L3331" s="48">
        <f t="shared" si="377"/>
        <v>64.209999999999994</v>
      </c>
      <c r="M3331" s="48">
        <f t="shared" si="378"/>
        <v>63.4</v>
      </c>
      <c r="N3331" s="48">
        <f t="shared" si="379"/>
        <v>63.62</v>
      </c>
      <c r="O3331" s="49">
        <f t="shared" ca="1" si="380"/>
        <v>41217700</v>
      </c>
    </row>
    <row r="3332" spans="1:15" x14ac:dyDescent="0.25">
      <c r="A3332">
        <v>3317</v>
      </c>
      <c r="B3332" s="89">
        <v>37685</v>
      </c>
      <c r="C3332" s="48">
        <v>82.610000999999997</v>
      </c>
      <c r="D3332" s="48">
        <v>83.540001000000004</v>
      </c>
      <c r="E3332" s="48">
        <v>82.360000999999997</v>
      </c>
      <c r="F3332" s="48">
        <v>83.449996999999996</v>
      </c>
      <c r="G3332" s="49">
        <v>43974700</v>
      </c>
      <c r="H3332" s="48">
        <v>64.154375000000002</v>
      </c>
      <c r="I3332" s="52">
        <f t="shared" si="374"/>
        <v>0.76877624093863062</v>
      </c>
      <c r="J3332" s="52">
        <f t="shared" ca="1" si="375"/>
        <v>1</v>
      </c>
      <c r="K3332" s="48">
        <f t="shared" si="376"/>
        <v>63.51</v>
      </c>
      <c r="L3332" s="48">
        <f t="shared" si="377"/>
        <v>64.22</v>
      </c>
      <c r="M3332" s="48">
        <f t="shared" si="378"/>
        <v>63.32</v>
      </c>
      <c r="N3332" s="48">
        <f t="shared" si="379"/>
        <v>64.150000000000006</v>
      </c>
      <c r="O3332" s="49">
        <f t="shared" ca="1" si="380"/>
        <v>43974700</v>
      </c>
    </row>
    <row r="3333" spans="1:15" x14ac:dyDescent="0.25">
      <c r="A3333">
        <v>3318</v>
      </c>
      <c r="B3333" s="89">
        <v>37684</v>
      </c>
      <c r="C3333" s="48">
        <v>83.949996999999996</v>
      </c>
      <c r="D3333" s="48">
        <v>84.010002</v>
      </c>
      <c r="E3333" s="48">
        <v>82.650002000000001</v>
      </c>
      <c r="F3333" s="48">
        <v>82.75</v>
      </c>
      <c r="G3333" s="49">
        <v>31440500</v>
      </c>
      <c r="H3333" s="48">
        <v>63.616233999999999</v>
      </c>
      <c r="I3333" s="52">
        <f t="shared" si="374"/>
        <v>0.76877624169184289</v>
      </c>
      <c r="J3333" s="52">
        <f t="shared" ca="1" si="375"/>
        <v>1</v>
      </c>
      <c r="K3333" s="48">
        <f t="shared" si="376"/>
        <v>64.540000000000006</v>
      </c>
      <c r="L3333" s="48">
        <f t="shared" si="377"/>
        <v>64.58</v>
      </c>
      <c r="M3333" s="48">
        <f t="shared" si="378"/>
        <v>63.54</v>
      </c>
      <c r="N3333" s="48">
        <f t="shared" si="379"/>
        <v>63.62</v>
      </c>
      <c r="O3333" s="49">
        <f t="shared" ca="1" si="380"/>
        <v>31440500</v>
      </c>
    </row>
    <row r="3334" spans="1:15" x14ac:dyDescent="0.25">
      <c r="A3334">
        <v>3319</v>
      </c>
      <c r="B3334" s="89">
        <v>37683</v>
      </c>
      <c r="C3334" s="48">
        <v>85.260002</v>
      </c>
      <c r="D3334" s="48">
        <v>85.779999000000004</v>
      </c>
      <c r="E3334" s="48">
        <v>83.720000999999996</v>
      </c>
      <c r="F3334" s="48">
        <v>84.089995999999999</v>
      </c>
      <c r="G3334" s="49">
        <v>42923100</v>
      </c>
      <c r="H3334" s="48">
        <v>64.646390999999994</v>
      </c>
      <c r="I3334" s="52">
        <f t="shared" si="374"/>
        <v>0.76877624063628203</v>
      </c>
      <c r="J3334" s="52">
        <f t="shared" ca="1" si="375"/>
        <v>1</v>
      </c>
      <c r="K3334" s="48">
        <f t="shared" si="376"/>
        <v>65.55</v>
      </c>
      <c r="L3334" s="48">
        <f t="shared" si="377"/>
        <v>65.95</v>
      </c>
      <c r="M3334" s="48">
        <f t="shared" si="378"/>
        <v>64.36</v>
      </c>
      <c r="N3334" s="48">
        <f t="shared" si="379"/>
        <v>64.650000000000006</v>
      </c>
      <c r="O3334" s="49">
        <f t="shared" ca="1" si="380"/>
        <v>42923100</v>
      </c>
    </row>
    <row r="3335" spans="1:15" x14ac:dyDescent="0.25">
      <c r="A3335">
        <v>3320</v>
      </c>
      <c r="B3335" s="89">
        <v>37680</v>
      </c>
      <c r="C3335" s="48">
        <v>84.470000999999996</v>
      </c>
      <c r="D3335" s="48">
        <v>85.230002999999996</v>
      </c>
      <c r="E3335" s="48">
        <v>84.160004000000001</v>
      </c>
      <c r="F3335" s="48">
        <v>84.900002000000001</v>
      </c>
      <c r="G3335" s="49">
        <v>43666800</v>
      </c>
      <c r="H3335" s="48">
        <v>65.269103999999999</v>
      </c>
      <c r="I3335" s="52">
        <f t="shared" si="374"/>
        <v>0.76877623630680247</v>
      </c>
      <c r="J3335" s="52">
        <f t="shared" ca="1" si="375"/>
        <v>1</v>
      </c>
      <c r="K3335" s="48">
        <f t="shared" si="376"/>
        <v>64.94</v>
      </c>
      <c r="L3335" s="48">
        <f t="shared" si="377"/>
        <v>65.52</v>
      </c>
      <c r="M3335" s="48">
        <f t="shared" si="378"/>
        <v>64.7</v>
      </c>
      <c r="N3335" s="48">
        <f t="shared" si="379"/>
        <v>65.27</v>
      </c>
      <c r="O3335" s="49">
        <f t="shared" ca="1" si="380"/>
        <v>43666800</v>
      </c>
    </row>
    <row r="3336" spans="1:15" x14ac:dyDescent="0.25">
      <c r="A3336">
        <v>3321</v>
      </c>
      <c r="B3336" s="89">
        <v>37679</v>
      </c>
      <c r="C3336" s="48">
        <v>83.699996999999996</v>
      </c>
      <c r="D3336" s="48">
        <v>84.75</v>
      </c>
      <c r="E3336" s="48">
        <v>83.160004000000001</v>
      </c>
      <c r="F3336" s="48">
        <v>84.339995999999999</v>
      </c>
      <c r="G3336" s="49">
        <v>51126000</v>
      </c>
      <c r="H3336" s="48">
        <v>64.838584999999995</v>
      </c>
      <c r="I3336" s="52">
        <f t="shared" si="374"/>
        <v>0.76877623992298971</v>
      </c>
      <c r="J3336" s="52">
        <f t="shared" ca="1" si="375"/>
        <v>1</v>
      </c>
      <c r="K3336" s="48">
        <f t="shared" si="376"/>
        <v>64.349999999999994</v>
      </c>
      <c r="L3336" s="48">
        <f t="shared" si="377"/>
        <v>65.150000000000006</v>
      </c>
      <c r="M3336" s="48">
        <f t="shared" si="378"/>
        <v>63.93</v>
      </c>
      <c r="N3336" s="48">
        <f t="shared" si="379"/>
        <v>64.84</v>
      </c>
      <c r="O3336" s="49">
        <f t="shared" ca="1" si="380"/>
        <v>51126000</v>
      </c>
    </row>
    <row r="3337" spans="1:15" x14ac:dyDescent="0.25">
      <c r="A3337">
        <v>3322</v>
      </c>
      <c r="B3337" s="89">
        <v>37678</v>
      </c>
      <c r="C3337" s="48">
        <v>84.019997000000004</v>
      </c>
      <c r="D3337" s="48">
        <v>84.529999000000004</v>
      </c>
      <c r="E3337" s="48">
        <v>83.080001999999993</v>
      </c>
      <c r="F3337" s="48">
        <v>83.239998</v>
      </c>
      <c r="G3337" s="49">
        <v>37787200</v>
      </c>
      <c r="H3337" s="48">
        <v>63.992932000000003</v>
      </c>
      <c r="I3337" s="52">
        <f t="shared" si="374"/>
        <v>0.76877623183027954</v>
      </c>
      <c r="J3337" s="52">
        <f t="shared" ca="1" si="375"/>
        <v>1</v>
      </c>
      <c r="K3337" s="48">
        <f t="shared" si="376"/>
        <v>64.59</v>
      </c>
      <c r="L3337" s="48">
        <f t="shared" si="377"/>
        <v>64.98</v>
      </c>
      <c r="M3337" s="48">
        <f t="shared" si="378"/>
        <v>63.87</v>
      </c>
      <c r="N3337" s="48">
        <f t="shared" si="379"/>
        <v>63.99</v>
      </c>
      <c r="O3337" s="49">
        <f t="shared" ca="1" si="380"/>
        <v>37787200</v>
      </c>
    </row>
    <row r="3338" spans="1:15" x14ac:dyDescent="0.25">
      <c r="A3338">
        <v>3323</v>
      </c>
      <c r="B3338" s="89">
        <v>37677</v>
      </c>
      <c r="C3338" s="48">
        <v>82.949996999999996</v>
      </c>
      <c r="D3338" s="48">
        <v>84.489998</v>
      </c>
      <c r="E3338" s="48">
        <v>82.220000999999996</v>
      </c>
      <c r="F3338" s="48">
        <v>84.470000999999996</v>
      </c>
      <c r="G3338" s="49">
        <v>56770600</v>
      </c>
      <c r="H3338" s="48">
        <v>64.93853</v>
      </c>
      <c r="I3338" s="52">
        <f t="shared" si="374"/>
        <v>0.76877624282258505</v>
      </c>
      <c r="J3338" s="52">
        <f t="shared" ca="1" si="375"/>
        <v>1</v>
      </c>
      <c r="K3338" s="48">
        <f t="shared" si="376"/>
        <v>63.77</v>
      </c>
      <c r="L3338" s="48">
        <f t="shared" si="377"/>
        <v>64.95</v>
      </c>
      <c r="M3338" s="48">
        <f t="shared" si="378"/>
        <v>63.21</v>
      </c>
      <c r="N3338" s="48">
        <f t="shared" si="379"/>
        <v>64.94</v>
      </c>
      <c r="O3338" s="49">
        <f t="shared" ca="1" si="380"/>
        <v>56770600</v>
      </c>
    </row>
    <row r="3339" spans="1:15" x14ac:dyDescent="0.25">
      <c r="A3339">
        <v>3324</v>
      </c>
      <c r="B3339" s="89">
        <v>37676</v>
      </c>
      <c r="C3339" s="48">
        <v>84.93</v>
      </c>
      <c r="D3339" s="48">
        <v>85</v>
      </c>
      <c r="E3339" s="48">
        <v>83.589995999999999</v>
      </c>
      <c r="F3339" s="48">
        <v>83.800003000000004</v>
      </c>
      <c r="G3339" s="49">
        <v>30628600</v>
      </c>
      <c r="H3339" s="48">
        <v>64.423451</v>
      </c>
      <c r="I3339" s="52">
        <f t="shared" si="374"/>
        <v>0.7687762373946454</v>
      </c>
      <c r="J3339" s="52">
        <f t="shared" ca="1" si="375"/>
        <v>1</v>
      </c>
      <c r="K3339" s="48">
        <f t="shared" si="376"/>
        <v>65.290000000000006</v>
      </c>
      <c r="L3339" s="48">
        <f t="shared" si="377"/>
        <v>65.349999999999994</v>
      </c>
      <c r="M3339" s="48">
        <f t="shared" si="378"/>
        <v>64.260000000000005</v>
      </c>
      <c r="N3339" s="48">
        <f t="shared" si="379"/>
        <v>64.42</v>
      </c>
      <c r="O3339" s="49">
        <f t="shared" ca="1" si="380"/>
        <v>30628600</v>
      </c>
    </row>
    <row r="3340" spans="1:15" x14ac:dyDescent="0.25">
      <c r="A3340">
        <v>3325</v>
      </c>
      <c r="B3340" s="89">
        <v>37673</v>
      </c>
      <c r="C3340" s="48">
        <v>84.379997000000003</v>
      </c>
      <c r="D3340" s="48">
        <v>85.739998</v>
      </c>
      <c r="E3340" s="48">
        <v>83.459998999999996</v>
      </c>
      <c r="F3340" s="48">
        <v>85.18</v>
      </c>
      <c r="G3340" s="49">
        <v>60955800</v>
      </c>
      <c r="H3340" s="48">
        <v>65.484359999999995</v>
      </c>
      <c r="I3340" s="52">
        <f t="shared" si="374"/>
        <v>0.76877623855365096</v>
      </c>
      <c r="J3340" s="52">
        <f t="shared" ca="1" si="375"/>
        <v>1</v>
      </c>
      <c r="K3340" s="48">
        <f t="shared" si="376"/>
        <v>64.87</v>
      </c>
      <c r="L3340" s="48">
        <f t="shared" si="377"/>
        <v>65.91</v>
      </c>
      <c r="M3340" s="48">
        <f t="shared" si="378"/>
        <v>64.16</v>
      </c>
      <c r="N3340" s="48">
        <f t="shared" si="379"/>
        <v>65.48</v>
      </c>
      <c r="O3340" s="49">
        <f t="shared" ca="1" si="380"/>
        <v>60955800</v>
      </c>
    </row>
    <row r="3341" spans="1:15" x14ac:dyDescent="0.25">
      <c r="A3341">
        <v>3326</v>
      </c>
      <c r="B3341" s="89">
        <v>37672</v>
      </c>
      <c r="C3341" s="48">
        <v>85.209998999999996</v>
      </c>
      <c r="D3341" s="48">
        <v>85.419998000000007</v>
      </c>
      <c r="E3341" s="48">
        <v>84.050003000000004</v>
      </c>
      <c r="F3341" s="48">
        <v>84.330001999999993</v>
      </c>
      <c r="G3341" s="49">
        <v>29280100</v>
      </c>
      <c r="H3341" s="48">
        <v>64.830901999999995</v>
      </c>
      <c r="I3341" s="52">
        <f t="shared" si="374"/>
        <v>0.76877624169865433</v>
      </c>
      <c r="J3341" s="52">
        <f t="shared" ca="1" si="375"/>
        <v>1</v>
      </c>
      <c r="K3341" s="48">
        <f t="shared" si="376"/>
        <v>65.510000000000005</v>
      </c>
      <c r="L3341" s="48">
        <f t="shared" si="377"/>
        <v>65.67</v>
      </c>
      <c r="M3341" s="48">
        <f t="shared" si="378"/>
        <v>64.62</v>
      </c>
      <c r="N3341" s="48">
        <f t="shared" si="379"/>
        <v>64.83</v>
      </c>
      <c r="O3341" s="49">
        <f t="shared" ca="1" si="380"/>
        <v>29280100</v>
      </c>
    </row>
    <row r="3342" spans="1:15" x14ac:dyDescent="0.25">
      <c r="A3342">
        <v>3327</v>
      </c>
      <c r="B3342" s="89">
        <v>37671</v>
      </c>
      <c r="C3342" s="48">
        <v>85.32</v>
      </c>
      <c r="D3342" s="48">
        <v>85.470000999999996</v>
      </c>
      <c r="E3342" s="48">
        <v>84.279999000000004</v>
      </c>
      <c r="F3342" s="48">
        <v>85.18</v>
      </c>
      <c r="G3342" s="49">
        <v>31432000</v>
      </c>
      <c r="H3342" s="48">
        <v>65.484359999999995</v>
      </c>
      <c r="I3342" s="52">
        <f t="shared" si="374"/>
        <v>0.76877623855365096</v>
      </c>
      <c r="J3342" s="52">
        <f t="shared" ca="1" si="375"/>
        <v>1</v>
      </c>
      <c r="K3342" s="48">
        <f t="shared" si="376"/>
        <v>65.59</v>
      </c>
      <c r="L3342" s="48">
        <f t="shared" si="377"/>
        <v>65.709999999999994</v>
      </c>
      <c r="M3342" s="48">
        <f t="shared" si="378"/>
        <v>64.790000000000006</v>
      </c>
      <c r="N3342" s="48">
        <f t="shared" si="379"/>
        <v>65.48</v>
      </c>
      <c r="O3342" s="49">
        <f t="shared" ca="1" si="380"/>
        <v>31432000</v>
      </c>
    </row>
    <row r="3343" spans="1:15" x14ac:dyDescent="0.25">
      <c r="A3343">
        <v>3328</v>
      </c>
      <c r="B3343" s="89">
        <v>37670</v>
      </c>
      <c r="C3343" s="48">
        <v>84.529999000000004</v>
      </c>
      <c r="D3343" s="48">
        <v>85.800003000000004</v>
      </c>
      <c r="E3343" s="48">
        <v>84.389999000000003</v>
      </c>
      <c r="F3343" s="48">
        <v>85.629997000000003</v>
      </c>
      <c r="G3343" s="49">
        <v>39492700</v>
      </c>
      <c r="H3343" s="48">
        <v>65.830307000000005</v>
      </c>
      <c r="I3343" s="52">
        <f t="shared" si="374"/>
        <v>0.76877623854173438</v>
      </c>
      <c r="J3343" s="52">
        <f t="shared" ca="1" si="375"/>
        <v>1</v>
      </c>
      <c r="K3343" s="48">
        <f t="shared" si="376"/>
        <v>64.98</v>
      </c>
      <c r="L3343" s="48">
        <f t="shared" si="377"/>
        <v>65.959999999999994</v>
      </c>
      <c r="M3343" s="48">
        <f t="shared" si="378"/>
        <v>64.88</v>
      </c>
      <c r="N3343" s="48">
        <f t="shared" si="379"/>
        <v>65.83</v>
      </c>
      <c r="O3343" s="49">
        <f t="shared" ca="1" si="380"/>
        <v>39492700</v>
      </c>
    </row>
    <row r="3344" spans="1:15" x14ac:dyDescent="0.25">
      <c r="A3344">
        <v>3329</v>
      </c>
      <c r="B3344" s="89">
        <v>37666</v>
      </c>
      <c r="C3344" s="48">
        <v>82.370002999999997</v>
      </c>
      <c r="D3344" s="48">
        <v>84.199996999999996</v>
      </c>
      <c r="E3344" s="48">
        <v>81.819999999999993</v>
      </c>
      <c r="F3344" s="48">
        <v>84.150002000000001</v>
      </c>
      <c r="G3344" s="49">
        <v>59580900</v>
      </c>
      <c r="H3344" s="48">
        <v>64.692521999999997</v>
      </c>
      <c r="I3344" s="52">
        <f t="shared" si="374"/>
        <v>0.76877623841292353</v>
      </c>
      <c r="J3344" s="52">
        <f t="shared" ca="1" si="375"/>
        <v>1</v>
      </c>
      <c r="K3344" s="48">
        <f t="shared" si="376"/>
        <v>63.32</v>
      </c>
      <c r="L3344" s="48">
        <f t="shared" si="377"/>
        <v>64.73</v>
      </c>
      <c r="M3344" s="48">
        <f t="shared" si="378"/>
        <v>62.9</v>
      </c>
      <c r="N3344" s="48">
        <f t="shared" si="379"/>
        <v>64.69</v>
      </c>
      <c r="O3344" s="49">
        <f t="shared" ca="1" si="380"/>
        <v>59580900</v>
      </c>
    </row>
    <row r="3345" spans="1:15" x14ac:dyDescent="0.25">
      <c r="A3345">
        <v>3330</v>
      </c>
      <c r="B3345" s="89">
        <v>37665</v>
      </c>
      <c r="C3345" s="48">
        <v>82.150002000000001</v>
      </c>
      <c r="D3345" s="48">
        <v>82.660004000000001</v>
      </c>
      <c r="E3345" s="48">
        <v>81</v>
      </c>
      <c r="F3345" s="48">
        <v>82.349997999999999</v>
      </c>
      <c r="G3345" s="49">
        <v>57934100</v>
      </c>
      <c r="H3345" s="48">
        <v>63.308722000000003</v>
      </c>
      <c r="I3345" s="52">
        <f t="shared" ref="I3345:I3408" si="381">H3345/F3345</f>
        <v>0.76877624210749829</v>
      </c>
      <c r="J3345" s="52">
        <f t="shared" ref="J3345:J3408" ca="1" si="382">INDEX(OFFSET($T$15,0,0,$S$13+1,1),MATCH(B3345,OFFSET($Q$15,0,0,$S$13+1,1),-1))</f>
        <v>1</v>
      </c>
      <c r="K3345" s="48">
        <f t="shared" ref="K3345:K3408" si="383">ROUND($I3345*C3345,2)</f>
        <v>63.15</v>
      </c>
      <c r="L3345" s="48">
        <f t="shared" ref="L3345:L3408" si="384">ROUND($I3345*D3345,2)</f>
        <v>63.55</v>
      </c>
      <c r="M3345" s="48">
        <f t="shared" ref="M3345:M3408" si="385">ROUND($I3345*E3345,2)</f>
        <v>62.27</v>
      </c>
      <c r="N3345" s="48">
        <f t="shared" ref="N3345:N3408" si="386">ROUND($I3345*F3345,2)</f>
        <v>63.31</v>
      </c>
      <c r="O3345" s="49">
        <f t="shared" ref="O3345:O3408" ca="1" si="387">G3345*J3345</f>
        <v>57934100</v>
      </c>
    </row>
    <row r="3346" spans="1:15" x14ac:dyDescent="0.25">
      <c r="A3346">
        <v>3331</v>
      </c>
      <c r="B3346" s="89">
        <v>37664</v>
      </c>
      <c r="C3346" s="48">
        <v>83.160004000000001</v>
      </c>
      <c r="D3346" s="48">
        <v>83.620002999999997</v>
      </c>
      <c r="E3346" s="48">
        <v>82.089995999999999</v>
      </c>
      <c r="F3346" s="48">
        <v>82.099997999999999</v>
      </c>
      <c r="G3346" s="49">
        <v>35873600</v>
      </c>
      <c r="H3346" s="48">
        <v>63.116528000000002</v>
      </c>
      <c r="I3346" s="52">
        <f t="shared" si="381"/>
        <v>0.76877624284473189</v>
      </c>
      <c r="J3346" s="52">
        <f t="shared" ca="1" si="382"/>
        <v>1</v>
      </c>
      <c r="K3346" s="48">
        <f t="shared" si="383"/>
        <v>63.93</v>
      </c>
      <c r="L3346" s="48">
        <f t="shared" si="384"/>
        <v>64.290000000000006</v>
      </c>
      <c r="M3346" s="48">
        <f t="shared" si="385"/>
        <v>63.11</v>
      </c>
      <c r="N3346" s="48">
        <f t="shared" si="386"/>
        <v>63.12</v>
      </c>
      <c r="O3346" s="49">
        <f t="shared" ca="1" si="387"/>
        <v>35873600</v>
      </c>
    </row>
    <row r="3347" spans="1:15" x14ac:dyDescent="0.25">
      <c r="A3347">
        <v>3332</v>
      </c>
      <c r="B3347" s="89">
        <v>37663</v>
      </c>
      <c r="C3347" s="48">
        <v>84.370002999999997</v>
      </c>
      <c r="D3347" s="48">
        <v>84.879997000000003</v>
      </c>
      <c r="E3347" s="48">
        <v>82.830001999999993</v>
      </c>
      <c r="F3347" s="48">
        <v>83.43</v>
      </c>
      <c r="G3347" s="49">
        <v>46861000</v>
      </c>
      <c r="H3347" s="48">
        <v>64.139002000000005</v>
      </c>
      <c r="I3347" s="52">
        <f t="shared" si="381"/>
        <v>0.76877624355747332</v>
      </c>
      <c r="J3347" s="52">
        <f t="shared" ca="1" si="382"/>
        <v>1</v>
      </c>
      <c r="K3347" s="48">
        <f t="shared" si="383"/>
        <v>64.86</v>
      </c>
      <c r="L3347" s="48">
        <f t="shared" si="384"/>
        <v>65.25</v>
      </c>
      <c r="M3347" s="48">
        <f t="shared" si="385"/>
        <v>63.68</v>
      </c>
      <c r="N3347" s="48">
        <f t="shared" si="386"/>
        <v>64.14</v>
      </c>
      <c r="O3347" s="49">
        <f t="shared" ca="1" si="387"/>
        <v>46861000</v>
      </c>
    </row>
    <row r="3348" spans="1:15" x14ac:dyDescent="0.25">
      <c r="A3348">
        <v>3333</v>
      </c>
      <c r="B3348" s="89">
        <v>37662</v>
      </c>
      <c r="C3348" s="48">
        <v>83.459998999999996</v>
      </c>
      <c r="D3348" s="48">
        <v>84.129997000000003</v>
      </c>
      <c r="E3348" s="48">
        <v>82.650002000000001</v>
      </c>
      <c r="F3348" s="48">
        <v>84.010002</v>
      </c>
      <c r="G3348" s="49">
        <v>45455900</v>
      </c>
      <c r="H3348" s="48">
        <v>64.584892999999994</v>
      </c>
      <c r="I3348" s="52">
        <f t="shared" si="381"/>
        <v>0.76877623452502708</v>
      </c>
      <c r="J3348" s="52">
        <f t="shared" ca="1" si="382"/>
        <v>1</v>
      </c>
      <c r="K3348" s="48">
        <f t="shared" si="383"/>
        <v>64.16</v>
      </c>
      <c r="L3348" s="48">
        <f t="shared" si="384"/>
        <v>64.680000000000007</v>
      </c>
      <c r="M3348" s="48">
        <f t="shared" si="385"/>
        <v>63.54</v>
      </c>
      <c r="N3348" s="48">
        <f t="shared" si="386"/>
        <v>64.58</v>
      </c>
      <c r="O3348" s="49">
        <f t="shared" ca="1" si="387"/>
        <v>45455900</v>
      </c>
    </row>
    <row r="3349" spans="1:15" x14ac:dyDescent="0.25">
      <c r="A3349">
        <v>3334</v>
      </c>
      <c r="B3349" s="89">
        <v>37659</v>
      </c>
      <c r="C3349" s="48">
        <v>84.910004000000001</v>
      </c>
      <c r="D3349" s="48">
        <v>84.989998</v>
      </c>
      <c r="E3349" s="48">
        <v>82.970000999999996</v>
      </c>
      <c r="F3349" s="48">
        <v>83.419998000000007</v>
      </c>
      <c r="G3349" s="49">
        <v>43165000</v>
      </c>
      <c r="H3349" s="48">
        <v>64.131311999999994</v>
      </c>
      <c r="I3349" s="52">
        <f t="shared" si="381"/>
        <v>0.76877623516605686</v>
      </c>
      <c r="J3349" s="52">
        <f t="shared" ca="1" si="382"/>
        <v>1</v>
      </c>
      <c r="K3349" s="48">
        <f t="shared" si="383"/>
        <v>65.28</v>
      </c>
      <c r="L3349" s="48">
        <f t="shared" si="384"/>
        <v>65.34</v>
      </c>
      <c r="M3349" s="48">
        <f t="shared" si="385"/>
        <v>63.79</v>
      </c>
      <c r="N3349" s="48">
        <f t="shared" si="386"/>
        <v>64.13</v>
      </c>
      <c r="O3349" s="49">
        <f t="shared" ca="1" si="387"/>
        <v>43165000</v>
      </c>
    </row>
    <row r="3350" spans="1:15" x14ac:dyDescent="0.25">
      <c r="A3350">
        <v>3335</v>
      </c>
      <c r="B3350" s="89">
        <v>37658</v>
      </c>
      <c r="C3350" s="48">
        <v>84.370002999999997</v>
      </c>
      <c r="D3350" s="48">
        <v>84.889999000000003</v>
      </c>
      <c r="E3350" s="48">
        <v>83.650002000000001</v>
      </c>
      <c r="F3350" s="48">
        <v>84.449996999999996</v>
      </c>
      <c r="G3350" s="49">
        <v>53638000</v>
      </c>
      <c r="H3350" s="48">
        <v>64.923151000000004</v>
      </c>
      <c r="I3350" s="52">
        <f t="shared" si="381"/>
        <v>0.7687762380855977</v>
      </c>
      <c r="J3350" s="52">
        <f t="shared" ca="1" si="382"/>
        <v>1</v>
      </c>
      <c r="K3350" s="48">
        <f t="shared" si="383"/>
        <v>64.86</v>
      </c>
      <c r="L3350" s="48">
        <f t="shared" si="384"/>
        <v>65.260000000000005</v>
      </c>
      <c r="M3350" s="48">
        <f t="shared" si="385"/>
        <v>64.31</v>
      </c>
      <c r="N3350" s="48">
        <f t="shared" si="386"/>
        <v>64.92</v>
      </c>
      <c r="O3350" s="49">
        <f t="shared" ca="1" si="387"/>
        <v>53638000</v>
      </c>
    </row>
    <row r="3351" spans="1:15" x14ac:dyDescent="0.25">
      <c r="A3351">
        <v>3336</v>
      </c>
      <c r="B3351" s="89">
        <v>37657</v>
      </c>
      <c r="C3351" s="48">
        <v>85.75</v>
      </c>
      <c r="D3351" s="48">
        <v>86.540001000000004</v>
      </c>
      <c r="E3351" s="48">
        <v>84.480002999999996</v>
      </c>
      <c r="F3351" s="48">
        <v>84.849997999999999</v>
      </c>
      <c r="G3351" s="49">
        <v>55270600</v>
      </c>
      <c r="H3351" s="48">
        <v>65.230663000000007</v>
      </c>
      <c r="I3351" s="52">
        <f t="shared" si="381"/>
        <v>0.76877624675960521</v>
      </c>
      <c r="J3351" s="52">
        <f t="shared" ca="1" si="382"/>
        <v>1</v>
      </c>
      <c r="K3351" s="48">
        <f t="shared" si="383"/>
        <v>65.92</v>
      </c>
      <c r="L3351" s="48">
        <f t="shared" si="384"/>
        <v>66.53</v>
      </c>
      <c r="M3351" s="48">
        <f t="shared" si="385"/>
        <v>64.95</v>
      </c>
      <c r="N3351" s="48">
        <f t="shared" si="386"/>
        <v>65.23</v>
      </c>
      <c r="O3351" s="49">
        <f t="shared" ca="1" si="387"/>
        <v>55270600</v>
      </c>
    </row>
    <row r="3352" spans="1:15" x14ac:dyDescent="0.25">
      <c r="A3352">
        <v>3337</v>
      </c>
      <c r="B3352" s="89">
        <v>37656</v>
      </c>
      <c r="C3352" s="48">
        <v>85.309997999999993</v>
      </c>
      <c r="D3352" s="48">
        <v>85.75</v>
      </c>
      <c r="E3352" s="48">
        <v>84.300003000000004</v>
      </c>
      <c r="F3352" s="48">
        <v>85.379997000000003</v>
      </c>
      <c r="G3352" s="49">
        <v>43633400</v>
      </c>
      <c r="H3352" s="48">
        <v>65.638113000000004</v>
      </c>
      <c r="I3352" s="52">
        <f t="shared" si="381"/>
        <v>0.76877623924020522</v>
      </c>
      <c r="J3352" s="52">
        <f t="shared" ca="1" si="382"/>
        <v>1</v>
      </c>
      <c r="K3352" s="48">
        <f t="shared" si="383"/>
        <v>65.58</v>
      </c>
      <c r="L3352" s="48">
        <f t="shared" si="384"/>
        <v>65.92</v>
      </c>
      <c r="M3352" s="48">
        <f t="shared" si="385"/>
        <v>64.81</v>
      </c>
      <c r="N3352" s="48">
        <f t="shared" si="386"/>
        <v>65.64</v>
      </c>
      <c r="O3352" s="49">
        <f t="shared" ca="1" si="387"/>
        <v>43633400</v>
      </c>
    </row>
    <row r="3353" spans="1:15" x14ac:dyDescent="0.25">
      <c r="A3353">
        <v>3338</v>
      </c>
      <c r="B3353" s="89">
        <v>37655</v>
      </c>
      <c r="C3353" s="48">
        <v>86.139999000000003</v>
      </c>
      <c r="D3353" s="48">
        <v>86.809997999999993</v>
      </c>
      <c r="E3353" s="48">
        <v>85.919998000000007</v>
      </c>
      <c r="F3353" s="48">
        <v>86.230002999999996</v>
      </c>
      <c r="G3353" s="49">
        <v>39696000</v>
      </c>
      <c r="H3353" s="48">
        <v>66.291578000000001</v>
      </c>
      <c r="I3353" s="52">
        <f t="shared" si="381"/>
        <v>0.76877624601265526</v>
      </c>
      <c r="J3353" s="52">
        <f t="shared" ca="1" si="382"/>
        <v>1</v>
      </c>
      <c r="K3353" s="48">
        <f t="shared" si="383"/>
        <v>66.22</v>
      </c>
      <c r="L3353" s="48">
        <f t="shared" si="384"/>
        <v>66.739999999999995</v>
      </c>
      <c r="M3353" s="48">
        <f t="shared" si="385"/>
        <v>66.05</v>
      </c>
      <c r="N3353" s="48">
        <f t="shared" si="386"/>
        <v>66.290000000000006</v>
      </c>
      <c r="O3353" s="49">
        <f t="shared" ca="1" si="387"/>
        <v>39696000</v>
      </c>
    </row>
    <row r="3354" spans="1:15" x14ac:dyDescent="0.25">
      <c r="A3354">
        <v>3339</v>
      </c>
      <c r="B3354" s="89">
        <v>37652</v>
      </c>
      <c r="C3354" s="48">
        <v>84.150002000000001</v>
      </c>
      <c r="D3354" s="48">
        <v>86.209998999999996</v>
      </c>
      <c r="E3354" s="48">
        <v>84.150002000000001</v>
      </c>
      <c r="F3354" s="48">
        <v>86.059997999999993</v>
      </c>
      <c r="G3354" s="49">
        <v>55317000</v>
      </c>
      <c r="H3354" s="48">
        <v>66.160881000000003</v>
      </c>
      <c r="I3354" s="52">
        <f t="shared" si="381"/>
        <v>0.76877623213516699</v>
      </c>
      <c r="J3354" s="52">
        <f t="shared" ca="1" si="382"/>
        <v>1</v>
      </c>
      <c r="K3354" s="48">
        <f t="shared" si="383"/>
        <v>64.69</v>
      </c>
      <c r="L3354" s="48">
        <f t="shared" si="384"/>
        <v>66.28</v>
      </c>
      <c r="M3354" s="48">
        <f t="shared" si="385"/>
        <v>64.69</v>
      </c>
      <c r="N3354" s="48">
        <f t="shared" si="386"/>
        <v>66.16</v>
      </c>
      <c r="O3354" s="49">
        <f t="shared" ca="1" si="387"/>
        <v>55317000</v>
      </c>
    </row>
    <row r="3355" spans="1:15" x14ac:dyDescent="0.25">
      <c r="A3355">
        <v>3340</v>
      </c>
      <c r="B3355" s="89">
        <v>37651</v>
      </c>
      <c r="C3355" s="48">
        <v>86.790001000000004</v>
      </c>
      <c r="D3355" s="48">
        <v>86.879997000000003</v>
      </c>
      <c r="E3355" s="48">
        <v>84.400002000000001</v>
      </c>
      <c r="F3355" s="48">
        <v>84.43</v>
      </c>
      <c r="G3355" s="49">
        <v>49845900</v>
      </c>
      <c r="H3355" s="48">
        <v>64.907777999999993</v>
      </c>
      <c r="I3355" s="52">
        <f t="shared" si="381"/>
        <v>0.76877624067274652</v>
      </c>
      <c r="J3355" s="52">
        <f t="shared" ca="1" si="382"/>
        <v>1</v>
      </c>
      <c r="K3355" s="48">
        <f t="shared" si="383"/>
        <v>66.72</v>
      </c>
      <c r="L3355" s="48">
        <f t="shared" si="384"/>
        <v>66.790000000000006</v>
      </c>
      <c r="M3355" s="48">
        <f t="shared" si="385"/>
        <v>64.88</v>
      </c>
      <c r="N3355" s="48">
        <f t="shared" si="386"/>
        <v>64.91</v>
      </c>
      <c r="O3355" s="49">
        <f t="shared" ca="1" si="387"/>
        <v>49845900</v>
      </c>
    </row>
    <row r="3356" spans="1:15" x14ac:dyDescent="0.25">
      <c r="A3356">
        <v>3341</v>
      </c>
      <c r="B3356" s="89">
        <v>37650</v>
      </c>
      <c r="C3356" s="48">
        <v>85.419998000000007</v>
      </c>
      <c r="D3356" s="48">
        <v>87.18</v>
      </c>
      <c r="E3356" s="48">
        <v>84.769997000000004</v>
      </c>
      <c r="F3356" s="48">
        <v>86.480002999999996</v>
      </c>
      <c r="G3356" s="49">
        <v>53712200</v>
      </c>
      <c r="H3356" s="48">
        <v>66.483772000000002</v>
      </c>
      <c r="I3356" s="52">
        <f t="shared" si="381"/>
        <v>0.76877624530147171</v>
      </c>
      <c r="J3356" s="52">
        <f t="shared" ca="1" si="382"/>
        <v>1</v>
      </c>
      <c r="K3356" s="48">
        <f t="shared" si="383"/>
        <v>65.67</v>
      </c>
      <c r="L3356" s="48">
        <f t="shared" si="384"/>
        <v>67.02</v>
      </c>
      <c r="M3356" s="48">
        <f t="shared" si="385"/>
        <v>65.17</v>
      </c>
      <c r="N3356" s="48">
        <f t="shared" si="386"/>
        <v>66.48</v>
      </c>
      <c r="O3356" s="49">
        <f t="shared" ca="1" si="387"/>
        <v>53712200</v>
      </c>
    </row>
    <row r="3357" spans="1:15" x14ac:dyDescent="0.25">
      <c r="A3357">
        <v>3342</v>
      </c>
      <c r="B3357" s="89">
        <v>37649</v>
      </c>
      <c r="C3357" s="48">
        <v>85.629997000000003</v>
      </c>
      <c r="D3357" s="48">
        <v>86.400002000000001</v>
      </c>
      <c r="E3357" s="48">
        <v>85.129997000000003</v>
      </c>
      <c r="F3357" s="48">
        <v>85.830001999999993</v>
      </c>
      <c r="G3357" s="49">
        <v>46929100</v>
      </c>
      <c r="H3357" s="48">
        <v>65.984065999999999</v>
      </c>
      <c r="I3357" s="52">
        <f t="shared" si="381"/>
        <v>0.76877623747463042</v>
      </c>
      <c r="J3357" s="52">
        <f t="shared" ca="1" si="382"/>
        <v>1</v>
      </c>
      <c r="K3357" s="48">
        <f t="shared" si="383"/>
        <v>65.83</v>
      </c>
      <c r="L3357" s="48">
        <f t="shared" si="384"/>
        <v>66.42</v>
      </c>
      <c r="M3357" s="48">
        <f t="shared" si="385"/>
        <v>65.45</v>
      </c>
      <c r="N3357" s="48">
        <f t="shared" si="386"/>
        <v>65.98</v>
      </c>
      <c r="O3357" s="49">
        <f t="shared" ca="1" si="387"/>
        <v>46929100</v>
      </c>
    </row>
    <row r="3358" spans="1:15" x14ac:dyDescent="0.25">
      <c r="A3358">
        <v>3343</v>
      </c>
      <c r="B3358" s="89">
        <v>37648</v>
      </c>
      <c r="C3358" s="48">
        <v>85.730002999999996</v>
      </c>
      <c r="D3358" s="48">
        <v>86.800003000000004</v>
      </c>
      <c r="E3358" s="48">
        <v>84.5</v>
      </c>
      <c r="F3358" s="48">
        <v>85.199996999999996</v>
      </c>
      <c r="G3358" s="49">
        <v>57884400</v>
      </c>
      <c r="H3358" s="48">
        <v>65.499733000000006</v>
      </c>
      <c r="I3358" s="52">
        <f t="shared" si="381"/>
        <v>0.76877623598977363</v>
      </c>
      <c r="J3358" s="52">
        <f t="shared" ca="1" si="382"/>
        <v>1</v>
      </c>
      <c r="K3358" s="48">
        <f t="shared" si="383"/>
        <v>65.91</v>
      </c>
      <c r="L3358" s="48">
        <f t="shared" si="384"/>
        <v>66.73</v>
      </c>
      <c r="M3358" s="48">
        <f t="shared" si="385"/>
        <v>64.959999999999994</v>
      </c>
      <c r="N3358" s="48">
        <f t="shared" si="386"/>
        <v>65.5</v>
      </c>
      <c r="O3358" s="49">
        <f t="shared" ca="1" si="387"/>
        <v>57884400</v>
      </c>
    </row>
    <row r="3359" spans="1:15" x14ac:dyDescent="0.25">
      <c r="A3359">
        <v>3344</v>
      </c>
      <c r="B3359" s="89">
        <v>37645</v>
      </c>
      <c r="C3359" s="48">
        <v>88.589995999999999</v>
      </c>
      <c r="D3359" s="48">
        <v>88.68</v>
      </c>
      <c r="E3359" s="48">
        <v>86.169998000000007</v>
      </c>
      <c r="F3359" s="48">
        <v>86.379997000000003</v>
      </c>
      <c r="G3359" s="49">
        <v>68633900</v>
      </c>
      <c r="H3359" s="48">
        <v>66.406889000000007</v>
      </c>
      <c r="I3359" s="52">
        <f t="shared" si="381"/>
        <v>0.76877623647058013</v>
      </c>
      <c r="J3359" s="52">
        <f t="shared" ca="1" si="382"/>
        <v>1</v>
      </c>
      <c r="K3359" s="48">
        <f t="shared" si="383"/>
        <v>68.11</v>
      </c>
      <c r="L3359" s="48">
        <f t="shared" si="384"/>
        <v>68.180000000000007</v>
      </c>
      <c r="M3359" s="48">
        <f t="shared" si="385"/>
        <v>66.25</v>
      </c>
      <c r="N3359" s="48">
        <f t="shared" si="386"/>
        <v>66.41</v>
      </c>
      <c r="O3359" s="49">
        <f t="shared" ca="1" si="387"/>
        <v>68633900</v>
      </c>
    </row>
    <row r="3360" spans="1:15" x14ac:dyDescent="0.25">
      <c r="A3360">
        <v>3345</v>
      </c>
      <c r="B3360" s="89">
        <v>37644</v>
      </c>
      <c r="C3360" s="48">
        <v>88.75</v>
      </c>
      <c r="D3360" s="48">
        <v>89.379997000000003</v>
      </c>
      <c r="E3360" s="48">
        <v>87.949996999999996</v>
      </c>
      <c r="F3360" s="48">
        <v>88.709998999999996</v>
      </c>
      <c r="G3360" s="49">
        <v>55919800</v>
      </c>
      <c r="H3360" s="48">
        <v>68.198138999999998</v>
      </c>
      <c r="I3360" s="52">
        <f t="shared" si="381"/>
        <v>0.76877623457080635</v>
      </c>
      <c r="J3360" s="52">
        <f t="shared" ca="1" si="382"/>
        <v>1</v>
      </c>
      <c r="K3360" s="48">
        <f t="shared" si="383"/>
        <v>68.23</v>
      </c>
      <c r="L3360" s="48">
        <f t="shared" si="384"/>
        <v>68.709999999999994</v>
      </c>
      <c r="M3360" s="48">
        <f t="shared" si="385"/>
        <v>67.61</v>
      </c>
      <c r="N3360" s="48">
        <f t="shared" si="386"/>
        <v>68.2</v>
      </c>
      <c r="O3360" s="49">
        <f t="shared" ca="1" si="387"/>
        <v>55919800</v>
      </c>
    </row>
    <row r="3361" spans="1:15" x14ac:dyDescent="0.25">
      <c r="A3361">
        <v>3346</v>
      </c>
      <c r="B3361" s="89">
        <v>37643</v>
      </c>
      <c r="C3361" s="48">
        <v>88.769997000000004</v>
      </c>
      <c r="D3361" s="48">
        <v>89.800003000000004</v>
      </c>
      <c r="E3361" s="48">
        <v>88</v>
      </c>
      <c r="F3361" s="48">
        <v>88.169998000000007</v>
      </c>
      <c r="G3361" s="49">
        <v>42286500</v>
      </c>
      <c r="H3361" s="48">
        <v>67.782999000000004</v>
      </c>
      <c r="I3361" s="52">
        <f t="shared" si="381"/>
        <v>0.76877623383863525</v>
      </c>
      <c r="J3361" s="52">
        <f t="shared" ca="1" si="382"/>
        <v>1</v>
      </c>
      <c r="K3361" s="48">
        <f t="shared" si="383"/>
        <v>68.239999999999995</v>
      </c>
      <c r="L3361" s="48">
        <f t="shared" si="384"/>
        <v>69.040000000000006</v>
      </c>
      <c r="M3361" s="48">
        <f t="shared" si="385"/>
        <v>67.650000000000006</v>
      </c>
      <c r="N3361" s="48">
        <f t="shared" si="386"/>
        <v>67.78</v>
      </c>
      <c r="O3361" s="49">
        <f t="shared" ca="1" si="387"/>
        <v>42286500</v>
      </c>
    </row>
    <row r="3362" spans="1:15" x14ac:dyDescent="0.25">
      <c r="A3362">
        <v>3347</v>
      </c>
      <c r="B3362" s="89">
        <v>37642</v>
      </c>
      <c r="C3362" s="48">
        <v>90.870002999999997</v>
      </c>
      <c r="D3362" s="48">
        <v>90.919998000000007</v>
      </c>
      <c r="E3362" s="48">
        <v>88.949996999999996</v>
      </c>
      <c r="F3362" s="48">
        <v>89.25</v>
      </c>
      <c r="G3362" s="49">
        <v>36826200</v>
      </c>
      <c r="H3362" s="48">
        <v>68.613279000000006</v>
      </c>
      <c r="I3362" s="52">
        <f t="shared" si="381"/>
        <v>0.76877623529411776</v>
      </c>
      <c r="J3362" s="52">
        <f t="shared" ca="1" si="382"/>
        <v>1</v>
      </c>
      <c r="K3362" s="48">
        <f t="shared" si="383"/>
        <v>69.86</v>
      </c>
      <c r="L3362" s="48">
        <f t="shared" si="384"/>
        <v>69.900000000000006</v>
      </c>
      <c r="M3362" s="48">
        <f t="shared" si="385"/>
        <v>68.38</v>
      </c>
      <c r="N3362" s="48">
        <f t="shared" si="386"/>
        <v>68.61</v>
      </c>
      <c r="O3362" s="49">
        <f t="shared" ca="1" si="387"/>
        <v>36826200</v>
      </c>
    </row>
    <row r="3363" spans="1:15" x14ac:dyDescent="0.25">
      <c r="A3363">
        <v>3348</v>
      </c>
      <c r="B3363" s="89">
        <v>37638</v>
      </c>
      <c r="C3363" s="48">
        <v>90.989998</v>
      </c>
      <c r="D3363" s="48">
        <v>92.300003000000004</v>
      </c>
      <c r="E3363" s="48">
        <v>90.150002000000001</v>
      </c>
      <c r="F3363" s="48">
        <v>90.660004000000001</v>
      </c>
      <c r="G3363" s="49">
        <v>35618300</v>
      </c>
      <c r="H3363" s="48">
        <v>69.697256999999993</v>
      </c>
      <c r="I3363" s="52">
        <f t="shared" si="381"/>
        <v>0.76877624007164169</v>
      </c>
      <c r="J3363" s="52">
        <f t="shared" ca="1" si="382"/>
        <v>1</v>
      </c>
      <c r="K3363" s="48">
        <f t="shared" si="383"/>
        <v>69.95</v>
      </c>
      <c r="L3363" s="48">
        <f t="shared" si="384"/>
        <v>70.959999999999994</v>
      </c>
      <c r="M3363" s="48">
        <f t="shared" si="385"/>
        <v>69.31</v>
      </c>
      <c r="N3363" s="48">
        <f t="shared" si="386"/>
        <v>69.7</v>
      </c>
      <c r="O3363" s="49">
        <f t="shared" ca="1" si="387"/>
        <v>35618300</v>
      </c>
    </row>
    <row r="3364" spans="1:15" x14ac:dyDescent="0.25">
      <c r="A3364">
        <v>3349</v>
      </c>
      <c r="B3364" s="89">
        <v>37637</v>
      </c>
      <c r="C3364" s="48">
        <v>92.5</v>
      </c>
      <c r="D3364" s="48">
        <v>92.93</v>
      </c>
      <c r="E3364" s="48">
        <v>91.449996999999996</v>
      </c>
      <c r="F3364" s="48">
        <v>92.019997000000004</v>
      </c>
      <c r="G3364" s="49">
        <v>44812100</v>
      </c>
      <c r="H3364" s="48">
        <v>70.742787000000007</v>
      </c>
      <c r="I3364" s="52">
        <f t="shared" si="381"/>
        <v>0.76877623675645201</v>
      </c>
      <c r="J3364" s="52">
        <f t="shared" ca="1" si="382"/>
        <v>1</v>
      </c>
      <c r="K3364" s="48">
        <f t="shared" si="383"/>
        <v>71.11</v>
      </c>
      <c r="L3364" s="48">
        <f t="shared" si="384"/>
        <v>71.44</v>
      </c>
      <c r="M3364" s="48">
        <f t="shared" si="385"/>
        <v>70.3</v>
      </c>
      <c r="N3364" s="48">
        <f t="shared" si="386"/>
        <v>70.739999999999995</v>
      </c>
      <c r="O3364" s="49">
        <f t="shared" ca="1" si="387"/>
        <v>44812100</v>
      </c>
    </row>
    <row r="3365" spans="1:15" x14ac:dyDescent="0.25">
      <c r="A3365">
        <v>3350</v>
      </c>
      <c r="B3365" s="89">
        <v>37636</v>
      </c>
      <c r="C3365" s="48">
        <v>93.540001000000004</v>
      </c>
      <c r="D3365" s="48">
        <v>93.57</v>
      </c>
      <c r="E3365" s="48">
        <v>91.910004000000001</v>
      </c>
      <c r="F3365" s="48">
        <v>92.400002000000001</v>
      </c>
      <c r="G3365" s="49">
        <v>33511800</v>
      </c>
      <c r="H3365" s="48">
        <v>71.034925999999999</v>
      </c>
      <c r="I3365" s="52">
        <f t="shared" si="381"/>
        <v>0.76877623877107704</v>
      </c>
      <c r="J3365" s="52">
        <f t="shared" ca="1" si="382"/>
        <v>1</v>
      </c>
      <c r="K3365" s="48">
        <f t="shared" si="383"/>
        <v>71.91</v>
      </c>
      <c r="L3365" s="48">
        <f t="shared" si="384"/>
        <v>71.930000000000007</v>
      </c>
      <c r="M3365" s="48">
        <f t="shared" si="385"/>
        <v>70.66</v>
      </c>
      <c r="N3365" s="48">
        <f t="shared" si="386"/>
        <v>71.03</v>
      </c>
      <c r="O3365" s="49">
        <f t="shared" ca="1" si="387"/>
        <v>33511800</v>
      </c>
    </row>
    <row r="3366" spans="1:15" x14ac:dyDescent="0.25">
      <c r="A3366">
        <v>3351</v>
      </c>
      <c r="B3366" s="89">
        <v>37635</v>
      </c>
      <c r="C3366" s="48">
        <v>92.690002000000007</v>
      </c>
      <c r="D3366" s="48">
        <v>93.830001999999993</v>
      </c>
      <c r="E3366" s="48">
        <v>92.410004000000001</v>
      </c>
      <c r="F3366" s="48">
        <v>93.330001999999993</v>
      </c>
      <c r="G3366" s="49">
        <v>30733000</v>
      </c>
      <c r="H3366" s="48">
        <v>71.749887999999999</v>
      </c>
      <c r="I3366" s="52">
        <f t="shared" si="381"/>
        <v>0.7687762398205028</v>
      </c>
      <c r="J3366" s="52">
        <f t="shared" ca="1" si="382"/>
        <v>1</v>
      </c>
      <c r="K3366" s="48">
        <f t="shared" si="383"/>
        <v>71.260000000000005</v>
      </c>
      <c r="L3366" s="48">
        <f t="shared" si="384"/>
        <v>72.13</v>
      </c>
      <c r="M3366" s="48">
        <f t="shared" si="385"/>
        <v>71.040000000000006</v>
      </c>
      <c r="N3366" s="48">
        <f t="shared" si="386"/>
        <v>71.75</v>
      </c>
      <c r="O3366" s="49">
        <f t="shared" ca="1" si="387"/>
        <v>30733000</v>
      </c>
    </row>
    <row r="3367" spans="1:15" x14ac:dyDescent="0.25">
      <c r="A3367">
        <v>3352</v>
      </c>
      <c r="B3367" s="89">
        <v>37634</v>
      </c>
      <c r="C3367" s="48">
        <v>93.540001000000004</v>
      </c>
      <c r="D3367" s="48">
        <v>93.860000999999997</v>
      </c>
      <c r="E3367" s="48">
        <v>92.440002000000007</v>
      </c>
      <c r="F3367" s="48">
        <v>93.029999000000004</v>
      </c>
      <c r="G3367" s="49">
        <v>31649900</v>
      </c>
      <c r="H3367" s="48">
        <v>71.519251999999994</v>
      </c>
      <c r="I3367" s="52">
        <f t="shared" si="381"/>
        <v>0.76877623098759784</v>
      </c>
      <c r="J3367" s="52">
        <f t="shared" ca="1" si="382"/>
        <v>1</v>
      </c>
      <c r="K3367" s="48">
        <f t="shared" si="383"/>
        <v>71.91</v>
      </c>
      <c r="L3367" s="48">
        <f t="shared" si="384"/>
        <v>72.16</v>
      </c>
      <c r="M3367" s="48">
        <f t="shared" si="385"/>
        <v>71.069999999999993</v>
      </c>
      <c r="N3367" s="48">
        <f t="shared" si="386"/>
        <v>71.52</v>
      </c>
      <c r="O3367" s="49">
        <f t="shared" ca="1" si="387"/>
        <v>31649900</v>
      </c>
    </row>
    <row r="3368" spans="1:15" x14ac:dyDescent="0.25">
      <c r="A3368">
        <v>3353</v>
      </c>
      <c r="B3368" s="89">
        <v>37631</v>
      </c>
      <c r="C3368" s="48">
        <v>91.949996999999996</v>
      </c>
      <c r="D3368" s="48">
        <v>93.639999000000003</v>
      </c>
      <c r="E3368" s="48">
        <v>91.800003000000004</v>
      </c>
      <c r="F3368" s="48">
        <v>93.059997999999993</v>
      </c>
      <c r="G3368" s="49">
        <v>37768900</v>
      </c>
      <c r="H3368" s="48">
        <v>71.542315000000002</v>
      </c>
      <c r="I3368" s="52">
        <f t="shared" si="381"/>
        <v>0.7687762361654038</v>
      </c>
      <c r="J3368" s="52">
        <f t="shared" ca="1" si="382"/>
        <v>1</v>
      </c>
      <c r="K3368" s="48">
        <f t="shared" si="383"/>
        <v>70.69</v>
      </c>
      <c r="L3368" s="48">
        <f t="shared" si="384"/>
        <v>71.989999999999995</v>
      </c>
      <c r="M3368" s="48">
        <f t="shared" si="385"/>
        <v>70.569999999999993</v>
      </c>
      <c r="N3368" s="48">
        <f t="shared" si="386"/>
        <v>71.540000000000006</v>
      </c>
      <c r="O3368" s="49">
        <f t="shared" ca="1" si="387"/>
        <v>37768900</v>
      </c>
    </row>
    <row r="3369" spans="1:15" x14ac:dyDescent="0.25">
      <c r="A3369">
        <v>3354</v>
      </c>
      <c r="B3369" s="89">
        <v>37630</v>
      </c>
      <c r="C3369" s="48">
        <v>91.82</v>
      </c>
      <c r="D3369" s="48">
        <v>93.18</v>
      </c>
      <c r="E3369" s="48">
        <v>91.410004000000001</v>
      </c>
      <c r="F3369" s="48">
        <v>92.809997999999993</v>
      </c>
      <c r="G3369" s="49">
        <v>34804900</v>
      </c>
      <c r="H3369" s="48">
        <v>71.350121000000001</v>
      </c>
      <c r="I3369" s="52">
        <f t="shared" si="381"/>
        <v>0.76877623680155671</v>
      </c>
      <c r="J3369" s="52">
        <f t="shared" ca="1" si="382"/>
        <v>1</v>
      </c>
      <c r="K3369" s="48">
        <f t="shared" si="383"/>
        <v>70.59</v>
      </c>
      <c r="L3369" s="48">
        <f t="shared" si="384"/>
        <v>71.63</v>
      </c>
      <c r="M3369" s="48">
        <f t="shared" si="385"/>
        <v>70.27</v>
      </c>
      <c r="N3369" s="48">
        <f t="shared" si="386"/>
        <v>71.349999999999994</v>
      </c>
      <c r="O3369" s="49">
        <f t="shared" ca="1" si="387"/>
        <v>34804900</v>
      </c>
    </row>
    <row r="3370" spans="1:15" x14ac:dyDescent="0.25">
      <c r="A3370">
        <v>3355</v>
      </c>
      <c r="B3370" s="89">
        <v>37629</v>
      </c>
      <c r="C3370" s="48">
        <v>92.199996999999996</v>
      </c>
      <c r="D3370" s="48">
        <v>92.400002000000001</v>
      </c>
      <c r="E3370" s="48">
        <v>91.050003000000004</v>
      </c>
      <c r="F3370" s="48">
        <v>91.389999000000003</v>
      </c>
      <c r="G3370" s="49">
        <v>38702200</v>
      </c>
      <c r="H3370" s="48">
        <v>70.258459999999999</v>
      </c>
      <c r="I3370" s="52">
        <f t="shared" si="381"/>
        <v>0.76877624213564111</v>
      </c>
      <c r="J3370" s="52">
        <f t="shared" ca="1" si="382"/>
        <v>1</v>
      </c>
      <c r="K3370" s="48">
        <f t="shared" si="383"/>
        <v>70.88</v>
      </c>
      <c r="L3370" s="48">
        <f t="shared" si="384"/>
        <v>71.03</v>
      </c>
      <c r="M3370" s="48">
        <f t="shared" si="385"/>
        <v>70</v>
      </c>
      <c r="N3370" s="48">
        <f t="shared" si="386"/>
        <v>70.260000000000005</v>
      </c>
      <c r="O3370" s="49">
        <f t="shared" ca="1" si="387"/>
        <v>38702200</v>
      </c>
    </row>
    <row r="3371" spans="1:15" x14ac:dyDescent="0.25">
      <c r="A3371">
        <v>3356</v>
      </c>
      <c r="B3371" s="89">
        <v>37628</v>
      </c>
      <c r="C3371" s="48">
        <v>92.900002000000001</v>
      </c>
      <c r="D3371" s="48">
        <v>93.370002999999997</v>
      </c>
      <c r="E3371" s="48">
        <v>92.199996999999996</v>
      </c>
      <c r="F3371" s="48">
        <v>92.730002999999996</v>
      </c>
      <c r="G3371" s="49">
        <v>38640400</v>
      </c>
      <c r="H3371" s="48">
        <v>71.288623000000001</v>
      </c>
      <c r="I3371" s="52">
        <f t="shared" si="381"/>
        <v>0.76877623955215446</v>
      </c>
      <c r="J3371" s="52">
        <f t="shared" ca="1" si="382"/>
        <v>1</v>
      </c>
      <c r="K3371" s="48">
        <f t="shared" si="383"/>
        <v>71.42</v>
      </c>
      <c r="L3371" s="48">
        <f t="shared" si="384"/>
        <v>71.78</v>
      </c>
      <c r="M3371" s="48">
        <f t="shared" si="385"/>
        <v>70.88</v>
      </c>
      <c r="N3371" s="48">
        <f t="shared" si="386"/>
        <v>71.290000000000006</v>
      </c>
      <c r="O3371" s="49">
        <f t="shared" ca="1" si="387"/>
        <v>38640400</v>
      </c>
    </row>
    <row r="3372" spans="1:15" x14ac:dyDescent="0.25">
      <c r="A3372">
        <v>3357</v>
      </c>
      <c r="B3372" s="89">
        <v>37627</v>
      </c>
      <c r="C3372" s="48">
        <v>91.239998</v>
      </c>
      <c r="D3372" s="48">
        <v>93.489998</v>
      </c>
      <c r="E3372" s="48">
        <v>91.169998000000007</v>
      </c>
      <c r="F3372" s="48">
        <v>92.959998999999996</v>
      </c>
      <c r="G3372" s="49">
        <v>40984500</v>
      </c>
      <c r="H3372" s="48">
        <v>71.465438000000006</v>
      </c>
      <c r="I3372" s="52">
        <f t="shared" si="381"/>
        <v>0.76877623460387523</v>
      </c>
      <c r="J3372" s="52">
        <f t="shared" ca="1" si="382"/>
        <v>1</v>
      </c>
      <c r="K3372" s="48">
        <f t="shared" si="383"/>
        <v>70.14</v>
      </c>
      <c r="L3372" s="48">
        <f t="shared" si="384"/>
        <v>71.87</v>
      </c>
      <c r="M3372" s="48">
        <f t="shared" si="385"/>
        <v>70.09</v>
      </c>
      <c r="N3372" s="48">
        <f t="shared" si="386"/>
        <v>71.47</v>
      </c>
      <c r="O3372" s="49">
        <f t="shared" ca="1" si="387"/>
        <v>40984500</v>
      </c>
    </row>
    <row r="3373" spans="1:15" x14ac:dyDescent="0.25">
      <c r="A3373">
        <v>3358</v>
      </c>
      <c r="B3373" s="89">
        <v>37624</v>
      </c>
      <c r="C3373" s="48">
        <v>90.910004000000001</v>
      </c>
      <c r="D3373" s="48">
        <v>91.379997000000003</v>
      </c>
      <c r="E3373" s="48">
        <v>90.5</v>
      </c>
      <c r="F3373" s="48">
        <v>91.349997999999999</v>
      </c>
      <c r="G3373" s="49">
        <v>32222600</v>
      </c>
      <c r="H3373" s="48">
        <v>70.227708000000007</v>
      </c>
      <c r="I3373" s="52">
        <f t="shared" si="381"/>
        <v>0.76877624014835788</v>
      </c>
      <c r="J3373" s="52">
        <f t="shared" ca="1" si="382"/>
        <v>1</v>
      </c>
      <c r="K3373" s="48">
        <f t="shared" si="383"/>
        <v>69.89</v>
      </c>
      <c r="L3373" s="48">
        <f t="shared" si="384"/>
        <v>70.25</v>
      </c>
      <c r="M3373" s="48">
        <f t="shared" si="385"/>
        <v>69.569999999999993</v>
      </c>
      <c r="N3373" s="48">
        <f t="shared" si="386"/>
        <v>70.23</v>
      </c>
      <c r="O3373" s="49">
        <f t="shared" ca="1" si="387"/>
        <v>32222600</v>
      </c>
    </row>
    <row r="3374" spans="1:15" x14ac:dyDescent="0.25">
      <c r="A3374">
        <v>3359</v>
      </c>
      <c r="B3374" s="89">
        <v>37623</v>
      </c>
      <c r="C3374" s="48">
        <v>88.849997999999999</v>
      </c>
      <c r="D3374" s="48">
        <v>91.300003000000004</v>
      </c>
      <c r="E3374" s="48">
        <v>88.540001000000004</v>
      </c>
      <c r="F3374" s="48">
        <v>91.07</v>
      </c>
      <c r="G3374" s="49">
        <v>44516300</v>
      </c>
      <c r="H3374" s="48">
        <v>70.012451999999996</v>
      </c>
      <c r="I3374" s="52">
        <f t="shared" si="381"/>
        <v>0.76877623805863626</v>
      </c>
      <c r="J3374" s="52">
        <f t="shared" ca="1" si="382"/>
        <v>1</v>
      </c>
      <c r="K3374" s="48">
        <f t="shared" si="383"/>
        <v>68.31</v>
      </c>
      <c r="L3374" s="48">
        <f t="shared" si="384"/>
        <v>70.19</v>
      </c>
      <c r="M3374" s="48">
        <f t="shared" si="385"/>
        <v>68.069999999999993</v>
      </c>
      <c r="N3374" s="48">
        <f t="shared" si="386"/>
        <v>70.010000000000005</v>
      </c>
      <c r="O3374" s="49">
        <f t="shared" ca="1" si="387"/>
        <v>44516300</v>
      </c>
    </row>
    <row r="3375" spans="1:15" x14ac:dyDescent="0.25">
      <c r="A3375">
        <v>3360</v>
      </c>
      <c r="B3375" s="89">
        <v>37621</v>
      </c>
      <c r="C3375" s="48">
        <v>87.989998</v>
      </c>
      <c r="D3375" s="48">
        <v>88.43</v>
      </c>
      <c r="E3375" s="48">
        <v>87.110000999999997</v>
      </c>
      <c r="F3375" s="48">
        <v>88.230002999999996</v>
      </c>
      <c r="G3375" s="49">
        <v>34036600</v>
      </c>
      <c r="H3375" s="48">
        <v>67.829130000000006</v>
      </c>
      <c r="I3375" s="52">
        <f t="shared" si="381"/>
        <v>0.7687762404360341</v>
      </c>
      <c r="J3375" s="52">
        <f t="shared" ca="1" si="382"/>
        <v>1</v>
      </c>
      <c r="K3375" s="48">
        <f t="shared" si="383"/>
        <v>67.64</v>
      </c>
      <c r="L3375" s="48">
        <f t="shared" si="384"/>
        <v>67.98</v>
      </c>
      <c r="M3375" s="48">
        <f t="shared" si="385"/>
        <v>66.97</v>
      </c>
      <c r="N3375" s="48">
        <f t="shared" si="386"/>
        <v>67.83</v>
      </c>
      <c r="O3375" s="49">
        <f t="shared" ca="1" si="387"/>
        <v>34036600</v>
      </c>
    </row>
    <row r="3376" spans="1:15" x14ac:dyDescent="0.25">
      <c r="A3376">
        <v>3361</v>
      </c>
      <c r="B3376" s="89">
        <v>37620</v>
      </c>
      <c r="C3376" s="48">
        <v>87.790001000000004</v>
      </c>
      <c r="D3376" s="48">
        <v>88.470000999999996</v>
      </c>
      <c r="E3376" s="48">
        <v>87.220000999999996</v>
      </c>
      <c r="F3376" s="48">
        <v>88.110000999999997</v>
      </c>
      <c r="G3376" s="49">
        <v>29968000</v>
      </c>
      <c r="H3376" s="48">
        <v>67.736874999999998</v>
      </c>
      <c r="I3376" s="52">
        <f t="shared" si="381"/>
        <v>0.76877623687690122</v>
      </c>
      <c r="J3376" s="52">
        <f t="shared" ca="1" si="382"/>
        <v>1</v>
      </c>
      <c r="K3376" s="48">
        <f t="shared" si="383"/>
        <v>67.489999999999995</v>
      </c>
      <c r="L3376" s="48">
        <f t="shared" si="384"/>
        <v>68.010000000000005</v>
      </c>
      <c r="M3376" s="48">
        <f t="shared" si="385"/>
        <v>67.05</v>
      </c>
      <c r="N3376" s="48">
        <f t="shared" si="386"/>
        <v>67.739999999999995</v>
      </c>
      <c r="O3376" s="49">
        <f t="shared" ca="1" si="387"/>
        <v>29968000</v>
      </c>
    </row>
    <row r="3377" spans="1:15" x14ac:dyDescent="0.25">
      <c r="A3377">
        <v>3362</v>
      </c>
      <c r="B3377" s="89">
        <v>37617</v>
      </c>
      <c r="C3377" s="48">
        <v>88.959998999999996</v>
      </c>
      <c r="D3377" s="48">
        <v>89.290001000000004</v>
      </c>
      <c r="E3377" s="48">
        <v>87.379997000000003</v>
      </c>
      <c r="F3377" s="48">
        <v>87.379997000000003</v>
      </c>
      <c r="G3377" s="49">
        <v>22205700</v>
      </c>
      <c r="H3377" s="48">
        <v>67.175666000000007</v>
      </c>
      <c r="I3377" s="52">
        <f t="shared" si="381"/>
        <v>0.76877624520861454</v>
      </c>
      <c r="J3377" s="52">
        <f t="shared" ca="1" si="382"/>
        <v>1</v>
      </c>
      <c r="K3377" s="48">
        <f t="shared" si="383"/>
        <v>68.39</v>
      </c>
      <c r="L3377" s="48">
        <f t="shared" si="384"/>
        <v>68.64</v>
      </c>
      <c r="M3377" s="48">
        <f t="shared" si="385"/>
        <v>67.180000000000007</v>
      </c>
      <c r="N3377" s="48">
        <f t="shared" si="386"/>
        <v>67.180000000000007</v>
      </c>
      <c r="O3377" s="49">
        <f t="shared" ca="1" si="387"/>
        <v>22205700</v>
      </c>
    </row>
    <row r="3378" spans="1:15" x14ac:dyDescent="0.25">
      <c r="A3378">
        <v>3363</v>
      </c>
      <c r="B3378" s="89">
        <v>37616</v>
      </c>
      <c r="C3378" s="48">
        <v>89.699996999999996</v>
      </c>
      <c r="D3378" s="48">
        <v>90.610000999999997</v>
      </c>
      <c r="E3378" s="48">
        <v>88.839995999999999</v>
      </c>
      <c r="F3378" s="48">
        <v>89.389999000000003</v>
      </c>
      <c r="G3378" s="49">
        <v>17485600</v>
      </c>
      <c r="H3378" s="48">
        <v>68.720906999999997</v>
      </c>
      <c r="I3378" s="52">
        <f t="shared" si="381"/>
        <v>0.76877623636621806</v>
      </c>
      <c r="J3378" s="52">
        <f t="shared" ca="1" si="382"/>
        <v>1</v>
      </c>
      <c r="K3378" s="48">
        <f t="shared" si="383"/>
        <v>68.959999999999994</v>
      </c>
      <c r="L3378" s="48">
        <f t="shared" si="384"/>
        <v>69.66</v>
      </c>
      <c r="M3378" s="48">
        <f t="shared" si="385"/>
        <v>68.3</v>
      </c>
      <c r="N3378" s="48">
        <f t="shared" si="386"/>
        <v>68.72</v>
      </c>
      <c r="O3378" s="49">
        <f t="shared" ca="1" si="387"/>
        <v>17485600</v>
      </c>
    </row>
    <row r="3379" spans="1:15" x14ac:dyDescent="0.25">
      <c r="A3379">
        <v>3364</v>
      </c>
      <c r="B3379" s="89">
        <v>37614</v>
      </c>
      <c r="C3379" s="48">
        <v>89.589995999999999</v>
      </c>
      <c r="D3379" s="48">
        <v>89.860000999999997</v>
      </c>
      <c r="E3379" s="48">
        <v>89.25</v>
      </c>
      <c r="F3379" s="48">
        <v>89.349997999999999</v>
      </c>
      <c r="G3379" s="49">
        <v>10937000</v>
      </c>
      <c r="H3379" s="48">
        <v>68.690156000000002</v>
      </c>
      <c r="I3379" s="52">
        <f t="shared" si="381"/>
        <v>0.76877624552381074</v>
      </c>
      <c r="J3379" s="52">
        <f t="shared" ca="1" si="382"/>
        <v>1</v>
      </c>
      <c r="K3379" s="48">
        <f t="shared" si="383"/>
        <v>68.87</v>
      </c>
      <c r="L3379" s="48">
        <f t="shared" si="384"/>
        <v>69.08</v>
      </c>
      <c r="M3379" s="48">
        <f t="shared" si="385"/>
        <v>68.61</v>
      </c>
      <c r="N3379" s="48">
        <f t="shared" si="386"/>
        <v>68.69</v>
      </c>
      <c r="O3379" s="49">
        <f t="shared" ca="1" si="387"/>
        <v>10937000</v>
      </c>
    </row>
    <row r="3380" spans="1:15" x14ac:dyDescent="0.25">
      <c r="A3380">
        <v>3365</v>
      </c>
      <c r="B3380" s="89">
        <v>37613</v>
      </c>
      <c r="C3380" s="48">
        <v>89.589995999999999</v>
      </c>
      <c r="D3380" s="48">
        <v>90.470000999999996</v>
      </c>
      <c r="E3380" s="48">
        <v>89.309997999999993</v>
      </c>
      <c r="F3380" s="48">
        <v>90.019997000000004</v>
      </c>
      <c r="G3380" s="49">
        <v>22599300</v>
      </c>
      <c r="H3380" s="48">
        <v>69.205234000000004</v>
      </c>
      <c r="I3380" s="52">
        <f t="shared" si="381"/>
        <v>0.76877623090789482</v>
      </c>
      <c r="J3380" s="52">
        <f t="shared" ca="1" si="382"/>
        <v>1</v>
      </c>
      <c r="K3380" s="48">
        <f t="shared" si="383"/>
        <v>68.87</v>
      </c>
      <c r="L3380" s="48">
        <f t="shared" si="384"/>
        <v>69.55</v>
      </c>
      <c r="M3380" s="48">
        <f t="shared" si="385"/>
        <v>68.66</v>
      </c>
      <c r="N3380" s="48">
        <f t="shared" si="386"/>
        <v>69.209999999999994</v>
      </c>
      <c r="O3380" s="49">
        <f t="shared" ca="1" si="387"/>
        <v>22599300</v>
      </c>
    </row>
    <row r="3381" spans="1:15" x14ac:dyDescent="0.25">
      <c r="A3381">
        <v>3366</v>
      </c>
      <c r="B3381" s="89">
        <v>37610</v>
      </c>
      <c r="C3381" s="48">
        <v>89.199996999999996</v>
      </c>
      <c r="D3381" s="48">
        <v>90.019997000000004</v>
      </c>
      <c r="E3381" s="48">
        <v>89.099997999999999</v>
      </c>
      <c r="F3381" s="48">
        <v>89.989998</v>
      </c>
      <c r="G3381" s="49">
        <v>31176900</v>
      </c>
      <c r="H3381" s="48">
        <v>69.182171999999994</v>
      </c>
      <c r="I3381" s="52">
        <f t="shared" si="381"/>
        <v>0.76877623666576811</v>
      </c>
      <c r="J3381" s="52">
        <f t="shared" ca="1" si="382"/>
        <v>1</v>
      </c>
      <c r="K3381" s="48">
        <f t="shared" si="383"/>
        <v>68.569999999999993</v>
      </c>
      <c r="L3381" s="48">
        <f t="shared" si="384"/>
        <v>69.209999999999994</v>
      </c>
      <c r="M3381" s="48">
        <f t="shared" si="385"/>
        <v>68.5</v>
      </c>
      <c r="N3381" s="48">
        <f t="shared" si="386"/>
        <v>69.180000000000007</v>
      </c>
      <c r="O3381" s="49">
        <f t="shared" ca="1" si="387"/>
        <v>31176900</v>
      </c>
    </row>
    <row r="3382" spans="1:15" x14ac:dyDescent="0.25">
      <c r="A3382">
        <v>3367</v>
      </c>
      <c r="B3382" s="89">
        <v>37609</v>
      </c>
      <c r="C3382" s="48">
        <v>89.349997999999999</v>
      </c>
      <c r="D3382" s="48">
        <v>90.699996999999996</v>
      </c>
      <c r="E3382" s="48">
        <v>88.599997999999999</v>
      </c>
      <c r="F3382" s="48">
        <v>89.160004000000001</v>
      </c>
      <c r="G3382" s="49">
        <v>39264200</v>
      </c>
      <c r="H3382" s="48">
        <v>68.208911000000001</v>
      </c>
      <c r="I3382" s="52">
        <f t="shared" si="381"/>
        <v>0.76501691274038075</v>
      </c>
      <c r="J3382" s="52">
        <f t="shared" ca="1" si="382"/>
        <v>1</v>
      </c>
      <c r="K3382" s="48">
        <f t="shared" si="383"/>
        <v>68.349999999999994</v>
      </c>
      <c r="L3382" s="48">
        <f t="shared" si="384"/>
        <v>69.39</v>
      </c>
      <c r="M3382" s="48">
        <f t="shared" si="385"/>
        <v>67.78</v>
      </c>
      <c r="N3382" s="48">
        <f t="shared" si="386"/>
        <v>68.209999999999994</v>
      </c>
      <c r="O3382" s="49">
        <f t="shared" ca="1" si="387"/>
        <v>39264200</v>
      </c>
    </row>
    <row r="3383" spans="1:15" x14ac:dyDescent="0.25">
      <c r="A3383">
        <v>3368</v>
      </c>
      <c r="B3383" s="89">
        <v>37608</v>
      </c>
      <c r="C3383" s="48">
        <v>90.32</v>
      </c>
      <c r="D3383" s="48">
        <v>90.400002000000001</v>
      </c>
      <c r="E3383" s="48">
        <v>89.330001999999993</v>
      </c>
      <c r="F3383" s="48">
        <v>89.800003000000004</v>
      </c>
      <c r="G3383" s="49">
        <v>35612600</v>
      </c>
      <c r="H3383" s="48">
        <v>68.698521</v>
      </c>
      <c r="I3383" s="52">
        <f t="shared" si="381"/>
        <v>0.76501691208184031</v>
      </c>
      <c r="J3383" s="52">
        <f t="shared" ca="1" si="382"/>
        <v>1</v>
      </c>
      <c r="K3383" s="48">
        <f t="shared" si="383"/>
        <v>69.099999999999994</v>
      </c>
      <c r="L3383" s="48">
        <f t="shared" si="384"/>
        <v>69.16</v>
      </c>
      <c r="M3383" s="48">
        <f t="shared" si="385"/>
        <v>68.34</v>
      </c>
      <c r="N3383" s="48">
        <f t="shared" si="386"/>
        <v>68.7</v>
      </c>
      <c r="O3383" s="49">
        <f t="shared" ca="1" si="387"/>
        <v>35612600</v>
      </c>
    </row>
    <row r="3384" spans="1:15" x14ac:dyDescent="0.25">
      <c r="A3384">
        <v>3369</v>
      </c>
      <c r="B3384" s="89">
        <v>37607</v>
      </c>
      <c r="C3384" s="48">
        <v>91.370002999999997</v>
      </c>
      <c r="D3384" s="48">
        <v>91.739998</v>
      </c>
      <c r="E3384" s="48">
        <v>90.739998</v>
      </c>
      <c r="F3384" s="48">
        <v>90.849997999999999</v>
      </c>
      <c r="G3384" s="49">
        <v>32353900</v>
      </c>
      <c r="H3384" s="48">
        <v>69.501784999999998</v>
      </c>
      <c r="I3384" s="52">
        <f t="shared" si="381"/>
        <v>0.76501691282370743</v>
      </c>
      <c r="J3384" s="52">
        <f t="shared" ca="1" si="382"/>
        <v>1</v>
      </c>
      <c r="K3384" s="48">
        <f t="shared" si="383"/>
        <v>69.900000000000006</v>
      </c>
      <c r="L3384" s="48">
        <f t="shared" si="384"/>
        <v>70.180000000000007</v>
      </c>
      <c r="M3384" s="48">
        <f t="shared" si="385"/>
        <v>69.42</v>
      </c>
      <c r="N3384" s="48">
        <f t="shared" si="386"/>
        <v>69.5</v>
      </c>
      <c r="O3384" s="49">
        <f t="shared" ca="1" si="387"/>
        <v>32353900</v>
      </c>
    </row>
    <row r="3385" spans="1:15" x14ac:dyDescent="0.25">
      <c r="A3385">
        <v>3370</v>
      </c>
      <c r="B3385" s="89">
        <v>37606</v>
      </c>
      <c r="C3385" s="48">
        <v>89.82</v>
      </c>
      <c r="D3385" s="48">
        <v>91.790001000000004</v>
      </c>
      <c r="E3385" s="48">
        <v>89.660004000000001</v>
      </c>
      <c r="F3385" s="48">
        <v>91.650002000000001</v>
      </c>
      <c r="G3385" s="49">
        <v>37098400</v>
      </c>
      <c r="H3385" s="48">
        <v>70.113800999999995</v>
      </c>
      <c r="I3385" s="52">
        <f t="shared" si="381"/>
        <v>0.76501690638260977</v>
      </c>
      <c r="J3385" s="52">
        <f t="shared" ca="1" si="382"/>
        <v>1</v>
      </c>
      <c r="K3385" s="48">
        <f t="shared" si="383"/>
        <v>68.709999999999994</v>
      </c>
      <c r="L3385" s="48">
        <f t="shared" si="384"/>
        <v>70.22</v>
      </c>
      <c r="M3385" s="48">
        <f t="shared" si="385"/>
        <v>68.59</v>
      </c>
      <c r="N3385" s="48">
        <f t="shared" si="386"/>
        <v>70.11</v>
      </c>
      <c r="O3385" s="49">
        <f t="shared" ca="1" si="387"/>
        <v>37098400</v>
      </c>
    </row>
    <row r="3386" spans="1:15" x14ac:dyDescent="0.25">
      <c r="A3386">
        <v>3371</v>
      </c>
      <c r="B3386" s="89">
        <v>37603</v>
      </c>
      <c r="C3386" s="48">
        <v>89.910004000000001</v>
      </c>
      <c r="D3386" s="48">
        <v>90.480002999999996</v>
      </c>
      <c r="E3386" s="48">
        <v>89.269997000000004</v>
      </c>
      <c r="F3386" s="48">
        <v>89.339995999999999</v>
      </c>
      <c r="G3386" s="49">
        <v>36862200</v>
      </c>
      <c r="H3386" s="48">
        <v>68.346608000000003</v>
      </c>
      <c r="I3386" s="52">
        <f t="shared" si="381"/>
        <v>0.76501691358929547</v>
      </c>
      <c r="J3386" s="52">
        <f t="shared" ca="1" si="382"/>
        <v>1</v>
      </c>
      <c r="K3386" s="48">
        <f t="shared" si="383"/>
        <v>68.78</v>
      </c>
      <c r="L3386" s="48">
        <f t="shared" si="384"/>
        <v>69.22</v>
      </c>
      <c r="M3386" s="48">
        <f t="shared" si="385"/>
        <v>68.290000000000006</v>
      </c>
      <c r="N3386" s="48">
        <f t="shared" si="386"/>
        <v>68.349999999999994</v>
      </c>
      <c r="O3386" s="49">
        <f t="shared" ca="1" si="387"/>
        <v>36862200</v>
      </c>
    </row>
    <row r="3387" spans="1:15" x14ac:dyDescent="0.25">
      <c r="A3387">
        <v>3372</v>
      </c>
      <c r="B3387" s="89">
        <v>37602</v>
      </c>
      <c r="C3387" s="48">
        <v>91.199996999999996</v>
      </c>
      <c r="D3387" s="48">
        <v>91.489998</v>
      </c>
      <c r="E3387" s="48">
        <v>90.199996999999996</v>
      </c>
      <c r="F3387" s="48">
        <v>90.769997000000004</v>
      </c>
      <c r="G3387" s="49">
        <v>34465600</v>
      </c>
      <c r="H3387" s="48">
        <v>69.440583000000004</v>
      </c>
      <c r="I3387" s="52">
        <f t="shared" si="381"/>
        <v>0.76501691412416817</v>
      </c>
      <c r="J3387" s="52">
        <f t="shared" ca="1" si="382"/>
        <v>1</v>
      </c>
      <c r="K3387" s="48">
        <f t="shared" si="383"/>
        <v>69.77</v>
      </c>
      <c r="L3387" s="48">
        <f t="shared" si="384"/>
        <v>69.989999999999995</v>
      </c>
      <c r="M3387" s="48">
        <f t="shared" si="385"/>
        <v>69</v>
      </c>
      <c r="N3387" s="48">
        <f t="shared" si="386"/>
        <v>69.44</v>
      </c>
      <c r="O3387" s="49">
        <f t="shared" ca="1" si="387"/>
        <v>34465600</v>
      </c>
    </row>
    <row r="3388" spans="1:15" x14ac:dyDescent="0.25">
      <c r="A3388">
        <v>3373</v>
      </c>
      <c r="B3388" s="89">
        <v>37601</v>
      </c>
      <c r="C3388" s="48">
        <v>90.419998000000007</v>
      </c>
      <c r="D3388" s="48">
        <v>91.620002999999997</v>
      </c>
      <c r="E3388" s="48">
        <v>90.160004000000001</v>
      </c>
      <c r="F3388" s="48">
        <v>90.779999000000004</v>
      </c>
      <c r="G3388" s="49">
        <v>39201000</v>
      </c>
      <c r="H3388" s="48">
        <v>69.448233999999999</v>
      </c>
      <c r="I3388" s="52">
        <f t="shared" si="381"/>
        <v>0.76501690642230558</v>
      </c>
      <c r="J3388" s="52">
        <f t="shared" ca="1" si="382"/>
        <v>1</v>
      </c>
      <c r="K3388" s="48">
        <f t="shared" si="383"/>
        <v>69.17</v>
      </c>
      <c r="L3388" s="48">
        <f t="shared" si="384"/>
        <v>70.09</v>
      </c>
      <c r="M3388" s="48">
        <f t="shared" si="385"/>
        <v>68.97</v>
      </c>
      <c r="N3388" s="48">
        <f t="shared" si="386"/>
        <v>69.45</v>
      </c>
      <c r="O3388" s="49">
        <f t="shared" ca="1" si="387"/>
        <v>39201000</v>
      </c>
    </row>
    <row r="3389" spans="1:15" x14ac:dyDescent="0.25">
      <c r="A3389">
        <v>3374</v>
      </c>
      <c r="B3389" s="89">
        <v>37600</v>
      </c>
      <c r="C3389" s="48">
        <v>90.019997000000004</v>
      </c>
      <c r="D3389" s="48">
        <v>91.099997999999999</v>
      </c>
      <c r="E3389" s="48">
        <v>89.760002</v>
      </c>
      <c r="F3389" s="48">
        <v>90.699996999999996</v>
      </c>
      <c r="G3389" s="49">
        <v>33319900</v>
      </c>
      <c r="H3389" s="48">
        <v>69.387032000000005</v>
      </c>
      <c r="I3389" s="52">
        <f t="shared" si="381"/>
        <v>0.7650169161527095</v>
      </c>
      <c r="J3389" s="52">
        <f t="shared" ca="1" si="382"/>
        <v>1</v>
      </c>
      <c r="K3389" s="48">
        <f t="shared" si="383"/>
        <v>68.87</v>
      </c>
      <c r="L3389" s="48">
        <f t="shared" si="384"/>
        <v>69.69</v>
      </c>
      <c r="M3389" s="48">
        <f t="shared" si="385"/>
        <v>68.67</v>
      </c>
      <c r="N3389" s="48">
        <f t="shared" si="386"/>
        <v>69.39</v>
      </c>
      <c r="O3389" s="49">
        <f t="shared" ca="1" si="387"/>
        <v>33319900</v>
      </c>
    </row>
    <row r="3390" spans="1:15" x14ac:dyDescent="0.25">
      <c r="A3390">
        <v>3375</v>
      </c>
      <c r="B3390" s="89">
        <v>37599</v>
      </c>
      <c r="C3390" s="48">
        <v>91.07</v>
      </c>
      <c r="D3390" s="48">
        <v>91.459998999999996</v>
      </c>
      <c r="E3390" s="48">
        <v>89.480002999999996</v>
      </c>
      <c r="F3390" s="48">
        <v>89.5</v>
      </c>
      <c r="G3390" s="49">
        <v>36789600</v>
      </c>
      <c r="H3390" s="48">
        <v>68.469014000000001</v>
      </c>
      <c r="I3390" s="52">
        <f t="shared" si="381"/>
        <v>0.76501691620111734</v>
      </c>
      <c r="J3390" s="52">
        <f t="shared" ca="1" si="382"/>
        <v>1</v>
      </c>
      <c r="K3390" s="48">
        <f t="shared" si="383"/>
        <v>69.67</v>
      </c>
      <c r="L3390" s="48">
        <f t="shared" si="384"/>
        <v>69.97</v>
      </c>
      <c r="M3390" s="48">
        <f t="shared" si="385"/>
        <v>68.45</v>
      </c>
      <c r="N3390" s="48">
        <f t="shared" si="386"/>
        <v>68.47</v>
      </c>
      <c r="O3390" s="49">
        <f t="shared" ca="1" si="387"/>
        <v>36789600</v>
      </c>
    </row>
    <row r="3391" spans="1:15" x14ac:dyDescent="0.25">
      <c r="A3391">
        <v>3376</v>
      </c>
      <c r="B3391" s="89">
        <v>37596</v>
      </c>
      <c r="C3391" s="48">
        <v>90.120002999999997</v>
      </c>
      <c r="D3391" s="48">
        <v>92.169998000000007</v>
      </c>
      <c r="E3391" s="48">
        <v>89.980002999999996</v>
      </c>
      <c r="F3391" s="48">
        <v>92.029999000000004</v>
      </c>
      <c r="G3391" s="49">
        <v>49824100</v>
      </c>
      <c r="H3391" s="48">
        <v>70.404505999999998</v>
      </c>
      <c r="I3391" s="52">
        <f t="shared" si="381"/>
        <v>0.7650169158428437</v>
      </c>
      <c r="J3391" s="52">
        <f t="shared" ca="1" si="382"/>
        <v>1</v>
      </c>
      <c r="K3391" s="48">
        <f t="shared" si="383"/>
        <v>68.94</v>
      </c>
      <c r="L3391" s="48">
        <f t="shared" si="384"/>
        <v>70.510000000000005</v>
      </c>
      <c r="M3391" s="48">
        <f t="shared" si="385"/>
        <v>68.84</v>
      </c>
      <c r="N3391" s="48">
        <f t="shared" si="386"/>
        <v>70.400000000000006</v>
      </c>
      <c r="O3391" s="49">
        <f t="shared" ca="1" si="387"/>
        <v>49824100</v>
      </c>
    </row>
    <row r="3392" spans="1:15" x14ac:dyDescent="0.25">
      <c r="A3392">
        <v>3377</v>
      </c>
      <c r="B3392" s="89">
        <v>37595</v>
      </c>
      <c r="C3392" s="48">
        <v>92.730002999999996</v>
      </c>
      <c r="D3392" s="48">
        <v>92.800003000000004</v>
      </c>
      <c r="E3392" s="48">
        <v>91.099997999999999</v>
      </c>
      <c r="F3392" s="48">
        <v>91.43</v>
      </c>
      <c r="G3392" s="49">
        <v>36724900</v>
      </c>
      <c r="H3392" s="48">
        <v>69.945497000000003</v>
      </c>
      <c r="I3392" s="52">
        <f t="shared" si="381"/>
        <v>0.76501692004812427</v>
      </c>
      <c r="J3392" s="52">
        <f t="shared" ca="1" si="382"/>
        <v>1</v>
      </c>
      <c r="K3392" s="48">
        <f t="shared" si="383"/>
        <v>70.94</v>
      </c>
      <c r="L3392" s="48">
        <f t="shared" si="384"/>
        <v>70.989999999999995</v>
      </c>
      <c r="M3392" s="48">
        <f t="shared" si="385"/>
        <v>69.69</v>
      </c>
      <c r="N3392" s="48">
        <f t="shared" si="386"/>
        <v>69.95</v>
      </c>
      <c r="O3392" s="49">
        <f t="shared" ca="1" si="387"/>
        <v>36724900</v>
      </c>
    </row>
    <row r="3393" spans="1:15" x14ac:dyDescent="0.25">
      <c r="A3393">
        <v>3378</v>
      </c>
      <c r="B3393" s="89">
        <v>37594</v>
      </c>
      <c r="C3393" s="48">
        <v>91.769997000000004</v>
      </c>
      <c r="D3393" s="48">
        <v>93.139999000000003</v>
      </c>
      <c r="E3393" s="48">
        <v>91.43</v>
      </c>
      <c r="F3393" s="48">
        <v>92.449996999999996</v>
      </c>
      <c r="G3393" s="49">
        <v>64040800</v>
      </c>
      <c r="H3393" s="48">
        <v>70.725810999999993</v>
      </c>
      <c r="I3393" s="52">
        <f t="shared" si="381"/>
        <v>0.76501690962737401</v>
      </c>
      <c r="J3393" s="52">
        <f t="shared" ca="1" si="382"/>
        <v>1</v>
      </c>
      <c r="K3393" s="48">
        <f t="shared" si="383"/>
        <v>70.209999999999994</v>
      </c>
      <c r="L3393" s="48">
        <f t="shared" si="384"/>
        <v>71.25</v>
      </c>
      <c r="M3393" s="48">
        <f t="shared" si="385"/>
        <v>69.95</v>
      </c>
      <c r="N3393" s="48">
        <f t="shared" si="386"/>
        <v>70.73</v>
      </c>
      <c r="O3393" s="49">
        <f t="shared" ca="1" si="387"/>
        <v>64040800</v>
      </c>
    </row>
    <row r="3394" spans="1:15" x14ac:dyDescent="0.25">
      <c r="A3394">
        <v>3379</v>
      </c>
      <c r="B3394" s="89">
        <v>37593</v>
      </c>
      <c r="C3394" s="48">
        <v>93.25</v>
      </c>
      <c r="D3394" s="48">
        <v>93.400002000000001</v>
      </c>
      <c r="E3394" s="48">
        <v>92.349997999999999</v>
      </c>
      <c r="F3394" s="48">
        <v>92.870002999999997</v>
      </c>
      <c r="G3394" s="49">
        <v>34407700</v>
      </c>
      <c r="H3394" s="48">
        <v>71.047122999999999</v>
      </c>
      <c r="I3394" s="52">
        <f t="shared" si="381"/>
        <v>0.76501691294227703</v>
      </c>
      <c r="J3394" s="52">
        <f t="shared" ca="1" si="382"/>
        <v>1</v>
      </c>
      <c r="K3394" s="48">
        <f t="shared" si="383"/>
        <v>71.34</v>
      </c>
      <c r="L3394" s="48">
        <f t="shared" si="384"/>
        <v>71.45</v>
      </c>
      <c r="M3394" s="48">
        <f t="shared" si="385"/>
        <v>70.650000000000006</v>
      </c>
      <c r="N3394" s="48">
        <f t="shared" si="386"/>
        <v>71.05</v>
      </c>
      <c r="O3394" s="49">
        <f t="shared" ca="1" si="387"/>
        <v>34407700</v>
      </c>
    </row>
    <row r="3395" spans="1:15" x14ac:dyDescent="0.25">
      <c r="A3395">
        <v>3380</v>
      </c>
      <c r="B3395" s="89">
        <v>37592</v>
      </c>
      <c r="C3395" s="48">
        <v>95.470000999999996</v>
      </c>
      <c r="D3395" s="48">
        <v>96.050003000000004</v>
      </c>
      <c r="E3395" s="48">
        <v>93.220000999999996</v>
      </c>
      <c r="F3395" s="48">
        <v>94.129997000000003</v>
      </c>
      <c r="G3395" s="49">
        <v>49911900</v>
      </c>
      <c r="H3395" s="48">
        <v>72.011039999999994</v>
      </c>
      <c r="I3395" s="52">
        <f t="shared" si="381"/>
        <v>0.76501691591470034</v>
      </c>
      <c r="J3395" s="52">
        <f t="shared" ca="1" si="382"/>
        <v>1</v>
      </c>
      <c r="K3395" s="48">
        <f t="shared" si="383"/>
        <v>73.040000000000006</v>
      </c>
      <c r="L3395" s="48">
        <f t="shared" si="384"/>
        <v>73.48</v>
      </c>
      <c r="M3395" s="48">
        <f t="shared" si="385"/>
        <v>71.31</v>
      </c>
      <c r="N3395" s="48">
        <f t="shared" si="386"/>
        <v>72.010000000000005</v>
      </c>
      <c r="O3395" s="49">
        <f t="shared" ca="1" si="387"/>
        <v>49911900</v>
      </c>
    </row>
    <row r="3396" spans="1:15" x14ac:dyDescent="0.25">
      <c r="A3396">
        <v>3381</v>
      </c>
      <c r="B3396" s="89">
        <v>37589</v>
      </c>
      <c r="C3396" s="48">
        <v>94.800003000000004</v>
      </c>
      <c r="D3396" s="48">
        <v>94.949996999999996</v>
      </c>
      <c r="E3396" s="48">
        <v>93.769997000000004</v>
      </c>
      <c r="F3396" s="48">
        <v>93.980002999999996</v>
      </c>
      <c r="G3396" s="49">
        <v>19385700</v>
      </c>
      <c r="H3396" s="48">
        <v>71.896292000000003</v>
      </c>
      <c r="I3396" s="52">
        <f t="shared" si="381"/>
        <v>0.76501691535379079</v>
      </c>
      <c r="J3396" s="52">
        <f t="shared" ca="1" si="382"/>
        <v>1</v>
      </c>
      <c r="K3396" s="48">
        <f t="shared" si="383"/>
        <v>72.52</v>
      </c>
      <c r="L3396" s="48">
        <f t="shared" si="384"/>
        <v>72.64</v>
      </c>
      <c r="M3396" s="48">
        <f t="shared" si="385"/>
        <v>71.739999999999995</v>
      </c>
      <c r="N3396" s="48">
        <f t="shared" si="386"/>
        <v>71.900000000000006</v>
      </c>
      <c r="O3396" s="49">
        <f t="shared" ca="1" si="387"/>
        <v>19385700</v>
      </c>
    </row>
    <row r="3397" spans="1:15" x14ac:dyDescent="0.25">
      <c r="A3397">
        <v>3382</v>
      </c>
      <c r="B3397" s="89">
        <v>37587</v>
      </c>
      <c r="C3397" s="48">
        <v>92.519997000000004</v>
      </c>
      <c r="D3397" s="48">
        <v>94.650002000000001</v>
      </c>
      <c r="E3397" s="48">
        <v>92.43</v>
      </c>
      <c r="F3397" s="48">
        <v>94.279999000000004</v>
      </c>
      <c r="G3397" s="49">
        <v>37764000</v>
      </c>
      <c r="H3397" s="48">
        <v>72.125793999999999</v>
      </c>
      <c r="I3397" s="52">
        <f t="shared" si="381"/>
        <v>0.76501691519958537</v>
      </c>
      <c r="J3397" s="52">
        <f t="shared" ca="1" si="382"/>
        <v>1</v>
      </c>
      <c r="K3397" s="48">
        <f t="shared" si="383"/>
        <v>70.78</v>
      </c>
      <c r="L3397" s="48">
        <f t="shared" si="384"/>
        <v>72.41</v>
      </c>
      <c r="M3397" s="48">
        <f t="shared" si="385"/>
        <v>70.709999999999994</v>
      </c>
      <c r="N3397" s="48">
        <f t="shared" si="386"/>
        <v>72.13</v>
      </c>
      <c r="O3397" s="49">
        <f t="shared" ca="1" si="387"/>
        <v>37764000</v>
      </c>
    </row>
    <row r="3398" spans="1:15" x14ac:dyDescent="0.25">
      <c r="A3398">
        <v>3383</v>
      </c>
      <c r="B3398" s="89">
        <v>37586</v>
      </c>
      <c r="C3398" s="48">
        <v>93.07</v>
      </c>
      <c r="D3398" s="48">
        <v>93.449996999999996</v>
      </c>
      <c r="E3398" s="48">
        <v>91.620002999999997</v>
      </c>
      <c r="F3398" s="48">
        <v>91.699996999999996</v>
      </c>
      <c r="G3398" s="49">
        <v>42284700</v>
      </c>
      <c r="H3398" s="48">
        <v>70.152049000000005</v>
      </c>
      <c r="I3398" s="52">
        <f t="shared" si="381"/>
        <v>0.76501691706707475</v>
      </c>
      <c r="J3398" s="52">
        <f t="shared" ca="1" si="382"/>
        <v>1</v>
      </c>
      <c r="K3398" s="48">
        <f t="shared" si="383"/>
        <v>71.2</v>
      </c>
      <c r="L3398" s="48">
        <f t="shared" si="384"/>
        <v>71.489999999999995</v>
      </c>
      <c r="M3398" s="48">
        <f t="shared" si="385"/>
        <v>70.09</v>
      </c>
      <c r="N3398" s="48">
        <f t="shared" si="386"/>
        <v>70.150000000000006</v>
      </c>
      <c r="O3398" s="49">
        <f t="shared" ca="1" si="387"/>
        <v>42284700</v>
      </c>
    </row>
    <row r="3399" spans="1:15" x14ac:dyDescent="0.25">
      <c r="A3399">
        <v>3384</v>
      </c>
      <c r="B3399" s="89">
        <v>37585</v>
      </c>
      <c r="C3399" s="48">
        <v>93.43</v>
      </c>
      <c r="D3399" s="48">
        <v>94.260002</v>
      </c>
      <c r="E3399" s="48">
        <v>92.769997000000004</v>
      </c>
      <c r="F3399" s="48">
        <v>93.480002999999996</v>
      </c>
      <c r="G3399" s="49">
        <v>33846400</v>
      </c>
      <c r="H3399" s="48">
        <v>71.513784000000001</v>
      </c>
      <c r="I3399" s="52">
        <f t="shared" si="381"/>
        <v>0.76501692024977797</v>
      </c>
      <c r="J3399" s="52">
        <f t="shared" ca="1" si="382"/>
        <v>1</v>
      </c>
      <c r="K3399" s="48">
        <f t="shared" si="383"/>
        <v>71.48</v>
      </c>
      <c r="L3399" s="48">
        <f t="shared" si="384"/>
        <v>72.11</v>
      </c>
      <c r="M3399" s="48">
        <f t="shared" si="385"/>
        <v>70.97</v>
      </c>
      <c r="N3399" s="48">
        <f t="shared" si="386"/>
        <v>71.510000000000005</v>
      </c>
      <c r="O3399" s="49">
        <f t="shared" ca="1" si="387"/>
        <v>33846400</v>
      </c>
    </row>
    <row r="3400" spans="1:15" x14ac:dyDescent="0.25">
      <c r="A3400">
        <v>3385</v>
      </c>
      <c r="B3400" s="89">
        <v>37582</v>
      </c>
      <c r="C3400" s="48">
        <v>93.480002999999996</v>
      </c>
      <c r="D3400" s="48">
        <v>94.269997000000004</v>
      </c>
      <c r="E3400" s="48">
        <v>93.269997000000004</v>
      </c>
      <c r="F3400" s="48">
        <v>93.419998000000007</v>
      </c>
      <c r="G3400" s="49">
        <v>32513800</v>
      </c>
      <c r="H3400" s="48">
        <v>71.467878999999996</v>
      </c>
      <c r="I3400" s="52">
        <f t="shared" si="381"/>
        <v>0.7650169185402893</v>
      </c>
      <c r="J3400" s="52">
        <f t="shared" ca="1" si="382"/>
        <v>1</v>
      </c>
      <c r="K3400" s="48">
        <f t="shared" si="383"/>
        <v>71.510000000000005</v>
      </c>
      <c r="L3400" s="48">
        <f t="shared" si="384"/>
        <v>72.12</v>
      </c>
      <c r="M3400" s="48">
        <f t="shared" si="385"/>
        <v>71.349999999999994</v>
      </c>
      <c r="N3400" s="48">
        <f t="shared" si="386"/>
        <v>71.47</v>
      </c>
      <c r="O3400" s="49">
        <f t="shared" ca="1" si="387"/>
        <v>32513800</v>
      </c>
    </row>
    <row r="3401" spans="1:15" x14ac:dyDescent="0.25">
      <c r="A3401">
        <v>3386</v>
      </c>
      <c r="B3401" s="89">
        <v>37581</v>
      </c>
      <c r="C3401" s="48">
        <v>92.599997999999999</v>
      </c>
      <c r="D3401" s="48">
        <v>94.190002000000007</v>
      </c>
      <c r="E3401" s="48">
        <v>92.43</v>
      </c>
      <c r="F3401" s="48">
        <v>94.089995999999999</v>
      </c>
      <c r="G3401" s="49">
        <v>55128200</v>
      </c>
      <c r="H3401" s="48">
        <v>71.980439000000004</v>
      </c>
      <c r="I3401" s="52">
        <f t="shared" si="381"/>
        <v>0.76501692060864801</v>
      </c>
      <c r="J3401" s="52">
        <f t="shared" ca="1" si="382"/>
        <v>1</v>
      </c>
      <c r="K3401" s="48">
        <f t="shared" si="383"/>
        <v>70.84</v>
      </c>
      <c r="L3401" s="48">
        <f t="shared" si="384"/>
        <v>72.06</v>
      </c>
      <c r="M3401" s="48">
        <f t="shared" si="385"/>
        <v>70.709999999999994</v>
      </c>
      <c r="N3401" s="48">
        <f t="shared" si="386"/>
        <v>71.98</v>
      </c>
      <c r="O3401" s="49">
        <f t="shared" ca="1" si="387"/>
        <v>55128200</v>
      </c>
    </row>
    <row r="3402" spans="1:15" x14ac:dyDescent="0.25">
      <c r="A3402">
        <v>3387</v>
      </c>
      <c r="B3402" s="89">
        <v>37580</v>
      </c>
      <c r="C3402" s="48">
        <v>89.980002999999996</v>
      </c>
      <c r="D3402" s="48">
        <v>92.419998000000007</v>
      </c>
      <c r="E3402" s="48">
        <v>89.949996999999996</v>
      </c>
      <c r="F3402" s="48">
        <v>92.370002999999997</v>
      </c>
      <c r="G3402" s="49">
        <v>36688400</v>
      </c>
      <c r="H3402" s="48">
        <v>70.664614</v>
      </c>
      <c r="I3402" s="52">
        <f t="shared" si="381"/>
        <v>0.76501690705801972</v>
      </c>
      <c r="J3402" s="52">
        <f t="shared" ca="1" si="382"/>
        <v>1</v>
      </c>
      <c r="K3402" s="48">
        <f t="shared" si="383"/>
        <v>68.84</v>
      </c>
      <c r="L3402" s="48">
        <f t="shared" si="384"/>
        <v>70.7</v>
      </c>
      <c r="M3402" s="48">
        <f t="shared" si="385"/>
        <v>68.81</v>
      </c>
      <c r="N3402" s="48">
        <f t="shared" si="386"/>
        <v>70.66</v>
      </c>
      <c r="O3402" s="49">
        <f t="shared" ca="1" si="387"/>
        <v>36688400</v>
      </c>
    </row>
    <row r="3403" spans="1:15" x14ac:dyDescent="0.25">
      <c r="A3403">
        <v>3388</v>
      </c>
      <c r="B3403" s="89">
        <v>37579</v>
      </c>
      <c r="C3403" s="48">
        <v>90.019997000000004</v>
      </c>
      <c r="D3403" s="48">
        <v>91.099997999999999</v>
      </c>
      <c r="E3403" s="48">
        <v>89.760002</v>
      </c>
      <c r="F3403" s="48">
        <v>90.360000999999997</v>
      </c>
      <c r="G3403" s="49">
        <v>32806600</v>
      </c>
      <c r="H3403" s="48">
        <v>69.126929000000004</v>
      </c>
      <c r="I3403" s="52">
        <f t="shared" si="381"/>
        <v>0.76501691273775008</v>
      </c>
      <c r="J3403" s="52">
        <f t="shared" ca="1" si="382"/>
        <v>1</v>
      </c>
      <c r="K3403" s="48">
        <f t="shared" si="383"/>
        <v>68.87</v>
      </c>
      <c r="L3403" s="48">
        <f t="shared" si="384"/>
        <v>69.69</v>
      </c>
      <c r="M3403" s="48">
        <f t="shared" si="385"/>
        <v>68.67</v>
      </c>
      <c r="N3403" s="48">
        <f t="shared" si="386"/>
        <v>69.13</v>
      </c>
      <c r="O3403" s="49">
        <f t="shared" ca="1" si="387"/>
        <v>32806600</v>
      </c>
    </row>
    <row r="3404" spans="1:15" x14ac:dyDescent="0.25">
      <c r="A3404">
        <v>3389</v>
      </c>
      <c r="B3404" s="89">
        <v>37578</v>
      </c>
      <c r="C3404" s="48">
        <v>92.150002000000001</v>
      </c>
      <c r="D3404" s="48">
        <v>92.150002000000001</v>
      </c>
      <c r="E3404" s="48">
        <v>90.349997999999999</v>
      </c>
      <c r="F3404" s="48">
        <v>90.480002999999996</v>
      </c>
      <c r="G3404" s="49">
        <v>28934800</v>
      </c>
      <c r="H3404" s="48">
        <v>69.218733</v>
      </c>
      <c r="I3404" s="52">
        <f t="shared" si="381"/>
        <v>0.76501691760553991</v>
      </c>
      <c r="J3404" s="52">
        <f t="shared" ca="1" si="382"/>
        <v>1</v>
      </c>
      <c r="K3404" s="48">
        <f t="shared" si="383"/>
        <v>70.5</v>
      </c>
      <c r="L3404" s="48">
        <f t="shared" si="384"/>
        <v>70.5</v>
      </c>
      <c r="M3404" s="48">
        <f t="shared" si="385"/>
        <v>69.12</v>
      </c>
      <c r="N3404" s="48">
        <f t="shared" si="386"/>
        <v>69.22</v>
      </c>
      <c r="O3404" s="49">
        <f t="shared" ca="1" si="387"/>
        <v>28934800</v>
      </c>
    </row>
    <row r="3405" spans="1:15" x14ac:dyDescent="0.25">
      <c r="A3405">
        <v>3390</v>
      </c>
      <c r="B3405" s="89">
        <v>37575</v>
      </c>
      <c r="C3405" s="48">
        <v>90</v>
      </c>
      <c r="D3405" s="48">
        <v>91.550003000000004</v>
      </c>
      <c r="E3405" s="48">
        <v>89.949996999999996</v>
      </c>
      <c r="F3405" s="48">
        <v>91.400002000000001</v>
      </c>
      <c r="G3405" s="49">
        <v>39152100</v>
      </c>
      <c r="H3405" s="48">
        <v>69.922546999999994</v>
      </c>
      <c r="I3405" s="52">
        <f t="shared" si="381"/>
        <v>0.76501690886177431</v>
      </c>
      <c r="J3405" s="52">
        <f t="shared" ca="1" si="382"/>
        <v>1</v>
      </c>
      <c r="K3405" s="48">
        <f t="shared" si="383"/>
        <v>68.849999999999994</v>
      </c>
      <c r="L3405" s="48">
        <f t="shared" si="384"/>
        <v>70.040000000000006</v>
      </c>
      <c r="M3405" s="48">
        <f t="shared" si="385"/>
        <v>68.81</v>
      </c>
      <c r="N3405" s="48">
        <f t="shared" si="386"/>
        <v>69.92</v>
      </c>
      <c r="O3405" s="49">
        <f t="shared" ca="1" si="387"/>
        <v>39152100</v>
      </c>
    </row>
    <row r="3406" spans="1:15" x14ac:dyDescent="0.25">
      <c r="A3406">
        <v>3391</v>
      </c>
      <c r="B3406" s="89">
        <v>37574</v>
      </c>
      <c r="C3406" s="48">
        <v>90.07</v>
      </c>
      <c r="D3406" s="48">
        <v>91</v>
      </c>
      <c r="E3406" s="48">
        <v>89.75</v>
      </c>
      <c r="F3406" s="48">
        <v>90.730002999999996</v>
      </c>
      <c r="G3406" s="49">
        <v>31896800</v>
      </c>
      <c r="H3406" s="48">
        <v>69.409987000000001</v>
      </c>
      <c r="I3406" s="52">
        <f t="shared" si="381"/>
        <v>0.76501691507714387</v>
      </c>
      <c r="J3406" s="52">
        <f t="shared" ca="1" si="382"/>
        <v>1</v>
      </c>
      <c r="K3406" s="48">
        <f t="shared" si="383"/>
        <v>68.91</v>
      </c>
      <c r="L3406" s="48">
        <f t="shared" si="384"/>
        <v>69.62</v>
      </c>
      <c r="M3406" s="48">
        <f t="shared" si="385"/>
        <v>68.66</v>
      </c>
      <c r="N3406" s="48">
        <f t="shared" si="386"/>
        <v>69.41</v>
      </c>
      <c r="O3406" s="49">
        <f t="shared" ca="1" si="387"/>
        <v>31896800</v>
      </c>
    </row>
    <row r="3407" spans="1:15" x14ac:dyDescent="0.25">
      <c r="A3407">
        <v>3392</v>
      </c>
      <c r="B3407" s="89">
        <v>37573</v>
      </c>
      <c r="C3407" s="48">
        <v>88.32</v>
      </c>
      <c r="D3407" s="48">
        <v>89.739998</v>
      </c>
      <c r="E3407" s="48">
        <v>87.449996999999996</v>
      </c>
      <c r="F3407" s="48">
        <v>89.050003000000004</v>
      </c>
      <c r="G3407" s="49">
        <v>63891500</v>
      </c>
      <c r="H3407" s="48">
        <v>68.124758</v>
      </c>
      <c r="I3407" s="52">
        <f t="shared" si="381"/>
        <v>0.76501690853396154</v>
      </c>
      <c r="J3407" s="52">
        <f t="shared" ca="1" si="382"/>
        <v>1</v>
      </c>
      <c r="K3407" s="48">
        <f t="shared" si="383"/>
        <v>67.569999999999993</v>
      </c>
      <c r="L3407" s="48">
        <f t="shared" si="384"/>
        <v>68.650000000000006</v>
      </c>
      <c r="M3407" s="48">
        <f t="shared" si="385"/>
        <v>66.900000000000006</v>
      </c>
      <c r="N3407" s="48">
        <f t="shared" si="386"/>
        <v>68.12</v>
      </c>
      <c r="O3407" s="49">
        <f t="shared" ca="1" si="387"/>
        <v>63891500</v>
      </c>
    </row>
    <row r="3408" spans="1:15" x14ac:dyDescent="0.25">
      <c r="A3408">
        <v>3393</v>
      </c>
      <c r="B3408" s="89">
        <v>37572</v>
      </c>
      <c r="C3408" s="48">
        <v>88.660004000000001</v>
      </c>
      <c r="D3408" s="48">
        <v>89.93</v>
      </c>
      <c r="E3408" s="48">
        <v>88.370002999999997</v>
      </c>
      <c r="F3408" s="48">
        <v>88.959998999999996</v>
      </c>
      <c r="G3408" s="49">
        <v>37724500</v>
      </c>
      <c r="H3408" s="48">
        <v>68.055903999999998</v>
      </c>
      <c r="I3408" s="52">
        <f t="shared" si="381"/>
        <v>0.76501691507438085</v>
      </c>
      <c r="J3408" s="52">
        <f t="shared" ca="1" si="382"/>
        <v>1</v>
      </c>
      <c r="K3408" s="48">
        <f t="shared" si="383"/>
        <v>67.83</v>
      </c>
      <c r="L3408" s="48">
        <f t="shared" si="384"/>
        <v>68.8</v>
      </c>
      <c r="M3408" s="48">
        <f t="shared" si="385"/>
        <v>67.599999999999994</v>
      </c>
      <c r="N3408" s="48">
        <f t="shared" si="386"/>
        <v>68.06</v>
      </c>
      <c r="O3408" s="49">
        <f t="shared" ca="1" si="387"/>
        <v>37724500</v>
      </c>
    </row>
    <row r="3409" spans="1:15" x14ac:dyDescent="0.25">
      <c r="A3409">
        <v>3394</v>
      </c>
      <c r="B3409" s="89">
        <v>37571</v>
      </c>
      <c r="C3409" s="48">
        <v>89.510002</v>
      </c>
      <c r="D3409" s="48">
        <v>89.559997999999993</v>
      </c>
      <c r="E3409" s="48">
        <v>87.800003000000004</v>
      </c>
      <c r="F3409" s="48">
        <v>88.260002</v>
      </c>
      <c r="G3409" s="49">
        <v>33505100</v>
      </c>
      <c r="H3409" s="48">
        <v>67.520393999999996</v>
      </c>
      <c r="I3409" s="52">
        <f t="shared" ref="I3409:I3472" si="388">H3409/F3409</f>
        <v>0.76501690992483773</v>
      </c>
      <c r="J3409" s="52">
        <f t="shared" ref="J3409:J3472" ca="1" si="389">INDEX(OFFSET($T$15,0,0,$S$13+1,1),MATCH(B3409,OFFSET($Q$15,0,0,$S$13+1,1),-1))</f>
        <v>1</v>
      </c>
      <c r="K3409" s="48">
        <f t="shared" ref="K3409:K3472" si="390">ROUND($I3409*C3409,2)</f>
        <v>68.48</v>
      </c>
      <c r="L3409" s="48">
        <f t="shared" ref="L3409:L3472" si="391">ROUND($I3409*D3409,2)</f>
        <v>68.510000000000005</v>
      </c>
      <c r="M3409" s="48">
        <f t="shared" ref="M3409:M3472" si="392">ROUND($I3409*E3409,2)</f>
        <v>67.17</v>
      </c>
      <c r="N3409" s="48">
        <f t="shared" ref="N3409:N3472" si="393">ROUND($I3409*F3409,2)</f>
        <v>67.52</v>
      </c>
      <c r="O3409" s="49">
        <f t="shared" ref="O3409:O3472" ca="1" si="394">G3409*J3409</f>
        <v>33505100</v>
      </c>
    </row>
    <row r="3410" spans="1:15" x14ac:dyDescent="0.25">
      <c r="A3410">
        <v>3395</v>
      </c>
      <c r="B3410" s="89">
        <v>37568</v>
      </c>
      <c r="C3410" s="48">
        <v>90.529999000000004</v>
      </c>
      <c r="D3410" s="48">
        <v>91.57</v>
      </c>
      <c r="E3410" s="48">
        <v>89.519997000000004</v>
      </c>
      <c r="F3410" s="48">
        <v>89.650002000000001</v>
      </c>
      <c r="G3410" s="49">
        <v>37905400</v>
      </c>
      <c r="H3410" s="48">
        <v>68.583766999999995</v>
      </c>
      <c r="I3410" s="52">
        <f t="shared" si="388"/>
        <v>0.7650169042941013</v>
      </c>
      <c r="J3410" s="52">
        <f t="shared" ca="1" si="389"/>
        <v>1</v>
      </c>
      <c r="K3410" s="48">
        <f t="shared" si="390"/>
        <v>69.260000000000005</v>
      </c>
      <c r="L3410" s="48">
        <f t="shared" si="391"/>
        <v>70.05</v>
      </c>
      <c r="M3410" s="48">
        <f t="shared" si="392"/>
        <v>68.48</v>
      </c>
      <c r="N3410" s="48">
        <f t="shared" si="393"/>
        <v>68.58</v>
      </c>
      <c r="O3410" s="49">
        <f t="shared" ca="1" si="394"/>
        <v>37905400</v>
      </c>
    </row>
    <row r="3411" spans="1:15" x14ac:dyDescent="0.25">
      <c r="A3411">
        <v>3396</v>
      </c>
      <c r="B3411" s="89">
        <v>37567</v>
      </c>
      <c r="C3411" s="48">
        <v>92.019997000000004</v>
      </c>
      <c r="D3411" s="48">
        <v>92.220000999999996</v>
      </c>
      <c r="E3411" s="48">
        <v>90.220000999999996</v>
      </c>
      <c r="F3411" s="48">
        <v>90.760002</v>
      </c>
      <c r="G3411" s="49">
        <v>51572000</v>
      </c>
      <c r="H3411" s="48">
        <v>69.432936999999995</v>
      </c>
      <c r="I3411" s="52">
        <f t="shared" si="388"/>
        <v>0.76501691791500837</v>
      </c>
      <c r="J3411" s="52">
        <f t="shared" ca="1" si="389"/>
        <v>1</v>
      </c>
      <c r="K3411" s="48">
        <f t="shared" si="390"/>
        <v>70.400000000000006</v>
      </c>
      <c r="L3411" s="48">
        <f t="shared" si="391"/>
        <v>70.55</v>
      </c>
      <c r="M3411" s="48">
        <f t="shared" si="392"/>
        <v>69.02</v>
      </c>
      <c r="N3411" s="48">
        <f t="shared" si="393"/>
        <v>69.430000000000007</v>
      </c>
      <c r="O3411" s="49">
        <f t="shared" ca="1" si="394"/>
        <v>51572000</v>
      </c>
    </row>
    <row r="3412" spans="1:15" x14ac:dyDescent="0.25">
      <c r="A3412">
        <v>3397</v>
      </c>
      <c r="B3412" s="89">
        <v>37566</v>
      </c>
      <c r="C3412" s="48">
        <v>92.480002999999996</v>
      </c>
      <c r="D3412" s="48">
        <v>93.07</v>
      </c>
      <c r="E3412" s="48">
        <v>90.790001000000004</v>
      </c>
      <c r="F3412" s="48">
        <v>93.040001000000004</v>
      </c>
      <c r="G3412" s="49">
        <v>65013100</v>
      </c>
      <c r="H3412" s="48">
        <v>71.177173999999994</v>
      </c>
      <c r="I3412" s="52">
        <f t="shared" si="388"/>
        <v>0.76501690923240628</v>
      </c>
      <c r="J3412" s="52">
        <f t="shared" ca="1" si="389"/>
        <v>1</v>
      </c>
      <c r="K3412" s="48">
        <f t="shared" si="390"/>
        <v>70.75</v>
      </c>
      <c r="L3412" s="48">
        <f t="shared" si="391"/>
        <v>71.2</v>
      </c>
      <c r="M3412" s="48">
        <f t="shared" si="392"/>
        <v>69.459999999999994</v>
      </c>
      <c r="N3412" s="48">
        <f t="shared" si="393"/>
        <v>71.180000000000007</v>
      </c>
      <c r="O3412" s="49">
        <f t="shared" ca="1" si="394"/>
        <v>65013100</v>
      </c>
    </row>
    <row r="3413" spans="1:15" x14ac:dyDescent="0.25">
      <c r="A3413">
        <v>3398</v>
      </c>
      <c r="B3413" s="89">
        <v>37565</v>
      </c>
      <c r="C3413" s="48">
        <v>90.839995999999999</v>
      </c>
      <c r="D3413" s="48">
        <v>92.07</v>
      </c>
      <c r="E3413" s="48">
        <v>90.839995999999999</v>
      </c>
      <c r="F3413" s="48">
        <v>91.849997999999999</v>
      </c>
      <c r="G3413" s="49">
        <v>37270800</v>
      </c>
      <c r="H3413" s="48">
        <v>70.266801999999998</v>
      </c>
      <c r="I3413" s="52">
        <f t="shared" si="388"/>
        <v>0.76501691377282333</v>
      </c>
      <c r="J3413" s="52">
        <f t="shared" ca="1" si="389"/>
        <v>1</v>
      </c>
      <c r="K3413" s="48">
        <f t="shared" si="390"/>
        <v>69.489999999999995</v>
      </c>
      <c r="L3413" s="48">
        <f t="shared" si="391"/>
        <v>70.44</v>
      </c>
      <c r="M3413" s="48">
        <f t="shared" si="392"/>
        <v>69.489999999999995</v>
      </c>
      <c r="N3413" s="48">
        <f t="shared" si="393"/>
        <v>70.27</v>
      </c>
      <c r="O3413" s="49">
        <f t="shared" ca="1" si="394"/>
        <v>37270800</v>
      </c>
    </row>
    <row r="3414" spans="1:15" x14ac:dyDescent="0.25">
      <c r="A3414">
        <v>3399</v>
      </c>
      <c r="B3414" s="89">
        <v>37564</v>
      </c>
      <c r="C3414" s="48">
        <v>91.800003000000004</v>
      </c>
      <c r="D3414" s="48">
        <v>92.940002000000007</v>
      </c>
      <c r="E3414" s="48">
        <v>90.900002000000001</v>
      </c>
      <c r="F3414" s="48">
        <v>91.129997000000003</v>
      </c>
      <c r="G3414" s="49">
        <v>49080600</v>
      </c>
      <c r="H3414" s="48">
        <v>69.715988999999993</v>
      </c>
      <c r="I3414" s="52">
        <f t="shared" si="388"/>
        <v>0.7650169131466118</v>
      </c>
      <c r="J3414" s="52">
        <f t="shared" ca="1" si="389"/>
        <v>1</v>
      </c>
      <c r="K3414" s="48">
        <f t="shared" si="390"/>
        <v>70.23</v>
      </c>
      <c r="L3414" s="48">
        <f t="shared" si="391"/>
        <v>71.099999999999994</v>
      </c>
      <c r="M3414" s="48">
        <f t="shared" si="392"/>
        <v>69.540000000000006</v>
      </c>
      <c r="N3414" s="48">
        <f t="shared" si="393"/>
        <v>69.72</v>
      </c>
      <c r="O3414" s="49">
        <f t="shared" ca="1" si="394"/>
        <v>49080600</v>
      </c>
    </row>
    <row r="3415" spans="1:15" x14ac:dyDescent="0.25">
      <c r="A3415">
        <v>3400</v>
      </c>
      <c r="B3415" s="89">
        <v>37561</v>
      </c>
      <c r="C3415" s="48">
        <v>88.349997999999999</v>
      </c>
      <c r="D3415" s="48">
        <v>90.82</v>
      </c>
      <c r="E3415" s="48">
        <v>88.050003000000004</v>
      </c>
      <c r="F3415" s="48">
        <v>90.269997000000004</v>
      </c>
      <c r="G3415" s="49">
        <v>51878900</v>
      </c>
      <c r="H3415" s="48">
        <v>69.058074000000005</v>
      </c>
      <c r="I3415" s="52">
        <f t="shared" si="388"/>
        <v>0.76501690810956824</v>
      </c>
      <c r="J3415" s="52">
        <f t="shared" ca="1" si="389"/>
        <v>1</v>
      </c>
      <c r="K3415" s="48">
        <f t="shared" si="390"/>
        <v>67.59</v>
      </c>
      <c r="L3415" s="48">
        <f t="shared" si="391"/>
        <v>69.48</v>
      </c>
      <c r="M3415" s="48">
        <f t="shared" si="392"/>
        <v>67.36</v>
      </c>
      <c r="N3415" s="48">
        <f t="shared" si="393"/>
        <v>69.06</v>
      </c>
      <c r="O3415" s="49">
        <f t="shared" ca="1" si="394"/>
        <v>51878900</v>
      </c>
    </row>
    <row r="3416" spans="1:15" x14ac:dyDescent="0.25">
      <c r="A3416">
        <v>3401</v>
      </c>
      <c r="B3416" s="89">
        <v>37560</v>
      </c>
      <c r="C3416" s="48">
        <v>89.660004000000001</v>
      </c>
      <c r="D3416" s="48">
        <v>90.300003000000004</v>
      </c>
      <c r="E3416" s="48">
        <v>88.190002000000007</v>
      </c>
      <c r="F3416" s="48">
        <v>88.519997000000004</v>
      </c>
      <c r="G3416" s="49">
        <v>41620600</v>
      </c>
      <c r="H3416" s="48">
        <v>67.719295000000002</v>
      </c>
      <c r="I3416" s="52">
        <f t="shared" si="388"/>
        <v>0.76501691476559808</v>
      </c>
      <c r="J3416" s="52">
        <f t="shared" ca="1" si="389"/>
        <v>1</v>
      </c>
      <c r="K3416" s="48">
        <f t="shared" si="390"/>
        <v>68.59</v>
      </c>
      <c r="L3416" s="48">
        <f t="shared" si="391"/>
        <v>69.08</v>
      </c>
      <c r="M3416" s="48">
        <f t="shared" si="392"/>
        <v>67.47</v>
      </c>
      <c r="N3416" s="48">
        <f t="shared" si="393"/>
        <v>67.72</v>
      </c>
      <c r="O3416" s="49">
        <f t="shared" ca="1" si="394"/>
        <v>41620600</v>
      </c>
    </row>
    <row r="3417" spans="1:15" x14ac:dyDescent="0.25">
      <c r="A3417">
        <v>3402</v>
      </c>
      <c r="B3417" s="89">
        <v>37559</v>
      </c>
      <c r="C3417" s="48">
        <v>88.68</v>
      </c>
      <c r="D3417" s="48">
        <v>89.959998999999996</v>
      </c>
      <c r="E3417" s="48">
        <v>88.230002999999996</v>
      </c>
      <c r="F3417" s="48">
        <v>89.43</v>
      </c>
      <c r="G3417" s="49">
        <v>41688600</v>
      </c>
      <c r="H3417" s="48">
        <v>68.415463000000003</v>
      </c>
      <c r="I3417" s="52">
        <f t="shared" si="388"/>
        <v>0.76501691826009166</v>
      </c>
      <c r="J3417" s="52">
        <f t="shared" ca="1" si="389"/>
        <v>1</v>
      </c>
      <c r="K3417" s="48">
        <f t="shared" si="390"/>
        <v>67.84</v>
      </c>
      <c r="L3417" s="48">
        <f t="shared" si="391"/>
        <v>68.819999999999993</v>
      </c>
      <c r="M3417" s="48">
        <f t="shared" si="392"/>
        <v>67.5</v>
      </c>
      <c r="N3417" s="48">
        <f t="shared" si="393"/>
        <v>68.42</v>
      </c>
      <c r="O3417" s="49">
        <f t="shared" ca="1" si="394"/>
        <v>41688600</v>
      </c>
    </row>
    <row r="3418" spans="1:15" x14ac:dyDescent="0.25">
      <c r="A3418">
        <v>3403</v>
      </c>
      <c r="B3418" s="89">
        <v>37558</v>
      </c>
      <c r="C3418" s="48">
        <v>89.080001999999993</v>
      </c>
      <c r="D3418" s="48">
        <v>89.489998</v>
      </c>
      <c r="E3418" s="48">
        <v>87</v>
      </c>
      <c r="F3418" s="48">
        <v>88.57</v>
      </c>
      <c r="G3418" s="49">
        <v>59508200</v>
      </c>
      <c r="H3418" s="48">
        <v>67.757548</v>
      </c>
      <c r="I3418" s="52">
        <f t="shared" si="388"/>
        <v>0.76501691317601905</v>
      </c>
      <c r="J3418" s="52">
        <f t="shared" ca="1" si="389"/>
        <v>1</v>
      </c>
      <c r="K3418" s="48">
        <f t="shared" si="390"/>
        <v>68.150000000000006</v>
      </c>
      <c r="L3418" s="48">
        <f t="shared" si="391"/>
        <v>68.459999999999994</v>
      </c>
      <c r="M3418" s="48">
        <f t="shared" si="392"/>
        <v>66.56</v>
      </c>
      <c r="N3418" s="48">
        <f t="shared" si="393"/>
        <v>67.760000000000005</v>
      </c>
      <c r="O3418" s="49">
        <f t="shared" ca="1" si="394"/>
        <v>59508200</v>
      </c>
    </row>
    <row r="3419" spans="1:15" x14ac:dyDescent="0.25">
      <c r="A3419">
        <v>3404</v>
      </c>
      <c r="B3419" s="89">
        <v>37557</v>
      </c>
      <c r="C3419" s="48">
        <v>91.150002000000001</v>
      </c>
      <c r="D3419" s="48">
        <v>91.290001000000004</v>
      </c>
      <c r="E3419" s="48">
        <v>88.849997999999999</v>
      </c>
      <c r="F3419" s="48">
        <v>89.610000999999997</v>
      </c>
      <c r="G3419" s="49">
        <v>39416100</v>
      </c>
      <c r="H3419" s="48">
        <v>68.553166000000004</v>
      </c>
      <c r="I3419" s="52">
        <f t="shared" si="388"/>
        <v>0.76501690921753263</v>
      </c>
      <c r="J3419" s="52">
        <f t="shared" ca="1" si="389"/>
        <v>1</v>
      </c>
      <c r="K3419" s="48">
        <f t="shared" si="390"/>
        <v>69.73</v>
      </c>
      <c r="L3419" s="48">
        <f t="shared" si="391"/>
        <v>69.84</v>
      </c>
      <c r="M3419" s="48">
        <f t="shared" si="392"/>
        <v>67.97</v>
      </c>
      <c r="N3419" s="48">
        <f t="shared" si="393"/>
        <v>68.55</v>
      </c>
      <c r="O3419" s="49">
        <f t="shared" ca="1" si="394"/>
        <v>39416100</v>
      </c>
    </row>
    <row r="3420" spans="1:15" x14ac:dyDescent="0.25">
      <c r="A3420">
        <v>3405</v>
      </c>
      <c r="B3420" s="89">
        <v>37554</v>
      </c>
      <c r="C3420" s="48">
        <v>88.209998999999996</v>
      </c>
      <c r="D3420" s="48">
        <v>90.389999000000003</v>
      </c>
      <c r="E3420" s="48">
        <v>87.940002000000007</v>
      </c>
      <c r="F3420" s="48">
        <v>90.199996999999996</v>
      </c>
      <c r="G3420" s="49">
        <v>43672100</v>
      </c>
      <c r="H3420" s="48">
        <v>69.004523000000006</v>
      </c>
      <c r="I3420" s="52">
        <f t="shared" si="388"/>
        <v>0.76501691014468665</v>
      </c>
      <c r="J3420" s="52">
        <f t="shared" ca="1" si="389"/>
        <v>1</v>
      </c>
      <c r="K3420" s="48">
        <f t="shared" si="390"/>
        <v>67.48</v>
      </c>
      <c r="L3420" s="48">
        <f t="shared" si="391"/>
        <v>69.150000000000006</v>
      </c>
      <c r="M3420" s="48">
        <f t="shared" si="392"/>
        <v>67.28</v>
      </c>
      <c r="N3420" s="48">
        <f t="shared" si="393"/>
        <v>69</v>
      </c>
      <c r="O3420" s="49">
        <f t="shared" ca="1" si="394"/>
        <v>43672100</v>
      </c>
    </row>
    <row r="3421" spans="1:15" x14ac:dyDescent="0.25">
      <c r="A3421">
        <v>3406</v>
      </c>
      <c r="B3421" s="89">
        <v>37553</v>
      </c>
      <c r="C3421" s="48">
        <v>90.75</v>
      </c>
      <c r="D3421" s="48">
        <v>90.900002000000001</v>
      </c>
      <c r="E3421" s="48">
        <v>88.099997999999999</v>
      </c>
      <c r="F3421" s="48">
        <v>88.360000999999997</v>
      </c>
      <c r="G3421" s="49">
        <v>54987400</v>
      </c>
      <c r="H3421" s="48">
        <v>67.596895000000004</v>
      </c>
      <c r="I3421" s="52">
        <f t="shared" si="388"/>
        <v>0.76501691076259726</v>
      </c>
      <c r="J3421" s="52">
        <f t="shared" ca="1" si="389"/>
        <v>1</v>
      </c>
      <c r="K3421" s="48">
        <f t="shared" si="390"/>
        <v>69.430000000000007</v>
      </c>
      <c r="L3421" s="48">
        <f t="shared" si="391"/>
        <v>69.540000000000006</v>
      </c>
      <c r="M3421" s="48">
        <f t="shared" si="392"/>
        <v>67.400000000000006</v>
      </c>
      <c r="N3421" s="48">
        <f t="shared" si="393"/>
        <v>67.599999999999994</v>
      </c>
      <c r="O3421" s="49">
        <f t="shared" ca="1" si="394"/>
        <v>54987400</v>
      </c>
    </row>
    <row r="3422" spans="1:15" x14ac:dyDescent="0.25">
      <c r="A3422">
        <v>3407</v>
      </c>
      <c r="B3422" s="89">
        <v>37552</v>
      </c>
      <c r="C3422" s="48">
        <v>88.769997000000004</v>
      </c>
      <c r="D3422" s="48">
        <v>90.269997000000004</v>
      </c>
      <c r="E3422" s="48">
        <v>87.68</v>
      </c>
      <c r="F3422" s="48">
        <v>90.199996999999996</v>
      </c>
      <c r="G3422" s="49">
        <v>54905800</v>
      </c>
      <c r="H3422" s="48">
        <v>69.004523000000006</v>
      </c>
      <c r="I3422" s="52">
        <f t="shared" si="388"/>
        <v>0.76501691014468665</v>
      </c>
      <c r="J3422" s="52">
        <f t="shared" ca="1" si="389"/>
        <v>1</v>
      </c>
      <c r="K3422" s="48">
        <f t="shared" si="390"/>
        <v>67.91</v>
      </c>
      <c r="L3422" s="48">
        <f t="shared" si="391"/>
        <v>69.06</v>
      </c>
      <c r="M3422" s="48">
        <f t="shared" si="392"/>
        <v>67.08</v>
      </c>
      <c r="N3422" s="48">
        <f t="shared" si="393"/>
        <v>69</v>
      </c>
      <c r="O3422" s="49">
        <f t="shared" ca="1" si="394"/>
        <v>54905800</v>
      </c>
    </row>
    <row r="3423" spans="1:15" x14ac:dyDescent="0.25">
      <c r="A3423">
        <v>3408</v>
      </c>
      <c r="B3423" s="89">
        <v>37551</v>
      </c>
      <c r="C3423" s="48">
        <v>89.050003000000004</v>
      </c>
      <c r="D3423" s="48">
        <v>90.010002</v>
      </c>
      <c r="E3423" s="48">
        <v>88.519997000000004</v>
      </c>
      <c r="F3423" s="48">
        <v>89.519997000000004</v>
      </c>
      <c r="G3423" s="49">
        <v>40966800</v>
      </c>
      <c r="H3423" s="48">
        <v>68.484312000000003</v>
      </c>
      <c r="I3423" s="52">
        <f t="shared" si="388"/>
        <v>0.76501691571772501</v>
      </c>
      <c r="J3423" s="52">
        <f t="shared" ca="1" si="389"/>
        <v>1</v>
      </c>
      <c r="K3423" s="48">
        <f t="shared" si="390"/>
        <v>68.12</v>
      </c>
      <c r="L3423" s="48">
        <f t="shared" si="391"/>
        <v>68.86</v>
      </c>
      <c r="M3423" s="48">
        <f t="shared" si="392"/>
        <v>67.72</v>
      </c>
      <c r="N3423" s="48">
        <f t="shared" si="393"/>
        <v>68.48</v>
      </c>
      <c r="O3423" s="49">
        <f t="shared" ca="1" si="394"/>
        <v>40966800</v>
      </c>
    </row>
    <row r="3424" spans="1:15" x14ac:dyDescent="0.25">
      <c r="A3424">
        <v>3409</v>
      </c>
      <c r="B3424" s="89">
        <v>37550</v>
      </c>
      <c r="C3424" s="48">
        <v>88.120002999999997</v>
      </c>
      <c r="D3424" s="48">
        <v>90.5</v>
      </c>
      <c r="E3424" s="48">
        <v>87.57</v>
      </c>
      <c r="F3424" s="48">
        <v>90.169998000000007</v>
      </c>
      <c r="G3424" s="49">
        <v>45859100</v>
      </c>
      <c r="H3424" s="48">
        <v>68.981573999999995</v>
      </c>
      <c r="I3424" s="52">
        <f t="shared" si="388"/>
        <v>0.76501691837677532</v>
      </c>
      <c r="J3424" s="52">
        <f t="shared" ca="1" si="389"/>
        <v>1</v>
      </c>
      <c r="K3424" s="48">
        <f t="shared" si="390"/>
        <v>67.41</v>
      </c>
      <c r="L3424" s="48">
        <f t="shared" si="391"/>
        <v>69.23</v>
      </c>
      <c r="M3424" s="48">
        <f t="shared" si="392"/>
        <v>66.989999999999995</v>
      </c>
      <c r="N3424" s="48">
        <f t="shared" si="393"/>
        <v>68.98</v>
      </c>
      <c r="O3424" s="49">
        <f t="shared" ca="1" si="394"/>
        <v>45859100</v>
      </c>
    </row>
    <row r="3425" spans="1:15" x14ac:dyDescent="0.25">
      <c r="A3425">
        <v>3410</v>
      </c>
      <c r="B3425" s="89">
        <v>37547</v>
      </c>
      <c r="C3425" s="48">
        <v>87.650002000000001</v>
      </c>
      <c r="D3425" s="48">
        <v>89.110000999999997</v>
      </c>
      <c r="E3425" s="48">
        <v>86.93</v>
      </c>
      <c r="F3425" s="48">
        <v>88.639999000000003</v>
      </c>
      <c r="G3425" s="49">
        <v>47448700</v>
      </c>
      <c r="H3425" s="48">
        <v>67.811098999999999</v>
      </c>
      <c r="I3425" s="52">
        <f t="shared" si="388"/>
        <v>0.76501691973168906</v>
      </c>
      <c r="J3425" s="52">
        <f t="shared" ca="1" si="389"/>
        <v>1</v>
      </c>
      <c r="K3425" s="48">
        <f t="shared" si="390"/>
        <v>67.05</v>
      </c>
      <c r="L3425" s="48">
        <f t="shared" si="391"/>
        <v>68.17</v>
      </c>
      <c r="M3425" s="48">
        <f t="shared" si="392"/>
        <v>66.5</v>
      </c>
      <c r="N3425" s="48">
        <f t="shared" si="393"/>
        <v>67.81</v>
      </c>
      <c r="O3425" s="49">
        <f t="shared" ca="1" si="394"/>
        <v>47448700</v>
      </c>
    </row>
    <row r="3426" spans="1:15" x14ac:dyDescent="0.25">
      <c r="A3426">
        <v>3411</v>
      </c>
      <c r="B3426" s="89">
        <v>37546</v>
      </c>
      <c r="C3426" s="48">
        <v>88.870002999999997</v>
      </c>
      <c r="D3426" s="48">
        <v>89.300003000000004</v>
      </c>
      <c r="E3426" s="48">
        <v>87.849997999999999</v>
      </c>
      <c r="F3426" s="48">
        <v>88.269997000000004</v>
      </c>
      <c r="G3426" s="49">
        <v>68534100</v>
      </c>
      <c r="H3426" s="48">
        <v>67.528040000000004</v>
      </c>
      <c r="I3426" s="52">
        <f t="shared" si="388"/>
        <v>0.76501690602753736</v>
      </c>
      <c r="J3426" s="52">
        <f t="shared" ca="1" si="389"/>
        <v>1</v>
      </c>
      <c r="K3426" s="48">
        <f t="shared" si="390"/>
        <v>67.989999999999995</v>
      </c>
      <c r="L3426" s="48">
        <f t="shared" si="391"/>
        <v>68.319999999999993</v>
      </c>
      <c r="M3426" s="48">
        <f t="shared" si="392"/>
        <v>67.209999999999994</v>
      </c>
      <c r="N3426" s="48">
        <f t="shared" si="393"/>
        <v>67.53</v>
      </c>
      <c r="O3426" s="49">
        <f t="shared" ca="1" si="394"/>
        <v>68534100</v>
      </c>
    </row>
    <row r="3427" spans="1:15" x14ac:dyDescent="0.25">
      <c r="A3427">
        <v>3412</v>
      </c>
      <c r="B3427" s="89">
        <v>37545</v>
      </c>
      <c r="C3427" s="48">
        <v>87.410004000000001</v>
      </c>
      <c r="D3427" s="48">
        <v>87.800003000000004</v>
      </c>
      <c r="E3427" s="48">
        <v>85.919998000000007</v>
      </c>
      <c r="F3427" s="48">
        <v>86.550003000000004</v>
      </c>
      <c r="G3427" s="49">
        <v>62977800</v>
      </c>
      <c r="H3427" s="48">
        <v>66.212215999999998</v>
      </c>
      <c r="I3427" s="52">
        <f t="shared" si="388"/>
        <v>0.7650169116689689</v>
      </c>
      <c r="J3427" s="52">
        <f t="shared" ca="1" si="389"/>
        <v>1</v>
      </c>
      <c r="K3427" s="48">
        <f t="shared" si="390"/>
        <v>66.87</v>
      </c>
      <c r="L3427" s="48">
        <f t="shared" si="391"/>
        <v>67.17</v>
      </c>
      <c r="M3427" s="48">
        <f t="shared" si="392"/>
        <v>65.73</v>
      </c>
      <c r="N3427" s="48">
        <f t="shared" si="393"/>
        <v>66.209999999999994</v>
      </c>
      <c r="O3427" s="49">
        <f t="shared" ca="1" si="394"/>
        <v>62977800</v>
      </c>
    </row>
    <row r="3428" spans="1:15" x14ac:dyDescent="0.25">
      <c r="A3428">
        <v>3413</v>
      </c>
      <c r="B3428" s="89">
        <v>37544</v>
      </c>
      <c r="C3428" s="48">
        <v>86.989998</v>
      </c>
      <c r="D3428" s="48">
        <v>88.720000999999996</v>
      </c>
      <c r="E3428" s="48">
        <v>86.849997999999999</v>
      </c>
      <c r="F3428" s="48">
        <v>88.699996999999996</v>
      </c>
      <c r="G3428" s="49">
        <v>82320300</v>
      </c>
      <c r="H3428" s="48">
        <v>67.856998000000004</v>
      </c>
      <c r="I3428" s="52">
        <f t="shared" si="388"/>
        <v>0.76501691426212792</v>
      </c>
      <c r="J3428" s="52">
        <f t="shared" ca="1" si="389"/>
        <v>1</v>
      </c>
      <c r="K3428" s="48">
        <f t="shared" si="390"/>
        <v>66.55</v>
      </c>
      <c r="L3428" s="48">
        <f t="shared" si="391"/>
        <v>67.87</v>
      </c>
      <c r="M3428" s="48">
        <f t="shared" si="392"/>
        <v>66.44</v>
      </c>
      <c r="N3428" s="48">
        <f t="shared" si="393"/>
        <v>67.86</v>
      </c>
      <c r="O3428" s="49">
        <f t="shared" ca="1" si="394"/>
        <v>82320300</v>
      </c>
    </row>
    <row r="3429" spans="1:15" x14ac:dyDescent="0.25">
      <c r="A3429">
        <v>3414</v>
      </c>
      <c r="B3429" s="89">
        <v>37543</v>
      </c>
      <c r="C3429" s="48">
        <v>83.199996999999996</v>
      </c>
      <c r="D3429" s="48">
        <v>84.849997999999999</v>
      </c>
      <c r="E3429" s="48">
        <v>83.040001000000004</v>
      </c>
      <c r="F3429" s="48">
        <v>84.629997000000003</v>
      </c>
      <c r="G3429" s="49">
        <v>40631900</v>
      </c>
      <c r="H3429" s="48">
        <v>64.743379000000004</v>
      </c>
      <c r="I3429" s="52">
        <f t="shared" si="388"/>
        <v>0.76501691238391512</v>
      </c>
      <c r="J3429" s="52">
        <f t="shared" ca="1" si="389"/>
        <v>1</v>
      </c>
      <c r="K3429" s="48">
        <f t="shared" si="390"/>
        <v>63.65</v>
      </c>
      <c r="L3429" s="48">
        <f t="shared" si="391"/>
        <v>64.91</v>
      </c>
      <c r="M3429" s="48">
        <f t="shared" si="392"/>
        <v>63.53</v>
      </c>
      <c r="N3429" s="48">
        <f t="shared" si="393"/>
        <v>64.739999999999995</v>
      </c>
      <c r="O3429" s="49">
        <f t="shared" ca="1" si="394"/>
        <v>40631900</v>
      </c>
    </row>
    <row r="3430" spans="1:15" x14ac:dyDescent="0.25">
      <c r="A3430">
        <v>3415</v>
      </c>
      <c r="B3430" s="89">
        <v>37540</v>
      </c>
      <c r="C3430" s="48">
        <v>82.099997999999999</v>
      </c>
      <c r="D3430" s="48">
        <v>84.730002999999996</v>
      </c>
      <c r="E3430" s="48">
        <v>81.819999999999993</v>
      </c>
      <c r="F3430" s="48">
        <v>84.160004000000001</v>
      </c>
      <c r="G3430" s="49">
        <v>82308300</v>
      </c>
      <c r="H3430" s="48">
        <v>64.383825999999999</v>
      </c>
      <c r="I3430" s="52">
        <f t="shared" si="388"/>
        <v>0.76501690755623064</v>
      </c>
      <c r="J3430" s="52">
        <f t="shared" ca="1" si="389"/>
        <v>1</v>
      </c>
      <c r="K3430" s="48">
        <f t="shared" si="390"/>
        <v>62.81</v>
      </c>
      <c r="L3430" s="48">
        <f t="shared" si="391"/>
        <v>64.819999999999993</v>
      </c>
      <c r="M3430" s="48">
        <f t="shared" si="392"/>
        <v>62.59</v>
      </c>
      <c r="N3430" s="48">
        <f t="shared" si="393"/>
        <v>64.38</v>
      </c>
      <c r="O3430" s="49">
        <f t="shared" ca="1" si="394"/>
        <v>82308300</v>
      </c>
    </row>
    <row r="3431" spans="1:15" x14ac:dyDescent="0.25">
      <c r="A3431">
        <v>3416</v>
      </c>
      <c r="B3431" s="89">
        <v>37539</v>
      </c>
      <c r="C3431" s="48">
        <v>77.940002000000007</v>
      </c>
      <c r="D3431" s="48">
        <v>81.069999999999993</v>
      </c>
      <c r="E3431" s="48">
        <v>77.069999999999993</v>
      </c>
      <c r="F3431" s="48">
        <v>80.629997000000003</v>
      </c>
      <c r="G3431" s="49">
        <v>76749000</v>
      </c>
      <c r="H3431" s="48">
        <v>61.683312000000001</v>
      </c>
      <c r="I3431" s="52">
        <f t="shared" si="388"/>
        <v>0.76501692043967207</v>
      </c>
      <c r="J3431" s="52">
        <f t="shared" ca="1" si="389"/>
        <v>1</v>
      </c>
      <c r="K3431" s="48">
        <f t="shared" si="390"/>
        <v>59.63</v>
      </c>
      <c r="L3431" s="48">
        <f t="shared" si="391"/>
        <v>62.02</v>
      </c>
      <c r="M3431" s="48">
        <f t="shared" si="392"/>
        <v>58.96</v>
      </c>
      <c r="N3431" s="48">
        <f t="shared" si="393"/>
        <v>61.68</v>
      </c>
      <c r="O3431" s="49">
        <f t="shared" ca="1" si="394"/>
        <v>76749000</v>
      </c>
    </row>
    <row r="3432" spans="1:15" x14ac:dyDescent="0.25">
      <c r="A3432">
        <v>3417</v>
      </c>
      <c r="B3432" s="89">
        <v>37538</v>
      </c>
      <c r="C3432" s="48">
        <v>79.089995999999999</v>
      </c>
      <c r="D3432" s="48">
        <v>79.699996999999996</v>
      </c>
      <c r="E3432" s="48">
        <v>77.779999000000004</v>
      </c>
      <c r="F3432" s="48">
        <v>78.099997999999999</v>
      </c>
      <c r="G3432" s="49">
        <v>79956400</v>
      </c>
      <c r="H3432" s="48">
        <v>59.747819999999997</v>
      </c>
      <c r="I3432" s="52">
        <f t="shared" si="388"/>
        <v>0.76501692099915286</v>
      </c>
      <c r="J3432" s="52">
        <f t="shared" ca="1" si="389"/>
        <v>1</v>
      </c>
      <c r="K3432" s="48">
        <f t="shared" si="390"/>
        <v>60.51</v>
      </c>
      <c r="L3432" s="48">
        <f t="shared" si="391"/>
        <v>60.97</v>
      </c>
      <c r="M3432" s="48">
        <f t="shared" si="392"/>
        <v>59.5</v>
      </c>
      <c r="N3432" s="48">
        <f t="shared" si="393"/>
        <v>59.75</v>
      </c>
      <c r="O3432" s="49">
        <f t="shared" ca="1" si="394"/>
        <v>79956400</v>
      </c>
    </row>
    <row r="3433" spans="1:15" x14ac:dyDescent="0.25">
      <c r="A3433">
        <v>3418</v>
      </c>
      <c r="B3433" s="89">
        <v>37537</v>
      </c>
      <c r="C3433" s="48">
        <v>79.809997999999993</v>
      </c>
      <c r="D3433" s="48">
        <v>81.309997999999993</v>
      </c>
      <c r="E3433" s="48">
        <v>78.199996999999996</v>
      </c>
      <c r="F3433" s="48">
        <v>80.370002999999997</v>
      </c>
      <c r="G3433" s="49">
        <v>79531000</v>
      </c>
      <c r="H3433" s="48">
        <v>61.484411000000001</v>
      </c>
      <c r="I3433" s="52">
        <f t="shared" si="388"/>
        <v>0.765016905623358</v>
      </c>
      <c r="J3433" s="52">
        <f t="shared" ca="1" si="389"/>
        <v>1</v>
      </c>
      <c r="K3433" s="48">
        <f t="shared" si="390"/>
        <v>61.06</v>
      </c>
      <c r="L3433" s="48">
        <f t="shared" si="391"/>
        <v>62.2</v>
      </c>
      <c r="M3433" s="48">
        <f t="shared" si="392"/>
        <v>59.82</v>
      </c>
      <c r="N3433" s="48">
        <f t="shared" si="393"/>
        <v>61.48</v>
      </c>
      <c r="O3433" s="49">
        <f t="shared" ca="1" si="394"/>
        <v>79531000</v>
      </c>
    </row>
    <row r="3434" spans="1:15" x14ac:dyDescent="0.25">
      <c r="A3434">
        <v>3419</v>
      </c>
      <c r="B3434" s="89">
        <v>37536</v>
      </c>
      <c r="C3434" s="48">
        <v>80.059997999999993</v>
      </c>
      <c r="D3434" s="48">
        <v>81.199996999999996</v>
      </c>
      <c r="E3434" s="48">
        <v>78.550003000000004</v>
      </c>
      <c r="F3434" s="48">
        <v>79.129997000000003</v>
      </c>
      <c r="G3434" s="49">
        <v>53188000</v>
      </c>
      <c r="H3434" s="48">
        <v>60.535786000000002</v>
      </c>
      <c r="I3434" s="52">
        <f t="shared" si="388"/>
        <v>0.76501691261279836</v>
      </c>
      <c r="J3434" s="52">
        <f t="shared" ca="1" si="389"/>
        <v>1</v>
      </c>
      <c r="K3434" s="48">
        <f t="shared" si="390"/>
        <v>61.25</v>
      </c>
      <c r="L3434" s="48">
        <f t="shared" si="391"/>
        <v>62.12</v>
      </c>
      <c r="M3434" s="48">
        <f t="shared" si="392"/>
        <v>60.09</v>
      </c>
      <c r="N3434" s="48">
        <f t="shared" si="393"/>
        <v>60.54</v>
      </c>
      <c r="O3434" s="49">
        <f t="shared" ca="1" si="394"/>
        <v>53188000</v>
      </c>
    </row>
    <row r="3435" spans="1:15" x14ac:dyDescent="0.25">
      <c r="A3435">
        <v>3420</v>
      </c>
      <c r="B3435" s="89">
        <v>37533</v>
      </c>
      <c r="C3435" s="48">
        <v>82.800003000000004</v>
      </c>
      <c r="D3435" s="48">
        <v>82.919998000000007</v>
      </c>
      <c r="E3435" s="48">
        <v>79.580001999999993</v>
      </c>
      <c r="F3435" s="48">
        <v>80.800003000000004</v>
      </c>
      <c r="G3435" s="49">
        <v>68483700</v>
      </c>
      <c r="H3435" s="48">
        <v>61.813369000000002</v>
      </c>
      <c r="I3435" s="52">
        <f t="shared" si="388"/>
        <v>0.7650169146652136</v>
      </c>
      <c r="J3435" s="52">
        <f t="shared" ca="1" si="389"/>
        <v>1</v>
      </c>
      <c r="K3435" s="48">
        <f t="shared" si="390"/>
        <v>63.34</v>
      </c>
      <c r="L3435" s="48">
        <f t="shared" si="391"/>
        <v>63.44</v>
      </c>
      <c r="M3435" s="48">
        <f t="shared" si="392"/>
        <v>60.88</v>
      </c>
      <c r="N3435" s="48">
        <f t="shared" si="393"/>
        <v>61.81</v>
      </c>
      <c r="O3435" s="49">
        <f t="shared" ca="1" si="394"/>
        <v>68483700</v>
      </c>
    </row>
    <row r="3436" spans="1:15" x14ac:dyDescent="0.25">
      <c r="A3436">
        <v>3421</v>
      </c>
      <c r="B3436" s="89">
        <v>37532</v>
      </c>
      <c r="C3436" s="48">
        <v>83.139999000000003</v>
      </c>
      <c r="D3436" s="48">
        <v>84.599997999999999</v>
      </c>
      <c r="E3436" s="48">
        <v>81.949996999999996</v>
      </c>
      <c r="F3436" s="48">
        <v>82.309997999999993</v>
      </c>
      <c r="G3436" s="49">
        <v>55547000</v>
      </c>
      <c r="H3436" s="48">
        <v>62.968539999999997</v>
      </c>
      <c r="I3436" s="52">
        <f t="shared" si="388"/>
        <v>0.76501690596566418</v>
      </c>
      <c r="J3436" s="52">
        <f t="shared" ca="1" si="389"/>
        <v>1</v>
      </c>
      <c r="K3436" s="48">
        <f t="shared" si="390"/>
        <v>63.6</v>
      </c>
      <c r="L3436" s="48">
        <f t="shared" si="391"/>
        <v>64.72</v>
      </c>
      <c r="M3436" s="48">
        <f t="shared" si="392"/>
        <v>62.69</v>
      </c>
      <c r="N3436" s="48">
        <f t="shared" si="393"/>
        <v>62.97</v>
      </c>
      <c r="O3436" s="49">
        <f t="shared" ca="1" si="394"/>
        <v>55547000</v>
      </c>
    </row>
    <row r="3437" spans="1:15" x14ac:dyDescent="0.25">
      <c r="A3437">
        <v>3422</v>
      </c>
      <c r="B3437" s="89">
        <v>37531</v>
      </c>
      <c r="C3437" s="48">
        <v>84.690002000000007</v>
      </c>
      <c r="D3437" s="48">
        <v>85.529999000000004</v>
      </c>
      <c r="E3437" s="48">
        <v>82.599997999999999</v>
      </c>
      <c r="F3437" s="48">
        <v>83.150002000000001</v>
      </c>
      <c r="G3437" s="49">
        <v>56749100</v>
      </c>
      <c r="H3437" s="48">
        <v>63.611158000000003</v>
      </c>
      <c r="I3437" s="52">
        <f t="shared" si="388"/>
        <v>0.76501691485226908</v>
      </c>
      <c r="J3437" s="52">
        <f t="shared" ca="1" si="389"/>
        <v>1</v>
      </c>
      <c r="K3437" s="48">
        <f t="shared" si="390"/>
        <v>64.790000000000006</v>
      </c>
      <c r="L3437" s="48">
        <f t="shared" si="391"/>
        <v>65.430000000000007</v>
      </c>
      <c r="M3437" s="48">
        <f t="shared" si="392"/>
        <v>63.19</v>
      </c>
      <c r="N3437" s="48">
        <f t="shared" si="393"/>
        <v>63.61</v>
      </c>
      <c r="O3437" s="49">
        <f t="shared" ca="1" si="394"/>
        <v>56749100</v>
      </c>
    </row>
    <row r="3438" spans="1:15" x14ac:dyDescent="0.25">
      <c r="A3438">
        <v>3423</v>
      </c>
      <c r="B3438" s="89">
        <v>37530</v>
      </c>
      <c r="C3438" s="48">
        <v>82.43</v>
      </c>
      <c r="D3438" s="48">
        <v>85.769997000000004</v>
      </c>
      <c r="E3438" s="48">
        <v>81.470000999999996</v>
      </c>
      <c r="F3438" s="48">
        <v>85.720000999999996</v>
      </c>
      <c r="G3438" s="49">
        <v>67198100</v>
      </c>
      <c r="H3438" s="48">
        <v>65.577251000000004</v>
      </c>
      <c r="I3438" s="52">
        <f t="shared" si="388"/>
        <v>0.76501691828025065</v>
      </c>
      <c r="J3438" s="52">
        <f t="shared" ca="1" si="389"/>
        <v>1</v>
      </c>
      <c r="K3438" s="48">
        <f t="shared" si="390"/>
        <v>63.06</v>
      </c>
      <c r="L3438" s="48">
        <f t="shared" si="391"/>
        <v>65.62</v>
      </c>
      <c r="M3438" s="48">
        <f t="shared" si="392"/>
        <v>62.33</v>
      </c>
      <c r="N3438" s="48">
        <f t="shared" si="393"/>
        <v>65.58</v>
      </c>
      <c r="O3438" s="49">
        <f t="shared" ca="1" si="394"/>
        <v>67198100</v>
      </c>
    </row>
    <row r="3439" spans="1:15" x14ac:dyDescent="0.25">
      <c r="A3439">
        <v>3424</v>
      </c>
      <c r="B3439" s="89">
        <v>37529</v>
      </c>
      <c r="C3439" s="48">
        <v>82</v>
      </c>
      <c r="D3439" s="48">
        <v>82.800003000000004</v>
      </c>
      <c r="E3439" s="48">
        <v>80.900002000000001</v>
      </c>
      <c r="F3439" s="48">
        <v>81.790001000000004</v>
      </c>
      <c r="G3439" s="49">
        <v>73096400</v>
      </c>
      <c r="H3439" s="48">
        <v>62.570734000000002</v>
      </c>
      <c r="I3439" s="52">
        <f t="shared" si="388"/>
        <v>0.76501691203060385</v>
      </c>
      <c r="J3439" s="52">
        <f t="shared" ca="1" si="389"/>
        <v>1</v>
      </c>
      <c r="K3439" s="48">
        <f t="shared" si="390"/>
        <v>62.73</v>
      </c>
      <c r="L3439" s="48">
        <f t="shared" si="391"/>
        <v>63.34</v>
      </c>
      <c r="M3439" s="48">
        <f t="shared" si="392"/>
        <v>61.89</v>
      </c>
      <c r="N3439" s="48">
        <f t="shared" si="393"/>
        <v>62.57</v>
      </c>
      <c r="O3439" s="49">
        <f t="shared" ca="1" si="394"/>
        <v>73096400</v>
      </c>
    </row>
    <row r="3440" spans="1:15" x14ac:dyDescent="0.25">
      <c r="A3440">
        <v>3425</v>
      </c>
      <c r="B3440" s="89">
        <v>37526</v>
      </c>
      <c r="C3440" s="48">
        <v>85</v>
      </c>
      <c r="D3440" s="48">
        <v>85.629997000000003</v>
      </c>
      <c r="E3440" s="48">
        <v>82.75</v>
      </c>
      <c r="F3440" s="48">
        <v>82.75</v>
      </c>
      <c r="G3440" s="49">
        <v>64648300</v>
      </c>
      <c r="H3440" s="48">
        <v>63.305149999999998</v>
      </c>
      <c r="I3440" s="52">
        <f t="shared" si="388"/>
        <v>0.76501691842900299</v>
      </c>
      <c r="J3440" s="52">
        <f t="shared" ca="1" si="389"/>
        <v>1</v>
      </c>
      <c r="K3440" s="48">
        <f t="shared" si="390"/>
        <v>65.03</v>
      </c>
      <c r="L3440" s="48">
        <f t="shared" si="391"/>
        <v>65.510000000000005</v>
      </c>
      <c r="M3440" s="48">
        <f t="shared" si="392"/>
        <v>63.31</v>
      </c>
      <c r="N3440" s="48">
        <f t="shared" si="393"/>
        <v>63.31</v>
      </c>
      <c r="O3440" s="49">
        <f t="shared" ca="1" si="394"/>
        <v>64648300</v>
      </c>
    </row>
    <row r="3441" spans="1:15" x14ac:dyDescent="0.25">
      <c r="A3441">
        <v>3426</v>
      </c>
      <c r="B3441" s="89">
        <v>37525</v>
      </c>
      <c r="C3441" s="48">
        <v>85.019997000000004</v>
      </c>
      <c r="D3441" s="48">
        <v>85.970000999999996</v>
      </c>
      <c r="E3441" s="48">
        <v>84.449996999999996</v>
      </c>
      <c r="F3441" s="48">
        <v>85.730002999999996</v>
      </c>
      <c r="G3441" s="49">
        <v>53638000</v>
      </c>
      <c r="H3441" s="48">
        <v>65.584902999999997</v>
      </c>
      <c r="I3441" s="52">
        <f t="shared" si="388"/>
        <v>0.76501692178874647</v>
      </c>
      <c r="J3441" s="52">
        <f t="shared" ca="1" si="389"/>
        <v>1</v>
      </c>
      <c r="K3441" s="48">
        <f t="shared" si="390"/>
        <v>65.040000000000006</v>
      </c>
      <c r="L3441" s="48">
        <f t="shared" si="391"/>
        <v>65.77</v>
      </c>
      <c r="M3441" s="48">
        <f t="shared" si="392"/>
        <v>64.61</v>
      </c>
      <c r="N3441" s="48">
        <f t="shared" si="393"/>
        <v>65.58</v>
      </c>
      <c r="O3441" s="49">
        <f t="shared" ca="1" si="394"/>
        <v>53638000</v>
      </c>
    </row>
    <row r="3442" spans="1:15" x14ac:dyDescent="0.25">
      <c r="A3442">
        <v>3427</v>
      </c>
      <c r="B3442" s="89">
        <v>37524</v>
      </c>
      <c r="C3442" s="48">
        <v>83.370002999999997</v>
      </c>
      <c r="D3442" s="48">
        <v>84.769997000000004</v>
      </c>
      <c r="E3442" s="48">
        <v>82.040001000000004</v>
      </c>
      <c r="F3442" s="48">
        <v>84.349997999999999</v>
      </c>
      <c r="G3442" s="49">
        <v>59294400</v>
      </c>
      <c r="H3442" s="48">
        <v>64.529174999999995</v>
      </c>
      <c r="I3442" s="52">
        <f t="shared" si="388"/>
        <v>0.76501691203359601</v>
      </c>
      <c r="J3442" s="52">
        <f t="shared" ca="1" si="389"/>
        <v>1</v>
      </c>
      <c r="K3442" s="48">
        <f t="shared" si="390"/>
        <v>63.78</v>
      </c>
      <c r="L3442" s="48">
        <f t="shared" si="391"/>
        <v>64.849999999999994</v>
      </c>
      <c r="M3442" s="48">
        <f t="shared" si="392"/>
        <v>62.76</v>
      </c>
      <c r="N3442" s="48">
        <f t="shared" si="393"/>
        <v>64.53</v>
      </c>
      <c r="O3442" s="49">
        <f t="shared" ca="1" si="394"/>
        <v>59294400</v>
      </c>
    </row>
    <row r="3443" spans="1:15" x14ac:dyDescent="0.25">
      <c r="A3443">
        <v>3428</v>
      </c>
      <c r="B3443" s="89">
        <v>37523</v>
      </c>
      <c r="C3443" s="48">
        <v>82.440002000000007</v>
      </c>
      <c r="D3443" s="48">
        <v>83.650002000000001</v>
      </c>
      <c r="E3443" s="48">
        <v>81.849997999999999</v>
      </c>
      <c r="F3443" s="48">
        <v>82.309997999999993</v>
      </c>
      <c r="G3443" s="49">
        <v>69507000</v>
      </c>
      <c r="H3443" s="48">
        <v>62.968539999999997</v>
      </c>
      <c r="I3443" s="52">
        <f t="shared" si="388"/>
        <v>0.76501690596566418</v>
      </c>
      <c r="J3443" s="52">
        <f t="shared" ca="1" si="389"/>
        <v>1</v>
      </c>
      <c r="K3443" s="48">
        <f t="shared" si="390"/>
        <v>63.07</v>
      </c>
      <c r="L3443" s="48">
        <f t="shared" si="391"/>
        <v>63.99</v>
      </c>
      <c r="M3443" s="48">
        <f t="shared" si="392"/>
        <v>62.62</v>
      </c>
      <c r="N3443" s="48">
        <f t="shared" si="393"/>
        <v>62.97</v>
      </c>
      <c r="O3443" s="49">
        <f t="shared" ca="1" si="394"/>
        <v>69507000</v>
      </c>
    </row>
    <row r="3444" spans="1:15" x14ac:dyDescent="0.25">
      <c r="A3444">
        <v>3429</v>
      </c>
      <c r="B3444" s="89">
        <v>37522</v>
      </c>
      <c r="C3444" s="48">
        <v>83.650002000000001</v>
      </c>
      <c r="D3444" s="48">
        <v>84.059997999999993</v>
      </c>
      <c r="E3444" s="48">
        <v>82.690002000000007</v>
      </c>
      <c r="F3444" s="48">
        <v>83.660004000000001</v>
      </c>
      <c r="G3444" s="49">
        <v>46893800</v>
      </c>
      <c r="H3444" s="48">
        <v>64.001317999999998</v>
      </c>
      <c r="I3444" s="52">
        <f t="shared" si="388"/>
        <v>0.76501691298030539</v>
      </c>
      <c r="J3444" s="52">
        <f t="shared" ca="1" si="389"/>
        <v>1</v>
      </c>
      <c r="K3444" s="48">
        <f t="shared" si="390"/>
        <v>63.99</v>
      </c>
      <c r="L3444" s="48">
        <f t="shared" si="391"/>
        <v>64.31</v>
      </c>
      <c r="M3444" s="48">
        <f t="shared" si="392"/>
        <v>63.26</v>
      </c>
      <c r="N3444" s="48">
        <f t="shared" si="393"/>
        <v>64</v>
      </c>
      <c r="O3444" s="49">
        <f t="shared" ca="1" si="394"/>
        <v>46893800</v>
      </c>
    </row>
    <row r="3445" spans="1:15" x14ac:dyDescent="0.25">
      <c r="A3445">
        <v>3430</v>
      </c>
      <c r="B3445" s="89">
        <v>37519</v>
      </c>
      <c r="C3445" s="48">
        <v>84.919998000000007</v>
      </c>
      <c r="D3445" s="48">
        <v>85.199996999999996</v>
      </c>
      <c r="E3445" s="48">
        <v>84.050003000000004</v>
      </c>
      <c r="F3445" s="48">
        <v>84.349997999999999</v>
      </c>
      <c r="G3445" s="49">
        <v>46325600</v>
      </c>
      <c r="H3445" s="48">
        <v>64.529174999999995</v>
      </c>
      <c r="I3445" s="52">
        <f t="shared" si="388"/>
        <v>0.76501691203359601</v>
      </c>
      <c r="J3445" s="52">
        <f t="shared" ca="1" si="389"/>
        <v>1</v>
      </c>
      <c r="K3445" s="48">
        <f t="shared" si="390"/>
        <v>64.97</v>
      </c>
      <c r="L3445" s="48">
        <f t="shared" si="391"/>
        <v>65.180000000000007</v>
      </c>
      <c r="M3445" s="48">
        <f t="shared" si="392"/>
        <v>64.3</v>
      </c>
      <c r="N3445" s="48">
        <f t="shared" si="393"/>
        <v>64.53</v>
      </c>
      <c r="O3445" s="49">
        <f t="shared" ca="1" si="394"/>
        <v>46325600</v>
      </c>
    </row>
    <row r="3446" spans="1:15" x14ac:dyDescent="0.25">
      <c r="A3446">
        <v>3431</v>
      </c>
      <c r="B3446" s="89">
        <v>37518</v>
      </c>
      <c r="C3446" s="48">
        <v>85.989998</v>
      </c>
      <c r="D3446" s="48">
        <v>86.800003000000004</v>
      </c>
      <c r="E3446" s="48">
        <v>84.699996999999996</v>
      </c>
      <c r="F3446" s="48">
        <v>84.699996999999996</v>
      </c>
      <c r="G3446" s="49">
        <v>48510500</v>
      </c>
      <c r="H3446" s="48">
        <v>64.507750999999999</v>
      </c>
      <c r="I3446" s="52">
        <f t="shared" si="388"/>
        <v>0.76160275424803148</v>
      </c>
      <c r="J3446" s="52">
        <f t="shared" ca="1" si="389"/>
        <v>1</v>
      </c>
      <c r="K3446" s="48">
        <f t="shared" si="390"/>
        <v>65.489999999999995</v>
      </c>
      <c r="L3446" s="48">
        <f t="shared" si="391"/>
        <v>66.11</v>
      </c>
      <c r="M3446" s="48">
        <f t="shared" si="392"/>
        <v>64.510000000000005</v>
      </c>
      <c r="N3446" s="48">
        <f t="shared" si="393"/>
        <v>64.510000000000005</v>
      </c>
      <c r="O3446" s="49">
        <f t="shared" ca="1" si="394"/>
        <v>48510500</v>
      </c>
    </row>
    <row r="3447" spans="1:15" x14ac:dyDescent="0.25">
      <c r="A3447">
        <v>3432</v>
      </c>
      <c r="B3447" s="89">
        <v>37517</v>
      </c>
      <c r="C3447" s="48">
        <v>87.010002</v>
      </c>
      <c r="D3447" s="48">
        <v>88.5</v>
      </c>
      <c r="E3447" s="48">
        <v>86.279999000000004</v>
      </c>
      <c r="F3447" s="48">
        <v>86.949996999999996</v>
      </c>
      <c r="G3447" s="49">
        <v>54719400</v>
      </c>
      <c r="H3447" s="48">
        <v>66.221357999999995</v>
      </c>
      <c r="I3447" s="52">
        <f t="shared" si="388"/>
        <v>0.76160276348255651</v>
      </c>
      <c r="J3447" s="52">
        <f t="shared" ca="1" si="389"/>
        <v>1</v>
      </c>
      <c r="K3447" s="48">
        <f t="shared" si="390"/>
        <v>66.27</v>
      </c>
      <c r="L3447" s="48">
        <f t="shared" si="391"/>
        <v>67.400000000000006</v>
      </c>
      <c r="M3447" s="48">
        <f t="shared" si="392"/>
        <v>65.709999999999994</v>
      </c>
      <c r="N3447" s="48">
        <f t="shared" si="393"/>
        <v>66.22</v>
      </c>
      <c r="O3447" s="49">
        <f t="shared" ca="1" si="394"/>
        <v>54719400</v>
      </c>
    </row>
    <row r="3448" spans="1:15" x14ac:dyDescent="0.25">
      <c r="A3448">
        <v>3433</v>
      </c>
      <c r="B3448" s="89">
        <v>37516</v>
      </c>
      <c r="C3448" s="48">
        <v>90.889999000000003</v>
      </c>
      <c r="D3448" s="48">
        <v>91.190002000000007</v>
      </c>
      <c r="E3448" s="48">
        <v>87.75</v>
      </c>
      <c r="F3448" s="48">
        <v>87.830001999999993</v>
      </c>
      <c r="G3448" s="49">
        <v>47609700</v>
      </c>
      <c r="H3448" s="48">
        <v>66.891571999999996</v>
      </c>
      <c r="I3448" s="52">
        <f t="shared" si="388"/>
        <v>0.76160276075138877</v>
      </c>
      <c r="J3448" s="52">
        <f t="shared" ca="1" si="389"/>
        <v>1</v>
      </c>
      <c r="K3448" s="48">
        <f t="shared" si="390"/>
        <v>69.22</v>
      </c>
      <c r="L3448" s="48">
        <f t="shared" si="391"/>
        <v>69.45</v>
      </c>
      <c r="M3448" s="48">
        <f t="shared" si="392"/>
        <v>66.83</v>
      </c>
      <c r="N3448" s="48">
        <f t="shared" si="393"/>
        <v>66.89</v>
      </c>
      <c r="O3448" s="49">
        <f t="shared" ca="1" si="394"/>
        <v>47609700</v>
      </c>
    </row>
    <row r="3449" spans="1:15" x14ac:dyDescent="0.25">
      <c r="A3449">
        <v>3434</v>
      </c>
      <c r="B3449" s="89">
        <v>37515</v>
      </c>
      <c r="C3449" s="48">
        <v>89.309997999999993</v>
      </c>
      <c r="D3449" s="48">
        <v>89.889999000000003</v>
      </c>
      <c r="E3449" s="48">
        <v>88.459998999999996</v>
      </c>
      <c r="F3449" s="48">
        <v>89.889999000000003</v>
      </c>
      <c r="G3449" s="49">
        <v>28167600</v>
      </c>
      <c r="H3449" s="48">
        <v>68.460471999999996</v>
      </c>
      <c r="I3449" s="52">
        <f t="shared" si="388"/>
        <v>0.76160276740018651</v>
      </c>
      <c r="J3449" s="52">
        <f t="shared" ca="1" si="389"/>
        <v>1</v>
      </c>
      <c r="K3449" s="48">
        <f t="shared" si="390"/>
        <v>68.02</v>
      </c>
      <c r="L3449" s="48">
        <f t="shared" si="391"/>
        <v>68.459999999999994</v>
      </c>
      <c r="M3449" s="48">
        <f t="shared" si="392"/>
        <v>67.37</v>
      </c>
      <c r="N3449" s="48">
        <f t="shared" si="393"/>
        <v>68.459999999999994</v>
      </c>
      <c r="O3449" s="49">
        <f t="shared" ca="1" si="394"/>
        <v>28167600</v>
      </c>
    </row>
    <row r="3450" spans="1:15" x14ac:dyDescent="0.25">
      <c r="A3450">
        <v>3435</v>
      </c>
      <c r="B3450" s="89">
        <v>37512</v>
      </c>
      <c r="C3450" s="48">
        <v>88.690002000000007</v>
      </c>
      <c r="D3450" s="48">
        <v>89.900002000000001</v>
      </c>
      <c r="E3450" s="48">
        <v>88.25</v>
      </c>
      <c r="F3450" s="48">
        <v>89.669998000000007</v>
      </c>
      <c r="G3450" s="49">
        <v>41131000</v>
      </c>
      <c r="H3450" s="48">
        <v>68.292918</v>
      </c>
      <c r="I3450" s="52">
        <f t="shared" si="388"/>
        <v>0.76160276037922958</v>
      </c>
      <c r="J3450" s="52">
        <f t="shared" ca="1" si="389"/>
        <v>1</v>
      </c>
      <c r="K3450" s="48">
        <f t="shared" si="390"/>
        <v>67.55</v>
      </c>
      <c r="L3450" s="48">
        <f t="shared" si="391"/>
        <v>68.47</v>
      </c>
      <c r="M3450" s="48">
        <f t="shared" si="392"/>
        <v>67.209999999999994</v>
      </c>
      <c r="N3450" s="48">
        <f t="shared" si="393"/>
        <v>68.290000000000006</v>
      </c>
      <c r="O3450" s="49">
        <f t="shared" ca="1" si="394"/>
        <v>41131000</v>
      </c>
    </row>
    <row r="3451" spans="1:15" x14ac:dyDescent="0.25">
      <c r="A3451">
        <v>3436</v>
      </c>
      <c r="B3451" s="89">
        <v>37511</v>
      </c>
      <c r="C3451" s="48">
        <v>90.75</v>
      </c>
      <c r="D3451" s="48">
        <v>90.839995999999999</v>
      </c>
      <c r="E3451" s="48">
        <v>88.989998</v>
      </c>
      <c r="F3451" s="48">
        <v>89.449996999999996</v>
      </c>
      <c r="G3451" s="49">
        <v>43601700</v>
      </c>
      <c r="H3451" s="48">
        <v>68.125365000000002</v>
      </c>
      <c r="I3451" s="52">
        <f t="shared" si="388"/>
        <v>0.76160276450316711</v>
      </c>
      <c r="J3451" s="52">
        <f t="shared" ca="1" si="389"/>
        <v>1</v>
      </c>
      <c r="K3451" s="48">
        <f t="shared" si="390"/>
        <v>69.12</v>
      </c>
      <c r="L3451" s="48">
        <f t="shared" si="391"/>
        <v>69.180000000000007</v>
      </c>
      <c r="M3451" s="48">
        <f t="shared" si="392"/>
        <v>67.78</v>
      </c>
      <c r="N3451" s="48">
        <f t="shared" si="393"/>
        <v>68.13</v>
      </c>
      <c r="O3451" s="49">
        <f t="shared" ca="1" si="394"/>
        <v>43601700</v>
      </c>
    </row>
    <row r="3452" spans="1:15" x14ac:dyDescent="0.25">
      <c r="A3452">
        <v>3437</v>
      </c>
      <c r="B3452" s="89">
        <v>37510</v>
      </c>
      <c r="C3452" s="48">
        <v>92.470000999999996</v>
      </c>
      <c r="D3452" s="48">
        <v>93.330001999999993</v>
      </c>
      <c r="E3452" s="48">
        <v>91.099997999999999</v>
      </c>
      <c r="F3452" s="48">
        <v>91.129997000000003</v>
      </c>
      <c r="G3452" s="49">
        <v>27711200</v>
      </c>
      <c r="H3452" s="48">
        <v>69.404857000000007</v>
      </c>
      <c r="I3452" s="52">
        <f t="shared" si="388"/>
        <v>0.76160275743233052</v>
      </c>
      <c r="J3452" s="52">
        <f t="shared" ca="1" si="389"/>
        <v>1</v>
      </c>
      <c r="K3452" s="48">
        <f t="shared" si="390"/>
        <v>70.430000000000007</v>
      </c>
      <c r="L3452" s="48">
        <f t="shared" si="391"/>
        <v>71.08</v>
      </c>
      <c r="M3452" s="48">
        <f t="shared" si="392"/>
        <v>69.38</v>
      </c>
      <c r="N3452" s="48">
        <f t="shared" si="393"/>
        <v>69.400000000000006</v>
      </c>
      <c r="O3452" s="49">
        <f t="shared" ca="1" si="394"/>
        <v>27711200</v>
      </c>
    </row>
    <row r="3453" spans="1:15" x14ac:dyDescent="0.25">
      <c r="A3453">
        <v>3438</v>
      </c>
      <c r="B3453" s="89">
        <v>37509</v>
      </c>
      <c r="C3453" s="48">
        <v>91.139999000000003</v>
      </c>
      <c r="D3453" s="48">
        <v>91.779999000000004</v>
      </c>
      <c r="E3453" s="48">
        <v>90.559997999999993</v>
      </c>
      <c r="F3453" s="48">
        <v>91.699996999999996</v>
      </c>
      <c r="G3453" s="49">
        <v>41416600</v>
      </c>
      <c r="H3453" s="48">
        <v>69.838971000000001</v>
      </c>
      <c r="I3453" s="52">
        <f t="shared" si="388"/>
        <v>0.76160276210259858</v>
      </c>
      <c r="J3453" s="52">
        <f t="shared" ca="1" si="389"/>
        <v>1</v>
      </c>
      <c r="K3453" s="48">
        <f t="shared" si="390"/>
        <v>69.41</v>
      </c>
      <c r="L3453" s="48">
        <f t="shared" si="391"/>
        <v>69.900000000000006</v>
      </c>
      <c r="M3453" s="48">
        <f t="shared" si="392"/>
        <v>68.97</v>
      </c>
      <c r="N3453" s="48">
        <f t="shared" si="393"/>
        <v>69.84</v>
      </c>
      <c r="O3453" s="49">
        <f t="shared" ca="1" si="394"/>
        <v>41416600</v>
      </c>
    </row>
    <row r="3454" spans="1:15" x14ac:dyDescent="0.25">
      <c r="A3454">
        <v>3439</v>
      </c>
      <c r="B3454" s="89">
        <v>37508</v>
      </c>
      <c r="C3454" s="48">
        <v>89.099997999999999</v>
      </c>
      <c r="D3454" s="48">
        <v>91.349997999999999</v>
      </c>
      <c r="E3454" s="48">
        <v>88.800003000000004</v>
      </c>
      <c r="F3454" s="48">
        <v>90.660004000000001</v>
      </c>
      <c r="G3454" s="49">
        <v>33998400</v>
      </c>
      <c r="H3454" s="48">
        <v>69.046908999999999</v>
      </c>
      <c r="I3454" s="52">
        <f t="shared" si="388"/>
        <v>0.76160275704377867</v>
      </c>
      <c r="J3454" s="52">
        <f t="shared" ca="1" si="389"/>
        <v>1</v>
      </c>
      <c r="K3454" s="48">
        <f t="shared" si="390"/>
        <v>67.86</v>
      </c>
      <c r="L3454" s="48">
        <f t="shared" si="391"/>
        <v>69.569999999999993</v>
      </c>
      <c r="M3454" s="48">
        <f t="shared" si="392"/>
        <v>67.63</v>
      </c>
      <c r="N3454" s="48">
        <f t="shared" si="393"/>
        <v>69.05</v>
      </c>
      <c r="O3454" s="49">
        <f t="shared" ca="1" si="394"/>
        <v>33998400</v>
      </c>
    </row>
    <row r="3455" spans="1:15" x14ac:dyDescent="0.25">
      <c r="A3455">
        <v>3440</v>
      </c>
      <c r="B3455" s="89">
        <v>37505</v>
      </c>
      <c r="C3455" s="48">
        <v>89.75</v>
      </c>
      <c r="D3455" s="48">
        <v>90.57</v>
      </c>
      <c r="E3455" s="48">
        <v>89.339995999999999</v>
      </c>
      <c r="F3455" s="48">
        <v>90</v>
      </c>
      <c r="G3455" s="49">
        <v>38622200</v>
      </c>
      <c r="H3455" s="48">
        <v>68.544247999999996</v>
      </c>
      <c r="I3455" s="52">
        <f t="shared" si="388"/>
        <v>0.76160275555555557</v>
      </c>
      <c r="J3455" s="52">
        <f t="shared" ca="1" si="389"/>
        <v>1</v>
      </c>
      <c r="K3455" s="48">
        <f t="shared" si="390"/>
        <v>68.349999999999994</v>
      </c>
      <c r="L3455" s="48">
        <f t="shared" si="391"/>
        <v>68.98</v>
      </c>
      <c r="M3455" s="48">
        <f t="shared" si="392"/>
        <v>68.040000000000006</v>
      </c>
      <c r="N3455" s="48">
        <f t="shared" si="393"/>
        <v>68.540000000000006</v>
      </c>
      <c r="O3455" s="49">
        <f t="shared" ca="1" si="394"/>
        <v>38622200</v>
      </c>
    </row>
    <row r="3456" spans="1:15" x14ac:dyDescent="0.25">
      <c r="A3456">
        <v>3441</v>
      </c>
      <c r="B3456" s="89">
        <v>37504</v>
      </c>
      <c r="C3456" s="48">
        <v>88.489998</v>
      </c>
      <c r="D3456" s="48">
        <v>89.43</v>
      </c>
      <c r="E3456" s="48">
        <v>87.5</v>
      </c>
      <c r="F3456" s="48">
        <v>88.779999000000004</v>
      </c>
      <c r="G3456" s="49">
        <v>67250900</v>
      </c>
      <c r="H3456" s="48">
        <v>67.615092000000004</v>
      </c>
      <c r="I3456" s="52">
        <f t="shared" si="388"/>
        <v>0.76160275694528901</v>
      </c>
      <c r="J3456" s="52">
        <f t="shared" ca="1" si="389"/>
        <v>1</v>
      </c>
      <c r="K3456" s="48">
        <f t="shared" si="390"/>
        <v>67.39</v>
      </c>
      <c r="L3456" s="48">
        <f t="shared" si="391"/>
        <v>68.11</v>
      </c>
      <c r="M3456" s="48">
        <f t="shared" si="392"/>
        <v>66.64</v>
      </c>
      <c r="N3456" s="48">
        <f t="shared" si="393"/>
        <v>67.62</v>
      </c>
      <c r="O3456" s="49">
        <f t="shared" ca="1" si="394"/>
        <v>67250900</v>
      </c>
    </row>
    <row r="3457" spans="1:15" x14ac:dyDescent="0.25">
      <c r="A3457">
        <v>3442</v>
      </c>
      <c r="B3457" s="89">
        <v>37503</v>
      </c>
      <c r="C3457" s="48">
        <v>88.610000999999997</v>
      </c>
      <c r="D3457" s="48">
        <v>90.25</v>
      </c>
      <c r="E3457" s="48">
        <v>88.059997999999993</v>
      </c>
      <c r="F3457" s="48">
        <v>89.540001000000004</v>
      </c>
      <c r="G3457" s="49">
        <v>51099500</v>
      </c>
      <c r="H3457" s="48">
        <v>68.193911999999997</v>
      </c>
      <c r="I3457" s="52">
        <f t="shared" si="388"/>
        <v>0.7616027612061339</v>
      </c>
      <c r="J3457" s="52">
        <f t="shared" ca="1" si="389"/>
        <v>1</v>
      </c>
      <c r="K3457" s="48">
        <f t="shared" si="390"/>
        <v>67.489999999999995</v>
      </c>
      <c r="L3457" s="48">
        <f t="shared" si="391"/>
        <v>68.73</v>
      </c>
      <c r="M3457" s="48">
        <f t="shared" si="392"/>
        <v>67.069999999999993</v>
      </c>
      <c r="N3457" s="48">
        <f t="shared" si="393"/>
        <v>68.19</v>
      </c>
      <c r="O3457" s="49">
        <f t="shared" ca="1" si="394"/>
        <v>51099500</v>
      </c>
    </row>
    <row r="3458" spans="1:15" x14ac:dyDescent="0.25">
      <c r="A3458">
        <v>3443</v>
      </c>
      <c r="B3458" s="89">
        <v>37502</v>
      </c>
      <c r="C3458" s="48">
        <v>90.730002999999996</v>
      </c>
      <c r="D3458" s="48">
        <v>91</v>
      </c>
      <c r="E3458" s="48">
        <v>88.150002000000001</v>
      </c>
      <c r="F3458" s="48">
        <v>88.279999000000004</v>
      </c>
      <c r="G3458" s="49">
        <v>76586400</v>
      </c>
      <c r="H3458" s="48">
        <v>67.234290999999999</v>
      </c>
      <c r="I3458" s="52">
        <f t="shared" si="388"/>
        <v>0.7616027612324735</v>
      </c>
      <c r="J3458" s="52">
        <f t="shared" ca="1" si="389"/>
        <v>1</v>
      </c>
      <c r="K3458" s="48">
        <f t="shared" si="390"/>
        <v>69.099999999999994</v>
      </c>
      <c r="L3458" s="48">
        <f t="shared" si="391"/>
        <v>69.31</v>
      </c>
      <c r="M3458" s="48">
        <f t="shared" si="392"/>
        <v>67.14</v>
      </c>
      <c r="N3458" s="48">
        <f t="shared" si="393"/>
        <v>67.23</v>
      </c>
      <c r="O3458" s="49">
        <f t="shared" ca="1" si="394"/>
        <v>76586400</v>
      </c>
    </row>
    <row r="3459" spans="1:15" x14ac:dyDescent="0.25">
      <c r="A3459">
        <v>3444</v>
      </c>
      <c r="B3459" s="89">
        <v>37498</v>
      </c>
      <c r="C3459" s="48">
        <v>91.68</v>
      </c>
      <c r="D3459" s="48">
        <v>93.389999000000003</v>
      </c>
      <c r="E3459" s="48">
        <v>91.400002000000001</v>
      </c>
      <c r="F3459" s="48">
        <v>91.779999000000004</v>
      </c>
      <c r="G3459" s="49">
        <v>30366700</v>
      </c>
      <c r="H3459" s="48">
        <v>69.899900000000002</v>
      </c>
      <c r="I3459" s="52">
        <f t="shared" si="388"/>
        <v>0.76160275399436428</v>
      </c>
      <c r="J3459" s="52">
        <f t="shared" ca="1" si="389"/>
        <v>1</v>
      </c>
      <c r="K3459" s="48">
        <f t="shared" si="390"/>
        <v>69.819999999999993</v>
      </c>
      <c r="L3459" s="48">
        <f t="shared" si="391"/>
        <v>71.13</v>
      </c>
      <c r="M3459" s="48">
        <f t="shared" si="392"/>
        <v>69.61</v>
      </c>
      <c r="N3459" s="48">
        <f t="shared" si="393"/>
        <v>69.900000000000006</v>
      </c>
      <c r="O3459" s="49">
        <f t="shared" ca="1" si="394"/>
        <v>30366700</v>
      </c>
    </row>
    <row r="3460" spans="1:15" x14ac:dyDescent="0.25">
      <c r="A3460">
        <v>3445</v>
      </c>
      <c r="B3460" s="89">
        <v>37497</v>
      </c>
      <c r="C3460" s="48">
        <v>91.269997000000004</v>
      </c>
      <c r="D3460" s="48">
        <v>93.050003000000004</v>
      </c>
      <c r="E3460" s="48">
        <v>90.809997999999993</v>
      </c>
      <c r="F3460" s="48">
        <v>92.139999000000003</v>
      </c>
      <c r="G3460" s="49">
        <v>42965700</v>
      </c>
      <c r="H3460" s="48">
        <v>70.174077999999994</v>
      </c>
      <c r="I3460" s="52">
        <f t="shared" si="388"/>
        <v>0.76160276494033818</v>
      </c>
      <c r="J3460" s="52">
        <f t="shared" ca="1" si="389"/>
        <v>1</v>
      </c>
      <c r="K3460" s="48">
        <f t="shared" si="390"/>
        <v>69.510000000000005</v>
      </c>
      <c r="L3460" s="48">
        <f t="shared" si="391"/>
        <v>70.87</v>
      </c>
      <c r="M3460" s="48">
        <f t="shared" si="392"/>
        <v>69.16</v>
      </c>
      <c r="N3460" s="48">
        <f t="shared" si="393"/>
        <v>70.17</v>
      </c>
      <c r="O3460" s="49">
        <f t="shared" ca="1" si="394"/>
        <v>42965700</v>
      </c>
    </row>
    <row r="3461" spans="1:15" x14ac:dyDescent="0.25">
      <c r="A3461">
        <v>3446</v>
      </c>
      <c r="B3461" s="89">
        <v>37496</v>
      </c>
      <c r="C3461" s="48">
        <v>93.279999000000004</v>
      </c>
      <c r="D3461" s="48">
        <v>93.489998</v>
      </c>
      <c r="E3461" s="48">
        <v>91.800003000000004</v>
      </c>
      <c r="F3461" s="48">
        <v>92.099997999999999</v>
      </c>
      <c r="G3461" s="49">
        <v>38970600</v>
      </c>
      <c r="H3461" s="48">
        <v>70.143613000000002</v>
      </c>
      <c r="I3461" s="52">
        <f t="shared" si="388"/>
        <v>0.76160276355272016</v>
      </c>
      <c r="J3461" s="52">
        <f t="shared" ca="1" si="389"/>
        <v>1</v>
      </c>
      <c r="K3461" s="48">
        <f t="shared" si="390"/>
        <v>71.040000000000006</v>
      </c>
      <c r="L3461" s="48">
        <f t="shared" si="391"/>
        <v>71.2</v>
      </c>
      <c r="M3461" s="48">
        <f t="shared" si="392"/>
        <v>69.92</v>
      </c>
      <c r="N3461" s="48">
        <f t="shared" si="393"/>
        <v>70.14</v>
      </c>
      <c r="O3461" s="49">
        <f t="shared" ca="1" si="394"/>
        <v>38970600</v>
      </c>
    </row>
    <row r="3462" spans="1:15" x14ac:dyDescent="0.25">
      <c r="A3462">
        <v>3447</v>
      </c>
      <c r="B3462" s="89">
        <v>37495</v>
      </c>
      <c r="C3462" s="48">
        <v>95.699996999999996</v>
      </c>
      <c r="D3462" s="48">
        <v>96.25</v>
      </c>
      <c r="E3462" s="48">
        <v>93.5</v>
      </c>
      <c r="F3462" s="48">
        <v>94.160004000000001</v>
      </c>
      <c r="G3462" s="49">
        <v>35335700</v>
      </c>
      <c r="H3462" s="48">
        <v>71.712519</v>
      </c>
      <c r="I3462" s="52">
        <f t="shared" si="388"/>
        <v>0.76160276076453859</v>
      </c>
      <c r="J3462" s="52">
        <f t="shared" ca="1" si="389"/>
        <v>1</v>
      </c>
      <c r="K3462" s="48">
        <f t="shared" si="390"/>
        <v>72.89</v>
      </c>
      <c r="L3462" s="48">
        <f t="shared" si="391"/>
        <v>73.3</v>
      </c>
      <c r="M3462" s="48">
        <f t="shared" si="392"/>
        <v>71.209999999999994</v>
      </c>
      <c r="N3462" s="48">
        <f t="shared" si="393"/>
        <v>71.709999999999994</v>
      </c>
      <c r="O3462" s="49">
        <f t="shared" ca="1" si="394"/>
        <v>35335700</v>
      </c>
    </row>
    <row r="3463" spans="1:15" x14ac:dyDescent="0.25">
      <c r="A3463">
        <v>3448</v>
      </c>
      <c r="B3463" s="89">
        <v>37494</v>
      </c>
      <c r="C3463" s="48">
        <v>94.910004000000001</v>
      </c>
      <c r="D3463" s="48">
        <v>95.639999000000003</v>
      </c>
      <c r="E3463" s="48">
        <v>93.5</v>
      </c>
      <c r="F3463" s="48">
        <v>95.260002</v>
      </c>
      <c r="G3463" s="49">
        <v>33830100</v>
      </c>
      <c r="H3463" s="48">
        <v>72.550280000000001</v>
      </c>
      <c r="I3463" s="52">
        <f t="shared" si="388"/>
        <v>0.76160275537260647</v>
      </c>
      <c r="J3463" s="52">
        <f t="shared" ca="1" si="389"/>
        <v>1</v>
      </c>
      <c r="K3463" s="48">
        <f t="shared" si="390"/>
        <v>72.28</v>
      </c>
      <c r="L3463" s="48">
        <f t="shared" si="391"/>
        <v>72.84</v>
      </c>
      <c r="M3463" s="48">
        <f t="shared" si="392"/>
        <v>71.209999999999994</v>
      </c>
      <c r="N3463" s="48">
        <f t="shared" si="393"/>
        <v>72.55</v>
      </c>
      <c r="O3463" s="49">
        <f t="shared" ca="1" si="394"/>
        <v>33830100</v>
      </c>
    </row>
    <row r="3464" spans="1:15" x14ac:dyDescent="0.25">
      <c r="A3464">
        <v>3449</v>
      </c>
      <c r="B3464" s="89">
        <v>37491</v>
      </c>
      <c r="C3464" s="48">
        <v>96.010002</v>
      </c>
      <c r="D3464" s="48">
        <v>96.150002000000001</v>
      </c>
      <c r="E3464" s="48">
        <v>94.150002000000001</v>
      </c>
      <c r="F3464" s="48">
        <v>94.599997999999999</v>
      </c>
      <c r="G3464" s="49">
        <v>33716400</v>
      </c>
      <c r="H3464" s="48">
        <v>72.047619999999995</v>
      </c>
      <c r="I3464" s="52">
        <f t="shared" si="388"/>
        <v>0.76160276451591469</v>
      </c>
      <c r="J3464" s="52">
        <f t="shared" ca="1" si="389"/>
        <v>1</v>
      </c>
      <c r="K3464" s="48">
        <f t="shared" si="390"/>
        <v>73.12</v>
      </c>
      <c r="L3464" s="48">
        <f t="shared" si="391"/>
        <v>73.23</v>
      </c>
      <c r="M3464" s="48">
        <f t="shared" si="392"/>
        <v>71.7</v>
      </c>
      <c r="N3464" s="48">
        <f t="shared" si="393"/>
        <v>72.05</v>
      </c>
      <c r="O3464" s="49">
        <f t="shared" ca="1" si="394"/>
        <v>33716400</v>
      </c>
    </row>
    <row r="3465" spans="1:15" x14ac:dyDescent="0.25">
      <c r="A3465">
        <v>3450</v>
      </c>
      <c r="B3465" s="89">
        <v>37490</v>
      </c>
      <c r="C3465" s="48">
        <v>95.489998</v>
      </c>
      <c r="D3465" s="48">
        <v>97.150002000000001</v>
      </c>
      <c r="E3465" s="48">
        <v>95.07</v>
      </c>
      <c r="F3465" s="48">
        <v>96.68</v>
      </c>
      <c r="G3465" s="49">
        <v>38399800</v>
      </c>
      <c r="H3465" s="48">
        <v>73.631754999999998</v>
      </c>
      <c r="I3465" s="52">
        <f t="shared" si="388"/>
        <v>0.76160276168804297</v>
      </c>
      <c r="J3465" s="52">
        <f t="shared" ca="1" si="389"/>
        <v>1</v>
      </c>
      <c r="K3465" s="48">
        <f t="shared" si="390"/>
        <v>72.73</v>
      </c>
      <c r="L3465" s="48">
        <f t="shared" si="391"/>
        <v>73.989999999999995</v>
      </c>
      <c r="M3465" s="48">
        <f t="shared" si="392"/>
        <v>72.41</v>
      </c>
      <c r="N3465" s="48">
        <f t="shared" si="393"/>
        <v>73.63</v>
      </c>
      <c r="O3465" s="49">
        <f t="shared" ca="1" si="394"/>
        <v>38399800</v>
      </c>
    </row>
    <row r="3466" spans="1:15" x14ac:dyDescent="0.25">
      <c r="A3466">
        <v>3451</v>
      </c>
      <c r="B3466" s="89">
        <v>37489</v>
      </c>
      <c r="C3466" s="48">
        <v>95.059997999999993</v>
      </c>
      <c r="D3466" s="48">
        <v>95.779999000000004</v>
      </c>
      <c r="E3466" s="48">
        <v>93.57</v>
      </c>
      <c r="F3466" s="48">
        <v>95.75</v>
      </c>
      <c r="G3466" s="49">
        <v>39628900</v>
      </c>
      <c r="H3466" s="48">
        <v>72.923463999999996</v>
      </c>
      <c r="I3466" s="52">
        <f t="shared" si="388"/>
        <v>0.76160275718015658</v>
      </c>
      <c r="J3466" s="52">
        <f t="shared" ca="1" si="389"/>
        <v>1</v>
      </c>
      <c r="K3466" s="48">
        <f t="shared" si="390"/>
        <v>72.400000000000006</v>
      </c>
      <c r="L3466" s="48">
        <f t="shared" si="391"/>
        <v>72.95</v>
      </c>
      <c r="M3466" s="48">
        <f t="shared" si="392"/>
        <v>71.260000000000005</v>
      </c>
      <c r="N3466" s="48">
        <f t="shared" si="393"/>
        <v>72.92</v>
      </c>
      <c r="O3466" s="49">
        <f t="shared" ca="1" si="394"/>
        <v>39628900</v>
      </c>
    </row>
    <row r="3467" spans="1:15" x14ac:dyDescent="0.25">
      <c r="A3467">
        <v>3452</v>
      </c>
      <c r="B3467" s="89">
        <v>37488</v>
      </c>
      <c r="C3467" s="48">
        <v>94.82</v>
      </c>
      <c r="D3467" s="48">
        <v>95.400002000000001</v>
      </c>
      <c r="E3467" s="48">
        <v>93.620002999999997</v>
      </c>
      <c r="F3467" s="48">
        <v>94.389999000000003</v>
      </c>
      <c r="G3467" s="49">
        <v>30508300</v>
      </c>
      <c r="H3467" s="48">
        <v>71.887683999999993</v>
      </c>
      <c r="I3467" s="52">
        <f t="shared" si="388"/>
        <v>0.76160276259776194</v>
      </c>
      <c r="J3467" s="52">
        <f t="shared" ca="1" si="389"/>
        <v>1</v>
      </c>
      <c r="K3467" s="48">
        <f t="shared" si="390"/>
        <v>72.22</v>
      </c>
      <c r="L3467" s="48">
        <f t="shared" si="391"/>
        <v>72.66</v>
      </c>
      <c r="M3467" s="48">
        <f t="shared" si="392"/>
        <v>71.3</v>
      </c>
      <c r="N3467" s="48">
        <f t="shared" si="393"/>
        <v>71.89</v>
      </c>
      <c r="O3467" s="49">
        <f t="shared" ca="1" si="394"/>
        <v>30508300</v>
      </c>
    </row>
    <row r="3468" spans="1:15" x14ac:dyDescent="0.25">
      <c r="A3468">
        <v>3453</v>
      </c>
      <c r="B3468" s="89">
        <v>37487</v>
      </c>
      <c r="C3468" s="48">
        <v>93.459998999999996</v>
      </c>
      <c r="D3468" s="48">
        <v>95.75</v>
      </c>
      <c r="E3468" s="48">
        <v>93.099997999999999</v>
      </c>
      <c r="F3468" s="48">
        <v>95.400002000000001</v>
      </c>
      <c r="G3468" s="49">
        <v>33669900</v>
      </c>
      <c r="H3468" s="48">
        <v>72.656903999999997</v>
      </c>
      <c r="I3468" s="52">
        <f t="shared" si="388"/>
        <v>0.76160275132908273</v>
      </c>
      <c r="J3468" s="52">
        <f t="shared" ca="1" si="389"/>
        <v>1</v>
      </c>
      <c r="K3468" s="48">
        <f t="shared" si="390"/>
        <v>71.180000000000007</v>
      </c>
      <c r="L3468" s="48">
        <f t="shared" si="391"/>
        <v>72.92</v>
      </c>
      <c r="M3468" s="48">
        <f t="shared" si="392"/>
        <v>70.91</v>
      </c>
      <c r="N3468" s="48">
        <f t="shared" si="393"/>
        <v>72.66</v>
      </c>
      <c r="O3468" s="49">
        <f t="shared" ca="1" si="394"/>
        <v>33669900</v>
      </c>
    </row>
    <row r="3469" spans="1:15" x14ac:dyDescent="0.25">
      <c r="A3469">
        <v>3454</v>
      </c>
      <c r="B3469" s="89">
        <v>37484</v>
      </c>
      <c r="C3469" s="48">
        <v>92.82</v>
      </c>
      <c r="D3469" s="48">
        <v>94.080001999999993</v>
      </c>
      <c r="E3469" s="48">
        <v>92</v>
      </c>
      <c r="F3469" s="48">
        <v>93.220000999999996</v>
      </c>
      <c r="G3469" s="49">
        <v>36517300</v>
      </c>
      <c r="H3469" s="48">
        <v>70.996610000000004</v>
      </c>
      <c r="I3469" s="52">
        <f t="shared" si="388"/>
        <v>0.76160275947647771</v>
      </c>
      <c r="J3469" s="52">
        <f t="shared" ca="1" si="389"/>
        <v>1</v>
      </c>
      <c r="K3469" s="48">
        <f t="shared" si="390"/>
        <v>70.69</v>
      </c>
      <c r="L3469" s="48">
        <f t="shared" si="391"/>
        <v>71.650000000000006</v>
      </c>
      <c r="M3469" s="48">
        <f t="shared" si="392"/>
        <v>70.069999999999993</v>
      </c>
      <c r="N3469" s="48">
        <f t="shared" si="393"/>
        <v>71</v>
      </c>
      <c r="O3469" s="49">
        <f t="shared" ca="1" si="394"/>
        <v>36517300</v>
      </c>
    </row>
    <row r="3470" spans="1:15" x14ac:dyDescent="0.25">
      <c r="A3470">
        <v>3455</v>
      </c>
      <c r="B3470" s="89">
        <v>37483</v>
      </c>
      <c r="C3470" s="48">
        <v>92.839995999999999</v>
      </c>
      <c r="D3470" s="48">
        <v>93.989998</v>
      </c>
      <c r="E3470" s="48">
        <v>92.199996999999996</v>
      </c>
      <c r="F3470" s="48">
        <v>93.5</v>
      </c>
      <c r="G3470" s="49">
        <v>45551500</v>
      </c>
      <c r="H3470" s="48">
        <v>71.209857999999997</v>
      </c>
      <c r="I3470" s="52">
        <f t="shared" si="388"/>
        <v>0.76160275935828869</v>
      </c>
      <c r="J3470" s="52">
        <f t="shared" ca="1" si="389"/>
        <v>1</v>
      </c>
      <c r="K3470" s="48">
        <f t="shared" si="390"/>
        <v>70.709999999999994</v>
      </c>
      <c r="L3470" s="48">
        <f t="shared" si="391"/>
        <v>71.58</v>
      </c>
      <c r="M3470" s="48">
        <f t="shared" si="392"/>
        <v>70.22</v>
      </c>
      <c r="N3470" s="48">
        <f t="shared" si="393"/>
        <v>71.209999999999994</v>
      </c>
      <c r="O3470" s="49">
        <f t="shared" ca="1" si="394"/>
        <v>45551500</v>
      </c>
    </row>
    <row r="3471" spans="1:15" x14ac:dyDescent="0.25">
      <c r="A3471">
        <v>3456</v>
      </c>
      <c r="B3471" s="89">
        <v>37482</v>
      </c>
      <c r="C3471" s="48">
        <v>89.019997000000004</v>
      </c>
      <c r="D3471" s="48">
        <v>92.629997000000003</v>
      </c>
      <c r="E3471" s="48">
        <v>88.019997000000004</v>
      </c>
      <c r="F3471" s="48">
        <v>92.220000999999996</v>
      </c>
      <c r="G3471" s="49">
        <v>57423600</v>
      </c>
      <c r="H3471" s="48">
        <v>70.235006999999996</v>
      </c>
      <c r="I3471" s="52">
        <f t="shared" si="388"/>
        <v>0.76160275686832835</v>
      </c>
      <c r="J3471" s="52">
        <f t="shared" ca="1" si="389"/>
        <v>1</v>
      </c>
      <c r="K3471" s="48">
        <f t="shared" si="390"/>
        <v>67.8</v>
      </c>
      <c r="L3471" s="48">
        <f t="shared" si="391"/>
        <v>70.55</v>
      </c>
      <c r="M3471" s="48">
        <f t="shared" si="392"/>
        <v>67.040000000000006</v>
      </c>
      <c r="N3471" s="48">
        <f t="shared" si="393"/>
        <v>70.239999999999995</v>
      </c>
      <c r="O3471" s="49">
        <f t="shared" ca="1" si="394"/>
        <v>57423600</v>
      </c>
    </row>
    <row r="3472" spans="1:15" x14ac:dyDescent="0.25">
      <c r="A3472">
        <v>3457</v>
      </c>
      <c r="B3472" s="89">
        <v>37481</v>
      </c>
      <c r="C3472" s="48">
        <v>90.150002000000001</v>
      </c>
      <c r="D3472" s="48">
        <v>91.660004000000001</v>
      </c>
      <c r="E3472" s="48">
        <v>88.650002000000001</v>
      </c>
      <c r="F3472" s="48">
        <v>88.970000999999996</v>
      </c>
      <c r="G3472" s="49">
        <v>49690500</v>
      </c>
      <c r="H3472" s="48">
        <v>67.759798000000004</v>
      </c>
      <c r="I3472" s="52">
        <f t="shared" si="388"/>
        <v>0.7616027564167388</v>
      </c>
      <c r="J3472" s="52">
        <f t="shared" ca="1" si="389"/>
        <v>1</v>
      </c>
      <c r="K3472" s="48">
        <f t="shared" si="390"/>
        <v>68.66</v>
      </c>
      <c r="L3472" s="48">
        <f t="shared" si="391"/>
        <v>69.81</v>
      </c>
      <c r="M3472" s="48">
        <f t="shared" si="392"/>
        <v>67.52</v>
      </c>
      <c r="N3472" s="48">
        <f t="shared" si="393"/>
        <v>67.760000000000005</v>
      </c>
      <c r="O3472" s="49">
        <f t="shared" ca="1" si="394"/>
        <v>49690500</v>
      </c>
    </row>
    <row r="3473" spans="1:15" x14ac:dyDescent="0.25">
      <c r="A3473">
        <v>3458</v>
      </c>
      <c r="B3473" s="89">
        <v>37480</v>
      </c>
      <c r="C3473" s="48">
        <v>89.989998</v>
      </c>
      <c r="D3473" s="48">
        <v>91.269997000000004</v>
      </c>
      <c r="E3473" s="48">
        <v>89.550003000000004</v>
      </c>
      <c r="F3473" s="48">
        <v>90.620002999999997</v>
      </c>
      <c r="G3473" s="49">
        <v>25841700</v>
      </c>
      <c r="H3473" s="48">
        <v>69.016444000000007</v>
      </c>
      <c r="I3473" s="52">
        <f t="shared" ref="I3473:I3536" si="395">H3473/F3473</f>
        <v>0.76160275563001256</v>
      </c>
      <c r="J3473" s="52">
        <f t="shared" ref="J3473:J3536" ca="1" si="396">INDEX(OFFSET($T$15,0,0,$S$13+1,1),MATCH(B3473,OFFSET($Q$15,0,0,$S$13+1,1),-1))</f>
        <v>1</v>
      </c>
      <c r="K3473" s="48">
        <f t="shared" ref="K3473:K3536" si="397">ROUND($I3473*C3473,2)</f>
        <v>68.540000000000006</v>
      </c>
      <c r="L3473" s="48">
        <f t="shared" ref="L3473:L3536" si="398">ROUND($I3473*D3473,2)</f>
        <v>69.510000000000005</v>
      </c>
      <c r="M3473" s="48">
        <f t="shared" ref="M3473:M3536" si="399">ROUND($I3473*E3473,2)</f>
        <v>68.2</v>
      </c>
      <c r="N3473" s="48">
        <f t="shared" ref="N3473:N3536" si="400">ROUND($I3473*F3473,2)</f>
        <v>69.02</v>
      </c>
      <c r="O3473" s="49">
        <f t="shared" ref="O3473:O3536" ca="1" si="401">G3473*J3473</f>
        <v>25841700</v>
      </c>
    </row>
    <row r="3474" spans="1:15" x14ac:dyDescent="0.25">
      <c r="A3474">
        <v>3459</v>
      </c>
      <c r="B3474" s="89">
        <v>37477</v>
      </c>
      <c r="C3474" s="48">
        <v>90.099997999999999</v>
      </c>
      <c r="D3474" s="48">
        <v>91.940002000000007</v>
      </c>
      <c r="E3474" s="48">
        <v>89.349997999999999</v>
      </c>
      <c r="F3474" s="48">
        <v>91.290001000000004</v>
      </c>
      <c r="G3474" s="49">
        <v>41879200</v>
      </c>
      <c r="H3474" s="48">
        <v>69.526717000000005</v>
      </c>
      <c r="I3474" s="52">
        <f t="shared" si="395"/>
        <v>0.76160276304521024</v>
      </c>
      <c r="J3474" s="52">
        <f t="shared" ca="1" si="396"/>
        <v>1</v>
      </c>
      <c r="K3474" s="48">
        <f t="shared" si="397"/>
        <v>68.62</v>
      </c>
      <c r="L3474" s="48">
        <f t="shared" si="398"/>
        <v>70.02</v>
      </c>
      <c r="M3474" s="48">
        <f t="shared" si="399"/>
        <v>68.05</v>
      </c>
      <c r="N3474" s="48">
        <f t="shared" si="400"/>
        <v>69.53</v>
      </c>
      <c r="O3474" s="49">
        <f t="shared" ca="1" si="401"/>
        <v>41879200</v>
      </c>
    </row>
    <row r="3475" spans="1:15" x14ac:dyDescent="0.25">
      <c r="A3475">
        <v>3460</v>
      </c>
      <c r="B3475" s="89">
        <v>37476</v>
      </c>
      <c r="C3475" s="48">
        <v>88.419998000000007</v>
      </c>
      <c r="D3475" s="48">
        <v>91.099997999999999</v>
      </c>
      <c r="E3475" s="48">
        <v>87.800003000000004</v>
      </c>
      <c r="F3475" s="48">
        <v>90.949996999999996</v>
      </c>
      <c r="G3475" s="49">
        <v>48339800</v>
      </c>
      <c r="H3475" s="48">
        <v>69.267769000000001</v>
      </c>
      <c r="I3475" s="52">
        <f t="shared" si="395"/>
        <v>0.76160276288959095</v>
      </c>
      <c r="J3475" s="52">
        <f t="shared" ca="1" si="396"/>
        <v>1</v>
      </c>
      <c r="K3475" s="48">
        <f t="shared" si="397"/>
        <v>67.34</v>
      </c>
      <c r="L3475" s="48">
        <f t="shared" si="398"/>
        <v>69.38</v>
      </c>
      <c r="M3475" s="48">
        <f t="shared" si="399"/>
        <v>66.87</v>
      </c>
      <c r="N3475" s="48">
        <f t="shared" si="400"/>
        <v>69.27</v>
      </c>
      <c r="O3475" s="49">
        <f t="shared" ca="1" si="401"/>
        <v>48339800</v>
      </c>
    </row>
    <row r="3476" spans="1:15" x14ac:dyDescent="0.25">
      <c r="A3476">
        <v>3461</v>
      </c>
      <c r="B3476" s="89">
        <v>37475</v>
      </c>
      <c r="C3476" s="48">
        <v>87.870002999999997</v>
      </c>
      <c r="D3476" s="48">
        <v>88.5</v>
      </c>
      <c r="E3476" s="48">
        <v>85.769997000000004</v>
      </c>
      <c r="F3476" s="48">
        <v>88.099997999999999</v>
      </c>
      <c r="G3476" s="49">
        <v>43289400</v>
      </c>
      <c r="H3476" s="48">
        <v>67.097201999999996</v>
      </c>
      <c r="I3476" s="52">
        <f t="shared" si="395"/>
        <v>0.76160276416805361</v>
      </c>
      <c r="J3476" s="52">
        <f t="shared" ca="1" si="396"/>
        <v>1</v>
      </c>
      <c r="K3476" s="48">
        <f t="shared" si="397"/>
        <v>66.92</v>
      </c>
      <c r="L3476" s="48">
        <f t="shared" si="398"/>
        <v>67.400000000000006</v>
      </c>
      <c r="M3476" s="48">
        <f t="shared" si="399"/>
        <v>65.319999999999993</v>
      </c>
      <c r="N3476" s="48">
        <f t="shared" si="400"/>
        <v>67.099999999999994</v>
      </c>
      <c r="O3476" s="49">
        <f t="shared" ca="1" si="401"/>
        <v>43289400</v>
      </c>
    </row>
    <row r="3477" spans="1:15" x14ac:dyDescent="0.25">
      <c r="A3477">
        <v>3462</v>
      </c>
      <c r="B3477" s="89">
        <v>37474</v>
      </c>
      <c r="C3477" s="48">
        <v>85.230002999999996</v>
      </c>
      <c r="D3477" s="48">
        <v>87.900002000000001</v>
      </c>
      <c r="E3477" s="48">
        <v>85.110000999999997</v>
      </c>
      <c r="F3477" s="48">
        <v>86.589995999999999</v>
      </c>
      <c r="G3477" s="49">
        <v>64730000</v>
      </c>
      <c r="H3477" s="48">
        <v>65.947180000000003</v>
      </c>
      <c r="I3477" s="52">
        <f t="shared" si="395"/>
        <v>0.76160276066995092</v>
      </c>
      <c r="J3477" s="52">
        <f t="shared" ca="1" si="396"/>
        <v>1</v>
      </c>
      <c r="K3477" s="48">
        <f t="shared" si="397"/>
        <v>64.91</v>
      </c>
      <c r="L3477" s="48">
        <f t="shared" si="398"/>
        <v>66.94</v>
      </c>
      <c r="M3477" s="48">
        <f t="shared" si="399"/>
        <v>64.819999999999993</v>
      </c>
      <c r="N3477" s="48">
        <f t="shared" si="400"/>
        <v>65.95</v>
      </c>
      <c r="O3477" s="49">
        <f t="shared" ca="1" si="401"/>
        <v>64730000</v>
      </c>
    </row>
    <row r="3478" spans="1:15" x14ac:dyDescent="0.25">
      <c r="A3478">
        <v>3463</v>
      </c>
      <c r="B3478" s="89">
        <v>37473</v>
      </c>
      <c r="C3478" s="48">
        <v>86.489998</v>
      </c>
      <c r="D3478" s="48">
        <v>86.93</v>
      </c>
      <c r="E3478" s="48">
        <v>83.550003000000004</v>
      </c>
      <c r="F3478" s="48">
        <v>83.769997000000004</v>
      </c>
      <c r="G3478" s="49">
        <v>47191300</v>
      </c>
      <c r="H3478" s="48">
        <v>63.799461000000001</v>
      </c>
      <c r="I3478" s="52">
        <f t="shared" si="395"/>
        <v>0.76160276095031965</v>
      </c>
      <c r="J3478" s="52">
        <f t="shared" ca="1" si="396"/>
        <v>1</v>
      </c>
      <c r="K3478" s="48">
        <f t="shared" si="397"/>
        <v>65.87</v>
      </c>
      <c r="L3478" s="48">
        <f t="shared" si="398"/>
        <v>66.209999999999994</v>
      </c>
      <c r="M3478" s="48">
        <f t="shared" si="399"/>
        <v>63.63</v>
      </c>
      <c r="N3478" s="48">
        <f t="shared" si="400"/>
        <v>63.8</v>
      </c>
      <c r="O3478" s="49">
        <f t="shared" ca="1" si="401"/>
        <v>47191300</v>
      </c>
    </row>
    <row r="3479" spans="1:15" x14ac:dyDescent="0.25">
      <c r="A3479">
        <v>3464</v>
      </c>
      <c r="B3479" s="89">
        <v>37470</v>
      </c>
      <c r="C3479" s="48">
        <v>88.5</v>
      </c>
      <c r="D3479" s="48">
        <v>88.910004000000001</v>
      </c>
      <c r="E3479" s="48">
        <v>85.620002999999997</v>
      </c>
      <c r="F3479" s="48">
        <v>86.790001000000004</v>
      </c>
      <c r="G3479" s="49">
        <v>51772900</v>
      </c>
      <c r="H3479" s="48">
        <v>66.099503999999996</v>
      </c>
      <c r="I3479" s="52">
        <f t="shared" si="395"/>
        <v>0.76160275652030462</v>
      </c>
      <c r="J3479" s="52">
        <f t="shared" ca="1" si="396"/>
        <v>1</v>
      </c>
      <c r="K3479" s="48">
        <f t="shared" si="397"/>
        <v>67.400000000000006</v>
      </c>
      <c r="L3479" s="48">
        <f t="shared" si="398"/>
        <v>67.709999999999994</v>
      </c>
      <c r="M3479" s="48">
        <f t="shared" si="399"/>
        <v>65.209999999999994</v>
      </c>
      <c r="N3479" s="48">
        <f t="shared" si="400"/>
        <v>66.099999999999994</v>
      </c>
      <c r="O3479" s="49">
        <f t="shared" ca="1" si="401"/>
        <v>51772900</v>
      </c>
    </row>
    <row r="3480" spans="1:15" x14ac:dyDescent="0.25">
      <c r="A3480">
        <v>3465</v>
      </c>
      <c r="B3480" s="89">
        <v>37469</v>
      </c>
      <c r="C3480" s="48">
        <v>90.879997000000003</v>
      </c>
      <c r="D3480" s="48">
        <v>91.349997999999999</v>
      </c>
      <c r="E3480" s="48">
        <v>88.330001999999993</v>
      </c>
      <c r="F3480" s="48">
        <v>88.779999000000004</v>
      </c>
      <c r="G3480" s="49">
        <v>66571900</v>
      </c>
      <c r="H3480" s="48">
        <v>67.615092000000004</v>
      </c>
      <c r="I3480" s="52">
        <f t="shared" si="395"/>
        <v>0.76160275694528901</v>
      </c>
      <c r="J3480" s="52">
        <f t="shared" ca="1" si="396"/>
        <v>1</v>
      </c>
      <c r="K3480" s="48">
        <f t="shared" si="397"/>
        <v>69.209999999999994</v>
      </c>
      <c r="L3480" s="48">
        <f t="shared" si="398"/>
        <v>69.569999999999993</v>
      </c>
      <c r="M3480" s="48">
        <f t="shared" si="399"/>
        <v>67.27</v>
      </c>
      <c r="N3480" s="48">
        <f t="shared" si="400"/>
        <v>67.62</v>
      </c>
      <c r="O3480" s="49">
        <f t="shared" ca="1" si="401"/>
        <v>66571900</v>
      </c>
    </row>
    <row r="3481" spans="1:15" x14ac:dyDescent="0.25">
      <c r="A3481">
        <v>3466</v>
      </c>
      <c r="B3481" s="89">
        <v>37468</v>
      </c>
      <c r="C3481" s="48">
        <v>90.489998</v>
      </c>
      <c r="D3481" s="48">
        <v>91.550003000000004</v>
      </c>
      <c r="E3481" s="48">
        <v>89.25</v>
      </c>
      <c r="F3481" s="48">
        <v>91.160004000000001</v>
      </c>
      <c r="G3481" s="49">
        <v>44669900</v>
      </c>
      <c r="H3481" s="48">
        <v>69.427710000000005</v>
      </c>
      <c r="I3481" s="52">
        <f t="shared" si="395"/>
        <v>0.76160275289149837</v>
      </c>
      <c r="J3481" s="52">
        <f t="shared" ca="1" si="396"/>
        <v>1</v>
      </c>
      <c r="K3481" s="48">
        <f t="shared" si="397"/>
        <v>68.92</v>
      </c>
      <c r="L3481" s="48">
        <f t="shared" si="398"/>
        <v>69.72</v>
      </c>
      <c r="M3481" s="48">
        <f t="shared" si="399"/>
        <v>67.97</v>
      </c>
      <c r="N3481" s="48">
        <f t="shared" si="400"/>
        <v>69.430000000000007</v>
      </c>
      <c r="O3481" s="49">
        <f t="shared" ca="1" si="401"/>
        <v>44669900</v>
      </c>
    </row>
    <row r="3482" spans="1:15" x14ac:dyDescent="0.25">
      <c r="A3482">
        <v>3467</v>
      </c>
      <c r="B3482" s="89">
        <v>37467</v>
      </c>
      <c r="C3482" s="48">
        <v>89.32</v>
      </c>
      <c r="D3482" s="48">
        <v>91.400002000000001</v>
      </c>
      <c r="E3482" s="48">
        <v>88.720000999999996</v>
      </c>
      <c r="F3482" s="48">
        <v>90.940002000000007</v>
      </c>
      <c r="G3482" s="49">
        <v>47532200</v>
      </c>
      <c r="H3482" s="48">
        <v>69.260157000000007</v>
      </c>
      <c r="I3482" s="52">
        <f t="shared" si="395"/>
        <v>0.76160276530453563</v>
      </c>
      <c r="J3482" s="52">
        <f t="shared" ca="1" si="396"/>
        <v>1</v>
      </c>
      <c r="K3482" s="48">
        <f t="shared" si="397"/>
        <v>68.03</v>
      </c>
      <c r="L3482" s="48">
        <f t="shared" si="398"/>
        <v>69.61</v>
      </c>
      <c r="M3482" s="48">
        <f t="shared" si="399"/>
        <v>67.569999999999993</v>
      </c>
      <c r="N3482" s="48">
        <f t="shared" si="400"/>
        <v>69.260000000000005</v>
      </c>
      <c r="O3482" s="49">
        <f t="shared" ca="1" si="401"/>
        <v>47532200</v>
      </c>
    </row>
    <row r="3483" spans="1:15" x14ac:dyDescent="0.25">
      <c r="A3483">
        <v>3468</v>
      </c>
      <c r="B3483" s="89">
        <v>37466</v>
      </c>
      <c r="C3483" s="48">
        <v>87.5</v>
      </c>
      <c r="D3483" s="48">
        <v>90.339995999999999</v>
      </c>
      <c r="E3483" s="48">
        <v>87.300003000000004</v>
      </c>
      <c r="F3483" s="48">
        <v>89.769997000000004</v>
      </c>
      <c r="G3483" s="49">
        <v>53492900</v>
      </c>
      <c r="H3483" s="48">
        <v>68.369077000000004</v>
      </c>
      <c r="I3483" s="52">
        <f t="shared" si="395"/>
        <v>0.76160275464863836</v>
      </c>
      <c r="J3483" s="52">
        <f t="shared" ca="1" si="396"/>
        <v>1</v>
      </c>
      <c r="K3483" s="48">
        <f t="shared" si="397"/>
        <v>66.64</v>
      </c>
      <c r="L3483" s="48">
        <f t="shared" si="398"/>
        <v>68.8</v>
      </c>
      <c r="M3483" s="48">
        <f t="shared" si="399"/>
        <v>66.489999999999995</v>
      </c>
      <c r="N3483" s="48">
        <f t="shared" si="400"/>
        <v>68.37</v>
      </c>
      <c r="O3483" s="49">
        <f t="shared" ca="1" si="401"/>
        <v>53492900</v>
      </c>
    </row>
    <row r="3484" spans="1:15" x14ac:dyDescent="0.25">
      <c r="A3484">
        <v>3469</v>
      </c>
      <c r="B3484" s="89">
        <v>37463</v>
      </c>
      <c r="C3484" s="48">
        <v>84.650002000000001</v>
      </c>
      <c r="D3484" s="48">
        <v>85.93</v>
      </c>
      <c r="E3484" s="48">
        <v>83.800003000000004</v>
      </c>
      <c r="F3484" s="48">
        <v>85.599997999999999</v>
      </c>
      <c r="G3484" s="49">
        <v>41206800</v>
      </c>
      <c r="H3484" s="48">
        <v>65.193195000000003</v>
      </c>
      <c r="I3484" s="52">
        <f t="shared" si="395"/>
        <v>0.76160276312155994</v>
      </c>
      <c r="J3484" s="52">
        <f t="shared" ca="1" si="396"/>
        <v>1</v>
      </c>
      <c r="K3484" s="48">
        <f t="shared" si="397"/>
        <v>64.47</v>
      </c>
      <c r="L3484" s="48">
        <f t="shared" si="398"/>
        <v>65.44</v>
      </c>
      <c r="M3484" s="48">
        <f t="shared" si="399"/>
        <v>63.82</v>
      </c>
      <c r="N3484" s="48">
        <f t="shared" si="400"/>
        <v>65.19</v>
      </c>
      <c r="O3484" s="49">
        <f t="shared" ca="1" si="401"/>
        <v>41206800</v>
      </c>
    </row>
    <row r="3485" spans="1:15" x14ac:dyDescent="0.25">
      <c r="A3485">
        <v>3470</v>
      </c>
      <c r="B3485" s="89">
        <v>37462</v>
      </c>
      <c r="C3485" s="48">
        <v>84.269997000000004</v>
      </c>
      <c r="D3485" s="48">
        <v>85.849997999999999</v>
      </c>
      <c r="E3485" s="48">
        <v>81.599997999999999</v>
      </c>
      <c r="F3485" s="48">
        <v>84</v>
      </c>
      <c r="G3485" s="49">
        <v>87176600</v>
      </c>
      <c r="H3485" s="48">
        <v>63.974632</v>
      </c>
      <c r="I3485" s="52">
        <f t="shared" si="395"/>
        <v>0.76160276190476195</v>
      </c>
      <c r="J3485" s="52">
        <f t="shared" ca="1" si="396"/>
        <v>1</v>
      </c>
      <c r="K3485" s="48">
        <f t="shared" si="397"/>
        <v>64.180000000000007</v>
      </c>
      <c r="L3485" s="48">
        <f t="shared" si="398"/>
        <v>65.38</v>
      </c>
      <c r="M3485" s="48">
        <f t="shared" si="399"/>
        <v>62.15</v>
      </c>
      <c r="N3485" s="48">
        <f t="shared" si="400"/>
        <v>63.97</v>
      </c>
      <c r="O3485" s="49">
        <f t="shared" ca="1" si="401"/>
        <v>87176600</v>
      </c>
    </row>
    <row r="3486" spans="1:15" x14ac:dyDescent="0.25">
      <c r="A3486">
        <v>3471</v>
      </c>
      <c r="B3486" s="89">
        <v>37461</v>
      </c>
      <c r="C3486" s="48">
        <v>78.129997000000003</v>
      </c>
      <c r="D3486" s="48">
        <v>85.120002999999997</v>
      </c>
      <c r="E3486" s="48">
        <v>77.680000000000007</v>
      </c>
      <c r="F3486" s="48">
        <v>84.720000999999996</v>
      </c>
      <c r="G3486" s="49">
        <v>107022800</v>
      </c>
      <c r="H3486" s="48">
        <v>64.522987000000001</v>
      </c>
      <c r="I3486" s="52">
        <f t="shared" si="395"/>
        <v>0.7616027648536029</v>
      </c>
      <c r="J3486" s="52">
        <f t="shared" ca="1" si="396"/>
        <v>1</v>
      </c>
      <c r="K3486" s="48">
        <f t="shared" si="397"/>
        <v>59.5</v>
      </c>
      <c r="L3486" s="48">
        <f t="shared" si="398"/>
        <v>64.83</v>
      </c>
      <c r="M3486" s="48">
        <f t="shared" si="399"/>
        <v>59.16</v>
      </c>
      <c r="N3486" s="48">
        <f t="shared" si="400"/>
        <v>64.52</v>
      </c>
      <c r="O3486" s="49">
        <f t="shared" ca="1" si="401"/>
        <v>107022800</v>
      </c>
    </row>
    <row r="3487" spans="1:15" x14ac:dyDescent="0.25">
      <c r="A3487">
        <v>3472</v>
      </c>
      <c r="B3487" s="89">
        <v>37460</v>
      </c>
      <c r="C3487" s="48">
        <v>82.550003000000004</v>
      </c>
      <c r="D3487" s="48">
        <v>83.239998</v>
      </c>
      <c r="E3487" s="48">
        <v>79.75</v>
      </c>
      <c r="F3487" s="48">
        <v>79.949996999999996</v>
      </c>
      <c r="G3487" s="49">
        <v>74484100</v>
      </c>
      <c r="H3487" s="48">
        <v>60.890138</v>
      </c>
      <c r="I3487" s="52">
        <f t="shared" si="395"/>
        <v>0.76160275528215471</v>
      </c>
      <c r="J3487" s="52">
        <f t="shared" ca="1" si="396"/>
        <v>1</v>
      </c>
      <c r="K3487" s="48">
        <f t="shared" si="397"/>
        <v>62.87</v>
      </c>
      <c r="L3487" s="48">
        <f t="shared" si="398"/>
        <v>63.4</v>
      </c>
      <c r="M3487" s="48">
        <f t="shared" si="399"/>
        <v>60.74</v>
      </c>
      <c r="N3487" s="48">
        <f t="shared" si="400"/>
        <v>60.89</v>
      </c>
      <c r="O3487" s="49">
        <f t="shared" ca="1" si="401"/>
        <v>74484100</v>
      </c>
    </row>
    <row r="3488" spans="1:15" x14ac:dyDescent="0.25">
      <c r="A3488">
        <v>3473</v>
      </c>
      <c r="B3488" s="89">
        <v>37459</v>
      </c>
      <c r="C3488" s="48">
        <v>84.099997999999999</v>
      </c>
      <c r="D3488" s="48">
        <v>85.910004000000001</v>
      </c>
      <c r="E3488" s="48">
        <v>81.449996999999996</v>
      </c>
      <c r="F3488" s="48">
        <v>82.199996999999996</v>
      </c>
      <c r="G3488" s="49">
        <v>78134000</v>
      </c>
      <c r="H3488" s="48">
        <v>62.603743999999999</v>
      </c>
      <c r="I3488" s="52">
        <f t="shared" si="395"/>
        <v>0.76160275285654822</v>
      </c>
      <c r="J3488" s="52">
        <f t="shared" ca="1" si="396"/>
        <v>1</v>
      </c>
      <c r="K3488" s="48">
        <f t="shared" si="397"/>
        <v>64.05</v>
      </c>
      <c r="L3488" s="48">
        <f t="shared" si="398"/>
        <v>65.430000000000007</v>
      </c>
      <c r="M3488" s="48">
        <f t="shared" si="399"/>
        <v>62.03</v>
      </c>
      <c r="N3488" s="48">
        <f t="shared" si="400"/>
        <v>62.6</v>
      </c>
      <c r="O3488" s="49">
        <f t="shared" ca="1" si="401"/>
        <v>78134000</v>
      </c>
    </row>
    <row r="3489" spans="1:15" x14ac:dyDescent="0.25">
      <c r="A3489">
        <v>3474</v>
      </c>
      <c r="B3489" s="89">
        <v>37456</v>
      </c>
      <c r="C3489" s="48">
        <v>86.760002</v>
      </c>
      <c r="D3489" s="48">
        <v>87.550003000000004</v>
      </c>
      <c r="E3489" s="48">
        <v>84.300003000000004</v>
      </c>
      <c r="F3489" s="48">
        <v>84.709998999999996</v>
      </c>
      <c r="G3489" s="49">
        <v>77572600</v>
      </c>
      <c r="H3489" s="48">
        <v>64.515369000000007</v>
      </c>
      <c r="I3489" s="52">
        <f t="shared" si="395"/>
        <v>0.76160275955144341</v>
      </c>
      <c r="J3489" s="52">
        <f t="shared" ca="1" si="396"/>
        <v>1</v>
      </c>
      <c r="K3489" s="48">
        <f t="shared" si="397"/>
        <v>66.08</v>
      </c>
      <c r="L3489" s="48">
        <f t="shared" si="398"/>
        <v>66.680000000000007</v>
      </c>
      <c r="M3489" s="48">
        <f t="shared" si="399"/>
        <v>64.2</v>
      </c>
      <c r="N3489" s="48">
        <f t="shared" si="400"/>
        <v>64.52</v>
      </c>
      <c r="O3489" s="49">
        <f t="shared" ca="1" si="401"/>
        <v>77572600</v>
      </c>
    </row>
    <row r="3490" spans="1:15" x14ac:dyDescent="0.25">
      <c r="A3490">
        <v>3475</v>
      </c>
      <c r="B3490" s="89">
        <v>37455</v>
      </c>
      <c r="C3490" s="48">
        <v>90.699996999999996</v>
      </c>
      <c r="D3490" s="48">
        <v>91.099997999999999</v>
      </c>
      <c r="E3490" s="48">
        <v>87.75</v>
      </c>
      <c r="F3490" s="48">
        <v>87.800003000000004</v>
      </c>
      <c r="G3490" s="49">
        <v>32656700</v>
      </c>
      <c r="H3490" s="48">
        <v>66.868724999999998</v>
      </c>
      <c r="I3490" s="52">
        <f t="shared" si="395"/>
        <v>0.76160276440992825</v>
      </c>
      <c r="J3490" s="52">
        <f t="shared" ca="1" si="396"/>
        <v>1</v>
      </c>
      <c r="K3490" s="48">
        <f t="shared" si="397"/>
        <v>69.08</v>
      </c>
      <c r="L3490" s="48">
        <f t="shared" si="398"/>
        <v>69.38</v>
      </c>
      <c r="M3490" s="48">
        <f t="shared" si="399"/>
        <v>66.83</v>
      </c>
      <c r="N3490" s="48">
        <f t="shared" si="400"/>
        <v>66.87</v>
      </c>
      <c r="O3490" s="49">
        <f t="shared" ca="1" si="401"/>
        <v>32656700</v>
      </c>
    </row>
    <row r="3491" spans="1:15" x14ac:dyDescent="0.25">
      <c r="A3491">
        <v>3476</v>
      </c>
      <c r="B3491" s="89">
        <v>37454</v>
      </c>
      <c r="C3491" s="48">
        <v>92.459998999999996</v>
      </c>
      <c r="D3491" s="48">
        <v>93.300003000000004</v>
      </c>
      <c r="E3491" s="48">
        <v>89.75</v>
      </c>
      <c r="F3491" s="48">
        <v>90.739998</v>
      </c>
      <c r="G3491" s="49">
        <v>48880600</v>
      </c>
      <c r="H3491" s="48">
        <v>69.107832999999999</v>
      </c>
      <c r="I3491" s="52">
        <f t="shared" si="395"/>
        <v>0.76160276089051715</v>
      </c>
      <c r="J3491" s="52">
        <f t="shared" ca="1" si="396"/>
        <v>1</v>
      </c>
      <c r="K3491" s="48">
        <f t="shared" si="397"/>
        <v>70.42</v>
      </c>
      <c r="L3491" s="48">
        <f t="shared" si="398"/>
        <v>71.06</v>
      </c>
      <c r="M3491" s="48">
        <f t="shared" si="399"/>
        <v>68.349999999999994</v>
      </c>
      <c r="N3491" s="48">
        <f t="shared" si="400"/>
        <v>69.11</v>
      </c>
      <c r="O3491" s="49">
        <f t="shared" ca="1" si="401"/>
        <v>48880600</v>
      </c>
    </row>
    <row r="3492" spans="1:15" x14ac:dyDescent="0.25">
      <c r="A3492">
        <v>3477</v>
      </c>
      <c r="B3492" s="89">
        <v>37453</v>
      </c>
      <c r="C3492" s="48">
        <v>91.120002999999997</v>
      </c>
      <c r="D3492" s="48">
        <v>92.379997000000003</v>
      </c>
      <c r="E3492" s="48">
        <v>89.870002999999997</v>
      </c>
      <c r="F3492" s="48">
        <v>90.559997999999993</v>
      </c>
      <c r="G3492" s="49">
        <v>53282400</v>
      </c>
      <c r="H3492" s="48">
        <v>68.970743999999996</v>
      </c>
      <c r="I3492" s="52">
        <f t="shared" si="395"/>
        <v>0.76160275533574995</v>
      </c>
      <c r="J3492" s="52">
        <f t="shared" ca="1" si="396"/>
        <v>1</v>
      </c>
      <c r="K3492" s="48">
        <f t="shared" si="397"/>
        <v>69.400000000000006</v>
      </c>
      <c r="L3492" s="48">
        <f t="shared" si="398"/>
        <v>70.36</v>
      </c>
      <c r="M3492" s="48">
        <f t="shared" si="399"/>
        <v>68.45</v>
      </c>
      <c r="N3492" s="48">
        <f t="shared" si="400"/>
        <v>68.97</v>
      </c>
      <c r="O3492" s="49">
        <f t="shared" ca="1" si="401"/>
        <v>53282400</v>
      </c>
    </row>
    <row r="3493" spans="1:15" x14ac:dyDescent="0.25">
      <c r="A3493">
        <v>3478</v>
      </c>
      <c r="B3493" s="89">
        <v>37452</v>
      </c>
      <c r="C3493" s="48">
        <v>91.639999000000003</v>
      </c>
      <c r="D3493" s="48">
        <v>92.400002000000001</v>
      </c>
      <c r="E3493" s="48">
        <v>87.889999000000003</v>
      </c>
      <c r="F3493" s="48">
        <v>92.339995999999999</v>
      </c>
      <c r="G3493" s="49">
        <v>77317200</v>
      </c>
      <c r="H3493" s="48">
        <v>70.326396000000003</v>
      </c>
      <c r="I3493" s="52">
        <f t="shared" si="395"/>
        <v>0.7616027620360738</v>
      </c>
      <c r="J3493" s="52">
        <f t="shared" ca="1" si="396"/>
        <v>1</v>
      </c>
      <c r="K3493" s="48">
        <f t="shared" si="397"/>
        <v>69.790000000000006</v>
      </c>
      <c r="L3493" s="48">
        <f t="shared" si="398"/>
        <v>70.37</v>
      </c>
      <c r="M3493" s="48">
        <f t="shared" si="399"/>
        <v>66.94</v>
      </c>
      <c r="N3493" s="48">
        <f t="shared" si="400"/>
        <v>70.33</v>
      </c>
      <c r="O3493" s="49">
        <f t="shared" ca="1" si="401"/>
        <v>77317200</v>
      </c>
    </row>
    <row r="3494" spans="1:15" x14ac:dyDescent="0.25">
      <c r="A3494">
        <v>3479</v>
      </c>
      <c r="B3494" s="89">
        <v>37449</v>
      </c>
      <c r="C3494" s="48">
        <v>93.330001999999993</v>
      </c>
      <c r="D3494" s="48">
        <v>93.889999000000003</v>
      </c>
      <c r="E3494" s="48">
        <v>91.519997000000004</v>
      </c>
      <c r="F3494" s="48">
        <v>91.849997999999999</v>
      </c>
      <c r="G3494" s="49">
        <v>39018600</v>
      </c>
      <c r="H3494" s="48">
        <v>69.953211999999994</v>
      </c>
      <c r="I3494" s="52">
        <f t="shared" si="395"/>
        <v>0.76160276018732187</v>
      </c>
      <c r="J3494" s="52">
        <f t="shared" ca="1" si="396"/>
        <v>1</v>
      </c>
      <c r="K3494" s="48">
        <f t="shared" si="397"/>
        <v>71.08</v>
      </c>
      <c r="L3494" s="48">
        <f t="shared" si="398"/>
        <v>71.510000000000005</v>
      </c>
      <c r="M3494" s="48">
        <f t="shared" si="399"/>
        <v>69.7</v>
      </c>
      <c r="N3494" s="48">
        <f t="shared" si="400"/>
        <v>69.95</v>
      </c>
      <c r="O3494" s="49">
        <f t="shared" ca="1" si="401"/>
        <v>39018600</v>
      </c>
    </row>
    <row r="3495" spans="1:15" x14ac:dyDescent="0.25">
      <c r="A3495">
        <v>3480</v>
      </c>
      <c r="B3495" s="89">
        <v>37448</v>
      </c>
      <c r="C3495" s="48">
        <v>91.760002</v>
      </c>
      <c r="D3495" s="48">
        <v>93.349997999999999</v>
      </c>
      <c r="E3495" s="48">
        <v>90.32</v>
      </c>
      <c r="F3495" s="48">
        <v>92.870002999999997</v>
      </c>
      <c r="G3495" s="49">
        <v>59476500</v>
      </c>
      <c r="H3495" s="48">
        <v>70.730050000000006</v>
      </c>
      <c r="I3495" s="52">
        <f t="shared" si="395"/>
        <v>0.76160275347466078</v>
      </c>
      <c r="J3495" s="52">
        <f t="shared" ca="1" si="396"/>
        <v>1</v>
      </c>
      <c r="K3495" s="48">
        <f t="shared" si="397"/>
        <v>69.88</v>
      </c>
      <c r="L3495" s="48">
        <f t="shared" si="398"/>
        <v>71.099999999999994</v>
      </c>
      <c r="M3495" s="48">
        <f t="shared" si="399"/>
        <v>68.790000000000006</v>
      </c>
      <c r="N3495" s="48">
        <f t="shared" si="400"/>
        <v>70.73</v>
      </c>
      <c r="O3495" s="49">
        <f t="shared" ca="1" si="401"/>
        <v>59476500</v>
      </c>
    </row>
    <row r="3496" spans="1:15" x14ac:dyDescent="0.25">
      <c r="A3496">
        <v>3481</v>
      </c>
      <c r="B3496" s="89">
        <v>37447</v>
      </c>
      <c r="C3496" s="48">
        <v>96</v>
      </c>
      <c r="D3496" s="48">
        <v>96.07</v>
      </c>
      <c r="E3496" s="48">
        <v>92.040001000000004</v>
      </c>
      <c r="F3496" s="48">
        <v>92.120002999999997</v>
      </c>
      <c r="G3496" s="49">
        <v>50522500</v>
      </c>
      <c r="H3496" s="48">
        <v>70.158848000000006</v>
      </c>
      <c r="I3496" s="52">
        <f t="shared" si="395"/>
        <v>0.76160275418141277</v>
      </c>
      <c r="J3496" s="52">
        <f t="shared" ca="1" si="396"/>
        <v>1</v>
      </c>
      <c r="K3496" s="48">
        <f t="shared" si="397"/>
        <v>73.11</v>
      </c>
      <c r="L3496" s="48">
        <f t="shared" si="398"/>
        <v>73.17</v>
      </c>
      <c r="M3496" s="48">
        <f t="shared" si="399"/>
        <v>70.099999999999994</v>
      </c>
      <c r="N3496" s="48">
        <f t="shared" si="400"/>
        <v>70.16</v>
      </c>
      <c r="O3496" s="49">
        <f t="shared" ca="1" si="401"/>
        <v>50522500</v>
      </c>
    </row>
    <row r="3497" spans="1:15" x14ac:dyDescent="0.25">
      <c r="A3497">
        <v>3482</v>
      </c>
      <c r="B3497" s="89">
        <v>37446</v>
      </c>
      <c r="C3497" s="48">
        <v>97.730002999999996</v>
      </c>
      <c r="D3497" s="48">
        <v>98.339995999999999</v>
      </c>
      <c r="E3497" s="48">
        <v>95.010002</v>
      </c>
      <c r="F3497" s="48">
        <v>95.599997999999999</v>
      </c>
      <c r="G3497" s="49">
        <v>28620400</v>
      </c>
      <c r="H3497" s="48">
        <v>72.809223000000003</v>
      </c>
      <c r="I3497" s="52">
        <f t="shared" si="395"/>
        <v>0.76160276697913742</v>
      </c>
      <c r="J3497" s="52">
        <f t="shared" ca="1" si="396"/>
        <v>1</v>
      </c>
      <c r="K3497" s="48">
        <f t="shared" si="397"/>
        <v>74.430000000000007</v>
      </c>
      <c r="L3497" s="48">
        <f t="shared" si="398"/>
        <v>74.900000000000006</v>
      </c>
      <c r="M3497" s="48">
        <f t="shared" si="399"/>
        <v>72.36</v>
      </c>
      <c r="N3497" s="48">
        <f t="shared" si="400"/>
        <v>72.81</v>
      </c>
      <c r="O3497" s="49">
        <f t="shared" ca="1" si="401"/>
        <v>28620400</v>
      </c>
    </row>
    <row r="3498" spans="1:15" x14ac:dyDescent="0.25">
      <c r="A3498">
        <v>3483</v>
      </c>
      <c r="B3498" s="89">
        <v>37445</v>
      </c>
      <c r="C3498" s="48">
        <v>98.980002999999996</v>
      </c>
      <c r="D3498" s="48">
        <v>99.699996999999996</v>
      </c>
      <c r="E3498" s="48">
        <v>97.559997999999993</v>
      </c>
      <c r="F3498" s="48">
        <v>98.07</v>
      </c>
      <c r="G3498" s="49">
        <v>19118600</v>
      </c>
      <c r="H3498" s="48">
        <v>74.690382</v>
      </c>
      <c r="I3498" s="52">
        <f t="shared" si="395"/>
        <v>0.76160275313551551</v>
      </c>
      <c r="J3498" s="52">
        <f t="shared" ca="1" si="396"/>
        <v>1</v>
      </c>
      <c r="K3498" s="48">
        <f t="shared" si="397"/>
        <v>75.38</v>
      </c>
      <c r="L3498" s="48">
        <f t="shared" si="398"/>
        <v>75.930000000000007</v>
      </c>
      <c r="M3498" s="48">
        <f t="shared" si="399"/>
        <v>74.3</v>
      </c>
      <c r="N3498" s="48">
        <f t="shared" si="400"/>
        <v>74.69</v>
      </c>
      <c r="O3498" s="49">
        <f t="shared" ca="1" si="401"/>
        <v>19118600</v>
      </c>
    </row>
    <row r="3499" spans="1:15" x14ac:dyDescent="0.25">
      <c r="A3499">
        <v>3484</v>
      </c>
      <c r="B3499" s="89">
        <v>37442</v>
      </c>
      <c r="C3499" s="48">
        <v>96.779999000000004</v>
      </c>
      <c r="D3499" s="48">
        <v>99.529999000000004</v>
      </c>
      <c r="E3499" s="48">
        <v>96.660004000000001</v>
      </c>
      <c r="F3499" s="48">
        <v>99.309997999999993</v>
      </c>
      <c r="G3499" s="49">
        <v>19013500</v>
      </c>
      <c r="H3499" s="48">
        <v>75.634767999999994</v>
      </c>
      <c r="I3499" s="52">
        <f t="shared" si="395"/>
        <v>0.76160275423628543</v>
      </c>
      <c r="J3499" s="52">
        <f t="shared" ca="1" si="396"/>
        <v>1</v>
      </c>
      <c r="K3499" s="48">
        <f t="shared" si="397"/>
        <v>73.709999999999994</v>
      </c>
      <c r="L3499" s="48">
        <f t="shared" si="398"/>
        <v>75.8</v>
      </c>
      <c r="M3499" s="48">
        <f t="shared" si="399"/>
        <v>73.62</v>
      </c>
      <c r="N3499" s="48">
        <f t="shared" si="400"/>
        <v>75.63</v>
      </c>
      <c r="O3499" s="49">
        <f t="shared" ca="1" si="401"/>
        <v>19013500</v>
      </c>
    </row>
    <row r="3500" spans="1:15" x14ac:dyDescent="0.25">
      <c r="A3500">
        <v>3485</v>
      </c>
      <c r="B3500" s="89">
        <v>37440</v>
      </c>
      <c r="C3500" s="48">
        <v>94.620002999999997</v>
      </c>
      <c r="D3500" s="48">
        <v>95.839995999999999</v>
      </c>
      <c r="E3500" s="48">
        <v>93.720000999999996</v>
      </c>
      <c r="F3500" s="48">
        <v>95.510002</v>
      </c>
      <c r="G3500" s="49">
        <v>30565800</v>
      </c>
      <c r="H3500" s="48">
        <v>72.740680999999995</v>
      </c>
      <c r="I3500" s="52">
        <f t="shared" si="395"/>
        <v>0.76160275863045213</v>
      </c>
      <c r="J3500" s="52">
        <f t="shared" ca="1" si="396"/>
        <v>1</v>
      </c>
      <c r="K3500" s="48">
        <f t="shared" si="397"/>
        <v>72.06</v>
      </c>
      <c r="L3500" s="48">
        <f t="shared" si="398"/>
        <v>72.989999999999995</v>
      </c>
      <c r="M3500" s="48">
        <f t="shared" si="399"/>
        <v>71.38</v>
      </c>
      <c r="N3500" s="48">
        <f t="shared" si="400"/>
        <v>72.739999999999995</v>
      </c>
      <c r="O3500" s="49">
        <f t="shared" ca="1" si="401"/>
        <v>30565800</v>
      </c>
    </row>
    <row r="3501" spans="1:15" x14ac:dyDescent="0.25">
      <c r="A3501">
        <v>3486</v>
      </c>
      <c r="B3501" s="89">
        <v>37439</v>
      </c>
      <c r="C3501" s="48">
        <v>96.860000999999997</v>
      </c>
      <c r="D3501" s="48">
        <v>97.199996999999996</v>
      </c>
      <c r="E3501" s="48">
        <v>94.769997000000004</v>
      </c>
      <c r="F3501" s="48">
        <v>94.970000999999996</v>
      </c>
      <c r="G3501" s="49">
        <v>34213900</v>
      </c>
      <c r="H3501" s="48">
        <v>72.329414999999997</v>
      </c>
      <c r="I3501" s="52">
        <f t="shared" si="395"/>
        <v>0.76160276127616344</v>
      </c>
      <c r="J3501" s="52">
        <f t="shared" ca="1" si="396"/>
        <v>1</v>
      </c>
      <c r="K3501" s="48">
        <f t="shared" si="397"/>
        <v>73.77</v>
      </c>
      <c r="L3501" s="48">
        <f t="shared" si="398"/>
        <v>74.03</v>
      </c>
      <c r="M3501" s="48">
        <f t="shared" si="399"/>
        <v>72.180000000000007</v>
      </c>
      <c r="N3501" s="48">
        <f t="shared" si="400"/>
        <v>72.33</v>
      </c>
      <c r="O3501" s="49">
        <f t="shared" ca="1" si="401"/>
        <v>34213900</v>
      </c>
    </row>
    <row r="3502" spans="1:15" x14ac:dyDescent="0.25">
      <c r="A3502">
        <v>3487</v>
      </c>
      <c r="B3502" s="89">
        <v>37438</v>
      </c>
      <c r="C3502" s="48">
        <v>99.18</v>
      </c>
      <c r="D3502" s="48">
        <v>99.800003000000004</v>
      </c>
      <c r="E3502" s="48">
        <v>96.889999000000003</v>
      </c>
      <c r="F3502" s="48">
        <v>97.029999000000004</v>
      </c>
      <c r="G3502" s="49">
        <v>20270200</v>
      </c>
      <c r="H3502" s="48">
        <v>73.898314999999997</v>
      </c>
      <c r="I3502" s="52">
        <f t="shared" si="395"/>
        <v>0.76160275957541745</v>
      </c>
      <c r="J3502" s="52">
        <f t="shared" ca="1" si="396"/>
        <v>1</v>
      </c>
      <c r="K3502" s="48">
        <f t="shared" si="397"/>
        <v>75.540000000000006</v>
      </c>
      <c r="L3502" s="48">
        <f t="shared" si="398"/>
        <v>76.010000000000005</v>
      </c>
      <c r="M3502" s="48">
        <f t="shared" si="399"/>
        <v>73.790000000000006</v>
      </c>
      <c r="N3502" s="48">
        <f t="shared" si="400"/>
        <v>73.900000000000006</v>
      </c>
      <c r="O3502" s="49">
        <f t="shared" ca="1" si="401"/>
        <v>20270200</v>
      </c>
    </row>
    <row r="3503" spans="1:15" x14ac:dyDescent="0.25">
      <c r="A3503">
        <v>3488</v>
      </c>
      <c r="B3503" s="89">
        <v>37435</v>
      </c>
      <c r="C3503" s="48">
        <v>99.239998</v>
      </c>
      <c r="D3503" s="48">
        <v>100.5</v>
      </c>
      <c r="E3503" s="48">
        <v>98.879997000000003</v>
      </c>
      <c r="F3503" s="48">
        <v>98.959998999999996</v>
      </c>
      <c r="G3503" s="49">
        <v>28184200</v>
      </c>
      <c r="H3503" s="48">
        <v>75.368207999999996</v>
      </c>
      <c r="I3503" s="52">
        <f t="shared" si="395"/>
        <v>0.76160275628135365</v>
      </c>
      <c r="J3503" s="52">
        <f t="shared" ca="1" si="396"/>
        <v>1</v>
      </c>
      <c r="K3503" s="48">
        <f t="shared" si="397"/>
        <v>75.58</v>
      </c>
      <c r="L3503" s="48">
        <f t="shared" si="398"/>
        <v>76.540000000000006</v>
      </c>
      <c r="M3503" s="48">
        <f t="shared" si="399"/>
        <v>75.31</v>
      </c>
      <c r="N3503" s="48">
        <f t="shared" si="400"/>
        <v>75.37</v>
      </c>
      <c r="O3503" s="49">
        <f t="shared" ca="1" si="401"/>
        <v>28184200</v>
      </c>
    </row>
    <row r="3504" spans="1:15" x14ac:dyDescent="0.25">
      <c r="A3504">
        <v>3489</v>
      </c>
      <c r="B3504" s="89">
        <v>37434</v>
      </c>
      <c r="C3504" s="48">
        <v>98.5</v>
      </c>
      <c r="D3504" s="48">
        <v>99.489998</v>
      </c>
      <c r="E3504" s="48">
        <v>96.57</v>
      </c>
      <c r="F3504" s="48">
        <v>99.43</v>
      </c>
      <c r="G3504" s="49">
        <v>31616400</v>
      </c>
      <c r="H3504" s="48">
        <v>75.726163</v>
      </c>
      <c r="I3504" s="52">
        <f t="shared" si="395"/>
        <v>0.76160276576485963</v>
      </c>
      <c r="J3504" s="52">
        <f t="shared" ca="1" si="396"/>
        <v>1</v>
      </c>
      <c r="K3504" s="48">
        <f t="shared" si="397"/>
        <v>75.02</v>
      </c>
      <c r="L3504" s="48">
        <f t="shared" si="398"/>
        <v>75.77</v>
      </c>
      <c r="M3504" s="48">
        <f t="shared" si="399"/>
        <v>73.55</v>
      </c>
      <c r="N3504" s="48">
        <f t="shared" si="400"/>
        <v>75.73</v>
      </c>
      <c r="O3504" s="49">
        <f t="shared" ca="1" si="401"/>
        <v>31616400</v>
      </c>
    </row>
    <row r="3505" spans="1:15" x14ac:dyDescent="0.25">
      <c r="A3505">
        <v>3490</v>
      </c>
      <c r="B3505" s="89">
        <v>37433</v>
      </c>
      <c r="C3505" s="48">
        <v>95.199996999999996</v>
      </c>
      <c r="D3505" s="48">
        <v>98.150002000000001</v>
      </c>
      <c r="E3505" s="48">
        <v>95.190002000000007</v>
      </c>
      <c r="F3505" s="48">
        <v>97.720000999999996</v>
      </c>
      <c r="G3505" s="49">
        <v>37913600</v>
      </c>
      <c r="H3505" s="48">
        <v>74.423822999999999</v>
      </c>
      <c r="I3505" s="52">
        <f t="shared" si="395"/>
        <v>0.7616027654359111</v>
      </c>
      <c r="J3505" s="52">
        <f t="shared" ca="1" si="396"/>
        <v>1</v>
      </c>
      <c r="K3505" s="48">
        <f t="shared" si="397"/>
        <v>72.5</v>
      </c>
      <c r="L3505" s="48">
        <f t="shared" si="398"/>
        <v>74.75</v>
      </c>
      <c r="M3505" s="48">
        <f t="shared" si="399"/>
        <v>72.5</v>
      </c>
      <c r="N3505" s="48">
        <f t="shared" si="400"/>
        <v>74.42</v>
      </c>
      <c r="O3505" s="49">
        <f t="shared" ca="1" si="401"/>
        <v>37913600</v>
      </c>
    </row>
    <row r="3506" spans="1:15" x14ac:dyDescent="0.25">
      <c r="A3506">
        <v>3491</v>
      </c>
      <c r="B3506" s="89">
        <v>37432</v>
      </c>
      <c r="C3506" s="48">
        <v>100.300003</v>
      </c>
      <c r="D3506" s="48">
        <v>100.889999</v>
      </c>
      <c r="E3506" s="48">
        <v>97.540001000000004</v>
      </c>
      <c r="F3506" s="48">
        <v>97.559997999999993</v>
      </c>
      <c r="G3506" s="49">
        <v>33355000</v>
      </c>
      <c r="H3506" s="48">
        <v>74.301963000000001</v>
      </c>
      <c r="I3506" s="52">
        <f t="shared" si="395"/>
        <v>0.76160275239038033</v>
      </c>
      <c r="J3506" s="52">
        <f t="shared" ca="1" si="396"/>
        <v>1</v>
      </c>
      <c r="K3506" s="48">
        <f t="shared" si="397"/>
        <v>76.39</v>
      </c>
      <c r="L3506" s="48">
        <f t="shared" si="398"/>
        <v>76.84</v>
      </c>
      <c r="M3506" s="48">
        <f t="shared" si="399"/>
        <v>74.290000000000006</v>
      </c>
      <c r="N3506" s="48">
        <f t="shared" si="400"/>
        <v>74.3</v>
      </c>
      <c r="O3506" s="49">
        <f t="shared" ca="1" si="401"/>
        <v>33355000</v>
      </c>
    </row>
    <row r="3507" spans="1:15" x14ac:dyDescent="0.25">
      <c r="A3507">
        <v>3492</v>
      </c>
      <c r="B3507" s="89">
        <v>37431</v>
      </c>
      <c r="C3507" s="48">
        <v>98.610000999999997</v>
      </c>
      <c r="D3507" s="48">
        <v>100.69000200000001</v>
      </c>
      <c r="E3507" s="48">
        <v>97.25</v>
      </c>
      <c r="F3507" s="48">
        <v>99.800003000000004</v>
      </c>
      <c r="G3507" s="49">
        <v>37169700</v>
      </c>
      <c r="H3507" s="48">
        <v>76.007958000000002</v>
      </c>
      <c r="I3507" s="52">
        <f t="shared" si="395"/>
        <v>0.76160276267727167</v>
      </c>
      <c r="J3507" s="52">
        <f t="shared" ca="1" si="396"/>
        <v>1</v>
      </c>
      <c r="K3507" s="48">
        <f t="shared" si="397"/>
        <v>75.099999999999994</v>
      </c>
      <c r="L3507" s="48">
        <f t="shared" si="398"/>
        <v>76.69</v>
      </c>
      <c r="M3507" s="48">
        <f t="shared" si="399"/>
        <v>74.069999999999993</v>
      </c>
      <c r="N3507" s="48">
        <f t="shared" si="400"/>
        <v>76.010000000000005</v>
      </c>
      <c r="O3507" s="49">
        <f t="shared" ca="1" si="401"/>
        <v>37169700</v>
      </c>
    </row>
    <row r="3508" spans="1:15" x14ac:dyDescent="0.25">
      <c r="A3508">
        <v>3493</v>
      </c>
      <c r="B3508" s="89">
        <v>37428</v>
      </c>
      <c r="C3508" s="48">
        <v>100.470001</v>
      </c>
      <c r="D3508" s="48">
        <v>100.93</v>
      </c>
      <c r="E3508" s="48">
        <v>98.68</v>
      </c>
      <c r="F3508" s="48">
        <v>99.279999000000004</v>
      </c>
      <c r="G3508" s="49">
        <v>31190700</v>
      </c>
      <c r="H3508" s="48">
        <v>75.611920999999995</v>
      </c>
      <c r="I3508" s="52">
        <f t="shared" si="395"/>
        <v>0.7616027574698101</v>
      </c>
      <c r="J3508" s="52">
        <f t="shared" ca="1" si="396"/>
        <v>1</v>
      </c>
      <c r="K3508" s="48">
        <f t="shared" si="397"/>
        <v>76.52</v>
      </c>
      <c r="L3508" s="48">
        <f t="shared" si="398"/>
        <v>76.87</v>
      </c>
      <c r="M3508" s="48">
        <f t="shared" si="399"/>
        <v>75.150000000000006</v>
      </c>
      <c r="N3508" s="48">
        <f t="shared" si="400"/>
        <v>75.61</v>
      </c>
      <c r="O3508" s="49">
        <f t="shared" ca="1" si="401"/>
        <v>31190700</v>
      </c>
    </row>
    <row r="3509" spans="1:15" x14ac:dyDescent="0.25">
      <c r="A3509">
        <v>3494</v>
      </c>
      <c r="B3509" s="89">
        <v>37427</v>
      </c>
      <c r="C3509" s="48">
        <v>102.260002</v>
      </c>
      <c r="D3509" s="48">
        <v>103.050003</v>
      </c>
      <c r="E3509" s="48">
        <v>100.959999</v>
      </c>
      <c r="F3509" s="48">
        <v>101.209999</v>
      </c>
      <c r="G3509" s="49">
        <v>25691000</v>
      </c>
      <c r="H3509" s="48">
        <v>76.812966000000003</v>
      </c>
      <c r="I3509" s="52">
        <f t="shared" si="395"/>
        <v>0.7589464159563919</v>
      </c>
      <c r="J3509" s="52">
        <f t="shared" ca="1" si="396"/>
        <v>1</v>
      </c>
      <c r="K3509" s="48">
        <f t="shared" si="397"/>
        <v>77.61</v>
      </c>
      <c r="L3509" s="48">
        <f t="shared" si="398"/>
        <v>78.209999999999994</v>
      </c>
      <c r="M3509" s="48">
        <f t="shared" si="399"/>
        <v>76.62</v>
      </c>
      <c r="N3509" s="48">
        <f t="shared" si="400"/>
        <v>76.81</v>
      </c>
      <c r="O3509" s="49">
        <f t="shared" ca="1" si="401"/>
        <v>25691000</v>
      </c>
    </row>
    <row r="3510" spans="1:15" x14ac:dyDescent="0.25">
      <c r="A3510">
        <v>3495</v>
      </c>
      <c r="B3510" s="89">
        <v>37426</v>
      </c>
      <c r="C3510" s="48">
        <v>103.5</v>
      </c>
      <c r="D3510" s="48">
        <v>104.43</v>
      </c>
      <c r="E3510" s="48">
        <v>102.239998</v>
      </c>
      <c r="F3510" s="48">
        <v>102.519997</v>
      </c>
      <c r="G3510" s="49">
        <v>21540700</v>
      </c>
      <c r="H3510" s="48">
        <v>77.807184000000007</v>
      </c>
      <c r="I3510" s="52">
        <f t="shared" si="395"/>
        <v>0.75894641315684008</v>
      </c>
      <c r="J3510" s="52">
        <f t="shared" ca="1" si="396"/>
        <v>1</v>
      </c>
      <c r="K3510" s="48">
        <f t="shared" si="397"/>
        <v>78.55</v>
      </c>
      <c r="L3510" s="48">
        <f t="shared" si="398"/>
        <v>79.260000000000005</v>
      </c>
      <c r="M3510" s="48">
        <f t="shared" si="399"/>
        <v>77.59</v>
      </c>
      <c r="N3510" s="48">
        <f t="shared" si="400"/>
        <v>77.81</v>
      </c>
      <c r="O3510" s="49">
        <f t="shared" ca="1" si="401"/>
        <v>21540700</v>
      </c>
    </row>
    <row r="3511" spans="1:15" x14ac:dyDescent="0.25">
      <c r="A3511">
        <v>3496</v>
      </c>
      <c r="B3511" s="89">
        <v>37425</v>
      </c>
      <c r="C3511" s="48">
        <v>103.739998</v>
      </c>
      <c r="D3511" s="48">
        <v>105.029999</v>
      </c>
      <c r="E3511" s="48">
        <v>103.629997</v>
      </c>
      <c r="F3511" s="48">
        <v>104.970001</v>
      </c>
      <c r="G3511" s="49">
        <v>21628500</v>
      </c>
      <c r="H3511" s="48">
        <v>79.666606999999999</v>
      </c>
      <c r="I3511" s="52">
        <f t="shared" si="395"/>
        <v>0.75894642508386756</v>
      </c>
      <c r="J3511" s="52">
        <f t="shared" ca="1" si="396"/>
        <v>1</v>
      </c>
      <c r="K3511" s="48">
        <f t="shared" si="397"/>
        <v>78.73</v>
      </c>
      <c r="L3511" s="48">
        <f t="shared" si="398"/>
        <v>79.709999999999994</v>
      </c>
      <c r="M3511" s="48">
        <f t="shared" si="399"/>
        <v>78.650000000000006</v>
      </c>
      <c r="N3511" s="48">
        <f t="shared" si="400"/>
        <v>79.67</v>
      </c>
      <c r="O3511" s="49">
        <f t="shared" ca="1" si="401"/>
        <v>21628500</v>
      </c>
    </row>
    <row r="3512" spans="1:15" x14ac:dyDescent="0.25">
      <c r="A3512">
        <v>3497</v>
      </c>
      <c r="B3512" s="89">
        <v>37424</v>
      </c>
      <c r="C3512" s="48">
        <v>101.91999800000001</v>
      </c>
      <c r="D3512" s="48">
        <v>104.339996</v>
      </c>
      <c r="E3512" s="48">
        <v>101.849998</v>
      </c>
      <c r="F3512" s="48">
        <v>104.120003</v>
      </c>
      <c r="G3512" s="49">
        <v>17647200</v>
      </c>
      <c r="H3512" s="48">
        <v>79.021502999999996</v>
      </c>
      <c r="I3512" s="52">
        <f t="shared" si="395"/>
        <v>0.75894641493623471</v>
      </c>
      <c r="J3512" s="52">
        <f t="shared" ca="1" si="396"/>
        <v>1</v>
      </c>
      <c r="K3512" s="48">
        <f t="shared" si="397"/>
        <v>77.349999999999994</v>
      </c>
      <c r="L3512" s="48">
        <f t="shared" si="398"/>
        <v>79.19</v>
      </c>
      <c r="M3512" s="48">
        <f t="shared" si="399"/>
        <v>77.3</v>
      </c>
      <c r="N3512" s="48">
        <f t="shared" si="400"/>
        <v>79.02</v>
      </c>
      <c r="O3512" s="49">
        <f t="shared" ca="1" si="401"/>
        <v>17647200</v>
      </c>
    </row>
    <row r="3513" spans="1:15" x14ac:dyDescent="0.25">
      <c r="A3513">
        <v>3498</v>
      </c>
      <c r="B3513" s="89">
        <v>37421</v>
      </c>
      <c r="C3513" s="48">
        <v>100.30999799999999</v>
      </c>
      <c r="D3513" s="48">
        <v>101.55999799999999</v>
      </c>
      <c r="E3513" s="48">
        <v>98.5</v>
      </c>
      <c r="F3513" s="48">
        <v>101.400002</v>
      </c>
      <c r="G3513" s="49">
        <v>39267500</v>
      </c>
      <c r="H3513" s="48">
        <v>76.957167999999996</v>
      </c>
      <c r="I3513" s="52">
        <f t="shared" si="395"/>
        <v>0.75894641501091875</v>
      </c>
      <c r="J3513" s="52">
        <f t="shared" ca="1" si="396"/>
        <v>1</v>
      </c>
      <c r="K3513" s="48">
        <f t="shared" si="397"/>
        <v>76.13</v>
      </c>
      <c r="L3513" s="48">
        <f t="shared" si="398"/>
        <v>77.08</v>
      </c>
      <c r="M3513" s="48">
        <f t="shared" si="399"/>
        <v>74.760000000000005</v>
      </c>
      <c r="N3513" s="48">
        <f t="shared" si="400"/>
        <v>76.959999999999994</v>
      </c>
      <c r="O3513" s="49">
        <f t="shared" ca="1" si="401"/>
        <v>39267500</v>
      </c>
    </row>
    <row r="3514" spans="1:15" x14ac:dyDescent="0.25">
      <c r="A3514">
        <v>3499</v>
      </c>
      <c r="B3514" s="89">
        <v>37420</v>
      </c>
      <c r="C3514" s="48">
        <v>102.129997</v>
      </c>
      <c r="D3514" s="48">
        <v>103</v>
      </c>
      <c r="E3514" s="48">
        <v>101.339996</v>
      </c>
      <c r="F3514" s="48">
        <v>101.550003</v>
      </c>
      <c r="G3514" s="49">
        <v>21043900</v>
      </c>
      <c r="H3514" s="48">
        <v>77.071010999999999</v>
      </c>
      <c r="I3514" s="52">
        <f t="shared" si="395"/>
        <v>0.7589464177563835</v>
      </c>
      <c r="J3514" s="52">
        <f t="shared" ca="1" si="396"/>
        <v>1</v>
      </c>
      <c r="K3514" s="48">
        <f t="shared" si="397"/>
        <v>77.510000000000005</v>
      </c>
      <c r="L3514" s="48">
        <f t="shared" si="398"/>
        <v>78.17</v>
      </c>
      <c r="M3514" s="48">
        <f t="shared" si="399"/>
        <v>76.91</v>
      </c>
      <c r="N3514" s="48">
        <f t="shared" si="400"/>
        <v>77.069999999999993</v>
      </c>
      <c r="O3514" s="49">
        <f t="shared" ca="1" si="401"/>
        <v>21043900</v>
      </c>
    </row>
    <row r="3515" spans="1:15" x14ac:dyDescent="0.25">
      <c r="A3515">
        <v>3500</v>
      </c>
      <c r="B3515" s="89">
        <v>37419</v>
      </c>
      <c r="C3515" s="48">
        <v>101.709999</v>
      </c>
      <c r="D3515" s="48">
        <v>102.80999799999999</v>
      </c>
      <c r="E3515" s="48">
        <v>100.779999</v>
      </c>
      <c r="F3515" s="48">
        <v>102.58000199999999</v>
      </c>
      <c r="G3515" s="49">
        <v>31266000</v>
      </c>
      <c r="H3515" s="48">
        <v>77.852725000000007</v>
      </c>
      <c r="I3515" s="52">
        <f t="shared" si="395"/>
        <v>0.75894641725587031</v>
      </c>
      <c r="J3515" s="52">
        <f t="shared" ca="1" si="396"/>
        <v>1</v>
      </c>
      <c r="K3515" s="48">
        <f t="shared" si="397"/>
        <v>77.19</v>
      </c>
      <c r="L3515" s="48">
        <f t="shared" si="398"/>
        <v>78.03</v>
      </c>
      <c r="M3515" s="48">
        <f t="shared" si="399"/>
        <v>76.489999999999995</v>
      </c>
      <c r="N3515" s="48">
        <f t="shared" si="400"/>
        <v>77.849999999999994</v>
      </c>
      <c r="O3515" s="49">
        <f t="shared" ca="1" si="401"/>
        <v>31266000</v>
      </c>
    </row>
    <row r="3516" spans="1:15" x14ac:dyDescent="0.25">
      <c r="A3516">
        <v>3501</v>
      </c>
      <c r="B3516" s="89">
        <v>37418</v>
      </c>
      <c r="C3516" s="48">
        <v>104.129997</v>
      </c>
      <c r="D3516" s="48">
        <v>104.540001</v>
      </c>
      <c r="E3516" s="48">
        <v>101.730003</v>
      </c>
      <c r="F3516" s="48">
        <v>101.959999</v>
      </c>
      <c r="G3516" s="49">
        <v>19990700</v>
      </c>
      <c r="H3516" s="48">
        <v>77.382176000000001</v>
      </c>
      <c r="I3516" s="52">
        <f t="shared" si="395"/>
        <v>0.75894641780057304</v>
      </c>
      <c r="J3516" s="52">
        <f t="shared" ca="1" si="396"/>
        <v>1</v>
      </c>
      <c r="K3516" s="48">
        <f t="shared" si="397"/>
        <v>79.03</v>
      </c>
      <c r="L3516" s="48">
        <f t="shared" si="398"/>
        <v>79.34</v>
      </c>
      <c r="M3516" s="48">
        <f t="shared" si="399"/>
        <v>77.209999999999994</v>
      </c>
      <c r="N3516" s="48">
        <f t="shared" si="400"/>
        <v>77.38</v>
      </c>
      <c r="O3516" s="49">
        <f t="shared" ca="1" si="401"/>
        <v>19990700</v>
      </c>
    </row>
    <row r="3517" spans="1:15" x14ac:dyDescent="0.25">
      <c r="A3517">
        <v>3502</v>
      </c>
      <c r="B3517" s="89">
        <v>37417</v>
      </c>
      <c r="C3517" s="48">
        <v>103.239998</v>
      </c>
      <c r="D3517" s="48">
        <v>104.459999</v>
      </c>
      <c r="E3517" s="48">
        <v>103.019997</v>
      </c>
      <c r="F3517" s="48">
        <v>103.739998</v>
      </c>
      <c r="G3517" s="49">
        <v>18759900</v>
      </c>
      <c r="H3517" s="48">
        <v>78.733099999999993</v>
      </c>
      <c r="I3517" s="52">
        <f t="shared" si="395"/>
        <v>0.75894641910442295</v>
      </c>
      <c r="J3517" s="52">
        <f t="shared" ca="1" si="396"/>
        <v>1</v>
      </c>
      <c r="K3517" s="48">
        <f t="shared" si="397"/>
        <v>78.349999999999994</v>
      </c>
      <c r="L3517" s="48">
        <f t="shared" si="398"/>
        <v>79.28</v>
      </c>
      <c r="M3517" s="48">
        <f t="shared" si="399"/>
        <v>78.19</v>
      </c>
      <c r="N3517" s="48">
        <f t="shared" si="400"/>
        <v>78.73</v>
      </c>
      <c r="O3517" s="49">
        <f t="shared" ca="1" si="401"/>
        <v>18759900</v>
      </c>
    </row>
    <row r="3518" spans="1:15" x14ac:dyDescent="0.25">
      <c r="A3518">
        <v>3503</v>
      </c>
      <c r="B3518" s="89">
        <v>37414</v>
      </c>
      <c r="C3518" s="48">
        <v>101.779999</v>
      </c>
      <c r="D3518" s="48">
        <v>103.91999800000001</v>
      </c>
      <c r="E3518" s="48">
        <v>101.720001</v>
      </c>
      <c r="F3518" s="48">
        <v>103.339996</v>
      </c>
      <c r="G3518" s="49">
        <v>24011600</v>
      </c>
      <c r="H3518" s="48">
        <v>78.429519999999997</v>
      </c>
      <c r="I3518" s="52">
        <f t="shared" si="395"/>
        <v>0.75894641993212386</v>
      </c>
      <c r="J3518" s="52">
        <f t="shared" ca="1" si="396"/>
        <v>1</v>
      </c>
      <c r="K3518" s="48">
        <f t="shared" si="397"/>
        <v>77.25</v>
      </c>
      <c r="L3518" s="48">
        <f t="shared" si="398"/>
        <v>78.87</v>
      </c>
      <c r="M3518" s="48">
        <f t="shared" si="399"/>
        <v>77.2</v>
      </c>
      <c r="N3518" s="48">
        <f t="shared" si="400"/>
        <v>78.430000000000007</v>
      </c>
      <c r="O3518" s="49">
        <f t="shared" ca="1" si="401"/>
        <v>24011600</v>
      </c>
    </row>
    <row r="3519" spans="1:15" x14ac:dyDescent="0.25">
      <c r="A3519">
        <v>3504</v>
      </c>
      <c r="B3519" s="89">
        <v>37413</v>
      </c>
      <c r="C3519" s="48">
        <v>105.540001</v>
      </c>
      <c r="D3519" s="48">
        <v>105.599998</v>
      </c>
      <c r="E3519" s="48">
        <v>103.150002</v>
      </c>
      <c r="F3519" s="48">
        <v>103.459999</v>
      </c>
      <c r="G3519" s="49">
        <v>22998500</v>
      </c>
      <c r="H3519" s="48">
        <v>78.520595999999998</v>
      </c>
      <c r="I3519" s="52">
        <f t="shared" si="395"/>
        <v>0.75894642140872237</v>
      </c>
      <c r="J3519" s="52">
        <f t="shared" ca="1" si="396"/>
        <v>1</v>
      </c>
      <c r="K3519" s="48">
        <f t="shared" si="397"/>
        <v>80.099999999999994</v>
      </c>
      <c r="L3519" s="48">
        <f t="shared" si="398"/>
        <v>80.14</v>
      </c>
      <c r="M3519" s="48">
        <f t="shared" si="399"/>
        <v>78.290000000000006</v>
      </c>
      <c r="N3519" s="48">
        <f t="shared" si="400"/>
        <v>78.52</v>
      </c>
      <c r="O3519" s="49">
        <f t="shared" ca="1" si="401"/>
        <v>22998500</v>
      </c>
    </row>
    <row r="3520" spans="1:15" x14ac:dyDescent="0.25">
      <c r="A3520">
        <v>3505</v>
      </c>
      <c r="B3520" s="89">
        <v>37412</v>
      </c>
      <c r="C3520" s="48">
        <v>104.949997</v>
      </c>
      <c r="D3520" s="48">
        <v>105.66999800000001</v>
      </c>
      <c r="E3520" s="48">
        <v>104.349998</v>
      </c>
      <c r="F3520" s="48">
        <v>105.610001</v>
      </c>
      <c r="G3520" s="49">
        <v>19695900</v>
      </c>
      <c r="H3520" s="48">
        <v>80.152332000000001</v>
      </c>
      <c r="I3520" s="52">
        <f t="shared" si="395"/>
        <v>0.75894641834157361</v>
      </c>
      <c r="J3520" s="52">
        <f t="shared" ca="1" si="396"/>
        <v>1</v>
      </c>
      <c r="K3520" s="48">
        <f t="shared" si="397"/>
        <v>79.650000000000006</v>
      </c>
      <c r="L3520" s="48">
        <f t="shared" si="398"/>
        <v>80.2</v>
      </c>
      <c r="M3520" s="48">
        <f t="shared" si="399"/>
        <v>79.2</v>
      </c>
      <c r="N3520" s="48">
        <f t="shared" si="400"/>
        <v>80.150000000000006</v>
      </c>
      <c r="O3520" s="49">
        <f t="shared" ca="1" si="401"/>
        <v>19695900</v>
      </c>
    </row>
    <row r="3521" spans="1:15" x14ac:dyDescent="0.25">
      <c r="A3521">
        <v>3506</v>
      </c>
      <c r="B3521" s="89">
        <v>37411</v>
      </c>
      <c r="C3521" s="48">
        <v>104.150002</v>
      </c>
      <c r="D3521" s="48">
        <v>105.199997</v>
      </c>
      <c r="E3521" s="48">
        <v>103.550003</v>
      </c>
      <c r="F3521" s="48">
        <v>104.629997</v>
      </c>
      <c r="G3521" s="49">
        <v>25856200</v>
      </c>
      <c r="H3521" s="48">
        <v>79.408562000000003</v>
      </c>
      <c r="I3521" s="52">
        <f t="shared" si="395"/>
        <v>0.75894642336652274</v>
      </c>
      <c r="J3521" s="52">
        <f t="shared" ca="1" si="396"/>
        <v>1</v>
      </c>
      <c r="K3521" s="48">
        <f t="shared" si="397"/>
        <v>79.040000000000006</v>
      </c>
      <c r="L3521" s="48">
        <f t="shared" si="398"/>
        <v>79.84</v>
      </c>
      <c r="M3521" s="48">
        <f t="shared" si="399"/>
        <v>78.59</v>
      </c>
      <c r="N3521" s="48">
        <f t="shared" si="400"/>
        <v>79.41</v>
      </c>
      <c r="O3521" s="49">
        <f t="shared" ca="1" si="401"/>
        <v>25856200</v>
      </c>
    </row>
    <row r="3522" spans="1:15" x14ac:dyDescent="0.25">
      <c r="A3522">
        <v>3507</v>
      </c>
      <c r="B3522" s="89">
        <v>37410</v>
      </c>
      <c r="C3522" s="48">
        <v>107.089996</v>
      </c>
      <c r="D3522" s="48">
        <v>107.599998</v>
      </c>
      <c r="E3522" s="48">
        <v>104.129997</v>
      </c>
      <c r="F3522" s="48">
        <v>104.370003</v>
      </c>
      <c r="G3522" s="49">
        <v>26056300</v>
      </c>
      <c r="H3522" s="48">
        <v>79.211240000000004</v>
      </c>
      <c r="I3522" s="52">
        <f t="shared" si="395"/>
        <v>0.75894641873297641</v>
      </c>
      <c r="J3522" s="52">
        <f t="shared" ca="1" si="396"/>
        <v>1</v>
      </c>
      <c r="K3522" s="48">
        <f t="shared" si="397"/>
        <v>81.28</v>
      </c>
      <c r="L3522" s="48">
        <f t="shared" si="398"/>
        <v>81.66</v>
      </c>
      <c r="M3522" s="48">
        <f t="shared" si="399"/>
        <v>79.03</v>
      </c>
      <c r="N3522" s="48">
        <f t="shared" si="400"/>
        <v>79.209999999999994</v>
      </c>
      <c r="O3522" s="49">
        <f t="shared" ca="1" si="401"/>
        <v>26056300</v>
      </c>
    </row>
    <row r="3523" spans="1:15" x14ac:dyDescent="0.25">
      <c r="A3523">
        <v>3508</v>
      </c>
      <c r="B3523" s="89">
        <v>37407</v>
      </c>
      <c r="C3523" s="48">
        <v>107.400002</v>
      </c>
      <c r="D3523" s="48">
        <v>108.55999799999999</v>
      </c>
      <c r="E3523" s="48">
        <v>106.849998</v>
      </c>
      <c r="F3523" s="48">
        <v>107.220001</v>
      </c>
      <c r="G3523" s="49">
        <v>19826300</v>
      </c>
      <c r="H3523" s="48">
        <v>81.374235999999996</v>
      </c>
      <c r="I3523" s="52">
        <f t="shared" si="395"/>
        <v>0.75894642082683805</v>
      </c>
      <c r="J3523" s="52">
        <f t="shared" ca="1" si="396"/>
        <v>1</v>
      </c>
      <c r="K3523" s="48">
        <f t="shared" si="397"/>
        <v>81.510000000000005</v>
      </c>
      <c r="L3523" s="48">
        <f t="shared" si="398"/>
        <v>82.39</v>
      </c>
      <c r="M3523" s="48">
        <f t="shared" si="399"/>
        <v>81.09</v>
      </c>
      <c r="N3523" s="48">
        <f t="shared" si="400"/>
        <v>81.37</v>
      </c>
      <c r="O3523" s="49">
        <f t="shared" ca="1" si="401"/>
        <v>19826300</v>
      </c>
    </row>
    <row r="3524" spans="1:15" x14ac:dyDescent="0.25">
      <c r="A3524">
        <v>3509</v>
      </c>
      <c r="B3524" s="89">
        <v>37406</v>
      </c>
      <c r="C3524" s="48">
        <v>106.550003</v>
      </c>
      <c r="D3524" s="48">
        <v>107.510002</v>
      </c>
      <c r="E3524" s="48">
        <v>105.900002</v>
      </c>
      <c r="F3524" s="48">
        <v>107</v>
      </c>
      <c r="G3524" s="49">
        <v>18217900</v>
      </c>
      <c r="H3524" s="48">
        <v>81.207267000000002</v>
      </c>
      <c r="I3524" s="52">
        <f t="shared" si="395"/>
        <v>0.75894642056074768</v>
      </c>
      <c r="J3524" s="52">
        <f t="shared" ca="1" si="396"/>
        <v>1</v>
      </c>
      <c r="K3524" s="48">
        <f t="shared" si="397"/>
        <v>80.87</v>
      </c>
      <c r="L3524" s="48">
        <f t="shared" si="398"/>
        <v>81.59</v>
      </c>
      <c r="M3524" s="48">
        <f t="shared" si="399"/>
        <v>80.37</v>
      </c>
      <c r="N3524" s="48">
        <f t="shared" si="400"/>
        <v>81.209999999999994</v>
      </c>
      <c r="O3524" s="49">
        <f t="shared" ca="1" si="401"/>
        <v>18217900</v>
      </c>
    </row>
    <row r="3525" spans="1:15" x14ac:dyDescent="0.25">
      <c r="A3525">
        <v>3510</v>
      </c>
      <c r="B3525" s="89">
        <v>37405</v>
      </c>
      <c r="C3525" s="48">
        <v>107.620003</v>
      </c>
      <c r="D3525" s="48">
        <v>108.019997</v>
      </c>
      <c r="E3525" s="48">
        <v>107.129997</v>
      </c>
      <c r="F3525" s="48">
        <v>107.300003</v>
      </c>
      <c r="G3525" s="49">
        <v>14773300</v>
      </c>
      <c r="H3525" s="48">
        <v>81.434952999999993</v>
      </c>
      <c r="I3525" s="52">
        <f t="shared" si="395"/>
        <v>0.75894641866878598</v>
      </c>
      <c r="J3525" s="52">
        <f t="shared" ca="1" si="396"/>
        <v>1</v>
      </c>
      <c r="K3525" s="48">
        <f t="shared" si="397"/>
        <v>81.680000000000007</v>
      </c>
      <c r="L3525" s="48">
        <f t="shared" si="398"/>
        <v>81.98</v>
      </c>
      <c r="M3525" s="48">
        <f t="shared" si="399"/>
        <v>81.31</v>
      </c>
      <c r="N3525" s="48">
        <f t="shared" si="400"/>
        <v>81.430000000000007</v>
      </c>
      <c r="O3525" s="49">
        <f t="shared" ca="1" si="401"/>
        <v>14773300</v>
      </c>
    </row>
    <row r="3526" spans="1:15" x14ac:dyDescent="0.25">
      <c r="A3526">
        <v>3511</v>
      </c>
      <c r="B3526" s="89">
        <v>37404</v>
      </c>
      <c r="C3526" s="48">
        <v>109.050003</v>
      </c>
      <c r="D3526" s="48">
        <v>109.129997</v>
      </c>
      <c r="E3526" s="48">
        <v>107.449997</v>
      </c>
      <c r="F3526" s="48">
        <v>108.099998</v>
      </c>
      <c r="G3526" s="49">
        <v>24236900</v>
      </c>
      <c r="H3526" s="48">
        <v>82.042107000000001</v>
      </c>
      <c r="I3526" s="52">
        <f t="shared" si="395"/>
        <v>0.75894642477236685</v>
      </c>
      <c r="J3526" s="52">
        <f t="shared" ca="1" si="396"/>
        <v>1</v>
      </c>
      <c r="K3526" s="48">
        <f t="shared" si="397"/>
        <v>82.76</v>
      </c>
      <c r="L3526" s="48">
        <f t="shared" si="398"/>
        <v>82.82</v>
      </c>
      <c r="M3526" s="48">
        <f t="shared" si="399"/>
        <v>81.55</v>
      </c>
      <c r="N3526" s="48">
        <f t="shared" si="400"/>
        <v>82.04</v>
      </c>
      <c r="O3526" s="49">
        <f t="shared" ca="1" si="401"/>
        <v>24236900</v>
      </c>
    </row>
    <row r="3527" spans="1:15" x14ac:dyDescent="0.25">
      <c r="A3527">
        <v>3512</v>
      </c>
      <c r="B3527" s="89">
        <v>37400</v>
      </c>
      <c r="C3527" s="48">
        <v>109.980003</v>
      </c>
      <c r="D3527" s="48">
        <v>110.199997</v>
      </c>
      <c r="E3527" s="48">
        <v>108.610001</v>
      </c>
      <c r="F3527" s="48">
        <v>108.69000200000001</v>
      </c>
      <c r="G3527" s="49">
        <v>11877000</v>
      </c>
      <c r="H3527" s="48">
        <v>82.489887999999993</v>
      </c>
      <c r="I3527" s="52">
        <f t="shared" si="395"/>
        <v>0.75894642084926989</v>
      </c>
      <c r="J3527" s="52">
        <f t="shared" ca="1" si="396"/>
        <v>1</v>
      </c>
      <c r="K3527" s="48">
        <f t="shared" si="397"/>
        <v>83.47</v>
      </c>
      <c r="L3527" s="48">
        <f t="shared" si="398"/>
        <v>83.64</v>
      </c>
      <c r="M3527" s="48">
        <f t="shared" si="399"/>
        <v>82.43</v>
      </c>
      <c r="N3527" s="48">
        <f t="shared" si="400"/>
        <v>82.49</v>
      </c>
      <c r="O3527" s="49">
        <f t="shared" ca="1" si="401"/>
        <v>11877000</v>
      </c>
    </row>
    <row r="3528" spans="1:15" x14ac:dyDescent="0.25">
      <c r="A3528">
        <v>3513</v>
      </c>
      <c r="B3528" s="89">
        <v>37399</v>
      </c>
      <c r="C3528" s="48">
        <v>109.260002</v>
      </c>
      <c r="D3528" s="48">
        <v>110.360001</v>
      </c>
      <c r="E3528" s="48">
        <v>108.480003</v>
      </c>
      <c r="F3528" s="48">
        <v>110.099998</v>
      </c>
      <c r="G3528" s="49">
        <v>13879800</v>
      </c>
      <c r="H3528" s="48">
        <v>83.56</v>
      </c>
      <c r="I3528" s="52">
        <f t="shared" si="395"/>
        <v>0.75894642613889973</v>
      </c>
      <c r="J3528" s="52">
        <f t="shared" ca="1" si="396"/>
        <v>1</v>
      </c>
      <c r="K3528" s="48">
        <f t="shared" si="397"/>
        <v>82.92</v>
      </c>
      <c r="L3528" s="48">
        <f t="shared" si="398"/>
        <v>83.76</v>
      </c>
      <c r="M3528" s="48">
        <f t="shared" si="399"/>
        <v>82.33</v>
      </c>
      <c r="N3528" s="48">
        <f t="shared" si="400"/>
        <v>83.56</v>
      </c>
      <c r="O3528" s="49">
        <f t="shared" ca="1" si="401"/>
        <v>13879800</v>
      </c>
    </row>
    <row r="3529" spans="1:15" x14ac:dyDescent="0.25">
      <c r="A3529">
        <v>3514</v>
      </c>
      <c r="B3529" s="89">
        <v>37398</v>
      </c>
      <c r="C3529" s="48">
        <v>108.220001</v>
      </c>
      <c r="D3529" s="48">
        <v>109.120003</v>
      </c>
      <c r="E3529" s="48">
        <v>108</v>
      </c>
      <c r="F3529" s="48">
        <v>108.94000200000001</v>
      </c>
      <c r="G3529" s="49">
        <v>15844200</v>
      </c>
      <c r="H3529" s="48">
        <v>82.679625000000001</v>
      </c>
      <c r="I3529" s="52">
        <f t="shared" si="395"/>
        <v>0.75894642447317007</v>
      </c>
      <c r="J3529" s="52">
        <f t="shared" ca="1" si="396"/>
        <v>1</v>
      </c>
      <c r="K3529" s="48">
        <f t="shared" si="397"/>
        <v>82.13</v>
      </c>
      <c r="L3529" s="48">
        <f t="shared" si="398"/>
        <v>82.82</v>
      </c>
      <c r="M3529" s="48">
        <f t="shared" si="399"/>
        <v>81.97</v>
      </c>
      <c r="N3529" s="48">
        <f t="shared" si="400"/>
        <v>82.68</v>
      </c>
      <c r="O3529" s="49">
        <f t="shared" ca="1" si="401"/>
        <v>15844200</v>
      </c>
    </row>
    <row r="3530" spans="1:15" x14ac:dyDescent="0.25">
      <c r="A3530">
        <v>3515</v>
      </c>
      <c r="B3530" s="89">
        <v>37397</v>
      </c>
      <c r="C3530" s="48">
        <v>110.110001</v>
      </c>
      <c r="D3530" s="48">
        <v>110.480003</v>
      </c>
      <c r="E3530" s="48">
        <v>108.32</v>
      </c>
      <c r="F3530" s="48">
        <v>108.699997</v>
      </c>
      <c r="G3530" s="49">
        <v>16877200</v>
      </c>
      <c r="H3530" s="48">
        <v>82.497472999999999</v>
      </c>
      <c r="I3530" s="52">
        <f t="shared" si="395"/>
        <v>0.75894641469033342</v>
      </c>
      <c r="J3530" s="52">
        <f t="shared" ca="1" si="396"/>
        <v>1</v>
      </c>
      <c r="K3530" s="48">
        <f t="shared" si="397"/>
        <v>83.57</v>
      </c>
      <c r="L3530" s="48">
        <f t="shared" si="398"/>
        <v>83.85</v>
      </c>
      <c r="M3530" s="48">
        <f t="shared" si="399"/>
        <v>82.21</v>
      </c>
      <c r="N3530" s="48">
        <f t="shared" si="400"/>
        <v>82.5</v>
      </c>
      <c r="O3530" s="49">
        <f t="shared" ca="1" si="401"/>
        <v>16877200</v>
      </c>
    </row>
    <row r="3531" spans="1:15" x14ac:dyDescent="0.25">
      <c r="A3531">
        <v>3516</v>
      </c>
      <c r="B3531" s="89">
        <v>37396</v>
      </c>
      <c r="C3531" s="48">
        <v>110.639999</v>
      </c>
      <c r="D3531" s="48">
        <v>110.69000200000001</v>
      </c>
      <c r="E3531" s="48">
        <v>109.489998</v>
      </c>
      <c r="F3531" s="48">
        <v>109.699997</v>
      </c>
      <c r="G3531" s="49">
        <v>13833800</v>
      </c>
      <c r="H3531" s="48">
        <v>83.256420000000006</v>
      </c>
      <c r="I3531" s="52">
        <f t="shared" si="395"/>
        <v>0.75894642002588208</v>
      </c>
      <c r="J3531" s="52">
        <f t="shared" ca="1" si="396"/>
        <v>1</v>
      </c>
      <c r="K3531" s="48">
        <f t="shared" si="397"/>
        <v>83.97</v>
      </c>
      <c r="L3531" s="48">
        <f t="shared" si="398"/>
        <v>84.01</v>
      </c>
      <c r="M3531" s="48">
        <f t="shared" si="399"/>
        <v>83.1</v>
      </c>
      <c r="N3531" s="48">
        <f t="shared" si="400"/>
        <v>83.26</v>
      </c>
      <c r="O3531" s="49">
        <f t="shared" ca="1" si="401"/>
        <v>13833800</v>
      </c>
    </row>
    <row r="3532" spans="1:15" x14ac:dyDescent="0.25">
      <c r="A3532">
        <v>3517</v>
      </c>
      <c r="B3532" s="89">
        <v>37393</v>
      </c>
      <c r="C3532" s="48">
        <v>110.660004</v>
      </c>
      <c r="D3532" s="48">
        <v>111.25</v>
      </c>
      <c r="E3532" s="48">
        <v>110.099998</v>
      </c>
      <c r="F3532" s="48">
        <v>110.900002</v>
      </c>
      <c r="G3532" s="49">
        <v>27823700</v>
      </c>
      <c r="H3532" s="48">
        <v>84.167158999999998</v>
      </c>
      <c r="I3532" s="52">
        <f t="shared" si="395"/>
        <v>0.75894641552846864</v>
      </c>
      <c r="J3532" s="52">
        <f t="shared" ca="1" si="396"/>
        <v>1</v>
      </c>
      <c r="K3532" s="48">
        <f t="shared" si="397"/>
        <v>83.99</v>
      </c>
      <c r="L3532" s="48">
        <f t="shared" si="398"/>
        <v>84.43</v>
      </c>
      <c r="M3532" s="48">
        <f t="shared" si="399"/>
        <v>83.56</v>
      </c>
      <c r="N3532" s="48">
        <f t="shared" si="400"/>
        <v>84.17</v>
      </c>
      <c r="O3532" s="49">
        <f t="shared" ca="1" si="401"/>
        <v>27823700</v>
      </c>
    </row>
    <row r="3533" spans="1:15" x14ac:dyDescent="0.25">
      <c r="A3533">
        <v>3518</v>
      </c>
      <c r="B3533" s="89">
        <v>37392</v>
      </c>
      <c r="C3533" s="48">
        <v>109.699997</v>
      </c>
      <c r="D3533" s="48">
        <v>110.480003</v>
      </c>
      <c r="E3533" s="48">
        <v>109.33000199999999</v>
      </c>
      <c r="F3533" s="48">
        <v>110.360001</v>
      </c>
      <c r="G3533" s="49">
        <v>28092000</v>
      </c>
      <c r="H3533" s="48">
        <v>83.757327000000004</v>
      </c>
      <c r="I3533" s="52">
        <f t="shared" si="395"/>
        <v>0.75894641392763318</v>
      </c>
      <c r="J3533" s="52">
        <f t="shared" ca="1" si="396"/>
        <v>1</v>
      </c>
      <c r="K3533" s="48">
        <f t="shared" si="397"/>
        <v>83.26</v>
      </c>
      <c r="L3533" s="48">
        <f t="shared" si="398"/>
        <v>83.85</v>
      </c>
      <c r="M3533" s="48">
        <f t="shared" si="399"/>
        <v>82.98</v>
      </c>
      <c r="N3533" s="48">
        <f t="shared" si="400"/>
        <v>83.76</v>
      </c>
      <c r="O3533" s="49">
        <f t="shared" ca="1" si="401"/>
        <v>28092000</v>
      </c>
    </row>
    <row r="3534" spans="1:15" x14ac:dyDescent="0.25">
      <c r="A3534">
        <v>3519</v>
      </c>
      <c r="B3534" s="89">
        <v>37391</v>
      </c>
      <c r="C3534" s="48">
        <v>109.5</v>
      </c>
      <c r="D3534" s="48">
        <v>110.910004</v>
      </c>
      <c r="E3534" s="48">
        <v>109.290001</v>
      </c>
      <c r="F3534" s="48">
        <v>109.790001</v>
      </c>
      <c r="G3534" s="49">
        <v>29535300</v>
      </c>
      <c r="H3534" s="48">
        <v>83.324727999999993</v>
      </c>
      <c r="I3534" s="52">
        <f t="shared" si="395"/>
        <v>0.75894641808045882</v>
      </c>
      <c r="J3534" s="52">
        <f t="shared" ca="1" si="396"/>
        <v>1</v>
      </c>
      <c r="K3534" s="48">
        <f t="shared" si="397"/>
        <v>83.1</v>
      </c>
      <c r="L3534" s="48">
        <f t="shared" si="398"/>
        <v>84.17</v>
      </c>
      <c r="M3534" s="48">
        <f t="shared" si="399"/>
        <v>82.95</v>
      </c>
      <c r="N3534" s="48">
        <f t="shared" si="400"/>
        <v>83.32</v>
      </c>
      <c r="O3534" s="49">
        <f t="shared" ca="1" si="401"/>
        <v>29535300</v>
      </c>
    </row>
    <row r="3535" spans="1:15" x14ac:dyDescent="0.25">
      <c r="A3535">
        <v>3520</v>
      </c>
      <c r="B3535" s="89">
        <v>37390</v>
      </c>
      <c r="C3535" s="48">
        <v>109.620003</v>
      </c>
      <c r="D3535" s="48">
        <v>110.370003</v>
      </c>
      <c r="E3535" s="48">
        <v>109</v>
      </c>
      <c r="F3535" s="48">
        <v>110.220001</v>
      </c>
      <c r="G3535" s="49">
        <v>34201200</v>
      </c>
      <c r="H3535" s="48">
        <v>83.651075000000006</v>
      </c>
      <c r="I3535" s="52">
        <f t="shared" si="395"/>
        <v>0.75894641844541455</v>
      </c>
      <c r="J3535" s="52">
        <f t="shared" ca="1" si="396"/>
        <v>1</v>
      </c>
      <c r="K3535" s="48">
        <f t="shared" si="397"/>
        <v>83.2</v>
      </c>
      <c r="L3535" s="48">
        <f t="shared" si="398"/>
        <v>83.76</v>
      </c>
      <c r="M3535" s="48">
        <f t="shared" si="399"/>
        <v>82.73</v>
      </c>
      <c r="N3535" s="48">
        <f t="shared" si="400"/>
        <v>83.65</v>
      </c>
      <c r="O3535" s="49">
        <f t="shared" ca="1" si="401"/>
        <v>34201200</v>
      </c>
    </row>
    <row r="3536" spans="1:15" x14ac:dyDescent="0.25">
      <c r="A3536">
        <v>3521</v>
      </c>
      <c r="B3536" s="89">
        <v>37389</v>
      </c>
      <c r="C3536" s="48">
        <v>106.220001</v>
      </c>
      <c r="D3536" s="48">
        <v>107.949997</v>
      </c>
      <c r="E3536" s="48">
        <v>105.790001</v>
      </c>
      <c r="F3536" s="48">
        <v>107.870003</v>
      </c>
      <c r="G3536" s="49">
        <v>14677700</v>
      </c>
      <c r="H3536" s="48">
        <v>81.867552000000003</v>
      </c>
      <c r="I3536" s="52">
        <f t="shared" si="395"/>
        <v>0.75894641441699051</v>
      </c>
      <c r="J3536" s="52">
        <f t="shared" ca="1" si="396"/>
        <v>1</v>
      </c>
      <c r="K3536" s="48">
        <f t="shared" si="397"/>
        <v>80.62</v>
      </c>
      <c r="L3536" s="48">
        <f t="shared" si="398"/>
        <v>81.93</v>
      </c>
      <c r="M3536" s="48">
        <f t="shared" si="399"/>
        <v>80.290000000000006</v>
      </c>
      <c r="N3536" s="48">
        <f t="shared" si="400"/>
        <v>81.87</v>
      </c>
      <c r="O3536" s="49">
        <f t="shared" ca="1" si="401"/>
        <v>14677700</v>
      </c>
    </row>
    <row r="3537" spans="1:15" x14ac:dyDescent="0.25">
      <c r="A3537">
        <v>3522</v>
      </c>
      <c r="B3537" s="89">
        <v>37386</v>
      </c>
      <c r="C3537" s="48">
        <v>107.970001</v>
      </c>
      <c r="D3537" s="48">
        <v>108.050003</v>
      </c>
      <c r="E3537" s="48">
        <v>105.599998</v>
      </c>
      <c r="F3537" s="48">
        <v>105.720001</v>
      </c>
      <c r="G3537" s="49">
        <v>18958900</v>
      </c>
      <c r="H3537" s="48">
        <v>80.235816</v>
      </c>
      <c r="I3537" s="52">
        <f t="shared" ref="I3537:I3600" si="402">H3537/F3537</f>
        <v>0.75894641733875889</v>
      </c>
      <c r="J3537" s="52">
        <f t="shared" ref="J3537:J3600" ca="1" si="403">INDEX(OFFSET($T$15,0,0,$S$13+1,1),MATCH(B3537,OFFSET($Q$15,0,0,$S$13+1,1),-1))</f>
        <v>1</v>
      </c>
      <c r="K3537" s="48">
        <f t="shared" ref="K3537:K3600" si="404">ROUND($I3537*C3537,2)</f>
        <v>81.94</v>
      </c>
      <c r="L3537" s="48">
        <f t="shared" ref="L3537:L3600" si="405">ROUND($I3537*D3537,2)</f>
        <v>82</v>
      </c>
      <c r="M3537" s="48">
        <f t="shared" ref="M3537:M3600" si="406">ROUND($I3537*E3537,2)</f>
        <v>80.14</v>
      </c>
      <c r="N3537" s="48">
        <f t="shared" ref="N3537:N3600" si="407">ROUND($I3537*F3537,2)</f>
        <v>80.239999999999995</v>
      </c>
      <c r="O3537" s="49">
        <f t="shared" ref="O3537:O3600" ca="1" si="408">G3537*J3537</f>
        <v>18958900</v>
      </c>
    </row>
    <row r="3538" spans="1:15" x14ac:dyDescent="0.25">
      <c r="A3538">
        <v>3523</v>
      </c>
      <c r="B3538" s="89">
        <v>37385</v>
      </c>
      <c r="C3538" s="48">
        <v>108.650002</v>
      </c>
      <c r="D3538" s="48">
        <v>109.099998</v>
      </c>
      <c r="E3538" s="48">
        <v>107.58000199999999</v>
      </c>
      <c r="F3538" s="48">
        <v>107.75</v>
      </c>
      <c r="G3538" s="49">
        <v>18085600</v>
      </c>
      <c r="H3538" s="48">
        <v>81.776477</v>
      </c>
      <c r="I3538" s="52">
        <f t="shared" si="402"/>
        <v>0.75894642227378195</v>
      </c>
      <c r="J3538" s="52">
        <f t="shared" ca="1" si="403"/>
        <v>1</v>
      </c>
      <c r="K3538" s="48">
        <f t="shared" si="404"/>
        <v>82.46</v>
      </c>
      <c r="L3538" s="48">
        <f t="shared" si="405"/>
        <v>82.8</v>
      </c>
      <c r="M3538" s="48">
        <f t="shared" si="406"/>
        <v>81.650000000000006</v>
      </c>
      <c r="N3538" s="48">
        <f t="shared" si="407"/>
        <v>81.78</v>
      </c>
      <c r="O3538" s="49">
        <f t="shared" ca="1" si="408"/>
        <v>18085600</v>
      </c>
    </row>
    <row r="3539" spans="1:15" x14ac:dyDescent="0.25">
      <c r="A3539">
        <v>3524</v>
      </c>
      <c r="B3539" s="89">
        <v>37384</v>
      </c>
      <c r="C3539" s="48">
        <v>107.050003</v>
      </c>
      <c r="D3539" s="48">
        <v>109.360001</v>
      </c>
      <c r="E3539" s="48">
        <v>106.790001</v>
      </c>
      <c r="F3539" s="48">
        <v>109.010002</v>
      </c>
      <c r="G3539" s="49">
        <v>27917400</v>
      </c>
      <c r="H3539" s="48">
        <v>82.732750999999993</v>
      </c>
      <c r="I3539" s="52">
        <f t="shared" si="402"/>
        <v>0.75894642218243413</v>
      </c>
      <c r="J3539" s="52">
        <f t="shared" ca="1" si="403"/>
        <v>1</v>
      </c>
      <c r="K3539" s="48">
        <f t="shared" si="404"/>
        <v>81.25</v>
      </c>
      <c r="L3539" s="48">
        <f t="shared" si="405"/>
        <v>83</v>
      </c>
      <c r="M3539" s="48">
        <f t="shared" si="406"/>
        <v>81.05</v>
      </c>
      <c r="N3539" s="48">
        <f t="shared" si="407"/>
        <v>82.73</v>
      </c>
      <c r="O3539" s="49">
        <f t="shared" ca="1" si="408"/>
        <v>27917400</v>
      </c>
    </row>
    <row r="3540" spans="1:15" x14ac:dyDescent="0.25">
      <c r="A3540">
        <v>3525</v>
      </c>
      <c r="B3540" s="89">
        <v>37383</v>
      </c>
      <c r="C3540" s="48">
        <v>106.099998</v>
      </c>
      <c r="D3540" s="48">
        <v>106.32</v>
      </c>
      <c r="E3540" s="48">
        <v>104.900002</v>
      </c>
      <c r="F3540" s="48">
        <v>105.099998</v>
      </c>
      <c r="G3540" s="49">
        <v>21910000</v>
      </c>
      <c r="H3540" s="48">
        <v>79.765266999999994</v>
      </c>
      <c r="I3540" s="52">
        <f t="shared" si="402"/>
        <v>0.7589464178676768</v>
      </c>
      <c r="J3540" s="52">
        <f t="shared" ca="1" si="403"/>
        <v>1</v>
      </c>
      <c r="K3540" s="48">
        <f t="shared" si="404"/>
        <v>80.52</v>
      </c>
      <c r="L3540" s="48">
        <f t="shared" si="405"/>
        <v>80.69</v>
      </c>
      <c r="M3540" s="48">
        <f t="shared" si="406"/>
        <v>79.61</v>
      </c>
      <c r="N3540" s="48">
        <f t="shared" si="407"/>
        <v>79.77</v>
      </c>
      <c r="O3540" s="49">
        <f t="shared" ca="1" si="408"/>
        <v>21910000</v>
      </c>
    </row>
    <row r="3541" spans="1:15" x14ac:dyDescent="0.25">
      <c r="A3541">
        <v>3526</v>
      </c>
      <c r="B3541" s="89">
        <v>37382</v>
      </c>
      <c r="C3541" s="48">
        <v>107.639999</v>
      </c>
      <c r="D3541" s="48">
        <v>107.989998</v>
      </c>
      <c r="E3541" s="48">
        <v>105.30999799999999</v>
      </c>
      <c r="F3541" s="48">
        <v>105.470001</v>
      </c>
      <c r="G3541" s="49">
        <v>23630400</v>
      </c>
      <c r="H3541" s="48">
        <v>80.046080000000003</v>
      </c>
      <c r="I3541" s="52">
        <f t="shared" si="402"/>
        <v>0.7589464230686791</v>
      </c>
      <c r="J3541" s="52">
        <f t="shared" ca="1" si="403"/>
        <v>1</v>
      </c>
      <c r="K3541" s="48">
        <f t="shared" si="404"/>
        <v>81.69</v>
      </c>
      <c r="L3541" s="48">
        <f t="shared" si="405"/>
        <v>81.96</v>
      </c>
      <c r="M3541" s="48">
        <f t="shared" si="406"/>
        <v>79.92</v>
      </c>
      <c r="N3541" s="48">
        <f t="shared" si="407"/>
        <v>80.05</v>
      </c>
      <c r="O3541" s="49">
        <f t="shared" ca="1" si="408"/>
        <v>23630400</v>
      </c>
    </row>
    <row r="3542" spans="1:15" x14ac:dyDescent="0.25">
      <c r="A3542">
        <v>3527</v>
      </c>
      <c r="B3542" s="89">
        <v>37379</v>
      </c>
      <c r="C3542" s="48">
        <v>108.599998</v>
      </c>
      <c r="D3542" s="48">
        <v>108.760002</v>
      </c>
      <c r="E3542" s="48">
        <v>107.199997</v>
      </c>
      <c r="F3542" s="48">
        <v>107.58000199999999</v>
      </c>
      <c r="G3542" s="49">
        <v>18185500</v>
      </c>
      <c r="H3542" s="48">
        <v>81.647457000000003</v>
      </c>
      <c r="I3542" s="52">
        <f t="shared" si="402"/>
        <v>0.75894641645386851</v>
      </c>
      <c r="J3542" s="52">
        <f t="shared" ca="1" si="403"/>
        <v>1</v>
      </c>
      <c r="K3542" s="48">
        <f t="shared" si="404"/>
        <v>82.42</v>
      </c>
      <c r="L3542" s="48">
        <f t="shared" si="405"/>
        <v>82.54</v>
      </c>
      <c r="M3542" s="48">
        <f t="shared" si="406"/>
        <v>81.36</v>
      </c>
      <c r="N3542" s="48">
        <f t="shared" si="407"/>
        <v>81.650000000000006</v>
      </c>
      <c r="O3542" s="49">
        <f t="shared" ca="1" si="408"/>
        <v>18185500</v>
      </c>
    </row>
    <row r="3543" spans="1:15" x14ac:dyDescent="0.25">
      <c r="A3543">
        <v>3528</v>
      </c>
      <c r="B3543" s="89">
        <v>37378</v>
      </c>
      <c r="C3543" s="48">
        <v>109.099998</v>
      </c>
      <c r="D3543" s="48">
        <v>109.910004</v>
      </c>
      <c r="E3543" s="48">
        <v>107.779999</v>
      </c>
      <c r="F3543" s="48">
        <v>108.760002</v>
      </c>
      <c r="G3543" s="49">
        <v>15666800</v>
      </c>
      <c r="H3543" s="48">
        <v>82.543013999999999</v>
      </c>
      <c r="I3543" s="52">
        <f t="shared" si="402"/>
        <v>0.75894641855560097</v>
      </c>
      <c r="J3543" s="52">
        <f t="shared" ca="1" si="403"/>
        <v>1</v>
      </c>
      <c r="K3543" s="48">
        <f t="shared" si="404"/>
        <v>82.8</v>
      </c>
      <c r="L3543" s="48">
        <f t="shared" si="405"/>
        <v>83.42</v>
      </c>
      <c r="M3543" s="48">
        <f t="shared" si="406"/>
        <v>81.8</v>
      </c>
      <c r="N3543" s="48">
        <f t="shared" si="407"/>
        <v>82.54</v>
      </c>
      <c r="O3543" s="49">
        <f t="shared" ca="1" si="408"/>
        <v>15666800</v>
      </c>
    </row>
    <row r="3544" spans="1:15" x14ac:dyDescent="0.25">
      <c r="A3544">
        <v>3529</v>
      </c>
      <c r="B3544" s="89">
        <v>37377</v>
      </c>
      <c r="C3544" s="48">
        <v>107.970001</v>
      </c>
      <c r="D3544" s="48">
        <v>109.25</v>
      </c>
      <c r="E3544" s="48">
        <v>106.800003</v>
      </c>
      <c r="F3544" s="48">
        <v>109.18</v>
      </c>
      <c r="G3544" s="49">
        <v>24575600</v>
      </c>
      <c r="H3544" s="48">
        <v>82.861770000000007</v>
      </c>
      <c r="I3544" s="52">
        <f t="shared" si="402"/>
        <v>0.75894641875801427</v>
      </c>
      <c r="J3544" s="52">
        <f t="shared" ca="1" si="403"/>
        <v>1</v>
      </c>
      <c r="K3544" s="48">
        <f t="shared" si="404"/>
        <v>81.94</v>
      </c>
      <c r="L3544" s="48">
        <f t="shared" si="405"/>
        <v>82.91</v>
      </c>
      <c r="M3544" s="48">
        <f t="shared" si="406"/>
        <v>81.06</v>
      </c>
      <c r="N3544" s="48">
        <f t="shared" si="407"/>
        <v>82.86</v>
      </c>
      <c r="O3544" s="49">
        <f t="shared" ca="1" si="408"/>
        <v>24575600</v>
      </c>
    </row>
    <row r="3545" spans="1:15" x14ac:dyDescent="0.25">
      <c r="A3545">
        <v>3530</v>
      </c>
      <c r="B3545" s="89">
        <v>37376</v>
      </c>
      <c r="C3545" s="48">
        <v>107.019997</v>
      </c>
      <c r="D3545" s="48">
        <v>108.639999</v>
      </c>
      <c r="E3545" s="48">
        <v>106.639999</v>
      </c>
      <c r="F3545" s="48">
        <v>107.860001</v>
      </c>
      <c r="G3545" s="49">
        <v>19473500</v>
      </c>
      <c r="H3545" s="48">
        <v>81.859960999999998</v>
      </c>
      <c r="I3545" s="52">
        <f t="shared" si="402"/>
        <v>0.75894641425045051</v>
      </c>
      <c r="J3545" s="52">
        <f t="shared" ca="1" si="403"/>
        <v>1</v>
      </c>
      <c r="K3545" s="48">
        <f t="shared" si="404"/>
        <v>81.22</v>
      </c>
      <c r="L3545" s="48">
        <f t="shared" si="405"/>
        <v>82.45</v>
      </c>
      <c r="M3545" s="48">
        <f t="shared" si="406"/>
        <v>80.930000000000007</v>
      </c>
      <c r="N3545" s="48">
        <f t="shared" si="407"/>
        <v>81.86</v>
      </c>
      <c r="O3545" s="49">
        <f t="shared" ca="1" si="408"/>
        <v>19473500</v>
      </c>
    </row>
    <row r="3546" spans="1:15" x14ac:dyDescent="0.25">
      <c r="A3546">
        <v>3531</v>
      </c>
      <c r="B3546" s="89">
        <v>37375</v>
      </c>
      <c r="C3546" s="48">
        <v>107.93</v>
      </c>
      <c r="D3546" s="48">
        <v>108.260002</v>
      </c>
      <c r="E3546" s="48">
        <v>106.629997</v>
      </c>
      <c r="F3546" s="48">
        <v>106.860001</v>
      </c>
      <c r="G3546" s="49">
        <v>17724400</v>
      </c>
      <c r="H3546" s="48">
        <v>81.101015000000004</v>
      </c>
      <c r="I3546" s="52">
        <f t="shared" si="402"/>
        <v>0.75894641812702213</v>
      </c>
      <c r="J3546" s="52">
        <f t="shared" ca="1" si="403"/>
        <v>1</v>
      </c>
      <c r="K3546" s="48">
        <f t="shared" si="404"/>
        <v>81.91</v>
      </c>
      <c r="L3546" s="48">
        <f t="shared" si="405"/>
        <v>82.16</v>
      </c>
      <c r="M3546" s="48">
        <f t="shared" si="406"/>
        <v>80.930000000000007</v>
      </c>
      <c r="N3546" s="48">
        <f t="shared" si="407"/>
        <v>81.099999999999994</v>
      </c>
      <c r="O3546" s="49">
        <f t="shared" ca="1" si="408"/>
        <v>17724400</v>
      </c>
    </row>
    <row r="3547" spans="1:15" x14ac:dyDescent="0.25">
      <c r="A3547">
        <v>3532</v>
      </c>
      <c r="B3547" s="89">
        <v>37372</v>
      </c>
      <c r="C3547" s="48">
        <v>109.790001</v>
      </c>
      <c r="D3547" s="48">
        <v>110.010002</v>
      </c>
      <c r="E3547" s="48">
        <v>107.290001</v>
      </c>
      <c r="F3547" s="48">
        <v>107.389999</v>
      </c>
      <c r="G3547" s="49">
        <v>19769800</v>
      </c>
      <c r="H3547" s="48">
        <v>81.503254999999996</v>
      </c>
      <c r="I3547" s="52">
        <f t="shared" si="402"/>
        <v>0.75894641734748491</v>
      </c>
      <c r="J3547" s="52">
        <f t="shared" ca="1" si="403"/>
        <v>1</v>
      </c>
      <c r="K3547" s="48">
        <f t="shared" si="404"/>
        <v>83.32</v>
      </c>
      <c r="L3547" s="48">
        <f t="shared" si="405"/>
        <v>83.49</v>
      </c>
      <c r="M3547" s="48">
        <f t="shared" si="406"/>
        <v>81.430000000000007</v>
      </c>
      <c r="N3547" s="48">
        <f t="shared" si="407"/>
        <v>81.5</v>
      </c>
      <c r="O3547" s="49">
        <f t="shared" ca="1" si="408"/>
        <v>19769800</v>
      </c>
    </row>
    <row r="3548" spans="1:15" x14ac:dyDescent="0.25">
      <c r="A3548">
        <v>3533</v>
      </c>
      <c r="B3548" s="89">
        <v>37371</v>
      </c>
      <c r="C3548" s="48">
        <v>109.209999</v>
      </c>
      <c r="D3548" s="48">
        <v>109.739998</v>
      </c>
      <c r="E3548" s="48">
        <v>108.720001</v>
      </c>
      <c r="F3548" s="48">
        <v>109.470001</v>
      </c>
      <c r="G3548" s="49">
        <v>25451500</v>
      </c>
      <c r="H3548" s="48">
        <v>83.081864999999993</v>
      </c>
      <c r="I3548" s="52">
        <f t="shared" si="402"/>
        <v>0.75894641674480301</v>
      </c>
      <c r="J3548" s="52">
        <f t="shared" ca="1" si="403"/>
        <v>1</v>
      </c>
      <c r="K3548" s="48">
        <f t="shared" si="404"/>
        <v>82.88</v>
      </c>
      <c r="L3548" s="48">
        <f t="shared" si="405"/>
        <v>83.29</v>
      </c>
      <c r="M3548" s="48">
        <f t="shared" si="406"/>
        <v>82.51</v>
      </c>
      <c r="N3548" s="48">
        <f t="shared" si="407"/>
        <v>83.08</v>
      </c>
      <c r="O3548" s="49">
        <f t="shared" ca="1" si="408"/>
        <v>25451500</v>
      </c>
    </row>
    <row r="3549" spans="1:15" x14ac:dyDescent="0.25">
      <c r="A3549">
        <v>3534</v>
      </c>
      <c r="B3549" s="89">
        <v>37370</v>
      </c>
      <c r="C3549" s="48">
        <v>110.55999799999999</v>
      </c>
      <c r="D3549" s="48">
        <v>111.80999799999999</v>
      </c>
      <c r="E3549" s="48">
        <v>109.400002</v>
      </c>
      <c r="F3549" s="48">
        <v>109.410004</v>
      </c>
      <c r="G3549" s="49">
        <v>18902700</v>
      </c>
      <c r="H3549" s="48">
        <v>83.036330000000007</v>
      </c>
      <c r="I3549" s="52">
        <f t="shared" si="402"/>
        <v>0.75894641224946857</v>
      </c>
      <c r="J3549" s="52">
        <f t="shared" ca="1" si="403"/>
        <v>1</v>
      </c>
      <c r="K3549" s="48">
        <f t="shared" si="404"/>
        <v>83.91</v>
      </c>
      <c r="L3549" s="48">
        <f t="shared" si="405"/>
        <v>84.86</v>
      </c>
      <c r="M3549" s="48">
        <f t="shared" si="406"/>
        <v>83.03</v>
      </c>
      <c r="N3549" s="48">
        <f t="shared" si="407"/>
        <v>83.04</v>
      </c>
      <c r="O3549" s="49">
        <f t="shared" ca="1" si="408"/>
        <v>18902700</v>
      </c>
    </row>
    <row r="3550" spans="1:15" x14ac:dyDescent="0.25">
      <c r="A3550">
        <v>3535</v>
      </c>
      <c r="B3550" s="89">
        <v>37369</v>
      </c>
      <c r="C3550" s="48">
        <v>111.089996</v>
      </c>
      <c r="D3550" s="48">
        <v>111.480003</v>
      </c>
      <c r="E3550" s="48">
        <v>110.16999800000001</v>
      </c>
      <c r="F3550" s="48">
        <v>110.519997</v>
      </c>
      <c r="G3550" s="49">
        <v>16967000</v>
      </c>
      <c r="H3550" s="48">
        <v>83.878755999999996</v>
      </c>
      <c r="I3550" s="52">
        <f t="shared" si="402"/>
        <v>0.75894641944299002</v>
      </c>
      <c r="J3550" s="52">
        <f t="shared" ca="1" si="403"/>
        <v>1</v>
      </c>
      <c r="K3550" s="48">
        <f t="shared" si="404"/>
        <v>84.31</v>
      </c>
      <c r="L3550" s="48">
        <f t="shared" si="405"/>
        <v>84.61</v>
      </c>
      <c r="M3550" s="48">
        <f t="shared" si="406"/>
        <v>83.61</v>
      </c>
      <c r="N3550" s="48">
        <f t="shared" si="407"/>
        <v>83.88</v>
      </c>
      <c r="O3550" s="49">
        <f t="shared" ca="1" si="408"/>
        <v>16967000</v>
      </c>
    </row>
    <row r="3551" spans="1:15" x14ac:dyDescent="0.25">
      <c r="A3551">
        <v>3536</v>
      </c>
      <c r="B3551" s="89">
        <v>37368</v>
      </c>
      <c r="C3551" s="48">
        <v>112.379997</v>
      </c>
      <c r="D3551" s="48">
        <v>112.43</v>
      </c>
      <c r="E3551" s="48">
        <v>110.839996</v>
      </c>
      <c r="F3551" s="48">
        <v>111</v>
      </c>
      <c r="G3551" s="49">
        <v>13922900</v>
      </c>
      <c r="H3551" s="48">
        <v>84.243052000000006</v>
      </c>
      <c r="I3551" s="52">
        <f t="shared" si="402"/>
        <v>0.75894641441441446</v>
      </c>
      <c r="J3551" s="52">
        <f t="shared" ca="1" si="403"/>
        <v>1</v>
      </c>
      <c r="K3551" s="48">
        <f t="shared" si="404"/>
        <v>85.29</v>
      </c>
      <c r="L3551" s="48">
        <f t="shared" si="405"/>
        <v>85.33</v>
      </c>
      <c r="M3551" s="48">
        <f t="shared" si="406"/>
        <v>84.12</v>
      </c>
      <c r="N3551" s="48">
        <f t="shared" si="407"/>
        <v>84.24</v>
      </c>
      <c r="O3551" s="49">
        <f t="shared" ca="1" si="408"/>
        <v>13922900</v>
      </c>
    </row>
    <row r="3552" spans="1:15" x14ac:dyDescent="0.25">
      <c r="A3552">
        <v>3537</v>
      </c>
      <c r="B3552" s="89">
        <v>37365</v>
      </c>
      <c r="C3552" s="48">
        <v>113.199997</v>
      </c>
      <c r="D3552" s="48">
        <v>113.239998</v>
      </c>
      <c r="E3552" s="48">
        <v>112.55999799999999</v>
      </c>
      <c r="F3552" s="48">
        <v>112.879997</v>
      </c>
      <c r="G3552" s="49">
        <v>10499200</v>
      </c>
      <c r="H3552" s="48">
        <v>85.669870000000003</v>
      </c>
      <c r="I3552" s="52">
        <f t="shared" si="402"/>
        <v>0.75894642343053931</v>
      </c>
      <c r="J3552" s="52">
        <f t="shared" ca="1" si="403"/>
        <v>1</v>
      </c>
      <c r="K3552" s="48">
        <f t="shared" si="404"/>
        <v>85.91</v>
      </c>
      <c r="L3552" s="48">
        <f t="shared" si="405"/>
        <v>85.94</v>
      </c>
      <c r="M3552" s="48">
        <f t="shared" si="406"/>
        <v>85.43</v>
      </c>
      <c r="N3552" s="48">
        <f t="shared" si="407"/>
        <v>85.67</v>
      </c>
      <c r="O3552" s="49">
        <f t="shared" ca="1" si="408"/>
        <v>10499200</v>
      </c>
    </row>
    <row r="3553" spans="1:15" x14ac:dyDescent="0.25">
      <c r="A3553">
        <v>3538</v>
      </c>
      <c r="B3553" s="89">
        <v>37364</v>
      </c>
      <c r="C3553" s="48">
        <v>112.900002</v>
      </c>
      <c r="D3553" s="48">
        <v>113.459999</v>
      </c>
      <c r="E3553" s="48">
        <v>111.150002</v>
      </c>
      <c r="F3553" s="48">
        <v>112.470001</v>
      </c>
      <c r="G3553" s="49">
        <v>25204800</v>
      </c>
      <c r="H3553" s="48">
        <v>85.358705</v>
      </c>
      <c r="I3553" s="52">
        <f t="shared" si="402"/>
        <v>0.7589464234111637</v>
      </c>
      <c r="J3553" s="52">
        <f t="shared" ca="1" si="403"/>
        <v>1</v>
      </c>
      <c r="K3553" s="48">
        <f t="shared" si="404"/>
        <v>85.69</v>
      </c>
      <c r="L3553" s="48">
        <f t="shared" si="405"/>
        <v>86.11</v>
      </c>
      <c r="M3553" s="48">
        <f t="shared" si="406"/>
        <v>84.36</v>
      </c>
      <c r="N3553" s="48">
        <f t="shared" si="407"/>
        <v>85.36</v>
      </c>
      <c r="O3553" s="49">
        <f t="shared" ca="1" si="408"/>
        <v>25204800</v>
      </c>
    </row>
    <row r="3554" spans="1:15" x14ac:dyDescent="0.25">
      <c r="A3554">
        <v>3539</v>
      </c>
      <c r="B3554" s="89">
        <v>37363</v>
      </c>
      <c r="C3554" s="48">
        <v>113.389999</v>
      </c>
      <c r="D3554" s="48">
        <v>113.66999800000001</v>
      </c>
      <c r="E3554" s="48">
        <v>112.599998</v>
      </c>
      <c r="F3554" s="48">
        <v>112.959999</v>
      </c>
      <c r="G3554" s="49">
        <v>12920100</v>
      </c>
      <c r="H3554" s="48">
        <v>85.730587</v>
      </c>
      <c r="I3554" s="52">
        <f t="shared" si="402"/>
        <v>0.75894642137877499</v>
      </c>
      <c r="J3554" s="52">
        <f t="shared" ca="1" si="403"/>
        <v>1</v>
      </c>
      <c r="K3554" s="48">
        <f t="shared" si="404"/>
        <v>86.06</v>
      </c>
      <c r="L3554" s="48">
        <f t="shared" si="405"/>
        <v>86.27</v>
      </c>
      <c r="M3554" s="48">
        <f t="shared" si="406"/>
        <v>85.46</v>
      </c>
      <c r="N3554" s="48">
        <f t="shared" si="407"/>
        <v>85.73</v>
      </c>
      <c r="O3554" s="49">
        <f t="shared" ca="1" si="408"/>
        <v>12920100</v>
      </c>
    </row>
    <row r="3555" spans="1:15" x14ac:dyDescent="0.25">
      <c r="A3555">
        <v>3540</v>
      </c>
      <c r="B3555" s="89">
        <v>37362</v>
      </c>
      <c r="C3555" s="48">
        <v>111.699997</v>
      </c>
      <c r="D3555" s="48">
        <v>113.32</v>
      </c>
      <c r="E3555" s="48">
        <v>111.66999800000001</v>
      </c>
      <c r="F3555" s="48">
        <v>113.199997</v>
      </c>
      <c r="G3555" s="49">
        <v>15040900</v>
      </c>
      <c r="H3555" s="48">
        <v>85.912732000000005</v>
      </c>
      <c r="I3555" s="52">
        <f t="shared" si="402"/>
        <v>0.75894641587313827</v>
      </c>
      <c r="J3555" s="52">
        <f t="shared" ca="1" si="403"/>
        <v>1</v>
      </c>
      <c r="K3555" s="48">
        <f t="shared" si="404"/>
        <v>84.77</v>
      </c>
      <c r="L3555" s="48">
        <f t="shared" si="405"/>
        <v>86</v>
      </c>
      <c r="M3555" s="48">
        <f t="shared" si="406"/>
        <v>84.75</v>
      </c>
      <c r="N3555" s="48">
        <f t="shared" si="407"/>
        <v>85.91</v>
      </c>
      <c r="O3555" s="49">
        <f t="shared" ca="1" si="408"/>
        <v>15040900</v>
      </c>
    </row>
    <row r="3556" spans="1:15" x14ac:dyDescent="0.25">
      <c r="A3556">
        <v>3541</v>
      </c>
      <c r="B3556" s="89">
        <v>37361</v>
      </c>
      <c r="C3556" s="48">
        <v>111.620003</v>
      </c>
      <c r="D3556" s="48">
        <v>111.860001</v>
      </c>
      <c r="E3556" s="48">
        <v>110.199997</v>
      </c>
      <c r="F3556" s="48">
        <v>110.57</v>
      </c>
      <c r="G3556" s="49">
        <v>17394900</v>
      </c>
      <c r="H3556" s="48">
        <v>83.916704999999993</v>
      </c>
      <c r="I3556" s="52">
        <f t="shared" si="402"/>
        <v>0.7589464140363571</v>
      </c>
      <c r="J3556" s="52">
        <f t="shared" ca="1" si="403"/>
        <v>1</v>
      </c>
      <c r="K3556" s="48">
        <f t="shared" si="404"/>
        <v>84.71</v>
      </c>
      <c r="L3556" s="48">
        <f t="shared" si="405"/>
        <v>84.9</v>
      </c>
      <c r="M3556" s="48">
        <f t="shared" si="406"/>
        <v>83.64</v>
      </c>
      <c r="N3556" s="48">
        <f t="shared" si="407"/>
        <v>83.92</v>
      </c>
      <c r="O3556" s="49">
        <f t="shared" ca="1" si="408"/>
        <v>17394900</v>
      </c>
    </row>
    <row r="3557" spans="1:15" x14ac:dyDescent="0.25">
      <c r="A3557">
        <v>3542</v>
      </c>
      <c r="B3557" s="89">
        <v>37358</v>
      </c>
      <c r="C3557" s="48">
        <v>111.019997</v>
      </c>
      <c r="D3557" s="48">
        <v>111.650002</v>
      </c>
      <c r="E3557" s="48">
        <v>110.040001</v>
      </c>
      <c r="F3557" s="48">
        <v>111.41999800000001</v>
      </c>
      <c r="G3557" s="49">
        <v>14950600</v>
      </c>
      <c r="H3557" s="48">
        <v>84.561808999999997</v>
      </c>
      <c r="I3557" s="52">
        <f t="shared" si="402"/>
        <v>0.75894642360341802</v>
      </c>
      <c r="J3557" s="52">
        <f t="shared" ca="1" si="403"/>
        <v>1</v>
      </c>
      <c r="K3557" s="48">
        <f t="shared" si="404"/>
        <v>84.26</v>
      </c>
      <c r="L3557" s="48">
        <f t="shared" si="405"/>
        <v>84.74</v>
      </c>
      <c r="M3557" s="48">
        <f t="shared" si="406"/>
        <v>83.51</v>
      </c>
      <c r="N3557" s="48">
        <f t="shared" si="407"/>
        <v>84.56</v>
      </c>
      <c r="O3557" s="49">
        <f t="shared" ca="1" si="408"/>
        <v>14950600</v>
      </c>
    </row>
    <row r="3558" spans="1:15" x14ac:dyDescent="0.25">
      <c r="A3558">
        <v>3543</v>
      </c>
      <c r="B3558" s="89">
        <v>37357</v>
      </c>
      <c r="C3558" s="48">
        <v>112.889999</v>
      </c>
      <c r="D3558" s="48">
        <v>113.050003</v>
      </c>
      <c r="E3558" s="48">
        <v>110.5</v>
      </c>
      <c r="F3558" s="48">
        <v>110.589996</v>
      </c>
      <c r="G3558" s="49">
        <v>25453700</v>
      </c>
      <c r="H3558" s="48">
        <v>83.931882000000002</v>
      </c>
      <c r="I3558" s="52">
        <f t="shared" si="402"/>
        <v>0.75894642405086987</v>
      </c>
      <c r="J3558" s="52">
        <f t="shared" ca="1" si="403"/>
        <v>1</v>
      </c>
      <c r="K3558" s="48">
        <f t="shared" si="404"/>
        <v>85.68</v>
      </c>
      <c r="L3558" s="48">
        <f t="shared" si="405"/>
        <v>85.8</v>
      </c>
      <c r="M3558" s="48">
        <f t="shared" si="406"/>
        <v>83.86</v>
      </c>
      <c r="N3558" s="48">
        <f t="shared" si="407"/>
        <v>83.93</v>
      </c>
      <c r="O3558" s="49">
        <f t="shared" ca="1" si="408"/>
        <v>25453700</v>
      </c>
    </row>
    <row r="3559" spans="1:15" x14ac:dyDescent="0.25">
      <c r="A3559">
        <v>3544</v>
      </c>
      <c r="B3559" s="89">
        <v>37356</v>
      </c>
      <c r="C3559" s="48">
        <v>112.099998</v>
      </c>
      <c r="D3559" s="48">
        <v>113.540001</v>
      </c>
      <c r="E3559" s="48">
        <v>112.089996</v>
      </c>
      <c r="F3559" s="48">
        <v>113.410004</v>
      </c>
      <c r="G3559" s="49">
        <v>17199300</v>
      </c>
      <c r="H3559" s="48">
        <v>86.072115999999994</v>
      </c>
      <c r="I3559" s="52">
        <f t="shared" si="402"/>
        <v>0.75894641534445229</v>
      </c>
      <c r="J3559" s="52">
        <f t="shared" ca="1" si="403"/>
        <v>1</v>
      </c>
      <c r="K3559" s="48">
        <f t="shared" si="404"/>
        <v>85.08</v>
      </c>
      <c r="L3559" s="48">
        <f t="shared" si="405"/>
        <v>86.17</v>
      </c>
      <c r="M3559" s="48">
        <f t="shared" si="406"/>
        <v>85.07</v>
      </c>
      <c r="N3559" s="48">
        <f t="shared" si="407"/>
        <v>86.07</v>
      </c>
      <c r="O3559" s="49">
        <f t="shared" ca="1" si="408"/>
        <v>17199300</v>
      </c>
    </row>
    <row r="3560" spans="1:15" x14ac:dyDescent="0.25">
      <c r="A3560">
        <v>3545</v>
      </c>
      <c r="B3560" s="89">
        <v>37355</v>
      </c>
      <c r="C3560" s="48">
        <v>113.18</v>
      </c>
      <c r="D3560" s="48">
        <v>113.18</v>
      </c>
      <c r="E3560" s="48">
        <v>111.93</v>
      </c>
      <c r="F3560" s="48">
        <v>112.139999</v>
      </c>
      <c r="G3560" s="49">
        <v>15122700</v>
      </c>
      <c r="H3560" s="48">
        <v>85.108250999999996</v>
      </c>
      <c r="I3560" s="52">
        <f t="shared" si="402"/>
        <v>0.75894642196313911</v>
      </c>
      <c r="J3560" s="52">
        <f t="shared" ca="1" si="403"/>
        <v>1</v>
      </c>
      <c r="K3560" s="48">
        <f t="shared" si="404"/>
        <v>85.9</v>
      </c>
      <c r="L3560" s="48">
        <f t="shared" si="405"/>
        <v>85.9</v>
      </c>
      <c r="M3560" s="48">
        <f t="shared" si="406"/>
        <v>84.95</v>
      </c>
      <c r="N3560" s="48">
        <f t="shared" si="407"/>
        <v>85.11</v>
      </c>
      <c r="O3560" s="49">
        <f t="shared" ca="1" si="408"/>
        <v>15122700</v>
      </c>
    </row>
    <row r="3561" spans="1:15" x14ac:dyDescent="0.25">
      <c r="A3561">
        <v>3546</v>
      </c>
      <c r="B3561" s="89">
        <v>37354</v>
      </c>
      <c r="C3561" s="48">
        <v>111.32</v>
      </c>
      <c r="D3561" s="48">
        <v>113.029999</v>
      </c>
      <c r="E3561" s="48">
        <v>111.230003</v>
      </c>
      <c r="F3561" s="48">
        <v>112.93</v>
      </c>
      <c r="G3561" s="49">
        <v>16470100</v>
      </c>
      <c r="H3561" s="48">
        <v>85.707819000000001</v>
      </c>
      <c r="I3561" s="52">
        <f t="shared" si="402"/>
        <v>0.75894641813512786</v>
      </c>
      <c r="J3561" s="52">
        <f t="shared" ca="1" si="403"/>
        <v>1</v>
      </c>
      <c r="K3561" s="48">
        <f t="shared" si="404"/>
        <v>84.49</v>
      </c>
      <c r="L3561" s="48">
        <f t="shared" si="405"/>
        <v>85.78</v>
      </c>
      <c r="M3561" s="48">
        <f t="shared" si="406"/>
        <v>84.42</v>
      </c>
      <c r="N3561" s="48">
        <f t="shared" si="407"/>
        <v>85.71</v>
      </c>
      <c r="O3561" s="49">
        <f t="shared" ca="1" si="408"/>
        <v>16470100</v>
      </c>
    </row>
    <row r="3562" spans="1:15" x14ac:dyDescent="0.25">
      <c r="A3562">
        <v>3547</v>
      </c>
      <c r="B3562" s="89">
        <v>37351</v>
      </c>
      <c r="C3562" s="48">
        <v>113.19000200000001</v>
      </c>
      <c r="D3562" s="48">
        <v>113.629997</v>
      </c>
      <c r="E3562" s="48">
        <v>112.18</v>
      </c>
      <c r="F3562" s="48">
        <v>112.69000200000001</v>
      </c>
      <c r="G3562" s="49">
        <v>19404900</v>
      </c>
      <c r="H3562" s="48">
        <v>85.525673999999995</v>
      </c>
      <c r="I3562" s="52">
        <f t="shared" si="402"/>
        <v>0.75894642365877307</v>
      </c>
      <c r="J3562" s="52">
        <f t="shared" ca="1" si="403"/>
        <v>1</v>
      </c>
      <c r="K3562" s="48">
        <f t="shared" si="404"/>
        <v>85.91</v>
      </c>
      <c r="L3562" s="48">
        <f t="shared" si="405"/>
        <v>86.24</v>
      </c>
      <c r="M3562" s="48">
        <f t="shared" si="406"/>
        <v>85.14</v>
      </c>
      <c r="N3562" s="48">
        <f t="shared" si="407"/>
        <v>85.53</v>
      </c>
      <c r="O3562" s="49">
        <f t="shared" ca="1" si="408"/>
        <v>19404900</v>
      </c>
    </row>
    <row r="3563" spans="1:15" x14ac:dyDescent="0.25">
      <c r="A3563">
        <v>3548</v>
      </c>
      <c r="B3563" s="89">
        <v>37350</v>
      </c>
      <c r="C3563" s="48">
        <v>112.599998</v>
      </c>
      <c r="D3563" s="48">
        <v>113.400002</v>
      </c>
      <c r="E3563" s="48">
        <v>112.230003</v>
      </c>
      <c r="F3563" s="48">
        <v>112.66999800000001</v>
      </c>
      <c r="G3563" s="49">
        <v>23549000</v>
      </c>
      <c r="H3563" s="48">
        <v>85.510491999999999</v>
      </c>
      <c r="I3563" s="52">
        <f t="shared" si="402"/>
        <v>0.7589464233415536</v>
      </c>
      <c r="J3563" s="52">
        <f t="shared" ca="1" si="403"/>
        <v>1</v>
      </c>
      <c r="K3563" s="48">
        <f t="shared" si="404"/>
        <v>85.46</v>
      </c>
      <c r="L3563" s="48">
        <f t="shared" si="405"/>
        <v>86.06</v>
      </c>
      <c r="M3563" s="48">
        <f t="shared" si="406"/>
        <v>85.18</v>
      </c>
      <c r="N3563" s="48">
        <f t="shared" si="407"/>
        <v>85.51</v>
      </c>
      <c r="O3563" s="49">
        <f t="shared" ca="1" si="408"/>
        <v>23549000</v>
      </c>
    </row>
    <row r="3564" spans="1:15" x14ac:dyDescent="0.25">
      <c r="A3564">
        <v>3549</v>
      </c>
      <c r="B3564" s="89">
        <v>37349</v>
      </c>
      <c r="C3564" s="48">
        <v>114.010002</v>
      </c>
      <c r="D3564" s="48">
        <v>114.209999</v>
      </c>
      <c r="E3564" s="48">
        <v>112.160004</v>
      </c>
      <c r="F3564" s="48">
        <v>113.139999</v>
      </c>
      <c r="G3564" s="49">
        <v>25658500</v>
      </c>
      <c r="H3564" s="48">
        <v>85.867197000000004</v>
      </c>
      <c r="I3564" s="52">
        <f t="shared" si="402"/>
        <v>0.75894641823357278</v>
      </c>
      <c r="J3564" s="52">
        <f t="shared" ca="1" si="403"/>
        <v>1</v>
      </c>
      <c r="K3564" s="48">
        <f t="shared" si="404"/>
        <v>86.53</v>
      </c>
      <c r="L3564" s="48">
        <f t="shared" si="405"/>
        <v>86.68</v>
      </c>
      <c r="M3564" s="48">
        <f t="shared" si="406"/>
        <v>85.12</v>
      </c>
      <c r="N3564" s="48">
        <f t="shared" si="407"/>
        <v>85.87</v>
      </c>
      <c r="O3564" s="49">
        <f t="shared" ca="1" si="408"/>
        <v>25658500</v>
      </c>
    </row>
    <row r="3565" spans="1:15" x14ac:dyDescent="0.25">
      <c r="A3565">
        <v>3550</v>
      </c>
      <c r="B3565" s="89">
        <v>37348</v>
      </c>
      <c r="C3565" s="48">
        <v>113.980003</v>
      </c>
      <c r="D3565" s="48">
        <v>114.949997</v>
      </c>
      <c r="E3565" s="48">
        <v>113.769997</v>
      </c>
      <c r="F3565" s="48">
        <v>113.94000200000001</v>
      </c>
      <c r="G3565" s="49">
        <v>15669500</v>
      </c>
      <c r="H3565" s="48">
        <v>86.474356999999998</v>
      </c>
      <c r="I3565" s="52">
        <f t="shared" si="402"/>
        <v>0.75894642339922014</v>
      </c>
      <c r="J3565" s="52">
        <f t="shared" ca="1" si="403"/>
        <v>1</v>
      </c>
      <c r="K3565" s="48">
        <f t="shared" si="404"/>
        <v>86.5</v>
      </c>
      <c r="L3565" s="48">
        <f t="shared" si="405"/>
        <v>87.24</v>
      </c>
      <c r="M3565" s="48">
        <f t="shared" si="406"/>
        <v>86.35</v>
      </c>
      <c r="N3565" s="48">
        <f t="shared" si="407"/>
        <v>86.47</v>
      </c>
      <c r="O3565" s="49">
        <f t="shared" ca="1" si="408"/>
        <v>15669500</v>
      </c>
    </row>
    <row r="3566" spans="1:15" x14ac:dyDescent="0.25">
      <c r="A3566">
        <v>3551</v>
      </c>
      <c r="B3566" s="89">
        <v>37347</v>
      </c>
      <c r="C3566" s="48">
        <v>114.230003</v>
      </c>
      <c r="D3566" s="48">
        <v>115.099998</v>
      </c>
      <c r="E3566" s="48">
        <v>113.5</v>
      </c>
      <c r="F3566" s="48">
        <v>114.57</v>
      </c>
      <c r="G3566" s="49">
        <v>17711000</v>
      </c>
      <c r="H3566" s="48">
        <v>86.952490999999995</v>
      </c>
      <c r="I3566" s="52">
        <f t="shared" si="402"/>
        <v>0.75894641703761889</v>
      </c>
      <c r="J3566" s="52">
        <f t="shared" ca="1" si="403"/>
        <v>1</v>
      </c>
      <c r="K3566" s="48">
        <f t="shared" si="404"/>
        <v>86.69</v>
      </c>
      <c r="L3566" s="48">
        <f t="shared" si="405"/>
        <v>87.35</v>
      </c>
      <c r="M3566" s="48">
        <f t="shared" si="406"/>
        <v>86.14</v>
      </c>
      <c r="N3566" s="48">
        <f t="shared" si="407"/>
        <v>86.95</v>
      </c>
      <c r="O3566" s="49">
        <f t="shared" ca="1" si="408"/>
        <v>17711000</v>
      </c>
    </row>
    <row r="3567" spans="1:15" x14ac:dyDescent="0.25">
      <c r="A3567">
        <v>3552</v>
      </c>
      <c r="B3567" s="89">
        <v>37343</v>
      </c>
      <c r="C3567" s="48">
        <v>114.970001</v>
      </c>
      <c r="D3567" s="48">
        <v>115.769997</v>
      </c>
      <c r="E3567" s="48">
        <v>114.5</v>
      </c>
      <c r="F3567" s="48">
        <v>114.519997</v>
      </c>
      <c r="G3567" s="49">
        <v>17532900</v>
      </c>
      <c r="H3567" s="48">
        <v>86.914541</v>
      </c>
      <c r="I3567" s="52">
        <f t="shared" si="402"/>
        <v>0.75894641352461789</v>
      </c>
      <c r="J3567" s="52">
        <f t="shared" ca="1" si="403"/>
        <v>1</v>
      </c>
      <c r="K3567" s="48">
        <f t="shared" si="404"/>
        <v>87.26</v>
      </c>
      <c r="L3567" s="48">
        <f t="shared" si="405"/>
        <v>87.86</v>
      </c>
      <c r="M3567" s="48">
        <f t="shared" si="406"/>
        <v>86.9</v>
      </c>
      <c r="N3567" s="48">
        <f t="shared" si="407"/>
        <v>86.91</v>
      </c>
      <c r="O3567" s="49">
        <f t="shared" ca="1" si="408"/>
        <v>17532900</v>
      </c>
    </row>
    <row r="3568" spans="1:15" x14ac:dyDescent="0.25">
      <c r="A3568">
        <v>3553</v>
      </c>
      <c r="B3568" s="89">
        <v>37342</v>
      </c>
      <c r="C3568" s="48">
        <v>114.029999</v>
      </c>
      <c r="D3568" s="48">
        <v>115.010002</v>
      </c>
      <c r="E3568" s="48">
        <v>113.760002</v>
      </c>
      <c r="F3568" s="48">
        <v>114.57</v>
      </c>
      <c r="G3568" s="49">
        <v>19020300</v>
      </c>
      <c r="H3568" s="48">
        <v>86.952490999999995</v>
      </c>
      <c r="I3568" s="52">
        <f t="shared" si="402"/>
        <v>0.75894641703761889</v>
      </c>
      <c r="J3568" s="52">
        <f t="shared" ca="1" si="403"/>
        <v>1</v>
      </c>
      <c r="K3568" s="48">
        <f t="shared" si="404"/>
        <v>86.54</v>
      </c>
      <c r="L3568" s="48">
        <f t="shared" si="405"/>
        <v>87.29</v>
      </c>
      <c r="M3568" s="48">
        <f t="shared" si="406"/>
        <v>86.34</v>
      </c>
      <c r="N3568" s="48">
        <f t="shared" si="407"/>
        <v>86.95</v>
      </c>
      <c r="O3568" s="49">
        <f t="shared" ca="1" si="408"/>
        <v>19020300</v>
      </c>
    </row>
    <row r="3569" spans="1:15" x14ac:dyDescent="0.25">
      <c r="A3569">
        <v>3554</v>
      </c>
      <c r="B3569" s="89">
        <v>37341</v>
      </c>
      <c r="C3569" s="48">
        <v>113.519997</v>
      </c>
      <c r="D3569" s="48">
        <v>115.019997</v>
      </c>
      <c r="E3569" s="48">
        <v>113.470001</v>
      </c>
      <c r="F3569" s="48">
        <v>114.269997</v>
      </c>
      <c r="G3569" s="49">
        <v>19947600</v>
      </c>
      <c r="H3569" s="48">
        <v>86.724805000000003</v>
      </c>
      <c r="I3569" s="52">
        <f t="shared" si="402"/>
        <v>0.75894641880492919</v>
      </c>
      <c r="J3569" s="52">
        <f t="shared" ca="1" si="403"/>
        <v>1</v>
      </c>
      <c r="K3569" s="48">
        <f t="shared" si="404"/>
        <v>86.16</v>
      </c>
      <c r="L3569" s="48">
        <f t="shared" si="405"/>
        <v>87.29</v>
      </c>
      <c r="M3569" s="48">
        <f t="shared" si="406"/>
        <v>86.12</v>
      </c>
      <c r="N3569" s="48">
        <f t="shared" si="407"/>
        <v>86.72</v>
      </c>
      <c r="O3569" s="49">
        <f t="shared" ca="1" si="408"/>
        <v>19947600</v>
      </c>
    </row>
    <row r="3570" spans="1:15" x14ac:dyDescent="0.25">
      <c r="A3570">
        <v>3555</v>
      </c>
      <c r="B3570" s="89">
        <v>37340</v>
      </c>
      <c r="C3570" s="48">
        <v>115.089996</v>
      </c>
      <c r="D3570" s="48">
        <v>115.360001</v>
      </c>
      <c r="E3570" s="48">
        <v>113.300003</v>
      </c>
      <c r="F3570" s="48">
        <v>113.610001</v>
      </c>
      <c r="G3570" s="49">
        <v>17499600</v>
      </c>
      <c r="H3570" s="48">
        <v>86.223903000000007</v>
      </c>
      <c r="I3570" s="52">
        <f t="shared" si="402"/>
        <v>0.75894641528961881</v>
      </c>
      <c r="J3570" s="52">
        <f t="shared" ca="1" si="403"/>
        <v>1</v>
      </c>
      <c r="K3570" s="48">
        <f t="shared" si="404"/>
        <v>87.35</v>
      </c>
      <c r="L3570" s="48">
        <f t="shared" si="405"/>
        <v>87.55</v>
      </c>
      <c r="M3570" s="48">
        <f t="shared" si="406"/>
        <v>85.99</v>
      </c>
      <c r="N3570" s="48">
        <f t="shared" si="407"/>
        <v>86.22</v>
      </c>
      <c r="O3570" s="49">
        <f t="shared" ca="1" si="408"/>
        <v>17499600</v>
      </c>
    </row>
    <row r="3571" spans="1:15" x14ac:dyDescent="0.25">
      <c r="A3571">
        <v>3556</v>
      </c>
      <c r="B3571" s="89">
        <v>37337</v>
      </c>
      <c r="C3571" s="48">
        <v>115.5</v>
      </c>
      <c r="D3571" s="48">
        <v>115.94000200000001</v>
      </c>
      <c r="E3571" s="48">
        <v>114.699997</v>
      </c>
      <c r="F3571" s="48">
        <v>115.040001</v>
      </c>
      <c r="G3571" s="49">
        <v>15235400</v>
      </c>
      <c r="H3571" s="48">
        <v>87.309196999999998</v>
      </c>
      <c r="I3571" s="52">
        <f t="shared" si="402"/>
        <v>0.75894642073238505</v>
      </c>
      <c r="J3571" s="52">
        <f t="shared" ca="1" si="403"/>
        <v>1</v>
      </c>
      <c r="K3571" s="48">
        <f t="shared" si="404"/>
        <v>87.66</v>
      </c>
      <c r="L3571" s="48">
        <f t="shared" si="405"/>
        <v>87.99</v>
      </c>
      <c r="M3571" s="48">
        <f t="shared" si="406"/>
        <v>87.05</v>
      </c>
      <c r="N3571" s="48">
        <f t="shared" si="407"/>
        <v>87.31</v>
      </c>
      <c r="O3571" s="49">
        <f t="shared" ca="1" si="408"/>
        <v>15235400</v>
      </c>
    </row>
    <row r="3572" spans="1:15" x14ac:dyDescent="0.25">
      <c r="A3572">
        <v>3557</v>
      </c>
      <c r="B3572" s="89">
        <v>37336</v>
      </c>
      <c r="C3572" s="48">
        <v>115.300003</v>
      </c>
      <c r="D3572" s="48">
        <v>115.900002</v>
      </c>
      <c r="E3572" s="48">
        <v>114.120003</v>
      </c>
      <c r="F3572" s="48">
        <v>115.290001</v>
      </c>
      <c r="G3572" s="49">
        <v>25846800</v>
      </c>
      <c r="H3572" s="48">
        <v>87.498932999999994</v>
      </c>
      <c r="I3572" s="52">
        <f t="shared" si="402"/>
        <v>0.75894641548316055</v>
      </c>
      <c r="J3572" s="52">
        <f t="shared" ca="1" si="403"/>
        <v>1</v>
      </c>
      <c r="K3572" s="48">
        <f t="shared" si="404"/>
        <v>87.51</v>
      </c>
      <c r="L3572" s="48">
        <f t="shared" si="405"/>
        <v>87.96</v>
      </c>
      <c r="M3572" s="48">
        <f t="shared" si="406"/>
        <v>86.61</v>
      </c>
      <c r="N3572" s="48">
        <f t="shared" si="407"/>
        <v>87.5</v>
      </c>
      <c r="O3572" s="49">
        <f t="shared" ca="1" si="408"/>
        <v>25846800</v>
      </c>
    </row>
    <row r="3573" spans="1:15" x14ac:dyDescent="0.25">
      <c r="A3573">
        <v>3558</v>
      </c>
      <c r="B3573" s="89">
        <v>37335</v>
      </c>
      <c r="C3573" s="48">
        <v>116.5</v>
      </c>
      <c r="D3573" s="48">
        <v>116.58000199999999</v>
      </c>
      <c r="E3573" s="48">
        <v>115.19000200000001</v>
      </c>
      <c r="F3573" s="48">
        <v>115.239998</v>
      </c>
      <c r="G3573" s="49">
        <v>17114500</v>
      </c>
      <c r="H3573" s="48">
        <v>87.460983999999996</v>
      </c>
      <c r="I3573" s="52">
        <f t="shared" si="402"/>
        <v>0.75894642066897633</v>
      </c>
      <c r="J3573" s="52">
        <f t="shared" ca="1" si="403"/>
        <v>1</v>
      </c>
      <c r="K3573" s="48">
        <f t="shared" si="404"/>
        <v>88.42</v>
      </c>
      <c r="L3573" s="48">
        <f t="shared" si="405"/>
        <v>88.48</v>
      </c>
      <c r="M3573" s="48">
        <f t="shared" si="406"/>
        <v>87.42</v>
      </c>
      <c r="N3573" s="48">
        <f t="shared" si="407"/>
        <v>87.46</v>
      </c>
      <c r="O3573" s="49">
        <f t="shared" ca="1" si="408"/>
        <v>17114500</v>
      </c>
    </row>
    <row r="3574" spans="1:15" x14ac:dyDescent="0.25">
      <c r="A3574">
        <v>3559</v>
      </c>
      <c r="B3574" s="89">
        <v>37334</v>
      </c>
      <c r="C3574" s="48">
        <v>117.300003</v>
      </c>
      <c r="D3574" s="48">
        <v>117.739998</v>
      </c>
      <c r="E3574" s="48">
        <v>116.82</v>
      </c>
      <c r="F3574" s="48">
        <v>117.449997</v>
      </c>
      <c r="G3574" s="49">
        <v>17912000</v>
      </c>
      <c r="H3574" s="48">
        <v>89.138255000000001</v>
      </c>
      <c r="I3574" s="52">
        <f t="shared" si="402"/>
        <v>0.75894642211016827</v>
      </c>
      <c r="J3574" s="52">
        <f t="shared" ca="1" si="403"/>
        <v>1</v>
      </c>
      <c r="K3574" s="48">
        <f t="shared" si="404"/>
        <v>89.02</v>
      </c>
      <c r="L3574" s="48">
        <f t="shared" si="405"/>
        <v>89.36</v>
      </c>
      <c r="M3574" s="48">
        <f t="shared" si="406"/>
        <v>88.66</v>
      </c>
      <c r="N3574" s="48">
        <f t="shared" si="407"/>
        <v>89.14</v>
      </c>
      <c r="O3574" s="49">
        <f t="shared" ca="1" si="408"/>
        <v>17912000</v>
      </c>
    </row>
    <row r="3575" spans="1:15" x14ac:dyDescent="0.25">
      <c r="A3575">
        <v>3560</v>
      </c>
      <c r="B3575" s="89">
        <v>37333</v>
      </c>
      <c r="C3575" s="48">
        <v>117.099998</v>
      </c>
      <c r="D3575" s="48">
        <v>117.55999799999999</v>
      </c>
      <c r="E3575" s="48">
        <v>116.099998</v>
      </c>
      <c r="F3575" s="48">
        <v>116.66999800000001</v>
      </c>
      <c r="G3575" s="49">
        <v>17548900</v>
      </c>
      <c r="H3575" s="48">
        <v>88.546277000000003</v>
      </c>
      <c r="I3575" s="52">
        <f t="shared" si="402"/>
        <v>0.75894641739858437</v>
      </c>
      <c r="J3575" s="52">
        <f t="shared" ca="1" si="403"/>
        <v>1</v>
      </c>
      <c r="K3575" s="48">
        <f t="shared" si="404"/>
        <v>88.87</v>
      </c>
      <c r="L3575" s="48">
        <f t="shared" si="405"/>
        <v>89.22</v>
      </c>
      <c r="M3575" s="48">
        <f t="shared" si="406"/>
        <v>88.11</v>
      </c>
      <c r="N3575" s="48">
        <f t="shared" si="407"/>
        <v>88.55</v>
      </c>
      <c r="O3575" s="49">
        <f t="shared" ca="1" si="408"/>
        <v>17548900</v>
      </c>
    </row>
    <row r="3576" spans="1:15" x14ac:dyDescent="0.25">
      <c r="A3576">
        <v>3561</v>
      </c>
      <c r="B3576" s="89">
        <v>37330</v>
      </c>
      <c r="C3576" s="48">
        <v>115.970001</v>
      </c>
      <c r="D3576" s="48">
        <v>116.949997</v>
      </c>
      <c r="E3576" s="48">
        <v>115.900002</v>
      </c>
      <c r="F3576" s="48">
        <v>116.650002</v>
      </c>
      <c r="G3576" s="49">
        <v>21220100</v>
      </c>
      <c r="H3576" s="48">
        <v>88.531101000000007</v>
      </c>
      <c r="I3576" s="52">
        <f t="shared" si="402"/>
        <v>0.75894641647755823</v>
      </c>
      <c r="J3576" s="52">
        <f t="shared" ca="1" si="403"/>
        <v>1</v>
      </c>
      <c r="K3576" s="48">
        <f t="shared" si="404"/>
        <v>88.02</v>
      </c>
      <c r="L3576" s="48">
        <f t="shared" si="405"/>
        <v>88.76</v>
      </c>
      <c r="M3576" s="48">
        <f t="shared" si="406"/>
        <v>87.96</v>
      </c>
      <c r="N3576" s="48">
        <f t="shared" si="407"/>
        <v>88.53</v>
      </c>
      <c r="O3576" s="49">
        <f t="shared" ca="1" si="408"/>
        <v>21220100</v>
      </c>
    </row>
    <row r="3577" spans="1:15" x14ac:dyDescent="0.25">
      <c r="A3577">
        <v>3562</v>
      </c>
      <c r="B3577" s="89">
        <v>37329</v>
      </c>
      <c r="C3577" s="48">
        <v>116.040001</v>
      </c>
      <c r="D3577" s="48">
        <v>116.43</v>
      </c>
      <c r="E3577" s="48">
        <v>115.629997</v>
      </c>
      <c r="F3577" s="48">
        <v>115.879997</v>
      </c>
      <c r="G3577" s="49">
        <v>11168100</v>
      </c>
      <c r="H3577" s="48">
        <v>87.695502000000005</v>
      </c>
      <c r="I3577" s="52">
        <f t="shared" si="402"/>
        <v>0.75677860088311877</v>
      </c>
      <c r="J3577" s="52">
        <f t="shared" ca="1" si="403"/>
        <v>1</v>
      </c>
      <c r="K3577" s="48">
        <f t="shared" si="404"/>
        <v>87.82</v>
      </c>
      <c r="L3577" s="48">
        <f t="shared" si="405"/>
        <v>88.11</v>
      </c>
      <c r="M3577" s="48">
        <f t="shared" si="406"/>
        <v>87.51</v>
      </c>
      <c r="N3577" s="48">
        <f t="shared" si="407"/>
        <v>87.7</v>
      </c>
      <c r="O3577" s="49">
        <f t="shared" ca="1" si="408"/>
        <v>11168100</v>
      </c>
    </row>
    <row r="3578" spans="1:15" x14ac:dyDescent="0.25">
      <c r="A3578">
        <v>3563</v>
      </c>
      <c r="B3578" s="89">
        <v>37328</v>
      </c>
      <c r="C3578" s="48">
        <v>116.629997</v>
      </c>
      <c r="D3578" s="48">
        <v>116.75</v>
      </c>
      <c r="E3578" s="48">
        <v>115.639999</v>
      </c>
      <c r="F3578" s="48">
        <v>116.040001</v>
      </c>
      <c r="G3578" s="49">
        <v>17175300</v>
      </c>
      <c r="H3578" s="48">
        <v>87.816588999999993</v>
      </c>
      <c r="I3578" s="52">
        <f t="shared" si="402"/>
        <v>0.75677859568443118</v>
      </c>
      <c r="J3578" s="52">
        <f t="shared" ca="1" si="403"/>
        <v>1</v>
      </c>
      <c r="K3578" s="48">
        <f t="shared" si="404"/>
        <v>88.26</v>
      </c>
      <c r="L3578" s="48">
        <f t="shared" si="405"/>
        <v>88.35</v>
      </c>
      <c r="M3578" s="48">
        <f t="shared" si="406"/>
        <v>87.51</v>
      </c>
      <c r="N3578" s="48">
        <f t="shared" si="407"/>
        <v>87.82</v>
      </c>
      <c r="O3578" s="49">
        <f t="shared" ca="1" si="408"/>
        <v>17175300</v>
      </c>
    </row>
    <row r="3579" spans="1:15" x14ac:dyDescent="0.25">
      <c r="A3579">
        <v>3564</v>
      </c>
      <c r="B3579" s="89">
        <v>37327</v>
      </c>
      <c r="C3579" s="48">
        <v>116.099998</v>
      </c>
      <c r="D3579" s="48">
        <v>117.25</v>
      </c>
      <c r="E3579" s="48">
        <v>115.94000200000001</v>
      </c>
      <c r="F3579" s="48">
        <v>117.16999800000001</v>
      </c>
      <c r="G3579" s="49">
        <v>17153600</v>
      </c>
      <c r="H3579" s="48">
        <v>88.671746999999996</v>
      </c>
      <c r="I3579" s="52">
        <f t="shared" si="402"/>
        <v>0.75677859958655957</v>
      </c>
      <c r="J3579" s="52">
        <f t="shared" ca="1" si="403"/>
        <v>1</v>
      </c>
      <c r="K3579" s="48">
        <f t="shared" si="404"/>
        <v>87.86</v>
      </c>
      <c r="L3579" s="48">
        <f t="shared" si="405"/>
        <v>88.73</v>
      </c>
      <c r="M3579" s="48">
        <f t="shared" si="406"/>
        <v>87.74</v>
      </c>
      <c r="N3579" s="48">
        <f t="shared" si="407"/>
        <v>88.67</v>
      </c>
      <c r="O3579" s="49">
        <f t="shared" ca="1" si="408"/>
        <v>17153600</v>
      </c>
    </row>
    <row r="3580" spans="1:15" x14ac:dyDescent="0.25">
      <c r="A3580">
        <v>3565</v>
      </c>
      <c r="B3580" s="89">
        <v>37326</v>
      </c>
      <c r="C3580" s="48">
        <v>116.889999</v>
      </c>
      <c r="D3580" s="48">
        <v>117.900002</v>
      </c>
      <c r="E3580" s="48">
        <v>116.43</v>
      </c>
      <c r="F3580" s="48">
        <v>117.239998</v>
      </c>
      <c r="G3580" s="49">
        <v>15621800</v>
      </c>
      <c r="H3580" s="48">
        <v>88.724721000000002</v>
      </c>
      <c r="I3580" s="52">
        <f t="shared" si="402"/>
        <v>0.75677859530499136</v>
      </c>
      <c r="J3580" s="52">
        <f t="shared" ca="1" si="403"/>
        <v>1</v>
      </c>
      <c r="K3580" s="48">
        <f t="shared" si="404"/>
        <v>88.46</v>
      </c>
      <c r="L3580" s="48">
        <f t="shared" si="405"/>
        <v>89.22</v>
      </c>
      <c r="M3580" s="48">
        <f t="shared" si="406"/>
        <v>88.11</v>
      </c>
      <c r="N3580" s="48">
        <f t="shared" si="407"/>
        <v>88.72</v>
      </c>
      <c r="O3580" s="49">
        <f t="shared" ca="1" si="408"/>
        <v>15621800</v>
      </c>
    </row>
    <row r="3581" spans="1:15" x14ac:dyDescent="0.25">
      <c r="A3581">
        <v>3566</v>
      </c>
      <c r="B3581" s="89">
        <v>37323</v>
      </c>
      <c r="C3581" s="48">
        <v>117.379997</v>
      </c>
      <c r="D3581" s="48">
        <v>117.900002</v>
      </c>
      <c r="E3581" s="48">
        <v>116.480003</v>
      </c>
      <c r="F3581" s="48">
        <v>116.989998</v>
      </c>
      <c r="G3581" s="49">
        <v>19930100</v>
      </c>
      <c r="H3581" s="48">
        <v>88.535527000000002</v>
      </c>
      <c r="I3581" s="52">
        <f t="shared" si="402"/>
        <v>0.75677860085098902</v>
      </c>
      <c r="J3581" s="52">
        <f t="shared" ca="1" si="403"/>
        <v>1</v>
      </c>
      <c r="K3581" s="48">
        <f t="shared" si="404"/>
        <v>88.83</v>
      </c>
      <c r="L3581" s="48">
        <f t="shared" si="405"/>
        <v>89.22</v>
      </c>
      <c r="M3581" s="48">
        <f t="shared" si="406"/>
        <v>88.15</v>
      </c>
      <c r="N3581" s="48">
        <f t="shared" si="407"/>
        <v>88.54</v>
      </c>
      <c r="O3581" s="49">
        <f t="shared" ca="1" si="408"/>
        <v>19930100</v>
      </c>
    </row>
    <row r="3582" spans="1:15" x14ac:dyDescent="0.25">
      <c r="A3582">
        <v>3567</v>
      </c>
      <c r="B3582" s="89">
        <v>37322</v>
      </c>
      <c r="C3582" s="48">
        <v>117.360001</v>
      </c>
      <c r="D3582" s="48">
        <v>117.5</v>
      </c>
      <c r="E3582" s="48">
        <v>115.57</v>
      </c>
      <c r="F3582" s="48">
        <v>116.5</v>
      </c>
      <c r="G3582" s="49">
        <v>19330800</v>
      </c>
      <c r="H3582" s="48">
        <v>88.164707000000007</v>
      </c>
      <c r="I3582" s="52">
        <f t="shared" si="402"/>
        <v>0.75677860085836912</v>
      </c>
      <c r="J3582" s="52">
        <f t="shared" ca="1" si="403"/>
        <v>1</v>
      </c>
      <c r="K3582" s="48">
        <f t="shared" si="404"/>
        <v>88.82</v>
      </c>
      <c r="L3582" s="48">
        <f t="shared" si="405"/>
        <v>88.92</v>
      </c>
      <c r="M3582" s="48">
        <f t="shared" si="406"/>
        <v>87.46</v>
      </c>
      <c r="N3582" s="48">
        <f t="shared" si="407"/>
        <v>88.16</v>
      </c>
      <c r="O3582" s="49">
        <f t="shared" ca="1" si="408"/>
        <v>19330800</v>
      </c>
    </row>
    <row r="3583" spans="1:15" x14ac:dyDescent="0.25">
      <c r="A3583">
        <v>3568</v>
      </c>
      <c r="B3583" s="89">
        <v>37321</v>
      </c>
      <c r="C3583" s="48">
        <v>115.099998</v>
      </c>
      <c r="D3583" s="48">
        <v>117.150002</v>
      </c>
      <c r="E3583" s="48">
        <v>115.07</v>
      </c>
      <c r="F3583" s="48">
        <v>116.75</v>
      </c>
      <c r="G3583" s="49">
        <v>20143200</v>
      </c>
      <c r="H3583" s="48">
        <v>88.353900999999993</v>
      </c>
      <c r="I3583" s="52">
        <f t="shared" si="402"/>
        <v>0.7567785952890792</v>
      </c>
      <c r="J3583" s="52">
        <f t="shared" ca="1" si="403"/>
        <v>1</v>
      </c>
      <c r="K3583" s="48">
        <f t="shared" si="404"/>
        <v>87.11</v>
      </c>
      <c r="L3583" s="48">
        <f t="shared" si="405"/>
        <v>88.66</v>
      </c>
      <c r="M3583" s="48">
        <f t="shared" si="406"/>
        <v>87.08</v>
      </c>
      <c r="N3583" s="48">
        <f t="shared" si="407"/>
        <v>88.35</v>
      </c>
      <c r="O3583" s="49">
        <f t="shared" ca="1" si="408"/>
        <v>20143200</v>
      </c>
    </row>
    <row r="3584" spans="1:15" x14ac:dyDescent="0.25">
      <c r="A3584">
        <v>3569</v>
      </c>
      <c r="B3584" s="89">
        <v>37320</v>
      </c>
      <c r="C3584" s="48">
        <v>115.33000199999999</v>
      </c>
      <c r="D3584" s="48">
        <v>116.400002</v>
      </c>
      <c r="E3584" s="48">
        <v>114.970001</v>
      </c>
      <c r="F3584" s="48">
        <v>115.379997</v>
      </c>
      <c r="G3584" s="49">
        <v>22718900</v>
      </c>
      <c r="H3584" s="48">
        <v>87.317113000000006</v>
      </c>
      <c r="I3584" s="52">
        <f t="shared" si="402"/>
        <v>0.75677860348704984</v>
      </c>
      <c r="J3584" s="52">
        <f t="shared" ca="1" si="403"/>
        <v>1</v>
      </c>
      <c r="K3584" s="48">
        <f t="shared" si="404"/>
        <v>87.28</v>
      </c>
      <c r="L3584" s="48">
        <f t="shared" si="405"/>
        <v>88.09</v>
      </c>
      <c r="M3584" s="48">
        <f t="shared" si="406"/>
        <v>87.01</v>
      </c>
      <c r="N3584" s="48">
        <f t="shared" si="407"/>
        <v>87.32</v>
      </c>
      <c r="O3584" s="49">
        <f t="shared" ca="1" si="408"/>
        <v>22718900</v>
      </c>
    </row>
    <row r="3585" spans="1:15" x14ac:dyDescent="0.25">
      <c r="A3585">
        <v>3570</v>
      </c>
      <c r="B3585" s="89">
        <v>37319</v>
      </c>
      <c r="C3585" s="48">
        <v>113.900002</v>
      </c>
      <c r="D3585" s="48">
        <v>115.989998</v>
      </c>
      <c r="E3585" s="48">
        <v>113.650002</v>
      </c>
      <c r="F3585" s="48">
        <v>115.75</v>
      </c>
      <c r="G3585" s="49">
        <v>27184600</v>
      </c>
      <c r="H3585" s="48">
        <v>87.597122999999996</v>
      </c>
      <c r="I3585" s="52">
        <f t="shared" si="402"/>
        <v>0.75677860043196543</v>
      </c>
      <c r="J3585" s="52">
        <f t="shared" ca="1" si="403"/>
        <v>1</v>
      </c>
      <c r="K3585" s="48">
        <f t="shared" si="404"/>
        <v>86.2</v>
      </c>
      <c r="L3585" s="48">
        <f t="shared" si="405"/>
        <v>87.78</v>
      </c>
      <c r="M3585" s="48">
        <f t="shared" si="406"/>
        <v>86.01</v>
      </c>
      <c r="N3585" s="48">
        <f t="shared" si="407"/>
        <v>87.6</v>
      </c>
      <c r="O3585" s="49">
        <f t="shared" ca="1" si="408"/>
        <v>27184600</v>
      </c>
    </row>
    <row r="3586" spans="1:15" x14ac:dyDescent="0.25">
      <c r="A3586">
        <v>3571</v>
      </c>
      <c r="B3586" s="89">
        <v>37316</v>
      </c>
      <c r="C3586" s="48">
        <v>111.720001</v>
      </c>
      <c r="D3586" s="48">
        <v>113.849998</v>
      </c>
      <c r="E3586" s="48">
        <v>111.510002</v>
      </c>
      <c r="F3586" s="48">
        <v>113.739998</v>
      </c>
      <c r="G3586" s="49">
        <v>26273600</v>
      </c>
      <c r="H3586" s="48">
        <v>86.075996000000004</v>
      </c>
      <c r="I3586" s="52">
        <f t="shared" si="402"/>
        <v>0.75677859603971509</v>
      </c>
      <c r="J3586" s="52">
        <f t="shared" ca="1" si="403"/>
        <v>1</v>
      </c>
      <c r="K3586" s="48">
        <f t="shared" si="404"/>
        <v>84.55</v>
      </c>
      <c r="L3586" s="48">
        <f t="shared" si="405"/>
        <v>86.16</v>
      </c>
      <c r="M3586" s="48">
        <f t="shared" si="406"/>
        <v>84.39</v>
      </c>
      <c r="N3586" s="48">
        <f t="shared" si="407"/>
        <v>86.08</v>
      </c>
      <c r="O3586" s="49">
        <f t="shared" ca="1" si="408"/>
        <v>26273600</v>
      </c>
    </row>
    <row r="3587" spans="1:15" x14ac:dyDescent="0.25">
      <c r="A3587">
        <v>3572</v>
      </c>
      <c r="B3587" s="89">
        <v>37315</v>
      </c>
      <c r="C3587" s="48">
        <v>111.83000199999999</v>
      </c>
      <c r="D3587" s="48">
        <v>112.75</v>
      </c>
      <c r="E3587" s="48">
        <v>111.029999</v>
      </c>
      <c r="F3587" s="48">
        <v>111.150002</v>
      </c>
      <c r="G3587" s="49">
        <v>23755400</v>
      </c>
      <c r="H3587" s="48">
        <v>84.115942000000004</v>
      </c>
      <c r="I3587" s="52">
        <f t="shared" si="402"/>
        <v>0.75677859187083063</v>
      </c>
      <c r="J3587" s="52">
        <f t="shared" ca="1" si="403"/>
        <v>1</v>
      </c>
      <c r="K3587" s="48">
        <f t="shared" si="404"/>
        <v>84.63</v>
      </c>
      <c r="L3587" s="48">
        <f t="shared" si="405"/>
        <v>85.33</v>
      </c>
      <c r="M3587" s="48">
        <f t="shared" si="406"/>
        <v>84.03</v>
      </c>
      <c r="N3587" s="48">
        <f t="shared" si="407"/>
        <v>84.12</v>
      </c>
      <c r="O3587" s="49">
        <f t="shared" ca="1" si="408"/>
        <v>23755400</v>
      </c>
    </row>
    <row r="3588" spans="1:15" x14ac:dyDescent="0.25">
      <c r="A3588">
        <v>3573</v>
      </c>
      <c r="B3588" s="89">
        <v>37314</v>
      </c>
      <c r="C3588" s="48">
        <v>111.959999</v>
      </c>
      <c r="D3588" s="48">
        <v>112.860001</v>
      </c>
      <c r="E3588" s="48">
        <v>110.650002</v>
      </c>
      <c r="F3588" s="48">
        <v>111.650002</v>
      </c>
      <c r="G3588" s="49">
        <v>28597900</v>
      </c>
      <c r="H3588" s="48">
        <v>84.494332</v>
      </c>
      <c r="I3588" s="52">
        <f t="shared" si="402"/>
        <v>0.75677859817682758</v>
      </c>
      <c r="J3588" s="52">
        <f t="shared" ca="1" si="403"/>
        <v>1</v>
      </c>
      <c r="K3588" s="48">
        <f t="shared" si="404"/>
        <v>84.73</v>
      </c>
      <c r="L3588" s="48">
        <f t="shared" si="405"/>
        <v>85.41</v>
      </c>
      <c r="M3588" s="48">
        <f t="shared" si="406"/>
        <v>83.74</v>
      </c>
      <c r="N3588" s="48">
        <f t="shared" si="407"/>
        <v>84.49</v>
      </c>
      <c r="O3588" s="49">
        <f t="shared" ca="1" si="408"/>
        <v>28597900</v>
      </c>
    </row>
    <row r="3589" spans="1:15" x14ac:dyDescent="0.25">
      <c r="A3589">
        <v>3574</v>
      </c>
      <c r="B3589" s="89">
        <v>37313</v>
      </c>
      <c r="C3589" s="48">
        <v>111.599998</v>
      </c>
      <c r="D3589" s="48">
        <v>112.040001</v>
      </c>
      <c r="E3589" s="48">
        <v>110.57</v>
      </c>
      <c r="F3589" s="48">
        <v>111.220001</v>
      </c>
      <c r="G3589" s="49">
        <v>22346500</v>
      </c>
      <c r="H3589" s="48">
        <v>84.168916999999993</v>
      </c>
      <c r="I3589" s="52">
        <f t="shared" si="402"/>
        <v>0.7567786031578978</v>
      </c>
      <c r="J3589" s="52">
        <f t="shared" ca="1" si="403"/>
        <v>1</v>
      </c>
      <c r="K3589" s="48">
        <f t="shared" si="404"/>
        <v>84.46</v>
      </c>
      <c r="L3589" s="48">
        <f t="shared" si="405"/>
        <v>84.79</v>
      </c>
      <c r="M3589" s="48">
        <f t="shared" si="406"/>
        <v>83.68</v>
      </c>
      <c r="N3589" s="48">
        <f t="shared" si="407"/>
        <v>84.17</v>
      </c>
      <c r="O3589" s="49">
        <f t="shared" ca="1" si="408"/>
        <v>22346500</v>
      </c>
    </row>
    <row r="3590" spans="1:15" x14ac:dyDescent="0.25">
      <c r="A3590">
        <v>3575</v>
      </c>
      <c r="B3590" s="89">
        <v>37312</v>
      </c>
      <c r="C3590" s="48">
        <v>109.739998</v>
      </c>
      <c r="D3590" s="48">
        <v>111.80999799999999</v>
      </c>
      <c r="E3590" s="48">
        <v>109.699997</v>
      </c>
      <c r="F3590" s="48">
        <v>111.449997</v>
      </c>
      <c r="G3590" s="49">
        <v>17458700</v>
      </c>
      <c r="H3590" s="48">
        <v>84.342972000000003</v>
      </c>
      <c r="I3590" s="52">
        <f t="shared" si="402"/>
        <v>0.75677859372216949</v>
      </c>
      <c r="J3590" s="52">
        <f t="shared" ca="1" si="403"/>
        <v>1</v>
      </c>
      <c r="K3590" s="48">
        <f t="shared" si="404"/>
        <v>83.05</v>
      </c>
      <c r="L3590" s="48">
        <f t="shared" si="405"/>
        <v>84.62</v>
      </c>
      <c r="M3590" s="48">
        <f t="shared" si="406"/>
        <v>83.02</v>
      </c>
      <c r="N3590" s="48">
        <f t="shared" si="407"/>
        <v>84.34</v>
      </c>
      <c r="O3590" s="49">
        <f t="shared" ca="1" si="408"/>
        <v>17458700</v>
      </c>
    </row>
    <row r="3591" spans="1:15" x14ac:dyDescent="0.25">
      <c r="A3591">
        <v>3576</v>
      </c>
      <c r="B3591" s="89">
        <v>37309</v>
      </c>
      <c r="C3591" s="48">
        <v>108.349998</v>
      </c>
      <c r="D3591" s="48">
        <v>109.94000200000001</v>
      </c>
      <c r="E3591" s="48">
        <v>107.870003</v>
      </c>
      <c r="F3591" s="48">
        <v>109.639999</v>
      </c>
      <c r="G3591" s="49">
        <v>26572900</v>
      </c>
      <c r="H3591" s="48">
        <v>82.973204999999993</v>
      </c>
      <c r="I3591" s="52">
        <f t="shared" si="402"/>
        <v>0.75677860048138079</v>
      </c>
      <c r="J3591" s="52">
        <f t="shared" ca="1" si="403"/>
        <v>1</v>
      </c>
      <c r="K3591" s="48">
        <f t="shared" si="404"/>
        <v>82</v>
      </c>
      <c r="L3591" s="48">
        <f t="shared" si="405"/>
        <v>83.2</v>
      </c>
      <c r="M3591" s="48">
        <f t="shared" si="406"/>
        <v>81.63</v>
      </c>
      <c r="N3591" s="48">
        <f t="shared" si="407"/>
        <v>82.97</v>
      </c>
      <c r="O3591" s="49">
        <f t="shared" ca="1" si="408"/>
        <v>26572900</v>
      </c>
    </row>
    <row r="3592" spans="1:15" x14ac:dyDescent="0.25">
      <c r="A3592">
        <v>3577</v>
      </c>
      <c r="B3592" s="89">
        <v>37308</v>
      </c>
      <c r="C3592" s="48">
        <v>109.93</v>
      </c>
      <c r="D3592" s="48">
        <v>110.629997</v>
      </c>
      <c r="E3592" s="48">
        <v>108.260002</v>
      </c>
      <c r="F3592" s="48">
        <v>108.300003</v>
      </c>
      <c r="G3592" s="49">
        <v>26288600</v>
      </c>
      <c r="H3592" s="48">
        <v>81.959124000000003</v>
      </c>
      <c r="I3592" s="52">
        <f t="shared" si="402"/>
        <v>0.75677859399505276</v>
      </c>
      <c r="J3592" s="52">
        <f t="shared" ca="1" si="403"/>
        <v>1</v>
      </c>
      <c r="K3592" s="48">
        <f t="shared" si="404"/>
        <v>83.19</v>
      </c>
      <c r="L3592" s="48">
        <f t="shared" si="405"/>
        <v>83.72</v>
      </c>
      <c r="M3592" s="48">
        <f t="shared" si="406"/>
        <v>81.93</v>
      </c>
      <c r="N3592" s="48">
        <f t="shared" si="407"/>
        <v>81.96</v>
      </c>
      <c r="O3592" s="49">
        <f t="shared" ca="1" si="408"/>
        <v>26288600</v>
      </c>
    </row>
    <row r="3593" spans="1:15" x14ac:dyDescent="0.25">
      <c r="A3593">
        <v>3578</v>
      </c>
      <c r="B3593" s="89">
        <v>37307</v>
      </c>
      <c r="C3593" s="48">
        <v>109.050003</v>
      </c>
      <c r="D3593" s="48">
        <v>110.589996</v>
      </c>
      <c r="E3593" s="48">
        <v>107.82</v>
      </c>
      <c r="F3593" s="48">
        <v>110.589996</v>
      </c>
      <c r="G3593" s="49">
        <v>29242800</v>
      </c>
      <c r="H3593" s="48">
        <v>83.692142000000004</v>
      </c>
      <c r="I3593" s="52">
        <f t="shared" si="402"/>
        <v>0.7567785968633185</v>
      </c>
      <c r="J3593" s="52">
        <f t="shared" ca="1" si="403"/>
        <v>1</v>
      </c>
      <c r="K3593" s="48">
        <f t="shared" si="404"/>
        <v>82.53</v>
      </c>
      <c r="L3593" s="48">
        <f t="shared" si="405"/>
        <v>83.69</v>
      </c>
      <c r="M3593" s="48">
        <f t="shared" si="406"/>
        <v>81.599999999999994</v>
      </c>
      <c r="N3593" s="48">
        <f t="shared" si="407"/>
        <v>83.69</v>
      </c>
      <c r="O3593" s="49">
        <f t="shared" ca="1" si="408"/>
        <v>29242800</v>
      </c>
    </row>
    <row r="3594" spans="1:15" x14ac:dyDescent="0.25">
      <c r="A3594">
        <v>3579</v>
      </c>
      <c r="B3594" s="89">
        <v>37306</v>
      </c>
      <c r="C3594" s="48">
        <v>110.150002</v>
      </c>
      <c r="D3594" s="48">
        <v>110.290001</v>
      </c>
      <c r="E3594" s="48">
        <v>108.610001</v>
      </c>
      <c r="F3594" s="48">
        <v>108.760002</v>
      </c>
      <c r="G3594" s="49">
        <v>15988100</v>
      </c>
      <c r="H3594" s="48">
        <v>82.307242000000002</v>
      </c>
      <c r="I3594" s="52">
        <f t="shared" si="402"/>
        <v>0.75677859954434357</v>
      </c>
      <c r="J3594" s="52">
        <f t="shared" ca="1" si="403"/>
        <v>1</v>
      </c>
      <c r="K3594" s="48">
        <f t="shared" si="404"/>
        <v>83.36</v>
      </c>
      <c r="L3594" s="48">
        <f t="shared" si="405"/>
        <v>83.47</v>
      </c>
      <c r="M3594" s="48">
        <f t="shared" si="406"/>
        <v>82.19</v>
      </c>
      <c r="N3594" s="48">
        <f t="shared" si="407"/>
        <v>82.31</v>
      </c>
      <c r="O3594" s="49">
        <f t="shared" ca="1" si="408"/>
        <v>15988100</v>
      </c>
    </row>
    <row r="3595" spans="1:15" x14ac:dyDescent="0.25">
      <c r="A3595">
        <v>3580</v>
      </c>
      <c r="B3595" s="89">
        <v>37302</v>
      </c>
      <c r="C3595" s="48">
        <v>112.150002</v>
      </c>
      <c r="D3595" s="48">
        <v>112.239998</v>
      </c>
      <c r="E3595" s="48">
        <v>110.709999</v>
      </c>
      <c r="F3595" s="48">
        <v>110.889999</v>
      </c>
      <c r="G3595" s="49">
        <v>18366800</v>
      </c>
      <c r="H3595" s="48">
        <v>83.919178000000002</v>
      </c>
      <c r="I3595" s="52">
        <f t="shared" si="402"/>
        <v>0.75677859822146809</v>
      </c>
      <c r="J3595" s="52">
        <f t="shared" ca="1" si="403"/>
        <v>1</v>
      </c>
      <c r="K3595" s="48">
        <f t="shared" si="404"/>
        <v>84.87</v>
      </c>
      <c r="L3595" s="48">
        <f t="shared" si="405"/>
        <v>84.94</v>
      </c>
      <c r="M3595" s="48">
        <f t="shared" si="406"/>
        <v>83.78</v>
      </c>
      <c r="N3595" s="48">
        <f t="shared" si="407"/>
        <v>83.92</v>
      </c>
      <c r="O3595" s="49">
        <f t="shared" ca="1" si="408"/>
        <v>18366800</v>
      </c>
    </row>
    <row r="3596" spans="1:15" x14ac:dyDescent="0.25">
      <c r="A3596">
        <v>3581</v>
      </c>
      <c r="B3596" s="89">
        <v>37301</v>
      </c>
      <c r="C3596" s="48">
        <v>112.510002</v>
      </c>
      <c r="D3596" s="48">
        <v>112.970001</v>
      </c>
      <c r="E3596" s="48">
        <v>111.589996</v>
      </c>
      <c r="F3596" s="48">
        <v>112.05999799999999</v>
      </c>
      <c r="G3596" s="49">
        <v>20453800</v>
      </c>
      <c r="H3596" s="48">
        <v>84.804608000000002</v>
      </c>
      <c r="I3596" s="52">
        <f t="shared" si="402"/>
        <v>0.75677859640868461</v>
      </c>
      <c r="J3596" s="52">
        <f t="shared" ca="1" si="403"/>
        <v>1</v>
      </c>
      <c r="K3596" s="48">
        <f t="shared" si="404"/>
        <v>85.15</v>
      </c>
      <c r="L3596" s="48">
        <f t="shared" si="405"/>
        <v>85.49</v>
      </c>
      <c r="M3596" s="48">
        <f t="shared" si="406"/>
        <v>84.45</v>
      </c>
      <c r="N3596" s="48">
        <f t="shared" si="407"/>
        <v>84.8</v>
      </c>
      <c r="O3596" s="49">
        <f t="shared" ca="1" si="408"/>
        <v>20453800</v>
      </c>
    </row>
    <row r="3597" spans="1:15" x14ac:dyDescent="0.25">
      <c r="A3597">
        <v>3582</v>
      </c>
      <c r="B3597" s="89">
        <v>37300</v>
      </c>
      <c r="C3597" s="48">
        <v>111.480003</v>
      </c>
      <c r="D3597" s="48">
        <v>112.540001</v>
      </c>
      <c r="E3597" s="48">
        <v>111.349998</v>
      </c>
      <c r="F3597" s="48">
        <v>112.269997</v>
      </c>
      <c r="G3597" s="49">
        <v>16781100</v>
      </c>
      <c r="H3597" s="48">
        <v>84.963531000000003</v>
      </c>
      <c r="I3597" s="52">
        <f t="shared" si="402"/>
        <v>0.7567785986491119</v>
      </c>
      <c r="J3597" s="52">
        <f t="shared" ca="1" si="403"/>
        <v>1</v>
      </c>
      <c r="K3597" s="48">
        <f t="shared" si="404"/>
        <v>84.37</v>
      </c>
      <c r="L3597" s="48">
        <f t="shared" si="405"/>
        <v>85.17</v>
      </c>
      <c r="M3597" s="48">
        <f t="shared" si="406"/>
        <v>84.27</v>
      </c>
      <c r="N3597" s="48">
        <f t="shared" si="407"/>
        <v>84.96</v>
      </c>
      <c r="O3597" s="49">
        <f t="shared" ca="1" si="408"/>
        <v>16781100</v>
      </c>
    </row>
    <row r="3598" spans="1:15" x14ac:dyDescent="0.25">
      <c r="A3598">
        <v>3583</v>
      </c>
      <c r="B3598" s="89">
        <v>37299</v>
      </c>
      <c r="C3598" s="48">
        <v>110.959999</v>
      </c>
      <c r="D3598" s="48">
        <v>111.709999</v>
      </c>
      <c r="E3598" s="48">
        <v>110.029999</v>
      </c>
      <c r="F3598" s="48">
        <v>111.089996</v>
      </c>
      <c r="G3598" s="49">
        <v>13942500</v>
      </c>
      <c r="H3598" s="48">
        <v>84.070532</v>
      </c>
      <c r="I3598" s="52">
        <f t="shared" si="402"/>
        <v>0.75677860317863366</v>
      </c>
      <c r="J3598" s="52">
        <f t="shared" ca="1" si="403"/>
        <v>1</v>
      </c>
      <c r="K3598" s="48">
        <f t="shared" si="404"/>
        <v>83.97</v>
      </c>
      <c r="L3598" s="48">
        <f t="shared" si="405"/>
        <v>84.54</v>
      </c>
      <c r="M3598" s="48">
        <f t="shared" si="406"/>
        <v>83.27</v>
      </c>
      <c r="N3598" s="48">
        <f t="shared" si="407"/>
        <v>84.07</v>
      </c>
      <c r="O3598" s="49">
        <f t="shared" ca="1" si="408"/>
        <v>13942500</v>
      </c>
    </row>
    <row r="3599" spans="1:15" x14ac:dyDescent="0.25">
      <c r="A3599">
        <v>3584</v>
      </c>
      <c r="B3599" s="89">
        <v>37298</v>
      </c>
      <c r="C3599" s="48">
        <v>110.050003</v>
      </c>
      <c r="D3599" s="48">
        <v>111.639999</v>
      </c>
      <c r="E3599" s="48">
        <v>109.82</v>
      </c>
      <c r="F3599" s="48">
        <v>111.44000200000001</v>
      </c>
      <c r="G3599" s="49">
        <v>18792400</v>
      </c>
      <c r="H3599" s="48">
        <v>84.335408999999999</v>
      </c>
      <c r="I3599" s="52">
        <f t="shared" si="402"/>
        <v>0.75677860271395181</v>
      </c>
      <c r="J3599" s="52">
        <f t="shared" ca="1" si="403"/>
        <v>1</v>
      </c>
      <c r="K3599" s="48">
        <f t="shared" si="404"/>
        <v>83.28</v>
      </c>
      <c r="L3599" s="48">
        <f t="shared" si="405"/>
        <v>84.49</v>
      </c>
      <c r="M3599" s="48">
        <f t="shared" si="406"/>
        <v>83.11</v>
      </c>
      <c r="N3599" s="48">
        <f t="shared" si="407"/>
        <v>84.34</v>
      </c>
      <c r="O3599" s="49">
        <f t="shared" ca="1" si="408"/>
        <v>18792400</v>
      </c>
    </row>
    <row r="3600" spans="1:15" x14ac:dyDescent="0.25">
      <c r="A3600">
        <v>3585</v>
      </c>
      <c r="B3600" s="89">
        <v>37295</v>
      </c>
      <c r="C3600" s="48">
        <v>108.629997</v>
      </c>
      <c r="D3600" s="48">
        <v>110.75</v>
      </c>
      <c r="E3600" s="48">
        <v>108.300003</v>
      </c>
      <c r="F3600" s="48">
        <v>110.089996</v>
      </c>
      <c r="G3600" s="49">
        <v>19277800</v>
      </c>
      <c r="H3600" s="48">
        <v>83.313753000000005</v>
      </c>
      <c r="I3600" s="52">
        <f t="shared" si="402"/>
        <v>0.75677859957411575</v>
      </c>
      <c r="J3600" s="52">
        <f t="shared" ca="1" si="403"/>
        <v>1</v>
      </c>
      <c r="K3600" s="48">
        <f t="shared" si="404"/>
        <v>82.21</v>
      </c>
      <c r="L3600" s="48">
        <f t="shared" si="405"/>
        <v>83.81</v>
      </c>
      <c r="M3600" s="48">
        <f t="shared" si="406"/>
        <v>81.96</v>
      </c>
      <c r="N3600" s="48">
        <f t="shared" si="407"/>
        <v>83.31</v>
      </c>
      <c r="O3600" s="49">
        <f t="shared" ca="1" si="408"/>
        <v>19277800</v>
      </c>
    </row>
    <row r="3601" spans="1:15" x14ac:dyDescent="0.25">
      <c r="A3601">
        <v>3586</v>
      </c>
      <c r="B3601" s="89">
        <v>37294</v>
      </c>
      <c r="C3601" s="48">
        <v>108.720001</v>
      </c>
      <c r="D3601" s="48">
        <v>109.860001</v>
      </c>
      <c r="E3601" s="48">
        <v>108</v>
      </c>
      <c r="F3601" s="48">
        <v>108.019997</v>
      </c>
      <c r="G3601" s="49">
        <v>23445400</v>
      </c>
      <c r="H3601" s="48">
        <v>81.747221999999994</v>
      </c>
      <c r="I3601" s="52">
        <f t="shared" ref="I3601:I3664" si="409">H3601/F3601</f>
        <v>0.75677859905883904</v>
      </c>
      <c r="J3601" s="52">
        <f t="shared" ref="J3601:J3664" ca="1" si="410">INDEX(OFFSET($T$15,0,0,$S$13+1,1),MATCH(B3601,OFFSET($Q$15,0,0,$S$13+1,1),-1))</f>
        <v>1</v>
      </c>
      <c r="K3601" s="48">
        <f t="shared" ref="K3601:K3664" si="411">ROUND($I3601*C3601,2)</f>
        <v>82.28</v>
      </c>
      <c r="L3601" s="48">
        <f t="shared" ref="L3601:L3664" si="412">ROUND($I3601*D3601,2)</f>
        <v>83.14</v>
      </c>
      <c r="M3601" s="48">
        <f t="shared" ref="M3601:M3664" si="413">ROUND($I3601*E3601,2)</f>
        <v>81.73</v>
      </c>
      <c r="N3601" s="48">
        <f t="shared" ref="N3601:N3664" si="414">ROUND($I3601*F3601,2)</f>
        <v>81.75</v>
      </c>
      <c r="O3601" s="49">
        <f t="shared" ref="O3601:O3664" ca="1" si="415">G3601*J3601</f>
        <v>23445400</v>
      </c>
    </row>
    <row r="3602" spans="1:15" x14ac:dyDescent="0.25">
      <c r="A3602">
        <v>3587</v>
      </c>
      <c r="B3602" s="89">
        <v>37293</v>
      </c>
      <c r="C3602" s="48">
        <v>109.650002</v>
      </c>
      <c r="D3602" s="48">
        <v>109.739998</v>
      </c>
      <c r="E3602" s="48">
        <v>108.05999799999999</v>
      </c>
      <c r="F3602" s="48">
        <v>108.699997</v>
      </c>
      <c r="G3602" s="49">
        <v>29486000</v>
      </c>
      <c r="H3602" s="48">
        <v>82.261831000000001</v>
      </c>
      <c r="I3602" s="52">
        <f t="shared" si="409"/>
        <v>0.75677859494329147</v>
      </c>
      <c r="J3602" s="52">
        <f t="shared" ca="1" si="410"/>
        <v>1</v>
      </c>
      <c r="K3602" s="48">
        <f t="shared" si="411"/>
        <v>82.98</v>
      </c>
      <c r="L3602" s="48">
        <f t="shared" si="412"/>
        <v>83.05</v>
      </c>
      <c r="M3602" s="48">
        <f t="shared" si="413"/>
        <v>81.78</v>
      </c>
      <c r="N3602" s="48">
        <f t="shared" si="414"/>
        <v>82.26</v>
      </c>
      <c r="O3602" s="49">
        <f t="shared" ca="1" si="415"/>
        <v>29486000</v>
      </c>
    </row>
    <row r="3603" spans="1:15" x14ac:dyDescent="0.25">
      <c r="A3603">
        <v>3588</v>
      </c>
      <c r="B3603" s="89">
        <v>37292</v>
      </c>
      <c r="C3603" s="48">
        <v>109.400002</v>
      </c>
      <c r="D3603" s="48">
        <v>110.489998</v>
      </c>
      <c r="E3603" s="48">
        <v>108.529999</v>
      </c>
      <c r="F3603" s="48">
        <v>109.16999800000001</v>
      </c>
      <c r="G3603" s="49">
        <v>33614000</v>
      </c>
      <c r="H3603" s="48">
        <v>82.617518000000004</v>
      </c>
      <c r="I3603" s="52">
        <f t="shared" si="409"/>
        <v>0.75677859772425748</v>
      </c>
      <c r="J3603" s="52">
        <f t="shared" ca="1" si="410"/>
        <v>1</v>
      </c>
      <c r="K3603" s="48">
        <f t="shared" si="411"/>
        <v>82.79</v>
      </c>
      <c r="L3603" s="48">
        <f t="shared" si="412"/>
        <v>83.62</v>
      </c>
      <c r="M3603" s="48">
        <f t="shared" si="413"/>
        <v>82.13</v>
      </c>
      <c r="N3603" s="48">
        <f t="shared" si="414"/>
        <v>82.62</v>
      </c>
      <c r="O3603" s="49">
        <f t="shared" ca="1" si="415"/>
        <v>33614000</v>
      </c>
    </row>
    <row r="3604" spans="1:15" x14ac:dyDescent="0.25">
      <c r="A3604">
        <v>3589</v>
      </c>
      <c r="B3604" s="89">
        <v>37291</v>
      </c>
      <c r="C3604" s="48">
        <v>112.230003</v>
      </c>
      <c r="D3604" s="48">
        <v>112.230003</v>
      </c>
      <c r="E3604" s="48">
        <v>109.44000200000001</v>
      </c>
      <c r="F3604" s="48">
        <v>109.849998</v>
      </c>
      <c r="G3604" s="49">
        <v>24243400</v>
      </c>
      <c r="H3604" s="48">
        <v>83.132127999999994</v>
      </c>
      <c r="I3604" s="52">
        <f t="shared" si="409"/>
        <v>0.75677860276337916</v>
      </c>
      <c r="J3604" s="52">
        <f t="shared" ca="1" si="410"/>
        <v>1</v>
      </c>
      <c r="K3604" s="48">
        <f t="shared" si="411"/>
        <v>84.93</v>
      </c>
      <c r="L3604" s="48">
        <f t="shared" si="412"/>
        <v>84.93</v>
      </c>
      <c r="M3604" s="48">
        <f t="shared" si="413"/>
        <v>82.82</v>
      </c>
      <c r="N3604" s="48">
        <f t="shared" si="414"/>
        <v>83.13</v>
      </c>
      <c r="O3604" s="49">
        <f t="shared" ca="1" si="415"/>
        <v>24243400</v>
      </c>
    </row>
    <row r="3605" spans="1:15" x14ac:dyDescent="0.25">
      <c r="A3605">
        <v>3590</v>
      </c>
      <c r="B3605" s="89">
        <v>37288</v>
      </c>
      <c r="C3605" s="48">
        <v>113.089996</v>
      </c>
      <c r="D3605" s="48">
        <v>113.300003</v>
      </c>
      <c r="E3605" s="48">
        <v>112.16999800000001</v>
      </c>
      <c r="F3605" s="48">
        <v>112.650002</v>
      </c>
      <c r="G3605" s="49">
        <v>15838500</v>
      </c>
      <c r="H3605" s="48">
        <v>85.251109999999997</v>
      </c>
      <c r="I3605" s="52">
        <f t="shared" si="409"/>
        <v>0.7567785928667804</v>
      </c>
      <c r="J3605" s="52">
        <f t="shared" ca="1" si="410"/>
        <v>1</v>
      </c>
      <c r="K3605" s="48">
        <f t="shared" si="411"/>
        <v>85.58</v>
      </c>
      <c r="L3605" s="48">
        <f t="shared" si="412"/>
        <v>85.74</v>
      </c>
      <c r="M3605" s="48">
        <f t="shared" si="413"/>
        <v>84.89</v>
      </c>
      <c r="N3605" s="48">
        <f t="shared" si="414"/>
        <v>85.25</v>
      </c>
      <c r="O3605" s="49">
        <f t="shared" ca="1" si="415"/>
        <v>15838500</v>
      </c>
    </row>
    <row r="3606" spans="1:15" x14ac:dyDescent="0.25">
      <c r="A3606">
        <v>3591</v>
      </c>
      <c r="B3606" s="89">
        <v>37287</v>
      </c>
      <c r="C3606" s="48">
        <v>112.150002</v>
      </c>
      <c r="D3606" s="48">
        <v>113.300003</v>
      </c>
      <c r="E3606" s="48">
        <v>111.620003</v>
      </c>
      <c r="F3606" s="48">
        <v>113.18</v>
      </c>
      <c r="G3606" s="49">
        <v>19909200</v>
      </c>
      <c r="H3606" s="48">
        <v>85.652202000000003</v>
      </c>
      <c r="I3606" s="52">
        <f t="shared" si="409"/>
        <v>0.75677860045944512</v>
      </c>
      <c r="J3606" s="52">
        <f t="shared" ca="1" si="410"/>
        <v>1</v>
      </c>
      <c r="K3606" s="48">
        <f t="shared" si="411"/>
        <v>84.87</v>
      </c>
      <c r="L3606" s="48">
        <f t="shared" si="412"/>
        <v>85.74</v>
      </c>
      <c r="M3606" s="48">
        <f t="shared" si="413"/>
        <v>84.47</v>
      </c>
      <c r="N3606" s="48">
        <f t="shared" si="414"/>
        <v>85.65</v>
      </c>
      <c r="O3606" s="49">
        <f t="shared" ca="1" si="415"/>
        <v>19909200</v>
      </c>
    </row>
    <row r="3607" spans="1:15" x14ac:dyDescent="0.25">
      <c r="A3607">
        <v>3592</v>
      </c>
      <c r="B3607" s="89">
        <v>37286</v>
      </c>
      <c r="C3607" s="48">
        <v>110.389999</v>
      </c>
      <c r="D3607" s="48">
        <v>113.389999</v>
      </c>
      <c r="E3607" s="48">
        <v>108.400002</v>
      </c>
      <c r="F3607" s="48">
        <v>111.870003</v>
      </c>
      <c r="G3607" s="49">
        <v>34711800</v>
      </c>
      <c r="H3607" s="48">
        <v>84.660824000000005</v>
      </c>
      <c r="I3607" s="52">
        <f t="shared" si="409"/>
        <v>0.75677859774438383</v>
      </c>
      <c r="J3607" s="52">
        <f t="shared" ca="1" si="410"/>
        <v>1</v>
      </c>
      <c r="K3607" s="48">
        <f t="shared" si="411"/>
        <v>83.54</v>
      </c>
      <c r="L3607" s="48">
        <f t="shared" si="412"/>
        <v>85.81</v>
      </c>
      <c r="M3607" s="48">
        <f t="shared" si="413"/>
        <v>82.03</v>
      </c>
      <c r="N3607" s="48">
        <f t="shared" si="414"/>
        <v>84.66</v>
      </c>
      <c r="O3607" s="49">
        <f t="shared" ca="1" si="415"/>
        <v>34711800</v>
      </c>
    </row>
    <row r="3608" spans="1:15" x14ac:dyDescent="0.25">
      <c r="A3608">
        <v>3593</v>
      </c>
      <c r="B3608" s="89">
        <v>37285</v>
      </c>
      <c r="C3608" s="48">
        <v>113.849998</v>
      </c>
      <c r="D3608" s="48">
        <v>114.129997</v>
      </c>
      <c r="E3608" s="48">
        <v>110.050003</v>
      </c>
      <c r="F3608" s="48">
        <v>110.279999</v>
      </c>
      <c r="G3608" s="49">
        <v>27720800</v>
      </c>
      <c r="H3608" s="48">
        <v>83.457543000000001</v>
      </c>
      <c r="I3608" s="52">
        <f t="shared" si="409"/>
        <v>0.75677859772196765</v>
      </c>
      <c r="J3608" s="52">
        <f t="shared" ca="1" si="410"/>
        <v>1</v>
      </c>
      <c r="K3608" s="48">
        <f t="shared" si="411"/>
        <v>86.16</v>
      </c>
      <c r="L3608" s="48">
        <f t="shared" si="412"/>
        <v>86.37</v>
      </c>
      <c r="M3608" s="48">
        <f t="shared" si="413"/>
        <v>83.28</v>
      </c>
      <c r="N3608" s="48">
        <f t="shared" si="414"/>
        <v>83.46</v>
      </c>
      <c r="O3608" s="49">
        <f t="shared" ca="1" si="415"/>
        <v>27720800</v>
      </c>
    </row>
    <row r="3609" spans="1:15" x14ac:dyDescent="0.25">
      <c r="A3609">
        <v>3594</v>
      </c>
      <c r="B3609" s="89">
        <v>37284</v>
      </c>
      <c r="C3609" s="48">
        <v>113.900002</v>
      </c>
      <c r="D3609" s="48">
        <v>114.19000200000001</v>
      </c>
      <c r="E3609" s="48">
        <v>112.91999800000001</v>
      </c>
      <c r="F3609" s="48">
        <v>113.860001</v>
      </c>
      <c r="G3609" s="49">
        <v>10589200</v>
      </c>
      <c r="H3609" s="48">
        <v>86.166811999999993</v>
      </c>
      <c r="I3609" s="52">
        <f t="shared" si="409"/>
        <v>0.75677859865818897</v>
      </c>
      <c r="J3609" s="52">
        <f t="shared" ca="1" si="410"/>
        <v>1</v>
      </c>
      <c r="K3609" s="48">
        <f t="shared" si="411"/>
        <v>86.2</v>
      </c>
      <c r="L3609" s="48">
        <f t="shared" si="412"/>
        <v>86.42</v>
      </c>
      <c r="M3609" s="48">
        <f t="shared" si="413"/>
        <v>85.46</v>
      </c>
      <c r="N3609" s="48">
        <f t="shared" si="414"/>
        <v>86.17</v>
      </c>
      <c r="O3609" s="49">
        <f t="shared" ca="1" si="415"/>
        <v>10589200</v>
      </c>
    </row>
    <row r="3610" spans="1:15" x14ac:dyDescent="0.25">
      <c r="A3610">
        <v>3595</v>
      </c>
      <c r="B3610" s="89">
        <v>37281</v>
      </c>
      <c r="C3610" s="48">
        <v>113.120003</v>
      </c>
      <c r="D3610" s="48">
        <v>114.18</v>
      </c>
      <c r="E3610" s="48">
        <v>113.040001</v>
      </c>
      <c r="F3610" s="48">
        <v>113.550003</v>
      </c>
      <c r="G3610" s="49">
        <v>12810700</v>
      </c>
      <c r="H3610" s="48">
        <v>85.932212000000007</v>
      </c>
      <c r="I3610" s="52">
        <f t="shared" si="409"/>
        <v>0.75677859735503494</v>
      </c>
      <c r="J3610" s="52">
        <f t="shared" ca="1" si="410"/>
        <v>1</v>
      </c>
      <c r="K3610" s="48">
        <f t="shared" si="411"/>
        <v>85.61</v>
      </c>
      <c r="L3610" s="48">
        <f t="shared" si="412"/>
        <v>86.41</v>
      </c>
      <c r="M3610" s="48">
        <f t="shared" si="413"/>
        <v>85.55</v>
      </c>
      <c r="N3610" s="48">
        <f t="shared" si="414"/>
        <v>85.93</v>
      </c>
      <c r="O3610" s="49">
        <f t="shared" ca="1" si="415"/>
        <v>12810700</v>
      </c>
    </row>
    <row r="3611" spans="1:15" x14ac:dyDescent="0.25">
      <c r="A3611">
        <v>3596</v>
      </c>
      <c r="B3611" s="89">
        <v>37280</v>
      </c>
      <c r="C3611" s="48">
        <v>113.639999</v>
      </c>
      <c r="D3611" s="48">
        <v>114.25</v>
      </c>
      <c r="E3611" s="48">
        <v>113.32</v>
      </c>
      <c r="F3611" s="48">
        <v>113.58000199999999</v>
      </c>
      <c r="G3611" s="49">
        <v>12142800</v>
      </c>
      <c r="H3611" s="48">
        <v>85.954915</v>
      </c>
      <c r="I3611" s="52">
        <f t="shared" si="409"/>
        <v>0.75677860086672655</v>
      </c>
      <c r="J3611" s="52">
        <f t="shared" ca="1" si="410"/>
        <v>1</v>
      </c>
      <c r="K3611" s="48">
        <f t="shared" si="411"/>
        <v>86</v>
      </c>
      <c r="L3611" s="48">
        <f t="shared" si="412"/>
        <v>86.46</v>
      </c>
      <c r="M3611" s="48">
        <f t="shared" si="413"/>
        <v>85.76</v>
      </c>
      <c r="N3611" s="48">
        <f t="shared" si="414"/>
        <v>85.95</v>
      </c>
      <c r="O3611" s="49">
        <f t="shared" ca="1" si="415"/>
        <v>12142800</v>
      </c>
    </row>
    <row r="3612" spans="1:15" x14ac:dyDescent="0.25">
      <c r="A3612">
        <v>3597</v>
      </c>
      <c r="B3612" s="89">
        <v>37279</v>
      </c>
      <c r="C3612" s="48">
        <v>112.629997</v>
      </c>
      <c r="D3612" s="48">
        <v>113.550003</v>
      </c>
      <c r="E3612" s="48">
        <v>112.019997</v>
      </c>
      <c r="F3612" s="48">
        <v>113.230003</v>
      </c>
      <c r="G3612" s="49">
        <v>12438900</v>
      </c>
      <c r="H3612" s="48">
        <v>85.690043000000003</v>
      </c>
      <c r="I3612" s="52">
        <f t="shared" si="409"/>
        <v>0.75677859868996034</v>
      </c>
      <c r="J3612" s="52">
        <f t="shared" ca="1" si="410"/>
        <v>1</v>
      </c>
      <c r="K3612" s="48">
        <f t="shared" si="411"/>
        <v>85.24</v>
      </c>
      <c r="L3612" s="48">
        <f t="shared" si="412"/>
        <v>85.93</v>
      </c>
      <c r="M3612" s="48">
        <f t="shared" si="413"/>
        <v>84.77</v>
      </c>
      <c r="N3612" s="48">
        <f t="shared" si="414"/>
        <v>85.69</v>
      </c>
      <c r="O3612" s="49">
        <f t="shared" ca="1" si="415"/>
        <v>12438900</v>
      </c>
    </row>
    <row r="3613" spans="1:15" x14ac:dyDescent="0.25">
      <c r="A3613">
        <v>3598</v>
      </c>
      <c r="B3613" s="89">
        <v>37278</v>
      </c>
      <c r="C3613" s="48">
        <v>113.75</v>
      </c>
      <c r="D3613" s="48">
        <v>113.93</v>
      </c>
      <c r="E3613" s="48">
        <v>112.019997</v>
      </c>
      <c r="F3613" s="48">
        <v>112.370003</v>
      </c>
      <c r="G3613" s="49">
        <v>11689300</v>
      </c>
      <c r="H3613" s="48">
        <v>85.039213000000004</v>
      </c>
      <c r="I3613" s="52">
        <f t="shared" si="409"/>
        <v>0.75677859508466871</v>
      </c>
      <c r="J3613" s="52">
        <f t="shared" ca="1" si="410"/>
        <v>1</v>
      </c>
      <c r="K3613" s="48">
        <f t="shared" si="411"/>
        <v>86.08</v>
      </c>
      <c r="L3613" s="48">
        <f t="shared" si="412"/>
        <v>86.22</v>
      </c>
      <c r="M3613" s="48">
        <f t="shared" si="413"/>
        <v>84.77</v>
      </c>
      <c r="N3613" s="48">
        <f t="shared" si="414"/>
        <v>85.04</v>
      </c>
      <c r="O3613" s="49">
        <f t="shared" ca="1" si="415"/>
        <v>11689300</v>
      </c>
    </row>
    <row r="3614" spans="1:15" x14ac:dyDescent="0.25">
      <c r="A3614">
        <v>3599</v>
      </c>
      <c r="B3614" s="89">
        <v>37274</v>
      </c>
      <c r="C3614" s="48">
        <v>113</v>
      </c>
      <c r="D3614" s="48">
        <v>113.849998</v>
      </c>
      <c r="E3614" s="48">
        <v>112.66999800000001</v>
      </c>
      <c r="F3614" s="48">
        <v>113.150002</v>
      </c>
      <c r="G3614" s="49">
        <v>17028000</v>
      </c>
      <c r="H3614" s="48">
        <v>85.629498999999996</v>
      </c>
      <c r="I3614" s="52">
        <f t="shared" si="409"/>
        <v>0.75677859024695371</v>
      </c>
      <c r="J3614" s="52">
        <f t="shared" ca="1" si="410"/>
        <v>1</v>
      </c>
      <c r="K3614" s="48">
        <f t="shared" si="411"/>
        <v>85.52</v>
      </c>
      <c r="L3614" s="48">
        <f t="shared" si="412"/>
        <v>86.16</v>
      </c>
      <c r="M3614" s="48">
        <f t="shared" si="413"/>
        <v>85.27</v>
      </c>
      <c r="N3614" s="48">
        <f t="shared" si="414"/>
        <v>85.63</v>
      </c>
      <c r="O3614" s="49">
        <f t="shared" ca="1" si="415"/>
        <v>17028000</v>
      </c>
    </row>
    <row r="3615" spans="1:15" x14ac:dyDescent="0.25">
      <c r="A3615">
        <v>3600</v>
      </c>
      <c r="B3615" s="89">
        <v>37273</v>
      </c>
      <c r="C3615" s="48">
        <v>113.760002</v>
      </c>
      <c r="D3615" s="48">
        <v>114.239998</v>
      </c>
      <c r="E3615" s="48">
        <v>113.400002</v>
      </c>
      <c r="F3615" s="48">
        <v>113.66999800000001</v>
      </c>
      <c r="G3615" s="49">
        <v>17283400</v>
      </c>
      <c r="H3615" s="48">
        <v>86.023021999999997</v>
      </c>
      <c r="I3615" s="52">
        <f t="shared" si="409"/>
        <v>0.75677860045356904</v>
      </c>
      <c r="J3615" s="52">
        <f t="shared" ca="1" si="410"/>
        <v>1</v>
      </c>
      <c r="K3615" s="48">
        <f t="shared" si="411"/>
        <v>86.09</v>
      </c>
      <c r="L3615" s="48">
        <f t="shared" si="412"/>
        <v>86.45</v>
      </c>
      <c r="M3615" s="48">
        <f t="shared" si="413"/>
        <v>85.82</v>
      </c>
      <c r="N3615" s="48">
        <f t="shared" si="414"/>
        <v>86.02</v>
      </c>
      <c r="O3615" s="49">
        <f t="shared" ca="1" si="415"/>
        <v>17283400</v>
      </c>
    </row>
    <row r="3616" spans="1:15" x14ac:dyDescent="0.25">
      <c r="A3616">
        <v>3601</v>
      </c>
      <c r="B3616" s="89">
        <v>37272</v>
      </c>
      <c r="C3616" s="48">
        <v>114.300003</v>
      </c>
      <c r="D3616" s="48">
        <v>114.400002</v>
      </c>
      <c r="E3616" s="48">
        <v>112.69000200000001</v>
      </c>
      <c r="F3616" s="48">
        <v>112.82</v>
      </c>
      <c r="G3616" s="49">
        <v>17067000</v>
      </c>
      <c r="H3616" s="48">
        <v>85.379761000000002</v>
      </c>
      <c r="I3616" s="52">
        <f t="shared" si="409"/>
        <v>0.75677859422088289</v>
      </c>
      <c r="J3616" s="52">
        <f t="shared" ca="1" si="410"/>
        <v>1</v>
      </c>
      <c r="K3616" s="48">
        <f t="shared" si="411"/>
        <v>86.5</v>
      </c>
      <c r="L3616" s="48">
        <f t="shared" si="412"/>
        <v>86.58</v>
      </c>
      <c r="M3616" s="48">
        <f t="shared" si="413"/>
        <v>85.28</v>
      </c>
      <c r="N3616" s="48">
        <f t="shared" si="414"/>
        <v>85.38</v>
      </c>
      <c r="O3616" s="49">
        <f t="shared" ca="1" si="415"/>
        <v>17067000</v>
      </c>
    </row>
    <row r="3617" spans="1:15" x14ac:dyDescent="0.25">
      <c r="A3617">
        <v>3602</v>
      </c>
      <c r="B3617" s="89">
        <v>37271</v>
      </c>
      <c r="C3617" s="48">
        <v>114.550003</v>
      </c>
      <c r="D3617" s="48">
        <v>115.389999</v>
      </c>
      <c r="E3617" s="48">
        <v>113.900002</v>
      </c>
      <c r="F3617" s="48">
        <v>115.150002</v>
      </c>
      <c r="G3617" s="49">
        <v>20219900</v>
      </c>
      <c r="H3617" s="48">
        <v>87.143056999999999</v>
      </c>
      <c r="I3617" s="52">
        <f t="shared" si="409"/>
        <v>0.7567785973638107</v>
      </c>
      <c r="J3617" s="52">
        <f t="shared" ca="1" si="410"/>
        <v>1</v>
      </c>
      <c r="K3617" s="48">
        <f t="shared" si="411"/>
        <v>86.69</v>
      </c>
      <c r="L3617" s="48">
        <f t="shared" si="412"/>
        <v>87.32</v>
      </c>
      <c r="M3617" s="48">
        <f t="shared" si="413"/>
        <v>86.2</v>
      </c>
      <c r="N3617" s="48">
        <f t="shared" si="414"/>
        <v>87.14</v>
      </c>
      <c r="O3617" s="49">
        <f t="shared" ca="1" si="415"/>
        <v>20219900</v>
      </c>
    </row>
    <row r="3618" spans="1:15" x14ac:dyDescent="0.25">
      <c r="A3618">
        <v>3603</v>
      </c>
      <c r="B3618" s="89">
        <v>37270</v>
      </c>
      <c r="C3618" s="48">
        <v>114.650002</v>
      </c>
      <c r="D3618" s="48">
        <v>114.839996</v>
      </c>
      <c r="E3618" s="48">
        <v>113.959999</v>
      </c>
      <c r="F3618" s="48">
        <v>114.220001</v>
      </c>
      <c r="G3618" s="49">
        <v>12301100</v>
      </c>
      <c r="H3618" s="48">
        <v>86.439251999999996</v>
      </c>
      <c r="I3618" s="52">
        <f t="shared" si="409"/>
        <v>0.75677859607092801</v>
      </c>
      <c r="J3618" s="52">
        <f t="shared" ca="1" si="410"/>
        <v>1</v>
      </c>
      <c r="K3618" s="48">
        <f t="shared" si="411"/>
        <v>86.76</v>
      </c>
      <c r="L3618" s="48">
        <f t="shared" si="412"/>
        <v>86.91</v>
      </c>
      <c r="M3618" s="48">
        <f t="shared" si="413"/>
        <v>86.24</v>
      </c>
      <c r="N3618" s="48">
        <f t="shared" si="414"/>
        <v>86.44</v>
      </c>
      <c r="O3618" s="49">
        <f t="shared" ca="1" si="415"/>
        <v>12301100</v>
      </c>
    </row>
    <row r="3619" spans="1:15" x14ac:dyDescent="0.25">
      <c r="A3619">
        <v>3604</v>
      </c>
      <c r="B3619" s="89">
        <v>37267</v>
      </c>
      <c r="C3619" s="48">
        <v>116.209999</v>
      </c>
      <c r="D3619" s="48">
        <v>116.279999</v>
      </c>
      <c r="E3619" s="48">
        <v>114.699997</v>
      </c>
      <c r="F3619" s="48">
        <v>114.94000200000001</v>
      </c>
      <c r="G3619" s="49">
        <v>13708400</v>
      </c>
      <c r="H3619" s="48">
        <v>86.984133999999997</v>
      </c>
      <c r="I3619" s="52">
        <f t="shared" si="409"/>
        <v>0.75677860176129097</v>
      </c>
      <c r="J3619" s="52">
        <f t="shared" ca="1" si="410"/>
        <v>1</v>
      </c>
      <c r="K3619" s="48">
        <f t="shared" si="411"/>
        <v>87.95</v>
      </c>
      <c r="L3619" s="48">
        <f t="shared" si="412"/>
        <v>88</v>
      </c>
      <c r="M3619" s="48">
        <f t="shared" si="413"/>
        <v>86.8</v>
      </c>
      <c r="N3619" s="48">
        <f t="shared" si="414"/>
        <v>86.98</v>
      </c>
      <c r="O3619" s="49">
        <f t="shared" ca="1" si="415"/>
        <v>13708400</v>
      </c>
    </row>
    <row r="3620" spans="1:15" x14ac:dyDescent="0.25">
      <c r="A3620">
        <v>3605</v>
      </c>
      <c r="B3620" s="89">
        <v>37266</v>
      </c>
      <c r="C3620" s="48">
        <v>115.69000200000001</v>
      </c>
      <c r="D3620" s="48">
        <v>116.349998</v>
      </c>
      <c r="E3620" s="48">
        <v>115.300003</v>
      </c>
      <c r="F3620" s="48">
        <v>116.08000199999999</v>
      </c>
      <c r="G3620" s="49">
        <v>12823400</v>
      </c>
      <c r="H3620" s="48">
        <v>87.846861000000004</v>
      </c>
      <c r="I3620" s="52">
        <f t="shared" si="409"/>
        <v>0.75677859654068591</v>
      </c>
      <c r="J3620" s="52">
        <f t="shared" ca="1" si="410"/>
        <v>1</v>
      </c>
      <c r="K3620" s="48">
        <f t="shared" si="411"/>
        <v>87.55</v>
      </c>
      <c r="L3620" s="48">
        <f t="shared" si="412"/>
        <v>88.05</v>
      </c>
      <c r="M3620" s="48">
        <f t="shared" si="413"/>
        <v>87.26</v>
      </c>
      <c r="N3620" s="48">
        <f t="shared" si="414"/>
        <v>87.85</v>
      </c>
      <c r="O3620" s="49">
        <f t="shared" ca="1" si="415"/>
        <v>12823400</v>
      </c>
    </row>
    <row r="3621" spans="1:15" x14ac:dyDescent="0.25">
      <c r="A3621">
        <v>3606</v>
      </c>
      <c r="B3621" s="89">
        <v>37265</v>
      </c>
      <c r="C3621" s="48">
        <v>116.68</v>
      </c>
      <c r="D3621" s="48">
        <v>117.779999</v>
      </c>
      <c r="E3621" s="48">
        <v>115.339996</v>
      </c>
      <c r="F3621" s="48">
        <v>115.57</v>
      </c>
      <c r="G3621" s="49">
        <v>16610300</v>
      </c>
      <c r="H3621" s="48">
        <v>87.460902000000004</v>
      </c>
      <c r="I3621" s="52">
        <f t="shared" si="409"/>
        <v>0.7567785930604829</v>
      </c>
      <c r="J3621" s="52">
        <f t="shared" ca="1" si="410"/>
        <v>1</v>
      </c>
      <c r="K3621" s="48">
        <f t="shared" si="411"/>
        <v>88.3</v>
      </c>
      <c r="L3621" s="48">
        <f t="shared" si="412"/>
        <v>89.13</v>
      </c>
      <c r="M3621" s="48">
        <f t="shared" si="413"/>
        <v>87.29</v>
      </c>
      <c r="N3621" s="48">
        <f t="shared" si="414"/>
        <v>87.46</v>
      </c>
      <c r="O3621" s="49">
        <f t="shared" ca="1" si="415"/>
        <v>16610300</v>
      </c>
    </row>
    <row r="3622" spans="1:15" x14ac:dyDescent="0.25">
      <c r="A3622">
        <v>3607</v>
      </c>
      <c r="B3622" s="89">
        <v>37264</v>
      </c>
      <c r="C3622" s="48">
        <v>116.790001</v>
      </c>
      <c r="D3622" s="48">
        <v>117.05999799999999</v>
      </c>
      <c r="E3622" s="48">
        <v>115.970001</v>
      </c>
      <c r="F3622" s="48">
        <v>116.519997</v>
      </c>
      <c r="G3622" s="49">
        <v>12683700</v>
      </c>
      <c r="H3622" s="48">
        <v>88.179839999999999</v>
      </c>
      <c r="I3622" s="52">
        <f t="shared" si="409"/>
        <v>0.75677859826927385</v>
      </c>
      <c r="J3622" s="52">
        <f t="shared" ca="1" si="410"/>
        <v>1</v>
      </c>
      <c r="K3622" s="48">
        <f t="shared" si="411"/>
        <v>88.38</v>
      </c>
      <c r="L3622" s="48">
        <f t="shared" si="412"/>
        <v>88.59</v>
      </c>
      <c r="M3622" s="48">
        <f t="shared" si="413"/>
        <v>87.76</v>
      </c>
      <c r="N3622" s="48">
        <f t="shared" si="414"/>
        <v>88.18</v>
      </c>
      <c r="O3622" s="49">
        <f t="shared" ca="1" si="415"/>
        <v>12683700</v>
      </c>
    </row>
    <row r="3623" spans="1:15" x14ac:dyDescent="0.25">
      <c r="A3623">
        <v>3608</v>
      </c>
      <c r="B3623" s="89">
        <v>37263</v>
      </c>
      <c r="C3623" s="48">
        <v>117.699997</v>
      </c>
      <c r="D3623" s="48">
        <v>117.989998</v>
      </c>
      <c r="E3623" s="48">
        <v>116.55999799999999</v>
      </c>
      <c r="F3623" s="48">
        <v>116.790001</v>
      </c>
      <c r="G3623" s="49">
        <v>13106500</v>
      </c>
      <c r="H3623" s="48">
        <v>88.384173000000004</v>
      </c>
      <c r="I3623" s="52">
        <f t="shared" si="409"/>
        <v>0.75677859614026377</v>
      </c>
      <c r="J3623" s="52">
        <f t="shared" ca="1" si="410"/>
        <v>1</v>
      </c>
      <c r="K3623" s="48">
        <f t="shared" si="411"/>
        <v>89.07</v>
      </c>
      <c r="L3623" s="48">
        <f t="shared" si="412"/>
        <v>89.29</v>
      </c>
      <c r="M3623" s="48">
        <f t="shared" si="413"/>
        <v>88.21</v>
      </c>
      <c r="N3623" s="48">
        <f t="shared" si="414"/>
        <v>88.38</v>
      </c>
      <c r="O3623" s="49">
        <f t="shared" ca="1" si="415"/>
        <v>13106500</v>
      </c>
    </row>
    <row r="3624" spans="1:15" x14ac:dyDescent="0.25">
      <c r="A3624">
        <v>3609</v>
      </c>
      <c r="B3624" s="89">
        <v>37260</v>
      </c>
      <c r="C3624" s="48">
        <v>117.16999800000001</v>
      </c>
      <c r="D3624" s="48">
        <v>117.980003</v>
      </c>
      <c r="E3624" s="48">
        <v>116.550003</v>
      </c>
      <c r="F3624" s="48">
        <v>117.620003</v>
      </c>
      <c r="G3624" s="49">
        <v>20140700</v>
      </c>
      <c r="H3624" s="48">
        <v>89.012300999999994</v>
      </c>
      <c r="I3624" s="52">
        <f t="shared" si="409"/>
        <v>0.75677859827975003</v>
      </c>
      <c r="J3624" s="52">
        <f t="shared" ca="1" si="410"/>
        <v>1</v>
      </c>
      <c r="K3624" s="48">
        <f t="shared" si="411"/>
        <v>88.67</v>
      </c>
      <c r="L3624" s="48">
        <f t="shared" si="412"/>
        <v>89.28</v>
      </c>
      <c r="M3624" s="48">
        <f t="shared" si="413"/>
        <v>88.2</v>
      </c>
      <c r="N3624" s="48">
        <f t="shared" si="414"/>
        <v>89.01</v>
      </c>
      <c r="O3624" s="49">
        <f t="shared" ca="1" si="415"/>
        <v>20140700</v>
      </c>
    </row>
    <row r="3625" spans="1:15" x14ac:dyDescent="0.25">
      <c r="A3625">
        <v>3610</v>
      </c>
      <c r="B3625" s="89">
        <v>37259</v>
      </c>
      <c r="C3625" s="48">
        <v>115.650002</v>
      </c>
      <c r="D3625" s="48">
        <v>116.949997</v>
      </c>
      <c r="E3625" s="48">
        <v>115.540001</v>
      </c>
      <c r="F3625" s="48">
        <v>116.839996</v>
      </c>
      <c r="G3625" s="49">
        <v>15743000</v>
      </c>
      <c r="H3625" s="48">
        <v>88.422009000000003</v>
      </c>
      <c r="I3625" s="52">
        <f t="shared" si="409"/>
        <v>0.75677860345014047</v>
      </c>
      <c r="J3625" s="52">
        <f t="shared" ca="1" si="410"/>
        <v>1</v>
      </c>
      <c r="K3625" s="48">
        <f t="shared" si="411"/>
        <v>87.52</v>
      </c>
      <c r="L3625" s="48">
        <f t="shared" si="412"/>
        <v>88.51</v>
      </c>
      <c r="M3625" s="48">
        <f t="shared" si="413"/>
        <v>87.44</v>
      </c>
      <c r="N3625" s="48">
        <f t="shared" si="414"/>
        <v>88.42</v>
      </c>
      <c r="O3625" s="49">
        <f t="shared" ca="1" si="415"/>
        <v>15743000</v>
      </c>
    </row>
    <row r="3626" spans="1:15" x14ac:dyDescent="0.25">
      <c r="A3626">
        <v>3611</v>
      </c>
      <c r="B3626" s="89">
        <v>37258</v>
      </c>
      <c r="C3626" s="48">
        <v>115.110001</v>
      </c>
      <c r="D3626" s="48">
        <v>115.75</v>
      </c>
      <c r="E3626" s="48">
        <v>113.80999799999999</v>
      </c>
      <c r="F3626" s="48">
        <v>115.529999</v>
      </c>
      <c r="G3626" s="49">
        <v>18651900</v>
      </c>
      <c r="H3626" s="48">
        <v>87.430629999999994</v>
      </c>
      <c r="I3626" s="52">
        <f t="shared" si="409"/>
        <v>0.75677859219924337</v>
      </c>
      <c r="J3626" s="52">
        <f t="shared" ca="1" si="410"/>
        <v>1</v>
      </c>
      <c r="K3626" s="48">
        <f t="shared" si="411"/>
        <v>87.11</v>
      </c>
      <c r="L3626" s="48">
        <f t="shared" si="412"/>
        <v>87.6</v>
      </c>
      <c r="M3626" s="48">
        <f t="shared" si="413"/>
        <v>86.13</v>
      </c>
      <c r="N3626" s="48">
        <f t="shared" si="414"/>
        <v>87.43</v>
      </c>
      <c r="O3626" s="49">
        <f t="shared" ca="1" si="415"/>
        <v>18651900</v>
      </c>
    </row>
    <row r="3627" spans="1:15" x14ac:dyDescent="0.25">
      <c r="A3627">
        <v>3612</v>
      </c>
      <c r="B3627" s="89">
        <v>37256</v>
      </c>
      <c r="C3627" s="48">
        <v>116.150002</v>
      </c>
      <c r="D3627" s="48">
        <v>116.389999</v>
      </c>
      <c r="E3627" s="48">
        <v>114.230003</v>
      </c>
      <c r="F3627" s="48">
        <v>114.300003</v>
      </c>
      <c r="G3627" s="49">
        <v>14619500</v>
      </c>
      <c r="H3627" s="48">
        <v>86.499796000000003</v>
      </c>
      <c r="I3627" s="52">
        <f t="shared" si="409"/>
        <v>0.75677859780983558</v>
      </c>
      <c r="J3627" s="52">
        <f t="shared" ca="1" si="410"/>
        <v>1</v>
      </c>
      <c r="K3627" s="48">
        <f t="shared" si="411"/>
        <v>87.9</v>
      </c>
      <c r="L3627" s="48">
        <f t="shared" si="412"/>
        <v>88.08</v>
      </c>
      <c r="M3627" s="48">
        <f t="shared" si="413"/>
        <v>86.45</v>
      </c>
      <c r="N3627" s="48">
        <f t="shared" si="414"/>
        <v>86.5</v>
      </c>
      <c r="O3627" s="49">
        <f t="shared" ca="1" si="415"/>
        <v>14619500</v>
      </c>
    </row>
    <row r="3628" spans="1:15" x14ac:dyDescent="0.25">
      <c r="A3628">
        <v>3613</v>
      </c>
      <c r="B3628" s="89">
        <v>37253</v>
      </c>
      <c r="C3628" s="48">
        <v>116.290001</v>
      </c>
      <c r="D3628" s="48">
        <v>116.75</v>
      </c>
      <c r="E3628" s="48">
        <v>115.91999800000001</v>
      </c>
      <c r="F3628" s="48">
        <v>116</v>
      </c>
      <c r="G3628" s="49">
        <v>10593800</v>
      </c>
      <c r="H3628" s="48">
        <v>87.786316999999997</v>
      </c>
      <c r="I3628" s="52">
        <f t="shared" si="409"/>
        <v>0.75677859482758614</v>
      </c>
      <c r="J3628" s="52">
        <f t="shared" ca="1" si="410"/>
        <v>1</v>
      </c>
      <c r="K3628" s="48">
        <f t="shared" si="411"/>
        <v>88.01</v>
      </c>
      <c r="L3628" s="48">
        <f t="shared" si="412"/>
        <v>88.35</v>
      </c>
      <c r="M3628" s="48">
        <f t="shared" si="413"/>
        <v>87.73</v>
      </c>
      <c r="N3628" s="48">
        <f t="shared" si="414"/>
        <v>87.79</v>
      </c>
      <c r="O3628" s="49">
        <f t="shared" ca="1" si="415"/>
        <v>10593800</v>
      </c>
    </row>
    <row r="3629" spans="1:15" x14ac:dyDescent="0.25">
      <c r="A3629">
        <v>3614</v>
      </c>
      <c r="B3629" s="89">
        <v>37252</v>
      </c>
      <c r="C3629" s="48">
        <v>115.300003</v>
      </c>
      <c r="D3629" s="48">
        <v>116.08000199999999</v>
      </c>
      <c r="E3629" s="48">
        <v>115.25</v>
      </c>
      <c r="F3629" s="48">
        <v>116.05999799999999</v>
      </c>
      <c r="G3629" s="49">
        <v>9407300</v>
      </c>
      <c r="H3629" s="48">
        <v>87.831721999999999</v>
      </c>
      <c r="I3629" s="52">
        <f t="shared" si="409"/>
        <v>0.75677859308596584</v>
      </c>
      <c r="J3629" s="52">
        <f t="shared" ca="1" si="410"/>
        <v>1</v>
      </c>
      <c r="K3629" s="48">
        <f t="shared" si="411"/>
        <v>87.26</v>
      </c>
      <c r="L3629" s="48">
        <f t="shared" si="412"/>
        <v>87.85</v>
      </c>
      <c r="M3629" s="48">
        <f t="shared" si="413"/>
        <v>87.22</v>
      </c>
      <c r="N3629" s="48">
        <f t="shared" si="414"/>
        <v>87.83</v>
      </c>
      <c r="O3629" s="49">
        <f t="shared" ca="1" si="415"/>
        <v>9407300</v>
      </c>
    </row>
    <row r="3630" spans="1:15" x14ac:dyDescent="0.25">
      <c r="A3630">
        <v>3615</v>
      </c>
      <c r="B3630" s="89">
        <v>37251</v>
      </c>
      <c r="C3630" s="48">
        <v>114.650002</v>
      </c>
      <c r="D3630" s="48">
        <v>116.209999</v>
      </c>
      <c r="E3630" s="48">
        <v>114.650002</v>
      </c>
      <c r="F3630" s="48">
        <v>115.360001</v>
      </c>
      <c r="G3630" s="49">
        <v>10304800</v>
      </c>
      <c r="H3630" s="48">
        <v>87.30198</v>
      </c>
      <c r="I3630" s="52">
        <f t="shared" si="409"/>
        <v>0.75677859954248794</v>
      </c>
      <c r="J3630" s="52">
        <f t="shared" ca="1" si="410"/>
        <v>1</v>
      </c>
      <c r="K3630" s="48">
        <f t="shared" si="411"/>
        <v>86.76</v>
      </c>
      <c r="L3630" s="48">
        <f t="shared" si="412"/>
        <v>87.95</v>
      </c>
      <c r="M3630" s="48">
        <f t="shared" si="413"/>
        <v>86.76</v>
      </c>
      <c r="N3630" s="48">
        <f t="shared" si="414"/>
        <v>87.3</v>
      </c>
      <c r="O3630" s="49">
        <f t="shared" ca="1" si="415"/>
        <v>10304800</v>
      </c>
    </row>
    <row r="3631" spans="1:15" x14ac:dyDescent="0.25">
      <c r="A3631">
        <v>3616</v>
      </c>
      <c r="B3631" s="89">
        <v>37249</v>
      </c>
      <c r="C3631" s="48">
        <v>114.83000199999999</v>
      </c>
      <c r="D3631" s="48">
        <v>115.040001</v>
      </c>
      <c r="E3631" s="48">
        <v>114.610001</v>
      </c>
      <c r="F3631" s="48">
        <v>114.730003</v>
      </c>
      <c r="G3631" s="49">
        <v>5728800</v>
      </c>
      <c r="H3631" s="48">
        <v>86.825210999999996</v>
      </c>
      <c r="I3631" s="52">
        <f t="shared" si="409"/>
        <v>0.75677859957869953</v>
      </c>
      <c r="J3631" s="52">
        <f t="shared" ca="1" si="410"/>
        <v>1</v>
      </c>
      <c r="K3631" s="48">
        <f t="shared" si="411"/>
        <v>86.9</v>
      </c>
      <c r="L3631" s="48">
        <f t="shared" si="412"/>
        <v>87.06</v>
      </c>
      <c r="M3631" s="48">
        <f t="shared" si="413"/>
        <v>86.73</v>
      </c>
      <c r="N3631" s="48">
        <f t="shared" si="414"/>
        <v>86.83</v>
      </c>
      <c r="O3631" s="49">
        <f t="shared" ca="1" si="415"/>
        <v>5728800</v>
      </c>
    </row>
    <row r="3632" spans="1:15" x14ac:dyDescent="0.25">
      <c r="A3632">
        <v>3617</v>
      </c>
      <c r="B3632" s="89">
        <v>37246</v>
      </c>
      <c r="C3632" s="48">
        <v>115.029999</v>
      </c>
      <c r="D3632" s="48">
        <v>115.07</v>
      </c>
      <c r="E3632" s="48">
        <v>114.199997</v>
      </c>
      <c r="F3632" s="48">
        <v>114.949997</v>
      </c>
      <c r="G3632" s="49">
        <v>14037700</v>
      </c>
      <c r="H3632" s="48">
        <v>86.991698</v>
      </c>
      <c r="I3632" s="52">
        <f t="shared" si="409"/>
        <v>0.7567786017428082</v>
      </c>
      <c r="J3632" s="52">
        <f t="shared" ca="1" si="410"/>
        <v>1</v>
      </c>
      <c r="K3632" s="48">
        <f t="shared" si="411"/>
        <v>87.05</v>
      </c>
      <c r="L3632" s="48">
        <f t="shared" si="412"/>
        <v>87.08</v>
      </c>
      <c r="M3632" s="48">
        <f t="shared" si="413"/>
        <v>86.42</v>
      </c>
      <c r="N3632" s="48">
        <f t="shared" si="414"/>
        <v>86.99</v>
      </c>
      <c r="O3632" s="49">
        <f t="shared" ca="1" si="415"/>
        <v>14037700</v>
      </c>
    </row>
    <row r="3633" spans="1:15" x14ac:dyDescent="0.25">
      <c r="A3633">
        <v>3618</v>
      </c>
      <c r="B3633" s="89">
        <v>37245</v>
      </c>
      <c r="C3633" s="48">
        <v>115.5</v>
      </c>
      <c r="D3633" s="48">
        <v>115.800003</v>
      </c>
      <c r="E3633" s="48">
        <v>114.550003</v>
      </c>
      <c r="F3633" s="48">
        <v>114.650002</v>
      </c>
      <c r="G3633" s="49">
        <v>14867900</v>
      </c>
      <c r="H3633" s="48">
        <v>86.467252000000002</v>
      </c>
      <c r="I3633" s="52">
        <f t="shared" si="409"/>
        <v>0.75418447877567418</v>
      </c>
      <c r="J3633" s="52">
        <f t="shared" ca="1" si="410"/>
        <v>1</v>
      </c>
      <c r="K3633" s="48">
        <f t="shared" si="411"/>
        <v>87.11</v>
      </c>
      <c r="L3633" s="48">
        <f t="shared" si="412"/>
        <v>87.33</v>
      </c>
      <c r="M3633" s="48">
        <f t="shared" si="413"/>
        <v>86.39</v>
      </c>
      <c r="N3633" s="48">
        <f t="shared" si="414"/>
        <v>86.47</v>
      </c>
      <c r="O3633" s="49">
        <f t="shared" ca="1" si="415"/>
        <v>14867900</v>
      </c>
    </row>
    <row r="3634" spans="1:15" x14ac:dyDescent="0.25">
      <c r="A3634">
        <v>3619</v>
      </c>
      <c r="B3634" s="89">
        <v>37244</v>
      </c>
      <c r="C3634" s="48">
        <v>114.089996</v>
      </c>
      <c r="D3634" s="48">
        <v>115.91999800000001</v>
      </c>
      <c r="E3634" s="48">
        <v>114</v>
      </c>
      <c r="F3634" s="48">
        <v>115.790001</v>
      </c>
      <c r="G3634" s="49">
        <v>20143400</v>
      </c>
      <c r="H3634" s="48">
        <v>87.327021999999999</v>
      </c>
      <c r="I3634" s="52">
        <f t="shared" si="409"/>
        <v>0.75418448264803106</v>
      </c>
      <c r="J3634" s="52">
        <f t="shared" ca="1" si="410"/>
        <v>1</v>
      </c>
      <c r="K3634" s="48">
        <f t="shared" si="411"/>
        <v>86.04</v>
      </c>
      <c r="L3634" s="48">
        <f t="shared" si="412"/>
        <v>87.43</v>
      </c>
      <c r="M3634" s="48">
        <f t="shared" si="413"/>
        <v>85.98</v>
      </c>
      <c r="N3634" s="48">
        <f t="shared" si="414"/>
        <v>87.33</v>
      </c>
      <c r="O3634" s="49">
        <f t="shared" ca="1" si="415"/>
        <v>20143400</v>
      </c>
    </row>
    <row r="3635" spans="1:15" x14ac:dyDescent="0.25">
      <c r="A3635">
        <v>3620</v>
      </c>
      <c r="B3635" s="89">
        <v>37243</v>
      </c>
      <c r="C3635" s="48">
        <v>114.629997</v>
      </c>
      <c r="D3635" s="48">
        <v>115.150002</v>
      </c>
      <c r="E3635" s="48">
        <v>114.339996</v>
      </c>
      <c r="F3635" s="48">
        <v>114.980003</v>
      </c>
      <c r="G3635" s="49">
        <v>13663700</v>
      </c>
      <c r="H3635" s="48">
        <v>86.716134999999994</v>
      </c>
      <c r="I3635" s="52">
        <f t="shared" si="409"/>
        <v>0.7541844906718258</v>
      </c>
      <c r="J3635" s="52">
        <f t="shared" ca="1" si="410"/>
        <v>1</v>
      </c>
      <c r="K3635" s="48">
        <f t="shared" si="411"/>
        <v>86.45</v>
      </c>
      <c r="L3635" s="48">
        <f t="shared" si="412"/>
        <v>86.84</v>
      </c>
      <c r="M3635" s="48">
        <f t="shared" si="413"/>
        <v>86.23</v>
      </c>
      <c r="N3635" s="48">
        <f t="shared" si="414"/>
        <v>86.72</v>
      </c>
      <c r="O3635" s="49">
        <f t="shared" ca="1" si="415"/>
        <v>13663700</v>
      </c>
    </row>
    <row r="3636" spans="1:15" x14ac:dyDescent="0.25">
      <c r="A3636">
        <v>3621</v>
      </c>
      <c r="B3636" s="89">
        <v>37242</v>
      </c>
      <c r="C3636" s="48">
        <v>112.989998</v>
      </c>
      <c r="D3636" s="48">
        <v>114.360001</v>
      </c>
      <c r="E3636" s="48">
        <v>112.900002</v>
      </c>
      <c r="F3636" s="48">
        <v>114.300003</v>
      </c>
      <c r="G3636" s="49">
        <v>13925900</v>
      </c>
      <c r="H3636" s="48">
        <v>86.203288999999998</v>
      </c>
      <c r="I3636" s="52">
        <f t="shared" si="409"/>
        <v>0.75418448589192066</v>
      </c>
      <c r="J3636" s="52">
        <f t="shared" ca="1" si="410"/>
        <v>1</v>
      </c>
      <c r="K3636" s="48">
        <f t="shared" si="411"/>
        <v>85.22</v>
      </c>
      <c r="L3636" s="48">
        <f t="shared" si="412"/>
        <v>86.25</v>
      </c>
      <c r="M3636" s="48">
        <f t="shared" si="413"/>
        <v>85.15</v>
      </c>
      <c r="N3636" s="48">
        <f t="shared" si="414"/>
        <v>86.2</v>
      </c>
      <c r="O3636" s="49">
        <f t="shared" ca="1" si="415"/>
        <v>13925900</v>
      </c>
    </row>
    <row r="3637" spans="1:15" x14ac:dyDescent="0.25">
      <c r="A3637">
        <v>3622</v>
      </c>
      <c r="B3637" s="89">
        <v>37239</v>
      </c>
      <c r="C3637" s="48">
        <v>112.33000199999999</v>
      </c>
      <c r="D3637" s="48">
        <v>113.489998</v>
      </c>
      <c r="E3637" s="48">
        <v>112</v>
      </c>
      <c r="F3637" s="48">
        <v>113.129997</v>
      </c>
      <c r="G3637" s="49">
        <v>16721900</v>
      </c>
      <c r="H3637" s="48">
        <v>85.320888999999994</v>
      </c>
      <c r="I3637" s="52">
        <f t="shared" si="409"/>
        <v>0.75418448919432035</v>
      </c>
      <c r="J3637" s="52">
        <f t="shared" ca="1" si="410"/>
        <v>1</v>
      </c>
      <c r="K3637" s="48">
        <f t="shared" si="411"/>
        <v>84.72</v>
      </c>
      <c r="L3637" s="48">
        <f t="shared" si="412"/>
        <v>85.59</v>
      </c>
      <c r="M3637" s="48">
        <f t="shared" si="413"/>
        <v>84.47</v>
      </c>
      <c r="N3637" s="48">
        <f t="shared" si="414"/>
        <v>85.32</v>
      </c>
      <c r="O3637" s="49">
        <f t="shared" ca="1" si="415"/>
        <v>16721900</v>
      </c>
    </row>
    <row r="3638" spans="1:15" x14ac:dyDescent="0.25">
      <c r="A3638">
        <v>3623</v>
      </c>
      <c r="B3638" s="89">
        <v>37238</v>
      </c>
      <c r="C3638" s="48">
        <v>113.449997</v>
      </c>
      <c r="D3638" s="48">
        <v>113.699997</v>
      </c>
      <c r="E3638" s="48">
        <v>112.040001</v>
      </c>
      <c r="F3638" s="48">
        <v>112.05999799999999</v>
      </c>
      <c r="G3638" s="49">
        <v>19026700</v>
      </c>
      <c r="H3638" s="48">
        <v>84.513910999999993</v>
      </c>
      <c r="I3638" s="52">
        <f t="shared" si="409"/>
        <v>0.75418447714054038</v>
      </c>
      <c r="J3638" s="52">
        <f t="shared" ca="1" si="410"/>
        <v>1</v>
      </c>
      <c r="K3638" s="48">
        <f t="shared" si="411"/>
        <v>85.56</v>
      </c>
      <c r="L3638" s="48">
        <f t="shared" si="412"/>
        <v>85.75</v>
      </c>
      <c r="M3638" s="48">
        <f t="shared" si="413"/>
        <v>84.5</v>
      </c>
      <c r="N3638" s="48">
        <f t="shared" si="414"/>
        <v>84.51</v>
      </c>
      <c r="O3638" s="49">
        <f t="shared" ca="1" si="415"/>
        <v>19026700</v>
      </c>
    </row>
    <row r="3639" spans="1:15" x14ac:dyDescent="0.25">
      <c r="A3639">
        <v>3624</v>
      </c>
      <c r="B3639" s="89">
        <v>37237</v>
      </c>
      <c r="C3639" s="48">
        <v>114.550003</v>
      </c>
      <c r="D3639" s="48">
        <v>114.779999</v>
      </c>
      <c r="E3639" s="48">
        <v>113.110001</v>
      </c>
      <c r="F3639" s="48">
        <v>114.279999</v>
      </c>
      <c r="G3639" s="49">
        <v>16171500</v>
      </c>
      <c r="H3639" s="48">
        <v>86.188202000000004</v>
      </c>
      <c r="I3639" s="52">
        <f t="shared" si="409"/>
        <v>0.75418448332328036</v>
      </c>
      <c r="J3639" s="52">
        <f t="shared" ca="1" si="410"/>
        <v>1</v>
      </c>
      <c r="K3639" s="48">
        <f t="shared" si="411"/>
        <v>86.39</v>
      </c>
      <c r="L3639" s="48">
        <f t="shared" si="412"/>
        <v>86.57</v>
      </c>
      <c r="M3639" s="48">
        <f t="shared" si="413"/>
        <v>85.31</v>
      </c>
      <c r="N3639" s="48">
        <f t="shared" si="414"/>
        <v>86.19</v>
      </c>
      <c r="O3639" s="49">
        <f t="shared" ca="1" si="415"/>
        <v>16171500</v>
      </c>
    </row>
    <row r="3640" spans="1:15" x14ac:dyDescent="0.25">
      <c r="A3640">
        <v>3625</v>
      </c>
      <c r="B3640" s="89">
        <v>37236</v>
      </c>
      <c r="C3640" s="48">
        <v>114.900002</v>
      </c>
      <c r="D3640" s="48">
        <v>115.720001</v>
      </c>
      <c r="E3640" s="48">
        <v>113.900002</v>
      </c>
      <c r="F3640" s="48">
        <v>114.150002</v>
      </c>
      <c r="G3640" s="49">
        <v>20833300</v>
      </c>
      <c r="H3640" s="48">
        <v>86.090159999999997</v>
      </c>
      <c r="I3640" s="52">
        <f t="shared" si="409"/>
        <v>0.75418448087280798</v>
      </c>
      <c r="J3640" s="52">
        <f t="shared" ca="1" si="410"/>
        <v>1</v>
      </c>
      <c r="K3640" s="48">
        <f t="shared" si="411"/>
        <v>86.66</v>
      </c>
      <c r="L3640" s="48">
        <f t="shared" si="412"/>
        <v>87.27</v>
      </c>
      <c r="M3640" s="48">
        <f t="shared" si="413"/>
        <v>85.9</v>
      </c>
      <c r="N3640" s="48">
        <f t="shared" si="414"/>
        <v>86.09</v>
      </c>
      <c r="O3640" s="49">
        <f t="shared" ca="1" si="415"/>
        <v>20833300</v>
      </c>
    </row>
    <row r="3641" spans="1:15" x14ac:dyDescent="0.25">
      <c r="A3641">
        <v>3626</v>
      </c>
      <c r="B3641" s="89">
        <v>37235</v>
      </c>
      <c r="C3641" s="48">
        <v>115.849998</v>
      </c>
      <c r="D3641" s="48">
        <v>116.389999</v>
      </c>
      <c r="E3641" s="48">
        <v>114.349998</v>
      </c>
      <c r="F3641" s="48">
        <v>114.379997</v>
      </c>
      <c r="G3641" s="49">
        <v>13862700</v>
      </c>
      <c r="H3641" s="48">
        <v>86.263619000000006</v>
      </c>
      <c r="I3641" s="52">
        <f t="shared" si="409"/>
        <v>0.75418448384816794</v>
      </c>
      <c r="J3641" s="52">
        <f t="shared" ca="1" si="410"/>
        <v>1</v>
      </c>
      <c r="K3641" s="48">
        <f t="shared" si="411"/>
        <v>87.37</v>
      </c>
      <c r="L3641" s="48">
        <f t="shared" si="412"/>
        <v>87.78</v>
      </c>
      <c r="M3641" s="48">
        <f t="shared" si="413"/>
        <v>86.24</v>
      </c>
      <c r="N3641" s="48">
        <f t="shared" si="414"/>
        <v>86.26</v>
      </c>
      <c r="O3641" s="49">
        <f t="shared" ca="1" si="415"/>
        <v>13862700</v>
      </c>
    </row>
    <row r="3642" spans="1:15" x14ac:dyDescent="0.25">
      <c r="A3642">
        <v>3627</v>
      </c>
      <c r="B3642" s="89">
        <v>37232</v>
      </c>
      <c r="C3642" s="48">
        <v>116.900002</v>
      </c>
      <c r="D3642" s="48">
        <v>117.089996</v>
      </c>
      <c r="E3642" s="48">
        <v>115.699997</v>
      </c>
      <c r="F3642" s="48">
        <v>116.55999799999999</v>
      </c>
      <c r="G3642" s="49">
        <v>18857800</v>
      </c>
      <c r="H3642" s="48">
        <v>87.907741999999999</v>
      </c>
      <c r="I3642" s="52">
        <f t="shared" si="409"/>
        <v>0.75418448445752384</v>
      </c>
      <c r="J3642" s="52">
        <f t="shared" ca="1" si="410"/>
        <v>1</v>
      </c>
      <c r="K3642" s="48">
        <f t="shared" si="411"/>
        <v>88.16</v>
      </c>
      <c r="L3642" s="48">
        <f t="shared" si="412"/>
        <v>88.31</v>
      </c>
      <c r="M3642" s="48">
        <f t="shared" si="413"/>
        <v>87.26</v>
      </c>
      <c r="N3642" s="48">
        <f t="shared" si="414"/>
        <v>87.91</v>
      </c>
      <c r="O3642" s="49">
        <f t="shared" ca="1" si="415"/>
        <v>18857800</v>
      </c>
    </row>
    <row r="3643" spans="1:15" x14ac:dyDescent="0.25">
      <c r="A3643">
        <v>3628</v>
      </c>
      <c r="B3643" s="89">
        <v>37231</v>
      </c>
      <c r="C3643" s="48">
        <v>117.339996</v>
      </c>
      <c r="D3643" s="48">
        <v>117.94000200000001</v>
      </c>
      <c r="E3643" s="48">
        <v>116.93</v>
      </c>
      <c r="F3643" s="48">
        <v>117.339996</v>
      </c>
      <c r="G3643" s="49">
        <v>17972900</v>
      </c>
      <c r="H3643" s="48">
        <v>88.496004999999997</v>
      </c>
      <c r="I3643" s="52">
        <f t="shared" si="409"/>
        <v>0.75418448966028595</v>
      </c>
      <c r="J3643" s="52">
        <f t="shared" ca="1" si="410"/>
        <v>1</v>
      </c>
      <c r="K3643" s="48">
        <f t="shared" si="411"/>
        <v>88.5</v>
      </c>
      <c r="L3643" s="48">
        <f t="shared" si="412"/>
        <v>88.95</v>
      </c>
      <c r="M3643" s="48">
        <f t="shared" si="413"/>
        <v>88.19</v>
      </c>
      <c r="N3643" s="48">
        <f t="shared" si="414"/>
        <v>88.5</v>
      </c>
      <c r="O3643" s="49">
        <f t="shared" ca="1" si="415"/>
        <v>17972900</v>
      </c>
    </row>
    <row r="3644" spans="1:15" x14ac:dyDescent="0.25">
      <c r="A3644">
        <v>3629</v>
      </c>
      <c r="B3644" s="89">
        <v>37230</v>
      </c>
      <c r="C3644" s="48">
        <v>115.610001</v>
      </c>
      <c r="D3644" s="48">
        <v>118</v>
      </c>
      <c r="E3644" s="48">
        <v>115.55999799999999</v>
      </c>
      <c r="F3644" s="48">
        <v>117.400002</v>
      </c>
      <c r="G3644" s="49">
        <v>25204000</v>
      </c>
      <c r="H3644" s="48">
        <v>88.541259999999994</v>
      </c>
      <c r="I3644" s="52">
        <f t="shared" si="409"/>
        <v>0.75418448459651644</v>
      </c>
      <c r="J3644" s="52">
        <f t="shared" ca="1" si="410"/>
        <v>1</v>
      </c>
      <c r="K3644" s="48">
        <f t="shared" si="411"/>
        <v>87.19</v>
      </c>
      <c r="L3644" s="48">
        <f t="shared" si="412"/>
        <v>88.99</v>
      </c>
      <c r="M3644" s="48">
        <f t="shared" si="413"/>
        <v>87.15</v>
      </c>
      <c r="N3644" s="48">
        <f t="shared" si="414"/>
        <v>88.54</v>
      </c>
      <c r="O3644" s="49">
        <f t="shared" ca="1" si="415"/>
        <v>25204000</v>
      </c>
    </row>
    <row r="3645" spans="1:15" x14ac:dyDescent="0.25">
      <c r="A3645">
        <v>3630</v>
      </c>
      <c r="B3645" s="89">
        <v>37229</v>
      </c>
      <c r="C3645" s="48">
        <v>113.91999800000001</v>
      </c>
      <c r="D3645" s="48">
        <v>115.300003</v>
      </c>
      <c r="E3645" s="48">
        <v>113.349998</v>
      </c>
      <c r="F3645" s="48">
        <v>115.290001</v>
      </c>
      <c r="G3645" s="49">
        <v>17239900</v>
      </c>
      <c r="H3645" s="48">
        <v>86.949929999999995</v>
      </c>
      <c r="I3645" s="52">
        <f t="shared" si="409"/>
        <v>0.75418448474122224</v>
      </c>
      <c r="J3645" s="52">
        <f t="shared" ca="1" si="410"/>
        <v>1</v>
      </c>
      <c r="K3645" s="48">
        <f t="shared" si="411"/>
        <v>85.92</v>
      </c>
      <c r="L3645" s="48">
        <f t="shared" si="412"/>
        <v>86.96</v>
      </c>
      <c r="M3645" s="48">
        <f t="shared" si="413"/>
        <v>85.49</v>
      </c>
      <c r="N3645" s="48">
        <f t="shared" si="414"/>
        <v>86.95</v>
      </c>
      <c r="O3645" s="49">
        <f t="shared" ca="1" si="415"/>
        <v>17239900</v>
      </c>
    </row>
    <row r="3646" spans="1:15" x14ac:dyDescent="0.25">
      <c r="A3646">
        <v>3631</v>
      </c>
      <c r="B3646" s="89">
        <v>37228</v>
      </c>
      <c r="C3646" s="48">
        <v>113.650002</v>
      </c>
      <c r="D3646" s="48">
        <v>114.08000199999999</v>
      </c>
      <c r="E3646" s="48">
        <v>113.010002</v>
      </c>
      <c r="F3646" s="48">
        <v>113.370003</v>
      </c>
      <c r="G3646" s="49">
        <v>15220400</v>
      </c>
      <c r="H3646" s="48">
        <v>85.501897</v>
      </c>
      <c r="I3646" s="52">
        <f t="shared" si="409"/>
        <v>0.75418448211560862</v>
      </c>
      <c r="J3646" s="52">
        <f t="shared" ca="1" si="410"/>
        <v>1</v>
      </c>
      <c r="K3646" s="48">
        <f t="shared" si="411"/>
        <v>85.71</v>
      </c>
      <c r="L3646" s="48">
        <f t="shared" si="412"/>
        <v>86.04</v>
      </c>
      <c r="M3646" s="48">
        <f t="shared" si="413"/>
        <v>85.23</v>
      </c>
      <c r="N3646" s="48">
        <f t="shared" si="414"/>
        <v>85.5</v>
      </c>
      <c r="O3646" s="49">
        <f t="shared" ca="1" si="415"/>
        <v>15220400</v>
      </c>
    </row>
    <row r="3647" spans="1:15" x14ac:dyDescent="0.25">
      <c r="A3647">
        <v>3632</v>
      </c>
      <c r="B3647" s="89">
        <v>37225</v>
      </c>
      <c r="C3647" s="48">
        <v>114.400002</v>
      </c>
      <c r="D3647" s="48">
        <v>114.910004</v>
      </c>
      <c r="E3647" s="48">
        <v>114.019997</v>
      </c>
      <c r="F3647" s="48">
        <v>114.050003</v>
      </c>
      <c r="G3647" s="49">
        <v>13680300</v>
      </c>
      <c r="H3647" s="48">
        <v>86.014742999999996</v>
      </c>
      <c r="I3647" s="52">
        <f t="shared" si="409"/>
        <v>0.75418448695700602</v>
      </c>
      <c r="J3647" s="52">
        <f t="shared" ca="1" si="410"/>
        <v>1</v>
      </c>
      <c r="K3647" s="48">
        <f t="shared" si="411"/>
        <v>86.28</v>
      </c>
      <c r="L3647" s="48">
        <f t="shared" si="412"/>
        <v>86.66</v>
      </c>
      <c r="M3647" s="48">
        <f t="shared" si="413"/>
        <v>85.99</v>
      </c>
      <c r="N3647" s="48">
        <f t="shared" si="414"/>
        <v>86.01</v>
      </c>
      <c r="O3647" s="49">
        <f t="shared" ca="1" si="415"/>
        <v>13680300</v>
      </c>
    </row>
    <row r="3648" spans="1:15" x14ac:dyDescent="0.25">
      <c r="A3648">
        <v>3633</v>
      </c>
      <c r="B3648" s="89">
        <v>37224</v>
      </c>
      <c r="C3648" s="48">
        <v>113.660004</v>
      </c>
      <c r="D3648" s="48">
        <v>114.91999800000001</v>
      </c>
      <c r="E3648" s="48">
        <v>113</v>
      </c>
      <c r="F3648" s="48">
        <v>114.870003</v>
      </c>
      <c r="G3648" s="49">
        <v>16354700</v>
      </c>
      <c r="H3648" s="48">
        <v>86.633173999999997</v>
      </c>
      <c r="I3648" s="52">
        <f t="shared" si="409"/>
        <v>0.75418448452552056</v>
      </c>
      <c r="J3648" s="52">
        <f t="shared" ca="1" si="410"/>
        <v>1</v>
      </c>
      <c r="K3648" s="48">
        <f t="shared" si="411"/>
        <v>85.72</v>
      </c>
      <c r="L3648" s="48">
        <f t="shared" si="412"/>
        <v>86.67</v>
      </c>
      <c r="M3648" s="48">
        <f t="shared" si="413"/>
        <v>85.22</v>
      </c>
      <c r="N3648" s="48">
        <f t="shared" si="414"/>
        <v>86.63</v>
      </c>
      <c r="O3648" s="49">
        <f t="shared" ca="1" si="415"/>
        <v>16354700</v>
      </c>
    </row>
    <row r="3649" spans="1:15" x14ac:dyDescent="0.25">
      <c r="A3649">
        <v>3634</v>
      </c>
      <c r="B3649" s="89">
        <v>37223</v>
      </c>
      <c r="C3649" s="48">
        <v>114.739998</v>
      </c>
      <c r="D3649" s="48">
        <v>115.16999800000001</v>
      </c>
      <c r="E3649" s="48">
        <v>113.25</v>
      </c>
      <c r="F3649" s="48">
        <v>113.339996</v>
      </c>
      <c r="G3649" s="49">
        <v>20195500</v>
      </c>
      <c r="H3649" s="48">
        <v>85.479266999999993</v>
      </c>
      <c r="I3649" s="52">
        <f t="shared" si="409"/>
        <v>0.75418448929537629</v>
      </c>
      <c r="J3649" s="52">
        <f t="shared" ca="1" si="410"/>
        <v>1</v>
      </c>
      <c r="K3649" s="48">
        <f t="shared" si="411"/>
        <v>86.54</v>
      </c>
      <c r="L3649" s="48">
        <f t="shared" si="412"/>
        <v>86.86</v>
      </c>
      <c r="M3649" s="48">
        <f t="shared" si="413"/>
        <v>85.41</v>
      </c>
      <c r="N3649" s="48">
        <f t="shared" si="414"/>
        <v>85.48</v>
      </c>
      <c r="O3649" s="49">
        <f t="shared" ca="1" si="415"/>
        <v>20195500</v>
      </c>
    </row>
    <row r="3650" spans="1:15" x14ac:dyDescent="0.25">
      <c r="A3650">
        <v>3635</v>
      </c>
      <c r="B3650" s="89">
        <v>37222</v>
      </c>
      <c r="C3650" s="48">
        <v>115.620003</v>
      </c>
      <c r="D3650" s="48">
        <v>116.900002</v>
      </c>
      <c r="E3650" s="48">
        <v>114.089996</v>
      </c>
      <c r="F3650" s="48">
        <v>115.43</v>
      </c>
      <c r="G3650" s="49">
        <v>19261400</v>
      </c>
      <c r="H3650" s="48">
        <v>87.055515</v>
      </c>
      <c r="I3650" s="52">
        <f t="shared" si="409"/>
        <v>0.75418448410291949</v>
      </c>
      <c r="J3650" s="52">
        <f t="shared" ca="1" si="410"/>
        <v>1</v>
      </c>
      <c r="K3650" s="48">
        <f t="shared" si="411"/>
        <v>87.2</v>
      </c>
      <c r="L3650" s="48">
        <f t="shared" si="412"/>
        <v>88.16</v>
      </c>
      <c r="M3650" s="48">
        <f t="shared" si="413"/>
        <v>86.04</v>
      </c>
      <c r="N3650" s="48">
        <f t="shared" si="414"/>
        <v>87.06</v>
      </c>
      <c r="O3650" s="49">
        <f t="shared" ca="1" si="415"/>
        <v>19261400</v>
      </c>
    </row>
    <row r="3651" spans="1:15" x14ac:dyDescent="0.25">
      <c r="A3651">
        <v>3636</v>
      </c>
      <c r="B3651" s="89">
        <v>37221</v>
      </c>
      <c r="C3651" s="48">
        <v>115.75</v>
      </c>
      <c r="D3651" s="48">
        <v>116.339996</v>
      </c>
      <c r="E3651" s="48">
        <v>115.07</v>
      </c>
      <c r="F3651" s="48">
        <v>115.93</v>
      </c>
      <c r="G3651" s="49">
        <v>13726000</v>
      </c>
      <c r="H3651" s="48">
        <v>87.432608000000002</v>
      </c>
      <c r="I3651" s="52">
        <f t="shared" si="409"/>
        <v>0.75418449064090398</v>
      </c>
      <c r="J3651" s="52">
        <f t="shared" ca="1" si="410"/>
        <v>1</v>
      </c>
      <c r="K3651" s="48">
        <f t="shared" si="411"/>
        <v>87.3</v>
      </c>
      <c r="L3651" s="48">
        <f t="shared" si="412"/>
        <v>87.74</v>
      </c>
      <c r="M3651" s="48">
        <f t="shared" si="413"/>
        <v>86.78</v>
      </c>
      <c r="N3651" s="48">
        <f t="shared" si="414"/>
        <v>87.43</v>
      </c>
      <c r="O3651" s="49">
        <f t="shared" ca="1" si="415"/>
        <v>13726000</v>
      </c>
    </row>
    <row r="3652" spans="1:15" x14ac:dyDescent="0.25">
      <c r="A3652">
        <v>3637</v>
      </c>
      <c r="B3652" s="89">
        <v>37218</v>
      </c>
      <c r="C3652" s="48">
        <v>114.040001</v>
      </c>
      <c r="D3652" s="48">
        <v>115.75</v>
      </c>
      <c r="E3652" s="48">
        <v>114</v>
      </c>
      <c r="F3652" s="48">
        <v>115.68</v>
      </c>
      <c r="G3652" s="49">
        <v>6717100</v>
      </c>
      <c r="H3652" s="48">
        <v>87.244061000000002</v>
      </c>
      <c r="I3652" s="52">
        <f t="shared" si="409"/>
        <v>0.75418448305670815</v>
      </c>
      <c r="J3652" s="52">
        <f t="shared" ca="1" si="410"/>
        <v>1</v>
      </c>
      <c r="K3652" s="48">
        <f t="shared" si="411"/>
        <v>86.01</v>
      </c>
      <c r="L3652" s="48">
        <f t="shared" si="412"/>
        <v>87.3</v>
      </c>
      <c r="M3652" s="48">
        <f t="shared" si="413"/>
        <v>85.98</v>
      </c>
      <c r="N3652" s="48">
        <f t="shared" si="414"/>
        <v>87.24</v>
      </c>
      <c r="O3652" s="49">
        <f t="shared" ca="1" si="415"/>
        <v>6717100</v>
      </c>
    </row>
    <row r="3653" spans="1:15" x14ac:dyDescent="0.25">
      <c r="A3653">
        <v>3638</v>
      </c>
      <c r="B3653" s="89">
        <v>37216</v>
      </c>
      <c r="C3653" s="48">
        <v>114.5</v>
      </c>
      <c r="D3653" s="48">
        <v>114.66999800000001</v>
      </c>
      <c r="E3653" s="48">
        <v>113.510002</v>
      </c>
      <c r="F3653" s="48">
        <v>114.040001</v>
      </c>
      <c r="G3653" s="49">
        <v>11470200</v>
      </c>
      <c r="H3653" s="48">
        <v>86.007199</v>
      </c>
      <c r="I3653" s="52">
        <f t="shared" si="409"/>
        <v>0.75418448128564997</v>
      </c>
      <c r="J3653" s="52">
        <f t="shared" ca="1" si="410"/>
        <v>1</v>
      </c>
      <c r="K3653" s="48">
        <f t="shared" si="411"/>
        <v>86.35</v>
      </c>
      <c r="L3653" s="48">
        <f t="shared" si="412"/>
        <v>86.48</v>
      </c>
      <c r="M3653" s="48">
        <f t="shared" si="413"/>
        <v>85.61</v>
      </c>
      <c r="N3653" s="48">
        <f t="shared" si="414"/>
        <v>86.01</v>
      </c>
      <c r="O3653" s="49">
        <f t="shared" ca="1" si="415"/>
        <v>11470200</v>
      </c>
    </row>
    <row r="3654" spans="1:15" x14ac:dyDescent="0.25">
      <c r="A3654">
        <v>3639</v>
      </c>
      <c r="B3654" s="89">
        <v>37215</v>
      </c>
      <c r="C3654" s="48">
        <v>115.370003</v>
      </c>
      <c r="D3654" s="48">
        <v>115.800003</v>
      </c>
      <c r="E3654" s="48">
        <v>114.639999</v>
      </c>
      <c r="F3654" s="48">
        <v>114.800003</v>
      </c>
      <c r="G3654" s="49">
        <v>16209700</v>
      </c>
      <c r="H3654" s="48">
        <v>86.580381000000003</v>
      </c>
      <c r="I3654" s="52">
        <f t="shared" si="409"/>
        <v>0.75418448377566683</v>
      </c>
      <c r="J3654" s="52">
        <f t="shared" ca="1" si="410"/>
        <v>1</v>
      </c>
      <c r="K3654" s="48">
        <f t="shared" si="411"/>
        <v>87.01</v>
      </c>
      <c r="L3654" s="48">
        <f t="shared" si="412"/>
        <v>87.33</v>
      </c>
      <c r="M3654" s="48">
        <f t="shared" si="413"/>
        <v>86.46</v>
      </c>
      <c r="N3654" s="48">
        <f t="shared" si="414"/>
        <v>86.58</v>
      </c>
      <c r="O3654" s="49">
        <f t="shared" ca="1" si="415"/>
        <v>16209700</v>
      </c>
    </row>
    <row r="3655" spans="1:15" x14ac:dyDescent="0.25">
      <c r="A3655">
        <v>3640</v>
      </c>
      <c r="B3655" s="89">
        <v>37214</v>
      </c>
      <c r="C3655" s="48">
        <v>114.91999800000001</v>
      </c>
      <c r="D3655" s="48">
        <v>115.849998</v>
      </c>
      <c r="E3655" s="48">
        <v>114.449997</v>
      </c>
      <c r="F3655" s="48">
        <v>115.769997</v>
      </c>
      <c r="G3655" s="49">
        <v>13625400</v>
      </c>
      <c r="H3655" s="48">
        <v>87.311935000000005</v>
      </c>
      <c r="I3655" s="52">
        <f t="shared" si="409"/>
        <v>0.75418448011188943</v>
      </c>
      <c r="J3655" s="52">
        <f t="shared" ca="1" si="410"/>
        <v>1</v>
      </c>
      <c r="K3655" s="48">
        <f t="shared" si="411"/>
        <v>86.67</v>
      </c>
      <c r="L3655" s="48">
        <f t="shared" si="412"/>
        <v>87.37</v>
      </c>
      <c r="M3655" s="48">
        <f t="shared" si="413"/>
        <v>86.32</v>
      </c>
      <c r="N3655" s="48">
        <f t="shared" si="414"/>
        <v>87.31</v>
      </c>
      <c r="O3655" s="49">
        <f t="shared" ca="1" si="415"/>
        <v>13625400</v>
      </c>
    </row>
    <row r="3656" spans="1:15" x14ac:dyDescent="0.25">
      <c r="A3656">
        <v>3641</v>
      </c>
      <c r="B3656" s="89">
        <v>37211</v>
      </c>
      <c r="C3656" s="48">
        <v>115.08000199999999</v>
      </c>
      <c r="D3656" s="48">
        <v>115.099998</v>
      </c>
      <c r="E3656" s="48">
        <v>113.400002</v>
      </c>
      <c r="F3656" s="48">
        <v>114.360001</v>
      </c>
      <c r="G3656" s="49">
        <v>18134900</v>
      </c>
      <c r="H3656" s="48">
        <v>86.248537999999996</v>
      </c>
      <c r="I3656" s="52">
        <f t="shared" si="409"/>
        <v>0.75418448098824342</v>
      </c>
      <c r="J3656" s="52">
        <f t="shared" ca="1" si="410"/>
        <v>1</v>
      </c>
      <c r="K3656" s="48">
        <f t="shared" si="411"/>
        <v>86.79</v>
      </c>
      <c r="L3656" s="48">
        <f t="shared" si="412"/>
        <v>86.81</v>
      </c>
      <c r="M3656" s="48">
        <f t="shared" si="413"/>
        <v>85.52</v>
      </c>
      <c r="N3656" s="48">
        <f t="shared" si="414"/>
        <v>86.25</v>
      </c>
      <c r="O3656" s="49">
        <f t="shared" ca="1" si="415"/>
        <v>18134900</v>
      </c>
    </row>
    <row r="3657" spans="1:15" x14ac:dyDescent="0.25">
      <c r="A3657">
        <v>3642</v>
      </c>
      <c r="B3657" s="89">
        <v>37210</v>
      </c>
      <c r="C3657" s="48">
        <v>114.370003</v>
      </c>
      <c r="D3657" s="48">
        <v>115.18</v>
      </c>
      <c r="E3657" s="48">
        <v>113.93</v>
      </c>
      <c r="F3657" s="48">
        <v>114.870003</v>
      </c>
      <c r="G3657" s="49">
        <v>19470200</v>
      </c>
      <c r="H3657" s="48">
        <v>86.633173999999997</v>
      </c>
      <c r="I3657" s="52">
        <f t="shared" si="409"/>
        <v>0.75418448452552056</v>
      </c>
      <c r="J3657" s="52">
        <f t="shared" ca="1" si="410"/>
        <v>1</v>
      </c>
      <c r="K3657" s="48">
        <f t="shared" si="411"/>
        <v>86.26</v>
      </c>
      <c r="L3657" s="48">
        <f t="shared" si="412"/>
        <v>86.87</v>
      </c>
      <c r="M3657" s="48">
        <f t="shared" si="413"/>
        <v>85.92</v>
      </c>
      <c r="N3657" s="48">
        <f t="shared" si="414"/>
        <v>86.63</v>
      </c>
      <c r="O3657" s="49">
        <f t="shared" ca="1" si="415"/>
        <v>19470200</v>
      </c>
    </row>
    <row r="3658" spans="1:15" x14ac:dyDescent="0.25">
      <c r="A3658">
        <v>3643</v>
      </c>
      <c r="B3658" s="89">
        <v>37209</v>
      </c>
      <c r="C3658" s="48">
        <v>115.16999800000001</v>
      </c>
      <c r="D3658" s="48">
        <v>115.400002</v>
      </c>
      <c r="E3658" s="48">
        <v>113.709999</v>
      </c>
      <c r="F3658" s="48">
        <v>114.660004</v>
      </c>
      <c r="G3658" s="49">
        <v>17571300</v>
      </c>
      <c r="H3658" s="48">
        <v>86.474795999999998</v>
      </c>
      <c r="I3658" s="52">
        <f t="shared" si="409"/>
        <v>0.75418448441707708</v>
      </c>
      <c r="J3658" s="52">
        <f t="shared" ca="1" si="410"/>
        <v>1</v>
      </c>
      <c r="K3658" s="48">
        <f t="shared" si="411"/>
        <v>86.86</v>
      </c>
      <c r="L3658" s="48">
        <f t="shared" si="412"/>
        <v>87.03</v>
      </c>
      <c r="M3658" s="48">
        <f t="shared" si="413"/>
        <v>85.76</v>
      </c>
      <c r="N3658" s="48">
        <f t="shared" si="414"/>
        <v>86.47</v>
      </c>
      <c r="O3658" s="49">
        <f t="shared" ca="1" si="415"/>
        <v>17571300</v>
      </c>
    </row>
    <row r="3659" spans="1:15" x14ac:dyDescent="0.25">
      <c r="A3659">
        <v>3644</v>
      </c>
      <c r="B3659" s="89">
        <v>37208</v>
      </c>
      <c r="C3659" s="48">
        <v>113.44000200000001</v>
      </c>
      <c r="D3659" s="48">
        <v>114.550003</v>
      </c>
      <c r="E3659" s="48">
        <v>113.18</v>
      </c>
      <c r="F3659" s="48">
        <v>114.550003</v>
      </c>
      <c r="G3659" s="49">
        <v>15296200</v>
      </c>
      <c r="H3659" s="48">
        <v>86.391835</v>
      </c>
      <c r="I3659" s="52">
        <f t="shared" si="409"/>
        <v>0.75418448483148448</v>
      </c>
      <c r="J3659" s="52">
        <f t="shared" ca="1" si="410"/>
        <v>1</v>
      </c>
      <c r="K3659" s="48">
        <f t="shared" si="411"/>
        <v>85.55</v>
      </c>
      <c r="L3659" s="48">
        <f t="shared" si="412"/>
        <v>86.39</v>
      </c>
      <c r="M3659" s="48">
        <f t="shared" si="413"/>
        <v>85.36</v>
      </c>
      <c r="N3659" s="48">
        <f t="shared" si="414"/>
        <v>86.39</v>
      </c>
      <c r="O3659" s="49">
        <f t="shared" ca="1" si="415"/>
        <v>15296200</v>
      </c>
    </row>
    <row r="3660" spans="1:15" x14ac:dyDescent="0.25">
      <c r="A3660">
        <v>3645</v>
      </c>
      <c r="B3660" s="89">
        <v>37207</v>
      </c>
      <c r="C3660" s="48">
        <v>111</v>
      </c>
      <c r="D3660" s="48">
        <v>112.650002</v>
      </c>
      <c r="E3660" s="48">
        <v>110</v>
      </c>
      <c r="F3660" s="48">
        <v>112.029999</v>
      </c>
      <c r="G3660" s="49">
        <v>26068800</v>
      </c>
      <c r="H3660" s="48">
        <v>84.491287</v>
      </c>
      <c r="I3660" s="52">
        <f t="shared" si="409"/>
        <v>0.75418448410411931</v>
      </c>
      <c r="J3660" s="52">
        <f t="shared" ca="1" si="410"/>
        <v>1</v>
      </c>
      <c r="K3660" s="48">
        <f t="shared" si="411"/>
        <v>83.71</v>
      </c>
      <c r="L3660" s="48">
        <f t="shared" si="412"/>
        <v>84.96</v>
      </c>
      <c r="M3660" s="48">
        <f t="shared" si="413"/>
        <v>82.96</v>
      </c>
      <c r="N3660" s="48">
        <f t="shared" si="414"/>
        <v>84.49</v>
      </c>
      <c r="O3660" s="49">
        <f t="shared" ca="1" si="415"/>
        <v>26068800</v>
      </c>
    </row>
    <row r="3661" spans="1:15" x14ac:dyDescent="0.25">
      <c r="A3661">
        <v>3646</v>
      </c>
      <c r="B3661" s="89">
        <v>37204</v>
      </c>
      <c r="C3661" s="48">
        <v>112.25</v>
      </c>
      <c r="D3661" s="48">
        <v>112.959999</v>
      </c>
      <c r="E3661" s="48">
        <v>111.44000200000001</v>
      </c>
      <c r="F3661" s="48">
        <v>112.720001</v>
      </c>
      <c r="G3661" s="49">
        <v>15895800</v>
      </c>
      <c r="H3661" s="48">
        <v>85.011675999999994</v>
      </c>
      <c r="I3661" s="52">
        <f t="shared" si="409"/>
        <v>0.75418448585712838</v>
      </c>
      <c r="J3661" s="52">
        <f t="shared" ca="1" si="410"/>
        <v>1</v>
      </c>
      <c r="K3661" s="48">
        <f t="shared" si="411"/>
        <v>84.66</v>
      </c>
      <c r="L3661" s="48">
        <f t="shared" si="412"/>
        <v>85.19</v>
      </c>
      <c r="M3661" s="48">
        <f t="shared" si="413"/>
        <v>84.05</v>
      </c>
      <c r="N3661" s="48">
        <f t="shared" si="414"/>
        <v>85.01</v>
      </c>
      <c r="O3661" s="49">
        <f t="shared" ca="1" si="415"/>
        <v>15895800</v>
      </c>
    </row>
    <row r="3662" spans="1:15" x14ac:dyDescent="0.25">
      <c r="A3662">
        <v>3647</v>
      </c>
      <c r="B3662" s="89">
        <v>37203</v>
      </c>
      <c r="C3662" s="48">
        <v>112.870003</v>
      </c>
      <c r="D3662" s="48">
        <v>114.08000199999999</v>
      </c>
      <c r="E3662" s="48">
        <v>111.900002</v>
      </c>
      <c r="F3662" s="48">
        <v>112.599998</v>
      </c>
      <c r="G3662" s="49">
        <v>22563500</v>
      </c>
      <c r="H3662" s="48">
        <v>84.921171999999999</v>
      </c>
      <c r="I3662" s="52">
        <f t="shared" si="409"/>
        <v>0.75418448941713123</v>
      </c>
      <c r="J3662" s="52">
        <f t="shared" ca="1" si="410"/>
        <v>1</v>
      </c>
      <c r="K3662" s="48">
        <f t="shared" si="411"/>
        <v>85.12</v>
      </c>
      <c r="L3662" s="48">
        <f t="shared" si="412"/>
        <v>86.04</v>
      </c>
      <c r="M3662" s="48">
        <f t="shared" si="413"/>
        <v>84.39</v>
      </c>
      <c r="N3662" s="48">
        <f t="shared" si="414"/>
        <v>84.92</v>
      </c>
      <c r="O3662" s="49">
        <f t="shared" ca="1" si="415"/>
        <v>22563500</v>
      </c>
    </row>
    <row r="3663" spans="1:15" x14ac:dyDescent="0.25">
      <c r="A3663">
        <v>3648</v>
      </c>
      <c r="B3663" s="89">
        <v>37202</v>
      </c>
      <c r="C3663" s="48">
        <v>111.769997</v>
      </c>
      <c r="D3663" s="48">
        <v>113.120003</v>
      </c>
      <c r="E3663" s="48">
        <v>111.639999</v>
      </c>
      <c r="F3663" s="48">
        <v>112.25</v>
      </c>
      <c r="G3663" s="49">
        <v>19716000</v>
      </c>
      <c r="H3663" s="48">
        <v>84.657207999999997</v>
      </c>
      <c r="I3663" s="52">
        <f t="shared" si="409"/>
        <v>0.75418448106904235</v>
      </c>
      <c r="J3663" s="52">
        <f t="shared" ca="1" si="410"/>
        <v>1</v>
      </c>
      <c r="K3663" s="48">
        <f t="shared" si="411"/>
        <v>84.3</v>
      </c>
      <c r="L3663" s="48">
        <f t="shared" si="412"/>
        <v>85.31</v>
      </c>
      <c r="M3663" s="48">
        <f t="shared" si="413"/>
        <v>84.2</v>
      </c>
      <c r="N3663" s="48">
        <f t="shared" si="414"/>
        <v>84.66</v>
      </c>
      <c r="O3663" s="49">
        <f t="shared" ca="1" si="415"/>
        <v>19716000</v>
      </c>
    </row>
    <row r="3664" spans="1:15" x14ac:dyDescent="0.25">
      <c r="A3664">
        <v>3649</v>
      </c>
      <c r="B3664" s="89">
        <v>37201</v>
      </c>
      <c r="C3664" s="48">
        <v>110.349998</v>
      </c>
      <c r="D3664" s="48">
        <v>112.480003</v>
      </c>
      <c r="E3664" s="48">
        <v>109.849998</v>
      </c>
      <c r="F3664" s="48">
        <v>112.400002</v>
      </c>
      <c r="G3664" s="49">
        <v>23245800</v>
      </c>
      <c r="H3664" s="48">
        <v>84.770336999999998</v>
      </c>
      <c r="I3664" s="52">
        <f t="shared" si="409"/>
        <v>0.75418447946290956</v>
      </c>
      <c r="J3664" s="52">
        <f t="shared" ca="1" si="410"/>
        <v>1</v>
      </c>
      <c r="K3664" s="48">
        <f t="shared" si="411"/>
        <v>83.22</v>
      </c>
      <c r="L3664" s="48">
        <f t="shared" si="412"/>
        <v>84.83</v>
      </c>
      <c r="M3664" s="48">
        <f t="shared" si="413"/>
        <v>82.85</v>
      </c>
      <c r="N3664" s="48">
        <f t="shared" si="414"/>
        <v>84.77</v>
      </c>
      <c r="O3664" s="49">
        <f t="shared" ca="1" si="415"/>
        <v>23245800</v>
      </c>
    </row>
    <row r="3665" spans="1:15" x14ac:dyDescent="0.25">
      <c r="A3665">
        <v>3650</v>
      </c>
      <c r="B3665" s="89">
        <v>37200</v>
      </c>
      <c r="C3665" s="48">
        <v>110.120003</v>
      </c>
      <c r="D3665" s="48">
        <v>111.089996</v>
      </c>
      <c r="E3665" s="48">
        <v>109.949997</v>
      </c>
      <c r="F3665" s="48">
        <v>110.68</v>
      </c>
      <c r="G3665" s="49">
        <v>15929500</v>
      </c>
      <c r="H3665" s="48">
        <v>83.473139000000003</v>
      </c>
      <c r="I3665" s="52">
        <f t="shared" ref="I3665:I3728" si="416">H3665/F3665</f>
        <v>0.75418448680881822</v>
      </c>
      <c r="J3665" s="52">
        <f t="shared" ref="J3665:J3728" ca="1" si="417">INDEX(OFFSET($T$15,0,0,$S$13+1,1),MATCH(B3665,OFFSET($Q$15,0,0,$S$13+1,1),-1))</f>
        <v>1</v>
      </c>
      <c r="K3665" s="48">
        <f t="shared" ref="K3665:K3728" si="418">ROUND($I3665*C3665,2)</f>
        <v>83.05</v>
      </c>
      <c r="L3665" s="48">
        <f t="shared" ref="L3665:L3728" si="419">ROUND($I3665*D3665,2)</f>
        <v>83.78</v>
      </c>
      <c r="M3665" s="48">
        <f t="shared" ref="M3665:M3728" si="420">ROUND($I3665*E3665,2)</f>
        <v>82.92</v>
      </c>
      <c r="N3665" s="48">
        <f t="shared" ref="N3665:N3728" si="421">ROUND($I3665*F3665,2)</f>
        <v>83.47</v>
      </c>
      <c r="O3665" s="49">
        <f t="shared" ref="O3665:O3728" ca="1" si="422">G3665*J3665</f>
        <v>15929500</v>
      </c>
    </row>
    <row r="3666" spans="1:15" x14ac:dyDescent="0.25">
      <c r="A3666">
        <v>3651</v>
      </c>
      <c r="B3666" s="89">
        <v>37197</v>
      </c>
      <c r="C3666" s="48">
        <v>108.44000200000001</v>
      </c>
      <c r="D3666" s="48">
        <v>109.379997</v>
      </c>
      <c r="E3666" s="48">
        <v>107.870003</v>
      </c>
      <c r="F3666" s="48">
        <v>109.25</v>
      </c>
      <c r="G3666" s="49">
        <v>17575900</v>
      </c>
      <c r="H3666" s="48">
        <v>82.394655</v>
      </c>
      <c r="I3666" s="52">
        <f t="shared" si="416"/>
        <v>0.75418448512585812</v>
      </c>
      <c r="J3666" s="52">
        <f t="shared" ca="1" si="417"/>
        <v>1</v>
      </c>
      <c r="K3666" s="48">
        <f t="shared" si="418"/>
        <v>81.78</v>
      </c>
      <c r="L3666" s="48">
        <f t="shared" si="419"/>
        <v>82.49</v>
      </c>
      <c r="M3666" s="48">
        <f t="shared" si="420"/>
        <v>81.349999999999994</v>
      </c>
      <c r="N3666" s="48">
        <f t="shared" si="421"/>
        <v>82.39</v>
      </c>
      <c r="O3666" s="49">
        <f t="shared" ca="1" si="422"/>
        <v>17575900</v>
      </c>
    </row>
    <row r="3667" spans="1:15" x14ac:dyDescent="0.25">
      <c r="A3667">
        <v>3652</v>
      </c>
      <c r="B3667" s="89">
        <v>37196</v>
      </c>
      <c r="C3667" s="48">
        <v>106.599998</v>
      </c>
      <c r="D3667" s="48">
        <v>109.010002</v>
      </c>
      <c r="E3667" s="48">
        <v>105.699997</v>
      </c>
      <c r="F3667" s="48">
        <v>108.510002</v>
      </c>
      <c r="G3667" s="49">
        <v>29806800</v>
      </c>
      <c r="H3667" s="48">
        <v>81.836560000000006</v>
      </c>
      <c r="I3667" s="52">
        <f t="shared" si="416"/>
        <v>0.75418448522376769</v>
      </c>
      <c r="J3667" s="52">
        <f t="shared" ca="1" si="417"/>
        <v>1</v>
      </c>
      <c r="K3667" s="48">
        <f t="shared" si="418"/>
        <v>80.400000000000006</v>
      </c>
      <c r="L3667" s="48">
        <f t="shared" si="419"/>
        <v>82.21</v>
      </c>
      <c r="M3667" s="48">
        <f t="shared" si="420"/>
        <v>79.72</v>
      </c>
      <c r="N3667" s="48">
        <f t="shared" si="421"/>
        <v>81.84</v>
      </c>
      <c r="O3667" s="49">
        <f t="shared" ca="1" si="422"/>
        <v>29806800</v>
      </c>
    </row>
    <row r="3668" spans="1:15" x14ac:dyDescent="0.25">
      <c r="A3668">
        <v>3653</v>
      </c>
      <c r="B3668" s="89">
        <v>37195</v>
      </c>
      <c r="C3668" s="48">
        <v>106.900002</v>
      </c>
      <c r="D3668" s="48">
        <v>107.860001</v>
      </c>
      <c r="E3668" s="48">
        <v>105.800003</v>
      </c>
      <c r="F3668" s="48">
        <v>105.800003</v>
      </c>
      <c r="G3668" s="49">
        <v>28124200</v>
      </c>
      <c r="H3668" s="48">
        <v>79.792721</v>
      </c>
      <c r="I3668" s="52">
        <f t="shared" si="416"/>
        <v>0.75418448712142283</v>
      </c>
      <c r="J3668" s="52">
        <f t="shared" ca="1" si="417"/>
        <v>1</v>
      </c>
      <c r="K3668" s="48">
        <f t="shared" si="418"/>
        <v>80.62</v>
      </c>
      <c r="L3668" s="48">
        <f t="shared" si="419"/>
        <v>81.349999999999994</v>
      </c>
      <c r="M3668" s="48">
        <f t="shared" si="420"/>
        <v>79.790000000000006</v>
      </c>
      <c r="N3668" s="48">
        <f t="shared" si="421"/>
        <v>79.790000000000006</v>
      </c>
      <c r="O3668" s="49">
        <f t="shared" ca="1" si="422"/>
        <v>28124200</v>
      </c>
    </row>
    <row r="3669" spans="1:15" x14ac:dyDescent="0.25">
      <c r="A3669">
        <v>3654</v>
      </c>
      <c r="B3669" s="89">
        <v>37194</v>
      </c>
      <c r="C3669" s="48">
        <v>107.349998</v>
      </c>
      <c r="D3669" s="48">
        <v>107.699997</v>
      </c>
      <c r="E3669" s="48">
        <v>105.55999799999999</v>
      </c>
      <c r="F3669" s="48">
        <v>106.160004</v>
      </c>
      <c r="G3669" s="49">
        <v>26178600</v>
      </c>
      <c r="H3669" s="48">
        <v>80.064228</v>
      </c>
      <c r="I3669" s="52">
        <f t="shared" si="416"/>
        <v>0.75418448552432227</v>
      </c>
      <c r="J3669" s="52">
        <f t="shared" ca="1" si="417"/>
        <v>1</v>
      </c>
      <c r="K3669" s="48">
        <f t="shared" si="418"/>
        <v>80.959999999999994</v>
      </c>
      <c r="L3669" s="48">
        <f t="shared" si="419"/>
        <v>81.23</v>
      </c>
      <c r="M3669" s="48">
        <f t="shared" si="420"/>
        <v>79.61</v>
      </c>
      <c r="N3669" s="48">
        <f t="shared" si="421"/>
        <v>80.06</v>
      </c>
      <c r="O3669" s="49">
        <f t="shared" ca="1" si="422"/>
        <v>26178600</v>
      </c>
    </row>
    <row r="3670" spans="1:15" x14ac:dyDescent="0.25">
      <c r="A3670">
        <v>3655</v>
      </c>
      <c r="B3670" s="89">
        <v>37193</v>
      </c>
      <c r="C3670" s="48">
        <v>110.160004</v>
      </c>
      <c r="D3670" s="48">
        <v>110.550003</v>
      </c>
      <c r="E3670" s="48">
        <v>107.449997</v>
      </c>
      <c r="F3670" s="48">
        <v>107.449997</v>
      </c>
      <c r="G3670" s="49">
        <v>18727500</v>
      </c>
      <c r="H3670" s="48">
        <v>81.037120999999999</v>
      </c>
      <c r="I3670" s="52">
        <f t="shared" si="416"/>
        <v>0.75418448825084661</v>
      </c>
      <c r="J3670" s="52">
        <f t="shared" ca="1" si="417"/>
        <v>1</v>
      </c>
      <c r="K3670" s="48">
        <f t="shared" si="418"/>
        <v>83.08</v>
      </c>
      <c r="L3670" s="48">
        <f t="shared" si="419"/>
        <v>83.38</v>
      </c>
      <c r="M3670" s="48">
        <f t="shared" si="420"/>
        <v>81.040000000000006</v>
      </c>
      <c r="N3670" s="48">
        <f t="shared" si="421"/>
        <v>81.040000000000006</v>
      </c>
      <c r="O3670" s="49">
        <f t="shared" ca="1" si="422"/>
        <v>18727500</v>
      </c>
    </row>
    <row r="3671" spans="1:15" x14ac:dyDescent="0.25">
      <c r="A3671">
        <v>3656</v>
      </c>
      <c r="B3671" s="89">
        <v>37190</v>
      </c>
      <c r="C3671" s="48">
        <v>109.949997</v>
      </c>
      <c r="D3671" s="48">
        <v>111.790001</v>
      </c>
      <c r="E3671" s="48">
        <v>109.66999800000001</v>
      </c>
      <c r="F3671" s="48">
        <v>110.32</v>
      </c>
      <c r="G3671" s="49">
        <v>18623300</v>
      </c>
      <c r="H3671" s="48">
        <v>83.201632000000004</v>
      </c>
      <c r="I3671" s="52">
        <f t="shared" si="416"/>
        <v>0.7541844815083395</v>
      </c>
      <c r="J3671" s="52">
        <f t="shared" ca="1" si="417"/>
        <v>1</v>
      </c>
      <c r="K3671" s="48">
        <f t="shared" si="418"/>
        <v>82.92</v>
      </c>
      <c r="L3671" s="48">
        <f t="shared" si="419"/>
        <v>84.31</v>
      </c>
      <c r="M3671" s="48">
        <f t="shared" si="420"/>
        <v>82.71</v>
      </c>
      <c r="N3671" s="48">
        <f t="shared" si="421"/>
        <v>83.2</v>
      </c>
      <c r="O3671" s="49">
        <f t="shared" ca="1" si="422"/>
        <v>18623300</v>
      </c>
    </row>
    <row r="3672" spans="1:15" x14ac:dyDescent="0.25">
      <c r="A3672">
        <v>3657</v>
      </c>
      <c r="B3672" s="89">
        <v>37189</v>
      </c>
      <c r="C3672" s="48">
        <v>107.449997</v>
      </c>
      <c r="D3672" s="48">
        <v>110.599998</v>
      </c>
      <c r="E3672" s="48">
        <v>106.739998</v>
      </c>
      <c r="F3672" s="48">
        <v>110.57</v>
      </c>
      <c r="G3672" s="49">
        <v>27467900</v>
      </c>
      <c r="H3672" s="48">
        <v>83.390178000000006</v>
      </c>
      <c r="I3672" s="52">
        <f t="shared" si="416"/>
        <v>0.75418448041964381</v>
      </c>
      <c r="J3672" s="52">
        <f t="shared" ca="1" si="417"/>
        <v>1</v>
      </c>
      <c r="K3672" s="48">
        <f t="shared" si="418"/>
        <v>81.040000000000006</v>
      </c>
      <c r="L3672" s="48">
        <f t="shared" si="419"/>
        <v>83.41</v>
      </c>
      <c r="M3672" s="48">
        <f t="shared" si="420"/>
        <v>80.5</v>
      </c>
      <c r="N3672" s="48">
        <f t="shared" si="421"/>
        <v>83.39</v>
      </c>
      <c r="O3672" s="49">
        <f t="shared" ca="1" si="422"/>
        <v>27467900</v>
      </c>
    </row>
    <row r="3673" spans="1:15" x14ac:dyDescent="0.25">
      <c r="A3673">
        <v>3658</v>
      </c>
      <c r="B3673" s="89">
        <v>37188</v>
      </c>
      <c r="C3673" s="48">
        <v>108.980003</v>
      </c>
      <c r="D3673" s="48">
        <v>109.449997</v>
      </c>
      <c r="E3673" s="48">
        <v>108.220001</v>
      </c>
      <c r="F3673" s="48">
        <v>108.620003</v>
      </c>
      <c r="G3673" s="49">
        <v>16065200</v>
      </c>
      <c r="H3673" s="48">
        <v>81.919521000000003</v>
      </c>
      <c r="I3673" s="52">
        <f t="shared" si="416"/>
        <v>0.75418448478591926</v>
      </c>
      <c r="J3673" s="52">
        <f t="shared" ca="1" si="417"/>
        <v>1</v>
      </c>
      <c r="K3673" s="48">
        <f t="shared" si="418"/>
        <v>82.19</v>
      </c>
      <c r="L3673" s="48">
        <f t="shared" si="419"/>
        <v>82.55</v>
      </c>
      <c r="M3673" s="48">
        <f t="shared" si="420"/>
        <v>81.62</v>
      </c>
      <c r="N3673" s="48">
        <f t="shared" si="421"/>
        <v>81.92</v>
      </c>
      <c r="O3673" s="49">
        <f t="shared" ca="1" si="422"/>
        <v>16065200</v>
      </c>
    </row>
    <row r="3674" spans="1:15" x14ac:dyDescent="0.25">
      <c r="A3674">
        <v>3659</v>
      </c>
      <c r="B3674" s="89">
        <v>37187</v>
      </c>
      <c r="C3674" s="48">
        <v>109.959999</v>
      </c>
      <c r="D3674" s="48">
        <v>110.279999</v>
      </c>
      <c r="E3674" s="48">
        <v>108.379997</v>
      </c>
      <c r="F3674" s="48">
        <v>108.910004</v>
      </c>
      <c r="G3674" s="49">
        <v>22062500</v>
      </c>
      <c r="H3674" s="48">
        <v>82.138234999999995</v>
      </c>
      <c r="I3674" s="52">
        <f t="shared" si="416"/>
        <v>0.75418448244662628</v>
      </c>
      <c r="J3674" s="52">
        <f t="shared" ca="1" si="417"/>
        <v>1</v>
      </c>
      <c r="K3674" s="48">
        <f t="shared" si="418"/>
        <v>82.93</v>
      </c>
      <c r="L3674" s="48">
        <f t="shared" si="419"/>
        <v>83.17</v>
      </c>
      <c r="M3674" s="48">
        <f t="shared" si="420"/>
        <v>81.739999999999995</v>
      </c>
      <c r="N3674" s="48">
        <f t="shared" si="421"/>
        <v>82.14</v>
      </c>
      <c r="O3674" s="49">
        <f t="shared" ca="1" si="422"/>
        <v>22062500</v>
      </c>
    </row>
    <row r="3675" spans="1:15" x14ac:dyDescent="0.25">
      <c r="A3675">
        <v>3660</v>
      </c>
      <c r="B3675" s="89">
        <v>37186</v>
      </c>
      <c r="C3675" s="48">
        <v>107.300003</v>
      </c>
      <c r="D3675" s="48">
        <v>109.57</v>
      </c>
      <c r="E3675" s="48">
        <v>107.209999</v>
      </c>
      <c r="F3675" s="48">
        <v>109.470001</v>
      </c>
      <c r="G3675" s="49">
        <v>17540600</v>
      </c>
      <c r="H3675" s="48">
        <v>82.560575999999998</v>
      </c>
      <c r="I3675" s="52">
        <f t="shared" si="416"/>
        <v>0.75418448201165178</v>
      </c>
      <c r="J3675" s="52">
        <f t="shared" ca="1" si="417"/>
        <v>1</v>
      </c>
      <c r="K3675" s="48">
        <f t="shared" si="418"/>
        <v>80.92</v>
      </c>
      <c r="L3675" s="48">
        <f t="shared" si="419"/>
        <v>82.64</v>
      </c>
      <c r="M3675" s="48">
        <f t="shared" si="420"/>
        <v>80.86</v>
      </c>
      <c r="N3675" s="48">
        <f t="shared" si="421"/>
        <v>82.56</v>
      </c>
      <c r="O3675" s="49">
        <f t="shared" ca="1" si="422"/>
        <v>17540600</v>
      </c>
    </row>
    <row r="3676" spans="1:15" x14ac:dyDescent="0.25">
      <c r="A3676">
        <v>3661</v>
      </c>
      <c r="B3676" s="89">
        <v>37183</v>
      </c>
      <c r="C3676" s="48">
        <v>107</v>
      </c>
      <c r="D3676" s="48">
        <v>107.910004</v>
      </c>
      <c r="E3676" s="48">
        <v>106.010002</v>
      </c>
      <c r="F3676" s="48">
        <v>107.349998</v>
      </c>
      <c r="G3676" s="49">
        <v>21912500</v>
      </c>
      <c r="H3676" s="48">
        <v>80.961703</v>
      </c>
      <c r="I3676" s="52">
        <f t="shared" si="416"/>
        <v>0.75418448540632488</v>
      </c>
      <c r="J3676" s="52">
        <f t="shared" ca="1" si="417"/>
        <v>1</v>
      </c>
      <c r="K3676" s="48">
        <f t="shared" si="418"/>
        <v>80.7</v>
      </c>
      <c r="L3676" s="48">
        <f t="shared" si="419"/>
        <v>81.38</v>
      </c>
      <c r="M3676" s="48">
        <f t="shared" si="420"/>
        <v>79.95</v>
      </c>
      <c r="N3676" s="48">
        <f t="shared" si="421"/>
        <v>80.959999999999994</v>
      </c>
      <c r="O3676" s="49">
        <f t="shared" ca="1" si="422"/>
        <v>21912500</v>
      </c>
    </row>
    <row r="3677" spans="1:15" x14ac:dyDescent="0.25">
      <c r="A3677">
        <v>3662</v>
      </c>
      <c r="B3677" s="89">
        <v>37182</v>
      </c>
      <c r="C3677" s="48">
        <v>107.82</v>
      </c>
      <c r="D3677" s="48">
        <v>108.160004</v>
      </c>
      <c r="E3677" s="48">
        <v>106.75</v>
      </c>
      <c r="F3677" s="48">
        <v>107.41999800000001</v>
      </c>
      <c r="G3677" s="49">
        <v>16510000</v>
      </c>
      <c r="H3677" s="48">
        <v>81.014495999999994</v>
      </c>
      <c r="I3677" s="52">
        <f t="shared" si="416"/>
        <v>0.7541844862071212</v>
      </c>
      <c r="J3677" s="52">
        <f t="shared" ca="1" si="417"/>
        <v>1</v>
      </c>
      <c r="K3677" s="48">
        <f t="shared" si="418"/>
        <v>81.319999999999993</v>
      </c>
      <c r="L3677" s="48">
        <f t="shared" si="419"/>
        <v>81.569999999999993</v>
      </c>
      <c r="M3677" s="48">
        <f t="shared" si="420"/>
        <v>80.510000000000005</v>
      </c>
      <c r="N3677" s="48">
        <f t="shared" si="421"/>
        <v>81.010000000000005</v>
      </c>
      <c r="O3677" s="49">
        <f t="shared" ca="1" si="422"/>
        <v>16510000</v>
      </c>
    </row>
    <row r="3678" spans="1:15" x14ac:dyDescent="0.25">
      <c r="A3678">
        <v>3663</v>
      </c>
      <c r="B3678" s="89">
        <v>37181</v>
      </c>
      <c r="C3678" s="48">
        <v>111.07</v>
      </c>
      <c r="D3678" s="48">
        <v>111.150002</v>
      </c>
      <c r="E3678" s="48">
        <v>107.650002</v>
      </c>
      <c r="F3678" s="48">
        <v>107.650002</v>
      </c>
      <c r="G3678" s="49">
        <v>28542300</v>
      </c>
      <c r="H3678" s="48">
        <v>81.187961000000001</v>
      </c>
      <c r="I3678" s="52">
        <f t="shared" si="416"/>
        <v>0.75418448204023258</v>
      </c>
      <c r="J3678" s="52">
        <f t="shared" ca="1" si="417"/>
        <v>1</v>
      </c>
      <c r="K3678" s="48">
        <f t="shared" si="418"/>
        <v>83.77</v>
      </c>
      <c r="L3678" s="48">
        <f t="shared" si="419"/>
        <v>83.83</v>
      </c>
      <c r="M3678" s="48">
        <f t="shared" si="420"/>
        <v>81.19</v>
      </c>
      <c r="N3678" s="48">
        <f t="shared" si="421"/>
        <v>81.19</v>
      </c>
      <c r="O3678" s="49">
        <f t="shared" ca="1" si="422"/>
        <v>28542300</v>
      </c>
    </row>
    <row r="3679" spans="1:15" x14ac:dyDescent="0.25">
      <c r="A3679">
        <v>3664</v>
      </c>
      <c r="B3679" s="89">
        <v>37180</v>
      </c>
      <c r="C3679" s="48">
        <v>109.800003</v>
      </c>
      <c r="D3679" s="48">
        <v>110.610001</v>
      </c>
      <c r="E3679" s="48">
        <v>108.949997</v>
      </c>
      <c r="F3679" s="48">
        <v>109.989998</v>
      </c>
      <c r="G3679" s="49">
        <v>15877100</v>
      </c>
      <c r="H3679" s="48">
        <v>82.952749999999995</v>
      </c>
      <c r="I3679" s="52">
        <f t="shared" si="416"/>
        <v>0.75418448502926594</v>
      </c>
      <c r="J3679" s="52">
        <f t="shared" ca="1" si="417"/>
        <v>1</v>
      </c>
      <c r="K3679" s="48">
        <f t="shared" si="418"/>
        <v>82.81</v>
      </c>
      <c r="L3679" s="48">
        <f t="shared" si="419"/>
        <v>83.42</v>
      </c>
      <c r="M3679" s="48">
        <f t="shared" si="420"/>
        <v>82.17</v>
      </c>
      <c r="N3679" s="48">
        <f t="shared" si="421"/>
        <v>82.95</v>
      </c>
      <c r="O3679" s="49">
        <f t="shared" ca="1" si="422"/>
        <v>15877100</v>
      </c>
    </row>
    <row r="3680" spans="1:15" x14ac:dyDescent="0.25">
      <c r="A3680">
        <v>3665</v>
      </c>
      <c r="B3680" s="89">
        <v>37179</v>
      </c>
      <c r="C3680" s="48">
        <v>108.629997</v>
      </c>
      <c r="D3680" s="48">
        <v>109.449997</v>
      </c>
      <c r="E3680" s="48">
        <v>108.05999799999999</v>
      </c>
      <c r="F3680" s="48">
        <v>109.300003</v>
      </c>
      <c r="G3680" s="49">
        <v>16873000</v>
      </c>
      <c r="H3680" s="48">
        <v>82.432366000000002</v>
      </c>
      <c r="I3680" s="52">
        <f t="shared" si="416"/>
        <v>0.75418448067197219</v>
      </c>
      <c r="J3680" s="52">
        <f t="shared" ca="1" si="417"/>
        <v>1</v>
      </c>
      <c r="K3680" s="48">
        <f t="shared" si="418"/>
        <v>81.93</v>
      </c>
      <c r="L3680" s="48">
        <f t="shared" si="419"/>
        <v>82.55</v>
      </c>
      <c r="M3680" s="48">
        <f t="shared" si="420"/>
        <v>81.5</v>
      </c>
      <c r="N3680" s="48">
        <f t="shared" si="421"/>
        <v>82.43</v>
      </c>
      <c r="O3680" s="49">
        <f t="shared" ca="1" si="422"/>
        <v>16873000</v>
      </c>
    </row>
    <row r="3681" spans="1:15" x14ac:dyDescent="0.25">
      <c r="A3681">
        <v>3666</v>
      </c>
      <c r="B3681" s="89">
        <v>37176</v>
      </c>
      <c r="C3681" s="48">
        <v>109.150002</v>
      </c>
      <c r="D3681" s="48">
        <v>109.889999</v>
      </c>
      <c r="E3681" s="48">
        <v>107.300003</v>
      </c>
      <c r="F3681" s="48">
        <v>109.5</v>
      </c>
      <c r="G3681" s="49">
        <v>31360500</v>
      </c>
      <c r="H3681" s="48">
        <v>82.583201000000003</v>
      </c>
      <c r="I3681" s="52">
        <f t="shared" si="416"/>
        <v>0.75418448401826488</v>
      </c>
      <c r="J3681" s="52">
        <f t="shared" ca="1" si="417"/>
        <v>1</v>
      </c>
      <c r="K3681" s="48">
        <f t="shared" si="418"/>
        <v>82.32</v>
      </c>
      <c r="L3681" s="48">
        <f t="shared" si="419"/>
        <v>82.88</v>
      </c>
      <c r="M3681" s="48">
        <f t="shared" si="420"/>
        <v>80.92</v>
      </c>
      <c r="N3681" s="48">
        <f t="shared" si="421"/>
        <v>82.58</v>
      </c>
      <c r="O3681" s="49">
        <f t="shared" ca="1" si="422"/>
        <v>31360500</v>
      </c>
    </row>
    <row r="3682" spans="1:15" x14ac:dyDescent="0.25">
      <c r="A3682">
        <v>3667</v>
      </c>
      <c r="B3682" s="89">
        <v>37175</v>
      </c>
      <c r="C3682" s="48">
        <v>108.949997</v>
      </c>
      <c r="D3682" s="48">
        <v>110.300003</v>
      </c>
      <c r="E3682" s="48">
        <v>108.949997</v>
      </c>
      <c r="F3682" s="48">
        <v>110</v>
      </c>
      <c r="G3682" s="49">
        <v>23006300</v>
      </c>
      <c r="H3682" s="48">
        <v>82.960292999999993</v>
      </c>
      <c r="I3682" s="52">
        <f t="shared" si="416"/>
        <v>0.75418448181818176</v>
      </c>
      <c r="J3682" s="52">
        <f t="shared" ca="1" si="417"/>
        <v>1</v>
      </c>
      <c r="K3682" s="48">
        <f t="shared" si="418"/>
        <v>82.17</v>
      </c>
      <c r="L3682" s="48">
        <f t="shared" si="419"/>
        <v>83.19</v>
      </c>
      <c r="M3682" s="48">
        <f t="shared" si="420"/>
        <v>82.17</v>
      </c>
      <c r="N3682" s="48">
        <f t="shared" si="421"/>
        <v>82.96</v>
      </c>
      <c r="O3682" s="49">
        <f t="shared" ca="1" si="422"/>
        <v>23006300</v>
      </c>
    </row>
    <row r="3683" spans="1:15" x14ac:dyDescent="0.25">
      <c r="A3683">
        <v>3668</v>
      </c>
      <c r="B3683" s="89">
        <v>37174</v>
      </c>
      <c r="C3683" s="48">
        <v>105.800003</v>
      </c>
      <c r="D3683" s="48">
        <v>108.550003</v>
      </c>
      <c r="E3683" s="48">
        <v>105.519997</v>
      </c>
      <c r="F3683" s="48">
        <v>108.32</v>
      </c>
      <c r="G3683" s="49">
        <v>19987400</v>
      </c>
      <c r="H3683" s="48">
        <v>81.693263000000002</v>
      </c>
      <c r="I3683" s="52">
        <f t="shared" si="416"/>
        <v>0.75418448116691295</v>
      </c>
      <c r="J3683" s="52">
        <f t="shared" ca="1" si="417"/>
        <v>1</v>
      </c>
      <c r="K3683" s="48">
        <f t="shared" si="418"/>
        <v>79.790000000000006</v>
      </c>
      <c r="L3683" s="48">
        <f t="shared" si="419"/>
        <v>81.87</v>
      </c>
      <c r="M3683" s="48">
        <f t="shared" si="420"/>
        <v>79.58</v>
      </c>
      <c r="N3683" s="48">
        <f t="shared" si="421"/>
        <v>81.69</v>
      </c>
      <c r="O3683" s="49">
        <f t="shared" ca="1" si="422"/>
        <v>19987400</v>
      </c>
    </row>
    <row r="3684" spans="1:15" x14ac:dyDescent="0.25">
      <c r="A3684">
        <v>3669</v>
      </c>
      <c r="B3684" s="89">
        <v>37173</v>
      </c>
      <c r="C3684" s="48">
        <v>106.610001</v>
      </c>
      <c r="D3684" s="48">
        <v>106.75</v>
      </c>
      <c r="E3684" s="48">
        <v>105.599998</v>
      </c>
      <c r="F3684" s="48">
        <v>105.959999</v>
      </c>
      <c r="G3684" s="49">
        <v>15976300</v>
      </c>
      <c r="H3684" s="48">
        <v>79.913387</v>
      </c>
      <c r="I3684" s="52">
        <f t="shared" si="416"/>
        <v>0.75418448239132208</v>
      </c>
      <c r="J3684" s="52">
        <f t="shared" ca="1" si="417"/>
        <v>1</v>
      </c>
      <c r="K3684" s="48">
        <f t="shared" si="418"/>
        <v>80.400000000000006</v>
      </c>
      <c r="L3684" s="48">
        <f t="shared" si="419"/>
        <v>80.510000000000005</v>
      </c>
      <c r="M3684" s="48">
        <f t="shared" si="420"/>
        <v>79.64</v>
      </c>
      <c r="N3684" s="48">
        <f t="shared" si="421"/>
        <v>79.91</v>
      </c>
      <c r="O3684" s="49">
        <f t="shared" ca="1" si="422"/>
        <v>15976300</v>
      </c>
    </row>
    <row r="3685" spans="1:15" x14ac:dyDescent="0.25">
      <c r="A3685">
        <v>3670</v>
      </c>
      <c r="B3685" s="89">
        <v>37172</v>
      </c>
      <c r="C3685" s="48">
        <v>106.269997</v>
      </c>
      <c r="D3685" s="48">
        <v>107.300003</v>
      </c>
      <c r="E3685" s="48">
        <v>105.870003</v>
      </c>
      <c r="F3685" s="48">
        <v>106.529999</v>
      </c>
      <c r="G3685" s="49">
        <v>12970300</v>
      </c>
      <c r="H3685" s="48">
        <v>80.343271999999999</v>
      </c>
      <c r="I3685" s="52">
        <f t="shared" si="416"/>
        <v>0.75418448093667956</v>
      </c>
      <c r="J3685" s="52">
        <f t="shared" ca="1" si="417"/>
        <v>1</v>
      </c>
      <c r="K3685" s="48">
        <f t="shared" si="418"/>
        <v>80.150000000000006</v>
      </c>
      <c r="L3685" s="48">
        <f t="shared" si="419"/>
        <v>80.92</v>
      </c>
      <c r="M3685" s="48">
        <f t="shared" si="420"/>
        <v>79.849999999999994</v>
      </c>
      <c r="N3685" s="48">
        <f t="shared" si="421"/>
        <v>80.34</v>
      </c>
      <c r="O3685" s="49">
        <f t="shared" ca="1" si="422"/>
        <v>12970300</v>
      </c>
    </row>
    <row r="3686" spans="1:15" x14ac:dyDescent="0.25">
      <c r="A3686">
        <v>3671</v>
      </c>
      <c r="B3686" s="89">
        <v>37169</v>
      </c>
      <c r="C3686" s="48">
        <v>107.25</v>
      </c>
      <c r="D3686" s="48">
        <v>107.620003</v>
      </c>
      <c r="E3686" s="48">
        <v>105.519997</v>
      </c>
      <c r="F3686" s="48">
        <v>107.230003</v>
      </c>
      <c r="G3686" s="49">
        <v>29796100</v>
      </c>
      <c r="H3686" s="48">
        <v>80.871205000000003</v>
      </c>
      <c r="I3686" s="52">
        <f t="shared" si="416"/>
        <v>0.75418448883191769</v>
      </c>
      <c r="J3686" s="52">
        <f t="shared" ca="1" si="417"/>
        <v>1</v>
      </c>
      <c r="K3686" s="48">
        <f t="shared" si="418"/>
        <v>80.89</v>
      </c>
      <c r="L3686" s="48">
        <f t="shared" si="419"/>
        <v>81.17</v>
      </c>
      <c r="M3686" s="48">
        <f t="shared" si="420"/>
        <v>79.58</v>
      </c>
      <c r="N3686" s="48">
        <f t="shared" si="421"/>
        <v>80.87</v>
      </c>
      <c r="O3686" s="49">
        <f t="shared" ca="1" si="422"/>
        <v>29796100</v>
      </c>
    </row>
    <row r="3687" spans="1:15" x14ac:dyDescent="0.25">
      <c r="A3687">
        <v>3672</v>
      </c>
      <c r="B3687" s="89">
        <v>37168</v>
      </c>
      <c r="C3687" s="48">
        <v>108.290001</v>
      </c>
      <c r="D3687" s="48">
        <v>108.970001</v>
      </c>
      <c r="E3687" s="48">
        <v>106.75</v>
      </c>
      <c r="F3687" s="48">
        <v>107.44000200000001</v>
      </c>
      <c r="G3687" s="49">
        <v>32674100</v>
      </c>
      <c r="H3687" s="48">
        <v>81.029583000000002</v>
      </c>
      <c r="I3687" s="52">
        <f t="shared" si="416"/>
        <v>0.7541844889392314</v>
      </c>
      <c r="J3687" s="52">
        <f t="shared" ca="1" si="417"/>
        <v>1</v>
      </c>
      <c r="K3687" s="48">
        <f t="shared" si="418"/>
        <v>81.67</v>
      </c>
      <c r="L3687" s="48">
        <f t="shared" si="419"/>
        <v>82.18</v>
      </c>
      <c r="M3687" s="48">
        <f t="shared" si="420"/>
        <v>80.510000000000005</v>
      </c>
      <c r="N3687" s="48">
        <f t="shared" si="421"/>
        <v>81.03</v>
      </c>
      <c r="O3687" s="49">
        <f t="shared" ca="1" si="422"/>
        <v>32674100</v>
      </c>
    </row>
    <row r="3688" spans="1:15" x14ac:dyDescent="0.25">
      <c r="A3688">
        <v>3673</v>
      </c>
      <c r="B3688" s="89">
        <v>37167</v>
      </c>
      <c r="C3688" s="48">
        <v>104.599998</v>
      </c>
      <c r="D3688" s="48">
        <v>107.879997</v>
      </c>
      <c r="E3688" s="48">
        <v>104.349998</v>
      </c>
      <c r="F3688" s="48">
        <v>107.349998</v>
      </c>
      <c r="G3688" s="49">
        <v>32045800</v>
      </c>
      <c r="H3688" s="48">
        <v>80.961703</v>
      </c>
      <c r="I3688" s="52">
        <f t="shared" si="416"/>
        <v>0.75418448540632488</v>
      </c>
      <c r="J3688" s="52">
        <f t="shared" ca="1" si="417"/>
        <v>1</v>
      </c>
      <c r="K3688" s="48">
        <f t="shared" si="418"/>
        <v>78.89</v>
      </c>
      <c r="L3688" s="48">
        <f t="shared" si="419"/>
        <v>81.36</v>
      </c>
      <c r="M3688" s="48">
        <f t="shared" si="420"/>
        <v>78.7</v>
      </c>
      <c r="N3688" s="48">
        <f t="shared" si="421"/>
        <v>80.959999999999994</v>
      </c>
      <c r="O3688" s="49">
        <f t="shared" ca="1" si="422"/>
        <v>32045800</v>
      </c>
    </row>
    <row r="3689" spans="1:15" x14ac:dyDescent="0.25">
      <c r="A3689">
        <v>3674</v>
      </c>
      <c r="B3689" s="89">
        <v>37166</v>
      </c>
      <c r="C3689" s="48">
        <v>104</v>
      </c>
      <c r="D3689" s="48">
        <v>105.58000199999999</v>
      </c>
      <c r="E3689" s="48">
        <v>103.650002</v>
      </c>
      <c r="F3689" s="48">
        <v>105.58000199999999</v>
      </c>
      <c r="G3689" s="49">
        <v>19833100</v>
      </c>
      <c r="H3689" s="48">
        <v>79.626799000000005</v>
      </c>
      <c r="I3689" s="52">
        <f t="shared" si="416"/>
        <v>0.75418448088303702</v>
      </c>
      <c r="J3689" s="52">
        <f t="shared" ca="1" si="417"/>
        <v>1</v>
      </c>
      <c r="K3689" s="48">
        <f t="shared" si="418"/>
        <v>78.44</v>
      </c>
      <c r="L3689" s="48">
        <f t="shared" si="419"/>
        <v>79.63</v>
      </c>
      <c r="M3689" s="48">
        <f t="shared" si="420"/>
        <v>78.17</v>
      </c>
      <c r="N3689" s="48">
        <f t="shared" si="421"/>
        <v>79.63</v>
      </c>
      <c r="O3689" s="49">
        <f t="shared" ca="1" si="422"/>
        <v>19833100</v>
      </c>
    </row>
    <row r="3690" spans="1:15" x14ac:dyDescent="0.25">
      <c r="A3690">
        <v>3675</v>
      </c>
      <c r="B3690" s="89">
        <v>37165</v>
      </c>
      <c r="C3690" s="48">
        <v>103.900002</v>
      </c>
      <c r="D3690" s="48">
        <v>104.32</v>
      </c>
      <c r="E3690" s="48">
        <v>102.83000199999999</v>
      </c>
      <c r="F3690" s="48">
        <v>104.269997</v>
      </c>
      <c r="G3690" s="49">
        <v>20457400</v>
      </c>
      <c r="H3690" s="48">
        <v>78.638813999999996</v>
      </c>
      <c r="I3690" s="52">
        <f t="shared" si="416"/>
        <v>0.75418448511128267</v>
      </c>
      <c r="J3690" s="52">
        <f t="shared" ca="1" si="417"/>
        <v>1</v>
      </c>
      <c r="K3690" s="48">
        <f t="shared" si="418"/>
        <v>78.36</v>
      </c>
      <c r="L3690" s="48">
        <f t="shared" si="419"/>
        <v>78.680000000000007</v>
      </c>
      <c r="M3690" s="48">
        <f t="shared" si="420"/>
        <v>77.55</v>
      </c>
      <c r="N3690" s="48">
        <f t="shared" si="421"/>
        <v>78.64</v>
      </c>
      <c r="O3690" s="49">
        <f t="shared" ca="1" si="422"/>
        <v>20457400</v>
      </c>
    </row>
    <row r="3691" spans="1:15" x14ac:dyDescent="0.25">
      <c r="A3691">
        <v>3676</v>
      </c>
      <c r="B3691" s="89">
        <v>37162</v>
      </c>
      <c r="C3691" s="48">
        <v>102.980003</v>
      </c>
      <c r="D3691" s="48">
        <v>109.620003</v>
      </c>
      <c r="E3691" s="48">
        <v>102.5</v>
      </c>
      <c r="F3691" s="48">
        <v>104.44000200000001</v>
      </c>
      <c r="G3691" s="49">
        <v>21687200</v>
      </c>
      <c r="H3691" s="48">
        <v>78.767028999999994</v>
      </c>
      <c r="I3691" s="52">
        <f t="shared" si="416"/>
        <v>0.75418448383407721</v>
      </c>
      <c r="J3691" s="52">
        <f t="shared" ca="1" si="417"/>
        <v>1</v>
      </c>
      <c r="K3691" s="48">
        <f t="shared" si="418"/>
        <v>77.67</v>
      </c>
      <c r="L3691" s="48">
        <f t="shared" si="419"/>
        <v>82.67</v>
      </c>
      <c r="M3691" s="48">
        <f t="shared" si="420"/>
        <v>77.3</v>
      </c>
      <c r="N3691" s="48">
        <f t="shared" si="421"/>
        <v>78.77</v>
      </c>
      <c r="O3691" s="49">
        <f t="shared" ca="1" si="422"/>
        <v>21687200</v>
      </c>
    </row>
    <row r="3692" spans="1:15" x14ac:dyDescent="0.25">
      <c r="A3692">
        <v>3677</v>
      </c>
      <c r="B3692" s="89">
        <v>37161</v>
      </c>
      <c r="C3692" s="48">
        <v>101.25</v>
      </c>
      <c r="D3692" s="48">
        <v>102.290001</v>
      </c>
      <c r="E3692" s="48">
        <v>100</v>
      </c>
      <c r="F3692" s="48">
        <v>102.269997</v>
      </c>
      <c r="G3692" s="49">
        <v>20536800</v>
      </c>
      <c r="H3692" s="48">
        <v>77.130444999999995</v>
      </c>
      <c r="I3692" s="52">
        <f t="shared" si="416"/>
        <v>0.7541844848201178</v>
      </c>
      <c r="J3692" s="52">
        <f t="shared" ca="1" si="417"/>
        <v>1</v>
      </c>
      <c r="K3692" s="48">
        <f t="shared" si="418"/>
        <v>76.36</v>
      </c>
      <c r="L3692" s="48">
        <f t="shared" si="419"/>
        <v>77.150000000000006</v>
      </c>
      <c r="M3692" s="48">
        <f t="shared" si="420"/>
        <v>75.42</v>
      </c>
      <c r="N3692" s="48">
        <f t="shared" si="421"/>
        <v>77.13</v>
      </c>
      <c r="O3692" s="49">
        <f t="shared" ca="1" si="422"/>
        <v>20536800</v>
      </c>
    </row>
    <row r="3693" spans="1:15" x14ac:dyDescent="0.25">
      <c r="A3693">
        <v>3678</v>
      </c>
      <c r="B3693" s="89">
        <v>37160</v>
      </c>
      <c r="C3693" s="48">
        <v>102.349998</v>
      </c>
      <c r="D3693" s="48">
        <v>102.400002</v>
      </c>
      <c r="E3693" s="48">
        <v>100.43</v>
      </c>
      <c r="F3693" s="48">
        <v>101.389999</v>
      </c>
      <c r="G3693" s="49">
        <v>18587500</v>
      </c>
      <c r="H3693" s="48">
        <v>76.466763999999998</v>
      </c>
      <c r="I3693" s="52">
        <f t="shared" si="416"/>
        <v>0.75418448322501708</v>
      </c>
      <c r="J3693" s="52">
        <f t="shared" ca="1" si="417"/>
        <v>1</v>
      </c>
      <c r="K3693" s="48">
        <f t="shared" si="418"/>
        <v>77.19</v>
      </c>
      <c r="L3693" s="48">
        <f t="shared" si="419"/>
        <v>77.23</v>
      </c>
      <c r="M3693" s="48">
        <f t="shared" si="420"/>
        <v>75.739999999999995</v>
      </c>
      <c r="N3693" s="48">
        <f t="shared" si="421"/>
        <v>76.47</v>
      </c>
      <c r="O3693" s="49">
        <f t="shared" ca="1" si="422"/>
        <v>18587500</v>
      </c>
    </row>
    <row r="3694" spans="1:15" x14ac:dyDescent="0.25">
      <c r="A3694">
        <v>3679</v>
      </c>
      <c r="B3694" s="89">
        <v>37159</v>
      </c>
      <c r="C3694" s="48">
        <v>100.75</v>
      </c>
      <c r="D3694" s="48">
        <v>102</v>
      </c>
      <c r="E3694" s="48">
        <v>99.900002000000001</v>
      </c>
      <c r="F3694" s="48">
        <v>101.75</v>
      </c>
      <c r="G3694" s="49">
        <v>25466200</v>
      </c>
      <c r="H3694" s="48">
        <v>76.738270999999997</v>
      </c>
      <c r="I3694" s="52">
        <f t="shared" si="416"/>
        <v>0.75418448157248152</v>
      </c>
      <c r="J3694" s="52">
        <f t="shared" ca="1" si="417"/>
        <v>1</v>
      </c>
      <c r="K3694" s="48">
        <f t="shared" si="418"/>
        <v>75.98</v>
      </c>
      <c r="L3694" s="48">
        <f t="shared" si="419"/>
        <v>76.930000000000007</v>
      </c>
      <c r="M3694" s="48">
        <f t="shared" si="420"/>
        <v>75.34</v>
      </c>
      <c r="N3694" s="48">
        <f t="shared" si="421"/>
        <v>76.739999999999995</v>
      </c>
      <c r="O3694" s="49">
        <f t="shared" ca="1" si="422"/>
        <v>25466200</v>
      </c>
    </row>
    <row r="3695" spans="1:15" x14ac:dyDescent="0.25">
      <c r="A3695">
        <v>3680</v>
      </c>
      <c r="B3695" s="89">
        <v>37158</v>
      </c>
      <c r="C3695" s="48">
        <v>99.720000999999996</v>
      </c>
      <c r="D3695" s="48">
        <v>101.160004</v>
      </c>
      <c r="E3695" s="48">
        <v>99.059997999999993</v>
      </c>
      <c r="F3695" s="48">
        <v>100.699997</v>
      </c>
      <c r="G3695" s="49">
        <v>25549600</v>
      </c>
      <c r="H3695" s="48">
        <v>75.946375000000003</v>
      </c>
      <c r="I3695" s="52">
        <f t="shared" si="416"/>
        <v>0.75418448125673732</v>
      </c>
      <c r="J3695" s="52">
        <f t="shared" ca="1" si="417"/>
        <v>1</v>
      </c>
      <c r="K3695" s="48">
        <f t="shared" si="418"/>
        <v>75.209999999999994</v>
      </c>
      <c r="L3695" s="48">
        <f t="shared" si="419"/>
        <v>76.290000000000006</v>
      </c>
      <c r="M3695" s="48">
        <f t="shared" si="420"/>
        <v>74.709999999999994</v>
      </c>
      <c r="N3695" s="48">
        <f t="shared" si="421"/>
        <v>75.95</v>
      </c>
      <c r="O3695" s="49">
        <f t="shared" ca="1" si="422"/>
        <v>25549600</v>
      </c>
    </row>
    <row r="3696" spans="1:15" x14ac:dyDescent="0.25">
      <c r="A3696">
        <v>3681</v>
      </c>
      <c r="B3696" s="89">
        <v>37155</v>
      </c>
      <c r="C3696" s="48">
        <v>94.279999000000004</v>
      </c>
      <c r="D3696" s="48">
        <v>98.989998</v>
      </c>
      <c r="E3696" s="48">
        <v>93.800003000000004</v>
      </c>
      <c r="F3696" s="48">
        <v>97.279999000000004</v>
      </c>
      <c r="G3696" s="49">
        <v>49782100</v>
      </c>
      <c r="H3696" s="48">
        <v>73.367065999999994</v>
      </c>
      <c r="I3696" s="52">
        <f t="shared" si="416"/>
        <v>0.75418448554877138</v>
      </c>
      <c r="J3696" s="52">
        <f t="shared" ca="1" si="417"/>
        <v>1</v>
      </c>
      <c r="K3696" s="48">
        <f t="shared" si="418"/>
        <v>71.099999999999994</v>
      </c>
      <c r="L3696" s="48">
        <f t="shared" si="419"/>
        <v>74.66</v>
      </c>
      <c r="M3696" s="48">
        <f t="shared" si="420"/>
        <v>70.739999999999995</v>
      </c>
      <c r="N3696" s="48">
        <f t="shared" si="421"/>
        <v>73.37</v>
      </c>
      <c r="O3696" s="49">
        <f t="shared" ca="1" si="422"/>
        <v>49782100</v>
      </c>
    </row>
    <row r="3697" spans="1:15" x14ac:dyDescent="0.25">
      <c r="A3697">
        <v>3682</v>
      </c>
      <c r="B3697" s="89">
        <v>37154</v>
      </c>
      <c r="C3697" s="48">
        <v>100.400002</v>
      </c>
      <c r="D3697" s="48">
        <v>101.80999799999999</v>
      </c>
      <c r="E3697" s="48">
        <v>98.559997999999993</v>
      </c>
      <c r="F3697" s="48">
        <v>98.709998999999996</v>
      </c>
      <c r="G3697" s="49">
        <v>36210900</v>
      </c>
      <c r="H3697" s="48">
        <v>74.167257000000006</v>
      </c>
      <c r="I3697" s="52">
        <f t="shared" si="416"/>
        <v>0.75136518844458711</v>
      </c>
      <c r="J3697" s="52">
        <f t="shared" ca="1" si="417"/>
        <v>1</v>
      </c>
      <c r="K3697" s="48">
        <f t="shared" si="418"/>
        <v>75.44</v>
      </c>
      <c r="L3697" s="48">
        <f t="shared" si="419"/>
        <v>76.5</v>
      </c>
      <c r="M3697" s="48">
        <f t="shared" si="420"/>
        <v>74.05</v>
      </c>
      <c r="N3697" s="48">
        <f t="shared" si="421"/>
        <v>74.17</v>
      </c>
      <c r="O3697" s="49">
        <f t="shared" ca="1" si="422"/>
        <v>36210900</v>
      </c>
    </row>
    <row r="3698" spans="1:15" x14ac:dyDescent="0.25">
      <c r="A3698">
        <v>3683</v>
      </c>
      <c r="B3698" s="89">
        <v>37153</v>
      </c>
      <c r="C3698" s="48">
        <v>104.099998</v>
      </c>
      <c r="D3698" s="48">
        <v>104.5</v>
      </c>
      <c r="E3698" s="48">
        <v>98.559997999999993</v>
      </c>
      <c r="F3698" s="48">
        <v>101.949997</v>
      </c>
      <c r="G3698" s="49">
        <v>42771800</v>
      </c>
      <c r="H3698" s="48">
        <v>76.601678000000007</v>
      </c>
      <c r="I3698" s="52">
        <f t="shared" si="416"/>
        <v>0.75136518150167297</v>
      </c>
      <c r="J3698" s="52">
        <f t="shared" ca="1" si="417"/>
        <v>1</v>
      </c>
      <c r="K3698" s="48">
        <f t="shared" si="418"/>
        <v>78.22</v>
      </c>
      <c r="L3698" s="48">
        <f t="shared" si="419"/>
        <v>78.52</v>
      </c>
      <c r="M3698" s="48">
        <f t="shared" si="420"/>
        <v>74.05</v>
      </c>
      <c r="N3698" s="48">
        <f t="shared" si="421"/>
        <v>76.599999999999994</v>
      </c>
      <c r="O3698" s="49">
        <f t="shared" ca="1" si="422"/>
        <v>42771800</v>
      </c>
    </row>
    <row r="3699" spans="1:15" x14ac:dyDescent="0.25">
      <c r="A3699">
        <v>3684</v>
      </c>
      <c r="B3699" s="89">
        <v>37152</v>
      </c>
      <c r="C3699" s="48">
        <v>104.33000199999999</v>
      </c>
      <c r="D3699" s="48">
        <v>105.300003</v>
      </c>
      <c r="E3699" s="48">
        <v>103.360001</v>
      </c>
      <c r="F3699" s="48">
        <v>104.050003</v>
      </c>
      <c r="G3699" s="49">
        <v>22029200</v>
      </c>
      <c r="H3699" s="48">
        <v>78.179550000000006</v>
      </c>
      <c r="I3699" s="52">
        <f t="shared" si="416"/>
        <v>0.75136518737053759</v>
      </c>
      <c r="J3699" s="52">
        <f t="shared" ca="1" si="417"/>
        <v>1</v>
      </c>
      <c r="K3699" s="48">
        <f t="shared" si="418"/>
        <v>78.39</v>
      </c>
      <c r="L3699" s="48">
        <f t="shared" si="419"/>
        <v>79.12</v>
      </c>
      <c r="M3699" s="48">
        <f t="shared" si="420"/>
        <v>77.66</v>
      </c>
      <c r="N3699" s="48">
        <f t="shared" si="421"/>
        <v>78.180000000000007</v>
      </c>
      <c r="O3699" s="49">
        <f t="shared" ca="1" si="422"/>
        <v>22029200</v>
      </c>
    </row>
    <row r="3700" spans="1:15" x14ac:dyDescent="0.25">
      <c r="A3700">
        <v>3685</v>
      </c>
      <c r="B3700" s="89">
        <v>37151</v>
      </c>
      <c r="C3700" s="48">
        <v>101</v>
      </c>
      <c r="D3700" s="48">
        <v>106.400002</v>
      </c>
      <c r="E3700" s="48">
        <v>100</v>
      </c>
      <c r="F3700" s="48">
        <v>104.300003</v>
      </c>
      <c r="G3700" s="49">
        <v>32388700</v>
      </c>
      <c r="H3700" s="48">
        <v>78.367390999999998</v>
      </c>
      <c r="I3700" s="52">
        <f t="shared" si="416"/>
        <v>0.7513651845244913</v>
      </c>
      <c r="J3700" s="52">
        <f t="shared" ca="1" si="417"/>
        <v>1</v>
      </c>
      <c r="K3700" s="48">
        <f t="shared" si="418"/>
        <v>75.89</v>
      </c>
      <c r="L3700" s="48">
        <f t="shared" si="419"/>
        <v>79.95</v>
      </c>
      <c r="M3700" s="48">
        <f t="shared" si="420"/>
        <v>75.14</v>
      </c>
      <c r="N3700" s="48">
        <f t="shared" si="421"/>
        <v>78.37</v>
      </c>
      <c r="O3700" s="49">
        <f t="shared" ca="1" si="422"/>
        <v>32388700</v>
      </c>
    </row>
    <row r="3701" spans="1:15" x14ac:dyDescent="0.25">
      <c r="A3701">
        <v>3686</v>
      </c>
      <c r="B3701" s="89">
        <v>37144</v>
      </c>
      <c r="C3701" s="48">
        <v>107.699997</v>
      </c>
      <c r="D3701" s="48">
        <v>110.349998</v>
      </c>
      <c r="E3701" s="48">
        <v>107.699997</v>
      </c>
      <c r="F3701" s="48">
        <v>110.050003</v>
      </c>
      <c r="G3701" s="49">
        <v>23408700</v>
      </c>
      <c r="H3701" s="48">
        <v>82.687741000000003</v>
      </c>
      <c r="I3701" s="52">
        <f t="shared" si="416"/>
        <v>0.75136518624174864</v>
      </c>
      <c r="J3701" s="52">
        <f t="shared" ca="1" si="417"/>
        <v>1</v>
      </c>
      <c r="K3701" s="48">
        <f t="shared" si="418"/>
        <v>80.92</v>
      </c>
      <c r="L3701" s="48">
        <f t="shared" si="419"/>
        <v>82.91</v>
      </c>
      <c r="M3701" s="48">
        <f t="shared" si="420"/>
        <v>80.92</v>
      </c>
      <c r="N3701" s="48">
        <f t="shared" si="421"/>
        <v>82.69</v>
      </c>
      <c r="O3701" s="49">
        <f t="shared" ca="1" si="422"/>
        <v>23408700</v>
      </c>
    </row>
    <row r="3702" spans="1:15" x14ac:dyDescent="0.25">
      <c r="A3702">
        <v>3687</v>
      </c>
      <c r="B3702" s="89">
        <v>37141</v>
      </c>
      <c r="C3702" s="48">
        <v>110.019997</v>
      </c>
      <c r="D3702" s="48">
        <v>111.25</v>
      </c>
      <c r="E3702" s="48">
        <v>108.629997</v>
      </c>
      <c r="F3702" s="48">
        <v>108.720001</v>
      </c>
      <c r="G3702" s="49">
        <v>33133900</v>
      </c>
      <c r="H3702" s="48">
        <v>81.688423999999998</v>
      </c>
      <c r="I3702" s="52">
        <f t="shared" si="416"/>
        <v>0.75136518808530917</v>
      </c>
      <c r="J3702" s="52">
        <f t="shared" ca="1" si="417"/>
        <v>1</v>
      </c>
      <c r="K3702" s="48">
        <f t="shared" si="418"/>
        <v>82.67</v>
      </c>
      <c r="L3702" s="48">
        <f t="shared" si="419"/>
        <v>83.59</v>
      </c>
      <c r="M3702" s="48">
        <f t="shared" si="420"/>
        <v>81.62</v>
      </c>
      <c r="N3702" s="48">
        <f t="shared" si="421"/>
        <v>81.69</v>
      </c>
      <c r="O3702" s="49">
        <f t="shared" ca="1" si="422"/>
        <v>33133900</v>
      </c>
    </row>
    <row r="3703" spans="1:15" x14ac:dyDescent="0.25">
      <c r="A3703">
        <v>3688</v>
      </c>
      <c r="B3703" s="89">
        <v>37140</v>
      </c>
      <c r="C3703" s="48">
        <v>112.650002</v>
      </c>
      <c r="D3703" s="48">
        <v>113.300003</v>
      </c>
      <c r="E3703" s="48">
        <v>110.769997</v>
      </c>
      <c r="F3703" s="48">
        <v>110.769997</v>
      </c>
      <c r="G3703" s="49">
        <v>21653000</v>
      </c>
      <c r="H3703" s="48">
        <v>83.228718999999998</v>
      </c>
      <c r="I3703" s="52">
        <f t="shared" si="416"/>
        <v>0.75136518239681815</v>
      </c>
      <c r="J3703" s="52">
        <f t="shared" ca="1" si="417"/>
        <v>1</v>
      </c>
      <c r="K3703" s="48">
        <f t="shared" si="418"/>
        <v>84.64</v>
      </c>
      <c r="L3703" s="48">
        <f t="shared" si="419"/>
        <v>85.13</v>
      </c>
      <c r="M3703" s="48">
        <f t="shared" si="420"/>
        <v>83.23</v>
      </c>
      <c r="N3703" s="48">
        <f t="shared" si="421"/>
        <v>83.23</v>
      </c>
      <c r="O3703" s="49">
        <f t="shared" ca="1" si="422"/>
        <v>21653000</v>
      </c>
    </row>
    <row r="3704" spans="1:15" x14ac:dyDescent="0.25">
      <c r="A3704">
        <v>3689</v>
      </c>
      <c r="B3704" s="89">
        <v>37139</v>
      </c>
      <c r="C3704" s="48">
        <v>113.699997</v>
      </c>
      <c r="D3704" s="48">
        <v>114.19000200000001</v>
      </c>
      <c r="E3704" s="48">
        <v>111.949997</v>
      </c>
      <c r="F3704" s="48">
        <v>113.699997</v>
      </c>
      <c r="G3704" s="49">
        <v>21477100</v>
      </c>
      <c r="H3704" s="48">
        <v>85.430218999999994</v>
      </c>
      <c r="I3704" s="52">
        <f t="shared" si="416"/>
        <v>0.7513651825338219</v>
      </c>
      <c r="J3704" s="52">
        <f t="shared" ca="1" si="417"/>
        <v>1</v>
      </c>
      <c r="K3704" s="48">
        <f t="shared" si="418"/>
        <v>85.43</v>
      </c>
      <c r="L3704" s="48">
        <f t="shared" si="419"/>
        <v>85.8</v>
      </c>
      <c r="M3704" s="48">
        <f t="shared" si="420"/>
        <v>84.12</v>
      </c>
      <c r="N3704" s="48">
        <f t="shared" si="421"/>
        <v>85.43</v>
      </c>
      <c r="O3704" s="49">
        <f t="shared" ca="1" si="422"/>
        <v>21477100</v>
      </c>
    </row>
    <row r="3705" spans="1:15" x14ac:dyDescent="0.25">
      <c r="A3705">
        <v>3690</v>
      </c>
      <c r="B3705" s="89">
        <v>37138</v>
      </c>
      <c r="C3705" s="48">
        <v>113.849998</v>
      </c>
      <c r="D3705" s="48">
        <v>116.16999800000001</v>
      </c>
      <c r="E3705" s="48">
        <v>113.370003</v>
      </c>
      <c r="F3705" s="48">
        <v>113.41999800000001</v>
      </c>
      <c r="G3705" s="49">
        <v>24473400</v>
      </c>
      <c r="H3705" s="48">
        <v>85.219837999999996</v>
      </c>
      <c r="I3705" s="52">
        <f t="shared" si="416"/>
        <v>0.75136518693996091</v>
      </c>
      <c r="J3705" s="52">
        <f t="shared" ca="1" si="417"/>
        <v>1</v>
      </c>
      <c r="K3705" s="48">
        <f t="shared" si="418"/>
        <v>85.54</v>
      </c>
      <c r="L3705" s="48">
        <f t="shared" si="419"/>
        <v>87.29</v>
      </c>
      <c r="M3705" s="48">
        <f t="shared" si="420"/>
        <v>85.18</v>
      </c>
      <c r="N3705" s="48">
        <f t="shared" si="421"/>
        <v>85.22</v>
      </c>
      <c r="O3705" s="49">
        <f t="shared" ca="1" si="422"/>
        <v>24473400</v>
      </c>
    </row>
    <row r="3706" spans="1:15" x14ac:dyDescent="0.25">
      <c r="A3706">
        <v>3691</v>
      </c>
      <c r="B3706" s="89">
        <v>37134</v>
      </c>
      <c r="C3706" s="48">
        <v>113.400002</v>
      </c>
      <c r="D3706" s="48">
        <v>114.769997</v>
      </c>
      <c r="E3706" s="48">
        <v>113.129997</v>
      </c>
      <c r="F3706" s="48">
        <v>114.150002</v>
      </c>
      <c r="G3706" s="49">
        <v>15985400</v>
      </c>
      <c r="H3706" s="48">
        <v>85.768337000000002</v>
      </c>
      <c r="I3706" s="52">
        <f t="shared" si="416"/>
        <v>0.75136518175444278</v>
      </c>
      <c r="J3706" s="52">
        <f t="shared" ca="1" si="417"/>
        <v>1</v>
      </c>
      <c r="K3706" s="48">
        <f t="shared" si="418"/>
        <v>85.2</v>
      </c>
      <c r="L3706" s="48">
        <f t="shared" si="419"/>
        <v>86.23</v>
      </c>
      <c r="M3706" s="48">
        <f t="shared" si="420"/>
        <v>85</v>
      </c>
      <c r="N3706" s="48">
        <f t="shared" si="421"/>
        <v>85.77</v>
      </c>
      <c r="O3706" s="49">
        <f t="shared" ca="1" si="422"/>
        <v>15985400</v>
      </c>
    </row>
    <row r="3707" spans="1:15" x14ac:dyDescent="0.25">
      <c r="A3707">
        <v>3692</v>
      </c>
      <c r="B3707" s="89">
        <v>37133</v>
      </c>
      <c r="C3707" s="48">
        <v>114.849998</v>
      </c>
      <c r="D3707" s="48">
        <v>115.739998</v>
      </c>
      <c r="E3707" s="48">
        <v>112.040001</v>
      </c>
      <c r="F3707" s="48">
        <v>113.32</v>
      </c>
      <c r="G3707" s="49">
        <v>17692600</v>
      </c>
      <c r="H3707" s="48">
        <v>85.144703000000007</v>
      </c>
      <c r="I3707" s="52">
        <f t="shared" si="416"/>
        <v>0.75136518708083311</v>
      </c>
      <c r="J3707" s="52">
        <f t="shared" ca="1" si="417"/>
        <v>1</v>
      </c>
      <c r="K3707" s="48">
        <f t="shared" si="418"/>
        <v>86.29</v>
      </c>
      <c r="L3707" s="48">
        <f t="shared" si="419"/>
        <v>86.96</v>
      </c>
      <c r="M3707" s="48">
        <f t="shared" si="420"/>
        <v>84.18</v>
      </c>
      <c r="N3707" s="48">
        <f t="shared" si="421"/>
        <v>85.14</v>
      </c>
      <c r="O3707" s="49">
        <f t="shared" ca="1" si="422"/>
        <v>17692600</v>
      </c>
    </row>
    <row r="3708" spans="1:15" x14ac:dyDescent="0.25">
      <c r="A3708">
        <v>3693</v>
      </c>
      <c r="B3708" s="89">
        <v>37132</v>
      </c>
      <c r="C3708" s="48">
        <v>117.129997</v>
      </c>
      <c r="D3708" s="48">
        <v>117.18</v>
      </c>
      <c r="E3708" s="48">
        <v>115.16999800000001</v>
      </c>
      <c r="F3708" s="48">
        <v>115.540001</v>
      </c>
      <c r="G3708" s="49">
        <v>16180000</v>
      </c>
      <c r="H3708" s="48">
        <v>86.812734000000006</v>
      </c>
      <c r="I3708" s="52">
        <f t="shared" si="416"/>
        <v>0.75136518304167232</v>
      </c>
      <c r="J3708" s="52">
        <f t="shared" ca="1" si="417"/>
        <v>1</v>
      </c>
      <c r="K3708" s="48">
        <f t="shared" si="418"/>
        <v>88.01</v>
      </c>
      <c r="L3708" s="48">
        <f t="shared" si="419"/>
        <v>88.04</v>
      </c>
      <c r="M3708" s="48">
        <f t="shared" si="420"/>
        <v>86.53</v>
      </c>
      <c r="N3708" s="48">
        <f t="shared" si="421"/>
        <v>86.81</v>
      </c>
      <c r="O3708" s="49">
        <f t="shared" ca="1" si="422"/>
        <v>16180000</v>
      </c>
    </row>
    <row r="3709" spans="1:15" x14ac:dyDescent="0.25">
      <c r="A3709">
        <v>3694</v>
      </c>
      <c r="B3709" s="89">
        <v>37131</v>
      </c>
      <c r="C3709" s="48">
        <v>118.279999</v>
      </c>
      <c r="D3709" s="48">
        <v>118.489998</v>
      </c>
      <c r="E3709" s="48">
        <v>116.58000199999999</v>
      </c>
      <c r="F3709" s="48">
        <v>116.58000199999999</v>
      </c>
      <c r="G3709" s="49">
        <v>12046600</v>
      </c>
      <c r="H3709" s="48">
        <v>87.594155000000001</v>
      </c>
      <c r="I3709" s="52">
        <f t="shared" si="416"/>
        <v>0.75136518697263366</v>
      </c>
      <c r="J3709" s="52">
        <f t="shared" ca="1" si="417"/>
        <v>1</v>
      </c>
      <c r="K3709" s="48">
        <f t="shared" si="418"/>
        <v>88.87</v>
      </c>
      <c r="L3709" s="48">
        <f t="shared" si="419"/>
        <v>89.03</v>
      </c>
      <c r="M3709" s="48">
        <f t="shared" si="420"/>
        <v>87.59</v>
      </c>
      <c r="N3709" s="48">
        <f t="shared" si="421"/>
        <v>87.59</v>
      </c>
      <c r="O3709" s="49">
        <f t="shared" ca="1" si="422"/>
        <v>12046600</v>
      </c>
    </row>
    <row r="3710" spans="1:15" x14ac:dyDescent="0.25">
      <c r="A3710">
        <v>3695</v>
      </c>
      <c r="B3710" s="89">
        <v>37130</v>
      </c>
      <c r="C3710" s="48">
        <v>118.970001</v>
      </c>
      <c r="D3710" s="48">
        <v>119.199997</v>
      </c>
      <c r="E3710" s="48">
        <v>118.260002</v>
      </c>
      <c r="F3710" s="48">
        <v>118.30999799999999</v>
      </c>
      <c r="G3710" s="49">
        <v>7425100</v>
      </c>
      <c r="H3710" s="48">
        <v>88.894013000000001</v>
      </c>
      <c r="I3710" s="52">
        <f t="shared" si="416"/>
        <v>0.7513651804811966</v>
      </c>
      <c r="J3710" s="52">
        <f t="shared" ca="1" si="417"/>
        <v>1</v>
      </c>
      <c r="K3710" s="48">
        <f t="shared" si="418"/>
        <v>89.39</v>
      </c>
      <c r="L3710" s="48">
        <f t="shared" si="419"/>
        <v>89.56</v>
      </c>
      <c r="M3710" s="48">
        <f t="shared" si="420"/>
        <v>88.86</v>
      </c>
      <c r="N3710" s="48">
        <f t="shared" si="421"/>
        <v>88.89</v>
      </c>
      <c r="O3710" s="49">
        <f t="shared" ca="1" si="422"/>
        <v>7425100</v>
      </c>
    </row>
    <row r="3711" spans="1:15" x14ac:dyDescent="0.25">
      <c r="A3711">
        <v>3696</v>
      </c>
      <c r="B3711" s="89">
        <v>37127</v>
      </c>
      <c r="C3711" s="48">
        <v>117.209999</v>
      </c>
      <c r="D3711" s="48">
        <v>119.129997</v>
      </c>
      <c r="E3711" s="48">
        <v>116.739998</v>
      </c>
      <c r="F3711" s="48">
        <v>119.019997</v>
      </c>
      <c r="G3711" s="49">
        <v>11687700</v>
      </c>
      <c r="H3711" s="48">
        <v>89.427481999999998</v>
      </c>
      <c r="I3711" s="52">
        <f t="shared" si="416"/>
        <v>0.75136518445719669</v>
      </c>
      <c r="J3711" s="52">
        <f t="shared" ca="1" si="417"/>
        <v>1</v>
      </c>
      <c r="K3711" s="48">
        <f t="shared" si="418"/>
        <v>88.07</v>
      </c>
      <c r="L3711" s="48">
        <f t="shared" si="419"/>
        <v>89.51</v>
      </c>
      <c r="M3711" s="48">
        <f t="shared" si="420"/>
        <v>87.71</v>
      </c>
      <c r="N3711" s="48">
        <f t="shared" si="421"/>
        <v>89.43</v>
      </c>
      <c r="O3711" s="49">
        <f t="shared" ca="1" si="422"/>
        <v>11687700</v>
      </c>
    </row>
    <row r="3712" spans="1:15" x14ac:dyDescent="0.25">
      <c r="A3712">
        <v>3697</v>
      </c>
      <c r="B3712" s="89">
        <v>37126</v>
      </c>
      <c r="C3712" s="48">
        <v>116.959999</v>
      </c>
      <c r="D3712" s="48">
        <v>117.519997</v>
      </c>
      <c r="E3712" s="48">
        <v>116.489998</v>
      </c>
      <c r="F3712" s="48">
        <v>116.599998</v>
      </c>
      <c r="G3712" s="49">
        <v>8744100</v>
      </c>
      <c r="H3712" s="48">
        <v>87.609178999999997</v>
      </c>
      <c r="I3712" s="52">
        <f t="shared" si="416"/>
        <v>0.75136518441449718</v>
      </c>
      <c r="J3712" s="52">
        <f t="shared" ca="1" si="417"/>
        <v>1</v>
      </c>
      <c r="K3712" s="48">
        <f t="shared" si="418"/>
        <v>87.88</v>
      </c>
      <c r="L3712" s="48">
        <f t="shared" si="419"/>
        <v>88.3</v>
      </c>
      <c r="M3712" s="48">
        <f t="shared" si="420"/>
        <v>87.53</v>
      </c>
      <c r="N3712" s="48">
        <f t="shared" si="421"/>
        <v>87.61</v>
      </c>
      <c r="O3712" s="49">
        <f t="shared" ca="1" si="422"/>
        <v>8744100</v>
      </c>
    </row>
    <row r="3713" spans="1:15" x14ac:dyDescent="0.25">
      <c r="A3713">
        <v>3698</v>
      </c>
      <c r="B3713" s="89">
        <v>37125</v>
      </c>
      <c r="C3713" s="48">
        <v>116.75</v>
      </c>
      <c r="D3713" s="48">
        <v>117.43</v>
      </c>
      <c r="E3713" s="48">
        <v>115.779999</v>
      </c>
      <c r="F3713" s="48">
        <v>117.019997</v>
      </c>
      <c r="G3713" s="49">
        <v>11752300</v>
      </c>
      <c r="H3713" s="48">
        <v>87.924751000000001</v>
      </c>
      <c r="I3713" s="52">
        <f t="shared" si="416"/>
        <v>0.7513651790642244</v>
      </c>
      <c r="J3713" s="52">
        <f t="shared" ca="1" si="417"/>
        <v>1</v>
      </c>
      <c r="K3713" s="48">
        <f t="shared" si="418"/>
        <v>87.72</v>
      </c>
      <c r="L3713" s="48">
        <f t="shared" si="419"/>
        <v>88.23</v>
      </c>
      <c r="M3713" s="48">
        <f t="shared" si="420"/>
        <v>86.99</v>
      </c>
      <c r="N3713" s="48">
        <f t="shared" si="421"/>
        <v>87.92</v>
      </c>
      <c r="O3713" s="49">
        <f t="shared" ca="1" si="422"/>
        <v>11752300</v>
      </c>
    </row>
    <row r="3714" spans="1:15" x14ac:dyDescent="0.25">
      <c r="A3714">
        <v>3699</v>
      </c>
      <c r="B3714" s="89">
        <v>37124</v>
      </c>
      <c r="C3714" s="48">
        <v>117.800003</v>
      </c>
      <c r="D3714" s="48">
        <v>118.540001</v>
      </c>
      <c r="E3714" s="48">
        <v>115.800003</v>
      </c>
      <c r="F3714" s="48">
        <v>115.82</v>
      </c>
      <c r="G3714" s="49">
        <v>14480800</v>
      </c>
      <c r="H3714" s="48">
        <v>87.023115000000004</v>
      </c>
      <c r="I3714" s="52">
        <f t="shared" si="416"/>
        <v>0.75136517872560882</v>
      </c>
      <c r="J3714" s="52">
        <f t="shared" ca="1" si="417"/>
        <v>1</v>
      </c>
      <c r="K3714" s="48">
        <f t="shared" si="418"/>
        <v>88.51</v>
      </c>
      <c r="L3714" s="48">
        <f t="shared" si="419"/>
        <v>89.07</v>
      </c>
      <c r="M3714" s="48">
        <f t="shared" si="420"/>
        <v>87.01</v>
      </c>
      <c r="N3714" s="48">
        <f t="shared" si="421"/>
        <v>87.02</v>
      </c>
      <c r="O3714" s="49">
        <f t="shared" ca="1" si="422"/>
        <v>14480800</v>
      </c>
    </row>
    <row r="3715" spans="1:15" x14ac:dyDescent="0.25">
      <c r="A3715">
        <v>3700</v>
      </c>
      <c r="B3715" s="89">
        <v>37123</v>
      </c>
      <c r="C3715" s="48">
        <v>116.800003</v>
      </c>
      <c r="D3715" s="48">
        <v>117.900002</v>
      </c>
      <c r="E3715" s="48">
        <v>116.550003</v>
      </c>
      <c r="F3715" s="48">
        <v>117.83000199999999</v>
      </c>
      <c r="G3715" s="49">
        <v>10417400</v>
      </c>
      <c r="H3715" s="48">
        <v>88.533360999999999</v>
      </c>
      <c r="I3715" s="52">
        <f t="shared" si="416"/>
        <v>0.75136518286743303</v>
      </c>
      <c r="J3715" s="52">
        <f t="shared" ca="1" si="417"/>
        <v>1</v>
      </c>
      <c r="K3715" s="48">
        <f t="shared" si="418"/>
        <v>87.76</v>
      </c>
      <c r="L3715" s="48">
        <f t="shared" si="419"/>
        <v>88.59</v>
      </c>
      <c r="M3715" s="48">
        <f t="shared" si="420"/>
        <v>87.57</v>
      </c>
      <c r="N3715" s="48">
        <f t="shared" si="421"/>
        <v>88.53</v>
      </c>
      <c r="O3715" s="49">
        <f t="shared" ca="1" si="422"/>
        <v>10417400</v>
      </c>
    </row>
    <row r="3716" spans="1:15" x14ac:dyDescent="0.25">
      <c r="A3716">
        <v>3701</v>
      </c>
      <c r="B3716" s="89">
        <v>37120</v>
      </c>
      <c r="C3716" s="48">
        <v>117.650002</v>
      </c>
      <c r="D3716" s="48">
        <v>117.870003</v>
      </c>
      <c r="E3716" s="48">
        <v>116.010002</v>
      </c>
      <c r="F3716" s="48">
        <v>116.75</v>
      </c>
      <c r="G3716" s="49">
        <v>11604600</v>
      </c>
      <c r="H3716" s="48">
        <v>87.721885</v>
      </c>
      <c r="I3716" s="52">
        <f t="shared" si="416"/>
        <v>0.75136518201284797</v>
      </c>
      <c r="J3716" s="52">
        <f t="shared" ca="1" si="417"/>
        <v>1</v>
      </c>
      <c r="K3716" s="48">
        <f t="shared" si="418"/>
        <v>88.4</v>
      </c>
      <c r="L3716" s="48">
        <f t="shared" si="419"/>
        <v>88.56</v>
      </c>
      <c r="M3716" s="48">
        <f t="shared" si="420"/>
        <v>87.17</v>
      </c>
      <c r="N3716" s="48">
        <f t="shared" si="421"/>
        <v>87.72</v>
      </c>
      <c r="O3716" s="49">
        <f t="shared" ca="1" si="422"/>
        <v>11604600</v>
      </c>
    </row>
    <row r="3717" spans="1:15" x14ac:dyDescent="0.25">
      <c r="A3717">
        <v>3702</v>
      </c>
      <c r="B3717" s="89">
        <v>37119</v>
      </c>
      <c r="C3717" s="48">
        <v>117.800003</v>
      </c>
      <c r="D3717" s="48">
        <v>118.75</v>
      </c>
      <c r="E3717" s="48">
        <v>117</v>
      </c>
      <c r="F3717" s="48">
        <v>118.650002</v>
      </c>
      <c r="G3717" s="49">
        <v>10734700</v>
      </c>
      <c r="H3717" s="48">
        <v>89.149479999999997</v>
      </c>
      <c r="I3717" s="52">
        <f t="shared" si="416"/>
        <v>0.75136517907517608</v>
      </c>
      <c r="J3717" s="52">
        <f t="shared" ca="1" si="417"/>
        <v>1</v>
      </c>
      <c r="K3717" s="48">
        <f t="shared" si="418"/>
        <v>88.51</v>
      </c>
      <c r="L3717" s="48">
        <f t="shared" si="419"/>
        <v>89.22</v>
      </c>
      <c r="M3717" s="48">
        <f t="shared" si="420"/>
        <v>87.91</v>
      </c>
      <c r="N3717" s="48">
        <f t="shared" si="421"/>
        <v>89.15</v>
      </c>
      <c r="O3717" s="49">
        <f t="shared" ca="1" si="422"/>
        <v>10734700</v>
      </c>
    </row>
    <row r="3718" spans="1:15" x14ac:dyDescent="0.25">
      <c r="A3718">
        <v>3703</v>
      </c>
      <c r="B3718" s="89">
        <v>37118</v>
      </c>
      <c r="C3718" s="48">
        <v>119.230003</v>
      </c>
      <c r="D3718" s="48">
        <v>119.610001</v>
      </c>
      <c r="E3718" s="48">
        <v>118.08000199999999</v>
      </c>
      <c r="F3718" s="48">
        <v>118.239998</v>
      </c>
      <c r="G3718" s="49">
        <v>8520600</v>
      </c>
      <c r="H3718" s="48">
        <v>88.841418000000004</v>
      </c>
      <c r="I3718" s="52">
        <f t="shared" si="416"/>
        <v>0.75136518523960061</v>
      </c>
      <c r="J3718" s="52">
        <f t="shared" ca="1" si="417"/>
        <v>1</v>
      </c>
      <c r="K3718" s="48">
        <f t="shared" si="418"/>
        <v>89.59</v>
      </c>
      <c r="L3718" s="48">
        <f t="shared" si="419"/>
        <v>89.87</v>
      </c>
      <c r="M3718" s="48">
        <f t="shared" si="420"/>
        <v>88.72</v>
      </c>
      <c r="N3718" s="48">
        <f t="shared" si="421"/>
        <v>88.84</v>
      </c>
      <c r="O3718" s="49">
        <f t="shared" ca="1" si="422"/>
        <v>8520600</v>
      </c>
    </row>
    <row r="3719" spans="1:15" x14ac:dyDescent="0.25">
      <c r="A3719">
        <v>3704</v>
      </c>
      <c r="B3719" s="89">
        <v>37117</v>
      </c>
      <c r="C3719" s="48">
        <v>120.139999</v>
      </c>
      <c r="D3719" s="48">
        <v>120.349998</v>
      </c>
      <c r="E3719" s="48">
        <v>118.800003</v>
      </c>
      <c r="F3719" s="48">
        <v>119.269997</v>
      </c>
      <c r="G3719" s="49">
        <v>13178100</v>
      </c>
      <c r="H3719" s="48">
        <v>89.615323000000004</v>
      </c>
      <c r="I3719" s="52">
        <f t="shared" si="416"/>
        <v>0.75136518197447433</v>
      </c>
      <c r="J3719" s="52">
        <f t="shared" ca="1" si="417"/>
        <v>1</v>
      </c>
      <c r="K3719" s="48">
        <f t="shared" si="418"/>
        <v>90.27</v>
      </c>
      <c r="L3719" s="48">
        <f t="shared" si="419"/>
        <v>90.43</v>
      </c>
      <c r="M3719" s="48">
        <f t="shared" si="420"/>
        <v>89.26</v>
      </c>
      <c r="N3719" s="48">
        <f t="shared" si="421"/>
        <v>89.62</v>
      </c>
      <c r="O3719" s="49">
        <f t="shared" ca="1" si="422"/>
        <v>13178100</v>
      </c>
    </row>
    <row r="3720" spans="1:15" x14ac:dyDescent="0.25">
      <c r="A3720">
        <v>3705</v>
      </c>
      <c r="B3720" s="89">
        <v>37116</v>
      </c>
      <c r="C3720" s="48">
        <v>119.599998</v>
      </c>
      <c r="D3720" s="48">
        <v>119.849998</v>
      </c>
      <c r="E3720" s="48">
        <v>118.80999799999999</v>
      </c>
      <c r="F3720" s="48">
        <v>119.32</v>
      </c>
      <c r="G3720" s="49">
        <v>7431600</v>
      </c>
      <c r="H3720" s="48">
        <v>89.652894000000003</v>
      </c>
      <c r="I3720" s="52">
        <f t="shared" si="416"/>
        <v>0.7513651860543078</v>
      </c>
      <c r="J3720" s="52">
        <f t="shared" ca="1" si="417"/>
        <v>1</v>
      </c>
      <c r="K3720" s="48">
        <f t="shared" si="418"/>
        <v>89.86</v>
      </c>
      <c r="L3720" s="48">
        <f t="shared" si="419"/>
        <v>90.05</v>
      </c>
      <c r="M3720" s="48">
        <f t="shared" si="420"/>
        <v>89.27</v>
      </c>
      <c r="N3720" s="48">
        <f t="shared" si="421"/>
        <v>89.65</v>
      </c>
      <c r="O3720" s="49">
        <f t="shared" ca="1" si="422"/>
        <v>7431600</v>
      </c>
    </row>
    <row r="3721" spans="1:15" x14ac:dyDescent="0.25">
      <c r="A3721">
        <v>3706</v>
      </c>
      <c r="B3721" s="89">
        <v>37113</v>
      </c>
      <c r="C3721" s="48">
        <v>118.800003</v>
      </c>
      <c r="D3721" s="48">
        <v>119.839996</v>
      </c>
      <c r="E3721" s="48">
        <v>117.339996</v>
      </c>
      <c r="F3721" s="48">
        <v>119.290001</v>
      </c>
      <c r="G3721" s="49">
        <v>11173300</v>
      </c>
      <c r="H3721" s="48">
        <v>89.630353999999997</v>
      </c>
      <c r="I3721" s="52">
        <f t="shared" si="416"/>
        <v>0.75136518776624028</v>
      </c>
      <c r="J3721" s="52">
        <f t="shared" ca="1" si="417"/>
        <v>1</v>
      </c>
      <c r="K3721" s="48">
        <f t="shared" si="418"/>
        <v>89.26</v>
      </c>
      <c r="L3721" s="48">
        <f t="shared" si="419"/>
        <v>90.04</v>
      </c>
      <c r="M3721" s="48">
        <f t="shared" si="420"/>
        <v>88.17</v>
      </c>
      <c r="N3721" s="48">
        <f t="shared" si="421"/>
        <v>89.63</v>
      </c>
      <c r="O3721" s="49">
        <f t="shared" ca="1" si="422"/>
        <v>11173300</v>
      </c>
    </row>
    <row r="3722" spans="1:15" x14ac:dyDescent="0.25">
      <c r="A3722">
        <v>3707</v>
      </c>
      <c r="B3722" s="89">
        <v>37112</v>
      </c>
      <c r="C3722" s="48">
        <v>118.699997</v>
      </c>
      <c r="D3722" s="48">
        <v>118.970001</v>
      </c>
      <c r="E3722" s="48">
        <v>117.860001</v>
      </c>
      <c r="F3722" s="48">
        <v>118.879997</v>
      </c>
      <c r="G3722" s="49">
        <v>14118500</v>
      </c>
      <c r="H3722" s="48">
        <v>89.322291000000007</v>
      </c>
      <c r="I3722" s="52">
        <f t="shared" si="416"/>
        <v>0.75136518551560871</v>
      </c>
      <c r="J3722" s="52">
        <f t="shared" ca="1" si="417"/>
        <v>1</v>
      </c>
      <c r="K3722" s="48">
        <f t="shared" si="418"/>
        <v>89.19</v>
      </c>
      <c r="L3722" s="48">
        <f t="shared" si="419"/>
        <v>89.39</v>
      </c>
      <c r="M3722" s="48">
        <f t="shared" si="420"/>
        <v>88.56</v>
      </c>
      <c r="N3722" s="48">
        <f t="shared" si="421"/>
        <v>89.32</v>
      </c>
      <c r="O3722" s="49">
        <f t="shared" ca="1" si="422"/>
        <v>14118500</v>
      </c>
    </row>
    <row r="3723" spans="1:15" x14ac:dyDescent="0.25">
      <c r="A3723">
        <v>3708</v>
      </c>
      <c r="B3723" s="89">
        <v>37111</v>
      </c>
      <c r="C3723" s="48">
        <v>120.120003</v>
      </c>
      <c r="D3723" s="48">
        <v>121.160004</v>
      </c>
      <c r="E3723" s="48">
        <v>118.43</v>
      </c>
      <c r="F3723" s="48">
        <v>118.529999</v>
      </c>
      <c r="G3723" s="49">
        <v>15183800</v>
      </c>
      <c r="H3723" s="48">
        <v>89.059314000000001</v>
      </c>
      <c r="I3723" s="52">
        <f t="shared" si="416"/>
        <v>0.75136517971285899</v>
      </c>
      <c r="J3723" s="52">
        <f t="shared" ca="1" si="417"/>
        <v>1</v>
      </c>
      <c r="K3723" s="48">
        <f t="shared" si="418"/>
        <v>90.25</v>
      </c>
      <c r="L3723" s="48">
        <f t="shared" si="419"/>
        <v>91.04</v>
      </c>
      <c r="M3723" s="48">
        <f t="shared" si="420"/>
        <v>88.98</v>
      </c>
      <c r="N3723" s="48">
        <f t="shared" si="421"/>
        <v>89.06</v>
      </c>
      <c r="O3723" s="49">
        <f t="shared" ca="1" si="422"/>
        <v>15183800</v>
      </c>
    </row>
    <row r="3724" spans="1:15" x14ac:dyDescent="0.25">
      <c r="A3724">
        <v>3709</v>
      </c>
      <c r="B3724" s="89">
        <v>37110</v>
      </c>
      <c r="C3724" s="48">
        <v>120.269997</v>
      </c>
      <c r="D3724" s="48">
        <v>121.199997</v>
      </c>
      <c r="E3724" s="48">
        <v>119.910004</v>
      </c>
      <c r="F3724" s="48">
        <v>120.769997</v>
      </c>
      <c r="G3724" s="49">
        <v>8865100</v>
      </c>
      <c r="H3724" s="48">
        <v>90.742371000000006</v>
      </c>
      <c r="I3724" s="52">
        <f t="shared" si="416"/>
        <v>0.75136518385439721</v>
      </c>
      <c r="J3724" s="52">
        <f t="shared" ca="1" si="417"/>
        <v>1</v>
      </c>
      <c r="K3724" s="48">
        <f t="shared" si="418"/>
        <v>90.37</v>
      </c>
      <c r="L3724" s="48">
        <f t="shared" si="419"/>
        <v>91.07</v>
      </c>
      <c r="M3724" s="48">
        <f t="shared" si="420"/>
        <v>90.1</v>
      </c>
      <c r="N3724" s="48">
        <f t="shared" si="421"/>
        <v>90.74</v>
      </c>
      <c r="O3724" s="49">
        <f t="shared" ca="1" si="422"/>
        <v>8865100</v>
      </c>
    </row>
    <row r="3725" spans="1:15" x14ac:dyDescent="0.25">
      <c r="A3725">
        <v>3710</v>
      </c>
      <c r="B3725" s="89">
        <v>37109</v>
      </c>
      <c r="C3725" s="48">
        <v>121.349998</v>
      </c>
      <c r="D3725" s="48">
        <v>121.510002</v>
      </c>
      <c r="E3725" s="48">
        <v>120.099998</v>
      </c>
      <c r="F3725" s="48">
        <v>120.300003</v>
      </c>
      <c r="G3725" s="49">
        <v>8550100</v>
      </c>
      <c r="H3725" s="48">
        <v>90.389234000000002</v>
      </c>
      <c r="I3725" s="52">
        <f t="shared" si="416"/>
        <v>0.75136518492023641</v>
      </c>
      <c r="J3725" s="52">
        <f t="shared" ca="1" si="417"/>
        <v>1</v>
      </c>
      <c r="K3725" s="48">
        <f t="shared" si="418"/>
        <v>91.18</v>
      </c>
      <c r="L3725" s="48">
        <f t="shared" si="419"/>
        <v>91.3</v>
      </c>
      <c r="M3725" s="48">
        <f t="shared" si="420"/>
        <v>90.24</v>
      </c>
      <c r="N3725" s="48">
        <f t="shared" si="421"/>
        <v>90.39</v>
      </c>
      <c r="O3725" s="49">
        <f t="shared" ca="1" si="422"/>
        <v>8550100</v>
      </c>
    </row>
    <row r="3726" spans="1:15" x14ac:dyDescent="0.25">
      <c r="A3726">
        <v>3711</v>
      </c>
      <c r="B3726" s="89">
        <v>37106</v>
      </c>
      <c r="C3726" s="48">
        <v>122.360001</v>
      </c>
      <c r="D3726" s="48">
        <v>122.360001</v>
      </c>
      <c r="E3726" s="48">
        <v>120.900002</v>
      </c>
      <c r="F3726" s="48">
        <v>121.94000200000001</v>
      </c>
      <c r="G3726" s="49">
        <v>10816300</v>
      </c>
      <c r="H3726" s="48">
        <v>91.621471999999997</v>
      </c>
      <c r="I3726" s="52">
        <f t="shared" si="416"/>
        <v>0.751365183674509</v>
      </c>
      <c r="J3726" s="52">
        <f t="shared" ca="1" si="417"/>
        <v>1</v>
      </c>
      <c r="K3726" s="48">
        <f t="shared" si="418"/>
        <v>91.94</v>
      </c>
      <c r="L3726" s="48">
        <f t="shared" si="419"/>
        <v>91.94</v>
      </c>
      <c r="M3726" s="48">
        <f t="shared" si="420"/>
        <v>90.84</v>
      </c>
      <c r="N3726" s="48">
        <f t="shared" si="421"/>
        <v>91.62</v>
      </c>
      <c r="O3726" s="49">
        <f t="shared" ca="1" si="422"/>
        <v>10816300</v>
      </c>
    </row>
    <row r="3727" spans="1:15" x14ac:dyDescent="0.25">
      <c r="A3727">
        <v>3712</v>
      </c>
      <c r="B3727" s="89">
        <v>37105</v>
      </c>
      <c r="C3727" s="48">
        <v>123.230003</v>
      </c>
      <c r="D3727" s="48">
        <v>123.25</v>
      </c>
      <c r="E3727" s="48">
        <v>121.889999</v>
      </c>
      <c r="F3727" s="48">
        <v>122.610001</v>
      </c>
      <c r="G3727" s="49">
        <v>11070100</v>
      </c>
      <c r="H3727" s="48">
        <v>92.124886000000004</v>
      </c>
      <c r="I3727" s="52">
        <f t="shared" si="416"/>
        <v>0.75136518431314592</v>
      </c>
      <c r="J3727" s="52">
        <f t="shared" ca="1" si="417"/>
        <v>1</v>
      </c>
      <c r="K3727" s="48">
        <f t="shared" si="418"/>
        <v>92.59</v>
      </c>
      <c r="L3727" s="48">
        <f t="shared" si="419"/>
        <v>92.61</v>
      </c>
      <c r="M3727" s="48">
        <f t="shared" si="420"/>
        <v>91.58</v>
      </c>
      <c r="N3727" s="48">
        <f t="shared" si="421"/>
        <v>92.12</v>
      </c>
      <c r="O3727" s="49">
        <f t="shared" ca="1" si="422"/>
        <v>11070100</v>
      </c>
    </row>
    <row r="3728" spans="1:15" x14ac:dyDescent="0.25">
      <c r="A3728">
        <v>3713</v>
      </c>
      <c r="B3728" s="89">
        <v>37104</v>
      </c>
      <c r="C3728" s="48">
        <v>121.970001</v>
      </c>
      <c r="D3728" s="48">
        <v>122.699997</v>
      </c>
      <c r="E3728" s="48">
        <v>121.550003</v>
      </c>
      <c r="F3728" s="48">
        <v>122.110001</v>
      </c>
      <c r="G3728" s="49">
        <v>11940800</v>
      </c>
      <c r="H3728" s="48">
        <v>91.749202999999994</v>
      </c>
      <c r="I3728" s="52">
        <f t="shared" si="416"/>
        <v>0.75136518097317839</v>
      </c>
      <c r="J3728" s="52">
        <f t="shared" ca="1" si="417"/>
        <v>1</v>
      </c>
      <c r="K3728" s="48">
        <f t="shared" si="418"/>
        <v>91.64</v>
      </c>
      <c r="L3728" s="48">
        <f t="shared" si="419"/>
        <v>92.19</v>
      </c>
      <c r="M3728" s="48">
        <f t="shared" si="420"/>
        <v>91.33</v>
      </c>
      <c r="N3728" s="48">
        <f t="shared" si="421"/>
        <v>91.75</v>
      </c>
      <c r="O3728" s="49">
        <f t="shared" ca="1" si="422"/>
        <v>11940800</v>
      </c>
    </row>
    <row r="3729" spans="1:15" x14ac:dyDescent="0.25">
      <c r="A3729">
        <v>3714</v>
      </c>
      <c r="B3729" s="89">
        <v>37103</v>
      </c>
      <c r="C3729" s="48">
        <v>121</v>
      </c>
      <c r="D3729" s="48">
        <v>122.68</v>
      </c>
      <c r="E3729" s="48">
        <v>120.800003</v>
      </c>
      <c r="F3729" s="48">
        <v>121.349998</v>
      </c>
      <c r="G3729" s="49">
        <v>11918100</v>
      </c>
      <c r="H3729" s="48">
        <v>91.178163999999995</v>
      </c>
      <c r="I3729" s="52">
        <f t="shared" ref="I3729:I3792" si="423">H3729/F3729</f>
        <v>0.75136518749674797</v>
      </c>
      <c r="J3729" s="52">
        <f t="shared" ref="J3729:J3792" ca="1" si="424">INDEX(OFFSET($T$15,0,0,$S$13+1,1),MATCH(B3729,OFFSET($Q$15,0,0,$S$13+1,1),-1))</f>
        <v>1</v>
      </c>
      <c r="K3729" s="48">
        <f t="shared" ref="K3729:K3792" si="425">ROUND($I3729*C3729,2)</f>
        <v>90.92</v>
      </c>
      <c r="L3729" s="48">
        <f t="shared" ref="L3729:L3792" si="426">ROUND($I3729*D3729,2)</f>
        <v>92.18</v>
      </c>
      <c r="M3729" s="48">
        <f t="shared" ref="M3729:M3792" si="427">ROUND($I3729*E3729,2)</f>
        <v>90.76</v>
      </c>
      <c r="N3729" s="48">
        <f t="shared" ref="N3729:N3792" si="428">ROUND($I3729*F3729,2)</f>
        <v>91.18</v>
      </c>
      <c r="O3729" s="49">
        <f t="shared" ref="O3729:O3792" ca="1" si="429">G3729*J3729</f>
        <v>11918100</v>
      </c>
    </row>
    <row r="3730" spans="1:15" x14ac:dyDescent="0.25">
      <c r="A3730">
        <v>3715</v>
      </c>
      <c r="B3730" s="89">
        <v>37102</v>
      </c>
      <c r="C3730" s="48">
        <v>121.19000200000001</v>
      </c>
      <c r="D3730" s="48">
        <v>121.349998</v>
      </c>
      <c r="E3730" s="48">
        <v>120.300003</v>
      </c>
      <c r="F3730" s="48">
        <v>120.849998</v>
      </c>
      <c r="G3730" s="49">
        <v>8547700</v>
      </c>
      <c r="H3730" s="48">
        <v>90.802481</v>
      </c>
      <c r="I3730" s="52">
        <f t="shared" si="423"/>
        <v>0.7513651841351292</v>
      </c>
      <c r="J3730" s="52">
        <f t="shared" ca="1" si="424"/>
        <v>1</v>
      </c>
      <c r="K3730" s="48">
        <f t="shared" si="425"/>
        <v>91.06</v>
      </c>
      <c r="L3730" s="48">
        <f t="shared" si="426"/>
        <v>91.18</v>
      </c>
      <c r="M3730" s="48">
        <f t="shared" si="427"/>
        <v>90.39</v>
      </c>
      <c r="N3730" s="48">
        <f t="shared" si="428"/>
        <v>90.8</v>
      </c>
      <c r="O3730" s="49">
        <f t="shared" ca="1" si="429"/>
        <v>8547700</v>
      </c>
    </row>
    <row r="3731" spans="1:15" x14ac:dyDescent="0.25">
      <c r="A3731">
        <v>3716</v>
      </c>
      <c r="B3731" s="89">
        <v>37099</v>
      </c>
      <c r="C3731" s="48">
        <v>120.83000199999999</v>
      </c>
      <c r="D3731" s="48">
        <v>121.349998</v>
      </c>
      <c r="E3731" s="48">
        <v>119.910004</v>
      </c>
      <c r="F3731" s="48">
        <v>120.80999799999999</v>
      </c>
      <c r="G3731" s="49">
        <v>8478800</v>
      </c>
      <c r="H3731" s="48">
        <v>90.772425999999996</v>
      </c>
      <c r="I3731" s="52">
        <f t="shared" si="423"/>
        <v>0.75136518088511184</v>
      </c>
      <c r="J3731" s="52">
        <f t="shared" ca="1" si="424"/>
        <v>1</v>
      </c>
      <c r="K3731" s="48">
        <f t="shared" si="425"/>
        <v>90.79</v>
      </c>
      <c r="L3731" s="48">
        <f t="shared" si="426"/>
        <v>91.18</v>
      </c>
      <c r="M3731" s="48">
        <f t="shared" si="427"/>
        <v>90.1</v>
      </c>
      <c r="N3731" s="48">
        <f t="shared" si="428"/>
        <v>90.77</v>
      </c>
      <c r="O3731" s="49">
        <f t="shared" ca="1" si="429"/>
        <v>8478800</v>
      </c>
    </row>
    <row r="3732" spans="1:15" x14ac:dyDescent="0.25">
      <c r="A3732">
        <v>3717</v>
      </c>
      <c r="B3732" s="89">
        <v>37098</v>
      </c>
      <c r="C3732" s="48">
        <v>119.05999799999999</v>
      </c>
      <c r="D3732" s="48">
        <v>120.849998</v>
      </c>
      <c r="E3732" s="48">
        <v>118.55999799999999</v>
      </c>
      <c r="F3732" s="48">
        <v>120.349998</v>
      </c>
      <c r="G3732" s="49">
        <v>12898200</v>
      </c>
      <c r="H3732" s="48">
        <v>90.426799000000003</v>
      </c>
      <c r="I3732" s="52">
        <f t="shared" si="423"/>
        <v>0.75136518905467709</v>
      </c>
      <c r="J3732" s="52">
        <f t="shared" ca="1" si="424"/>
        <v>1</v>
      </c>
      <c r="K3732" s="48">
        <f t="shared" si="425"/>
        <v>89.46</v>
      </c>
      <c r="L3732" s="48">
        <f t="shared" si="426"/>
        <v>90.8</v>
      </c>
      <c r="M3732" s="48">
        <f t="shared" si="427"/>
        <v>89.08</v>
      </c>
      <c r="N3732" s="48">
        <f t="shared" si="428"/>
        <v>90.43</v>
      </c>
      <c r="O3732" s="49">
        <f t="shared" ca="1" si="429"/>
        <v>12898200</v>
      </c>
    </row>
    <row r="3733" spans="1:15" x14ac:dyDescent="0.25">
      <c r="A3733">
        <v>3718</v>
      </c>
      <c r="B3733" s="89">
        <v>37097</v>
      </c>
      <c r="C3733" s="48">
        <v>117.91999800000001</v>
      </c>
      <c r="D3733" s="48">
        <v>119.480003</v>
      </c>
      <c r="E3733" s="48">
        <v>117.459999</v>
      </c>
      <c r="F3733" s="48">
        <v>119.099998</v>
      </c>
      <c r="G3733" s="49">
        <v>12088500</v>
      </c>
      <c r="H3733" s="48">
        <v>89.487592000000006</v>
      </c>
      <c r="I3733" s="52">
        <f t="shared" si="423"/>
        <v>0.75136518474164882</v>
      </c>
      <c r="J3733" s="52">
        <f t="shared" ca="1" si="424"/>
        <v>1</v>
      </c>
      <c r="K3733" s="48">
        <f t="shared" si="425"/>
        <v>88.6</v>
      </c>
      <c r="L3733" s="48">
        <f t="shared" si="426"/>
        <v>89.77</v>
      </c>
      <c r="M3733" s="48">
        <f t="shared" si="427"/>
        <v>88.26</v>
      </c>
      <c r="N3733" s="48">
        <f t="shared" si="428"/>
        <v>89.49</v>
      </c>
      <c r="O3733" s="49">
        <f t="shared" ca="1" si="429"/>
        <v>12088500</v>
      </c>
    </row>
    <row r="3734" spans="1:15" x14ac:dyDescent="0.25">
      <c r="A3734">
        <v>3719</v>
      </c>
      <c r="B3734" s="89">
        <v>37096</v>
      </c>
      <c r="C3734" s="48">
        <v>119</v>
      </c>
      <c r="D3734" s="48">
        <v>119.199997</v>
      </c>
      <c r="E3734" s="48">
        <v>116.75</v>
      </c>
      <c r="F3734" s="48">
        <v>117.800003</v>
      </c>
      <c r="G3734" s="49">
        <v>12269000</v>
      </c>
      <c r="H3734" s="48">
        <v>88.510821000000007</v>
      </c>
      <c r="I3734" s="52">
        <f t="shared" si="423"/>
        <v>0.75136518460020751</v>
      </c>
      <c r="J3734" s="52">
        <f t="shared" ca="1" si="424"/>
        <v>1</v>
      </c>
      <c r="K3734" s="48">
        <f t="shared" si="425"/>
        <v>89.41</v>
      </c>
      <c r="L3734" s="48">
        <f t="shared" si="426"/>
        <v>89.56</v>
      </c>
      <c r="M3734" s="48">
        <f t="shared" si="427"/>
        <v>87.72</v>
      </c>
      <c r="N3734" s="48">
        <f t="shared" si="428"/>
        <v>88.51</v>
      </c>
      <c r="O3734" s="49">
        <f t="shared" ca="1" si="429"/>
        <v>12269000</v>
      </c>
    </row>
    <row r="3735" spans="1:15" x14ac:dyDescent="0.25">
      <c r="A3735">
        <v>3720</v>
      </c>
      <c r="B3735" s="89">
        <v>37095</v>
      </c>
      <c r="C3735" s="48">
        <v>121.800003</v>
      </c>
      <c r="D3735" s="48">
        <v>121.879997</v>
      </c>
      <c r="E3735" s="48">
        <v>118.949997</v>
      </c>
      <c r="F3735" s="48">
        <v>118.949997</v>
      </c>
      <c r="G3735" s="49">
        <v>8065200</v>
      </c>
      <c r="H3735" s="48">
        <v>89.374886000000004</v>
      </c>
      <c r="I3735" s="52">
        <f t="shared" si="423"/>
        <v>0.75136518078264436</v>
      </c>
      <c r="J3735" s="52">
        <f t="shared" ca="1" si="424"/>
        <v>1</v>
      </c>
      <c r="K3735" s="48">
        <f t="shared" si="425"/>
        <v>91.52</v>
      </c>
      <c r="L3735" s="48">
        <f t="shared" si="426"/>
        <v>91.58</v>
      </c>
      <c r="M3735" s="48">
        <f t="shared" si="427"/>
        <v>89.37</v>
      </c>
      <c r="N3735" s="48">
        <f t="shared" si="428"/>
        <v>89.37</v>
      </c>
      <c r="O3735" s="49">
        <f t="shared" ca="1" si="429"/>
        <v>8065200</v>
      </c>
    </row>
    <row r="3736" spans="1:15" x14ac:dyDescent="0.25">
      <c r="A3736">
        <v>3721</v>
      </c>
      <c r="B3736" s="89">
        <v>37092</v>
      </c>
      <c r="C3736" s="48">
        <v>121.150002</v>
      </c>
      <c r="D3736" s="48">
        <v>121.94000200000001</v>
      </c>
      <c r="E3736" s="48">
        <v>120.91999800000001</v>
      </c>
      <c r="F3736" s="48">
        <v>121.339996</v>
      </c>
      <c r="G3736" s="49">
        <v>6705800</v>
      </c>
      <c r="H3736" s="48">
        <v>91.170648999999997</v>
      </c>
      <c r="I3736" s="52">
        <f t="shared" si="423"/>
        <v>0.75136518877089786</v>
      </c>
      <c r="J3736" s="52">
        <f t="shared" ca="1" si="424"/>
        <v>1</v>
      </c>
      <c r="K3736" s="48">
        <f t="shared" si="425"/>
        <v>91.03</v>
      </c>
      <c r="L3736" s="48">
        <f t="shared" si="426"/>
        <v>91.62</v>
      </c>
      <c r="M3736" s="48">
        <f t="shared" si="427"/>
        <v>90.86</v>
      </c>
      <c r="N3736" s="48">
        <f t="shared" si="428"/>
        <v>91.17</v>
      </c>
      <c r="O3736" s="49">
        <f t="shared" ca="1" si="429"/>
        <v>6705800</v>
      </c>
    </row>
    <row r="3737" spans="1:15" x14ac:dyDescent="0.25">
      <c r="A3737">
        <v>3722</v>
      </c>
      <c r="B3737" s="89">
        <v>37091</v>
      </c>
      <c r="C3737" s="48">
        <v>122.18</v>
      </c>
      <c r="D3737" s="48">
        <v>122.980003</v>
      </c>
      <c r="E3737" s="48">
        <v>120.760002</v>
      </c>
      <c r="F3737" s="48">
        <v>122.07</v>
      </c>
      <c r="G3737" s="49">
        <v>10082900</v>
      </c>
      <c r="H3737" s="48">
        <v>91.719148000000004</v>
      </c>
      <c r="I3737" s="52">
        <f t="shared" si="423"/>
        <v>0.75136518391087093</v>
      </c>
      <c r="J3737" s="52">
        <f t="shared" ca="1" si="424"/>
        <v>1</v>
      </c>
      <c r="K3737" s="48">
        <f t="shared" si="425"/>
        <v>91.8</v>
      </c>
      <c r="L3737" s="48">
        <f t="shared" si="426"/>
        <v>92.4</v>
      </c>
      <c r="M3737" s="48">
        <f t="shared" si="427"/>
        <v>90.73</v>
      </c>
      <c r="N3737" s="48">
        <f t="shared" si="428"/>
        <v>91.72</v>
      </c>
      <c r="O3737" s="49">
        <f t="shared" ca="1" si="429"/>
        <v>10082900</v>
      </c>
    </row>
    <row r="3738" spans="1:15" x14ac:dyDescent="0.25">
      <c r="A3738">
        <v>3723</v>
      </c>
      <c r="B3738" s="89">
        <v>37090</v>
      </c>
      <c r="C3738" s="48">
        <v>120.55999799999999</v>
      </c>
      <c r="D3738" s="48">
        <v>121.639999</v>
      </c>
      <c r="E3738" s="48">
        <v>120.05999799999999</v>
      </c>
      <c r="F3738" s="48">
        <v>121.010002</v>
      </c>
      <c r="G3738" s="49">
        <v>7709300</v>
      </c>
      <c r="H3738" s="48">
        <v>90.922702999999998</v>
      </c>
      <c r="I3738" s="52">
        <f t="shared" si="423"/>
        <v>0.75136518880480641</v>
      </c>
      <c r="J3738" s="52">
        <f t="shared" ca="1" si="424"/>
        <v>1</v>
      </c>
      <c r="K3738" s="48">
        <f t="shared" si="425"/>
        <v>90.58</v>
      </c>
      <c r="L3738" s="48">
        <f t="shared" si="426"/>
        <v>91.4</v>
      </c>
      <c r="M3738" s="48">
        <f t="shared" si="427"/>
        <v>90.21</v>
      </c>
      <c r="N3738" s="48">
        <f t="shared" si="428"/>
        <v>90.92</v>
      </c>
      <c r="O3738" s="49">
        <f t="shared" ca="1" si="429"/>
        <v>7709300</v>
      </c>
    </row>
    <row r="3739" spans="1:15" x14ac:dyDescent="0.25">
      <c r="A3739">
        <v>3724</v>
      </c>
      <c r="B3739" s="89">
        <v>37089</v>
      </c>
      <c r="C3739" s="48">
        <v>120.199997</v>
      </c>
      <c r="D3739" s="48">
        <v>121.949997</v>
      </c>
      <c r="E3739" s="48">
        <v>119.83000199999999</v>
      </c>
      <c r="F3739" s="48">
        <v>121.839996</v>
      </c>
      <c r="G3739" s="49">
        <v>7469800</v>
      </c>
      <c r="H3739" s="48">
        <v>91.546330999999995</v>
      </c>
      <c r="I3739" s="52">
        <f t="shared" si="423"/>
        <v>0.75136518389248796</v>
      </c>
      <c r="J3739" s="52">
        <f t="shared" ca="1" si="424"/>
        <v>1</v>
      </c>
      <c r="K3739" s="48">
        <f t="shared" si="425"/>
        <v>90.31</v>
      </c>
      <c r="L3739" s="48">
        <f t="shared" si="426"/>
        <v>91.63</v>
      </c>
      <c r="M3739" s="48">
        <f t="shared" si="427"/>
        <v>90.04</v>
      </c>
      <c r="N3739" s="48">
        <f t="shared" si="428"/>
        <v>91.55</v>
      </c>
      <c r="O3739" s="49">
        <f t="shared" ca="1" si="429"/>
        <v>7469800</v>
      </c>
    </row>
    <row r="3740" spans="1:15" x14ac:dyDescent="0.25">
      <c r="A3740">
        <v>3725</v>
      </c>
      <c r="B3740" s="89">
        <v>37088</v>
      </c>
      <c r="C3740" s="48">
        <v>121.769997</v>
      </c>
      <c r="D3740" s="48">
        <v>122.279999</v>
      </c>
      <c r="E3740" s="48">
        <v>120.290001</v>
      </c>
      <c r="F3740" s="48">
        <v>120.709999</v>
      </c>
      <c r="G3740" s="49">
        <v>6915300</v>
      </c>
      <c r="H3740" s="48">
        <v>90.697291000000007</v>
      </c>
      <c r="I3740" s="52">
        <f t="shared" si="423"/>
        <v>0.75136518723689172</v>
      </c>
      <c r="J3740" s="52">
        <f t="shared" ca="1" si="424"/>
        <v>1</v>
      </c>
      <c r="K3740" s="48">
        <f t="shared" si="425"/>
        <v>91.49</v>
      </c>
      <c r="L3740" s="48">
        <f t="shared" si="426"/>
        <v>91.88</v>
      </c>
      <c r="M3740" s="48">
        <f t="shared" si="427"/>
        <v>90.38</v>
      </c>
      <c r="N3740" s="48">
        <f t="shared" si="428"/>
        <v>90.7</v>
      </c>
      <c r="O3740" s="49">
        <f t="shared" ca="1" si="429"/>
        <v>6915300</v>
      </c>
    </row>
    <row r="3741" spans="1:15" x14ac:dyDescent="0.25">
      <c r="A3741">
        <v>3726</v>
      </c>
      <c r="B3741" s="89">
        <v>37085</v>
      </c>
      <c r="C3741" s="48">
        <v>120.839996</v>
      </c>
      <c r="D3741" s="48">
        <v>122.32</v>
      </c>
      <c r="E3741" s="48">
        <v>120.620003</v>
      </c>
      <c r="F3741" s="48">
        <v>122.239998</v>
      </c>
      <c r="G3741" s="49">
        <v>10433800</v>
      </c>
      <c r="H3741" s="48">
        <v>91.846879000000001</v>
      </c>
      <c r="I3741" s="52">
        <f t="shared" si="423"/>
        <v>0.7513651873587236</v>
      </c>
      <c r="J3741" s="52">
        <f t="shared" ca="1" si="424"/>
        <v>1</v>
      </c>
      <c r="K3741" s="48">
        <f t="shared" si="425"/>
        <v>90.79</v>
      </c>
      <c r="L3741" s="48">
        <f t="shared" si="426"/>
        <v>91.91</v>
      </c>
      <c r="M3741" s="48">
        <f t="shared" si="427"/>
        <v>90.63</v>
      </c>
      <c r="N3741" s="48">
        <f t="shared" si="428"/>
        <v>91.85</v>
      </c>
      <c r="O3741" s="49">
        <f t="shared" ca="1" si="429"/>
        <v>10433800</v>
      </c>
    </row>
    <row r="3742" spans="1:15" x14ac:dyDescent="0.25">
      <c r="A3742">
        <v>3727</v>
      </c>
      <c r="B3742" s="89">
        <v>37084</v>
      </c>
      <c r="C3742" s="48">
        <v>119.5</v>
      </c>
      <c r="D3742" s="48">
        <v>121.470001</v>
      </c>
      <c r="E3742" s="48">
        <v>119.30999799999999</v>
      </c>
      <c r="F3742" s="48">
        <v>121.19000200000001</v>
      </c>
      <c r="G3742" s="49">
        <v>12002800</v>
      </c>
      <c r="H3742" s="48">
        <v>91.057948999999994</v>
      </c>
      <c r="I3742" s="52">
        <f t="shared" si="423"/>
        <v>0.75136519099983168</v>
      </c>
      <c r="J3742" s="52">
        <f t="shared" ca="1" si="424"/>
        <v>1</v>
      </c>
      <c r="K3742" s="48">
        <f t="shared" si="425"/>
        <v>89.79</v>
      </c>
      <c r="L3742" s="48">
        <f t="shared" si="426"/>
        <v>91.27</v>
      </c>
      <c r="M3742" s="48">
        <f t="shared" si="427"/>
        <v>89.65</v>
      </c>
      <c r="N3742" s="48">
        <f t="shared" si="428"/>
        <v>91.06</v>
      </c>
      <c r="O3742" s="49">
        <f t="shared" ca="1" si="429"/>
        <v>12002800</v>
      </c>
    </row>
    <row r="3743" spans="1:15" x14ac:dyDescent="0.25">
      <c r="A3743">
        <v>3728</v>
      </c>
      <c r="B3743" s="89">
        <v>37083</v>
      </c>
      <c r="C3743" s="48">
        <v>118.099998</v>
      </c>
      <c r="D3743" s="48">
        <v>118.889999</v>
      </c>
      <c r="E3743" s="48">
        <v>117.089996</v>
      </c>
      <c r="F3743" s="48">
        <v>118.379997</v>
      </c>
      <c r="G3743" s="49">
        <v>15328600</v>
      </c>
      <c r="H3743" s="48">
        <v>88.946608999999995</v>
      </c>
      <c r="I3743" s="52">
        <f t="shared" si="423"/>
        <v>0.75136519052285489</v>
      </c>
      <c r="J3743" s="52">
        <f t="shared" ca="1" si="424"/>
        <v>1</v>
      </c>
      <c r="K3743" s="48">
        <f t="shared" si="425"/>
        <v>88.74</v>
      </c>
      <c r="L3743" s="48">
        <f t="shared" si="426"/>
        <v>89.33</v>
      </c>
      <c r="M3743" s="48">
        <f t="shared" si="427"/>
        <v>87.98</v>
      </c>
      <c r="N3743" s="48">
        <f t="shared" si="428"/>
        <v>88.95</v>
      </c>
      <c r="O3743" s="49">
        <f t="shared" ca="1" si="429"/>
        <v>15328600</v>
      </c>
    </row>
    <row r="3744" spans="1:15" x14ac:dyDescent="0.25">
      <c r="A3744">
        <v>3729</v>
      </c>
      <c r="B3744" s="89">
        <v>37082</v>
      </c>
      <c r="C3744" s="48">
        <v>120.290001</v>
      </c>
      <c r="D3744" s="48">
        <v>120.639999</v>
      </c>
      <c r="E3744" s="48">
        <v>118.209999</v>
      </c>
      <c r="F3744" s="48">
        <v>118.260002</v>
      </c>
      <c r="G3744" s="49">
        <v>8630700</v>
      </c>
      <c r="H3744" s="48">
        <v>88.856448</v>
      </c>
      <c r="I3744" s="52">
        <f t="shared" si="423"/>
        <v>0.75136518262531404</v>
      </c>
      <c r="J3744" s="52">
        <f t="shared" ca="1" si="424"/>
        <v>1</v>
      </c>
      <c r="K3744" s="48">
        <f t="shared" si="425"/>
        <v>90.38</v>
      </c>
      <c r="L3744" s="48">
        <f t="shared" si="426"/>
        <v>90.64</v>
      </c>
      <c r="M3744" s="48">
        <f t="shared" si="427"/>
        <v>88.82</v>
      </c>
      <c r="N3744" s="48">
        <f t="shared" si="428"/>
        <v>88.86</v>
      </c>
      <c r="O3744" s="49">
        <f t="shared" ca="1" si="429"/>
        <v>8630700</v>
      </c>
    </row>
    <row r="3745" spans="1:15" x14ac:dyDescent="0.25">
      <c r="A3745">
        <v>3730</v>
      </c>
      <c r="B3745" s="89">
        <v>37081</v>
      </c>
      <c r="C3745" s="48">
        <v>119.489998</v>
      </c>
      <c r="D3745" s="48">
        <v>120.540001</v>
      </c>
      <c r="E3745" s="48">
        <v>119.199997</v>
      </c>
      <c r="F3745" s="48">
        <v>119.699997</v>
      </c>
      <c r="G3745" s="49">
        <v>8339300</v>
      </c>
      <c r="H3745" s="48">
        <v>89.938410000000005</v>
      </c>
      <c r="I3745" s="52">
        <f t="shared" si="423"/>
        <v>0.75136518173847577</v>
      </c>
      <c r="J3745" s="52">
        <f t="shared" ca="1" si="424"/>
        <v>1</v>
      </c>
      <c r="K3745" s="48">
        <f t="shared" si="425"/>
        <v>89.78</v>
      </c>
      <c r="L3745" s="48">
        <f t="shared" si="426"/>
        <v>90.57</v>
      </c>
      <c r="M3745" s="48">
        <f t="shared" si="427"/>
        <v>89.56</v>
      </c>
      <c r="N3745" s="48">
        <f t="shared" si="428"/>
        <v>89.94</v>
      </c>
      <c r="O3745" s="49">
        <f t="shared" ca="1" si="429"/>
        <v>8339300</v>
      </c>
    </row>
    <row r="3746" spans="1:15" x14ac:dyDescent="0.25">
      <c r="A3746">
        <v>3731</v>
      </c>
      <c r="B3746" s="89">
        <v>37078</v>
      </c>
      <c r="C3746" s="48">
        <v>121.30999799999999</v>
      </c>
      <c r="D3746" s="48">
        <v>121.489998</v>
      </c>
      <c r="E3746" s="48">
        <v>119.050003</v>
      </c>
      <c r="F3746" s="48">
        <v>119.050003</v>
      </c>
      <c r="G3746" s="49">
        <v>11665900</v>
      </c>
      <c r="H3746" s="48">
        <v>89.450028000000003</v>
      </c>
      <c r="I3746" s="52">
        <f t="shared" si="423"/>
        <v>0.75136518896181803</v>
      </c>
      <c r="J3746" s="52">
        <f t="shared" ca="1" si="424"/>
        <v>1</v>
      </c>
      <c r="K3746" s="48">
        <f t="shared" si="425"/>
        <v>91.15</v>
      </c>
      <c r="L3746" s="48">
        <f t="shared" si="426"/>
        <v>91.28</v>
      </c>
      <c r="M3746" s="48">
        <f t="shared" si="427"/>
        <v>89.45</v>
      </c>
      <c r="N3746" s="48">
        <f t="shared" si="428"/>
        <v>89.45</v>
      </c>
      <c r="O3746" s="49">
        <f t="shared" ca="1" si="429"/>
        <v>11665900</v>
      </c>
    </row>
    <row r="3747" spans="1:15" x14ac:dyDescent="0.25">
      <c r="A3747">
        <v>3732</v>
      </c>
      <c r="B3747" s="89">
        <v>37077</v>
      </c>
      <c r="C3747" s="48">
        <v>123.07</v>
      </c>
      <c r="D3747" s="48">
        <v>123.650002</v>
      </c>
      <c r="E3747" s="48">
        <v>121.660004</v>
      </c>
      <c r="F3747" s="48">
        <v>121.68</v>
      </c>
      <c r="G3747" s="49">
        <v>5517900</v>
      </c>
      <c r="H3747" s="48">
        <v>91.426115999999993</v>
      </c>
      <c r="I3747" s="52">
        <f t="shared" si="423"/>
        <v>0.75136518737672575</v>
      </c>
      <c r="J3747" s="52">
        <f t="shared" ca="1" si="424"/>
        <v>1</v>
      </c>
      <c r="K3747" s="48">
        <f t="shared" si="425"/>
        <v>92.47</v>
      </c>
      <c r="L3747" s="48">
        <f t="shared" si="426"/>
        <v>92.91</v>
      </c>
      <c r="M3747" s="48">
        <f t="shared" si="427"/>
        <v>91.41</v>
      </c>
      <c r="N3747" s="48">
        <f t="shared" si="428"/>
        <v>91.43</v>
      </c>
      <c r="O3747" s="49">
        <f t="shared" ca="1" si="429"/>
        <v>5517900</v>
      </c>
    </row>
    <row r="3748" spans="1:15" x14ac:dyDescent="0.25">
      <c r="A3748">
        <v>3733</v>
      </c>
      <c r="B3748" s="89">
        <v>37075</v>
      </c>
      <c r="C3748" s="48">
        <v>123.980003</v>
      </c>
      <c r="D3748" s="48">
        <v>124.099998</v>
      </c>
      <c r="E3748" s="48">
        <v>123.050003</v>
      </c>
      <c r="F3748" s="48">
        <v>124.099998</v>
      </c>
      <c r="G3748" s="49">
        <v>3303100</v>
      </c>
      <c r="H3748" s="48">
        <v>93.244417999999996</v>
      </c>
      <c r="I3748" s="52">
        <f t="shared" si="423"/>
        <v>0.75136518535640906</v>
      </c>
      <c r="J3748" s="52">
        <f t="shared" ca="1" si="424"/>
        <v>1</v>
      </c>
      <c r="K3748" s="48">
        <f t="shared" si="425"/>
        <v>93.15</v>
      </c>
      <c r="L3748" s="48">
        <f t="shared" si="426"/>
        <v>93.24</v>
      </c>
      <c r="M3748" s="48">
        <f t="shared" si="427"/>
        <v>92.46</v>
      </c>
      <c r="N3748" s="48">
        <f t="shared" si="428"/>
        <v>93.24</v>
      </c>
      <c r="O3748" s="49">
        <f t="shared" ca="1" si="429"/>
        <v>3303100</v>
      </c>
    </row>
    <row r="3749" spans="1:15" x14ac:dyDescent="0.25">
      <c r="A3749">
        <v>3734</v>
      </c>
      <c r="B3749" s="89">
        <v>37074</v>
      </c>
      <c r="C3749" s="48">
        <v>122.800003</v>
      </c>
      <c r="D3749" s="48">
        <v>124.32</v>
      </c>
      <c r="E3749" s="48">
        <v>122.620003</v>
      </c>
      <c r="F3749" s="48">
        <v>124.129997</v>
      </c>
      <c r="G3749" s="49">
        <v>8522200</v>
      </c>
      <c r="H3749" s="48">
        <v>93.266958000000002</v>
      </c>
      <c r="I3749" s="52">
        <f t="shared" si="423"/>
        <v>0.75136518371139571</v>
      </c>
      <c r="J3749" s="52">
        <f t="shared" ca="1" si="424"/>
        <v>1</v>
      </c>
      <c r="K3749" s="48">
        <f t="shared" si="425"/>
        <v>92.27</v>
      </c>
      <c r="L3749" s="48">
        <f t="shared" si="426"/>
        <v>93.41</v>
      </c>
      <c r="M3749" s="48">
        <f t="shared" si="427"/>
        <v>92.13</v>
      </c>
      <c r="N3749" s="48">
        <f t="shared" si="428"/>
        <v>93.27</v>
      </c>
      <c r="O3749" s="49">
        <f t="shared" ca="1" si="429"/>
        <v>8522200</v>
      </c>
    </row>
    <row r="3750" spans="1:15" x14ac:dyDescent="0.25">
      <c r="A3750">
        <v>3735</v>
      </c>
      <c r="B3750" s="89">
        <v>37071</v>
      </c>
      <c r="C3750" s="48">
        <v>122.800003</v>
      </c>
      <c r="D3750" s="48">
        <v>124.010002</v>
      </c>
      <c r="E3750" s="48">
        <v>122.260002</v>
      </c>
      <c r="F3750" s="48">
        <v>122.599998</v>
      </c>
      <c r="G3750" s="49">
        <v>9824200</v>
      </c>
      <c r="H3750" s="48">
        <v>92.117371000000006</v>
      </c>
      <c r="I3750" s="52">
        <f t="shared" si="423"/>
        <v>0.75136519170253169</v>
      </c>
      <c r="J3750" s="52">
        <f t="shared" ca="1" si="424"/>
        <v>1</v>
      </c>
      <c r="K3750" s="48">
        <f t="shared" si="425"/>
        <v>92.27</v>
      </c>
      <c r="L3750" s="48">
        <f t="shared" si="426"/>
        <v>93.18</v>
      </c>
      <c r="M3750" s="48">
        <f t="shared" si="427"/>
        <v>91.86</v>
      </c>
      <c r="N3750" s="48">
        <f t="shared" si="428"/>
        <v>92.12</v>
      </c>
      <c r="O3750" s="49">
        <f t="shared" ca="1" si="429"/>
        <v>9824200</v>
      </c>
    </row>
    <row r="3751" spans="1:15" x14ac:dyDescent="0.25">
      <c r="A3751">
        <v>3736</v>
      </c>
      <c r="B3751" s="89">
        <v>37070</v>
      </c>
      <c r="C3751" s="48">
        <v>122</v>
      </c>
      <c r="D3751" s="48">
        <v>123.94000200000001</v>
      </c>
      <c r="E3751" s="48">
        <v>121.93</v>
      </c>
      <c r="F3751" s="48">
        <v>122.150002</v>
      </c>
      <c r="G3751" s="49">
        <v>10269300</v>
      </c>
      <c r="H3751" s="48">
        <v>91.779257999999999</v>
      </c>
      <c r="I3751" s="52">
        <f t="shared" si="423"/>
        <v>0.7513651780374101</v>
      </c>
      <c r="J3751" s="52">
        <f t="shared" ca="1" si="424"/>
        <v>1</v>
      </c>
      <c r="K3751" s="48">
        <f t="shared" si="425"/>
        <v>91.67</v>
      </c>
      <c r="L3751" s="48">
        <f t="shared" si="426"/>
        <v>93.12</v>
      </c>
      <c r="M3751" s="48">
        <f t="shared" si="427"/>
        <v>91.61</v>
      </c>
      <c r="N3751" s="48">
        <f t="shared" si="428"/>
        <v>91.78</v>
      </c>
      <c r="O3751" s="49">
        <f t="shared" ca="1" si="429"/>
        <v>10269300</v>
      </c>
    </row>
    <row r="3752" spans="1:15" x14ac:dyDescent="0.25">
      <c r="A3752">
        <v>3737</v>
      </c>
      <c r="B3752" s="89">
        <v>37069</v>
      </c>
      <c r="C3752" s="48">
        <v>121.599998</v>
      </c>
      <c r="D3752" s="48">
        <v>122.239998</v>
      </c>
      <c r="E3752" s="48">
        <v>120.910004</v>
      </c>
      <c r="F3752" s="48">
        <v>121.480003</v>
      </c>
      <c r="G3752" s="49">
        <v>10105100</v>
      </c>
      <c r="H3752" s="48">
        <v>91.275845000000004</v>
      </c>
      <c r="I3752" s="52">
        <f t="shared" si="423"/>
        <v>0.75136518559354992</v>
      </c>
      <c r="J3752" s="52">
        <f t="shared" ca="1" si="424"/>
        <v>1</v>
      </c>
      <c r="K3752" s="48">
        <f t="shared" si="425"/>
        <v>91.37</v>
      </c>
      <c r="L3752" s="48">
        <f t="shared" si="426"/>
        <v>91.85</v>
      </c>
      <c r="M3752" s="48">
        <f t="shared" si="427"/>
        <v>90.85</v>
      </c>
      <c r="N3752" s="48">
        <f t="shared" si="428"/>
        <v>91.28</v>
      </c>
      <c r="O3752" s="49">
        <f t="shared" ca="1" si="429"/>
        <v>10105100</v>
      </c>
    </row>
    <row r="3753" spans="1:15" x14ac:dyDescent="0.25">
      <c r="A3753">
        <v>3738</v>
      </c>
      <c r="B3753" s="89">
        <v>37068</v>
      </c>
      <c r="C3753" s="48">
        <v>120.900002</v>
      </c>
      <c r="D3753" s="48">
        <v>122.389999</v>
      </c>
      <c r="E3753" s="48">
        <v>120.57</v>
      </c>
      <c r="F3753" s="48">
        <v>121.550003</v>
      </c>
      <c r="G3753" s="49">
        <v>8005800</v>
      </c>
      <c r="H3753" s="48">
        <v>91.328440999999998</v>
      </c>
      <c r="I3753" s="52">
        <f t="shared" si="423"/>
        <v>0.75136518918884765</v>
      </c>
      <c r="J3753" s="52">
        <f t="shared" ca="1" si="424"/>
        <v>1</v>
      </c>
      <c r="K3753" s="48">
        <f t="shared" si="425"/>
        <v>90.84</v>
      </c>
      <c r="L3753" s="48">
        <f t="shared" si="426"/>
        <v>91.96</v>
      </c>
      <c r="M3753" s="48">
        <f t="shared" si="427"/>
        <v>90.59</v>
      </c>
      <c r="N3753" s="48">
        <f t="shared" si="428"/>
        <v>91.33</v>
      </c>
      <c r="O3753" s="49">
        <f t="shared" ca="1" si="429"/>
        <v>8005800</v>
      </c>
    </row>
    <row r="3754" spans="1:15" x14ac:dyDescent="0.25">
      <c r="A3754">
        <v>3739</v>
      </c>
      <c r="B3754" s="89">
        <v>37067</v>
      </c>
      <c r="C3754" s="48">
        <v>123.279999</v>
      </c>
      <c r="D3754" s="48">
        <v>123.44000200000001</v>
      </c>
      <c r="E3754" s="48">
        <v>121.5</v>
      </c>
      <c r="F3754" s="48">
        <v>121.720001</v>
      </c>
      <c r="G3754" s="49">
        <v>8406800</v>
      </c>
      <c r="H3754" s="48">
        <v>91.456170999999998</v>
      </c>
      <c r="I3754" s="52">
        <f t="shared" si="423"/>
        <v>0.75136518442848188</v>
      </c>
      <c r="J3754" s="52">
        <f t="shared" ca="1" si="424"/>
        <v>1</v>
      </c>
      <c r="K3754" s="48">
        <f t="shared" si="425"/>
        <v>92.63</v>
      </c>
      <c r="L3754" s="48">
        <f t="shared" si="426"/>
        <v>92.75</v>
      </c>
      <c r="M3754" s="48">
        <f t="shared" si="427"/>
        <v>91.29</v>
      </c>
      <c r="N3754" s="48">
        <f t="shared" si="428"/>
        <v>91.46</v>
      </c>
      <c r="O3754" s="49">
        <f t="shared" ca="1" si="429"/>
        <v>8406800</v>
      </c>
    </row>
    <row r="3755" spans="1:15" x14ac:dyDescent="0.25">
      <c r="A3755">
        <v>3740</v>
      </c>
      <c r="B3755" s="89">
        <v>37064</v>
      </c>
      <c r="C3755" s="48">
        <v>123.489998</v>
      </c>
      <c r="D3755" s="48">
        <v>123.589996</v>
      </c>
      <c r="E3755" s="48">
        <v>122.160004</v>
      </c>
      <c r="F3755" s="48">
        <v>122.849998</v>
      </c>
      <c r="G3755" s="49">
        <v>12212000</v>
      </c>
      <c r="H3755" s="48">
        <v>92.305211999999997</v>
      </c>
      <c r="I3755" s="52">
        <f t="shared" si="423"/>
        <v>0.75136518927741458</v>
      </c>
      <c r="J3755" s="52">
        <f t="shared" ca="1" si="424"/>
        <v>1</v>
      </c>
      <c r="K3755" s="48">
        <f t="shared" si="425"/>
        <v>92.79</v>
      </c>
      <c r="L3755" s="48">
        <f t="shared" si="426"/>
        <v>92.86</v>
      </c>
      <c r="M3755" s="48">
        <f t="shared" si="427"/>
        <v>91.79</v>
      </c>
      <c r="N3755" s="48">
        <f t="shared" si="428"/>
        <v>92.31</v>
      </c>
      <c r="O3755" s="49">
        <f t="shared" ca="1" si="429"/>
        <v>12212000</v>
      </c>
    </row>
    <row r="3756" spans="1:15" x14ac:dyDescent="0.25">
      <c r="A3756">
        <v>3741</v>
      </c>
      <c r="B3756" s="89">
        <v>37063</v>
      </c>
      <c r="C3756" s="48">
        <v>122.220001</v>
      </c>
      <c r="D3756" s="48">
        <v>124.30999799999999</v>
      </c>
      <c r="E3756" s="48">
        <v>122.150002</v>
      </c>
      <c r="F3756" s="48">
        <v>123.82</v>
      </c>
      <c r="G3756" s="49">
        <v>12259100</v>
      </c>
      <c r="H3756" s="48">
        <v>93.034036999999998</v>
      </c>
      <c r="I3756" s="52">
        <f t="shared" si="423"/>
        <v>0.75136518333064128</v>
      </c>
      <c r="J3756" s="52">
        <f t="shared" ca="1" si="424"/>
        <v>1</v>
      </c>
      <c r="K3756" s="48">
        <f t="shared" si="425"/>
        <v>91.83</v>
      </c>
      <c r="L3756" s="48">
        <f t="shared" si="426"/>
        <v>93.4</v>
      </c>
      <c r="M3756" s="48">
        <f t="shared" si="427"/>
        <v>91.78</v>
      </c>
      <c r="N3756" s="48">
        <f t="shared" si="428"/>
        <v>93.03</v>
      </c>
      <c r="O3756" s="49">
        <f t="shared" ca="1" si="429"/>
        <v>12259100</v>
      </c>
    </row>
    <row r="3757" spans="1:15" x14ac:dyDescent="0.25">
      <c r="A3757">
        <v>3742</v>
      </c>
      <c r="B3757" s="89">
        <v>37062</v>
      </c>
      <c r="C3757" s="48">
        <v>121.19000200000001</v>
      </c>
      <c r="D3757" s="48">
        <v>122.860001</v>
      </c>
      <c r="E3757" s="48">
        <v>121.099998</v>
      </c>
      <c r="F3757" s="48">
        <v>122.43</v>
      </c>
      <c r="G3757" s="49">
        <v>8787200</v>
      </c>
      <c r="H3757" s="48">
        <v>91.989639999999994</v>
      </c>
      <c r="I3757" s="52">
        <f t="shared" si="423"/>
        <v>0.75136518827084853</v>
      </c>
      <c r="J3757" s="52">
        <f t="shared" ca="1" si="424"/>
        <v>1</v>
      </c>
      <c r="K3757" s="48">
        <f t="shared" si="425"/>
        <v>91.06</v>
      </c>
      <c r="L3757" s="48">
        <f t="shared" si="426"/>
        <v>92.31</v>
      </c>
      <c r="M3757" s="48">
        <f t="shared" si="427"/>
        <v>90.99</v>
      </c>
      <c r="N3757" s="48">
        <f t="shared" si="428"/>
        <v>91.99</v>
      </c>
      <c r="O3757" s="49">
        <f t="shared" ca="1" si="429"/>
        <v>8787200</v>
      </c>
    </row>
    <row r="3758" spans="1:15" x14ac:dyDescent="0.25">
      <c r="A3758">
        <v>3743</v>
      </c>
      <c r="B3758" s="89">
        <v>37061</v>
      </c>
      <c r="C3758" s="48">
        <v>122.379997</v>
      </c>
      <c r="D3758" s="48">
        <v>122.889999</v>
      </c>
      <c r="E3758" s="48">
        <v>120.889999</v>
      </c>
      <c r="F3758" s="48">
        <v>121.790001</v>
      </c>
      <c r="G3758" s="49">
        <v>7732300</v>
      </c>
      <c r="H3758" s="48">
        <v>91.508767000000006</v>
      </c>
      <c r="I3758" s="52">
        <f t="shared" si="423"/>
        <v>0.7513651880173644</v>
      </c>
      <c r="J3758" s="52">
        <f t="shared" ca="1" si="424"/>
        <v>1</v>
      </c>
      <c r="K3758" s="48">
        <f t="shared" si="425"/>
        <v>91.95</v>
      </c>
      <c r="L3758" s="48">
        <f t="shared" si="426"/>
        <v>92.34</v>
      </c>
      <c r="M3758" s="48">
        <f t="shared" si="427"/>
        <v>90.83</v>
      </c>
      <c r="N3758" s="48">
        <f t="shared" si="428"/>
        <v>91.51</v>
      </c>
      <c r="O3758" s="49">
        <f t="shared" ca="1" si="429"/>
        <v>7732300</v>
      </c>
    </row>
    <row r="3759" spans="1:15" x14ac:dyDescent="0.25">
      <c r="A3759">
        <v>3744</v>
      </c>
      <c r="B3759" s="89">
        <v>37060</v>
      </c>
      <c r="C3759" s="48">
        <v>121.650002</v>
      </c>
      <c r="D3759" s="48">
        <v>122.44000200000001</v>
      </c>
      <c r="E3759" s="48">
        <v>120.910004</v>
      </c>
      <c r="F3759" s="48">
        <v>121.260002</v>
      </c>
      <c r="G3759" s="49">
        <v>11368300</v>
      </c>
      <c r="H3759" s="48">
        <v>91.110544000000004</v>
      </c>
      <c r="I3759" s="52">
        <f t="shared" si="423"/>
        <v>0.75136518635386473</v>
      </c>
      <c r="J3759" s="52">
        <f t="shared" ca="1" si="424"/>
        <v>1</v>
      </c>
      <c r="K3759" s="48">
        <f t="shared" si="425"/>
        <v>91.4</v>
      </c>
      <c r="L3759" s="48">
        <f t="shared" si="426"/>
        <v>92</v>
      </c>
      <c r="M3759" s="48">
        <f t="shared" si="427"/>
        <v>90.85</v>
      </c>
      <c r="N3759" s="48">
        <f t="shared" si="428"/>
        <v>91.11</v>
      </c>
      <c r="O3759" s="49">
        <f t="shared" ca="1" si="429"/>
        <v>11368300</v>
      </c>
    </row>
    <row r="3760" spans="1:15" x14ac:dyDescent="0.25">
      <c r="A3760">
        <v>3745</v>
      </c>
      <c r="B3760" s="89">
        <v>37057</v>
      </c>
      <c r="C3760" s="48">
        <v>120.910004</v>
      </c>
      <c r="D3760" s="48">
        <v>122.400002</v>
      </c>
      <c r="E3760" s="48">
        <v>120.400002</v>
      </c>
      <c r="F3760" s="48">
        <v>121.849998</v>
      </c>
      <c r="G3760" s="49">
        <v>16821100</v>
      </c>
      <c r="H3760" s="48">
        <v>91.553847000000005</v>
      </c>
      <c r="I3760" s="52">
        <f t="shared" si="423"/>
        <v>0.75136519083077868</v>
      </c>
      <c r="J3760" s="52">
        <f t="shared" ca="1" si="424"/>
        <v>1</v>
      </c>
      <c r="K3760" s="48">
        <f t="shared" si="425"/>
        <v>90.85</v>
      </c>
      <c r="L3760" s="48">
        <f t="shared" si="426"/>
        <v>91.97</v>
      </c>
      <c r="M3760" s="48">
        <f t="shared" si="427"/>
        <v>90.46</v>
      </c>
      <c r="N3760" s="48">
        <f t="shared" si="428"/>
        <v>91.55</v>
      </c>
      <c r="O3760" s="49">
        <f t="shared" ca="1" si="429"/>
        <v>16821100</v>
      </c>
    </row>
    <row r="3761" spans="1:15" x14ac:dyDescent="0.25">
      <c r="A3761">
        <v>3746</v>
      </c>
      <c r="B3761" s="89">
        <v>37056</v>
      </c>
      <c r="C3761" s="48">
        <v>124.18</v>
      </c>
      <c r="D3761" s="48">
        <v>124.300003</v>
      </c>
      <c r="E3761" s="48">
        <v>121.75</v>
      </c>
      <c r="F3761" s="48">
        <v>122</v>
      </c>
      <c r="G3761" s="49">
        <v>12603000</v>
      </c>
      <c r="H3761" s="48">
        <v>91.406580000000005</v>
      </c>
      <c r="I3761" s="52">
        <f t="shared" si="423"/>
        <v>0.74923426229508205</v>
      </c>
      <c r="J3761" s="52">
        <f t="shared" ca="1" si="424"/>
        <v>1</v>
      </c>
      <c r="K3761" s="48">
        <f t="shared" si="425"/>
        <v>93.04</v>
      </c>
      <c r="L3761" s="48">
        <f t="shared" si="426"/>
        <v>93.13</v>
      </c>
      <c r="M3761" s="48">
        <f t="shared" si="427"/>
        <v>91.22</v>
      </c>
      <c r="N3761" s="48">
        <f t="shared" si="428"/>
        <v>91.41</v>
      </c>
      <c r="O3761" s="49">
        <f t="shared" ca="1" si="429"/>
        <v>12603000</v>
      </c>
    </row>
    <row r="3762" spans="1:15" x14ac:dyDescent="0.25">
      <c r="A3762">
        <v>3747</v>
      </c>
      <c r="B3762" s="89">
        <v>37055</v>
      </c>
      <c r="C3762" s="48">
        <v>126.16999800000001</v>
      </c>
      <c r="D3762" s="48">
        <v>126.58000199999999</v>
      </c>
      <c r="E3762" s="48">
        <v>124.650002</v>
      </c>
      <c r="F3762" s="48">
        <v>124.800003</v>
      </c>
      <c r="G3762" s="49">
        <v>7629400</v>
      </c>
      <c r="H3762" s="48">
        <v>93.504437999999993</v>
      </c>
      <c r="I3762" s="52">
        <f t="shared" si="423"/>
        <v>0.74923426083571476</v>
      </c>
      <c r="J3762" s="52">
        <f t="shared" ca="1" si="424"/>
        <v>1</v>
      </c>
      <c r="K3762" s="48">
        <f t="shared" si="425"/>
        <v>94.53</v>
      </c>
      <c r="L3762" s="48">
        <f t="shared" si="426"/>
        <v>94.84</v>
      </c>
      <c r="M3762" s="48">
        <f t="shared" si="427"/>
        <v>93.39</v>
      </c>
      <c r="N3762" s="48">
        <f t="shared" si="428"/>
        <v>93.5</v>
      </c>
      <c r="O3762" s="49">
        <f t="shared" ca="1" si="429"/>
        <v>7629400</v>
      </c>
    </row>
    <row r="3763" spans="1:15" x14ac:dyDescent="0.25">
      <c r="A3763">
        <v>3748</v>
      </c>
      <c r="B3763" s="89">
        <v>37054</v>
      </c>
      <c r="C3763" s="48">
        <v>124.860001</v>
      </c>
      <c r="D3763" s="48">
        <v>126.739998</v>
      </c>
      <c r="E3763" s="48">
        <v>124.040001</v>
      </c>
      <c r="F3763" s="48">
        <v>125.879997</v>
      </c>
      <c r="G3763" s="49">
        <v>9364400</v>
      </c>
      <c r="H3763" s="48">
        <v>94.313605999999993</v>
      </c>
      <c r="I3763" s="52">
        <f t="shared" si="423"/>
        <v>0.74923425681365396</v>
      </c>
      <c r="J3763" s="52">
        <f t="shared" ca="1" si="424"/>
        <v>1</v>
      </c>
      <c r="K3763" s="48">
        <f t="shared" si="425"/>
        <v>93.55</v>
      </c>
      <c r="L3763" s="48">
        <f t="shared" si="426"/>
        <v>94.96</v>
      </c>
      <c r="M3763" s="48">
        <f t="shared" si="427"/>
        <v>92.94</v>
      </c>
      <c r="N3763" s="48">
        <f t="shared" si="428"/>
        <v>94.31</v>
      </c>
      <c r="O3763" s="49">
        <f t="shared" ca="1" si="429"/>
        <v>9364400</v>
      </c>
    </row>
    <row r="3764" spans="1:15" x14ac:dyDescent="0.25">
      <c r="A3764">
        <v>3749</v>
      </c>
      <c r="B3764" s="89">
        <v>37053</v>
      </c>
      <c r="C3764" s="48">
        <v>126.709999</v>
      </c>
      <c r="D3764" s="48">
        <v>126.989998</v>
      </c>
      <c r="E3764" s="48">
        <v>125.410004</v>
      </c>
      <c r="F3764" s="48">
        <v>126.099998</v>
      </c>
      <c r="G3764" s="49">
        <v>7012200</v>
      </c>
      <c r="H3764" s="48">
        <v>94.478438999999995</v>
      </c>
      <c r="I3764" s="52">
        <f t="shared" si="423"/>
        <v>0.74923426247794223</v>
      </c>
      <c r="J3764" s="52">
        <f t="shared" ca="1" si="424"/>
        <v>1</v>
      </c>
      <c r="K3764" s="48">
        <f t="shared" si="425"/>
        <v>94.94</v>
      </c>
      <c r="L3764" s="48">
        <f t="shared" si="426"/>
        <v>95.15</v>
      </c>
      <c r="M3764" s="48">
        <f t="shared" si="427"/>
        <v>93.96</v>
      </c>
      <c r="N3764" s="48">
        <f t="shared" si="428"/>
        <v>94.48</v>
      </c>
      <c r="O3764" s="49">
        <f t="shared" ca="1" si="429"/>
        <v>7012200</v>
      </c>
    </row>
    <row r="3765" spans="1:15" x14ac:dyDescent="0.25">
      <c r="A3765">
        <v>3750</v>
      </c>
      <c r="B3765" s="89">
        <v>37050</v>
      </c>
      <c r="C3765" s="48">
        <v>127.699997</v>
      </c>
      <c r="D3765" s="48">
        <v>127.870003</v>
      </c>
      <c r="E3765" s="48">
        <v>126.139999</v>
      </c>
      <c r="F3765" s="48">
        <v>127</v>
      </c>
      <c r="G3765" s="49">
        <v>8170600</v>
      </c>
      <c r="H3765" s="48">
        <v>95.152750999999995</v>
      </c>
      <c r="I3765" s="52">
        <f t="shared" si="423"/>
        <v>0.74923425984251968</v>
      </c>
      <c r="J3765" s="52">
        <f t="shared" ca="1" si="424"/>
        <v>1</v>
      </c>
      <c r="K3765" s="48">
        <f t="shared" si="425"/>
        <v>95.68</v>
      </c>
      <c r="L3765" s="48">
        <f t="shared" si="426"/>
        <v>95.8</v>
      </c>
      <c r="M3765" s="48">
        <f t="shared" si="427"/>
        <v>94.51</v>
      </c>
      <c r="N3765" s="48">
        <f t="shared" si="428"/>
        <v>95.15</v>
      </c>
      <c r="O3765" s="49">
        <f t="shared" ca="1" si="429"/>
        <v>8170600</v>
      </c>
    </row>
    <row r="3766" spans="1:15" x14ac:dyDescent="0.25">
      <c r="A3766">
        <v>3751</v>
      </c>
      <c r="B3766" s="89">
        <v>37049</v>
      </c>
      <c r="C3766" s="48">
        <v>127.050003</v>
      </c>
      <c r="D3766" s="48">
        <v>128.35000600000001</v>
      </c>
      <c r="E3766" s="48">
        <v>127</v>
      </c>
      <c r="F3766" s="48">
        <v>128.19000199999999</v>
      </c>
      <c r="G3766" s="49">
        <v>7355300</v>
      </c>
      <c r="H3766" s="48">
        <v>96.044342</v>
      </c>
      <c r="I3766" s="52">
        <f t="shared" si="423"/>
        <v>0.74923426555528105</v>
      </c>
      <c r="J3766" s="52">
        <f t="shared" ca="1" si="424"/>
        <v>1</v>
      </c>
      <c r="K3766" s="48">
        <f t="shared" si="425"/>
        <v>95.19</v>
      </c>
      <c r="L3766" s="48">
        <f t="shared" si="426"/>
        <v>96.16</v>
      </c>
      <c r="M3766" s="48">
        <f t="shared" si="427"/>
        <v>95.15</v>
      </c>
      <c r="N3766" s="48">
        <f t="shared" si="428"/>
        <v>96.04</v>
      </c>
      <c r="O3766" s="49">
        <f t="shared" ca="1" si="429"/>
        <v>7355300</v>
      </c>
    </row>
    <row r="3767" spans="1:15" x14ac:dyDescent="0.25">
      <c r="A3767">
        <v>3752</v>
      </c>
      <c r="B3767" s="89">
        <v>37048</v>
      </c>
      <c r="C3767" s="48">
        <v>128.83000200000001</v>
      </c>
      <c r="D3767" s="48">
        <v>128.83000200000001</v>
      </c>
      <c r="E3767" s="48">
        <v>127.360001</v>
      </c>
      <c r="F3767" s="48">
        <v>127.730003</v>
      </c>
      <c r="G3767" s="49">
        <v>12064900</v>
      </c>
      <c r="H3767" s="48">
        <v>95.699693999999994</v>
      </c>
      <c r="I3767" s="52">
        <f t="shared" si="423"/>
        <v>0.74923425782742681</v>
      </c>
      <c r="J3767" s="52">
        <f t="shared" ca="1" si="424"/>
        <v>1</v>
      </c>
      <c r="K3767" s="48">
        <f t="shared" si="425"/>
        <v>96.52</v>
      </c>
      <c r="L3767" s="48">
        <f t="shared" si="426"/>
        <v>96.52</v>
      </c>
      <c r="M3767" s="48">
        <f t="shared" si="427"/>
        <v>95.42</v>
      </c>
      <c r="N3767" s="48">
        <f t="shared" si="428"/>
        <v>95.7</v>
      </c>
      <c r="O3767" s="49">
        <f t="shared" ca="1" si="429"/>
        <v>12064900</v>
      </c>
    </row>
    <row r="3768" spans="1:15" x14ac:dyDescent="0.25">
      <c r="A3768">
        <v>3753</v>
      </c>
      <c r="B3768" s="89">
        <v>37047</v>
      </c>
      <c r="C3768" s="48">
        <v>127.489998</v>
      </c>
      <c r="D3768" s="48">
        <v>129.229996</v>
      </c>
      <c r="E3768" s="48">
        <v>127.269997</v>
      </c>
      <c r="F3768" s="48">
        <v>128.800003</v>
      </c>
      <c r="G3768" s="49">
        <v>9115400</v>
      </c>
      <c r="H3768" s="48">
        <v>96.501374999999996</v>
      </c>
      <c r="I3768" s="52">
        <f t="shared" si="423"/>
        <v>0.74923426049920194</v>
      </c>
      <c r="J3768" s="52">
        <f t="shared" ca="1" si="424"/>
        <v>1</v>
      </c>
      <c r="K3768" s="48">
        <f t="shared" si="425"/>
        <v>95.52</v>
      </c>
      <c r="L3768" s="48">
        <f t="shared" si="426"/>
        <v>96.82</v>
      </c>
      <c r="M3768" s="48">
        <f t="shared" si="427"/>
        <v>95.36</v>
      </c>
      <c r="N3768" s="48">
        <f t="shared" si="428"/>
        <v>96.5</v>
      </c>
      <c r="O3768" s="49">
        <f t="shared" ca="1" si="429"/>
        <v>9115400</v>
      </c>
    </row>
    <row r="3769" spans="1:15" x14ac:dyDescent="0.25">
      <c r="A3769">
        <v>3754</v>
      </c>
      <c r="B3769" s="89">
        <v>37046</v>
      </c>
      <c r="C3769" s="48">
        <v>126.800003</v>
      </c>
      <c r="D3769" s="48">
        <v>127.43</v>
      </c>
      <c r="E3769" s="48">
        <v>126.08000199999999</v>
      </c>
      <c r="F3769" s="48">
        <v>127.339996</v>
      </c>
      <c r="G3769" s="49">
        <v>5623500</v>
      </c>
      <c r="H3769" s="48">
        <v>95.407488000000001</v>
      </c>
      <c r="I3769" s="52">
        <f t="shared" si="423"/>
        <v>0.74923426257999881</v>
      </c>
      <c r="J3769" s="52">
        <f t="shared" ca="1" si="424"/>
        <v>1</v>
      </c>
      <c r="K3769" s="48">
        <f t="shared" si="425"/>
        <v>95</v>
      </c>
      <c r="L3769" s="48">
        <f t="shared" si="426"/>
        <v>95.47</v>
      </c>
      <c r="M3769" s="48">
        <f t="shared" si="427"/>
        <v>94.46</v>
      </c>
      <c r="N3769" s="48">
        <f t="shared" si="428"/>
        <v>95.41</v>
      </c>
      <c r="O3769" s="49">
        <f t="shared" ca="1" si="429"/>
        <v>5623500</v>
      </c>
    </row>
    <row r="3770" spans="1:15" x14ac:dyDescent="0.25">
      <c r="A3770">
        <v>3755</v>
      </c>
      <c r="B3770" s="89">
        <v>37043</v>
      </c>
      <c r="C3770" s="48">
        <v>126.199997</v>
      </c>
      <c r="D3770" s="48">
        <v>127.099998</v>
      </c>
      <c r="E3770" s="48">
        <v>125.120003</v>
      </c>
      <c r="F3770" s="48">
        <v>126.730003</v>
      </c>
      <c r="G3770" s="49">
        <v>8848300</v>
      </c>
      <c r="H3770" s="48">
        <v>94.950460000000007</v>
      </c>
      <c r="I3770" s="52">
        <f t="shared" si="423"/>
        <v>0.7492342598618893</v>
      </c>
      <c r="J3770" s="52">
        <f t="shared" ca="1" si="424"/>
        <v>1</v>
      </c>
      <c r="K3770" s="48">
        <f t="shared" si="425"/>
        <v>94.55</v>
      </c>
      <c r="L3770" s="48">
        <f t="shared" si="426"/>
        <v>95.23</v>
      </c>
      <c r="M3770" s="48">
        <f t="shared" si="427"/>
        <v>93.74</v>
      </c>
      <c r="N3770" s="48">
        <f t="shared" si="428"/>
        <v>94.95</v>
      </c>
      <c r="O3770" s="49">
        <f t="shared" ca="1" si="429"/>
        <v>8848300</v>
      </c>
    </row>
    <row r="3771" spans="1:15" x14ac:dyDescent="0.25">
      <c r="A3771">
        <v>3756</v>
      </c>
      <c r="B3771" s="89">
        <v>37042</v>
      </c>
      <c r="C3771" s="48">
        <v>125.43</v>
      </c>
      <c r="D3771" s="48">
        <v>126.760002</v>
      </c>
      <c r="E3771" s="48">
        <v>125.260002</v>
      </c>
      <c r="F3771" s="48">
        <v>125.949997</v>
      </c>
      <c r="G3771" s="49">
        <v>9874200</v>
      </c>
      <c r="H3771" s="48">
        <v>94.366052999999994</v>
      </c>
      <c r="I3771" s="52">
        <f t="shared" si="423"/>
        <v>0.74923426159351159</v>
      </c>
      <c r="J3771" s="52">
        <f t="shared" ca="1" si="424"/>
        <v>1</v>
      </c>
      <c r="K3771" s="48">
        <f t="shared" si="425"/>
        <v>93.98</v>
      </c>
      <c r="L3771" s="48">
        <f t="shared" si="426"/>
        <v>94.97</v>
      </c>
      <c r="M3771" s="48">
        <f t="shared" si="427"/>
        <v>93.85</v>
      </c>
      <c r="N3771" s="48">
        <f t="shared" si="428"/>
        <v>94.37</v>
      </c>
      <c r="O3771" s="49">
        <f t="shared" ca="1" si="429"/>
        <v>9874200</v>
      </c>
    </row>
    <row r="3772" spans="1:15" x14ac:dyDescent="0.25">
      <c r="A3772">
        <v>3757</v>
      </c>
      <c r="B3772" s="89">
        <v>37041</v>
      </c>
      <c r="C3772" s="48">
        <v>126.589996</v>
      </c>
      <c r="D3772" s="48">
        <v>127.089996</v>
      </c>
      <c r="E3772" s="48">
        <v>125</v>
      </c>
      <c r="F3772" s="48">
        <v>125.300003</v>
      </c>
      <c r="G3772" s="49">
        <v>10041800</v>
      </c>
      <c r="H3772" s="48">
        <v>93.879054999999994</v>
      </c>
      <c r="I3772" s="52">
        <f t="shared" si="423"/>
        <v>0.74923425979487002</v>
      </c>
      <c r="J3772" s="52">
        <f t="shared" ca="1" si="424"/>
        <v>1</v>
      </c>
      <c r="K3772" s="48">
        <f t="shared" si="425"/>
        <v>94.85</v>
      </c>
      <c r="L3772" s="48">
        <f t="shared" si="426"/>
        <v>95.22</v>
      </c>
      <c r="M3772" s="48">
        <f t="shared" si="427"/>
        <v>93.65</v>
      </c>
      <c r="N3772" s="48">
        <f t="shared" si="428"/>
        <v>93.88</v>
      </c>
      <c r="O3772" s="49">
        <f t="shared" ca="1" si="429"/>
        <v>10041800</v>
      </c>
    </row>
    <row r="3773" spans="1:15" x14ac:dyDescent="0.25">
      <c r="A3773">
        <v>3758</v>
      </c>
      <c r="B3773" s="89">
        <v>37040</v>
      </c>
      <c r="C3773" s="48">
        <v>128.220001</v>
      </c>
      <c r="D3773" s="48">
        <v>128.35000600000001</v>
      </c>
      <c r="E3773" s="48">
        <v>126.900002</v>
      </c>
      <c r="F3773" s="48">
        <v>127.08000199999999</v>
      </c>
      <c r="G3773" s="49">
        <v>9003900</v>
      </c>
      <c r="H3773" s="48">
        <v>95.212691000000007</v>
      </c>
      <c r="I3773" s="52">
        <f t="shared" si="423"/>
        <v>0.74923425795980092</v>
      </c>
      <c r="J3773" s="52">
        <f t="shared" ca="1" si="424"/>
        <v>1</v>
      </c>
      <c r="K3773" s="48">
        <f t="shared" si="425"/>
        <v>96.07</v>
      </c>
      <c r="L3773" s="48">
        <f t="shared" si="426"/>
        <v>96.16</v>
      </c>
      <c r="M3773" s="48">
        <f t="shared" si="427"/>
        <v>95.08</v>
      </c>
      <c r="N3773" s="48">
        <f t="shared" si="428"/>
        <v>95.21</v>
      </c>
      <c r="O3773" s="49">
        <f t="shared" ca="1" si="429"/>
        <v>9003900</v>
      </c>
    </row>
    <row r="3774" spans="1:15" x14ac:dyDescent="0.25">
      <c r="A3774">
        <v>3759</v>
      </c>
      <c r="B3774" s="89">
        <v>37036</v>
      </c>
      <c r="C3774" s="48">
        <v>129.64999399999999</v>
      </c>
      <c r="D3774" s="48">
        <v>129.699997</v>
      </c>
      <c r="E3774" s="48">
        <v>127.900002</v>
      </c>
      <c r="F3774" s="48">
        <v>128.10000600000001</v>
      </c>
      <c r="G3774" s="49">
        <v>7425000</v>
      </c>
      <c r="H3774" s="48">
        <v>95.976912999999996</v>
      </c>
      <c r="I3774" s="52">
        <f t="shared" si="423"/>
        <v>0.74923425842774738</v>
      </c>
      <c r="J3774" s="52">
        <f t="shared" ca="1" si="424"/>
        <v>1</v>
      </c>
      <c r="K3774" s="48">
        <f t="shared" si="425"/>
        <v>97.14</v>
      </c>
      <c r="L3774" s="48">
        <f t="shared" si="426"/>
        <v>97.18</v>
      </c>
      <c r="M3774" s="48">
        <f t="shared" si="427"/>
        <v>95.83</v>
      </c>
      <c r="N3774" s="48">
        <f t="shared" si="428"/>
        <v>95.98</v>
      </c>
      <c r="O3774" s="49">
        <f t="shared" ca="1" si="429"/>
        <v>7425000</v>
      </c>
    </row>
    <row r="3775" spans="1:15" x14ac:dyDescent="0.25">
      <c r="A3775">
        <v>3760</v>
      </c>
      <c r="B3775" s="89">
        <v>37035</v>
      </c>
      <c r="C3775" s="48">
        <v>129.470001</v>
      </c>
      <c r="D3775" s="48">
        <v>130</v>
      </c>
      <c r="E3775" s="48">
        <v>128.550003</v>
      </c>
      <c r="F3775" s="48">
        <v>129.63000500000001</v>
      </c>
      <c r="G3775" s="49">
        <v>7902800</v>
      </c>
      <c r="H3775" s="48">
        <v>97.123240999999993</v>
      </c>
      <c r="I3775" s="52">
        <f t="shared" si="423"/>
        <v>0.74923426100307555</v>
      </c>
      <c r="J3775" s="52">
        <f t="shared" ca="1" si="424"/>
        <v>1</v>
      </c>
      <c r="K3775" s="48">
        <f t="shared" si="425"/>
        <v>97</v>
      </c>
      <c r="L3775" s="48">
        <f t="shared" si="426"/>
        <v>97.4</v>
      </c>
      <c r="M3775" s="48">
        <f t="shared" si="427"/>
        <v>96.31</v>
      </c>
      <c r="N3775" s="48">
        <f t="shared" si="428"/>
        <v>97.12</v>
      </c>
      <c r="O3775" s="49">
        <f t="shared" ca="1" si="429"/>
        <v>7902800</v>
      </c>
    </row>
    <row r="3776" spans="1:15" x14ac:dyDescent="0.25">
      <c r="A3776">
        <v>3761</v>
      </c>
      <c r="B3776" s="89">
        <v>37034</v>
      </c>
      <c r="C3776" s="48">
        <v>131.050003</v>
      </c>
      <c r="D3776" s="48">
        <v>131.050003</v>
      </c>
      <c r="E3776" s="48">
        <v>129.25</v>
      </c>
      <c r="F3776" s="48">
        <v>129.25</v>
      </c>
      <c r="G3776" s="49">
        <v>12330800</v>
      </c>
      <c r="H3776" s="48">
        <v>96.838527999999997</v>
      </c>
      <c r="I3776" s="52">
        <f t="shared" si="423"/>
        <v>0.74923425918762088</v>
      </c>
      <c r="J3776" s="52">
        <f t="shared" ca="1" si="424"/>
        <v>1</v>
      </c>
      <c r="K3776" s="48">
        <f t="shared" si="425"/>
        <v>98.19</v>
      </c>
      <c r="L3776" s="48">
        <f t="shared" si="426"/>
        <v>98.19</v>
      </c>
      <c r="M3776" s="48">
        <f t="shared" si="427"/>
        <v>96.84</v>
      </c>
      <c r="N3776" s="48">
        <f t="shared" si="428"/>
        <v>96.84</v>
      </c>
      <c r="O3776" s="49">
        <f t="shared" ca="1" si="429"/>
        <v>12330800</v>
      </c>
    </row>
    <row r="3777" spans="1:15" x14ac:dyDescent="0.25">
      <c r="A3777">
        <v>3762</v>
      </c>
      <c r="B3777" s="89">
        <v>37033</v>
      </c>
      <c r="C3777" s="48">
        <v>131.83000200000001</v>
      </c>
      <c r="D3777" s="48">
        <v>132.08999600000001</v>
      </c>
      <c r="E3777" s="48">
        <v>131.070007</v>
      </c>
      <c r="F3777" s="48">
        <v>131.479996</v>
      </c>
      <c r="G3777" s="49">
        <v>8342700</v>
      </c>
      <c r="H3777" s="48">
        <v>98.509316999999996</v>
      </c>
      <c r="I3777" s="52">
        <f t="shared" si="423"/>
        <v>0.74923425613733663</v>
      </c>
      <c r="J3777" s="52">
        <f t="shared" ca="1" si="424"/>
        <v>1</v>
      </c>
      <c r="K3777" s="48">
        <f t="shared" si="425"/>
        <v>98.77</v>
      </c>
      <c r="L3777" s="48">
        <f t="shared" si="426"/>
        <v>98.97</v>
      </c>
      <c r="M3777" s="48">
        <f t="shared" si="427"/>
        <v>98.2</v>
      </c>
      <c r="N3777" s="48">
        <f t="shared" si="428"/>
        <v>98.51</v>
      </c>
      <c r="O3777" s="49">
        <f t="shared" ca="1" si="429"/>
        <v>8342700</v>
      </c>
    </row>
    <row r="3778" spans="1:15" x14ac:dyDescent="0.25">
      <c r="A3778">
        <v>3763</v>
      </c>
      <c r="B3778" s="89">
        <v>37032</v>
      </c>
      <c r="C3778" s="48">
        <v>129.83999600000001</v>
      </c>
      <c r="D3778" s="48">
        <v>131.83999600000001</v>
      </c>
      <c r="E3778" s="48">
        <v>129.14999399999999</v>
      </c>
      <c r="F3778" s="48">
        <v>131.64999399999999</v>
      </c>
      <c r="G3778" s="49">
        <v>11531500</v>
      </c>
      <c r="H3778" s="48">
        <v>98.636685999999997</v>
      </c>
      <c r="I3778" s="52">
        <f t="shared" si="423"/>
        <v>0.74923426126399972</v>
      </c>
      <c r="J3778" s="52">
        <f t="shared" ca="1" si="424"/>
        <v>1</v>
      </c>
      <c r="K3778" s="48">
        <f t="shared" si="425"/>
        <v>97.28</v>
      </c>
      <c r="L3778" s="48">
        <f t="shared" si="426"/>
        <v>98.78</v>
      </c>
      <c r="M3778" s="48">
        <f t="shared" si="427"/>
        <v>96.76</v>
      </c>
      <c r="N3778" s="48">
        <f t="shared" si="428"/>
        <v>98.64</v>
      </c>
      <c r="O3778" s="49">
        <f t="shared" ca="1" si="429"/>
        <v>11531500</v>
      </c>
    </row>
    <row r="3779" spans="1:15" x14ac:dyDescent="0.25">
      <c r="A3779">
        <v>3764</v>
      </c>
      <c r="B3779" s="89">
        <v>37029</v>
      </c>
      <c r="C3779" s="48">
        <v>129.08999600000001</v>
      </c>
      <c r="D3779" s="48">
        <v>129.740005</v>
      </c>
      <c r="E3779" s="48">
        <v>128.10000600000001</v>
      </c>
      <c r="F3779" s="48">
        <v>129.740005</v>
      </c>
      <c r="G3779" s="49">
        <v>6683100</v>
      </c>
      <c r="H3779" s="48">
        <v>97.205657000000002</v>
      </c>
      <c r="I3779" s="52">
        <f t="shared" si="423"/>
        <v>0.7492342627857923</v>
      </c>
      <c r="J3779" s="52">
        <f t="shared" ca="1" si="424"/>
        <v>1</v>
      </c>
      <c r="K3779" s="48">
        <f t="shared" si="425"/>
        <v>96.72</v>
      </c>
      <c r="L3779" s="48">
        <f t="shared" si="426"/>
        <v>97.21</v>
      </c>
      <c r="M3779" s="48">
        <f t="shared" si="427"/>
        <v>95.98</v>
      </c>
      <c r="N3779" s="48">
        <f t="shared" si="428"/>
        <v>97.21</v>
      </c>
      <c r="O3779" s="49">
        <f t="shared" ca="1" si="429"/>
        <v>6683100</v>
      </c>
    </row>
    <row r="3780" spans="1:15" x14ac:dyDescent="0.25">
      <c r="A3780">
        <v>3765</v>
      </c>
      <c r="B3780" s="89">
        <v>37028</v>
      </c>
      <c r="C3780" s="48">
        <v>129</v>
      </c>
      <c r="D3780" s="48">
        <v>130.08000200000001</v>
      </c>
      <c r="E3780" s="48">
        <v>128.55999800000001</v>
      </c>
      <c r="F3780" s="48">
        <v>129.14999399999999</v>
      </c>
      <c r="G3780" s="49">
        <v>11824600</v>
      </c>
      <c r="H3780" s="48">
        <v>96.763599999999997</v>
      </c>
      <c r="I3780" s="52">
        <f t="shared" si="423"/>
        <v>0.74923425857844017</v>
      </c>
      <c r="J3780" s="52">
        <f t="shared" ca="1" si="424"/>
        <v>1</v>
      </c>
      <c r="K3780" s="48">
        <f t="shared" si="425"/>
        <v>96.65</v>
      </c>
      <c r="L3780" s="48">
        <f t="shared" si="426"/>
        <v>97.46</v>
      </c>
      <c r="M3780" s="48">
        <f t="shared" si="427"/>
        <v>96.32</v>
      </c>
      <c r="N3780" s="48">
        <f t="shared" si="428"/>
        <v>96.76</v>
      </c>
      <c r="O3780" s="49">
        <f t="shared" ca="1" si="429"/>
        <v>11824600</v>
      </c>
    </row>
    <row r="3781" spans="1:15" x14ac:dyDescent="0.25">
      <c r="A3781">
        <v>3766</v>
      </c>
      <c r="B3781" s="89">
        <v>37027</v>
      </c>
      <c r="C3781" s="48">
        <v>124.839996</v>
      </c>
      <c r="D3781" s="48">
        <v>129.199997</v>
      </c>
      <c r="E3781" s="48">
        <v>124.620003</v>
      </c>
      <c r="F3781" s="48">
        <v>128.949997</v>
      </c>
      <c r="G3781" s="49">
        <v>14909000</v>
      </c>
      <c r="H3781" s="48">
        <v>96.613754999999998</v>
      </c>
      <c r="I3781" s="52">
        <f t="shared" si="423"/>
        <v>0.74923425550758249</v>
      </c>
      <c r="J3781" s="52">
        <f t="shared" ca="1" si="424"/>
        <v>1</v>
      </c>
      <c r="K3781" s="48">
        <f t="shared" si="425"/>
        <v>93.53</v>
      </c>
      <c r="L3781" s="48">
        <f t="shared" si="426"/>
        <v>96.8</v>
      </c>
      <c r="M3781" s="48">
        <f t="shared" si="427"/>
        <v>93.37</v>
      </c>
      <c r="N3781" s="48">
        <f t="shared" si="428"/>
        <v>96.61</v>
      </c>
      <c r="O3781" s="49">
        <f t="shared" ca="1" si="429"/>
        <v>14909000</v>
      </c>
    </row>
    <row r="3782" spans="1:15" x14ac:dyDescent="0.25">
      <c r="A3782">
        <v>3767</v>
      </c>
      <c r="B3782" s="89">
        <v>37026</v>
      </c>
      <c r="C3782" s="48">
        <v>125.550003</v>
      </c>
      <c r="D3782" s="48">
        <v>126.5</v>
      </c>
      <c r="E3782" s="48">
        <v>124.849998</v>
      </c>
      <c r="F3782" s="48">
        <v>125.980003</v>
      </c>
      <c r="G3782" s="49">
        <v>9782200</v>
      </c>
      <c r="H3782" s="48">
        <v>94.388534000000007</v>
      </c>
      <c r="I3782" s="52">
        <f t="shared" si="423"/>
        <v>0.7492342574400479</v>
      </c>
      <c r="J3782" s="52">
        <f t="shared" ca="1" si="424"/>
        <v>1</v>
      </c>
      <c r="K3782" s="48">
        <f t="shared" si="425"/>
        <v>94.07</v>
      </c>
      <c r="L3782" s="48">
        <f t="shared" si="426"/>
        <v>94.78</v>
      </c>
      <c r="M3782" s="48">
        <f t="shared" si="427"/>
        <v>93.54</v>
      </c>
      <c r="N3782" s="48">
        <f t="shared" si="428"/>
        <v>94.39</v>
      </c>
      <c r="O3782" s="49">
        <f t="shared" ca="1" si="429"/>
        <v>9782200</v>
      </c>
    </row>
    <row r="3783" spans="1:15" x14ac:dyDescent="0.25">
      <c r="A3783">
        <v>3768</v>
      </c>
      <c r="B3783" s="89">
        <v>37025</v>
      </c>
      <c r="C3783" s="48">
        <v>124.900002</v>
      </c>
      <c r="D3783" s="48">
        <v>125.44000200000001</v>
      </c>
      <c r="E3783" s="48">
        <v>124.459999</v>
      </c>
      <c r="F3783" s="48">
        <v>125.400002</v>
      </c>
      <c r="G3783" s="49">
        <v>7914000</v>
      </c>
      <c r="H3783" s="48">
        <v>93.953976999999995</v>
      </c>
      <c r="I3783" s="52">
        <f t="shared" si="423"/>
        <v>0.7492342543981777</v>
      </c>
      <c r="J3783" s="52">
        <f t="shared" ca="1" si="424"/>
        <v>1</v>
      </c>
      <c r="K3783" s="48">
        <f t="shared" si="425"/>
        <v>93.58</v>
      </c>
      <c r="L3783" s="48">
        <f t="shared" si="426"/>
        <v>93.98</v>
      </c>
      <c r="M3783" s="48">
        <f t="shared" si="427"/>
        <v>93.25</v>
      </c>
      <c r="N3783" s="48">
        <f t="shared" si="428"/>
        <v>93.95</v>
      </c>
      <c r="O3783" s="49">
        <f t="shared" ca="1" si="429"/>
        <v>7914000</v>
      </c>
    </row>
    <row r="3784" spans="1:15" x14ac:dyDescent="0.25">
      <c r="A3784">
        <v>3769</v>
      </c>
      <c r="B3784" s="89">
        <v>37022</v>
      </c>
      <c r="C3784" s="48">
        <v>126</v>
      </c>
      <c r="D3784" s="48">
        <v>126.489998</v>
      </c>
      <c r="E3784" s="48">
        <v>124.400002</v>
      </c>
      <c r="F3784" s="48">
        <v>125.150002</v>
      </c>
      <c r="G3784" s="49">
        <v>7734400</v>
      </c>
      <c r="H3784" s="48">
        <v>93.766668999999993</v>
      </c>
      <c r="I3784" s="52">
        <f t="shared" si="423"/>
        <v>0.74923425890156992</v>
      </c>
      <c r="J3784" s="52">
        <f t="shared" ca="1" si="424"/>
        <v>1</v>
      </c>
      <c r="K3784" s="48">
        <f t="shared" si="425"/>
        <v>94.4</v>
      </c>
      <c r="L3784" s="48">
        <f t="shared" si="426"/>
        <v>94.77</v>
      </c>
      <c r="M3784" s="48">
        <f t="shared" si="427"/>
        <v>93.2</v>
      </c>
      <c r="N3784" s="48">
        <f t="shared" si="428"/>
        <v>93.77</v>
      </c>
      <c r="O3784" s="49">
        <f t="shared" ca="1" si="429"/>
        <v>7734400</v>
      </c>
    </row>
    <row r="3785" spans="1:15" x14ac:dyDescent="0.25">
      <c r="A3785">
        <v>3770</v>
      </c>
      <c r="B3785" s="89">
        <v>37021</v>
      </c>
      <c r="C3785" s="48">
        <v>127.260002</v>
      </c>
      <c r="D3785" s="48">
        <v>127.5</v>
      </c>
      <c r="E3785" s="48">
        <v>125.769997</v>
      </c>
      <c r="F3785" s="48">
        <v>126.019997</v>
      </c>
      <c r="G3785" s="49">
        <v>6872400</v>
      </c>
      <c r="H3785" s="48">
        <v>94.418498999999997</v>
      </c>
      <c r="I3785" s="52">
        <f t="shared" si="423"/>
        <v>0.74923425843281044</v>
      </c>
      <c r="J3785" s="52">
        <f t="shared" ca="1" si="424"/>
        <v>1</v>
      </c>
      <c r="K3785" s="48">
        <f t="shared" si="425"/>
        <v>95.35</v>
      </c>
      <c r="L3785" s="48">
        <f t="shared" si="426"/>
        <v>95.53</v>
      </c>
      <c r="M3785" s="48">
        <f t="shared" si="427"/>
        <v>94.23</v>
      </c>
      <c r="N3785" s="48">
        <f t="shared" si="428"/>
        <v>94.42</v>
      </c>
      <c r="O3785" s="49">
        <f t="shared" ca="1" si="429"/>
        <v>6872400</v>
      </c>
    </row>
    <row r="3786" spans="1:15" x14ac:dyDescent="0.25">
      <c r="A3786">
        <v>3771</v>
      </c>
      <c r="B3786" s="89">
        <v>37020</v>
      </c>
      <c r="C3786" s="48">
        <v>125.25</v>
      </c>
      <c r="D3786" s="48">
        <v>126.550003</v>
      </c>
      <c r="E3786" s="48">
        <v>125.05999799999999</v>
      </c>
      <c r="F3786" s="48">
        <v>125.650002</v>
      </c>
      <c r="G3786" s="49">
        <v>9507400</v>
      </c>
      <c r="H3786" s="48">
        <v>94.141285999999994</v>
      </c>
      <c r="I3786" s="52">
        <f t="shared" si="423"/>
        <v>0.74923425787132092</v>
      </c>
      <c r="J3786" s="52">
        <f t="shared" ca="1" si="424"/>
        <v>1</v>
      </c>
      <c r="K3786" s="48">
        <f t="shared" si="425"/>
        <v>93.84</v>
      </c>
      <c r="L3786" s="48">
        <f t="shared" si="426"/>
        <v>94.82</v>
      </c>
      <c r="M3786" s="48">
        <f t="shared" si="427"/>
        <v>93.7</v>
      </c>
      <c r="N3786" s="48">
        <f t="shared" si="428"/>
        <v>94.14</v>
      </c>
      <c r="O3786" s="49">
        <f t="shared" ca="1" si="429"/>
        <v>9507400</v>
      </c>
    </row>
    <row r="3787" spans="1:15" x14ac:dyDescent="0.25">
      <c r="A3787">
        <v>3772</v>
      </c>
      <c r="B3787" s="89">
        <v>37019</v>
      </c>
      <c r="C3787" s="48">
        <v>126.860001</v>
      </c>
      <c r="D3787" s="48">
        <v>127.099998</v>
      </c>
      <c r="E3787" s="48">
        <v>125.55999799999999</v>
      </c>
      <c r="F3787" s="48">
        <v>126.18</v>
      </c>
      <c r="G3787" s="49">
        <v>6952600</v>
      </c>
      <c r="H3787" s="48">
        <v>94.538379000000006</v>
      </c>
      <c r="I3787" s="52">
        <f t="shared" si="423"/>
        <v>0.74923426058012366</v>
      </c>
      <c r="J3787" s="52">
        <f t="shared" ca="1" si="424"/>
        <v>1</v>
      </c>
      <c r="K3787" s="48">
        <f t="shared" si="425"/>
        <v>95.05</v>
      </c>
      <c r="L3787" s="48">
        <f t="shared" si="426"/>
        <v>95.23</v>
      </c>
      <c r="M3787" s="48">
        <f t="shared" si="427"/>
        <v>94.07</v>
      </c>
      <c r="N3787" s="48">
        <f t="shared" si="428"/>
        <v>94.54</v>
      </c>
      <c r="O3787" s="49">
        <f t="shared" ca="1" si="429"/>
        <v>6952600</v>
      </c>
    </row>
    <row r="3788" spans="1:15" x14ac:dyDescent="0.25">
      <c r="A3788">
        <v>3773</v>
      </c>
      <c r="B3788" s="89">
        <v>37018</v>
      </c>
      <c r="C3788" s="48">
        <v>126.860001</v>
      </c>
      <c r="D3788" s="48">
        <v>127.379997</v>
      </c>
      <c r="E3788" s="48">
        <v>126.230003</v>
      </c>
      <c r="F3788" s="48">
        <v>126.239998</v>
      </c>
      <c r="G3788" s="49">
        <v>7185200</v>
      </c>
      <c r="H3788" s="48">
        <v>94.583331000000001</v>
      </c>
      <c r="I3788" s="52">
        <f t="shared" si="423"/>
        <v>0.74923425616657569</v>
      </c>
      <c r="J3788" s="52">
        <f t="shared" ca="1" si="424"/>
        <v>1</v>
      </c>
      <c r="K3788" s="48">
        <f t="shared" si="425"/>
        <v>95.05</v>
      </c>
      <c r="L3788" s="48">
        <f t="shared" si="426"/>
        <v>95.44</v>
      </c>
      <c r="M3788" s="48">
        <f t="shared" si="427"/>
        <v>94.58</v>
      </c>
      <c r="N3788" s="48">
        <f t="shared" si="428"/>
        <v>94.58</v>
      </c>
      <c r="O3788" s="49">
        <f t="shared" ca="1" si="429"/>
        <v>7185200</v>
      </c>
    </row>
    <row r="3789" spans="1:15" x14ac:dyDescent="0.25">
      <c r="A3789">
        <v>3774</v>
      </c>
      <c r="B3789" s="89">
        <v>37015</v>
      </c>
      <c r="C3789" s="48">
        <v>123.650002</v>
      </c>
      <c r="D3789" s="48">
        <v>127.349998</v>
      </c>
      <c r="E3789" s="48">
        <v>123.44000200000001</v>
      </c>
      <c r="F3789" s="48">
        <v>127.339996</v>
      </c>
      <c r="G3789" s="49">
        <v>12145300</v>
      </c>
      <c r="H3789" s="48">
        <v>95.407488000000001</v>
      </c>
      <c r="I3789" s="52">
        <f t="shared" si="423"/>
        <v>0.74923426257999881</v>
      </c>
      <c r="J3789" s="52">
        <f t="shared" ca="1" si="424"/>
        <v>1</v>
      </c>
      <c r="K3789" s="48">
        <f t="shared" si="425"/>
        <v>92.64</v>
      </c>
      <c r="L3789" s="48">
        <f t="shared" si="426"/>
        <v>95.41</v>
      </c>
      <c r="M3789" s="48">
        <f t="shared" si="427"/>
        <v>92.49</v>
      </c>
      <c r="N3789" s="48">
        <f t="shared" si="428"/>
        <v>95.41</v>
      </c>
      <c r="O3789" s="49">
        <f t="shared" ca="1" si="429"/>
        <v>12145300</v>
      </c>
    </row>
    <row r="3790" spans="1:15" x14ac:dyDescent="0.25">
      <c r="A3790">
        <v>3775</v>
      </c>
      <c r="B3790" s="89">
        <v>37014</v>
      </c>
      <c r="C3790" s="48">
        <v>126.129997</v>
      </c>
      <c r="D3790" s="48">
        <v>126.150002</v>
      </c>
      <c r="E3790" s="48">
        <v>124.220001</v>
      </c>
      <c r="F3790" s="48">
        <v>125.209999</v>
      </c>
      <c r="G3790" s="49">
        <v>9926200</v>
      </c>
      <c r="H3790" s="48">
        <v>93.811621000000002</v>
      </c>
      <c r="I3790" s="52">
        <f t="shared" si="423"/>
        <v>0.74923426043634112</v>
      </c>
      <c r="J3790" s="52">
        <f t="shared" ca="1" si="424"/>
        <v>1</v>
      </c>
      <c r="K3790" s="48">
        <f t="shared" si="425"/>
        <v>94.5</v>
      </c>
      <c r="L3790" s="48">
        <f t="shared" si="426"/>
        <v>94.52</v>
      </c>
      <c r="M3790" s="48">
        <f t="shared" si="427"/>
        <v>93.07</v>
      </c>
      <c r="N3790" s="48">
        <f t="shared" si="428"/>
        <v>93.81</v>
      </c>
      <c r="O3790" s="49">
        <f t="shared" ca="1" si="429"/>
        <v>9926200</v>
      </c>
    </row>
    <row r="3791" spans="1:15" x14ac:dyDescent="0.25">
      <c r="A3791">
        <v>3776</v>
      </c>
      <c r="B3791" s="89">
        <v>37013</v>
      </c>
      <c r="C3791" s="48">
        <v>127.410004</v>
      </c>
      <c r="D3791" s="48">
        <v>127.69000200000001</v>
      </c>
      <c r="E3791" s="48">
        <v>126</v>
      </c>
      <c r="F3791" s="48">
        <v>126.82</v>
      </c>
      <c r="G3791" s="49">
        <v>9572900</v>
      </c>
      <c r="H3791" s="48">
        <v>95.017888999999997</v>
      </c>
      <c r="I3791" s="52">
        <f t="shared" si="423"/>
        <v>0.7492342611575461</v>
      </c>
      <c r="J3791" s="52">
        <f t="shared" ca="1" si="424"/>
        <v>1</v>
      </c>
      <c r="K3791" s="48">
        <f t="shared" si="425"/>
        <v>95.46</v>
      </c>
      <c r="L3791" s="48">
        <f t="shared" si="426"/>
        <v>95.67</v>
      </c>
      <c r="M3791" s="48">
        <f t="shared" si="427"/>
        <v>94.4</v>
      </c>
      <c r="N3791" s="48">
        <f t="shared" si="428"/>
        <v>95.02</v>
      </c>
      <c r="O3791" s="49">
        <f t="shared" ca="1" si="429"/>
        <v>9572900</v>
      </c>
    </row>
    <row r="3792" spans="1:15" x14ac:dyDescent="0.25">
      <c r="A3792">
        <v>3777</v>
      </c>
      <c r="B3792" s="89">
        <v>37012</v>
      </c>
      <c r="C3792" s="48">
        <v>125.07</v>
      </c>
      <c r="D3792" s="48">
        <v>127.150002</v>
      </c>
      <c r="E3792" s="48">
        <v>124.599998</v>
      </c>
      <c r="F3792" s="48">
        <v>127.050003</v>
      </c>
      <c r="G3792" s="49">
        <v>10578000</v>
      </c>
      <c r="H3792" s="48">
        <v>95.190214999999995</v>
      </c>
      <c r="I3792" s="52">
        <f t="shared" si="423"/>
        <v>0.74923426015188677</v>
      </c>
      <c r="J3792" s="52">
        <f t="shared" ca="1" si="424"/>
        <v>1</v>
      </c>
      <c r="K3792" s="48">
        <f t="shared" si="425"/>
        <v>93.71</v>
      </c>
      <c r="L3792" s="48">
        <f t="shared" si="426"/>
        <v>95.27</v>
      </c>
      <c r="M3792" s="48">
        <f t="shared" si="427"/>
        <v>93.35</v>
      </c>
      <c r="N3792" s="48">
        <f t="shared" si="428"/>
        <v>95.19</v>
      </c>
      <c r="O3792" s="49">
        <f t="shared" ca="1" si="429"/>
        <v>10578000</v>
      </c>
    </row>
    <row r="3793" spans="1:15" x14ac:dyDescent="0.25">
      <c r="A3793">
        <v>3778</v>
      </c>
      <c r="B3793" s="89">
        <v>37011</v>
      </c>
      <c r="C3793" s="48">
        <v>126.449997</v>
      </c>
      <c r="D3793" s="48">
        <v>127.269997</v>
      </c>
      <c r="E3793" s="48">
        <v>124.66999800000001</v>
      </c>
      <c r="F3793" s="48">
        <v>126.660004</v>
      </c>
      <c r="G3793" s="49">
        <v>10766900</v>
      </c>
      <c r="H3793" s="48">
        <v>94.898014000000003</v>
      </c>
      <c r="I3793" s="52">
        <f t="shared" ref="I3793:I3856" si="430">H3793/F3793</f>
        <v>0.74923425709034408</v>
      </c>
      <c r="J3793" s="52">
        <f t="shared" ref="J3793:J3856" ca="1" si="431">INDEX(OFFSET($T$15,0,0,$S$13+1,1),MATCH(B3793,OFFSET($Q$15,0,0,$S$13+1,1),-1))</f>
        <v>1</v>
      </c>
      <c r="K3793" s="48">
        <f t="shared" ref="K3793:K3856" si="432">ROUND($I3793*C3793,2)</f>
        <v>94.74</v>
      </c>
      <c r="L3793" s="48">
        <f t="shared" ref="L3793:L3856" si="433">ROUND($I3793*D3793,2)</f>
        <v>95.36</v>
      </c>
      <c r="M3793" s="48">
        <f t="shared" ref="M3793:M3856" si="434">ROUND($I3793*E3793,2)</f>
        <v>93.41</v>
      </c>
      <c r="N3793" s="48">
        <f t="shared" ref="N3793:N3856" si="435">ROUND($I3793*F3793,2)</f>
        <v>94.9</v>
      </c>
      <c r="O3793" s="49">
        <f t="shared" ref="O3793:O3856" ca="1" si="436">G3793*J3793</f>
        <v>10766900</v>
      </c>
    </row>
    <row r="3794" spans="1:15" x14ac:dyDescent="0.25">
      <c r="A3794">
        <v>3779</v>
      </c>
      <c r="B3794" s="89">
        <v>37008</v>
      </c>
      <c r="C3794" s="48">
        <v>124.91999800000001</v>
      </c>
      <c r="D3794" s="48">
        <v>125.839996</v>
      </c>
      <c r="E3794" s="48">
        <v>124.199997</v>
      </c>
      <c r="F3794" s="48">
        <v>125.779999</v>
      </c>
      <c r="G3794" s="49">
        <v>7938700</v>
      </c>
      <c r="H3794" s="48">
        <v>94.238684000000006</v>
      </c>
      <c r="I3794" s="52">
        <f t="shared" si="430"/>
        <v>0.74923425623496787</v>
      </c>
      <c r="J3794" s="52">
        <f t="shared" ca="1" si="431"/>
        <v>1</v>
      </c>
      <c r="K3794" s="48">
        <f t="shared" si="432"/>
        <v>93.59</v>
      </c>
      <c r="L3794" s="48">
        <f t="shared" si="433"/>
        <v>94.28</v>
      </c>
      <c r="M3794" s="48">
        <f t="shared" si="434"/>
        <v>93.05</v>
      </c>
      <c r="N3794" s="48">
        <f t="shared" si="435"/>
        <v>94.24</v>
      </c>
      <c r="O3794" s="49">
        <f t="shared" ca="1" si="436"/>
        <v>7938700</v>
      </c>
    </row>
    <row r="3795" spans="1:15" x14ac:dyDescent="0.25">
      <c r="A3795">
        <v>3780</v>
      </c>
      <c r="B3795" s="89">
        <v>37007</v>
      </c>
      <c r="C3795" s="48">
        <v>123.730003</v>
      </c>
      <c r="D3795" s="48">
        <v>125.220001</v>
      </c>
      <c r="E3795" s="48">
        <v>123.5</v>
      </c>
      <c r="F3795" s="48">
        <v>123.720001</v>
      </c>
      <c r="G3795" s="49">
        <v>10590400</v>
      </c>
      <c r="H3795" s="48">
        <v>92.695262999999997</v>
      </c>
      <c r="I3795" s="52">
        <f t="shared" si="430"/>
        <v>0.74923425679571409</v>
      </c>
      <c r="J3795" s="52">
        <f t="shared" ca="1" si="431"/>
        <v>1</v>
      </c>
      <c r="K3795" s="48">
        <f t="shared" si="432"/>
        <v>92.7</v>
      </c>
      <c r="L3795" s="48">
        <f t="shared" si="433"/>
        <v>93.82</v>
      </c>
      <c r="M3795" s="48">
        <f t="shared" si="434"/>
        <v>92.53</v>
      </c>
      <c r="N3795" s="48">
        <f t="shared" si="435"/>
        <v>92.7</v>
      </c>
      <c r="O3795" s="49">
        <f t="shared" ca="1" si="436"/>
        <v>10590400</v>
      </c>
    </row>
    <row r="3796" spans="1:15" x14ac:dyDescent="0.25">
      <c r="A3796">
        <v>3781</v>
      </c>
      <c r="B3796" s="89">
        <v>37006</v>
      </c>
      <c r="C3796" s="48">
        <v>121.41999800000001</v>
      </c>
      <c r="D3796" s="48">
        <v>123.66999800000001</v>
      </c>
      <c r="E3796" s="48">
        <v>120.949997</v>
      </c>
      <c r="F3796" s="48">
        <v>123.16999800000001</v>
      </c>
      <c r="G3796" s="49">
        <v>8249000</v>
      </c>
      <c r="H3796" s="48">
        <v>92.283181999999996</v>
      </c>
      <c r="I3796" s="52">
        <f t="shared" si="430"/>
        <v>0.74923425751780881</v>
      </c>
      <c r="J3796" s="52">
        <f t="shared" ca="1" si="431"/>
        <v>1</v>
      </c>
      <c r="K3796" s="48">
        <f t="shared" si="432"/>
        <v>90.97</v>
      </c>
      <c r="L3796" s="48">
        <f t="shared" si="433"/>
        <v>92.66</v>
      </c>
      <c r="M3796" s="48">
        <f t="shared" si="434"/>
        <v>90.62</v>
      </c>
      <c r="N3796" s="48">
        <f t="shared" si="435"/>
        <v>92.28</v>
      </c>
      <c r="O3796" s="49">
        <f t="shared" ca="1" si="436"/>
        <v>8249000</v>
      </c>
    </row>
    <row r="3797" spans="1:15" x14ac:dyDescent="0.25">
      <c r="A3797">
        <v>3782</v>
      </c>
      <c r="B3797" s="89">
        <v>37005</v>
      </c>
      <c r="C3797" s="48">
        <v>122.519997</v>
      </c>
      <c r="D3797" s="48">
        <v>123.650002</v>
      </c>
      <c r="E3797" s="48">
        <v>121.099998</v>
      </c>
      <c r="F3797" s="48">
        <v>121.58000199999999</v>
      </c>
      <c r="G3797" s="49">
        <v>10044700</v>
      </c>
      <c r="H3797" s="48">
        <v>91.091903000000002</v>
      </c>
      <c r="I3797" s="52">
        <f t="shared" si="430"/>
        <v>0.74923426140427274</v>
      </c>
      <c r="J3797" s="52">
        <f t="shared" ca="1" si="431"/>
        <v>1</v>
      </c>
      <c r="K3797" s="48">
        <f t="shared" si="432"/>
        <v>91.8</v>
      </c>
      <c r="L3797" s="48">
        <f t="shared" si="433"/>
        <v>92.64</v>
      </c>
      <c r="M3797" s="48">
        <f t="shared" si="434"/>
        <v>90.73</v>
      </c>
      <c r="N3797" s="48">
        <f t="shared" si="435"/>
        <v>91.09</v>
      </c>
      <c r="O3797" s="49">
        <f t="shared" ca="1" si="436"/>
        <v>10044700</v>
      </c>
    </row>
    <row r="3798" spans="1:15" x14ac:dyDescent="0.25">
      <c r="A3798">
        <v>3783</v>
      </c>
      <c r="B3798" s="89">
        <v>37004</v>
      </c>
      <c r="C3798" s="48">
        <v>123.650002</v>
      </c>
      <c r="D3798" s="48">
        <v>123.889999</v>
      </c>
      <c r="E3798" s="48">
        <v>121.910004</v>
      </c>
      <c r="F3798" s="48">
        <v>122.239998</v>
      </c>
      <c r="G3798" s="49">
        <v>8451800</v>
      </c>
      <c r="H3798" s="48">
        <v>91.586393999999999</v>
      </c>
      <c r="I3798" s="52">
        <f t="shared" si="430"/>
        <v>0.7492342563683615</v>
      </c>
      <c r="J3798" s="52">
        <f t="shared" ca="1" si="431"/>
        <v>1</v>
      </c>
      <c r="K3798" s="48">
        <f t="shared" si="432"/>
        <v>92.64</v>
      </c>
      <c r="L3798" s="48">
        <f t="shared" si="433"/>
        <v>92.82</v>
      </c>
      <c r="M3798" s="48">
        <f t="shared" si="434"/>
        <v>91.34</v>
      </c>
      <c r="N3798" s="48">
        <f t="shared" si="435"/>
        <v>91.59</v>
      </c>
      <c r="O3798" s="49">
        <f t="shared" ca="1" si="436"/>
        <v>8451800</v>
      </c>
    </row>
    <row r="3799" spans="1:15" x14ac:dyDescent="0.25">
      <c r="A3799">
        <v>3784</v>
      </c>
      <c r="B3799" s="89">
        <v>37001</v>
      </c>
      <c r="C3799" s="48">
        <v>124.900002</v>
      </c>
      <c r="D3799" s="48">
        <v>125.400002</v>
      </c>
      <c r="E3799" s="48">
        <v>123.660004</v>
      </c>
      <c r="F3799" s="48">
        <v>124.5</v>
      </c>
      <c r="G3799" s="49">
        <v>7626700</v>
      </c>
      <c r="H3799" s="48">
        <v>93.279664999999994</v>
      </c>
      <c r="I3799" s="52">
        <f t="shared" si="430"/>
        <v>0.74923425702811242</v>
      </c>
      <c r="J3799" s="52">
        <f t="shared" ca="1" si="431"/>
        <v>1</v>
      </c>
      <c r="K3799" s="48">
        <f t="shared" si="432"/>
        <v>93.58</v>
      </c>
      <c r="L3799" s="48">
        <f t="shared" si="433"/>
        <v>93.95</v>
      </c>
      <c r="M3799" s="48">
        <f t="shared" si="434"/>
        <v>92.65</v>
      </c>
      <c r="N3799" s="48">
        <f t="shared" si="435"/>
        <v>93.28</v>
      </c>
      <c r="O3799" s="49">
        <f t="shared" ca="1" si="436"/>
        <v>7626700</v>
      </c>
    </row>
    <row r="3800" spans="1:15" x14ac:dyDescent="0.25">
      <c r="A3800">
        <v>3785</v>
      </c>
      <c r="B3800" s="89">
        <v>37000</v>
      </c>
      <c r="C3800" s="48">
        <v>124.25</v>
      </c>
      <c r="D3800" s="48">
        <v>125.839996</v>
      </c>
      <c r="E3800" s="48">
        <v>123.58000199999999</v>
      </c>
      <c r="F3800" s="48">
        <v>125.650002</v>
      </c>
      <c r="G3800" s="49">
        <v>13809900</v>
      </c>
      <c r="H3800" s="48">
        <v>94.141285999999994</v>
      </c>
      <c r="I3800" s="52">
        <f t="shared" si="430"/>
        <v>0.74923425787132092</v>
      </c>
      <c r="J3800" s="52">
        <f t="shared" ca="1" si="431"/>
        <v>1</v>
      </c>
      <c r="K3800" s="48">
        <f t="shared" si="432"/>
        <v>93.09</v>
      </c>
      <c r="L3800" s="48">
        <f t="shared" si="433"/>
        <v>94.28</v>
      </c>
      <c r="M3800" s="48">
        <f t="shared" si="434"/>
        <v>92.59</v>
      </c>
      <c r="N3800" s="48">
        <f t="shared" si="435"/>
        <v>94.14</v>
      </c>
      <c r="O3800" s="49">
        <f t="shared" ca="1" si="436"/>
        <v>13809900</v>
      </c>
    </row>
    <row r="3801" spans="1:15" x14ac:dyDescent="0.25">
      <c r="A3801">
        <v>3786</v>
      </c>
      <c r="B3801" s="89">
        <v>36999</v>
      </c>
      <c r="C3801" s="48">
        <v>121.05999799999999</v>
      </c>
      <c r="D3801" s="48">
        <v>126</v>
      </c>
      <c r="E3801" s="48">
        <v>120.69000200000001</v>
      </c>
      <c r="F3801" s="48">
        <v>124</v>
      </c>
      <c r="G3801" s="49">
        <v>32481600</v>
      </c>
      <c r="H3801" s="48">
        <v>92.905047999999994</v>
      </c>
      <c r="I3801" s="52">
        <f t="shared" si="430"/>
        <v>0.74923425806451605</v>
      </c>
      <c r="J3801" s="52">
        <f t="shared" ca="1" si="431"/>
        <v>1</v>
      </c>
      <c r="K3801" s="48">
        <f t="shared" si="432"/>
        <v>90.7</v>
      </c>
      <c r="L3801" s="48">
        <f t="shared" si="433"/>
        <v>94.4</v>
      </c>
      <c r="M3801" s="48">
        <f t="shared" si="434"/>
        <v>90.43</v>
      </c>
      <c r="N3801" s="48">
        <f t="shared" si="435"/>
        <v>92.91</v>
      </c>
      <c r="O3801" s="49">
        <f t="shared" ca="1" si="436"/>
        <v>32481600</v>
      </c>
    </row>
    <row r="3802" spans="1:15" x14ac:dyDescent="0.25">
      <c r="A3802">
        <v>3787</v>
      </c>
      <c r="B3802" s="89">
        <v>36998</v>
      </c>
      <c r="C3802" s="48">
        <v>117.30999799999999</v>
      </c>
      <c r="D3802" s="48">
        <v>119.660004</v>
      </c>
      <c r="E3802" s="48">
        <v>117.019997</v>
      </c>
      <c r="F3802" s="48">
        <v>119.260002</v>
      </c>
      <c r="G3802" s="49">
        <v>10924700</v>
      </c>
      <c r="H3802" s="48">
        <v>89.353679</v>
      </c>
      <c r="I3802" s="52">
        <f t="shared" si="430"/>
        <v>0.74923425709820124</v>
      </c>
      <c r="J3802" s="52">
        <f t="shared" ca="1" si="431"/>
        <v>1</v>
      </c>
      <c r="K3802" s="48">
        <f t="shared" si="432"/>
        <v>87.89</v>
      </c>
      <c r="L3802" s="48">
        <f t="shared" si="433"/>
        <v>89.65</v>
      </c>
      <c r="M3802" s="48">
        <f t="shared" si="434"/>
        <v>87.68</v>
      </c>
      <c r="N3802" s="48">
        <f t="shared" si="435"/>
        <v>89.35</v>
      </c>
      <c r="O3802" s="49">
        <f t="shared" ca="1" si="436"/>
        <v>10924700</v>
      </c>
    </row>
    <row r="3803" spans="1:15" x14ac:dyDescent="0.25">
      <c r="A3803">
        <v>3788</v>
      </c>
      <c r="B3803" s="89">
        <v>36997</v>
      </c>
      <c r="C3803" s="48">
        <v>118.290001</v>
      </c>
      <c r="D3803" s="48">
        <v>118.889999</v>
      </c>
      <c r="E3803" s="48">
        <v>116.910004</v>
      </c>
      <c r="F3803" s="48">
        <v>117.599998</v>
      </c>
      <c r="G3803" s="49">
        <v>7350000</v>
      </c>
      <c r="H3803" s="48">
        <v>88.109948000000003</v>
      </c>
      <c r="I3803" s="52">
        <f t="shared" si="430"/>
        <v>0.74923426444275965</v>
      </c>
      <c r="J3803" s="52">
        <f t="shared" ca="1" si="431"/>
        <v>1</v>
      </c>
      <c r="K3803" s="48">
        <f t="shared" si="432"/>
        <v>88.63</v>
      </c>
      <c r="L3803" s="48">
        <f t="shared" si="433"/>
        <v>89.08</v>
      </c>
      <c r="M3803" s="48">
        <f t="shared" si="434"/>
        <v>87.59</v>
      </c>
      <c r="N3803" s="48">
        <f t="shared" si="435"/>
        <v>88.11</v>
      </c>
      <c r="O3803" s="49">
        <f t="shared" ca="1" si="436"/>
        <v>7350000</v>
      </c>
    </row>
    <row r="3804" spans="1:15" x14ac:dyDescent="0.25">
      <c r="A3804">
        <v>3789</v>
      </c>
      <c r="B3804" s="89">
        <v>36993</v>
      </c>
      <c r="C3804" s="48">
        <v>116.300003</v>
      </c>
      <c r="D3804" s="48">
        <v>118.94000200000001</v>
      </c>
      <c r="E3804" s="48">
        <v>115.959999</v>
      </c>
      <c r="F3804" s="48">
        <v>118.849998</v>
      </c>
      <c r="G3804" s="49">
        <v>9233200</v>
      </c>
      <c r="H3804" s="48">
        <v>89.046491000000003</v>
      </c>
      <c r="I3804" s="52">
        <f t="shared" si="430"/>
        <v>0.74923426586847741</v>
      </c>
      <c r="J3804" s="52">
        <f t="shared" ca="1" si="431"/>
        <v>1</v>
      </c>
      <c r="K3804" s="48">
        <f t="shared" si="432"/>
        <v>87.14</v>
      </c>
      <c r="L3804" s="48">
        <f t="shared" si="433"/>
        <v>89.11</v>
      </c>
      <c r="M3804" s="48">
        <f t="shared" si="434"/>
        <v>86.88</v>
      </c>
      <c r="N3804" s="48">
        <f t="shared" si="435"/>
        <v>89.05</v>
      </c>
      <c r="O3804" s="49">
        <f t="shared" ca="1" si="436"/>
        <v>9233200</v>
      </c>
    </row>
    <row r="3805" spans="1:15" x14ac:dyDescent="0.25">
      <c r="A3805">
        <v>3790</v>
      </c>
      <c r="B3805" s="89">
        <v>36992</v>
      </c>
      <c r="C3805" s="48">
        <v>118.779999</v>
      </c>
      <c r="D3805" s="48">
        <v>118.989998</v>
      </c>
      <c r="E3805" s="48">
        <v>116.139999</v>
      </c>
      <c r="F3805" s="48">
        <v>116.730003</v>
      </c>
      <c r="G3805" s="49">
        <v>12722300</v>
      </c>
      <c r="H3805" s="48">
        <v>87.458117999999999</v>
      </c>
      <c r="I3805" s="52">
        <f t="shared" si="430"/>
        <v>0.74923426499012424</v>
      </c>
      <c r="J3805" s="52">
        <f t="shared" ca="1" si="431"/>
        <v>1</v>
      </c>
      <c r="K3805" s="48">
        <f t="shared" si="432"/>
        <v>88.99</v>
      </c>
      <c r="L3805" s="48">
        <f t="shared" si="433"/>
        <v>89.15</v>
      </c>
      <c r="M3805" s="48">
        <f t="shared" si="434"/>
        <v>87.02</v>
      </c>
      <c r="N3805" s="48">
        <f t="shared" si="435"/>
        <v>87.46</v>
      </c>
      <c r="O3805" s="49">
        <f t="shared" ca="1" si="436"/>
        <v>12722300</v>
      </c>
    </row>
    <row r="3806" spans="1:15" x14ac:dyDescent="0.25">
      <c r="A3806">
        <v>3791</v>
      </c>
      <c r="B3806" s="89">
        <v>36991</v>
      </c>
      <c r="C3806" s="48">
        <v>115.449997</v>
      </c>
      <c r="D3806" s="48">
        <v>117.75</v>
      </c>
      <c r="E3806" s="48">
        <v>115.16999800000001</v>
      </c>
      <c r="F3806" s="48">
        <v>116.650002</v>
      </c>
      <c r="G3806" s="49">
        <v>17873600</v>
      </c>
      <c r="H3806" s="48">
        <v>87.398177000000004</v>
      </c>
      <c r="I3806" s="52">
        <f t="shared" si="430"/>
        <v>0.74923425204913419</v>
      </c>
      <c r="J3806" s="52">
        <f t="shared" ca="1" si="431"/>
        <v>1</v>
      </c>
      <c r="K3806" s="48">
        <f t="shared" si="432"/>
        <v>86.5</v>
      </c>
      <c r="L3806" s="48">
        <f t="shared" si="433"/>
        <v>88.22</v>
      </c>
      <c r="M3806" s="48">
        <f t="shared" si="434"/>
        <v>86.29</v>
      </c>
      <c r="N3806" s="48">
        <f t="shared" si="435"/>
        <v>87.4</v>
      </c>
      <c r="O3806" s="49">
        <f t="shared" ca="1" si="436"/>
        <v>17873600</v>
      </c>
    </row>
    <row r="3807" spans="1:15" x14ac:dyDescent="0.25">
      <c r="A3807">
        <v>3792</v>
      </c>
      <c r="B3807" s="89">
        <v>36990</v>
      </c>
      <c r="C3807" s="48">
        <v>114</v>
      </c>
      <c r="D3807" s="48">
        <v>114.989998</v>
      </c>
      <c r="E3807" s="48">
        <v>112.779999</v>
      </c>
      <c r="F3807" s="48">
        <v>114.55999799999999</v>
      </c>
      <c r="G3807" s="49">
        <v>9034300</v>
      </c>
      <c r="H3807" s="48">
        <v>85.832274999999996</v>
      </c>
      <c r="I3807" s="52">
        <f t="shared" si="430"/>
        <v>0.7492342571444528</v>
      </c>
      <c r="J3807" s="52">
        <f t="shared" ca="1" si="431"/>
        <v>1</v>
      </c>
      <c r="K3807" s="48">
        <f t="shared" si="432"/>
        <v>85.41</v>
      </c>
      <c r="L3807" s="48">
        <f t="shared" si="433"/>
        <v>86.15</v>
      </c>
      <c r="M3807" s="48">
        <f t="shared" si="434"/>
        <v>84.5</v>
      </c>
      <c r="N3807" s="48">
        <f t="shared" si="435"/>
        <v>85.83</v>
      </c>
      <c r="O3807" s="49">
        <f t="shared" ca="1" si="436"/>
        <v>9034300</v>
      </c>
    </row>
    <row r="3808" spans="1:15" x14ac:dyDescent="0.25">
      <c r="A3808">
        <v>3793</v>
      </c>
      <c r="B3808" s="89">
        <v>36987</v>
      </c>
      <c r="C3808" s="48">
        <v>113.989998</v>
      </c>
      <c r="D3808" s="48">
        <v>114.400002</v>
      </c>
      <c r="E3808" s="48">
        <v>112.05999799999999</v>
      </c>
      <c r="F3808" s="48">
        <v>113.300003</v>
      </c>
      <c r="G3808" s="49">
        <v>14937800</v>
      </c>
      <c r="H3808" s="48">
        <v>84.888244</v>
      </c>
      <c r="I3808" s="52">
        <f t="shared" si="430"/>
        <v>0.74923426083227906</v>
      </c>
      <c r="J3808" s="52">
        <f t="shared" ca="1" si="431"/>
        <v>1</v>
      </c>
      <c r="K3808" s="48">
        <f t="shared" si="432"/>
        <v>85.41</v>
      </c>
      <c r="L3808" s="48">
        <f t="shared" si="433"/>
        <v>85.71</v>
      </c>
      <c r="M3808" s="48">
        <f t="shared" si="434"/>
        <v>83.96</v>
      </c>
      <c r="N3808" s="48">
        <f t="shared" si="435"/>
        <v>84.89</v>
      </c>
      <c r="O3808" s="49">
        <f t="shared" ca="1" si="436"/>
        <v>14937800</v>
      </c>
    </row>
    <row r="3809" spans="1:15" x14ac:dyDescent="0.25">
      <c r="A3809">
        <v>3794</v>
      </c>
      <c r="B3809" s="89">
        <v>36986</v>
      </c>
      <c r="C3809" s="48">
        <v>113.300003</v>
      </c>
      <c r="D3809" s="48">
        <v>115.489998</v>
      </c>
      <c r="E3809" s="48">
        <v>112.5</v>
      </c>
      <c r="F3809" s="48">
        <v>115.050003</v>
      </c>
      <c r="G3809" s="49">
        <v>21522800</v>
      </c>
      <c r="H3809" s="48">
        <v>86.199404000000001</v>
      </c>
      <c r="I3809" s="52">
        <f t="shared" si="430"/>
        <v>0.74923426121075376</v>
      </c>
      <c r="J3809" s="52">
        <f t="shared" ca="1" si="431"/>
        <v>1</v>
      </c>
      <c r="K3809" s="48">
        <f t="shared" si="432"/>
        <v>84.89</v>
      </c>
      <c r="L3809" s="48">
        <f t="shared" si="433"/>
        <v>86.53</v>
      </c>
      <c r="M3809" s="48">
        <f t="shared" si="434"/>
        <v>84.29</v>
      </c>
      <c r="N3809" s="48">
        <f t="shared" si="435"/>
        <v>86.2</v>
      </c>
      <c r="O3809" s="49">
        <f t="shared" ca="1" si="436"/>
        <v>21522800</v>
      </c>
    </row>
    <row r="3810" spans="1:15" x14ac:dyDescent="0.25">
      <c r="A3810">
        <v>3795</v>
      </c>
      <c r="B3810" s="89">
        <v>36985</v>
      </c>
      <c r="C3810" s="48">
        <v>110.57</v>
      </c>
      <c r="D3810" s="48">
        <v>112.099998</v>
      </c>
      <c r="E3810" s="48">
        <v>109.300003</v>
      </c>
      <c r="F3810" s="48">
        <v>110.849998</v>
      </c>
      <c r="G3810" s="49">
        <v>14884300</v>
      </c>
      <c r="H3810" s="48">
        <v>83.052616</v>
      </c>
      <c r="I3810" s="52">
        <f t="shared" si="430"/>
        <v>0.74923425799249899</v>
      </c>
      <c r="J3810" s="52">
        <f t="shared" ca="1" si="431"/>
        <v>1</v>
      </c>
      <c r="K3810" s="48">
        <f t="shared" si="432"/>
        <v>82.84</v>
      </c>
      <c r="L3810" s="48">
        <f t="shared" si="433"/>
        <v>83.99</v>
      </c>
      <c r="M3810" s="48">
        <f t="shared" si="434"/>
        <v>81.89</v>
      </c>
      <c r="N3810" s="48">
        <f t="shared" si="435"/>
        <v>83.05</v>
      </c>
      <c r="O3810" s="49">
        <f t="shared" ca="1" si="436"/>
        <v>14884300</v>
      </c>
    </row>
    <row r="3811" spans="1:15" x14ac:dyDescent="0.25">
      <c r="A3811">
        <v>3796</v>
      </c>
      <c r="B3811" s="89">
        <v>36984</v>
      </c>
      <c r="C3811" s="48">
        <v>113.980003</v>
      </c>
      <c r="D3811" s="48">
        <v>114.150002</v>
      </c>
      <c r="E3811" s="48">
        <v>110.05999799999999</v>
      </c>
      <c r="F3811" s="48">
        <v>110.389999</v>
      </c>
      <c r="G3811" s="49">
        <v>12836000</v>
      </c>
      <c r="H3811" s="48">
        <v>82.707969000000006</v>
      </c>
      <c r="I3811" s="52">
        <f t="shared" si="430"/>
        <v>0.74923425807803479</v>
      </c>
      <c r="J3811" s="52">
        <f t="shared" ca="1" si="431"/>
        <v>1</v>
      </c>
      <c r="K3811" s="48">
        <f t="shared" si="432"/>
        <v>85.4</v>
      </c>
      <c r="L3811" s="48">
        <f t="shared" si="433"/>
        <v>85.53</v>
      </c>
      <c r="M3811" s="48">
        <f t="shared" si="434"/>
        <v>82.46</v>
      </c>
      <c r="N3811" s="48">
        <f t="shared" si="435"/>
        <v>82.71</v>
      </c>
      <c r="O3811" s="49">
        <f t="shared" ca="1" si="436"/>
        <v>12836000</v>
      </c>
    </row>
    <row r="3812" spans="1:15" x14ac:dyDescent="0.25">
      <c r="A3812">
        <v>3797</v>
      </c>
      <c r="B3812" s="89">
        <v>36983</v>
      </c>
      <c r="C3812" s="48">
        <v>116.300003</v>
      </c>
      <c r="D3812" s="48">
        <v>117.379997</v>
      </c>
      <c r="E3812" s="48">
        <v>113.800003</v>
      </c>
      <c r="F3812" s="48">
        <v>114.199997</v>
      </c>
      <c r="G3812" s="49">
        <v>10561000</v>
      </c>
      <c r="H3812" s="48">
        <v>85.562550000000002</v>
      </c>
      <c r="I3812" s="52">
        <f t="shared" si="430"/>
        <v>0.74923425786079489</v>
      </c>
      <c r="J3812" s="52">
        <f t="shared" ca="1" si="431"/>
        <v>1</v>
      </c>
      <c r="K3812" s="48">
        <f t="shared" si="432"/>
        <v>87.14</v>
      </c>
      <c r="L3812" s="48">
        <f t="shared" si="433"/>
        <v>87.95</v>
      </c>
      <c r="M3812" s="48">
        <f t="shared" si="434"/>
        <v>85.26</v>
      </c>
      <c r="N3812" s="48">
        <f t="shared" si="435"/>
        <v>85.56</v>
      </c>
      <c r="O3812" s="49">
        <f t="shared" ca="1" si="436"/>
        <v>10561000</v>
      </c>
    </row>
    <row r="3813" spans="1:15" x14ac:dyDescent="0.25">
      <c r="A3813">
        <v>3798</v>
      </c>
      <c r="B3813" s="89">
        <v>36980</v>
      </c>
      <c r="C3813" s="48">
        <v>115.550003</v>
      </c>
      <c r="D3813" s="48">
        <v>116.69000200000001</v>
      </c>
      <c r="E3813" s="48">
        <v>114.5</v>
      </c>
      <c r="F3813" s="48">
        <v>116.69000200000001</v>
      </c>
      <c r="G3813" s="49">
        <v>9183600</v>
      </c>
      <c r="H3813" s="48">
        <v>87.428147999999993</v>
      </c>
      <c r="I3813" s="52">
        <f t="shared" si="430"/>
        <v>0.74923426601706622</v>
      </c>
      <c r="J3813" s="52">
        <f t="shared" ca="1" si="431"/>
        <v>1</v>
      </c>
      <c r="K3813" s="48">
        <f t="shared" si="432"/>
        <v>86.57</v>
      </c>
      <c r="L3813" s="48">
        <f t="shared" si="433"/>
        <v>87.43</v>
      </c>
      <c r="M3813" s="48">
        <f t="shared" si="434"/>
        <v>85.79</v>
      </c>
      <c r="N3813" s="48">
        <f t="shared" si="435"/>
        <v>87.43</v>
      </c>
      <c r="O3813" s="49">
        <f t="shared" ca="1" si="436"/>
        <v>9183600</v>
      </c>
    </row>
    <row r="3814" spans="1:15" x14ac:dyDescent="0.25">
      <c r="A3814">
        <v>3799</v>
      </c>
      <c r="B3814" s="89">
        <v>36979</v>
      </c>
      <c r="C3814" s="48">
        <v>114.699997</v>
      </c>
      <c r="D3814" s="48">
        <v>116.5</v>
      </c>
      <c r="E3814" s="48">
        <v>112.139999</v>
      </c>
      <c r="F3814" s="48">
        <v>115.480003</v>
      </c>
      <c r="G3814" s="49">
        <v>12060300</v>
      </c>
      <c r="H3814" s="48">
        <v>86.521574999999999</v>
      </c>
      <c r="I3814" s="52">
        <f t="shared" si="430"/>
        <v>0.74923426352872546</v>
      </c>
      <c r="J3814" s="52">
        <f t="shared" ca="1" si="431"/>
        <v>1</v>
      </c>
      <c r="K3814" s="48">
        <f t="shared" si="432"/>
        <v>85.94</v>
      </c>
      <c r="L3814" s="48">
        <f t="shared" si="433"/>
        <v>87.29</v>
      </c>
      <c r="M3814" s="48">
        <f t="shared" si="434"/>
        <v>84.02</v>
      </c>
      <c r="N3814" s="48">
        <f t="shared" si="435"/>
        <v>86.52</v>
      </c>
      <c r="O3814" s="49">
        <f t="shared" ca="1" si="436"/>
        <v>12060300</v>
      </c>
    </row>
    <row r="3815" spans="1:15" x14ac:dyDescent="0.25">
      <c r="A3815">
        <v>3800</v>
      </c>
      <c r="B3815" s="89">
        <v>36978</v>
      </c>
      <c r="C3815" s="48">
        <v>116.900002</v>
      </c>
      <c r="D3815" s="48">
        <v>116.949997</v>
      </c>
      <c r="E3815" s="48">
        <v>114.900002</v>
      </c>
      <c r="F3815" s="48">
        <v>115.040001</v>
      </c>
      <c r="G3815" s="49">
        <v>10953300</v>
      </c>
      <c r="H3815" s="48">
        <v>86.191909999999993</v>
      </c>
      <c r="I3815" s="52">
        <f t="shared" si="430"/>
        <v>0.74923425982932657</v>
      </c>
      <c r="J3815" s="52">
        <f t="shared" ca="1" si="431"/>
        <v>1</v>
      </c>
      <c r="K3815" s="48">
        <f t="shared" si="432"/>
        <v>87.59</v>
      </c>
      <c r="L3815" s="48">
        <f t="shared" si="433"/>
        <v>87.62</v>
      </c>
      <c r="M3815" s="48">
        <f t="shared" si="434"/>
        <v>86.09</v>
      </c>
      <c r="N3815" s="48">
        <f t="shared" si="435"/>
        <v>86.19</v>
      </c>
      <c r="O3815" s="49">
        <f t="shared" ca="1" si="436"/>
        <v>10953300</v>
      </c>
    </row>
    <row r="3816" spans="1:15" x14ac:dyDescent="0.25">
      <c r="A3816">
        <v>3801</v>
      </c>
      <c r="B3816" s="89">
        <v>36977</v>
      </c>
      <c r="C3816" s="48">
        <v>115.620003</v>
      </c>
      <c r="D3816" s="48">
        <v>118.650002</v>
      </c>
      <c r="E3816" s="48">
        <v>115.279999</v>
      </c>
      <c r="F3816" s="48">
        <v>118.30999799999999</v>
      </c>
      <c r="G3816" s="49">
        <v>12880700</v>
      </c>
      <c r="H3816" s="48">
        <v>88.641902999999999</v>
      </c>
      <c r="I3816" s="52">
        <f t="shared" si="430"/>
        <v>0.74923425322008719</v>
      </c>
      <c r="J3816" s="52">
        <f t="shared" ca="1" si="431"/>
        <v>1</v>
      </c>
      <c r="K3816" s="48">
        <f t="shared" si="432"/>
        <v>86.63</v>
      </c>
      <c r="L3816" s="48">
        <f t="shared" si="433"/>
        <v>88.9</v>
      </c>
      <c r="M3816" s="48">
        <f t="shared" si="434"/>
        <v>86.37</v>
      </c>
      <c r="N3816" s="48">
        <f t="shared" si="435"/>
        <v>88.64</v>
      </c>
      <c r="O3816" s="49">
        <f t="shared" ca="1" si="436"/>
        <v>12880700</v>
      </c>
    </row>
    <row r="3817" spans="1:15" x14ac:dyDescent="0.25">
      <c r="A3817">
        <v>3802</v>
      </c>
      <c r="B3817" s="89">
        <v>36976</v>
      </c>
      <c r="C3817" s="48">
        <v>115.699997</v>
      </c>
      <c r="D3817" s="48">
        <v>116.269997</v>
      </c>
      <c r="E3817" s="48">
        <v>114.769997</v>
      </c>
      <c r="F3817" s="48">
        <v>115.94000200000001</v>
      </c>
      <c r="G3817" s="49">
        <v>9943800</v>
      </c>
      <c r="H3817" s="48">
        <v>86.866221999999993</v>
      </c>
      <c r="I3817" s="52">
        <f t="shared" si="430"/>
        <v>0.74923426342531885</v>
      </c>
      <c r="J3817" s="52">
        <f t="shared" ca="1" si="431"/>
        <v>1</v>
      </c>
      <c r="K3817" s="48">
        <f t="shared" si="432"/>
        <v>86.69</v>
      </c>
      <c r="L3817" s="48">
        <f t="shared" si="433"/>
        <v>87.11</v>
      </c>
      <c r="M3817" s="48">
        <f t="shared" si="434"/>
        <v>85.99</v>
      </c>
      <c r="N3817" s="48">
        <f t="shared" si="435"/>
        <v>86.87</v>
      </c>
      <c r="O3817" s="49">
        <f t="shared" ca="1" si="436"/>
        <v>9943800</v>
      </c>
    </row>
    <row r="3818" spans="1:15" x14ac:dyDescent="0.25">
      <c r="A3818">
        <v>3803</v>
      </c>
      <c r="B3818" s="89">
        <v>36973</v>
      </c>
      <c r="C3818" s="48">
        <v>113.25</v>
      </c>
      <c r="D3818" s="48">
        <v>114.660004</v>
      </c>
      <c r="E3818" s="48">
        <v>111.5</v>
      </c>
      <c r="F3818" s="48">
        <v>114.480003</v>
      </c>
      <c r="G3818" s="49">
        <v>12861700</v>
      </c>
      <c r="H3818" s="48">
        <v>85.772340999999997</v>
      </c>
      <c r="I3818" s="52">
        <f t="shared" si="430"/>
        <v>0.74923426583068831</v>
      </c>
      <c r="J3818" s="52">
        <f t="shared" ca="1" si="431"/>
        <v>1</v>
      </c>
      <c r="K3818" s="48">
        <f t="shared" si="432"/>
        <v>84.85</v>
      </c>
      <c r="L3818" s="48">
        <f t="shared" si="433"/>
        <v>85.91</v>
      </c>
      <c r="M3818" s="48">
        <f t="shared" si="434"/>
        <v>83.54</v>
      </c>
      <c r="N3818" s="48">
        <f t="shared" si="435"/>
        <v>85.77</v>
      </c>
      <c r="O3818" s="49">
        <f t="shared" ca="1" si="436"/>
        <v>12861700</v>
      </c>
    </row>
    <row r="3819" spans="1:15" x14ac:dyDescent="0.25">
      <c r="A3819">
        <v>3804</v>
      </c>
      <c r="B3819" s="89">
        <v>36972</v>
      </c>
      <c r="C3819" s="48">
        <v>112.019997</v>
      </c>
      <c r="D3819" s="48">
        <v>112.599998</v>
      </c>
      <c r="E3819" s="48">
        <v>108.040001</v>
      </c>
      <c r="F3819" s="48">
        <v>111.120003</v>
      </c>
      <c r="G3819" s="49">
        <v>28624800</v>
      </c>
      <c r="H3819" s="48">
        <v>83.254913000000002</v>
      </c>
      <c r="I3819" s="52">
        <f t="shared" si="430"/>
        <v>0.74923425803003263</v>
      </c>
      <c r="J3819" s="52">
        <f t="shared" ca="1" si="431"/>
        <v>1</v>
      </c>
      <c r="K3819" s="48">
        <f t="shared" si="432"/>
        <v>83.93</v>
      </c>
      <c r="L3819" s="48">
        <f t="shared" si="433"/>
        <v>84.36</v>
      </c>
      <c r="M3819" s="48">
        <f t="shared" si="434"/>
        <v>80.95</v>
      </c>
      <c r="N3819" s="48">
        <f t="shared" si="435"/>
        <v>83.25</v>
      </c>
      <c r="O3819" s="49">
        <f t="shared" ca="1" si="436"/>
        <v>28624800</v>
      </c>
    </row>
    <row r="3820" spans="1:15" x14ac:dyDescent="0.25">
      <c r="A3820">
        <v>3805</v>
      </c>
      <c r="B3820" s="89">
        <v>36971</v>
      </c>
      <c r="C3820" s="48">
        <v>114.18</v>
      </c>
      <c r="D3820" s="48">
        <v>115.260002</v>
      </c>
      <c r="E3820" s="48">
        <v>111.900002</v>
      </c>
      <c r="F3820" s="48">
        <v>112.260002</v>
      </c>
      <c r="G3820" s="49">
        <v>19004600</v>
      </c>
      <c r="H3820" s="48">
        <v>84.109039999999993</v>
      </c>
      <c r="I3820" s="52">
        <f t="shared" si="430"/>
        <v>0.74923426422173045</v>
      </c>
      <c r="J3820" s="52">
        <f t="shared" ca="1" si="431"/>
        <v>1</v>
      </c>
      <c r="K3820" s="48">
        <f t="shared" si="432"/>
        <v>85.55</v>
      </c>
      <c r="L3820" s="48">
        <f t="shared" si="433"/>
        <v>86.36</v>
      </c>
      <c r="M3820" s="48">
        <f t="shared" si="434"/>
        <v>83.84</v>
      </c>
      <c r="N3820" s="48">
        <f t="shared" si="435"/>
        <v>84.11</v>
      </c>
      <c r="O3820" s="49">
        <f t="shared" ca="1" si="436"/>
        <v>19004600</v>
      </c>
    </row>
    <row r="3821" spans="1:15" x14ac:dyDescent="0.25">
      <c r="A3821">
        <v>3806</v>
      </c>
      <c r="B3821" s="89">
        <v>36970</v>
      </c>
      <c r="C3821" s="48">
        <v>117.900002</v>
      </c>
      <c r="D3821" s="48">
        <v>118.459999</v>
      </c>
      <c r="E3821" s="48">
        <v>114.110001</v>
      </c>
      <c r="F3821" s="48">
        <v>114.199997</v>
      </c>
      <c r="G3821" s="49">
        <v>15083900</v>
      </c>
      <c r="H3821" s="48">
        <v>85.562550000000002</v>
      </c>
      <c r="I3821" s="52">
        <f t="shared" si="430"/>
        <v>0.74923425786079489</v>
      </c>
      <c r="J3821" s="52">
        <f t="shared" ca="1" si="431"/>
        <v>1</v>
      </c>
      <c r="K3821" s="48">
        <f t="shared" si="432"/>
        <v>88.33</v>
      </c>
      <c r="L3821" s="48">
        <f t="shared" si="433"/>
        <v>88.75</v>
      </c>
      <c r="M3821" s="48">
        <f t="shared" si="434"/>
        <v>85.5</v>
      </c>
      <c r="N3821" s="48">
        <f t="shared" si="435"/>
        <v>85.56</v>
      </c>
      <c r="O3821" s="49">
        <f t="shared" ca="1" si="436"/>
        <v>15083900</v>
      </c>
    </row>
    <row r="3822" spans="1:15" x14ac:dyDescent="0.25">
      <c r="A3822">
        <v>3807</v>
      </c>
      <c r="B3822" s="89">
        <v>36969</v>
      </c>
      <c r="C3822" s="48">
        <v>115.760002</v>
      </c>
      <c r="D3822" s="48">
        <v>117.69000200000001</v>
      </c>
      <c r="E3822" s="48">
        <v>114.82</v>
      </c>
      <c r="F3822" s="48">
        <v>117.349998</v>
      </c>
      <c r="G3822" s="49">
        <v>10067800</v>
      </c>
      <c r="H3822" s="48">
        <v>87.922639000000004</v>
      </c>
      <c r="I3822" s="52">
        <f t="shared" si="430"/>
        <v>0.74923426074536448</v>
      </c>
      <c r="J3822" s="52">
        <f t="shared" ca="1" si="431"/>
        <v>1</v>
      </c>
      <c r="K3822" s="48">
        <f t="shared" si="432"/>
        <v>86.73</v>
      </c>
      <c r="L3822" s="48">
        <f t="shared" si="433"/>
        <v>88.18</v>
      </c>
      <c r="M3822" s="48">
        <f t="shared" si="434"/>
        <v>86.03</v>
      </c>
      <c r="N3822" s="48">
        <f t="shared" si="435"/>
        <v>87.92</v>
      </c>
      <c r="O3822" s="49">
        <f t="shared" ca="1" si="436"/>
        <v>10067800</v>
      </c>
    </row>
    <row r="3823" spans="1:15" x14ac:dyDescent="0.25">
      <c r="A3823">
        <v>3808</v>
      </c>
      <c r="B3823" s="89">
        <v>36966</v>
      </c>
      <c r="C3823" s="48">
        <v>117.129997</v>
      </c>
      <c r="D3823" s="48">
        <v>117.400002</v>
      </c>
      <c r="E3823" s="48">
        <v>114.80999799999999</v>
      </c>
      <c r="F3823" s="48">
        <v>115.010002</v>
      </c>
      <c r="G3823" s="49">
        <v>58514600</v>
      </c>
      <c r="H3823" s="48">
        <v>86.169433999999995</v>
      </c>
      <c r="I3823" s="52">
        <f t="shared" si="430"/>
        <v>0.74923426225138223</v>
      </c>
      <c r="J3823" s="52">
        <f t="shared" ca="1" si="431"/>
        <v>1</v>
      </c>
      <c r="K3823" s="48">
        <f t="shared" si="432"/>
        <v>87.76</v>
      </c>
      <c r="L3823" s="48">
        <f t="shared" si="433"/>
        <v>87.96</v>
      </c>
      <c r="M3823" s="48">
        <f t="shared" si="434"/>
        <v>86.02</v>
      </c>
      <c r="N3823" s="48">
        <f t="shared" si="435"/>
        <v>86.17</v>
      </c>
      <c r="O3823" s="49">
        <f t="shared" ca="1" si="436"/>
        <v>58514600</v>
      </c>
    </row>
    <row r="3824" spans="1:15" x14ac:dyDescent="0.25">
      <c r="A3824">
        <v>3809</v>
      </c>
      <c r="B3824" s="89">
        <v>36965</v>
      </c>
      <c r="C3824" s="48">
        <v>118.449997</v>
      </c>
      <c r="D3824" s="48">
        <v>118.860001</v>
      </c>
      <c r="E3824" s="48">
        <v>117.360001</v>
      </c>
      <c r="F3824" s="48">
        <v>117.68</v>
      </c>
      <c r="G3824" s="49">
        <v>10370300</v>
      </c>
      <c r="H3824" s="48">
        <v>87.933127999999996</v>
      </c>
      <c r="I3824" s="52">
        <f t="shared" si="430"/>
        <v>0.74722236573759337</v>
      </c>
      <c r="J3824" s="52">
        <f t="shared" ca="1" si="431"/>
        <v>1</v>
      </c>
      <c r="K3824" s="48">
        <f t="shared" si="432"/>
        <v>88.51</v>
      </c>
      <c r="L3824" s="48">
        <f t="shared" si="433"/>
        <v>88.81</v>
      </c>
      <c r="M3824" s="48">
        <f t="shared" si="434"/>
        <v>87.69</v>
      </c>
      <c r="N3824" s="48">
        <f t="shared" si="435"/>
        <v>87.93</v>
      </c>
      <c r="O3824" s="49">
        <f t="shared" ca="1" si="436"/>
        <v>10370300</v>
      </c>
    </row>
    <row r="3825" spans="1:15" x14ac:dyDescent="0.25">
      <c r="A3825">
        <v>3810</v>
      </c>
      <c r="B3825" s="89">
        <v>36964</v>
      </c>
      <c r="C3825" s="48">
        <v>117.050003</v>
      </c>
      <c r="D3825" s="48">
        <v>119.290001</v>
      </c>
      <c r="E3825" s="48">
        <v>115.75</v>
      </c>
      <c r="F3825" s="48">
        <v>117.650002</v>
      </c>
      <c r="G3825" s="49">
        <v>19883400</v>
      </c>
      <c r="H3825" s="48">
        <v>87.910712000000004</v>
      </c>
      <c r="I3825" s="52">
        <f t="shared" si="430"/>
        <v>0.74722235873825149</v>
      </c>
      <c r="J3825" s="52">
        <f t="shared" ca="1" si="431"/>
        <v>1</v>
      </c>
      <c r="K3825" s="48">
        <f t="shared" si="432"/>
        <v>87.46</v>
      </c>
      <c r="L3825" s="48">
        <f t="shared" si="433"/>
        <v>89.14</v>
      </c>
      <c r="M3825" s="48">
        <f t="shared" si="434"/>
        <v>86.49</v>
      </c>
      <c r="N3825" s="48">
        <f t="shared" si="435"/>
        <v>87.91</v>
      </c>
      <c r="O3825" s="49">
        <f t="shared" ca="1" si="436"/>
        <v>19883400</v>
      </c>
    </row>
    <row r="3826" spans="1:15" x14ac:dyDescent="0.25">
      <c r="A3826">
        <v>3811</v>
      </c>
      <c r="B3826" s="89">
        <v>36963</v>
      </c>
      <c r="C3826" s="48">
        <v>119.400002</v>
      </c>
      <c r="D3826" s="48">
        <v>120.44000200000001</v>
      </c>
      <c r="E3826" s="48">
        <v>117.529999</v>
      </c>
      <c r="F3826" s="48">
        <v>120.019997</v>
      </c>
      <c r="G3826" s="49">
        <v>12888000</v>
      </c>
      <c r="H3826" s="48">
        <v>89.681625999999994</v>
      </c>
      <c r="I3826" s="52">
        <f t="shared" si="430"/>
        <v>0.74722236495306693</v>
      </c>
      <c r="J3826" s="52">
        <f t="shared" ca="1" si="431"/>
        <v>1</v>
      </c>
      <c r="K3826" s="48">
        <f t="shared" si="432"/>
        <v>89.22</v>
      </c>
      <c r="L3826" s="48">
        <f t="shared" si="433"/>
        <v>90</v>
      </c>
      <c r="M3826" s="48">
        <f t="shared" si="434"/>
        <v>87.82</v>
      </c>
      <c r="N3826" s="48">
        <f t="shared" si="435"/>
        <v>89.68</v>
      </c>
      <c r="O3826" s="49">
        <f t="shared" ca="1" si="436"/>
        <v>12888000</v>
      </c>
    </row>
    <row r="3827" spans="1:15" x14ac:dyDescent="0.25">
      <c r="A3827">
        <v>3812</v>
      </c>
      <c r="B3827" s="89">
        <v>36962</v>
      </c>
      <c r="C3827" s="48">
        <v>122.339996</v>
      </c>
      <c r="D3827" s="48">
        <v>122.5</v>
      </c>
      <c r="E3827" s="48">
        <v>117.75</v>
      </c>
      <c r="F3827" s="48">
        <v>118.08000199999999</v>
      </c>
      <c r="G3827" s="49">
        <v>13972900</v>
      </c>
      <c r="H3827" s="48">
        <v>88.232017999999997</v>
      </c>
      <c r="I3827" s="52">
        <f t="shared" si="430"/>
        <v>0.74722236200504133</v>
      </c>
      <c r="J3827" s="52">
        <f t="shared" ca="1" si="431"/>
        <v>1</v>
      </c>
      <c r="K3827" s="48">
        <f t="shared" si="432"/>
        <v>91.42</v>
      </c>
      <c r="L3827" s="48">
        <f t="shared" si="433"/>
        <v>91.53</v>
      </c>
      <c r="M3827" s="48">
        <f t="shared" si="434"/>
        <v>87.99</v>
      </c>
      <c r="N3827" s="48">
        <f t="shared" si="435"/>
        <v>88.23</v>
      </c>
      <c r="O3827" s="49">
        <f t="shared" ca="1" si="436"/>
        <v>13972900</v>
      </c>
    </row>
    <row r="3828" spans="1:15" x14ac:dyDescent="0.25">
      <c r="A3828">
        <v>3813</v>
      </c>
      <c r="B3828" s="89">
        <v>36959</v>
      </c>
      <c r="C3828" s="48">
        <v>126.099998</v>
      </c>
      <c r="D3828" s="48">
        <v>126.099998</v>
      </c>
      <c r="E3828" s="48">
        <v>123.110001</v>
      </c>
      <c r="F3828" s="48">
        <v>123.360001</v>
      </c>
      <c r="G3828" s="49">
        <v>10020300</v>
      </c>
      <c r="H3828" s="48">
        <v>92.177351000000002</v>
      </c>
      <c r="I3828" s="52">
        <f t="shared" si="430"/>
        <v>0.74722235937725068</v>
      </c>
      <c r="J3828" s="52">
        <f t="shared" ca="1" si="431"/>
        <v>1</v>
      </c>
      <c r="K3828" s="48">
        <f t="shared" si="432"/>
        <v>94.22</v>
      </c>
      <c r="L3828" s="48">
        <f t="shared" si="433"/>
        <v>94.22</v>
      </c>
      <c r="M3828" s="48">
        <f t="shared" si="434"/>
        <v>91.99</v>
      </c>
      <c r="N3828" s="48">
        <f t="shared" si="435"/>
        <v>92.18</v>
      </c>
      <c r="O3828" s="49">
        <f t="shared" ca="1" si="436"/>
        <v>10020300</v>
      </c>
    </row>
    <row r="3829" spans="1:15" x14ac:dyDescent="0.25">
      <c r="A3829">
        <v>3814</v>
      </c>
      <c r="B3829" s="89">
        <v>36958</v>
      </c>
      <c r="C3829" s="48">
        <v>126.599998</v>
      </c>
      <c r="D3829" s="48">
        <v>127.239998</v>
      </c>
      <c r="E3829" s="48">
        <v>126.139999</v>
      </c>
      <c r="F3829" s="48">
        <v>127.120003</v>
      </c>
      <c r="G3829" s="49">
        <v>6055000</v>
      </c>
      <c r="H3829" s="48">
        <v>94.986908999999997</v>
      </c>
      <c r="I3829" s="52">
        <f t="shared" si="430"/>
        <v>0.74722236279368248</v>
      </c>
      <c r="J3829" s="52">
        <f t="shared" ca="1" si="431"/>
        <v>1</v>
      </c>
      <c r="K3829" s="48">
        <f t="shared" si="432"/>
        <v>94.6</v>
      </c>
      <c r="L3829" s="48">
        <f t="shared" si="433"/>
        <v>95.08</v>
      </c>
      <c r="M3829" s="48">
        <f t="shared" si="434"/>
        <v>94.25</v>
      </c>
      <c r="N3829" s="48">
        <f t="shared" si="435"/>
        <v>94.99</v>
      </c>
      <c r="O3829" s="49">
        <f t="shared" ca="1" si="436"/>
        <v>6055000</v>
      </c>
    </row>
    <row r="3830" spans="1:15" x14ac:dyDescent="0.25">
      <c r="A3830">
        <v>3815</v>
      </c>
      <c r="B3830" s="89">
        <v>36957</v>
      </c>
      <c r="C3830" s="48">
        <v>126.900002</v>
      </c>
      <c r="D3830" s="48">
        <v>127.040001</v>
      </c>
      <c r="E3830" s="48">
        <v>125.760002</v>
      </c>
      <c r="F3830" s="48">
        <v>126.980003</v>
      </c>
      <c r="G3830" s="49">
        <v>6371700</v>
      </c>
      <c r="H3830" s="48">
        <v>94.882298000000006</v>
      </c>
      <c r="I3830" s="52">
        <f t="shared" si="430"/>
        <v>0.747222363823696</v>
      </c>
      <c r="J3830" s="52">
        <f t="shared" ca="1" si="431"/>
        <v>1</v>
      </c>
      <c r="K3830" s="48">
        <f t="shared" si="432"/>
        <v>94.82</v>
      </c>
      <c r="L3830" s="48">
        <f t="shared" si="433"/>
        <v>94.93</v>
      </c>
      <c r="M3830" s="48">
        <f t="shared" si="434"/>
        <v>93.97</v>
      </c>
      <c r="N3830" s="48">
        <f t="shared" si="435"/>
        <v>94.88</v>
      </c>
      <c r="O3830" s="49">
        <f t="shared" ca="1" si="436"/>
        <v>6371700</v>
      </c>
    </row>
    <row r="3831" spans="1:15" x14ac:dyDescent="0.25">
      <c r="A3831">
        <v>3816</v>
      </c>
      <c r="B3831" s="89">
        <v>36956</v>
      </c>
      <c r="C3831" s="48">
        <v>126.349998</v>
      </c>
      <c r="D3831" s="48">
        <v>127.75</v>
      </c>
      <c r="E3831" s="48">
        <v>125.489998</v>
      </c>
      <c r="F3831" s="48">
        <v>126.08000199999999</v>
      </c>
      <c r="G3831" s="49">
        <v>6917000</v>
      </c>
      <c r="H3831" s="48">
        <v>94.209796999999995</v>
      </c>
      <c r="I3831" s="52">
        <f t="shared" si="430"/>
        <v>0.74722236282959453</v>
      </c>
      <c r="J3831" s="52">
        <f t="shared" ca="1" si="431"/>
        <v>1</v>
      </c>
      <c r="K3831" s="48">
        <f t="shared" si="432"/>
        <v>94.41</v>
      </c>
      <c r="L3831" s="48">
        <f t="shared" si="433"/>
        <v>95.46</v>
      </c>
      <c r="M3831" s="48">
        <f t="shared" si="434"/>
        <v>93.77</v>
      </c>
      <c r="N3831" s="48">
        <f t="shared" si="435"/>
        <v>94.21</v>
      </c>
      <c r="O3831" s="49">
        <f t="shared" ca="1" si="436"/>
        <v>6917000</v>
      </c>
    </row>
    <row r="3832" spans="1:15" x14ac:dyDescent="0.25">
      <c r="A3832">
        <v>3817</v>
      </c>
      <c r="B3832" s="89">
        <v>36955</v>
      </c>
      <c r="C3832" s="48">
        <v>124.150002</v>
      </c>
      <c r="D3832" s="48">
        <v>124.779999</v>
      </c>
      <c r="E3832" s="48">
        <v>123.80999799999999</v>
      </c>
      <c r="F3832" s="48">
        <v>124.739998</v>
      </c>
      <c r="G3832" s="49">
        <v>5293200</v>
      </c>
      <c r="H3832" s="48">
        <v>93.208516000000003</v>
      </c>
      <c r="I3832" s="52">
        <f t="shared" si="430"/>
        <v>0.74722236246949436</v>
      </c>
      <c r="J3832" s="52">
        <f t="shared" ca="1" si="431"/>
        <v>1</v>
      </c>
      <c r="K3832" s="48">
        <f t="shared" si="432"/>
        <v>92.77</v>
      </c>
      <c r="L3832" s="48">
        <f t="shared" si="433"/>
        <v>93.24</v>
      </c>
      <c r="M3832" s="48">
        <f t="shared" si="434"/>
        <v>92.51</v>
      </c>
      <c r="N3832" s="48">
        <f t="shared" si="435"/>
        <v>93.21</v>
      </c>
      <c r="O3832" s="49">
        <f t="shared" ca="1" si="436"/>
        <v>5293200</v>
      </c>
    </row>
    <row r="3833" spans="1:15" x14ac:dyDescent="0.25">
      <c r="A3833">
        <v>3818</v>
      </c>
      <c r="B3833" s="89">
        <v>36952</v>
      </c>
      <c r="C3833" s="48">
        <v>122.5</v>
      </c>
      <c r="D3833" s="48">
        <v>125.650002</v>
      </c>
      <c r="E3833" s="48">
        <v>122.300003</v>
      </c>
      <c r="F3833" s="48">
        <v>123.610001</v>
      </c>
      <c r="G3833" s="49">
        <v>12564300</v>
      </c>
      <c r="H3833" s="48">
        <v>92.364157000000006</v>
      </c>
      <c r="I3833" s="52">
        <f t="shared" si="430"/>
        <v>0.74722236269539399</v>
      </c>
      <c r="J3833" s="52">
        <f t="shared" ca="1" si="431"/>
        <v>1</v>
      </c>
      <c r="K3833" s="48">
        <f t="shared" si="432"/>
        <v>91.53</v>
      </c>
      <c r="L3833" s="48">
        <f t="shared" si="433"/>
        <v>93.89</v>
      </c>
      <c r="M3833" s="48">
        <f t="shared" si="434"/>
        <v>91.39</v>
      </c>
      <c r="N3833" s="48">
        <f t="shared" si="435"/>
        <v>92.36</v>
      </c>
      <c r="O3833" s="49">
        <f t="shared" ca="1" si="436"/>
        <v>12564300</v>
      </c>
    </row>
    <row r="3834" spans="1:15" x14ac:dyDescent="0.25">
      <c r="A3834">
        <v>3819</v>
      </c>
      <c r="B3834" s="89">
        <v>36951</v>
      </c>
      <c r="C3834" s="48">
        <v>124.050003</v>
      </c>
      <c r="D3834" s="48">
        <v>124.599998</v>
      </c>
      <c r="E3834" s="48">
        <v>121.75</v>
      </c>
      <c r="F3834" s="48">
        <v>124.599998</v>
      </c>
      <c r="G3834" s="49">
        <v>14672000</v>
      </c>
      <c r="H3834" s="48">
        <v>93.103904999999997</v>
      </c>
      <c r="I3834" s="52">
        <f t="shared" si="430"/>
        <v>0.74722236351881799</v>
      </c>
      <c r="J3834" s="52">
        <f t="shared" ca="1" si="431"/>
        <v>1</v>
      </c>
      <c r="K3834" s="48">
        <f t="shared" si="432"/>
        <v>92.69</v>
      </c>
      <c r="L3834" s="48">
        <f t="shared" si="433"/>
        <v>93.1</v>
      </c>
      <c r="M3834" s="48">
        <f t="shared" si="434"/>
        <v>90.97</v>
      </c>
      <c r="N3834" s="48">
        <f t="shared" si="435"/>
        <v>93.1</v>
      </c>
      <c r="O3834" s="49">
        <f t="shared" ca="1" si="436"/>
        <v>14672000</v>
      </c>
    </row>
    <row r="3835" spans="1:15" x14ac:dyDescent="0.25">
      <c r="A3835">
        <v>3820</v>
      </c>
      <c r="B3835" s="89">
        <v>36950</v>
      </c>
      <c r="C3835" s="48">
        <v>126.75</v>
      </c>
      <c r="D3835" s="48">
        <v>126.839996</v>
      </c>
      <c r="E3835" s="48">
        <v>123.269997</v>
      </c>
      <c r="F3835" s="48">
        <v>123.949997</v>
      </c>
      <c r="G3835" s="49">
        <v>14825800</v>
      </c>
      <c r="H3835" s="48">
        <v>92.618210000000005</v>
      </c>
      <c r="I3835" s="52">
        <f t="shared" si="430"/>
        <v>0.74722236580610812</v>
      </c>
      <c r="J3835" s="52">
        <f t="shared" ca="1" si="431"/>
        <v>1</v>
      </c>
      <c r="K3835" s="48">
        <f t="shared" si="432"/>
        <v>94.71</v>
      </c>
      <c r="L3835" s="48">
        <f t="shared" si="433"/>
        <v>94.78</v>
      </c>
      <c r="M3835" s="48">
        <f t="shared" si="434"/>
        <v>92.11</v>
      </c>
      <c r="N3835" s="48">
        <f t="shared" si="435"/>
        <v>92.62</v>
      </c>
      <c r="O3835" s="49">
        <f t="shared" ca="1" si="436"/>
        <v>14825800</v>
      </c>
    </row>
    <row r="3836" spans="1:15" x14ac:dyDescent="0.25">
      <c r="A3836">
        <v>3821</v>
      </c>
      <c r="B3836" s="89">
        <v>36949</v>
      </c>
      <c r="C3836" s="48">
        <v>126.800003</v>
      </c>
      <c r="D3836" s="48">
        <v>127.839996</v>
      </c>
      <c r="E3836" s="48">
        <v>125.510002</v>
      </c>
      <c r="F3836" s="48">
        <v>126.44000200000001</v>
      </c>
      <c r="G3836" s="49">
        <v>11415000</v>
      </c>
      <c r="H3836" s="48">
        <v>94.478797999999998</v>
      </c>
      <c r="I3836" s="52">
        <f t="shared" si="430"/>
        <v>0.74722237033814654</v>
      </c>
      <c r="J3836" s="52">
        <f t="shared" ca="1" si="431"/>
        <v>1</v>
      </c>
      <c r="K3836" s="48">
        <f t="shared" si="432"/>
        <v>94.75</v>
      </c>
      <c r="L3836" s="48">
        <f t="shared" si="433"/>
        <v>95.52</v>
      </c>
      <c r="M3836" s="48">
        <f t="shared" si="434"/>
        <v>93.78</v>
      </c>
      <c r="N3836" s="48">
        <f t="shared" si="435"/>
        <v>94.48</v>
      </c>
      <c r="O3836" s="49">
        <f t="shared" ca="1" si="436"/>
        <v>11415000</v>
      </c>
    </row>
    <row r="3837" spans="1:15" x14ac:dyDescent="0.25">
      <c r="A3837">
        <v>3822</v>
      </c>
      <c r="B3837" s="89">
        <v>36948</v>
      </c>
      <c r="C3837" s="48">
        <v>125.800003</v>
      </c>
      <c r="D3837" s="48">
        <v>127.620003</v>
      </c>
      <c r="E3837" s="48">
        <v>124.5</v>
      </c>
      <c r="F3837" s="48">
        <v>127.620003</v>
      </c>
      <c r="G3837" s="49">
        <v>11503700</v>
      </c>
      <c r="H3837" s="48">
        <v>95.360519999999994</v>
      </c>
      <c r="I3837" s="52">
        <f t="shared" si="430"/>
        <v>0.74722236137229991</v>
      </c>
      <c r="J3837" s="52">
        <f t="shared" ca="1" si="431"/>
        <v>1</v>
      </c>
      <c r="K3837" s="48">
        <f t="shared" si="432"/>
        <v>94</v>
      </c>
      <c r="L3837" s="48">
        <f t="shared" si="433"/>
        <v>95.36</v>
      </c>
      <c r="M3837" s="48">
        <f t="shared" si="434"/>
        <v>93.03</v>
      </c>
      <c r="N3837" s="48">
        <f t="shared" si="435"/>
        <v>95.36</v>
      </c>
      <c r="O3837" s="49">
        <f t="shared" ca="1" si="436"/>
        <v>11503700</v>
      </c>
    </row>
    <row r="3838" spans="1:15" x14ac:dyDescent="0.25">
      <c r="A3838">
        <v>3823</v>
      </c>
      <c r="B3838" s="89">
        <v>36945</v>
      </c>
      <c r="C3838" s="48">
        <v>125.08000199999999</v>
      </c>
      <c r="D3838" s="48">
        <v>125.540001</v>
      </c>
      <c r="E3838" s="48">
        <v>121.800003</v>
      </c>
      <c r="F3838" s="48">
        <v>124.959999</v>
      </c>
      <c r="G3838" s="49">
        <v>20173000</v>
      </c>
      <c r="H3838" s="48">
        <v>93.372906</v>
      </c>
      <c r="I3838" s="52">
        <f t="shared" si="430"/>
        <v>0.74722236513462204</v>
      </c>
      <c r="J3838" s="52">
        <f t="shared" ca="1" si="431"/>
        <v>1</v>
      </c>
      <c r="K3838" s="48">
        <f t="shared" si="432"/>
        <v>93.46</v>
      </c>
      <c r="L3838" s="48">
        <f t="shared" si="433"/>
        <v>93.81</v>
      </c>
      <c r="M3838" s="48">
        <f t="shared" si="434"/>
        <v>91.01</v>
      </c>
      <c r="N3838" s="48">
        <f t="shared" si="435"/>
        <v>93.37</v>
      </c>
      <c r="O3838" s="49">
        <f t="shared" ca="1" si="436"/>
        <v>20173000</v>
      </c>
    </row>
    <row r="3839" spans="1:15" x14ac:dyDescent="0.25">
      <c r="A3839">
        <v>3824</v>
      </c>
      <c r="B3839" s="89">
        <v>36944</v>
      </c>
      <c r="C3839" s="48">
        <v>126.349998</v>
      </c>
      <c r="D3839" s="48">
        <v>126.540001</v>
      </c>
      <c r="E3839" s="48">
        <v>123.019997</v>
      </c>
      <c r="F3839" s="48">
        <v>125.80999799999999</v>
      </c>
      <c r="G3839" s="49">
        <v>21281600</v>
      </c>
      <c r="H3839" s="48">
        <v>94.008043999999998</v>
      </c>
      <c r="I3839" s="52">
        <f t="shared" si="430"/>
        <v>0.74722236304303891</v>
      </c>
      <c r="J3839" s="52">
        <f t="shared" ca="1" si="431"/>
        <v>1</v>
      </c>
      <c r="K3839" s="48">
        <f t="shared" si="432"/>
        <v>94.41</v>
      </c>
      <c r="L3839" s="48">
        <f t="shared" si="433"/>
        <v>94.55</v>
      </c>
      <c r="M3839" s="48">
        <f t="shared" si="434"/>
        <v>91.92</v>
      </c>
      <c r="N3839" s="48">
        <f t="shared" si="435"/>
        <v>94.01</v>
      </c>
      <c r="O3839" s="49">
        <f t="shared" ca="1" si="436"/>
        <v>21281600</v>
      </c>
    </row>
    <row r="3840" spans="1:15" x14ac:dyDescent="0.25">
      <c r="A3840">
        <v>3825</v>
      </c>
      <c r="B3840" s="89">
        <v>36943</v>
      </c>
      <c r="C3840" s="48">
        <v>127.900002</v>
      </c>
      <c r="D3840" s="48">
        <v>128.83999600000001</v>
      </c>
      <c r="E3840" s="48">
        <v>125.5</v>
      </c>
      <c r="F3840" s="48">
        <v>125.620003</v>
      </c>
      <c r="G3840" s="49">
        <v>10910800</v>
      </c>
      <c r="H3840" s="48">
        <v>93.866074999999995</v>
      </c>
      <c r="I3840" s="52">
        <f t="shared" si="430"/>
        <v>0.74722235916520396</v>
      </c>
      <c r="J3840" s="52">
        <f t="shared" ca="1" si="431"/>
        <v>1</v>
      </c>
      <c r="K3840" s="48">
        <f t="shared" si="432"/>
        <v>95.57</v>
      </c>
      <c r="L3840" s="48">
        <f t="shared" si="433"/>
        <v>96.27</v>
      </c>
      <c r="M3840" s="48">
        <f t="shared" si="434"/>
        <v>93.78</v>
      </c>
      <c r="N3840" s="48">
        <f t="shared" si="435"/>
        <v>93.87</v>
      </c>
      <c r="O3840" s="49">
        <f t="shared" ca="1" si="436"/>
        <v>10910800</v>
      </c>
    </row>
    <row r="3841" spans="1:15" x14ac:dyDescent="0.25">
      <c r="A3841">
        <v>3826</v>
      </c>
      <c r="B3841" s="89">
        <v>36942</v>
      </c>
      <c r="C3841" s="48">
        <v>131.03999300000001</v>
      </c>
      <c r="D3841" s="48">
        <v>131.13999899999999</v>
      </c>
      <c r="E3841" s="48">
        <v>128.10000600000001</v>
      </c>
      <c r="F3841" s="48">
        <v>128.38999899999999</v>
      </c>
      <c r="G3841" s="49">
        <v>5760000</v>
      </c>
      <c r="H3841" s="48">
        <v>95.935879</v>
      </c>
      <c r="I3841" s="52">
        <f t="shared" si="430"/>
        <v>0.74722236737458037</v>
      </c>
      <c r="J3841" s="52">
        <f t="shared" ca="1" si="431"/>
        <v>1</v>
      </c>
      <c r="K3841" s="48">
        <f t="shared" si="432"/>
        <v>97.92</v>
      </c>
      <c r="L3841" s="48">
        <f t="shared" si="433"/>
        <v>97.99</v>
      </c>
      <c r="M3841" s="48">
        <f t="shared" si="434"/>
        <v>95.72</v>
      </c>
      <c r="N3841" s="48">
        <f t="shared" si="435"/>
        <v>95.94</v>
      </c>
      <c r="O3841" s="49">
        <f t="shared" ca="1" si="436"/>
        <v>5760000</v>
      </c>
    </row>
    <row r="3842" spans="1:15" x14ac:dyDescent="0.25">
      <c r="A3842">
        <v>3827</v>
      </c>
      <c r="B3842" s="89">
        <v>36938</v>
      </c>
      <c r="C3842" s="48">
        <v>131</v>
      </c>
      <c r="D3842" s="48">
        <v>131.28999300000001</v>
      </c>
      <c r="E3842" s="48">
        <v>129.300003</v>
      </c>
      <c r="F3842" s="48">
        <v>130.39999399999999</v>
      </c>
      <c r="G3842" s="49">
        <v>6434900</v>
      </c>
      <c r="H3842" s="48">
        <v>97.437792000000002</v>
      </c>
      <c r="I3842" s="52">
        <f t="shared" si="430"/>
        <v>0.74722236566974076</v>
      </c>
      <c r="J3842" s="52">
        <f t="shared" ca="1" si="431"/>
        <v>1</v>
      </c>
      <c r="K3842" s="48">
        <f t="shared" si="432"/>
        <v>97.89</v>
      </c>
      <c r="L3842" s="48">
        <f t="shared" si="433"/>
        <v>98.1</v>
      </c>
      <c r="M3842" s="48">
        <f t="shared" si="434"/>
        <v>96.62</v>
      </c>
      <c r="N3842" s="48">
        <f t="shared" si="435"/>
        <v>97.44</v>
      </c>
      <c r="O3842" s="49">
        <f t="shared" ca="1" si="436"/>
        <v>6434900</v>
      </c>
    </row>
    <row r="3843" spans="1:15" x14ac:dyDescent="0.25">
      <c r="A3843">
        <v>3828</v>
      </c>
      <c r="B3843" s="89">
        <v>36937</v>
      </c>
      <c r="C3843" s="48">
        <v>132.83999600000001</v>
      </c>
      <c r="D3843" s="48">
        <v>133.520004</v>
      </c>
      <c r="E3843" s="48">
        <v>131.990005</v>
      </c>
      <c r="F3843" s="48">
        <v>133.33999600000001</v>
      </c>
      <c r="G3843" s="49">
        <v>5929800</v>
      </c>
      <c r="H3843" s="48">
        <v>99.634626999999995</v>
      </c>
      <c r="I3843" s="52">
        <f t="shared" si="430"/>
        <v>0.74722236379848084</v>
      </c>
      <c r="J3843" s="52">
        <f t="shared" ca="1" si="431"/>
        <v>1</v>
      </c>
      <c r="K3843" s="48">
        <f t="shared" si="432"/>
        <v>99.26</v>
      </c>
      <c r="L3843" s="48">
        <f t="shared" si="433"/>
        <v>99.77</v>
      </c>
      <c r="M3843" s="48">
        <f t="shared" si="434"/>
        <v>98.63</v>
      </c>
      <c r="N3843" s="48">
        <f t="shared" si="435"/>
        <v>99.63</v>
      </c>
      <c r="O3843" s="49">
        <f t="shared" ca="1" si="436"/>
        <v>5929800</v>
      </c>
    </row>
    <row r="3844" spans="1:15" x14ac:dyDescent="0.25">
      <c r="A3844">
        <v>3829</v>
      </c>
      <c r="B3844" s="89">
        <v>36936</v>
      </c>
      <c r="C3844" s="48">
        <v>132.64999399999999</v>
      </c>
      <c r="D3844" s="48">
        <v>132.64999399999999</v>
      </c>
      <c r="E3844" s="48">
        <v>130.66000399999999</v>
      </c>
      <c r="F3844" s="48">
        <v>132.05999800000001</v>
      </c>
      <c r="G3844" s="49">
        <v>8400100</v>
      </c>
      <c r="H3844" s="48">
        <v>98.678184000000002</v>
      </c>
      <c r="I3844" s="52">
        <f t="shared" si="430"/>
        <v>0.74722236479210002</v>
      </c>
      <c r="J3844" s="52">
        <f t="shared" ca="1" si="431"/>
        <v>1</v>
      </c>
      <c r="K3844" s="48">
        <f t="shared" si="432"/>
        <v>99.12</v>
      </c>
      <c r="L3844" s="48">
        <f t="shared" si="433"/>
        <v>99.12</v>
      </c>
      <c r="M3844" s="48">
        <f t="shared" si="434"/>
        <v>97.63</v>
      </c>
      <c r="N3844" s="48">
        <f t="shared" si="435"/>
        <v>98.68</v>
      </c>
      <c r="O3844" s="49">
        <f t="shared" ca="1" si="436"/>
        <v>8400100</v>
      </c>
    </row>
    <row r="3845" spans="1:15" x14ac:dyDescent="0.25">
      <c r="A3845">
        <v>3830</v>
      </c>
      <c r="B3845" s="89">
        <v>36935</v>
      </c>
      <c r="C3845" s="48">
        <v>133.699997</v>
      </c>
      <c r="D3845" s="48">
        <v>134.16999799999999</v>
      </c>
      <c r="E3845" s="48">
        <v>132</v>
      </c>
      <c r="F3845" s="48">
        <v>132.259995</v>
      </c>
      <c r="G3845" s="49">
        <v>6587600</v>
      </c>
      <c r="H3845" s="48">
        <v>98.827625999999995</v>
      </c>
      <c r="I3845" s="52">
        <f t="shared" si="430"/>
        <v>0.74722236304333745</v>
      </c>
      <c r="J3845" s="52">
        <f t="shared" ca="1" si="431"/>
        <v>1</v>
      </c>
      <c r="K3845" s="48">
        <f t="shared" si="432"/>
        <v>99.9</v>
      </c>
      <c r="L3845" s="48">
        <f t="shared" si="433"/>
        <v>100.25</v>
      </c>
      <c r="M3845" s="48">
        <f t="shared" si="434"/>
        <v>98.63</v>
      </c>
      <c r="N3845" s="48">
        <f t="shared" si="435"/>
        <v>98.83</v>
      </c>
      <c r="O3845" s="49">
        <f t="shared" ca="1" si="436"/>
        <v>6587600</v>
      </c>
    </row>
    <row r="3846" spans="1:15" x14ac:dyDescent="0.25">
      <c r="A3846">
        <v>3831</v>
      </c>
      <c r="B3846" s="89">
        <v>36934</v>
      </c>
      <c r="C3846" s="48">
        <v>131.699997</v>
      </c>
      <c r="D3846" s="48">
        <v>133.5</v>
      </c>
      <c r="E3846" s="48">
        <v>131.699997</v>
      </c>
      <c r="F3846" s="48">
        <v>133.35000600000001</v>
      </c>
      <c r="G3846" s="49">
        <v>5804400</v>
      </c>
      <c r="H3846" s="48">
        <v>99.642106999999996</v>
      </c>
      <c r="I3846" s="52">
        <f t="shared" si="430"/>
        <v>0.74722236607923354</v>
      </c>
      <c r="J3846" s="52">
        <f t="shared" ca="1" si="431"/>
        <v>1</v>
      </c>
      <c r="K3846" s="48">
        <f t="shared" si="432"/>
        <v>98.41</v>
      </c>
      <c r="L3846" s="48">
        <f t="shared" si="433"/>
        <v>99.75</v>
      </c>
      <c r="M3846" s="48">
        <f t="shared" si="434"/>
        <v>98.41</v>
      </c>
      <c r="N3846" s="48">
        <f t="shared" si="435"/>
        <v>99.64</v>
      </c>
      <c r="O3846" s="49">
        <f t="shared" ca="1" si="436"/>
        <v>5804400</v>
      </c>
    </row>
    <row r="3847" spans="1:15" x14ac:dyDescent="0.25">
      <c r="A3847">
        <v>3832</v>
      </c>
      <c r="B3847" s="89">
        <v>36931</v>
      </c>
      <c r="C3847" s="48">
        <v>133.35000600000001</v>
      </c>
      <c r="D3847" s="48">
        <v>133.35000600000001</v>
      </c>
      <c r="E3847" s="48">
        <v>131.259995</v>
      </c>
      <c r="F3847" s="48">
        <v>131.83999600000001</v>
      </c>
      <c r="G3847" s="49">
        <v>9913000</v>
      </c>
      <c r="H3847" s="48">
        <v>98.513794000000004</v>
      </c>
      <c r="I3847" s="52">
        <f t="shared" si="430"/>
        <v>0.7472223679375718</v>
      </c>
      <c r="J3847" s="52">
        <f t="shared" ca="1" si="431"/>
        <v>1</v>
      </c>
      <c r="K3847" s="48">
        <f t="shared" si="432"/>
        <v>99.64</v>
      </c>
      <c r="L3847" s="48">
        <f t="shared" si="433"/>
        <v>99.64</v>
      </c>
      <c r="M3847" s="48">
        <f t="shared" si="434"/>
        <v>98.08</v>
      </c>
      <c r="N3847" s="48">
        <f t="shared" si="435"/>
        <v>98.51</v>
      </c>
      <c r="O3847" s="49">
        <f t="shared" ca="1" si="436"/>
        <v>9913000</v>
      </c>
    </row>
    <row r="3848" spans="1:15" x14ac:dyDescent="0.25">
      <c r="A3848">
        <v>3833</v>
      </c>
      <c r="B3848" s="89">
        <v>36930</v>
      </c>
      <c r="C3848" s="48">
        <v>134.800003</v>
      </c>
      <c r="D3848" s="48">
        <v>135.39999399999999</v>
      </c>
      <c r="E3848" s="48">
        <v>133.10000600000001</v>
      </c>
      <c r="F3848" s="48">
        <v>133.11999499999999</v>
      </c>
      <c r="G3848" s="49">
        <v>5943300</v>
      </c>
      <c r="H3848" s="48">
        <v>99.470236999999997</v>
      </c>
      <c r="I3848" s="52">
        <f t="shared" si="430"/>
        <v>0.74722236129891684</v>
      </c>
      <c r="J3848" s="52">
        <f t="shared" ca="1" si="431"/>
        <v>1</v>
      </c>
      <c r="K3848" s="48">
        <f t="shared" si="432"/>
        <v>100.73</v>
      </c>
      <c r="L3848" s="48">
        <f t="shared" si="433"/>
        <v>101.17</v>
      </c>
      <c r="M3848" s="48">
        <f t="shared" si="434"/>
        <v>99.46</v>
      </c>
      <c r="N3848" s="48">
        <f t="shared" si="435"/>
        <v>99.47</v>
      </c>
      <c r="O3848" s="49">
        <f t="shared" ca="1" si="436"/>
        <v>5943300</v>
      </c>
    </row>
    <row r="3849" spans="1:15" x14ac:dyDescent="0.25">
      <c r="A3849">
        <v>3834</v>
      </c>
      <c r="B3849" s="89">
        <v>36929</v>
      </c>
      <c r="C3849" s="48">
        <v>134.720001</v>
      </c>
      <c r="D3849" s="48">
        <v>135.39999399999999</v>
      </c>
      <c r="E3849" s="48">
        <v>133.679993</v>
      </c>
      <c r="F3849" s="48">
        <v>134.69000199999999</v>
      </c>
      <c r="G3849" s="49">
        <v>5748700</v>
      </c>
      <c r="H3849" s="48">
        <v>100.643382</v>
      </c>
      <c r="I3849" s="52">
        <f t="shared" si="430"/>
        <v>0.7472223662154226</v>
      </c>
      <c r="J3849" s="52">
        <f t="shared" ca="1" si="431"/>
        <v>1</v>
      </c>
      <c r="K3849" s="48">
        <f t="shared" si="432"/>
        <v>100.67</v>
      </c>
      <c r="L3849" s="48">
        <f t="shared" si="433"/>
        <v>101.17</v>
      </c>
      <c r="M3849" s="48">
        <f t="shared" si="434"/>
        <v>99.89</v>
      </c>
      <c r="N3849" s="48">
        <f t="shared" si="435"/>
        <v>100.64</v>
      </c>
      <c r="O3849" s="49">
        <f t="shared" ca="1" si="436"/>
        <v>5748700</v>
      </c>
    </row>
    <row r="3850" spans="1:15" x14ac:dyDescent="0.25">
      <c r="A3850">
        <v>3835</v>
      </c>
      <c r="B3850" s="89">
        <v>36928</v>
      </c>
      <c r="C3850" s="48">
        <v>135.300003</v>
      </c>
      <c r="D3850" s="48">
        <v>136.699997</v>
      </c>
      <c r="E3850" s="48">
        <v>135.220001</v>
      </c>
      <c r="F3850" s="48">
        <v>135.38999899999999</v>
      </c>
      <c r="G3850" s="49">
        <v>7106700</v>
      </c>
      <c r="H3850" s="48">
        <v>101.16643500000001</v>
      </c>
      <c r="I3850" s="52">
        <f t="shared" si="430"/>
        <v>0.74722236315253987</v>
      </c>
      <c r="J3850" s="52">
        <f t="shared" ca="1" si="431"/>
        <v>1</v>
      </c>
      <c r="K3850" s="48">
        <f t="shared" si="432"/>
        <v>101.1</v>
      </c>
      <c r="L3850" s="48">
        <f t="shared" si="433"/>
        <v>102.15</v>
      </c>
      <c r="M3850" s="48">
        <f t="shared" si="434"/>
        <v>101.04</v>
      </c>
      <c r="N3850" s="48">
        <f t="shared" si="435"/>
        <v>101.17</v>
      </c>
      <c r="O3850" s="49">
        <f t="shared" ca="1" si="436"/>
        <v>7106700</v>
      </c>
    </row>
    <row r="3851" spans="1:15" x14ac:dyDescent="0.25">
      <c r="A3851">
        <v>3836</v>
      </c>
      <c r="B3851" s="89">
        <v>36927</v>
      </c>
      <c r="C3851" s="48">
        <v>134.800003</v>
      </c>
      <c r="D3851" s="48">
        <v>135.94000199999999</v>
      </c>
      <c r="E3851" s="48">
        <v>134.75</v>
      </c>
      <c r="F3851" s="48">
        <v>135.78999300000001</v>
      </c>
      <c r="G3851" s="49">
        <v>4352900</v>
      </c>
      <c r="H3851" s="48">
        <v>101.46532000000001</v>
      </c>
      <c r="I3851" s="52">
        <f t="shared" si="430"/>
        <v>0.74722236711507894</v>
      </c>
      <c r="J3851" s="52">
        <f t="shared" ca="1" si="431"/>
        <v>1</v>
      </c>
      <c r="K3851" s="48">
        <f t="shared" si="432"/>
        <v>100.73</v>
      </c>
      <c r="L3851" s="48">
        <f t="shared" si="433"/>
        <v>101.58</v>
      </c>
      <c r="M3851" s="48">
        <f t="shared" si="434"/>
        <v>100.69</v>
      </c>
      <c r="N3851" s="48">
        <f t="shared" si="435"/>
        <v>101.47</v>
      </c>
      <c r="O3851" s="49">
        <f t="shared" ca="1" si="436"/>
        <v>4352900</v>
      </c>
    </row>
    <row r="3852" spans="1:15" x14ac:dyDescent="0.25">
      <c r="A3852">
        <v>3837</v>
      </c>
      <c r="B3852" s="89">
        <v>36924</v>
      </c>
      <c r="C3852" s="48">
        <v>137.39999399999999</v>
      </c>
      <c r="D3852" s="48">
        <v>137.990005</v>
      </c>
      <c r="E3852" s="48">
        <v>134.75</v>
      </c>
      <c r="F3852" s="48">
        <v>134.800003</v>
      </c>
      <c r="G3852" s="49">
        <v>8276600</v>
      </c>
      <c r="H3852" s="48">
        <v>100.725577</v>
      </c>
      <c r="I3852" s="52">
        <f t="shared" si="430"/>
        <v>0.74722236467606007</v>
      </c>
      <c r="J3852" s="52">
        <f t="shared" ca="1" si="431"/>
        <v>1</v>
      </c>
      <c r="K3852" s="48">
        <f t="shared" si="432"/>
        <v>102.67</v>
      </c>
      <c r="L3852" s="48">
        <f t="shared" si="433"/>
        <v>103.11</v>
      </c>
      <c r="M3852" s="48">
        <f t="shared" si="434"/>
        <v>100.69</v>
      </c>
      <c r="N3852" s="48">
        <f t="shared" si="435"/>
        <v>100.73</v>
      </c>
      <c r="O3852" s="49">
        <f t="shared" ca="1" si="436"/>
        <v>8276600</v>
      </c>
    </row>
    <row r="3853" spans="1:15" x14ac:dyDescent="0.25">
      <c r="A3853">
        <v>3838</v>
      </c>
      <c r="B3853" s="89">
        <v>36923</v>
      </c>
      <c r="C3853" s="48">
        <v>137.10000600000001</v>
      </c>
      <c r="D3853" s="48">
        <v>137.949997</v>
      </c>
      <c r="E3853" s="48">
        <v>136.25</v>
      </c>
      <c r="F3853" s="48">
        <v>137.929993</v>
      </c>
      <c r="G3853" s="49">
        <v>8239100</v>
      </c>
      <c r="H3853" s="48">
        <v>103.064375</v>
      </c>
      <c r="I3853" s="52">
        <f t="shared" si="430"/>
        <v>0.7472223608392411</v>
      </c>
      <c r="J3853" s="52">
        <f t="shared" ca="1" si="431"/>
        <v>1</v>
      </c>
      <c r="K3853" s="48">
        <f t="shared" si="432"/>
        <v>102.44</v>
      </c>
      <c r="L3853" s="48">
        <f t="shared" si="433"/>
        <v>103.08</v>
      </c>
      <c r="M3853" s="48">
        <f t="shared" si="434"/>
        <v>101.81</v>
      </c>
      <c r="N3853" s="48">
        <f t="shared" si="435"/>
        <v>103.06</v>
      </c>
      <c r="O3853" s="49">
        <f t="shared" ca="1" si="436"/>
        <v>8239100</v>
      </c>
    </row>
    <row r="3854" spans="1:15" x14ac:dyDescent="0.25">
      <c r="A3854">
        <v>3839</v>
      </c>
      <c r="B3854" s="89">
        <v>36922</v>
      </c>
      <c r="C3854" s="48">
        <v>137.39999399999999</v>
      </c>
      <c r="D3854" s="48">
        <v>138.699997</v>
      </c>
      <c r="E3854" s="48">
        <v>136.60000600000001</v>
      </c>
      <c r="F3854" s="48">
        <v>137.020004</v>
      </c>
      <c r="G3854" s="49">
        <v>9706900</v>
      </c>
      <c r="H3854" s="48">
        <v>102.384412</v>
      </c>
      <c r="I3854" s="52">
        <f t="shared" si="430"/>
        <v>0.74722236907831352</v>
      </c>
      <c r="J3854" s="52">
        <f t="shared" ca="1" si="431"/>
        <v>1</v>
      </c>
      <c r="K3854" s="48">
        <f t="shared" si="432"/>
        <v>102.67</v>
      </c>
      <c r="L3854" s="48">
        <f t="shared" si="433"/>
        <v>103.64</v>
      </c>
      <c r="M3854" s="48">
        <f t="shared" si="434"/>
        <v>102.07</v>
      </c>
      <c r="N3854" s="48">
        <f t="shared" si="435"/>
        <v>102.38</v>
      </c>
      <c r="O3854" s="49">
        <f t="shared" ca="1" si="436"/>
        <v>9706900</v>
      </c>
    </row>
    <row r="3855" spans="1:15" x14ac:dyDescent="0.25">
      <c r="A3855">
        <v>3840</v>
      </c>
      <c r="B3855" s="89">
        <v>36921</v>
      </c>
      <c r="C3855" s="48">
        <v>136.300003</v>
      </c>
      <c r="D3855" s="48">
        <v>137.91999799999999</v>
      </c>
      <c r="E3855" s="48">
        <v>135.78999300000001</v>
      </c>
      <c r="F3855" s="48">
        <v>137.800003</v>
      </c>
      <c r="G3855" s="49">
        <v>7069100</v>
      </c>
      <c r="H3855" s="48">
        <v>102.96724399999999</v>
      </c>
      <c r="I3855" s="52">
        <f t="shared" si="430"/>
        <v>0.74722236399370756</v>
      </c>
      <c r="J3855" s="52">
        <f t="shared" ca="1" si="431"/>
        <v>1</v>
      </c>
      <c r="K3855" s="48">
        <f t="shared" si="432"/>
        <v>101.85</v>
      </c>
      <c r="L3855" s="48">
        <f t="shared" si="433"/>
        <v>103.06</v>
      </c>
      <c r="M3855" s="48">
        <f t="shared" si="434"/>
        <v>101.47</v>
      </c>
      <c r="N3855" s="48">
        <f t="shared" si="435"/>
        <v>102.97</v>
      </c>
      <c r="O3855" s="49">
        <f t="shared" ca="1" si="436"/>
        <v>7069100</v>
      </c>
    </row>
    <row r="3856" spans="1:15" x14ac:dyDescent="0.25">
      <c r="A3856">
        <v>3841</v>
      </c>
      <c r="B3856" s="89">
        <v>36920</v>
      </c>
      <c r="C3856" s="48">
        <v>135.5</v>
      </c>
      <c r="D3856" s="48">
        <v>136.89999399999999</v>
      </c>
      <c r="E3856" s="48">
        <v>135.36999499999999</v>
      </c>
      <c r="F3856" s="48">
        <v>136.60000600000001</v>
      </c>
      <c r="G3856" s="49">
        <v>6705900</v>
      </c>
      <c r="H3856" s="48">
        <v>102.070579</v>
      </c>
      <c r="I3856" s="52">
        <f t="shared" si="430"/>
        <v>0.74722236102976447</v>
      </c>
      <c r="J3856" s="52">
        <f t="shared" ca="1" si="431"/>
        <v>1</v>
      </c>
      <c r="K3856" s="48">
        <f t="shared" si="432"/>
        <v>101.25</v>
      </c>
      <c r="L3856" s="48">
        <f t="shared" si="433"/>
        <v>102.29</v>
      </c>
      <c r="M3856" s="48">
        <f t="shared" si="434"/>
        <v>101.15</v>
      </c>
      <c r="N3856" s="48">
        <f t="shared" si="435"/>
        <v>102.07</v>
      </c>
      <c r="O3856" s="49">
        <f t="shared" ca="1" si="436"/>
        <v>6705900</v>
      </c>
    </row>
    <row r="3857" spans="1:15" x14ac:dyDescent="0.25">
      <c r="A3857">
        <v>3842</v>
      </c>
      <c r="B3857" s="89">
        <v>36917</v>
      </c>
      <c r="C3857" s="48">
        <v>135.156204</v>
      </c>
      <c r="D3857" s="48">
        <v>136.125</v>
      </c>
      <c r="E3857" s="48">
        <v>134.45309399999999</v>
      </c>
      <c r="F3857" s="48">
        <v>135.875</v>
      </c>
      <c r="G3857" s="49">
        <v>7136800</v>
      </c>
      <c r="H3857" s="48">
        <v>101.528839</v>
      </c>
      <c r="I3857" s="52">
        <f t="shared" ref="I3857:I3920" si="437">H3857/F3857</f>
        <v>0.7472223661453542</v>
      </c>
      <c r="J3857" s="52">
        <f t="shared" ref="J3857:J3920" ca="1" si="438">INDEX(OFFSET($T$15,0,0,$S$13+1,1),MATCH(B3857,OFFSET($Q$15,0,0,$S$13+1,1),-1))</f>
        <v>1</v>
      </c>
      <c r="K3857" s="48">
        <f t="shared" ref="K3857:K3920" si="439">ROUND($I3857*C3857,2)</f>
        <v>100.99</v>
      </c>
      <c r="L3857" s="48">
        <f t="shared" ref="L3857:L3920" si="440">ROUND($I3857*D3857,2)</f>
        <v>101.72</v>
      </c>
      <c r="M3857" s="48">
        <f t="shared" ref="M3857:M3920" si="441">ROUND($I3857*E3857,2)</f>
        <v>100.47</v>
      </c>
      <c r="N3857" s="48">
        <f t="shared" ref="N3857:N3920" si="442">ROUND($I3857*F3857,2)</f>
        <v>101.53</v>
      </c>
      <c r="O3857" s="49">
        <f t="shared" ref="O3857:O3920" ca="1" si="443">G3857*J3857</f>
        <v>7136800</v>
      </c>
    </row>
    <row r="3858" spans="1:15" x14ac:dyDescent="0.25">
      <c r="A3858">
        <v>3843</v>
      </c>
      <c r="B3858" s="89">
        <v>36916</v>
      </c>
      <c r="C3858" s="48">
        <v>136.25</v>
      </c>
      <c r="D3858" s="48">
        <v>137.25</v>
      </c>
      <c r="E3858" s="48">
        <v>135.656204</v>
      </c>
      <c r="F3858" s="48">
        <v>136.031204</v>
      </c>
      <c r="G3858" s="49">
        <v>10818300</v>
      </c>
      <c r="H3858" s="48">
        <v>101.64555799999999</v>
      </c>
      <c r="I3858" s="52">
        <f t="shared" si="437"/>
        <v>0.74722236524496244</v>
      </c>
      <c r="J3858" s="52">
        <f t="shared" ca="1" si="438"/>
        <v>1</v>
      </c>
      <c r="K3858" s="48">
        <f t="shared" si="439"/>
        <v>101.81</v>
      </c>
      <c r="L3858" s="48">
        <f t="shared" si="440"/>
        <v>102.56</v>
      </c>
      <c r="M3858" s="48">
        <f t="shared" si="441"/>
        <v>101.37</v>
      </c>
      <c r="N3858" s="48">
        <f t="shared" si="442"/>
        <v>101.65</v>
      </c>
      <c r="O3858" s="49">
        <f t="shared" ca="1" si="443"/>
        <v>10818300</v>
      </c>
    </row>
    <row r="3859" spans="1:15" x14ac:dyDescent="0.25">
      <c r="A3859">
        <v>3844</v>
      </c>
      <c r="B3859" s="89">
        <v>36915</v>
      </c>
      <c r="C3859" s="48">
        <v>136.25</v>
      </c>
      <c r="D3859" s="48">
        <v>137.3125</v>
      </c>
      <c r="E3859" s="48">
        <v>135.843704</v>
      </c>
      <c r="F3859" s="48">
        <v>136.375</v>
      </c>
      <c r="G3859" s="49">
        <v>6199900</v>
      </c>
      <c r="H3859" s="48">
        <v>101.90245</v>
      </c>
      <c r="I3859" s="52">
        <f t="shared" si="437"/>
        <v>0.74722236480293314</v>
      </c>
      <c r="J3859" s="52">
        <f t="shared" ca="1" si="438"/>
        <v>1</v>
      </c>
      <c r="K3859" s="48">
        <f t="shared" si="439"/>
        <v>101.81</v>
      </c>
      <c r="L3859" s="48">
        <f t="shared" si="440"/>
        <v>102.6</v>
      </c>
      <c r="M3859" s="48">
        <f t="shared" si="441"/>
        <v>101.51</v>
      </c>
      <c r="N3859" s="48">
        <f t="shared" si="442"/>
        <v>101.9</v>
      </c>
      <c r="O3859" s="49">
        <f t="shared" ca="1" si="443"/>
        <v>6199900</v>
      </c>
    </row>
    <row r="3860" spans="1:15" x14ac:dyDescent="0.25">
      <c r="A3860">
        <v>3845</v>
      </c>
      <c r="B3860" s="89">
        <v>36914</v>
      </c>
      <c r="C3860" s="48">
        <v>134.468704</v>
      </c>
      <c r="D3860" s="48">
        <v>136.656204</v>
      </c>
      <c r="E3860" s="48">
        <v>134.156204</v>
      </c>
      <c r="F3860" s="48">
        <v>135.968704</v>
      </c>
      <c r="G3860" s="49">
        <v>8463100</v>
      </c>
      <c r="H3860" s="48">
        <v>101.598857</v>
      </c>
      <c r="I3860" s="52">
        <f t="shared" si="437"/>
        <v>0.7472223681708402</v>
      </c>
      <c r="J3860" s="52">
        <f t="shared" ca="1" si="438"/>
        <v>1</v>
      </c>
      <c r="K3860" s="48">
        <f t="shared" si="439"/>
        <v>100.48</v>
      </c>
      <c r="L3860" s="48">
        <f t="shared" si="440"/>
        <v>102.11</v>
      </c>
      <c r="M3860" s="48">
        <f t="shared" si="441"/>
        <v>100.24</v>
      </c>
      <c r="N3860" s="48">
        <f t="shared" si="442"/>
        <v>101.6</v>
      </c>
      <c r="O3860" s="49">
        <f t="shared" ca="1" si="443"/>
        <v>8463100</v>
      </c>
    </row>
    <row r="3861" spans="1:15" x14ac:dyDescent="0.25">
      <c r="A3861">
        <v>3846</v>
      </c>
      <c r="B3861" s="89">
        <v>36913</v>
      </c>
      <c r="C3861" s="48">
        <v>134.25</v>
      </c>
      <c r="D3861" s="48">
        <v>135.781204</v>
      </c>
      <c r="E3861" s="48">
        <v>133.5625</v>
      </c>
      <c r="F3861" s="48">
        <v>134.906204</v>
      </c>
      <c r="G3861" s="49">
        <v>7050900</v>
      </c>
      <c r="H3861" s="48">
        <v>100.80493300000001</v>
      </c>
      <c r="I3861" s="52">
        <f t="shared" si="437"/>
        <v>0.74722236643764728</v>
      </c>
      <c r="J3861" s="52">
        <f t="shared" ca="1" si="438"/>
        <v>1</v>
      </c>
      <c r="K3861" s="48">
        <f t="shared" si="439"/>
        <v>100.31</v>
      </c>
      <c r="L3861" s="48">
        <f t="shared" si="440"/>
        <v>101.46</v>
      </c>
      <c r="M3861" s="48">
        <f t="shared" si="441"/>
        <v>99.8</v>
      </c>
      <c r="N3861" s="48">
        <f t="shared" si="442"/>
        <v>100.8</v>
      </c>
      <c r="O3861" s="49">
        <f t="shared" ca="1" si="443"/>
        <v>7050900</v>
      </c>
    </row>
    <row r="3862" spans="1:15" x14ac:dyDescent="0.25">
      <c r="A3862">
        <v>3847</v>
      </c>
      <c r="B3862" s="89">
        <v>36910</v>
      </c>
      <c r="C3862" s="48">
        <v>136.1875</v>
      </c>
      <c r="D3862" s="48">
        <v>136.1875</v>
      </c>
      <c r="E3862" s="48">
        <v>133.875</v>
      </c>
      <c r="F3862" s="48">
        <v>134.01559399999999</v>
      </c>
      <c r="G3862" s="49">
        <v>7782500</v>
      </c>
      <c r="H3862" s="48">
        <v>100.139449</v>
      </c>
      <c r="I3862" s="52">
        <f t="shared" si="437"/>
        <v>0.7472223642869501</v>
      </c>
      <c r="J3862" s="52">
        <f t="shared" ca="1" si="438"/>
        <v>1</v>
      </c>
      <c r="K3862" s="48">
        <f t="shared" si="439"/>
        <v>101.76</v>
      </c>
      <c r="L3862" s="48">
        <f t="shared" si="440"/>
        <v>101.76</v>
      </c>
      <c r="M3862" s="48">
        <f t="shared" si="441"/>
        <v>100.03</v>
      </c>
      <c r="N3862" s="48">
        <f t="shared" si="442"/>
        <v>100.14</v>
      </c>
      <c r="O3862" s="49">
        <f t="shared" ca="1" si="443"/>
        <v>7782500</v>
      </c>
    </row>
    <row r="3863" spans="1:15" x14ac:dyDescent="0.25">
      <c r="A3863">
        <v>3848</v>
      </c>
      <c r="B3863" s="89">
        <v>36909</v>
      </c>
      <c r="C3863" s="48">
        <v>133.4375</v>
      </c>
      <c r="D3863" s="48">
        <v>135.70309399999999</v>
      </c>
      <c r="E3863" s="48">
        <v>132.9375</v>
      </c>
      <c r="F3863" s="48">
        <v>134.781204</v>
      </c>
      <c r="G3863" s="49">
        <v>8107000</v>
      </c>
      <c r="H3863" s="48">
        <v>100.71153</v>
      </c>
      <c r="I3863" s="52">
        <f t="shared" si="437"/>
        <v>0.74722236492263416</v>
      </c>
      <c r="J3863" s="52">
        <f t="shared" ca="1" si="438"/>
        <v>1</v>
      </c>
      <c r="K3863" s="48">
        <f t="shared" si="439"/>
        <v>99.71</v>
      </c>
      <c r="L3863" s="48">
        <f t="shared" si="440"/>
        <v>101.4</v>
      </c>
      <c r="M3863" s="48">
        <f t="shared" si="441"/>
        <v>99.33</v>
      </c>
      <c r="N3863" s="48">
        <f t="shared" si="442"/>
        <v>100.71</v>
      </c>
      <c r="O3863" s="49">
        <f t="shared" ca="1" si="443"/>
        <v>8107000</v>
      </c>
    </row>
    <row r="3864" spans="1:15" x14ac:dyDescent="0.25">
      <c r="A3864">
        <v>3849</v>
      </c>
      <c r="B3864" s="89">
        <v>36908</v>
      </c>
      <c r="C3864" s="48">
        <v>134.843704</v>
      </c>
      <c r="D3864" s="48">
        <v>135.04679899999999</v>
      </c>
      <c r="E3864" s="48">
        <v>132.64059399999999</v>
      </c>
      <c r="F3864" s="48">
        <v>133.45309399999999</v>
      </c>
      <c r="G3864" s="49">
        <v>7851400</v>
      </c>
      <c r="H3864" s="48">
        <v>99.719137000000003</v>
      </c>
      <c r="I3864" s="52">
        <f t="shared" si="437"/>
        <v>0.74722236863238256</v>
      </c>
      <c r="J3864" s="52">
        <f t="shared" ca="1" si="438"/>
        <v>1</v>
      </c>
      <c r="K3864" s="48">
        <f t="shared" si="439"/>
        <v>100.76</v>
      </c>
      <c r="L3864" s="48">
        <f t="shared" si="440"/>
        <v>100.91</v>
      </c>
      <c r="M3864" s="48">
        <f t="shared" si="441"/>
        <v>99.11</v>
      </c>
      <c r="N3864" s="48">
        <f t="shared" si="442"/>
        <v>99.72</v>
      </c>
      <c r="O3864" s="49">
        <f t="shared" ca="1" si="443"/>
        <v>7851400</v>
      </c>
    </row>
    <row r="3865" spans="1:15" x14ac:dyDescent="0.25">
      <c r="A3865">
        <v>3850</v>
      </c>
      <c r="B3865" s="89">
        <v>36907</v>
      </c>
      <c r="C3865" s="48">
        <v>132</v>
      </c>
      <c r="D3865" s="48">
        <v>133.1875</v>
      </c>
      <c r="E3865" s="48">
        <v>131.51559399999999</v>
      </c>
      <c r="F3865" s="48">
        <v>132.843704</v>
      </c>
      <c r="G3865" s="49">
        <v>8542200</v>
      </c>
      <c r="H3865" s="48">
        <v>99.263786999999994</v>
      </c>
      <c r="I3865" s="52">
        <f t="shared" si="437"/>
        <v>0.74722236742209469</v>
      </c>
      <c r="J3865" s="52">
        <f t="shared" ca="1" si="438"/>
        <v>1</v>
      </c>
      <c r="K3865" s="48">
        <f t="shared" si="439"/>
        <v>98.63</v>
      </c>
      <c r="L3865" s="48">
        <f t="shared" si="440"/>
        <v>99.52</v>
      </c>
      <c r="M3865" s="48">
        <f t="shared" si="441"/>
        <v>98.27</v>
      </c>
      <c r="N3865" s="48">
        <f t="shared" si="442"/>
        <v>99.26</v>
      </c>
      <c r="O3865" s="49">
        <f t="shared" ca="1" si="443"/>
        <v>8542200</v>
      </c>
    </row>
    <row r="3866" spans="1:15" x14ac:dyDescent="0.25">
      <c r="A3866">
        <v>3851</v>
      </c>
      <c r="B3866" s="89">
        <v>36903</v>
      </c>
      <c r="C3866" s="48">
        <v>132.6875</v>
      </c>
      <c r="D3866" s="48">
        <v>133.718704</v>
      </c>
      <c r="E3866" s="48">
        <v>131.281204</v>
      </c>
      <c r="F3866" s="48">
        <v>132</v>
      </c>
      <c r="G3866" s="49">
        <v>7244000</v>
      </c>
      <c r="H3866" s="48">
        <v>98.633352000000002</v>
      </c>
      <c r="I3866" s="52">
        <f t="shared" si="437"/>
        <v>0.74722236363636363</v>
      </c>
      <c r="J3866" s="52">
        <f t="shared" ca="1" si="438"/>
        <v>1</v>
      </c>
      <c r="K3866" s="48">
        <f t="shared" si="439"/>
        <v>99.15</v>
      </c>
      <c r="L3866" s="48">
        <f t="shared" si="440"/>
        <v>99.92</v>
      </c>
      <c r="M3866" s="48">
        <f t="shared" si="441"/>
        <v>98.1</v>
      </c>
      <c r="N3866" s="48">
        <f t="shared" si="442"/>
        <v>98.63</v>
      </c>
      <c r="O3866" s="49">
        <f t="shared" ca="1" si="443"/>
        <v>7244000</v>
      </c>
    </row>
    <row r="3867" spans="1:15" x14ac:dyDescent="0.25">
      <c r="A3867">
        <v>3852</v>
      </c>
      <c r="B3867" s="89">
        <v>36902</v>
      </c>
      <c r="C3867" s="48">
        <v>131.093704</v>
      </c>
      <c r="D3867" s="48">
        <v>133.48429899999999</v>
      </c>
      <c r="E3867" s="48">
        <v>131.093704</v>
      </c>
      <c r="F3867" s="48">
        <v>132.25</v>
      </c>
      <c r="G3867" s="49">
        <v>7245100</v>
      </c>
      <c r="H3867" s="48">
        <v>98.820158000000006</v>
      </c>
      <c r="I3867" s="52">
        <f t="shared" si="437"/>
        <v>0.74722236672967868</v>
      </c>
      <c r="J3867" s="52">
        <f t="shared" ca="1" si="438"/>
        <v>1</v>
      </c>
      <c r="K3867" s="48">
        <f t="shared" si="439"/>
        <v>97.96</v>
      </c>
      <c r="L3867" s="48">
        <f t="shared" si="440"/>
        <v>99.74</v>
      </c>
      <c r="M3867" s="48">
        <f t="shared" si="441"/>
        <v>97.96</v>
      </c>
      <c r="N3867" s="48">
        <f t="shared" si="442"/>
        <v>98.82</v>
      </c>
      <c r="O3867" s="49">
        <f t="shared" ca="1" si="443"/>
        <v>7245100</v>
      </c>
    </row>
    <row r="3868" spans="1:15" x14ac:dyDescent="0.25">
      <c r="A3868">
        <v>3853</v>
      </c>
      <c r="B3868" s="89">
        <v>36901</v>
      </c>
      <c r="C3868" s="48">
        <v>129</v>
      </c>
      <c r="D3868" s="48">
        <v>132.125</v>
      </c>
      <c r="E3868" s="48">
        <v>128.8125</v>
      </c>
      <c r="F3868" s="48">
        <v>132.125</v>
      </c>
      <c r="G3868" s="49">
        <v>8746100</v>
      </c>
      <c r="H3868" s="48">
        <v>98.726754999999997</v>
      </c>
      <c r="I3868" s="52">
        <f t="shared" si="437"/>
        <v>0.74722236518448437</v>
      </c>
      <c r="J3868" s="52">
        <f t="shared" ca="1" si="438"/>
        <v>1</v>
      </c>
      <c r="K3868" s="48">
        <f t="shared" si="439"/>
        <v>96.39</v>
      </c>
      <c r="L3868" s="48">
        <f t="shared" si="440"/>
        <v>98.73</v>
      </c>
      <c r="M3868" s="48">
        <f t="shared" si="441"/>
        <v>96.25</v>
      </c>
      <c r="N3868" s="48">
        <f t="shared" si="442"/>
        <v>98.73</v>
      </c>
      <c r="O3868" s="49">
        <f t="shared" ca="1" si="443"/>
        <v>8746100</v>
      </c>
    </row>
    <row r="3869" spans="1:15" x14ac:dyDescent="0.25">
      <c r="A3869">
        <v>3854</v>
      </c>
      <c r="B3869" s="89">
        <v>36900</v>
      </c>
      <c r="C3869" s="48">
        <v>131.04679899999999</v>
      </c>
      <c r="D3869" s="48">
        <v>131.5</v>
      </c>
      <c r="E3869" s="48">
        <v>129.42179899999999</v>
      </c>
      <c r="F3869" s="48">
        <v>129.843704</v>
      </c>
      <c r="G3869" s="49">
        <v>5702400</v>
      </c>
      <c r="H3869" s="48">
        <v>97.022120000000001</v>
      </c>
      <c r="I3869" s="52">
        <f t="shared" si="437"/>
        <v>0.74722236820970545</v>
      </c>
      <c r="J3869" s="52">
        <f t="shared" ca="1" si="438"/>
        <v>1</v>
      </c>
      <c r="K3869" s="48">
        <f t="shared" si="439"/>
        <v>97.92</v>
      </c>
      <c r="L3869" s="48">
        <f t="shared" si="440"/>
        <v>98.26</v>
      </c>
      <c r="M3869" s="48">
        <f t="shared" si="441"/>
        <v>96.71</v>
      </c>
      <c r="N3869" s="48">
        <f t="shared" si="442"/>
        <v>97.02</v>
      </c>
      <c r="O3869" s="49">
        <f t="shared" ca="1" si="443"/>
        <v>5702400</v>
      </c>
    </row>
    <row r="3870" spans="1:15" x14ac:dyDescent="0.25">
      <c r="A3870">
        <v>3855</v>
      </c>
      <c r="B3870" s="89">
        <v>36899</v>
      </c>
      <c r="C3870" s="48">
        <v>129.875</v>
      </c>
      <c r="D3870" s="48">
        <v>130.1875</v>
      </c>
      <c r="E3870" s="48">
        <v>127.6875</v>
      </c>
      <c r="F3870" s="48">
        <v>130.1875</v>
      </c>
      <c r="G3870" s="49">
        <v>6625300</v>
      </c>
      <c r="H3870" s="48">
        <v>97.279011999999994</v>
      </c>
      <c r="I3870" s="52">
        <f t="shared" si="437"/>
        <v>0.74722236773883821</v>
      </c>
      <c r="J3870" s="52">
        <f t="shared" ca="1" si="438"/>
        <v>1</v>
      </c>
      <c r="K3870" s="48">
        <f t="shared" si="439"/>
        <v>97.05</v>
      </c>
      <c r="L3870" s="48">
        <f t="shared" si="440"/>
        <v>97.28</v>
      </c>
      <c r="M3870" s="48">
        <f t="shared" si="441"/>
        <v>95.41</v>
      </c>
      <c r="N3870" s="48">
        <f t="shared" si="442"/>
        <v>97.28</v>
      </c>
      <c r="O3870" s="49">
        <f t="shared" ca="1" si="443"/>
        <v>6625300</v>
      </c>
    </row>
    <row r="3871" spans="1:15" x14ac:dyDescent="0.25">
      <c r="A3871">
        <v>3856</v>
      </c>
      <c r="B3871" s="89">
        <v>36896</v>
      </c>
      <c r="C3871" s="48">
        <v>133.468704</v>
      </c>
      <c r="D3871" s="48">
        <v>133.625</v>
      </c>
      <c r="E3871" s="48">
        <v>129.1875</v>
      </c>
      <c r="F3871" s="48">
        <v>129.1875</v>
      </c>
      <c r="G3871" s="49">
        <v>12911400</v>
      </c>
      <c r="H3871" s="48">
        <v>96.531789000000003</v>
      </c>
      <c r="I3871" s="52">
        <f t="shared" si="437"/>
        <v>0.74722236284470245</v>
      </c>
      <c r="J3871" s="52">
        <f t="shared" ca="1" si="438"/>
        <v>1</v>
      </c>
      <c r="K3871" s="48">
        <f t="shared" si="439"/>
        <v>99.73</v>
      </c>
      <c r="L3871" s="48">
        <f t="shared" si="440"/>
        <v>99.85</v>
      </c>
      <c r="M3871" s="48">
        <f t="shared" si="441"/>
        <v>96.53</v>
      </c>
      <c r="N3871" s="48">
        <f t="shared" si="442"/>
        <v>96.53</v>
      </c>
      <c r="O3871" s="49">
        <f t="shared" ca="1" si="443"/>
        <v>12911400</v>
      </c>
    </row>
    <row r="3872" spans="1:15" x14ac:dyDescent="0.25">
      <c r="A3872">
        <v>3857</v>
      </c>
      <c r="B3872" s="89">
        <v>36895</v>
      </c>
      <c r="C3872" s="48">
        <v>134.9375</v>
      </c>
      <c r="D3872" s="48">
        <v>135.468704</v>
      </c>
      <c r="E3872" s="48">
        <v>133</v>
      </c>
      <c r="F3872" s="48">
        <v>133.54679899999999</v>
      </c>
      <c r="G3872" s="49">
        <v>9219000</v>
      </c>
      <c r="H3872" s="48">
        <v>99.789154999999994</v>
      </c>
      <c r="I3872" s="52">
        <f t="shared" si="437"/>
        <v>0.74722236509764639</v>
      </c>
      <c r="J3872" s="52">
        <f t="shared" ca="1" si="438"/>
        <v>1</v>
      </c>
      <c r="K3872" s="48">
        <f t="shared" si="439"/>
        <v>100.83</v>
      </c>
      <c r="L3872" s="48">
        <f t="shared" si="440"/>
        <v>101.23</v>
      </c>
      <c r="M3872" s="48">
        <f t="shared" si="441"/>
        <v>99.38</v>
      </c>
      <c r="N3872" s="48">
        <f t="shared" si="442"/>
        <v>99.79</v>
      </c>
      <c r="O3872" s="49">
        <f t="shared" ca="1" si="443"/>
        <v>9219000</v>
      </c>
    </row>
    <row r="3873" spans="1:15" x14ac:dyDescent="0.25">
      <c r="A3873">
        <v>3858</v>
      </c>
      <c r="B3873" s="89">
        <v>36894</v>
      </c>
      <c r="C3873" s="48">
        <v>128.3125</v>
      </c>
      <c r="D3873" s="48">
        <v>136</v>
      </c>
      <c r="E3873" s="48">
        <v>127.65619700000001</v>
      </c>
      <c r="F3873" s="48">
        <v>135</v>
      </c>
      <c r="G3873" s="49">
        <v>19431600</v>
      </c>
      <c r="H3873" s="48">
        <v>100.87501899999999</v>
      </c>
      <c r="I3873" s="52">
        <f t="shared" si="437"/>
        <v>0.74722236296296296</v>
      </c>
      <c r="J3873" s="52">
        <f t="shared" ca="1" si="438"/>
        <v>1</v>
      </c>
      <c r="K3873" s="48">
        <f t="shared" si="439"/>
        <v>95.88</v>
      </c>
      <c r="L3873" s="48">
        <f t="shared" si="440"/>
        <v>101.62</v>
      </c>
      <c r="M3873" s="48">
        <f t="shared" si="441"/>
        <v>95.39</v>
      </c>
      <c r="N3873" s="48">
        <f t="shared" si="442"/>
        <v>100.88</v>
      </c>
      <c r="O3873" s="49">
        <f t="shared" ca="1" si="443"/>
        <v>19431600</v>
      </c>
    </row>
    <row r="3874" spans="1:15" x14ac:dyDescent="0.25">
      <c r="A3874">
        <v>3859</v>
      </c>
      <c r="B3874" s="89">
        <v>36893</v>
      </c>
      <c r="C3874" s="48">
        <v>132</v>
      </c>
      <c r="D3874" s="48">
        <v>132.156204</v>
      </c>
      <c r="E3874" s="48">
        <v>127.5625</v>
      </c>
      <c r="F3874" s="48">
        <v>128.8125</v>
      </c>
      <c r="G3874" s="49">
        <v>8737500</v>
      </c>
      <c r="H3874" s="48">
        <v>96.251581000000002</v>
      </c>
      <c r="I3874" s="52">
        <f t="shared" si="437"/>
        <v>0.74722236584182433</v>
      </c>
      <c r="J3874" s="52">
        <f t="shared" ca="1" si="438"/>
        <v>1</v>
      </c>
      <c r="K3874" s="48">
        <f t="shared" si="439"/>
        <v>98.63</v>
      </c>
      <c r="L3874" s="48">
        <f t="shared" si="440"/>
        <v>98.75</v>
      </c>
      <c r="M3874" s="48">
        <f t="shared" si="441"/>
        <v>95.32</v>
      </c>
      <c r="N3874" s="48">
        <f t="shared" si="442"/>
        <v>96.25</v>
      </c>
      <c r="O3874" s="49">
        <f t="shared" ca="1" si="443"/>
        <v>8737500</v>
      </c>
    </row>
    <row r="3875" spans="1:15" x14ac:dyDescent="0.25">
      <c r="A3875">
        <v>3860</v>
      </c>
      <c r="B3875" s="89">
        <v>36889</v>
      </c>
      <c r="C3875" s="48">
        <v>134.0625</v>
      </c>
      <c r="D3875" s="48">
        <v>134.281204</v>
      </c>
      <c r="E3875" s="48">
        <v>131.1875</v>
      </c>
      <c r="F3875" s="48">
        <v>131.1875</v>
      </c>
      <c r="G3875" s="49">
        <v>8774600</v>
      </c>
      <c r="H3875" s="48">
        <v>98.026234000000002</v>
      </c>
      <c r="I3875" s="52">
        <f t="shared" si="437"/>
        <v>0.74722236493568372</v>
      </c>
      <c r="J3875" s="52">
        <f t="shared" ca="1" si="438"/>
        <v>1</v>
      </c>
      <c r="K3875" s="48">
        <f t="shared" si="439"/>
        <v>100.17</v>
      </c>
      <c r="L3875" s="48">
        <f t="shared" si="440"/>
        <v>100.34</v>
      </c>
      <c r="M3875" s="48">
        <f t="shared" si="441"/>
        <v>98.03</v>
      </c>
      <c r="N3875" s="48">
        <f t="shared" si="442"/>
        <v>98.03</v>
      </c>
      <c r="O3875" s="49">
        <f t="shared" ca="1" si="443"/>
        <v>8774600</v>
      </c>
    </row>
    <row r="3876" spans="1:15" x14ac:dyDescent="0.25">
      <c r="A3876">
        <v>3861</v>
      </c>
      <c r="B3876" s="89">
        <v>36888</v>
      </c>
      <c r="C3876" s="48">
        <v>132.8125</v>
      </c>
      <c r="D3876" s="48">
        <v>133.875</v>
      </c>
      <c r="E3876" s="48">
        <v>132.593704</v>
      </c>
      <c r="F3876" s="48">
        <v>133.718704</v>
      </c>
      <c r="G3876" s="49">
        <v>8358700</v>
      </c>
      <c r="H3876" s="48">
        <v>99.917606000000006</v>
      </c>
      <c r="I3876" s="52">
        <f t="shared" si="437"/>
        <v>0.74722236314823998</v>
      </c>
      <c r="J3876" s="52">
        <f t="shared" ca="1" si="438"/>
        <v>1</v>
      </c>
      <c r="K3876" s="48">
        <f t="shared" si="439"/>
        <v>99.24</v>
      </c>
      <c r="L3876" s="48">
        <f t="shared" si="440"/>
        <v>100.03</v>
      </c>
      <c r="M3876" s="48">
        <f t="shared" si="441"/>
        <v>99.08</v>
      </c>
      <c r="N3876" s="48">
        <f t="shared" si="442"/>
        <v>99.92</v>
      </c>
      <c r="O3876" s="49">
        <f t="shared" ca="1" si="443"/>
        <v>8358700</v>
      </c>
    </row>
    <row r="3877" spans="1:15" x14ac:dyDescent="0.25">
      <c r="A3877">
        <v>3862</v>
      </c>
      <c r="B3877" s="89">
        <v>36887</v>
      </c>
      <c r="C3877" s="48">
        <v>131.75</v>
      </c>
      <c r="D3877" s="48">
        <v>133.73429899999999</v>
      </c>
      <c r="E3877" s="48">
        <v>131.25</v>
      </c>
      <c r="F3877" s="48">
        <v>133.3125</v>
      </c>
      <c r="G3877" s="49">
        <v>4854100</v>
      </c>
      <c r="H3877" s="48">
        <v>99.614080999999999</v>
      </c>
      <c r="I3877" s="52">
        <f t="shared" si="437"/>
        <v>0.74722236099390527</v>
      </c>
      <c r="J3877" s="52">
        <f t="shared" ca="1" si="438"/>
        <v>1</v>
      </c>
      <c r="K3877" s="48">
        <f t="shared" si="439"/>
        <v>98.45</v>
      </c>
      <c r="L3877" s="48">
        <f t="shared" si="440"/>
        <v>99.93</v>
      </c>
      <c r="M3877" s="48">
        <f t="shared" si="441"/>
        <v>98.07</v>
      </c>
      <c r="N3877" s="48">
        <f t="shared" si="442"/>
        <v>99.61</v>
      </c>
      <c r="O3877" s="49">
        <f t="shared" ca="1" si="443"/>
        <v>4854100</v>
      </c>
    </row>
    <row r="3878" spans="1:15" x14ac:dyDescent="0.25">
      <c r="A3878">
        <v>3863</v>
      </c>
      <c r="B3878" s="89">
        <v>36886</v>
      </c>
      <c r="C3878" s="48">
        <v>130.843704</v>
      </c>
      <c r="D3878" s="48">
        <v>132.343704</v>
      </c>
      <c r="E3878" s="48">
        <v>130.281204</v>
      </c>
      <c r="F3878" s="48">
        <v>132.343704</v>
      </c>
      <c r="G3878" s="49">
        <v>4665300</v>
      </c>
      <c r="H3878" s="48">
        <v>98.890175999999997</v>
      </c>
      <c r="I3878" s="52">
        <f t="shared" si="437"/>
        <v>0.74722236881023063</v>
      </c>
      <c r="J3878" s="52">
        <f t="shared" ca="1" si="438"/>
        <v>1</v>
      </c>
      <c r="K3878" s="48">
        <f t="shared" si="439"/>
        <v>97.77</v>
      </c>
      <c r="L3878" s="48">
        <f t="shared" si="440"/>
        <v>98.89</v>
      </c>
      <c r="M3878" s="48">
        <f t="shared" si="441"/>
        <v>97.35</v>
      </c>
      <c r="N3878" s="48">
        <f t="shared" si="442"/>
        <v>98.89</v>
      </c>
      <c r="O3878" s="49">
        <f t="shared" ca="1" si="443"/>
        <v>4665300</v>
      </c>
    </row>
    <row r="3879" spans="1:15" x14ac:dyDescent="0.25">
      <c r="A3879">
        <v>3864</v>
      </c>
      <c r="B3879" s="89">
        <v>36882</v>
      </c>
      <c r="C3879" s="48">
        <v>129</v>
      </c>
      <c r="D3879" s="48">
        <v>131.10929899999999</v>
      </c>
      <c r="E3879" s="48">
        <v>128.843704</v>
      </c>
      <c r="F3879" s="48">
        <v>130.9375</v>
      </c>
      <c r="G3879" s="49">
        <v>10182900</v>
      </c>
      <c r="H3879" s="48">
        <v>97.839427999999998</v>
      </c>
      <c r="I3879" s="52">
        <f t="shared" si="437"/>
        <v>0.74722236181384249</v>
      </c>
      <c r="J3879" s="52">
        <f t="shared" ca="1" si="438"/>
        <v>1</v>
      </c>
      <c r="K3879" s="48">
        <f t="shared" si="439"/>
        <v>96.39</v>
      </c>
      <c r="L3879" s="48">
        <f t="shared" si="440"/>
        <v>97.97</v>
      </c>
      <c r="M3879" s="48">
        <f t="shared" si="441"/>
        <v>96.27</v>
      </c>
      <c r="N3879" s="48">
        <f t="shared" si="442"/>
        <v>97.84</v>
      </c>
      <c r="O3879" s="49">
        <f t="shared" ca="1" si="443"/>
        <v>10182900</v>
      </c>
    </row>
    <row r="3880" spans="1:15" x14ac:dyDescent="0.25">
      <c r="A3880">
        <v>3865</v>
      </c>
      <c r="B3880" s="89">
        <v>36881</v>
      </c>
      <c r="C3880" s="48">
        <v>126</v>
      </c>
      <c r="D3880" s="48">
        <v>128.85929899999999</v>
      </c>
      <c r="E3880" s="48">
        <v>125.53119700000001</v>
      </c>
      <c r="F3880" s="48">
        <v>127.125</v>
      </c>
      <c r="G3880" s="49">
        <v>14331500</v>
      </c>
      <c r="H3880" s="48">
        <v>94.990643000000006</v>
      </c>
      <c r="I3880" s="52">
        <f t="shared" si="437"/>
        <v>0.74722236381514262</v>
      </c>
      <c r="J3880" s="52">
        <f t="shared" ca="1" si="438"/>
        <v>1</v>
      </c>
      <c r="K3880" s="48">
        <f t="shared" si="439"/>
        <v>94.15</v>
      </c>
      <c r="L3880" s="48">
        <f t="shared" si="440"/>
        <v>96.29</v>
      </c>
      <c r="M3880" s="48">
        <f t="shared" si="441"/>
        <v>93.8</v>
      </c>
      <c r="N3880" s="48">
        <f t="shared" si="442"/>
        <v>94.99</v>
      </c>
      <c r="O3880" s="49">
        <f t="shared" ca="1" si="443"/>
        <v>14331500</v>
      </c>
    </row>
    <row r="3881" spans="1:15" x14ac:dyDescent="0.25">
      <c r="A3881">
        <v>3866</v>
      </c>
      <c r="B3881" s="89">
        <v>36880</v>
      </c>
      <c r="C3881" s="48">
        <v>128.625</v>
      </c>
      <c r="D3881" s="48">
        <v>128.9375</v>
      </c>
      <c r="E3881" s="48">
        <v>126.09369700000001</v>
      </c>
      <c r="F3881" s="48">
        <v>126.25</v>
      </c>
      <c r="G3881" s="49">
        <v>9994300</v>
      </c>
      <c r="H3881" s="48">
        <v>94.336822999999995</v>
      </c>
      <c r="I3881" s="52">
        <f t="shared" si="437"/>
        <v>0.74722236039603962</v>
      </c>
      <c r="J3881" s="52">
        <f t="shared" ca="1" si="438"/>
        <v>1</v>
      </c>
      <c r="K3881" s="48">
        <f t="shared" si="439"/>
        <v>96.11</v>
      </c>
      <c r="L3881" s="48">
        <f t="shared" si="440"/>
        <v>96.34</v>
      </c>
      <c r="M3881" s="48">
        <f t="shared" si="441"/>
        <v>94.22</v>
      </c>
      <c r="N3881" s="48">
        <f t="shared" si="442"/>
        <v>94.34</v>
      </c>
      <c r="O3881" s="49">
        <f t="shared" ca="1" si="443"/>
        <v>9994300</v>
      </c>
    </row>
    <row r="3882" spans="1:15" x14ac:dyDescent="0.25">
      <c r="A3882">
        <v>3867</v>
      </c>
      <c r="B3882" s="89">
        <v>36879</v>
      </c>
      <c r="C3882" s="48">
        <v>132.468704</v>
      </c>
      <c r="D3882" s="48">
        <v>134.968704</v>
      </c>
      <c r="E3882" s="48">
        <v>130.01559399999999</v>
      </c>
      <c r="F3882" s="48">
        <v>130.01559399999999</v>
      </c>
      <c r="G3882" s="49">
        <v>9616600</v>
      </c>
      <c r="H3882" s="48">
        <v>97.150559999999999</v>
      </c>
      <c r="I3882" s="52">
        <f t="shared" si="437"/>
        <v>0.74722236780304985</v>
      </c>
      <c r="J3882" s="52">
        <f t="shared" ca="1" si="438"/>
        <v>1</v>
      </c>
      <c r="K3882" s="48">
        <f t="shared" si="439"/>
        <v>98.98</v>
      </c>
      <c r="L3882" s="48">
        <f t="shared" si="440"/>
        <v>100.85</v>
      </c>
      <c r="M3882" s="48">
        <f t="shared" si="441"/>
        <v>97.15</v>
      </c>
      <c r="N3882" s="48">
        <f t="shared" si="442"/>
        <v>97.15</v>
      </c>
      <c r="O3882" s="49">
        <f t="shared" ca="1" si="443"/>
        <v>9616600</v>
      </c>
    </row>
    <row r="3883" spans="1:15" x14ac:dyDescent="0.25">
      <c r="A3883">
        <v>3868</v>
      </c>
      <c r="B3883" s="89">
        <v>36878</v>
      </c>
      <c r="C3883" s="48">
        <v>132.0625</v>
      </c>
      <c r="D3883" s="48">
        <v>133.468704</v>
      </c>
      <c r="E3883" s="48">
        <v>131.76559399999999</v>
      </c>
      <c r="F3883" s="48">
        <v>132.718704</v>
      </c>
      <c r="G3883" s="49">
        <v>7235400</v>
      </c>
      <c r="H3883" s="48">
        <v>99.170383999999999</v>
      </c>
      <c r="I3883" s="52">
        <f t="shared" si="437"/>
        <v>0.74722236588446489</v>
      </c>
      <c r="J3883" s="52">
        <f t="shared" ca="1" si="438"/>
        <v>1</v>
      </c>
      <c r="K3883" s="48">
        <f t="shared" si="439"/>
        <v>98.68</v>
      </c>
      <c r="L3883" s="48">
        <f t="shared" si="440"/>
        <v>99.73</v>
      </c>
      <c r="M3883" s="48">
        <f t="shared" si="441"/>
        <v>98.46</v>
      </c>
      <c r="N3883" s="48">
        <f t="shared" si="442"/>
        <v>99.17</v>
      </c>
      <c r="O3883" s="49">
        <f t="shared" ca="1" si="443"/>
        <v>7235400</v>
      </c>
    </row>
    <row r="3884" spans="1:15" x14ac:dyDescent="0.25">
      <c r="A3884">
        <v>3869</v>
      </c>
      <c r="B3884" s="89">
        <v>36875</v>
      </c>
      <c r="C3884" s="48">
        <v>133.125</v>
      </c>
      <c r="D3884" s="48">
        <v>133.125</v>
      </c>
      <c r="E3884" s="48">
        <v>130.5625</v>
      </c>
      <c r="F3884" s="48">
        <v>130.968704</v>
      </c>
      <c r="G3884" s="49">
        <v>9065300</v>
      </c>
      <c r="H3884" s="48">
        <v>97.862745000000004</v>
      </c>
      <c r="I3884" s="52">
        <f t="shared" si="437"/>
        <v>0.74722236695569655</v>
      </c>
      <c r="J3884" s="52">
        <f t="shared" ca="1" si="438"/>
        <v>1</v>
      </c>
      <c r="K3884" s="48">
        <f t="shared" si="439"/>
        <v>99.47</v>
      </c>
      <c r="L3884" s="48">
        <f t="shared" si="440"/>
        <v>99.47</v>
      </c>
      <c r="M3884" s="48">
        <f t="shared" si="441"/>
        <v>97.56</v>
      </c>
      <c r="N3884" s="48">
        <f t="shared" si="442"/>
        <v>97.86</v>
      </c>
      <c r="O3884" s="49">
        <f t="shared" ca="1" si="443"/>
        <v>9065300</v>
      </c>
    </row>
    <row r="3885" spans="1:15" x14ac:dyDescent="0.25">
      <c r="A3885">
        <v>3870</v>
      </c>
      <c r="B3885" s="89">
        <v>36874</v>
      </c>
      <c r="C3885" s="48">
        <v>135.875</v>
      </c>
      <c r="D3885" s="48">
        <v>136.5</v>
      </c>
      <c r="E3885" s="48">
        <v>134.031204</v>
      </c>
      <c r="F3885" s="48">
        <v>134.406204</v>
      </c>
      <c r="G3885" s="49">
        <v>7678400</v>
      </c>
      <c r="H3885" s="48">
        <v>100.124211</v>
      </c>
      <c r="I3885" s="52">
        <f t="shared" si="437"/>
        <v>0.74493742119225392</v>
      </c>
      <c r="J3885" s="52">
        <f t="shared" ca="1" si="438"/>
        <v>1</v>
      </c>
      <c r="K3885" s="48">
        <f t="shared" si="439"/>
        <v>101.22</v>
      </c>
      <c r="L3885" s="48">
        <f t="shared" si="440"/>
        <v>101.68</v>
      </c>
      <c r="M3885" s="48">
        <f t="shared" si="441"/>
        <v>99.84</v>
      </c>
      <c r="N3885" s="48">
        <f t="shared" si="442"/>
        <v>100.12</v>
      </c>
      <c r="O3885" s="49">
        <f t="shared" ca="1" si="443"/>
        <v>7678400</v>
      </c>
    </row>
    <row r="3886" spans="1:15" x14ac:dyDescent="0.25">
      <c r="A3886">
        <v>3871</v>
      </c>
      <c r="B3886" s="89">
        <v>36873</v>
      </c>
      <c r="C3886" s="48">
        <v>139.25</v>
      </c>
      <c r="D3886" s="48">
        <v>139.406204</v>
      </c>
      <c r="E3886" s="48">
        <v>136.031204</v>
      </c>
      <c r="F3886" s="48">
        <v>136.14059399999999</v>
      </c>
      <c r="G3886" s="49">
        <v>6070500</v>
      </c>
      <c r="H3886" s="48">
        <v>101.416223</v>
      </c>
      <c r="I3886" s="52">
        <f t="shared" si="437"/>
        <v>0.74493742108984784</v>
      </c>
      <c r="J3886" s="52">
        <f t="shared" ca="1" si="438"/>
        <v>1</v>
      </c>
      <c r="K3886" s="48">
        <f t="shared" si="439"/>
        <v>103.73</v>
      </c>
      <c r="L3886" s="48">
        <f t="shared" si="440"/>
        <v>103.85</v>
      </c>
      <c r="M3886" s="48">
        <f t="shared" si="441"/>
        <v>101.33</v>
      </c>
      <c r="N3886" s="48">
        <f t="shared" si="442"/>
        <v>101.42</v>
      </c>
      <c r="O3886" s="49">
        <f t="shared" ca="1" si="443"/>
        <v>6070500</v>
      </c>
    </row>
    <row r="3887" spans="1:15" x14ac:dyDescent="0.25">
      <c r="A3887">
        <v>3872</v>
      </c>
      <c r="B3887" s="89">
        <v>36872</v>
      </c>
      <c r="C3887" s="48">
        <v>138.1875</v>
      </c>
      <c r="D3887" s="48">
        <v>138.8125</v>
      </c>
      <c r="E3887" s="48">
        <v>137.375</v>
      </c>
      <c r="F3887" s="48">
        <v>138.031204</v>
      </c>
      <c r="G3887" s="49">
        <v>5022900</v>
      </c>
      <c r="H3887" s="48">
        <v>102.824609</v>
      </c>
      <c r="I3887" s="52">
        <f t="shared" si="437"/>
        <v>0.74493742009234376</v>
      </c>
      <c r="J3887" s="52">
        <f t="shared" ca="1" si="438"/>
        <v>1</v>
      </c>
      <c r="K3887" s="48">
        <f t="shared" si="439"/>
        <v>102.94</v>
      </c>
      <c r="L3887" s="48">
        <f t="shared" si="440"/>
        <v>103.41</v>
      </c>
      <c r="M3887" s="48">
        <f t="shared" si="441"/>
        <v>102.34</v>
      </c>
      <c r="N3887" s="48">
        <f t="shared" si="442"/>
        <v>102.82</v>
      </c>
      <c r="O3887" s="49">
        <f t="shared" ca="1" si="443"/>
        <v>5022900</v>
      </c>
    </row>
    <row r="3888" spans="1:15" x14ac:dyDescent="0.25">
      <c r="A3888">
        <v>3873</v>
      </c>
      <c r="B3888" s="89">
        <v>36871</v>
      </c>
      <c r="C3888" s="48">
        <v>137.375</v>
      </c>
      <c r="D3888" s="48">
        <v>139.5625</v>
      </c>
      <c r="E3888" s="48">
        <v>136.718704</v>
      </c>
      <c r="F3888" s="48">
        <v>138.625</v>
      </c>
      <c r="G3888" s="49">
        <v>6405600</v>
      </c>
      <c r="H3888" s="48">
        <v>103.26694999999999</v>
      </c>
      <c r="I3888" s="52">
        <f t="shared" si="437"/>
        <v>0.74493742110009009</v>
      </c>
      <c r="J3888" s="52">
        <f t="shared" ca="1" si="438"/>
        <v>1</v>
      </c>
      <c r="K3888" s="48">
        <f t="shared" si="439"/>
        <v>102.34</v>
      </c>
      <c r="L3888" s="48">
        <f t="shared" si="440"/>
        <v>103.97</v>
      </c>
      <c r="M3888" s="48">
        <f t="shared" si="441"/>
        <v>101.85</v>
      </c>
      <c r="N3888" s="48">
        <f t="shared" si="442"/>
        <v>103.27</v>
      </c>
      <c r="O3888" s="49">
        <f t="shared" ca="1" si="443"/>
        <v>6405600</v>
      </c>
    </row>
    <row r="3889" spans="1:15" x14ac:dyDescent="0.25">
      <c r="A3889">
        <v>3874</v>
      </c>
      <c r="B3889" s="89">
        <v>36868</v>
      </c>
      <c r="C3889" s="48">
        <v>137.0625</v>
      </c>
      <c r="D3889" s="48">
        <v>139.468704</v>
      </c>
      <c r="E3889" s="48">
        <v>133.875</v>
      </c>
      <c r="F3889" s="48">
        <v>133.968704</v>
      </c>
      <c r="G3889" s="49">
        <v>10276300</v>
      </c>
      <c r="H3889" s="48">
        <v>99.798300999999995</v>
      </c>
      <c r="I3889" s="52">
        <f t="shared" si="437"/>
        <v>0.7449374221012095</v>
      </c>
      <c r="J3889" s="52">
        <f t="shared" ca="1" si="438"/>
        <v>1</v>
      </c>
      <c r="K3889" s="48">
        <f t="shared" si="439"/>
        <v>102.1</v>
      </c>
      <c r="L3889" s="48">
        <f t="shared" si="440"/>
        <v>103.9</v>
      </c>
      <c r="M3889" s="48">
        <f t="shared" si="441"/>
        <v>99.73</v>
      </c>
      <c r="N3889" s="48">
        <f t="shared" si="442"/>
        <v>99.8</v>
      </c>
      <c r="O3889" s="49">
        <f t="shared" ca="1" si="443"/>
        <v>10276300</v>
      </c>
    </row>
    <row r="3890" spans="1:15" x14ac:dyDescent="0.25">
      <c r="A3890">
        <v>3875</v>
      </c>
      <c r="B3890" s="89">
        <v>36867</v>
      </c>
      <c r="C3890" s="48">
        <v>134.875</v>
      </c>
      <c r="D3890" s="48">
        <v>135.875</v>
      </c>
      <c r="E3890" s="48">
        <v>133.656204</v>
      </c>
      <c r="F3890" s="48">
        <v>133.656204</v>
      </c>
      <c r="G3890" s="49">
        <v>6529100</v>
      </c>
      <c r="H3890" s="48">
        <v>99.565507999999994</v>
      </c>
      <c r="I3890" s="52">
        <f t="shared" si="437"/>
        <v>0.74493742168526644</v>
      </c>
      <c r="J3890" s="52">
        <f t="shared" ca="1" si="438"/>
        <v>1</v>
      </c>
      <c r="K3890" s="48">
        <f t="shared" si="439"/>
        <v>100.47</v>
      </c>
      <c r="L3890" s="48">
        <f t="shared" si="440"/>
        <v>101.22</v>
      </c>
      <c r="M3890" s="48">
        <f t="shared" si="441"/>
        <v>99.57</v>
      </c>
      <c r="N3890" s="48">
        <f t="shared" si="442"/>
        <v>99.57</v>
      </c>
      <c r="O3890" s="49">
        <f t="shared" ca="1" si="443"/>
        <v>6529100</v>
      </c>
    </row>
    <row r="3891" spans="1:15" x14ac:dyDescent="0.25">
      <c r="A3891">
        <v>3876</v>
      </c>
      <c r="B3891" s="89">
        <v>36866</v>
      </c>
      <c r="C3891" s="48">
        <v>137.781204</v>
      </c>
      <c r="D3891" s="48">
        <v>138.343704</v>
      </c>
      <c r="E3891" s="48">
        <v>135.031204</v>
      </c>
      <c r="F3891" s="48">
        <v>135.51559399999999</v>
      </c>
      <c r="G3891" s="49">
        <v>12888000</v>
      </c>
      <c r="H3891" s="48">
        <v>100.950637</v>
      </c>
      <c r="I3891" s="52">
        <f t="shared" si="437"/>
        <v>0.74493742026471144</v>
      </c>
      <c r="J3891" s="52">
        <f t="shared" ca="1" si="438"/>
        <v>1</v>
      </c>
      <c r="K3891" s="48">
        <f t="shared" si="439"/>
        <v>102.64</v>
      </c>
      <c r="L3891" s="48">
        <f t="shared" si="440"/>
        <v>103.06</v>
      </c>
      <c r="M3891" s="48">
        <f t="shared" si="441"/>
        <v>100.59</v>
      </c>
      <c r="N3891" s="48">
        <f t="shared" si="442"/>
        <v>100.95</v>
      </c>
      <c r="O3891" s="49">
        <f t="shared" ca="1" si="443"/>
        <v>12888000</v>
      </c>
    </row>
    <row r="3892" spans="1:15" x14ac:dyDescent="0.25">
      <c r="A3892">
        <v>3877</v>
      </c>
      <c r="B3892" s="89">
        <v>36865</v>
      </c>
      <c r="C3892" s="48">
        <v>134.875</v>
      </c>
      <c r="D3892" s="48">
        <v>138.25</v>
      </c>
      <c r="E3892" s="48">
        <v>134.406204</v>
      </c>
      <c r="F3892" s="48">
        <v>137.718704</v>
      </c>
      <c r="G3892" s="49">
        <v>8883400</v>
      </c>
      <c r="H3892" s="48">
        <v>102.59181599999999</v>
      </c>
      <c r="I3892" s="52">
        <f t="shared" si="437"/>
        <v>0.74493741968411198</v>
      </c>
      <c r="J3892" s="52">
        <f t="shared" ca="1" si="438"/>
        <v>1</v>
      </c>
      <c r="K3892" s="48">
        <f t="shared" si="439"/>
        <v>100.47</v>
      </c>
      <c r="L3892" s="48">
        <f t="shared" si="440"/>
        <v>102.99</v>
      </c>
      <c r="M3892" s="48">
        <f t="shared" si="441"/>
        <v>100.12</v>
      </c>
      <c r="N3892" s="48">
        <f t="shared" si="442"/>
        <v>102.59</v>
      </c>
      <c r="O3892" s="49">
        <f t="shared" ca="1" si="443"/>
        <v>8883400</v>
      </c>
    </row>
    <row r="3893" spans="1:15" x14ac:dyDescent="0.25">
      <c r="A3893">
        <v>3878</v>
      </c>
      <c r="B3893" s="89">
        <v>36864</v>
      </c>
      <c r="C3893" s="48">
        <v>131.875</v>
      </c>
      <c r="D3893" s="48">
        <v>133.875</v>
      </c>
      <c r="E3893" s="48">
        <v>131.5</v>
      </c>
      <c r="F3893" s="48">
        <v>133.343704</v>
      </c>
      <c r="G3893" s="49">
        <v>6996600</v>
      </c>
      <c r="H3893" s="48">
        <v>99.332714999999993</v>
      </c>
      <c r="I3893" s="52">
        <f t="shared" si="437"/>
        <v>0.74493742126737372</v>
      </c>
      <c r="J3893" s="52">
        <f t="shared" ca="1" si="438"/>
        <v>1</v>
      </c>
      <c r="K3893" s="48">
        <f t="shared" si="439"/>
        <v>98.24</v>
      </c>
      <c r="L3893" s="48">
        <f t="shared" si="440"/>
        <v>99.73</v>
      </c>
      <c r="M3893" s="48">
        <f t="shared" si="441"/>
        <v>97.96</v>
      </c>
      <c r="N3893" s="48">
        <f t="shared" si="442"/>
        <v>99.33</v>
      </c>
      <c r="O3893" s="49">
        <f t="shared" ca="1" si="443"/>
        <v>6996600</v>
      </c>
    </row>
    <row r="3894" spans="1:15" x14ac:dyDescent="0.25">
      <c r="A3894">
        <v>3879</v>
      </c>
      <c r="B3894" s="89">
        <v>36861</v>
      </c>
      <c r="C3894" s="48">
        <v>133.1875</v>
      </c>
      <c r="D3894" s="48">
        <v>134.0625</v>
      </c>
      <c r="E3894" s="48">
        <v>131</v>
      </c>
      <c r="F3894" s="48">
        <v>132.218704</v>
      </c>
      <c r="G3894" s="49">
        <v>7587200</v>
      </c>
      <c r="H3894" s="48">
        <v>98.494659999999996</v>
      </c>
      <c r="I3894" s="52">
        <f t="shared" si="437"/>
        <v>0.74493741823395876</v>
      </c>
      <c r="J3894" s="52">
        <f t="shared" ca="1" si="438"/>
        <v>1</v>
      </c>
      <c r="K3894" s="48">
        <f t="shared" si="439"/>
        <v>99.22</v>
      </c>
      <c r="L3894" s="48">
        <f t="shared" si="440"/>
        <v>99.87</v>
      </c>
      <c r="M3894" s="48">
        <f t="shared" si="441"/>
        <v>97.59</v>
      </c>
      <c r="N3894" s="48">
        <f t="shared" si="442"/>
        <v>98.49</v>
      </c>
      <c r="O3894" s="49">
        <f t="shared" ca="1" si="443"/>
        <v>7587200</v>
      </c>
    </row>
    <row r="3895" spans="1:15" x14ac:dyDescent="0.25">
      <c r="A3895">
        <v>3880</v>
      </c>
      <c r="B3895" s="89">
        <v>36860</v>
      </c>
      <c r="C3895" s="48">
        <v>132.5</v>
      </c>
      <c r="D3895" s="48">
        <v>133.5</v>
      </c>
      <c r="E3895" s="48">
        <v>129.75</v>
      </c>
      <c r="F3895" s="48">
        <v>132.281204</v>
      </c>
      <c r="G3895" s="49">
        <v>11201600</v>
      </c>
      <c r="H3895" s="48">
        <v>98.541218999999998</v>
      </c>
      <c r="I3895" s="52">
        <f t="shared" si="437"/>
        <v>0.74493742134370045</v>
      </c>
      <c r="J3895" s="52">
        <f t="shared" ca="1" si="438"/>
        <v>1</v>
      </c>
      <c r="K3895" s="48">
        <f t="shared" si="439"/>
        <v>98.7</v>
      </c>
      <c r="L3895" s="48">
        <f t="shared" si="440"/>
        <v>99.45</v>
      </c>
      <c r="M3895" s="48">
        <f t="shared" si="441"/>
        <v>96.66</v>
      </c>
      <c r="N3895" s="48">
        <f t="shared" si="442"/>
        <v>98.54</v>
      </c>
      <c r="O3895" s="49">
        <f t="shared" ca="1" si="443"/>
        <v>11201600</v>
      </c>
    </row>
    <row r="3896" spans="1:15" x14ac:dyDescent="0.25">
      <c r="A3896">
        <v>3881</v>
      </c>
      <c r="B3896" s="89">
        <v>36859</v>
      </c>
      <c r="C3896" s="48">
        <v>134.375</v>
      </c>
      <c r="D3896" s="48">
        <v>135.906204</v>
      </c>
      <c r="E3896" s="48">
        <v>133.26559399999999</v>
      </c>
      <c r="F3896" s="48">
        <v>133.4375</v>
      </c>
      <c r="G3896" s="49">
        <v>6914100</v>
      </c>
      <c r="H3896" s="48">
        <v>99.402586999999997</v>
      </c>
      <c r="I3896" s="52">
        <f t="shared" si="437"/>
        <v>0.74493742014051523</v>
      </c>
      <c r="J3896" s="52">
        <f t="shared" ca="1" si="438"/>
        <v>1</v>
      </c>
      <c r="K3896" s="48">
        <f t="shared" si="439"/>
        <v>100.1</v>
      </c>
      <c r="L3896" s="48">
        <f t="shared" si="440"/>
        <v>101.24</v>
      </c>
      <c r="M3896" s="48">
        <f t="shared" si="441"/>
        <v>99.27</v>
      </c>
      <c r="N3896" s="48">
        <f t="shared" si="442"/>
        <v>99.4</v>
      </c>
      <c r="O3896" s="49">
        <f t="shared" ca="1" si="443"/>
        <v>6914100</v>
      </c>
    </row>
    <row r="3897" spans="1:15" x14ac:dyDescent="0.25">
      <c r="A3897">
        <v>3882</v>
      </c>
      <c r="B3897" s="89">
        <v>36858</v>
      </c>
      <c r="C3897" s="48">
        <v>135.125</v>
      </c>
      <c r="D3897" s="48">
        <v>136.593704</v>
      </c>
      <c r="E3897" s="48">
        <v>133.64059399999999</v>
      </c>
      <c r="F3897" s="48">
        <v>133.6875</v>
      </c>
      <c r="G3897" s="49">
        <v>5336100</v>
      </c>
      <c r="H3897" s="48">
        <v>99.588820999999996</v>
      </c>
      <c r="I3897" s="52">
        <f t="shared" si="437"/>
        <v>0.74493741748480591</v>
      </c>
      <c r="J3897" s="52">
        <f t="shared" ca="1" si="438"/>
        <v>1</v>
      </c>
      <c r="K3897" s="48">
        <f t="shared" si="439"/>
        <v>100.66</v>
      </c>
      <c r="L3897" s="48">
        <f t="shared" si="440"/>
        <v>101.75</v>
      </c>
      <c r="M3897" s="48">
        <f t="shared" si="441"/>
        <v>99.55</v>
      </c>
      <c r="N3897" s="48">
        <f t="shared" si="442"/>
        <v>99.59</v>
      </c>
      <c r="O3897" s="49">
        <f t="shared" ca="1" si="443"/>
        <v>5336100</v>
      </c>
    </row>
    <row r="3898" spans="1:15" x14ac:dyDescent="0.25">
      <c r="A3898">
        <v>3883</v>
      </c>
      <c r="B3898" s="89">
        <v>36857</v>
      </c>
      <c r="C3898" s="48">
        <v>136.468704</v>
      </c>
      <c r="D3898" s="48">
        <v>136.6875</v>
      </c>
      <c r="E3898" s="48">
        <v>135.3125</v>
      </c>
      <c r="F3898" s="48">
        <v>136.031204</v>
      </c>
      <c r="G3898" s="49">
        <v>5992000</v>
      </c>
      <c r="H3898" s="48">
        <v>101.334734</v>
      </c>
      <c r="I3898" s="52">
        <f t="shared" si="437"/>
        <v>0.74493741891750065</v>
      </c>
      <c r="J3898" s="52">
        <f t="shared" ca="1" si="438"/>
        <v>1</v>
      </c>
      <c r="K3898" s="48">
        <f t="shared" si="439"/>
        <v>101.66</v>
      </c>
      <c r="L3898" s="48">
        <f t="shared" si="440"/>
        <v>101.82</v>
      </c>
      <c r="M3898" s="48">
        <f t="shared" si="441"/>
        <v>100.8</v>
      </c>
      <c r="N3898" s="48">
        <f t="shared" si="442"/>
        <v>101.33</v>
      </c>
      <c r="O3898" s="49">
        <f t="shared" ca="1" si="443"/>
        <v>5992000</v>
      </c>
    </row>
    <row r="3899" spans="1:15" x14ac:dyDescent="0.25">
      <c r="A3899">
        <v>3884</v>
      </c>
      <c r="B3899" s="89">
        <v>36854</v>
      </c>
      <c r="C3899" s="48">
        <v>133.625</v>
      </c>
      <c r="D3899" s="48">
        <v>134.968704</v>
      </c>
      <c r="E3899" s="48">
        <v>133.625</v>
      </c>
      <c r="F3899" s="48">
        <v>134.843704</v>
      </c>
      <c r="G3899" s="49">
        <v>3411600</v>
      </c>
      <c r="H3899" s="48">
        <v>100.450121</v>
      </c>
      <c r="I3899" s="52">
        <f t="shared" si="437"/>
        <v>0.74493742028919641</v>
      </c>
      <c r="J3899" s="52">
        <f t="shared" ca="1" si="438"/>
        <v>1</v>
      </c>
      <c r="K3899" s="48">
        <f t="shared" si="439"/>
        <v>99.54</v>
      </c>
      <c r="L3899" s="48">
        <f t="shared" si="440"/>
        <v>100.54</v>
      </c>
      <c r="M3899" s="48">
        <f t="shared" si="441"/>
        <v>99.54</v>
      </c>
      <c r="N3899" s="48">
        <f t="shared" si="442"/>
        <v>100.45</v>
      </c>
      <c r="O3899" s="49">
        <f t="shared" ca="1" si="443"/>
        <v>3411600</v>
      </c>
    </row>
    <row r="3900" spans="1:15" x14ac:dyDescent="0.25">
      <c r="A3900">
        <v>3885</v>
      </c>
      <c r="B3900" s="89">
        <v>36852</v>
      </c>
      <c r="C3900" s="48">
        <v>134.343704</v>
      </c>
      <c r="D3900" s="48">
        <v>134.875</v>
      </c>
      <c r="E3900" s="48">
        <v>132.125</v>
      </c>
      <c r="F3900" s="48">
        <v>132.14059399999999</v>
      </c>
      <c r="G3900" s="49">
        <v>5736900</v>
      </c>
      <c r="H3900" s="48">
        <v>98.436474000000004</v>
      </c>
      <c r="I3900" s="52">
        <f t="shared" si="437"/>
        <v>0.74493742626887249</v>
      </c>
      <c r="J3900" s="52">
        <f t="shared" ca="1" si="438"/>
        <v>1</v>
      </c>
      <c r="K3900" s="48">
        <f t="shared" si="439"/>
        <v>100.08</v>
      </c>
      <c r="L3900" s="48">
        <f t="shared" si="440"/>
        <v>100.47</v>
      </c>
      <c r="M3900" s="48">
        <f t="shared" si="441"/>
        <v>98.42</v>
      </c>
      <c r="N3900" s="48">
        <f t="shared" si="442"/>
        <v>98.44</v>
      </c>
      <c r="O3900" s="49">
        <f t="shared" ca="1" si="443"/>
        <v>5736900</v>
      </c>
    </row>
    <row r="3901" spans="1:15" x14ac:dyDescent="0.25">
      <c r="A3901">
        <v>3886</v>
      </c>
      <c r="B3901" s="89">
        <v>36851</v>
      </c>
      <c r="C3901" s="48">
        <v>134.875</v>
      </c>
      <c r="D3901" s="48">
        <v>136.1875</v>
      </c>
      <c r="E3901" s="48">
        <v>133.51559399999999</v>
      </c>
      <c r="F3901" s="48">
        <v>135.375</v>
      </c>
      <c r="G3901" s="49">
        <v>7684300</v>
      </c>
      <c r="H3901" s="48">
        <v>100.84590300000001</v>
      </c>
      <c r="I3901" s="52">
        <f t="shared" si="437"/>
        <v>0.74493741828254856</v>
      </c>
      <c r="J3901" s="52">
        <f t="shared" ca="1" si="438"/>
        <v>1</v>
      </c>
      <c r="K3901" s="48">
        <f t="shared" si="439"/>
        <v>100.47</v>
      </c>
      <c r="L3901" s="48">
        <f t="shared" si="440"/>
        <v>101.45</v>
      </c>
      <c r="M3901" s="48">
        <f t="shared" si="441"/>
        <v>99.46</v>
      </c>
      <c r="N3901" s="48">
        <f t="shared" si="442"/>
        <v>100.85</v>
      </c>
      <c r="O3901" s="49">
        <f t="shared" ca="1" si="443"/>
        <v>7684300</v>
      </c>
    </row>
    <row r="3902" spans="1:15" x14ac:dyDescent="0.25">
      <c r="A3902">
        <v>3887</v>
      </c>
      <c r="B3902" s="89">
        <v>36850</v>
      </c>
      <c r="C3902" s="48">
        <v>135.75</v>
      </c>
      <c r="D3902" s="48">
        <v>136.375</v>
      </c>
      <c r="E3902" s="48">
        <v>134.3125</v>
      </c>
      <c r="F3902" s="48">
        <v>134.6875</v>
      </c>
      <c r="G3902" s="49">
        <v>5458500</v>
      </c>
      <c r="H3902" s="48">
        <v>100.333759</v>
      </c>
      <c r="I3902" s="52">
        <f t="shared" si="437"/>
        <v>0.74493742180974476</v>
      </c>
      <c r="J3902" s="52">
        <f t="shared" ca="1" si="438"/>
        <v>1</v>
      </c>
      <c r="K3902" s="48">
        <f t="shared" si="439"/>
        <v>101.13</v>
      </c>
      <c r="L3902" s="48">
        <f t="shared" si="440"/>
        <v>101.59</v>
      </c>
      <c r="M3902" s="48">
        <f t="shared" si="441"/>
        <v>100.05</v>
      </c>
      <c r="N3902" s="48">
        <f t="shared" si="442"/>
        <v>100.33</v>
      </c>
      <c r="O3902" s="49">
        <f t="shared" ca="1" si="443"/>
        <v>5458500</v>
      </c>
    </row>
    <row r="3903" spans="1:15" x14ac:dyDescent="0.25">
      <c r="A3903">
        <v>3888</v>
      </c>
      <c r="B3903" s="89">
        <v>36847</v>
      </c>
      <c r="C3903" s="48">
        <v>137.3125</v>
      </c>
      <c r="D3903" s="48">
        <v>139</v>
      </c>
      <c r="E3903" s="48">
        <v>135.75</v>
      </c>
      <c r="F3903" s="48">
        <v>136.64059399999999</v>
      </c>
      <c r="G3903" s="49">
        <v>6551100</v>
      </c>
      <c r="H3903" s="48">
        <v>101.788692</v>
      </c>
      <c r="I3903" s="52">
        <f t="shared" si="437"/>
        <v>0.74493742320821588</v>
      </c>
      <c r="J3903" s="52">
        <f t="shared" ca="1" si="438"/>
        <v>1</v>
      </c>
      <c r="K3903" s="48">
        <f t="shared" si="439"/>
        <v>102.29</v>
      </c>
      <c r="L3903" s="48">
        <f t="shared" si="440"/>
        <v>103.55</v>
      </c>
      <c r="M3903" s="48">
        <f t="shared" si="441"/>
        <v>101.13</v>
      </c>
      <c r="N3903" s="48">
        <f t="shared" si="442"/>
        <v>101.79</v>
      </c>
      <c r="O3903" s="49">
        <f t="shared" ca="1" si="443"/>
        <v>6551100</v>
      </c>
    </row>
    <row r="3904" spans="1:15" x14ac:dyDescent="0.25">
      <c r="A3904">
        <v>3889</v>
      </c>
      <c r="B3904" s="89">
        <v>36846</v>
      </c>
      <c r="C3904" s="48">
        <v>138.57809399999999</v>
      </c>
      <c r="D3904" s="48">
        <v>139.875</v>
      </c>
      <c r="E3904" s="48">
        <v>137.3125</v>
      </c>
      <c r="F3904" s="48">
        <v>137.375</v>
      </c>
      <c r="G3904" s="49">
        <v>6684100</v>
      </c>
      <c r="H3904" s="48">
        <v>102.335778</v>
      </c>
      <c r="I3904" s="52">
        <f t="shared" si="437"/>
        <v>0.74493741947224756</v>
      </c>
      <c r="J3904" s="52">
        <f t="shared" ca="1" si="438"/>
        <v>1</v>
      </c>
      <c r="K3904" s="48">
        <f t="shared" si="439"/>
        <v>103.23</v>
      </c>
      <c r="L3904" s="48">
        <f t="shared" si="440"/>
        <v>104.2</v>
      </c>
      <c r="M3904" s="48">
        <f t="shared" si="441"/>
        <v>102.29</v>
      </c>
      <c r="N3904" s="48">
        <f t="shared" si="442"/>
        <v>102.34</v>
      </c>
      <c r="O3904" s="49">
        <f t="shared" ca="1" si="443"/>
        <v>6684100</v>
      </c>
    </row>
    <row r="3905" spans="1:15" x14ac:dyDescent="0.25">
      <c r="A3905">
        <v>3890</v>
      </c>
      <c r="B3905" s="89">
        <v>36845</v>
      </c>
      <c r="C3905" s="48">
        <v>139.0625</v>
      </c>
      <c r="D3905" s="48">
        <v>140.10929899999999</v>
      </c>
      <c r="E3905" s="48">
        <v>137.75</v>
      </c>
      <c r="F3905" s="48">
        <v>139.5625</v>
      </c>
      <c r="G3905" s="49">
        <v>8837700</v>
      </c>
      <c r="H3905" s="48">
        <v>103.965329</v>
      </c>
      <c r="I3905" s="52">
        <f t="shared" si="437"/>
        <v>0.74493742230183613</v>
      </c>
      <c r="J3905" s="52">
        <f t="shared" ca="1" si="438"/>
        <v>1</v>
      </c>
      <c r="K3905" s="48">
        <f t="shared" si="439"/>
        <v>103.59</v>
      </c>
      <c r="L3905" s="48">
        <f t="shared" si="440"/>
        <v>104.37</v>
      </c>
      <c r="M3905" s="48">
        <f t="shared" si="441"/>
        <v>102.62</v>
      </c>
      <c r="N3905" s="48">
        <f t="shared" si="442"/>
        <v>103.97</v>
      </c>
      <c r="O3905" s="49">
        <f t="shared" ca="1" si="443"/>
        <v>8837700</v>
      </c>
    </row>
    <row r="3906" spans="1:15" x14ac:dyDescent="0.25">
      <c r="A3906">
        <v>3891</v>
      </c>
      <c r="B3906" s="89">
        <v>36844</v>
      </c>
      <c r="C3906" s="48">
        <v>137.468704</v>
      </c>
      <c r="D3906" s="48">
        <v>139.625</v>
      </c>
      <c r="E3906" s="48">
        <v>137</v>
      </c>
      <c r="F3906" s="48">
        <v>139.125</v>
      </c>
      <c r="G3906" s="49">
        <v>7668900</v>
      </c>
      <c r="H3906" s="48">
        <v>103.639419</v>
      </c>
      <c r="I3906" s="52">
        <f t="shared" si="437"/>
        <v>0.74493742318059297</v>
      </c>
      <c r="J3906" s="52">
        <f t="shared" ca="1" si="438"/>
        <v>1</v>
      </c>
      <c r="K3906" s="48">
        <f t="shared" si="439"/>
        <v>102.41</v>
      </c>
      <c r="L3906" s="48">
        <f t="shared" si="440"/>
        <v>104.01</v>
      </c>
      <c r="M3906" s="48">
        <f t="shared" si="441"/>
        <v>102.06</v>
      </c>
      <c r="N3906" s="48">
        <f t="shared" si="442"/>
        <v>103.64</v>
      </c>
      <c r="O3906" s="49">
        <f t="shared" ca="1" si="443"/>
        <v>7668900</v>
      </c>
    </row>
    <row r="3907" spans="1:15" x14ac:dyDescent="0.25">
      <c r="A3907">
        <v>3892</v>
      </c>
      <c r="B3907" s="89">
        <v>36843</v>
      </c>
      <c r="C3907" s="48">
        <v>135.625</v>
      </c>
      <c r="D3907" s="48">
        <v>136.98429899999999</v>
      </c>
      <c r="E3907" s="48">
        <v>133.01559399999999</v>
      </c>
      <c r="F3907" s="48">
        <v>135.5625</v>
      </c>
      <c r="G3907" s="49">
        <v>17285300</v>
      </c>
      <c r="H3907" s="48">
        <v>100.985579</v>
      </c>
      <c r="I3907" s="52">
        <f t="shared" si="437"/>
        <v>0.74493742000922081</v>
      </c>
      <c r="J3907" s="52">
        <f t="shared" ca="1" si="438"/>
        <v>1</v>
      </c>
      <c r="K3907" s="48">
        <f t="shared" si="439"/>
        <v>101.03</v>
      </c>
      <c r="L3907" s="48">
        <f t="shared" si="440"/>
        <v>102.04</v>
      </c>
      <c r="M3907" s="48">
        <f t="shared" si="441"/>
        <v>99.09</v>
      </c>
      <c r="N3907" s="48">
        <f t="shared" si="442"/>
        <v>100.99</v>
      </c>
      <c r="O3907" s="49">
        <f t="shared" ca="1" si="443"/>
        <v>17285300</v>
      </c>
    </row>
    <row r="3908" spans="1:15" x14ac:dyDescent="0.25">
      <c r="A3908">
        <v>3893</v>
      </c>
      <c r="B3908" s="89">
        <v>36840</v>
      </c>
      <c r="C3908" s="48">
        <v>139</v>
      </c>
      <c r="D3908" s="48">
        <v>139.468704</v>
      </c>
      <c r="E3908" s="48">
        <v>136.531204</v>
      </c>
      <c r="F3908" s="48">
        <v>136.625</v>
      </c>
      <c r="G3908" s="49">
        <v>8569500</v>
      </c>
      <c r="H3908" s="48">
        <v>101.777075</v>
      </c>
      <c r="I3908" s="52">
        <f t="shared" si="437"/>
        <v>0.74493741994510521</v>
      </c>
      <c r="J3908" s="52">
        <f t="shared" ca="1" si="438"/>
        <v>1</v>
      </c>
      <c r="K3908" s="48">
        <f t="shared" si="439"/>
        <v>103.55</v>
      </c>
      <c r="L3908" s="48">
        <f t="shared" si="440"/>
        <v>103.9</v>
      </c>
      <c r="M3908" s="48">
        <f t="shared" si="441"/>
        <v>101.71</v>
      </c>
      <c r="N3908" s="48">
        <f t="shared" si="442"/>
        <v>101.78</v>
      </c>
      <c r="O3908" s="49">
        <f t="shared" ca="1" si="443"/>
        <v>8569500</v>
      </c>
    </row>
    <row r="3909" spans="1:15" x14ac:dyDescent="0.25">
      <c r="A3909">
        <v>3894</v>
      </c>
      <c r="B3909" s="89">
        <v>36839</v>
      </c>
      <c r="C3909" s="48">
        <v>140</v>
      </c>
      <c r="D3909" s="48">
        <v>141.218704</v>
      </c>
      <c r="E3909" s="48">
        <v>137.25</v>
      </c>
      <c r="F3909" s="48">
        <v>140.031204</v>
      </c>
      <c r="G3909" s="49">
        <v>10635300</v>
      </c>
      <c r="H3909" s="48">
        <v>104.31448399999999</v>
      </c>
      <c r="I3909" s="52">
        <f t="shared" si="437"/>
        <v>0.74493742123362727</v>
      </c>
      <c r="J3909" s="52">
        <f t="shared" ca="1" si="438"/>
        <v>1</v>
      </c>
      <c r="K3909" s="48">
        <f t="shared" si="439"/>
        <v>104.29</v>
      </c>
      <c r="L3909" s="48">
        <f t="shared" si="440"/>
        <v>105.2</v>
      </c>
      <c r="M3909" s="48">
        <f t="shared" si="441"/>
        <v>102.24</v>
      </c>
      <c r="N3909" s="48">
        <f t="shared" si="442"/>
        <v>104.31</v>
      </c>
      <c r="O3909" s="49">
        <f t="shared" ca="1" si="443"/>
        <v>10635300</v>
      </c>
    </row>
    <row r="3910" spans="1:15" x14ac:dyDescent="0.25">
      <c r="A3910">
        <v>3895</v>
      </c>
      <c r="B3910" s="89">
        <v>36838</v>
      </c>
      <c r="C3910" s="48">
        <v>144.0625</v>
      </c>
      <c r="D3910" s="48">
        <v>144.0625</v>
      </c>
      <c r="E3910" s="48">
        <v>140.5625</v>
      </c>
      <c r="F3910" s="48">
        <v>140.5625</v>
      </c>
      <c r="G3910" s="49">
        <v>6123300</v>
      </c>
      <c r="H3910" s="48">
        <v>104.710266</v>
      </c>
      <c r="I3910" s="52">
        <f t="shared" si="437"/>
        <v>0.7449374192974656</v>
      </c>
      <c r="J3910" s="52">
        <f t="shared" ca="1" si="438"/>
        <v>1</v>
      </c>
      <c r="K3910" s="48">
        <f t="shared" si="439"/>
        <v>107.32</v>
      </c>
      <c r="L3910" s="48">
        <f t="shared" si="440"/>
        <v>107.32</v>
      </c>
      <c r="M3910" s="48">
        <f t="shared" si="441"/>
        <v>104.71</v>
      </c>
      <c r="N3910" s="48">
        <f t="shared" si="442"/>
        <v>104.71</v>
      </c>
      <c r="O3910" s="49">
        <f t="shared" ca="1" si="443"/>
        <v>6123300</v>
      </c>
    </row>
    <row r="3911" spans="1:15" x14ac:dyDescent="0.25">
      <c r="A3911">
        <v>3896</v>
      </c>
      <c r="B3911" s="89">
        <v>36837</v>
      </c>
      <c r="C3911" s="48">
        <v>143.14059399999999</v>
      </c>
      <c r="D3911" s="48">
        <v>144</v>
      </c>
      <c r="E3911" s="48">
        <v>142.5625</v>
      </c>
      <c r="F3911" s="48">
        <v>143.75</v>
      </c>
      <c r="G3911" s="49">
        <v>5231300</v>
      </c>
      <c r="H3911" s="48">
        <v>107.084754</v>
      </c>
      <c r="I3911" s="52">
        <f t="shared" si="437"/>
        <v>0.74493741913043476</v>
      </c>
      <c r="J3911" s="52">
        <f t="shared" ca="1" si="438"/>
        <v>1</v>
      </c>
      <c r="K3911" s="48">
        <f t="shared" si="439"/>
        <v>106.63</v>
      </c>
      <c r="L3911" s="48">
        <f t="shared" si="440"/>
        <v>107.27</v>
      </c>
      <c r="M3911" s="48">
        <f t="shared" si="441"/>
        <v>106.2</v>
      </c>
      <c r="N3911" s="48">
        <f t="shared" si="442"/>
        <v>107.08</v>
      </c>
      <c r="O3911" s="49">
        <f t="shared" ca="1" si="443"/>
        <v>5231300</v>
      </c>
    </row>
    <row r="3912" spans="1:15" x14ac:dyDescent="0.25">
      <c r="A3912">
        <v>3897</v>
      </c>
      <c r="B3912" s="89">
        <v>36836</v>
      </c>
      <c r="C3912" s="48">
        <v>143.156204</v>
      </c>
      <c r="D3912" s="48">
        <v>144.29679899999999</v>
      </c>
      <c r="E3912" s="48">
        <v>143.031204</v>
      </c>
      <c r="F3912" s="48">
        <v>143.781204</v>
      </c>
      <c r="G3912" s="49">
        <v>4042500</v>
      </c>
      <c r="H3912" s="48">
        <v>107.10799900000001</v>
      </c>
      <c r="I3912" s="52">
        <f t="shared" si="437"/>
        <v>0.7449374189410739</v>
      </c>
      <c r="J3912" s="52">
        <f t="shared" ca="1" si="438"/>
        <v>1</v>
      </c>
      <c r="K3912" s="48">
        <f t="shared" si="439"/>
        <v>106.64</v>
      </c>
      <c r="L3912" s="48">
        <f t="shared" si="440"/>
        <v>107.49</v>
      </c>
      <c r="M3912" s="48">
        <f t="shared" si="441"/>
        <v>106.55</v>
      </c>
      <c r="N3912" s="48">
        <f t="shared" si="442"/>
        <v>107.11</v>
      </c>
      <c r="O3912" s="49">
        <f t="shared" ca="1" si="443"/>
        <v>4042500</v>
      </c>
    </row>
    <row r="3913" spans="1:15" x14ac:dyDescent="0.25">
      <c r="A3913">
        <v>3898</v>
      </c>
      <c r="B3913" s="89">
        <v>36833</v>
      </c>
      <c r="C3913" s="48">
        <v>143.468704</v>
      </c>
      <c r="D3913" s="48">
        <v>143.75</v>
      </c>
      <c r="E3913" s="48">
        <v>142.375</v>
      </c>
      <c r="F3913" s="48">
        <v>142.781204</v>
      </c>
      <c r="G3913" s="49">
        <v>5187100</v>
      </c>
      <c r="H3913" s="48">
        <v>106.363062</v>
      </c>
      <c r="I3913" s="52">
        <f t="shared" si="437"/>
        <v>0.74493742187522105</v>
      </c>
      <c r="J3913" s="52">
        <f t="shared" ca="1" si="438"/>
        <v>1</v>
      </c>
      <c r="K3913" s="48">
        <f t="shared" si="439"/>
        <v>106.88</v>
      </c>
      <c r="L3913" s="48">
        <f t="shared" si="440"/>
        <v>107.08</v>
      </c>
      <c r="M3913" s="48">
        <f t="shared" si="441"/>
        <v>106.06</v>
      </c>
      <c r="N3913" s="48">
        <f t="shared" si="442"/>
        <v>106.36</v>
      </c>
      <c r="O3913" s="49">
        <f t="shared" ca="1" si="443"/>
        <v>5187100</v>
      </c>
    </row>
    <row r="3914" spans="1:15" x14ac:dyDescent="0.25">
      <c r="A3914">
        <v>3899</v>
      </c>
      <c r="B3914" s="89">
        <v>36832</v>
      </c>
      <c r="C3914" s="48">
        <v>143.156204</v>
      </c>
      <c r="D3914" s="48">
        <v>143.906204</v>
      </c>
      <c r="E3914" s="48">
        <v>142.51559399999999</v>
      </c>
      <c r="F3914" s="48">
        <v>142.70309399999999</v>
      </c>
      <c r="G3914" s="49">
        <v>11395100</v>
      </c>
      <c r="H3914" s="48">
        <v>106.304875</v>
      </c>
      <c r="I3914" s="52">
        <f t="shared" si="437"/>
        <v>0.7449374223098485</v>
      </c>
      <c r="J3914" s="52">
        <f t="shared" ca="1" si="438"/>
        <v>1</v>
      </c>
      <c r="K3914" s="48">
        <f t="shared" si="439"/>
        <v>106.64</v>
      </c>
      <c r="L3914" s="48">
        <f t="shared" si="440"/>
        <v>107.2</v>
      </c>
      <c r="M3914" s="48">
        <f t="shared" si="441"/>
        <v>106.17</v>
      </c>
      <c r="N3914" s="48">
        <f t="shared" si="442"/>
        <v>106.3</v>
      </c>
      <c r="O3914" s="49">
        <f t="shared" ca="1" si="443"/>
        <v>11395100</v>
      </c>
    </row>
    <row r="3915" spans="1:15" x14ac:dyDescent="0.25">
      <c r="A3915">
        <v>3900</v>
      </c>
      <c r="B3915" s="89">
        <v>36831</v>
      </c>
      <c r="C3915" s="48">
        <v>142.25</v>
      </c>
      <c r="D3915" s="48">
        <v>143.25</v>
      </c>
      <c r="E3915" s="48">
        <v>141.218704</v>
      </c>
      <c r="F3915" s="48">
        <v>142.468704</v>
      </c>
      <c r="G3915" s="49">
        <v>6753600</v>
      </c>
      <c r="H3915" s="48">
        <v>106.130269</v>
      </c>
      <c r="I3915" s="52">
        <f t="shared" si="437"/>
        <v>0.7449374214845107</v>
      </c>
      <c r="J3915" s="52">
        <f t="shared" ca="1" si="438"/>
        <v>1</v>
      </c>
      <c r="K3915" s="48">
        <f t="shared" si="439"/>
        <v>105.97</v>
      </c>
      <c r="L3915" s="48">
        <f t="shared" si="440"/>
        <v>106.71</v>
      </c>
      <c r="M3915" s="48">
        <f t="shared" si="441"/>
        <v>105.2</v>
      </c>
      <c r="N3915" s="48">
        <f t="shared" si="442"/>
        <v>106.13</v>
      </c>
      <c r="O3915" s="49">
        <f t="shared" ca="1" si="443"/>
        <v>6753600</v>
      </c>
    </row>
    <row r="3916" spans="1:15" x14ac:dyDescent="0.25">
      <c r="A3916">
        <v>3901</v>
      </c>
      <c r="B3916" s="89">
        <v>36830</v>
      </c>
      <c r="C3916" s="48">
        <v>141.01559399999999</v>
      </c>
      <c r="D3916" s="48">
        <v>143.6875</v>
      </c>
      <c r="E3916" s="48">
        <v>140.0625</v>
      </c>
      <c r="F3916" s="48">
        <v>142.95309399999999</v>
      </c>
      <c r="G3916" s="49">
        <v>7752400</v>
      </c>
      <c r="H3916" s="48">
        <v>106.49110899999999</v>
      </c>
      <c r="I3916" s="52">
        <f t="shared" si="437"/>
        <v>0.74493741982247685</v>
      </c>
      <c r="J3916" s="52">
        <f t="shared" ca="1" si="438"/>
        <v>1</v>
      </c>
      <c r="K3916" s="48">
        <f t="shared" si="439"/>
        <v>105.05</v>
      </c>
      <c r="L3916" s="48">
        <f t="shared" si="440"/>
        <v>107.04</v>
      </c>
      <c r="M3916" s="48">
        <f t="shared" si="441"/>
        <v>104.34</v>
      </c>
      <c r="N3916" s="48">
        <f t="shared" si="442"/>
        <v>106.49</v>
      </c>
      <c r="O3916" s="49">
        <f t="shared" ca="1" si="443"/>
        <v>7752400</v>
      </c>
    </row>
    <row r="3917" spans="1:15" x14ac:dyDescent="0.25">
      <c r="A3917">
        <v>3902</v>
      </c>
      <c r="B3917" s="89">
        <v>36829</v>
      </c>
      <c r="C3917" s="48">
        <v>138.4375</v>
      </c>
      <c r="D3917" s="48">
        <v>141.093704</v>
      </c>
      <c r="E3917" s="48">
        <v>138.156204</v>
      </c>
      <c r="F3917" s="48">
        <v>140.531204</v>
      </c>
      <c r="G3917" s="49">
        <v>10154100</v>
      </c>
      <c r="H3917" s="48">
        <v>104.686953</v>
      </c>
      <c r="I3917" s="52">
        <f t="shared" si="437"/>
        <v>0.74493742329283685</v>
      </c>
      <c r="J3917" s="52">
        <f t="shared" ca="1" si="438"/>
        <v>1</v>
      </c>
      <c r="K3917" s="48">
        <f t="shared" si="439"/>
        <v>103.13</v>
      </c>
      <c r="L3917" s="48">
        <f t="shared" si="440"/>
        <v>105.11</v>
      </c>
      <c r="M3917" s="48">
        <f t="shared" si="441"/>
        <v>102.92</v>
      </c>
      <c r="N3917" s="48">
        <f t="shared" si="442"/>
        <v>104.69</v>
      </c>
      <c r="O3917" s="49">
        <f t="shared" ca="1" si="443"/>
        <v>10154100</v>
      </c>
    </row>
    <row r="3918" spans="1:15" x14ac:dyDescent="0.25">
      <c r="A3918">
        <v>3903</v>
      </c>
      <c r="B3918" s="89">
        <v>36826</v>
      </c>
      <c r="C3918" s="48">
        <v>137.875</v>
      </c>
      <c r="D3918" s="48">
        <v>139.281204</v>
      </c>
      <c r="E3918" s="48">
        <v>136.625</v>
      </c>
      <c r="F3918" s="48">
        <v>139.281204</v>
      </c>
      <c r="G3918" s="49">
        <v>9762900</v>
      </c>
      <c r="H3918" s="48">
        <v>103.755781</v>
      </c>
      <c r="I3918" s="52">
        <f t="shared" si="437"/>
        <v>0.74493742170695187</v>
      </c>
      <c r="J3918" s="52">
        <f t="shared" ca="1" si="438"/>
        <v>1</v>
      </c>
      <c r="K3918" s="48">
        <f t="shared" si="439"/>
        <v>102.71</v>
      </c>
      <c r="L3918" s="48">
        <f t="shared" si="440"/>
        <v>103.76</v>
      </c>
      <c r="M3918" s="48">
        <f t="shared" si="441"/>
        <v>101.78</v>
      </c>
      <c r="N3918" s="48">
        <f t="shared" si="442"/>
        <v>103.76</v>
      </c>
      <c r="O3918" s="49">
        <f t="shared" ca="1" si="443"/>
        <v>9762900</v>
      </c>
    </row>
    <row r="3919" spans="1:15" x14ac:dyDescent="0.25">
      <c r="A3919">
        <v>3904</v>
      </c>
      <c r="B3919" s="89">
        <v>36825</v>
      </c>
      <c r="C3919" s="48">
        <v>137.125</v>
      </c>
      <c r="D3919" s="48">
        <v>137.656204</v>
      </c>
      <c r="E3919" s="48">
        <v>134.031204</v>
      </c>
      <c r="F3919" s="48">
        <v>136.6875</v>
      </c>
      <c r="G3919" s="49">
        <v>9345800</v>
      </c>
      <c r="H3919" s="48">
        <v>101.823634</v>
      </c>
      <c r="I3919" s="52">
        <f t="shared" si="437"/>
        <v>0.74493742295381804</v>
      </c>
      <c r="J3919" s="52">
        <f t="shared" ca="1" si="438"/>
        <v>1</v>
      </c>
      <c r="K3919" s="48">
        <f t="shared" si="439"/>
        <v>102.15</v>
      </c>
      <c r="L3919" s="48">
        <f t="shared" si="440"/>
        <v>102.55</v>
      </c>
      <c r="M3919" s="48">
        <f t="shared" si="441"/>
        <v>99.84</v>
      </c>
      <c r="N3919" s="48">
        <f t="shared" si="442"/>
        <v>101.82</v>
      </c>
      <c r="O3919" s="49">
        <f t="shared" ca="1" si="443"/>
        <v>9345800</v>
      </c>
    </row>
    <row r="3920" spans="1:15" x14ac:dyDescent="0.25">
      <c r="A3920">
        <v>3905</v>
      </c>
      <c r="B3920" s="89">
        <v>36824</v>
      </c>
      <c r="C3920" s="48">
        <v>138.75</v>
      </c>
      <c r="D3920" s="48">
        <v>139.5625</v>
      </c>
      <c r="E3920" s="48">
        <v>136.125</v>
      </c>
      <c r="F3920" s="48">
        <v>136.3125</v>
      </c>
      <c r="G3920" s="49">
        <v>9137600</v>
      </c>
      <c r="H3920" s="48">
        <v>101.544282</v>
      </c>
      <c r="I3920" s="52">
        <f t="shared" si="437"/>
        <v>0.74493741953232462</v>
      </c>
      <c r="J3920" s="52">
        <f t="shared" ca="1" si="438"/>
        <v>1</v>
      </c>
      <c r="K3920" s="48">
        <f t="shared" si="439"/>
        <v>103.36</v>
      </c>
      <c r="L3920" s="48">
        <f t="shared" si="440"/>
        <v>103.97</v>
      </c>
      <c r="M3920" s="48">
        <f t="shared" si="441"/>
        <v>101.4</v>
      </c>
      <c r="N3920" s="48">
        <f t="shared" si="442"/>
        <v>101.54</v>
      </c>
      <c r="O3920" s="49">
        <f t="shared" ca="1" si="443"/>
        <v>9137600</v>
      </c>
    </row>
    <row r="3921" spans="1:15" x14ac:dyDescent="0.25">
      <c r="A3921">
        <v>3906</v>
      </c>
      <c r="B3921" s="89">
        <v>36823</v>
      </c>
      <c r="C3921" s="48">
        <v>140.968704</v>
      </c>
      <c r="D3921" s="48">
        <v>141.9375</v>
      </c>
      <c r="E3921" s="48">
        <v>139</v>
      </c>
      <c r="F3921" s="48">
        <v>139.593704</v>
      </c>
      <c r="G3921" s="49">
        <v>5750700</v>
      </c>
      <c r="H3921" s="48">
        <v>103.988574</v>
      </c>
      <c r="I3921" s="52">
        <f t="shared" ref="I3921:I3984" si="444">H3921/F3921</f>
        <v>0.74493742210608582</v>
      </c>
      <c r="J3921" s="52">
        <f t="shared" ref="J3921:J3984" ca="1" si="445">INDEX(OFFSET($T$15,0,0,$S$13+1,1),MATCH(B3921,OFFSET($Q$15,0,0,$S$13+1,1),-1))</f>
        <v>1</v>
      </c>
      <c r="K3921" s="48">
        <f t="shared" ref="K3921:K3984" si="446">ROUND($I3921*C3921,2)</f>
        <v>105.01</v>
      </c>
      <c r="L3921" s="48">
        <f t="shared" ref="L3921:L3984" si="447">ROUND($I3921*D3921,2)</f>
        <v>105.73</v>
      </c>
      <c r="M3921" s="48">
        <f t="shared" ref="M3921:M3984" si="448">ROUND($I3921*E3921,2)</f>
        <v>103.55</v>
      </c>
      <c r="N3921" s="48">
        <f t="shared" ref="N3921:N3984" si="449">ROUND($I3921*F3921,2)</f>
        <v>103.99</v>
      </c>
      <c r="O3921" s="49">
        <f t="shared" ref="O3921:O3984" ca="1" si="450">G3921*J3921</f>
        <v>5750700</v>
      </c>
    </row>
    <row r="3922" spans="1:15" x14ac:dyDescent="0.25">
      <c r="A3922">
        <v>3907</v>
      </c>
      <c r="B3922" s="89">
        <v>36822</v>
      </c>
      <c r="C3922" s="48">
        <v>139.9375</v>
      </c>
      <c r="D3922" s="48">
        <v>141.031204</v>
      </c>
      <c r="E3922" s="48">
        <v>138.9375</v>
      </c>
      <c r="F3922" s="48">
        <v>140.531204</v>
      </c>
      <c r="G3922" s="49">
        <v>5290000</v>
      </c>
      <c r="H3922" s="48">
        <v>104.686953</v>
      </c>
      <c r="I3922" s="52">
        <f t="shared" si="444"/>
        <v>0.74493742329283685</v>
      </c>
      <c r="J3922" s="52">
        <f t="shared" ca="1" si="445"/>
        <v>1</v>
      </c>
      <c r="K3922" s="48">
        <f t="shared" si="446"/>
        <v>104.24</v>
      </c>
      <c r="L3922" s="48">
        <f t="shared" si="447"/>
        <v>105.06</v>
      </c>
      <c r="M3922" s="48">
        <f t="shared" si="448"/>
        <v>103.5</v>
      </c>
      <c r="N3922" s="48">
        <f t="shared" si="449"/>
        <v>104.69</v>
      </c>
      <c r="O3922" s="49">
        <f t="shared" ca="1" si="450"/>
        <v>5290000</v>
      </c>
    </row>
    <row r="3923" spans="1:15" x14ac:dyDescent="0.25">
      <c r="A3923">
        <v>3908</v>
      </c>
      <c r="B3923" s="89">
        <v>36819</v>
      </c>
      <c r="C3923" s="48">
        <v>138.375</v>
      </c>
      <c r="D3923" s="48">
        <v>141.1875</v>
      </c>
      <c r="E3923" s="48">
        <v>138.375</v>
      </c>
      <c r="F3923" s="48">
        <v>139.906204</v>
      </c>
      <c r="G3923" s="49">
        <v>7373500</v>
      </c>
      <c r="H3923" s="48">
        <v>104.221367</v>
      </c>
      <c r="I3923" s="52">
        <f t="shared" si="444"/>
        <v>0.74493742250343664</v>
      </c>
      <c r="J3923" s="52">
        <f t="shared" ca="1" si="445"/>
        <v>1</v>
      </c>
      <c r="K3923" s="48">
        <f t="shared" si="446"/>
        <v>103.08</v>
      </c>
      <c r="L3923" s="48">
        <f t="shared" si="447"/>
        <v>105.18</v>
      </c>
      <c r="M3923" s="48">
        <f t="shared" si="448"/>
        <v>103.08</v>
      </c>
      <c r="N3923" s="48">
        <f t="shared" si="449"/>
        <v>104.22</v>
      </c>
      <c r="O3923" s="49">
        <f t="shared" ca="1" si="450"/>
        <v>7373500</v>
      </c>
    </row>
    <row r="3924" spans="1:15" x14ac:dyDescent="0.25">
      <c r="A3924">
        <v>3909</v>
      </c>
      <c r="B3924" s="89">
        <v>36818</v>
      </c>
      <c r="C3924" s="48">
        <v>136.843704</v>
      </c>
      <c r="D3924" s="48">
        <v>139.45309399999999</v>
      </c>
      <c r="E3924" s="48">
        <v>136.4375</v>
      </c>
      <c r="F3924" s="48">
        <v>139.3125</v>
      </c>
      <c r="G3924" s="49">
        <v>8767300</v>
      </c>
      <c r="H3924" s="48">
        <v>103.779094</v>
      </c>
      <c r="I3924" s="52">
        <f t="shared" si="444"/>
        <v>0.7449374176760879</v>
      </c>
      <c r="J3924" s="52">
        <f t="shared" ca="1" si="445"/>
        <v>1</v>
      </c>
      <c r="K3924" s="48">
        <f t="shared" si="446"/>
        <v>101.94</v>
      </c>
      <c r="L3924" s="48">
        <f t="shared" si="447"/>
        <v>103.88</v>
      </c>
      <c r="M3924" s="48">
        <f t="shared" si="448"/>
        <v>101.64</v>
      </c>
      <c r="N3924" s="48">
        <f t="shared" si="449"/>
        <v>103.78</v>
      </c>
      <c r="O3924" s="49">
        <f t="shared" ca="1" si="450"/>
        <v>8767300</v>
      </c>
    </row>
    <row r="3925" spans="1:15" x14ac:dyDescent="0.25">
      <c r="A3925">
        <v>3910</v>
      </c>
      <c r="B3925" s="89">
        <v>36817</v>
      </c>
      <c r="C3925" s="48">
        <v>132.625</v>
      </c>
      <c r="D3925" s="48">
        <v>136.125</v>
      </c>
      <c r="E3925" s="48">
        <v>130.156204</v>
      </c>
      <c r="F3925" s="48">
        <v>134.25</v>
      </c>
      <c r="G3925" s="49">
        <v>10897300</v>
      </c>
      <c r="H3925" s="48">
        <v>100.00784899999999</v>
      </c>
      <c r="I3925" s="52">
        <f t="shared" si="444"/>
        <v>0.74493742271880814</v>
      </c>
      <c r="J3925" s="52">
        <f t="shared" ca="1" si="445"/>
        <v>1</v>
      </c>
      <c r="K3925" s="48">
        <f t="shared" si="446"/>
        <v>98.8</v>
      </c>
      <c r="L3925" s="48">
        <f t="shared" si="447"/>
        <v>101.4</v>
      </c>
      <c r="M3925" s="48">
        <f t="shared" si="448"/>
        <v>96.96</v>
      </c>
      <c r="N3925" s="48">
        <f t="shared" si="449"/>
        <v>100.01</v>
      </c>
      <c r="O3925" s="49">
        <f t="shared" ca="1" si="450"/>
        <v>10897300</v>
      </c>
    </row>
    <row r="3926" spans="1:15" x14ac:dyDescent="0.25">
      <c r="A3926">
        <v>3911</v>
      </c>
      <c r="B3926" s="89">
        <v>36816</v>
      </c>
      <c r="C3926" s="48">
        <v>138.4375</v>
      </c>
      <c r="D3926" s="48">
        <v>138.5625</v>
      </c>
      <c r="E3926" s="48">
        <v>134.406204</v>
      </c>
      <c r="F3926" s="48">
        <v>134.75</v>
      </c>
      <c r="G3926" s="49">
        <v>7831700</v>
      </c>
      <c r="H3926" s="48">
        <v>100.38031700000001</v>
      </c>
      <c r="I3926" s="52">
        <f t="shared" si="444"/>
        <v>0.74493741743970321</v>
      </c>
      <c r="J3926" s="52">
        <f t="shared" ca="1" si="445"/>
        <v>1</v>
      </c>
      <c r="K3926" s="48">
        <f t="shared" si="446"/>
        <v>103.13</v>
      </c>
      <c r="L3926" s="48">
        <f t="shared" si="447"/>
        <v>103.22</v>
      </c>
      <c r="M3926" s="48">
        <f t="shared" si="448"/>
        <v>100.12</v>
      </c>
      <c r="N3926" s="48">
        <f t="shared" si="449"/>
        <v>100.38</v>
      </c>
      <c r="O3926" s="49">
        <f t="shared" ca="1" si="450"/>
        <v>7831700</v>
      </c>
    </row>
    <row r="3927" spans="1:15" x14ac:dyDescent="0.25">
      <c r="A3927">
        <v>3912</v>
      </c>
      <c r="B3927" s="89">
        <v>36815</v>
      </c>
      <c r="C3927" s="48">
        <v>137.406204</v>
      </c>
      <c r="D3927" s="48">
        <v>138.23429899999999</v>
      </c>
      <c r="E3927" s="48">
        <v>136.6875</v>
      </c>
      <c r="F3927" s="48">
        <v>138.1875</v>
      </c>
      <c r="G3927" s="49">
        <v>5659000</v>
      </c>
      <c r="H3927" s="48">
        <v>102.94104</v>
      </c>
      <c r="I3927" s="52">
        <f t="shared" si="444"/>
        <v>0.7449374219810041</v>
      </c>
      <c r="J3927" s="52">
        <f t="shared" ca="1" si="445"/>
        <v>1</v>
      </c>
      <c r="K3927" s="48">
        <f t="shared" si="446"/>
        <v>102.36</v>
      </c>
      <c r="L3927" s="48">
        <f t="shared" si="447"/>
        <v>102.98</v>
      </c>
      <c r="M3927" s="48">
        <f t="shared" si="448"/>
        <v>101.82</v>
      </c>
      <c r="N3927" s="48">
        <f t="shared" si="449"/>
        <v>102.94</v>
      </c>
      <c r="O3927" s="49">
        <f t="shared" ca="1" si="450"/>
        <v>5659000</v>
      </c>
    </row>
    <row r="3928" spans="1:15" x14ac:dyDescent="0.25">
      <c r="A3928">
        <v>3913</v>
      </c>
      <c r="B3928" s="89">
        <v>36812</v>
      </c>
      <c r="C3928" s="48">
        <v>132.9375</v>
      </c>
      <c r="D3928" s="48">
        <v>137.656204</v>
      </c>
      <c r="E3928" s="48">
        <v>132.875</v>
      </c>
      <c r="F3928" s="48">
        <v>137.5625</v>
      </c>
      <c r="G3928" s="49">
        <v>11778800</v>
      </c>
      <c r="H3928" s="48">
        <v>102.475454</v>
      </c>
      <c r="I3928" s="52">
        <f t="shared" si="444"/>
        <v>0.74493742117219441</v>
      </c>
      <c r="J3928" s="52">
        <f t="shared" ca="1" si="445"/>
        <v>1</v>
      </c>
      <c r="K3928" s="48">
        <f t="shared" si="446"/>
        <v>99.03</v>
      </c>
      <c r="L3928" s="48">
        <f t="shared" si="447"/>
        <v>102.55</v>
      </c>
      <c r="M3928" s="48">
        <f t="shared" si="448"/>
        <v>98.98</v>
      </c>
      <c r="N3928" s="48">
        <f t="shared" si="449"/>
        <v>102.48</v>
      </c>
      <c r="O3928" s="49">
        <f t="shared" ca="1" si="450"/>
        <v>11778800</v>
      </c>
    </row>
    <row r="3929" spans="1:15" x14ac:dyDescent="0.25">
      <c r="A3929">
        <v>3914</v>
      </c>
      <c r="B3929" s="89">
        <v>36811</v>
      </c>
      <c r="C3929" s="48">
        <v>137.281204</v>
      </c>
      <c r="D3929" s="48">
        <v>137.593704</v>
      </c>
      <c r="E3929" s="48">
        <v>132.781204</v>
      </c>
      <c r="F3929" s="48">
        <v>133.125</v>
      </c>
      <c r="G3929" s="49">
        <v>12336900</v>
      </c>
      <c r="H3929" s="48">
        <v>99.169793999999996</v>
      </c>
      <c r="I3929" s="52">
        <f t="shared" si="444"/>
        <v>0.74493741971830985</v>
      </c>
      <c r="J3929" s="52">
        <f t="shared" ca="1" si="445"/>
        <v>1</v>
      </c>
      <c r="K3929" s="48">
        <f t="shared" si="446"/>
        <v>102.27</v>
      </c>
      <c r="L3929" s="48">
        <f t="shared" si="447"/>
        <v>102.5</v>
      </c>
      <c r="M3929" s="48">
        <f t="shared" si="448"/>
        <v>98.91</v>
      </c>
      <c r="N3929" s="48">
        <f t="shared" si="449"/>
        <v>99.17</v>
      </c>
      <c r="O3929" s="49">
        <f t="shared" ca="1" si="450"/>
        <v>12336900</v>
      </c>
    </row>
    <row r="3930" spans="1:15" x14ac:dyDescent="0.25">
      <c r="A3930">
        <v>3915</v>
      </c>
      <c r="B3930" s="89">
        <v>36810</v>
      </c>
      <c r="C3930" s="48">
        <v>137.625</v>
      </c>
      <c r="D3930" s="48">
        <v>138.625</v>
      </c>
      <c r="E3930" s="48">
        <v>135.125</v>
      </c>
      <c r="F3930" s="48">
        <v>136.531204</v>
      </c>
      <c r="G3930" s="49">
        <v>10346000</v>
      </c>
      <c r="H3930" s="48">
        <v>101.70720300000001</v>
      </c>
      <c r="I3930" s="52">
        <f t="shared" si="444"/>
        <v>0.74493742104552163</v>
      </c>
      <c r="J3930" s="52">
        <f t="shared" ca="1" si="445"/>
        <v>1</v>
      </c>
      <c r="K3930" s="48">
        <f t="shared" si="446"/>
        <v>102.52</v>
      </c>
      <c r="L3930" s="48">
        <f t="shared" si="447"/>
        <v>103.27</v>
      </c>
      <c r="M3930" s="48">
        <f t="shared" si="448"/>
        <v>100.66</v>
      </c>
      <c r="N3930" s="48">
        <f t="shared" si="449"/>
        <v>101.71</v>
      </c>
      <c r="O3930" s="49">
        <f t="shared" ca="1" si="450"/>
        <v>10346000</v>
      </c>
    </row>
    <row r="3931" spans="1:15" x14ac:dyDescent="0.25">
      <c r="A3931">
        <v>3916</v>
      </c>
      <c r="B3931" s="89">
        <v>36809</v>
      </c>
      <c r="C3931" s="48">
        <v>140.093704</v>
      </c>
      <c r="D3931" s="48">
        <v>141.25</v>
      </c>
      <c r="E3931" s="48">
        <v>137.6875</v>
      </c>
      <c r="F3931" s="48">
        <v>137.6875</v>
      </c>
      <c r="G3931" s="49">
        <v>6104700</v>
      </c>
      <c r="H3931" s="48">
        <v>102.56857100000001</v>
      </c>
      <c r="I3931" s="52">
        <f t="shared" si="444"/>
        <v>0.74493741988197915</v>
      </c>
      <c r="J3931" s="52">
        <f t="shared" ca="1" si="445"/>
        <v>1</v>
      </c>
      <c r="K3931" s="48">
        <f t="shared" si="446"/>
        <v>104.36</v>
      </c>
      <c r="L3931" s="48">
        <f t="shared" si="447"/>
        <v>105.22</v>
      </c>
      <c r="M3931" s="48">
        <f t="shared" si="448"/>
        <v>102.57</v>
      </c>
      <c r="N3931" s="48">
        <f t="shared" si="449"/>
        <v>102.57</v>
      </c>
      <c r="O3931" s="49">
        <f t="shared" ca="1" si="450"/>
        <v>6104700</v>
      </c>
    </row>
    <row r="3932" spans="1:15" x14ac:dyDescent="0.25">
      <c r="A3932">
        <v>3917</v>
      </c>
      <c r="B3932" s="89">
        <v>36808</v>
      </c>
      <c r="C3932" s="48">
        <v>141.3125</v>
      </c>
      <c r="D3932" s="48">
        <v>141.3125</v>
      </c>
      <c r="E3932" s="48">
        <v>139.375</v>
      </c>
      <c r="F3932" s="48">
        <v>140</v>
      </c>
      <c r="G3932" s="49">
        <v>4508000</v>
      </c>
      <c r="H3932" s="48">
        <v>104.291239</v>
      </c>
      <c r="I3932" s="52">
        <f t="shared" si="444"/>
        <v>0.74493742142857144</v>
      </c>
      <c r="J3932" s="52">
        <f t="shared" ca="1" si="445"/>
        <v>1</v>
      </c>
      <c r="K3932" s="48">
        <f t="shared" si="446"/>
        <v>105.27</v>
      </c>
      <c r="L3932" s="48">
        <f t="shared" si="447"/>
        <v>105.27</v>
      </c>
      <c r="M3932" s="48">
        <f t="shared" si="448"/>
        <v>103.83</v>
      </c>
      <c r="N3932" s="48">
        <f t="shared" si="449"/>
        <v>104.29</v>
      </c>
      <c r="O3932" s="49">
        <f t="shared" ca="1" si="450"/>
        <v>4508000</v>
      </c>
    </row>
    <row r="3933" spans="1:15" x14ac:dyDescent="0.25">
      <c r="A3933">
        <v>3918</v>
      </c>
      <c r="B3933" s="89">
        <v>36805</v>
      </c>
      <c r="C3933" s="48">
        <v>143.875</v>
      </c>
      <c r="D3933" s="48">
        <v>144.64059399999999</v>
      </c>
      <c r="E3933" s="48">
        <v>139.75</v>
      </c>
      <c r="F3933" s="48">
        <v>141.0625</v>
      </c>
      <c r="G3933" s="49">
        <v>10014900</v>
      </c>
      <c r="H3933" s="48">
        <v>105.082735</v>
      </c>
      <c r="I3933" s="52">
        <f t="shared" si="444"/>
        <v>0.744937421355782</v>
      </c>
      <c r="J3933" s="52">
        <f t="shared" ca="1" si="445"/>
        <v>1</v>
      </c>
      <c r="K3933" s="48">
        <f t="shared" si="446"/>
        <v>107.18</v>
      </c>
      <c r="L3933" s="48">
        <f t="shared" si="447"/>
        <v>107.75</v>
      </c>
      <c r="M3933" s="48">
        <f t="shared" si="448"/>
        <v>104.11</v>
      </c>
      <c r="N3933" s="48">
        <f t="shared" si="449"/>
        <v>105.08</v>
      </c>
      <c r="O3933" s="49">
        <f t="shared" ca="1" si="450"/>
        <v>10014900</v>
      </c>
    </row>
    <row r="3934" spans="1:15" x14ac:dyDescent="0.25">
      <c r="A3934">
        <v>3919</v>
      </c>
      <c r="B3934" s="89">
        <v>36804</v>
      </c>
      <c r="C3934" s="48">
        <v>143.406204</v>
      </c>
      <c r="D3934" s="48">
        <v>144.843704</v>
      </c>
      <c r="E3934" s="48">
        <v>143.3125</v>
      </c>
      <c r="F3934" s="48">
        <v>144.1875</v>
      </c>
      <c r="G3934" s="49">
        <v>4566900</v>
      </c>
      <c r="H3934" s="48">
        <v>107.410664</v>
      </c>
      <c r="I3934" s="52">
        <f t="shared" si="444"/>
        <v>0.74493741829215432</v>
      </c>
      <c r="J3934" s="52">
        <f t="shared" ca="1" si="445"/>
        <v>1</v>
      </c>
      <c r="K3934" s="48">
        <f t="shared" si="446"/>
        <v>106.83</v>
      </c>
      <c r="L3934" s="48">
        <f t="shared" si="447"/>
        <v>107.9</v>
      </c>
      <c r="M3934" s="48">
        <f t="shared" si="448"/>
        <v>106.76</v>
      </c>
      <c r="N3934" s="48">
        <f t="shared" si="449"/>
        <v>107.41</v>
      </c>
      <c r="O3934" s="49">
        <f t="shared" ca="1" si="450"/>
        <v>4566900</v>
      </c>
    </row>
    <row r="3935" spans="1:15" x14ac:dyDescent="0.25">
      <c r="A3935">
        <v>3920</v>
      </c>
      <c r="B3935" s="89">
        <v>36803</v>
      </c>
      <c r="C3935" s="48">
        <v>142.875</v>
      </c>
      <c r="D3935" s="48">
        <v>144.25</v>
      </c>
      <c r="E3935" s="48">
        <v>141.75</v>
      </c>
      <c r="F3935" s="48">
        <v>143.6875</v>
      </c>
      <c r="G3935" s="49">
        <v>6148900</v>
      </c>
      <c r="H3935" s="48">
        <v>107.038196</v>
      </c>
      <c r="I3935" s="52">
        <f t="shared" si="444"/>
        <v>0.74493742322749024</v>
      </c>
      <c r="J3935" s="52">
        <f t="shared" ca="1" si="445"/>
        <v>1</v>
      </c>
      <c r="K3935" s="48">
        <f t="shared" si="446"/>
        <v>106.43</v>
      </c>
      <c r="L3935" s="48">
        <f t="shared" si="447"/>
        <v>107.46</v>
      </c>
      <c r="M3935" s="48">
        <f t="shared" si="448"/>
        <v>105.59</v>
      </c>
      <c r="N3935" s="48">
        <f t="shared" si="449"/>
        <v>107.04</v>
      </c>
      <c r="O3935" s="49">
        <f t="shared" ca="1" si="450"/>
        <v>6148900</v>
      </c>
    </row>
    <row r="3936" spans="1:15" x14ac:dyDescent="0.25">
      <c r="A3936">
        <v>3921</v>
      </c>
      <c r="B3936" s="89">
        <v>36802</v>
      </c>
      <c r="C3936" s="48">
        <v>144.531204</v>
      </c>
      <c r="D3936" s="48">
        <v>145.75</v>
      </c>
      <c r="E3936" s="48">
        <v>142.281204</v>
      </c>
      <c r="F3936" s="48">
        <v>142.5</v>
      </c>
      <c r="G3936" s="49">
        <v>9347200</v>
      </c>
      <c r="H3936" s="48">
        <v>106.153582</v>
      </c>
      <c r="I3936" s="52">
        <f t="shared" si="444"/>
        <v>0.74493741754385967</v>
      </c>
      <c r="J3936" s="52">
        <f t="shared" ca="1" si="445"/>
        <v>1</v>
      </c>
      <c r="K3936" s="48">
        <f t="shared" si="446"/>
        <v>107.67</v>
      </c>
      <c r="L3936" s="48">
        <f t="shared" si="447"/>
        <v>108.57</v>
      </c>
      <c r="M3936" s="48">
        <f t="shared" si="448"/>
        <v>105.99</v>
      </c>
      <c r="N3936" s="48">
        <f t="shared" si="449"/>
        <v>106.15</v>
      </c>
      <c r="O3936" s="49">
        <f t="shared" ca="1" si="450"/>
        <v>9347200</v>
      </c>
    </row>
    <row r="3937" spans="1:15" x14ac:dyDescent="0.25">
      <c r="A3937">
        <v>3922</v>
      </c>
      <c r="B3937" s="89">
        <v>36801</v>
      </c>
      <c r="C3937" s="48">
        <v>144.281204</v>
      </c>
      <c r="D3937" s="48">
        <v>144.906204</v>
      </c>
      <c r="E3937" s="48">
        <v>143.14059399999999</v>
      </c>
      <c r="F3937" s="48">
        <v>143.843704</v>
      </c>
      <c r="G3937" s="49">
        <v>5517800</v>
      </c>
      <c r="H3937" s="48">
        <v>107.15455799999999</v>
      </c>
      <c r="I3937" s="52">
        <f t="shared" si="444"/>
        <v>0.74493742180053979</v>
      </c>
      <c r="J3937" s="52">
        <f t="shared" ca="1" si="445"/>
        <v>1</v>
      </c>
      <c r="K3937" s="48">
        <f t="shared" si="446"/>
        <v>107.48</v>
      </c>
      <c r="L3937" s="48">
        <f t="shared" si="447"/>
        <v>107.95</v>
      </c>
      <c r="M3937" s="48">
        <f t="shared" si="448"/>
        <v>106.63</v>
      </c>
      <c r="N3937" s="48">
        <f t="shared" si="449"/>
        <v>107.15</v>
      </c>
      <c r="O3937" s="49">
        <f t="shared" ca="1" si="450"/>
        <v>5517800</v>
      </c>
    </row>
    <row r="3938" spans="1:15" x14ac:dyDescent="0.25">
      <c r="A3938">
        <v>3923</v>
      </c>
      <c r="B3938" s="89">
        <v>36798</v>
      </c>
      <c r="C3938" s="48">
        <v>145.468704</v>
      </c>
      <c r="D3938" s="48">
        <v>145.968704</v>
      </c>
      <c r="E3938" s="48">
        <v>143.625</v>
      </c>
      <c r="F3938" s="48">
        <v>143.625</v>
      </c>
      <c r="G3938" s="49">
        <v>9333600</v>
      </c>
      <c r="H3938" s="48">
        <v>106.991637</v>
      </c>
      <c r="I3938" s="52">
        <f t="shared" si="444"/>
        <v>0.74493742036553523</v>
      </c>
      <c r="J3938" s="52">
        <f t="shared" ca="1" si="445"/>
        <v>1</v>
      </c>
      <c r="K3938" s="48">
        <f t="shared" si="446"/>
        <v>108.37</v>
      </c>
      <c r="L3938" s="48">
        <f t="shared" si="447"/>
        <v>108.74</v>
      </c>
      <c r="M3938" s="48">
        <f t="shared" si="448"/>
        <v>106.99</v>
      </c>
      <c r="N3938" s="48">
        <f t="shared" si="449"/>
        <v>106.99</v>
      </c>
      <c r="O3938" s="49">
        <f t="shared" ca="1" si="450"/>
        <v>9333600</v>
      </c>
    </row>
    <row r="3939" spans="1:15" x14ac:dyDescent="0.25">
      <c r="A3939">
        <v>3924</v>
      </c>
      <c r="B3939" s="89">
        <v>36797</v>
      </c>
      <c r="C3939" s="48">
        <v>143.1875</v>
      </c>
      <c r="D3939" s="48">
        <v>146.32809399999999</v>
      </c>
      <c r="E3939" s="48">
        <v>142.89059399999999</v>
      </c>
      <c r="F3939" s="48">
        <v>145</v>
      </c>
      <c r="G3939" s="49">
        <v>7036400</v>
      </c>
      <c r="H3939" s="48">
        <v>108.01592599999999</v>
      </c>
      <c r="I3939" s="52">
        <f t="shared" si="444"/>
        <v>0.74493742068965507</v>
      </c>
      <c r="J3939" s="52">
        <f t="shared" ca="1" si="445"/>
        <v>1</v>
      </c>
      <c r="K3939" s="48">
        <f t="shared" si="446"/>
        <v>106.67</v>
      </c>
      <c r="L3939" s="48">
        <f t="shared" si="447"/>
        <v>109.01</v>
      </c>
      <c r="M3939" s="48">
        <f t="shared" si="448"/>
        <v>106.44</v>
      </c>
      <c r="N3939" s="48">
        <f t="shared" si="449"/>
        <v>108.02</v>
      </c>
      <c r="O3939" s="49">
        <f t="shared" ca="1" si="450"/>
        <v>7036400</v>
      </c>
    </row>
    <row r="3940" spans="1:15" x14ac:dyDescent="0.25">
      <c r="A3940">
        <v>3925</v>
      </c>
      <c r="B3940" s="89">
        <v>36796</v>
      </c>
      <c r="C3940" s="48">
        <v>143.5625</v>
      </c>
      <c r="D3940" s="48">
        <v>143.968704</v>
      </c>
      <c r="E3940" s="48">
        <v>142.125</v>
      </c>
      <c r="F3940" s="48">
        <v>143.156204</v>
      </c>
      <c r="G3940" s="49">
        <v>7186200</v>
      </c>
      <c r="H3940" s="48">
        <v>106.642413</v>
      </c>
      <c r="I3940" s="52">
        <f t="shared" si="444"/>
        <v>0.74493741815059589</v>
      </c>
      <c r="J3940" s="52">
        <f t="shared" ca="1" si="445"/>
        <v>1</v>
      </c>
      <c r="K3940" s="48">
        <f t="shared" si="446"/>
        <v>106.95</v>
      </c>
      <c r="L3940" s="48">
        <f t="shared" si="447"/>
        <v>107.25</v>
      </c>
      <c r="M3940" s="48">
        <f t="shared" si="448"/>
        <v>105.87</v>
      </c>
      <c r="N3940" s="48">
        <f t="shared" si="449"/>
        <v>106.64</v>
      </c>
      <c r="O3940" s="49">
        <f t="shared" ca="1" si="450"/>
        <v>7186200</v>
      </c>
    </row>
    <row r="3941" spans="1:15" x14ac:dyDescent="0.25">
      <c r="A3941">
        <v>3926</v>
      </c>
      <c r="B3941" s="89">
        <v>36795</v>
      </c>
      <c r="C3941" s="48">
        <v>144.375</v>
      </c>
      <c r="D3941" s="48">
        <v>145</v>
      </c>
      <c r="E3941" s="48">
        <v>142.406204</v>
      </c>
      <c r="F3941" s="48">
        <v>142.406204</v>
      </c>
      <c r="G3941" s="49">
        <v>5302400</v>
      </c>
      <c r="H3941" s="48">
        <v>106.08371</v>
      </c>
      <c r="I3941" s="52">
        <f t="shared" si="444"/>
        <v>0.74493741859729645</v>
      </c>
      <c r="J3941" s="52">
        <f t="shared" ca="1" si="445"/>
        <v>1</v>
      </c>
      <c r="K3941" s="48">
        <f t="shared" si="446"/>
        <v>107.55</v>
      </c>
      <c r="L3941" s="48">
        <f t="shared" si="447"/>
        <v>108.02</v>
      </c>
      <c r="M3941" s="48">
        <f t="shared" si="448"/>
        <v>106.08</v>
      </c>
      <c r="N3941" s="48">
        <f t="shared" si="449"/>
        <v>106.08</v>
      </c>
      <c r="O3941" s="49">
        <f t="shared" ca="1" si="450"/>
        <v>5302400</v>
      </c>
    </row>
    <row r="3942" spans="1:15" x14ac:dyDescent="0.25">
      <c r="A3942">
        <v>3927</v>
      </c>
      <c r="B3942" s="89">
        <v>36794</v>
      </c>
      <c r="C3942" s="48">
        <v>145.9375</v>
      </c>
      <c r="D3942" s="48">
        <v>146.0625</v>
      </c>
      <c r="E3942" s="48">
        <v>143.718704</v>
      </c>
      <c r="F3942" s="48">
        <v>144.25</v>
      </c>
      <c r="G3942" s="49">
        <v>9726300</v>
      </c>
      <c r="H3942" s="48">
        <v>107.457223</v>
      </c>
      <c r="I3942" s="52">
        <f t="shared" si="444"/>
        <v>0.74493742114384753</v>
      </c>
      <c r="J3942" s="52">
        <f t="shared" ca="1" si="445"/>
        <v>1</v>
      </c>
      <c r="K3942" s="48">
        <f t="shared" si="446"/>
        <v>108.71</v>
      </c>
      <c r="L3942" s="48">
        <f t="shared" si="447"/>
        <v>108.81</v>
      </c>
      <c r="M3942" s="48">
        <f t="shared" si="448"/>
        <v>107.06</v>
      </c>
      <c r="N3942" s="48">
        <f t="shared" si="449"/>
        <v>107.46</v>
      </c>
      <c r="O3942" s="49">
        <f t="shared" ca="1" si="450"/>
        <v>9726300</v>
      </c>
    </row>
    <row r="3943" spans="1:15" x14ac:dyDescent="0.25">
      <c r="A3943">
        <v>3928</v>
      </c>
      <c r="B3943" s="89">
        <v>36791</v>
      </c>
      <c r="C3943" s="48">
        <v>142.625</v>
      </c>
      <c r="D3943" s="48">
        <v>145.3125</v>
      </c>
      <c r="E3943" s="48">
        <v>142.42179899999999</v>
      </c>
      <c r="F3943" s="48">
        <v>145.281204</v>
      </c>
      <c r="G3943" s="49">
        <v>7791300</v>
      </c>
      <c r="H3943" s="48">
        <v>108.22540499999999</v>
      </c>
      <c r="I3943" s="52">
        <f t="shared" si="444"/>
        <v>0.7449374180571906</v>
      </c>
      <c r="J3943" s="52">
        <f t="shared" ca="1" si="445"/>
        <v>1</v>
      </c>
      <c r="K3943" s="48">
        <f t="shared" si="446"/>
        <v>106.25</v>
      </c>
      <c r="L3943" s="48">
        <f t="shared" si="447"/>
        <v>108.25</v>
      </c>
      <c r="M3943" s="48">
        <f t="shared" si="448"/>
        <v>106.1</v>
      </c>
      <c r="N3943" s="48">
        <f t="shared" si="449"/>
        <v>108.23</v>
      </c>
      <c r="O3943" s="49">
        <f t="shared" ca="1" si="450"/>
        <v>7791300</v>
      </c>
    </row>
    <row r="3944" spans="1:15" x14ac:dyDescent="0.25">
      <c r="A3944">
        <v>3929</v>
      </c>
      <c r="B3944" s="89">
        <v>36790</v>
      </c>
      <c r="C3944" s="48">
        <v>144.468704</v>
      </c>
      <c r="D3944" s="48">
        <v>145.5625</v>
      </c>
      <c r="E3944" s="48">
        <v>142.625</v>
      </c>
      <c r="F3944" s="48">
        <v>142.6875</v>
      </c>
      <c r="G3944" s="49">
        <v>5972300</v>
      </c>
      <c r="H3944" s="48">
        <v>106.29325799999999</v>
      </c>
      <c r="I3944" s="52">
        <f t="shared" si="444"/>
        <v>0.74493741918528245</v>
      </c>
      <c r="J3944" s="52">
        <f t="shared" ca="1" si="445"/>
        <v>1</v>
      </c>
      <c r="K3944" s="48">
        <f t="shared" si="446"/>
        <v>107.62</v>
      </c>
      <c r="L3944" s="48">
        <f t="shared" si="447"/>
        <v>108.43</v>
      </c>
      <c r="M3944" s="48">
        <f t="shared" si="448"/>
        <v>106.25</v>
      </c>
      <c r="N3944" s="48">
        <f t="shared" si="449"/>
        <v>106.29</v>
      </c>
      <c r="O3944" s="49">
        <f t="shared" ca="1" si="450"/>
        <v>5972300</v>
      </c>
    </row>
    <row r="3945" spans="1:15" x14ac:dyDescent="0.25">
      <c r="A3945">
        <v>3930</v>
      </c>
      <c r="B3945" s="89">
        <v>36789</v>
      </c>
      <c r="C3945" s="48">
        <v>145.6875</v>
      </c>
      <c r="D3945" s="48">
        <v>146.031204</v>
      </c>
      <c r="E3945" s="48">
        <v>143.156204</v>
      </c>
      <c r="F3945" s="48">
        <v>144.89059399999999</v>
      </c>
      <c r="G3945" s="49">
        <v>6508100</v>
      </c>
      <c r="H3945" s="48">
        <v>107.934426</v>
      </c>
      <c r="I3945" s="52">
        <f t="shared" si="444"/>
        <v>0.74493742499254301</v>
      </c>
      <c r="J3945" s="52">
        <f t="shared" ca="1" si="445"/>
        <v>1</v>
      </c>
      <c r="K3945" s="48">
        <f t="shared" si="446"/>
        <v>108.53</v>
      </c>
      <c r="L3945" s="48">
        <f t="shared" si="447"/>
        <v>108.78</v>
      </c>
      <c r="M3945" s="48">
        <f t="shared" si="448"/>
        <v>106.64</v>
      </c>
      <c r="N3945" s="48">
        <f t="shared" si="449"/>
        <v>107.93</v>
      </c>
      <c r="O3945" s="49">
        <f t="shared" ca="1" si="450"/>
        <v>6508100</v>
      </c>
    </row>
    <row r="3946" spans="1:15" x14ac:dyDescent="0.25">
      <c r="A3946">
        <v>3931</v>
      </c>
      <c r="B3946" s="89">
        <v>36788</v>
      </c>
      <c r="C3946" s="48">
        <v>145.125</v>
      </c>
      <c r="D3946" s="48">
        <v>146.3125</v>
      </c>
      <c r="E3946" s="48">
        <v>144.70309399999999</v>
      </c>
      <c r="F3946" s="48">
        <v>145.968704</v>
      </c>
      <c r="G3946" s="49">
        <v>6588200</v>
      </c>
      <c r="H3946" s="48">
        <v>108.73755</v>
      </c>
      <c r="I3946" s="52">
        <f t="shared" si="444"/>
        <v>0.74493742165443899</v>
      </c>
      <c r="J3946" s="52">
        <f t="shared" ca="1" si="445"/>
        <v>1</v>
      </c>
      <c r="K3946" s="48">
        <f t="shared" si="446"/>
        <v>108.11</v>
      </c>
      <c r="L3946" s="48">
        <f t="shared" si="447"/>
        <v>108.99</v>
      </c>
      <c r="M3946" s="48">
        <f t="shared" si="448"/>
        <v>107.79</v>
      </c>
      <c r="N3946" s="48">
        <f t="shared" si="449"/>
        <v>108.74</v>
      </c>
      <c r="O3946" s="49">
        <f t="shared" ca="1" si="450"/>
        <v>6588200</v>
      </c>
    </row>
    <row r="3947" spans="1:15" x14ac:dyDescent="0.25">
      <c r="A3947">
        <v>3932</v>
      </c>
      <c r="B3947" s="89">
        <v>36787</v>
      </c>
      <c r="C3947" s="48">
        <v>146.375</v>
      </c>
      <c r="D3947" s="48">
        <v>146.968704</v>
      </c>
      <c r="E3947" s="48">
        <v>144.20309399999999</v>
      </c>
      <c r="F3947" s="48">
        <v>144.656204</v>
      </c>
      <c r="G3947" s="49">
        <v>5109300</v>
      </c>
      <c r="H3947" s="48">
        <v>107.75982</v>
      </c>
      <c r="I3947" s="52">
        <f t="shared" si="444"/>
        <v>0.74493742418403297</v>
      </c>
      <c r="J3947" s="52">
        <f t="shared" ca="1" si="445"/>
        <v>1</v>
      </c>
      <c r="K3947" s="48">
        <f t="shared" si="446"/>
        <v>109.04</v>
      </c>
      <c r="L3947" s="48">
        <f t="shared" si="447"/>
        <v>109.48</v>
      </c>
      <c r="M3947" s="48">
        <f t="shared" si="448"/>
        <v>107.42</v>
      </c>
      <c r="N3947" s="48">
        <f t="shared" si="449"/>
        <v>107.76</v>
      </c>
      <c r="O3947" s="49">
        <f t="shared" ca="1" si="450"/>
        <v>5109300</v>
      </c>
    </row>
    <row r="3948" spans="1:15" x14ac:dyDescent="0.25">
      <c r="A3948">
        <v>3933</v>
      </c>
      <c r="B3948" s="89">
        <v>36784</v>
      </c>
      <c r="C3948" s="48">
        <v>148.1875</v>
      </c>
      <c r="D3948" s="48">
        <v>148.25</v>
      </c>
      <c r="E3948" s="48">
        <v>146</v>
      </c>
      <c r="F3948" s="48">
        <v>146</v>
      </c>
      <c r="G3948" s="49">
        <v>4085700</v>
      </c>
      <c r="H3948" s="48">
        <v>108.760863</v>
      </c>
      <c r="I3948" s="52">
        <f t="shared" si="444"/>
        <v>0.7449374178082192</v>
      </c>
      <c r="J3948" s="52">
        <f t="shared" ca="1" si="445"/>
        <v>1</v>
      </c>
      <c r="K3948" s="48">
        <f t="shared" si="446"/>
        <v>110.39</v>
      </c>
      <c r="L3948" s="48">
        <f t="shared" si="447"/>
        <v>110.44</v>
      </c>
      <c r="M3948" s="48">
        <f t="shared" si="448"/>
        <v>108.76</v>
      </c>
      <c r="N3948" s="48">
        <f t="shared" si="449"/>
        <v>108.76</v>
      </c>
      <c r="O3948" s="49">
        <f t="shared" ca="1" si="450"/>
        <v>4085700</v>
      </c>
    </row>
    <row r="3949" spans="1:15" x14ac:dyDescent="0.25">
      <c r="A3949">
        <v>3934</v>
      </c>
      <c r="B3949" s="89">
        <v>36783</v>
      </c>
      <c r="C3949" s="48">
        <v>149.875</v>
      </c>
      <c r="D3949" s="48">
        <v>149.9375</v>
      </c>
      <c r="E3949" s="48">
        <v>148.156204</v>
      </c>
      <c r="F3949" s="48">
        <v>149.64059399999999</v>
      </c>
      <c r="G3949" s="49">
        <v>3397100</v>
      </c>
      <c r="H3949" s="48">
        <v>111.193527</v>
      </c>
      <c r="I3949" s="52">
        <f t="shared" si="444"/>
        <v>0.74307060689694937</v>
      </c>
      <c r="J3949" s="52">
        <f t="shared" ca="1" si="445"/>
        <v>1</v>
      </c>
      <c r="K3949" s="48">
        <f t="shared" si="446"/>
        <v>111.37</v>
      </c>
      <c r="L3949" s="48">
        <f t="shared" si="447"/>
        <v>111.41</v>
      </c>
      <c r="M3949" s="48">
        <f t="shared" si="448"/>
        <v>110.09</v>
      </c>
      <c r="N3949" s="48">
        <f t="shared" si="449"/>
        <v>111.19</v>
      </c>
      <c r="O3949" s="49">
        <f t="shared" ca="1" si="450"/>
        <v>3397100</v>
      </c>
    </row>
    <row r="3950" spans="1:15" x14ac:dyDescent="0.25">
      <c r="A3950">
        <v>3935</v>
      </c>
      <c r="B3950" s="89">
        <v>36782</v>
      </c>
      <c r="C3950" s="48">
        <v>148</v>
      </c>
      <c r="D3950" s="48">
        <v>149.343704</v>
      </c>
      <c r="E3950" s="48">
        <v>147.656204</v>
      </c>
      <c r="F3950" s="48">
        <v>148.89059399999999</v>
      </c>
      <c r="G3950" s="49">
        <v>7691600</v>
      </c>
      <c r="H3950" s="48">
        <v>110.636224</v>
      </c>
      <c r="I3950" s="52">
        <f t="shared" si="444"/>
        <v>0.74307060659587409</v>
      </c>
      <c r="J3950" s="52">
        <f t="shared" ca="1" si="445"/>
        <v>1</v>
      </c>
      <c r="K3950" s="48">
        <f t="shared" si="446"/>
        <v>109.97</v>
      </c>
      <c r="L3950" s="48">
        <f t="shared" si="447"/>
        <v>110.97</v>
      </c>
      <c r="M3950" s="48">
        <f t="shared" si="448"/>
        <v>109.72</v>
      </c>
      <c r="N3950" s="48">
        <f t="shared" si="449"/>
        <v>110.64</v>
      </c>
      <c r="O3950" s="49">
        <f t="shared" ca="1" si="450"/>
        <v>7691600</v>
      </c>
    </row>
    <row r="3951" spans="1:15" x14ac:dyDescent="0.25">
      <c r="A3951">
        <v>3936</v>
      </c>
      <c r="B3951" s="89">
        <v>36781</v>
      </c>
      <c r="C3951" s="48">
        <v>149.75</v>
      </c>
      <c r="D3951" s="48">
        <v>150.25</v>
      </c>
      <c r="E3951" s="48">
        <v>148.4375</v>
      </c>
      <c r="F3951" s="48">
        <v>148.5</v>
      </c>
      <c r="G3951" s="49">
        <v>4769100</v>
      </c>
      <c r="H3951" s="48">
        <v>110.345984</v>
      </c>
      <c r="I3951" s="52">
        <f t="shared" si="444"/>
        <v>0.74307059932659936</v>
      </c>
      <c r="J3951" s="52">
        <f t="shared" ca="1" si="445"/>
        <v>1</v>
      </c>
      <c r="K3951" s="48">
        <f t="shared" si="446"/>
        <v>111.27</v>
      </c>
      <c r="L3951" s="48">
        <f t="shared" si="447"/>
        <v>111.65</v>
      </c>
      <c r="M3951" s="48">
        <f t="shared" si="448"/>
        <v>110.3</v>
      </c>
      <c r="N3951" s="48">
        <f t="shared" si="449"/>
        <v>110.35</v>
      </c>
      <c r="O3951" s="49">
        <f t="shared" ca="1" si="450"/>
        <v>4769100</v>
      </c>
    </row>
    <row r="3952" spans="1:15" x14ac:dyDescent="0.25">
      <c r="A3952">
        <v>3937</v>
      </c>
      <c r="B3952" s="89">
        <v>36780</v>
      </c>
      <c r="C3952" s="48">
        <v>149.75</v>
      </c>
      <c r="D3952" s="48">
        <v>151.1875</v>
      </c>
      <c r="E3952" s="48">
        <v>148.6875</v>
      </c>
      <c r="F3952" s="48">
        <v>149.593704</v>
      </c>
      <c r="G3952" s="49">
        <v>3937500</v>
      </c>
      <c r="H3952" s="48">
        <v>111.15868399999999</v>
      </c>
      <c r="I3952" s="52">
        <f t="shared" si="444"/>
        <v>0.74307060409440751</v>
      </c>
      <c r="J3952" s="52">
        <f t="shared" ca="1" si="445"/>
        <v>1</v>
      </c>
      <c r="K3952" s="48">
        <f t="shared" si="446"/>
        <v>111.27</v>
      </c>
      <c r="L3952" s="48">
        <f t="shared" si="447"/>
        <v>112.34</v>
      </c>
      <c r="M3952" s="48">
        <f t="shared" si="448"/>
        <v>110.49</v>
      </c>
      <c r="N3952" s="48">
        <f t="shared" si="449"/>
        <v>111.16</v>
      </c>
      <c r="O3952" s="49">
        <f t="shared" ca="1" si="450"/>
        <v>3937500</v>
      </c>
    </row>
    <row r="3953" spans="1:15" x14ac:dyDescent="0.25">
      <c r="A3953">
        <v>3938</v>
      </c>
      <c r="B3953" s="89">
        <v>36777</v>
      </c>
      <c r="C3953" s="48">
        <v>150.281204</v>
      </c>
      <c r="D3953" s="48">
        <v>150.5</v>
      </c>
      <c r="E3953" s="48">
        <v>149.32809399999999</v>
      </c>
      <c r="F3953" s="48">
        <v>149.8125</v>
      </c>
      <c r="G3953" s="49">
        <v>3518200</v>
      </c>
      <c r="H3953" s="48">
        <v>111.321265</v>
      </c>
      <c r="I3953" s="52">
        <f t="shared" si="444"/>
        <v>0.74307060492282018</v>
      </c>
      <c r="J3953" s="52">
        <f t="shared" ca="1" si="445"/>
        <v>1</v>
      </c>
      <c r="K3953" s="48">
        <f t="shared" si="446"/>
        <v>111.67</v>
      </c>
      <c r="L3953" s="48">
        <f t="shared" si="447"/>
        <v>111.83</v>
      </c>
      <c r="M3953" s="48">
        <f t="shared" si="448"/>
        <v>110.96</v>
      </c>
      <c r="N3953" s="48">
        <f t="shared" si="449"/>
        <v>111.32</v>
      </c>
      <c r="O3953" s="49">
        <f t="shared" ca="1" si="450"/>
        <v>3518200</v>
      </c>
    </row>
    <row r="3954" spans="1:15" x14ac:dyDescent="0.25">
      <c r="A3954">
        <v>3939</v>
      </c>
      <c r="B3954" s="89">
        <v>36776</v>
      </c>
      <c r="C3954" s="48">
        <v>150.25</v>
      </c>
      <c r="D3954" s="48">
        <v>151.07809399999999</v>
      </c>
      <c r="E3954" s="48">
        <v>149.82809399999999</v>
      </c>
      <c r="F3954" s="48">
        <v>150.843704</v>
      </c>
      <c r="G3954" s="49">
        <v>4265500</v>
      </c>
      <c r="H3954" s="48">
        <v>112.08752200000001</v>
      </c>
      <c r="I3954" s="52">
        <f t="shared" si="444"/>
        <v>0.74307060240313383</v>
      </c>
      <c r="J3954" s="52">
        <f t="shared" ca="1" si="445"/>
        <v>1</v>
      </c>
      <c r="K3954" s="48">
        <f t="shared" si="446"/>
        <v>111.65</v>
      </c>
      <c r="L3954" s="48">
        <f t="shared" si="447"/>
        <v>112.26</v>
      </c>
      <c r="M3954" s="48">
        <f t="shared" si="448"/>
        <v>111.33</v>
      </c>
      <c r="N3954" s="48">
        <f t="shared" si="449"/>
        <v>112.09</v>
      </c>
      <c r="O3954" s="49">
        <f t="shared" ca="1" si="450"/>
        <v>4265500</v>
      </c>
    </row>
    <row r="3955" spans="1:15" x14ac:dyDescent="0.25">
      <c r="A3955">
        <v>3940</v>
      </c>
      <c r="B3955" s="89">
        <v>36775</v>
      </c>
      <c r="C3955" s="48">
        <v>151.1875</v>
      </c>
      <c r="D3955" s="48">
        <v>151.95309399999999</v>
      </c>
      <c r="E3955" s="48">
        <v>149.531204</v>
      </c>
      <c r="F3955" s="48">
        <v>149.5625</v>
      </c>
      <c r="G3955" s="49">
        <v>4322200</v>
      </c>
      <c r="H3955" s="48">
        <v>111.135497</v>
      </c>
      <c r="I3955" s="52">
        <f t="shared" si="444"/>
        <v>0.74307060259089008</v>
      </c>
      <c r="J3955" s="52">
        <f t="shared" ca="1" si="445"/>
        <v>1</v>
      </c>
      <c r="K3955" s="48">
        <f t="shared" si="446"/>
        <v>112.34</v>
      </c>
      <c r="L3955" s="48">
        <f t="shared" si="447"/>
        <v>112.91</v>
      </c>
      <c r="M3955" s="48">
        <f t="shared" si="448"/>
        <v>111.11</v>
      </c>
      <c r="N3955" s="48">
        <f t="shared" si="449"/>
        <v>111.14</v>
      </c>
      <c r="O3955" s="49">
        <f t="shared" ca="1" si="450"/>
        <v>4322200</v>
      </c>
    </row>
    <row r="3956" spans="1:15" x14ac:dyDescent="0.25">
      <c r="A3956">
        <v>3941</v>
      </c>
      <c r="B3956" s="89">
        <v>36774</v>
      </c>
      <c r="C3956" s="48">
        <v>151.875</v>
      </c>
      <c r="D3956" s="48">
        <v>152.20309399999999</v>
      </c>
      <c r="E3956" s="48">
        <v>150.8125</v>
      </c>
      <c r="F3956" s="48">
        <v>151.281204</v>
      </c>
      <c r="G3956" s="49">
        <v>3470800</v>
      </c>
      <c r="H3956" s="48">
        <v>112.412616</v>
      </c>
      <c r="I3956" s="52">
        <f t="shared" si="444"/>
        <v>0.7430706064449355</v>
      </c>
      <c r="J3956" s="52">
        <f t="shared" ca="1" si="445"/>
        <v>1</v>
      </c>
      <c r="K3956" s="48">
        <f t="shared" si="446"/>
        <v>112.85</v>
      </c>
      <c r="L3956" s="48">
        <f t="shared" si="447"/>
        <v>113.1</v>
      </c>
      <c r="M3956" s="48">
        <f t="shared" si="448"/>
        <v>112.06</v>
      </c>
      <c r="N3956" s="48">
        <f t="shared" si="449"/>
        <v>112.41</v>
      </c>
      <c r="O3956" s="49">
        <f t="shared" ca="1" si="450"/>
        <v>3470800</v>
      </c>
    </row>
    <row r="3957" spans="1:15" x14ac:dyDescent="0.25">
      <c r="A3957">
        <v>3942</v>
      </c>
      <c r="B3957" s="89">
        <v>36770</v>
      </c>
      <c r="C3957" s="48">
        <v>153.25</v>
      </c>
      <c r="D3957" s="48">
        <v>153.593704</v>
      </c>
      <c r="E3957" s="48">
        <v>152</v>
      </c>
      <c r="F3957" s="48">
        <v>152.5</v>
      </c>
      <c r="G3957" s="49">
        <v>3191200</v>
      </c>
      <c r="H3957" s="48">
        <v>113.31826700000001</v>
      </c>
      <c r="I3957" s="52">
        <f t="shared" si="444"/>
        <v>0.74307060327868857</v>
      </c>
      <c r="J3957" s="52">
        <f t="shared" ca="1" si="445"/>
        <v>1</v>
      </c>
      <c r="K3957" s="48">
        <f t="shared" si="446"/>
        <v>113.88</v>
      </c>
      <c r="L3957" s="48">
        <f t="shared" si="447"/>
        <v>114.13</v>
      </c>
      <c r="M3957" s="48">
        <f t="shared" si="448"/>
        <v>112.95</v>
      </c>
      <c r="N3957" s="48">
        <f t="shared" si="449"/>
        <v>113.32</v>
      </c>
      <c r="O3957" s="49">
        <f t="shared" ca="1" si="450"/>
        <v>3191200</v>
      </c>
    </row>
    <row r="3958" spans="1:15" x14ac:dyDescent="0.25">
      <c r="A3958">
        <v>3943</v>
      </c>
      <c r="B3958" s="89">
        <v>36769</v>
      </c>
      <c r="C3958" s="48">
        <v>151.0625</v>
      </c>
      <c r="D3958" s="48">
        <v>153.093704</v>
      </c>
      <c r="E3958" s="48">
        <v>150.906204</v>
      </c>
      <c r="F3958" s="48">
        <v>152.343704</v>
      </c>
      <c r="G3958" s="49">
        <v>4863100</v>
      </c>
      <c r="H3958" s="48">
        <v>113.202128</v>
      </c>
      <c r="I3958" s="52">
        <f t="shared" si="444"/>
        <v>0.74307060303588257</v>
      </c>
      <c r="J3958" s="52">
        <f t="shared" ca="1" si="445"/>
        <v>1</v>
      </c>
      <c r="K3958" s="48">
        <f t="shared" si="446"/>
        <v>112.25</v>
      </c>
      <c r="L3958" s="48">
        <f t="shared" si="447"/>
        <v>113.76</v>
      </c>
      <c r="M3958" s="48">
        <f t="shared" si="448"/>
        <v>112.13</v>
      </c>
      <c r="N3958" s="48">
        <f t="shared" si="449"/>
        <v>113.2</v>
      </c>
      <c r="O3958" s="49">
        <f t="shared" ca="1" si="450"/>
        <v>4863100</v>
      </c>
    </row>
    <row r="3959" spans="1:15" x14ac:dyDescent="0.25">
      <c r="A3959">
        <v>3944</v>
      </c>
      <c r="B3959" s="89">
        <v>36768</v>
      </c>
      <c r="C3959" s="48">
        <v>151.3125</v>
      </c>
      <c r="D3959" s="48">
        <v>151.5</v>
      </c>
      <c r="E3959" s="48">
        <v>150.343704</v>
      </c>
      <c r="F3959" s="48">
        <v>150.343704</v>
      </c>
      <c r="G3959" s="49">
        <v>3964800</v>
      </c>
      <c r="H3959" s="48">
        <v>111.715987</v>
      </c>
      <c r="I3959" s="52">
        <f t="shared" si="444"/>
        <v>0.74307060440655359</v>
      </c>
      <c r="J3959" s="52">
        <f t="shared" ca="1" si="445"/>
        <v>1</v>
      </c>
      <c r="K3959" s="48">
        <f t="shared" si="446"/>
        <v>112.44</v>
      </c>
      <c r="L3959" s="48">
        <f t="shared" si="447"/>
        <v>112.58</v>
      </c>
      <c r="M3959" s="48">
        <f t="shared" si="448"/>
        <v>111.72</v>
      </c>
      <c r="N3959" s="48">
        <f t="shared" si="449"/>
        <v>111.72</v>
      </c>
      <c r="O3959" s="49">
        <f t="shared" ca="1" si="450"/>
        <v>3964800</v>
      </c>
    </row>
    <row r="3960" spans="1:15" x14ac:dyDescent="0.25">
      <c r="A3960">
        <v>3945</v>
      </c>
      <c r="B3960" s="89">
        <v>36767</v>
      </c>
      <c r="C3960" s="48">
        <v>151.4375</v>
      </c>
      <c r="D3960" s="48">
        <v>151.875</v>
      </c>
      <c r="E3960" s="48">
        <v>150.906204</v>
      </c>
      <c r="F3960" s="48">
        <v>151.79679899999999</v>
      </c>
      <c r="G3960" s="49">
        <v>3561900</v>
      </c>
      <c r="H3960" s="48">
        <v>112.795739</v>
      </c>
      <c r="I3960" s="52">
        <f t="shared" si="444"/>
        <v>0.74307060322134988</v>
      </c>
      <c r="J3960" s="52">
        <f t="shared" ca="1" si="445"/>
        <v>1</v>
      </c>
      <c r="K3960" s="48">
        <f t="shared" si="446"/>
        <v>112.53</v>
      </c>
      <c r="L3960" s="48">
        <f t="shared" si="447"/>
        <v>112.85</v>
      </c>
      <c r="M3960" s="48">
        <f t="shared" si="448"/>
        <v>112.13</v>
      </c>
      <c r="N3960" s="48">
        <f t="shared" si="449"/>
        <v>112.8</v>
      </c>
      <c r="O3960" s="49">
        <f t="shared" ca="1" si="450"/>
        <v>3561900</v>
      </c>
    </row>
    <row r="3961" spans="1:15" x14ac:dyDescent="0.25">
      <c r="A3961">
        <v>3946</v>
      </c>
      <c r="B3961" s="89">
        <v>36766</v>
      </c>
      <c r="C3961" s="48">
        <v>151.25</v>
      </c>
      <c r="D3961" s="48">
        <v>152.906204</v>
      </c>
      <c r="E3961" s="48">
        <v>151.25</v>
      </c>
      <c r="F3961" s="48">
        <v>151.76559399999999</v>
      </c>
      <c r="G3961" s="49">
        <v>5518700</v>
      </c>
      <c r="H3961" s="48">
        <v>112.772552</v>
      </c>
      <c r="I3961" s="52">
        <f t="shared" si="444"/>
        <v>0.74307060663565161</v>
      </c>
      <c r="J3961" s="52">
        <f t="shared" ca="1" si="445"/>
        <v>1</v>
      </c>
      <c r="K3961" s="48">
        <f t="shared" si="446"/>
        <v>112.39</v>
      </c>
      <c r="L3961" s="48">
        <f t="shared" si="447"/>
        <v>113.62</v>
      </c>
      <c r="M3961" s="48">
        <f t="shared" si="448"/>
        <v>112.39</v>
      </c>
      <c r="N3961" s="48">
        <f t="shared" si="449"/>
        <v>112.77</v>
      </c>
      <c r="O3961" s="49">
        <f t="shared" ca="1" si="450"/>
        <v>5518700</v>
      </c>
    </row>
    <row r="3962" spans="1:15" x14ac:dyDescent="0.25">
      <c r="A3962">
        <v>3947</v>
      </c>
      <c r="B3962" s="89">
        <v>36763</v>
      </c>
      <c r="C3962" s="48">
        <v>151.156204</v>
      </c>
      <c r="D3962" s="48">
        <v>151.625</v>
      </c>
      <c r="E3962" s="48">
        <v>150.9375</v>
      </c>
      <c r="F3962" s="48">
        <v>151.25</v>
      </c>
      <c r="G3962" s="49">
        <v>2822200</v>
      </c>
      <c r="H3962" s="48">
        <v>112.38942900000001</v>
      </c>
      <c r="I3962" s="52">
        <f t="shared" si="444"/>
        <v>0.74307060495867772</v>
      </c>
      <c r="J3962" s="52">
        <f t="shared" ca="1" si="445"/>
        <v>1</v>
      </c>
      <c r="K3962" s="48">
        <f t="shared" si="446"/>
        <v>112.32</v>
      </c>
      <c r="L3962" s="48">
        <f t="shared" si="447"/>
        <v>112.67</v>
      </c>
      <c r="M3962" s="48">
        <f t="shared" si="448"/>
        <v>112.16</v>
      </c>
      <c r="N3962" s="48">
        <f t="shared" si="449"/>
        <v>112.39</v>
      </c>
      <c r="O3962" s="49">
        <f t="shared" ca="1" si="450"/>
        <v>2822200</v>
      </c>
    </row>
    <row r="3963" spans="1:15" x14ac:dyDescent="0.25">
      <c r="A3963">
        <v>3948</v>
      </c>
      <c r="B3963" s="89">
        <v>36762</v>
      </c>
      <c r="C3963" s="48">
        <v>151.156204</v>
      </c>
      <c r="D3963" s="48">
        <v>151.5</v>
      </c>
      <c r="E3963" s="48">
        <v>150.5</v>
      </c>
      <c r="F3963" s="48">
        <v>151.3125</v>
      </c>
      <c r="G3963" s="49">
        <v>4529000</v>
      </c>
      <c r="H3963" s="48">
        <v>112.43587100000001</v>
      </c>
      <c r="I3963" s="52">
        <f t="shared" si="444"/>
        <v>0.74307060553490301</v>
      </c>
      <c r="J3963" s="52">
        <f t="shared" ca="1" si="445"/>
        <v>1</v>
      </c>
      <c r="K3963" s="48">
        <f t="shared" si="446"/>
        <v>112.32</v>
      </c>
      <c r="L3963" s="48">
        <f t="shared" si="447"/>
        <v>112.58</v>
      </c>
      <c r="M3963" s="48">
        <f t="shared" si="448"/>
        <v>111.83</v>
      </c>
      <c r="N3963" s="48">
        <f t="shared" si="449"/>
        <v>112.44</v>
      </c>
      <c r="O3963" s="49">
        <f t="shared" ca="1" si="450"/>
        <v>4529000</v>
      </c>
    </row>
    <row r="3964" spans="1:15" x14ac:dyDescent="0.25">
      <c r="A3964">
        <v>3949</v>
      </c>
      <c r="B3964" s="89">
        <v>36761</v>
      </c>
      <c r="C3964" s="48">
        <v>149.8125</v>
      </c>
      <c r="D3964" s="48">
        <v>151.281204</v>
      </c>
      <c r="E3964" s="48">
        <v>149.281204</v>
      </c>
      <c r="F3964" s="48">
        <v>150.843704</v>
      </c>
      <c r="G3964" s="49">
        <v>5483200</v>
      </c>
      <c r="H3964" s="48">
        <v>112.08752200000001</v>
      </c>
      <c r="I3964" s="52">
        <f t="shared" si="444"/>
        <v>0.74307060240313383</v>
      </c>
      <c r="J3964" s="52">
        <f t="shared" ca="1" si="445"/>
        <v>1</v>
      </c>
      <c r="K3964" s="48">
        <f t="shared" si="446"/>
        <v>111.32</v>
      </c>
      <c r="L3964" s="48">
        <f t="shared" si="447"/>
        <v>112.41</v>
      </c>
      <c r="M3964" s="48">
        <f t="shared" si="448"/>
        <v>110.93</v>
      </c>
      <c r="N3964" s="48">
        <f t="shared" si="449"/>
        <v>112.09</v>
      </c>
      <c r="O3964" s="49">
        <f t="shared" ca="1" si="450"/>
        <v>5483200</v>
      </c>
    </row>
    <row r="3965" spans="1:15" x14ac:dyDescent="0.25">
      <c r="A3965">
        <v>3950</v>
      </c>
      <c r="B3965" s="89">
        <v>36760</v>
      </c>
      <c r="C3965" s="48">
        <v>150.5625</v>
      </c>
      <c r="D3965" s="48">
        <v>151.3125</v>
      </c>
      <c r="E3965" s="48">
        <v>150.093704</v>
      </c>
      <c r="F3965" s="48">
        <v>150.25</v>
      </c>
      <c r="G3965" s="49">
        <v>3075300</v>
      </c>
      <c r="H3965" s="48">
        <v>111.64635800000001</v>
      </c>
      <c r="I3965" s="52">
        <f t="shared" si="444"/>
        <v>0.74307060232945099</v>
      </c>
      <c r="J3965" s="52">
        <f t="shared" ca="1" si="445"/>
        <v>1</v>
      </c>
      <c r="K3965" s="48">
        <f t="shared" si="446"/>
        <v>111.88</v>
      </c>
      <c r="L3965" s="48">
        <f t="shared" si="447"/>
        <v>112.44</v>
      </c>
      <c r="M3965" s="48">
        <f t="shared" si="448"/>
        <v>111.53</v>
      </c>
      <c r="N3965" s="48">
        <f t="shared" si="449"/>
        <v>111.65</v>
      </c>
      <c r="O3965" s="49">
        <f t="shared" ca="1" si="450"/>
        <v>3075300</v>
      </c>
    </row>
    <row r="3966" spans="1:15" x14ac:dyDescent="0.25">
      <c r="A3966">
        <v>3951</v>
      </c>
      <c r="B3966" s="89">
        <v>36759</v>
      </c>
      <c r="C3966" s="48">
        <v>150.031204</v>
      </c>
      <c r="D3966" s="48">
        <v>150.718704</v>
      </c>
      <c r="E3966" s="48">
        <v>149.406204</v>
      </c>
      <c r="F3966" s="48">
        <v>150.5</v>
      </c>
      <c r="G3966" s="49">
        <v>2380600</v>
      </c>
      <c r="H3966" s="48">
        <v>111.832126</v>
      </c>
      <c r="I3966" s="52">
        <f t="shared" si="444"/>
        <v>0.74307060465116281</v>
      </c>
      <c r="J3966" s="52">
        <f t="shared" ca="1" si="445"/>
        <v>1</v>
      </c>
      <c r="K3966" s="48">
        <f t="shared" si="446"/>
        <v>111.48</v>
      </c>
      <c r="L3966" s="48">
        <f t="shared" si="447"/>
        <v>111.99</v>
      </c>
      <c r="M3966" s="48">
        <f t="shared" si="448"/>
        <v>111.02</v>
      </c>
      <c r="N3966" s="48">
        <f t="shared" si="449"/>
        <v>111.83</v>
      </c>
      <c r="O3966" s="49">
        <f t="shared" ca="1" si="450"/>
        <v>2380600</v>
      </c>
    </row>
    <row r="3967" spans="1:15" x14ac:dyDescent="0.25">
      <c r="A3967">
        <v>3952</v>
      </c>
      <c r="B3967" s="89">
        <v>36756</v>
      </c>
      <c r="C3967" s="48">
        <v>150.375</v>
      </c>
      <c r="D3967" s="48">
        <v>150.375</v>
      </c>
      <c r="E3967" s="48">
        <v>149.218704</v>
      </c>
      <c r="F3967" s="48">
        <v>149.6875</v>
      </c>
      <c r="G3967" s="49">
        <v>4626400</v>
      </c>
      <c r="H3967" s="48">
        <v>111.228381</v>
      </c>
      <c r="I3967" s="52">
        <f t="shared" si="444"/>
        <v>0.74307060375782885</v>
      </c>
      <c r="J3967" s="52">
        <f t="shared" ca="1" si="445"/>
        <v>1</v>
      </c>
      <c r="K3967" s="48">
        <f t="shared" si="446"/>
        <v>111.74</v>
      </c>
      <c r="L3967" s="48">
        <f t="shared" si="447"/>
        <v>111.74</v>
      </c>
      <c r="M3967" s="48">
        <f t="shared" si="448"/>
        <v>110.88</v>
      </c>
      <c r="N3967" s="48">
        <f t="shared" si="449"/>
        <v>111.23</v>
      </c>
      <c r="O3967" s="49">
        <f t="shared" ca="1" si="450"/>
        <v>4626400</v>
      </c>
    </row>
    <row r="3968" spans="1:15" x14ac:dyDescent="0.25">
      <c r="A3968">
        <v>3953</v>
      </c>
      <c r="B3968" s="89">
        <v>36755</v>
      </c>
      <c r="C3968" s="48">
        <v>148.6875</v>
      </c>
      <c r="D3968" s="48">
        <v>150.4375</v>
      </c>
      <c r="E3968" s="48">
        <v>148.343704</v>
      </c>
      <c r="F3968" s="48">
        <v>150.1875</v>
      </c>
      <c r="G3968" s="49">
        <v>5652200</v>
      </c>
      <c r="H3968" s="48">
        <v>111.59991599999999</v>
      </c>
      <c r="I3968" s="52">
        <f t="shared" si="444"/>
        <v>0.74307060174781514</v>
      </c>
      <c r="J3968" s="52">
        <f t="shared" ca="1" si="445"/>
        <v>1</v>
      </c>
      <c r="K3968" s="48">
        <f t="shared" si="446"/>
        <v>110.49</v>
      </c>
      <c r="L3968" s="48">
        <f t="shared" si="447"/>
        <v>111.79</v>
      </c>
      <c r="M3968" s="48">
        <f t="shared" si="448"/>
        <v>110.23</v>
      </c>
      <c r="N3968" s="48">
        <f t="shared" si="449"/>
        <v>111.6</v>
      </c>
      <c r="O3968" s="49">
        <f t="shared" ca="1" si="450"/>
        <v>5652200</v>
      </c>
    </row>
    <row r="3969" spans="1:15" x14ac:dyDescent="0.25">
      <c r="A3969">
        <v>3954</v>
      </c>
      <c r="B3969" s="89">
        <v>36754</v>
      </c>
      <c r="C3969" s="48">
        <v>149.3125</v>
      </c>
      <c r="D3969" s="48">
        <v>149.9375</v>
      </c>
      <c r="E3969" s="48">
        <v>147.843704</v>
      </c>
      <c r="F3969" s="48">
        <v>148.625</v>
      </c>
      <c r="G3969" s="49">
        <v>5191600</v>
      </c>
      <c r="H3969" s="48">
        <v>110.438868</v>
      </c>
      <c r="I3969" s="52">
        <f t="shared" si="444"/>
        <v>0.7430706005046257</v>
      </c>
      <c r="J3969" s="52">
        <f t="shared" ca="1" si="445"/>
        <v>1</v>
      </c>
      <c r="K3969" s="48">
        <f t="shared" si="446"/>
        <v>110.95</v>
      </c>
      <c r="L3969" s="48">
        <f t="shared" si="447"/>
        <v>111.41</v>
      </c>
      <c r="M3969" s="48">
        <f t="shared" si="448"/>
        <v>109.86</v>
      </c>
      <c r="N3969" s="48">
        <f t="shared" si="449"/>
        <v>110.44</v>
      </c>
      <c r="O3969" s="49">
        <f t="shared" ca="1" si="450"/>
        <v>5191600</v>
      </c>
    </row>
    <row r="3970" spans="1:15" x14ac:dyDescent="0.25">
      <c r="A3970">
        <v>3955</v>
      </c>
      <c r="B3970" s="89">
        <v>36753</v>
      </c>
      <c r="C3970" s="48">
        <v>149.343704</v>
      </c>
      <c r="D3970" s="48">
        <v>149.8125</v>
      </c>
      <c r="E3970" s="48">
        <v>148.5625</v>
      </c>
      <c r="F3970" s="48">
        <v>149.156204</v>
      </c>
      <c r="G3970" s="49">
        <v>5564600</v>
      </c>
      <c r="H3970" s="48">
        <v>110.833591</v>
      </c>
      <c r="I3970" s="52">
        <f t="shared" si="444"/>
        <v>0.74307060670436476</v>
      </c>
      <c r="J3970" s="52">
        <f t="shared" ca="1" si="445"/>
        <v>1</v>
      </c>
      <c r="K3970" s="48">
        <f t="shared" si="446"/>
        <v>110.97</v>
      </c>
      <c r="L3970" s="48">
        <f t="shared" si="447"/>
        <v>111.32</v>
      </c>
      <c r="M3970" s="48">
        <f t="shared" si="448"/>
        <v>110.39</v>
      </c>
      <c r="N3970" s="48">
        <f t="shared" si="449"/>
        <v>110.83</v>
      </c>
      <c r="O3970" s="49">
        <f t="shared" ca="1" si="450"/>
        <v>5564600</v>
      </c>
    </row>
    <row r="3971" spans="1:15" x14ac:dyDescent="0.25">
      <c r="A3971">
        <v>3956</v>
      </c>
      <c r="B3971" s="89">
        <v>36752</v>
      </c>
      <c r="C3971" s="48">
        <v>147.781204</v>
      </c>
      <c r="D3971" s="48">
        <v>149.5625</v>
      </c>
      <c r="E3971" s="48">
        <v>147.0625</v>
      </c>
      <c r="F3971" s="48">
        <v>149.281204</v>
      </c>
      <c r="G3971" s="49">
        <v>2966700</v>
      </c>
      <c r="H3971" s="48">
        <v>110.926474</v>
      </c>
      <c r="I3971" s="52">
        <f t="shared" si="444"/>
        <v>0.74307060117226809</v>
      </c>
      <c r="J3971" s="52">
        <f t="shared" ca="1" si="445"/>
        <v>1</v>
      </c>
      <c r="K3971" s="48">
        <f t="shared" si="446"/>
        <v>109.81</v>
      </c>
      <c r="L3971" s="48">
        <f t="shared" si="447"/>
        <v>111.14</v>
      </c>
      <c r="M3971" s="48">
        <f t="shared" si="448"/>
        <v>109.28</v>
      </c>
      <c r="N3971" s="48">
        <f t="shared" si="449"/>
        <v>110.93</v>
      </c>
      <c r="O3971" s="49">
        <f t="shared" ca="1" si="450"/>
        <v>2966700</v>
      </c>
    </row>
    <row r="3972" spans="1:15" x14ac:dyDescent="0.25">
      <c r="A3972">
        <v>3957</v>
      </c>
      <c r="B3972" s="89">
        <v>36749</v>
      </c>
      <c r="C3972" s="48">
        <v>146.625</v>
      </c>
      <c r="D3972" s="48">
        <v>148</v>
      </c>
      <c r="E3972" s="48">
        <v>145.5625</v>
      </c>
      <c r="F3972" s="48">
        <v>147.406204</v>
      </c>
      <c r="G3972" s="49">
        <v>5089400</v>
      </c>
      <c r="H3972" s="48">
        <v>109.53321699999999</v>
      </c>
      <c r="I3972" s="52">
        <f t="shared" si="444"/>
        <v>0.74307060373116995</v>
      </c>
      <c r="J3972" s="52">
        <f t="shared" ca="1" si="445"/>
        <v>1</v>
      </c>
      <c r="K3972" s="48">
        <f t="shared" si="446"/>
        <v>108.95</v>
      </c>
      <c r="L3972" s="48">
        <f t="shared" si="447"/>
        <v>109.97</v>
      </c>
      <c r="M3972" s="48">
        <f t="shared" si="448"/>
        <v>108.16</v>
      </c>
      <c r="N3972" s="48">
        <f t="shared" si="449"/>
        <v>109.53</v>
      </c>
      <c r="O3972" s="49">
        <f t="shared" ca="1" si="450"/>
        <v>5089400</v>
      </c>
    </row>
    <row r="3973" spans="1:15" x14ac:dyDescent="0.25">
      <c r="A3973">
        <v>3958</v>
      </c>
      <c r="B3973" s="89">
        <v>36748</v>
      </c>
      <c r="C3973" s="48">
        <v>147.531204</v>
      </c>
      <c r="D3973" s="48">
        <v>147.85929899999999</v>
      </c>
      <c r="E3973" s="48">
        <v>146.281204</v>
      </c>
      <c r="F3973" s="48">
        <v>146.718704</v>
      </c>
      <c r="G3973" s="49">
        <v>4193400</v>
      </c>
      <c r="H3973" s="48">
        <v>109.022356</v>
      </c>
      <c r="I3973" s="52">
        <f t="shared" si="444"/>
        <v>0.74307060400424474</v>
      </c>
      <c r="J3973" s="52">
        <f t="shared" ca="1" si="445"/>
        <v>1</v>
      </c>
      <c r="K3973" s="48">
        <f t="shared" si="446"/>
        <v>109.63</v>
      </c>
      <c r="L3973" s="48">
        <f t="shared" si="447"/>
        <v>109.87</v>
      </c>
      <c r="M3973" s="48">
        <f t="shared" si="448"/>
        <v>108.7</v>
      </c>
      <c r="N3973" s="48">
        <f t="shared" si="449"/>
        <v>109.02</v>
      </c>
      <c r="O3973" s="49">
        <f t="shared" ca="1" si="450"/>
        <v>4193400</v>
      </c>
    </row>
    <row r="3974" spans="1:15" x14ac:dyDescent="0.25">
      <c r="A3974">
        <v>3959</v>
      </c>
      <c r="B3974" s="89">
        <v>36747</v>
      </c>
      <c r="C3974" s="48">
        <v>149.14059399999999</v>
      </c>
      <c r="D3974" s="48">
        <v>149.218704</v>
      </c>
      <c r="E3974" s="48">
        <v>147.375</v>
      </c>
      <c r="F3974" s="48">
        <v>147.4375</v>
      </c>
      <c r="G3974" s="49">
        <v>5383800</v>
      </c>
      <c r="H3974" s="48">
        <v>109.556472</v>
      </c>
      <c r="I3974" s="52">
        <f t="shared" si="444"/>
        <v>0.74307060279779569</v>
      </c>
      <c r="J3974" s="52">
        <f t="shared" ca="1" si="445"/>
        <v>1</v>
      </c>
      <c r="K3974" s="48">
        <f t="shared" si="446"/>
        <v>110.82</v>
      </c>
      <c r="L3974" s="48">
        <f t="shared" si="447"/>
        <v>110.88</v>
      </c>
      <c r="M3974" s="48">
        <f t="shared" si="448"/>
        <v>109.51</v>
      </c>
      <c r="N3974" s="48">
        <f t="shared" si="449"/>
        <v>109.56</v>
      </c>
      <c r="O3974" s="49">
        <f t="shared" ca="1" si="450"/>
        <v>5383800</v>
      </c>
    </row>
    <row r="3975" spans="1:15" x14ac:dyDescent="0.25">
      <c r="A3975">
        <v>3960</v>
      </c>
      <c r="B3975" s="89">
        <v>36746</v>
      </c>
      <c r="C3975" s="48">
        <v>147.5</v>
      </c>
      <c r="D3975" s="48">
        <v>148.8125</v>
      </c>
      <c r="E3975" s="48">
        <v>147.5</v>
      </c>
      <c r="F3975" s="48">
        <v>148.6875</v>
      </c>
      <c r="G3975" s="49">
        <v>3658700</v>
      </c>
      <c r="H3975" s="48">
        <v>110.48531</v>
      </c>
      <c r="I3975" s="52">
        <f t="shared" si="444"/>
        <v>0.74307060109289613</v>
      </c>
      <c r="J3975" s="52">
        <f t="shared" ca="1" si="445"/>
        <v>1</v>
      </c>
      <c r="K3975" s="48">
        <f t="shared" si="446"/>
        <v>109.6</v>
      </c>
      <c r="L3975" s="48">
        <f t="shared" si="447"/>
        <v>110.58</v>
      </c>
      <c r="M3975" s="48">
        <f t="shared" si="448"/>
        <v>109.6</v>
      </c>
      <c r="N3975" s="48">
        <f t="shared" si="449"/>
        <v>110.49</v>
      </c>
      <c r="O3975" s="49">
        <f t="shared" ca="1" si="450"/>
        <v>3658700</v>
      </c>
    </row>
    <row r="3976" spans="1:15" x14ac:dyDescent="0.25">
      <c r="A3976">
        <v>3961</v>
      </c>
      <c r="B3976" s="89">
        <v>36745</v>
      </c>
      <c r="C3976" s="48">
        <v>146.718704</v>
      </c>
      <c r="D3976" s="48">
        <v>148.4375</v>
      </c>
      <c r="E3976" s="48">
        <v>146.375</v>
      </c>
      <c r="F3976" s="48">
        <v>148.125</v>
      </c>
      <c r="G3976" s="49">
        <v>4159800</v>
      </c>
      <c r="H3976" s="48">
        <v>110.067333</v>
      </c>
      <c r="I3976" s="52">
        <f t="shared" si="444"/>
        <v>0.74307060253164559</v>
      </c>
      <c r="J3976" s="52">
        <f t="shared" ca="1" si="445"/>
        <v>1</v>
      </c>
      <c r="K3976" s="48">
        <f t="shared" si="446"/>
        <v>109.02</v>
      </c>
      <c r="L3976" s="48">
        <f t="shared" si="447"/>
        <v>110.3</v>
      </c>
      <c r="M3976" s="48">
        <f t="shared" si="448"/>
        <v>108.77</v>
      </c>
      <c r="N3976" s="48">
        <f t="shared" si="449"/>
        <v>110.07</v>
      </c>
      <c r="O3976" s="49">
        <f t="shared" ca="1" si="450"/>
        <v>4159800</v>
      </c>
    </row>
    <row r="3977" spans="1:15" x14ac:dyDescent="0.25">
      <c r="A3977">
        <v>3962</v>
      </c>
      <c r="B3977" s="89">
        <v>36742</v>
      </c>
      <c r="C3977" s="48">
        <v>146.3125</v>
      </c>
      <c r="D3977" s="48">
        <v>146.718704</v>
      </c>
      <c r="E3977" s="48">
        <v>145.406204</v>
      </c>
      <c r="F3977" s="48">
        <v>146.375</v>
      </c>
      <c r="G3977" s="49">
        <v>3686600</v>
      </c>
      <c r="H3977" s="48">
        <v>108.766959</v>
      </c>
      <c r="I3977" s="52">
        <f t="shared" si="444"/>
        <v>0.74307059948761744</v>
      </c>
      <c r="J3977" s="52">
        <f t="shared" ca="1" si="445"/>
        <v>1</v>
      </c>
      <c r="K3977" s="48">
        <f t="shared" si="446"/>
        <v>108.72</v>
      </c>
      <c r="L3977" s="48">
        <f t="shared" si="447"/>
        <v>109.02</v>
      </c>
      <c r="M3977" s="48">
        <f t="shared" si="448"/>
        <v>108.05</v>
      </c>
      <c r="N3977" s="48">
        <f t="shared" si="449"/>
        <v>108.77</v>
      </c>
      <c r="O3977" s="49">
        <f t="shared" ca="1" si="450"/>
        <v>3686600</v>
      </c>
    </row>
    <row r="3978" spans="1:15" x14ac:dyDescent="0.25">
      <c r="A3978">
        <v>3963</v>
      </c>
      <c r="B3978" s="89">
        <v>36741</v>
      </c>
      <c r="C3978" s="48">
        <v>142.875</v>
      </c>
      <c r="D3978" s="48">
        <v>145.8125</v>
      </c>
      <c r="E3978" s="48">
        <v>142.625</v>
      </c>
      <c r="F3978" s="48">
        <v>145.593704</v>
      </c>
      <c r="G3978" s="49">
        <v>4607100</v>
      </c>
      <c r="H3978" s="48">
        <v>108.186402</v>
      </c>
      <c r="I3978" s="52">
        <f t="shared" si="444"/>
        <v>0.74307060695426774</v>
      </c>
      <c r="J3978" s="52">
        <f t="shared" ca="1" si="445"/>
        <v>1</v>
      </c>
      <c r="K3978" s="48">
        <f t="shared" si="446"/>
        <v>106.17</v>
      </c>
      <c r="L3978" s="48">
        <f t="shared" si="447"/>
        <v>108.35</v>
      </c>
      <c r="M3978" s="48">
        <f t="shared" si="448"/>
        <v>105.98</v>
      </c>
      <c r="N3978" s="48">
        <f t="shared" si="449"/>
        <v>108.19</v>
      </c>
      <c r="O3978" s="49">
        <f t="shared" ca="1" si="450"/>
        <v>4607100</v>
      </c>
    </row>
    <row r="3979" spans="1:15" x14ac:dyDescent="0.25">
      <c r="A3979">
        <v>3964</v>
      </c>
      <c r="B3979" s="89">
        <v>36740</v>
      </c>
      <c r="C3979" s="48">
        <v>143.875</v>
      </c>
      <c r="D3979" s="48">
        <v>145.406204</v>
      </c>
      <c r="E3979" s="48">
        <v>143.625</v>
      </c>
      <c r="F3979" s="48">
        <v>144.593704</v>
      </c>
      <c r="G3979" s="49">
        <v>7439800</v>
      </c>
      <c r="H3979" s="48">
        <v>107.443331</v>
      </c>
      <c r="I3979" s="52">
        <f t="shared" si="444"/>
        <v>0.74307060423599081</v>
      </c>
      <c r="J3979" s="52">
        <f t="shared" ca="1" si="445"/>
        <v>1</v>
      </c>
      <c r="K3979" s="48">
        <f t="shared" si="446"/>
        <v>106.91</v>
      </c>
      <c r="L3979" s="48">
        <f t="shared" si="447"/>
        <v>108.05</v>
      </c>
      <c r="M3979" s="48">
        <f t="shared" si="448"/>
        <v>106.72</v>
      </c>
      <c r="N3979" s="48">
        <f t="shared" si="449"/>
        <v>107.44</v>
      </c>
      <c r="O3979" s="49">
        <f t="shared" ca="1" si="450"/>
        <v>7439800</v>
      </c>
    </row>
    <row r="3980" spans="1:15" x14ac:dyDescent="0.25">
      <c r="A3980">
        <v>3965</v>
      </c>
      <c r="B3980" s="89">
        <v>36739</v>
      </c>
      <c r="C3980" s="48">
        <v>143.625</v>
      </c>
      <c r="D3980" s="48">
        <v>144.718704</v>
      </c>
      <c r="E3980" s="48">
        <v>143.125</v>
      </c>
      <c r="F3980" s="48">
        <v>143.875</v>
      </c>
      <c r="G3980" s="49">
        <v>3946600</v>
      </c>
      <c r="H3980" s="48">
        <v>106.909283</v>
      </c>
      <c r="I3980" s="52">
        <f t="shared" si="444"/>
        <v>0.74307060295395311</v>
      </c>
      <c r="J3980" s="52">
        <f t="shared" ca="1" si="445"/>
        <v>1</v>
      </c>
      <c r="K3980" s="48">
        <f t="shared" si="446"/>
        <v>106.72</v>
      </c>
      <c r="L3980" s="48">
        <f t="shared" si="447"/>
        <v>107.54</v>
      </c>
      <c r="M3980" s="48">
        <f t="shared" si="448"/>
        <v>106.35</v>
      </c>
      <c r="N3980" s="48">
        <f t="shared" si="449"/>
        <v>106.91</v>
      </c>
      <c r="O3980" s="49">
        <f t="shared" ca="1" si="450"/>
        <v>3946600</v>
      </c>
    </row>
    <row r="3981" spans="1:15" x14ac:dyDescent="0.25">
      <c r="A3981">
        <v>3966</v>
      </c>
      <c r="B3981" s="89">
        <v>36738</v>
      </c>
      <c r="C3981" s="48">
        <v>142.9375</v>
      </c>
      <c r="D3981" s="48">
        <v>144.125</v>
      </c>
      <c r="E3981" s="48">
        <v>142.0625</v>
      </c>
      <c r="F3981" s="48">
        <v>143</v>
      </c>
      <c r="G3981" s="49">
        <v>5265500</v>
      </c>
      <c r="H3981" s="48">
        <v>106.259096</v>
      </c>
      <c r="I3981" s="52">
        <f t="shared" si="444"/>
        <v>0.74307060139860137</v>
      </c>
      <c r="J3981" s="52">
        <f t="shared" ca="1" si="445"/>
        <v>1</v>
      </c>
      <c r="K3981" s="48">
        <f t="shared" si="446"/>
        <v>106.21</v>
      </c>
      <c r="L3981" s="48">
        <f t="shared" si="447"/>
        <v>107.1</v>
      </c>
      <c r="M3981" s="48">
        <f t="shared" si="448"/>
        <v>105.56</v>
      </c>
      <c r="N3981" s="48">
        <f t="shared" si="449"/>
        <v>106.26</v>
      </c>
      <c r="O3981" s="49">
        <f t="shared" ca="1" si="450"/>
        <v>5265500</v>
      </c>
    </row>
    <row r="3982" spans="1:15" x14ac:dyDescent="0.25">
      <c r="A3982">
        <v>3967</v>
      </c>
      <c r="B3982" s="89">
        <v>36735</v>
      </c>
      <c r="C3982" s="48">
        <v>145.718704</v>
      </c>
      <c r="D3982" s="48">
        <v>145.906204</v>
      </c>
      <c r="E3982" s="48">
        <v>141.51559399999999</v>
      </c>
      <c r="F3982" s="48">
        <v>142.093704</v>
      </c>
      <c r="G3982" s="49">
        <v>6229500</v>
      </c>
      <c r="H3982" s="48">
        <v>105.58565400000001</v>
      </c>
      <c r="I3982" s="52">
        <f t="shared" si="444"/>
        <v>0.74307060079171416</v>
      </c>
      <c r="J3982" s="52">
        <f t="shared" ca="1" si="445"/>
        <v>1</v>
      </c>
      <c r="K3982" s="48">
        <f t="shared" si="446"/>
        <v>108.28</v>
      </c>
      <c r="L3982" s="48">
        <f t="shared" si="447"/>
        <v>108.42</v>
      </c>
      <c r="M3982" s="48">
        <f t="shared" si="448"/>
        <v>105.16</v>
      </c>
      <c r="N3982" s="48">
        <f t="shared" si="449"/>
        <v>105.59</v>
      </c>
      <c r="O3982" s="49">
        <f t="shared" ca="1" si="450"/>
        <v>6229500</v>
      </c>
    </row>
    <row r="3983" spans="1:15" x14ac:dyDescent="0.25">
      <c r="A3983">
        <v>3968</v>
      </c>
      <c r="B3983" s="89">
        <v>36734</v>
      </c>
      <c r="C3983" s="48">
        <v>145.9375</v>
      </c>
      <c r="D3983" s="48">
        <v>146.625</v>
      </c>
      <c r="E3983" s="48">
        <v>144.6875</v>
      </c>
      <c r="F3983" s="48">
        <v>145.375</v>
      </c>
      <c r="G3983" s="49">
        <v>7652600</v>
      </c>
      <c r="H3983" s="48">
        <v>108.023889</v>
      </c>
      <c r="I3983" s="52">
        <f t="shared" si="444"/>
        <v>0.74307060361134991</v>
      </c>
      <c r="J3983" s="52">
        <f t="shared" ca="1" si="445"/>
        <v>1</v>
      </c>
      <c r="K3983" s="48">
        <f t="shared" si="446"/>
        <v>108.44</v>
      </c>
      <c r="L3983" s="48">
        <f t="shared" si="447"/>
        <v>108.95</v>
      </c>
      <c r="M3983" s="48">
        <f t="shared" si="448"/>
        <v>107.51</v>
      </c>
      <c r="N3983" s="48">
        <f t="shared" si="449"/>
        <v>108.02</v>
      </c>
      <c r="O3983" s="49">
        <f t="shared" ca="1" si="450"/>
        <v>7652600</v>
      </c>
    </row>
    <row r="3984" spans="1:15" x14ac:dyDescent="0.25">
      <c r="A3984">
        <v>3969</v>
      </c>
      <c r="B3984" s="89">
        <v>36733</v>
      </c>
      <c r="C3984" s="48">
        <v>146.968704</v>
      </c>
      <c r="D3984" s="48">
        <v>147.156204</v>
      </c>
      <c r="E3984" s="48">
        <v>145.64059399999999</v>
      </c>
      <c r="F3984" s="48">
        <v>145.875</v>
      </c>
      <c r="G3984" s="49">
        <v>12062500</v>
      </c>
      <c r="H3984" s="48">
        <v>108.39542400000001</v>
      </c>
      <c r="I3984" s="52">
        <f t="shared" si="444"/>
        <v>0.74307060154241644</v>
      </c>
      <c r="J3984" s="52">
        <f t="shared" ca="1" si="445"/>
        <v>1</v>
      </c>
      <c r="K3984" s="48">
        <f t="shared" si="446"/>
        <v>109.21</v>
      </c>
      <c r="L3984" s="48">
        <f t="shared" si="447"/>
        <v>109.35</v>
      </c>
      <c r="M3984" s="48">
        <f t="shared" si="448"/>
        <v>108.22</v>
      </c>
      <c r="N3984" s="48">
        <f t="shared" si="449"/>
        <v>108.4</v>
      </c>
      <c r="O3984" s="49">
        <f t="shared" ca="1" si="450"/>
        <v>12062500</v>
      </c>
    </row>
    <row r="3985" spans="1:15" x14ac:dyDescent="0.25">
      <c r="A3985">
        <v>3970</v>
      </c>
      <c r="B3985" s="89">
        <v>36732</v>
      </c>
      <c r="C3985" s="48">
        <v>147.75</v>
      </c>
      <c r="D3985" s="48">
        <v>147.843704</v>
      </c>
      <c r="E3985" s="48">
        <v>146.781204</v>
      </c>
      <c r="F3985" s="48">
        <v>147.3125</v>
      </c>
      <c r="G3985" s="49">
        <v>4757100</v>
      </c>
      <c r="H3985" s="48">
        <v>109.463588</v>
      </c>
      <c r="I3985" s="52">
        <f t="shared" ref="I3985:I4048" si="451">H3985/F3985</f>
        <v>0.74307060161221894</v>
      </c>
      <c r="J3985" s="52">
        <f t="shared" ref="J3985:J4048" ca="1" si="452">INDEX(OFFSET($T$15,0,0,$S$13+1,1),MATCH(B3985,OFFSET($Q$15,0,0,$S$13+1,1),-1))</f>
        <v>1</v>
      </c>
      <c r="K3985" s="48">
        <f t="shared" ref="K3985:K4048" si="453">ROUND($I3985*C3985,2)</f>
        <v>109.79</v>
      </c>
      <c r="L3985" s="48">
        <f t="shared" ref="L3985:L4048" si="454">ROUND($I3985*D3985,2)</f>
        <v>109.86</v>
      </c>
      <c r="M3985" s="48">
        <f t="shared" ref="M3985:M4048" si="455">ROUND($I3985*E3985,2)</f>
        <v>109.07</v>
      </c>
      <c r="N3985" s="48">
        <f t="shared" ref="N3985:N4048" si="456">ROUND($I3985*F3985,2)</f>
        <v>109.46</v>
      </c>
      <c r="O3985" s="49">
        <f t="shared" ref="O3985:O4048" ca="1" si="457">G3985*J3985</f>
        <v>4757100</v>
      </c>
    </row>
    <row r="3986" spans="1:15" x14ac:dyDescent="0.25">
      <c r="A3986">
        <v>3971</v>
      </c>
      <c r="B3986" s="89">
        <v>36731</v>
      </c>
      <c r="C3986" s="48">
        <v>148.125</v>
      </c>
      <c r="D3986" s="48">
        <v>148.85929899999999</v>
      </c>
      <c r="E3986" s="48">
        <v>146.5625</v>
      </c>
      <c r="F3986" s="48">
        <v>146.843704</v>
      </c>
      <c r="G3986" s="49">
        <v>5628500</v>
      </c>
      <c r="H3986" s="48">
        <v>109.11524</v>
      </c>
      <c r="I3986" s="52">
        <f t="shared" si="451"/>
        <v>0.74307060519257939</v>
      </c>
      <c r="J3986" s="52">
        <f t="shared" ca="1" si="452"/>
        <v>1</v>
      </c>
      <c r="K3986" s="48">
        <f t="shared" si="453"/>
        <v>110.07</v>
      </c>
      <c r="L3986" s="48">
        <f t="shared" si="454"/>
        <v>110.61</v>
      </c>
      <c r="M3986" s="48">
        <f t="shared" si="455"/>
        <v>108.91</v>
      </c>
      <c r="N3986" s="48">
        <f t="shared" si="456"/>
        <v>109.12</v>
      </c>
      <c r="O3986" s="49">
        <f t="shared" ca="1" si="457"/>
        <v>5628500</v>
      </c>
    </row>
    <row r="3987" spans="1:15" x14ac:dyDescent="0.25">
      <c r="A3987">
        <v>3972</v>
      </c>
      <c r="B3987" s="89">
        <v>36728</v>
      </c>
      <c r="C3987" s="48">
        <v>149.75</v>
      </c>
      <c r="D3987" s="48">
        <v>149.75</v>
      </c>
      <c r="E3987" s="48">
        <v>147.6875</v>
      </c>
      <c r="F3987" s="48">
        <v>147.6875</v>
      </c>
      <c r="G3987" s="49">
        <v>5656900</v>
      </c>
      <c r="H3987" s="48">
        <v>109.74224</v>
      </c>
      <c r="I3987" s="52">
        <f t="shared" si="451"/>
        <v>0.74307060516292844</v>
      </c>
      <c r="J3987" s="52">
        <f t="shared" ca="1" si="452"/>
        <v>1</v>
      </c>
      <c r="K3987" s="48">
        <f t="shared" si="453"/>
        <v>111.27</v>
      </c>
      <c r="L3987" s="48">
        <f t="shared" si="454"/>
        <v>111.27</v>
      </c>
      <c r="M3987" s="48">
        <f t="shared" si="455"/>
        <v>109.74</v>
      </c>
      <c r="N3987" s="48">
        <f t="shared" si="456"/>
        <v>109.74</v>
      </c>
      <c r="O3987" s="49">
        <f t="shared" ca="1" si="457"/>
        <v>5656900</v>
      </c>
    </row>
    <row r="3988" spans="1:15" x14ac:dyDescent="0.25">
      <c r="A3988">
        <v>3973</v>
      </c>
      <c r="B3988" s="89">
        <v>36727</v>
      </c>
      <c r="C3988" s="48">
        <v>149</v>
      </c>
      <c r="D3988" s="48">
        <v>150.625</v>
      </c>
      <c r="E3988" s="48">
        <v>148.8125</v>
      </c>
      <c r="F3988" s="48">
        <v>150.625</v>
      </c>
      <c r="G3988" s="49">
        <v>4538900</v>
      </c>
      <c r="H3988" s="48">
        <v>111.925009</v>
      </c>
      <c r="I3988" s="52">
        <f t="shared" si="451"/>
        <v>0.74307059917012452</v>
      </c>
      <c r="J3988" s="52">
        <f t="shared" ca="1" si="452"/>
        <v>1</v>
      </c>
      <c r="K3988" s="48">
        <f t="shared" si="453"/>
        <v>110.72</v>
      </c>
      <c r="L3988" s="48">
        <f t="shared" si="454"/>
        <v>111.93</v>
      </c>
      <c r="M3988" s="48">
        <f t="shared" si="455"/>
        <v>110.58</v>
      </c>
      <c r="N3988" s="48">
        <f t="shared" si="456"/>
        <v>111.93</v>
      </c>
      <c r="O3988" s="49">
        <f t="shared" ca="1" si="457"/>
        <v>4538900</v>
      </c>
    </row>
    <row r="3989" spans="1:15" x14ac:dyDescent="0.25">
      <c r="A3989">
        <v>3974</v>
      </c>
      <c r="B3989" s="89">
        <v>36726</v>
      </c>
      <c r="C3989" s="48">
        <v>149.468704</v>
      </c>
      <c r="D3989" s="48">
        <v>149.906204</v>
      </c>
      <c r="E3989" s="48">
        <v>148.25</v>
      </c>
      <c r="F3989" s="48">
        <v>148.5625</v>
      </c>
      <c r="G3989" s="49">
        <v>8506800</v>
      </c>
      <c r="H3989" s="48">
        <v>110.392426</v>
      </c>
      <c r="I3989" s="52">
        <f t="shared" si="451"/>
        <v>0.74307059991586033</v>
      </c>
      <c r="J3989" s="52">
        <f t="shared" ca="1" si="452"/>
        <v>1</v>
      </c>
      <c r="K3989" s="48">
        <f t="shared" si="453"/>
        <v>111.07</v>
      </c>
      <c r="L3989" s="48">
        <f t="shared" si="454"/>
        <v>111.39</v>
      </c>
      <c r="M3989" s="48">
        <f t="shared" si="455"/>
        <v>110.16</v>
      </c>
      <c r="N3989" s="48">
        <f t="shared" si="456"/>
        <v>110.39</v>
      </c>
      <c r="O3989" s="49">
        <f t="shared" ca="1" si="457"/>
        <v>8506800</v>
      </c>
    </row>
    <row r="3990" spans="1:15" x14ac:dyDescent="0.25">
      <c r="A3990">
        <v>3975</v>
      </c>
      <c r="B3990" s="89">
        <v>36725</v>
      </c>
      <c r="C3990" s="48">
        <v>150.625</v>
      </c>
      <c r="D3990" s="48">
        <v>150.625</v>
      </c>
      <c r="E3990" s="48">
        <v>149.343704</v>
      </c>
      <c r="F3990" s="48">
        <v>149.76559399999999</v>
      </c>
      <c r="G3990" s="49">
        <v>4262100</v>
      </c>
      <c r="H3990" s="48">
        <v>111.286411</v>
      </c>
      <c r="I3990" s="52">
        <f t="shared" si="451"/>
        <v>0.74307060805968561</v>
      </c>
      <c r="J3990" s="52">
        <f t="shared" ca="1" si="452"/>
        <v>1</v>
      </c>
      <c r="K3990" s="48">
        <f t="shared" si="453"/>
        <v>111.93</v>
      </c>
      <c r="L3990" s="48">
        <f t="shared" si="454"/>
        <v>111.93</v>
      </c>
      <c r="M3990" s="48">
        <f t="shared" si="455"/>
        <v>110.97</v>
      </c>
      <c r="N3990" s="48">
        <f t="shared" si="456"/>
        <v>111.29</v>
      </c>
      <c r="O3990" s="49">
        <f t="shared" ca="1" si="457"/>
        <v>4262100</v>
      </c>
    </row>
    <row r="3991" spans="1:15" x14ac:dyDescent="0.25">
      <c r="A3991">
        <v>3976</v>
      </c>
      <c r="B3991" s="89">
        <v>36724</v>
      </c>
      <c r="C3991" s="48">
        <v>150.98429899999999</v>
      </c>
      <c r="D3991" s="48">
        <v>151.98429899999999</v>
      </c>
      <c r="E3991" s="48">
        <v>150.6875</v>
      </c>
      <c r="F3991" s="48">
        <v>151</v>
      </c>
      <c r="G3991" s="49">
        <v>4208300</v>
      </c>
      <c r="H3991" s="48">
        <v>112.203661</v>
      </c>
      <c r="I3991" s="52">
        <f t="shared" si="451"/>
        <v>0.7430706026490066</v>
      </c>
      <c r="J3991" s="52">
        <f t="shared" ca="1" si="452"/>
        <v>1</v>
      </c>
      <c r="K3991" s="48">
        <f t="shared" si="453"/>
        <v>112.19</v>
      </c>
      <c r="L3991" s="48">
        <f t="shared" si="454"/>
        <v>112.94</v>
      </c>
      <c r="M3991" s="48">
        <f t="shared" si="455"/>
        <v>111.97</v>
      </c>
      <c r="N3991" s="48">
        <f t="shared" si="456"/>
        <v>112.2</v>
      </c>
      <c r="O3991" s="49">
        <f t="shared" ca="1" si="457"/>
        <v>4208300</v>
      </c>
    </row>
    <row r="3992" spans="1:15" x14ac:dyDescent="0.25">
      <c r="A3992">
        <v>3977</v>
      </c>
      <c r="B3992" s="89">
        <v>36721</v>
      </c>
      <c r="C3992" s="48">
        <v>150.4375</v>
      </c>
      <c r="D3992" s="48">
        <v>151.25</v>
      </c>
      <c r="E3992" s="48">
        <v>149.67179899999999</v>
      </c>
      <c r="F3992" s="48">
        <v>151.25</v>
      </c>
      <c r="G3992" s="49">
        <v>5341900</v>
      </c>
      <c r="H3992" s="48">
        <v>112.38942900000001</v>
      </c>
      <c r="I3992" s="52">
        <f t="shared" si="451"/>
        <v>0.74307060495867772</v>
      </c>
      <c r="J3992" s="52">
        <f t="shared" ca="1" si="452"/>
        <v>1</v>
      </c>
      <c r="K3992" s="48">
        <f t="shared" si="453"/>
        <v>111.79</v>
      </c>
      <c r="L3992" s="48">
        <f t="shared" si="454"/>
        <v>112.39</v>
      </c>
      <c r="M3992" s="48">
        <f t="shared" si="455"/>
        <v>111.22</v>
      </c>
      <c r="N3992" s="48">
        <f t="shared" si="456"/>
        <v>112.39</v>
      </c>
      <c r="O3992" s="49">
        <f t="shared" ca="1" si="457"/>
        <v>5341900</v>
      </c>
    </row>
    <row r="3993" spans="1:15" x14ac:dyDescent="0.25">
      <c r="A3993">
        <v>3978</v>
      </c>
      <c r="B3993" s="89">
        <v>36720</v>
      </c>
      <c r="C3993" s="48">
        <v>149.98429899999999</v>
      </c>
      <c r="D3993" s="48">
        <v>150.375</v>
      </c>
      <c r="E3993" s="48">
        <v>149.1875</v>
      </c>
      <c r="F3993" s="48">
        <v>149.781204</v>
      </c>
      <c r="G3993" s="49">
        <v>5356000</v>
      </c>
      <c r="H3993" s="48">
        <v>111.29801</v>
      </c>
      <c r="I3993" s="52">
        <f t="shared" si="451"/>
        <v>0.74307060584183848</v>
      </c>
      <c r="J3993" s="52">
        <f t="shared" ca="1" si="452"/>
        <v>1</v>
      </c>
      <c r="K3993" s="48">
        <f t="shared" si="453"/>
        <v>111.45</v>
      </c>
      <c r="L3993" s="48">
        <f t="shared" si="454"/>
        <v>111.74</v>
      </c>
      <c r="M3993" s="48">
        <f t="shared" si="455"/>
        <v>110.86</v>
      </c>
      <c r="N3993" s="48">
        <f t="shared" si="456"/>
        <v>111.3</v>
      </c>
      <c r="O3993" s="49">
        <f t="shared" ca="1" si="457"/>
        <v>5356000</v>
      </c>
    </row>
    <row r="3994" spans="1:15" x14ac:dyDescent="0.25">
      <c r="A3994">
        <v>3979</v>
      </c>
      <c r="B3994" s="89">
        <v>36719</v>
      </c>
      <c r="C3994" s="48">
        <v>149.281204</v>
      </c>
      <c r="D3994" s="48">
        <v>150.125</v>
      </c>
      <c r="E3994" s="48">
        <v>148.6875</v>
      </c>
      <c r="F3994" s="48">
        <v>149.125</v>
      </c>
      <c r="G3994" s="49">
        <v>5883000</v>
      </c>
      <c r="H3994" s="48">
        <v>110.81040400000001</v>
      </c>
      <c r="I3994" s="52">
        <f t="shared" si="451"/>
        <v>0.74307060519698243</v>
      </c>
      <c r="J3994" s="52">
        <f t="shared" ca="1" si="452"/>
        <v>1</v>
      </c>
      <c r="K3994" s="48">
        <f t="shared" si="453"/>
        <v>110.93</v>
      </c>
      <c r="L3994" s="48">
        <f t="shared" si="454"/>
        <v>111.55</v>
      </c>
      <c r="M3994" s="48">
        <f t="shared" si="455"/>
        <v>110.49</v>
      </c>
      <c r="N3994" s="48">
        <f t="shared" si="456"/>
        <v>110.81</v>
      </c>
      <c r="O3994" s="49">
        <f t="shared" ca="1" si="457"/>
        <v>5883000</v>
      </c>
    </row>
    <row r="3995" spans="1:15" x14ac:dyDescent="0.25">
      <c r="A3995">
        <v>3980</v>
      </c>
      <c r="B3995" s="89">
        <v>36718</v>
      </c>
      <c r="C3995" s="48">
        <v>147.468704</v>
      </c>
      <c r="D3995" s="48">
        <v>149.125</v>
      </c>
      <c r="E3995" s="48">
        <v>147.156204</v>
      </c>
      <c r="F3995" s="48">
        <v>148.156204</v>
      </c>
      <c r="G3995" s="49">
        <v>5431600</v>
      </c>
      <c r="H3995" s="48">
        <v>110.09052</v>
      </c>
      <c r="I3995" s="52">
        <f t="shared" si="451"/>
        <v>0.74307060404976355</v>
      </c>
      <c r="J3995" s="52">
        <f t="shared" ca="1" si="452"/>
        <v>1</v>
      </c>
      <c r="K3995" s="48">
        <f t="shared" si="453"/>
        <v>109.58</v>
      </c>
      <c r="L3995" s="48">
        <f t="shared" si="454"/>
        <v>110.81</v>
      </c>
      <c r="M3995" s="48">
        <f t="shared" si="455"/>
        <v>109.35</v>
      </c>
      <c r="N3995" s="48">
        <f t="shared" si="456"/>
        <v>110.09</v>
      </c>
      <c r="O3995" s="49">
        <f t="shared" ca="1" si="457"/>
        <v>5431600</v>
      </c>
    </row>
    <row r="3996" spans="1:15" x14ac:dyDescent="0.25">
      <c r="A3996">
        <v>3981</v>
      </c>
      <c r="B3996" s="89">
        <v>36717</v>
      </c>
      <c r="C3996" s="48">
        <v>147.875</v>
      </c>
      <c r="D3996" s="48">
        <v>148.906204</v>
      </c>
      <c r="E3996" s="48">
        <v>147.531204</v>
      </c>
      <c r="F3996" s="48">
        <v>147.843704</v>
      </c>
      <c r="G3996" s="49">
        <v>2816100</v>
      </c>
      <c r="H3996" s="48">
        <v>109.85831</v>
      </c>
      <c r="I3996" s="52">
        <f t="shared" si="451"/>
        <v>0.74307060109911749</v>
      </c>
      <c r="J3996" s="52">
        <f t="shared" ca="1" si="452"/>
        <v>1</v>
      </c>
      <c r="K3996" s="48">
        <f t="shared" si="453"/>
        <v>109.88</v>
      </c>
      <c r="L3996" s="48">
        <f t="shared" si="454"/>
        <v>110.65</v>
      </c>
      <c r="M3996" s="48">
        <f t="shared" si="455"/>
        <v>109.63</v>
      </c>
      <c r="N3996" s="48">
        <f t="shared" si="456"/>
        <v>109.86</v>
      </c>
      <c r="O3996" s="49">
        <f t="shared" ca="1" si="457"/>
        <v>2816100</v>
      </c>
    </row>
    <row r="3997" spans="1:15" x14ac:dyDescent="0.25">
      <c r="A3997">
        <v>3982</v>
      </c>
      <c r="B3997" s="89">
        <v>36714</v>
      </c>
      <c r="C3997" s="48">
        <v>146.6875</v>
      </c>
      <c r="D3997" s="48">
        <v>148.781204</v>
      </c>
      <c r="E3997" s="48">
        <v>146.25</v>
      </c>
      <c r="F3997" s="48">
        <v>148.093704</v>
      </c>
      <c r="G3997" s="49">
        <v>3034800</v>
      </c>
      <c r="H3997" s="48">
        <v>110.044078</v>
      </c>
      <c r="I3997" s="52">
        <f t="shared" si="451"/>
        <v>0.74307060346063059</v>
      </c>
      <c r="J3997" s="52">
        <f t="shared" ca="1" si="452"/>
        <v>1</v>
      </c>
      <c r="K3997" s="48">
        <f t="shared" si="453"/>
        <v>109</v>
      </c>
      <c r="L3997" s="48">
        <f t="shared" si="454"/>
        <v>110.55</v>
      </c>
      <c r="M3997" s="48">
        <f t="shared" si="455"/>
        <v>108.67</v>
      </c>
      <c r="N3997" s="48">
        <f t="shared" si="456"/>
        <v>110.04</v>
      </c>
      <c r="O3997" s="49">
        <f t="shared" ca="1" si="457"/>
        <v>3034800</v>
      </c>
    </row>
    <row r="3998" spans="1:15" x14ac:dyDescent="0.25">
      <c r="A3998">
        <v>3983</v>
      </c>
      <c r="B3998" s="89">
        <v>36713</v>
      </c>
      <c r="C3998" s="48">
        <v>144.9375</v>
      </c>
      <c r="D3998" s="48">
        <v>146.468704</v>
      </c>
      <c r="E3998" s="48">
        <v>144.218704</v>
      </c>
      <c r="F3998" s="48">
        <v>145.75</v>
      </c>
      <c r="G3998" s="49">
        <v>5963200</v>
      </c>
      <c r="H3998" s="48">
        <v>108.30253999999999</v>
      </c>
      <c r="I3998" s="52">
        <f t="shared" si="451"/>
        <v>0.74307060034305317</v>
      </c>
      <c r="J3998" s="52">
        <f t="shared" ca="1" si="452"/>
        <v>1</v>
      </c>
      <c r="K3998" s="48">
        <f t="shared" si="453"/>
        <v>107.7</v>
      </c>
      <c r="L3998" s="48">
        <f t="shared" si="454"/>
        <v>108.84</v>
      </c>
      <c r="M3998" s="48">
        <f t="shared" si="455"/>
        <v>107.16</v>
      </c>
      <c r="N3998" s="48">
        <f t="shared" si="456"/>
        <v>108.3</v>
      </c>
      <c r="O3998" s="49">
        <f t="shared" ca="1" si="457"/>
        <v>5963200</v>
      </c>
    </row>
    <row r="3999" spans="1:15" x14ac:dyDescent="0.25">
      <c r="A3999">
        <v>3984</v>
      </c>
      <c r="B3999" s="89">
        <v>36712</v>
      </c>
      <c r="C3999" s="48">
        <v>146.375</v>
      </c>
      <c r="D3999" s="48">
        <v>146.656204</v>
      </c>
      <c r="E3999" s="48">
        <v>144.375</v>
      </c>
      <c r="F3999" s="48">
        <v>144.625</v>
      </c>
      <c r="G3999" s="49">
        <v>2748200</v>
      </c>
      <c r="H3999" s="48">
        <v>107.46658600000001</v>
      </c>
      <c r="I3999" s="52">
        <f t="shared" si="451"/>
        <v>0.74307060328435615</v>
      </c>
      <c r="J3999" s="52">
        <f t="shared" ca="1" si="452"/>
        <v>1</v>
      </c>
      <c r="K3999" s="48">
        <f t="shared" si="453"/>
        <v>108.77</v>
      </c>
      <c r="L3999" s="48">
        <f t="shared" si="454"/>
        <v>108.98</v>
      </c>
      <c r="M3999" s="48">
        <f t="shared" si="455"/>
        <v>107.28</v>
      </c>
      <c r="N3999" s="48">
        <f t="shared" si="456"/>
        <v>107.47</v>
      </c>
      <c r="O3999" s="49">
        <f t="shared" ca="1" si="457"/>
        <v>2748200</v>
      </c>
    </row>
    <row r="4000" spans="1:15" x14ac:dyDescent="0.25">
      <c r="A4000">
        <v>3985</v>
      </c>
      <c r="B4000" s="89">
        <v>36710</v>
      </c>
      <c r="C4000" s="48">
        <v>145.4375</v>
      </c>
      <c r="D4000" s="48">
        <v>147.4375</v>
      </c>
      <c r="E4000" s="48">
        <v>145.1875</v>
      </c>
      <c r="F4000" s="48">
        <v>147.281204</v>
      </c>
      <c r="G4000" s="49">
        <v>1436600</v>
      </c>
      <c r="H4000" s="48">
        <v>109.440333</v>
      </c>
      <c r="I4000" s="52">
        <f t="shared" si="451"/>
        <v>0.74307060254613344</v>
      </c>
      <c r="J4000" s="52">
        <f t="shared" ca="1" si="452"/>
        <v>1</v>
      </c>
      <c r="K4000" s="48">
        <f t="shared" si="453"/>
        <v>108.07</v>
      </c>
      <c r="L4000" s="48">
        <f t="shared" si="454"/>
        <v>109.56</v>
      </c>
      <c r="M4000" s="48">
        <f t="shared" si="455"/>
        <v>107.88</v>
      </c>
      <c r="N4000" s="48">
        <f t="shared" si="456"/>
        <v>109.44</v>
      </c>
      <c r="O4000" s="49">
        <f t="shared" ca="1" si="457"/>
        <v>1436600</v>
      </c>
    </row>
    <row r="4001" spans="1:15" x14ac:dyDescent="0.25">
      <c r="A4001">
        <v>3986</v>
      </c>
      <c r="B4001" s="89">
        <v>36707</v>
      </c>
      <c r="C4001" s="48">
        <v>143.9375</v>
      </c>
      <c r="D4001" s="48">
        <v>145.593704</v>
      </c>
      <c r="E4001" s="48">
        <v>143.89059399999999</v>
      </c>
      <c r="F4001" s="48">
        <v>145.281204</v>
      </c>
      <c r="G4001" s="49">
        <v>7420200</v>
      </c>
      <c r="H4001" s="48">
        <v>107.95419200000001</v>
      </c>
      <c r="I4001" s="52">
        <f t="shared" si="451"/>
        <v>0.7430706039578252</v>
      </c>
      <c r="J4001" s="52">
        <f t="shared" ca="1" si="452"/>
        <v>1</v>
      </c>
      <c r="K4001" s="48">
        <f t="shared" si="453"/>
        <v>106.96</v>
      </c>
      <c r="L4001" s="48">
        <f t="shared" si="454"/>
        <v>108.19</v>
      </c>
      <c r="M4001" s="48">
        <f t="shared" si="455"/>
        <v>106.92</v>
      </c>
      <c r="N4001" s="48">
        <f t="shared" si="456"/>
        <v>107.95</v>
      </c>
      <c r="O4001" s="49">
        <f t="shared" ca="1" si="457"/>
        <v>7420200</v>
      </c>
    </row>
    <row r="4002" spans="1:15" x14ac:dyDescent="0.25">
      <c r="A4002">
        <v>3987</v>
      </c>
      <c r="B4002" s="89">
        <v>36706</v>
      </c>
      <c r="C4002" s="48">
        <v>144.75</v>
      </c>
      <c r="D4002" s="48">
        <v>145.75</v>
      </c>
      <c r="E4002" s="48">
        <v>143.51559399999999</v>
      </c>
      <c r="F4002" s="48">
        <v>144.1875</v>
      </c>
      <c r="G4002" s="49">
        <v>6345700</v>
      </c>
      <c r="H4002" s="48">
        <v>107.141492</v>
      </c>
      <c r="I4002" s="52">
        <f t="shared" si="451"/>
        <v>0.74307059904638062</v>
      </c>
      <c r="J4002" s="52">
        <f t="shared" ca="1" si="452"/>
        <v>1</v>
      </c>
      <c r="K4002" s="48">
        <f t="shared" si="453"/>
        <v>107.56</v>
      </c>
      <c r="L4002" s="48">
        <f t="shared" si="454"/>
        <v>108.3</v>
      </c>
      <c r="M4002" s="48">
        <f t="shared" si="455"/>
        <v>106.64</v>
      </c>
      <c r="N4002" s="48">
        <f t="shared" si="456"/>
        <v>107.14</v>
      </c>
      <c r="O4002" s="49">
        <f t="shared" ca="1" si="457"/>
        <v>6345700</v>
      </c>
    </row>
    <row r="4003" spans="1:15" x14ac:dyDescent="0.25">
      <c r="A4003">
        <v>3988</v>
      </c>
      <c r="B4003" s="89">
        <v>36705</v>
      </c>
      <c r="C4003" s="48">
        <v>145.625</v>
      </c>
      <c r="D4003" s="48">
        <v>146.98429899999999</v>
      </c>
      <c r="E4003" s="48">
        <v>145.3125</v>
      </c>
      <c r="F4003" s="48">
        <v>145.5625</v>
      </c>
      <c r="G4003" s="49">
        <v>5347700</v>
      </c>
      <c r="H4003" s="48">
        <v>108.16321499999999</v>
      </c>
      <c r="I4003" s="52">
        <f t="shared" si="451"/>
        <v>0.74307060541004721</v>
      </c>
      <c r="J4003" s="52">
        <f t="shared" ca="1" si="452"/>
        <v>1</v>
      </c>
      <c r="K4003" s="48">
        <f t="shared" si="453"/>
        <v>108.21</v>
      </c>
      <c r="L4003" s="48">
        <f t="shared" si="454"/>
        <v>109.22</v>
      </c>
      <c r="M4003" s="48">
        <f t="shared" si="455"/>
        <v>107.98</v>
      </c>
      <c r="N4003" s="48">
        <f t="shared" si="456"/>
        <v>108.16</v>
      </c>
      <c r="O4003" s="49">
        <f t="shared" ca="1" si="457"/>
        <v>5347700</v>
      </c>
    </row>
    <row r="4004" spans="1:15" x14ac:dyDescent="0.25">
      <c r="A4004">
        <v>3989</v>
      </c>
      <c r="B4004" s="89">
        <v>36704</v>
      </c>
      <c r="C4004" s="48">
        <v>145.98429899999999</v>
      </c>
      <c r="D4004" s="48">
        <v>146.718704</v>
      </c>
      <c r="E4004" s="48">
        <v>145.01559399999999</v>
      </c>
      <c r="F4004" s="48">
        <v>145.156204</v>
      </c>
      <c r="G4004" s="49">
        <v>4159500</v>
      </c>
      <c r="H4004" s="48">
        <v>107.86130799999999</v>
      </c>
      <c r="I4004" s="52">
        <f t="shared" si="451"/>
        <v>0.74307060275563552</v>
      </c>
      <c r="J4004" s="52">
        <f t="shared" ca="1" si="452"/>
        <v>1</v>
      </c>
      <c r="K4004" s="48">
        <f t="shared" si="453"/>
        <v>108.48</v>
      </c>
      <c r="L4004" s="48">
        <f t="shared" si="454"/>
        <v>109.02</v>
      </c>
      <c r="M4004" s="48">
        <f t="shared" si="455"/>
        <v>107.76</v>
      </c>
      <c r="N4004" s="48">
        <f t="shared" si="456"/>
        <v>107.86</v>
      </c>
      <c r="O4004" s="49">
        <f t="shared" ca="1" si="457"/>
        <v>4159500</v>
      </c>
    </row>
    <row r="4005" spans="1:15" x14ac:dyDescent="0.25">
      <c r="A4005">
        <v>3990</v>
      </c>
      <c r="B4005" s="89">
        <v>36703</v>
      </c>
      <c r="C4005" s="48">
        <v>145.375</v>
      </c>
      <c r="D4005" s="48">
        <v>146.25</v>
      </c>
      <c r="E4005" s="48">
        <v>144.875</v>
      </c>
      <c r="F4005" s="48">
        <v>146.23429899999999</v>
      </c>
      <c r="G4005" s="49">
        <v>5201300</v>
      </c>
      <c r="H4005" s="48">
        <v>108.662408</v>
      </c>
      <c r="I4005" s="52">
        <f t="shared" si="451"/>
        <v>0.74307059795869101</v>
      </c>
      <c r="J4005" s="52">
        <f t="shared" ca="1" si="452"/>
        <v>1</v>
      </c>
      <c r="K4005" s="48">
        <f t="shared" si="453"/>
        <v>108.02</v>
      </c>
      <c r="L4005" s="48">
        <f t="shared" si="454"/>
        <v>108.67</v>
      </c>
      <c r="M4005" s="48">
        <f t="shared" si="455"/>
        <v>107.65</v>
      </c>
      <c r="N4005" s="48">
        <f t="shared" si="456"/>
        <v>108.66</v>
      </c>
      <c r="O4005" s="49">
        <f t="shared" ca="1" si="457"/>
        <v>5201300</v>
      </c>
    </row>
    <row r="4006" spans="1:15" x14ac:dyDescent="0.25">
      <c r="A4006">
        <v>3991</v>
      </c>
      <c r="B4006" s="89">
        <v>36700</v>
      </c>
      <c r="C4006" s="48">
        <v>145.8125</v>
      </c>
      <c r="D4006" s="48">
        <v>146.125</v>
      </c>
      <c r="E4006" s="48">
        <v>143.875</v>
      </c>
      <c r="F4006" s="48">
        <v>144.375</v>
      </c>
      <c r="G4006" s="49">
        <v>4863300</v>
      </c>
      <c r="H4006" s="48">
        <v>107.280818</v>
      </c>
      <c r="I4006" s="52">
        <f t="shared" si="451"/>
        <v>0.74307060086580079</v>
      </c>
      <c r="J4006" s="52">
        <f t="shared" ca="1" si="452"/>
        <v>1</v>
      </c>
      <c r="K4006" s="48">
        <f t="shared" si="453"/>
        <v>108.35</v>
      </c>
      <c r="L4006" s="48">
        <f t="shared" si="454"/>
        <v>108.58</v>
      </c>
      <c r="M4006" s="48">
        <f t="shared" si="455"/>
        <v>106.91</v>
      </c>
      <c r="N4006" s="48">
        <f t="shared" si="456"/>
        <v>107.28</v>
      </c>
      <c r="O4006" s="49">
        <f t="shared" ca="1" si="457"/>
        <v>4863300</v>
      </c>
    </row>
    <row r="4007" spans="1:15" x14ac:dyDescent="0.25">
      <c r="A4007">
        <v>3992</v>
      </c>
      <c r="B4007" s="89">
        <v>36699</v>
      </c>
      <c r="C4007" s="48">
        <v>147.5625</v>
      </c>
      <c r="D4007" s="48">
        <v>147.6875</v>
      </c>
      <c r="E4007" s="48">
        <v>145</v>
      </c>
      <c r="F4007" s="48">
        <v>145.625</v>
      </c>
      <c r="G4007" s="49">
        <v>7490500</v>
      </c>
      <c r="H4007" s="48">
        <v>108.209656</v>
      </c>
      <c r="I4007" s="52">
        <f t="shared" si="451"/>
        <v>0.74307059914163087</v>
      </c>
      <c r="J4007" s="52">
        <f t="shared" ca="1" si="452"/>
        <v>1</v>
      </c>
      <c r="K4007" s="48">
        <f t="shared" si="453"/>
        <v>109.65</v>
      </c>
      <c r="L4007" s="48">
        <f t="shared" si="454"/>
        <v>109.74</v>
      </c>
      <c r="M4007" s="48">
        <f t="shared" si="455"/>
        <v>107.75</v>
      </c>
      <c r="N4007" s="48">
        <f t="shared" si="456"/>
        <v>108.21</v>
      </c>
      <c r="O4007" s="49">
        <f t="shared" ca="1" si="457"/>
        <v>7490500</v>
      </c>
    </row>
    <row r="4008" spans="1:15" x14ac:dyDescent="0.25">
      <c r="A4008">
        <v>3993</v>
      </c>
      <c r="B4008" s="89">
        <v>36698</v>
      </c>
      <c r="C4008" s="48">
        <v>146.9375</v>
      </c>
      <c r="D4008" s="48">
        <v>148.4375</v>
      </c>
      <c r="E4008" s="48">
        <v>146.89059399999999</v>
      </c>
      <c r="F4008" s="48">
        <v>147.875</v>
      </c>
      <c r="G4008" s="49">
        <v>3115000</v>
      </c>
      <c r="H4008" s="48">
        <v>109.88156499999999</v>
      </c>
      <c r="I4008" s="52">
        <f t="shared" si="451"/>
        <v>0.74307060016906168</v>
      </c>
      <c r="J4008" s="52">
        <f t="shared" ca="1" si="452"/>
        <v>1</v>
      </c>
      <c r="K4008" s="48">
        <f t="shared" si="453"/>
        <v>109.18</v>
      </c>
      <c r="L4008" s="48">
        <f t="shared" si="454"/>
        <v>110.3</v>
      </c>
      <c r="M4008" s="48">
        <f t="shared" si="455"/>
        <v>109.15</v>
      </c>
      <c r="N4008" s="48">
        <f t="shared" si="456"/>
        <v>109.88</v>
      </c>
      <c r="O4008" s="49">
        <f t="shared" ca="1" si="457"/>
        <v>3115000</v>
      </c>
    </row>
    <row r="4009" spans="1:15" x14ac:dyDescent="0.25">
      <c r="A4009">
        <v>3994</v>
      </c>
      <c r="B4009" s="89">
        <v>36697</v>
      </c>
      <c r="C4009" s="48">
        <v>148.1875</v>
      </c>
      <c r="D4009" s="48">
        <v>148.875</v>
      </c>
      <c r="E4009" s="48">
        <v>147</v>
      </c>
      <c r="F4009" s="48">
        <v>147.9375</v>
      </c>
      <c r="G4009" s="49">
        <v>6480000</v>
      </c>
      <c r="H4009" s="48">
        <v>109.92800699999999</v>
      </c>
      <c r="I4009" s="52">
        <f t="shared" si="451"/>
        <v>0.74307060076045628</v>
      </c>
      <c r="J4009" s="52">
        <f t="shared" ca="1" si="452"/>
        <v>1</v>
      </c>
      <c r="K4009" s="48">
        <f t="shared" si="453"/>
        <v>110.11</v>
      </c>
      <c r="L4009" s="48">
        <f t="shared" si="454"/>
        <v>110.62</v>
      </c>
      <c r="M4009" s="48">
        <f t="shared" si="455"/>
        <v>109.23</v>
      </c>
      <c r="N4009" s="48">
        <f t="shared" si="456"/>
        <v>109.93</v>
      </c>
      <c r="O4009" s="49">
        <f t="shared" ca="1" si="457"/>
        <v>6480000</v>
      </c>
    </row>
    <row r="4010" spans="1:15" x14ac:dyDescent="0.25">
      <c r="A4010">
        <v>3995</v>
      </c>
      <c r="B4010" s="89">
        <v>36696</v>
      </c>
      <c r="C4010" s="48">
        <v>146.468704</v>
      </c>
      <c r="D4010" s="48">
        <v>149.156204</v>
      </c>
      <c r="E4010" s="48">
        <v>146.25</v>
      </c>
      <c r="F4010" s="48">
        <v>148.468704</v>
      </c>
      <c r="G4010" s="49">
        <v>5106900</v>
      </c>
      <c r="H4010" s="48">
        <v>110.322729</v>
      </c>
      <c r="I4010" s="52">
        <f t="shared" si="451"/>
        <v>0.74307060025256222</v>
      </c>
      <c r="J4010" s="52">
        <f t="shared" ca="1" si="452"/>
        <v>1</v>
      </c>
      <c r="K4010" s="48">
        <f t="shared" si="453"/>
        <v>108.84</v>
      </c>
      <c r="L4010" s="48">
        <f t="shared" si="454"/>
        <v>110.83</v>
      </c>
      <c r="M4010" s="48">
        <f t="shared" si="455"/>
        <v>108.67</v>
      </c>
      <c r="N4010" s="48">
        <f t="shared" si="456"/>
        <v>110.32</v>
      </c>
      <c r="O4010" s="49">
        <f t="shared" ca="1" si="457"/>
        <v>5106900</v>
      </c>
    </row>
    <row r="4011" spans="1:15" x14ac:dyDescent="0.25">
      <c r="A4011">
        <v>3996</v>
      </c>
      <c r="B4011" s="89">
        <v>36693</v>
      </c>
      <c r="C4011" s="48">
        <v>148.3125</v>
      </c>
      <c r="D4011" s="48">
        <v>148.3125</v>
      </c>
      <c r="E4011" s="48">
        <v>145.875</v>
      </c>
      <c r="F4011" s="48">
        <v>146.593704</v>
      </c>
      <c r="G4011" s="49">
        <v>5567900</v>
      </c>
      <c r="H4011" s="48">
        <v>108.929472</v>
      </c>
      <c r="I4011" s="52">
        <f t="shared" si="451"/>
        <v>0.74307060281388349</v>
      </c>
      <c r="J4011" s="52">
        <f t="shared" ca="1" si="452"/>
        <v>1</v>
      </c>
      <c r="K4011" s="48">
        <f t="shared" si="453"/>
        <v>110.21</v>
      </c>
      <c r="L4011" s="48">
        <f t="shared" si="454"/>
        <v>110.21</v>
      </c>
      <c r="M4011" s="48">
        <f t="shared" si="455"/>
        <v>108.4</v>
      </c>
      <c r="N4011" s="48">
        <f t="shared" si="456"/>
        <v>108.93</v>
      </c>
      <c r="O4011" s="49">
        <f t="shared" ca="1" si="457"/>
        <v>5567900</v>
      </c>
    </row>
    <row r="4012" spans="1:15" x14ac:dyDescent="0.25">
      <c r="A4012">
        <v>3997</v>
      </c>
      <c r="B4012" s="89">
        <v>36692</v>
      </c>
      <c r="C4012" s="48">
        <v>148.125</v>
      </c>
      <c r="D4012" s="48">
        <v>148.75</v>
      </c>
      <c r="E4012" s="48">
        <v>146.843704</v>
      </c>
      <c r="F4012" s="48">
        <v>148.156204</v>
      </c>
      <c r="G4012" s="49">
        <v>5881200</v>
      </c>
      <c r="H4012" s="48">
        <v>109.831936</v>
      </c>
      <c r="I4012" s="52">
        <f t="shared" si="451"/>
        <v>0.74132525695650242</v>
      </c>
      <c r="J4012" s="52">
        <f t="shared" ca="1" si="452"/>
        <v>1</v>
      </c>
      <c r="K4012" s="48">
        <f t="shared" si="453"/>
        <v>109.81</v>
      </c>
      <c r="L4012" s="48">
        <f t="shared" si="454"/>
        <v>110.27</v>
      </c>
      <c r="M4012" s="48">
        <f t="shared" si="455"/>
        <v>108.86</v>
      </c>
      <c r="N4012" s="48">
        <f t="shared" si="456"/>
        <v>109.83</v>
      </c>
      <c r="O4012" s="49">
        <f t="shared" ca="1" si="457"/>
        <v>5881200</v>
      </c>
    </row>
    <row r="4013" spans="1:15" x14ac:dyDescent="0.25">
      <c r="A4013">
        <v>3998</v>
      </c>
      <c r="B4013" s="89">
        <v>36691</v>
      </c>
      <c r="C4013" s="48">
        <v>148.25</v>
      </c>
      <c r="D4013" s="48">
        <v>148.875</v>
      </c>
      <c r="E4013" s="48">
        <v>147.1875</v>
      </c>
      <c r="F4013" s="48">
        <v>147.843704</v>
      </c>
      <c r="G4013" s="49">
        <v>6420500</v>
      </c>
      <c r="H4013" s="48">
        <v>109.600272</v>
      </c>
      <c r="I4013" s="52">
        <f t="shared" si="451"/>
        <v>0.74132525792238002</v>
      </c>
      <c r="J4013" s="52">
        <f t="shared" ca="1" si="452"/>
        <v>1</v>
      </c>
      <c r="K4013" s="48">
        <f t="shared" si="453"/>
        <v>109.9</v>
      </c>
      <c r="L4013" s="48">
        <f t="shared" si="454"/>
        <v>110.36</v>
      </c>
      <c r="M4013" s="48">
        <f t="shared" si="455"/>
        <v>109.11</v>
      </c>
      <c r="N4013" s="48">
        <f t="shared" si="456"/>
        <v>109.6</v>
      </c>
      <c r="O4013" s="49">
        <f t="shared" ca="1" si="457"/>
        <v>6420500</v>
      </c>
    </row>
    <row r="4014" spans="1:15" x14ac:dyDescent="0.25">
      <c r="A4014">
        <v>3999</v>
      </c>
      <c r="B4014" s="89">
        <v>36690</v>
      </c>
      <c r="C4014" s="48">
        <v>144.8125</v>
      </c>
      <c r="D4014" s="48">
        <v>147.75</v>
      </c>
      <c r="E4014" s="48">
        <v>144.625</v>
      </c>
      <c r="F4014" s="48">
        <v>147.593704</v>
      </c>
      <c r="G4014" s="49">
        <v>6558700</v>
      </c>
      <c r="H4014" s="48">
        <v>109.414941</v>
      </c>
      <c r="I4014" s="52">
        <f t="shared" si="451"/>
        <v>0.74132526005309818</v>
      </c>
      <c r="J4014" s="52">
        <f t="shared" ca="1" si="452"/>
        <v>1</v>
      </c>
      <c r="K4014" s="48">
        <f t="shared" si="453"/>
        <v>107.35</v>
      </c>
      <c r="L4014" s="48">
        <f t="shared" si="454"/>
        <v>109.53</v>
      </c>
      <c r="M4014" s="48">
        <f t="shared" si="455"/>
        <v>107.21</v>
      </c>
      <c r="N4014" s="48">
        <f t="shared" si="456"/>
        <v>109.41</v>
      </c>
      <c r="O4014" s="49">
        <f t="shared" ca="1" si="457"/>
        <v>6558700</v>
      </c>
    </row>
    <row r="4015" spans="1:15" x14ac:dyDescent="0.25">
      <c r="A4015">
        <v>4000</v>
      </c>
      <c r="B4015" s="89">
        <v>36689</v>
      </c>
      <c r="C4015" s="48">
        <v>146.968704</v>
      </c>
      <c r="D4015" s="48">
        <v>146.968704</v>
      </c>
      <c r="E4015" s="48">
        <v>144.875</v>
      </c>
      <c r="F4015" s="48">
        <v>144.875</v>
      </c>
      <c r="G4015" s="49">
        <v>3678900</v>
      </c>
      <c r="H4015" s="48">
        <v>107.399497</v>
      </c>
      <c r="I4015" s="52">
        <f t="shared" si="451"/>
        <v>0.74132525970664365</v>
      </c>
      <c r="J4015" s="52">
        <f t="shared" ca="1" si="452"/>
        <v>1</v>
      </c>
      <c r="K4015" s="48">
        <f t="shared" si="453"/>
        <v>108.95</v>
      </c>
      <c r="L4015" s="48">
        <f t="shared" si="454"/>
        <v>108.95</v>
      </c>
      <c r="M4015" s="48">
        <f t="shared" si="455"/>
        <v>107.4</v>
      </c>
      <c r="N4015" s="48">
        <f t="shared" si="456"/>
        <v>107.4</v>
      </c>
      <c r="O4015" s="49">
        <f t="shared" ca="1" si="457"/>
        <v>3678900</v>
      </c>
    </row>
    <row r="4016" spans="1:15" x14ac:dyDescent="0.25">
      <c r="A4016">
        <v>4001</v>
      </c>
      <c r="B4016" s="89">
        <v>36686</v>
      </c>
      <c r="C4016" s="48">
        <v>147.5</v>
      </c>
      <c r="D4016" s="48">
        <v>147.968704</v>
      </c>
      <c r="E4016" s="48">
        <v>145.625</v>
      </c>
      <c r="F4016" s="48">
        <v>146.593704</v>
      </c>
      <c r="G4016" s="49">
        <v>3085300</v>
      </c>
      <c r="H4016" s="48">
        <v>108.673616</v>
      </c>
      <c r="I4016" s="52">
        <f t="shared" si="451"/>
        <v>0.74132526182706993</v>
      </c>
      <c r="J4016" s="52">
        <f t="shared" ca="1" si="452"/>
        <v>1</v>
      </c>
      <c r="K4016" s="48">
        <f t="shared" si="453"/>
        <v>109.35</v>
      </c>
      <c r="L4016" s="48">
        <f t="shared" si="454"/>
        <v>109.69</v>
      </c>
      <c r="M4016" s="48">
        <f t="shared" si="455"/>
        <v>107.96</v>
      </c>
      <c r="N4016" s="48">
        <f t="shared" si="456"/>
        <v>108.67</v>
      </c>
      <c r="O4016" s="49">
        <f t="shared" ca="1" si="457"/>
        <v>3085300</v>
      </c>
    </row>
    <row r="4017" spans="1:15" x14ac:dyDescent="0.25">
      <c r="A4017">
        <v>4002</v>
      </c>
      <c r="B4017" s="89">
        <v>36685</v>
      </c>
      <c r="C4017" s="48">
        <v>147.5</v>
      </c>
      <c r="D4017" s="48">
        <v>147.75</v>
      </c>
      <c r="E4017" s="48">
        <v>146.0625</v>
      </c>
      <c r="F4017" s="48">
        <v>146.906204</v>
      </c>
      <c r="G4017" s="49">
        <v>5723100</v>
      </c>
      <c r="H4017" s="48">
        <v>108.90528</v>
      </c>
      <c r="I4017" s="52">
        <f t="shared" si="451"/>
        <v>0.74132526084466799</v>
      </c>
      <c r="J4017" s="52">
        <f t="shared" ca="1" si="452"/>
        <v>1</v>
      </c>
      <c r="K4017" s="48">
        <f t="shared" si="453"/>
        <v>109.35</v>
      </c>
      <c r="L4017" s="48">
        <f t="shared" si="454"/>
        <v>109.53</v>
      </c>
      <c r="M4017" s="48">
        <f t="shared" si="455"/>
        <v>108.28</v>
      </c>
      <c r="N4017" s="48">
        <f t="shared" si="456"/>
        <v>108.91</v>
      </c>
      <c r="O4017" s="49">
        <f t="shared" ca="1" si="457"/>
        <v>5723100</v>
      </c>
    </row>
    <row r="4018" spans="1:15" x14ac:dyDescent="0.25">
      <c r="A4018">
        <v>4003</v>
      </c>
      <c r="B4018" s="89">
        <v>36684</v>
      </c>
      <c r="C4018" s="48">
        <v>146.625</v>
      </c>
      <c r="D4018" s="48">
        <v>148</v>
      </c>
      <c r="E4018" s="48">
        <v>146</v>
      </c>
      <c r="F4018" s="48">
        <v>147.48429899999999</v>
      </c>
      <c r="G4018" s="49">
        <v>4919500</v>
      </c>
      <c r="H4018" s="48">
        <v>109.33383600000001</v>
      </c>
      <c r="I4018" s="52">
        <f t="shared" si="451"/>
        <v>0.74132525795169568</v>
      </c>
      <c r="J4018" s="52">
        <f t="shared" ca="1" si="452"/>
        <v>1</v>
      </c>
      <c r="K4018" s="48">
        <f t="shared" si="453"/>
        <v>108.7</v>
      </c>
      <c r="L4018" s="48">
        <f t="shared" si="454"/>
        <v>109.72</v>
      </c>
      <c r="M4018" s="48">
        <f t="shared" si="455"/>
        <v>108.23</v>
      </c>
      <c r="N4018" s="48">
        <f t="shared" si="456"/>
        <v>109.33</v>
      </c>
      <c r="O4018" s="49">
        <f t="shared" ca="1" si="457"/>
        <v>4919500</v>
      </c>
    </row>
    <row r="4019" spans="1:15" x14ac:dyDescent="0.25">
      <c r="A4019">
        <v>4004</v>
      </c>
      <c r="B4019" s="89">
        <v>36683</v>
      </c>
      <c r="C4019" s="48">
        <v>146.625</v>
      </c>
      <c r="D4019" s="48">
        <v>147.781204</v>
      </c>
      <c r="E4019" s="48">
        <v>145.906204</v>
      </c>
      <c r="F4019" s="48">
        <v>146.468704</v>
      </c>
      <c r="G4019" s="49">
        <v>4858900</v>
      </c>
      <c r="H4019" s="48">
        <v>108.58095</v>
      </c>
      <c r="I4019" s="52">
        <f t="shared" si="451"/>
        <v>0.74132525949024575</v>
      </c>
      <c r="J4019" s="52">
        <f t="shared" ca="1" si="452"/>
        <v>1</v>
      </c>
      <c r="K4019" s="48">
        <f t="shared" si="453"/>
        <v>108.7</v>
      </c>
      <c r="L4019" s="48">
        <f t="shared" si="454"/>
        <v>109.55</v>
      </c>
      <c r="M4019" s="48">
        <f t="shared" si="455"/>
        <v>108.16</v>
      </c>
      <c r="N4019" s="48">
        <f t="shared" si="456"/>
        <v>108.58</v>
      </c>
      <c r="O4019" s="49">
        <f t="shared" ca="1" si="457"/>
        <v>4858900</v>
      </c>
    </row>
    <row r="4020" spans="1:15" x14ac:dyDescent="0.25">
      <c r="A4020">
        <v>4005</v>
      </c>
      <c r="B4020" s="89">
        <v>36682</v>
      </c>
      <c r="C4020" s="48">
        <v>147.468704</v>
      </c>
      <c r="D4020" s="48">
        <v>148.218704</v>
      </c>
      <c r="E4020" s="48">
        <v>146.875</v>
      </c>
      <c r="F4020" s="48">
        <v>147.125</v>
      </c>
      <c r="G4020" s="49">
        <v>6998100</v>
      </c>
      <c r="H4020" s="48">
        <v>109.06747900000001</v>
      </c>
      <c r="I4020" s="52">
        <f t="shared" si="451"/>
        <v>0.7413252608326254</v>
      </c>
      <c r="J4020" s="52">
        <f t="shared" ca="1" si="452"/>
        <v>1</v>
      </c>
      <c r="K4020" s="48">
        <f t="shared" si="453"/>
        <v>109.32</v>
      </c>
      <c r="L4020" s="48">
        <f t="shared" si="454"/>
        <v>109.88</v>
      </c>
      <c r="M4020" s="48">
        <f t="shared" si="455"/>
        <v>108.88</v>
      </c>
      <c r="N4020" s="48">
        <f t="shared" si="456"/>
        <v>109.07</v>
      </c>
      <c r="O4020" s="49">
        <f t="shared" ca="1" si="457"/>
        <v>6998100</v>
      </c>
    </row>
    <row r="4021" spans="1:15" x14ac:dyDescent="0.25">
      <c r="A4021">
        <v>4006</v>
      </c>
      <c r="B4021" s="89">
        <v>36679</v>
      </c>
      <c r="C4021" s="48">
        <v>148.9375</v>
      </c>
      <c r="D4021" s="48">
        <v>149.093704</v>
      </c>
      <c r="E4021" s="48">
        <v>147.48429899999999</v>
      </c>
      <c r="F4021" s="48">
        <v>147.843704</v>
      </c>
      <c r="G4021" s="49">
        <v>8962200</v>
      </c>
      <c r="H4021" s="48">
        <v>109.600272</v>
      </c>
      <c r="I4021" s="52">
        <f t="shared" si="451"/>
        <v>0.74132525792238002</v>
      </c>
      <c r="J4021" s="52">
        <f t="shared" ca="1" si="452"/>
        <v>1</v>
      </c>
      <c r="K4021" s="48">
        <f t="shared" si="453"/>
        <v>110.41</v>
      </c>
      <c r="L4021" s="48">
        <f t="shared" si="454"/>
        <v>110.53</v>
      </c>
      <c r="M4021" s="48">
        <f t="shared" si="455"/>
        <v>109.33</v>
      </c>
      <c r="N4021" s="48">
        <f t="shared" si="456"/>
        <v>109.6</v>
      </c>
      <c r="O4021" s="49">
        <f t="shared" ca="1" si="457"/>
        <v>8962200</v>
      </c>
    </row>
    <row r="4022" spans="1:15" x14ac:dyDescent="0.25">
      <c r="A4022">
        <v>4007</v>
      </c>
      <c r="B4022" s="89">
        <v>36678</v>
      </c>
      <c r="C4022" s="48">
        <v>143.6875</v>
      </c>
      <c r="D4022" s="48">
        <v>145.4375</v>
      </c>
      <c r="E4022" s="48">
        <v>143</v>
      </c>
      <c r="F4022" s="48">
        <v>145.3125</v>
      </c>
      <c r="G4022" s="49">
        <v>8961600</v>
      </c>
      <c r="H4022" s="48">
        <v>107.723827</v>
      </c>
      <c r="I4022" s="52">
        <f t="shared" si="451"/>
        <v>0.74132526107526886</v>
      </c>
      <c r="J4022" s="52">
        <f t="shared" ca="1" si="452"/>
        <v>1</v>
      </c>
      <c r="K4022" s="48">
        <f t="shared" si="453"/>
        <v>106.52</v>
      </c>
      <c r="L4022" s="48">
        <f t="shared" si="454"/>
        <v>107.82</v>
      </c>
      <c r="M4022" s="48">
        <f t="shared" si="455"/>
        <v>106.01</v>
      </c>
      <c r="N4022" s="48">
        <f t="shared" si="456"/>
        <v>107.72</v>
      </c>
      <c r="O4022" s="49">
        <f t="shared" ca="1" si="457"/>
        <v>8961600</v>
      </c>
    </row>
    <row r="4023" spans="1:15" x14ac:dyDescent="0.25">
      <c r="A4023">
        <v>4008</v>
      </c>
      <c r="B4023" s="89">
        <v>36677</v>
      </c>
      <c r="C4023" s="48">
        <v>142.5625</v>
      </c>
      <c r="D4023" s="48">
        <v>144</v>
      </c>
      <c r="E4023" s="48">
        <v>142.093704</v>
      </c>
      <c r="F4023" s="48">
        <v>142.8125</v>
      </c>
      <c r="G4023" s="49">
        <v>6056500</v>
      </c>
      <c r="H4023" s="48">
        <v>105.870514</v>
      </c>
      <c r="I4023" s="52">
        <f t="shared" si="451"/>
        <v>0.74132526214442018</v>
      </c>
      <c r="J4023" s="52">
        <f t="shared" ca="1" si="452"/>
        <v>1</v>
      </c>
      <c r="K4023" s="48">
        <f t="shared" si="453"/>
        <v>105.69</v>
      </c>
      <c r="L4023" s="48">
        <f t="shared" si="454"/>
        <v>106.75</v>
      </c>
      <c r="M4023" s="48">
        <f t="shared" si="455"/>
        <v>105.34</v>
      </c>
      <c r="N4023" s="48">
        <f t="shared" si="456"/>
        <v>105.87</v>
      </c>
      <c r="O4023" s="49">
        <f t="shared" ca="1" si="457"/>
        <v>6056500</v>
      </c>
    </row>
    <row r="4024" spans="1:15" x14ac:dyDescent="0.25">
      <c r="A4024">
        <v>4009</v>
      </c>
      <c r="B4024" s="89">
        <v>36676</v>
      </c>
      <c r="C4024" s="48">
        <v>140</v>
      </c>
      <c r="D4024" s="48">
        <v>142.9375</v>
      </c>
      <c r="E4024" s="48">
        <v>139.468704</v>
      </c>
      <c r="F4024" s="48">
        <v>142.5</v>
      </c>
      <c r="G4024" s="49">
        <v>5362700</v>
      </c>
      <c r="H4024" s="48">
        <v>105.63884899999999</v>
      </c>
      <c r="I4024" s="52">
        <f t="shared" si="451"/>
        <v>0.74132525614035083</v>
      </c>
      <c r="J4024" s="52">
        <f t="shared" ca="1" si="452"/>
        <v>1</v>
      </c>
      <c r="K4024" s="48">
        <f t="shared" si="453"/>
        <v>103.79</v>
      </c>
      <c r="L4024" s="48">
        <f t="shared" si="454"/>
        <v>105.96</v>
      </c>
      <c r="M4024" s="48">
        <f t="shared" si="455"/>
        <v>103.39</v>
      </c>
      <c r="N4024" s="48">
        <f t="shared" si="456"/>
        <v>105.64</v>
      </c>
      <c r="O4024" s="49">
        <f t="shared" ca="1" si="457"/>
        <v>5362700</v>
      </c>
    </row>
    <row r="4025" spans="1:15" x14ac:dyDescent="0.25">
      <c r="A4025">
        <v>4010</v>
      </c>
      <c r="B4025" s="89">
        <v>36672</v>
      </c>
      <c r="C4025" s="48">
        <v>138.8125</v>
      </c>
      <c r="D4025" s="48">
        <v>139.6875</v>
      </c>
      <c r="E4025" s="48">
        <v>137.32809399999999</v>
      </c>
      <c r="F4025" s="48">
        <v>138</v>
      </c>
      <c r="G4025" s="49">
        <v>4814000</v>
      </c>
      <c r="H4025" s="48">
        <v>102.302886</v>
      </c>
      <c r="I4025" s="52">
        <f t="shared" si="451"/>
        <v>0.74132526086956518</v>
      </c>
      <c r="J4025" s="52">
        <f t="shared" ca="1" si="452"/>
        <v>1</v>
      </c>
      <c r="K4025" s="48">
        <f t="shared" si="453"/>
        <v>102.91</v>
      </c>
      <c r="L4025" s="48">
        <f t="shared" si="454"/>
        <v>103.55</v>
      </c>
      <c r="M4025" s="48">
        <f t="shared" si="455"/>
        <v>101.8</v>
      </c>
      <c r="N4025" s="48">
        <f t="shared" si="456"/>
        <v>102.3</v>
      </c>
      <c r="O4025" s="49">
        <f t="shared" ca="1" si="457"/>
        <v>4814000</v>
      </c>
    </row>
    <row r="4026" spans="1:15" x14ac:dyDescent="0.25">
      <c r="A4026">
        <v>4011</v>
      </c>
      <c r="B4026" s="89">
        <v>36671</v>
      </c>
      <c r="C4026" s="48">
        <v>140.6875</v>
      </c>
      <c r="D4026" s="48">
        <v>141.8125</v>
      </c>
      <c r="E4026" s="48">
        <v>137.718704</v>
      </c>
      <c r="F4026" s="48">
        <v>137.843704</v>
      </c>
      <c r="G4026" s="49">
        <v>8278900</v>
      </c>
      <c r="H4026" s="48">
        <v>102.18702</v>
      </c>
      <c r="I4026" s="52">
        <f t="shared" si="451"/>
        <v>0.74132526212441308</v>
      </c>
      <c r="J4026" s="52">
        <f t="shared" ca="1" si="452"/>
        <v>1</v>
      </c>
      <c r="K4026" s="48">
        <f t="shared" si="453"/>
        <v>104.3</v>
      </c>
      <c r="L4026" s="48">
        <f t="shared" si="454"/>
        <v>105.13</v>
      </c>
      <c r="M4026" s="48">
        <f t="shared" si="455"/>
        <v>102.09</v>
      </c>
      <c r="N4026" s="48">
        <f t="shared" si="456"/>
        <v>102.19</v>
      </c>
      <c r="O4026" s="49">
        <f t="shared" ca="1" si="457"/>
        <v>8278900</v>
      </c>
    </row>
    <row r="4027" spans="1:15" x14ac:dyDescent="0.25">
      <c r="A4027">
        <v>4012</v>
      </c>
      <c r="B4027" s="89">
        <v>36670</v>
      </c>
      <c r="C4027" s="48">
        <v>138</v>
      </c>
      <c r="D4027" s="48">
        <v>140.6875</v>
      </c>
      <c r="E4027" s="48">
        <v>136.5</v>
      </c>
      <c r="F4027" s="48">
        <v>140.25</v>
      </c>
      <c r="G4027" s="49">
        <v>11081500</v>
      </c>
      <c r="H4027" s="48">
        <v>103.970868</v>
      </c>
      <c r="I4027" s="52">
        <f t="shared" si="451"/>
        <v>0.74132526203208549</v>
      </c>
      <c r="J4027" s="52">
        <f t="shared" ca="1" si="452"/>
        <v>1</v>
      </c>
      <c r="K4027" s="48">
        <f t="shared" si="453"/>
        <v>102.3</v>
      </c>
      <c r="L4027" s="48">
        <f t="shared" si="454"/>
        <v>104.3</v>
      </c>
      <c r="M4027" s="48">
        <f t="shared" si="455"/>
        <v>101.19</v>
      </c>
      <c r="N4027" s="48">
        <f t="shared" si="456"/>
        <v>103.97</v>
      </c>
      <c r="O4027" s="49">
        <f t="shared" ca="1" si="457"/>
        <v>11081500</v>
      </c>
    </row>
    <row r="4028" spans="1:15" x14ac:dyDescent="0.25">
      <c r="A4028">
        <v>4013</v>
      </c>
      <c r="B4028" s="89">
        <v>36669</v>
      </c>
      <c r="C4028" s="48">
        <v>140.4375</v>
      </c>
      <c r="D4028" s="48">
        <v>140.8125</v>
      </c>
      <c r="E4028" s="48">
        <v>137.5625</v>
      </c>
      <c r="F4028" s="48">
        <v>138</v>
      </c>
      <c r="G4028" s="49">
        <v>7979200</v>
      </c>
      <c r="H4028" s="48">
        <v>102.302886</v>
      </c>
      <c r="I4028" s="52">
        <f t="shared" si="451"/>
        <v>0.74132526086956518</v>
      </c>
      <c r="J4028" s="52">
        <f t="shared" ca="1" si="452"/>
        <v>1</v>
      </c>
      <c r="K4028" s="48">
        <f t="shared" si="453"/>
        <v>104.11</v>
      </c>
      <c r="L4028" s="48">
        <f t="shared" si="454"/>
        <v>104.39</v>
      </c>
      <c r="M4028" s="48">
        <f t="shared" si="455"/>
        <v>101.98</v>
      </c>
      <c r="N4028" s="48">
        <f t="shared" si="456"/>
        <v>102.3</v>
      </c>
      <c r="O4028" s="49">
        <f t="shared" ca="1" si="457"/>
        <v>7979200</v>
      </c>
    </row>
    <row r="4029" spans="1:15" x14ac:dyDescent="0.25">
      <c r="A4029">
        <v>4014</v>
      </c>
      <c r="B4029" s="89">
        <v>36668</v>
      </c>
      <c r="C4029" s="48">
        <v>141.25</v>
      </c>
      <c r="D4029" s="48">
        <v>141.468704</v>
      </c>
      <c r="E4029" s="48">
        <v>137</v>
      </c>
      <c r="F4029" s="48">
        <v>140.0625</v>
      </c>
      <c r="G4029" s="49">
        <v>10839400</v>
      </c>
      <c r="H4029" s="48">
        <v>103.831869</v>
      </c>
      <c r="I4029" s="52">
        <f t="shared" si="451"/>
        <v>0.74132525836680052</v>
      </c>
      <c r="J4029" s="52">
        <f t="shared" ca="1" si="452"/>
        <v>1</v>
      </c>
      <c r="K4029" s="48">
        <f t="shared" si="453"/>
        <v>104.71</v>
      </c>
      <c r="L4029" s="48">
        <f t="shared" si="454"/>
        <v>104.87</v>
      </c>
      <c r="M4029" s="48">
        <f t="shared" si="455"/>
        <v>101.56</v>
      </c>
      <c r="N4029" s="48">
        <f t="shared" si="456"/>
        <v>103.83</v>
      </c>
      <c r="O4029" s="49">
        <f t="shared" ca="1" si="457"/>
        <v>10839400</v>
      </c>
    </row>
    <row r="4030" spans="1:15" x14ac:dyDescent="0.25">
      <c r="A4030">
        <v>4015</v>
      </c>
      <c r="B4030" s="89">
        <v>36665</v>
      </c>
      <c r="C4030" s="48">
        <v>142.5625</v>
      </c>
      <c r="D4030" s="48">
        <v>143.23429899999999</v>
      </c>
      <c r="E4030" s="48">
        <v>140.406204</v>
      </c>
      <c r="F4030" s="48">
        <v>141.125</v>
      </c>
      <c r="G4030" s="49">
        <v>6518400</v>
      </c>
      <c r="H4030" s="48">
        <v>104.61952700000001</v>
      </c>
      <c r="I4030" s="52">
        <f t="shared" si="451"/>
        <v>0.74132525775022151</v>
      </c>
      <c r="J4030" s="52">
        <f t="shared" ca="1" si="452"/>
        <v>1</v>
      </c>
      <c r="K4030" s="48">
        <f t="shared" si="453"/>
        <v>105.69</v>
      </c>
      <c r="L4030" s="48">
        <f t="shared" si="454"/>
        <v>106.18</v>
      </c>
      <c r="M4030" s="48">
        <f t="shared" si="455"/>
        <v>104.09</v>
      </c>
      <c r="N4030" s="48">
        <f t="shared" si="456"/>
        <v>104.62</v>
      </c>
      <c r="O4030" s="49">
        <f t="shared" ca="1" si="457"/>
        <v>6518400</v>
      </c>
    </row>
    <row r="4031" spans="1:15" x14ac:dyDescent="0.25">
      <c r="A4031">
        <v>4016</v>
      </c>
      <c r="B4031" s="89">
        <v>36664</v>
      </c>
      <c r="C4031" s="48">
        <v>145.625</v>
      </c>
      <c r="D4031" s="48">
        <v>146.3125</v>
      </c>
      <c r="E4031" s="48">
        <v>143.375</v>
      </c>
      <c r="F4031" s="48">
        <v>143.375</v>
      </c>
      <c r="G4031" s="49">
        <v>4325600</v>
      </c>
      <c r="H4031" s="48">
        <v>106.287509</v>
      </c>
      <c r="I4031" s="52">
        <f t="shared" si="451"/>
        <v>0.7413252589363557</v>
      </c>
      <c r="J4031" s="52">
        <f t="shared" ca="1" si="452"/>
        <v>1</v>
      </c>
      <c r="K4031" s="48">
        <f t="shared" si="453"/>
        <v>107.96</v>
      </c>
      <c r="L4031" s="48">
        <f t="shared" si="454"/>
        <v>108.47</v>
      </c>
      <c r="M4031" s="48">
        <f t="shared" si="455"/>
        <v>106.29</v>
      </c>
      <c r="N4031" s="48">
        <f t="shared" si="456"/>
        <v>106.29</v>
      </c>
      <c r="O4031" s="49">
        <f t="shared" ca="1" si="457"/>
        <v>4325600</v>
      </c>
    </row>
    <row r="4032" spans="1:15" x14ac:dyDescent="0.25">
      <c r="A4032">
        <v>4017</v>
      </c>
      <c r="B4032" s="89">
        <v>36663</v>
      </c>
      <c r="C4032" s="48">
        <v>145.6875</v>
      </c>
      <c r="D4032" s="48">
        <v>146.1875</v>
      </c>
      <c r="E4032" s="48">
        <v>144.468704</v>
      </c>
      <c r="F4032" s="48">
        <v>145.156204</v>
      </c>
      <c r="G4032" s="49">
        <v>5907200</v>
      </c>
      <c r="H4032" s="48">
        <v>107.607961</v>
      </c>
      <c r="I4032" s="52">
        <f t="shared" si="451"/>
        <v>0.74132526226712292</v>
      </c>
      <c r="J4032" s="52">
        <f t="shared" ca="1" si="452"/>
        <v>1</v>
      </c>
      <c r="K4032" s="48">
        <f t="shared" si="453"/>
        <v>108</v>
      </c>
      <c r="L4032" s="48">
        <f t="shared" si="454"/>
        <v>108.37</v>
      </c>
      <c r="M4032" s="48">
        <f t="shared" si="455"/>
        <v>107.1</v>
      </c>
      <c r="N4032" s="48">
        <f t="shared" si="456"/>
        <v>107.61</v>
      </c>
      <c r="O4032" s="49">
        <f t="shared" ca="1" si="457"/>
        <v>5907200</v>
      </c>
    </row>
    <row r="4033" spans="1:15" x14ac:dyDescent="0.25">
      <c r="A4033">
        <v>4018</v>
      </c>
      <c r="B4033" s="89">
        <v>36662</v>
      </c>
      <c r="C4033" s="48">
        <v>146.5625</v>
      </c>
      <c r="D4033" s="48">
        <v>147.718704</v>
      </c>
      <c r="E4033" s="48">
        <v>145.3125</v>
      </c>
      <c r="F4033" s="48">
        <v>146.6875</v>
      </c>
      <c r="G4033" s="49">
        <v>8192200</v>
      </c>
      <c r="H4033" s="48">
        <v>108.743149</v>
      </c>
      <c r="I4033" s="52">
        <f t="shared" si="451"/>
        <v>0.74132525948018746</v>
      </c>
      <c r="J4033" s="52">
        <f t="shared" ca="1" si="452"/>
        <v>1</v>
      </c>
      <c r="K4033" s="48">
        <f t="shared" si="453"/>
        <v>108.65</v>
      </c>
      <c r="L4033" s="48">
        <f t="shared" si="454"/>
        <v>109.51</v>
      </c>
      <c r="M4033" s="48">
        <f t="shared" si="455"/>
        <v>107.72</v>
      </c>
      <c r="N4033" s="48">
        <f t="shared" si="456"/>
        <v>108.74</v>
      </c>
      <c r="O4033" s="49">
        <f t="shared" ca="1" si="457"/>
        <v>8192200</v>
      </c>
    </row>
    <row r="4034" spans="1:15" x14ac:dyDescent="0.25">
      <c r="A4034">
        <v>4019</v>
      </c>
      <c r="B4034" s="89">
        <v>36661</v>
      </c>
      <c r="C4034" s="48">
        <v>142.75</v>
      </c>
      <c r="D4034" s="48">
        <v>145.60929899999999</v>
      </c>
      <c r="E4034" s="48">
        <v>142</v>
      </c>
      <c r="F4034" s="48">
        <v>145.281204</v>
      </c>
      <c r="G4034" s="49">
        <v>4441300</v>
      </c>
      <c r="H4034" s="48">
        <v>107.700626</v>
      </c>
      <c r="I4034" s="52">
        <f t="shared" si="451"/>
        <v>0.74132525773946645</v>
      </c>
      <c r="J4034" s="52">
        <f t="shared" ca="1" si="452"/>
        <v>1</v>
      </c>
      <c r="K4034" s="48">
        <f t="shared" si="453"/>
        <v>105.82</v>
      </c>
      <c r="L4034" s="48">
        <f t="shared" si="454"/>
        <v>107.94</v>
      </c>
      <c r="M4034" s="48">
        <f t="shared" si="455"/>
        <v>105.27</v>
      </c>
      <c r="N4034" s="48">
        <f t="shared" si="456"/>
        <v>107.7</v>
      </c>
      <c r="O4034" s="49">
        <f t="shared" ca="1" si="457"/>
        <v>4441300</v>
      </c>
    </row>
    <row r="4035" spans="1:15" x14ac:dyDescent="0.25">
      <c r="A4035">
        <v>4020</v>
      </c>
      <c r="B4035" s="89">
        <v>36658</v>
      </c>
      <c r="C4035" s="48">
        <v>141.8125</v>
      </c>
      <c r="D4035" s="48">
        <v>143.468704</v>
      </c>
      <c r="E4035" s="48">
        <v>141.625</v>
      </c>
      <c r="F4035" s="48">
        <v>142.8125</v>
      </c>
      <c r="G4035" s="49">
        <v>5960800</v>
      </c>
      <c r="H4035" s="48">
        <v>105.870514</v>
      </c>
      <c r="I4035" s="52">
        <f t="shared" si="451"/>
        <v>0.74132526214442018</v>
      </c>
      <c r="J4035" s="52">
        <f t="shared" ca="1" si="452"/>
        <v>1</v>
      </c>
      <c r="K4035" s="48">
        <f t="shared" si="453"/>
        <v>105.13</v>
      </c>
      <c r="L4035" s="48">
        <f t="shared" si="454"/>
        <v>106.36</v>
      </c>
      <c r="M4035" s="48">
        <f t="shared" si="455"/>
        <v>104.99</v>
      </c>
      <c r="N4035" s="48">
        <f t="shared" si="456"/>
        <v>105.87</v>
      </c>
      <c r="O4035" s="49">
        <f t="shared" ca="1" si="457"/>
        <v>5960800</v>
      </c>
    </row>
    <row r="4036" spans="1:15" x14ac:dyDescent="0.25">
      <c r="A4036">
        <v>4021</v>
      </c>
      <c r="B4036" s="89">
        <v>36657</v>
      </c>
      <c r="C4036" s="48">
        <v>140.125</v>
      </c>
      <c r="D4036" s="48">
        <v>141.5</v>
      </c>
      <c r="E4036" s="48">
        <v>139.125</v>
      </c>
      <c r="F4036" s="48">
        <v>141.281204</v>
      </c>
      <c r="G4036" s="49">
        <v>7091100</v>
      </c>
      <c r="H4036" s="48">
        <v>104.735325</v>
      </c>
      <c r="I4036" s="52">
        <f t="shared" si="451"/>
        <v>0.74132525795858872</v>
      </c>
      <c r="J4036" s="52">
        <f t="shared" ca="1" si="452"/>
        <v>1</v>
      </c>
      <c r="K4036" s="48">
        <f t="shared" si="453"/>
        <v>103.88</v>
      </c>
      <c r="L4036" s="48">
        <f t="shared" si="454"/>
        <v>104.9</v>
      </c>
      <c r="M4036" s="48">
        <f t="shared" si="455"/>
        <v>103.14</v>
      </c>
      <c r="N4036" s="48">
        <f t="shared" si="456"/>
        <v>104.74</v>
      </c>
      <c r="O4036" s="49">
        <f t="shared" ca="1" si="457"/>
        <v>7091100</v>
      </c>
    </row>
    <row r="4037" spans="1:15" x14ac:dyDescent="0.25">
      <c r="A4037">
        <v>4022</v>
      </c>
      <c r="B4037" s="89">
        <v>36656</v>
      </c>
      <c r="C4037" s="48">
        <v>140.5</v>
      </c>
      <c r="D4037" s="48">
        <v>140.968704</v>
      </c>
      <c r="E4037" s="48">
        <v>137.75</v>
      </c>
      <c r="F4037" s="48">
        <v>138.125</v>
      </c>
      <c r="G4037" s="49">
        <v>10293900</v>
      </c>
      <c r="H4037" s="48">
        <v>102.395551</v>
      </c>
      <c r="I4037" s="52">
        <f t="shared" si="451"/>
        <v>0.74132525610859723</v>
      </c>
      <c r="J4037" s="52">
        <f t="shared" ca="1" si="452"/>
        <v>1</v>
      </c>
      <c r="K4037" s="48">
        <f t="shared" si="453"/>
        <v>104.16</v>
      </c>
      <c r="L4037" s="48">
        <f t="shared" si="454"/>
        <v>104.5</v>
      </c>
      <c r="M4037" s="48">
        <f t="shared" si="455"/>
        <v>102.12</v>
      </c>
      <c r="N4037" s="48">
        <f t="shared" si="456"/>
        <v>102.4</v>
      </c>
      <c r="O4037" s="49">
        <f t="shared" ca="1" si="457"/>
        <v>10293900</v>
      </c>
    </row>
    <row r="4038" spans="1:15" x14ac:dyDescent="0.25">
      <c r="A4038">
        <v>4023</v>
      </c>
      <c r="B4038" s="89">
        <v>36655</v>
      </c>
      <c r="C4038" s="48">
        <v>143.0625</v>
      </c>
      <c r="D4038" s="48">
        <v>143.406204</v>
      </c>
      <c r="E4038" s="48">
        <v>140.26559399999999</v>
      </c>
      <c r="F4038" s="48">
        <v>141.3125</v>
      </c>
      <c r="G4038" s="49">
        <v>5620300</v>
      </c>
      <c r="H4038" s="48">
        <v>104.758526</v>
      </c>
      <c r="I4038" s="52">
        <f t="shared" si="451"/>
        <v>0.74132526138876609</v>
      </c>
      <c r="J4038" s="52">
        <f t="shared" ca="1" si="452"/>
        <v>1</v>
      </c>
      <c r="K4038" s="48">
        <f t="shared" si="453"/>
        <v>106.06</v>
      </c>
      <c r="L4038" s="48">
        <f t="shared" si="454"/>
        <v>106.31</v>
      </c>
      <c r="M4038" s="48">
        <f t="shared" si="455"/>
        <v>103.98</v>
      </c>
      <c r="N4038" s="48">
        <f t="shared" si="456"/>
        <v>104.76</v>
      </c>
      <c r="O4038" s="49">
        <f t="shared" ca="1" si="457"/>
        <v>5620300</v>
      </c>
    </row>
    <row r="4039" spans="1:15" x14ac:dyDescent="0.25">
      <c r="A4039">
        <v>4024</v>
      </c>
      <c r="B4039" s="89">
        <v>36654</v>
      </c>
      <c r="C4039" s="48">
        <v>142.75</v>
      </c>
      <c r="D4039" s="48">
        <v>143.375</v>
      </c>
      <c r="E4039" s="48">
        <v>141.843704</v>
      </c>
      <c r="F4039" s="48">
        <v>142.45309399999999</v>
      </c>
      <c r="G4039" s="49">
        <v>5064100</v>
      </c>
      <c r="H4039" s="48">
        <v>105.604077</v>
      </c>
      <c r="I4039" s="52">
        <f t="shared" si="451"/>
        <v>0.74132526036956425</v>
      </c>
      <c r="J4039" s="52">
        <f t="shared" ca="1" si="452"/>
        <v>1</v>
      </c>
      <c r="K4039" s="48">
        <f t="shared" si="453"/>
        <v>105.82</v>
      </c>
      <c r="L4039" s="48">
        <f t="shared" si="454"/>
        <v>106.29</v>
      </c>
      <c r="M4039" s="48">
        <f t="shared" si="455"/>
        <v>105.15</v>
      </c>
      <c r="N4039" s="48">
        <f t="shared" si="456"/>
        <v>105.6</v>
      </c>
      <c r="O4039" s="49">
        <f t="shared" ca="1" si="457"/>
        <v>5064100</v>
      </c>
    </row>
    <row r="4040" spans="1:15" x14ac:dyDescent="0.25">
      <c r="A4040">
        <v>4025</v>
      </c>
      <c r="B4040" s="89">
        <v>36651</v>
      </c>
      <c r="C4040" s="48">
        <v>141.0625</v>
      </c>
      <c r="D4040" s="48">
        <v>144</v>
      </c>
      <c r="E4040" s="48">
        <v>140.9375</v>
      </c>
      <c r="F4040" s="48">
        <v>143.531204</v>
      </c>
      <c r="G4040" s="49">
        <v>7862400</v>
      </c>
      <c r="H4040" s="48">
        <v>106.403307</v>
      </c>
      <c r="I4040" s="52">
        <f t="shared" si="451"/>
        <v>0.74132525914016578</v>
      </c>
      <c r="J4040" s="52">
        <f t="shared" ca="1" si="452"/>
        <v>1</v>
      </c>
      <c r="K4040" s="48">
        <f t="shared" si="453"/>
        <v>104.57</v>
      </c>
      <c r="L4040" s="48">
        <f t="shared" si="454"/>
        <v>106.75</v>
      </c>
      <c r="M4040" s="48">
        <f t="shared" si="455"/>
        <v>104.48</v>
      </c>
      <c r="N4040" s="48">
        <f t="shared" si="456"/>
        <v>106.4</v>
      </c>
      <c r="O4040" s="49">
        <f t="shared" ca="1" si="457"/>
        <v>7862400</v>
      </c>
    </row>
    <row r="4041" spans="1:15" x14ac:dyDescent="0.25">
      <c r="A4041">
        <v>4026</v>
      </c>
      <c r="B4041" s="89">
        <v>36650</v>
      </c>
      <c r="C4041" s="48">
        <v>142</v>
      </c>
      <c r="D4041" s="48">
        <v>142.35929899999999</v>
      </c>
      <c r="E4041" s="48">
        <v>140.75</v>
      </c>
      <c r="F4041" s="48">
        <v>141.8125</v>
      </c>
      <c r="G4041" s="49">
        <v>5963600</v>
      </c>
      <c r="H4041" s="48">
        <v>105.129188</v>
      </c>
      <c r="I4041" s="52">
        <f t="shared" si="451"/>
        <v>0.74132525694138385</v>
      </c>
      <c r="J4041" s="52">
        <f t="shared" ca="1" si="452"/>
        <v>1</v>
      </c>
      <c r="K4041" s="48">
        <f t="shared" si="453"/>
        <v>105.27</v>
      </c>
      <c r="L4041" s="48">
        <f t="shared" si="454"/>
        <v>105.53</v>
      </c>
      <c r="M4041" s="48">
        <f t="shared" si="455"/>
        <v>104.34</v>
      </c>
      <c r="N4041" s="48">
        <f t="shared" si="456"/>
        <v>105.13</v>
      </c>
      <c r="O4041" s="49">
        <f t="shared" ca="1" si="457"/>
        <v>5963600</v>
      </c>
    </row>
    <row r="4042" spans="1:15" x14ac:dyDescent="0.25">
      <c r="A4042">
        <v>4027</v>
      </c>
      <c r="B4042" s="89">
        <v>36649</v>
      </c>
      <c r="C4042" s="48">
        <v>144</v>
      </c>
      <c r="D4042" s="48">
        <v>144</v>
      </c>
      <c r="E4042" s="48">
        <v>139.781204</v>
      </c>
      <c r="F4042" s="48">
        <v>140.75</v>
      </c>
      <c r="G4042" s="49">
        <v>12630700</v>
      </c>
      <c r="H4042" s="48">
        <v>104.34153000000001</v>
      </c>
      <c r="I4042" s="52">
        <f t="shared" si="451"/>
        <v>0.74132525754884548</v>
      </c>
      <c r="J4042" s="52">
        <f t="shared" ca="1" si="452"/>
        <v>1</v>
      </c>
      <c r="K4042" s="48">
        <f t="shared" si="453"/>
        <v>106.75</v>
      </c>
      <c r="L4042" s="48">
        <f t="shared" si="454"/>
        <v>106.75</v>
      </c>
      <c r="M4042" s="48">
        <f t="shared" si="455"/>
        <v>103.62</v>
      </c>
      <c r="N4042" s="48">
        <f t="shared" si="456"/>
        <v>104.34</v>
      </c>
      <c r="O4042" s="49">
        <f t="shared" ca="1" si="457"/>
        <v>12630700</v>
      </c>
    </row>
    <row r="4043" spans="1:15" x14ac:dyDescent="0.25">
      <c r="A4043">
        <v>4028</v>
      </c>
      <c r="B4043" s="89">
        <v>36648</v>
      </c>
      <c r="C4043" s="48">
        <v>145.5</v>
      </c>
      <c r="D4043" s="48">
        <v>147.125</v>
      </c>
      <c r="E4043" s="48">
        <v>144.125</v>
      </c>
      <c r="F4043" s="48">
        <v>144.125</v>
      </c>
      <c r="G4043" s="49">
        <v>9411900</v>
      </c>
      <c r="H4043" s="48">
        <v>106.843503</v>
      </c>
      <c r="I4043" s="52">
        <f t="shared" si="451"/>
        <v>0.7413252593235039</v>
      </c>
      <c r="J4043" s="52">
        <f t="shared" ca="1" si="452"/>
        <v>1</v>
      </c>
      <c r="K4043" s="48">
        <f t="shared" si="453"/>
        <v>107.86</v>
      </c>
      <c r="L4043" s="48">
        <f t="shared" si="454"/>
        <v>109.07</v>
      </c>
      <c r="M4043" s="48">
        <f t="shared" si="455"/>
        <v>106.84</v>
      </c>
      <c r="N4043" s="48">
        <f t="shared" si="456"/>
        <v>106.84</v>
      </c>
      <c r="O4043" s="49">
        <f t="shared" ca="1" si="457"/>
        <v>9411900</v>
      </c>
    </row>
    <row r="4044" spans="1:15" x14ac:dyDescent="0.25">
      <c r="A4044">
        <v>4029</v>
      </c>
      <c r="B4044" s="89">
        <v>36647</v>
      </c>
      <c r="C4044" s="48">
        <v>146.5625</v>
      </c>
      <c r="D4044" s="48">
        <v>148.48429899999999</v>
      </c>
      <c r="E4044" s="48">
        <v>145.843704</v>
      </c>
      <c r="F4044" s="48">
        <v>147.0625</v>
      </c>
      <c r="G4044" s="49">
        <v>7328300</v>
      </c>
      <c r="H4044" s="48">
        <v>109.021146</v>
      </c>
      <c r="I4044" s="52">
        <f t="shared" si="451"/>
        <v>0.74132525966850826</v>
      </c>
      <c r="J4044" s="52">
        <f t="shared" ca="1" si="452"/>
        <v>1</v>
      </c>
      <c r="K4044" s="48">
        <f t="shared" si="453"/>
        <v>108.65</v>
      </c>
      <c r="L4044" s="48">
        <f t="shared" si="454"/>
        <v>110.08</v>
      </c>
      <c r="M4044" s="48">
        <f t="shared" si="455"/>
        <v>108.12</v>
      </c>
      <c r="N4044" s="48">
        <f t="shared" si="456"/>
        <v>109.02</v>
      </c>
      <c r="O4044" s="49">
        <f t="shared" ca="1" si="457"/>
        <v>7328300</v>
      </c>
    </row>
    <row r="4045" spans="1:15" x14ac:dyDescent="0.25">
      <c r="A4045">
        <v>4030</v>
      </c>
      <c r="B4045" s="89">
        <v>36644</v>
      </c>
      <c r="C4045" s="48">
        <v>147</v>
      </c>
      <c r="D4045" s="48">
        <v>147.85929899999999</v>
      </c>
      <c r="E4045" s="48">
        <v>145.0625</v>
      </c>
      <c r="F4045" s="48">
        <v>145.093704</v>
      </c>
      <c r="G4045" s="49">
        <v>8743400</v>
      </c>
      <c r="H4045" s="48">
        <v>107.561628</v>
      </c>
      <c r="I4045" s="52">
        <f t="shared" si="451"/>
        <v>0.7413252610878277</v>
      </c>
      <c r="J4045" s="52">
        <f t="shared" ca="1" si="452"/>
        <v>1</v>
      </c>
      <c r="K4045" s="48">
        <f t="shared" si="453"/>
        <v>108.97</v>
      </c>
      <c r="L4045" s="48">
        <f t="shared" si="454"/>
        <v>109.61</v>
      </c>
      <c r="M4045" s="48">
        <f t="shared" si="455"/>
        <v>107.54</v>
      </c>
      <c r="N4045" s="48">
        <f t="shared" si="456"/>
        <v>107.56</v>
      </c>
      <c r="O4045" s="49">
        <f t="shared" ca="1" si="457"/>
        <v>8743400</v>
      </c>
    </row>
    <row r="4046" spans="1:15" x14ac:dyDescent="0.25">
      <c r="A4046">
        <v>4031</v>
      </c>
      <c r="B4046" s="89">
        <v>36643</v>
      </c>
      <c r="C4046" s="48">
        <v>143</v>
      </c>
      <c r="D4046" s="48">
        <v>147.343704</v>
      </c>
      <c r="E4046" s="48">
        <v>143</v>
      </c>
      <c r="F4046" s="48">
        <v>146</v>
      </c>
      <c r="G4046" s="49">
        <v>15595300</v>
      </c>
      <c r="H4046" s="48">
        <v>108.23348799999999</v>
      </c>
      <c r="I4046" s="52">
        <f t="shared" si="451"/>
        <v>0.74132526027397261</v>
      </c>
      <c r="J4046" s="52">
        <f t="shared" ca="1" si="452"/>
        <v>1</v>
      </c>
      <c r="K4046" s="48">
        <f t="shared" si="453"/>
        <v>106.01</v>
      </c>
      <c r="L4046" s="48">
        <f t="shared" si="454"/>
        <v>109.23</v>
      </c>
      <c r="M4046" s="48">
        <f t="shared" si="455"/>
        <v>106.01</v>
      </c>
      <c r="N4046" s="48">
        <f t="shared" si="456"/>
        <v>108.23</v>
      </c>
      <c r="O4046" s="49">
        <f t="shared" ca="1" si="457"/>
        <v>15595300</v>
      </c>
    </row>
    <row r="4047" spans="1:15" x14ac:dyDescent="0.25">
      <c r="A4047">
        <v>4032</v>
      </c>
      <c r="B4047" s="89">
        <v>36642</v>
      </c>
      <c r="C4047" s="48">
        <v>147.968704</v>
      </c>
      <c r="D4047" s="48">
        <v>148.75</v>
      </c>
      <c r="E4047" s="48">
        <v>146</v>
      </c>
      <c r="F4047" s="48">
        <v>146.48429899999999</v>
      </c>
      <c r="G4047" s="49">
        <v>7711100</v>
      </c>
      <c r="H4047" s="48">
        <v>108.592511</v>
      </c>
      <c r="I4047" s="52">
        <f t="shared" si="451"/>
        <v>0.74132525971264684</v>
      </c>
      <c r="J4047" s="52">
        <f t="shared" ca="1" si="452"/>
        <v>1</v>
      </c>
      <c r="K4047" s="48">
        <f t="shared" si="453"/>
        <v>109.69</v>
      </c>
      <c r="L4047" s="48">
        <f t="shared" si="454"/>
        <v>110.27</v>
      </c>
      <c r="M4047" s="48">
        <f t="shared" si="455"/>
        <v>108.23</v>
      </c>
      <c r="N4047" s="48">
        <f t="shared" si="456"/>
        <v>108.59</v>
      </c>
      <c r="O4047" s="49">
        <f t="shared" ca="1" si="457"/>
        <v>7711100</v>
      </c>
    </row>
    <row r="4048" spans="1:15" x14ac:dyDescent="0.25">
      <c r="A4048">
        <v>4033</v>
      </c>
      <c r="B4048" s="89">
        <v>36641</v>
      </c>
      <c r="C4048" s="48">
        <v>144.625</v>
      </c>
      <c r="D4048" s="48">
        <v>148.156204</v>
      </c>
      <c r="E4048" s="48">
        <v>144.4375</v>
      </c>
      <c r="F4048" s="48">
        <v>148.156204</v>
      </c>
      <c r="G4048" s="49">
        <v>14102000</v>
      </c>
      <c r="H4048" s="48">
        <v>109.831936</v>
      </c>
      <c r="I4048" s="52">
        <f t="shared" si="451"/>
        <v>0.74132525695650242</v>
      </c>
      <c r="J4048" s="52">
        <f t="shared" ca="1" si="452"/>
        <v>1</v>
      </c>
      <c r="K4048" s="48">
        <f t="shared" si="453"/>
        <v>107.21</v>
      </c>
      <c r="L4048" s="48">
        <f t="shared" si="454"/>
        <v>109.83</v>
      </c>
      <c r="M4048" s="48">
        <f t="shared" si="455"/>
        <v>107.08</v>
      </c>
      <c r="N4048" s="48">
        <f t="shared" si="456"/>
        <v>109.83</v>
      </c>
      <c r="O4048" s="49">
        <f t="shared" ca="1" si="457"/>
        <v>14102000</v>
      </c>
    </row>
    <row r="4049" spans="1:15" x14ac:dyDescent="0.25">
      <c r="A4049">
        <v>4034</v>
      </c>
      <c r="B4049" s="89">
        <v>36640</v>
      </c>
      <c r="C4049" s="48">
        <v>141.5</v>
      </c>
      <c r="D4049" s="48">
        <v>143.3125</v>
      </c>
      <c r="E4049" s="48">
        <v>140.5</v>
      </c>
      <c r="F4049" s="48">
        <v>142.25</v>
      </c>
      <c r="G4049" s="49">
        <v>12893100</v>
      </c>
      <c r="H4049" s="48">
        <v>105.453518</v>
      </c>
      <c r="I4049" s="52">
        <f t="shared" ref="I4049:I4112" si="458">H4049/F4049</f>
        <v>0.74132525834797891</v>
      </c>
      <c r="J4049" s="52">
        <f t="shared" ref="J4049:J4112" ca="1" si="459">INDEX(OFFSET($T$15,0,0,$S$13+1,1),MATCH(B4049,OFFSET($Q$15,0,0,$S$13+1,1),-1))</f>
        <v>1</v>
      </c>
      <c r="K4049" s="48">
        <f t="shared" ref="K4049:K4112" si="460">ROUND($I4049*C4049,2)</f>
        <v>104.9</v>
      </c>
      <c r="L4049" s="48">
        <f t="shared" ref="L4049:L4112" si="461">ROUND($I4049*D4049,2)</f>
        <v>106.24</v>
      </c>
      <c r="M4049" s="48">
        <f t="shared" ref="M4049:M4112" si="462">ROUND($I4049*E4049,2)</f>
        <v>104.16</v>
      </c>
      <c r="N4049" s="48">
        <f t="shared" ref="N4049:N4112" si="463">ROUND($I4049*F4049,2)</f>
        <v>105.45</v>
      </c>
      <c r="O4049" s="49">
        <f t="shared" ref="O4049:O4112" ca="1" si="464">G4049*J4049</f>
        <v>12893100</v>
      </c>
    </row>
    <row r="4050" spans="1:15" x14ac:dyDescent="0.25">
      <c r="A4050">
        <v>4035</v>
      </c>
      <c r="B4050" s="89">
        <v>36636</v>
      </c>
      <c r="C4050" s="48">
        <v>143.5625</v>
      </c>
      <c r="D4050" s="48">
        <v>143.9375</v>
      </c>
      <c r="E4050" s="48">
        <v>142.375</v>
      </c>
      <c r="F4050" s="48">
        <v>143.8125</v>
      </c>
      <c r="G4050" s="49">
        <v>8537600</v>
      </c>
      <c r="H4050" s="48">
        <v>106.611839</v>
      </c>
      <c r="I4050" s="52">
        <f t="shared" si="458"/>
        <v>0.74132526032159929</v>
      </c>
      <c r="J4050" s="52">
        <f t="shared" ca="1" si="459"/>
        <v>1</v>
      </c>
      <c r="K4050" s="48">
        <f t="shared" si="460"/>
        <v>106.43</v>
      </c>
      <c r="L4050" s="48">
        <f t="shared" si="461"/>
        <v>106.7</v>
      </c>
      <c r="M4050" s="48">
        <f t="shared" si="462"/>
        <v>105.55</v>
      </c>
      <c r="N4050" s="48">
        <f t="shared" si="463"/>
        <v>106.61</v>
      </c>
      <c r="O4050" s="49">
        <f t="shared" ca="1" si="464"/>
        <v>8537600</v>
      </c>
    </row>
    <row r="4051" spans="1:15" x14ac:dyDescent="0.25">
      <c r="A4051">
        <v>4036</v>
      </c>
      <c r="B4051" s="89">
        <v>36635</v>
      </c>
      <c r="C4051" s="48">
        <v>144.5</v>
      </c>
      <c r="D4051" s="48">
        <v>145.125</v>
      </c>
      <c r="E4051" s="48">
        <v>142.531204</v>
      </c>
      <c r="F4051" s="48">
        <v>143.125</v>
      </c>
      <c r="G4051" s="49">
        <v>6553700</v>
      </c>
      <c r="H4051" s="48">
        <v>106.10217799999999</v>
      </c>
      <c r="I4051" s="52">
        <f t="shared" si="458"/>
        <v>0.74132526113537112</v>
      </c>
      <c r="J4051" s="52">
        <f t="shared" ca="1" si="459"/>
        <v>1</v>
      </c>
      <c r="K4051" s="48">
        <f t="shared" si="460"/>
        <v>107.12</v>
      </c>
      <c r="L4051" s="48">
        <f t="shared" si="461"/>
        <v>107.58</v>
      </c>
      <c r="M4051" s="48">
        <f t="shared" si="462"/>
        <v>105.66</v>
      </c>
      <c r="N4051" s="48">
        <f t="shared" si="463"/>
        <v>106.1</v>
      </c>
      <c r="O4051" s="49">
        <f t="shared" ca="1" si="464"/>
        <v>6553700</v>
      </c>
    </row>
    <row r="4052" spans="1:15" x14ac:dyDescent="0.25">
      <c r="A4052">
        <v>4037</v>
      </c>
      <c r="B4052" s="89">
        <v>36634</v>
      </c>
      <c r="C4052" s="48">
        <v>140.5625</v>
      </c>
      <c r="D4052" s="48">
        <v>144.468704</v>
      </c>
      <c r="E4052" s="48">
        <v>139.781204</v>
      </c>
      <c r="F4052" s="48">
        <v>144.468704</v>
      </c>
      <c r="G4052" s="49">
        <v>11069200</v>
      </c>
      <c r="H4052" s="48">
        <v>107.09829999999999</v>
      </c>
      <c r="I4052" s="52">
        <f t="shared" si="458"/>
        <v>0.74132526308258428</v>
      </c>
      <c r="J4052" s="52">
        <f t="shared" ca="1" si="459"/>
        <v>1</v>
      </c>
      <c r="K4052" s="48">
        <f t="shared" si="460"/>
        <v>104.2</v>
      </c>
      <c r="L4052" s="48">
        <f t="shared" si="461"/>
        <v>107.1</v>
      </c>
      <c r="M4052" s="48">
        <f t="shared" si="462"/>
        <v>103.62</v>
      </c>
      <c r="N4052" s="48">
        <f t="shared" si="463"/>
        <v>107.1</v>
      </c>
      <c r="O4052" s="49">
        <f t="shared" ca="1" si="464"/>
        <v>11069200</v>
      </c>
    </row>
    <row r="4053" spans="1:15" x14ac:dyDescent="0.25">
      <c r="A4053">
        <v>4038</v>
      </c>
      <c r="B4053" s="89">
        <v>36633</v>
      </c>
      <c r="C4053" s="48">
        <v>135.1875</v>
      </c>
      <c r="D4053" s="48">
        <v>140.75</v>
      </c>
      <c r="E4053" s="48">
        <v>134.6875</v>
      </c>
      <c r="F4053" s="48">
        <v>140.75</v>
      </c>
      <c r="G4053" s="49">
        <v>23918200</v>
      </c>
      <c r="H4053" s="48">
        <v>104.34153000000001</v>
      </c>
      <c r="I4053" s="52">
        <f t="shared" si="458"/>
        <v>0.74132525754884548</v>
      </c>
      <c r="J4053" s="52">
        <f t="shared" ca="1" si="459"/>
        <v>1</v>
      </c>
      <c r="K4053" s="48">
        <f t="shared" si="460"/>
        <v>100.22</v>
      </c>
      <c r="L4053" s="48">
        <f t="shared" si="461"/>
        <v>104.34</v>
      </c>
      <c r="M4053" s="48">
        <f t="shared" si="462"/>
        <v>99.85</v>
      </c>
      <c r="N4053" s="48">
        <f t="shared" si="463"/>
        <v>104.34</v>
      </c>
      <c r="O4053" s="49">
        <f t="shared" ca="1" si="464"/>
        <v>23918200</v>
      </c>
    </row>
    <row r="4054" spans="1:15" x14ac:dyDescent="0.25">
      <c r="A4054">
        <v>4039</v>
      </c>
      <c r="B4054" s="89">
        <v>36630</v>
      </c>
      <c r="C4054" s="48">
        <v>142.625</v>
      </c>
      <c r="D4054" s="48">
        <v>142.8125</v>
      </c>
      <c r="E4054" s="48">
        <v>133.5</v>
      </c>
      <c r="F4054" s="48">
        <v>136</v>
      </c>
      <c r="G4054" s="49">
        <v>29604000</v>
      </c>
      <c r="H4054" s="48">
        <v>100.820235</v>
      </c>
      <c r="I4054" s="52">
        <f t="shared" si="458"/>
        <v>0.74132525735294119</v>
      </c>
      <c r="J4054" s="52">
        <f t="shared" ca="1" si="459"/>
        <v>1</v>
      </c>
      <c r="K4054" s="48">
        <f t="shared" si="460"/>
        <v>105.73</v>
      </c>
      <c r="L4054" s="48">
        <f t="shared" si="461"/>
        <v>105.87</v>
      </c>
      <c r="M4054" s="48">
        <f t="shared" si="462"/>
        <v>98.97</v>
      </c>
      <c r="N4054" s="48">
        <f t="shared" si="463"/>
        <v>100.82</v>
      </c>
      <c r="O4054" s="49">
        <f t="shared" ca="1" si="464"/>
        <v>29604000</v>
      </c>
    </row>
    <row r="4055" spans="1:15" x14ac:dyDescent="0.25">
      <c r="A4055">
        <v>4040</v>
      </c>
      <c r="B4055" s="89">
        <v>36629</v>
      </c>
      <c r="C4055" s="48">
        <v>147.468704</v>
      </c>
      <c r="D4055" s="48">
        <v>148.156204</v>
      </c>
      <c r="E4055" s="48">
        <v>143.781204</v>
      </c>
      <c r="F4055" s="48">
        <v>144.25</v>
      </c>
      <c r="G4055" s="49">
        <v>12225800</v>
      </c>
      <c r="H4055" s="48">
        <v>106.93616900000001</v>
      </c>
      <c r="I4055" s="52">
        <f t="shared" si="458"/>
        <v>0.74132526169844026</v>
      </c>
      <c r="J4055" s="52">
        <f t="shared" ca="1" si="459"/>
        <v>1</v>
      </c>
      <c r="K4055" s="48">
        <f t="shared" si="460"/>
        <v>109.32</v>
      </c>
      <c r="L4055" s="48">
        <f t="shared" si="461"/>
        <v>109.83</v>
      </c>
      <c r="M4055" s="48">
        <f t="shared" si="462"/>
        <v>106.59</v>
      </c>
      <c r="N4055" s="48">
        <f t="shared" si="463"/>
        <v>106.94</v>
      </c>
      <c r="O4055" s="49">
        <f t="shared" ca="1" si="464"/>
        <v>12225800</v>
      </c>
    </row>
    <row r="4056" spans="1:15" x14ac:dyDescent="0.25">
      <c r="A4056">
        <v>4041</v>
      </c>
      <c r="B4056" s="89">
        <v>36628</v>
      </c>
      <c r="C4056" s="48">
        <v>150.375</v>
      </c>
      <c r="D4056" s="48">
        <v>151.156204</v>
      </c>
      <c r="E4056" s="48">
        <v>146.156204</v>
      </c>
      <c r="F4056" s="48">
        <v>146.281204</v>
      </c>
      <c r="G4056" s="49">
        <v>10779200</v>
      </c>
      <c r="H4056" s="48">
        <v>108.441952</v>
      </c>
      <c r="I4056" s="52">
        <f t="shared" si="458"/>
        <v>0.74132526281366951</v>
      </c>
      <c r="J4056" s="52">
        <f t="shared" ca="1" si="459"/>
        <v>1</v>
      </c>
      <c r="K4056" s="48">
        <f t="shared" si="460"/>
        <v>111.48</v>
      </c>
      <c r="L4056" s="48">
        <f t="shared" si="461"/>
        <v>112.06</v>
      </c>
      <c r="M4056" s="48">
        <f t="shared" si="462"/>
        <v>108.35</v>
      </c>
      <c r="N4056" s="48">
        <f t="shared" si="463"/>
        <v>108.44</v>
      </c>
      <c r="O4056" s="49">
        <f t="shared" ca="1" si="464"/>
        <v>10779200</v>
      </c>
    </row>
    <row r="4057" spans="1:15" x14ac:dyDescent="0.25">
      <c r="A4057">
        <v>4042</v>
      </c>
      <c r="B4057" s="89">
        <v>36627</v>
      </c>
      <c r="C4057" s="48">
        <v>150</v>
      </c>
      <c r="D4057" s="48">
        <v>151.625</v>
      </c>
      <c r="E4057" s="48">
        <v>148.375</v>
      </c>
      <c r="F4057" s="48">
        <v>150.406204</v>
      </c>
      <c r="G4057" s="49">
        <v>9006400</v>
      </c>
      <c r="H4057" s="48">
        <v>111.49991799999999</v>
      </c>
      <c r="I4057" s="52">
        <f t="shared" si="458"/>
        <v>0.7413252580990608</v>
      </c>
      <c r="J4057" s="52">
        <f t="shared" ca="1" si="459"/>
        <v>1</v>
      </c>
      <c r="K4057" s="48">
        <f t="shared" si="460"/>
        <v>111.2</v>
      </c>
      <c r="L4057" s="48">
        <f t="shared" si="461"/>
        <v>112.4</v>
      </c>
      <c r="M4057" s="48">
        <f t="shared" si="462"/>
        <v>109.99</v>
      </c>
      <c r="N4057" s="48">
        <f t="shared" si="463"/>
        <v>111.5</v>
      </c>
      <c r="O4057" s="49">
        <f t="shared" ca="1" si="464"/>
        <v>9006400</v>
      </c>
    </row>
    <row r="4058" spans="1:15" x14ac:dyDescent="0.25">
      <c r="A4058">
        <v>4043</v>
      </c>
      <c r="B4058" s="89">
        <v>36626</v>
      </c>
      <c r="C4058" s="48">
        <v>151.75</v>
      </c>
      <c r="D4058" s="48">
        <v>153.10929899999999</v>
      </c>
      <c r="E4058" s="48">
        <v>150.3125</v>
      </c>
      <c r="F4058" s="48">
        <v>150.843704</v>
      </c>
      <c r="G4058" s="49">
        <v>9624200</v>
      </c>
      <c r="H4058" s="48">
        <v>111.824248</v>
      </c>
      <c r="I4058" s="52">
        <f t="shared" si="458"/>
        <v>0.74132525942216321</v>
      </c>
      <c r="J4058" s="52">
        <f t="shared" ca="1" si="459"/>
        <v>1</v>
      </c>
      <c r="K4058" s="48">
        <f t="shared" si="460"/>
        <v>112.5</v>
      </c>
      <c r="L4058" s="48">
        <f t="shared" si="461"/>
        <v>113.5</v>
      </c>
      <c r="M4058" s="48">
        <f t="shared" si="462"/>
        <v>111.43</v>
      </c>
      <c r="N4058" s="48">
        <f t="shared" si="463"/>
        <v>111.82</v>
      </c>
      <c r="O4058" s="49">
        <f t="shared" ca="1" si="464"/>
        <v>9624200</v>
      </c>
    </row>
    <row r="4059" spans="1:15" x14ac:dyDescent="0.25">
      <c r="A4059">
        <v>4044</v>
      </c>
      <c r="B4059" s="89">
        <v>36623</v>
      </c>
      <c r="C4059" s="48">
        <v>151.5625</v>
      </c>
      <c r="D4059" s="48">
        <v>152.125</v>
      </c>
      <c r="E4059" s="48">
        <v>150.5</v>
      </c>
      <c r="F4059" s="48">
        <v>151.4375</v>
      </c>
      <c r="G4059" s="49">
        <v>6023600</v>
      </c>
      <c r="H4059" s="48">
        <v>112.264444</v>
      </c>
      <c r="I4059" s="52">
        <f t="shared" si="458"/>
        <v>0.74132525959554274</v>
      </c>
      <c r="J4059" s="52">
        <f t="shared" ca="1" si="459"/>
        <v>1</v>
      </c>
      <c r="K4059" s="48">
        <f t="shared" si="460"/>
        <v>112.36</v>
      </c>
      <c r="L4059" s="48">
        <f t="shared" si="461"/>
        <v>112.77</v>
      </c>
      <c r="M4059" s="48">
        <f t="shared" si="462"/>
        <v>111.57</v>
      </c>
      <c r="N4059" s="48">
        <f t="shared" si="463"/>
        <v>112.26</v>
      </c>
      <c r="O4059" s="49">
        <f t="shared" ca="1" si="464"/>
        <v>6023600</v>
      </c>
    </row>
    <row r="4060" spans="1:15" x14ac:dyDescent="0.25">
      <c r="A4060">
        <v>4045</v>
      </c>
      <c r="B4060" s="89">
        <v>36622</v>
      </c>
      <c r="C4060" s="48">
        <v>150.25</v>
      </c>
      <c r="D4060" s="48">
        <v>151.6875</v>
      </c>
      <c r="E4060" s="48">
        <v>149</v>
      </c>
      <c r="F4060" s="48">
        <v>150.48429899999999</v>
      </c>
      <c r="G4060" s="49">
        <v>6378500</v>
      </c>
      <c r="H4060" s="48">
        <v>111.557812</v>
      </c>
      <c r="I4060" s="52">
        <f t="shared" si="458"/>
        <v>0.74132525945447636</v>
      </c>
      <c r="J4060" s="52">
        <f t="shared" ca="1" si="459"/>
        <v>1</v>
      </c>
      <c r="K4060" s="48">
        <f t="shared" si="460"/>
        <v>111.38</v>
      </c>
      <c r="L4060" s="48">
        <f t="shared" si="461"/>
        <v>112.45</v>
      </c>
      <c r="M4060" s="48">
        <f t="shared" si="462"/>
        <v>110.46</v>
      </c>
      <c r="N4060" s="48">
        <f t="shared" si="463"/>
        <v>111.56</v>
      </c>
      <c r="O4060" s="49">
        <f t="shared" ca="1" si="464"/>
        <v>6378500</v>
      </c>
    </row>
    <row r="4061" spans="1:15" x14ac:dyDescent="0.25">
      <c r="A4061">
        <v>4046</v>
      </c>
      <c r="B4061" s="89">
        <v>36621</v>
      </c>
      <c r="C4061" s="48">
        <v>147.875</v>
      </c>
      <c r="D4061" s="48">
        <v>150.8125</v>
      </c>
      <c r="E4061" s="48">
        <v>147.625</v>
      </c>
      <c r="F4061" s="48">
        <v>149.1875</v>
      </c>
      <c r="G4061" s="49">
        <v>8387200</v>
      </c>
      <c r="H4061" s="48">
        <v>110.596462</v>
      </c>
      <c r="I4061" s="52">
        <f t="shared" si="458"/>
        <v>0.7413252584834521</v>
      </c>
      <c r="J4061" s="52">
        <f t="shared" ca="1" si="459"/>
        <v>1</v>
      </c>
      <c r="K4061" s="48">
        <f t="shared" si="460"/>
        <v>109.62</v>
      </c>
      <c r="L4061" s="48">
        <f t="shared" si="461"/>
        <v>111.8</v>
      </c>
      <c r="M4061" s="48">
        <f t="shared" si="462"/>
        <v>109.44</v>
      </c>
      <c r="N4061" s="48">
        <f t="shared" si="463"/>
        <v>110.6</v>
      </c>
      <c r="O4061" s="49">
        <f t="shared" ca="1" si="464"/>
        <v>8387200</v>
      </c>
    </row>
    <row r="4062" spans="1:15" x14ac:dyDescent="0.25">
      <c r="A4062">
        <v>4047</v>
      </c>
      <c r="B4062" s="89">
        <v>36620</v>
      </c>
      <c r="C4062" s="48">
        <v>151.75</v>
      </c>
      <c r="D4062" s="48">
        <v>153</v>
      </c>
      <c r="E4062" s="48">
        <v>141.39059399999999</v>
      </c>
      <c r="F4062" s="48">
        <v>150.125</v>
      </c>
      <c r="G4062" s="49">
        <v>19585500</v>
      </c>
      <c r="H4062" s="48">
        <v>111.291455</v>
      </c>
      <c r="I4062" s="52">
        <f t="shared" si="458"/>
        <v>0.74132526228143214</v>
      </c>
      <c r="J4062" s="52">
        <f t="shared" ca="1" si="459"/>
        <v>1</v>
      </c>
      <c r="K4062" s="48">
        <f t="shared" si="460"/>
        <v>112.5</v>
      </c>
      <c r="L4062" s="48">
        <f t="shared" si="461"/>
        <v>113.42</v>
      </c>
      <c r="M4062" s="48">
        <f t="shared" si="462"/>
        <v>104.82</v>
      </c>
      <c r="N4062" s="48">
        <f t="shared" si="463"/>
        <v>111.29</v>
      </c>
      <c r="O4062" s="49">
        <f t="shared" ca="1" si="464"/>
        <v>19585500</v>
      </c>
    </row>
    <row r="4063" spans="1:15" x14ac:dyDescent="0.25">
      <c r="A4063">
        <v>4048</v>
      </c>
      <c r="B4063" s="89">
        <v>36619</v>
      </c>
      <c r="C4063" s="48">
        <v>150.125</v>
      </c>
      <c r="D4063" s="48">
        <v>151.25</v>
      </c>
      <c r="E4063" s="48">
        <v>148.6875</v>
      </c>
      <c r="F4063" s="48">
        <v>151.25</v>
      </c>
      <c r="G4063" s="49">
        <v>8508200</v>
      </c>
      <c r="H4063" s="48">
        <v>112.125445</v>
      </c>
      <c r="I4063" s="52">
        <f t="shared" si="458"/>
        <v>0.7413252561983471</v>
      </c>
      <c r="J4063" s="52">
        <f t="shared" ca="1" si="459"/>
        <v>1</v>
      </c>
      <c r="K4063" s="48">
        <f t="shared" si="460"/>
        <v>111.29</v>
      </c>
      <c r="L4063" s="48">
        <f t="shared" si="461"/>
        <v>112.13</v>
      </c>
      <c r="M4063" s="48">
        <f t="shared" si="462"/>
        <v>110.23</v>
      </c>
      <c r="N4063" s="48">
        <f t="shared" si="463"/>
        <v>112.13</v>
      </c>
      <c r="O4063" s="49">
        <f t="shared" ca="1" si="464"/>
        <v>8508200</v>
      </c>
    </row>
    <row r="4064" spans="1:15" x14ac:dyDescent="0.25">
      <c r="A4064">
        <v>4049</v>
      </c>
      <c r="B4064" s="89">
        <v>36616</v>
      </c>
      <c r="C4064" s="48">
        <v>149.625</v>
      </c>
      <c r="D4064" s="48">
        <v>152.3125</v>
      </c>
      <c r="E4064" s="48">
        <v>148.4375</v>
      </c>
      <c r="F4064" s="48">
        <v>150.375</v>
      </c>
      <c r="G4064" s="49">
        <v>9249100</v>
      </c>
      <c r="H4064" s="48">
        <v>111.476786</v>
      </c>
      <c r="I4064" s="52">
        <f t="shared" si="458"/>
        <v>0.74132526018287614</v>
      </c>
      <c r="J4064" s="52">
        <f t="shared" ca="1" si="459"/>
        <v>1</v>
      </c>
      <c r="K4064" s="48">
        <f t="shared" si="460"/>
        <v>110.92</v>
      </c>
      <c r="L4064" s="48">
        <f t="shared" si="461"/>
        <v>112.91</v>
      </c>
      <c r="M4064" s="48">
        <f t="shared" si="462"/>
        <v>110.04</v>
      </c>
      <c r="N4064" s="48">
        <f t="shared" si="463"/>
        <v>111.48</v>
      </c>
      <c r="O4064" s="49">
        <f t="shared" ca="1" si="464"/>
        <v>9249100</v>
      </c>
    </row>
    <row r="4065" spans="1:15" x14ac:dyDescent="0.25">
      <c r="A4065">
        <v>4050</v>
      </c>
      <c r="B4065" s="89">
        <v>36615</v>
      </c>
      <c r="C4065" s="48">
        <v>150.156204</v>
      </c>
      <c r="D4065" s="48">
        <v>151.92179899999999</v>
      </c>
      <c r="E4065" s="48">
        <v>147.125</v>
      </c>
      <c r="F4065" s="48">
        <v>148.6875</v>
      </c>
      <c r="G4065" s="49">
        <v>9491900</v>
      </c>
      <c r="H4065" s="48">
        <v>110.22579899999999</v>
      </c>
      <c r="I4065" s="52">
        <f t="shared" si="458"/>
        <v>0.74132525598991172</v>
      </c>
      <c r="J4065" s="52">
        <f t="shared" ca="1" si="459"/>
        <v>1</v>
      </c>
      <c r="K4065" s="48">
        <f t="shared" si="460"/>
        <v>111.31</v>
      </c>
      <c r="L4065" s="48">
        <f t="shared" si="461"/>
        <v>112.62</v>
      </c>
      <c r="M4065" s="48">
        <f t="shared" si="462"/>
        <v>109.07</v>
      </c>
      <c r="N4065" s="48">
        <f t="shared" si="463"/>
        <v>110.23</v>
      </c>
      <c r="O4065" s="49">
        <f t="shared" ca="1" si="464"/>
        <v>9491900</v>
      </c>
    </row>
    <row r="4066" spans="1:15" x14ac:dyDescent="0.25">
      <c r="A4066">
        <v>4051</v>
      </c>
      <c r="B4066" s="89">
        <v>36614</v>
      </c>
      <c r="C4066" s="48">
        <v>151.5625</v>
      </c>
      <c r="D4066" s="48">
        <v>152.48429899999999</v>
      </c>
      <c r="E4066" s="48">
        <v>149.656204</v>
      </c>
      <c r="F4066" s="48">
        <v>151.218704</v>
      </c>
      <c r="G4066" s="49">
        <v>6747500</v>
      </c>
      <c r="H4066" s="48">
        <v>112.102245</v>
      </c>
      <c r="I4066" s="52">
        <f t="shared" si="458"/>
        <v>0.74132525960545193</v>
      </c>
      <c r="J4066" s="52">
        <f t="shared" ca="1" si="459"/>
        <v>1</v>
      </c>
      <c r="K4066" s="48">
        <f t="shared" si="460"/>
        <v>112.36</v>
      </c>
      <c r="L4066" s="48">
        <f t="shared" si="461"/>
        <v>113.04</v>
      </c>
      <c r="M4066" s="48">
        <f t="shared" si="462"/>
        <v>110.94</v>
      </c>
      <c r="N4066" s="48">
        <f t="shared" si="463"/>
        <v>112.1</v>
      </c>
      <c r="O4066" s="49">
        <f t="shared" ca="1" si="464"/>
        <v>6747500</v>
      </c>
    </row>
    <row r="4067" spans="1:15" x14ac:dyDescent="0.25">
      <c r="A4067">
        <v>4052</v>
      </c>
      <c r="B4067" s="89">
        <v>36613</v>
      </c>
      <c r="C4067" s="48">
        <v>151.25</v>
      </c>
      <c r="D4067" s="48">
        <v>152.98429899999999</v>
      </c>
      <c r="E4067" s="48">
        <v>150.593704</v>
      </c>
      <c r="F4067" s="48">
        <v>151.0625</v>
      </c>
      <c r="G4067" s="49">
        <v>6334400</v>
      </c>
      <c r="H4067" s="48">
        <v>111.986447</v>
      </c>
      <c r="I4067" s="52">
        <f t="shared" si="458"/>
        <v>0.74132525941249483</v>
      </c>
      <c r="J4067" s="52">
        <f t="shared" ca="1" si="459"/>
        <v>1</v>
      </c>
      <c r="K4067" s="48">
        <f t="shared" si="460"/>
        <v>112.13</v>
      </c>
      <c r="L4067" s="48">
        <f t="shared" si="461"/>
        <v>113.41</v>
      </c>
      <c r="M4067" s="48">
        <f t="shared" si="462"/>
        <v>111.64</v>
      </c>
      <c r="N4067" s="48">
        <f t="shared" si="463"/>
        <v>111.99</v>
      </c>
      <c r="O4067" s="49">
        <f t="shared" ca="1" si="464"/>
        <v>6334400</v>
      </c>
    </row>
    <row r="4068" spans="1:15" x14ac:dyDescent="0.25">
      <c r="A4068">
        <v>4053</v>
      </c>
      <c r="B4068" s="89">
        <v>36612</v>
      </c>
      <c r="C4068" s="48">
        <v>153.375</v>
      </c>
      <c r="D4068" s="48">
        <v>153.781204</v>
      </c>
      <c r="E4068" s="48">
        <v>151.8125</v>
      </c>
      <c r="F4068" s="48">
        <v>151.9375</v>
      </c>
      <c r="G4068" s="49">
        <v>8798600</v>
      </c>
      <c r="H4068" s="48">
        <v>112.635107</v>
      </c>
      <c r="I4068" s="52">
        <f t="shared" si="458"/>
        <v>0.7413252620320856</v>
      </c>
      <c r="J4068" s="52">
        <f t="shared" ca="1" si="459"/>
        <v>1</v>
      </c>
      <c r="K4068" s="48">
        <f t="shared" si="460"/>
        <v>113.7</v>
      </c>
      <c r="L4068" s="48">
        <f t="shared" si="461"/>
        <v>114</v>
      </c>
      <c r="M4068" s="48">
        <f t="shared" si="462"/>
        <v>112.54</v>
      </c>
      <c r="N4068" s="48">
        <f t="shared" si="463"/>
        <v>112.64</v>
      </c>
      <c r="O4068" s="49">
        <f t="shared" ca="1" si="464"/>
        <v>8798600</v>
      </c>
    </row>
    <row r="4069" spans="1:15" x14ac:dyDescent="0.25">
      <c r="A4069">
        <v>4054</v>
      </c>
      <c r="B4069" s="89">
        <v>36609</v>
      </c>
      <c r="C4069" s="48">
        <v>152.875</v>
      </c>
      <c r="D4069" s="48">
        <v>155.75</v>
      </c>
      <c r="E4069" s="48">
        <v>151.718704</v>
      </c>
      <c r="F4069" s="48">
        <v>153.5625</v>
      </c>
      <c r="G4069" s="49">
        <v>11462900</v>
      </c>
      <c r="H4069" s="48">
        <v>113.83976</v>
      </c>
      <c r="I4069" s="52">
        <f t="shared" si="458"/>
        <v>0.74132525844525843</v>
      </c>
      <c r="J4069" s="52">
        <f t="shared" ca="1" si="459"/>
        <v>1</v>
      </c>
      <c r="K4069" s="48">
        <f t="shared" si="460"/>
        <v>113.33</v>
      </c>
      <c r="L4069" s="48">
        <f t="shared" si="461"/>
        <v>115.46</v>
      </c>
      <c r="M4069" s="48">
        <f t="shared" si="462"/>
        <v>112.47</v>
      </c>
      <c r="N4069" s="48">
        <f t="shared" si="463"/>
        <v>113.84</v>
      </c>
      <c r="O4069" s="49">
        <f t="shared" ca="1" si="464"/>
        <v>11462900</v>
      </c>
    </row>
    <row r="4070" spans="1:15" x14ac:dyDescent="0.25">
      <c r="A4070">
        <v>4055</v>
      </c>
      <c r="B4070" s="89">
        <v>36608</v>
      </c>
      <c r="C4070" s="48">
        <v>149.156204</v>
      </c>
      <c r="D4070" s="48">
        <v>153.468704</v>
      </c>
      <c r="E4070" s="48">
        <v>149.156204</v>
      </c>
      <c r="F4070" s="48">
        <v>152.656204</v>
      </c>
      <c r="G4070" s="49">
        <v>11654500</v>
      </c>
      <c r="H4070" s="48">
        <v>113.1679</v>
      </c>
      <c r="I4070" s="52">
        <f t="shared" si="458"/>
        <v>0.7413252592079389</v>
      </c>
      <c r="J4070" s="52">
        <f t="shared" ca="1" si="459"/>
        <v>1</v>
      </c>
      <c r="K4070" s="48">
        <f t="shared" si="460"/>
        <v>110.57</v>
      </c>
      <c r="L4070" s="48">
        <f t="shared" si="461"/>
        <v>113.77</v>
      </c>
      <c r="M4070" s="48">
        <f t="shared" si="462"/>
        <v>110.57</v>
      </c>
      <c r="N4070" s="48">
        <f t="shared" si="463"/>
        <v>113.17</v>
      </c>
      <c r="O4070" s="49">
        <f t="shared" ca="1" si="464"/>
        <v>11654500</v>
      </c>
    </row>
    <row r="4071" spans="1:15" x14ac:dyDescent="0.25">
      <c r="A4071">
        <v>4056</v>
      </c>
      <c r="B4071" s="89">
        <v>36607</v>
      </c>
      <c r="C4071" s="48">
        <v>149.5625</v>
      </c>
      <c r="D4071" s="48">
        <v>150.843704</v>
      </c>
      <c r="E4071" s="48">
        <v>148.6875</v>
      </c>
      <c r="F4071" s="48">
        <v>150.093704</v>
      </c>
      <c r="G4071" s="49">
        <v>8260000</v>
      </c>
      <c r="H4071" s="48">
        <v>111.268254</v>
      </c>
      <c r="I4071" s="52">
        <f t="shared" si="458"/>
        <v>0.74132525905283808</v>
      </c>
      <c r="J4071" s="52">
        <f t="shared" ca="1" si="459"/>
        <v>1</v>
      </c>
      <c r="K4071" s="48">
        <f t="shared" si="460"/>
        <v>110.87</v>
      </c>
      <c r="L4071" s="48">
        <f t="shared" si="461"/>
        <v>111.82</v>
      </c>
      <c r="M4071" s="48">
        <f t="shared" si="462"/>
        <v>110.23</v>
      </c>
      <c r="N4071" s="48">
        <f t="shared" si="463"/>
        <v>111.27</v>
      </c>
      <c r="O4071" s="49">
        <f t="shared" ca="1" si="464"/>
        <v>8260000</v>
      </c>
    </row>
    <row r="4072" spans="1:15" x14ac:dyDescent="0.25">
      <c r="A4072">
        <v>4057</v>
      </c>
      <c r="B4072" s="89">
        <v>36606</v>
      </c>
      <c r="C4072" s="48">
        <v>145.531204</v>
      </c>
      <c r="D4072" s="48">
        <v>149.75</v>
      </c>
      <c r="E4072" s="48">
        <v>144.5</v>
      </c>
      <c r="F4072" s="48">
        <v>149.1875</v>
      </c>
      <c r="G4072" s="49">
        <v>13612600</v>
      </c>
      <c r="H4072" s="48">
        <v>110.596462</v>
      </c>
      <c r="I4072" s="52">
        <f t="shared" si="458"/>
        <v>0.7413252584834521</v>
      </c>
      <c r="J4072" s="52">
        <f t="shared" ca="1" si="459"/>
        <v>1</v>
      </c>
      <c r="K4072" s="48">
        <f t="shared" si="460"/>
        <v>107.89</v>
      </c>
      <c r="L4072" s="48">
        <f t="shared" si="461"/>
        <v>111.01</v>
      </c>
      <c r="M4072" s="48">
        <f t="shared" si="462"/>
        <v>107.12</v>
      </c>
      <c r="N4072" s="48">
        <f t="shared" si="463"/>
        <v>110.6</v>
      </c>
      <c r="O4072" s="49">
        <f t="shared" ca="1" si="464"/>
        <v>13612600</v>
      </c>
    </row>
    <row r="4073" spans="1:15" x14ac:dyDescent="0.25">
      <c r="A4073">
        <v>4058</v>
      </c>
      <c r="B4073" s="89">
        <v>36605</v>
      </c>
      <c r="C4073" s="48">
        <v>146.875</v>
      </c>
      <c r="D4073" s="48">
        <v>147.343704</v>
      </c>
      <c r="E4073" s="48">
        <v>144.781204</v>
      </c>
      <c r="F4073" s="48">
        <v>146.1875</v>
      </c>
      <c r="G4073" s="49">
        <v>12502300</v>
      </c>
      <c r="H4073" s="48">
        <v>108.37248599999999</v>
      </c>
      <c r="I4073" s="52">
        <f t="shared" si="458"/>
        <v>0.74132525694741336</v>
      </c>
      <c r="J4073" s="52">
        <f t="shared" ca="1" si="459"/>
        <v>1</v>
      </c>
      <c r="K4073" s="48">
        <f t="shared" si="460"/>
        <v>108.88</v>
      </c>
      <c r="L4073" s="48">
        <f t="shared" si="461"/>
        <v>109.23</v>
      </c>
      <c r="M4073" s="48">
        <f t="shared" si="462"/>
        <v>107.33</v>
      </c>
      <c r="N4073" s="48">
        <f t="shared" si="463"/>
        <v>108.37</v>
      </c>
      <c r="O4073" s="49">
        <f t="shared" ca="1" si="464"/>
        <v>12502300</v>
      </c>
    </row>
    <row r="4074" spans="1:15" x14ac:dyDescent="0.25">
      <c r="A4074">
        <v>4059</v>
      </c>
      <c r="B4074" s="89">
        <v>36602</v>
      </c>
      <c r="C4074" s="48">
        <v>145.8125</v>
      </c>
      <c r="D4074" s="48">
        <v>148</v>
      </c>
      <c r="E4074" s="48">
        <v>145.4375</v>
      </c>
      <c r="F4074" s="48">
        <v>146.9375</v>
      </c>
      <c r="G4074" s="49">
        <v>10272900</v>
      </c>
      <c r="H4074" s="48">
        <v>108.92847999999999</v>
      </c>
      <c r="I4074" s="52">
        <f t="shared" si="458"/>
        <v>0.74132525733730326</v>
      </c>
      <c r="J4074" s="52">
        <f t="shared" ca="1" si="459"/>
        <v>1</v>
      </c>
      <c r="K4074" s="48">
        <f t="shared" si="460"/>
        <v>108.09</v>
      </c>
      <c r="L4074" s="48">
        <f t="shared" si="461"/>
        <v>109.72</v>
      </c>
      <c r="M4074" s="48">
        <f t="shared" si="462"/>
        <v>107.82</v>
      </c>
      <c r="N4074" s="48">
        <f t="shared" si="463"/>
        <v>108.93</v>
      </c>
      <c r="O4074" s="49">
        <f t="shared" ca="1" si="464"/>
        <v>10272900</v>
      </c>
    </row>
    <row r="4075" spans="1:15" x14ac:dyDescent="0.25">
      <c r="A4075">
        <v>4060</v>
      </c>
      <c r="B4075" s="89">
        <v>36601</v>
      </c>
      <c r="C4075" s="48">
        <v>141.625</v>
      </c>
      <c r="D4075" s="48">
        <v>146.843704</v>
      </c>
      <c r="E4075" s="48">
        <v>140.875</v>
      </c>
      <c r="F4075" s="48">
        <v>146.343704</v>
      </c>
      <c r="G4075" s="49">
        <v>25601400</v>
      </c>
      <c r="H4075" s="48">
        <v>108.213256</v>
      </c>
      <c r="I4075" s="52">
        <f t="shared" si="458"/>
        <v>0.73944592792321284</v>
      </c>
      <c r="J4075" s="52">
        <f t="shared" ca="1" si="459"/>
        <v>1</v>
      </c>
      <c r="K4075" s="48">
        <f t="shared" si="460"/>
        <v>104.72</v>
      </c>
      <c r="L4075" s="48">
        <f t="shared" si="461"/>
        <v>108.58</v>
      </c>
      <c r="M4075" s="48">
        <f t="shared" si="462"/>
        <v>104.17</v>
      </c>
      <c r="N4075" s="48">
        <f t="shared" si="463"/>
        <v>108.21</v>
      </c>
      <c r="O4075" s="49">
        <f t="shared" ca="1" si="464"/>
        <v>25601400</v>
      </c>
    </row>
    <row r="4076" spans="1:15" x14ac:dyDescent="0.25">
      <c r="A4076">
        <v>4061</v>
      </c>
      <c r="B4076" s="89">
        <v>36600</v>
      </c>
      <c r="C4076" s="48">
        <v>136.875</v>
      </c>
      <c r="D4076" s="48">
        <v>140.4375</v>
      </c>
      <c r="E4076" s="48">
        <v>136.0625</v>
      </c>
      <c r="F4076" s="48">
        <v>139.8125</v>
      </c>
      <c r="G4076" s="49">
        <v>10300800</v>
      </c>
      <c r="H4076" s="48">
        <v>103.38378299999999</v>
      </c>
      <c r="I4076" s="52">
        <f t="shared" si="458"/>
        <v>0.73944592221725525</v>
      </c>
      <c r="J4076" s="52">
        <f t="shared" ca="1" si="459"/>
        <v>1</v>
      </c>
      <c r="K4076" s="48">
        <f t="shared" si="460"/>
        <v>101.21</v>
      </c>
      <c r="L4076" s="48">
        <f t="shared" si="461"/>
        <v>103.85</v>
      </c>
      <c r="M4076" s="48">
        <f t="shared" si="462"/>
        <v>100.61</v>
      </c>
      <c r="N4076" s="48">
        <f t="shared" si="463"/>
        <v>103.38</v>
      </c>
      <c r="O4076" s="49">
        <f t="shared" ca="1" si="464"/>
        <v>10300800</v>
      </c>
    </row>
    <row r="4077" spans="1:15" x14ac:dyDescent="0.25">
      <c r="A4077">
        <v>4062</v>
      </c>
      <c r="B4077" s="89">
        <v>36599</v>
      </c>
      <c r="C4077" s="48">
        <v>139.281204</v>
      </c>
      <c r="D4077" s="48">
        <v>140.093704</v>
      </c>
      <c r="E4077" s="48">
        <v>136.156204</v>
      </c>
      <c r="F4077" s="48">
        <v>136.625</v>
      </c>
      <c r="G4077" s="49">
        <v>8263900</v>
      </c>
      <c r="H4077" s="48">
        <v>101.026799</v>
      </c>
      <c r="I4077" s="52">
        <f t="shared" si="458"/>
        <v>0.73944592131747477</v>
      </c>
      <c r="J4077" s="52">
        <f t="shared" ca="1" si="459"/>
        <v>1</v>
      </c>
      <c r="K4077" s="48">
        <f t="shared" si="460"/>
        <v>102.99</v>
      </c>
      <c r="L4077" s="48">
        <f t="shared" si="461"/>
        <v>103.59</v>
      </c>
      <c r="M4077" s="48">
        <f t="shared" si="462"/>
        <v>100.68</v>
      </c>
      <c r="N4077" s="48">
        <f t="shared" si="463"/>
        <v>101.03</v>
      </c>
      <c r="O4077" s="49">
        <f t="shared" ca="1" si="464"/>
        <v>8263900</v>
      </c>
    </row>
    <row r="4078" spans="1:15" x14ac:dyDescent="0.25">
      <c r="A4078">
        <v>4063</v>
      </c>
      <c r="B4078" s="89">
        <v>36598</v>
      </c>
      <c r="C4078" s="48">
        <v>136.6875</v>
      </c>
      <c r="D4078" s="48">
        <v>140.468704</v>
      </c>
      <c r="E4078" s="48">
        <v>135.6875</v>
      </c>
      <c r="F4078" s="48">
        <v>138.593704</v>
      </c>
      <c r="G4078" s="49">
        <v>10540500</v>
      </c>
      <c r="H4078" s="48">
        <v>102.48255</v>
      </c>
      <c r="I4078" s="52">
        <f t="shared" si="458"/>
        <v>0.73944592750042959</v>
      </c>
      <c r="J4078" s="52">
        <f t="shared" ca="1" si="459"/>
        <v>1</v>
      </c>
      <c r="K4078" s="48">
        <f t="shared" si="460"/>
        <v>101.07</v>
      </c>
      <c r="L4078" s="48">
        <f t="shared" si="461"/>
        <v>103.87</v>
      </c>
      <c r="M4078" s="48">
        <f t="shared" si="462"/>
        <v>100.33</v>
      </c>
      <c r="N4078" s="48">
        <f t="shared" si="463"/>
        <v>102.48</v>
      </c>
      <c r="O4078" s="49">
        <f t="shared" ca="1" si="464"/>
        <v>10540500</v>
      </c>
    </row>
    <row r="4079" spans="1:15" x14ac:dyDescent="0.25">
      <c r="A4079">
        <v>4064</v>
      </c>
      <c r="B4079" s="89">
        <v>36595</v>
      </c>
      <c r="C4079" s="48">
        <v>140.1875</v>
      </c>
      <c r="D4079" s="48">
        <v>142</v>
      </c>
      <c r="E4079" s="48">
        <v>139.531204</v>
      </c>
      <c r="F4079" s="48">
        <v>140.125</v>
      </c>
      <c r="G4079" s="49">
        <v>7924600</v>
      </c>
      <c r="H4079" s="48">
        <v>103.61485999999999</v>
      </c>
      <c r="I4079" s="52">
        <f t="shared" si="458"/>
        <v>0.73944592328278314</v>
      </c>
      <c r="J4079" s="52">
        <f t="shared" ca="1" si="459"/>
        <v>1</v>
      </c>
      <c r="K4079" s="48">
        <f t="shared" si="460"/>
        <v>103.66</v>
      </c>
      <c r="L4079" s="48">
        <f t="shared" si="461"/>
        <v>105</v>
      </c>
      <c r="M4079" s="48">
        <f t="shared" si="462"/>
        <v>103.18</v>
      </c>
      <c r="N4079" s="48">
        <f t="shared" si="463"/>
        <v>103.61</v>
      </c>
      <c r="O4079" s="49">
        <f t="shared" ca="1" si="464"/>
        <v>7924600</v>
      </c>
    </row>
    <row r="4080" spans="1:15" x14ac:dyDescent="0.25">
      <c r="A4080">
        <v>4065</v>
      </c>
      <c r="B4080" s="89">
        <v>36594</v>
      </c>
      <c r="C4080" s="48">
        <v>137.25</v>
      </c>
      <c r="D4080" s="48">
        <v>140.875</v>
      </c>
      <c r="E4080" s="48">
        <v>136.125</v>
      </c>
      <c r="F4080" s="48">
        <v>140.875</v>
      </c>
      <c r="G4080" s="49">
        <v>5500900</v>
      </c>
      <c r="H4080" s="48">
        <v>104.169445</v>
      </c>
      <c r="I4080" s="52">
        <f t="shared" si="458"/>
        <v>0.73944592724046132</v>
      </c>
      <c r="J4080" s="52">
        <f t="shared" ca="1" si="459"/>
        <v>1</v>
      </c>
      <c r="K4080" s="48">
        <f t="shared" si="460"/>
        <v>101.49</v>
      </c>
      <c r="L4080" s="48">
        <f t="shared" si="461"/>
        <v>104.17</v>
      </c>
      <c r="M4080" s="48">
        <f t="shared" si="462"/>
        <v>100.66</v>
      </c>
      <c r="N4080" s="48">
        <f t="shared" si="463"/>
        <v>104.17</v>
      </c>
      <c r="O4080" s="49">
        <f t="shared" ca="1" si="464"/>
        <v>5500900</v>
      </c>
    </row>
    <row r="4081" spans="1:15" x14ac:dyDescent="0.25">
      <c r="A4081">
        <v>4066</v>
      </c>
      <c r="B4081" s="89">
        <v>36593</v>
      </c>
      <c r="C4081" s="48">
        <v>136.468704</v>
      </c>
      <c r="D4081" s="48">
        <v>137.843704</v>
      </c>
      <c r="E4081" s="48">
        <v>135.031204</v>
      </c>
      <c r="F4081" s="48">
        <v>136.875</v>
      </c>
      <c r="G4081" s="49">
        <v>11808500</v>
      </c>
      <c r="H4081" s="48">
        <v>101.21166100000001</v>
      </c>
      <c r="I4081" s="52">
        <f t="shared" si="458"/>
        <v>0.7394459251141553</v>
      </c>
      <c r="J4081" s="52">
        <f t="shared" ca="1" si="459"/>
        <v>1</v>
      </c>
      <c r="K4081" s="48">
        <f t="shared" si="460"/>
        <v>100.91</v>
      </c>
      <c r="L4081" s="48">
        <f t="shared" si="461"/>
        <v>101.93</v>
      </c>
      <c r="M4081" s="48">
        <f t="shared" si="462"/>
        <v>99.85</v>
      </c>
      <c r="N4081" s="48">
        <f t="shared" si="463"/>
        <v>101.21</v>
      </c>
      <c r="O4081" s="49">
        <f t="shared" ca="1" si="464"/>
        <v>11808500</v>
      </c>
    </row>
    <row r="4082" spans="1:15" x14ac:dyDescent="0.25">
      <c r="A4082">
        <v>4067</v>
      </c>
      <c r="B4082" s="89">
        <v>36592</v>
      </c>
      <c r="C4082" s="48">
        <v>140</v>
      </c>
      <c r="D4082" s="48">
        <v>140.156204</v>
      </c>
      <c r="E4082" s="48">
        <v>135.218704</v>
      </c>
      <c r="F4082" s="48">
        <v>137.04679899999999</v>
      </c>
      <c r="G4082" s="49">
        <v>20062000</v>
      </c>
      <c r="H4082" s="48">
        <v>101.338697</v>
      </c>
      <c r="I4082" s="52">
        <f t="shared" si="458"/>
        <v>0.73944592459981495</v>
      </c>
      <c r="J4082" s="52">
        <f t="shared" ca="1" si="459"/>
        <v>1</v>
      </c>
      <c r="K4082" s="48">
        <f t="shared" si="460"/>
        <v>103.52</v>
      </c>
      <c r="L4082" s="48">
        <f t="shared" si="461"/>
        <v>103.64</v>
      </c>
      <c r="M4082" s="48">
        <f t="shared" si="462"/>
        <v>99.99</v>
      </c>
      <c r="N4082" s="48">
        <f t="shared" si="463"/>
        <v>101.34</v>
      </c>
      <c r="O4082" s="49">
        <f t="shared" ca="1" si="464"/>
        <v>20062000</v>
      </c>
    </row>
    <row r="4083" spans="1:15" x14ac:dyDescent="0.25">
      <c r="A4083">
        <v>4068</v>
      </c>
      <c r="B4083" s="89">
        <v>36591</v>
      </c>
      <c r="C4083" s="48">
        <v>140.8125</v>
      </c>
      <c r="D4083" s="48">
        <v>141.343704</v>
      </c>
      <c r="E4083" s="48">
        <v>138.75</v>
      </c>
      <c r="F4083" s="48">
        <v>139.75</v>
      </c>
      <c r="G4083" s="49">
        <v>11967100</v>
      </c>
      <c r="H4083" s="48">
        <v>103.337568</v>
      </c>
      <c r="I4083" s="52">
        <f t="shared" si="458"/>
        <v>0.73944592486583183</v>
      </c>
      <c r="J4083" s="52">
        <f t="shared" ca="1" si="459"/>
        <v>1</v>
      </c>
      <c r="K4083" s="48">
        <f t="shared" si="460"/>
        <v>104.12</v>
      </c>
      <c r="L4083" s="48">
        <f t="shared" si="461"/>
        <v>104.52</v>
      </c>
      <c r="M4083" s="48">
        <f t="shared" si="462"/>
        <v>102.6</v>
      </c>
      <c r="N4083" s="48">
        <f t="shared" si="463"/>
        <v>103.34</v>
      </c>
      <c r="O4083" s="49">
        <f t="shared" ca="1" si="464"/>
        <v>11967100</v>
      </c>
    </row>
    <row r="4084" spans="1:15" x14ac:dyDescent="0.25">
      <c r="A4084">
        <v>4069</v>
      </c>
      <c r="B4084" s="89">
        <v>36588</v>
      </c>
      <c r="C4084" s="48">
        <v>140.4375</v>
      </c>
      <c r="D4084" s="48">
        <v>141.718704</v>
      </c>
      <c r="E4084" s="48">
        <v>139.718704</v>
      </c>
      <c r="F4084" s="48">
        <v>141.125</v>
      </c>
      <c r="G4084" s="49">
        <v>12770300</v>
      </c>
      <c r="H4084" s="48">
        <v>104.35430599999999</v>
      </c>
      <c r="I4084" s="52">
        <f t="shared" si="458"/>
        <v>0.73944592382639496</v>
      </c>
      <c r="J4084" s="52">
        <f t="shared" ca="1" si="459"/>
        <v>1</v>
      </c>
      <c r="K4084" s="48">
        <f t="shared" si="460"/>
        <v>103.85</v>
      </c>
      <c r="L4084" s="48">
        <f t="shared" si="461"/>
        <v>104.79</v>
      </c>
      <c r="M4084" s="48">
        <f t="shared" si="462"/>
        <v>103.31</v>
      </c>
      <c r="N4084" s="48">
        <f t="shared" si="463"/>
        <v>104.35</v>
      </c>
      <c r="O4084" s="49">
        <f t="shared" ca="1" si="464"/>
        <v>12770300</v>
      </c>
    </row>
    <row r="4085" spans="1:15" x14ac:dyDescent="0.25">
      <c r="A4085">
        <v>4070</v>
      </c>
      <c r="B4085" s="89">
        <v>36587</v>
      </c>
      <c r="C4085" s="48">
        <v>138.6875</v>
      </c>
      <c r="D4085" s="48">
        <v>139.125</v>
      </c>
      <c r="E4085" s="48">
        <v>137.343704</v>
      </c>
      <c r="F4085" s="48">
        <v>138.531204</v>
      </c>
      <c r="G4085" s="49">
        <v>7600200</v>
      </c>
      <c r="H4085" s="48">
        <v>102.436334</v>
      </c>
      <c r="I4085" s="52">
        <f t="shared" si="458"/>
        <v>0.73944592295610168</v>
      </c>
      <c r="J4085" s="52">
        <f t="shared" ca="1" si="459"/>
        <v>1</v>
      </c>
      <c r="K4085" s="48">
        <f t="shared" si="460"/>
        <v>102.55</v>
      </c>
      <c r="L4085" s="48">
        <f t="shared" si="461"/>
        <v>102.88</v>
      </c>
      <c r="M4085" s="48">
        <f t="shared" si="462"/>
        <v>101.56</v>
      </c>
      <c r="N4085" s="48">
        <f t="shared" si="463"/>
        <v>102.44</v>
      </c>
      <c r="O4085" s="49">
        <f t="shared" ca="1" si="464"/>
        <v>7600200</v>
      </c>
    </row>
    <row r="4086" spans="1:15" x14ac:dyDescent="0.25">
      <c r="A4086">
        <v>4071</v>
      </c>
      <c r="B4086" s="89">
        <v>36586</v>
      </c>
      <c r="C4086" s="48">
        <v>137.625</v>
      </c>
      <c r="D4086" s="48">
        <v>139</v>
      </c>
      <c r="E4086" s="48">
        <v>137.218704</v>
      </c>
      <c r="F4086" s="48">
        <v>138.4375</v>
      </c>
      <c r="G4086" s="49">
        <v>6868000</v>
      </c>
      <c r="H4086" s="48">
        <v>102.367045</v>
      </c>
      <c r="I4086" s="52">
        <f t="shared" si="458"/>
        <v>0.73944592325056435</v>
      </c>
      <c r="J4086" s="52">
        <f t="shared" ca="1" si="459"/>
        <v>1</v>
      </c>
      <c r="K4086" s="48">
        <f t="shared" si="460"/>
        <v>101.77</v>
      </c>
      <c r="L4086" s="48">
        <f t="shared" si="461"/>
        <v>102.78</v>
      </c>
      <c r="M4086" s="48">
        <f t="shared" si="462"/>
        <v>101.47</v>
      </c>
      <c r="N4086" s="48">
        <f t="shared" si="463"/>
        <v>102.37</v>
      </c>
      <c r="O4086" s="49">
        <f t="shared" ca="1" si="464"/>
        <v>6868000</v>
      </c>
    </row>
    <row r="4087" spans="1:15" x14ac:dyDescent="0.25">
      <c r="A4087">
        <v>4072</v>
      </c>
      <c r="B4087" s="89">
        <v>36585</v>
      </c>
      <c r="C4087" s="48">
        <v>136.0625</v>
      </c>
      <c r="D4087" s="48">
        <v>137.4375</v>
      </c>
      <c r="E4087" s="48">
        <v>135.75</v>
      </c>
      <c r="F4087" s="48">
        <v>137.4375</v>
      </c>
      <c r="G4087" s="49">
        <v>8242500</v>
      </c>
      <c r="H4087" s="48">
        <v>101.627599</v>
      </c>
      <c r="I4087" s="52">
        <f t="shared" si="458"/>
        <v>0.73944592269213283</v>
      </c>
      <c r="J4087" s="52">
        <f t="shared" ca="1" si="459"/>
        <v>1</v>
      </c>
      <c r="K4087" s="48">
        <f t="shared" si="460"/>
        <v>100.61</v>
      </c>
      <c r="L4087" s="48">
        <f t="shared" si="461"/>
        <v>101.63</v>
      </c>
      <c r="M4087" s="48">
        <f t="shared" si="462"/>
        <v>100.38</v>
      </c>
      <c r="N4087" s="48">
        <f t="shared" si="463"/>
        <v>101.63</v>
      </c>
      <c r="O4087" s="49">
        <f t="shared" ca="1" si="464"/>
        <v>8242500</v>
      </c>
    </row>
    <row r="4088" spans="1:15" x14ac:dyDescent="0.25">
      <c r="A4088">
        <v>4073</v>
      </c>
      <c r="B4088" s="89">
        <v>36584</v>
      </c>
      <c r="C4088" s="48">
        <v>133.375</v>
      </c>
      <c r="D4088" s="48">
        <v>136.6875</v>
      </c>
      <c r="E4088" s="48">
        <v>132.718704</v>
      </c>
      <c r="F4088" s="48">
        <v>136.125</v>
      </c>
      <c r="G4088" s="49">
        <v>13397800</v>
      </c>
      <c r="H4088" s="48">
        <v>100.657077</v>
      </c>
      <c r="I4088" s="52">
        <f t="shared" si="458"/>
        <v>0.73944592837465561</v>
      </c>
      <c r="J4088" s="52">
        <f t="shared" ca="1" si="459"/>
        <v>1</v>
      </c>
      <c r="K4088" s="48">
        <f t="shared" si="460"/>
        <v>98.62</v>
      </c>
      <c r="L4088" s="48">
        <f t="shared" si="461"/>
        <v>101.07</v>
      </c>
      <c r="M4088" s="48">
        <f t="shared" si="462"/>
        <v>98.14</v>
      </c>
      <c r="N4088" s="48">
        <f t="shared" si="463"/>
        <v>100.66</v>
      </c>
      <c r="O4088" s="49">
        <f t="shared" ca="1" si="464"/>
        <v>13397800</v>
      </c>
    </row>
    <row r="4089" spans="1:15" x14ac:dyDescent="0.25">
      <c r="A4089">
        <v>4074</v>
      </c>
      <c r="B4089" s="89">
        <v>36581</v>
      </c>
      <c r="C4089" s="48">
        <v>135.1875</v>
      </c>
      <c r="D4089" s="48">
        <v>136.718704</v>
      </c>
      <c r="E4089" s="48">
        <v>133.125</v>
      </c>
      <c r="F4089" s="48">
        <v>133.32809399999999</v>
      </c>
      <c r="G4089" s="49">
        <v>10559900</v>
      </c>
      <c r="H4089" s="48">
        <v>98.588915999999998</v>
      </c>
      <c r="I4089" s="52">
        <f t="shared" si="458"/>
        <v>0.73944592652768293</v>
      </c>
      <c r="J4089" s="52">
        <f t="shared" ca="1" si="459"/>
        <v>1</v>
      </c>
      <c r="K4089" s="48">
        <f t="shared" si="460"/>
        <v>99.96</v>
      </c>
      <c r="L4089" s="48">
        <f t="shared" si="461"/>
        <v>101.1</v>
      </c>
      <c r="M4089" s="48">
        <f t="shared" si="462"/>
        <v>98.44</v>
      </c>
      <c r="N4089" s="48">
        <f t="shared" si="463"/>
        <v>98.59</v>
      </c>
      <c r="O4089" s="49">
        <f t="shared" ca="1" si="464"/>
        <v>10559900</v>
      </c>
    </row>
    <row r="4090" spans="1:15" x14ac:dyDescent="0.25">
      <c r="A4090">
        <v>4075</v>
      </c>
      <c r="B4090" s="89">
        <v>36580</v>
      </c>
      <c r="C4090" s="48">
        <v>136.6875</v>
      </c>
      <c r="D4090" s="48">
        <v>137.031204</v>
      </c>
      <c r="E4090" s="48">
        <v>133.093704</v>
      </c>
      <c r="F4090" s="48">
        <v>133.8125</v>
      </c>
      <c r="G4090" s="49">
        <v>17375000</v>
      </c>
      <c r="H4090" s="48">
        <v>98.947108</v>
      </c>
      <c r="I4090" s="52">
        <f t="shared" si="458"/>
        <v>0.73944592620270899</v>
      </c>
      <c r="J4090" s="52">
        <f t="shared" ca="1" si="459"/>
        <v>1</v>
      </c>
      <c r="K4090" s="48">
        <f t="shared" si="460"/>
        <v>101.07</v>
      </c>
      <c r="L4090" s="48">
        <f t="shared" si="461"/>
        <v>101.33</v>
      </c>
      <c r="M4090" s="48">
        <f t="shared" si="462"/>
        <v>98.42</v>
      </c>
      <c r="N4090" s="48">
        <f t="shared" si="463"/>
        <v>98.95</v>
      </c>
      <c r="O4090" s="49">
        <f t="shared" ca="1" si="464"/>
        <v>17375000</v>
      </c>
    </row>
    <row r="4091" spans="1:15" x14ac:dyDescent="0.25">
      <c r="A4091">
        <v>4076</v>
      </c>
      <c r="B4091" s="89">
        <v>36579</v>
      </c>
      <c r="C4091" s="48">
        <v>135.625</v>
      </c>
      <c r="D4091" s="48">
        <v>137.468704</v>
      </c>
      <c r="E4091" s="48">
        <v>134.5</v>
      </c>
      <c r="F4091" s="48">
        <v>136.5625</v>
      </c>
      <c r="G4091" s="49">
        <v>12119000</v>
      </c>
      <c r="H4091" s="48">
        <v>100.98058399999999</v>
      </c>
      <c r="I4091" s="52">
        <f t="shared" si="458"/>
        <v>0.7394459240274599</v>
      </c>
      <c r="J4091" s="52">
        <f t="shared" ca="1" si="459"/>
        <v>1</v>
      </c>
      <c r="K4091" s="48">
        <f t="shared" si="460"/>
        <v>100.29</v>
      </c>
      <c r="L4091" s="48">
        <f t="shared" si="461"/>
        <v>101.65</v>
      </c>
      <c r="M4091" s="48">
        <f t="shared" si="462"/>
        <v>99.46</v>
      </c>
      <c r="N4091" s="48">
        <f t="shared" si="463"/>
        <v>100.98</v>
      </c>
      <c r="O4091" s="49">
        <f t="shared" ca="1" si="464"/>
        <v>12119000</v>
      </c>
    </row>
    <row r="4092" spans="1:15" x14ac:dyDescent="0.25">
      <c r="A4092">
        <v>4077</v>
      </c>
      <c r="B4092" s="89">
        <v>36578</v>
      </c>
      <c r="C4092" s="48">
        <v>135.1875</v>
      </c>
      <c r="D4092" s="48">
        <v>136.343704</v>
      </c>
      <c r="E4092" s="48">
        <v>133.531204</v>
      </c>
      <c r="F4092" s="48">
        <v>134.968704</v>
      </c>
      <c r="G4092" s="49">
        <v>16415400</v>
      </c>
      <c r="H4092" s="48">
        <v>99.802058000000002</v>
      </c>
      <c r="I4092" s="52">
        <f t="shared" si="458"/>
        <v>0.73944592370094919</v>
      </c>
      <c r="J4092" s="52">
        <f t="shared" ca="1" si="459"/>
        <v>1</v>
      </c>
      <c r="K4092" s="48">
        <f t="shared" si="460"/>
        <v>99.96</v>
      </c>
      <c r="L4092" s="48">
        <f t="shared" si="461"/>
        <v>100.82</v>
      </c>
      <c r="M4092" s="48">
        <f t="shared" si="462"/>
        <v>98.74</v>
      </c>
      <c r="N4092" s="48">
        <f t="shared" si="463"/>
        <v>99.8</v>
      </c>
      <c r="O4092" s="49">
        <f t="shared" ca="1" si="464"/>
        <v>16415400</v>
      </c>
    </row>
    <row r="4093" spans="1:15" x14ac:dyDescent="0.25">
      <c r="A4093">
        <v>4078</v>
      </c>
      <c r="B4093" s="89">
        <v>36574</v>
      </c>
      <c r="C4093" s="48">
        <v>138.875</v>
      </c>
      <c r="D4093" s="48">
        <v>138.875</v>
      </c>
      <c r="E4093" s="48">
        <v>134.625</v>
      </c>
      <c r="F4093" s="48">
        <v>135.3125</v>
      </c>
      <c r="G4093" s="49">
        <v>9409200</v>
      </c>
      <c r="H4093" s="48">
        <v>100.05627699999999</v>
      </c>
      <c r="I4093" s="52">
        <f t="shared" si="458"/>
        <v>0.73944592702078515</v>
      </c>
      <c r="J4093" s="52">
        <f t="shared" ca="1" si="459"/>
        <v>1</v>
      </c>
      <c r="K4093" s="48">
        <f t="shared" si="460"/>
        <v>102.69</v>
      </c>
      <c r="L4093" s="48">
        <f t="shared" si="461"/>
        <v>102.69</v>
      </c>
      <c r="M4093" s="48">
        <f t="shared" si="462"/>
        <v>99.55</v>
      </c>
      <c r="N4093" s="48">
        <f t="shared" si="463"/>
        <v>100.06</v>
      </c>
      <c r="O4093" s="49">
        <f t="shared" ca="1" si="464"/>
        <v>9409200</v>
      </c>
    </row>
    <row r="4094" spans="1:15" x14ac:dyDescent="0.25">
      <c r="A4094">
        <v>4079</v>
      </c>
      <c r="B4094" s="89">
        <v>36573</v>
      </c>
      <c r="C4094" s="48">
        <v>140.4375</v>
      </c>
      <c r="D4094" s="48">
        <v>140.4375</v>
      </c>
      <c r="E4094" s="48">
        <v>138.218704</v>
      </c>
      <c r="F4094" s="48">
        <v>138.281204</v>
      </c>
      <c r="G4094" s="49">
        <v>7584200</v>
      </c>
      <c r="H4094" s="48">
        <v>102.251473</v>
      </c>
      <c r="I4094" s="52">
        <f t="shared" si="458"/>
        <v>0.73944592643263363</v>
      </c>
      <c r="J4094" s="52">
        <f t="shared" ca="1" si="459"/>
        <v>1</v>
      </c>
      <c r="K4094" s="48">
        <f t="shared" si="460"/>
        <v>103.85</v>
      </c>
      <c r="L4094" s="48">
        <f t="shared" si="461"/>
        <v>103.85</v>
      </c>
      <c r="M4094" s="48">
        <f t="shared" si="462"/>
        <v>102.21</v>
      </c>
      <c r="N4094" s="48">
        <f t="shared" si="463"/>
        <v>102.25</v>
      </c>
      <c r="O4094" s="49">
        <f t="shared" ca="1" si="464"/>
        <v>7584200</v>
      </c>
    </row>
    <row r="4095" spans="1:15" x14ac:dyDescent="0.25">
      <c r="A4095">
        <v>4080</v>
      </c>
      <c r="B4095" s="89">
        <v>36572</v>
      </c>
      <c r="C4095" s="48">
        <v>140.375</v>
      </c>
      <c r="D4095" s="48">
        <v>140.9375</v>
      </c>
      <c r="E4095" s="48">
        <v>138.79679899999999</v>
      </c>
      <c r="F4095" s="48">
        <v>139</v>
      </c>
      <c r="G4095" s="49">
        <v>8845400</v>
      </c>
      <c r="H4095" s="48">
        <v>102.782984</v>
      </c>
      <c r="I4095" s="52">
        <f t="shared" si="458"/>
        <v>0.73944592805755394</v>
      </c>
      <c r="J4095" s="52">
        <f t="shared" ca="1" si="459"/>
        <v>1</v>
      </c>
      <c r="K4095" s="48">
        <f t="shared" si="460"/>
        <v>103.8</v>
      </c>
      <c r="L4095" s="48">
        <f t="shared" si="461"/>
        <v>104.22</v>
      </c>
      <c r="M4095" s="48">
        <f t="shared" si="462"/>
        <v>102.63</v>
      </c>
      <c r="N4095" s="48">
        <f t="shared" si="463"/>
        <v>102.78</v>
      </c>
      <c r="O4095" s="49">
        <f t="shared" ca="1" si="464"/>
        <v>8845400</v>
      </c>
    </row>
    <row r="4096" spans="1:15" x14ac:dyDescent="0.25">
      <c r="A4096">
        <v>4081</v>
      </c>
      <c r="B4096" s="89">
        <v>36571</v>
      </c>
      <c r="C4096" s="48">
        <v>139.25</v>
      </c>
      <c r="D4096" s="48">
        <v>141.218704</v>
      </c>
      <c r="E4096" s="48">
        <v>137.79679899999999</v>
      </c>
      <c r="F4096" s="48">
        <v>141.07809399999999</v>
      </c>
      <c r="G4096" s="49">
        <v>11078300</v>
      </c>
      <c r="H4096" s="48">
        <v>104.319622</v>
      </c>
      <c r="I4096" s="52">
        <f t="shared" si="458"/>
        <v>0.73944592701968315</v>
      </c>
      <c r="J4096" s="52">
        <f t="shared" ca="1" si="459"/>
        <v>1</v>
      </c>
      <c r="K4096" s="48">
        <f t="shared" si="460"/>
        <v>102.97</v>
      </c>
      <c r="L4096" s="48">
        <f t="shared" si="461"/>
        <v>104.42</v>
      </c>
      <c r="M4096" s="48">
        <f t="shared" si="462"/>
        <v>101.89</v>
      </c>
      <c r="N4096" s="48">
        <f t="shared" si="463"/>
        <v>104.32</v>
      </c>
      <c r="O4096" s="49">
        <f t="shared" ca="1" si="464"/>
        <v>11078300</v>
      </c>
    </row>
    <row r="4097" spans="1:15" x14ac:dyDescent="0.25">
      <c r="A4097">
        <v>4082</v>
      </c>
      <c r="B4097" s="89">
        <v>36570</v>
      </c>
      <c r="C4097" s="48">
        <v>139.781204</v>
      </c>
      <c r="D4097" s="48">
        <v>139.781204</v>
      </c>
      <c r="E4097" s="48">
        <v>138.3125</v>
      </c>
      <c r="F4097" s="48">
        <v>139.5</v>
      </c>
      <c r="G4097" s="49">
        <v>8528800</v>
      </c>
      <c r="H4097" s="48">
        <v>103.15270700000001</v>
      </c>
      <c r="I4097" s="52">
        <f t="shared" si="458"/>
        <v>0.73944592831541223</v>
      </c>
      <c r="J4097" s="52">
        <f t="shared" ca="1" si="459"/>
        <v>1</v>
      </c>
      <c r="K4097" s="48">
        <f t="shared" si="460"/>
        <v>103.36</v>
      </c>
      <c r="L4097" s="48">
        <f t="shared" si="461"/>
        <v>103.36</v>
      </c>
      <c r="M4097" s="48">
        <f t="shared" si="462"/>
        <v>102.27</v>
      </c>
      <c r="N4097" s="48">
        <f t="shared" si="463"/>
        <v>103.15</v>
      </c>
      <c r="O4097" s="49">
        <f t="shared" ca="1" si="464"/>
        <v>8528800</v>
      </c>
    </row>
    <row r="4098" spans="1:15" x14ac:dyDescent="0.25">
      <c r="A4098">
        <v>4083</v>
      </c>
      <c r="B4098" s="89">
        <v>36567</v>
      </c>
      <c r="C4098" s="48">
        <v>141.843704</v>
      </c>
      <c r="D4098" s="48">
        <v>141.9375</v>
      </c>
      <c r="E4098" s="48">
        <v>138.031204</v>
      </c>
      <c r="F4098" s="48">
        <v>138.6875</v>
      </c>
      <c r="G4098" s="49">
        <v>9849800</v>
      </c>
      <c r="H4098" s="48">
        <v>102.551907</v>
      </c>
      <c r="I4098" s="52">
        <f t="shared" si="458"/>
        <v>0.73944592699414147</v>
      </c>
      <c r="J4098" s="52">
        <f t="shared" ca="1" si="459"/>
        <v>1</v>
      </c>
      <c r="K4098" s="48">
        <f t="shared" si="460"/>
        <v>104.89</v>
      </c>
      <c r="L4098" s="48">
        <f t="shared" si="461"/>
        <v>104.96</v>
      </c>
      <c r="M4098" s="48">
        <f t="shared" si="462"/>
        <v>102.07</v>
      </c>
      <c r="N4098" s="48">
        <f t="shared" si="463"/>
        <v>102.55</v>
      </c>
      <c r="O4098" s="49">
        <f t="shared" ca="1" si="464"/>
        <v>9849800</v>
      </c>
    </row>
    <row r="4099" spans="1:15" x14ac:dyDescent="0.25">
      <c r="A4099">
        <v>4084</v>
      </c>
      <c r="B4099" s="89">
        <v>36566</v>
      </c>
      <c r="C4099" s="48">
        <v>141.625</v>
      </c>
      <c r="D4099" s="48">
        <v>142.5625</v>
      </c>
      <c r="E4099" s="48">
        <v>140.875</v>
      </c>
      <c r="F4099" s="48">
        <v>141.5625</v>
      </c>
      <c r="G4099" s="49">
        <v>6690600</v>
      </c>
      <c r="H4099" s="48">
        <v>104.677814</v>
      </c>
      <c r="I4099" s="52">
        <f t="shared" si="458"/>
        <v>0.73944592671081677</v>
      </c>
      <c r="J4099" s="52">
        <f t="shared" ca="1" si="459"/>
        <v>1</v>
      </c>
      <c r="K4099" s="48">
        <f t="shared" si="460"/>
        <v>104.72</v>
      </c>
      <c r="L4099" s="48">
        <f t="shared" si="461"/>
        <v>105.42</v>
      </c>
      <c r="M4099" s="48">
        <f t="shared" si="462"/>
        <v>104.17</v>
      </c>
      <c r="N4099" s="48">
        <f t="shared" si="463"/>
        <v>104.68</v>
      </c>
      <c r="O4099" s="49">
        <f t="shared" ca="1" si="464"/>
        <v>6690600</v>
      </c>
    </row>
    <row r="4100" spans="1:15" x14ac:dyDescent="0.25">
      <c r="A4100">
        <v>4085</v>
      </c>
      <c r="B4100" s="89">
        <v>36565</v>
      </c>
      <c r="C4100" s="48">
        <v>144.468704</v>
      </c>
      <c r="D4100" s="48">
        <v>144.468704</v>
      </c>
      <c r="E4100" s="48">
        <v>141.26559399999999</v>
      </c>
      <c r="F4100" s="48">
        <v>141.281204</v>
      </c>
      <c r="G4100" s="49">
        <v>8511500</v>
      </c>
      <c r="H4100" s="48">
        <v>104.46981100000001</v>
      </c>
      <c r="I4100" s="52">
        <f t="shared" si="458"/>
        <v>0.73944592799478126</v>
      </c>
      <c r="J4100" s="52">
        <f t="shared" ca="1" si="459"/>
        <v>1</v>
      </c>
      <c r="K4100" s="48">
        <f t="shared" si="460"/>
        <v>106.83</v>
      </c>
      <c r="L4100" s="48">
        <f t="shared" si="461"/>
        <v>106.83</v>
      </c>
      <c r="M4100" s="48">
        <f t="shared" si="462"/>
        <v>104.46</v>
      </c>
      <c r="N4100" s="48">
        <f t="shared" si="463"/>
        <v>104.47</v>
      </c>
      <c r="O4100" s="49">
        <f t="shared" ca="1" si="464"/>
        <v>8511500</v>
      </c>
    </row>
    <row r="4101" spans="1:15" x14ac:dyDescent="0.25">
      <c r="A4101">
        <v>4086</v>
      </c>
      <c r="B4101" s="89">
        <v>36564</v>
      </c>
      <c r="C4101" s="48">
        <v>143.968704</v>
      </c>
      <c r="D4101" s="48">
        <v>144.5625</v>
      </c>
      <c r="E4101" s="48">
        <v>143.625</v>
      </c>
      <c r="F4101" s="48">
        <v>144.3125</v>
      </c>
      <c r="G4101" s="49">
        <v>4936400</v>
      </c>
      <c r="H4101" s="48">
        <v>106.71129000000001</v>
      </c>
      <c r="I4101" s="52">
        <f t="shared" si="458"/>
        <v>0.73944592464270253</v>
      </c>
      <c r="J4101" s="52">
        <f t="shared" ca="1" si="459"/>
        <v>1</v>
      </c>
      <c r="K4101" s="48">
        <f t="shared" si="460"/>
        <v>106.46</v>
      </c>
      <c r="L4101" s="48">
        <f t="shared" si="461"/>
        <v>106.9</v>
      </c>
      <c r="M4101" s="48">
        <f t="shared" si="462"/>
        <v>106.2</v>
      </c>
      <c r="N4101" s="48">
        <f t="shared" si="463"/>
        <v>106.71</v>
      </c>
      <c r="O4101" s="49">
        <f t="shared" ca="1" si="464"/>
        <v>4936400</v>
      </c>
    </row>
    <row r="4102" spans="1:15" x14ac:dyDescent="0.25">
      <c r="A4102">
        <v>4087</v>
      </c>
      <c r="B4102" s="89">
        <v>36563</v>
      </c>
      <c r="C4102" s="48">
        <v>142.5625</v>
      </c>
      <c r="D4102" s="48">
        <v>142.781204</v>
      </c>
      <c r="E4102" s="48">
        <v>141.4375</v>
      </c>
      <c r="F4102" s="48">
        <v>142.375</v>
      </c>
      <c r="G4102" s="49">
        <v>5845800</v>
      </c>
      <c r="H4102" s="48">
        <v>105.278614</v>
      </c>
      <c r="I4102" s="52">
        <f t="shared" si="458"/>
        <v>0.73944592800702369</v>
      </c>
      <c r="J4102" s="52">
        <f t="shared" ca="1" si="459"/>
        <v>1</v>
      </c>
      <c r="K4102" s="48">
        <f t="shared" si="460"/>
        <v>105.42</v>
      </c>
      <c r="L4102" s="48">
        <f t="shared" si="461"/>
        <v>105.58</v>
      </c>
      <c r="M4102" s="48">
        <f t="shared" si="462"/>
        <v>104.59</v>
      </c>
      <c r="N4102" s="48">
        <f t="shared" si="463"/>
        <v>105.28</v>
      </c>
      <c r="O4102" s="49">
        <f t="shared" ca="1" si="464"/>
        <v>5845800</v>
      </c>
    </row>
    <row r="4103" spans="1:15" x14ac:dyDescent="0.25">
      <c r="A4103">
        <v>4088</v>
      </c>
      <c r="B4103" s="89">
        <v>36560</v>
      </c>
      <c r="C4103" s="48">
        <v>143.1875</v>
      </c>
      <c r="D4103" s="48">
        <v>144</v>
      </c>
      <c r="E4103" s="48">
        <v>142.125</v>
      </c>
      <c r="F4103" s="48">
        <v>142.593704</v>
      </c>
      <c r="G4103" s="49">
        <v>4925400</v>
      </c>
      <c r="H4103" s="48">
        <v>105.440333</v>
      </c>
      <c r="I4103" s="52">
        <f t="shared" si="458"/>
        <v>0.73944592252123553</v>
      </c>
      <c r="J4103" s="52">
        <f t="shared" ca="1" si="459"/>
        <v>1</v>
      </c>
      <c r="K4103" s="48">
        <f t="shared" si="460"/>
        <v>105.88</v>
      </c>
      <c r="L4103" s="48">
        <f t="shared" si="461"/>
        <v>106.48</v>
      </c>
      <c r="M4103" s="48">
        <f t="shared" si="462"/>
        <v>105.09</v>
      </c>
      <c r="N4103" s="48">
        <f t="shared" si="463"/>
        <v>105.44</v>
      </c>
      <c r="O4103" s="49">
        <f t="shared" ca="1" si="464"/>
        <v>4925400</v>
      </c>
    </row>
    <row r="4104" spans="1:15" x14ac:dyDescent="0.25">
      <c r="A4104">
        <v>4089</v>
      </c>
      <c r="B4104" s="89">
        <v>36559</v>
      </c>
      <c r="C4104" s="48">
        <v>140.875</v>
      </c>
      <c r="D4104" s="48">
        <v>143.25</v>
      </c>
      <c r="E4104" s="48">
        <v>140</v>
      </c>
      <c r="F4104" s="48">
        <v>143.1875</v>
      </c>
      <c r="G4104" s="49">
        <v>7997500</v>
      </c>
      <c r="H4104" s="48">
        <v>105.879413</v>
      </c>
      <c r="I4104" s="52">
        <f t="shared" si="458"/>
        <v>0.73944592230467043</v>
      </c>
      <c r="J4104" s="52">
        <f t="shared" ca="1" si="459"/>
        <v>1</v>
      </c>
      <c r="K4104" s="48">
        <f t="shared" si="460"/>
        <v>104.17</v>
      </c>
      <c r="L4104" s="48">
        <f t="shared" si="461"/>
        <v>105.93</v>
      </c>
      <c r="M4104" s="48">
        <f t="shared" si="462"/>
        <v>103.52</v>
      </c>
      <c r="N4104" s="48">
        <f t="shared" si="463"/>
        <v>105.88</v>
      </c>
      <c r="O4104" s="49">
        <f t="shared" ca="1" si="464"/>
        <v>7997500</v>
      </c>
    </row>
    <row r="4105" spans="1:15" x14ac:dyDescent="0.25">
      <c r="A4105">
        <v>4090</v>
      </c>
      <c r="B4105" s="89">
        <v>36558</v>
      </c>
      <c r="C4105" s="48">
        <v>141.281204</v>
      </c>
      <c r="D4105" s="48">
        <v>142.25</v>
      </c>
      <c r="E4105" s="48">
        <v>140.375</v>
      </c>
      <c r="F4105" s="48">
        <v>141.0625</v>
      </c>
      <c r="G4105" s="49">
        <v>6205900</v>
      </c>
      <c r="H4105" s="48">
        <v>104.308091</v>
      </c>
      <c r="I4105" s="52">
        <f t="shared" si="458"/>
        <v>0.73944592645104124</v>
      </c>
      <c r="J4105" s="52">
        <f t="shared" ca="1" si="459"/>
        <v>1</v>
      </c>
      <c r="K4105" s="48">
        <f t="shared" si="460"/>
        <v>104.47</v>
      </c>
      <c r="L4105" s="48">
        <f t="shared" si="461"/>
        <v>105.19</v>
      </c>
      <c r="M4105" s="48">
        <f t="shared" si="462"/>
        <v>103.8</v>
      </c>
      <c r="N4105" s="48">
        <f t="shared" si="463"/>
        <v>104.31</v>
      </c>
      <c r="O4105" s="49">
        <f t="shared" ca="1" si="464"/>
        <v>6205900</v>
      </c>
    </row>
    <row r="4106" spans="1:15" x14ac:dyDescent="0.25">
      <c r="A4106">
        <v>4091</v>
      </c>
      <c r="B4106" s="89">
        <v>36557</v>
      </c>
      <c r="C4106" s="48">
        <v>139.75</v>
      </c>
      <c r="D4106" s="48">
        <v>141.6875</v>
      </c>
      <c r="E4106" s="48">
        <v>138.531204</v>
      </c>
      <c r="F4106" s="48">
        <v>140.9375</v>
      </c>
      <c r="G4106" s="49">
        <v>8419900</v>
      </c>
      <c r="H4106" s="48">
        <v>104.21566</v>
      </c>
      <c r="I4106" s="52">
        <f t="shared" si="458"/>
        <v>0.73944592461197334</v>
      </c>
      <c r="J4106" s="52">
        <f t="shared" ca="1" si="459"/>
        <v>1</v>
      </c>
      <c r="K4106" s="48">
        <f t="shared" si="460"/>
        <v>103.34</v>
      </c>
      <c r="L4106" s="48">
        <f t="shared" si="461"/>
        <v>104.77</v>
      </c>
      <c r="M4106" s="48">
        <f t="shared" si="462"/>
        <v>102.44</v>
      </c>
      <c r="N4106" s="48">
        <f t="shared" si="463"/>
        <v>104.22</v>
      </c>
      <c r="O4106" s="49">
        <f t="shared" ca="1" si="464"/>
        <v>8419900</v>
      </c>
    </row>
    <row r="4107" spans="1:15" x14ac:dyDescent="0.25">
      <c r="A4107">
        <v>4092</v>
      </c>
      <c r="B4107" s="89">
        <v>36556</v>
      </c>
      <c r="C4107" s="48">
        <v>135.8125</v>
      </c>
      <c r="D4107" s="48">
        <v>139.67179899999999</v>
      </c>
      <c r="E4107" s="48">
        <v>135</v>
      </c>
      <c r="F4107" s="48">
        <v>139.5625</v>
      </c>
      <c r="G4107" s="49">
        <v>10768700</v>
      </c>
      <c r="H4107" s="48">
        <v>103.198922</v>
      </c>
      <c r="I4107" s="52">
        <f t="shared" si="458"/>
        <v>0.73944592566054634</v>
      </c>
      <c r="J4107" s="52">
        <f t="shared" ca="1" si="459"/>
        <v>1</v>
      </c>
      <c r="K4107" s="48">
        <f t="shared" si="460"/>
        <v>100.43</v>
      </c>
      <c r="L4107" s="48">
        <f t="shared" si="461"/>
        <v>103.28</v>
      </c>
      <c r="M4107" s="48">
        <f t="shared" si="462"/>
        <v>99.83</v>
      </c>
      <c r="N4107" s="48">
        <f t="shared" si="463"/>
        <v>103.2</v>
      </c>
      <c r="O4107" s="49">
        <f t="shared" ca="1" si="464"/>
        <v>10768700</v>
      </c>
    </row>
    <row r="4108" spans="1:15" x14ac:dyDescent="0.25">
      <c r="A4108">
        <v>4093</v>
      </c>
      <c r="B4108" s="89">
        <v>36553</v>
      </c>
      <c r="C4108" s="48">
        <v>139.4375</v>
      </c>
      <c r="D4108" s="48">
        <v>140.0625</v>
      </c>
      <c r="E4108" s="48">
        <v>135.531204</v>
      </c>
      <c r="F4108" s="48">
        <v>135.875</v>
      </c>
      <c r="G4108" s="49">
        <v>11916200</v>
      </c>
      <c r="H4108" s="48">
        <v>100.47221500000001</v>
      </c>
      <c r="I4108" s="52">
        <f t="shared" si="458"/>
        <v>0.7394459245630175</v>
      </c>
      <c r="J4108" s="52">
        <f t="shared" ca="1" si="459"/>
        <v>1</v>
      </c>
      <c r="K4108" s="48">
        <f t="shared" si="460"/>
        <v>103.11</v>
      </c>
      <c r="L4108" s="48">
        <f t="shared" si="461"/>
        <v>103.57</v>
      </c>
      <c r="M4108" s="48">
        <f t="shared" si="462"/>
        <v>100.22</v>
      </c>
      <c r="N4108" s="48">
        <f t="shared" si="463"/>
        <v>100.47</v>
      </c>
      <c r="O4108" s="49">
        <f t="shared" ca="1" si="464"/>
        <v>11916200</v>
      </c>
    </row>
    <row r="4109" spans="1:15" x14ac:dyDescent="0.25">
      <c r="A4109">
        <v>4094</v>
      </c>
      <c r="B4109" s="89">
        <v>36552</v>
      </c>
      <c r="C4109" s="48">
        <v>141.843704</v>
      </c>
      <c r="D4109" s="48">
        <v>142.218704</v>
      </c>
      <c r="E4109" s="48">
        <v>138.125</v>
      </c>
      <c r="F4109" s="48">
        <v>140.25</v>
      </c>
      <c r="G4109" s="49">
        <v>10922700</v>
      </c>
      <c r="H4109" s="48">
        <v>103.707291</v>
      </c>
      <c r="I4109" s="52">
        <f t="shared" si="458"/>
        <v>0.73944592513368979</v>
      </c>
      <c r="J4109" s="52">
        <f t="shared" ca="1" si="459"/>
        <v>1</v>
      </c>
      <c r="K4109" s="48">
        <f t="shared" si="460"/>
        <v>104.89</v>
      </c>
      <c r="L4109" s="48">
        <f t="shared" si="461"/>
        <v>105.16</v>
      </c>
      <c r="M4109" s="48">
        <f t="shared" si="462"/>
        <v>102.14</v>
      </c>
      <c r="N4109" s="48">
        <f t="shared" si="463"/>
        <v>103.71</v>
      </c>
      <c r="O4109" s="49">
        <f t="shared" ca="1" si="464"/>
        <v>10922700</v>
      </c>
    </row>
    <row r="4110" spans="1:15" x14ac:dyDescent="0.25">
      <c r="A4110">
        <v>4095</v>
      </c>
      <c r="B4110" s="89">
        <v>36551</v>
      </c>
      <c r="C4110" s="48">
        <v>141</v>
      </c>
      <c r="D4110" s="48">
        <v>141.54679899999999</v>
      </c>
      <c r="E4110" s="48">
        <v>140.093704</v>
      </c>
      <c r="F4110" s="48">
        <v>140.8125</v>
      </c>
      <c r="G4110" s="49">
        <v>5158100</v>
      </c>
      <c r="H4110" s="48">
        <v>104.12322899999999</v>
      </c>
      <c r="I4110" s="52">
        <f t="shared" si="458"/>
        <v>0.7394459227696405</v>
      </c>
      <c r="J4110" s="52">
        <f t="shared" ca="1" si="459"/>
        <v>1</v>
      </c>
      <c r="K4110" s="48">
        <f t="shared" si="460"/>
        <v>104.26</v>
      </c>
      <c r="L4110" s="48">
        <f t="shared" si="461"/>
        <v>104.67</v>
      </c>
      <c r="M4110" s="48">
        <f t="shared" si="462"/>
        <v>103.59</v>
      </c>
      <c r="N4110" s="48">
        <f t="shared" si="463"/>
        <v>104.12</v>
      </c>
      <c r="O4110" s="49">
        <f t="shared" ca="1" si="464"/>
        <v>5158100</v>
      </c>
    </row>
    <row r="4111" spans="1:15" x14ac:dyDescent="0.25">
      <c r="A4111">
        <v>4096</v>
      </c>
      <c r="B4111" s="89">
        <v>36550</v>
      </c>
      <c r="C4111" s="48">
        <v>140.51559399999999</v>
      </c>
      <c r="D4111" s="48">
        <v>141.9375</v>
      </c>
      <c r="E4111" s="48">
        <v>139</v>
      </c>
      <c r="F4111" s="48">
        <v>141.9375</v>
      </c>
      <c r="G4111" s="49">
        <v>9942500</v>
      </c>
      <c r="H4111" s="48">
        <v>104.955106</v>
      </c>
      <c r="I4111" s="52">
        <f t="shared" si="458"/>
        <v>0.73944592514310881</v>
      </c>
      <c r="J4111" s="52">
        <f t="shared" ca="1" si="459"/>
        <v>1</v>
      </c>
      <c r="K4111" s="48">
        <f t="shared" si="460"/>
        <v>103.9</v>
      </c>
      <c r="L4111" s="48">
        <f t="shared" si="461"/>
        <v>104.96</v>
      </c>
      <c r="M4111" s="48">
        <f t="shared" si="462"/>
        <v>102.78</v>
      </c>
      <c r="N4111" s="48">
        <f t="shared" si="463"/>
        <v>104.96</v>
      </c>
      <c r="O4111" s="49">
        <f t="shared" ca="1" si="464"/>
        <v>9942500</v>
      </c>
    </row>
    <row r="4112" spans="1:15" x14ac:dyDescent="0.25">
      <c r="A4112">
        <v>4097</v>
      </c>
      <c r="B4112" s="89">
        <v>36549</v>
      </c>
      <c r="C4112" s="48">
        <v>145.656204</v>
      </c>
      <c r="D4112" s="48">
        <v>145.843704</v>
      </c>
      <c r="E4112" s="48">
        <v>139.406204</v>
      </c>
      <c r="F4112" s="48">
        <v>140.343704</v>
      </c>
      <c r="G4112" s="49">
        <v>7896900</v>
      </c>
      <c r="H4112" s="48">
        <v>103.77658</v>
      </c>
      <c r="I4112" s="52">
        <f t="shared" si="458"/>
        <v>0.73944592484177274</v>
      </c>
      <c r="J4112" s="52">
        <f t="shared" ca="1" si="459"/>
        <v>1</v>
      </c>
      <c r="K4112" s="48">
        <f t="shared" si="460"/>
        <v>107.7</v>
      </c>
      <c r="L4112" s="48">
        <f t="shared" si="461"/>
        <v>107.84</v>
      </c>
      <c r="M4112" s="48">
        <f t="shared" si="462"/>
        <v>103.08</v>
      </c>
      <c r="N4112" s="48">
        <f t="shared" si="463"/>
        <v>103.78</v>
      </c>
      <c r="O4112" s="49">
        <f t="shared" ca="1" si="464"/>
        <v>7896900</v>
      </c>
    </row>
    <row r="4113" spans="1:15" x14ac:dyDescent="0.25">
      <c r="A4113">
        <v>4098</v>
      </c>
      <c r="B4113" s="89">
        <v>36546</v>
      </c>
      <c r="C4113" s="48">
        <v>145.5</v>
      </c>
      <c r="D4113" s="48">
        <v>145.5</v>
      </c>
      <c r="E4113" s="48">
        <v>144.0625</v>
      </c>
      <c r="F4113" s="48">
        <v>144.4375</v>
      </c>
      <c r="G4113" s="49">
        <v>6244800</v>
      </c>
      <c r="H4113" s="48">
        <v>106.803721</v>
      </c>
      <c r="I4113" s="52">
        <f t="shared" ref="I4113:I4176" si="465">H4113/F4113</f>
        <v>0.73944592643877105</v>
      </c>
      <c r="J4113" s="52">
        <f t="shared" ref="J4113:J4176" ca="1" si="466">INDEX(OFFSET($T$15,0,0,$S$13+1,1),MATCH(B4113,OFFSET($Q$15,0,0,$S$13+1,1),-1))</f>
        <v>1</v>
      </c>
      <c r="K4113" s="48">
        <f t="shared" ref="K4113:K4176" si="467">ROUND($I4113*C4113,2)</f>
        <v>107.59</v>
      </c>
      <c r="L4113" s="48">
        <f t="shared" ref="L4113:L4176" si="468">ROUND($I4113*D4113,2)</f>
        <v>107.59</v>
      </c>
      <c r="M4113" s="48">
        <f t="shared" ref="M4113:M4176" si="469">ROUND($I4113*E4113,2)</f>
        <v>106.53</v>
      </c>
      <c r="N4113" s="48">
        <f t="shared" ref="N4113:N4176" si="470">ROUND($I4113*F4113,2)</f>
        <v>106.8</v>
      </c>
      <c r="O4113" s="49">
        <f t="shared" ref="O4113:O4176" ca="1" si="471">G4113*J4113</f>
        <v>6244800</v>
      </c>
    </row>
    <row r="4114" spans="1:15" x14ac:dyDescent="0.25">
      <c r="A4114">
        <v>4099</v>
      </c>
      <c r="B4114" s="89">
        <v>36545</v>
      </c>
      <c r="C4114" s="48">
        <v>146.968704</v>
      </c>
      <c r="D4114" s="48">
        <v>146.968704</v>
      </c>
      <c r="E4114" s="48">
        <v>143.8125</v>
      </c>
      <c r="F4114" s="48">
        <v>144.75</v>
      </c>
      <c r="G4114" s="49">
        <v>5800100</v>
      </c>
      <c r="H4114" s="48">
        <v>107.03479799999999</v>
      </c>
      <c r="I4114" s="52">
        <f t="shared" si="465"/>
        <v>0.73944592746113991</v>
      </c>
      <c r="J4114" s="52">
        <f t="shared" ca="1" si="466"/>
        <v>1</v>
      </c>
      <c r="K4114" s="48">
        <f t="shared" si="467"/>
        <v>108.68</v>
      </c>
      <c r="L4114" s="48">
        <f t="shared" si="468"/>
        <v>108.68</v>
      </c>
      <c r="M4114" s="48">
        <f t="shared" si="469"/>
        <v>106.34</v>
      </c>
      <c r="N4114" s="48">
        <f t="shared" si="470"/>
        <v>107.03</v>
      </c>
      <c r="O4114" s="49">
        <f t="shared" ca="1" si="471"/>
        <v>5800100</v>
      </c>
    </row>
    <row r="4115" spans="1:15" x14ac:dyDescent="0.25">
      <c r="A4115">
        <v>4100</v>
      </c>
      <c r="B4115" s="89">
        <v>36544</v>
      </c>
      <c r="C4115" s="48">
        <v>145.3125</v>
      </c>
      <c r="D4115" s="48">
        <v>147</v>
      </c>
      <c r="E4115" s="48">
        <v>145</v>
      </c>
      <c r="F4115" s="48">
        <v>147</v>
      </c>
      <c r="G4115" s="49">
        <v>6157900</v>
      </c>
      <c r="H4115" s="48">
        <v>108.69855099999999</v>
      </c>
      <c r="I4115" s="52">
        <f t="shared" si="465"/>
        <v>0.73944592517006802</v>
      </c>
      <c r="J4115" s="52">
        <f t="shared" ca="1" si="466"/>
        <v>1</v>
      </c>
      <c r="K4115" s="48">
        <f t="shared" si="467"/>
        <v>107.45</v>
      </c>
      <c r="L4115" s="48">
        <f t="shared" si="468"/>
        <v>108.7</v>
      </c>
      <c r="M4115" s="48">
        <f t="shared" si="469"/>
        <v>107.22</v>
      </c>
      <c r="N4115" s="48">
        <f t="shared" si="470"/>
        <v>108.7</v>
      </c>
      <c r="O4115" s="49">
        <f t="shared" ca="1" si="471"/>
        <v>6157900</v>
      </c>
    </row>
    <row r="4116" spans="1:15" x14ac:dyDescent="0.25">
      <c r="A4116">
        <v>4101</v>
      </c>
      <c r="B4116" s="89">
        <v>36543</v>
      </c>
      <c r="C4116" s="48">
        <v>145.343704</v>
      </c>
      <c r="D4116" s="48">
        <v>146.625</v>
      </c>
      <c r="E4116" s="48">
        <v>145.1875</v>
      </c>
      <c r="F4116" s="48">
        <v>145.8125</v>
      </c>
      <c r="G4116" s="49">
        <v>6488500</v>
      </c>
      <c r="H4116" s="48">
        <v>107.820459</v>
      </c>
      <c r="I4116" s="52">
        <f t="shared" si="465"/>
        <v>0.73944592541791687</v>
      </c>
      <c r="J4116" s="52">
        <f t="shared" ca="1" si="466"/>
        <v>1</v>
      </c>
      <c r="K4116" s="48">
        <f t="shared" si="467"/>
        <v>107.47</v>
      </c>
      <c r="L4116" s="48">
        <f t="shared" si="468"/>
        <v>108.42</v>
      </c>
      <c r="M4116" s="48">
        <f t="shared" si="469"/>
        <v>107.36</v>
      </c>
      <c r="N4116" s="48">
        <f t="shared" si="470"/>
        <v>107.82</v>
      </c>
      <c r="O4116" s="49">
        <f t="shared" ca="1" si="471"/>
        <v>6488500</v>
      </c>
    </row>
    <row r="4117" spans="1:15" x14ac:dyDescent="0.25">
      <c r="A4117">
        <v>4102</v>
      </c>
      <c r="B4117" s="89">
        <v>36539</v>
      </c>
      <c r="C4117" s="48">
        <v>146.531204</v>
      </c>
      <c r="D4117" s="48">
        <v>147.468704</v>
      </c>
      <c r="E4117" s="48">
        <v>145.968704</v>
      </c>
      <c r="F4117" s="48">
        <v>146.968704</v>
      </c>
      <c r="G4117" s="49">
        <v>7437300</v>
      </c>
      <c r="H4117" s="48">
        <v>108.675409</v>
      </c>
      <c r="I4117" s="52">
        <f t="shared" si="465"/>
        <v>0.73944592312659985</v>
      </c>
      <c r="J4117" s="52">
        <f t="shared" ca="1" si="466"/>
        <v>1</v>
      </c>
      <c r="K4117" s="48">
        <f t="shared" si="467"/>
        <v>108.35</v>
      </c>
      <c r="L4117" s="48">
        <f t="shared" si="468"/>
        <v>109.05</v>
      </c>
      <c r="M4117" s="48">
        <f t="shared" si="469"/>
        <v>107.94</v>
      </c>
      <c r="N4117" s="48">
        <f t="shared" si="470"/>
        <v>108.68</v>
      </c>
      <c r="O4117" s="49">
        <f t="shared" ca="1" si="471"/>
        <v>7437300</v>
      </c>
    </row>
    <row r="4118" spans="1:15" x14ac:dyDescent="0.25">
      <c r="A4118">
        <v>4103</v>
      </c>
      <c r="B4118" s="89">
        <v>36538</v>
      </c>
      <c r="C4118" s="48">
        <v>144.468704</v>
      </c>
      <c r="D4118" s="48">
        <v>145.75</v>
      </c>
      <c r="E4118" s="48">
        <v>143.281204</v>
      </c>
      <c r="F4118" s="48">
        <v>145</v>
      </c>
      <c r="G4118" s="49">
        <v>5158300</v>
      </c>
      <c r="H4118" s="48">
        <v>107.21965899999999</v>
      </c>
      <c r="I4118" s="52">
        <f t="shared" si="465"/>
        <v>0.73944592413793098</v>
      </c>
      <c r="J4118" s="52">
        <f t="shared" ca="1" si="466"/>
        <v>1</v>
      </c>
      <c r="K4118" s="48">
        <f t="shared" si="467"/>
        <v>106.83</v>
      </c>
      <c r="L4118" s="48">
        <f t="shared" si="468"/>
        <v>107.77</v>
      </c>
      <c r="M4118" s="48">
        <f t="shared" si="469"/>
        <v>105.95</v>
      </c>
      <c r="N4118" s="48">
        <f t="shared" si="470"/>
        <v>107.22</v>
      </c>
      <c r="O4118" s="49">
        <f t="shared" ca="1" si="471"/>
        <v>5158300</v>
      </c>
    </row>
    <row r="4119" spans="1:15" x14ac:dyDescent="0.25">
      <c r="A4119">
        <v>4104</v>
      </c>
      <c r="B4119" s="89">
        <v>36537</v>
      </c>
      <c r="C4119" s="48">
        <v>144.593704</v>
      </c>
      <c r="D4119" s="48">
        <v>144.593704</v>
      </c>
      <c r="E4119" s="48">
        <v>142.875</v>
      </c>
      <c r="F4119" s="48">
        <v>143.0625</v>
      </c>
      <c r="G4119" s="49">
        <v>6907700</v>
      </c>
      <c r="H4119" s="48">
        <v>105.78698300000001</v>
      </c>
      <c r="I4119" s="52">
        <f t="shared" si="465"/>
        <v>0.73944592747924864</v>
      </c>
      <c r="J4119" s="52">
        <f t="shared" ca="1" si="466"/>
        <v>1</v>
      </c>
      <c r="K4119" s="48">
        <f t="shared" si="467"/>
        <v>106.92</v>
      </c>
      <c r="L4119" s="48">
        <f t="shared" si="468"/>
        <v>106.92</v>
      </c>
      <c r="M4119" s="48">
        <f t="shared" si="469"/>
        <v>105.65</v>
      </c>
      <c r="N4119" s="48">
        <f t="shared" si="470"/>
        <v>105.79</v>
      </c>
      <c r="O4119" s="49">
        <f t="shared" ca="1" si="471"/>
        <v>6907700</v>
      </c>
    </row>
    <row r="4120" spans="1:15" x14ac:dyDescent="0.25">
      <c r="A4120">
        <v>4105</v>
      </c>
      <c r="B4120" s="89">
        <v>36536</v>
      </c>
      <c r="C4120" s="48">
        <v>145.8125</v>
      </c>
      <c r="D4120" s="48">
        <v>146.093704</v>
      </c>
      <c r="E4120" s="48">
        <v>143.5</v>
      </c>
      <c r="F4120" s="48">
        <v>144.5</v>
      </c>
      <c r="G4120" s="49">
        <v>7503700</v>
      </c>
      <c r="H4120" s="48">
        <v>106.849936</v>
      </c>
      <c r="I4120" s="52">
        <f t="shared" si="465"/>
        <v>0.73944592387543251</v>
      </c>
      <c r="J4120" s="52">
        <f t="shared" ca="1" si="466"/>
        <v>1</v>
      </c>
      <c r="K4120" s="48">
        <f t="shared" si="467"/>
        <v>107.82</v>
      </c>
      <c r="L4120" s="48">
        <f t="shared" si="468"/>
        <v>108.03</v>
      </c>
      <c r="M4120" s="48">
        <f t="shared" si="469"/>
        <v>106.11</v>
      </c>
      <c r="N4120" s="48">
        <f t="shared" si="470"/>
        <v>106.85</v>
      </c>
      <c r="O4120" s="49">
        <f t="shared" ca="1" si="471"/>
        <v>7503700</v>
      </c>
    </row>
    <row r="4121" spans="1:15" x14ac:dyDescent="0.25">
      <c r="A4121">
        <v>4106</v>
      </c>
      <c r="B4121" s="89">
        <v>36535</v>
      </c>
      <c r="C4121" s="48">
        <v>146.25</v>
      </c>
      <c r="D4121" s="48">
        <v>146.906204</v>
      </c>
      <c r="E4121" s="48">
        <v>145.031204</v>
      </c>
      <c r="F4121" s="48">
        <v>146.25</v>
      </c>
      <c r="G4121" s="49">
        <v>5741700</v>
      </c>
      <c r="H4121" s="48">
        <v>108.14396600000001</v>
      </c>
      <c r="I4121" s="52">
        <f t="shared" si="465"/>
        <v>0.73944592136752141</v>
      </c>
      <c r="J4121" s="52">
        <f t="shared" ca="1" si="466"/>
        <v>1</v>
      </c>
      <c r="K4121" s="48">
        <f t="shared" si="467"/>
        <v>108.14</v>
      </c>
      <c r="L4121" s="48">
        <f t="shared" si="468"/>
        <v>108.63</v>
      </c>
      <c r="M4121" s="48">
        <f t="shared" si="469"/>
        <v>107.24</v>
      </c>
      <c r="N4121" s="48">
        <f t="shared" si="470"/>
        <v>108.14</v>
      </c>
      <c r="O4121" s="49">
        <f t="shared" ca="1" si="471"/>
        <v>5741700</v>
      </c>
    </row>
    <row r="4122" spans="1:15" x14ac:dyDescent="0.25">
      <c r="A4122">
        <v>4107</v>
      </c>
      <c r="B4122" s="89">
        <v>36532</v>
      </c>
      <c r="C4122" s="48">
        <v>140.3125</v>
      </c>
      <c r="D4122" s="48">
        <v>145.75</v>
      </c>
      <c r="E4122" s="48">
        <v>140.0625</v>
      </c>
      <c r="F4122" s="48">
        <v>145.75</v>
      </c>
      <c r="G4122" s="49">
        <v>8066500</v>
      </c>
      <c r="H4122" s="48">
        <v>107.774244</v>
      </c>
      <c r="I4122" s="52">
        <f t="shared" si="465"/>
        <v>0.73944592795883357</v>
      </c>
      <c r="J4122" s="52">
        <f t="shared" ca="1" si="466"/>
        <v>1</v>
      </c>
      <c r="K4122" s="48">
        <f t="shared" si="467"/>
        <v>103.75</v>
      </c>
      <c r="L4122" s="48">
        <f t="shared" si="468"/>
        <v>107.77</v>
      </c>
      <c r="M4122" s="48">
        <f t="shared" si="469"/>
        <v>103.57</v>
      </c>
      <c r="N4122" s="48">
        <f t="shared" si="470"/>
        <v>107.77</v>
      </c>
      <c r="O4122" s="49">
        <f t="shared" ca="1" si="471"/>
        <v>8066500</v>
      </c>
    </row>
    <row r="4123" spans="1:15" x14ac:dyDescent="0.25">
      <c r="A4123">
        <v>4108</v>
      </c>
      <c r="B4123" s="89">
        <v>36531</v>
      </c>
      <c r="C4123" s="48">
        <v>139.625</v>
      </c>
      <c r="D4123" s="48">
        <v>141.5</v>
      </c>
      <c r="E4123" s="48">
        <v>137.75</v>
      </c>
      <c r="F4123" s="48">
        <v>137.75</v>
      </c>
      <c r="G4123" s="49">
        <v>6227200</v>
      </c>
      <c r="H4123" s="48">
        <v>101.858676</v>
      </c>
      <c r="I4123" s="52">
        <f t="shared" si="465"/>
        <v>0.73944592377495466</v>
      </c>
      <c r="J4123" s="52">
        <f t="shared" ca="1" si="466"/>
        <v>1</v>
      </c>
      <c r="K4123" s="48">
        <f t="shared" si="467"/>
        <v>103.25</v>
      </c>
      <c r="L4123" s="48">
        <f t="shared" si="468"/>
        <v>104.63</v>
      </c>
      <c r="M4123" s="48">
        <f t="shared" si="469"/>
        <v>101.86</v>
      </c>
      <c r="N4123" s="48">
        <f t="shared" si="470"/>
        <v>101.86</v>
      </c>
      <c r="O4123" s="49">
        <f t="shared" ca="1" si="471"/>
        <v>6227200</v>
      </c>
    </row>
    <row r="4124" spans="1:15" x14ac:dyDescent="0.25">
      <c r="A4124">
        <v>4109</v>
      </c>
      <c r="B4124" s="89">
        <v>36530</v>
      </c>
      <c r="C4124" s="48">
        <v>139.9375</v>
      </c>
      <c r="D4124" s="48">
        <v>141.531204</v>
      </c>
      <c r="E4124" s="48">
        <v>137.25</v>
      </c>
      <c r="F4124" s="48">
        <v>140</v>
      </c>
      <c r="G4124" s="49">
        <v>12177900</v>
      </c>
      <c r="H4124" s="48">
        <v>103.522429</v>
      </c>
      <c r="I4124" s="52">
        <f t="shared" si="465"/>
        <v>0.73944592142857146</v>
      </c>
      <c r="J4124" s="52">
        <f t="shared" ca="1" si="466"/>
        <v>1</v>
      </c>
      <c r="K4124" s="48">
        <f t="shared" si="467"/>
        <v>103.48</v>
      </c>
      <c r="L4124" s="48">
        <f t="shared" si="468"/>
        <v>104.65</v>
      </c>
      <c r="M4124" s="48">
        <f t="shared" si="469"/>
        <v>101.49</v>
      </c>
      <c r="N4124" s="48">
        <f t="shared" si="470"/>
        <v>103.52</v>
      </c>
      <c r="O4124" s="49">
        <f t="shared" ca="1" si="471"/>
        <v>12177900</v>
      </c>
    </row>
    <row r="4125" spans="1:15" x14ac:dyDescent="0.25">
      <c r="A4125">
        <v>4110</v>
      </c>
      <c r="B4125" s="89">
        <v>36529</v>
      </c>
      <c r="C4125" s="48">
        <v>143.531204</v>
      </c>
      <c r="D4125" s="48">
        <v>144.0625</v>
      </c>
      <c r="E4125" s="48">
        <v>139.64059399999999</v>
      </c>
      <c r="F4125" s="48">
        <v>139.75</v>
      </c>
      <c r="G4125" s="49">
        <v>8089800</v>
      </c>
      <c r="H4125" s="48">
        <v>103.337568</v>
      </c>
      <c r="I4125" s="52">
        <f t="shared" si="465"/>
        <v>0.73944592486583183</v>
      </c>
      <c r="J4125" s="52">
        <f t="shared" ca="1" si="466"/>
        <v>1</v>
      </c>
      <c r="K4125" s="48">
        <f t="shared" si="467"/>
        <v>106.13</v>
      </c>
      <c r="L4125" s="48">
        <f t="shared" si="468"/>
        <v>106.53</v>
      </c>
      <c r="M4125" s="48">
        <f t="shared" si="469"/>
        <v>103.26</v>
      </c>
      <c r="N4125" s="48">
        <f t="shared" si="470"/>
        <v>103.34</v>
      </c>
      <c r="O4125" s="49">
        <f t="shared" ca="1" si="471"/>
        <v>8089800</v>
      </c>
    </row>
    <row r="4126" spans="1:15" x14ac:dyDescent="0.25">
      <c r="A4126">
        <v>4111</v>
      </c>
      <c r="B4126" s="89">
        <v>36528</v>
      </c>
      <c r="C4126" s="48">
        <v>148.25</v>
      </c>
      <c r="D4126" s="48">
        <v>148.25</v>
      </c>
      <c r="E4126" s="48">
        <v>143.875</v>
      </c>
      <c r="F4126" s="48">
        <v>145.4375</v>
      </c>
      <c r="G4126" s="49">
        <v>8164300</v>
      </c>
      <c r="H4126" s="48">
        <v>107.543167</v>
      </c>
      <c r="I4126" s="52">
        <f t="shared" si="465"/>
        <v>0.73944592694456379</v>
      </c>
      <c r="J4126" s="52">
        <f t="shared" ca="1" si="466"/>
        <v>1</v>
      </c>
      <c r="K4126" s="48">
        <f t="shared" si="467"/>
        <v>109.62</v>
      </c>
      <c r="L4126" s="48">
        <f t="shared" si="468"/>
        <v>109.62</v>
      </c>
      <c r="M4126" s="48">
        <f t="shared" si="469"/>
        <v>106.39</v>
      </c>
      <c r="N4126" s="48">
        <f t="shared" si="470"/>
        <v>107.54</v>
      </c>
      <c r="O4126" s="49">
        <f t="shared" ca="1" si="471"/>
        <v>8164300</v>
      </c>
    </row>
    <row r="4127" spans="1:15" x14ac:dyDescent="0.25">
      <c r="A4127">
        <v>4112</v>
      </c>
      <c r="B4127" s="89">
        <v>36525</v>
      </c>
      <c r="C4127" s="48">
        <v>146.843704</v>
      </c>
      <c r="D4127" s="48">
        <v>147.5</v>
      </c>
      <c r="E4127" s="48">
        <v>146.25</v>
      </c>
      <c r="F4127" s="48">
        <v>146.875</v>
      </c>
      <c r="G4127" s="49">
        <v>3172700</v>
      </c>
      <c r="H4127" s="48">
        <v>108.60612</v>
      </c>
      <c r="I4127" s="52">
        <f t="shared" si="465"/>
        <v>0.7394459234042553</v>
      </c>
      <c r="J4127" s="52">
        <f t="shared" ca="1" si="466"/>
        <v>1</v>
      </c>
      <c r="K4127" s="48">
        <f t="shared" si="467"/>
        <v>108.58</v>
      </c>
      <c r="L4127" s="48">
        <f t="shared" si="468"/>
        <v>109.07</v>
      </c>
      <c r="M4127" s="48">
        <f t="shared" si="469"/>
        <v>108.14</v>
      </c>
      <c r="N4127" s="48">
        <f t="shared" si="470"/>
        <v>108.61</v>
      </c>
      <c r="O4127" s="49">
        <f t="shared" ca="1" si="471"/>
        <v>3172700</v>
      </c>
    </row>
    <row r="4128" spans="1:15" x14ac:dyDescent="0.25">
      <c r="A4128">
        <v>4113</v>
      </c>
      <c r="B4128" s="89">
        <v>36524</v>
      </c>
      <c r="C4128" s="48">
        <v>147.125</v>
      </c>
      <c r="D4128" s="48">
        <v>147.5625</v>
      </c>
      <c r="E4128" s="48">
        <v>146.1875</v>
      </c>
      <c r="F4128" s="48">
        <v>146.64059399999999</v>
      </c>
      <c r="G4128" s="49">
        <v>3641300</v>
      </c>
      <c r="H4128" s="48">
        <v>108.43279</v>
      </c>
      <c r="I4128" s="52">
        <f t="shared" si="465"/>
        <v>0.73944592723076397</v>
      </c>
      <c r="J4128" s="52">
        <f t="shared" ca="1" si="466"/>
        <v>1</v>
      </c>
      <c r="K4128" s="48">
        <f t="shared" si="467"/>
        <v>108.79</v>
      </c>
      <c r="L4128" s="48">
        <f t="shared" si="468"/>
        <v>109.11</v>
      </c>
      <c r="M4128" s="48">
        <f t="shared" si="469"/>
        <v>108.1</v>
      </c>
      <c r="N4128" s="48">
        <f t="shared" si="470"/>
        <v>108.43</v>
      </c>
      <c r="O4128" s="49">
        <f t="shared" ca="1" si="471"/>
        <v>3641300</v>
      </c>
    </row>
    <row r="4129" spans="1:15" x14ac:dyDescent="0.25">
      <c r="A4129">
        <v>4114</v>
      </c>
      <c r="B4129" s="89">
        <v>36523</v>
      </c>
      <c r="C4129" s="48">
        <v>146.3125</v>
      </c>
      <c r="D4129" s="48">
        <v>146.8125</v>
      </c>
      <c r="E4129" s="48">
        <v>145.3125</v>
      </c>
      <c r="F4129" s="48">
        <v>146.8125</v>
      </c>
      <c r="G4129" s="49">
        <v>3001000</v>
      </c>
      <c r="H4129" s="48">
        <v>108.559905</v>
      </c>
      <c r="I4129" s="52">
        <f t="shared" si="465"/>
        <v>0.73944592592592595</v>
      </c>
      <c r="J4129" s="52">
        <f t="shared" ca="1" si="466"/>
        <v>1</v>
      </c>
      <c r="K4129" s="48">
        <f t="shared" si="467"/>
        <v>108.19</v>
      </c>
      <c r="L4129" s="48">
        <f t="shared" si="468"/>
        <v>108.56</v>
      </c>
      <c r="M4129" s="48">
        <f t="shared" si="469"/>
        <v>107.45</v>
      </c>
      <c r="N4129" s="48">
        <f t="shared" si="470"/>
        <v>108.56</v>
      </c>
      <c r="O4129" s="49">
        <f t="shared" ca="1" si="471"/>
        <v>3001000</v>
      </c>
    </row>
    <row r="4130" spans="1:15" x14ac:dyDescent="0.25">
      <c r="A4130">
        <v>4115</v>
      </c>
      <c r="B4130" s="89">
        <v>36522</v>
      </c>
      <c r="C4130" s="48">
        <v>145.875</v>
      </c>
      <c r="D4130" s="48">
        <v>146.5</v>
      </c>
      <c r="E4130" s="48">
        <v>145.48429899999999</v>
      </c>
      <c r="F4130" s="48">
        <v>146.1875</v>
      </c>
      <c r="G4130" s="49">
        <v>4084500</v>
      </c>
      <c r="H4130" s="48">
        <v>108.097751</v>
      </c>
      <c r="I4130" s="52">
        <f t="shared" si="465"/>
        <v>0.73944592389910224</v>
      </c>
      <c r="J4130" s="52">
        <f t="shared" ca="1" si="466"/>
        <v>1</v>
      </c>
      <c r="K4130" s="48">
        <f t="shared" si="467"/>
        <v>107.87</v>
      </c>
      <c r="L4130" s="48">
        <f t="shared" si="468"/>
        <v>108.33</v>
      </c>
      <c r="M4130" s="48">
        <f t="shared" si="469"/>
        <v>107.58</v>
      </c>
      <c r="N4130" s="48">
        <f t="shared" si="470"/>
        <v>108.1</v>
      </c>
      <c r="O4130" s="49">
        <f t="shared" ca="1" si="471"/>
        <v>4084500</v>
      </c>
    </row>
    <row r="4131" spans="1:15" x14ac:dyDescent="0.25">
      <c r="A4131">
        <v>4116</v>
      </c>
      <c r="B4131" s="89">
        <v>36521</v>
      </c>
      <c r="C4131" s="48">
        <v>146.5</v>
      </c>
      <c r="D4131" s="48">
        <v>146.781204</v>
      </c>
      <c r="E4131" s="48">
        <v>145.0625</v>
      </c>
      <c r="F4131" s="48">
        <v>146.281204</v>
      </c>
      <c r="G4131" s="49">
        <v>2691000</v>
      </c>
      <c r="H4131" s="48">
        <v>108.16704</v>
      </c>
      <c r="I4131" s="52">
        <f t="shared" si="465"/>
        <v>0.73944592361982475</v>
      </c>
      <c r="J4131" s="52">
        <f t="shared" ca="1" si="466"/>
        <v>1</v>
      </c>
      <c r="K4131" s="48">
        <f t="shared" si="467"/>
        <v>108.33</v>
      </c>
      <c r="L4131" s="48">
        <f t="shared" si="468"/>
        <v>108.54</v>
      </c>
      <c r="M4131" s="48">
        <f t="shared" si="469"/>
        <v>107.27</v>
      </c>
      <c r="N4131" s="48">
        <f t="shared" si="470"/>
        <v>108.17</v>
      </c>
      <c r="O4131" s="49">
        <f t="shared" ca="1" si="471"/>
        <v>2691000</v>
      </c>
    </row>
    <row r="4132" spans="1:15" x14ac:dyDescent="0.25">
      <c r="A4132">
        <v>4117</v>
      </c>
      <c r="B4132" s="89">
        <v>36517</v>
      </c>
      <c r="C4132" s="48">
        <v>145.01559399999999</v>
      </c>
      <c r="D4132" s="48">
        <v>146.48429899999999</v>
      </c>
      <c r="E4132" s="48">
        <v>145</v>
      </c>
      <c r="F4132" s="48">
        <v>146.48429899999999</v>
      </c>
      <c r="G4132" s="49">
        <v>5721700</v>
      </c>
      <c r="H4132" s="48">
        <v>108.317218</v>
      </c>
      <c r="I4132" s="52">
        <f t="shared" si="465"/>
        <v>0.73944592519093122</v>
      </c>
      <c r="J4132" s="52">
        <f t="shared" ca="1" si="466"/>
        <v>1</v>
      </c>
      <c r="K4132" s="48">
        <f t="shared" si="467"/>
        <v>107.23</v>
      </c>
      <c r="L4132" s="48">
        <f t="shared" si="468"/>
        <v>108.32</v>
      </c>
      <c r="M4132" s="48">
        <f t="shared" si="469"/>
        <v>107.22</v>
      </c>
      <c r="N4132" s="48">
        <f t="shared" si="470"/>
        <v>108.32</v>
      </c>
      <c r="O4132" s="49">
        <f t="shared" ca="1" si="471"/>
        <v>5721700</v>
      </c>
    </row>
    <row r="4133" spans="1:15" x14ac:dyDescent="0.25">
      <c r="A4133">
        <v>4118</v>
      </c>
      <c r="B4133" s="89">
        <v>36516</v>
      </c>
      <c r="C4133" s="48">
        <v>143.625</v>
      </c>
      <c r="D4133" s="48">
        <v>144.1875</v>
      </c>
      <c r="E4133" s="48">
        <v>142.968704</v>
      </c>
      <c r="F4133" s="48">
        <v>144.1875</v>
      </c>
      <c r="G4133" s="49">
        <v>5377500</v>
      </c>
      <c r="H4133" s="48">
        <v>106.618859</v>
      </c>
      <c r="I4133" s="52">
        <f t="shared" si="465"/>
        <v>0.73944592284351973</v>
      </c>
      <c r="J4133" s="52">
        <f t="shared" ca="1" si="466"/>
        <v>1</v>
      </c>
      <c r="K4133" s="48">
        <f t="shared" si="467"/>
        <v>106.2</v>
      </c>
      <c r="L4133" s="48">
        <f t="shared" si="468"/>
        <v>106.62</v>
      </c>
      <c r="M4133" s="48">
        <f t="shared" si="469"/>
        <v>105.72</v>
      </c>
      <c r="N4133" s="48">
        <f t="shared" si="470"/>
        <v>106.62</v>
      </c>
      <c r="O4133" s="49">
        <f t="shared" ca="1" si="471"/>
        <v>5377500</v>
      </c>
    </row>
    <row r="4134" spans="1:15" x14ac:dyDescent="0.25">
      <c r="A4134">
        <v>4119</v>
      </c>
      <c r="B4134" s="89">
        <v>36515</v>
      </c>
      <c r="C4134" s="48">
        <v>141.593704</v>
      </c>
      <c r="D4134" s="48">
        <v>144.0625</v>
      </c>
      <c r="E4134" s="48">
        <v>141.343704</v>
      </c>
      <c r="F4134" s="48">
        <v>143.8125</v>
      </c>
      <c r="G4134" s="49">
        <v>7981300</v>
      </c>
      <c r="H4134" s="48">
        <v>106.341567</v>
      </c>
      <c r="I4134" s="52">
        <f t="shared" si="465"/>
        <v>0.739445924380704</v>
      </c>
      <c r="J4134" s="52">
        <f t="shared" ca="1" si="466"/>
        <v>1</v>
      </c>
      <c r="K4134" s="48">
        <f t="shared" si="467"/>
        <v>104.7</v>
      </c>
      <c r="L4134" s="48">
        <f t="shared" si="468"/>
        <v>106.53</v>
      </c>
      <c r="M4134" s="48">
        <f t="shared" si="469"/>
        <v>104.52</v>
      </c>
      <c r="N4134" s="48">
        <f t="shared" si="470"/>
        <v>106.34</v>
      </c>
      <c r="O4134" s="49">
        <f t="shared" ca="1" si="471"/>
        <v>7981300</v>
      </c>
    </row>
    <row r="4135" spans="1:15" x14ac:dyDescent="0.25">
      <c r="A4135">
        <v>4120</v>
      </c>
      <c r="B4135" s="89">
        <v>36514</v>
      </c>
      <c r="C4135" s="48">
        <v>142.5625</v>
      </c>
      <c r="D4135" s="48">
        <v>143.1875</v>
      </c>
      <c r="E4135" s="48">
        <v>141.093704</v>
      </c>
      <c r="F4135" s="48">
        <v>141.656204</v>
      </c>
      <c r="G4135" s="49">
        <v>4608700</v>
      </c>
      <c r="H4135" s="48">
        <v>104.747103</v>
      </c>
      <c r="I4135" s="52">
        <f t="shared" si="465"/>
        <v>0.73944592642056106</v>
      </c>
      <c r="J4135" s="52">
        <f t="shared" ca="1" si="466"/>
        <v>1</v>
      </c>
      <c r="K4135" s="48">
        <f t="shared" si="467"/>
        <v>105.42</v>
      </c>
      <c r="L4135" s="48">
        <f t="shared" si="468"/>
        <v>105.88</v>
      </c>
      <c r="M4135" s="48">
        <f t="shared" si="469"/>
        <v>104.33</v>
      </c>
      <c r="N4135" s="48">
        <f t="shared" si="470"/>
        <v>104.75</v>
      </c>
      <c r="O4135" s="49">
        <f t="shared" ca="1" si="471"/>
        <v>4608700</v>
      </c>
    </row>
    <row r="4136" spans="1:15" x14ac:dyDescent="0.25">
      <c r="A4136">
        <v>4121</v>
      </c>
      <c r="B4136" s="89">
        <v>36511</v>
      </c>
      <c r="C4136" s="48">
        <v>143</v>
      </c>
      <c r="D4136" s="48">
        <v>143.3125</v>
      </c>
      <c r="E4136" s="48">
        <v>142.0625</v>
      </c>
      <c r="F4136" s="48">
        <v>142.6875</v>
      </c>
      <c r="G4136" s="49">
        <v>4775400</v>
      </c>
      <c r="H4136" s="48">
        <v>105.50969000000001</v>
      </c>
      <c r="I4136" s="52">
        <f t="shared" si="465"/>
        <v>0.73944592203241355</v>
      </c>
      <c r="J4136" s="52">
        <f t="shared" ca="1" si="466"/>
        <v>1</v>
      </c>
      <c r="K4136" s="48">
        <f t="shared" si="467"/>
        <v>105.74</v>
      </c>
      <c r="L4136" s="48">
        <f t="shared" si="468"/>
        <v>105.97</v>
      </c>
      <c r="M4136" s="48">
        <f t="shared" si="469"/>
        <v>105.05</v>
      </c>
      <c r="N4136" s="48">
        <f t="shared" si="470"/>
        <v>105.51</v>
      </c>
      <c r="O4136" s="49">
        <f t="shared" ca="1" si="471"/>
        <v>4775400</v>
      </c>
    </row>
    <row r="4137" spans="1:15" x14ac:dyDescent="0.25">
      <c r="A4137">
        <v>4122</v>
      </c>
      <c r="B4137" s="89">
        <v>36510</v>
      </c>
      <c r="C4137" s="48">
        <v>142.1875</v>
      </c>
      <c r="D4137" s="48">
        <v>142.656204</v>
      </c>
      <c r="E4137" s="48">
        <v>141.156204</v>
      </c>
      <c r="F4137" s="48">
        <v>142.125</v>
      </c>
      <c r="G4137" s="49">
        <v>5854900</v>
      </c>
      <c r="H4137" s="48">
        <v>104.83641900000001</v>
      </c>
      <c r="I4137" s="52">
        <f t="shared" si="465"/>
        <v>0.73763531398416893</v>
      </c>
      <c r="J4137" s="52">
        <f t="shared" ca="1" si="466"/>
        <v>1</v>
      </c>
      <c r="K4137" s="48">
        <f t="shared" si="467"/>
        <v>104.88</v>
      </c>
      <c r="L4137" s="48">
        <f t="shared" si="468"/>
        <v>105.23</v>
      </c>
      <c r="M4137" s="48">
        <f t="shared" si="469"/>
        <v>104.12</v>
      </c>
      <c r="N4137" s="48">
        <f t="shared" si="470"/>
        <v>104.84</v>
      </c>
      <c r="O4137" s="49">
        <f t="shared" ca="1" si="471"/>
        <v>5854900</v>
      </c>
    </row>
    <row r="4138" spans="1:15" x14ac:dyDescent="0.25">
      <c r="A4138">
        <v>4123</v>
      </c>
      <c r="B4138" s="89">
        <v>36509</v>
      </c>
      <c r="C4138" s="48">
        <v>140.375</v>
      </c>
      <c r="D4138" s="48">
        <v>142.20309399999999</v>
      </c>
      <c r="E4138" s="48">
        <v>140.031204</v>
      </c>
      <c r="F4138" s="48">
        <v>141.5</v>
      </c>
      <c r="G4138" s="49">
        <v>6879100</v>
      </c>
      <c r="H4138" s="48">
        <v>104.37539700000001</v>
      </c>
      <c r="I4138" s="52">
        <f t="shared" si="465"/>
        <v>0.73763531448763253</v>
      </c>
      <c r="J4138" s="52">
        <f t="shared" ca="1" si="466"/>
        <v>1</v>
      </c>
      <c r="K4138" s="48">
        <f t="shared" si="467"/>
        <v>103.55</v>
      </c>
      <c r="L4138" s="48">
        <f t="shared" si="468"/>
        <v>104.89</v>
      </c>
      <c r="M4138" s="48">
        <f t="shared" si="469"/>
        <v>103.29</v>
      </c>
      <c r="N4138" s="48">
        <f t="shared" si="470"/>
        <v>104.38</v>
      </c>
      <c r="O4138" s="49">
        <f t="shared" ca="1" si="471"/>
        <v>6879100</v>
      </c>
    </row>
    <row r="4139" spans="1:15" x14ac:dyDescent="0.25">
      <c r="A4139">
        <v>4124</v>
      </c>
      <c r="B4139" s="89">
        <v>36508</v>
      </c>
      <c r="C4139" s="48">
        <v>141.625</v>
      </c>
      <c r="D4139" s="48">
        <v>142.48429899999999</v>
      </c>
      <c r="E4139" s="48">
        <v>140.625</v>
      </c>
      <c r="F4139" s="48">
        <v>140.75</v>
      </c>
      <c r="G4139" s="49">
        <v>5739000</v>
      </c>
      <c r="H4139" s="48">
        <v>103.822171</v>
      </c>
      <c r="I4139" s="52">
        <f t="shared" si="465"/>
        <v>0.73763531793960924</v>
      </c>
      <c r="J4139" s="52">
        <f t="shared" ca="1" si="466"/>
        <v>1</v>
      </c>
      <c r="K4139" s="48">
        <f t="shared" si="467"/>
        <v>104.47</v>
      </c>
      <c r="L4139" s="48">
        <f t="shared" si="468"/>
        <v>105.1</v>
      </c>
      <c r="M4139" s="48">
        <f t="shared" si="469"/>
        <v>103.73</v>
      </c>
      <c r="N4139" s="48">
        <f t="shared" si="470"/>
        <v>103.82</v>
      </c>
      <c r="O4139" s="49">
        <f t="shared" ca="1" si="471"/>
        <v>5739000</v>
      </c>
    </row>
    <row r="4140" spans="1:15" x14ac:dyDescent="0.25">
      <c r="A4140">
        <v>4125</v>
      </c>
      <c r="B4140" s="89">
        <v>36507</v>
      </c>
      <c r="C4140" s="48">
        <v>141.4375</v>
      </c>
      <c r="D4140" s="48">
        <v>142.718704</v>
      </c>
      <c r="E4140" s="48">
        <v>141.281204</v>
      </c>
      <c r="F4140" s="48">
        <v>142.125</v>
      </c>
      <c r="G4140" s="49">
        <v>4210800</v>
      </c>
      <c r="H4140" s="48">
        <v>104.83641900000001</v>
      </c>
      <c r="I4140" s="52">
        <f t="shared" si="465"/>
        <v>0.73763531398416893</v>
      </c>
      <c r="J4140" s="52">
        <f t="shared" ca="1" si="466"/>
        <v>1</v>
      </c>
      <c r="K4140" s="48">
        <f t="shared" si="467"/>
        <v>104.33</v>
      </c>
      <c r="L4140" s="48">
        <f t="shared" si="468"/>
        <v>105.27</v>
      </c>
      <c r="M4140" s="48">
        <f t="shared" si="469"/>
        <v>104.21</v>
      </c>
      <c r="N4140" s="48">
        <f t="shared" si="470"/>
        <v>104.84</v>
      </c>
      <c r="O4140" s="49">
        <f t="shared" ca="1" si="471"/>
        <v>4210800</v>
      </c>
    </row>
    <row r="4141" spans="1:15" x14ac:dyDescent="0.25">
      <c r="A4141">
        <v>4126</v>
      </c>
      <c r="B4141" s="89">
        <v>36504</v>
      </c>
      <c r="C4141" s="48">
        <v>142.281204</v>
      </c>
      <c r="D4141" s="48">
        <v>142.8125</v>
      </c>
      <c r="E4141" s="48">
        <v>140.875</v>
      </c>
      <c r="F4141" s="48">
        <v>141.875</v>
      </c>
      <c r="G4141" s="49">
        <v>5127300</v>
      </c>
      <c r="H4141" s="48">
        <v>104.65201</v>
      </c>
      <c r="I4141" s="52">
        <f t="shared" si="465"/>
        <v>0.73763531277533045</v>
      </c>
      <c r="J4141" s="52">
        <f t="shared" ca="1" si="466"/>
        <v>1</v>
      </c>
      <c r="K4141" s="48">
        <f t="shared" si="467"/>
        <v>104.95</v>
      </c>
      <c r="L4141" s="48">
        <f t="shared" si="468"/>
        <v>105.34</v>
      </c>
      <c r="M4141" s="48">
        <f t="shared" si="469"/>
        <v>103.91</v>
      </c>
      <c r="N4141" s="48">
        <f t="shared" si="470"/>
        <v>104.65</v>
      </c>
      <c r="O4141" s="49">
        <f t="shared" ca="1" si="471"/>
        <v>5127300</v>
      </c>
    </row>
    <row r="4142" spans="1:15" x14ac:dyDescent="0.25">
      <c r="A4142">
        <v>4127</v>
      </c>
      <c r="B4142" s="89">
        <v>36503</v>
      </c>
      <c r="C4142" s="48">
        <v>141.8125</v>
      </c>
      <c r="D4142" s="48">
        <v>142.218704</v>
      </c>
      <c r="E4142" s="48">
        <v>139.375</v>
      </c>
      <c r="F4142" s="48">
        <v>141.406204</v>
      </c>
      <c r="G4142" s="49">
        <v>6474700</v>
      </c>
      <c r="H4142" s="48">
        <v>104.30620999999999</v>
      </c>
      <c r="I4142" s="52">
        <f t="shared" si="465"/>
        <v>0.73763531619871492</v>
      </c>
      <c r="J4142" s="52">
        <f t="shared" ca="1" si="466"/>
        <v>1</v>
      </c>
      <c r="K4142" s="48">
        <f t="shared" si="467"/>
        <v>104.61</v>
      </c>
      <c r="L4142" s="48">
        <f t="shared" si="468"/>
        <v>104.91</v>
      </c>
      <c r="M4142" s="48">
        <f t="shared" si="469"/>
        <v>102.81</v>
      </c>
      <c r="N4142" s="48">
        <f t="shared" si="470"/>
        <v>104.31</v>
      </c>
      <c r="O4142" s="49">
        <f t="shared" ca="1" si="471"/>
        <v>6474700</v>
      </c>
    </row>
    <row r="4143" spans="1:15" x14ac:dyDescent="0.25">
      <c r="A4143">
        <v>4128</v>
      </c>
      <c r="B4143" s="89">
        <v>36502</v>
      </c>
      <c r="C4143" s="48">
        <v>141.343704</v>
      </c>
      <c r="D4143" s="48">
        <v>142.0625</v>
      </c>
      <c r="E4143" s="48">
        <v>140.5</v>
      </c>
      <c r="F4143" s="48">
        <v>140.718704</v>
      </c>
      <c r="G4143" s="49">
        <v>4611400</v>
      </c>
      <c r="H4143" s="48">
        <v>103.799086</v>
      </c>
      <c r="I4143" s="52">
        <f t="shared" si="465"/>
        <v>0.73763531818769457</v>
      </c>
      <c r="J4143" s="52">
        <f t="shared" ca="1" si="466"/>
        <v>1</v>
      </c>
      <c r="K4143" s="48">
        <f t="shared" si="467"/>
        <v>104.26</v>
      </c>
      <c r="L4143" s="48">
        <f t="shared" si="468"/>
        <v>104.79</v>
      </c>
      <c r="M4143" s="48">
        <f t="shared" si="469"/>
        <v>103.64</v>
      </c>
      <c r="N4143" s="48">
        <f t="shared" si="470"/>
        <v>103.8</v>
      </c>
      <c r="O4143" s="49">
        <f t="shared" ca="1" si="471"/>
        <v>4611400</v>
      </c>
    </row>
    <row r="4144" spans="1:15" x14ac:dyDescent="0.25">
      <c r="A4144">
        <v>4129</v>
      </c>
      <c r="B4144" s="89">
        <v>36501</v>
      </c>
      <c r="C4144" s="48">
        <v>143.281204</v>
      </c>
      <c r="D4144" s="48">
        <v>143.3125</v>
      </c>
      <c r="E4144" s="48">
        <v>141.375</v>
      </c>
      <c r="F4144" s="48">
        <v>141.625</v>
      </c>
      <c r="G4144" s="49">
        <v>10714200</v>
      </c>
      <c r="H4144" s="48">
        <v>104.467601</v>
      </c>
      <c r="I4144" s="52">
        <f t="shared" si="465"/>
        <v>0.73763531156222417</v>
      </c>
      <c r="J4144" s="52">
        <f t="shared" ca="1" si="466"/>
        <v>1</v>
      </c>
      <c r="K4144" s="48">
        <f t="shared" si="467"/>
        <v>105.69</v>
      </c>
      <c r="L4144" s="48">
        <f t="shared" si="468"/>
        <v>105.71</v>
      </c>
      <c r="M4144" s="48">
        <f t="shared" si="469"/>
        <v>104.28</v>
      </c>
      <c r="N4144" s="48">
        <f t="shared" si="470"/>
        <v>104.47</v>
      </c>
      <c r="O4144" s="49">
        <f t="shared" ca="1" si="471"/>
        <v>10714200</v>
      </c>
    </row>
    <row r="4145" spans="1:15" x14ac:dyDescent="0.25">
      <c r="A4145">
        <v>4130</v>
      </c>
      <c r="B4145" s="89">
        <v>36500</v>
      </c>
      <c r="C4145" s="48">
        <v>143.531204</v>
      </c>
      <c r="D4145" s="48">
        <v>143.718704</v>
      </c>
      <c r="E4145" s="48">
        <v>142.25</v>
      </c>
      <c r="F4145" s="48">
        <v>142.781204</v>
      </c>
      <c r="G4145" s="49">
        <v>3138900</v>
      </c>
      <c r="H4145" s="48">
        <v>105.320458</v>
      </c>
      <c r="I4145" s="52">
        <f t="shared" si="465"/>
        <v>0.73763531227821832</v>
      </c>
      <c r="J4145" s="52">
        <f t="shared" ca="1" si="466"/>
        <v>1</v>
      </c>
      <c r="K4145" s="48">
        <f t="shared" si="467"/>
        <v>105.87</v>
      </c>
      <c r="L4145" s="48">
        <f t="shared" si="468"/>
        <v>106.01</v>
      </c>
      <c r="M4145" s="48">
        <f t="shared" si="469"/>
        <v>104.93</v>
      </c>
      <c r="N4145" s="48">
        <f t="shared" si="470"/>
        <v>105.32</v>
      </c>
      <c r="O4145" s="49">
        <f t="shared" ca="1" si="471"/>
        <v>3138900</v>
      </c>
    </row>
    <row r="4146" spans="1:15" x14ac:dyDescent="0.25">
      <c r="A4146">
        <v>4131</v>
      </c>
      <c r="B4146" s="89">
        <v>36497</v>
      </c>
      <c r="C4146" s="48">
        <v>143.031204</v>
      </c>
      <c r="D4146" s="48">
        <v>145.343704</v>
      </c>
      <c r="E4146" s="48">
        <v>143.031204</v>
      </c>
      <c r="F4146" s="48">
        <v>143.843704</v>
      </c>
      <c r="G4146" s="49">
        <v>10045400</v>
      </c>
      <c r="H4146" s="48">
        <v>106.104196</v>
      </c>
      <c r="I4146" s="52">
        <f t="shared" si="465"/>
        <v>0.73763531562007056</v>
      </c>
      <c r="J4146" s="52">
        <f t="shared" ca="1" si="466"/>
        <v>1</v>
      </c>
      <c r="K4146" s="48">
        <f t="shared" si="467"/>
        <v>105.5</v>
      </c>
      <c r="L4146" s="48">
        <f t="shared" si="468"/>
        <v>107.21</v>
      </c>
      <c r="M4146" s="48">
        <f t="shared" si="469"/>
        <v>105.5</v>
      </c>
      <c r="N4146" s="48">
        <f t="shared" si="470"/>
        <v>106.1</v>
      </c>
      <c r="O4146" s="49">
        <f t="shared" ca="1" si="471"/>
        <v>10045400</v>
      </c>
    </row>
    <row r="4147" spans="1:15" x14ac:dyDescent="0.25">
      <c r="A4147">
        <v>4132</v>
      </c>
      <c r="B4147" s="89">
        <v>36496</v>
      </c>
      <c r="C4147" s="48">
        <v>140.625</v>
      </c>
      <c r="D4147" s="48">
        <v>141.375</v>
      </c>
      <c r="E4147" s="48">
        <v>140.375</v>
      </c>
      <c r="F4147" s="48">
        <v>141.25</v>
      </c>
      <c r="G4147" s="49">
        <v>6698300</v>
      </c>
      <c r="H4147" s="48">
        <v>104.190988</v>
      </c>
      <c r="I4147" s="52">
        <f t="shared" si="465"/>
        <v>0.73763531327433629</v>
      </c>
      <c r="J4147" s="52">
        <f t="shared" ca="1" si="466"/>
        <v>1</v>
      </c>
      <c r="K4147" s="48">
        <f t="shared" si="467"/>
        <v>103.73</v>
      </c>
      <c r="L4147" s="48">
        <f t="shared" si="468"/>
        <v>104.28</v>
      </c>
      <c r="M4147" s="48">
        <f t="shared" si="469"/>
        <v>103.55</v>
      </c>
      <c r="N4147" s="48">
        <f t="shared" si="470"/>
        <v>104.19</v>
      </c>
      <c r="O4147" s="49">
        <f t="shared" ca="1" si="471"/>
        <v>6698300</v>
      </c>
    </row>
    <row r="4148" spans="1:15" x14ac:dyDescent="0.25">
      <c r="A4148">
        <v>4133</v>
      </c>
      <c r="B4148" s="89">
        <v>36495</v>
      </c>
      <c r="C4148" s="48">
        <v>139.3125</v>
      </c>
      <c r="D4148" s="48">
        <v>140.5</v>
      </c>
      <c r="E4148" s="48">
        <v>139</v>
      </c>
      <c r="F4148" s="48">
        <v>140.406204</v>
      </c>
      <c r="G4148" s="49">
        <v>6980200</v>
      </c>
      <c r="H4148" s="48">
        <v>103.568575</v>
      </c>
      <c r="I4148" s="52">
        <f t="shared" si="465"/>
        <v>0.73763531845074304</v>
      </c>
      <c r="J4148" s="52">
        <f t="shared" ca="1" si="466"/>
        <v>1</v>
      </c>
      <c r="K4148" s="48">
        <f t="shared" si="467"/>
        <v>102.76</v>
      </c>
      <c r="L4148" s="48">
        <f t="shared" si="468"/>
        <v>103.64</v>
      </c>
      <c r="M4148" s="48">
        <f t="shared" si="469"/>
        <v>102.53</v>
      </c>
      <c r="N4148" s="48">
        <f t="shared" si="470"/>
        <v>103.57</v>
      </c>
      <c r="O4148" s="49">
        <f t="shared" ca="1" si="471"/>
        <v>6980200</v>
      </c>
    </row>
    <row r="4149" spans="1:15" x14ac:dyDescent="0.25">
      <c r="A4149">
        <v>4134</v>
      </c>
      <c r="B4149" s="89">
        <v>36494</v>
      </c>
      <c r="C4149" s="48">
        <v>140.75</v>
      </c>
      <c r="D4149" s="48">
        <v>142.3125</v>
      </c>
      <c r="E4149" s="48">
        <v>139</v>
      </c>
      <c r="F4149" s="48">
        <v>139.281204</v>
      </c>
      <c r="G4149" s="49">
        <v>7682000</v>
      </c>
      <c r="H4149" s="48">
        <v>102.73873500000001</v>
      </c>
      <c r="I4149" s="52">
        <f t="shared" si="465"/>
        <v>0.73763531653560377</v>
      </c>
      <c r="J4149" s="52">
        <f t="shared" ca="1" si="466"/>
        <v>1</v>
      </c>
      <c r="K4149" s="48">
        <f t="shared" si="467"/>
        <v>103.82</v>
      </c>
      <c r="L4149" s="48">
        <f t="shared" si="468"/>
        <v>104.97</v>
      </c>
      <c r="M4149" s="48">
        <f t="shared" si="469"/>
        <v>102.53</v>
      </c>
      <c r="N4149" s="48">
        <f t="shared" si="470"/>
        <v>102.74</v>
      </c>
      <c r="O4149" s="49">
        <f t="shared" ca="1" si="471"/>
        <v>7682000</v>
      </c>
    </row>
    <row r="4150" spans="1:15" x14ac:dyDescent="0.25">
      <c r="A4150">
        <v>4135</v>
      </c>
      <c r="B4150" s="89">
        <v>36493</v>
      </c>
      <c r="C4150" s="48">
        <v>140.875</v>
      </c>
      <c r="D4150" s="48">
        <v>141.92179899999999</v>
      </c>
      <c r="E4150" s="48">
        <v>140.4375</v>
      </c>
      <c r="F4150" s="48">
        <v>140.9375</v>
      </c>
      <c r="G4150" s="49">
        <v>7348600</v>
      </c>
      <c r="H4150" s="48">
        <v>103.960477</v>
      </c>
      <c r="I4150" s="52">
        <f t="shared" si="465"/>
        <v>0.73763531352549883</v>
      </c>
      <c r="J4150" s="52">
        <f t="shared" ca="1" si="466"/>
        <v>1</v>
      </c>
      <c r="K4150" s="48">
        <f t="shared" si="467"/>
        <v>103.91</v>
      </c>
      <c r="L4150" s="48">
        <f t="shared" si="468"/>
        <v>104.69</v>
      </c>
      <c r="M4150" s="48">
        <f t="shared" si="469"/>
        <v>103.59</v>
      </c>
      <c r="N4150" s="48">
        <f t="shared" si="470"/>
        <v>103.96</v>
      </c>
      <c r="O4150" s="49">
        <f t="shared" ca="1" si="471"/>
        <v>7348600</v>
      </c>
    </row>
    <row r="4151" spans="1:15" x14ac:dyDescent="0.25">
      <c r="A4151">
        <v>4136</v>
      </c>
      <c r="B4151" s="89">
        <v>36490</v>
      </c>
      <c r="C4151" s="48">
        <v>142.468704</v>
      </c>
      <c r="D4151" s="48">
        <v>142.875</v>
      </c>
      <c r="E4151" s="48">
        <v>141.25</v>
      </c>
      <c r="F4151" s="48">
        <v>141.4375</v>
      </c>
      <c r="G4151" s="49">
        <v>1693900</v>
      </c>
      <c r="H4151" s="48">
        <v>104.329295</v>
      </c>
      <c r="I4151" s="52">
        <f t="shared" si="465"/>
        <v>0.73763531595227572</v>
      </c>
      <c r="J4151" s="52">
        <f t="shared" ca="1" si="466"/>
        <v>1</v>
      </c>
      <c r="K4151" s="48">
        <f t="shared" si="467"/>
        <v>105.09</v>
      </c>
      <c r="L4151" s="48">
        <f t="shared" si="468"/>
        <v>105.39</v>
      </c>
      <c r="M4151" s="48">
        <f t="shared" si="469"/>
        <v>104.19</v>
      </c>
      <c r="N4151" s="48">
        <f t="shared" si="470"/>
        <v>104.33</v>
      </c>
      <c r="O4151" s="49">
        <f t="shared" ca="1" si="471"/>
        <v>1693900</v>
      </c>
    </row>
    <row r="4152" spans="1:15" x14ac:dyDescent="0.25">
      <c r="A4152">
        <v>4137</v>
      </c>
      <c r="B4152" s="89">
        <v>36488</v>
      </c>
      <c r="C4152" s="48">
        <v>140.75</v>
      </c>
      <c r="D4152" s="48">
        <v>142.4375</v>
      </c>
      <c r="E4152" s="48">
        <v>140</v>
      </c>
      <c r="F4152" s="48">
        <v>141.968704</v>
      </c>
      <c r="G4152" s="49">
        <v>4459700</v>
      </c>
      <c r="H4152" s="48">
        <v>104.72113</v>
      </c>
      <c r="I4152" s="52">
        <f t="shared" si="465"/>
        <v>0.73763531714708053</v>
      </c>
      <c r="J4152" s="52">
        <f t="shared" ca="1" si="466"/>
        <v>1</v>
      </c>
      <c r="K4152" s="48">
        <f t="shared" si="467"/>
        <v>103.82</v>
      </c>
      <c r="L4152" s="48">
        <f t="shared" si="468"/>
        <v>105.07</v>
      </c>
      <c r="M4152" s="48">
        <f t="shared" si="469"/>
        <v>103.27</v>
      </c>
      <c r="N4152" s="48">
        <f t="shared" si="470"/>
        <v>104.72</v>
      </c>
      <c r="O4152" s="49">
        <f t="shared" ca="1" si="471"/>
        <v>4459700</v>
      </c>
    </row>
    <row r="4153" spans="1:15" x14ac:dyDescent="0.25">
      <c r="A4153">
        <v>4138</v>
      </c>
      <c r="B4153" s="89">
        <v>36487</v>
      </c>
      <c r="C4153" s="48">
        <v>142.843704</v>
      </c>
      <c r="D4153" s="48">
        <v>142.843704</v>
      </c>
      <c r="E4153" s="48">
        <v>140.375</v>
      </c>
      <c r="F4153" s="48">
        <v>141.218704</v>
      </c>
      <c r="G4153" s="49">
        <v>5918000</v>
      </c>
      <c r="H4153" s="48">
        <v>104.167903</v>
      </c>
      <c r="I4153" s="52">
        <f t="shared" si="465"/>
        <v>0.73763531352050926</v>
      </c>
      <c r="J4153" s="52">
        <f t="shared" ca="1" si="466"/>
        <v>1</v>
      </c>
      <c r="K4153" s="48">
        <f t="shared" si="467"/>
        <v>105.37</v>
      </c>
      <c r="L4153" s="48">
        <f t="shared" si="468"/>
        <v>105.37</v>
      </c>
      <c r="M4153" s="48">
        <f t="shared" si="469"/>
        <v>103.55</v>
      </c>
      <c r="N4153" s="48">
        <f t="shared" si="470"/>
        <v>104.17</v>
      </c>
      <c r="O4153" s="49">
        <f t="shared" ca="1" si="471"/>
        <v>5918000</v>
      </c>
    </row>
    <row r="4154" spans="1:15" x14ac:dyDescent="0.25">
      <c r="A4154">
        <v>4139</v>
      </c>
      <c r="B4154" s="89">
        <v>36486</v>
      </c>
      <c r="C4154" s="48">
        <v>142.4375</v>
      </c>
      <c r="D4154" s="48">
        <v>143</v>
      </c>
      <c r="E4154" s="48">
        <v>141.5</v>
      </c>
      <c r="F4154" s="48">
        <v>142.468704</v>
      </c>
      <c r="G4154" s="49">
        <v>4155400</v>
      </c>
      <c r="H4154" s="48">
        <v>105.089947</v>
      </c>
      <c r="I4154" s="52">
        <f t="shared" si="465"/>
        <v>0.73763531252449654</v>
      </c>
      <c r="J4154" s="52">
        <f t="shared" ca="1" si="466"/>
        <v>1</v>
      </c>
      <c r="K4154" s="48">
        <f t="shared" si="467"/>
        <v>105.07</v>
      </c>
      <c r="L4154" s="48">
        <f t="shared" si="468"/>
        <v>105.48</v>
      </c>
      <c r="M4154" s="48">
        <f t="shared" si="469"/>
        <v>104.38</v>
      </c>
      <c r="N4154" s="48">
        <f t="shared" si="470"/>
        <v>105.09</v>
      </c>
      <c r="O4154" s="49">
        <f t="shared" ca="1" si="471"/>
        <v>4155400</v>
      </c>
    </row>
    <row r="4155" spans="1:15" x14ac:dyDescent="0.25">
      <c r="A4155">
        <v>4140</v>
      </c>
      <c r="B4155" s="89">
        <v>36483</v>
      </c>
      <c r="C4155" s="48">
        <v>142.406204</v>
      </c>
      <c r="D4155" s="48">
        <v>142.968704</v>
      </c>
      <c r="E4155" s="48">
        <v>142</v>
      </c>
      <c r="F4155" s="48">
        <v>142.5</v>
      </c>
      <c r="G4155" s="49">
        <v>4832100</v>
      </c>
      <c r="H4155" s="48">
        <v>105.113032</v>
      </c>
      <c r="I4155" s="52">
        <f t="shared" si="465"/>
        <v>0.73763531228070178</v>
      </c>
      <c r="J4155" s="52">
        <f t="shared" ca="1" si="466"/>
        <v>1</v>
      </c>
      <c r="K4155" s="48">
        <f t="shared" si="467"/>
        <v>105.04</v>
      </c>
      <c r="L4155" s="48">
        <f t="shared" si="468"/>
        <v>105.46</v>
      </c>
      <c r="M4155" s="48">
        <f t="shared" si="469"/>
        <v>104.74</v>
      </c>
      <c r="N4155" s="48">
        <f t="shared" si="470"/>
        <v>105.11</v>
      </c>
      <c r="O4155" s="49">
        <f t="shared" ca="1" si="471"/>
        <v>4832100</v>
      </c>
    </row>
    <row r="4156" spans="1:15" x14ac:dyDescent="0.25">
      <c r="A4156">
        <v>4141</v>
      </c>
      <c r="B4156" s="89">
        <v>36482</v>
      </c>
      <c r="C4156" s="48">
        <v>142.4375</v>
      </c>
      <c r="D4156" s="48">
        <v>143</v>
      </c>
      <c r="E4156" s="48">
        <v>141.625</v>
      </c>
      <c r="F4156" s="48">
        <v>142.625</v>
      </c>
      <c r="G4156" s="49">
        <v>4491000</v>
      </c>
      <c r="H4156" s="48">
        <v>105.205237</v>
      </c>
      <c r="I4156" s="52">
        <f t="shared" si="465"/>
        <v>0.73763531638913227</v>
      </c>
      <c r="J4156" s="52">
        <f t="shared" ca="1" si="466"/>
        <v>1</v>
      </c>
      <c r="K4156" s="48">
        <f t="shared" si="467"/>
        <v>105.07</v>
      </c>
      <c r="L4156" s="48">
        <f t="shared" si="468"/>
        <v>105.48</v>
      </c>
      <c r="M4156" s="48">
        <f t="shared" si="469"/>
        <v>104.47</v>
      </c>
      <c r="N4156" s="48">
        <f t="shared" si="470"/>
        <v>105.21</v>
      </c>
      <c r="O4156" s="49">
        <f t="shared" ca="1" si="471"/>
        <v>4491000</v>
      </c>
    </row>
    <row r="4157" spans="1:15" x14ac:dyDescent="0.25">
      <c r="A4157">
        <v>4142</v>
      </c>
      <c r="B4157" s="89">
        <v>36481</v>
      </c>
      <c r="C4157" s="48">
        <v>142.25</v>
      </c>
      <c r="D4157" s="48">
        <v>142.9375</v>
      </c>
      <c r="E4157" s="48">
        <v>141.3125</v>
      </c>
      <c r="F4157" s="48">
        <v>141.625</v>
      </c>
      <c r="G4157" s="49">
        <v>9459000</v>
      </c>
      <c r="H4157" s="48">
        <v>104.467601</v>
      </c>
      <c r="I4157" s="52">
        <f t="shared" si="465"/>
        <v>0.73763531156222417</v>
      </c>
      <c r="J4157" s="52">
        <f t="shared" ca="1" si="466"/>
        <v>1</v>
      </c>
      <c r="K4157" s="48">
        <f t="shared" si="467"/>
        <v>104.93</v>
      </c>
      <c r="L4157" s="48">
        <f t="shared" si="468"/>
        <v>105.44</v>
      </c>
      <c r="M4157" s="48">
        <f t="shared" si="469"/>
        <v>104.24</v>
      </c>
      <c r="N4157" s="48">
        <f t="shared" si="470"/>
        <v>104.47</v>
      </c>
      <c r="O4157" s="49">
        <f t="shared" ca="1" si="471"/>
        <v>9459000</v>
      </c>
    </row>
    <row r="4158" spans="1:15" x14ac:dyDescent="0.25">
      <c r="A4158">
        <v>4143</v>
      </c>
      <c r="B4158" s="89">
        <v>36480</v>
      </c>
      <c r="C4158" s="48">
        <v>140.5625</v>
      </c>
      <c r="D4158" s="48">
        <v>143</v>
      </c>
      <c r="E4158" s="48">
        <v>140.093704</v>
      </c>
      <c r="F4158" s="48">
        <v>141.25</v>
      </c>
      <c r="G4158" s="49">
        <v>7544800</v>
      </c>
      <c r="H4158" s="48">
        <v>104.190988</v>
      </c>
      <c r="I4158" s="52">
        <f t="shared" si="465"/>
        <v>0.73763531327433629</v>
      </c>
      <c r="J4158" s="52">
        <f t="shared" ca="1" si="466"/>
        <v>1</v>
      </c>
      <c r="K4158" s="48">
        <f t="shared" si="467"/>
        <v>103.68</v>
      </c>
      <c r="L4158" s="48">
        <f t="shared" si="468"/>
        <v>105.48</v>
      </c>
      <c r="M4158" s="48">
        <f t="shared" si="469"/>
        <v>103.34</v>
      </c>
      <c r="N4158" s="48">
        <f t="shared" si="470"/>
        <v>104.19</v>
      </c>
      <c r="O4158" s="49">
        <f t="shared" ca="1" si="471"/>
        <v>7544800</v>
      </c>
    </row>
    <row r="4159" spans="1:15" x14ac:dyDescent="0.25">
      <c r="A4159">
        <v>4144</v>
      </c>
      <c r="B4159" s="89">
        <v>36479</v>
      </c>
      <c r="C4159" s="48">
        <v>139.843704</v>
      </c>
      <c r="D4159" s="48">
        <v>140.25</v>
      </c>
      <c r="E4159" s="48">
        <v>139.406204</v>
      </c>
      <c r="F4159" s="48">
        <v>140.07809399999999</v>
      </c>
      <c r="G4159" s="49">
        <v>2187500</v>
      </c>
      <c r="H4159" s="48">
        <v>103.326549</v>
      </c>
      <c r="I4159" s="52">
        <f t="shared" si="465"/>
        <v>0.73763531505504354</v>
      </c>
      <c r="J4159" s="52">
        <f t="shared" ca="1" si="466"/>
        <v>1</v>
      </c>
      <c r="K4159" s="48">
        <f t="shared" si="467"/>
        <v>103.15</v>
      </c>
      <c r="L4159" s="48">
        <f t="shared" si="468"/>
        <v>103.45</v>
      </c>
      <c r="M4159" s="48">
        <f t="shared" si="469"/>
        <v>102.83</v>
      </c>
      <c r="N4159" s="48">
        <f t="shared" si="470"/>
        <v>103.33</v>
      </c>
      <c r="O4159" s="49">
        <f t="shared" ca="1" si="471"/>
        <v>2187500</v>
      </c>
    </row>
    <row r="4160" spans="1:15" x14ac:dyDescent="0.25">
      <c r="A4160">
        <v>4145</v>
      </c>
      <c r="B4160" s="89">
        <v>36476</v>
      </c>
      <c r="C4160" s="48">
        <v>139.25</v>
      </c>
      <c r="D4160" s="48">
        <v>139.98429899999999</v>
      </c>
      <c r="E4160" s="48">
        <v>137.125</v>
      </c>
      <c r="F4160" s="48">
        <v>139.75</v>
      </c>
      <c r="G4160" s="49">
        <v>11802900</v>
      </c>
      <c r="H4160" s="48">
        <v>103.084535</v>
      </c>
      <c r="I4160" s="52">
        <f t="shared" si="465"/>
        <v>0.73763531305903396</v>
      </c>
      <c r="J4160" s="52">
        <f t="shared" ca="1" si="466"/>
        <v>1</v>
      </c>
      <c r="K4160" s="48">
        <f t="shared" si="467"/>
        <v>102.72</v>
      </c>
      <c r="L4160" s="48">
        <f t="shared" si="468"/>
        <v>103.26</v>
      </c>
      <c r="M4160" s="48">
        <f t="shared" si="469"/>
        <v>101.15</v>
      </c>
      <c r="N4160" s="48">
        <f t="shared" si="470"/>
        <v>103.08</v>
      </c>
      <c r="O4160" s="49">
        <f t="shared" ca="1" si="471"/>
        <v>11802900</v>
      </c>
    </row>
    <row r="4161" spans="1:15" x14ac:dyDescent="0.25">
      <c r="A4161">
        <v>4146</v>
      </c>
      <c r="B4161" s="89">
        <v>36475</v>
      </c>
      <c r="C4161" s="48">
        <v>138.1875</v>
      </c>
      <c r="D4161" s="48">
        <v>138.5</v>
      </c>
      <c r="E4161" s="48">
        <v>137.468704</v>
      </c>
      <c r="F4161" s="48">
        <v>138.5</v>
      </c>
      <c r="G4161" s="49">
        <v>4794100</v>
      </c>
      <c r="H4161" s="48">
        <v>102.162491</v>
      </c>
      <c r="I4161" s="52">
        <f t="shared" si="465"/>
        <v>0.7376353140794224</v>
      </c>
      <c r="J4161" s="52">
        <f t="shared" ca="1" si="466"/>
        <v>1</v>
      </c>
      <c r="K4161" s="48">
        <f t="shared" si="467"/>
        <v>101.93</v>
      </c>
      <c r="L4161" s="48">
        <f t="shared" si="468"/>
        <v>102.16</v>
      </c>
      <c r="M4161" s="48">
        <f t="shared" si="469"/>
        <v>101.4</v>
      </c>
      <c r="N4161" s="48">
        <f t="shared" si="470"/>
        <v>102.16</v>
      </c>
      <c r="O4161" s="49">
        <f t="shared" ca="1" si="471"/>
        <v>4794100</v>
      </c>
    </row>
    <row r="4162" spans="1:15" x14ac:dyDescent="0.25">
      <c r="A4162">
        <v>4147</v>
      </c>
      <c r="B4162" s="89">
        <v>36474</v>
      </c>
      <c r="C4162" s="48">
        <v>136.25</v>
      </c>
      <c r="D4162" s="48">
        <v>138.39059399999999</v>
      </c>
      <c r="E4162" s="48">
        <v>136.07809399999999</v>
      </c>
      <c r="F4162" s="48">
        <v>137.718704</v>
      </c>
      <c r="G4162" s="49">
        <v>6405600</v>
      </c>
      <c r="H4162" s="48">
        <v>101.58618</v>
      </c>
      <c r="I4162" s="52">
        <f t="shared" si="465"/>
        <v>0.73763531785776892</v>
      </c>
      <c r="J4162" s="52">
        <f t="shared" ca="1" si="466"/>
        <v>1</v>
      </c>
      <c r="K4162" s="48">
        <f t="shared" si="467"/>
        <v>100.5</v>
      </c>
      <c r="L4162" s="48">
        <f t="shared" si="468"/>
        <v>102.08</v>
      </c>
      <c r="M4162" s="48">
        <f t="shared" si="469"/>
        <v>100.38</v>
      </c>
      <c r="N4162" s="48">
        <f t="shared" si="470"/>
        <v>101.59</v>
      </c>
      <c r="O4162" s="49">
        <f t="shared" ca="1" si="471"/>
        <v>6405600</v>
      </c>
    </row>
    <row r="4163" spans="1:15" x14ac:dyDescent="0.25">
      <c r="A4163">
        <v>4148</v>
      </c>
      <c r="B4163" s="89">
        <v>36473</v>
      </c>
      <c r="C4163" s="48">
        <v>138.5</v>
      </c>
      <c r="D4163" s="48">
        <v>138.6875</v>
      </c>
      <c r="E4163" s="48">
        <v>136.281204</v>
      </c>
      <c r="F4163" s="48">
        <v>136.70309399999999</v>
      </c>
      <c r="G4163" s="49">
        <v>4533700</v>
      </c>
      <c r="H4163" s="48">
        <v>100.83703</v>
      </c>
      <c r="I4163" s="52">
        <f t="shared" si="465"/>
        <v>0.73763531643256008</v>
      </c>
      <c r="J4163" s="52">
        <f t="shared" ca="1" si="466"/>
        <v>1</v>
      </c>
      <c r="K4163" s="48">
        <f t="shared" si="467"/>
        <v>102.16</v>
      </c>
      <c r="L4163" s="48">
        <f t="shared" si="468"/>
        <v>102.3</v>
      </c>
      <c r="M4163" s="48">
        <f t="shared" si="469"/>
        <v>100.53</v>
      </c>
      <c r="N4163" s="48">
        <f t="shared" si="470"/>
        <v>100.84</v>
      </c>
      <c r="O4163" s="49">
        <f t="shared" ca="1" si="471"/>
        <v>4533700</v>
      </c>
    </row>
    <row r="4164" spans="1:15" x14ac:dyDescent="0.25">
      <c r="A4164">
        <v>4149</v>
      </c>
      <c r="B4164" s="89">
        <v>36472</v>
      </c>
      <c r="C4164" s="48">
        <v>137</v>
      </c>
      <c r="D4164" s="48">
        <v>138.375</v>
      </c>
      <c r="E4164" s="48">
        <v>136.75</v>
      </c>
      <c r="F4164" s="48">
        <v>138</v>
      </c>
      <c r="G4164" s="49">
        <v>4649200</v>
      </c>
      <c r="H4164" s="48">
        <v>101.793673</v>
      </c>
      <c r="I4164" s="52">
        <f t="shared" si="465"/>
        <v>0.73763531159420292</v>
      </c>
      <c r="J4164" s="52">
        <f t="shared" ca="1" si="466"/>
        <v>1</v>
      </c>
      <c r="K4164" s="48">
        <f t="shared" si="467"/>
        <v>101.06</v>
      </c>
      <c r="L4164" s="48">
        <f t="shared" si="468"/>
        <v>102.07</v>
      </c>
      <c r="M4164" s="48">
        <f t="shared" si="469"/>
        <v>100.87</v>
      </c>
      <c r="N4164" s="48">
        <f t="shared" si="470"/>
        <v>101.79</v>
      </c>
      <c r="O4164" s="49">
        <f t="shared" ca="1" si="471"/>
        <v>4649200</v>
      </c>
    </row>
    <row r="4165" spans="1:15" x14ac:dyDescent="0.25">
      <c r="A4165">
        <v>4150</v>
      </c>
      <c r="B4165" s="89">
        <v>36469</v>
      </c>
      <c r="C4165" s="48">
        <v>138.625</v>
      </c>
      <c r="D4165" s="48">
        <v>139.10929899999999</v>
      </c>
      <c r="E4165" s="48">
        <v>136.781204</v>
      </c>
      <c r="F4165" s="48">
        <v>137.875</v>
      </c>
      <c r="G4165" s="49">
        <v>7431500</v>
      </c>
      <c r="H4165" s="48">
        <v>101.701469</v>
      </c>
      <c r="I4165" s="52">
        <f t="shared" si="465"/>
        <v>0.73763531459655485</v>
      </c>
      <c r="J4165" s="52">
        <f t="shared" ca="1" si="466"/>
        <v>1</v>
      </c>
      <c r="K4165" s="48">
        <f t="shared" si="467"/>
        <v>102.25</v>
      </c>
      <c r="L4165" s="48">
        <f t="shared" si="468"/>
        <v>102.61</v>
      </c>
      <c r="M4165" s="48">
        <f t="shared" si="469"/>
        <v>100.89</v>
      </c>
      <c r="N4165" s="48">
        <f t="shared" si="470"/>
        <v>101.7</v>
      </c>
      <c r="O4165" s="49">
        <f t="shared" ca="1" si="471"/>
        <v>7431500</v>
      </c>
    </row>
    <row r="4166" spans="1:15" x14ac:dyDescent="0.25">
      <c r="A4166">
        <v>4151</v>
      </c>
      <c r="B4166" s="89">
        <v>36468</v>
      </c>
      <c r="C4166" s="48">
        <v>136.75</v>
      </c>
      <c r="D4166" s="48">
        <v>137.35929899999999</v>
      </c>
      <c r="E4166" s="48">
        <v>135.76559399999999</v>
      </c>
      <c r="F4166" s="48">
        <v>136.531204</v>
      </c>
      <c r="G4166" s="49">
        <v>7907500</v>
      </c>
      <c r="H4166" s="48">
        <v>100.710238</v>
      </c>
      <c r="I4166" s="52">
        <f t="shared" si="465"/>
        <v>0.73763531741798749</v>
      </c>
      <c r="J4166" s="52">
        <f t="shared" ca="1" si="466"/>
        <v>1</v>
      </c>
      <c r="K4166" s="48">
        <f t="shared" si="467"/>
        <v>100.87</v>
      </c>
      <c r="L4166" s="48">
        <f t="shared" si="468"/>
        <v>101.32</v>
      </c>
      <c r="M4166" s="48">
        <f t="shared" si="469"/>
        <v>100.15</v>
      </c>
      <c r="N4166" s="48">
        <f t="shared" si="470"/>
        <v>100.71</v>
      </c>
      <c r="O4166" s="49">
        <f t="shared" ca="1" si="471"/>
        <v>7907500</v>
      </c>
    </row>
    <row r="4167" spans="1:15" x14ac:dyDescent="0.25">
      <c r="A4167">
        <v>4152</v>
      </c>
      <c r="B4167" s="89">
        <v>36467</v>
      </c>
      <c r="C4167" s="48">
        <v>136</v>
      </c>
      <c r="D4167" s="48">
        <v>136.375</v>
      </c>
      <c r="E4167" s="48">
        <v>135.125</v>
      </c>
      <c r="F4167" s="48">
        <v>135.5</v>
      </c>
      <c r="G4167" s="49">
        <v>7222300</v>
      </c>
      <c r="H4167" s="48">
        <v>99.949584999999999</v>
      </c>
      <c r="I4167" s="52">
        <f t="shared" si="465"/>
        <v>0.7376353136531365</v>
      </c>
      <c r="J4167" s="52">
        <f t="shared" ca="1" si="466"/>
        <v>1</v>
      </c>
      <c r="K4167" s="48">
        <f t="shared" si="467"/>
        <v>100.32</v>
      </c>
      <c r="L4167" s="48">
        <f t="shared" si="468"/>
        <v>100.6</v>
      </c>
      <c r="M4167" s="48">
        <f t="shared" si="469"/>
        <v>99.67</v>
      </c>
      <c r="N4167" s="48">
        <f t="shared" si="470"/>
        <v>99.95</v>
      </c>
      <c r="O4167" s="49">
        <f t="shared" ca="1" si="471"/>
        <v>7222300</v>
      </c>
    </row>
    <row r="4168" spans="1:15" x14ac:dyDescent="0.25">
      <c r="A4168">
        <v>4153</v>
      </c>
      <c r="B4168" s="89">
        <v>36466</v>
      </c>
      <c r="C4168" s="48">
        <v>135.968704</v>
      </c>
      <c r="D4168" s="48">
        <v>137.25</v>
      </c>
      <c r="E4168" s="48">
        <v>134.593704</v>
      </c>
      <c r="F4168" s="48">
        <v>134.593704</v>
      </c>
      <c r="G4168" s="49">
        <v>6516900</v>
      </c>
      <c r="H4168" s="48">
        <v>99.281069000000002</v>
      </c>
      <c r="I4168" s="52">
        <f t="shared" si="465"/>
        <v>0.73763531316442554</v>
      </c>
      <c r="J4168" s="52">
        <f t="shared" ca="1" si="466"/>
        <v>1</v>
      </c>
      <c r="K4168" s="48">
        <f t="shared" si="467"/>
        <v>100.3</v>
      </c>
      <c r="L4168" s="48">
        <f t="shared" si="468"/>
        <v>101.24</v>
      </c>
      <c r="M4168" s="48">
        <f t="shared" si="469"/>
        <v>99.28</v>
      </c>
      <c r="N4168" s="48">
        <f t="shared" si="470"/>
        <v>99.28</v>
      </c>
      <c r="O4168" s="49">
        <f t="shared" ca="1" si="471"/>
        <v>6516900</v>
      </c>
    </row>
    <row r="4169" spans="1:15" x14ac:dyDescent="0.25">
      <c r="A4169">
        <v>4154</v>
      </c>
      <c r="B4169" s="89">
        <v>36465</v>
      </c>
      <c r="C4169" s="48">
        <v>136.5</v>
      </c>
      <c r="D4169" s="48">
        <v>137</v>
      </c>
      <c r="E4169" s="48">
        <v>135.5625</v>
      </c>
      <c r="F4169" s="48">
        <v>135.5625</v>
      </c>
      <c r="G4169" s="49">
        <v>4006500</v>
      </c>
      <c r="H4169" s="48">
        <v>99.995687000000004</v>
      </c>
      <c r="I4169" s="52">
        <f t="shared" si="465"/>
        <v>0.73763531212540345</v>
      </c>
      <c r="J4169" s="52">
        <f t="shared" ca="1" si="466"/>
        <v>1</v>
      </c>
      <c r="K4169" s="48">
        <f t="shared" si="467"/>
        <v>100.69</v>
      </c>
      <c r="L4169" s="48">
        <f t="shared" si="468"/>
        <v>101.06</v>
      </c>
      <c r="M4169" s="48">
        <f t="shared" si="469"/>
        <v>100</v>
      </c>
      <c r="N4169" s="48">
        <f t="shared" si="470"/>
        <v>100</v>
      </c>
      <c r="O4169" s="49">
        <f t="shared" ca="1" si="471"/>
        <v>4006500</v>
      </c>
    </row>
    <row r="4170" spans="1:15" x14ac:dyDescent="0.25">
      <c r="A4170">
        <v>4155</v>
      </c>
      <c r="B4170" s="89">
        <v>36462</v>
      </c>
      <c r="C4170" s="48">
        <v>135.843704</v>
      </c>
      <c r="D4170" s="48">
        <v>137.6875</v>
      </c>
      <c r="E4170" s="48">
        <v>135.718704</v>
      </c>
      <c r="F4170" s="48">
        <v>137</v>
      </c>
      <c r="G4170" s="49">
        <v>10988600</v>
      </c>
      <c r="H4170" s="48">
        <v>101.056038</v>
      </c>
      <c r="I4170" s="52">
        <f t="shared" si="465"/>
        <v>0.73763531386861314</v>
      </c>
      <c r="J4170" s="52">
        <f t="shared" ca="1" si="466"/>
        <v>1</v>
      </c>
      <c r="K4170" s="48">
        <f t="shared" si="467"/>
        <v>100.2</v>
      </c>
      <c r="L4170" s="48">
        <f t="shared" si="468"/>
        <v>101.56</v>
      </c>
      <c r="M4170" s="48">
        <f t="shared" si="469"/>
        <v>100.11</v>
      </c>
      <c r="N4170" s="48">
        <f t="shared" si="470"/>
        <v>101.06</v>
      </c>
      <c r="O4170" s="49">
        <f t="shared" ca="1" si="471"/>
        <v>10988600</v>
      </c>
    </row>
    <row r="4171" spans="1:15" x14ac:dyDescent="0.25">
      <c r="A4171">
        <v>4156</v>
      </c>
      <c r="B4171" s="89">
        <v>36461</v>
      </c>
      <c r="C4171" s="48">
        <v>132.4375</v>
      </c>
      <c r="D4171" s="48">
        <v>134.85929899999999</v>
      </c>
      <c r="E4171" s="48">
        <v>132.1875</v>
      </c>
      <c r="F4171" s="48">
        <v>134.5625</v>
      </c>
      <c r="G4171" s="49">
        <v>10509700</v>
      </c>
      <c r="H4171" s="48">
        <v>99.258052000000006</v>
      </c>
      <c r="I4171" s="52">
        <f t="shared" si="465"/>
        <v>0.73763531444496055</v>
      </c>
      <c r="J4171" s="52">
        <f t="shared" ca="1" si="466"/>
        <v>1</v>
      </c>
      <c r="K4171" s="48">
        <f t="shared" si="467"/>
        <v>97.69</v>
      </c>
      <c r="L4171" s="48">
        <f t="shared" si="468"/>
        <v>99.48</v>
      </c>
      <c r="M4171" s="48">
        <f t="shared" si="469"/>
        <v>97.51</v>
      </c>
      <c r="N4171" s="48">
        <f t="shared" si="470"/>
        <v>99.26</v>
      </c>
      <c r="O4171" s="49">
        <f t="shared" ca="1" si="471"/>
        <v>10509700</v>
      </c>
    </row>
    <row r="4172" spans="1:15" x14ac:dyDescent="0.25">
      <c r="A4172">
        <v>4157</v>
      </c>
      <c r="B4172" s="89">
        <v>36460</v>
      </c>
      <c r="C4172" s="48">
        <v>128.375</v>
      </c>
      <c r="D4172" s="48">
        <v>130.3125</v>
      </c>
      <c r="E4172" s="48">
        <v>128.25</v>
      </c>
      <c r="F4172" s="48">
        <v>130.125</v>
      </c>
      <c r="G4172" s="49">
        <v>5433300</v>
      </c>
      <c r="H4172" s="48">
        <v>95.984795000000005</v>
      </c>
      <c r="I4172" s="52">
        <f t="shared" si="465"/>
        <v>0.73763531219980794</v>
      </c>
      <c r="J4172" s="52">
        <f t="shared" ca="1" si="466"/>
        <v>1</v>
      </c>
      <c r="K4172" s="48">
        <f t="shared" si="467"/>
        <v>94.69</v>
      </c>
      <c r="L4172" s="48">
        <f t="shared" si="468"/>
        <v>96.12</v>
      </c>
      <c r="M4172" s="48">
        <f t="shared" si="469"/>
        <v>94.6</v>
      </c>
      <c r="N4172" s="48">
        <f t="shared" si="470"/>
        <v>95.98</v>
      </c>
      <c r="O4172" s="49">
        <f t="shared" ca="1" si="471"/>
        <v>5433300</v>
      </c>
    </row>
    <row r="4173" spans="1:15" x14ac:dyDescent="0.25">
      <c r="A4173">
        <v>4158</v>
      </c>
      <c r="B4173" s="89">
        <v>36459</v>
      </c>
      <c r="C4173" s="48">
        <v>130.1875</v>
      </c>
      <c r="D4173" s="48">
        <v>130.6875</v>
      </c>
      <c r="E4173" s="48">
        <v>127.8125</v>
      </c>
      <c r="F4173" s="48">
        <v>127.8125</v>
      </c>
      <c r="G4173" s="49">
        <v>6256300</v>
      </c>
      <c r="H4173" s="48">
        <v>94.279014000000004</v>
      </c>
      <c r="I4173" s="52">
        <f t="shared" si="465"/>
        <v>0.73763531735941323</v>
      </c>
      <c r="J4173" s="52">
        <f t="shared" ca="1" si="466"/>
        <v>1</v>
      </c>
      <c r="K4173" s="48">
        <f t="shared" si="467"/>
        <v>96.03</v>
      </c>
      <c r="L4173" s="48">
        <f t="shared" si="468"/>
        <v>96.4</v>
      </c>
      <c r="M4173" s="48">
        <f t="shared" si="469"/>
        <v>94.28</v>
      </c>
      <c r="N4173" s="48">
        <f t="shared" si="470"/>
        <v>94.28</v>
      </c>
      <c r="O4173" s="49">
        <f t="shared" ca="1" si="471"/>
        <v>6256300</v>
      </c>
    </row>
    <row r="4174" spans="1:15" x14ac:dyDescent="0.25">
      <c r="A4174">
        <v>4159</v>
      </c>
      <c r="B4174" s="89">
        <v>36458</v>
      </c>
      <c r="C4174" s="48">
        <v>129.3125</v>
      </c>
      <c r="D4174" s="48">
        <v>130.468704</v>
      </c>
      <c r="E4174" s="48">
        <v>128.75</v>
      </c>
      <c r="F4174" s="48">
        <v>129.4375</v>
      </c>
      <c r="G4174" s="49">
        <v>8114300</v>
      </c>
      <c r="H4174" s="48">
        <v>95.477671000000001</v>
      </c>
      <c r="I4174" s="52">
        <f t="shared" si="465"/>
        <v>0.73763531434089813</v>
      </c>
      <c r="J4174" s="52">
        <f t="shared" ca="1" si="466"/>
        <v>1</v>
      </c>
      <c r="K4174" s="48">
        <f t="shared" si="467"/>
        <v>95.39</v>
      </c>
      <c r="L4174" s="48">
        <f t="shared" si="468"/>
        <v>96.24</v>
      </c>
      <c r="M4174" s="48">
        <f t="shared" si="469"/>
        <v>94.97</v>
      </c>
      <c r="N4174" s="48">
        <f t="shared" si="470"/>
        <v>95.48</v>
      </c>
      <c r="O4174" s="49">
        <f t="shared" ca="1" si="471"/>
        <v>8114300</v>
      </c>
    </row>
    <row r="4175" spans="1:15" x14ac:dyDescent="0.25">
      <c r="A4175">
        <v>4160</v>
      </c>
      <c r="B4175" s="89">
        <v>36455</v>
      </c>
      <c r="C4175" s="48">
        <v>129.75</v>
      </c>
      <c r="D4175" s="48">
        <v>131.218704</v>
      </c>
      <c r="E4175" s="48">
        <v>129.5625</v>
      </c>
      <c r="F4175" s="48">
        <v>130.093704</v>
      </c>
      <c r="G4175" s="49">
        <v>8309600</v>
      </c>
      <c r="H4175" s="48">
        <v>95.961709999999997</v>
      </c>
      <c r="I4175" s="52">
        <f t="shared" si="465"/>
        <v>0.73763531246677394</v>
      </c>
      <c r="J4175" s="52">
        <f t="shared" ca="1" si="466"/>
        <v>1</v>
      </c>
      <c r="K4175" s="48">
        <f t="shared" si="467"/>
        <v>95.71</v>
      </c>
      <c r="L4175" s="48">
        <f t="shared" si="468"/>
        <v>96.79</v>
      </c>
      <c r="M4175" s="48">
        <f t="shared" si="469"/>
        <v>95.57</v>
      </c>
      <c r="N4175" s="48">
        <f t="shared" si="470"/>
        <v>95.96</v>
      </c>
      <c r="O4175" s="49">
        <f t="shared" ca="1" si="471"/>
        <v>8309600</v>
      </c>
    </row>
    <row r="4176" spans="1:15" x14ac:dyDescent="0.25">
      <c r="A4176">
        <v>4161</v>
      </c>
      <c r="B4176" s="89">
        <v>36454</v>
      </c>
      <c r="C4176" s="48">
        <v>127.21869700000001</v>
      </c>
      <c r="D4176" s="48">
        <v>129</v>
      </c>
      <c r="E4176" s="48">
        <v>126.625</v>
      </c>
      <c r="F4176" s="48">
        <v>129</v>
      </c>
      <c r="G4176" s="49">
        <v>9105400</v>
      </c>
      <c r="H4176" s="48">
        <v>95.154955999999999</v>
      </c>
      <c r="I4176" s="52">
        <f t="shared" si="465"/>
        <v>0.73763531782945735</v>
      </c>
      <c r="J4176" s="52">
        <f t="shared" ca="1" si="466"/>
        <v>1</v>
      </c>
      <c r="K4176" s="48">
        <f t="shared" si="467"/>
        <v>93.84</v>
      </c>
      <c r="L4176" s="48">
        <f t="shared" si="468"/>
        <v>95.15</v>
      </c>
      <c r="M4176" s="48">
        <f t="shared" si="469"/>
        <v>93.4</v>
      </c>
      <c r="N4176" s="48">
        <f t="shared" si="470"/>
        <v>95.15</v>
      </c>
      <c r="O4176" s="49">
        <f t="shared" ca="1" si="471"/>
        <v>9105400</v>
      </c>
    </row>
    <row r="4177" spans="1:15" x14ac:dyDescent="0.25">
      <c r="A4177">
        <v>4162</v>
      </c>
      <c r="B4177" s="89">
        <v>36453</v>
      </c>
      <c r="C4177" s="48">
        <v>127.75</v>
      </c>
      <c r="D4177" s="48">
        <v>129.468704</v>
      </c>
      <c r="E4177" s="48">
        <v>127.125</v>
      </c>
      <c r="F4177" s="48">
        <v>128.25</v>
      </c>
      <c r="G4177" s="49">
        <v>9759400</v>
      </c>
      <c r="H4177" s="48">
        <v>94.601729000000006</v>
      </c>
      <c r="I4177" s="52">
        <f t="shared" ref="I4177:I4240" si="472">H4177/F4177</f>
        <v>0.73763531384015601</v>
      </c>
      <c r="J4177" s="52">
        <f t="shared" ref="J4177:J4240" ca="1" si="473">INDEX(OFFSET($T$15,0,0,$S$13+1,1),MATCH(B4177,OFFSET($Q$15,0,0,$S$13+1,1),-1))</f>
        <v>1</v>
      </c>
      <c r="K4177" s="48">
        <f t="shared" ref="K4177:K4240" si="474">ROUND($I4177*C4177,2)</f>
        <v>94.23</v>
      </c>
      <c r="L4177" s="48">
        <f t="shared" ref="L4177:L4240" si="475">ROUND($I4177*D4177,2)</f>
        <v>95.5</v>
      </c>
      <c r="M4177" s="48">
        <f t="shared" ref="M4177:M4240" si="476">ROUND($I4177*E4177,2)</f>
        <v>93.77</v>
      </c>
      <c r="N4177" s="48">
        <f t="shared" ref="N4177:N4240" si="477">ROUND($I4177*F4177,2)</f>
        <v>94.6</v>
      </c>
      <c r="O4177" s="49">
        <f t="shared" ref="O4177:O4240" ca="1" si="478">G4177*J4177</f>
        <v>9759400</v>
      </c>
    </row>
    <row r="4178" spans="1:15" x14ac:dyDescent="0.25">
      <c r="A4178">
        <v>4163</v>
      </c>
      <c r="B4178" s="89">
        <v>36452</v>
      </c>
      <c r="C4178" s="48">
        <v>127.1875</v>
      </c>
      <c r="D4178" s="48">
        <v>128.25</v>
      </c>
      <c r="E4178" s="48">
        <v>125.9375</v>
      </c>
      <c r="F4178" s="48">
        <v>127</v>
      </c>
      <c r="G4178" s="49">
        <v>14392900</v>
      </c>
      <c r="H4178" s="48">
        <v>93.679685000000006</v>
      </c>
      <c r="I4178" s="52">
        <f t="shared" si="472"/>
        <v>0.73763531496062995</v>
      </c>
      <c r="J4178" s="52">
        <f t="shared" ca="1" si="473"/>
        <v>1</v>
      </c>
      <c r="K4178" s="48">
        <f t="shared" si="474"/>
        <v>93.82</v>
      </c>
      <c r="L4178" s="48">
        <f t="shared" si="475"/>
        <v>94.6</v>
      </c>
      <c r="M4178" s="48">
        <f t="shared" si="476"/>
        <v>92.9</v>
      </c>
      <c r="N4178" s="48">
        <f t="shared" si="477"/>
        <v>93.68</v>
      </c>
      <c r="O4178" s="49">
        <f t="shared" ca="1" si="478"/>
        <v>14392900</v>
      </c>
    </row>
    <row r="4179" spans="1:15" x14ac:dyDescent="0.25">
      <c r="A4179">
        <v>4164</v>
      </c>
      <c r="B4179" s="89">
        <v>36451</v>
      </c>
      <c r="C4179" s="48">
        <v>124.9375</v>
      </c>
      <c r="D4179" s="48">
        <v>125.9375</v>
      </c>
      <c r="E4179" s="48">
        <v>123.4375</v>
      </c>
      <c r="F4179" s="48">
        <v>125.78119700000001</v>
      </c>
      <c r="G4179" s="49">
        <v>9758800</v>
      </c>
      <c r="H4179" s="48">
        <v>92.780653000000001</v>
      </c>
      <c r="I4179" s="52">
        <f t="shared" si="472"/>
        <v>0.73763531603217292</v>
      </c>
      <c r="J4179" s="52">
        <f t="shared" ca="1" si="473"/>
        <v>1</v>
      </c>
      <c r="K4179" s="48">
        <f t="shared" si="474"/>
        <v>92.16</v>
      </c>
      <c r="L4179" s="48">
        <f t="shared" si="475"/>
        <v>92.9</v>
      </c>
      <c r="M4179" s="48">
        <f t="shared" si="476"/>
        <v>91.05</v>
      </c>
      <c r="N4179" s="48">
        <f t="shared" si="477"/>
        <v>92.78</v>
      </c>
      <c r="O4179" s="49">
        <f t="shared" ca="1" si="478"/>
        <v>9758800</v>
      </c>
    </row>
    <row r="4180" spans="1:15" x14ac:dyDescent="0.25">
      <c r="A4180">
        <v>4165</v>
      </c>
      <c r="B4180" s="89">
        <v>36448</v>
      </c>
      <c r="C4180" s="48">
        <v>126</v>
      </c>
      <c r="D4180" s="48">
        <v>126.75</v>
      </c>
      <c r="E4180" s="48">
        <v>124.5</v>
      </c>
      <c r="F4180" s="48">
        <v>124.875</v>
      </c>
      <c r="G4180" s="49">
        <v>14238700</v>
      </c>
      <c r="H4180" s="48">
        <v>92.112210000000005</v>
      </c>
      <c r="I4180" s="52">
        <f t="shared" si="472"/>
        <v>0.73763531531531534</v>
      </c>
      <c r="J4180" s="52">
        <f t="shared" ca="1" si="473"/>
        <v>1</v>
      </c>
      <c r="K4180" s="48">
        <f t="shared" si="474"/>
        <v>92.94</v>
      </c>
      <c r="L4180" s="48">
        <f t="shared" si="475"/>
        <v>93.5</v>
      </c>
      <c r="M4180" s="48">
        <f t="shared" si="476"/>
        <v>91.84</v>
      </c>
      <c r="N4180" s="48">
        <f t="shared" si="477"/>
        <v>92.11</v>
      </c>
      <c r="O4180" s="49">
        <f t="shared" ca="1" si="478"/>
        <v>14238700</v>
      </c>
    </row>
    <row r="4181" spans="1:15" x14ac:dyDescent="0.25">
      <c r="A4181">
        <v>4166</v>
      </c>
      <c r="B4181" s="89">
        <v>36447</v>
      </c>
      <c r="C4181" s="48">
        <v>128.48429899999999</v>
      </c>
      <c r="D4181" s="48">
        <v>129.1875</v>
      </c>
      <c r="E4181" s="48">
        <v>126.75</v>
      </c>
      <c r="F4181" s="48">
        <v>128.156204</v>
      </c>
      <c r="G4181" s="49">
        <v>10562200</v>
      </c>
      <c r="H4181" s="48">
        <v>94.532542000000007</v>
      </c>
      <c r="I4181" s="52">
        <f t="shared" si="472"/>
        <v>0.73763531572767249</v>
      </c>
      <c r="J4181" s="52">
        <f t="shared" ca="1" si="473"/>
        <v>1</v>
      </c>
      <c r="K4181" s="48">
        <f t="shared" si="474"/>
        <v>94.77</v>
      </c>
      <c r="L4181" s="48">
        <f t="shared" si="475"/>
        <v>95.29</v>
      </c>
      <c r="M4181" s="48">
        <f t="shared" si="476"/>
        <v>93.5</v>
      </c>
      <c r="N4181" s="48">
        <f t="shared" si="477"/>
        <v>94.53</v>
      </c>
      <c r="O4181" s="49">
        <f t="shared" ca="1" si="478"/>
        <v>10562200</v>
      </c>
    </row>
    <row r="4182" spans="1:15" x14ac:dyDescent="0.25">
      <c r="A4182">
        <v>4167</v>
      </c>
      <c r="B4182" s="89">
        <v>36446</v>
      </c>
      <c r="C4182" s="48">
        <v>130.6875</v>
      </c>
      <c r="D4182" s="48">
        <v>131.3125</v>
      </c>
      <c r="E4182" s="48">
        <v>128.1875</v>
      </c>
      <c r="F4182" s="48">
        <v>128.1875</v>
      </c>
      <c r="G4182" s="49">
        <v>10469300</v>
      </c>
      <c r="H4182" s="48">
        <v>94.555627000000001</v>
      </c>
      <c r="I4182" s="52">
        <f t="shared" si="472"/>
        <v>0.73763531545587524</v>
      </c>
      <c r="J4182" s="52">
        <f t="shared" ca="1" si="473"/>
        <v>1</v>
      </c>
      <c r="K4182" s="48">
        <f t="shared" si="474"/>
        <v>96.4</v>
      </c>
      <c r="L4182" s="48">
        <f t="shared" si="475"/>
        <v>96.86</v>
      </c>
      <c r="M4182" s="48">
        <f t="shared" si="476"/>
        <v>94.56</v>
      </c>
      <c r="N4182" s="48">
        <f t="shared" si="477"/>
        <v>94.56</v>
      </c>
      <c r="O4182" s="49">
        <f t="shared" ca="1" si="478"/>
        <v>10469300</v>
      </c>
    </row>
    <row r="4183" spans="1:15" x14ac:dyDescent="0.25">
      <c r="A4183">
        <v>4168</v>
      </c>
      <c r="B4183" s="89">
        <v>36445</v>
      </c>
      <c r="C4183" s="48">
        <v>133.125</v>
      </c>
      <c r="D4183" s="48">
        <v>133.3125</v>
      </c>
      <c r="E4183" s="48">
        <v>131.1875</v>
      </c>
      <c r="F4183" s="48">
        <v>131.593704</v>
      </c>
      <c r="G4183" s="49">
        <v>8686100</v>
      </c>
      <c r="H4183" s="48">
        <v>97.068162999999998</v>
      </c>
      <c r="I4183" s="52">
        <f t="shared" si="472"/>
        <v>0.73763531270462601</v>
      </c>
      <c r="J4183" s="52">
        <f t="shared" ca="1" si="473"/>
        <v>1</v>
      </c>
      <c r="K4183" s="48">
        <f t="shared" si="474"/>
        <v>98.2</v>
      </c>
      <c r="L4183" s="48">
        <f t="shared" si="475"/>
        <v>98.34</v>
      </c>
      <c r="M4183" s="48">
        <f t="shared" si="476"/>
        <v>96.77</v>
      </c>
      <c r="N4183" s="48">
        <f t="shared" si="477"/>
        <v>97.07</v>
      </c>
      <c r="O4183" s="49">
        <f t="shared" ca="1" si="478"/>
        <v>8686100</v>
      </c>
    </row>
    <row r="4184" spans="1:15" x14ac:dyDescent="0.25">
      <c r="A4184">
        <v>4169</v>
      </c>
      <c r="B4184" s="89">
        <v>36444</v>
      </c>
      <c r="C4184" s="48">
        <v>133.593704</v>
      </c>
      <c r="D4184" s="48">
        <v>134.125</v>
      </c>
      <c r="E4184" s="48">
        <v>133.3125</v>
      </c>
      <c r="F4184" s="48">
        <v>133.656204</v>
      </c>
      <c r="G4184" s="49">
        <v>4282000</v>
      </c>
      <c r="H4184" s="48">
        <v>98.589535999999995</v>
      </c>
      <c r="I4184" s="52">
        <f t="shared" si="472"/>
        <v>0.73763531395819082</v>
      </c>
      <c r="J4184" s="52">
        <f t="shared" ca="1" si="473"/>
        <v>1</v>
      </c>
      <c r="K4184" s="48">
        <f t="shared" si="474"/>
        <v>98.54</v>
      </c>
      <c r="L4184" s="48">
        <f t="shared" si="475"/>
        <v>98.94</v>
      </c>
      <c r="M4184" s="48">
        <f t="shared" si="476"/>
        <v>98.34</v>
      </c>
      <c r="N4184" s="48">
        <f t="shared" si="477"/>
        <v>98.59</v>
      </c>
      <c r="O4184" s="49">
        <f t="shared" ca="1" si="478"/>
        <v>4282000</v>
      </c>
    </row>
    <row r="4185" spans="1:15" x14ac:dyDescent="0.25">
      <c r="A4185">
        <v>4170</v>
      </c>
      <c r="B4185" s="89">
        <v>36441</v>
      </c>
      <c r="C4185" s="48">
        <v>131.75</v>
      </c>
      <c r="D4185" s="48">
        <v>133.875</v>
      </c>
      <c r="E4185" s="48">
        <v>131.23429899999999</v>
      </c>
      <c r="F4185" s="48">
        <v>133.875</v>
      </c>
      <c r="G4185" s="49">
        <v>9674300</v>
      </c>
      <c r="H4185" s="48">
        <v>98.750928000000002</v>
      </c>
      <c r="I4185" s="52">
        <f t="shared" si="472"/>
        <v>0.73763531652661063</v>
      </c>
      <c r="J4185" s="52">
        <f t="shared" ca="1" si="473"/>
        <v>1</v>
      </c>
      <c r="K4185" s="48">
        <f t="shared" si="474"/>
        <v>97.18</v>
      </c>
      <c r="L4185" s="48">
        <f t="shared" si="475"/>
        <v>98.75</v>
      </c>
      <c r="M4185" s="48">
        <f t="shared" si="476"/>
        <v>96.8</v>
      </c>
      <c r="N4185" s="48">
        <f t="shared" si="477"/>
        <v>98.75</v>
      </c>
      <c r="O4185" s="49">
        <f t="shared" ca="1" si="478"/>
        <v>9674300</v>
      </c>
    </row>
    <row r="4186" spans="1:15" x14ac:dyDescent="0.25">
      <c r="A4186">
        <v>4171</v>
      </c>
      <c r="B4186" s="89">
        <v>36440</v>
      </c>
      <c r="C4186" s="48">
        <v>132.85929899999999</v>
      </c>
      <c r="D4186" s="48">
        <v>133</v>
      </c>
      <c r="E4186" s="48">
        <v>131.5</v>
      </c>
      <c r="F4186" s="48">
        <v>131.875</v>
      </c>
      <c r="G4186" s="49">
        <v>6535600</v>
      </c>
      <c r="H4186" s="48">
        <v>97.275656999999995</v>
      </c>
      <c r="I4186" s="52">
        <f t="shared" si="472"/>
        <v>0.73763531374407576</v>
      </c>
      <c r="J4186" s="52">
        <f t="shared" ca="1" si="473"/>
        <v>1</v>
      </c>
      <c r="K4186" s="48">
        <f t="shared" si="474"/>
        <v>98</v>
      </c>
      <c r="L4186" s="48">
        <f t="shared" si="475"/>
        <v>98.11</v>
      </c>
      <c r="M4186" s="48">
        <f t="shared" si="476"/>
        <v>97</v>
      </c>
      <c r="N4186" s="48">
        <f t="shared" si="477"/>
        <v>97.28</v>
      </c>
      <c r="O4186" s="49">
        <f t="shared" ca="1" si="478"/>
        <v>6535600</v>
      </c>
    </row>
    <row r="4187" spans="1:15" x14ac:dyDescent="0.25">
      <c r="A4187">
        <v>4172</v>
      </c>
      <c r="B4187" s="89">
        <v>36439</v>
      </c>
      <c r="C4187" s="48">
        <v>130.75</v>
      </c>
      <c r="D4187" s="48">
        <v>132.8125</v>
      </c>
      <c r="E4187" s="48">
        <v>130.6875</v>
      </c>
      <c r="F4187" s="48">
        <v>132.625</v>
      </c>
      <c r="G4187" s="49">
        <v>10308200</v>
      </c>
      <c r="H4187" s="48">
        <v>97.828884000000002</v>
      </c>
      <c r="I4187" s="52">
        <f t="shared" si="472"/>
        <v>0.73763531762488221</v>
      </c>
      <c r="J4187" s="52">
        <f t="shared" ca="1" si="473"/>
        <v>1</v>
      </c>
      <c r="K4187" s="48">
        <f t="shared" si="474"/>
        <v>96.45</v>
      </c>
      <c r="L4187" s="48">
        <f t="shared" si="475"/>
        <v>97.97</v>
      </c>
      <c r="M4187" s="48">
        <f t="shared" si="476"/>
        <v>96.4</v>
      </c>
      <c r="N4187" s="48">
        <f t="shared" si="477"/>
        <v>97.83</v>
      </c>
      <c r="O4187" s="49">
        <f t="shared" ca="1" si="478"/>
        <v>10308200</v>
      </c>
    </row>
    <row r="4188" spans="1:15" x14ac:dyDescent="0.25">
      <c r="A4188">
        <v>4173</v>
      </c>
      <c r="B4188" s="89">
        <v>36438</v>
      </c>
      <c r="C4188" s="48">
        <v>130.718704</v>
      </c>
      <c r="D4188" s="48">
        <v>131.968704</v>
      </c>
      <c r="E4188" s="48">
        <v>128.6875</v>
      </c>
      <c r="F4188" s="48">
        <v>130.625</v>
      </c>
      <c r="G4188" s="49">
        <v>11976000</v>
      </c>
      <c r="H4188" s="48">
        <v>96.353612999999996</v>
      </c>
      <c r="I4188" s="52">
        <f t="shared" si="472"/>
        <v>0.73763531483253586</v>
      </c>
      <c r="J4188" s="52">
        <f t="shared" ca="1" si="473"/>
        <v>1</v>
      </c>
      <c r="K4188" s="48">
        <f t="shared" si="474"/>
        <v>96.42</v>
      </c>
      <c r="L4188" s="48">
        <f t="shared" si="475"/>
        <v>97.34</v>
      </c>
      <c r="M4188" s="48">
        <f t="shared" si="476"/>
        <v>94.92</v>
      </c>
      <c r="N4188" s="48">
        <f t="shared" si="477"/>
        <v>96.35</v>
      </c>
      <c r="O4188" s="49">
        <f t="shared" ca="1" si="478"/>
        <v>11976000</v>
      </c>
    </row>
    <row r="4189" spans="1:15" x14ac:dyDescent="0.25">
      <c r="A4189">
        <v>4174</v>
      </c>
      <c r="B4189" s="89">
        <v>36437</v>
      </c>
      <c r="C4189" s="48">
        <v>129.1875</v>
      </c>
      <c r="D4189" s="48">
        <v>130.875</v>
      </c>
      <c r="E4189" s="48">
        <v>128.75</v>
      </c>
      <c r="F4189" s="48">
        <v>130.75</v>
      </c>
      <c r="G4189" s="49">
        <v>6341600</v>
      </c>
      <c r="H4189" s="48">
        <v>96.445817000000005</v>
      </c>
      <c r="I4189" s="52">
        <f t="shared" si="472"/>
        <v>0.73763531166347995</v>
      </c>
      <c r="J4189" s="52">
        <f t="shared" ca="1" si="473"/>
        <v>1</v>
      </c>
      <c r="K4189" s="48">
        <f t="shared" si="474"/>
        <v>95.29</v>
      </c>
      <c r="L4189" s="48">
        <f t="shared" si="475"/>
        <v>96.54</v>
      </c>
      <c r="M4189" s="48">
        <f t="shared" si="476"/>
        <v>94.97</v>
      </c>
      <c r="N4189" s="48">
        <f t="shared" si="477"/>
        <v>96.45</v>
      </c>
      <c r="O4189" s="49">
        <f t="shared" ca="1" si="478"/>
        <v>6341600</v>
      </c>
    </row>
    <row r="4190" spans="1:15" x14ac:dyDescent="0.25">
      <c r="A4190">
        <v>4175</v>
      </c>
      <c r="B4190" s="89">
        <v>36434</v>
      </c>
      <c r="C4190" s="48">
        <v>127.9375</v>
      </c>
      <c r="D4190" s="48">
        <v>128.5625</v>
      </c>
      <c r="E4190" s="48">
        <v>126.625</v>
      </c>
      <c r="F4190" s="48">
        <v>128.468704</v>
      </c>
      <c r="G4190" s="49">
        <v>11127100</v>
      </c>
      <c r="H4190" s="48">
        <v>94.763052999999999</v>
      </c>
      <c r="I4190" s="52">
        <f t="shared" si="472"/>
        <v>0.73763531544616501</v>
      </c>
      <c r="J4190" s="52">
        <f t="shared" ca="1" si="473"/>
        <v>1</v>
      </c>
      <c r="K4190" s="48">
        <f t="shared" si="474"/>
        <v>94.37</v>
      </c>
      <c r="L4190" s="48">
        <f t="shared" si="475"/>
        <v>94.83</v>
      </c>
      <c r="M4190" s="48">
        <f t="shared" si="476"/>
        <v>93.4</v>
      </c>
      <c r="N4190" s="48">
        <f t="shared" si="477"/>
        <v>94.76</v>
      </c>
      <c r="O4190" s="49">
        <f t="shared" ca="1" si="478"/>
        <v>11127100</v>
      </c>
    </row>
    <row r="4191" spans="1:15" x14ac:dyDescent="0.25">
      <c r="A4191">
        <v>4176</v>
      </c>
      <c r="B4191" s="89">
        <v>36433</v>
      </c>
      <c r="C4191" s="48">
        <v>127.4375</v>
      </c>
      <c r="D4191" s="48">
        <v>129.4375</v>
      </c>
      <c r="E4191" s="48">
        <v>126.96869700000001</v>
      </c>
      <c r="F4191" s="48">
        <v>128.75</v>
      </c>
      <c r="G4191" s="49">
        <v>7498900</v>
      </c>
      <c r="H4191" s="48">
        <v>94.970546999999996</v>
      </c>
      <c r="I4191" s="52">
        <f t="shared" si="472"/>
        <v>0.73763531650485437</v>
      </c>
      <c r="J4191" s="52">
        <f t="shared" ca="1" si="473"/>
        <v>1</v>
      </c>
      <c r="K4191" s="48">
        <f t="shared" si="474"/>
        <v>94</v>
      </c>
      <c r="L4191" s="48">
        <f t="shared" si="475"/>
        <v>95.48</v>
      </c>
      <c r="M4191" s="48">
        <f t="shared" si="476"/>
        <v>93.66</v>
      </c>
      <c r="N4191" s="48">
        <f t="shared" si="477"/>
        <v>94.97</v>
      </c>
      <c r="O4191" s="49">
        <f t="shared" ca="1" si="478"/>
        <v>7498900</v>
      </c>
    </row>
    <row r="4192" spans="1:15" x14ac:dyDescent="0.25">
      <c r="A4192">
        <v>4177</v>
      </c>
      <c r="B4192" s="89">
        <v>36432</v>
      </c>
      <c r="C4192" s="48">
        <v>128.4375</v>
      </c>
      <c r="D4192" s="48">
        <v>129.125</v>
      </c>
      <c r="E4192" s="48">
        <v>126.75</v>
      </c>
      <c r="F4192" s="48">
        <v>126.8125</v>
      </c>
      <c r="G4192" s="49">
        <v>7580300</v>
      </c>
      <c r="H4192" s="48">
        <v>93.541377999999995</v>
      </c>
      <c r="I4192" s="52">
        <f t="shared" si="472"/>
        <v>0.73763531197634302</v>
      </c>
      <c r="J4192" s="52">
        <f t="shared" ca="1" si="473"/>
        <v>1</v>
      </c>
      <c r="K4192" s="48">
        <f t="shared" si="474"/>
        <v>94.74</v>
      </c>
      <c r="L4192" s="48">
        <f t="shared" si="475"/>
        <v>95.25</v>
      </c>
      <c r="M4192" s="48">
        <f t="shared" si="476"/>
        <v>93.5</v>
      </c>
      <c r="N4192" s="48">
        <f t="shared" si="477"/>
        <v>93.54</v>
      </c>
      <c r="O4192" s="49">
        <f t="shared" ca="1" si="478"/>
        <v>7580300</v>
      </c>
    </row>
    <row r="4193" spans="1:15" x14ac:dyDescent="0.25">
      <c r="A4193">
        <v>4178</v>
      </c>
      <c r="B4193" s="89">
        <v>36431</v>
      </c>
      <c r="C4193" s="48">
        <v>127.9375</v>
      </c>
      <c r="D4193" s="48">
        <v>128.8125</v>
      </c>
      <c r="E4193" s="48">
        <v>125.5625</v>
      </c>
      <c r="F4193" s="48">
        <v>128.343704</v>
      </c>
      <c r="G4193" s="49">
        <v>11063400</v>
      </c>
      <c r="H4193" s="48">
        <v>94.670849000000004</v>
      </c>
      <c r="I4193" s="52">
        <f t="shared" si="472"/>
        <v>0.7376353186752348</v>
      </c>
      <c r="J4193" s="52">
        <f t="shared" ca="1" si="473"/>
        <v>1</v>
      </c>
      <c r="K4193" s="48">
        <f t="shared" si="474"/>
        <v>94.37</v>
      </c>
      <c r="L4193" s="48">
        <f t="shared" si="475"/>
        <v>95.02</v>
      </c>
      <c r="M4193" s="48">
        <f t="shared" si="476"/>
        <v>92.62</v>
      </c>
      <c r="N4193" s="48">
        <f t="shared" si="477"/>
        <v>94.67</v>
      </c>
      <c r="O4193" s="49">
        <f t="shared" ca="1" si="478"/>
        <v>11063400</v>
      </c>
    </row>
    <row r="4194" spans="1:15" x14ac:dyDescent="0.25">
      <c r="A4194">
        <v>4179</v>
      </c>
      <c r="B4194" s="89">
        <v>36430</v>
      </c>
      <c r="C4194" s="48">
        <v>128.75</v>
      </c>
      <c r="D4194" s="48">
        <v>129.75</v>
      </c>
      <c r="E4194" s="48">
        <v>128.281204</v>
      </c>
      <c r="F4194" s="48">
        <v>128.593704</v>
      </c>
      <c r="G4194" s="49">
        <v>6970300</v>
      </c>
      <c r="H4194" s="48">
        <v>94.855256999999995</v>
      </c>
      <c r="I4194" s="52">
        <f t="shared" si="472"/>
        <v>0.73763531222337286</v>
      </c>
      <c r="J4194" s="52">
        <f t="shared" ca="1" si="473"/>
        <v>1</v>
      </c>
      <c r="K4194" s="48">
        <f t="shared" si="474"/>
        <v>94.97</v>
      </c>
      <c r="L4194" s="48">
        <f t="shared" si="475"/>
        <v>95.71</v>
      </c>
      <c r="M4194" s="48">
        <f t="shared" si="476"/>
        <v>94.62</v>
      </c>
      <c r="N4194" s="48">
        <f t="shared" si="477"/>
        <v>94.86</v>
      </c>
      <c r="O4194" s="49">
        <f t="shared" ca="1" si="478"/>
        <v>6970300</v>
      </c>
    </row>
    <row r="4195" spans="1:15" x14ac:dyDescent="0.25">
      <c r="A4195">
        <v>4180</v>
      </c>
      <c r="B4195" s="89">
        <v>36427</v>
      </c>
      <c r="C4195" s="48">
        <v>127.75</v>
      </c>
      <c r="D4195" s="48">
        <v>128.375</v>
      </c>
      <c r="E4195" s="48">
        <v>126.3125</v>
      </c>
      <c r="F4195" s="48">
        <v>127.75</v>
      </c>
      <c r="G4195" s="49">
        <v>13792900</v>
      </c>
      <c r="H4195" s="48">
        <v>94.232911000000001</v>
      </c>
      <c r="I4195" s="52">
        <f t="shared" si="472"/>
        <v>0.73763531115459879</v>
      </c>
      <c r="J4195" s="52">
        <f t="shared" ca="1" si="473"/>
        <v>1</v>
      </c>
      <c r="K4195" s="48">
        <f t="shared" si="474"/>
        <v>94.23</v>
      </c>
      <c r="L4195" s="48">
        <f t="shared" si="475"/>
        <v>94.69</v>
      </c>
      <c r="M4195" s="48">
        <f t="shared" si="476"/>
        <v>93.17</v>
      </c>
      <c r="N4195" s="48">
        <f t="shared" si="477"/>
        <v>94.23</v>
      </c>
      <c r="O4195" s="49">
        <f t="shared" ca="1" si="478"/>
        <v>13792900</v>
      </c>
    </row>
    <row r="4196" spans="1:15" x14ac:dyDescent="0.25">
      <c r="A4196">
        <v>4181</v>
      </c>
      <c r="B4196" s="89">
        <v>36426</v>
      </c>
      <c r="C4196" s="48">
        <v>131.8125</v>
      </c>
      <c r="D4196" s="48">
        <v>131.8125</v>
      </c>
      <c r="E4196" s="48">
        <v>127.625</v>
      </c>
      <c r="F4196" s="48">
        <v>127.875</v>
      </c>
      <c r="G4196" s="49">
        <v>12204100</v>
      </c>
      <c r="H4196" s="48">
        <v>94.325115999999994</v>
      </c>
      <c r="I4196" s="52">
        <f t="shared" si="472"/>
        <v>0.73763531573802532</v>
      </c>
      <c r="J4196" s="52">
        <f t="shared" ca="1" si="473"/>
        <v>1</v>
      </c>
      <c r="K4196" s="48">
        <f t="shared" si="474"/>
        <v>97.23</v>
      </c>
      <c r="L4196" s="48">
        <f t="shared" si="475"/>
        <v>97.23</v>
      </c>
      <c r="M4196" s="48">
        <f t="shared" si="476"/>
        <v>94.14</v>
      </c>
      <c r="N4196" s="48">
        <f t="shared" si="477"/>
        <v>94.33</v>
      </c>
      <c r="O4196" s="49">
        <f t="shared" ca="1" si="478"/>
        <v>12204100</v>
      </c>
    </row>
    <row r="4197" spans="1:15" x14ac:dyDescent="0.25">
      <c r="A4197">
        <v>4182</v>
      </c>
      <c r="B4197" s="89">
        <v>36425</v>
      </c>
      <c r="C4197" s="48">
        <v>131.25</v>
      </c>
      <c r="D4197" s="48">
        <v>131.843704</v>
      </c>
      <c r="E4197" s="48">
        <v>129.75</v>
      </c>
      <c r="F4197" s="48">
        <v>130.60929899999999</v>
      </c>
      <c r="G4197" s="49">
        <v>13009100</v>
      </c>
      <c r="H4197" s="48">
        <v>96.342031000000006</v>
      </c>
      <c r="I4197" s="52">
        <f t="shared" si="472"/>
        <v>0.73763531186244258</v>
      </c>
      <c r="J4197" s="52">
        <f t="shared" ca="1" si="473"/>
        <v>1</v>
      </c>
      <c r="K4197" s="48">
        <f t="shared" si="474"/>
        <v>96.81</v>
      </c>
      <c r="L4197" s="48">
        <f t="shared" si="475"/>
        <v>97.25</v>
      </c>
      <c r="M4197" s="48">
        <f t="shared" si="476"/>
        <v>95.71</v>
      </c>
      <c r="N4197" s="48">
        <f t="shared" si="477"/>
        <v>96.34</v>
      </c>
      <c r="O4197" s="49">
        <f t="shared" ca="1" si="478"/>
        <v>13009100</v>
      </c>
    </row>
    <row r="4198" spans="1:15" x14ac:dyDescent="0.25">
      <c r="A4198">
        <v>4183</v>
      </c>
      <c r="B4198" s="89">
        <v>36424</v>
      </c>
      <c r="C4198" s="48">
        <v>132.25</v>
      </c>
      <c r="D4198" s="48">
        <v>132.468704</v>
      </c>
      <c r="E4198" s="48">
        <v>130.156204</v>
      </c>
      <c r="F4198" s="48">
        <v>130.75</v>
      </c>
      <c r="G4198" s="49">
        <v>9335200</v>
      </c>
      <c r="H4198" s="48">
        <v>96.445817000000005</v>
      </c>
      <c r="I4198" s="52">
        <f t="shared" si="472"/>
        <v>0.73763531166347995</v>
      </c>
      <c r="J4198" s="52">
        <f t="shared" ca="1" si="473"/>
        <v>1</v>
      </c>
      <c r="K4198" s="48">
        <f t="shared" si="474"/>
        <v>97.55</v>
      </c>
      <c r="L4198" s="48">
        <f t="shared" si="475"/>
        <v>97.71</v>
      </c>
      <c r="M4198" s="48">
        <f t="shared" si="476"/>
        <v>96.01</v>
      </c>
      <c r="N4198" s="48">
        <f t="shared" si="477"/>
        <v>96.45</v>
      </c>
      <c r="O4198" s="49">
        <f t="shared" ca="1" si="478"/>
        <v>9335200</v>
      </c>
    </row>
    <row r="4199" spans="1:15" x14ac:dyDescent="0.25">
      <c r="A4199">
        <v>4184</v>
      </c>
      <c r="B4199" s="89">
        <v>36423</v>
      </c>
      <c r="C4199" s="48">
        <v>133.9375</v>
      </c>
      <c r="D4199" s="48">
        <v>134</v>
      </c>
      <c r="E4199" s="48">
        <v>133.093704</v>
      </c>
      <c r="F4199" s="48">
        <v>133.5625</v>
      </c>
      <c r="G4199" s="49">
        <v>2803900</v>
      </c>
      <c r="H4199" s="48">
        <v>98.520416999999995</v>
      </c>
      <c r="I4199" s="52">
        <f t="shared" si="472"/>
        <v>0.73763531679925121</v>
      </c>
      <c r="J4199" s="52">
        <f t="shared" ca="1" si="473"/>
        <v>1</v>
      </c>
      <c r="K4199" s="48">
        <f t="shared" si="474"/>
        <v>98.8</v>
      </c>
      <c r="L4199" s="48">
        <f t="shared" si="475"/>
        <v>98.84</v>
      </c>
      <c r="M4199" s="48">
        <f t="shared" si="476"/>
        <v>98.17</v>
      </c>
      <c r="N4199" s="48">
        <f t="shared" si="477"/>
        <v>98.52</v>
      </c>
      <c r="O4199" s="49">
        <f t="shared" ca="1" si="478"/>
        <v>2803900</v>
      </c>
    </row>
    <row r="4200" spans="1:15" x14ac:dyDescent="0.25">
      <c r="A4200">
        <v>4185</v>
      </c>
      <c r="B4200" s="89">
        <v>36420</v>
      </c>
      <c r="C4200" s="48">
        <v>132.625</v>
      </c>
      <c r="D4200" s="48">
        <v>133.9375</v>
      </c>
      <c r="E4200" s="48">
        <v>132.156204</v>
      </c>
      <c r="F4200" s="48">
        <v>133.75</v>
      </c>
      <c r="G4200" s="49">
        <v>8542300</v>
      </c>
      <c r="H4200" s="48">
        <v>98.658722999999995</v>
      </c>
      <c r="I4200" s="52">
        <f t="shared" si="472"/>
        <v>0.73763531214953271</v>
      </c>
      <c r="J4200" s="52">
        <f t="shared" ca="1" si="473"/>
        <v>1</v>
      </c>
      <c r="K4200" s="48">
        <f t="shared" si="474"/>
        <v>97.83</v>
      </c>
      <c r="L4200" s="48">
        <f t="shared" si="475"/>
        <v>98.8</v>
      </c>
      <c r="M4200" s="48">
        <f t="shared" si="476"/>
        <v>97.48</v>
      </c>
      <c r="N4200" s="48">
        <f t="shared" si="477"/>
        <v>98.66</v>
      </c>
      <c r="O4200" s="49">
        <f t="shared" ca="1" si="478"/>
        <v>8542300</v>
      </c>
    </row>
    <row r="4201" spans="1:15" x14ac:dyDescent="0.25">
      <c r="A4201">
        <v>4186</v>
      </c>
      <c r="B4201" s="89">
        <v>36419</v>
      </c>
      <c r="C4201" s="48">
        <v>132.5</v>
      </c>
      <c r="D4201" s="48">
        <v>132.8125</v>
      </c>
      <c r="E4201" s="48">
        <v>130.3125</v>
      </c>
      <c r="F4201" s="48">
        <v>132.45309399999999</v>
      </c>
      <c r="G4201" s="49">
        <v>15377600</v>
      </c>
      <c r="H4201" s="48">
        <v>97.427679999999995</v>
      </c>
      <c r="I4201" s="52">
        <f t="shared" si="472"/>
        <v>0.73556364036313115</v>
      </c>
      <c r="J4201" s="52">
        <f t="shared" ca="1" si="473"/>
        <v>1</v>
      </c>
      <c r="K4201" s="48">
        <f t="shared" si="474"/>
        <v>97.46</v>
      </c>
      <c r="L4201" s="48">
        <f t="shared" si="475"/>
        <v>97.69</v>
      </c>
      <c r="M4201" s="48">
        <f t="shared" si="476"/>
        <v>95.85</v>
      </c>
      <c r="N4201" s="48">
        <f t="shared" si="477"/>
        <v>97.43</v>
      </c>
      <c r="O4201" s="49">
        <f t="shared" ca="1" si="478"/>
        <v>15377600</v>
      </c>
    </row>
    <row r="4202" spans="1:15" x14ac:dyDescent="0.25">
      <c r="A4202">
        <v>4187</v>
      </c>
      <c r="B4202" s="89">
        <v>36418</v>
      </c>
      <c r="C4202" s="48">
        <v>135.4375</v>
      </c>
      <c r="D4202" s="48">
        <v>135.4375</v>
      </c>
      <c r="E4202" s="48">
        <v>131.875</v>
      </c>
      <c r="F4202" s="48">
        <v>131.9375</v>
      </c>
      <c r="G4202" s="49">
        <v>6984500</v>
      </c>
      <c r="H4202" s="48">
        <v>97.048427000000004</v>
      </c>
      <c r="I4202" s="52">
        <f t="shared" si="472"/>
        <v>0.73556363429654192</v>
      </c>
      <c r="J4202" s="52">
        <f t="shared" ca="1" si="473"/>
        <v>1</v>
      </c>
      <c r="K4202" s="48">
        <f t="shared" si="474"/>
        <v>99.62</v>
      </c>
      <c r="L4202" s="48">
        <f t="shared" si="475"/>
        <v>99.62</v>
      </c>
      <c r="M4202" s="48">
        <f t="shared" si="476"/>
        <v>97</v>
      </c>
      <c r="N4202" s="48">
        <f t="shared" si="477"/>
        <v>97.05</v>
      </c>
      <c r="O4202" s="49">
        <f t="shared" ca="1" si="478"/>
        <v>6984500</v>
      </c>
    </row>
    <row r="4203" spans="1:15" x14ac:dyDescent="0.25">
      <c r="A4203">
        <v>4188</v>
      </c>
      <c r="B4203" s="89">
        <v>36417</v>
      </c>
      <c r="C4203" s="48">
        <v>134.0625</v>
      </c>
      <c r="D4203" s="48">
        <v>134.5625</v>
      </c>
      <c r="E4203" s="48">
        <v>133.375</v>
      </c>
      <c r="F4203" s="48">
        <v>134.0625</v>
      </c>
      <c r="G4203" s="49">
        <v>3736000</v>
      </c>
      <c r="H4203" s="48">
        <v>98.611500000000007</v>
      </c>
      <c r="I4203" s="52">
        <f t="shared" si="472"/>
        <v>0.73556363636363642</v>
      </c>
      <c r="J4203" s="52">
        <f t="shared" ca="1" si="473"/>
        <v>1</v>
      </c>
      <c r="K4203" s="48">
        <f t="shared" si="474"/>
        <v>98.61</v>
      </c>
      <c r="L4203" s="48">
        <f t="shared" si="475"/>
        <v>98.98</v>
      </c>
      <c r="M4203" s="48">
        <f t="shared" si="476"/>
        <v>98.11</v>
      </c>
      <c r="N4203" s="48">
        <f t="shared" si="477"/>
        <v>98.61</v>
      </c>
      <c r="O4203" s="49">
        <f t="shared" ca="1" si="478"/>
        <v>3736000</v>
      </c>
    </row>
    <row r="4204" spans="1:15" x14ac:dyDescent="0.25">
      <c r="A4204">
        <v>4189</v>
      </c>
      <c r="B4204" s="89">
        <v>36416</v>
      </c>
      <c r="C4204" s="48">
        <v>135.125</v>
      </c>
      <c r="D4204" s="48">
        <v>135.468704</v>
      </c>
      <c r="E4204" s="48">
        <v>134.5</v>
      </c>
      <c r="F4204" s="48">
        <v>134.95309399999999</v>
      </c>
      <c r="G4204" s="49">
        <v>2320500</v>
      </c>
      <c r="H4204" s="48">
        <v>99.266588999999996</v>
      </c>
      <c r="I4204" s="52">
        <f t="shared" si="472"/>
        <v>0.73556363961540594</v>
      </c>
      <c r="J4204" s="52">
        <f t="shared" ca="1" si="473"/>
        <v>1</v>
      </c>
      <c r="K4204" s="48">
        <f t="shared" si="474"/>
        <v>99.39</v>
      </c>
      <c r="L4204" s="48">
        <f t="shared" si="475"/>
        <v>99.65</v>
      </c>
      <c r="M4204" s="48">
        <f t="shared" si="476"/>
        <v>98.93</v>
      </c>
      <c r="N4204" s="48">
        <f t="shared" si="477"/>
        <v>99.27</v>
      </c>
      <c r="O4204" s="49">
        <f t="shared" ca="1" si="478"/>
        <v>2320500</v>
      </c>
    </row>
    <row r="4205" spans="1:15" x14ac:dyDescent="0.25">
      <c r="A4205">
        <v>4190</v>
      </c>
      <c r="B4205" s="89">
        <v>36413</v>
      </c>
      <c r="C4205" s="48">
        <v>136.25</v>
      </c>
      <c r="D4205" s="48">
        <v>136.35929899999999</v>
      </c>
      <c r="E4205" s="48">
        <v>134.9375</v>
      </c>
      <c r="F4205" s="48">
        <v>135.875</v>
      </c>
      <c r="G4205" s="49">
        <v>2934500</v>
      </c>
      <c r="H4205" s="48">
        <v>99.944709000000003</v>
      </c>
      <c r="I4205" s="52">
        <f t="shared" si="472"/>
        <v>0.73556363569457228</v>
      </c>
      <c r="J4205" s="52">
        <f t="shared" ca="1" si="473"/>
        <v>1</v>
      </c>
      <c r="K4205" s="48">
        <f t="shared" si="474"/>
        <v>100.22</v>
      </c>
      <c r="L4205" s="48">
        <f t="shared" si="475"/>
        <v>100.3</v>
      </c>
      <c r="M4205" s="48">
        <f t="shared" si="476"/>
        <v>99.26</v>
      </c>
      <c r="N4205" s="48">
        <f t="shared" si="477"/>
        <v>99.94</v>
      </c>
      <c r="O4205" s="49">
        <f t="shared" ca="1" si="478"/>
        <v>2934500</v>
      </c>
    </row>
    <row r="4206" spans="1:15" x14ac:dyDescent="0.25">
      <c r="A4206">
        <v>4191</v>
      </c>
      <c r="B4206" s="89">
        <v>36412</v>
      </c>
      <c r="C4206" s="48">
        <v>134.75</v>
      </c>
      <c r="D4206" s="48">
        <v>135.25</v>
      </c>
      <c r="E4206" s="48">
        <v>133.6875</v>
      </c>
      <c r="F4206" s="48">
        <v>134.75</v>
      </c>
      <c r="G4206" s="49">
        <v>6177800</v>
      </c>
      <c r="H4206" s="48">
        <v>99.117199999999997</v>
      </c>
      <c r="I4206" s="52">
        <f t="shared" si="472"/>
        <v>0.73556363636363631</v>
      </c>
      <c r="J4206" s="52">
        <f t="shared" ca="1" si="473"/>
        <v>1</v>
      </c>
      <c r="K4206" s="48">
        <f t="shared" si="474"/>
        <v>99.12</v>
      </c>
      <c r="L4206" s="48">
        <f t="shared" si="475"/>
        <v>99.48</v>
      </c>
      <c r="M4206" s="48">
        <f t="shared" si="476"/>
        <v>98.34</v>
      </c>
      <c r="N4206" s="48">
        <f t="shared" si="477"/>
        <v>99.12</v>
      </c>
      <c r="O4206" s="49">
        <f t="shared" ca="1" si="478"/>
        <v>6177800</v>
      </c>
    </row>
    <row r="4207" spans="1:15" x14ac:dyDescent="0.25">
      <c r="A4207">
        <v>4192</v>
      </c>
      <c r="B4207" s="89">
        <v>36411</v>
      </c>
      <c r="C4207" s="48">
        <v>134.843704</v>
      </c>
      <c r="D4207" s="48">
        <v>136.0625</v>
      </c>
      <c r="E4207" s="48">
        <v>134.031204</v>
      </c>
      <c r="F4207" s="48">
        <v>134.8125</v>
      </c>
      <c r="G4207" s="49">
        <v>6159600</v>
      </c>
      <c r="H4207" s="48">
        <v>99.163173</v>
      </c>
      <c r="I4207" s="52">
        <f t="shared" si="472"/>
        <v>0.73556363838664818</v>
      </c>
      <c r="J4207" s="52">
        <f t="shared" ca="1" si="473"/>
        <v>1</v>
      </c>
      <c r="K4207" s="48">
        <f t="shared" si="474"/>
        <v>99.19</v>
      </c>
      <c r="L4207" s="48">
        <f t="shared" si="475"/>
        <v>100.08</v>
      </c>
      <c r="M4207" s="48">
        <f t="shared" si="476"/>
        <v>98.59</v>
      </c>
      <c r="N4207" s="48">
        <f t="shared" si="477"/>
        <v>99.16</v>
      </c>
      <c r="O4207" s="49">
        <f t="shared" ca="1" si="478"/>
        <v>6159600</v>
      </c>
    </row>
    <row r="4208" spans="1:15" x14ac:dyDescent="0.25">
      <c r="A4208">
        <v>4193</v>
      </c>
      <c r="B4208" s="89">
        <v>36410</v>
      </c>
      <c r="C4208" s="48">
        <v>136.0625</v>
      </c>
      <c r="D4208" s="48">
        <v>136.625</v>
      </c>
      <c r="E4208" s="48">
        <v>135.218704</v>
      </c>
      <c r="F4208" s="48">
        <v>135.468704</v>
      </c>
      <c r="G4208" s="49">
        <v>4560800</v>
      </c>
      <c r="H4208" s="48">
        <v>99.645853000000002</v>
      </c>
      <c r="I4208" s="52">
        <f t="shared" si="472"/>
        <v>0.73556363984998341</v>
      </c>
      <c r="J4208" s="52">
        <f t="shared" ca="1" si="473"/>
        <v>1</v>
      </c>
      <c r="K4208" s="48">
        <f t="shared" si="474"/>
        <v>100.08</v>
      </c>
      <c r="L4208" s="48">
        <f t="shared" si="475"/>
        <v>100.5</v>
      </c>
      <c r="M4208" s="48">
        <f t="shared" si="476"/>
        <v>99.46</v>
      </c>
      <c r="N4208" s="48">
        <f t="shared" si="477"/>
        <v>99.65</v>
      </c>
      <c r="O4208" s="49">
        <f t="shared" ca="1" si="478"/>
        <v>4560800</v>
      </c>
    </row>
    <row r="4209" spans="1:15" x14ac:dyDescent="0.25">
      <c r="A4209">
        <v>4194</v>
      </c>
      <c r="B4209" s="89">
        <v>36406</v>
      </c>
      <c r="C4209" s="48">
        <v>134.875</v>
      </c>
      <c r="D4209" s="48">
        <v>136.5</v>
      </c>
      <c r="E4209" s="48">
        <v>134.6875</v>
      </c>
      <c r="F4209" s="48">
        <v>135.968704</v>
      </c>
      <c r="G4209" s="49">
        <v>9160800</v>
      </c>
      <c r="H4209" s="48">
        <v>100.013634</v>
      </c>
      <c r="I4209" s="52">
        <f t="shared" si="472"/>
        <v>0.73556363381973544</v>
      </c>
      <c r="J4209" s="52">
        <f t="shared" ca="1" si="473"/>
        <v>1</v>
      </c>
      <c r="K4209" s="48">
        <f t="shared" si="474"/>
        <v>99.21</v>
      </c>
      <c r="L4209" s="48">
        <f t="shared" si="475"/>
        <v>100.4</v>
      </c>
      <c r="M4209" s="48">
        <f t="shared" si="476"/>
        <v>99.07</v>
      </c>
      <c r="N4209" s="48">
        <f t="shared" si="477"/>
        <v>100.01</v>
      </c>
      <c r="O4209" s="49">
        <f t="shared" ca="1" si="478"/>
        <v>9160800</v>
      </c>
    </row>
    <row r="4210" spans="1:15" x14ac:dyDescent="0.25">
      <c r="A4210">
        <v>4195</v>
      </c>
      <c r="B4210" s="89">
        <v>36405</v>
      </c>
      <c r="C4210" s="48">
        <v>132.125</v>
      </c>
      <c r="D4210" s="48">
        <v>132.67179899999999</v>
      </c>
      <c r="E4210" s="48">
        <v>130.656204</v>
      </c>
      <c r="F4210" s="48">
        <v>132.10929899999999</v>
      </c>
      <c r="G4210" s="49">
        <v>10896300</v>
      </c>
      <c r="H4210" s="48">
        <v>97.174796000000001</v>
      </c>
      <c r="I4210" s="52">
        <f t="shared" si="472"/>
        <v>0.73556363356375087</v>
      </c>
      <c r="J4210" s="52">
        <f t="shared" ca="1" si="473"/>
        <v>1</v>
      </c>
      <c r="K4210" s="48">
        <f t="shared" si="474"/>
        <v>97.19</v>
      </c>
      <c r="L4210" s="48">
        <f t="shared" si="475"/>
        <v>97.59</v>
      </c>
      <c r="M4210" s="48">
        <f t="shared" si="476"/>
        <v>96.11</v>
      </c>
      <c r="N4210" s="48">
        <f t="shared" si="477"/>
        <v>97.17</v>
      </c>
      <c r="O4210" s="49">
        <f t="shared" ca="1" si="478"/>
        <v>10896300</v>
      </c>
    </row>
    <row r="4211" spans="1:15" x14ac:dyDescent="0.25">
      <c r="A4211">
        <v>4196</v>
      </c>
      <c r="B4211" s="89">
        <v>36404</v>
      </c>
      <c r="C4211" s="48">
        <v>132.9375</v>
      </c>
      <c r="D4211" s="48">
        <v>133.73429899999999</v>
      </c>
      <c r="E4211" s="48">
        <v>132.3125</v>
      </c>
      <c r="F4211" s="48">
        <v>133.6875</v>
      </c>
      <c r="G4211" s="49">
        <v>6863900</v>
      </c>
      <c r="H4211" s="48">
        <v>98.335663999999994</v>
      </c>
      <c r="I4211" s="52">
        <f t="shared" si="472"/>
        <v>0.73556363908368394</v>
      </c>
      <c r="J4211" s="52">
        <f t="shared" ca="1" si="473"/>
        <v>1</v>
      </c>
      <c r="K4211" s="48">
        <f t="shared" si="474"/>
        <v>97.78</v>
      </c>
      <c r="L4211" s="48">
        <f t="shared" si="475"/>
        <v>98.37</v>
      </c>
      <c r="M4211" s="48">
        <f t="shared" si="476"/>
        <v>97.32</v>
      </c>
      <c r="N4211" s="48">
        <f t="shared" si="477"/>
        <v>98.34</v>
      </c>
      <c r="O4211" s="49">
        <f t="shared" ca="1" si="478"/>
        <v>6863900</v>
      </c>
    </row>
    <row r="4212" spans="1:15" x14ac:dyDescent="0.25">
      <c r="A4212">
        <v>4197</v>
      </c>
      <c r="B4212" s="89">
        <v>36403</v>
      </c>
      <c r="C4212" s="48">
        <v>132.9375</v>
      </c>
      <c r="D4212" s="48">
        <v>133.75</v>
      </c>
      <c r="E4212" s="48">
        <v>130.875</v>
      </c>
      <c r="F4212" s="48">
        <v>132.0625</v>
      </c>
      <c r="G4212" s="49">
        <v>11453700</v>
      </c>
      <c r="H4212" s="48">
        <v>97.140372999999997</v>
      </c>
      <c r="I4212" s="52">
        <f t="shared" si="472"/>
        <v>0.73556363842877426</v>
      </c>
      <c r="J4212" s="52">
        <f t="shared" ca="1" si="473"/>
        <v>1</v>
      </c>
      <c r="K4212" s="48">
        <f t="shared" si="474"/>
        <v>97.78</v>
      </c>
      <c r="L4212" s="48">
        <f t="shared" si="475"/>
        <v>98.38</v>
      </c>
      <c r="M4212" s="48">
        <f t="shared" si="476"/>
        <v>96.27</v>
      </c>
      <c r="N4212" s="48">
        <f t="shared" si="477"/>
        <v>97.14</v>
      </c>
      <c r="O4212" s="49">
        <f t="shared" ca="1" si="478"/>
        <v>11453700</v>
      </c>
    </row>
    <row r="4213" spans="1:15" x14ac:dyDescent="0.25">
      <c r="A4213">
        <v>4198</v>
      </c>
      <c r="B4213" s="89">
        <v>36402</v>
      </c>
      <c r="C4213" s="48">
        <v>135.343704</v>
      </c>
      <c r="D4213" s="48">
        <v>135.5</v>
      </c>
      <c r="E4213" s="48">
        <v>132</v>
      </c>
      <c r="F4213" s="48">
        <v>132.5625</v>
      </c>
      <c r="G4213" s="49">
        <v>4652000</v>
      </c>
      <c r="H4213" s="48">
        <v>97.508154000000005</v>
      </c>
      <c r="I4213" s="52">
        <f t="shared" si="472"/>
        <v>0.73556363224893917</v>
      </c>
      <c r="J4213" s="52">
        <f t="shared" ca="1" si="473"/>
        <v>1</v>
      </c>
      <c r="K4213" s="48">
        <f t="shared" si="474"/>
        <v>99.55</v>
      </c>
      <c r="L4213" s="48">
        <f t="shared" si="475"/>
        <v>99.67</v>
      </c>
      <c r="M4213" s="48">
        <f t="shared" si="476"/>
        <v>97.09</v>
      </c>
      <c r="N4213" s="48">
        <f t="shared" si="477"/>
        <v>97.51</v>
      </c>
      <c r="O4213" s="49">
        <f t="shared" ca="1" si="478"/>
        <v>4652000</v>
      </c>
    </row>
    <row r="4214" spans="1:15" x14ac:dyDescent="0.25">
      <c r="A4214">
        <v>4199</v>
      </c>
      <c r="B4214" s="89">
        <v>36399</v>
      </c>
      <c r="C4214" s="48">
        <v>136.875</v>
      </c>
      <c r="D4214" s="48">
        <v>137.0625</v>
      </c>
      <c r="E4214" s="48">
        <v>135.0625</v>
      </c>
      <c r="F4214" s="48">
        <v>135.0625</v>
      </c>
      <c r="G4214" s="49">
        <v>6247400</v>
      </c>
      <c r="H4214" s="48">
        <v>99.347064000000003</v>
      </c>
      <c r="I4214" s="52">
        <f t="shared" si="472"/>
        <v>0.73556363905599265</v>
      </c>
      <c r="J4214" s="52">
        <f t="shared" ca="1" si="473"/>
        <v>1</v>
      </c>
      <c r="K4214" s="48">
        <f t="shared" si="474"/>
        <v>100.68</v>
      </c>
      <c r="L4214" s="48">
        <f t="shared" si="475"/>
        <v>100.82</v>
      </c>
      <c r="M4214" s="48">
        <f t="shared" si="476"/>
        <v>99.35</v>
      </c>
      <c r="N4214" s="48">
        <f t="shared" si="477"/>
        <v>99.35</v>
      </c>
      <c r="O4214" s="49">
        <f t="shared" ca="1" si="478"/>
        <v>6247400</v>
      </c>
    </row>
    <row r="4215" spans="1:15" x14ac:dyDescent="0.25">
      <c r="A4215">
        <v>4200</v>
      </c>
      <c r="B4215" s="89">
        <v>36398</v>
      </c>
      <c r="C4215" s="48">
        <v>138.281204</v>
      </c>
      <c r="D4215" s="48">
        <v>138.42179899999999</v>
      </c>
      <c r="E4215" s="48">
        <v>136.5</v>
      </c>
      <c r="F4215" s="48">
        <v>136.718704</v>
      </c>
      <c r="G4215" s="49">
        <v>4322300</v>
      </c>
      <c r="H4215" s="48">
        <v>100.565307</v>
      </c>
      <c r="I4215" s="52">
        <f t="shared" si="472"/>
        <v>0.73556363582849649</v>
      </c>
      <c r="J4215" s="52">
        <f t="shared" ca="1" si="473"/>
        <v>1</v>
      </c>
      <c r="K4215" s="48">
        <f t="shared" si="474"/>
        <v>101.71</v>
      </c>
      <c r="L4215" s="48">
        <f t="shared" si="475"/>
        <v>101.82</v>
      </c>
      <c r="M4215" s="48">
        <f t="shared" si="476"/>
        <v>100.4</v>
      </c>
      <c r="N4215" s="48">
        <f t="shared" si="477"/>
        <v>100.57</v>
      </c>
      <c r="O4215" s="49">
        <f t="shared" ca="1" si="478"/>
        <v>4322300</v>
      </c>
    </row>
    <row r="4216" spans="1:15" x14ac:dyDescent="0.25">
      <c r="A4216">
        <v>4201</v>
      </c>
      <c r="B4216" s="89">
        <v>36397</v>
      </c>
      <c r="C4216" s="48">
        <v>137.1875</v>
      </c>
      <c r="D4216" s="48">
        <v>138.781204</v>
      </c>
      <c r="E4216" s="48">
        <v>136.156204</v>
      </c>
      <c r="F4216" s="48">
        <v>138.375</v>
      </c>
      <c r="G4216" s="49">
        <v>6005300</v>
      </c>
      <c r="H4216" s="48">
        <v>101.783618</v>
      </c>
      <c r="I4216" s="52">
        <f t="shared" si="472"/>
        <v>0.73556363504968381</v>
      </c>
      <c r="J4216" s="52">
        <f t="shared" ca="1" si="473"/>
        <v>1</v>
      </c>
      <c r="K4216" s="48">
        <f t="shared" si="474"/>
        <v>100.91</v>
      </c>
      <c r="L4216" s="48">
        <f t="shared" si="475"/>
        <v>102.08</v>
      </c>
      <c r="M4216" s="48">
        <f t="shared" si="476"/>
        <v>100.15</v>
      </c>
      <c r="N4216" s="48">
        <f t="shared" si="477"/>
        <v>101.78</v>
      </c>
      <c r="O4216" s="49">
        <f t="shared" ca="1" si="478"/>
        <v>6005300</v>
      </c>
    </row>
    <row r="4217" spans="1:15" x14ac:dyDescent="0.25">
      <c r="A4217">
        <v>4202</v>
      </c>
      <c r="B4217" s="89">
        <v>36396</v>
      </c>
      <c r="C4217" s="48">
        <v>136.0625</v>
      </c>
      <c r="D4217" s="48">
        <v>137.968704</v>
      </c>
      <c r="E4217" s="48">
        <v>135.375</v>
      </c>
      <c r="F4217" s="48">
        <v>136.968704</v>
      </c>
      <c r="G4217" s="49">
        <v>9279500</v>
      </c>
      <c r="H4217" s="48">
        <v>100.74919800000001</v>
      </c>
      <c r="I4217" s="52">
        <f t="shared" si="472"/>
        <v>0.73556363649319489</v>
      </c>
      <c r="J4217" s="52">
        <f t="shared" ca="1" si="473"/>
        <v>1</v>
      </c>
      <c r="K4217" s="48">
        <f t="shared" si="474"/>
        <v>100.08</v>
      </c>
      <c r="L4217" s="48">
        <f t="shared" si="475"/>
        <v>101.48</v>
      </c>
      <c r="M4217" s="48">
        <f t="shared" si="476"/>
        <v>99.58</v>
      </c>
      <c r="N4217" s="48">
        <f t="shared" si="477"/>
        <v>100.75</v>
      </c>
      <c r="O4217" s="49">
        <f t="shared" ca="1" si="478"/>
        <v>9279500</v>
      </c>
    </row>
    <row r="4218" spans="1:15" x14ac:dyDescent="0.25">
      <c r="A4218">
        <v>4203</v>
      </c>
      <c r="B4218" s="89">
        <v>36395</v>
      </c>
      <c r="C4218" s="48">
        <v>134.8125</v>
      </c>
      <c r="D4218" s="48">
        <v>136.54679899999999</v>
      </c>
      <c r="E4218" s="48">
        <v>134.656204</v>
      </c>
      <c r="F4218" s="48">
        <v>136.468704</v>
      </c>
      <c r="G4218" s="49">
        <v>5637800</v>
      </c>
      <c r="H4218" s="48">
        <v>100.381416</v>
      </c>
      <c r="I4218" s="52">
        <f t="shared" si="472"/>
        <v>0.73556363516136269</v>
      </c>
      <c r="J4218" s="52">
        <f t="shared" ca="1" si="473"/>
        <v>1</v>
      </c>
      <c r="K4218" s="48">
        <f t="shared" si="474"/>
        <v>99.16</v>
      </c>
      <c r="L4218" s="48">
        <f t="shared" si="475"/>
        <v>100.44</v>
      </c>
      <c r="M4218" s="48">
        <f t="shared" si="476"/>
        <v>99.05</v>
      </c>
      <c r="N4218" s="48">
        <f t="shared" si="477"/>
        <v>100.38</v>
      </c>
      <c r="O4218" s="49">
        <f t="shared" ca="1" si="478"/>
        <v>5637800</v>
      </c>
    </row>
    <row r="4219" spans="1:15" x14ac:dyDescent="0.25">
      <c r="A4219">
        <v>4204</v>
      </c>
      <c r="B4219" s="89">
        <v>36392</v>
      </c>
      <c r="C4219" s="48">
        <v>133.0625</v>
      </c>
      <c r="D4219" s="48">
        <v>134.125</v>
      </c>
      <c r="E4219" s="48">
        <v>132.6875</v>
      </c>
      <c r="F4219" s="48">
        <v>133.906204</v>
      </c>
      <c r="G4219" s="49">
        <v>3663700</v>
      </c>
      <c r="H4219" s="48">
        <v>98.496533999999997</v>
      </c>
      <c r="I4219" s="52">
        <f t="shared" si="472"/>
        <v>0.73556363378055278</v>
      </c>
      <c r="J4219" s="52">
        <f t="shared" ca="1" si="473"/>
        <v>1</v>
      </c>
      <c r="K4219" s="48">
        <f t="shared" si="474"/>
        <v>97.88</v>
      </c>
      <c r="L4219" s="48">
        <f t="shared" si="475"/>
        <v>98.66</v>
      </c>
      <c r="M4219" s="48">
        <f t="shared" si="476"/>
        <v>97.6</v>
      </c>
      <c r="N4219" s="48">
        <f t="shared" si="477"/>
        <v>98.5</v>
      </c>
      <c r="O4219" s="49">
        <f t="shared" ca="1" si="478"/>
        <v>3663700</v>
      </c>
    </row>
    <row r="4220" spans="1:15" x14ac:dyDescent="0.25">
      <c r="A4220">
        <v>4205</v>
      </c>
      <c r="B4220" s="89">
        <v>36391</v>
      </c>
      <c r="C4220" s="48">
        <v>132.375</v>
      </c>
      <c r="D4220" s="48">
        <v>133.23429899999999</v>
      </c>
      <c r="E4220" s="48">
        <v>131.6875</v>
      </c>
      <c r="F4220" s="48">
        <v>132.5625</v>
      </c>
      <c r="G4220" s="49">
        <v>6448100</v>
      </c>
      <c r="H4220" s="48">
        <v>97.508154000000005</v>
      </c>
      <c r="I4220" s="52">
        <f t="shared" si="472"/>
        <v>0.73556363224893917</v>
      </c>
      <c r="J4220" s="52">
        <f t="shared" ca="1" si="473"/>
        <v>1</v>
      </c>
      <c r="K4220" s="48">
        <f t="shared" si="474"/>
        <v>97.37</v>
      </c>
      <c r="L4220" s="48">
        <f t="shared" si="475"/>
        <v>98</v>
      </c>
      <c r="M4220" s="48">
        <f t="shared" si="476"/>
        <v>96.86</v>
      </c>
      <c r="N4220" s="48">
        <f t="shared" si="477"/>
        <v>97.51</v>
      </c>
      <c r="O4220" s="49">
        <f t="shared" ca="1" si="478"/>
        <v>6448100</v>
      </c>
    </row>
    <row r="4221" spans="1:15" x14ac:dyDescent="0.25">
      <c r="A4221">
        <v>4206</v>
      </c>
      <c r="B4221" s="89">
        <v>36390</v>
      </c>
      <c r="C4221" s="48">
        <v>134.20309399999999</v>
      </c>
      <c r="D4221" s="48">
        <v>134.375</v>
      </c>
      <c r="E4221" s="48">
        <v>133.25</v>
      </c>
      <c r="F4221" s="48">
        <v>133.656204</v>
      </c>
      <c r="G4221" s="49">
        <v>4355500</v>
      </c>
      <c r="H4221" s="48">
        <v>98.312644000000006</v>
      </c>
      <c r="I4221" s="52">
        <f t="shared" si="472"/>
        <v>0.73556364057743251</v>
      </c>
      <c r="J4221" s="52">
        <f t="shared" ca="1" si="473"/>
        <v>1</v>
      </c>
      <c r="K4221" s="48">
        <f t="shared" si="474"/>
        <v>98.71</v>
      </c>
      <c r="L4221" s="48">
        <f t="shared" si="475"/>
        <v>98.84</v>
      </c>
      <c r="M4221" s="48">
        <f t="shared" si="476"/>
        <v>98.01</v>
      </c>
      <c r="N4221" s="48">
        <f t="shared" si="477"/>
        <v>98.31</v>
      </c>
      <c r="O4221" s="49">
        <f t="shared" ca="1" si="478"/>
        <v>4355500</v>
      </c>
    </row>
    <row r="4222" spans="1:15" x14ac:dyDescent="0.25">
      <c r="A4222">
        <v>4207</v>
      </c>
      <c r="B4222" s="89">
        <v>36389</v>
      </c>
      <c r="C4222" s="48">
        <v>134.4375</v>
      </c>
      <c r="D4222" s="48">
        <v>134.843704</v>
      </c>
      <c r="E4222" s="48">
        <v>133.125</v>
      </c>
      <c r="F4222" s="48">
        <v>134.625</v>
      </c>
      <c r="G4222" s="49">
        <v>4808000</v>
      </c>
      <c r="H4222" s="48">
        <v>99.025254000000004</v>
      </c>
      <c r="I4222" s="52">
        <f t="shared" si="472"/>
        <v>0.73556363231197774</v>
      </c>
      <c r="J4222" s="52">
        <f t="shared" ca="1" si="473"/>
        <v>1</v>
      </c>
      <c r="K4222" s="48">
        <f t="shared" si="474"/>
        <v>98.89</v>
      </c>
      <c r="L4222" s="48">
        <f t="shared" si="475"/>
        <v>99.19</v>
      </c>
      <c r="M4222" s="48">
        <f t="shared" si="476"/>
        <v>97.92</v>
      </c>
      <c r="N4222" s="48">
        <f t="shared" si="477"/>
        <v>99.03</v>
      </c>
      <c r="O4222" s="49">
        <f t="shared" ca="1" si="478"/>
        <v>4808000</v>
      </c>
    </row>
    <row r="4223" spans="1:15" x14ac:dyDescent="0.25">
      <c r="A4223">
        <v>4208</v>
      </c>
      <c r="B4223" s="89">
        <v>36388</v>
      </c>
      <c r="C4223" s="48">
        <v>133.125</v>
      </c>
      <c r="D4223" s="48">
        <v>133.968704</v>
      </c>
      <c r="E4223" s="48">
        <v>132.25</v>
      </c>
      <c r="F4223" s="48">
        <v>133.75</v>
      </c>
      <c r="G4223" s="49">
        <v>3927000</v>
      </c>
      <c r="H4223" s="48">
        <v>98.381636</v>
      </c>
      <c r="I4223" s="52">
        <f t="shared" si="472"/>
        <v>0.73556363364485977</v>
      </c>
      <c r="J4223" s="52">
        <f t="shared" ca="1" si="473"/>
        <v>1</v>
      </c>
      <c r="K4223" s="48">
        <f t="shared" si="474"/>
        <v>97.92</v>
      </c>
      <c r="L4223" s="48">
        <f t="shared" si="475"/>
        <v>98.54</v>
      </c>
      <c r="M4223" s="48">
        <f t="shared" si="476"/>
        <v>97.28</v>
      </c>
      <c r="N4223" s="48">
        <f t="shared" si="477"/>
        <v>98.38</v>
      </c>
      <c r="O4223" s="49">
        <f t="shared" ca="1" si="478"/>
        <v>3927000</v>
      </c>
    </row>
    <row r="4224" spans="1:15" x14ac:dyDescent="0.25">
      <c r="A4224">
        <v>4209</v>
      </c>
      <c r="B4224" s="89">
        <v>36385</v>
      </c>
      <c r="C4224" s="48">
        <v>131.625</v>
      </c>
      <c r="D4224" s="48">
        <v>133.25</v>
      </c>
      <c r="E4224" s="48">
        <v>131.125</v>
      </c>
      <c r="F4224" s="48">
        <v>133.156204</v>
      </c>
      <c r="G4224" s="49">
        <v>5857700</v>
      </c>
      <c r="H4224" s="48">
        <v>97.944862000000001</v>
      </c>
      <c r="I4224" s="52">
        <f t="shared" si="472"/>
        <v>0.73556363922780499</v>
      </c>
      <c r="J4224" s="52">
        <f t="shared" ca="1" si="473"/>
        <v>1</v>
      </c>
      <c r="K4224" s="48">
        <f t="shared" si="474"/>
        <v>96.82</v>
      </c>
      <c r="L4224" s="48">
        <f t="shared" si="475"/>
        <v>98.01</v>
      </c>
      <c r="M4224" s="48">
        <f t="shared" si="476"/>
        <v>96.45</v>
      </c>
      <c r="N4224" s="48">
        <f t="shared" si="477"/>
        <v>97.94</v>
      </c>
      <c r="O4224" s="49">
        <f t="shared" ca="1" si="478"/>
        <v>5857700</v>
      </c>
    </row>
    <row r="4225" spans="1:15" x14ac:dyDescent="0.25">
      <c r="A4225">
        <v>4210</v>
      </c>
      <c r="B4225" s="89">
        <v>36384</v>
      </c>
      <c r="C4225" s="48">
        <v>130.6875</v>
      </c>
      <c r="D4225" s="48">
        <v>131.8125</v>
      </c>
      <c r="E4225" s="48">
        <v>129.906204</v>
      </c>
      <c r="F4225" s="48">
        <v>130.14059399999999</v>
      </c>
      <c r="G4225" s="49">
        <v>7036800</v>
      </c>
      <c r="H4225" s="48">
        <v>95.726688999999993</v>
      </c>
      <c r="I4225" s="52">
        <f t="shared" si="472"/>
        <v>0.73556363973565386</v>
      </c>
      <c r="J4225" s="52">
        <f t="shared" ca="1" si="473"/>
        <v>1</v>
      </c>
      <c r="K4225" s="48">
        <f t="shared" si="474"/>
        <v>96.13</v>
      </c>
      <c r="L4225" s="48">
        <f t="shared" si="475"/>
        <v>96.96</v>
      </c>
      <c r="M4225" s="48">
        <f t="shared" si="476"/>
        <v>95.55</v>
      </c>
      <c r="N4225" s="48">
        <f t="shared" si="477"/>
        <v>95.73</v>
      </c>
      <c r="O4225" s="49">
        <f t="shared" ca="1" si="478"/>
        <v>7036800</v>
      </c>
    </row>
    <row r="4226" spans="1:15" x14ac:dyDescent="0.25">
      <c r="A4226">
        <v>4211</v>
      </c>
      <c r="B4226" s="89">
        <v>36383</v>
      </c>
      <c r="C4226" s="48">
        <v>129.6875</v>
      </c>
      <c r="D4226" s="48">
        <v>130.531204</v>
      </c>
      <c r="E4226" s="48">
        <v>128.625</v>
      </c>
      <c r="F4226" s="48">
        <v>130.218704</v>
      </c>
      <c r="G4226" s="49">
        <v>8003400</v>
      </c>
      <c r="H4226" s="48">
        <v>95.784143999999998</v>
      </c>
      <c r="I4226" s="52">
        <f t="shared" si="472"/>
        <v>0.73556364068866786</v>
      </c>
      <c r="J4226" s="52">
        <f t="shared" ca="1" si="473"/>
        <v>1</v>
      </c>
      <c r="K4226" s="48">
        <f t="shared" si="474"/>
        <v>95.39</v>
      </c>
      <c r="L4226" s="48">
        <f t="shared" si="475"/>
        <v>96.01</v>
      </c>
      <c r="M4226" s="48">
        <f t="shared" si="476"/>
        <v>94.61</v>
      </c>
      <c r="N4226" s="48">
        <f t="shared" si="477"/>
        <v>95.78</v>
      </c>
      <c r="O4226" s="49">
        <f t="shared" ca="1" si="478"/>
        <v>8003400</v>
      </c>
    </row>
    <row r="4227" spans="1:15" x14ac:dyDescent="0.25">
      <c r="A4227">
        <v>4212</v>
      </c>
      <c r="B4227" s="89">
        <v>36382</v>
      </c>
      <c r="C4227" s="48">
        <v>129.875</v>
      </c>
      <c r="D4227" s="48">
        <v>130.156204</v>
      </c>
      <c r="E4227" s="48">
        <v>127</v>
      </c>
      <c r="F4227" s="48">
        <v>128.656204</v>
      </c>
      <c r="G4227" s="49">
        <v>9793300</v>
      </c>
      <c r="H4227" s="48">
        <v>94.634825000000006</v>
      </c>
      <c r="I4227" s="52">
        <f t="shared" si="472"/>
        <v>0.73556363438175132</v>
      </c>
      <c r="J4227" s="52">
        <f t="shared" ca="1" si="473"/>
        <v>1</v>
      </c>
      <c r="K4227" s="48">
        <f t="shared" si="474"/>
        <v>95.53</v>
      </c>
      <c r="L4227" s="48">
        <f t="shared" si="475"/>
        <v>95.74</v>
      </c>
      <c r="M4227" s="48">
        <f t="shared" si="476"/>
        <v>93.42</v>
      </c>
      <c r="N4227" s="48">
        <f t="shared" si="477"/>
        <v>94.63</v>
      </c>
      <c r="O4227" s="49">
        <f t="shared" ca="1" si="478"/>
        <v>9793300</v>
      </c>
    </row>
    <row r="4228" spans="1:15" x14ac:dyDescent="0.25">
      <c r="A4228">
        <v>4213</v>
      </c>
      <c r="B4228" s="89">
        <v>36381</v>
      </c>
      <c r="C4228" s="48">
        <v>130.593704</v>
      </c>
      <c r="D4228" s="48">
        <v>131.79679899999999</v>
      </c>
      <c r="E4228" s="48">
        <v>129.75</v>
      </c>
      <c r="F4228" s="48">
        <v>130.093704</v>
      </c>
      <c r="G4228" s="49">
        <v>5565900</v>
      </c>
      <c r="H4228" s="48">
        <v>95.692198000000005</v>
      </c>
      <c r="I4228" s="52">
        <f t="shared" si="472"/>
        <v>0.73556363650004153</v>
      </c>
      <c r="J4228" s="52">
        <f t="shared" ca="1" si="473"/>
        <v>1</v>
      </c>
      <c r="K4228" s="48">
        <f t="shared" si="474"/>
        <v>96.06</v>
      </c>
      <c r="L4228" s="48">
        <f t="shared" si="475"/>
        <v>96.94</v>
      </c>
      <c r="M4228" s="48">
        <f t="shared" si="476"/>
        <v>95.44</v>
      </c>
      <c r="N4228" s="48">
        <f t="shared" si="477"/>
        <v>95.69</v>
      </c>
      <c r="O4228" s="49">
        <f t="shared" ca="1" si="478"/>
        <v>5565900</v>
      </c>
    </row>
    <row r="4229" spans="1:15" x14ac:dyDescent="0.25">
      <c r="A4229">
        <v>4214</v>
      </c>
      <c r="B4229" s="89">
        <v>36378</v>
      </c>
      <c r="C4229" s="48">
        <v>131.218704</v>
      </c>
      <c r="D4229" s="48">
        <v>132</v>
      </c>
      <c r="E4229" s="48">
        <v>129.5</v>
      </c>
      <c r="F4229" s="48">
        <v>130.375</v>
      </c>
      <c r="G4229" s="49">
        <v>7537700</v>
      </c>
      <c r="H4229" s="48">
        <v>95.899108999999996</v>
      </c>
      <c r="I4229" s="52">
        <f t="shared" si="472"/>
        <v>0.73556363566634708</v>
      </c>
      <c r="J4229" s="52">
        <f t="shared" ca="1" si="473"/>
        <v>1</v>
      </c>
      <c r="K4229" s="48">
        <f t="shared" si="474"/>
        <v>96.52</v>
      </c>
      <c r="L4229" s="48">
        <f t="shared" si="475"/>
        <v>97.09</v>
      </c>
      <c r="M4229" s="48">
        <f t="shared" si="476"/>
        <v>95.26</v>
      </c>
      <c r="N4229" s="48">
        <f t="shared" si="477"/>
        <v>95.9</v>
      </c>
      <c r="O4229" s="49">
        <f t="shared" ca="1" si="478"/>
        <v>7537700</v>
      </c>
    </row>
    <row r="4230" spans="1:15" x14ac:dyDescent="0.25">
      <c r="A4230">
        <v>4215</v>
      </c>
      <c r="B4230" s="89">
        <v>36377</v>
      </c>
      <c r="C4230" s="48">
        <v>130.875</v>
      </c>
      <c r="D4230" s="48">
        <v>131.9375</v>
      </c>
      <c r="E4230" s="48">
        <v>128.843704</v>
      </c>
      <c r="F4230" s="48">
        <v>131.8125</v>
      </c>
      <c r="G4230" s="49">
        <v>10322000</v>
      </c>
      <c r="H4230" s="48">
        <v>96.956481999999994</v>
      </c>
      <c r="I4230" s="52">
        <f t="shared" si="472"/>
        <v>0.73556363774300615</v>
      </c>
      <c r="J4230" s="52">
        <f t="shared" ca="1" si="473"/>
        <v>1</v>
      </c>
      <c r="K4230" s="48">
        <f t="shared" si="474"/>
        <v>96.27</v>
      </c>
      <c r="L4230" s="48">
        <f t="shared" si="475"/>
        <v>97.05</v>
      </c>
      <c r="M4230" s="48">
        <f t="shared" si="476"/>
        <v>94.77</v>
      </c>
      <c r="N4230" s="48">
        <f t="shared" si="477"/>
        <v>96.96</v>
      </c>
      <c r="O4230" s="49">
        <f t="shared" ca="1" si="478"/>
        <v>10322000</v>
      </c>
    </row>
    <row r="4231" spans="1:15" x14ac:dyDescent="0.25">
      <c r="A4231">
        <v>4216</v>
      </c>
      <c r="B4231" s="89">
        <v>36376</v>
      </c>
      <c r="C4231" s="48">
        <v>132.718704</v>
      </c>
      <c r="D4231" s="48">
        <v>133.875</v>
      </c>
      <c r="E4231" s="48">
        <v>130.4375</v>
      </c>
      <c r="F4231" s="48">
        <v>130.625</v>
      </c>
      <c r="G4231" s="49">
        <v>6497900</v>
      </c>
      <c r="H4231" s="48">
        <v>96.082999999999998</v>
      </c>
      <c r="I4231" s="52">
        <f t="shared" si="472"/>
        <v>0.73556363636363631</v>
      </c>
      <c r="J4231" s="52">
        <f t="shared" ca="1" si="473"/>
        <v>1</v>
      </c>
      <c r="K4231" s="48">
        <f t="shared" si="474"/>
        <v>97.62</v>
      </c>
      <c r="L4231" s="48">
        <f t="shared" si="475"/>
        <v>98.47</v>
      </c>
      <c r="M4231" s="48">
        <f t="shared" si="476"/>
        <v>95.95</v>
      </c>
      <c r="N4231" s="48">
        <f t="shared" si="477"/>
        <v>96.08</v>
      </c>
      <c r="O4231" s="49">
        <f t="shared" ca="1" si="478"/>
        <v>6497900</v>
      </c>
    </row>
    <row r="4232" spans="1:15" x14ac:dyDescent="0.25">
      <c r="A4232">
        <v>4217</v>
      </c>
      <c r="B4232" s="89">
        <v>36375</v>
      </c>
      <c r="C4232" s="48">
        <v>133.718704</v>
      </c>
      <c r="D4232" s="48">
        <v>133.843704</v>
      </c>
      <c r="E4232" s="48">
        <v>131.375</v>
      </c>
      <c r="F4232" s="48">
        <v>132.4375</v>
      </c>
      <c r="G4232" s="49">
        <v>5445400</v>
      </c>
      <c r="H4232" s="48">
        <v>97.416208999999995</v>
      </c>
      <c r="I4232" s="52">
        <f t="shared" si="472"/>
        <v>0.73556363567720617</v>
      </c>
      <c r="J4232" s="52">
        <f t="shared" ca="1" si="473"/>
        <v>1</v>
      </c>
      <c r="K4232" s="48">
        <f t="shared" si="474"/>
        <v>98.36</v>
      </c>
      <c r="L4232" s="48">
        <f t="shared" si="475"/>
        <v>98.45</v>
      </c>
      <c r="M4232" s="48">
        <f t="shared" si="476"/>
        <v>96.63</v>
      </c>
      <c r="N4232" s="48">
        <f t="shared" si="477"/>
        <v>97.42</v>
      </c>
      <c r="O4232" s="49">
        <f t="shared" ca="1" si="478"/>
        <v>5445400</v>
      </c>
    </row>
    <row r="4233" spans="1:15" x14ac:dyDescent="0.25">
      <c r="A4233">
        <v>4218</v>
      </c>
      <c r="B4233" s="89">
        <v>36374</v>
      </c>
      <c r="C4233" s="48">
        <v>132.75</v>
      </c>
      <c r="D4233" s="48">
        <v>134.75</v>
      </c>
      <c r="E4233" s="48">
        <v>132.5</v>
      </c>
      <c r="F4233" s="48">
        <v>133.0625</v>
      </c>
      <c r="G4233" s="49">
        <v>6065500</v>
      </c>
      <c r="H4233" s="48">
        <v>97.875935999999996</v>
      </c>
      <c r="I4233" s="52">
        <f t="shared" si="472"/>
        <v>0.73556363363081256</v>
      </c>
      <c r="J4233" s="52">
        <f t="shared" ca="1" si="473"/>
        <v>1</v>
      </c>
      <c r="K4233" s="48">
        <f t="shared" si="474"/>
        <v>97.65</v>
      </c>
      <c r="L4233" s="48">
        <f t="shared" si="475"/>
        <v>99.12</v>
      </c>
      <c r="M4233" s="48">
        <f t="shared" si="476"/>
        <v>97.46</v>
      </c>
      <c r="N4233" s="48">
        <f t="shared" si="477"/>
        <v>97.88</v>
      </c>
      <c r="O4233" s="49">
        <f t="shared" ca="1" si="478"/>
        <v>6065500</v>
      </c>
    </row>
    <row r="4234" spans="1:15" x14ac:dyDescent="0.25">
      <c r="A4234">
        <v>4219</v>
      </c>
      <c r="B4234" s="89">
        <v>36371</v>
      </c>
      <c r="C4234" s="48">
        <v>134.8125</v>
      </c>
      <c r="D4234" s="48">
        <v>135.343704</v>
      </c>
      <c r="E4234" s="48">
        <v>132.5625</v>
      </c>
      <c r="F4234" s="48">
        <v>132.75</v>
      </c>
      <c r="G4234" s="49">
        <v>5994300</v>
      </c>
      <c r="H4234" s="48">
        <v>97.646073000000001</v>
      </c>
      <c r="I4234" s="52">
        <f t="shared" si="472"/>
        <v>0.73556363841807915</v>
      </c>
      <c r="J4234" s="52">
        <f t="shared" ca="1" si="473"/>
        <v>1</v>
      </c>
      <c r="K4234" s="48">
        <f t="shared" si="474"/>
        <v>99.16</v>
      </c>
      <c r="L4234" s="48">
        <f t="shared" si="475"/>
        <v>99.55</v>
      </c>
      <c r="M4234" s="48">
        <f t="shared" si="476"/>
        <v>97.51</v>
      </c>
      <c r="N4234" s="48">
        <f t="shared" si="477"/>
        <v>97.65</v>
      </c>
      <c r="O4234" s="49">
        <f t="shared" ca="1" si="478"/>
        <v>5994300</v>
      </c>
    </row>
    <row r="4235" spans="1:15" x14ac:dyDescent="0.25">
      <c r="A4235">
        <v>4220</v>
      </c>
      <c r="B4235" s="89">
        <v>36370</v>
      </c>
      <c r="C4235" s="48">
        <v>134.9375</v>
      </c>
      <c r="D4235" s="48">
        <v>135.25</v>
      </c>
      <c r="E4235" s="48">
        <v>133.3125</v>
      </c>
      <c r="F4235" s="48">
        <v>134.406204</v>
      </c>
      <c r="G4235" s="49">
        <v>7760600</v>
      </c>
      <c r="H4235" s="48">
        <v>98.864316000000002</v>
      </c>
      <c r="I4235" s="52">
        <f t="shared" si="472"/>
        <v>0.73556363514291345</v>
      </c>
      <c r="J4235" s="52">
        <f t="shared" ca="1" si="473"/>
        <v>1</v>
      </c>
      <c r="K4235" s="48">
        <f t="shared" si="474"/>
        <v>99.26</v>
      </c>
      <c r="L4235" s="48">
        <f t="shared" si="475"/>
        <v>99.48</v>
      </c>
      <c r="M4235" s="48">
        <f t="shared" si="476"/>
        <v>98.06</v>
      </c>
      <c r="N4235" s="48">
        <f t="shared" si="477"/>
        <v>98.86</v>
      </c>
      <c r="O4235" s="49">
        <f t="shared" ca="1" si="478"/>
        <v>7760600</v>
      </c>
    </row>
    <row r="4236" spans="1:15" x14ac:dyDescent="0.25">
      <c r="A4236">
        <v>4221</v>
      </c>
      <c r="B4236" s="89">
        <v>36369</v>
      </c>
      <c r="C4236" s="48">
        <v>136.25</v>
      </c>
      <c r="D4236" s="48">
        <v>137.3125</v>
      </c>
      <c r="E4236" s="48">
        <v>135.593704</v>
      </c>
      <c r="F4236" s="48">
        <v>136.3125</v>
      </c>
      <c r="G4236" s="49">
        <v>3955500</v>
      </c>
      <c r="H4236" s="48">
        <v>100.266518</v>
      </c>
      <c r="I4236" s="52">
        <f t="shared" si="472"/>
        <v>0.73556363502980293</v>
      </c>
      <c r="J4236" s="52">
        <f t="shared" ca="1" si="473"/>
        <v>1</v>
      </c>
      <c r="K4236" s="48">
        <f t="shared" si="474"/>
        <v>100.22</v>
      </c>
      <c r="L4236" s="48">
        <f t="shared" si="475"/>
        <v>101</v>
      </c>
      <c r="M4236" s="48">
        <f t="shared" si="476"/>
        <v>99.74</v>
      </c>
      <c r="N4236" s="48">
        <f t="shared" si="477"/>
        <v>100.27</v>
      </c>
      <c r="O4236" s="49">
        <f t="shared" ca="1" si="478"/>
        <v>3955500</v>
      </c>
    </row>
    <row r="4237" spans="1:15" x14ac:dyDescent="0.25">
      <c r="A4237">
        <v>4222</v>
      </c>
      <c r="B4237" s="89">
        <v>36368</v>
      </c>
      <c r="C4237" s="48">
        <v>136</v>
      </c>
      <c r="D4237" s="48">
        <v>137.20309399999999</v>
      </c>
      <c r="E4237" s="48">
        <v>135.375</v>
      </c>
      <c r="F4237" s="48">
        <v>135.875</v>
      </c>
      <c r="G4237" s="49">
        <v>5908500</v>
      </c>
      <c r="H4237" s="48">
        <v>99.944709000000003</v>
      </c>
      <c r="I4237" s="52">
        <f t="shared" si="472"/>
        <v>0.73556363569457228</v>
      </c>
      <c r="J4237" s="52">
        <f t="shared" ca="1" si="473"/>
        <v>1</v>
      </c>
      <c r="K4237" s="48">
        <f t="shared" si="474"/>
        <v>100.04</v>
      </c>
      <c r="L4237" s="48">
        <f t="shared" si="475"/>
        <v>100.92</v>
      </c>
      <c r="M4237" s="48">
        <f t="shared" si="476"/>
        <v>99.58</v>
      </c>
      <c r="N4237" s="48">
        <f t="shared" si="477"/>
        <v>99.94</v>
      </c>
      <c r="O4237" s="49">
        <f t="shared" ca="1" si="478"/>
        <v>5908500</v>
      </c>
    </row>
    <row r="4238" spans="1:15" x14ac:dyDescent="0.25">
      <c r="A4238">
        <v>4223</v>
      </c>
      <c r="B4238" s="89">
        <v>36367</v>
      </c>
      <c r="C4238" s="48">
        <v>134.875</v>
      </c>
      <c r="D4238" s="48">
        <v>136.125</v>
      </c>
      <c r="E4238" s="48">
        <v>134.625</v>
      </c>
      <c r="F4238" s="48">
        <v>134.75</v>
      </c>
      <c r="G4238" s="49">
        <v>4333400</v>
      </c>
      <c r="H4238" s="48">
        <v>99.117199999999997</v>
      </c>
      <c r="I4238" s="52">
        <f t="shared" si="472"/>
        <v>0.73556363636363631</v>
      </c>
      <c r="J4238" s="52">
        <f t="shared" ca="1" si="473"/>
        <v>1</v>
      </c>
      <c r="K4238" s="48">
        <f t="shared" si="474"/>
        <v>99.21</v>
      </c>
      <c r="L4238" s="48">
        <f t="shared" si="475"/>
        <v>100.13</v>
      </c>
      <c r="M4238" s="48">
        <f t="shared" si="476"/>
        <v>99.03</v>
      </c>
      <c r="N4238" s="48">
        <f t="shared" si="477"/>
        <v>99.12</v>
      </c>
      <c r="O4238" s="49">
        <f t="shared" ca="1" si="478"/>
        <v>4333400</v>
      </c>
    </row>
    <row r="4239" spans="1:15" x14ac:dyDescent="0.25">
      <c r="A4239">
        <v>4224</v>
      </c>
      <c r="B4239" s="89">
        <v>36364</v>
      </c>
      <c r="C4239" s="48">
        <v>136.656204</v>
      </c>
      <c r="D4239" s="48">
        <v>137</v>
      </c>
      <c r="E4239" s="48">
        <v>135.125</v>
      </c>
      <c r="F4239" s="48">
        <v>135.75</v>
      </c>
      <c r="G4239" s="49">
        <v>4603000</v>
      </c>
      <c r="H4239" s="48">
        <v>99.852763999999993</v>
      </c>
      <c r="I4239" s="52">
        <f t="shared" si="472"/>
        <v>0.73556363904235722</v>
      </c>
      <c r="J4239" s="52">
        <f t="shared" ca="1" si="473"/>
        <v>1</v>
      </c>
      <c r="K4239" s="48">
        <f t="shared" si="474"/>
        <v>100.52</v>
      </c>
      <c r="L4239" s="48">
        <f t="shared" si="475"/>
        <v>100.77</v>
      </c>
      <c r="M4239" s="48">
        <f t="shared" si="476"/>
        <v>99.39</v>
      </c>
      <c r="N4239" s="48">
        <f t="shared" si="477"/>
        <v>99.85</v>
      </c>
      <c r="O4239" s="49">
        <f t="shared" ca="1" si="478"/>
        <v>4603000</v>
      </c>
    </row>
    <row r="4240" spans="1:15" x14ac:dyDescent="0.25">
      <c r="A4240">
        <v>4225</v>
      </c>
      <c r="B4240" s="89">
        <v>36363</v>
      </c>
      <c r="C4240" s="48">
        <v>137.4375</v>
      </c>
      <c r="D4240" s="48">
        <v>138</v>
      </c>
      <c r="E4240" s="48">
        <v>135.468704</v>
      </c>
      <c r="F4240" s="48">
        <v>136.01559399999999</v>
      </c>
      <c r="G4240" s="49">
        <v>7804100</v>
      </c>
      <c r="H4240" s="48">
        <v>100.048125</v>
      </c>
      <c r="I4240" s="52">
        <f t="shared" si="472"/>
        <v>0.73556363691651416</v>
      </c>
      <c r="J4240" s="52">
        <f t="shared" ca="1" si="473"/>
        <v>1</v>
      </c>
      <c r="K4240" s="48">
        <f t="shared" si="474"/>
        <v>101.09</v>
      </c>
      <c r="L4240" s="48">
        <f t="shared" si="475"/>
        <v>101.51</v>
      </c>
      <c r="M4240" s="48">
        <f t="shared" si="476"/>
        <v>99.65</v>
      </c>
      <c r="N4240" s="48">
        <f t="shared" si="477"/>
        <v>100.05</v>
      </c>
      <c r="O4240" s="49">
        <f t="shared" ca="1" si="478"/>
        <v>7804100</v>
      </c>
    </row>
    <row r="4241" spans="1:15" x14ac:dyDescent="0.25">
      <c r="A4241">
        <v>4226</v>
      </c>
      <c r="B4241" s="89">
        <v>36362</v>
      </c>
      <c r="C4241" s="48">
        <v>138.093704</v>
      </c>
      <c r="D4241" s="48">
        <v>138.906204</v>
      </c>
      <c r="E4241" s="48">
        <v>137.3125</v>
      </c>
      <c r="F4241" s="48">
        <v>137.82809399999999</v>
      </c>
      <c r="G4241" s="49">
        <v>4793700</v>
      </c>
      <c r="H4241" s="48">
        <v>101.381334</v>
      </c>
      <c r="I4241" s="52">
        <f t="shared" ref="I4241:I4304" si="479">H4241/F4241</f>
        <v>0.73556363624966037</v>
      </c>
      <c r="J4241" s="52">
        <f t="shared" ref="J4241:J4304" ca="1" si="480">INDEX(OFFSET($T$15,0,0,$S$13+1,1),MATCH(B4241,OFFSET($Q$15,0,0,$S$13+1,1),-1))</f>
        <v>1</v>
      </c>
      <c r="K4241" s="48">
        <f t="shared" ref="K4241:K4304" si="481">ROUND($I4241*C4241,2)</f>
        <v>101.58</v>
      </c>
      <c r="L4241" s="48">
        <f t="shared" ref="L4241:L4304" si="482">ROUND($I4241*D4241,2)</f>
        <v>102.17</v>
      </c>
      <c r="M4241" s="48">
        <f t="shared" ref="M4241:M4304" si="483">ROUND($I4241*E4241,2)</f>
        <v>101</v>
      </c>
      <c r="N4241" s="48">
        <f t="shared" ref="N4241:N4304" si="484">ROUND($I4241*F4241,2)</f>
        <v>101.38</v>
      </c>
      <c r="O4241" s="49">
        <f t="shared" ref="O4241:O4304" ca="1" si="485">G4241*J4241</f>
        <v>4793700</v>
      </c>
    </row>
    <row r="4242" spans="1:15" x14ac:dyDescent="0.25">
      <c r="A4242">
        <v>4227</v>
      </c>
      <c r="B4242" s="89">
        <v>36361</v>
      </c>
      <c r="C4242" s="48">
        <v>140.125</v>
      </c>
      <c r="D4242" s="48">
        <v>140.406204</v>
      </c>
      <c r="E4242" s="48">
        <v>137.531204</v>
      </c>
      <c r="F4242" s="48">
        <v>137.98429899999999</v>
      </c>
      <c r="G4242" s="49">
        <v>7060100</v>
      </c>
      <c r="H4242" s="48">
        <v>101.49623200000001</v>
      </c>
      <c r="I4242" s="52">
        <f t="shared" si="479"/>
        <v>0.73556363104761657</v>
      </c>
      <c r="J4242" s="52">
        <f t="shared" ca="1" si="480"/>
        <v>1</v>
      </c>
      <c r="K4242" s="48">
        <f t="shared" si="481"/>
        <v>103.07</v>
      </c>
      <c r="L4242" s="48">
        <f t="shared" si="482"/>
        <v>103.28</v>
      </c>
      <c r="M4242" s="48">
        <f t="shared" si="483"/>
        <v>101.16</v>
      </c>
      <c r="N4242" s="48">
        <f t="shared" si="484"/>
        <v>101.5</v>
      </c>
      <c r="O4242" s="49">
        <f t="shared" ca="1" si="485"/>
        <v>7060100</v>
      </c>
    </row>
    <row r="4243" spans="1:15" x14ac:dyDescent="0.25">
      <c r="A4243">
        <v>4228</v>
      </c>
      <c r="B4243" s="89">
        <v>36360</v>
      </c>
      <c r="C4243" s="48">
        <v>142.1875</v>
      </c>
      <c r="D4243" s="48">
        <v>142.25</v>
      </c>
      <c r="E4243" s="48">
        <v>140.5625</v>
      </c>
      <c r="F4243" s="48">
        <v>140.875</v>
      </c>
      <c r="G4243" s="49">
        <v>4287000</v>
      </c>
      <c r="H4243" s="48">
        <v>103.62252700000001</v>
      </c>
      <c r="I4243" s="52">
        <f t="shared" si="479"/>
        <v>0.73556363442768413</v>
      </c>
      <c r="J4243" s="52">
        <f t="shared" ca="1" si="480"/>
        <v>1</v>
      </c>
      <c r="K4243" s="48">
        <f t="shared" si="481"/>
        <v>104.59</v>
      </c>
      <c r="L4243" s="48">
        <f t="shared" si="482"/>
        <v>104.63</v>
      </c>
      <c r="M4243" s="48">
        <f t="shared" si="483"/>
        <v>103.39</v>
      </c>
      <c r="N4243" s="48">
        <f t="shared" si="484"/>
        <v>103.62</v>
      </c>
      <c r="O4243" s="49">
        <f t="shared" ca="1" si="485"/>
        <v>4287000</v>
      </c>
    </row>
    <row r="4244" spans="1:15" x14ac:dyDescent="0.25">
      <c r="A4244">
        <v>4229</v>
      </c>
      <c r="B4244" s="89">
        <v>36357</v>
      </c>
      <c r="C4244" s="48">
        <v>141.25</v>
      </c>
      <c r="D4244" s="48">
        <v>142.156204</v>
      </c>
      <c r="E4244" s="48">
        <v>140.75</v>
      </c>
      <c r="F4244" s="48">
        <v>141.8125</v>
      </c>
      <c r="G4244" s="49">
        <v>2281500</v>
      </c>
      <c r="H4244" s="48">
        <v>104.312118</v>
      </c>
      <c r="I4244" s="52">
        <f t="shared" si="479"/>
        <v>0.73556363508153366</v>
      </c>
      <c r="J4244" s="52">
        <f t="shared" ca="1" si="480"/>
        <v>1</v>
      </c>
      <c r="K4244" s="48">
        <f t="shared" si="481"/>
        <v>103.9</v>
      </c>
      <c r="L4244" s="48">
        <f t="shared" si="482"/>
        <v>104.56</v>
      </c>
      <c r="M4244" s="48">
        <f t="shared" si="483"/>
        <v>103.53</v>
      </c>
      <c r="N4244" s="48">
        <f t="shared" si="484"/>
        <v>104.31</v>
      </c>
      <c r="O4244" s="49">
        <f t="shared" ca="1" si="485"/>
        <v>2281500</v>
      </c>
    </row>
    <row r="4245" spans="1:15" x14ac:dyDescent="0.25">
      <c r="A4245">
        <v>4230</v>
      </c>
      <c r="B4245" s="89">
        <v>36356</v>
      </c>
      <c r="C4245" s="48">
        <v>140.781204</v>
      </c>
      <c r="D4245" s="48">
        <v>141.375</v>
      </c>
      <c r="E4245" s="48">
        <v>140.3125</v>
      </c>
      <c r="F4245" s="48">
        <v>141.04679899999999</v>
      </c>
      <c r="G4245" s="49">
        <v>3348600</v>
      </c>
      <c r="H4245" s="48">
        <v>103.748896</v>
      </c>
      <c r="I4245" s="52">
        <f t="shared" si="479"/>
        <v>0.73556363374116707</v>
      </c>
      <c r="J4245" s="52">
        <f t="shared" ca="1" si="480"/>
        <v>1</v>
      </c>
      <c r="K4245" s="48">
        <f t="shared" si="481"/>
        <v>103.55</v>
      </c>
      <c r="L4245" s="48">
        <f t="shared" si="482"/>
        <v>103.99</v>
      </c>
      <c r="M4245" s="48">
        <f t="shared" si="483"/>
        <v>103.21</v>
      </c>
      <c r="N4245" s="48">
        <f t="shared" si="484"/>
        <v>103.75</v>
      </c>
      <c r="O4245" s="49">
        <f t="shared" ca="1" si="485"/>
        <v>3348600</v>
      </c>
    </row>
    <row r="4246" spans="1:15" x14ac:dyDescent="0.25">
      <c r="A4246">
        <v>4231</v>
      </c>
      <c r="B4246" s="89">
        <v>36355</v>
      </c>
      <c r="C4246" s="48">
        <v>140</v>
      </c>
      <c r="D4246" s="48">
        <v>140.218704</v>
      </c>
      <c r="E4246" s="48">
        <v>138.75</v>
      </c>
      <c r="F4246" s="48">
        <v>140.156204</v>
      </c>
      <c r="G4246" s="49">
        <v>4382500</v>
      </c>
      <c r="H4246" s="48">
        <v>103.093807</v>
      </c>
      <c r="I4246" s="52">
        <f t="shared" si="479"/>
        <v>0.73556363584162132</v>
      </c>
      <c r="J4246" s="52">
        <f t="shared" ca="1" si="480"/>
        <v>1</v>
      </c>
      <c r="K4246" s="48">
        <f t="shared" si="481"/>
        <v>102.98</v>
      </c>
      <c r="L4246" s="48">
        <f t="shared" si="482"/>
        <v>103.14</v>
      </c>
      <c r="M4246" s="48">
        <f t="shared" si="483"/>
        <v>102.06</v>
      </c>
      <c r="N4246" s="48">
        <f t="shared" si="484"/>
        <v>103.09</v>
      </c>
      <c r="O4246" s="49">
        <f t="shared" ca="1" si="485"/>
        <v>4382500</v>
      </c>
    </row>
    <row r="4247" spans="1:15" x14ac:dyDescent="0.25">
      <c r="A4247">
        <v>4232</v>
      </c>
      <c r="B4247" s="89">
        <v>36354</v>
      </c>
      <c r="C4247" s="48">
        <v>139.375</v>
      </c>
      <c r="D4247" s="48">
        <v>139.92179899999999</v>
      </c>
      <c r="E4247" s="48">
        <v>138.656204</v>
      </c>
      <c r="F4247" s="48">
        <v>139.375</v>
      </c>
      <c r="G4247" s="49">
        <v>6477600</v>
      </c>
      <c r="H4247" s="48">
        <v>102.519182</v>
      </c>
      <c r="I4247" s="52">
        <f t="shared" si="479"/>
        <v>0.73556363766816146</v>
      </c>
      <c r="J4247" s="52">
        <f t="shared" ca="1" si="480"/>
        <v>1</v>
      </c>
      <c r="K4247" s="48">
        <f t="shared" si="481"/>
        <v>102.52</v>
      </c>
      <c r="L4247" s="48">
        <f t="shared" si="482"/>
        <v>102.92</v>
      </c>
      <c r="M4247" s="48">
        <f t="shared" si="483"/>
        <v>101.99</v>
      </c>
      <c r="N4247" s="48">
        <f t="shared" si="484"/>
        <v>102.52</v>
      </c>
      <c r="O4247" s="49">
        <f t="shared" ca="1" si="485"/>
        <v>6477600</v>
      </c>
    </row>
    <row r="4248" spans="1:15" x14ac:dyDescent="0.25">
      <c r="A4248">
        <v>4233</v>
      </c>
      <c r="B4248" s="89">
        <v>36353</v>
      </c>
      <c r="C4248" s="48">
        <v>140.9375</v>
      </c>
      <c r="D4248" s="48">
        <v>140.9375</v>
      </c>
      <c r="E4248" s="48">
        <v>139.5</v>
      </c>
      <c r="F4248" s="48">
        <v>139.875</v>
      </c>
      <c r="G4248" s="49">
        <v>4436300</v>
      </c>
      <c r="H4248" s="48">
        <v>102.88696400000001</v>
      </c>
      <c r="I4248" s="52">
        <f t="shared" si="479"/>
        <v>0.73556363896336019</v>
      </c>
      <c r="J4248" s="52">
        <f t="shared" ca="1" si="480"/>
        <v>1</v>
      </c>
      <c r="K4248" s="48">
        <f t="shared" si="481"/>
        <v>103.67</v>
      </c>
      <c r="L4248" s="48">
        <f t="shared" si="482"/>
        <v>103.67</v>
      </c>
      <c r="M4248" s="48">
        <f t="shared" si="483"/>
        <v>102.61</v>
      </c>
      <c r="N4248" s="48">
        <f t="shared" si="484"/>
        <v>102.89</v>
      </c>
      <c r="O4248" s="49">
        <f t="shared" ca="1" si="485"/>
        <v>4436300</v>
      </c>
    </row>
    <row r="4249" spans="1:15" x14ac:dyDescent="0.25">
      <c r="A4249">
        <v>4234</v>
      </c>
      <c r="B4249" s="89">
        <v>36350</v>
      </c>
      <c r="C4249" s="48">
        <v>140</v>
      </c>
      <c r="D4249" s="48">
        <v>140.593704</v>
      </c>
      <c r="E4249" s="48">
        <v>139.5625</v>
      </c>
      <c r="F4249" s="48">
        <v>140.5</v>
      </c>
      <c r="G4249" s="49">
        <v>2976800</v>
      </c>
      <c r="H4249" s="48">
        <v>103.34669100000001</v>
      </c>
      <c r="I4249" s="52">
        <f t="shared" si="479"/>
        <v>0.73556363701067617</v>
      </c>
      <c r="J4249" s="52">
        <f t="shared" ca="1" si="480"/>
        <v>1</v>
      </c>
      <c r="K4249" s="48">
        <f t="shared" si="481"/>
        <v>102.98</v>
      </c>
      <c r="L4249" s="48">
        <f t="shared" si="482"/>
        <v>103.42</v>
      </c>
      <c r="M4249" s="48">
        <f t="shared" si="483"/>
        <v>102.66</v>
      </c>
      <c r="N4249" s="48">
        <f t="shared" si="484"/>
        <v>103.35</v>
      </c>
      <c r="O4249" s="49">
        <f t="shared" ca="1" si="485"/>
        <v>2976800</v>
      </c>
    </row>
    <row r="4250" spans="1:15" x14ac:dyDescent="0.25">
      <c r="A4250">
        <v>4235</v>
      </c>
      <c r="B4250" s="89">
        <v>36349</v>
      </c>
      <c r="C4250" s="48">
        <v>139.0625</v>
      </c>
      <c r="D4250" s="48">
        <v>140.625</v>
      </c>
      <c r="E4250" s="48">
        <v>138.75</v>
      </c>
      <c r="F4250" s="48">
        <v>139.67179899999999</v>
      </c>
      <c r="G4250" s="49">
        <v>7101500</v>
      </c>
      <c r="H4250" s="48">
        <v>102.73749599999999</v>
      </c>
      <c r="I4250" s="52">
        <f t="shared" si="479"/>
        <v>0.73556363371535005</v>
      </c>
      <c r="J4250" s="52">
        <f t="shared" ca="1" si="480"/>
        <v>1</v>
      </c>
      <c r="K4250" s="48">
        <f t="shared" si="481"/>
        <v>102.29</v>
      </c>
      <c r="L4250" s="48">
        <f t="shared" si="482"/>
        <v>103.44</v>
      </c>
      <c r="M4250" s="48">
        <f t="shared" si="483"/>
        <v>102.06</v>
      </c>
      <c r="N4250" s="48">
        <f t="shared" si="484"/>
        <v>102.74</v>
      </c>
      <c r="O4250" s="49">
        <f t="shared" ca="1" si="485"/>
        <v>7101500</v>
      </c>
    </row>
    <row r="4251" spans="1:15" x14ac:dyDescent="0.25">
      <c r="A4251">
        <v>4236</v>
      </c>
      <c r="B4251" s="89">
        <v>36348</v>
      </c>
      <c r="C4251" s="48">
        <v>139.0625</v>
      </c>
      <c r="D4251" s="48">
        <v>139.718704</v>
      </c>
      <c r="E4251" s="48">
        <v>138.51559399999999</v>
      </c>
      <c r="F4251" s="48">
        <v>139.5625</v>
      </c>
      <c r="G4251" s="49">
        <v>3230700</v>
      </c>
      <c r="H4251" s="48">
        <v>102.6571</v>
      </c>
      <c r="I4251" s="52">
        <f t="shared" si="479"/>
        <v>0.73556363636363631</v>
      </c>
      <c r="J4251" s="52">
        <f t="shared" ca="1" si="480"/>
        <v>1</v>
      </c>
      <c r="K4251" s="48">
        <f t="shared" si="481"/>
        <v>102.29</v>
      </c>
      <c r="L4251" s="48">
        <f t="shared" si="482"/>
        <v>102.77</v>
      </c>
      <c r="M4251" s="48">
        <f t="shared" si="483"/>
        <v>101.89</v>
      </c>
      <c r="N4251" s="48">
        <f t="shared" si="484"/>
        <v>102.66</v>
      </c>
      <c r="O4251" s="49">
        <f t="shared" ca="1" si="485"/>
        <v>3230700</v>
      </c>
    </row>
    <row r="4252" spans="1:15" x14ac:dyDescent="0.25">
      <c r="A4252">
        <v>4237</v>
      </c>
      <c r="B4252" s="89">
        <v>36347</v>
      </c>
      <c r="C4252" s="48">
        <v>139.25</v>
      </c>
      <c r="D4252" s="48">
        <v>140.75</v>
      </c>
      <c r="E4252" s="48">
        <v>138.593704</v>
      </c>
      <c r="F4252" s="48">
        <v>139.375</v>
      </c>
      <c r="G4252" s="49">
        <v>11221100</v>
      </c>
      <c r="H4252" s="48">
        <v>102.519182</v>
      </c>
      <c r="I4252" s="52">
        <f t="shared" si="479"/>
        <v>0.73556363766816146</v>
      </c>
      <c r="J4252" s="52">
        <f t="shared" ca="1" si="480"/>
        <v>1</v>
      </c>
      <c r="K4252" s="48">
        <f t="shared" si="481"/>
        <v>102.43</v>
      </c>
      <c r="L4252" s="48">
        <f t="shared" si="482"/>
        <v>103.53</v>
      </c>
      <c r="M4252" s="48">
        <f t="shared" si="483"/>
        <v>101.94</v>
      </c>
      <c r="N4252" s="48">
        <f t="shared" si="484"/>
        <v>102.52</v>
      </c>
      <c r="O4252" s="49">
        <f t="shared" ca="1" si="485"/>
        <v>11221100</v>
      </c>
    </row>
    <row r="4253" spans="1:15" x14ac:dyDescent="0.25">
      <c r="A4253">
        <v>4238</v>
      </c>
      <c r="B4253" s="89">
        <v>36343</v>
      </c>
      <c r="C4253" s="48">
        <v>138.125</v>
      </c>
      <c r="D4253" s="48">
        <v>139.5</v>
      </c>
      <c r="E4253" s="48">
        <v>137.906204</v>
      </c>
      <c r="F4253" s="48">
        <v>139.406204</v>
      </c>
      <c r="G4253" s="49">
        <v>3772800</v>
      </c>
      <c r="H4253" s="48">
        <v>102.542134</v>
      </c>
      <c r="I4253" s="52">
        <f t="shared" si="479"/>
        <v>0.73556363388246337</v>
      </c>
      <c r="J4253" s="52">
        <f t="shared" ca="1" si="480"/>
        <v>1</v>
      </c>
      <c r="K4253" s="48">
        <f t="shared" si="481"/>
        <v>101.6</v>
      </c>
      <c r="L4253" s="48">
        <f t="shared" si="482"/>
        <v>102.61</v>
      </c>
      <c r="M4253" s="48">
        <f t="shared" si="483"/>
        <v>101.44</v>
      </c>
      <c r="N4253" s="48">
        <f t="shared" si="484"/>
        <v>102.54</v>
      </c>
      <c r="O4253" s="49">
        <f t="shared" ca="1" si="485"/>
        <v>3772800</v>
      </c>
    </row>
    <row r="4254" spans="1:15" x14ac:dyDescent="0.25">
      <c r="A4254">
        <v>4239</v>
      </c>
      <c r="B4254" s="89">
        <v>36342</v>
      </c>
      <c r="C4254" s="48">
        <v>137</v>
      </c>
      <c r="D4254" s="48">
        <v>138.5</v>
      </c>
      <c r="E4254" s="48">
        <v>136.0625</v>
      </c>
      <c r="F4254" s="48">
        <v>138.031204</v>
      </c>
      <c r="G4254" s="49">
        <v>9939500</v>
      </c>
      <c r="H4254" s="48">
        <v>101.530734</v>
      </c>
      <c r="I4254" s="52">
        <f t="shared" si="479"/>
        <v>0.73556363385774703</v>
      </c>
      <c r="J4254" s="52">
        <f t="shared" ca="1" si="480"/>
        <v>1</v>
      </c>
      <c r="K4254" s="48">
        <f t="shared" si="481"/>
        <v>100.77</v>
      </c>
      <c r="L4254" s="48">
        <f t="shared" si="482"/>
        <v>101.88</v>
      </c>
      <c r="M4254" s="48">
        <f t="shared" si="483"/>
        <v>100.08</v>
      </c>
      <c r="N4254" s="48">
        <f t="shared" si="484"/>
        <v>101.53</v>
      </c>
      <c r="O4254" s="49">
        <f t="shared" ca="1" si="485"/>
        <v>9939500</v>
      </c>
    </row>
    <row r="4255" spans="1:15" x14ac:dyDescent="0.25">
      <c r="A4255">
        <v>4240</v>
      </c>
      <c r="B4255" s="89">
        <v>36341</v>
      </c>
      <c r="C4255" s="48">
        <v>134.625</v>
      </c>
      <c r="D4255" s="48">
        <v>137.5</v>
      </c>
      <c r="E4255" s="48">
        <v>133.843704</v>
      </c>
      <c r="F4255" s="48">
        <v>137</v>
      </c>
      <c r="G4255" s="49">
        <v>16856100</v>
      </c>
      <c r="H4255" s="48">
        <v>100.772218</v>
      </c>
      <c r="I4255" s="52">
        <f t="shared" si="479"/>
        <v>0.73556363503649635</v>
      </c>
      <c r="J4255" s="52">
        <f t="shared" ca="1" si="480"/>
        <v>1</v>
      </c>
      <c r="K4255" s="48">
        <f t="shared" si="481"/>
        <v>99.03</v>
      </c>
      <c r="L4255" s="48">
        <f t="shared" si="482"/>
        <v>101.14</v>
      </c>
      <c r="M4255" s="48">
        <f t="shared" si="483"/>
        <v>98.45</v>
      </c>
      <c r="N4255" s="48">
        <f t="shared" si="484"/>
        <v>100.77</v>
      </c>
      <c r="O4255" s="49">
        <f t="shared" ca="1" si="485"/>
        <v>16856100</v>
      </c>
    </row>
    <row r="4256" spans="1:15" x14ac:dyDescent="0.25">
      <c r="A4256">
        <v>4241</v>
      </c>
      <c r="B4256" s="89">
        <v>36340</v>
      </c>
      <c r="C4256" s="48">
        <v>133</v>
      </c>
      <c r="D4256" s="48">
        <v>135.1875</v>
      </c>
      <c r="E4256" s="48">
        <v>132.781204</v>
      </c>
      <c r="F4256" s="48">
        <v>134.5625</v>
      </c>
      <c r="G4256" s="49">
        <v>6956200</v>
      </c>
      <c r="H4256" s="48">
        <v>98.979281999999998</v>
      </c>
      <c r="I4256" s="52">
        <f t="shared" si="479"/>
        <v>0.73556363771481648</v>
      </c>
      <c r="J4256" s="52">
        <f t="shared" ca="1" si="480"/>
        <v>1</v>
      </c>
      <c r="K4256" s="48">
        <f t="shared" si="481"/>
        <v>97.83</v>
      </c>
      <c r="L4256" s="48">
        <f t="shared" si="482"/>
        <v>99.44</v>
      </c>
      <c r="M4256" s="48">
        <f t="shared" si="483"/>
        <v>97.67</v>
      </c>
      <c r="N4256" s="48">
        <f t="shared" si="484"/>
        <v>98.98</v>
      </c>
      <c r="O4256" s="49">
        <f t="shared" ca="1" si="485"/>
        <v>6956200</v>
      </c>
    </row>
    <row r="4257" spans="1:15" x14ac:dyDescent="0.25">
      <c r="A4257">
        <v>4242</v>
      </c>
      <c r="B4257" s="89">
        <v>36339</v>
      </c>
      <c r="C4257" s="48">
        <v>132.6875</v>
      </c>
      <c r="D4257" s="48">
        <v>133.625</v>
      </c>
      <c r="E4257" s="48">
        <v>132.5</v>
      </c>
      <c r="F4257" s="48">
        <v>133.3125</v>
      </c>
      <c r="G4257" s="49">
        <v>5028900</v>
      </c>
      <c r="H4257" s="48">
        <v>98.059826999999999</v>
      </c>
      <c r="I4257" s="52">
        <f t="shared" si="479"/>
        <v>0.7355636343178622</v>
      </c>
      <c r="J4257" s="52">
        <f t="shared" ca="1" si="480"/>
        <v>1</v>
      </c>
      <c r="K4257" s="48">
        <f t="shared" si="481"/>
        <v>97.6</v>
      </c>
      <c r="L4257" s="48">
        <f t="shared" si="482"/>
        <v>98.29</v>
      </c>
      <c r="M4257" s="48">
        <f t="shared" si="483"/>
        <v>97.46</v>
      </c>
      <c r="N4257" s="48">
        <f t="shared" si="484"/>
        <v>98.06</v>
      </c>
      <c r="O4257" s="49">
        <f t="shared" ca="1" si="485"/>
        <v>5028900</v>
      </c>
    </row>
    <row r="4258" spans="1:15" x14ac:dyDescent="0.25">
      <c r="A4258">
        <v>4243</v>
      </c>
      <c r="B4258" s="89">
        <v>36336</v>
      </c>
      <c r="C4258" s="48">
        <v>132.593704</v>
      </c>
      <c r="D4258" s="48">
        <v>133.01559399999999</v>
      </c>
      <c r="E4258" s="48">
        <v>131.25</v>
      </c>
      <c r="F4258" s="48">
        <v>131.70309399999999</v>
      </c>
      <c r="G4258" s="49">
        <v>4087000</v>
      </c>
      <c r="H4258" s="48">
        <v>96.876007000000001</v>
      </c>
      <c r="I4258" s="52">
        <f t="shared" si="479"/>
        <v>0.73556363831513338</v>
      </c>
      <c r="J4258" s="52">
        <f t="shared" ca="1" si="480"/>
        <v>1</v>
      </c>
      <c r="K4258" s="48">
        <f t="shared" si="481"/>
        <v>97.53</v>
      </c>
      <c r="L4258" s="48">
        <f t="shared" si="482"/>
        <v>97.84</v>
      </c>
      <c r="M4258" s="48">
        <f t="shared" si="483"/>
        <v>96.54</v>
      </c>
      <c r="N4258" s="48">
        <f t="shared" si="484"/>
        <v>96.88</v>
      </c>
      <c r="O4258" s="49">
        <f t="shared" ca="1" si="485"/>
        <v>4087000</v>
      </c>
    </row>
    <row r="4259" spans="1:15" x14ac:dyDescent="0.25">
      <c r="A4259">
        <v>4244</v>
      </c>
      <c r="B4259" s="89">
        <v>36335</v>
      </c>
      <c r="C4259" s="48">
        <v>132.875</v>
      </c>
      <c r="D4259" s="48">
        <v>132.9375</v>
      </c>
      <c r="E4259" s="48">
        <v>130.656204</v>
      </c>
      <c r="F4259" s="48">
        <v>132.031204</v>
      </c>
      <c r="G4259" s="49">
        <v>9176900</v>
      </c>
      <c r="H4259" s="48">
        <v>97.117352999999994</v>
      </c>
      <c r="I4259" s="52">
        <f t="shared" si="479"/>
        <v>0.73556363994075213</v>
      </c>
      <c r="J4259" s="52">
        <f t="shared" ca="1" si="480"/>
        <v>1</v>
      </c>
      <c r="K4259" s="48">
        <f t="shared" si="481"/>
        <v>97.74</v>
      </c>
      <c r="L4259" s="48">
        <f t="shared" si="482"/>
        <v>97.78</v>
      </c>
      <c r="M4259" s="48">
        <f t="shared" si="483"/>
        <v>96.11</v>
      </c>
      <c r="N4259" s="48">
        <f t="shared" si="484"/>
        <v>97.12</v>
      </c>
      <c r="O4259" s="49">
        <f t="shared" ca="1" si="485"/>
        <v>9176900</v>
      </c>
    </row>
    <row r="4260" spans="1:15" x14ac:dyDescent="0.25">
      <c r="A4260">
        <v>4245</v>
      </c>
      <c r="B4260" s="89">
        <v>36334</v>
      </c>
      <c r="C4260" s="48">
        <v>133</v>
      </c>
      <c r="D4260" s="48">
        <v>133.625</v>
      </c>
      <c r="E4260" s="48">
        <v>132.125</v>
      </c>
      <c r="F4260" s="48">
        <v>133.031204</v>
      </c>
      <c r="G4260" s="49">
        <v>9629200</v>
      </c>
      <c r="H4260" s="48">
        <v>97.852915999999993</v>
      </c>
      <c r="I4260" s="52">
        <f t="shared" si="479"/>
        <v>0.7355636351302961</v>
      </c>
      <c r="J4260" s="52">
        <f t="shared" ca="1" si="480"/>
        <v>1</v>
      </c>
      <c r="K4260" s="48">
        <f t="shared" si="481"/>
        <v>97.83</v>
      </c>
      <c r="L4260" s="48">
        <f t="shared" si="482"/>
        <v>98.29</v>
      </c>
      <c r="M4260" s="48">
        <f t="shared" si="483"/>
        <v>97.19</v>
      </c>
      <c r="N4260" s="48">
        <f t="shared" si="484"/>
        <v>97.85</v>
      </c>
      <c r="O4260" s="49">
        <f t="shared" ca="1" si="485"/>
        <v>9629200</v>
      </c>
    </row>
    <row r="4261" spans="1:15" x14ac:dyDescent="0.25">
      <c r="A4261">
        <v>4246</v>
      </c>
      <c r="B4261" s="89">
        <v>36333</v>
      </c>
      <c r="C4261" s="48">
        <v>134</v>
      </c>
      <c r="D4261" s="48">
        <v>135.1875</v>
      </c>
      <c r="E4261" s="48">
        <v>133.5</v>
      </c>
      <c r="F4261" s="48">
        <v>133.6875</v>
      </c>
      <c r="G4261" s="49">
        <v>5862400</v>
      </c>
      <c r="H4261" s="48">
        <v>98.335663999999994</v>
      </c>
      <c r="I4261" s="52">
        <f t="shared" si="479"/>
        <v>0.73556363908368394</v>
      </c>
      <c r="J4261" s="52">
        <f t="shared" ca="1" si="480"/>
        <v>1</v>
      </c>
      <c r="K4261" s="48">
        <f t="shared" si="481"/>
        <v>98.57</v>
      </c>
      <c r="L4261" s="48">
        <f t="shared" si="482"/>
        <v>99.44</v>
      </c>
      <c r="M4261" s="48">
        <f t="shared" si="483"/>
        <v>98.2</v>
      </c>
      <c r="N4261" s="48">
        <f t="shared" si="484"/>
        <v>98.34</v>
      </c>
      <c r="O4261" s="49">
        <f t="shared" ca="1" si="485"/>
        <v>5862400</v>
      </c>
    </row>
    <row r="4262" spans="1:15" x14ac:dyDescent="0.25">
      <c r="A4262">
        <v>4247</v>
      </c>
      <c r="B4262" s="89">
        <v>36332</v>
      </c>
      <c r="C4262" s="48">
        <v>134.468704</v>
      </c>
      <c r="D4262" s="48">
        <v>135.25</v>
      </c>
      <c r="E4262" s="48">
        <v>133.656204</v>
      </c>
      <c r="F4262" s="48">
        <v>134.625</v>
      </c>
      <c r="G4262" s="49">
        <v>4646400</v>
      </c>
      <c r="H4262" s="48">
        <v>99.025254000000004</v>
      </c>
      <c r="I4262" s="52">
        <f t="shared" si="479"/>
        <v>0.73556363231197774</v>
      </c>
      <c r="J4262" s="52">
        <f t="shared" ca="1" si="480"/>
        <v>1</v>
      </c>
      <c r="K4262" s="48">
        <f t="shared" si="481"/>
        <v>98.91</v>
      </c>
      <c r="L4262" s="48">
        <f t="shared" si="482"/>
        <v>99.48</v>
      </c>
      <c r="M4262" s="48">
        <f t="shared" si="483"/>
        <v>98.31</v>
      </c>
      <c r="N4262" s="48">
        <f t="shared" si="484"/>
        <v>99.03</v>
      </c>
      <c r="O4262" s="49">
        <f t="shared" ca="1" si="485"/>
        <v>4646400</v>
      </c>
    </row>
    <row r="4263" spans="1:15" x14ac:dyDescent="0.25">
      <c r="A4263">
        <v>4248</v>
      </c>
      <c r="B4263" s="89">
        <v>36329</v>
      </c>
      <c r="C4263" s="48">
        <v>134.0625</v>
      </c>
      <c r="D4263" s="48">
        <v>134.6875</v>
      </c>
      <c r="E4263" s="48">
        <v>133.375</v>
      </c>
      <c r="F4263" s="48">
        <v>134.3125</v>
      </c>
      <c r="G4263" s="49">
        <v>2875100</v>
      </c>
      <c r="H4263" s="48">
        <v>98.795390999999995</v>
      </c>
      <c r="I4263" s="52">
        <f t="shared" si="479"/>
        <v>0.73556363704048389</v>
      </c>
      <c r="J4263" s="52">
        <f t="shared" ca="1" si="480"/>
        <v>1</v>
      </c>
      <c r="K4263" s="48">
        <f t="shared" si="481"/>
        <v>98.61</v>
      </c>
      <c r="L4263" s="48">
        <f t="shared" si="482"/>
        <v>99.07</v>
      </c>
      <c r="M4263" s="48">
        <f t="shared" si="483"/>
        <v>98.11</v>
      </c>
      <c r="N4263" s="48">
        <f t="shared" si="484"/>
        <v>98.8</v>
      </c>
      <c r="O4263" s="49">
        <f t="shared" ca="1" si="485"/>
        <v>2875100</v>
      </c>
    </row>
    <row r="4264" spans="1:15" x14ac:dyDescent="0.25">
      <c r="A4264">
        <v>4249</v>
      </c>
      <c r="B4264" s="89">
        <v>36328</v>
      </c>
      <c r="C4264" s="48">
        <v>132.875</v>
      </c>
      <c r="D4264" s="48">
        <v>135.5625</v>
      </c>
      <c r="E4264" s="48">
        <v>132.625</v>
      </c>
      <c r="F4264" s="48">
        <v>134.5625</v>
      </c>
      <c r="G4264" s="49">
        <v>8162800</v>
      </c>
      <c r="H4264" s="48">
        <v>98.681381999999999</v>
      </c>
      <c r="I4264" s="52">
        <f t="shared" si="479"/>
        <v>0.73334979656293542</v>
      </c>
      <c r="J4264" s="52">
        <f t="shared" ca="1" si="480"/>
        <v>1</v>
      </c>
      <c r="K4264" s="48">
        <f t="shared" si="481"/>
        <v>97.44</v>
      </c>
      <c r="L4264" s="48">
        <f t="shared" si="482"/>
        <v>99.41</v>
      </c>
      <c r="M4264" s="48">
        <f t="shared" si="483"/>
        <v>97.26</v>
      </c>
      <c r="N4264" s="48">
        <f t="shared" si="484"/>
        <v>98.68</v>
      </c>
      <c r="O4264" s="49">
        <f t="shared" ca="1" si="485"/>
        <v>8162800</v>
      </c>
    </row>
    <row r="4265" spans="1:15" x14ac:dyDescent="0.25">
      <c r="A4265">
        <v>4250</v>
      </c>
      <c r="B4265" s="89">
        <v>36327</v>
      </c>
      <c r="C4265" s="48">
        <v>132.375</v>
      </c>
      <c r="D4265" s="48">
        <v>133.875</v>
      </c>
      <c r="E4265" s="48">
        <v>132.375</v>
      </c>
      <c r="F4265" s="48">
        <v>133.3125</v>
      </c>
      <c r="G4265" s="49">
        <v>7865800</v>
      </c>
      <c r="H4265" s="48">
        <v>97.764695000000003</v>
      </c>
      <c r="I4265" s="52">
        <f t="shared" si="479"/>
        <v>0.73334979840600101</v>
      </c>
      <c r="J4265" s="52">
        <f t="shared" ca="1" si="480"/>
        <v>1</v>
      </c>
      <c r="K4265" s="48">
        <f t="shared" si="481"/>
        <v>97.08</v>
      </c>
      <c r="L4265" s="48">
        <f t="shared" si="482"/>
        <v>98.18</v>
      </c>
      <c r="M4265" s="48">
        <f t="shared" si="483"/>
        <v>97.08</v>
      </c>
      <c r="N4265" s="48">
        <f t="shared" si="484"/>
        <v>97.76</v>
      </c>
      <c r="O4265" s="49">
        <f t="shared" ca="1" si="485"/>
        <v>7865800</v>
      </c>
    </row>
    <row r="4266" spans="1:15" x14ac:dyDescent="0.25">
      <c r="A4266">
        <v>4251</v>
      </c>
      <c r="B4266" s="89">
        <v>36326</v>
      </c>
      <c r="C4266" s="48">
        <v>130.468704</v>
      </c>
      <c r="D4266" s="48">
        <v>131.656204</v>
      </c>
      <c r="E4266" s="48">
        <v>130.07809399999999</v>
      </c>
      <c r="F4266" s="48">
        <v>130.8125</v>
      </c>
      <c r="G4266" s="49">
        <v>5700900</v>
      </c>
      <c r="H4266" s="48">
        <v>95.931320999999997</v>
      </c>
      <c r="I4266" s="52">
        <f t="shared" si="479"/>
        <v>0.73334980219780221</v>
      </c>
      <c r="J4266" s="52">
        <f t="shared" ca="1" si="480"/>
        <v>1</v>
      </c>
      <c r="K4266" s="48">
        <f t="shared" si="481"/>
        <v>95.68</v>
      </c>
      <c r="L4266" s="48">
        <f t="shared" si="482"/>
        <v>96.55</v>
      </c>
      <c r="M4266" s="48">
        <f t="shared" si="483"/>
        <v>95.39</v>
      </c>
      <c r="N4266" s="48">
        <f t="shared" si="484"/>
        <v>95.93</v>
      </c>
      <c r="O4266" s="49">
        <f t="shared" ca="1" si="485"/>
        <v>5700900</v>
      </c>
    </row>
    <row r="4267" spans="1:15" x14ac:dyDescent="0.25">
      <c r="A4267">
        <v>4252</v>
      </c>
      <c r="B4267" s="89">
        <v>36325</v>
      </c>
      <c r="C4267" s="48">
        <v>130.6875</v>
      </c>
      <c r="D4267" s="48">
        <v>130.75</v>
      </c>
      <c r="E4267" s="48">
        <v>129.54679899999999</v>
      </c>
      <c r="F4267" s="48">
        <v>129.9375</v>
      </c>
      <c r="G4267" s="49">
        <v>6823500</v>
      </c>
      <c r="H4267" s="48">
        <v>95.289640000000006</v>
      </c>
      <c r="I4267" s="52">
        <f t="shared" si="479"/>
        <v>0.73334980278980288</v>
      </c>
      <c r="J4267" s="52">
        <f t="shared" ca="1" si="480"/>
        <v>1</v>
      </c>
      <c r="K4267" s="48">
        <f t="shared" si="481"/>
        <v>95.84</v>
      </c>
      <c r="L4267" s="48">
        <f t="shared" si="482"/>
        <v>95.89</v>
      </c>
      <c r="M4267" s="48">
        <f t="shared" si="483"/>
        <v>95</v>
      </c>
      <c r="N4267" s="48">
        <f t="shared" si="484"/>
        <v>95.29</v>
      </c>
      <c r="O4267" s="49">
        <f t="shared" ca="1" si="485"/>
        <v>6823500</v>
      </c>
    </row>
    <row r="4268" spans="1:15" x14ac:dyDescent="0.25">
      <c r="A4268">
        <v>4253</v>
      </c>
      <c r="B4268" s="89">
        <v>36322</v>
      </c>
      <c r="C4268" s="48">
        <v>131.218704</v>
      </c>
      <c r="D4268" s="48">
        <v>132.218704</v>
      </c>
      <c r="E4268" s="48">
        <v>129.093704</v>
      </c>
      <c r="F4268" s="48">
        <v>129.8125</v>
      </c>
      <c r="G4268" s="49">
        <v>12824800</v>
      </c>
      <c r="H4268" s="48">
        <v>95.197970999999995</v>
      </c>
      <c r="I4268" s="52">
        <f t="shared" si="479"/>
        <v>0.73334980067404909</v>
      </c>
      <c r="J4268" s="52">
        <f t="shared" ca="1" si="480"/>
        <v>1</v>
      </c>
      <c r="K4268" s="48">
        <f t="shared" si="481"/>
        <v>96.23</v>
      </c>
      <c r="L4268" s="48">
        <f t="shared" si="482"/>
        <v>96.96</v>
      </c>
      <c r="M4268" s="48">
        <f t="shared" si="483"/>
        <v>94.67</v>
      </c>
      <c r="N4268" s="48">
        <f t="shared" si="484"/>
        <v>95.2</v>
      </c>
      <c r="O4268" s="49">
        <f t="shared" ca="1" si="485"/>
        <v>12824800</v>
      </c>
    </row>
    <row r="4269" spans="1:15" x14ac:dyDescent="0.25">
      <c r="A4269">
        <v>4254</v>
      </c>
      <c r="B4269" s="89">
        <v>36321</v>
      </c>
      <c r="C4269" s="48">
        <v>131.4375</v>
      </c>
      <c r="D4269" s="48">
        <v>131.468704</v>
      </c>
      <c r="E4269" s="48">
        <v>129.593704</v>
      </c>
      <c r="F4269" s="48">
        <v>130.906204</v>
      </c>
      <c r="G4269" s="49">
        <v>7040700</v>
      </c>
      <c r="H4269" s="48">
        <v>96.000039000000001</v>
      </c>
      <c r="I4269" s="52">
        <f t="shared" si="479"/>
        <v>0.73334980365025326</v>
      </c>
      <c r="J4269" s="52">
        <f t="shared" ca="1" si="480"/>
        <v>1</v>
      </c>
      <c r="K4269" s="48">
        <f t="shared" si="481"/>
        <v>96.39</v>
      </c>
      <c r="L4269" s="48">
        <f t="shared" si="482"/>
        <v>96.41</v>
      </c>
      <c r="M4269" s="48">
        <f t="shared" si="483"/>
        <v>95.04</v>
      </c>
      <c r="N4269" s="48">
        <f t="shared" si="484"/>
        <v>96</v>
      </c>
      <c r="O4269" s="49">
        <f t="shared" ca="1" si="485"/>
        <v>7040700</v>
      </c>
    </row>
    <row r="4270" spans="1:15" x14ac:dyDescent="0.25">
      <c r="A4270">
        <v>4255</v>
      </c>
      <c r="B4270" s="89">
        <v>36320</v>
      </c>
      <c r="C4270" s="48">
        <v>132.406204</v>
      </c>
      <c r="D4270" s="48">
        <v>133.093704</v>
      </c>
      <c r="E4270" s="48">
        <v>131.8125</v>
      </c>
      <c r="F4270" s="48">
        <v>132.125</v>
      </c>
      <c r="G4270" s="49">
        <v>7409700</v>
      </c>
      <c r="H4270" s="48">
        <v>96.893842000000006</v>
      </c>
      <c r="I4270" s="52">
        <f t="shared" si="479"/>
        <v>0.73334979754020824</v>
      </c>
      <c r="J4270" s="52">
        <f t="shared" ca="1" si="480"/>
        <v>1</v>
      </c>
      <c r="K4270" s="48">
        <f t="shared" si="481"/>
        <v>97.1</v>
      </c>
      <c r="L4270" s="48">
        <f t="shared" si="482"/>
        <v>97.6</v>
      </c>
      <c r="M4270" s="48">
        <f t="shared" si="483"/>
        <v>96.66</v>
      </c>
      <c r="N4270" s="48">
        <f t="shared" si="484"/>
        <v>96.89</v>
      </c>
      <c r="O4270" s="49">
        <f t="shared" ca="1" si="485"/>
        <v>7409700</v>
      </c>
    </row>
    <row r="4271" spans="1:15" x14ac:dyDescent="0.25">
      <c r="A4271">
        <v>4256</v>
      </c>
      <c r="B4271" s="89">
        <v>36319</v>
      </c>
      <c r="C4271" s="48">
        <v>133.375</v>
      </c>
      <c r="D4271" s="48">
        <v>133.79679899999999</v>
      </c>
      <c r="E4271" s="48">
        <v>131.593704</v>
      </c>
      <c r="F4271" s="48">
        <v>132.25</v>
      </c>
      <c r="G4271" s="49">
        <v>4895700</v>
      </c>
      <c r="H4271" s="48">
        <v>96.985511000000002</v>
      </c>
      <c r="I4271" s="52">
        <f t="shared" si="479"/>
        <v>0.73334979962192814</v>
      </c>
      <c r="J4271" s="52">
        <f t="shared" ca="1" si="480"/>
        <v>1</v>
      </c>
      <c r="K4271" s="48">
        <f t="shared" si="481"/>
        <v>97.81</v>
      </c>
      <c r="L4271" s="48">
        <f t="shared" si="482"/>
        <v>98.12</v>
      </c>
      <c r="M4271" s="48">
        <f t="shared" si="483"/>
        <v>96.5</v>
      </c>
      <c r="N4271" s="48">
        <f t="shared" si="484"/>
        <v>96.99</v>
      </c>
      <c r="O4271" s="49">
        <f t="shared" ca="1" si="485"/>
        <v>4895700</v>
      </c>
    </row>
    <row r="4272" spans="1:15" x14ac:dyDescent="0.25">
      <c r="A4272">
        <v>4257</v>
      </c>
      <c r="B4272" s="89">
        <v>36318</v>
      </c>
      <c r="C4272" s="48">
        <v>133.4375</v>
      </c>
      <c r="D4272" s="48">
        <v>134.1875</v>
      </c>
      <c r="E4272" s="48">
        <v>132.906204</v>
      </c>
      <c r="F4272" s="48">
        <v>133.5625</v>
      </c>
      <c r="G4272" s="49">
        <v>5299100</v>
      </c>
      <c r="H4272" s="48">
        <v>97.948032999999995</v>
      </c>
      <c r="I4272" s="52">
        <f t="shared" si="479"/>
        <v>0.73334980252690685</v>
      </c>
      <c r="J4272" s="52">
        <f t="shared" ca="1" si="480"/>
        <v>1</v>
      </c>
      <c r="K4272" s="48">
        <f t="shared" si="481"/>
        <v>97.86</v>
      </c>
      <c r="L4272" s="48">
        <f t="shared" si="482"/>
        <v>98.41</v>
      </c>
      <c r="M4272" s="48">
        <f t="shared" si="483"/>
        <v>97.47</v>
      </c>
      <c r="N4272" s="48">
        <f t="shared" si="484"/>
        <v>97.95</v>
      </c>
      <c r="O4272" s="49">
        <f t="shared" ca="1" si="485"/>
        <v>5299100</v>
      </c>
    </row>
    <row r="4273" spans="1:15" x14ac:dyDescent="0.25">
      <c r="A4273">
        <v>4258</v>
      </c>
      <c r="B4273" s="89">
        <v>36315</v>
      </c>
      <c r="C4273" s="48">
        <v>131.468704</v>
      </c>
      <c r="D4273" s="48">
        <v>133.35929899999999</v>
      </c>
      <c r="E4273" s="48">
        <v>130.9375</v>
      </c>
      <c r="F4273" s="48">
        <v>133.218704</v>
      </c>
      <c r="G4273" s="49">
        <v>9787200</v>
      </c>
      <c r="H4273" s="48">
        <v>97.695909999999998</v>
      </c>
      <c r="I4273" s="52">
        <f t="shared" si="479"/>
        <v>0.7333498004904776</v>
      </c>
      <c r="J4273" s="52">
        <f t="shared" ca="1" si="480"/>
        <v>1</v>
      </c>
      <c r="K4273" s="48">
        <f t="shared" si="481"/>
        <v>96.41</v>
      </c>
      <c r="L4273" s="48">
        <f t="shared" si="482"/>
        <v>97.8</v>
      </c>
      <c r="M4273" s="48">
        <f t="shared" si="483"/>
        <v>96.02</v>
      </c>
      <c r="N4273" s="48">
        <f t="shared" si="484"/>
        <v>97.7</v>
      </c>
      <c r="O4273" s="49">
        <f t="shared" ca="1" si="485"/>
        <v>9787200</v>
      </c>
    </row>
    <row r="4274" spans="1:15" x14ac:dyDescent="0.25">
      <c r="A4274">
        <v>4259</v>
      </c>
      <c r="B4274" s="89">
        <v>36314</v>
      </c>
      <c r="C4274" s="48">
        <v>130.6875</v>
      </c>
      <c r="D4274" s="48">
        <v>130.875</v>
      </c>
      <c r="E4274" s="48">
        <v>129.781204</v>
      </c>
      <c r="F4274" s="48">
        <v>130.593704</v>
      </c>
      <c r="G4274" s="49">
        <v>6076600</v>
      </c>
      <c r="H4274" s="48">
        <v>95.770866999999996</v>
      </c>
      <c r="I4274" s="52">
        <f t="shared" si="479"/>
        <v>0.73334980222323731</v>
      </c>
      <c r="J4274" s="52">
        <f t="shared" ca="1" si="480"/>
        <v>1</v>
      </c>
      <c r="K4274" s="48">
        <f t="shared" si="481"/>
        <v>95.84</v>
      </c>
      <c r="L4274" s="48">
        <f t="shared" si="482"/>
        <v>95.98</v>
      </c>
      <c r="M4274" s="48">
        <f t="shared" si="483"/>
        <v>95.18</v>
      </c>
      <c r="N4274" s="48">
        <f t="shared" si="484"/>
        <v>95.77</v>
      </c>
      <c r="O4274" s="49">
        <f t="shared" ca="1" si="485"/>
        <v>6076600</v>
      </c>
    </row>
    <row r="4275" spans="1:15" x14ac:dyDescent="0.25">
      <c r="A4275">
        <v>4260</v>
      </c>
      <c r="B4275" s="89">
        <v>36313</v>
      </c>
      <c r="C4275" s="48">
        <v>129.75</v>
      </c>
      <c r="D4275" s="48">
        <v>130.1875</v>
      </c>
      <c r="E4275" s="48">
        <v>128.01559399999999</v>
      </c>
      <c r="F4275" s="48">
        <v>129.875</v>
      </c>
      <c r="G4275" s="49">
        <v>6981900</v>
      </c>
      <c r="H4275" s="48">
        <v>95.243804999999995</v>
      </c>
      <c r="I4275" s="52">
        <f t="shared" si="479"/>
        <v>0.73334979788257937</v>
      </c>
      <c r="J4275" s="52">
        <f t="shared" ca="1" si="480"/>
        <v>1</v>
      </c>
      <c r="K4275" s="48">
        <f t="shared" si="481"/>
        <v>95.15</v>
      </c>
      <c r="L4275" s="48">
        <f t="shared" si="482"/>
        <v>95.47</v>
      </c>
      <c r="M4275" s="48">
        <f t="shared" si="483"/>
        <v>93.88</v>
      </c>
      <c r="N4275" s="48">
        <f t="shared" si="484"/>
        <v>95.24</v>
      </c>
      <c r="O4275" s="49">
        <f t="shared" ca="1" si="485"/>
        <v>6981900</v>
      </c>
    </row>
    <row r="4276" spans="1:15" x14ac:dyDescent="0.25">
      <c r="A4276">
        <v>4261</v>
      </c>
      <c r="B4276" s="89">
        <v>36312</v>
      </c>
      <c r="C4276" s="48">
        <v>130.125</v>
      </c>
      <c r="D4276" s="48">
        <v>130.156204</v>
      </c>
      <c r="E4276" s="48">
        <v>128.375</v>
      </c>
      <c r="F4276" s="48">
        <v>129.75</v>
      </c>
      <c r="G4276" s="49">
        <v>6705300</v>
      </c>
      <c r="H4276" s="48">
        <v>95.152136999999996</v>
      </c>
      <c r="I4276" s="52">
        <f t="shared" si="479"/>
        <v>0.73334980346820811</v>
      </c>
      <c r="J4276" s="52">
        <f t="shared" ca="1" si="480"/>
        <v>1</v>
      </c>
      <c r="K4276" s="48">
        <f t="shared" si="481"/>
        <v>95.43</v>
      </c>
      <c r="L4276" s="48">
        <f t="shared" si="482"/>
        <v>95.45</v>
      </c>
      <c r="M4276" s="48">
        <f t="shared" si="483"/>
        <v>94.14</v>
      </c>
      <c r="N4276" s="48">
        <f t="shared" si="484"/>
        <v>95.15</v>
      </c>
      <c r="O4276" s="49">
        <f t="shared" ca="1" si="485"/>
        <v>6705300</v>
      </c>
    </row>
    <row r="4277" spans="1:15" x14ac:dyDescent="0.25">
      <c r="A4277">
        <v>4262</v>
      </c>
      <c r="B4277" s="89">
        <v>36308</v>
      </c>
      <c r="C4277" s="48">
        <v>129</v>
      </c>
      <c r="D4277" s="48">
        <v>130.75</v>
      </c>
      <c r="E4277" s="48">
        <v>128.593704</v>
      </c>
      <c r="F4277" s="48">
        <v>130.20309399999999</v>
      </c>
      <c r="G4277" s="49">
        <v>8748000</v>
      </c>
      <c r="H4277" s="48">
        <v>95.484413000000004</v>
      </c>
      <c r="I4277" s="52">
        <f t="shared" si="479"/>
        <v>0.73334980042793763</v>
      </c>
      <c r="J4277" s="52">
        <f t="shared" ca="1" si="480"/>
        <v>1</v>
      </c>
      <c r="K4277" s="48">
        <f t="shared" si="481"/>
        <v>94.6</v>
      </c>
      <c r="L4277" s="48">
        <f t="shared" si="482"/>
        <v>95.89</v>
      </c>
      <c r="M4277" s="48">
        <f t="shared" si="483"/>
        <v>94.3</v>
      </c>
      <c r="N4277" s="48">
        <f t="shared" si="484"/>
        <v>95.48</v>
      </c>
      <c r="O4277" s="49">
        <f t="shared" ca="1" si="485"/>
        <v>8748000</v>
      </c>
    </row>
    <row r="4278" spans="1:15" x14ac:dyDescent="0.25">
      <c r="A4278">
        <v>4263</v>
      </c>
      <c r="B4278" s="89">
        <v>36307</v>
      </c>
      <c r="C4278" s="48">
        <v>129.843704</v>
      </c>
      <c r="D4278" s="48">
        <v>130.281204</v>
      </c>
      <c r="E4278" s="48">
        <v>128</v>
      </c>
      <c r="F4278" s="48">
        <v>128.5625</v>
      </c>
      <c r="G4278" s="49">
        <v>14515400</v>
      </c>
      <c r="H4278" s="48">
        <v>94.281283999999999</v>
      </c>
      <c r="I4278" s="52">
        <f t="shared" si="479"/>
        <v>0.73334980262518235</v>
      </c>
      <c r="J4278" s="52">
        <f t="shared" ca="1" si="480"/>
        <v>1</v>
      </c>
      <c r="K4278" s="48">
        <f t="shared" si="481"/>
        <v>95.22</v>
      </c>
      <c r="L4278" s="48">
        <f t="shared" si="482"/>
        <v>95.54</v>
      </c>
      <c r="M4278" s="48">
        <f t="shared" si="483"/>
        <v>93.87</v>
      </c>
      <c r="N4278" s="48">
        <f t="shared" si="484"/>
        <v>94.28</v>
      </c>
      <c r="O4278" s="49">
        <f t="shared" ca="1" si="485"/>
        <v>14515400</v>
      </c>
    </row>
    <row r="4279" spans="1:15" x14ac:dyDescent="0.25">
      <c r="A4279">
        <v>4264</v>
      </c>
      <c r="B4279" s="89">
        <v>36306</v>
      </c>
      <c r="C4279" s="48">
        <v>129.3125</v>
      </c>
      <c r="D4279" s="48">
        <v>131</v>
      </c>
      <c r="E4279" s="48">
        <v>128.093704</v>
      </c>
      <c r="F4279" s="48">
        <v>130.4375</v>
      </c>
      <c r="G4279" s="49">
        <v>12575900</v>
      </c>
      <c r="H4279" s="48">
        <v>95.656315000000006</v>
      </c>
      <c r="I4279" s="52">
        <f t="shared" si="479"/>
        <v>0.73334980354575952</v>
      </c>
      <c r="J4279" s="52">
        <f t="shared" ca="1" si="480"/>
        <v>1</v>
      </c>
      <c r="K4279" s="48">
        <f t="shared" si="481"/>
        <v>94.83</v>
      </c>
      <c r="L4279" s="48">
        <f t="shared" si="482"/>
        <v>96.07</v>
      </c>
      <c r="M4279" s="48">
        <f t="shared" si="483"/>
        <v>93.94</v>
      </c>
      <c r="N4279" s="48">
        <f t="shared" si="484"/>
        <v>95.66</v>
      </c>
      <c r="O4279" s="49">
        <f t="shared" ca="1" si="485"/>
        <v>12575900</v>
      </c>
    </row>
    <row r="4280" spans="1:15" x14ac:dyDescent="0.25">
      <c r="A4280">
        <v>4265</v>
      </c>
      <c r="B4280" s="89">
        <v>36305</v>
      </c>
      <c r="C4280" s="48">
        <v>131.375</v>
      </c>
      <c r="D4280" s="48">
        <v>132.343704</v>
      </c>
      <c r="E4280" s="48">
        <v>128.4375</v>
      </c>
      <c r="F4280" s="48">
        <v>129</v>
      </c>
      <c r="G4280" s="49">
        <v>15406400</v>
      </c>
      <c r="H4280" s="48">
        <v>94.602124000000003</v>
      </c>
      <c r="I4280" s="52">
        <f t="shared" si="479"/>
        <v>0.73334979844961246</v>
      </c>
      <c r="J4280" s="52">
        <f t="shared" ca="1" si="480"/>
        <v>1</v>
      </c>
      <c r="K4280" s="48">
        <f t="shared" si="481"/>
        <v>96.34</v>
      </c>
      <c r="L4280" s="48">
        <f t="shared" si="482"/>
        <v>97.05</v>
      </c>
      <c r="M4280" s="48">
        <f t="shared" si="483"/>
        <v>94.19</v>
      </c>
      <c r="N4280" s="48">
        <f t="shared" si="484"/>
        <v>94.6</v>
      </c>
      <c r="O4280" s="49">
        <f t="shared" ca="1" si="485"/>
        <v>15406400</v>
      </c>
    </row>
    <row r="4281" spans="1:15" x14ac:dyDescent="0.25">
      <c r="A4281">
        <v>4266</v>
      </c>
      <c r="B4281" s="89">
        <v>36304</v>
      </c>
      <c r="C4281" s="48">
        <v>133.843704</v>
      </c>
      <c r="D4281" s="48">
        <v>133.843704</v>
      </c>
      <c r="E4281" s="48">
        <v>130.39059399999999</v>
      </c>
      <c r="F4281" s="48">
        <v>131.125</v>
      </c>
      <c r="G4281" s="49">
        <v>7952000</v>
      </c>
      <c r="H4281" s="48">
        <v>96.160493000000002</v>
      </c>
      <c r="I4281" s="52">
        <f t="shared" si="479"/>
        <v>0.73334980362249769</v>
      </c>
      <c r="J4281" s="52">
        <f t="shared" ca="1" si="480"/>
        <v>1</v>
      </c>
      <c r="K4281" s="48">
        <f t="shared" si="481"/>
        <v>98.15</v>
      </c>
      <c r="L4281" s="48">
        <f t="shared" si="482"/>
        <v>98.15</v>
      </c>
      <c r="M4281" s="48">
        <f t="shared" si="483"/>
        <v>95.62</v>
      </c>
      <c r="N4281" s="48">
        <f t="shared" si="484"/>
        <v>96.16</v>
      </c>
      <c r="O4281" s="49">
        <f t="shared" ca="1" si="485"/>
        <v>7952000</v>
      </c>
    </row>
    <row r="4282" spans="1:15" x14ac:dyDescent="0.25">
      <c r="A4282">
        <v>4267</v>
      </c>
      <c r="B4282" s="89">
        <v>36301</v>
      </c>
      <c r="C4282" s="48">
        <v>134.125</v>
      </c>
      <c r="D4282" s="48">
        <v>134.6875</v>
      </c>
      <c r="E4282" s="48">
        <v>132.593704</v>
      </c>
      <c r="F4282" s="48">
        <v>133.343704</v>
      </c>
      <c r="G4282" s="49">
        <v>6418200</v>
      </c>
      <c r="H4282" s="48">
        <v>97.787578999999994</v>
      </c>
      <c r="I4282" s="52">
        <f t="shared" si="479"/>
        <v>0.73334980255235738</v>
      </c>
      <c r="J4282" s="52">
        <f t="shared" ca="1" si="480"/>
        <v>1</v>
      </c>
      <c r="K4282" s="48">
        <f t="shared" si="481"/>
        <v>98.36</v>
      </c>
      <c r="L4282" s="48">
        <f t="shared" si="482"/>
        <v>98.77</v>
      </c>
      <c r="M4282" s="48">
        <f t="shared" si="483"/>
        <v>97.24</v>
      </c>
      <c r="N4282" s="48">
        <f t="shared" si="484"/>
        <v>97.79</v>
      </c>
      <c r="O4282" s="49">
        <f t="shared" ca="1" si="485"/>
        <v>6418200</v>
      </c>
    </row>
    <row r="4283" spans="1:15" x14ac:dyDescent="0.25">
      <c r="A4283">
        <v>4268</v>
      </c>
      <c r="B4283" s="89">
        <v>36300</v>
      </c>
      <c r="C4283" s="48">
        <v>135.125</v>
      </c>
      <c r="D4283" s="48">
        <v>135.593704</v>
      </c>
      <c r="E4283" s="48">
        <v>134.0625</v>
      </c>
      <c r="F4283" s="48">
        <v>134.093704</v>
      </c>
      <c r="G4283" s="49">
        <v>4670400</v>
      </c>
      <c r="H4283" s="48">
        <v>98.337591000000003</v>
      </c>
      <c r="I4283" s="52">
        <f t="shared" si="479"/>
        <v>0.73334979992796678</v>
      </c>
      <c r="J4283" s="52">
        <f t="shared" ca="1" si="480"/>
        <v>1</v>
      </c>
      <c r="K4283" s="48">
        <f t="shared" si="481"/>
        <v>99.09</v>
      </c>
      <c r="L4283" s="48">
        <f t="shared" si="482"/>
        <v>99.44</v>
      </c>
      <c r="M4283" s="48">
        <f t="shared" si="483"/>
        <v>98.31</v>
      </c>
      <c r="N4283" s="48">
        <f t="shared" si="484"/>
        <v>98.34</v>
      </c>
      <c r="O4283" s="49">
        <f t="shared" ca="1" si="485"/>
        <v>4670400</v>
      </c>
    </row>
    <row r="4284" spans="1:15" x14ac:dyDescent="0.25">
      <c r="A4284">
        <v>4269</v>
      </c>
      <c r="B4284" s="89">
        <v>36299</v>
      </c>
      <c r="C4284" s="48">
        <v>134.468704</v>
      </c>
      <c r="D4284" s="48">
        <v>135</v>
      </c>
      <c r="E4284" s="48">
        <v>133.25</v>
      </c>
      <c r="F4284" s="48">
        <v>134.906204</v>
      </c>
      <c r="G4284" s="49">
        <v>5052400</v>
      </c>
      <c r="H4284" s="48">
        <v>98.933437999999995</v>
      </c>
      <c r="I4284" s="52">
        <f t="shared" si="479"/>
        <v>0.73334980205951084</v>
      </c>
      <c r="J4284" s="52">
        <f t="shared" ca="1" si="480"/>
        <v>1</v>
      </c>
      <c r="K4284" s="48">
        <f t="shared" si="481"/>
        <v>98.61</v>
      </c>
      <c r="L4284" s="48">
        <f t="shared" si="482"/>
        <v>99</v>
      </c>
      <c r="M4284" s="48">
        <f t="shared" si="483"/>
        <v>97.72</v>
      </c>
      <c r="N4284" s="48">
        <f t="shared" si="484"/>
        <v>98.93</v>
      </c>
      <c r="O4284" s="49">
        <f t="shared" ca="1" si="485"/>
        <v>5052400</v>
      </c>
    </row>
    <row r="4285" spans="1:15" x14ac:dyDescent="0.25">
      <c r="A4285">
        <v>4270</v>
      </c>
      <c r="B4285" s="89">
        <v>36298</v>
      </c>
      <c r="C4285" s="48">
        <v>134.531204</v>
      </c>
      <c r="D4285" s="48">
        <v>134.98429899999999</v>
      </c>
      <c r="E4285" s="48">
        <v>132.625</v>
      </c>
      <c r="F4285" s="48">
        <v>133.9375</v>
      </c>
      <c r="G4285" s="49">
        <v>8218600</v>
      </c>
      <c r="H4285" s="48">
        <v>98.223039</v>
      </c>
      <c r="I4285" s="52">
        <f t="shared" si="479"/>
        <v>0.73334980121325244</v>
      </c>
      <c r="J4285" s="52">
        <f t="shared" ca="1" si="480"/>
        <v>1</v>
      </c>
      <c r="K4285" s="48">
        <f t="shared" si="481"/>
        <v>98.66</v>
      </c>
      <c r="L4285" s="48">
        <f t="shared" si="482"/>
        <v>98.99</v>
      </c>
      <c r="M4285" s="48">
        <f t="shared" si="483"/>
        <v>97.26</v>
      </c>
      <c r="N4285" s="48">
        <f t="shared" si="484"/>
        <v>98.22</v>
      </c>
      <c r="O4285" s="49">
        <f t="shared" ca="1" si="485"/>
        <v>8218600</v>
      </c>
    </row>
    <row r="4286" spans="1:15" x14ac:dyDescent="0.25">
      <c r="A4286">
        <v>4271</v>
      </c>
      <c r="B4286" s="89">
        <v>36297</v>
      </c>
      <c r="C4286" s="48">
        <v>133.625</v>
      </c>
      <c r="D4286" s="48">
        <v>134.48429899999999</v>
      </c>
      <c r="E4286" s="48">
        <v>132.375</v>
      </c>
      <c r="F4286" s="48">
        <v>134.1875</v>
      </c>
      <c r="G4286" s="49">
        <v>6268100</v>
      </c>
      <c r="H4286" s="48">
        <v>98.406375999999995</v>
      </c>
      <c r="I4286" s="52">
        <f t="shared" si="479"/>
        <v>0.73334979785747556</v>
      </c>
      <c r="J4286" s="52">
        <f t="shared" ca="1" si="480"/>
        <v>1</v>
      </c>
      <c r="K4286" s="48">
        <f t="shared" si="481"/>
        <v>97.99</v>
      </c>
      <c r="L4286" s="48">
        <f t="shared" si="482"/>
        <v>98.62</v>
      </c>
      <c r="M4286" s="48">
        <f t="shared" si="483"/>
        <v>97.08</v>
      </c>
      <c r="N4286" s="48">
        <f t="shared" si="484"/>
        <v>98.41</v>
      </c>
      <c r="O4286" s="49">
        <f t="shared" ca="1" si="485"/>
        <v>6268100</v>
      </c>
    </row>
    <row r="4287" spans="1:15" x14ac:dyDescent="0.25">
      <c r="A4287">
        <v>4272</v>
      </c>
      <c r="B4287" s="89">
        <v>36294</v>
      </c>
      <c r="C4287" s="48">
        <v>134.5625</v>
      </c>
      <c r="D4287" s="48">
        <v>135.875</v>
      </c>
      <c r="E4287" s="48">
        <v>133.5</v>
      </c>
      <c r="F4287" s="48">
        <v>133.781204</v>
      </c>
      <c r="G4287" s="49">
        <v>8370100</v>
      </c>
      <c r="H4287" s="48">
        <v>98.108418999999998</v>
      </c>
      <c r="I4287" s="52">
        <f t="shared" si="479"/>
        <v>0.73334979852625637</v>
      </c>
      <c r="J4287" s="52">
        <f t="shared" ca="1" si="480"/>
        <v>1</v>
      </c>
      <c r="K4287" s="48">
        <f t="shared" si="481"/>
        <v>98.68</v>
      </c>
      <c r="L4287" s="48">
        <f t="shared" si="482"/>
        <v>99.64</v>
      </c>
      <c r="M4287" s="48">
        <f t="shared" si="483"/>
        <v>97.9</v>
      </c>
      <c r="N4287" s="48">
        <f t="shared" si="484"/>
        <v>98.11</v>
      </c>
      <c r="O4287" s="49">
        <f t="shared" ca="1" si="485"/>
        <v>8370100</v>
      </c>
    </row>
    <row r="4288" spans="1:15" x14ac:dyDescent="0.25">
      <c r="A4288">
        <v>4273</v>
      </c>
      <c r="B4288" s="89">
        <v>36293</v>
      </c>
      <c r="C4288" s="48">
        <v>137.25</v>
      </c>
      <c r="D4288" s="48">
        <v>138</v>
      </c>
      <c r="E4288" s="48">
        <v>136.8125</v>
      </c>
      <c r="F4288" s="48">
        <v>137.343704</v>
      </c>
      <c r="G4288" s="49">
        <v>4485700</v>
      </c>
      <c r="H4288" s="48">
        <v>100.720978</v>
      </c>
      <c r="I4288" s="52">
        <f t="shared" si="479"/>
        <v>0.7333498010218219</v>
      </c>
      <c r="J4288" s="52">
        <f t="shared" ca="1" si="480"/>
        <v>1</v>
      </c>
      <c r="K4288" s="48">
        <f t="shared" si="481"/>
        <v>100.65</v>
      </c>
      <c r="L4288" s="48">
        <f t="shared" si="482"/>
        <v>101.2</v>
      </c>
      <c r="M4288" s="48">
        <f t="shared" si="483"/>
        <v>100.33</v>
      </c>
      <c r="N4288" s="48">
        <f t="shared" si="484"/>
        <v>100.72</v>
      </c>
      <c r="O4288" s="49">
        <f t="shared" ca="1" si="485"/>
        <v>4485700</v>
      </c>
    </row>
    <row r="4289" spans="1:15" x14ac:dyDescent="0.25">
      <c r="A4289">
        <v>4274</v>
      </c>
      <c r="B4289" s="89">
        <v>36292</v>
      </c>
      <c r="C4289" s="48">
        <v>135.75</v>
      </c>
      <c r="D4289" s="48">
        <v>137.218704</v>
      </c>
      <c r="E4289" s="48">
        <v>131.5</v>
      </c>
      <c r="F4289" s="48">
        <v>136.75</v>
      </c>
      <c r="G4289" s="49">
        <v>13865800</v>
      </c>
      <c r="H4289" s="48">
        <v>100.285585</v>
      </c>
      <c r="I4289" s="52">
        <f t="shared" si="479"/>
        <v>0.73334979890310781</v>
      </c>
      <c r="J4289" s="52">
        <f t="shared" ca="1" si="480"/>
        <v>1</v>
      </c>
      <c r="K4289" s="48">
        <f t="shared" si="481"/>
        <v>99.55</v>
      </c>
      <c r="L4289" s="48">
        <f t="shared" si="482"/>
        <v>100.63</v>
      </c>
      <c r="M4289" s="48">
        <f t="shared" si="483"/>
        <v>96.44</v>
      </c>
      <c r="N4289" s="48">
        <f t="shared" si="484"/>
        <v>100.29</v>
      </c>
      <c r="O4289" s="49">
        <f t="shared" ca="1" si="485"/>
        <v>13865800</v>
      </c>
    </row>
    <row r="4290" spans="1:15" x14ac:dyDescent="0.25">
      <c r="A4290">
        <v>4275</v>
      </c>
      <c r="B4290" s="89">
        <v>36291</v>
      </c>
      <c r="C4290" s="48">
        <v>135.3125</v>
      </c>
      <c r="D4290" s="48">
        <v>136.875</v>
      </c>
      <c r="E4290" s="48">
        <v>134.718704</v>
      </c>
      <c r="F4290" s="48">
        <v>135.6875</v>
      </c>
      <c r="G4290" s="49">
        <v>7000600</v>
      </c>
      <c r="H4290" s="48">
        <v>99.506400999999997</v>
      </c>
      <c r="I4290" s="52">
        <f t="shared" si="479"/>
        <v>0.73334980009212347</v>
      </c>
      <c r="J4290" s="52">
        <f t="shared" ca="1" si="480"/>
        <v>1</v>
      </c>
      <c r="K4290" s="48">
        <f t="shared" si="481"/>
        <v>99.23</v>
      </c>
      <c r="L4290" s="48">
        <f t="shared" si="482"/>
        <v>100.38</v>
      </c>
      <c r="M4290" s="48">
        <f t="shared" si="483"/>
        <v>98.8</v>
      </c>
      <c r="N4290" s="48">
        <f t="shared" si="484"/>
        <v>99.51</v>
      </c>
      <c r="O4290" s="49">
        <f t="shared" ca="1" si="485"/>
        <v>7000600</v>
      </c>
    </row>
    <row r="4291" spans="1:15" x14ac:dyDescent="0.25">
      <c r="A4291">
        <v>4276</v>
      </c>
      <c r="B4291" s="89">
        <v>36290</v>
      </c>
      <c r="C4291" s="48">
        <v>134.843704</v>
      </c>
      <c r="D4291" s="48">
        <v>135.718704</v>
      </c>
      <c r="E4291" s="48">
        <v>133.531204</v>
      </c>
      <c r="F4291" s="48">
        <v>134.32809399999999</v>
      </c>
      <c r="G4291" s="49">
        <v>5580100</v>
      </c>
      <c r="H4291" s="48">
        <v>98.509480999999994</v>
      </c>
      <c r="I4291" s="52">
        <f t="shared" si="479"/>
        <v>0.73334980097313074</v>
      </c>
      <c r="J4291" s="52">
        <f t="shared" ca="1" si="480"/>
        <v>1</v>
      </c>
      <c r="K4291" s="48">
        <f t="shared" si="481"/>
        <v>98.89</v>
      </c>
      <c r="L4291" s="48">
        <f t="shared" si="482"/>
        <v>99.53</v>
      </c>
      <c r="M4291" s="48">
        <f t="shared" si="483"/>
        <v>97.93</v>
      </c>
      <c r="N4291" s="48">
        <f t="shared" si="484"/>
        <v>98.51</v>
      </c>
      <c r="O4291" s="49">
        <f t="shared" ca="1" si="485"/>
        <v>5580100</v>
      </c>
    </row>
    <row r="4292" spans="1:15" x14ac:dyDescent="0.25">
      <c r="A4292">
        <v>4277</v>
      </c>
      <c r="B4292" s="89">
        <v>36287</v>
      </c>
      <c r="C4292" s="48">
        <v>134.5</v>
      </c>
      <c r="D4292" s="48">
        <v>135.125</v>
      </c>
      <c r="E4292" s="48">
        <v>133.4375</v>
      </c>
      <c r="F4292" s="48">
        <v>135</v>
      </c>
      <c r="G4292" s="49">
        <v>8680700</v>
      </c>
      <c r="H4292" s="48">
        <v>99.002223000000001</v>
      </c>
      <c r="I4292" s="52">
        <f t="shared" si="479"/>
        <v>0.73334980000000005</v>
      </c>
      <c r="J4292" s="52">
        <f t="shared" ca="1" si="480"/>
        <v>1</v>
      </c>
      <c r="K4292" s="48">
        <f t="shared" si="481"/>
        <v>98.64</v>
      </c>
      <c r="L4292" s="48">
        <f t="shared" si="482"/>
        <v>99.09</v>
      </c>
      <c r="M4292" s="48">
        <f t="shared" si="483"/>
        <v>97.86</v>
      </c>
      <c r="N4292" s="48">
        <f t="shared" si="484"/>
        <v>99</v>
      </c>
      <c r="O4292" s="49">
        <f t="shared" ca="1" si="485"/>
        <v>8680700</v>
      </c>
    </row>
    <row r="4293" spans="1:15" x14ac:dyDescent="0.25">
      <c r="A4293">
        <v>4278</v>
      </c>
      <c r="B4293" s="89">
        <v>36286</v>
      </c>
      <c r="C4293" s="48">
        <v>134.4375</v>
      </c>
      <c r="D4293" s="48">
        <v>135.125</v>
      </c>
      <c r="E4293" s="48">
        <v>132.375</v>
      </c>
      <c r="F4293" s="48">
        <v>133.98429899999999</v>
      </c>
      <c r="G4293" s="49">
        <v>13507200</v>
      </c>
      <c r="H4293" s="48">
        <v>98.257358999999994</v>
      </c>
      <c r="I4293" s="52">
        <f t="shared" si="479"/>
        <v>0.73334980093451096</v>
      </c>
      <c r="J4293" s="52">
        <f t="shared" ca="1" si="480"/>
        <v>1</v>
      </c>
      <c r="K4293" s="48">
        <f t="shared" si="481"/>
        <v>98.59</v>
      </c>
      <c r="L4293" s="48">
        <f t="shared" si="482"/>
        <v>99.09</v>
      </c>
      <c r="M4293" s="48">
        <f t="shared" si="483"/>
        <v>97.08</v>
      </c>
      <c r="N4293" s="48">
        <f t="shared" si="484"/>
        <v>98.26</v>
      </c>
      <c r="O4293" s="49">
        <f t="shared" ca="1" si="485"/>
        <v>13507200</v>
      </c>
    </row>
    <row r="4294" spans="1:15" x14ac:dyDescent="0.25">
      <c r="A4294">
        <v>4279</v>
      </c>
      <c r="B4294" s="89">
        <v>36285</v>
      </c>
      <c r="C4294" s="48">
        <v>133.9375</v>
      </c>
      <c r="D4294" s="48">
        <v>135.0625</v>
      </c>
      <c r="E4294" s="48">
        <v>131.843704</v>
      </c>
      <c r="F4294" s="48">
        <v>134.8125</v>
      </c>
      <c r="G4294" s="49">
        <v>10032300</v>
      </c>
      <c r="H4294" s="48">
        <v>98.864720000000005</v>
      </c>
      <c r="I4294" s="52">
        <f t="shared" si="479"/>
        <v>0.73334980064904964</v>
      </c>
      <c r="J4294" s="52">
        <f t="shared" ca="1" si="480"/>
        <v>1</v>
      </c>
      <c r="K4294" s="48">
        <f t="shared" si="481"/>
        <v>98.22</v>
      </c>
      <c r="L4294" s="48">
        <f t="shared" si="482"/>
        <v>99.05</v>
      </c>
      <c r="M4294" s="48">
        <f t="shared" si="483"/>
        <v>96.69</v>
      </c>
      <c r="N4294" s="48">
        <f t="shared" si="484"/>
        <v>98.86</v>
      </c>
      <c r="O4294" s="49">
        <f t="shared" ca="1" si="485"/>
        <v>10032300</v>
      </c>
    </row>
    <row r="4295" spans="1:15" x14ac:dyDescent="0.25">
      <c r="A4295">
        <v>4280</v>
      </c>
      <c r="B4295" s="89">
        <v>36284</v>
      </c>
      <c r="C4295" s="48">
        <v>135.125</v>
      </c>
      <c r="D4295" s="48">
        <v>135.8125</v>
      </c>
      <c r="E4295" s="48">
        <v>133.125</v>
      </c>
      <c r="F4295" s="48">
        <v>133.75</v>
      </c>
      <c r="G4295" s="49">
        <v>10509300</v>
      </c>
      <c r="H4295" s="48">
        <v>98.085536000000005</v>
      </c>
      <c r="I4295" s="52">
        <f t="shared" si="479"/>
        <v>0.73334980186915888</v>
      </c>
      <c r="J4295" s="52">
        <f t="shared" ca="1" si="480"/>
        <v>1</v>
      </c>
      <c r="K4295" s="48">
        <f t="shared" si="481"/>
        <v>99.09</v>
      </c>
      <c r="L4295" s="48">
        <f t="shared" si="482"/>
        <v>99.6</v>
      </c>
      <c r="M4295" s="48">
        <f t="shared" si="483"/>
        <v>97.63</v>
      </c>
      <c r="N4295" s="48">
        <f t="shared" si="484"/>
        <v>98.09</v>
      </c>
      <c r="O4295" s="49">
        <f t="shared" ca="1" si="485"/>
        <v>10509300</v>
      </c>
    </row>
    <row r="4296" spans="1:15" x14ac:dyDescent="0.25">
      <c r="A4296">
        <v>4281</v>
      </c>
      <c r="B4296" s="89">
        <v>36283</v>
      </c>
      <c r="C4296" s="48">
        <v>133.4375</v>
      </c>
      <c r="D4296" s="48">
        <v>135.843704</v>
      </c>
      <c r="E4296" s="48">
        <v>133.093704</v>
      </c>
      <c r="F4296" s="48">
        <v>135.6875</v>
      </c>
      <c r="G4296" s="49">
        <v>10709700</v>
      </c>
      <c r="H4296" s="48">
        <v>99.506400999999997</v>
      </c>
      <c r="I4296" s="52">
        <f t="shared" si="479"/>
        <v>0.73334980009212347</v>
      </c>
      <c r="J4296" s="52">
        <f t="shared" ca="1" si="480"/>
        <v>1</v>
      </c>
      <c r="K4296" s="48">
        <f t="shared" si="481"/>
        <v>97.86</v>
      </c>
      <c r="L4296" s="48">
        <f t="shared" si="482"/>
        <v>99.62</v>
      </c>
      <c r="M4296" s="48">
        <f t="shared" si="483"/>
        <v>97.6</v>
      </c>
      <c r="N4296" s="48">
        <f t="shared" si="484"/>
        <v>99.51</v>
      </c>
      <c r="O4296" s="49">
        <f t="shared" ca="1" si="485"/>
        <v>10709700</v>
      </c>
    </row>
    <row r="4297" spans="1:15" x14ac:dyDescent="0.25">
      <c r="A4297">
        <v>4282</v>
      </c>
      <c r="B4297" s="89">
        <v>36280</v>
      </c>
      <c r="C4297" s="48">
        <v>135.093704</v>
      </c>
      <c r="D4297" s="48">
        <v>135.625</v>
      </c>
      <c r="E4297" s="48">
        <v>131.5</v>
      </c>
      <c r="F4297" s="48">
        <v>133.25</v>
      </c>
      <c r="G4297" s="49">
        <v>10991900</v>
      </c>
      <c r="H4297" s="48">
        <v>97.718861000000004</v>
      </c>
      <c r="I4297" s="52">
        <f t="shared" si="479"/>
        <v>0.73334980112570358</v>
      </c>
      <c r="J4297" s="52">
        <f t="shared" ca="1" si="480"/>
        <v>1</v>
      </c>
      <c r="K4297" s="48">
        <f t="shared" si="481"/>
        <v>99.07</v>
      </c>
      <c r="L4297" s="48">
        <f t="shared" si="482"/>
        <v>99.46</v>
      </c>
      <c r="M4297" s="48">
        <f t="shared" si="483"/>
        <v>96.44</v>
      </c>
      <c r="N4297" s="48">
        <f t="shared" si="484"/>
        <v>97.72</v>
      </c>
      <c r="O4297" s="49">
        <f t="shared" ca="1" si="485"/>
        <v>10991900</v>
      </c>
    </row>
    <row r="4298" spans="1:15" x14ac:dyDescent="0.25">
      <c r="A4298">
        <v>4283</v>
      </c>
      <c r="B4298" s="89">
        <v>36279</v>
      </c>
      <c r="C4298" s="48">
        <v>135.5625</v>
      </c>
      <c r="D4298" s="48">
        <v>136.0625</v>
      </c>
      <c r="E4298" s="48">
        <v>133.8125</v>
      </c>
      <c r="F4298" s="48">
        <v>134.343704</v>
      </c>
      <c r="G4298" s="49">
        <v>9824300</v>
      </c>
      <c r="H4298" s="48">
        <v>98.520928999999995</v>
      </c>
      <c r="I4298" s="52">
        <f t="shared" si="479"/>
        <v>0.7333498040220775</v>
      </c>
      <c r="J4298" s="52">
        <f t="shared" ca="1" si="480"/>
        <v>1</v>
      </c>
      <c r="K4298" s="48">
        <f t="shared" si="481"/>
        <v>99.41</v>
      </c>
      <c r="L4298" s="48">
        <f t="shared" si="482"/>
        <v>99.78</v>
      </c>
      <c r="M4298" s="48">
        <f t="shared" si="483"/>
        <v>98.13</v>
      </c>
      <c r="N4298" s="48">
        <f t="shared" si="484"/>
        <v>98.52</v>
      </c>
      <c r="O4298" s="49">
        <f t="shared" ca="1" si="485"/>
        <v>9824300</v>
      </c>
    </row>
    <row r="4299" spans="1:15" x14ac:dyDescent="0.25">
      <c r="A4299">
        <v>4284</v>
      </c>
      <c r="B4299" s="89">
        <v>36278</v>
      </c>
      <c r="C4299" s="48">
        <v>136.4375</v>
      </c>
      <c r="D4299" s="48">
        <v>137.25</v>
      </c>
      <c r="E4299" s="48">
        <v>135</v>
      </c>
      <c r="F4299" s="48">
        <v>135.375</v>
      </c>
      <c r="G4299" s="49">
        <v>5544300</v>
      </c>
      <c r="H4299" s="48">
        <v>99.277229000000005</v>
      </c>
      <c r="I4299" s="52">
        <f t="shared" si="479"/>
        <v>0.73334979870729455</v>
      </c>
      <c r="J4299" s="52">
        <f t="shared" ca="1" si="480"/>
        <v>1</v>
      </c>
      <c r="K4299" s="48">
        <f t="shared" si="481"/>
        <v>100.06</v>
      </c>
      <c r="L4299" s="48">
        <f t="shared" si="482"/>
        <v>100.65</v>
      </c>
      <c r="M4299" s="48">
        <f t="shared" si="483"/>
        <v>99</v>
      </c>
      <c r="N4299" s="48">
        <f t="shared" si="484"/>
        <v>99.28</v>
      </c>
      <c r="O4299" s="49">
        <f t="shared" ca="1" si="485"/>
        <v>5544300</v>
      </c>
    </row>
    <row r="4300" spans="1:15" x14ac:dyDescent="0.25">
      <c r="A4300">
        <v>4285</v>
      </c>
      <c r="B4300" s="89">
        <v>36277</v>
      </c>
      <c r="C4300" s="48">
        <v>137.125</v>
      </c>
      <c r="D4300" s="48">
        <v>137.5</v>
      </c>
      <c r="E4300" s="48">
        <v>135.843704</v>
      </c>
      <c r="F4300" s="48">
        <v>137.25</v>
      </c>
      <c r="G4300" s="49">
        <v>5147200</v>
      </c>
      <c r="H4300" s="48">
        <v>100.65226</v>
      </c>
      <c r="I4300" s="52">
        <f t="shared" si="479"/>
        <v>0.73334979963570124</v>
      </c>
      <c r="J4300" s="52">
        <f t="shared" ca="1" si="480"/>
        <v>1</v>
      </c>
      <c r="K4300" s="48">
        <f t="shared" si="481"/>
        <v>100.56</v>
      </c>
      <c r="L4300" s="48">
        <f t="shared" si="482"/>
        <v>100.84</v>
      </c>
      <c r="M4300" s="48">
        <f t="shared" si="483"/>
        <v>99.62</v>
      </c>
      <c r="N4300" s="48">
        <f t="shared" si="484"/>
        <v>100.65</v>
      </c>
      <c r="O4300" s="49">
        <f t="shared" ca="1" si="485"/>
        <v>5147200</v>
      </c>
    </row>
    <row r="4301" spans="1:15" x14ac:dyDescent="0.25">
      <c r="A4301">
        <v>4286</v>
      </c>
      <c r="B4301" s="89">
        <v>36276</v>
      </c>
      <c r="C4301" s="48">
        <v>136.5</v>
      </c>
      <c r="D4301" s="48">
        <v>136.8125</v>
      </c>
      <c r="E4301" s="48">
        <v>135.468704</v>
      </c>
      <c r="F4301" s="48">
        <v>136.593704</v>
      </c>
      <c r="G4301" s="49">
        <v>3606500</v>
      </c>
      <c r="H4301" s="48">
        <v>100.17096600000001</v>
      </c>
      <c r="I4301" s="52">
        <f t="shared" si="479"/>
        <v>0.73334980358977608</v>
      </c>
      <c r="J4301" s="52">
        <f t="shared" ca="1" si="480"/>
        <v>1</v>
      </c>
      <c r="K4301" s="48">
        <f t="shared" si="481"/>
        <v>100.1</v>
      </c>
      <c r="L4301" s="48">
        <f t="shared" si="482"/>
        <v>100.33</v>
      </c>
      <c r="M4301" s="48">
        <f t="shared" si="483"/>
        <v>99.35</v>
      </c>
      <c r="N4301" s="48">
        <f t="shared" si="484"/>
        <v>100.17</v>
      </c>
      <c r="O4301" s="49">
        <f t="shared" ca="1" si="485"/>
        <v>3606500</v>
      </c>
    </row>
    <row r="4302" spans="1:15" x14ac:dyDescent="0.25">
      <c r="A4302">
        <v>4287</v>
      </c>
      <c r="B4302" s="89">
        <v>36273</v>
      </c>
      <c r="C4302" s="48">
        <v>135.875</v>
      </c>
      <c r="D4302" s="48">
        <v>136.75</v>
      </c>
      <c r="E4302" s="48">
        <v>135</v>
      </c>
      <c r="F4302" s="48">
        <v>135.8125</v>
      </c>
      <c r="G4302" s="49">
        <v>4593100</v>
      </c>
      <c r="H4302" s="48">
        <v>99.598070000000007</v>
      </c>
      <c r="I4302" s="52">
        <f t="shared" si="479"/>
        <v>0.73334980211688916</v>
      </c>
      <c r="J4302" s="52">
        <f t="shared" ca="1" si="480"/>
        <v>1</v>
      </c>
      <c r="K4302" s="48">
        <f t="shared" si="481"/>
        <v>99.64</v>
      </c>
      <c r="L4302" s="48">
        <f t="shared" si="482"/>
        <v>100.29</v>
      </c>
      <c r="M4302" s="48">
        <f t="shared" si="483"/>
        <v>99</v>
      </c>
      <c r="N4302" s="48">
        <f t="shared" si="484"/>
        <v>99.6</v>
      </c>
      <c r="O4302" s="49">
        <f t="shared" ca="1" si="485"/>
        <v>4593100</v>
      </c>
    </row>
    <row r="4303" spans="1:15" x14ac:dyDescent="0.25">
      <c r="A4303">
        <v>4288</v>
      </c>
      <c r="B4303" s="89">
        <v>36272</v>
      </c>
      <c r="C4303" s="48">
        <v>135.125</v>
      </c>
      <c r="D4303" s="48">
        <v>136.375</v>
      </c>
      <c r="E4303" s="48">
        <v>134.39059399999999</v>
      </c>
      <c r="F4303" s="48">
        <v>136.156204</v>
      </c>
      <c r="G4303" s="49">
        <v>6897400</v>
      </c>
      <c r="H4303" s="48">
        <v>99.850125000000006</v>
      </c>
      <c r="I4303" s="52">
        <f t="shared" si="479"/>
        <v>0.73334980020447693</v>
      </c>
      <c r="J4303" s="52">
        <f t="shared" ca="1" si="480"/>
        <v>1</v>
      </c>
      <c r="K4303" s="48">
        <f t="shared" si="481"/>
        <v>99.09</v>
      </c>
      <c r="L4303" s="48">
        <f t="shared" si="482"/>
        <v>100.01</v>
      </c>
      <c r="M4303" s="48">
        <f t="shared" si="483"/>
        <v>98.56</v>
      </c>
      <c r="N4303" s="48">
        <f t="shared" si="484"/>
        <v>99.85</v>
      </c>
      <c r="O4303" s="49">
        <f t="shared" ca="1" si="485"/>
        <v>6897400</v>
      </c>
    </row>
    <row r="4304" spans="1:15" x14ac:dyDescent="0.25">
      <c r="A4304">
        <v>4289</v>
      </c>
      <c r="B4304" s="89">
        <v>36271</v>
      </c>
      <c r="C4304" s="48">
        <v>131.0625</v>
      </c>
      <c r="D4304" s="48">
        <v>135.625</v>
      </c>
      <c r="E4304" s="48">
        <v>130.406204</v>
      </c>
      <c r="F4304" s="48">
        <v>134.875</v>
      </c>
      <c r="G4304" s="49">
        <v>5772200</v>
      </c>
      <c r="H4304" s="48">
        <v>98.910554000000005</v>
      </c>
      <c r="I4304" s="52">
        <f t="shared" si="479"/>
        <v>0.73334979796107513</v>
      </c>
      <c r="J4304" s="52">
        <f t="shared" ca="1" si="480"/>
        <v>1</v>
      </c>
      <c r="K4304" s="48">
        <f t="shared" si="481"/>
        <v>96.11</v>
      </c>
      <c r="L4304" s="48">
        <f t="shared" si="482"/>
        <v>99.46</v>
      </c>
      <c r="M4304" s="48">
        <f t="shared" si="483"/>
        <v>95.63</v>
      </c>
      <c r="N4304" s="48">
        <f t="shared" si="484"/>
        <v>98.91</v>
      </c>
      <c r="O4304" s="49">
        <f t="shared" ca="1" si="485"/>
        <v>5772200</v>
      </c>
    </row>
    <row r="4305" spans="1:15" x14ac:dyDescent="0.25">
      <c r="A4305">
        <v>4290</v>
      </c>
      <c r="B4305" s="89">
        <v>36270</v>
      </c>
      <c r="C4305" s="48">
        <v>129.8125</v>
      </c>
      <c r="D4305" s="48">
        <v>131.1875</v>
      </c>
      <c r="E4305" s="48">
        <v>129</v>
      </c>
      <c r="F4305" s="48">
        <v>131.125</v>
      </c>
      <c r="G4305" s="49">
        <v>9049600</v>
      </c>
      <c r="H4305" s="48">
        <v>96.160493000000002</v>
      </c>
      <c r="I4305" s="52">
        <f t="shared" ref="I4305:I4368" si="486">H4305/F4305</f>
        <v>0.73334980362249769</v>
      </c>
      <c r="J4305" s="52">
        <f t="shared" ref="J4305:J4368" ca="1" si="487">INDEX(OFFSET($T$15,0,0,$S$13+1,1),MATCH(B4305,OFFSET($Q$15,0,0,$S$13+1,1),-1))</f>
        <v>1</v>
      </c>
      <c r="K4305" s="48">
        <f t="shared" ref="K4305:K4368" si="488">ROUND($I4305*C4305,2)</f>
        <v>95.2</v>
      </c>
      <c r="L4305" s="48">
        <f t="shared" ref="L4305:L4368" si="489">ROUND($I4305*D4305,2)</f>
        <v>96.21</v>
      </c>
      <c r="M4305" s="48">
        <f t="shared" ref="M4305:M4368" si="490">ROUND($I4305*E4305,2)</f>
        <v>94.6</v>
      </c>
      <c r="N4305" s="48">
        <f t="shared" ref="N4305:N4368" si="491">ROUND($I4305*F4305,2)</f>
        <v>96.16</v>
      </c>
      <c r="O4305" s="49">
        <f t="shared" ref="O4305:O4368" ca="1" si="492">G4305*J4305</f>
        <v>9049600</v>
      </c>
    </row>
    <row r="4306" spans="1:15" x14ac:dyDescent="0.25">
      <c r="A4306">
        <v>4291</v>
      </c>
      <c r="B4306" s="89">
        <v>36269</v>
      </c>
      <c r="C4306" s="48">
        <v>132.6875</v>
      </c>
      <c r="D4306" s="48">
        <v>134.531204</v>
      </c>
      <c r="E4306" s="48">
        <v>128.375</v>
      </c>
      <c r="F4306" s="48">
        <v>129.5</v>
      </c>
      <c r="G4306" s="49">
        <v>12487200</v>
      </c>
      <c r="H4306" s="48">
        <v>94.968799000000004</v>
      </c>
      <c r="I4306" s="52">
        <f t="shared" si="486"/>
        <v>0.7333497992277993</v>
      </c>
      <c r="J4306" s="52">
        <f t="shared" ca="1" si="487"/>
        <v>1</v>
      </c>
      <c r="K4306" s="48">
        <f t="shared" si="488"/>
        <v>97.31</v>
      </c>
      <c r="L4306" s="48">
        <f t="shared" si="489"/>
        <v>98.66</v>
      </c>
      <c r="M4306" s="48">
        <f t="shared" si="490"/>
        <v>94.14</v>
      </c>
      <c r="N4306" s="48">
        <f t="shared" si="491"/>
        <v>94.97</v>
      </c>
      <c r="O4306" s="49">
        <f t="shared" ca="1" si="492"/>
        <v>12487200</v>
      </c>
    </row>
    <row r="4307" spans="1:15" x14ac:dyDescent="0.25">
      <c r="A4307">
        <v>4292</v>
      </c>
      <c r="B4307" s="89">
        <v>36266</v>
      </c>
      <c r="C4307" s="48">
        <v>132.906204</v>
      </c>
      <c r="D4307" s="48">
        <v>132.906204</v>
      </c>
      <c r="E4307" s="48">
        <v>131.1875</v>
      </c>
      <c r="F4307" s="48">
        <v>131.531204</v>
      </c>
      <c r="G4307" s="49">
        <v>6476200</v>
      </c>
      <c r="H4307" s="48">
        <v>96.458382</v>
      </c>
      <c r="I4307" s="52">
        <f t="shared" si="486"/>
        <v>0.73334979888118412</v>
      </c>
      <c r="J4307" s="52">
        <f t="shared" ca="1" si="487"/>
        <v>1</v>
      </c>
      <c r="K4307" s="48">
        <f t="shared" si="488"/>
        <v>97.47</v>
      </c>
      <c r="L4307" s="48">
        <f t="shared" si="489"/>
        <v>97.47</v>
      </c>
      <c r="M4307" s="48">
        <f t="shared" si="490"/>
        <v>96.21</v>
      </c>
      <c r="N4307" s="48">
        <f t="shared" si="491"/>
        <v>96.46</v>
      </c>
      <c r="O4307" s="49">
        <f t="shared" ca="1" si="492"/>
        <v>6476200</v>
      </c>
    </row>
    <row r="4308" spans="1:15" x14ac:dyDescent="0.25">
      <c r="A4308">
        <v>4293</v>
      </c>
      <c r="B4308" s="89">
        <v>36265</v>
      </c>
      <c r="C4308" s="48">
        <v>133.4375</v>
      </c>
      <c r="D4308" s="48">
        <v>133.5625</v>
      </c>
      <c r="E4308" s="48">
        <v>131</v>
      </c>
      <c r="F4308" s="48">
        <v>132.656204</v>
      </c>
      <c r="G4308" s="49">
        <v>11150000</v>
      </c>
      <c r="H4308" s="48">
        <v>97.283400999999998</v>
      </c>
      <c r="I4308" s="52">
        <f t="shared" si="486"/>
        <v>0.73334980247135673</v>
      </c>
      <c r="J4308" s="52">
        <f t="shared" ca="1" si="487"/>
        <v>1</v>
      </c>
      <c r="K4308" s="48">
        <f t="shared" si="488"/>
        <v>97.86</v>
      </c>
      <c r="L4308" s="48">
        <f t="shared" si="489"/>
        <v>97.95</v>
      </c>
      <c r="M4308" s="48">
        <f t="shared" si="490"/>
        <v>96.07</v>
      </c>
      <c r="N4308" s="48">
        <f t="shared" si="491"/>
        <v>97.28</v>
      </c>
      <c r="O4308" s="49">
        <f t="shared" ca="1" si="492"/>
        <v>11150000</v>
      </c>
    </row>
    <row r="4309" spans="1:15" x14ac:dyDescent="0.25">
      <c r="A4309">
        <v>4294</v>
      </c>
      <c r="B4309" s="89">
        <v>36264</v>
      </c>
      <c r="C4309" s="48">
        <v>136.0625</v>
      </c>
      <c r="D4309" s="48">
        <v>136.0625</v>
      </c>
      <c r="E4309" s="48">
        <v>132.6875</v>
      </c>
      <c r="F4309" s="48">
        <v>133.156204</v>
      </c>
      <c r="G4309" s="49">
        <v>11551700</v>
      </c>
      <c r="H4309" s="48">
        <v>97.650075999999999</v>
      </c>
      <c r="I4309" s="52">
        <f t="shared" si="486"/>
        <v>0.73334980321307441</v>
      </c>
      <c r="J4309" s="52">
        <f t="shared" ca="1" si="487"/>
        <v>1</v>
      </c>
      <c r="K4309" s="48">
        <f t="shared" si="488"/>
        <v>99.78</v>
      </c>
      <c r="L4309" s="48">
        <f t="shared" si="489"/>
        <v>99.78</v>
      </c>
      <c r="M4309" s="48">
        <f t="shared" si="490"/>
        <v>97.31</v>
      </c>
      <c r="N4309" s="48">
        <f t="shared" si="491"/>
        <v>97.65</v>
      </c>
      <c r="O4309" s="49">
        <f t="shared" ca="1" si="492"/>
        <v>11551700</v>
      </c>
    </row>
    <row r="4310" spans="1:15" x14ac:dyDescent="0.25">
      <c r="A4310">
        <v>4295</v>
      </c>
      <c r="B4310" s="89">
        <v>36263</v>
      </c>
      <c r="C4310" s="48">
        <v>136.25</v>
      </c>
      <c r="D4310" s="48">
        <v>136.468704</v>
      </c>
      <c r="E4310" s="48">
        <v>134.5</v>
      </c>
      <c r="F4310" s="48">
        <v>135.4375</v>
      </c>
      <c r="G4310" s="49">
        <v>10071400</v>
      </c>
      <c r="H4310" s="48">
        <v>99.323064000000002</v>
      </c>
      <c r="I4310" s="52">
        <f t="shared" si="486"/>
        <v>0.73334980341485922</v>
      </c>
      <c r="J4310" s="52">
        <f t="shared" ca="1" si="487"/>
        <v>1</v>
      </c>
      <c r="K4310" s="48">
        <f t="shared" si="488"/>
        <v>99.92</v>
      </c>
      <c r="L4310" s="48">
        <f t="shared" si="489"/>
        <v>100.08</v>
      </c>
      <c r="M4310" s="48">
        <f t="shared" si="490"/>
        <v>98.64</v>
      </c>
      <c r="N4310" s="48">
        <f t="shared" si="491"/>
        <v>99.32</v>
      </c>
      <c r="O4310" s="49">
        <f t="shared" ca="1" si="492"/>
        <v>10071400</v>
      </c>
    </row>
    <row r="4311" spans="1:15" x14ac:dyDescent="0.25">
      <c r="A4311">
        <v>4296</v>
      </c>
      <c r="B4311" s="89">
        <v>36262</v>
      </c>
      <c r="C4311" s="48">
        <v>133.468704</v>
      </c>
      <c r="D4311" s="48">
        <v>136.406204</v>
      </c>
      <c r="E4311" s="48">
        <v>133.218704</v>
      </c>
      <c r="F4311" s="48">
        <v>136.3125</v>
      </c>
      <c r="G4311" s="49">
        <v>8213200</v>
      </c>
      <c r="H4311" s="48">
        <v>99.964744999999994</v>
      </c>
      <c r="I4311" s="52">
        <f t="shared" si="486"/>
        <v>0.73334980284273266</v>
      </c>
      <c r="J4311" s="52">
        <f t="shared" ca="1" si="487"/>
        <v>1</v>
      </c>
      <c r="K4311" s="48">
        <f t="shared" si="488"/>
        <v>97.88</v>
      </c>
      <c r="L4311" s="48">
        <f t="shared" si="489"/>
        <v>100.03</v>
      </c>
      <c r="M4311" s="48">
        <f t="shared" si="490"/>
        <v>97.7</v>
      </c>
      <c r="N4311" s="48">
        <f t="shared" si="491"/>
        <v>99.96</v>
      </c>
      <c r="O4311" s="49">
        <f t="shared" ca="1" si="492"/>
        <v>8213200</v>
      </c>
    </row>
    <row r="4312" spans="1:15" x14ac:dyDescent="0.25">
      <c r="A4312">
        <v>4297</v>
      </c>
      <c r="B4312" s="89">
        <v>36259</v>
      </c>
      <c r="C4312" s="48">
        <v>134.4375</v>
      </c>
      <c r="D4312" s="48">
        <v>135.5</v>
      </c>
      <c r="E4312" s="48">
        <v>133.593704</v>
      </c>
      <c r="F4312" s="48">
        <v>134.875</v>
      </c>
      <c r="G4312" s="49">
        <v>4365800</v>
      </c>
      <c r="H4312" s="48">
        <v>98.910554000000005</v>
      </c>
      <c r="I4312" s="52">
        <f t="shared" si="486"/>
        <v>0.73334979796107513</v>
      </c>
      <c r="J4312" s="52">
        <f t="shared" ca="1" si="487"/>
        <v>1</v>
      </c>
      <c r="K4312" s="48">
        <f t="shared" si="488"/>
        <v>98.59</v>
      </c>
      <c r="L4312" s="48">
        <f t="shared" si="489"/>
        <v>99.37</v>
      </c>
      <c r="M4312" s="48">
        <f t="shared" si="490"/>
        <v>97.97</v>
      </c>
      <c r="N4312" s="48">
        <f t="shared" si="491"/>
        <v>98.91</v>
      </c>
      <c r="O4312" s="49">
        <f t="shared" ca="1" si="492"/>
        <v>4365800</v>
      </c>
    </row>
    <row r="4313" spans="1:15" x14ac:dyDescent="0.25">
      <c r="A4313">
        <v>4298</v>
      </c>
      <c r="B4313" s="89">
        <v>36258</v>
      </c>
      <c r="C4313" s="48">
        <v>133.1875</v>
      </c>
      <c r="D4313" s="48">
        <v>134.9375</v>
      </c>
      <c r="E4313" s="48">
        <v>132.281204</v>
      </c>
      <c r="F4313" s="48">
        <v>134.843704</v>
      </c>
      <c r="G4313" s="49">
        <v>5909100</v>
      </c>
      <c r="H4313" s="48">
        <v>98.887603999999996</v>
      </c>
      <c r="I4313" s="52">
        <f t="shared" si="486"/>
        <v>0.73334980474876299</v>
      </c>
      <c r="J4313" s="52">
        <f t="shared" ca="1" si="487"/>
        <v>1</v>
      </c>
      <c r="K4313" s="48">
        <f t="shared" si="488"/>
        <v>97.67</v>
      </c>
      <c r="L4313" s="48">
        <f t="shared" si="489"/>
        <v>98.96</v>
      </c>
      <c r="M4313" s="48">
        <f t="shared" si="490"/>
        <v>97.01</v>
      </c>
      <c r="N4313" s="48">
        <f t="shared" si="491"/>
        <v>98.89</v>
      </c>
      <c r="O4313" s="49">
        <f t="shared" ca="1" si="492"/>
        <v>5909100</v>
      </c>
    </row>
    <row r="4314" spans="1:15" x14ac:dyDescent="0.25">
      <c r="A4314">
        <v>4299</v>
      </c>
      <c r="B4314" s="89">
        <v>36257</v>
      </c>
      <c r="C4314" s="48">
        <v>132.6875</v>
      </c>
      <c r="D4314" s="48">
        <v>133.375</v>
      </c>
      <c r="E4314" s="48">
        <v>131.375</v>
      </c>
      <c r="F4314" s="48">
        <v>133.156204</v>
      </c>
      <c r="G4314" s="49">
        <v>6248600</v>
      </c>
      <c r="H4314" s="48">
        <v>97.650075999999999</v>
      </c>
      <c r="I4314" s="52">
        <f t="shared" si="486"/>
        <v>0.73334980321307441</v>
      </c>
      <c r="J4314" s="52">
        <f t="shared" ca="1" si="487"/>
        <v>1</v>
      </c>
      <c r="K4314" s="48">
        <f t="shared" si="488"/>
        <v>97.31</v>
      </c>
      <c r="L4314" s="48">
        <f t="shared" si="489"/>
        <v>97.81</v>
      </c>
      <c r="M4314" s="48">
        <f t="shared" si="490"/>
        <v>96.34</v>
      </c>
      <c r="N4314" s="48">
        <f t="shared" si="491"/>
        <v>97.65</v>
      </c>
      <c r="O4314" s="49">
        <f t="shared" ca="1" si="492"/>
        <v>6248600</v>
      </c>
    </row>
    <row r="4315" spans="1:15" x14ac:dyDescent="0.25">
      <c r="A4315">
        <v>4300</v>
      </c>
      <c r="B4315" s="89">
        <v>36256</v>
      </c>
      <c r="C4315" s="48">
        <v>132.1875</v>
      </c>
      <c r="D4315" s="48">
        <v>132.98429899999999</v>
      </c>
      <c r="E4315" s="48">
        <v>131.156204</v>
      </c>
      <c r="F4315" s="48">
        <v>132.093704</v>
      </c>
      <c r="G4315" s="49">
        <v>5381300</v>
      </c>
      <c r="H4315" s="48">
        <v>96.870891999999998</v>
      </c>
      <c r="I4315" s="52">
        <f t="shared" si="486"/>
        <v>0.73334980446910625</v>
      </c>
      <c r="J4315" s="52">
        <f t="shared" ca="1" si="487"/>
        <v>1</v>
      </c>
      <c r="K4315" s="48">
        <f t="shared" si="488"/>
        <v>96.94</v>
      </c>
      <c r="L4315" s="48">
        <f t="shared" si="489"/>
        <v>97.52</v>
      </c>
      <c r="M4315" s="48">
        <f t="shared" si="490"/>
        <v>96.18</v>
      </c>
      <c r="N4315" s="48">
        <f t="shared" si="491"/>
        <v>96.87</v>
      </c>
      <c r="O4315" s="49">
        <f t="shared" ca="1" si="492"/>
        <v>5381300</v>
      </c>
    </row>
    <row r="4316" spans="1:15" x14ac:dyDescent="0.25">
      <c r="A4316">
        <v>4301</v>
      </c>
      <c r="B4316" s="89">
        <v>36255</v>
      </c>
      <c r="C4316" s="48">
        <v>130.9375</v>
      </c>
      <c r="D4316" s="48">
        <v>132.593704</v>
      </c>
      <c r="E4316" s="48">
        <v>130.25</v>
      </c>
      <c r="F4316" s="48">
        <v>132.406204</v>
      </c>
      <c r="G4316" s="49">
        <v>5791100</v>
      </c>
      <c r="H4316" s="48">
        <v>97.100063000000006</v>
      </c>
      <c r="I4316" s="52">
        <f t="shared" si="486"/>
        <v>0.73334979832213909</v>
      </c>
      <c r="J4316" s="52">
        <f t="shared" ca="1" si="487"/>
        <v>1</v>
      </c>
      <c r="K4316" s="48">
        <f t="shared" si="488"/>
        <v>96.02</v>
      </c>
      <c r="L4316" s="48">
        <f t="shared" si="489"/>
        <v>97.24</v>
      </c>
      <c r="M4316" s="48">
        <f t="shared" si="490"/>
        <v>95.52</v>
      </c>
      <c r="N4316" s="48">
        <f t="shared" si="491"/>
        <v>97.1</v>
      </c>
      <c r="O4316" s="49">
        <f t="shared" ca="1" si="492"/>
        <v>5791100</v>
      </c>
    </row>
    <row r="4317" spans="1:15" x14ac:dyDescent="0.25">
      <c r="A4317">
        <v>4302</v>
      </c>
      <c r="B4317" s="89">
        <v>36251</v>
      </c>
      <c r="C4317" s="48">
        <v>129.6875</v>
      </c>
      <c r="D4317" s="48">
        <v>129.6875</v>
      </c>
      <c r="E4317" s="48">
        <v>128.125</v>
      </c>
      <c r="F4317" s="48">
        <v>129.343704</v>
      </c>
      <c r="G4317" s="49">
        <v>7683600</v>
      </c>
      <c r="H4317" s="48">
        <v>94.854179999999999</v>
      </c>
      <c r="I4317" s="52">
        <f t="shared" si="486"/>
        <v>0.7333498041775578</v>
      </c>
      <c r="J4317" s="52">
        <f t="shared" ca="1" si="487"/>
        <v>1</v>
      </c>
      <c r="K4317" s="48">
        <f t="shared" si="488"/>
        <v>95.11</v>
      </c>
      <c r="L4317" s="48">
        <f t="shared" si="489"/>
        <v>95.11</v>
      </c>
      <c r="M4317" s="48">
        <f t="shared" si="490"/>
        <v>93.96</v>
      </c>
      <c r="N4317" s="48">
        <f t="shared" si="491"/>
        <v>94.85</v>
      </c>
      <c r="O4317" s="49">
        <f t="shared" ca="1" si="492"/>
        <v>7683600</v>
      </c>
    </row>
    <row r="4318" spans="1:15" x14ac:dyDescent="0.25">
      <c r="A4318">
        <v>4303</v>
      </c>
      <c r="B4318" s="89">
        <v>36250</v>
      </c>
      <c r="C4318" s="48">
        <v>131.156204</v>
      </c>
      <c r="D4318" s="48">
        <v>131.60929899999999</v>
      </c>
      <c r="E4318" s="48">
        <v>128.3125</v>
      </c>
      <c r="F4318" s="48">
        <v>128.375</v>
      </c>
      <c r="G4318" s="49">
        <v>7413600</v>
      </c>
      <c r="H4318" s="48">
        <v>94.143781000000004</v>
      </c>
      <c r="I4318" s="52">
        <f t="shared" si="486"/>
        <v>0.7333498033106135</v>
      </c>
      <c r="J4318" s="52">
        <f t="shared" ca="1" si="487"/>
        <v>1</v>
      </c>
      <c r="K4318" s="48">
        <f t="shared" si="488"/>
        <v>96.18</v>
      </c>
      <c r="L4318" s="48">
        <f t="shared" si="489"/>
        <v>96.52</v>
      </c>
      <c r="M4318" s="48">
        <f t="shared" si="490"/>
        <v>94.1</v>
      </c>
      <c r="N4318" s="48">
        <f t="shared" si="491"/>
        <v>94.14</v>
      </c>
      <c r="O4318" s="49">
        <f t="shared" ca="1" si="492"/>
        <v>7413600</v>
      </c>
    </row>
    <row r="4319" spans="1:15" x14ac:dyDescent="0.25">
      <c r="A4319">
        <v>4304</v>
      </c>
      <c r="B4319" s="89">
        <v>36249</v>
      </c>
      <c r="C4319" s="48">
        <v>129.9375</v>
      </c>
      <c r="D4319" s="48">
        <v>131.218704</v>
      </c>
      <c r="E4319" s="48">
        <v>129.5625</v>
      </c>
      <c r="F4319" s="48">
        <v>130.468704</v>
      </c>
      <c r="G4319" s="49">
        <v>5401400</v>
      </c>
      <c r="H4319" s="48">
        <v>95.679198</v>
      </c>
      <c r="I4319" s="52">
        <f t="shared" si="486"/>
        <v>0.73334980011758222</v>
      </c>
      <c r="J4319" s="52">
        <f t="shared" ca="1" si="487"/>
        <v>1</v>
      </c>
      <c r="K4319" s="48">
        <f t="shared" si="488"/>
        <v>95.29</v>
      </c>
      <c r="L4319" s="48">
        <f t="shared" si="489"/>
        <v>96.23</v>
      </c>
      <c r="M4319" s="48">
        <f t="shared" si="490"/>
        <v>95.01</v>
      </c>
      <c r="N4319" s="48">
        <f t="shared" si="491"/>
        <v>95.68</v>
      </c>
      <c r="O4319" s="49">
        <f t="shared" ca="1" si="492"/>
        <v>5401400</v>
      </c>
    </row>
    <row r="4320" spans="1:15" x14ac:dyDescent="0.25">
      <c r="A4320">
        <v>4305</v>
      </c>
      <c r="B4320" s="89">
        <v>36248</v>
      </c>
      <c r="C4320" s="48">
        <v>129.156204</v>
      </c>
      <c r="D4320" s="48">
        <v>131.4375</v>
      </c>
      <c r="E4320" s="48">
        <v>129.156204</v>
      </c>
      <c r="F4320" s="48">
        <v>131.156204</v>
      </c>
      <c r="G4320" s="49">
        <v>5863900</v>
      </c>
      <c r="H4320" s="48">
        <v>96.183375999999996</v>
      </c>
      <c r="I4320" s="52">
        <f t="shared" si="486"/>
        <v>0.73334980021227203</v>
      </c>
      <c r="J4320" s="52">
        <f t="shared" ca="1" si="487"/>
        <v>1</v>
      </c>
      <c r="K4320" s="48">
        <f t="shared" si="488"/>
        <v>94.72</v>
      </c>
      <c r="L4320" s="48">
        <f t="shared" si="489"/>
        <v>96.39</v>
      </c>
      <c r="M4320" s="48">
        <f t="shared" si="490"/>
        <v>94.72</v>
      </c>
      <c r="N4320" s="48">
        <f t="shared" si="491"/>
        <v>96.18</v>
      </c>
      <c r="O4320" s="49">
        <f t="shared" ca="1" si="492"/>
        <v>5863900</v>
      </c>
    </row>
    <row r="4321" spans="1:15" x14ac:dyDescent="0.25">
      <c r="A4321">
        <v>4306</v>
      </c>
      <c r="B4321" s="89">
        <v>36245</v>
      </c>
      <c r="C4321" s="48">
        <v>128.625</v>
      </c>
      <c r="D4321" s="48">
        <v>129.125</v>
      </c>
      <c r="E4321" s="48">
        <v>127.71869700000001</v>
      </c>
      <c r="F4321" s="48">
        <v>128.5625</v>
      </c>
      <c r="G4321" s="49">
        <v>6159700</v>
      </c>
      <c r="H4321" s="48">
        <v>94.281283999999999</v>
      </c>
      <c r="I4321" s="52">
        <f t="shared" si="486"/>
        <v>0.73334980262518235</v>
      </c>
      <c r="J4321" s="52">
        <f t="shared" ca="1" si="487"/>
        <v>1</v>
      </c>
      <c r="K4321" s="48">
        <f t="shared" si="488"/>
        <v>94.33</v>
      </c>
      <c r="L4321" s="48">
        <f t="shared" si="489"/>
        <v>94.69</v>
      </c>
      <c r="M4321" s="48">
        <f t="shared" si="490"/>
        <v>93.66</v>
      </c>
      <c r="N4321" s="48">
        <f t="shared" si="491"/>
        <v>94.28</v>
      </c>
      <c r="O4321" s="49">
        <f t="shared" ca="1" si="492"/>
        <v>6159700</v>
      </c>
    </row>
    <row r="4322" spans="1:15" x14ac:dyDescent="0.25">
      <c r="A4322">
        <v>4307</v>
      </c>
      <c r="B4322" s="89">
        <v>36244</v>
      </c>
      <c r="C4322" s="48">
        <v>128.0625</v>
      </c>
      <c r="D4322" s="48">
        <v>129.5</v>
      </c>
      <c r="E4322" s="48">
        <v>127.75</v>
      </c>
      <c r="F4322" s="48">
        <v>129.5</v>
      </c>
      <c r="G4322" s="49">
        <v>6639600</v>
      </c>
      <c r="H4322" s="48">
        <v>94.968799000000004</v>
      </c>
      <c r="I4322" s="52">
        <f t="shared" si="486"/>
        <v>0.7333497992277993</v>
      </c>
      <c r="J4322" s="52">
        <f t="shared" ca="1" si="487"/>
        <v>1</v>
      </c>
      <c r="K4322" s="48">
        <f t="shared" si="488"/>
        <v>93.91</v>
      </c>
      <c r="L4322" s="48">
        <f t="shared" si="489"/>
        <v>94.97</v>
      </c>
      <c r="M4322" s="48">
        <f t="shared" si="490"/>
        <v>93.69</v>
      </c>
      <c r="N4322" s="48">
        <f t="shared" si="491"/>
        <v>94.97</v>
      </c>
      <c r="O4322" s="49">
        <f t="shared" ca="1" si="492"/>
        <v>6639600</v>
      </c>
    </row>
    <row r="4323" spans="1:15" x14ac:dyDescent="0.25">
      <c r="A4323">
        <v>4308</v>
      </c>
      <c r="B4323" s="89">
        <v>36243</v>
      </c>
      <c r="C4323" s="48">
        <v>126.84369700000001</v>
      </c>
      <c r="D4323" s="48">
        <v>127.17179899999999</v>
      </c>
      <c r="E4323" s="48">
        <v>125.625</v>
      </c>
      <c r="F4323" s="48">
        <v>126.90619700000001</v>
      </c>
      <c r="G4323" s="49">
        <v>6280900</v>
      </c>
      <c r="H4323" s="48">
        <v>93.066633999999993</v>
      </c>
      <c r="I4323" s="52">
        <f t="shared" si="486"/>
        <v>0.73334979851299131</v>
      </c>
      <c r="J4323" s="52">
        <f t="shared" ca="1" si="487"/>
        <v>1</v>
      </c>
      <c r="K4323" s="48">
        <f t="shared" si="488"/>
        <v>93.02</v>
      </c>
      <c r="L4323" s="48">
        <f t="shared" si="489"/>
        <v>93.26</v>
      </c>
      <c r="M4323" s="48">
        <f t="shared" si="490"/>
        <v>92.13</v>
      </c>
      <c r="N4323" s="48">
        <f t="shared" si="491"/>
        <v>93.07</v>
      </c>
      <c r="O4323" s="49">
        <f t="shared" ca="1" si="492"/>
        <v>6280900</v>
      </c>
    </row>
    <row r="4324" spans="1:15" x14ac:dyDescent="0.25">
      <c r="A4324">
        <v>4309</v>
      </c>
      <c r="B4324" s="89">
        <v>36242</v>
      </c>
      <c r="C4324" s="48">
        <v>129.3125</v>
      </c>
      <c r="D4324" s="48">
        <v>129.531204</v>
      </c>
      <c r="E4324" s="48">
        <v>125.703102</v>
      </c>
      <c r="F4324" s="48">
        <v>126.1875</v>
      </c>
      <c r="G4324" s="49">
        <v>9713800</v>
      </c>
      <c r="H4324" s="48">
        <v>92.539578000000006</v>
      </c>
      <c r="I4324" s="52">
        <f t="shared" si="486"/>
        <v>0.73334980089153046</v>
      </c>
      <c r="J4324" s="52">
        <f t="shared" ca="1" si="487"/>
        <v>1</v>
      </c>
      <c r="K4324" s="48">
        <f t="shared" si="488"/>
        <v>94.83</v>
      </c>
      <c r="L4324" s="48">
        <f t="shared" si="489"/>
        <v>94.99</v>
      </c>
      <c r="M4324" s="48">
        <f t="shared" si="490"/>
        <v>92.18</v>
      </c>
      <c r="N4324" s="48">
        <f t="shared" si="491"/>
        <v>92.54</v>
      </c>
      <c r="O4324" s="49">
        <f t="shared" ca="1" si="492"/>
        <v>9713800</v>
      </c>
    </row>
    <row r="4325" spans="1:15" x14ac:dyDescent="0.25">
      <c r="A4325">
        <v>4310</v>
      </c>
      <c r="B4325" s="89">
        <v>36241</v>
      </c>
      <c r="C4325" s="48">
        <v>130.0625</v>
      </c>
      <c r="D4325" s="48">
        <v>130.593704</v>
      </c>
      <c r="E4325" s="48">
        <v>129.42179899999999</v>
      </c>
      <c r="F4325" s="48">
        <v>129.9375</v>
      </c>
      <c r="G4325" s="49">
        <v>4603800</v>
      </c>
      <c r="H4325" s="48">
        <v>95.289640000000006</v>
      </c>
      <c r="I4325" s="52">
        <f t="shared" si="486"/>
        <v>0.73334980278980288</v>
      </c>
      <c r="J4325" s="52">
        <f t="shared" ca="1" si="487"/>
        <v>1</v>
      </c>
      <c r="K4325" s="48">
        <f t="shared" si="488"/>
        <v>95.38</v>
      </c>
      <c r="L4325" s="48">
        <f t="shared" si="489"/>
        <v>95.77</v>
      </c>
      <c r="M4325" s="48">
        <f t="shared" si="490"/>
        <v>94.91</v>
      </c>
      <c r="N4325" s="48">
        <f t="shared" si="491"/>
        <v>95.29</v>
      </c>
      <c r="O4325" s="49">
        <f t="shared" ca="1" si="492"/>
        <v>4603800</v>
      </c>
    </row>
    <row r="4326" spans="1:15" x14ac:dyDescent="0.25">
      <c r="A4326">
        <v>4311</v>
      </c>
      <c r="B4326" s="89">
        <v>36238</v>
      </c>
      <c r="C4326" s="48">
        <v>132.3125</v>
      </c>
      <c r="D4326" s="48">
        <v>132.625</v>
      </c>
      <c r="E4326" s="48">
        <v>129.6875</v>
      </c>
      <c r="F4326" s="48">
        <v>129.6875</v>
      </c>
      <c r="G4326" s="49">
        <v>5526700</v>
      </c>
      <c r="H4326" s="48">
        <v>95.106301999999999</v>
      </c>
      <c r="I4326" s="52">
        <f t="shared" si="486"/>
        <v>0.73334979855421689</v>
      </c>
      <c r="J4326" s="52">
        <f t="shared" ca="1" si="487"/>
        <v>1</v>
      </c>
      <c r="K4326" s="48">
        <f t="shared" si="488"/>
        <v>97.03</v>
      </c>
      <c r="L4326" s="48">
        <f t="shared" si="489"/>
        <v>97.26</v>
      </c>
      <c r="M4326" s="48">
        <f t="shared" si="490"/>
        <v>95.11</v>
      </c>
      <c r="N4326" s="48">
        <f t="shared" si="491"/>
        <v>95.11</v>
      </c>
      <c r="O4326" s="49">
        <f t="shared" ca="1" si="492"/>
        <v>5526700</v>
      </c>
    </row>
    <row r="4327" spans="1:15" x14ac:dyDescent="0.25">
      <c r="A4327">
        <v>4312</v>
      </c>
      <c r="B4327" s="89">
        <v>36237</v>
      </c>
      <c r="C4327" s="48">
        <v>129.781204</v>
      </c>
      <c r="D4327" s="48">
        <v>132.375</v>
      </c>
      <c r="E4327" s="48">
        <v>129.75</v>
      </c>
      <c r="F4327" s="48">
        <v>132.25</v>
      </c>
      <c r="G4327" s="49">
        <v>3506300</v>
      </c>
      <c r="H4327" s="48">
        <v>96.750834999999995</v>
      </c>
      <c r="I4327" s="52">
        <f t="shared" si="486"/>
        <v>0.73157531190926273</v>
      </c>
      <c r="J4327" s="52">
        <f t="shared" ca="1" si="487"/>
        <v>1</v>
      </c>
      <c r="K4327" s="48">
        <f t="shared" si="488"/>
        <v>94.94</v>
      </c>
      <c r="L4327" s="48">
        <f t="shared" si="489"/>
        <v>96.84</v>
      </c>
      <c r="M4327" s="48">
        <f t="shared" si="490"/>
        <v>94.92</v>
      </c>
      <c r="N4327" s="48">
        <f t="shared" si="491"/>
        <v>96.75</v>
      </c>
      <c r="O4327" s="49">
        <f t="shared" ca="1" si="492"/>
        <v>3506300</v>
      </c>
    </row>
    <row r="4328" spans="1:15" x14ac:dyDescent="0.25">
      <c r="A4328">
        <v>4313</v>
      </c>
      <c r="B4328" s="89">
        <v>36236</v>
      </c>
      <c r="C4328" s="48">
        <v>130.6875</v>
      </c>
      <c r="D4328" s="48">
        <v>130.9375</v>
      </c>
      <c r="E4328" s="48">
        <v>129.625</v>
      </c>
      <c r="F4328" s="48">
        <v>130.156204</v>
      </c>
      <c r="G4328" s="49">
        <v>4524100</v>
      </c>
      <c r="H4328" s="48">
        <v>95.219065000000001</v>
      </c>
      <c r="I4328" s="52">
        <f t="shared" si="486"/>
        <v>0.73157530777403434</v>
      </c>
      <c r="J4328" s="52">
        <f t="shared" ca="1" si="487"/>
        <v>1</v>
      </c>
      <c r="K4328" s="48">
        <f t="shared" si="488"/>
        <v>95.61</v>
      </c>
      <c r="L4328" s="48">
        <f t="shared" si="489"/>
        <v>95.79</v>
      </c>
      <c r="M4328" s="48">
        <f t="shared" si="490"/>
        <v>94.83</v>
      </c>
      <c r="N4328" s="48">
        <f t="shared" si="491"/>
        <v>95.22</v>
      </c>
      <c r="O4328" s="49">
        <f t="shared" ca="1" si="492"/>
        <v>4524100</v>
      </c>
    </row>
    <row r="4329" spans="1:15" x14ac:dyDescent="0.25">
      <c r="A4329">
        <v>4314</v>
      </c>
      <c r="B4329" s="89">
        <v>36235</v>
      </c>
      <c r="C4329" s="48">
        <v>131.125</v>
      </c>
      <c r="D4329" s="48">
        <v>131.656204</v>
      </c>
      <c r="E4329" s="48">
        <v>130.468704</v>
      </c>
      <c r="F4329" s="48">
        <v>130.718704</v>
      </c>
      <c r="G4329" s="49">
        <v>4547500</v>
      </c>
      <c r="H4329" s="48">
        <v>95.630577000000002</v>
      </c>
      <c r="I4329" s="52">
        <f t="shared" si="486"/>
        <v>0.73157531457778224</v>
      </c>
      <c r="J4329" s="52">
        <f t="shared" ca="1" si="487"/>
        <v>1</v>
      </c>
      <c r="K4329" s="48">
        <f t="shared" si="488"/>
        <v>95.93</v>
      </c>
      <c r="L4329" s="48">
        <f t="shared" si="489"/>
        <v>96.32</v>
      </c>
      <c r="M4329" s="48">
        <f t="shared" si="490"/>
        <v>95.45</v>
      </c>
      <c r="N4329" s="48">
        <f t="shared" si="491"/>
        <v>95.63</v>
      </c>
      <c r="O4329" s="49">
        <f t="shared" ca="1" si="492"/>
        <v>4547500</v>
      </c>
    </row>
    <row r="4330" spans="1:15" x14ac:dyDescent="0.25">
      <c r="A4330">
        <v>4315</v>
      </c>
      <c r="B4330" s="89">
        <v>36234</v>
      </c>
      <c r="C4330" s="48">
        <v>129.9375</v>
      </c>
      <c r="D4330" s="48">
        <v>131.25</v>
      </c>
      <c r="E4330" s="48">
        <v>129.5</v>
      </c>
      <c r="F4330" s="48">
        <v>131.218704</v>
      </c>
      <c r="G4330" s="49">
        <v>5394400</v>
      </c>
      <c r="H4330" s="48">
        <v>95.996364</v>
      </c>
      <c r="I4330" s="52">
        <f t="shared" si="486"/>
        <v>0.73157530956867245</v>
      </c>
      <c r="J4330" s="52">
        <f t="shared" ca="1" si="487"/>
        <v>1</v>
      </c>
      <c r="K4330" s="48">
        <f t="shared" si="488"/>
        <v>95.06</v>
      </c>
      <c r="L4330" s="48">
        <f t="shared" si="489"/>
        <v>96.02</v>
      </c>
      <c r="M4330" s="48">
        <f t="shared" si="490"/>
        <v>94.74</v>
      </c>
      <c r="N4330" s="48">
        <f t="shared" si="491"/>
        <v>96</v>
      </c>
      <c r="O4330" s="49">
        <f t="shared" ca="1" si="492"/>
        <v>5394400</v>
      </c>
    </row>
    <row r="4331" spans="1:15" x14ac:dyDescent="0.25">
      <c r="A4331">
        <v>4316</v>
      </c>
      <c r="B4331" s="89">
        <v>36231</v>
      </c>
      <c r="C4331" s="48">
        <v>131</v>
      </c>
      <c r="D4331" s="48">
        <v>131.031204</v>
      </c>
      <c r="E4331" s="48">
        <v>129.218704</v>
      </c>
      <c r="F4331" s="48">
        <v>129.375</v>
      </c>
      <c r="G4331" s="49">
        <v>5286500</v>
      </c>
      <c r="H4331" s="48">
        <v>94.647555999999994</v>
      </c>
      <c r="I4331" s="52">
        <f t="shared" si="486"/>
        <v>0.73157531207729465</v>
      </c>
      <c r="J4331" s="52">
        <f t="shared" ca="1" si="487"/>
        <v>1</v>
      </c>
      <c r="K4331" s="48">
        <f t="shared" si="488"/>
        <v>95.84</v>
      </c>
      <c r="L4331" s="48">
        <f t="shared" si="489"/>
        <v>95.86</v>
      </c>
      <c r="M4331" s="48">
        <f t="shared" si="490"/>
        <v>94.53</v>
      </c>
      <c r="N4331" s="48">
        <f t="shared" si="491"/>
        <v>94.65</v>
      </c>
      <c r="O4331" s="49">
        <f t="shared" ca="1" si="492"/>
        <v>5286500</v>
      </c>
    </row>
    <row r="4332" spans="1:15" x14ac:dyDescent="0.25">
      <c r="A4332">
        <v>4317</v>
      </c>
      <c r="B4332" s="89">
        <v>36230</v>
      </c>
      <c r="C4332" s="48">
        <v>129.6875</v>
      </c>
      <c r="D4332" s="48">
        <v>131.1875</v>
      </c>
      <c r="E4332" s="48">
        <v>128.875</v>
      </c>
      <c r="F4332" s="48">
        <v>130.625</v>
      </c>
      <c r="G4332" s="49">
        <v>6583700</v>
      </c>
      <c r="H4332" s="48">
        <v>95.562025000000006</v>
      </c>
      <c r="I4332" s="52">
        <f t="shared" si="486"/>
        <v>0.73157531100478468</v>
      </c>
      <c r="J4332" s="52">
        <f t="shared" ca="1" si="487"/>
        <v>1</v>
      </c>
      <c r="K4332" s="48">
        <f t="shared" si="488"/>
        <v>94.88</v>
      </c>
      <c r="L4332" s="48">
        <f t="shared" si="489"/>
        <v>95.97</v>
      </c>
      <c r="M4332" s="48">
        <f t="shared" si="490"/>
        <v>94.28</v>
      </c>
      <c r="N4332" s="48">
        <f t="shared" si="491"/>
        <v>95.56</v>
      </c>
      <c r="O4332" s="49">
        <f t="shared" ca="1" si="492"/>
        <v>6583700</v>
      </c>
    </row>
    <row r="4333" spans="1:15" x14ac:dyDescent="0.25">
      <c r="A4333">
        <v>4318</v>
      </c>
      <c r="B4333" s="89">
        <v>36229</v>
      </c>
      <c r="C4333" s="48">
        <v>128.468704</v>
      </c>
      <c r="D4333" s="48">
        <v>129.25</v>
      </c>
      <c r="E4333" s="48">
        <v>127.78119700000001</v>
      </c>
      <c r="F4333" s="48">
        <v>129.1875</v>
      </c>
      <c r="G4333" s="49">
        <v>3950000</v>
      </c>
      <c r="H4333" s="48">
        <v>94.510384999999999</v>
      </c>
      <c r="I4333" s="52">
        <f t="shared" si="486"/>
        <v>0.73157530720851471</v>
      </c>
      <c r="J4333" s="52">
        <f t="shared" ca="1" si="487"/>
        <v>1</v>
      </c>
      <c r="K4333" s="48">
        <f t="shared" si="488"/>
        <v>93.98</v>
      </c>
      <c r="L4333" s="48">
        <f t="shared" si="489"/>
        <v>94.56</v>
      </c>
      <c r="M4333" s="48">
        <f t="shared" si="490"/>
        <v>93.48</v>
      </c>
      <c r="N4333" s="48">
        <f t="shared" si="491"/>
        <v>94.51</v>
      </c>
      <c r="O4333" s="49">
        <f t="shared" ca="1" si="492"/>
        <v>3950000</v>
      </c>
    </row>
    <row r="4334" spans="1:15" x14ac:dyDescent="0.25">
      <c r="A4334">
        <v>4319</v>
      </c>
      <c r="B4334" s="89">
        <v>36228</v>
      </c>
      <c r="C4334" s="48">
        <v>128.125</v>
      </c>
      <c r="D4334" s="48">
        <v>129.9375</v>
      </c>
      <c r="E4334" s="48">
        <v>127.75</v>
      </c>
      <c r="F4334" s="48">
        <v>128.0625</v>
      </c>
      <c r="G4334" s="49">
        <v>7893400</v>
      </c>
      <c r="H4334" s="48">
        <v>93.687363000000005</v>
      </c>
      <c r="I4334" s="52">
        <f t="shared" si="486"/>
        <v>0.73157530893118594</v>
      </c>
      <c r="J4334" s="52">
        <f t="shared" ca="1" si="487"/>
        <v>1</v>
      </c>
      <c r="K4334" s="48">
        <f t="shared" si="488"/>
        <v>93.73</v>
      </c>
      <c r="L4334" s="48">
        <f t="shared" si="489"/>
        <v>95.06</v>
      </c>
      <c r="M4334" s="48">
        <f t="shared" si="490"/>
        <v>93.46</v>
      </c>
      <c r="N4334" s="48">
        <f t="shared" si="491"/>
        <v>93.69</v>
      </c>
      <c r="O4334" s="49">
        <f t="shared" ca="1" si="492"/>
        <v>7893400</v>
      </c>
    </row>
    <row r="4335" spans="1:15" x14ac:dyDescent="0.25">
      <c r="A4335">
        <v>4320</v>
      </c>
      <c r="B4335" s="89">
        <v>36227</v>
      </c>
      <c r="C4335" s="48">
        <v>128.281204</v>
      </c>
      <c r="D4335" s="48">
        <v>128.79679899999999</v>
      </c>
      <c r="E4335" s="48">
        <v>127.25</v>
      </c>
      <c r="F4335" s="48">
        <v>128.375</v>
      </c>
      <c r="G4335" s="49">
        <v>4802200</v>
      </c>
      <c r="H4335" s="48">
        <v>93.915980000000005</v>
      </c>
      <c r="I4335" s="52">
        <f t="shared" si="486"/>
        <v>0.73157530671859794</v>
      </c>
      <c r="J4335" s="52">
        <f t="shared" ca="1" si="487"/>
        <v>1</v>
      </c>
      <c r="K4335" s="48">
        <f t="shared" si="488"/>
        <v>93.85</v>
      </c>
      <c r="L4335" s="48">
        <f t="shared" si="489"/>
        <v>94.22</v>
      </c>
      <c r="M4335" s="48">
        <f t="shared" si="490"/>
        <v>93.09</v>
      </c>
      <c r="N4335" s="48">
        <f t="shared" si="491"/>
        <v>93.92</v>
      </c>
      <c r="O4335" s="49">
        <f t="shared" ca="1" si="492"/>
        <v>4802200</v>
      </c>
    </row>
    <row r="4336" spans="1:15" x14ac:dyDescent="0.25">
      <c r="A4336">
        <v>4321</v>
      </c>
      <c r="B4336" s="89">
        <v>36224</v>
      </c>
      <c r="C4336" s="48">
        <v>127.5</v>
      </c>
      <c r="D4336" s="48">
        <v>128.125</v>
      </c>
      <c r="E4336" s="48">
        <v>126.5625</v>
      </c>
      <c r="F4336" s="48">
        <v>127.54679899999999</v>
      </c>
      <c r="G4336" s="49">
        <v>10703100</v>
      </c>
      <c r="H4336" s="48">
        <v>93.310089000000005</v>
      </c>
      <c r="I4336" s="52">
        <f t="shared" si="486"/>
        <v>0.73157530985940311</v>
      </c>
      <c r="J4336" s="52">
        <f t="shared" ca="1" si="487"/>
        <v>1</v>
      </c>
      <c r="K4336" s="48">
        <f t="shared" si="488"/>
        <v>93.28</v>
      </c>
      <c r="L4336" s="48">
        <f t="shared" si="489"/>
        <v>93.73</v>
      </c>
      <c r="M4336" s="48">
        <f t="shared" si="490"/>
        <v>92.59</v>
      </c>
      <c r="N4336" s="48">
        <f t="shared" si="491"/>
        <v>93.31</v>
      </c>
      <c r="O4336" s="49">
        <f t="shared" ca="1" si="492"/>
        <v>10703100</v>
      </c>
    </row>
    <row r="4337" spans="1:15" x14ac:dyDescent="0.25">
      <c r="A4337">
        <v>4322</v>
      </c>
      <c r="B4337" s="89">
        <v>36223</v>
      </c>
      <c r="C4337" s="48">
        <v>124.0625</v>
      </c>
      <c r="D4337" s="48">
        <v>125.48429899999999</v>
      </c>
      <c r="E4337" s="48">
        <v>123.265602</v>
      </c>
      <c r="F4337" s="48">
        <v>125.03119700000001</v>
      </c>
      <c r="G4337" s="49">
        <v>8256400</v>
      </c>
      <c r="H4337" s="48">
        <v>91.469735999999997</v>
      </c>
      <c r="I4337" s="52">
        <f t="shared" si="486"/>
        <v>0.73157530436183849</v>
      </c>
      <c r="J4337" s="52">
        <f t="shared" ca="1" si="487"/>
        <v>1</v>
      </c>
      <c r="K4337" s="48">
        <f t="shared" si="488"/>
        <v>90.76</v>
      </c>
      <c r="L4337" s="48">
        <f t="shared" si="489"/>
        <v>91.8</v>
      </c>
      <c r="M4337" s="48">
        <f t="shared" si="490"/>
        <v>90.18</v>
      </c>
      <c r="N4337" s="48">
        <f t="shared" si="491"/>
        <v>91.47</v>
      </c>
      <c r="O4337" s="49">
        <f t="shared" ca="1" si="492"/>
        <v>8256400</v>
      </c>
    </row>
    <row r="4338" spans="1:15" x14ac:dyDescent="0.25">
      <c r="A4338">
        <v>4323</v>
      </c>
      <c r="B4338" s="89">
        <v>36222</v>
      </c>
      <c r="C4338" s="48">
        <v>123.09369700000001</v>
      </c>
      <c r="D4338" s="48">
        <v>123.5625</v>
      </c>
      <c r="E4338" s="48">
        <v>121.78119700000001</v>
      </c>
      <c r="F4338" s="48">
        <v>123.46869700000001</v>
      </c>
      <c r="G4338" s="49">
        <v>7881400</v>
      </c>
      <c r="H4338" s="48">
        <v>90.326650000000001</v>
      </c>
      <c r="I4338" s="52">
        <f t="shared" si="486"/>
        <v>0.73157530770734547</v>
      </c>
      <c r="J4338" s="52">
        <f t="shared" ca="1" si="487"/>
        <v>1</v>
      </c>
      <c r="K4338" s="48">
        <f t="shared" si="488"/>
        <v>90.05</v>
      </c>
      <c r="L4338" s="48">
        <f t="shared" si="489"/>
        <v>90.4</v>
      </c>
      <c r="M4338" s="48">
        <f t="shared" si="490"/>
        <v>89.09</v>
      </c>
      <c r="N4338" s="48">
        <f t="shared" si="491"/>
        <v>90.33</v>
      </c>
      <c r="O4338" s="49">
        <f t="shared" ca="1" si="492"/>
        <v>7881400</v>
      </c>
    </row>
    <row r="4339" spans="1:15" x14ac:dyDescent="0.25">
      <c r="A4339">
        <v>4324</v>
      </c>
      <c r="B4339" s="89">
        <v>36221</v>
      </c>
      <c r="C4339" s="48">
        <v>124.5</v>
      </c>
      <c r="D4339" s="48">
        <v>125.3125</v>
      </c>
      <c r="E4339" s="48">
        <v>122.3125</v>
      </c>
      <c r="F4339" s="48">
        <v>122.8125</v>
      </c>
      <c r="G4339" s="49">
        <v>9651500</v>
      </c>
      <c r="H4339" s="48">
        <v>89.846592999999999</v>
      </c>
      <c r="I4339" s="52">
        <f t="shared" si="486"/>
        <v>0.73157531195928749</v>
      </c>
      <c r="J4339" s="52">
        <f t="shared" ca="1" si="487"/>
        <v>1</v>
      </c>
      <c r="K4339" s="48">
        <f t="shared" si="488"/>
        <v>91.08</v>
      </c>
      <c r="L4339" s="48">
        <f t="shared" si="489"/>
        <v>91.68</v>
      </c>
      <c r="M4339" s="48">
        <f t="shared" si="490"/>
        <v>89.48</v>
      </c>
      <c r="N4339" s="48">
        <f t="shared" si="491"/>
        <v>89.85</v>
      </c>
      <c r="O4339" s="49">
        <f t="shared" ca="1" si="492"/>
        <v>9651500</v>
      </c>
    </row>
    <row r="4340" spans="1:15" x14ac:dyDescent="0.25">
      <c r="A4340">
        <v>4325</v>
      </c>
      <c r="B4340" s="89">
        <v>36220</v>
      </c>
      <c r="C4340" s="48">
        <v>123.65619700000001</v>
      </c>
      <c r="D4340" s="48">
        <v>124.3125</v>
      </c>
      <c r="E4340" s="48">
        <v>122.375</v>
      </c>
      <c r="F4340" s="48">
        <v>123.90619700000001</v>
      </c>
      <c r="G4340" s="49">
        <v>7607200</v>
      </c>
      <c r="H4340" s="48">
        <v>90.646714000000003</v>
      </c>
      <c r="I4340" s="52">
        <f t="shared" si="486"/>
        <v>0.73157530611644872</v>
      </c>
      <c r="J4340" s="52">
        <f t="shared" ca="1" si="487"/>
        <v>1</v>
      </c>
      <c r="K4340" s="48">
        <f t="shared" si="488"/>
        <v>90.46</v>
      </c>
      <c r="L4340" s="48">
        <f t="shared" si="489"/>
        <v>90.94</v>
      </c>
      <c r="M4340" s="48">
        <f t="shared" si="490"/>
        <v>89.53</v>
      </c>
      <c r="N4340" s="48">
        <f t="shared" si="491"/>
        <v>90.65</v>
      </c>
      <c r="O4340" s="49">
        <f t="shared" ca="1" si="492"/>
        <v>7607200</v>
      </c>
    </row>
    <row r="4341" spans="1:15" x14ac:dyDescent="0.25">
      <c r="A4341">
        <v>4326</v>
      </c>
      <c r="B4341" s="89">
        <v>36217</v>
      </c>
      <c r="C4341" s="48">
        <v>124.75</v>
      </c>
      <c r="D4341" s="48">
        <v>124.84369700000001</v>
      </c>
      <c r="E4341" s="48">
        <v>122.8125</v>
      </c>
      <c r="F4341" s="48">
        <v>123.5625</v>
      </c>
      <c r="G4341" s="49">
        <v>9621300</v>
      </c>
      <c r="H4341" s="48">
        <v>90.395274000000001</v>
      </c>
      <c r="I4341" s="52">
        <f t="shared" si="486"/>
        <v>0.7315753080424886</v>
      </c>
      <c r="J4341" s="52">
        <f t="shared" ca="1" si="487"/>
        <v>1</v>
      </c>
      <c r="K4341" s="48">
        <f t="shared" si="488"/>
        <v>91.26</v>
      </c>
      <c r="L4341" s="48">
        <f t="shared" si="489"/>
        <v>91.33</v>
      </c>
      <c r="M4341" s="48">
        <f t="shared" si="490"/>
        <v>89.85</v>
      </c>
      <c r="N4341" s="48">
        <f t="shared" si="491"/>
        <v>90.4</v>
      </c>
      <c r="O4341" s="49">
        <f t="shared" ca="1" si="492"/>
        <v>9621300</v>
      </c>
    </row>
    <row r="4342" spans="1:15" x14ac:dyDescent="0.25">
      <c r="A4342">
        <v>4327</v>
      </c>
      <c r="B4342" s="89">
        <v>36216</v>
      </c>
      <c r="C4342" s="48">
        <v>124.53119700000001</v>
      </c>
      <c r="D4342" s="48">
        <v>125.28119700000001</v>
      </c>
      <c r="E4342" s="48">
        <v>122.6875</v>
      </c>
      <c r="F4342" s="48">
        <v>124.0625</v>
      </c>
      <c r="G4342" s="49">
        <v>11633000</v>
      </c>
      <c r="H4342" s="48">
        <v>90.761061999999995</v>
      </c>
      <c r="I4342" s="52">
        <f t="shared" si="486"/>
        <v>0.73157531083123417</v>
      </c>
      <c r="J4342" s="52">
        <f t="shared" ca="1" si="487"/>
        <v>1</v>
      </c>
      <c r="K4342" s="48">
        <f t="shared" si="488"/>
        <v>91.1</v>
      </c>
      <c r="L4342" s="48">
        <f t="shared" si="489"/>
        <v>91.65</v>
      </c>
      <c r="M4342" s="48">
        <f t="shared" si="490"/>
        <v>89.76</v>
      </c>
      <c r="N4342" s="48">
        <f t="shared" si="491"/>
        <v>90.76</v>
      </c>
      <c r="O4342" s="49">
        <f t="shared" ca="1" si="492"/>
        <v>11633000</v>
      </c>
    </row>
    <row r="4343" spans="1:15" x14ac:dyDescent="0.25">
      <c r="A4343">
        <v>4328</v>
      </c>
      <c r="B4343" s="89">
        <v>36215</v>
      </c>
      <c r="C4343" s="48">
        <v>127.84369700000001</v>
      </c>
      <c r="D4343" s="48">
        <v>128.843704</v>
      </c>
      <c r="E4343" s="48">
        <v>125</v>
      </c>
      <c r="F4343" s="48">
        <v>125.25</v>
      </c>
      <c r="G4343" s="49">
        <v>7271000</v>
      </c>
      <c r="H4343" s="48">
        <v>91.629807999999997</v>
      </c>
      <c r="I4343" s="52">
        <f t="shared" si="486"/>
        <v>0.73157531337325343</v>
      </c>
      <c r="J4343" s="52">
        <f t="shared" ca="1" si="487"/>
        <v>1</v>
      </c>
      <c r="K4343" s="48">
        <f t="shared" si="488"/>
        <v>93.53</v>
      </c>
      <c r="L4343" s="48">
        <f t="shared" si="489"/>
        <v>94.26</v>
      </c>
      <c r="M4343" s="48">
        <f t="shared" si="490"/>
        <v>91.45</v>
      </c>
      <c r="N4343" s="48">
        <f t="shared" si="491"/>
        <v>91.63</v>
      </c>
      <c r="O4343" s="49">
        <f t="shared" ca="1" si="492"/>
        <v>7271000</v>
      </c>
    </row>
    <row r="4344" spans="1:15" x14ac:dyDescent="0.25">
      <c r="A4344">
        <v>4329</v>
      </c>
      <c r="B4344" s="89">
        <v>36214</v>
      </c>
      <c r="C4344" s="48">
        <v>127.59369700000001</v>
      </c>
      <c r="D4344" s="48">
        <v>128.5</v>
      </c>
      <c r="E4344" s="48">
        <v>126.59369700000001</v>
      </c>
      <c r="F4344" s="48">
        <v>127.5</v>
      </c>
      <c r="G4344" s="49">
        <v>7770700</v>
      </c>
      <c r="H4344" s="48">
        <v>93.275852</v>
      </c>
      <c r="I4344" s="52">
        <f t="shared" si="486"/>
        <v>0.7315753098039216</v>
      </c>
      <c r="J4344" s="52">
        <f t="shared" ca="1" si="487"/>
        <v>1</v>
      </c>
      <c r="K4344" s="48">
        <f t="shared" si="488"/>
        <v>93.34</v>
      </c>
      <c r="L4344" s="48">
        <f t="shared" si="489"/>
        <v>94.01</v>
      </c>
      <c r="M4344" s="48">
        <f t="shared" si="490"/>
        <v>92.61</v>
      </c>
      <c r="N4344" s="48">
        <f t="shared" si="491"/>
        <v>93.28</v>
      </c>
      <c r="O4344" s="49">
        <f t="shared" ca="1" si="492"/>
        <v>7770700</v>
      </c>
    </row>
    <row r="4345" spans="1:15" x14ac:dyDescent="0.25">
      <c r="A4345">
        <v>4330</v>
      </c>
      <c r="B4345" s="89">
        <v>36213</v>
      </c>
      <c r="C4345" s="48">
        <v>124.4375</v>
      </c>
      <c r="D4345" s="48">
        <v>127.71869700000001</v>
      </c>
      <c r="E4345" s="48">
        <v>124.28119700000001</v>
      </c>
      <c r="F4345" s="48">
        <v>127.5625</v>
      </c>
      <c r="G4345" s="49">
        <v>10695800</v>
      </c>
      <c r="H4345" s="48">
        <v>93.321575999999993</v>
      </c>
      <c r="I4345" s="52">
        <f t="shared" si="486"/>
        <v>0.73157531406173437</v>
      </c>
      <c r="J4345" s="52">
        <f t="shared" ca="1" si="487"/>
        <v>1</v>
      </c>
      <c r="K4345" s="48">
        <f t="shared" si="488"/>
        <v>91.04</v>
      </c>
      <c r="L4345" s="48">
        <f t="shared" si="489"/>
        <v>93.44</v>
      </c>
      <c r="M4345" s="48">
        <f t="shared" si="490"/>
        <v>90.92</v>
      </c>
      <c r="N4345" s="48">
        <f t="shared" si="491"/>
        <v>93.32</v>
      </c>
      <c r="O4345" s="49">
        <f t="shared" ca="1" si="492"/>
        <v>10695800</v>
      </c>
    </row>
    <row r="4346" spans="1:15" x14ac:dyDescent="0.25">
      <c r="A4346">
        <v>4331</v>
      </c>
      <c r="B4346" s="89">
        <v>36210</v>
      </c>
      <c r="C4346" s="48">
        <v>124</v>
      </c>
      <c r="D4346" s="48">
        <v>125.75</v>
      </c>
      <c r="E4346" s="48">
        <v>123.375</v>
      </c>
      <c r="F4346" s="48">
        <v>124.25</v>
      </c>
      <c r="G4346" s="49">
        <v>5312200</v>
      </c>
      <c r="H4346" s="48">
        <v>90.898231999999993</v>
      </c>
      <c r="I4346" s="52">
        <f t="shared" si="486"/>
        <v>0.73157530784708247</v>
      </c>
      <c r="J4346" s="52">
        <f t="shared" ca="1" si="487"/>
        <v>1</v>
      </c>
      <c r="K4346" s="48">
        <f t="shared" si="488"/>
        <v>90.72</v>
      </c>
      <c r="L4346" s="48">
        <f t="shared" si="489"/>
        <v>92</v>
      </c>
      <c r="M4346" s="48">
        <f t="shared" si="490"/>
        <v>90.26</v>
      </c>
      <c r="N4346" s="48">
        <f t="shared" si="491"/>
        <v>90.9</v>
      </c>
      <c r="O4346" s="49">
        <f t="shared" ca="1" si="492"/>
        <v>5312200</v>
      </c>
    </row>
    <row r="4347" spans="1:15" x14ac:dyDescent="0.25">
      <c r="A4347">
        <v>4332</v>
      </c>
      <c r="B4347" s="89">
        <v>36209</v>
      </c>
      <c r="C4347" s="48">
        <v>123.1875</v>
      </c>
      <c r="D4347" s="48">
        <v>124.375</v>
      </c>
      <c r="E4347" s="48">
        <v>122.21869700000001</v>
      </c>
      <c r="F4347" s="48">
        <v>123.71869700000001</v>
      </c>
      <c r="G4347" s="49">
        <v>9048900</v>
      </c>
      <c r="H4347" s="48">
        <v>90.509544000000005</v>
      </c>
      <c r="I4347" s="52">
        <f t="shared" si="486"/>
        <v>0.73157530910627033</v>
      </c>
      <c r="J4347" s="52">
        <f t="shared" ca="1" si="487"/>
        <v>1</v>
      </c>
      <c r="K4347" s="48">
        <f t="shared" si="488"/>
        <v>90.12</v>
      </c>
      <c r="L4347" s="48">
        <f t="shared" si="489"/>
        <v>90.99</v>
      </c>
      <c r="M4347" s="48">
        <f t="shared" si="490"/>
        <v>89.41</v>
      </c>
      <c r="N4347" s="48">
        <f t="shared" si="491"/>
        <v>90.51</v>
      </c>
      <c r="O4347" s="49">
        <f t="shared" ca="1" si="492"/>
        <v>9048900</v>
      </c>
    </row>
    <row r="4348" spans="1:15" x14ac:dyDescent="0.25">
      <c r="A4348">
        <v>4333</v>
      </c>
      <c r="B4348" s="89">
        <v>36208</v>
      </c>
      <c r="C4348" s="48">
        <v>123.1875</v>
      </c>
      <c r="D4348" s="48">
        <v>125.35929899999999</v>
      </c>
      <c r="E4348" s="48">
        <v>122.25</v>
      </c>
      <c r="F4348" s="48">
        <v>122.75</v>
      </c>
      <c r="G4348" s="49">
        <v>7858100</v>
      </c>
      <c r="H4348" s="48">
        <v>89.800869000000006</v>
      </c>
      <c r="I4348" s="52">
        <f t="shared" si="486"/>
        <v>0.73157530753564159</v>
      </c>
      <c r="J4348" s="52">
        <f t="shared" ca="1" si="487"/>
        <v>1</v>
      </c>
      <c r="K4348" s="48">
        <f t="shared" si="488"/>
        <v>90.12</v>
      </c>
      <c r="L4348" s="48">
        <f t="shared" si="489"/>
        <v>91.71</v>
      </c>
      <c r="M4348" s="48">
        <f t="shared" si="490"/>
        <v>89.44</v>
      </c>
      <c r="N4348" s="48">
        <f t="shared" si="491"/>
        <v>89.8</v>
      </c>
      <c r="O4348" s="49">
        <f t="shared" ca="1" si="492"/>
        <v>7858100</v>
      </c>
    </row>
    <row r="4349" spans="1:15" x14ac:dyDescent="0.25">
      <c r="A4349">
        <v>4334</v>
      </c>
      <c r="B4349" s="89">
        <v>36207</v>
      </c>
      <c r="C4349" s="48">
        <v>124.75</v>
      </c>
      <c r="D4349" s="48">
        <v>125.625</v>
      </c>
      <c r="E4349" s="48">
        <v>122.875</v>
      </c>
      <c r="F4349" s="48">
        <v>122.875</v>
      </c>
      <c r="G4349" s="49">
        <v>6915500</v>
      </c>
      <c r="H4349" s="48">
        <v>89.892315999999994</v>
      </c>
      <c r="I4349" s="52">
        <f t="shared" si="486"/>
        <v>0.73157530824008132</v>
      </c>
      <c r="J4349" s="52">
        <f t="shared" ca="1" si="487"/>
        <v>1</v>
      </c>
      <c r="K4349" s="48">
        <f t="shared" si="488"/>
        <v>91.26</v>
      </c>
      <c r="L4349" s="48">
        <f t="shared" si="489"/>
        <v>91.9</v>
      </c>
      <c r="M4349" s="48">
        <f t="shared" si="490"/>
        <v>89.89</v>
      </c>
      <c r="N4349" s="48">
        <f t="shared" si="491"/>
        <v>89.89</v>
      </c>
      <c r="O4349" s="49">
        <f t="shared" ca="1" si="492"/>
        <v>6915500</v>
      </c>
    </row>
    <row r="4350" spans="1:15" x14ac:dyDescent="0.25">
      <c r="A4350">
        <v>4335</v>
      </c>
      <c r="B4350" s="89">
        <v>36203</v>
      </c>
      <c r="C4350" s="48">
        <v>124.8125</v>
      </c>
      <c r="D4350" s="48">
        <v>125.5</v>
      </c>
      <c r="E4350" s="48">
        <v>122.625</v>
      </c>
      <c r="F4350" s="48">
        <v>123.625</v>
      </c>
      <c r="G4350" s="49">
        <v>10676600</v>
      </c>
      <c r="H4350" s="48">
        <v>90.440997999999993</v>
      </c>
      <c r="I4350" s="52">
        <f t="shared" si="486"/>
        <v>0.73157531243680485</v>
      </c>
      <c r="J4350" s="52">
        <f t="shared" ca="1" si="487"/>
        <v>1</v>
      </c>
      <c r="K4350" s="48">
        <f t="shared" si="488"/>
        <v>91.31</v>
      </c>
      <c r="L4350" s="48">
        <f t="shared" si="489"/>
        <v>91.81</v>
      </c>
      <c r="M4350" s="48">
        <f t="shared" si="490"/>
        <v>89.71</v>
      </c>
      <c r="N4350" s="48">
        <f t="shared" si="491"/>
        <v>90.44</v>
      </c>
      <c r="O4350" s="49">
        <f t="shared" ca="1" si="492"/>
        <v>10676600</v>
      </c>
    </row>
    <row r="4351" spans="1:15" x14ac:dyDescent="0.25">
      <c r="A4351">
        <v>4336</v>
      </c>
      <c r="B4351" s="89">
        <v>36202</v>
      </c>
      <c r="C4351" s="48">
        <v>123.0625</v>
      </c>
      <c r="D4351" s="48">
        <v>126.09369700000001</v>
      </c>
      <c r="E4351" s="48">
        <v>122.5</v>
      </c>
      <c r="F4351" s="48">
        <v>125.125</v>
      </c>
      <c r="G4351" s="49">
        <v>9181800</v>
      </c>
      <c r="H4351" s="48">
        <v>91.538360999999995</v>
      </c>
      <c r="I4351" s="52">
        <f t="shared" si="486"/>
        <v>0.73157531268731268</v>
      </c>
      <c r="J4351" s="52">
        <f t="shared" ca="1" si="487"/>
        <v>1</v>
      </c>
      <c r="K4351" s="48">
        <f t="shared" si="488"/>
        <v>90.03</v>
      </c>
      <c r="L4351" s="48">
        <f t="shared" si="489"/>
        <v>92.25</v>
      </c>
      <c r="M4351" s="48">
        <f t="shared" si="490"/>
        <v>89.62</v>
      </c>
      <c r="N4351" s="48">
        <f t="shared" si="491"/>
        <v>91.54</v>
      </c>
      <c r="O4351" s="49">
        <f t="shared" ca="1" si="492"/>
        <v>9181800</v>
      </c>
    </row>
    <row r="4352" spans="1:15" x14ac:dyDescent="0.25">
      <c r="A4352">
        <v>4337</v>
      </c>
      <c r="B4352" s="89">
        <v>36201</v>
      </c>
      <c r="C4352" s="48">
        <v>122.125</v>
      </c>
      <c r="D4352" s="48">
        <v>123</v>
      </c>
      <c r="E4352" s="48">
        <v>121.328102</v>
      </c>
      <c r="F4352" s="48">
        <v>122.3125</v>
      </c>
      <c r="G4352" s="49">
        <v>6936700</v>
      </c>
      <c r="H4352" s="48">
        <v>89.480805000000004</v>
      </c>
      <c r="I4352" s="52">
        <f t="shared" si="486"/>
        <v>0.73157530914665303</v>
      </c>
      <c r="J4352" s="52">
        <f t="shared" ca="1" si="487"/>
        <v>1</v>
      </c>
      <c r="K4352" s="48">
        <f t="shared" si="488"/>
        <v>89.34</v>
      </c>
      <c r="L4352" s="48">
        <f t="shared" si="489"/>
        <v>89.98</v>
      </c>
      <c r="M4352" s="48">
        <f t="shared" si="490"/>
        <v>88.76</v>
      </c>
      <c r="N4352" s="48">
        <f t="shared" si="491"/>
        <v>89.48</v>
      </c>
      <c r="O4352" s="49">
        <f t="shared" ca="1" si="492"/>
        <v>6936700</v>
      </c>
    </row>
    <row r="4353" spans="1:15" x14ac:dyDescent="0.25">
      <c r="A4353">
        <v>4338</v>
      </c>
      <c r="B4353" s="89">
        <v>36200</v>
      </c>
      <c r="C4353" s="48">
        <v>124.375</v>
      </c>
      <c r="D4353" s="48">
        <v>124.5</v>
      </c>
      <c r="E4353" s="48">
        <v>121.515602</v>
      </c>
      <c r="F4353" s="48">
        <v>121.53119700000001</v>
      </c>
      <c r="G4353" s="49">
        <v>8985700</v>
      </c>
      <c r="H4353" s="48">
        <v>88.909222999999997</v>
      </c>
      <c r="I4353" s="52">
        <f t="shared" si="486"/>
        <v>0.73157530901304291</v>
      </c>
      <c r="J4353" s="52">
        <f t="shared" ca="1" si="487"/>
        <v>1</v>
      </c>
      <c r="K4353" s="48">
        <f t="shared" si="488"/>
        <v>90.99</v>
      </c>
      <c r="L4353" s="48">
        <f t="shared" si="489"/>
        <v>91.08</v>
      </c>
      <c r="M4353" s="48">
        <f t="shared" si="490"/>
        <v>88.9</v>
      </c>
      <c r="N4353" s="48">
        <f t="shared" si="491"/>
        <v>88.91</v>
      </c>
      <c r="O4353" s="49">
        <f t="shared" ca="1" si="492"/>
        <v>8985700</v>
      </c>
    </row>
    <row r="4354" spans="1:15" x14ac:dyDescent="0.25">
      <c r="A4354">
        <v>4339</v>
      </c>
      <c r="B4354" s="89">
        <v>36199</v>
      </c>
      <c r="C4354" s="48">
        <v>125.09369700000001</v>
      </c>
      <c r="D4354" s="48">
        <v>125.09369700000001</v>
      </c>
      <c r="E4354" s="48">
        <v>123.34369700000001</v>
      </c>
      <c r="F4354" s="48">
        <v>124.3125</v>
      </c>
      <c r="G4354" s="49">
        <v>8528400</v>
      </c>
      <c r="H4354" s="48">
        <v>90.943956</v>
      </c>
      <c r="I4354" s="52">
        <f t="shared" si="486"/>
        <v>0.73157531221719452</v>
      </c>
      <c r="J4354" s="52">
        <f t="shared" ca="1" si="487"/>
        <v>1</v>
      </c>
      <c r="K4354" s="48">
        <f t="shared" si="488"/>
        <v>91.52</v>
      </c>
      <c r="L4354" s="48">
        <f t="shared" si="489"/>
        <v>91.52</v>
      </c>
      <c r="M4354" s="48">
        <f t="shared" si="490"/>
        <v>90.24</v>
      </c>
      <c r="N4354" s="48">
        <f t="shared" si="491"/>
        <v>90.94</v>
      </c>
      <c r="O4354" s="49">
        <f t="shared" ca="1" si="492"/>
        <v>8528400</v>
      </c>
    </row>
    <row r="4355" spans="1:15" x14ac:dyDescent="0.25">
      <c r="A4355">
        <v>4340</v>
      </c>
      <c r="B4355" s="89">
        <v>36196</v>
      </c>
      <c r="C4355" s="48">
        <v>125.65619700000001</v>
      </c>
      <c r="D4355" s="48">
        <v>125.65619700000001</v>
      </c>
      <c r="E4355" s="48">
        <v>123.21869700000001</v>
      </c>
      <c r="F4355" s="48">
        <v>124.0625</v>
      </c>
      <c r="G4355" s="49">
        <v>7516100</v>
      </c>
      <c r="H4355" s="48">
        <v>90.761061999999995</v>
      </c>
      <c r="I4355" s="52">
        <f t="shared" si="486"/>
        <v>0.73157531083123417</v>
      </c>
      <c r="J4355" s="52">
        <f t="shared" ca="1" si="487"/>
        <v>1</v>
      </c>
      <c r="K4355" s="48">
        <f t="shared" si="488"/>
        <v>91.93</v>
      </c>
      <c r="L4355" s="48">
        <f t="shared" si="489"/>
        <v>91.93</v>
      </c>
      <c r="M4355" s="48">
        <f t="shared" si="490"/>
        <v>90.14</v>
      </c>
      <c r="N4355" s="48">
        <f t="shared" si="491"/>
        <v>90.76</v>
      </c>
      <c r="O4355" s="49">
        <f t="shared" ca="1" si="492"/>
        <v>7516100</v>
      </c>
    </row>
    <row r="4356" spans="1:15" x14ac:dyDescent="0.25">
      <c r="A4356">
        <v>4341</v>
      </c>
      <c r="B4356" s="89">
        <v>36195</v>
      </c>
      <c r="C4356" s="48">
        <v>127.375</v>
      </c>
      <c r="D4356" s="48">
        <v>127.5</v>
      </c>
      <c r="E4356" s="48">
        <v>124.78119700000001</v>
      </c>
      <c r="F4356" s="48">
        <v>125.5</v>
      </c>
      <c r="G4356" s="49">
        <v>7761100</v>
      </c>
      <c r="H4356" s="48">
        <v>91.812701000000004</v>
      </c>
      <c r="I4356" s="52">
        <f t="shared" si="486"/>
        <v>0.73157530677290838</v>
      </c>
      <c r="J4356" s="52">
        <f t="shared" ca="1" si="487"/>
        <v>1</v>
      </c>
      <c r="K4356" s="48">
        <f t="shared" si="488"/>
        <v>93.18</v>
      </c>
      <c r="L4356" s="48">
        <f t="shared" si="489"/>
        <v>93.28</v>
      </c>
      <c r="M4356" s="48">
        <f t="shared" si="490"/>
        <v>91.29</v>
      </c>
      <c r="N4356" s="48">
        <f t="shared" si="491"/>
        <v>91.81</v>
      </c>
      <c r="O4356" s="49">
        <f t="shared" ca="1" si="492"/>
        <v>7761100</v>
      </c>
    </row>
    <row r="4357" spans="1:15" x14ac:dyDescent="0.25">
      <c r="A4357">
        <v>4342</v>
      </c>
      <c r="B4357" s="89">
        <v>36194</v>
      </c>
      <c r="C4357" s="48">
        <v>125.6875</v>
      </c>
      <c r="D4357" s="48">
        <v>127.9375</v>
      </c>
      <c r="E4357" s="48">
        <v>125.65619700000001</v>
      </c>
      <c r="F4357" s="48">
        <v>127.40619700000001</v>
      </c>
      <c r="G4357" s="49">
        <v>10290700</v>
      </c>
      <c r="H4357" s="48">
        <v>93.207228000000001</v>
      </c>
      <c r="I4357" s="52">
        <f t="shared" si="486"/>
        <v>0.73157530948043281</v>
      </c>
      <c r="J4357" s="52">
        <f t="shared" ca="1" si="487"/>
        <v>1</v>
      </c>
      <c r="K4357" s="48">
        <f t="shared" si="488"/>
        <v>91.95</v>
      </c>
      <c r="L4357" s="48">
        <f t="shared" si="489"/>
        <v>93.6</v>
      </c>
      <c r="M4357" s="48">
        <f t="shared" si="490"/>
        <v>91.93</v>
      </c>
      <c r="N4357" s="48">
        <f t="shared" si="491"/>
        <v>93.21</v>
      </c>
      <c r="O4357" s="49">
        <f t="shared" ca="1" si="492"/>
        <v>10290700</v>
      </c>
    </row>
    <row r="4358" spans="1:15" x14ac:dyDescent="0.25">
      <c r="A4358">
        <v>4343</v>
      </c>
      <c r="B4358" s="89">
        <v>36193</v>
      </c>
      <c r="C4358" s="48">
        <v>127.078102</v>
      </c>
      <c r="D4358" s="48">
        <v>127.21869700000001</v>
      </c>
      <c r="E4358" s="48">
        <v>124.765602</v>
      </c>
      <c r="F4358" s="48">
        <v>126.125</v>
      </c>
      <c r="G4358" s="49">
        <v>9194500</v>
      </c>
      <c r="H4358" s="48">
        <v>92.269936000000001</v>
      </c>
      <c r="I4358" s="52">
        <f t="shared" si="486"/>
        <v>0.73157531020812683</v>
      </c>
      <c r="J4358" s="52">
        <f t="shared" ca="1" si="487"/>
        <v>1</v>
      </c>
      <c r="K4358" s="48">
        <f t="shared" si="488"/>
        <v>92.97</v>
      </c>
      <c r="L4358" s="48">
        <f t="shared" si="489"/>
        <v>93.07</v>
      </c>
      <c r="M4358" s="48">
        <f t="shared" si="490"/>
        <v>91.28</v>
      </c>
      <c r="N4358" s="48">
        <f t="shared" si="491"/>
        <v>92.27</v>
      </c>
      <c r="O4358" s="49">
        <f t="shared" ca="1" si="492"/>
        <v>9194500</v>
      </c>
    </row>
    <row r="4359" spans="1:15" x14ac:dyDescent="0.25">
      <c r="A4359">
        <v>4344</v>
      </c>
      <c r="B4359" s="89">
        <v>36192</v>
      </c>
      <c r="C4359" s="48">
        <v>128.6875</v>
      </c>
      <c r="D4359" s="48">
        <v>128.6875</v>
      </c>
      <c r="E4359" s="48">
        <v>126.90619700000001</v>
      </c>
      <c r="F4359" s="48">
        <v>126.90619700000001</v>
      </c>
      <c r="G4359" s="49">
        <v>9426800</v>
      </c>
      <c r="H4359" s="48">
        <v>92.841440000000006</v>
      </c>
      <c r="I4359" s="52">
        <f t="shared" si="486"/>
        <v>0.7315753067598425</v>
      </c>
      <c r="J4359" s="52">
        <f t="shared" ca="1" si="487"/>
        <v>1</v>
      </c>
      <c r="K4359" s="48">
        <f t="shared" si="488"/>
        <v>94.14</v>
      </c>
      <c r="L4359" s="48">
        <f t="shared" si="489"/>
        <v>94.14</v>
      </c>
      <c r="M4359" s="48">
        <f t="shared" si="490"/>
        <v>92.84</v>
      </c>
      <c r="N4359" s="48">
        <f t="shared" si="491"/>
        <v>92.84</v>
      </c>
      <c r="O4359" s="49">
        <f t="shared" ca="1" si="492"/>
        <v>9426800</v>
      </c>
    </row>
    <row r="4360" spans="1:15" x14ac:dyDescent="0.25">
      <c r="A4360">
        <v>4345</v>
      </c>
      <c r="B4360" s="89">
        <v>36189</v>
      </c>
      <c r="C4360" s="48">
        <v>127.34369700000001</v>
      </c>
      <c r="D4360" s="48">
        <v>128.29679899999999</v>
      </c>
      <c r="E4360" s="48">
        <v>125.40619700000001</v>
      </c>
      <c r="F4360" s="48">
        <v>127.65619700000001</v>
      </c>
      <c r="G4360" s="49">
        <v>6456800</v>
      </c>
      <c r="H4360" s="48">
        <v>93.390122000000005</v>
      </c>
      <c r="I4360" s="52">
        <f t="shared" si="486"/>
        <v>0.73157531083273619</v>
      </c>
      <c r="J4360" s="52">
        <f t="shared" ca="1" si="487"/>
        <v>1</v>
      </c>
      <c r="K4360" s="48">
        <f t="shared" si="488"/>
        <v>93.16</v>
      </c>
      <c r="L4360" s="48">
        <f t="shared" si="489"/>
        <v>93.86</v>
      </c>
      <c r="M4360" s="48">
        <f t="shared" si="490"/>
        <v>91.74</v>
      </c>
      <c r="N4360" s="48">
        <f t="shared" si="491"/>
        <v>93.39</v>
      </c>
      <c r="O4360" s="49">
        <f t="shared" ca="1" si="492"/>
        <v>6456800</v>
      </c>
    </row>
    <row r="4361" spans="1:15" x14ac:dyDescent="0.25">
      <c r="A4361">
        <v>4346</v>
      </c>
      <c r="B4361" s="89">
        <v>36188</v>
      </c>
      <c r="C4361" s="48">
        <v>125.25</v>
      </c>
      <c r="D4361" s="48">
        <v>126.96869700000001</v>
      </c>
      <c r="E4361" s="48">
        <v>125.1875</v>
      </c>
      <c r="F4361" s="48">
        <v>126.6875</v>
      </c>
      <c r="G4361" s="49">
        <v>5961700</v>
      </c>
      <c r="H4361" s="48">
        <v>92.681447000000006</v>
      </c>
      <c r="I4361" s="52">
        <f t="shared" si="486"/>
        <v>0.7315753093241244</v>
      </c>
      <c r="J4361" s="52">
        <f t="shared" ca="1" si="487"/>
        <v>1</v>
      </c>
      <c r="K4361" s="48">
        <f t="shared" si="488"/>
        <v>91.63</v>
      </c>
      <c r="L4361" s="48">
        <f t="shared" si="489"/>
        <v>92.89</v>
      </c>
      <c r="M4361" s="48">
        <f t="shared" si="490"/>
        <v>91.58</v>
      </c>
      <c r="N4361" s="48">
        <f t="shared" si="491"/>
        <v>92.68</v>
      </c>
      <c r="O4361" s="49">
        <f t="shared" ca="1" si="492"/>
        <v>5961700</v>
      </c>
    </row>
    <row r="4362" spans="1:15" x14ac:dyDescent="0.25">
      <c r="A4362">
        <v>4347</v>
      </c>
      <c r="B4362" s="89">
        <v>36187</v>
      </c>
      <c r="C4362" s="48">
        <v>126.375</v>
      </c>
      <c r="D4362" s="48">
        <v>126.625</v>
      </c>
      <c r="E4362" s="48">
        <v>124.15619700000001</v>
      </c>
      <c r="F4362" s="48">
        <v>124.59369700000001</v>
      </c>
      <c r="G4362" s="49">
        <v>7399400</v>
      </c>
      <c r="H4362" s="48">
        <v>91.149671999999995</v>
      </c>
      <c r="I4362" s="52">
        <f t="shared" si="486"/>
        <v>0.73157530593220932</v>
      </c>
      <c r="J4362" s="52">
        <f t="shared" ca="1" si="487"/>
        <v>1</v>
      </c>
      <c r="K4362" s="48">
        <f t="shared" si="488"/>
        <v>92.45</v>
      </c>
      <c r="L4362" s="48">
        <f t="shared" si="489"/>
        <v>92.64</v>
      </c>
      <c r="M4362" s="48">
        <f t="shared" si="490"/>
        <v>90.83</v>
      </c>
      <c r="N4362" s="48">
        <f t="shared" si="491"/>
        <v>91.15</v>
      </c>
      <c r="O4362" s="49">
        <f t="shared" ca="1" si="492"/>
        <v>7399400</v>
      </c>
    </row>
    <row r="4363" spans="1:15" x14ac:dyDescent="0.25">
      <c r="A4363">
        <v>4348</v>
      </c>
      <c r="B4363" s="89">
        <v>36186</v>
      </c>
      <c r="C4363" s="48">
        <v>124.125</v>
      </c>
      <c r="D4363" s="48">
        <v>126.0625</v>
      </c>
      <c r="E4363" s="48">
        <v>123.625</v>
      </c>
      <c r="F4363" s="48">
        <v>126.0625</v>
      </c>
      <c r="G4363" s="49">
        <v>6047000</v>
      </c>
      <c r="H4363" s="48">
        <v>92.224213000000006</v>
      </c>
      <c r="I4363" s="52">
        <f t="shared" si="486"/>
        <v>0.73157531383242447</v>
      </c>
      <c r="J4363" s="52">
        <f t="shared" ca="1" si="487"/>
        <v>1</v>
      </c>
      <c r="K4363" s="48">
        <f t="shared" si="488"/>
        <v>90.81</v>
      </c>
      <c r="L4363" s="48">
        <f t="shared" si="489"/>
        <v>92.22</v>
      </c>
      <c r="M4363" s="48">
        <f t="shared" si="490"/>
        <v>90.44</v>
      </c>
      <c r="N4363" s="48">
        <f t="shared" si="491"/>
        <v>92.22</v>
      </c>
      <c r="O4363" s="49">
        <f t="shared" ca="1" si="492"/>
        <v>6047000</v>
      </c>
    </row>
    <row r="4364" spans="1:15" x14ac:dyDescent="0.25">
      <c r="A4364">
        <v>4349</v>
      </c>
      <c r="B4364" s="89">
        <v>36185</v>
      </c>
      <c r="C4364" s="48">
        <v>123.28119700000001</v>
      </c>
      <c r="D4364" s="48">
        <v>124</v>
      </c>
      <c r="E4364" s="48">
        <v>121.90619700000001</v>
      </c>
      <c r="F4364" s="48">
        <v>123.8125</v>
      </c>
      <c r="G4364" s="49">
        <v>5700300</v>
      </c>
      <c r="H4364" s="48">
        <v>90.578168000000005</v>
      </c>
      <c r="I4364" s="52">
        <f t="shared" si="486"/>
        <v>0.73157530943967697</v>
      </c>
      <c r="J4364" s="52">
        <f t="shared" ca="1" si="487"/>
        <v>1</v>
      </c>
      <c r="K4364" s="48">
        <f t="shared" si="488"/>
        <v>90.19</v>
      </c>
      <c r="L4364" s="48">
        <f t="shared" si="489"/>
        <v>90.72</v>
      </c>
      <c r="M4364" s="48">
        <f t="shared" si="490"/>
        <v>89.18</v>
      </c>
      <c r="N4364" s="48">
        <f t="shared" si="491"/>
        <v>90.58</v>
      </c>
      <c r="O4364" s="49">
        <f t="shared" ca="1" si="492"/>
        <v>5700300</v>
      </c>
    </row>
    <row r="4365" spans="1:15" x14ac:dyDescent="0.25">
      <c r="A4365">
        <v>4350</v>
      </c>
      <c r="B4365" s="89">
        <v>36182</v>
      </c>
      <c r="C4365" s="48">
        <v>122.125</v>
      </c>
      <c r="D4365" s="48">
        <v>123.84369700000001</v>
      </c>
      <c r="E4365" s="48">
        <v>121.78119700000001</v>
      </c>
      <c r="F4365" s="48">
        <v>122.5625</v>
      </c>
      <c r="G4365" s="49">
        <v>7522300</v>
      </c>
      <c r="H4365" s="48">
        <v>89.663698999999994</v>
      </c>
      <c r="I4365" s="52">
        <f t="shared" si="486"/>
        <v>0.7315753105558388</v>
      </c>
      <c r="J4365" s="52">
        <f t="shared" ca="1" si="487"/>
        <v>1</v>
      </c>
      <c r="K4365" s="48">
        <f t="shared" si="488"/>
        <v>89.34</v>
      </c>
      <c r="L4365" s="48">
        <f t="shared" si="489"/>
        <v>90.6</v>
      </c>
      <c r="M4365" s="48">
        <f t="shared" si="490"/>
        <v>89.09</v>
      </c>
      <c r="N4365" s="48">
        <f t="shared" si="491"/>
        <v>89.66</v>
      </c>
      <c r="O4365" s="49">
        <f t="shared" ca="1" si="492"/>
        <v>7522300</v>
      </c>
    </row>
    <row r="4366" spans="1:15" x14ac:dyDescent="0.25">
      <c r="A4366">
        <v>4351</v>
      </c>
      <c r="B4366" s="89">
        <v>36181</v>
      </c>
      <c r="C4366" s="48">
        <v>125.578102</v>
      </c>
      <c r="D4366" s="48">
        <v>125.84369700000001</v>
      </c>
      <c r="E4366" s="48">
        <v>122.59369700000001</v>
      </c>
      <c r="F4366" s="48">
        <v>122.84369700000001</v>
      </c>
      <c r="G4366" s="49">
        <v>6937500</v>
      </c>
      <c r="H4366" s="48">
        <v>89.869415000000004</v>
      </c>
      <c r="I4366" s="52">
        <f t="shared" si="486"/>
        <v>0.73157530418512229</v>
      </c>
      <c r="J4366" s="52">
        <f t="shared" ca="1" si="487"/>
        <v>1</v>
      </c>
      <c r="K4366" s="48">
        <f t="shared" si="488"/>
        <v>91.87</v>
      </c>
      <c r="L4366" s="48">
        <f t="shared" si="489"/>
        <v>92.06</v>
      </c>
      <c r="M4366" s="48">
        <f t="shared" si="490"/>
        <v>89.69</v>
      </c>
      <c r="N4366" s="48">
        <f t="shared" si="491"/>
        <v>89.87</v>
      </c>
      <c r="O4366" s="49">
        <f t="shared" ca="1" si="492"/>
        <v>6937500</v>
      </c>
    </row>
    <row r="4367" spans="1:15" x14ac:dyDescent="0.25">
      <c r="A4367">
        <v>4352</v>
      </c>
      <c r="B4367" s="89">
        <v>36180</v>
      </c>
      <c r="C4367" s="48">
        <v>126.09369700000001</v>
      </c>
      <c r="D4367" s="48">
        <v>127.9375</v>
      </c>
      <c r="E4367" s="48">
        <v>125.03119700000001</v>
      </c>
      <c r="F4367" s="48">
        <v>126.1875</v>
      </c>
      <c r="G4367" s="49">
        <v>6534400</v>
      </c>
      <c r="H4367" s="48">
        <v>92.315658999999997</v>
      </c>
      <c r="I4367" s="52">
        <f t="shared" si="486"/>
        <v>0.73157530658741954</v>
      </c>
      <c r="J4367" s="52">
        <f t="shared" ca="1" si="487"/>
        <v>1</v>
      </c>
      <c r="K4367" s="48">
        <f t="shared" si="488"/>
        <v>92.25</v>
      </c>
      <c r="L4367" s="48">
        <f t="shared" si="489"/>
        <v>93.6</v>
      </c>
      <c r="M4367" s="48">
        <f t="shared" si="490"/>
        <v>91.47</v>
      </c>
      <c r="N4367" s="48">
        <f t="shared" si="491"/>
        <v>92.32</v>
      </c>
      <c r="O4367" s="49">
        <f t="shared" ca="1" si="492"/>
        <v>6534400</v>
      </c>
    </row>
    <row r="4368" spans="1:15" x14ac:dyDescent="0.25">
      <c r="A4368">
        <v>4353</v>
      </c>
      <c r="B4368" s="89">
        <v>36179</v>
      </c>
      <c r="C4368" s="48">
        <v>125.29679899999999</v>
      </c>
      <c r="D4368" s="48">
        <v>125.625</v>
      </c>
      <c r="E4368" s="48">
        <v>123.5</v>
      </c>
      <c r="F4368" s="48">
        <v>125.1875</v>
      </c>
      <c r="G4368" s="49">
        <v>6535100</v>
      </c>
      <c r="H4368" s="48">
        <v>91.584084000000004</v>
      </c>
      <c r="I4368" s="52">
        <f t="shared" si="486"/>
        <v>0.73157530903644541</v>
      </c>
      <c r="J4368" s="52">
        <f t="shared" ca="1" si="487"/>
        <v>1</v>
      </c>
      <c r="K4368" s="48">
        <f t="shared" si="488"/>
        <v>91.66</v>
      </c>
      <c r="L4368" s="48">
        <f t="shared" si="489"/>
        <v>91.9</v>
      </c>
      <c r="M4368" s="48">
        <f t="shared" si="490"/>
        <v>90.35</v>
      </c>
      <c r="N4368" s="48">
        <f t="shared" si="491"/>
        <v>91.58</v>
      </c>
      <c r="O4368" s="49">
        <f t="shared" ca="1" si="492"/>
        <v>6535100</v>
      </c>
    </row>
    <row r="4369" spans="1:15" x14ac:dyDescent="0.25">
      <c r="A4369">
        <v>4354</v>
      </c>
      <c r="B4369" s="89">
        <v>36175</v>
      </c>
      <c r="C4369" s="48">
        <v>122.375</v>
      </c>
      <c r="D4369" s="48">
        <v>124.78119700000001</v>
      </c>
      <c r="E4369" s="48">
        <v>122.0625</v>
      </c>
      <c r="F4369" s="48">
        <v>124.375</v>
      </c>
      <c r="G4369" s="49">
        <v>7817700</v>
      </c>
      <c r="H4369" s="48">
        <v>90.989678999999995</v>
      </c>
      <c r="I4369" s="52">
        <f t="shared" ref="I4369:I4432" si="493">H4369/F4369</f>
        <v>0.73157530854271358</v>
      </c>
      <c r="J4369" s="52">
        <f t="shared" ref="J4369:J4432" ca="1" si="494">INDEX(OFFSET($T$15,0,0,$S$13+1,1),MATCH(B4369,OFFSET($Q$15,0,0,$S$13+1,1),-1))</f>
        <v>1</v>
      </c>
      <c r="K4369" s="48">
        <f t="shared" ref="K4369:K4432" si="495">ROUND($I4369*C4369,2)</f>
        <v>89.53</v>
      </c>
      <c r="L4369" s="48">
        <f t="shared" ref="L4369:L4432" si="496">ROUND($I4369*D4369,2)</f>
        <v>91.29</v>
      </c>
      <c r="M4369" s="48">
        <f t="shared" ref="M4369:M4432" si="497">ROUND($I4369*E4369,2)</f>
        <v>89.3</v>
      </c>
      <c r="N4369" s="48">
        <f t="shared" ref="N4369:N4432" si="498">ROUND($I4369*F4369,2)</f>
        <v>90.99</v>
      </c>
      <c r="O4369" s="49">
        <f t="shared" ref="O4369:O4432" ca="1" si="499">G4369*J4369</f>
        <v>7817700</v>
      </c>
    </row>
    <row r="4370" spans="1:15" x14ac:dyDescent="0.25">
      <c r="A4370">
        <v>4355</v>
      </c>
      <c r="B4370" s="89">
        <v>36174</v>
      </c>
      <c r="C4370" s="48">
        <v>123.625</v>
      </c>
      <c r="D4370" s="48">
        <v>123.90619700000001</v>
      </c>
      <c r="E4370" s="48">
        <v>120.90619700000001</v>
      </c>
      <c r="F4370" s="48">
        <v>121.21869700000001</v>
      </c>
      <c r="G4370" s="49">
        <v>11400700</v>
      </c>
      <c r="H4370" s="48">
        <v>88.680605999999997</v>
      </c>
      <c r="I4370" s="52">
        <f t="shared" si="493"/>
        <v>0.73157531135646503</v>
      </c>
      <c r="J4370" s="52">
        <f t="shared" ca="1" si="494"/>
        <v>1</v>
      </c>
      <c r="K4370" s="48">
        <f t="shared" si="495"/>
        <v>90.44</v>
      </c>
      <c r="L4370" s="48">
        <f t="shared" si="496"/>
        <v>90.65</v>
      </c>
      <c r="M4370" s="48">
        <f t="shared" si="497"/>
        <v>88.45</v>
      </c>
      <c r="N4370" s="48">
        <f t="shared" si="498"/>
        <v>88.68</v>
      </c>
      <c r="O4370" s="49">
        <f t="shared" ca="1" si="499"/>
        <v>11400700</v>
      </c>
    </row>
    <row r="4371" spans="1:15" x14ac:dyDescent="0.25">
      <c r="A4371">
        <v>4356</v>
      </c>
      <c r="B4371" s="89">
        <v>36173</v>
      </c>
      <c r="C4371" s="48">
        <v>120.40619700000001</v>
      </c>
      <c r="D4371" s="48">
        <v>125.125</v>
      </c>
      <c r="E4371" s="48">
        <v>120.375</v>
      </c>
      <c r="F4371" s="48">
        <v>123.375</v>
      </c>
      <c r="G4371" s="49">
        <v>10810600</v>
      </c>
      <c r="H4371" s="48">
        <v>90.258104000000003</v>
      </c>
      <c r="I4371" s="52">
        <f t="shared" si="493"/>
        <v>0.73157531104356643</v>
      </c>
      <c r="J4371" s="52">
        <f t="shared" ca="1" si="494"/>
        <v>1</v>
      </c>
      <c r="K4371" s="48">
        <f t="shared" si="495"/>
        <v>88.09</v>
      </c>
      <c r="L4371" s="48">
        <f t="shared" si="496"/>
        <v>91.54</v>
      </c>
      <c r="M4371" s="48">
        <f t="shared" si="497"/>
        <v>88.06</v>
      </c>
      <c r="N4371" s="48">
        <f t="shared" si="498"/>
        <v>90.26</v>
      </c>
      <c r="O4371" s="49">
        <f t="shared" ca="1" si="499"/>
        <v>10810600</v>
      </c>
    </row>
    <row r="4372" spans="1:15" x14ac:dyDescent="0.25">
      <c r="A4372">
        <v>4357</v>
      </c>
      <c r="B4372" s="89">
        <v>36172</v>
      </c>
      <c r="C4372" s="48">
        <v>126.21869700000001</v>
      </c>
      <c r="D4372" s="48">
        <v>126.21869700000001</v>
      </c>
      <c r="E4372" s="48">
        <v>123.75</v>
      </c>
      <c r="F4372" s="48">
        <v>124.25</v>
      </c>
      <c r="G4372" s="49">
        <v>7768800</v>
      </c>
      <c r="H4372" s="48">
        <v>90.898231999999993</v>
      </c>
      <c r="I4372" s="52">
        <f t="shared" si="493"/>
        <v>0.73157530784708247</v>
      </c>
      <c r="J4372" s="52">
        <f t="shared" ca="1" si="494"/>
        <v>1</v>
      </c>
      <c r="K4372" s="48">
        <f t="shared" si="495"/>
        <v>92.34</v>
      </c>
      <c r="L4372" s="48">
        <f t="shared" si="496"/>
        <v>92.34</v>
      </c>
      <c r="M4372" s="48">
        <f t="shared" si="497"/>
        <v>90.53</v>
      </c>
      <c r="N4372" s="48">
        <f t="shared" si="498"/>
        <v>90.9</v>
      </c>
      <c r="O4372" s="49">
        <f t="shared" ca="1" si="499"/>
        <v>7768800</v>
      </c>
    </row>
    <row r="4373" spans="1:15" x14ac:dyDescent="0.25">
      <c r="A4373">
        <v>4358</v>
      </c>
      <c r="B4373" s="89">
        <v>36171</v>
      </c>
      <c r="C4373" s="48">
        <v>127.6875</v>
      </c>
      <c r="D4373" s="48">
        <v>127.6875</v>
      </c>
      <c r="E4373" s="48">
        <v>125.21869700000001</v>
      </c>
      <c r="F4373" s="48">
        <v>126.53119700000001</v>
      </c>
      <c r="G4373" s="49">
        <v>7578300</v>
      </c>
      <c r="H4373" s="48">
        <v>92.567098999999999</v>
      </c>
      <c r="I4373" s="52">
        <f t="shared" si="493"/>
        <v>0.73157530470528931</v>
      </c>
      <c r="J4373" s="52">
        <f t="shared" ca="1" si="494"/>
        <v>1</v>
      </c>
      <c r="K4373" s="48">
        <f t="shared" si="495"/>
        <v>93.41</v>
      </c>
      <c r="L4373" s="48">
        <f t="shared" si="496"/>
        <v>93.41</v>
      </c>
      <c r="M4373" s="48">
        <f t="shared" si="497"/>
        <v>91.61</v>
      </c>
      <c r="N4373" s="48">
        <f t="shared" si="498"/>
        <v>92.57</v>
      </c>
      <c r="O4373" s="49">
        <f t="shared" ca="1" si="499"/>
        <v>7578300</v>
      </c>
    </row>
    <row r="4374" spans="1:15" x14ac:dyDescent="0.25">
      <c r="A4374">
        <v>4359</v>
      </c>
      <c r="B4374" s="89">
        <v>36168</v>
      </c>
      <c r="C4374" s="48">
        <v>128.1875</v>
      </c>
      <c r="D4374" s="48">
        <v>128.5</v>
      </c>
      <c r="E4374" s="48">
        <v>125.96869700000001</v>
      </c>
      <c r="F4374" s="48">
        <v>127.75</v>
      </c>
      <c r="G4374" s="49">
        <v>6224400</v>
      </c>
      <c r="H4374" s="48">
        <v>93.458746000000005</v>
      </c>
      <c r="I4374" s="52">
        <f t="shared" si="493"/>
        <v>0.73157531115459884</v>
      </c>
      <c r="J4374" s="52">
        <f t="shared" ca="1" si="494"/>
        <v>1</v>
      </c>
      <c r="K4374" s="48">
        <f t="shared" si="495"/>
        <v>93.78</v>
      </c>
      <c r="L4374" s="48">
        <f t="shared" si="496"/>
        <v>94.01</v>
      </c>
      <c r="M4374" s="48">
        <f t="shared" si="497"/>
        <v>92.16</v>
      </c>
      <c r="N4374" s="48">
        <f t="shared" si="498"/>
        <v>93.46</v>
      </c>
      <c r="O4374" s="49">
        <f t="shared" ca="1" si="499"/>
        <v>6224400</v>
      </c>
    </row>
    <row r="4375" spans="1:15" x14ac:dyDescent="0.25">
      <c r="A4375">
        <v>4360</v>
      </c>
      <c r="B4375" s="89">
        <v>36167</v>
      </c>
      <c r="C4375" s="48">
        <v>126.375</v>
      </c>
      <c r="D4375" s="48">
        <v>127.21869700000001</v>
      </c>
      <c r="E4375" s="48">
        <v>125.78119700000001</v>
      </c>
      <c r="F4375" s="48">
        <v>126.8125</v>
      </c>
      <c r="G4375" s="49">
        <v>5504900</v>
      </c>
      <c r="H4375" s="48">
        <v>92.772893999999994</v>
      </c>
      <c r="I4375" s="52">
        <f t="shared" si="493"/>
        <v>0.73157531000492848</v>
      </c>
      <c r="J4375" s="52">
        <f t="shared" ca="1" si="494"/>
        <v>1</v>
      </c>
      <c r="K4375" s="48">
        <f t="shared" si="495"/>
        <v>92.45</v>
      </c>
      <c r="L4375" s="48">
        <f t="shared" si="496"/>
        <v>93.07</v>
      </c>
      <c r="M4375" s="48">
        <f t="shared" si="497"/>
        <v>92.02</v>
      </c>
      <c r="N4375" s="48">
        <f t="shared" si="498"/>
        <v>92.77</v>
      </c>
      <c r="O4375" s="49">
        <f t="shared" ca="1" si="499"/>
        <v>5504900</v>
      </c>
    </row>
    <row r="4376" spans="1:15" x14ac:dyDescent="0.25">
      <c r="A4376">
        <v>4361</v>
      </c>
      <c r="B4376" s="89">
        <v>36166</v>
      </c>
      <c r="C4376" s="48">
        <v>125.8125</v>
      </c>
      <c r="D4376" s="48">
        <v>127.75</v>
      </c>
      <c r="E4376" s="48">
        <v>125.75</v>
      </c>
      <c r="F4376" s="48">
        <v>127.4375</v>
      </c>
      <c r="G4376" s="49">
        <v>7737700</v>
      </c>
      <c r="H4376" s="48">
        <v>93.230129000000005</v>
      </c>
      <c r="I4376" s="52">
        <f t="shared" si="493"/>
        <v>0.73157531338891613</v>
      </c>
      <c r="J4376" s="52">
        <f t="shared" ca="1" si="494"/>
        <v>1</v>
      </c>
      <c r="K4376" s="48">
        <f t="shared" si="495"/>
        <v>92.04</v>
      </c>
      <c r="L4376" s="48">
        <f t="shared" si="496"/>
        <v>93.46</v>
      </c>
      <c r="M4376" s="48">
        <f t="shared" si="497"/>
        <v>92</v>
      </c>
      <c r="N4376" s="48">
        <f t="shared" si="498"/>
        <v>93.23</v>
      </c>
      <c r="O4376" s="49">
        <f t="shared" ca="1" si="499"/>
        <v>7737700</v>
      </c>
    </row>
    <row r="4377" spans="1:15" x14ac:dyDescent="0.25">
      <c r="A4377">
        <v>4362</v>
      </c>
      <c r="B4377" s="89">
        <v>36165</v>
      </c>
      <c r="C4377" s="48">
        <v>122.9375</v>
      </c>
      <c r="D4377" s="48">
        <v>124.875</v>
      </c>
      <c r="E4377" s="48">
        <v>122.9375</v>
      </c>
      <c r="F4377" s="48">
        <v>124.4375</v>
      </c>
      <c r="G4377" s="49">
        <v>8031000</v>
      </c>
      <c r="H4377" s="48">
        <v>91.035403000000002</v>
      </c>
      <c r="I4377" s="52">
        <f t="shared" si="493"/>
        <v>0.73157531290808642</v>
      </c>
      <c r="J4377" s="52">
        <f t="shared" ca="1" si="494"/>
        <v>1</v>
      </c>
      <c r="K4377" s="48">
        <f t="shared" si="495"/>
        <v>89.94</v>
      </c>
      <c r="L4377" s="48">
        <f t="shared" si="496"/>
        <v>91.36</v>
      </c>
      <c r="M4377" s="48">
        <f t="shared" si="497"/>
        <v>89.94</v>
      </c>
      <c r="N4377" s="48">
        <f t="shared" si="498"/>
        <v>91.04</v>
      </c>
      <c r="O4377" s="49">
        <f t="shared" ca="1" si="499"/>
        <v>8031000</v>
      </c>
    </row>
    <row r="4378" spans="1:15" x14ac:dyDescent="0.25">
      <c r="A4378">
        <v>4363</v>
      </c>
      <c r="B4378" s="89">
        <v>36164</v>
      </c>
      <c r="C4378" s="48">
        <v>123.375</v>
      </c>
      <c r="D4378" s="48">
        <v>125.21869700000001</v>
      </c>
      <c r="E4378" s="48">
        <v>121.71869700000001</v>
      </c>
      <c r="F4378" s="48">
        <v>123.03119700000001</v>
      </c>
      <c r="G4378" s="49">
        <v>9450400</v>
      </c>
      <c r="H4378" s="48">
        <v>90.006585999999999</v>
      </c>
      <c r="I4378" s="52">
        <f t="shared" si="493"/>
        <v>0.73157530930955661</v>
      </c>
      <c r="J4378" s="52">
        <f t="shared" ca="1" si="494"/>
        <v>1</v>
      </c>
      <c r="K4378" s="48">
        <f t="shared" si="495"/>
        <v>90.26</v>
      </c>
      <c r="L4378" s="48">
        <f t="shared" si="496"/>
        <v>91.61</v>
      </c>
      <c r="M4378" s="48">
        <f t="shared" si="497"/>
        <v>89.05</v>
      </c>
      <c r="N4378" s="48">
        <f t="shared" si="498"/>
        <v>90.01</v>
      </c>
      <c r="O4378" s="49">
        <f t="shared" ca="1" si="499"/>
        <v>9450400</v>
      </c>
    </row>
    <row r="4379" spans="1:15" x14ac:dyDescent="0.25">
      <c r="A4379">
        <v>4364</v>
      </c>
      <c r="B4379" s="89">
        <v>36160</v>
      </c>
      <c r="C4379" s="48">
        <v>123.3125</v>
      </c>
      <c r="D4379" s="48">
        <v>123.9375</v>
      </c>
      <c r="E4379" s="48">
        <v>122.46869700000001</v>
      </c>
      <c r="F4379" s="48">
        <v>123.3125</v>
      </c>
      <c r="G4379" s="49">
        <v>6790500</v>
      </c>
      <c r="H4379" s="48">
        <v>90.212379999999996</v>
      </c>
      <c r="I4379" s="52">
        <f t="shared" si="493"/>
        <v>0.73157530663963499</v>
      </c>
      <c r="J4379" s="52">
        <f t="shared" ca="1" si="494"/>
        <v>1</v>
      </c>
      <c r="K4379" s="48">
        <f t="shared" si="495"/>
        <v>90.21</v>
      </c>
      <c r="L4379" s="48">
        <f t="shared" si="496"/>
        <v>90.67</v>
      </c>
      <c r="M4379" s="48">
        <f t="shared" si="497"/>
        <v>89.6</v>
      </c>
      <c r="N4379" s="48">
        <f t="shared" si="498"/>
        <v>90.21</v>
      </c>
      <c r="O4379" s="49">
        <f t="shared" ca="1" si="499"/>
        <v>6790500</v>
      </c>
    </row>
    <row r="4380" spans="1:15" x14ac:dyDescent="0.25">
      <c r="A4380">
        <v>4365</v>
      </c>
      <c r="B4380" s="89">
        <v>36159</v>
      </c>
      <c r="C4380" s="48">
        <v>123.9375</v>
      </c>
      <c r="D4380" s="48">
        <v>124.75</v>
      </c>
      <c r="E4380" s="48">
        <v>123.03119700000001</v>
      </c>
      <c r="F4380" s="48">
        <v>123.3125</v>
      </c>
      <c r="G4380" s="49">
        <v>6810700</v>
      </c>
      <c r="H4380" s="48">
        <v>90.212379999999996</v>
      </c>
      <c r="I4380" s="52">
        <f t="shared" si="493"/>
        <v>0.73157530663963499</v>
      </c>
      <c r="J4380" s="52">
        <f t="shared" ca="1" si="494"/>
        <v>1</v>
      </c>
      <c r="K4380" s="48">
        <f t="shared" si="495"/>
        <v>90.67</v>
      </c>
      <c r="L4380" s="48">
        <f t="shared" si="496"/>
        <v>91.26</v>
      </c>
      <c r="M4380" s="48">
        <f t="shared" si="497"/>
        <v>90.01</v>
      </c>
      <c r="N4380" s="48">
        <f t="shared" si="498"/>
        <v>90.21</v>
      </c>
      <c r="O4380" s="49">
        <f t="shared" ca="1" si="499"/>
        <v>6810700</v>
      </c>
    </row>
    <row r="4381" spans="1:15" x14ac:dyDescent="0.25">
      <c r="A4381">
        <v>4366</v>
      </c>
      <c r="B4381" s="89">
        <v>36158</v>
      </c>
      <c r="C4381" s="48">
        <v>122.71869700000001</v>
      </c>
      <c r="D4381" s="48">
        <v>124.48429899999999</v>
      </c>
      <c r="E4381" s="48">
        <v>122.125</v>
      </c>
      <c r="F4381" s="48">
        <v>124.3125</v>
      </c>
      <c r="G4381" s="49">
        <v>3935800</v>
      </c>
      <c r="H4381" s="48">
        <v>90.943956</v>
      </c>
      <c r="I4381" s="52">
        <f t="shared" si="493"/>
        <v>0.73157531221719452</v>
      </c>
      <c r="J4381" s="52">
        <f t="shared" ca="1" si="494"/>
        <v>1</v>
      </c>
      <c r="K4381" s="48">
        <f t="shared" si="495"/>
        <v>89.78</v>
      </c>
      <c r="L4381" s="48">
        <f t="shared" si="496"/>
        <v>91.07</v>
      </c>
      <c r="M4381" s="48">
        <f t="shared" si="497"/>
        <v>89.34</v>
      </c>
      <c r="N4381" s="48">
        <f t="shared" si="498"/>
        <v>90.94</v>
      </c>
      <c r="O4381" s="49">
        <f t="shared" ca="1" si="499"/>
        <v>3935800</v>
      </c>
    </row>
    <row r="4382" spans="1:15" x14ac:dyDescent="0.25">
      <c r="A4382">
        <v>4367</v>
      </c>
      <c r="B4382" s="89">
        <v>36157</v>
      </c>
      <c r="C4382" s="48">
        <v>123.25</v>
      </c>
      <c r="D4382" s="48">
        <v>123.3125</v>
      </c>
      <c r="E4382" s="48">
        <v>122</v>
      </c>
      <c r="F4382" s="48">
        <v>122.375</v>
      </c>
      <c r="G4382" s="49">
        <v>4203600</v>
      </c>
      <c r="H4382" s="48">
        <v>89.526528999999996</v>
      </c>
      <c r="I4382" s="52">
        <f t="shared" si="493"/>
        <v>0.73157531358529104</v>
      </c>
      <c r="J4382" s="52">
        <f t="shared" ca="1" si="494"/>
        <v>1</v>
      </c>
      <c r="K4382" s="48">
        <f t="shared" si="495"/>
        <v>90.17</v>
      </c>
      <c r="L4382" s="48">
        <f t="shared" si="496"/>
        <v>90.21</v>
      </c>
      <c r="M4382" s="48">
        <f t="shared" si="497"/>
        <v>89.25</v>
      </c>
      <c r="N4382" s="48">
        <f t="shared" si="498"/>
        <v>89.53</v>
      </c>
      <c r="O4382" s="49">
        <f t="shared" ca="1" si="499"/>
        <v>4203600</v>
      </c>
    </row>
    <row r="4383" spans="1:15" x14ac:dyDescent="0.25">
      <c r="A4383">
        <v>4368</v>
      </c>
      <c r="B4383" s="89">
        <v>36153</v>
      </c>
      <c r="C4383" s="48">
        <v>123.15619700000001</v>
      </c>
      <c r="D4383" s="48">
        <v>123.25</v>
      </c>
      <c r="E4383" s="48">
        <v>122.5</v>
      </c>
      <c r="F4383" s="48">
        <v>122.6875</v>
      </c>
      <c r="G4383" s="49">
        <v>1507100</v>
      </c>
      <c r="H4383" s="48">
        <v>89.755145999999996</v>
      </c>
      <c r="I4383" s="52">
        <f t="shared" si="493"/>
        <v>0.73157531125827813</v>
      </c>
      <c r="J4383" s="52">
        <f t="shared" ca="1" si="494"/>
        <v>1</v>
      </c>
      <c r="K4383" s="48">
        <f t="shared" si="495"/>
        <v>90.1</v>
      </c>
      <c r="L4383" s="48">
        <f t="shared" si="496"/>
        <v>90.17</v>
      </c>
      <c r="M4383" s="48">
        <f t="shared" si="497"/>
        <v>89.62</v>
      </c>
      <c r="N4383" s="48">
        <f t="shared" si="498"/>
        <v>89.76</v>
      </c>
      <c r="O4383" s="49">
        <f t="shared" ca="1" si="499"/>
        <v>1507100</v>
      </c>
    </row>
    <row r="4384" spans="1:15" x14ac:dyDescent="0.25">
      <c r="A4384">
        <v>4369</v>
      </c>
      <c r="B4384" s="89">
        <v>36152</v>
      </c>
      <c r="C4384" s="48">
        <v>121.1875</v>
      </c>
      <c r="D4384" s="48">
        <v>123.21869700000001</v>
      </c>
      <c r="E4384" s="48">
        <v>120.8125</v>
      </c>
      <c r="F4384" s="48">
        <v>123.21869700000001</v>
      </c>
      <c r="G4384" s="49">
        <v>7791000</v>
      </c>
      <c r="H4384" s="48">
        <v>90.143755999999996</v>
      </c>
      <c r="I4384" s="52">
        <f t="shared" si="493"/>
        <v>0.73157530630274392</v>
      </c>
      <c r="J4384" s="52">
        <f t="shared" ca="1" si="494"/>
        <v>1</v>
      </c>
      <c r="K4384" s="48">
        <f t="shared" si="495"/>
        <v>88.66</v>
      </c>
      <c r="L4384" s="48">
        <f t="shared" si="496"/>
        <v>90.14</v>
      </c>
      <c r="M4384" s="48">
        <f t="shared" si="497"/>
        <v>88.38</v>
      </c>
      <c r="N4384" s="48">
        <f t="shared" si="498"/>
        <v>90.14</v>
      </c>
      <c r="O4384" s="49">
        <f t="shared" ca="1" si="499"/>
        <v>7791000</v>
      </c>
    </row>
    <row r="4385" spans="1:15" x14ac:dyDescent="0.25">
      <c r="A4385">
        <v>4370</v>
      </c>
      <c r="B4385" s="89">
        <v>36151</v>
      </c>
      <c r="C4385" s="48">
        <v>120.40619700000001</v>
      </c>
      <c r="D4385" s="48">
        <v>121.21869700000001</v>
      </c>
      <c r="E4385" s="48">
        <v>119.1875</v>
      </c>
      <c r="F4385" s="48">
        <v>120.6875</v>
      </c>
      <c r="G4385" s="49">
        <v>5461100</v>
      </c>
      <c r="H4385" s="48">
        <v>88.291995</v>
      </c>
      <c r="I4385" s="52">
        <f t="shared" si="493"/>
        <v>0.73157530813050231</v>
      </c>
      <c r="J4385" s="52">
        <f t="shared" ca="1" si="494"/>
        <v>1</v>
      </c>
      <c r="K4385" s="48">
        <f t="shared" si="495"/>
        <v>88.09</v>
      </c>
      <c r="L4385" s="48">
        <f t="shared" si="496"/>
        <v>88.68</v>
      </c>
      <c r="M4385" s="48">
        <f t="shared" si="497"/>
        <v>87.19</v>
      </c>
      <c r="N4385" s="48">
        <f t="shared" si="498"/>
        <v>88.29</v>
      </c>
      <c r="O4385" s="49">
        <f t="shared" ca="1" si="499"/>
        <v>5461100</v>
      </c>
    </row>
    <row r="4386" spans="1:15" x14ac:dyDescent="0.25">
      <c r="A4386">
        <v>4371</v>
      </c>
      <c r="B4386" s="89">
        <v>36150</v>
      </c>
      <c r="C4386" s="48">
        <v>119.25</v>
      </c>
      <c r="D4386" s="48">
        <v>121.34369700000001</v>
      </c>
      <c r="E4386" s="48">
        <v>119</v>
      </c>
      <c r="F4386" s="48">
        <v>120.15619700000001</v>
      </c>
      <c r="G4386" s="49">
        <v>8580700</v>
      </c>
      <c r="H4386" s="48">
        <v>87.903306999999998</v>
      </c>
      <c r="I4386" s="52">
        <f t="shared" si="493"/>
        <v>0.73157530942827687</v>
      </c>
      <c r="J4386" s="52">
        <f t="shared" ca="1" si="494"/>
        <v>1</v>
      </c>
      <c r="K4386" s="48">
        <f t="shared" si="495"/>
        <v>87.24</v>
      </c>
      <c r="L4386" s="48">
        <f t="shared" si="496"/>
        <v>88.77</v>
      </c>
      <c r="M4386" s="48">
        <f t="shared" si="497"/>
        <v>87.06</v>
      </c>
      <c r="N4386" s="48">
        <f t="shared" si="498"/>
        <v>87.9</v>
      </c>
      <c r="O4386" s="49">
        <f t="shared" ca="1" si="499"/>
        <v>8580700</v>
      </c>
    </row>
    <row r="4387" spans="1:15" x14ac:dyDescent="0.25">
      <c r="A4387">
        <v>4372</v>
      </c>
      <c r="B4387" s="89">
        <v>36147</v>
      </c>
      <c r="C4387" s="48">
        <v>118.3125</v>
      </c>
      <c r="D4387" s="48">
        <v>119.125</v>
      </c>
      <c r="E4387" s="48">
        <v>117.875</v>
      </c>
      <c r="F4387" s="48">
        <v>118.5</v>
      </c>
      <c r="G4387" s="49">
        <v>4802400</v>
      </c>
      <c r="H4387" s="48">
        <v>86.691674000000006</v>
      </c>
      <c r="I4387" s="52">
        <f t="shared" si="493"/>
        <v>0.73157530801687765</v>
      </c>
      <c r="J4387" s="52">
        <f t="shared" ca="1" si="494"/>
        <v>1</v>
      </c>
      <c r="K4387" s="48">
        <f t="shared" si="495"/>
        <v>86.55</v>
      </c>
      <c r="L4387" s="48">
        <f t="shared" si="496"/>
        <v>87.15</v>
      </c>
      <c r="M4387" s="48">
        <f t="shared" si="497"/>
        <v>86.23</v>
      </c>
      <c r="N4387" s="48">
        <f t="shared" si="498"/>
        <v>86.69</v>
      </c>
      <c r="O4387" s="49">
        <f t="shared" ca="1" si="499"/>
        <v>4802400</v>
      </c>
    </row>
    <row r="4388" spans="1:15" x14ac:dyDescent="0.25">
      <c r="A4388">
        <v>4373</v>
      </c>
      <c r="B4388" s="89">
        <v>36146</v>
      </c>
      <c r="C4388" s="48">
        <v>117.21869700000001</v>
      </c>
      <c r="D4388" s="48">
        <v>118.59369700000001</v>
      </c>
      <c r="E4388" s="48">
        <v>117.03119700000001</v>
      </c>
      <c r="F4388" s="48">
        <v>118.390602</v>
      </c>
      <c r="G4388" s="49">
        <v>6914700</v>
      </c>
      <c r="H4388" s="48">
        <v>86.324866999999998</v>
      </c>
      <c r="I4388" s="52">
        <f t="shared" si="493"/>
        <v>0.72915303699528444</v>
      </c>
      <c r="J4388" s="52">
        <f t="shared" ca="1" si="494"/>
        <v>1</v>
      </c>
      <c r="K4388" s="48">
        <f t="shared" si="495"/>
        <v>85.47</v>
      </c>
      <c r="L4388" s="48">
        <f t="shared" si="496"/>
        <v>86.47</v>
      </c>
      <c r="M4388" s="48">
        <f t="shared" si="497"/>
        <v>85.33</v>
      </c>
      <c r="N4388" s="48">
        <f t="shared" si="498"/>
        <v>86.32</v>
      </c>
      <c r="O4388" s="49">
        <f t="shared" ca="1" si="499"/>
        <v>6914700</v>
      </c>
    </row>
    <row r="4389" spans="1:15" x14ac:dyDescent="0.25">
      <c r="A4389">
        <v>4374</v>
      </c>
      <c r="B4389" s="89">
        <v>36145</v>
      </c>
      <c r="C4389" s="48">
        <v>117.125</v>
      </c>
      <c r="D4389" s="48">
        <v>117.125</v>
      </c>
      <c r="E4389" s="48">
        <v>115.75</v>
      </c>
      <c r="F4389" s="48">
        <v>116.53119700000001</v>
      </c>
      <c r="G4389" s="49">
        <v>7260000</v>
      </c>
      <c r="H4389" s="48">
        <v>84.969076000000001</v>
      </c>
      <c r="I4389" s="52">
        <f t="shared" si="493"/>
        <v>0.72915303530264086</v>
      </c>
      <c r="J4389" s="52">
        <f t="shared" ca="1" si="494"/>
        <v>1</v>
      </c>
      <c r="K4389" s="48">
        <f t="shared" si="495"/>
        <v>85.4</v>
      </c>
      <c r="L4389" s="48">
        <f t="shared" si="496"/>
        <v>85.4</v>
      </c>
      <c r="M4389" s="48">
        <f t="shared" si="497"/>
        <v>84.4</v>
      </c>
      <c r="N4389" s="48">
        <f t="shared" si="498"/>
        <v>84.97</v>
      </c>
      <c r="O4389" s="49">
        <f t="shared" ca="1" si="499"/>
        <v>7260000</v>
      </c>
    </row>
    <row r="4390" spans="1:15" x14ac:dyDescent="0.25">
      <c r="A4390">
        <v>4375</v>
      </c>
      <c r="B4390" s="89">
        <v>36144</v>
      </c>
      <c r="C4390" s="48">
        <v>114.6875</v>
      </c>
      <c r="D4390" s="48">
        <v>116.75</v>
      </c>
      <c r="E4390" s="48">
        <v>114.53119700000001</v>
      </c>
      <c r="F4390" s="48">
        <v>116.6875</v>
      </c>
      <c r="G4390" s="49">
        <v>9631500</v>
      </c>
      <c r="H4390" s="48">
        <v>85.083044999999998</v>
      </c>
      <c r="I4390" s="52">
        <f t="shared" si="493"/>
        <v>0.72915303695768607</v>
      </c>
      <c r="J4390" s="52">
        <f t="shared" ca="1" si="494"/>
        <v>1</v>
      </c>
      <c r="K4390" s="48">
        <f t="shared" si="495"/>
        <v>83.62</v>
      </c>
      <c r="L4390" s="48">
        <f t="shared" si="496"/>
        <v>85.13</v>
      </c>
      <c r="M4390" s="48">
        <f t="shared" si="497"/>
        <v>83.51</v>
      </c>
      <c r="N4390" s="48">
        <f t="shared" si="498"/>
        <v>85.08</v>
      </c>
      <c r="O4390" s="49">
        <f t="shared" ca="1" si="499"/>
        <v>9631500</v>
      </c>
    </row>
    <row r="4391" spans="1:15" x14ac:dyDescent="0.25">
      <c r="A4391">
        <v>4376</v>
      </c>
      <c r="B4391" s="89">
        <v>36143</v>
      </c>
      <c r="C4391" s="48">
        <v>116.15619700000001</v>
      </c>
      <c r="D4391" s="48">
        <v>116.40619700000001</v>
      </c>
      <c r="E4391" s="48">
        <v>113.75</v>
      </c>
      <c r="F4391" s="48">
        <v>113.75</v>
      </c>
      <c r="G4391" s="49">
        <v>9521400</v>
      </c>
      <c r="H4391" s="48">
        <v>82.941158000000001</v>
      </c>
      <c r="I4391" s="52">
        <f t="shared" si="493"/>
        <v>0.72915303736263737</v>
      </c>
      <c r="J4391" s="52">
        <f t="shared" ca="1" si="494"/>
        <v>1</v>
      </c>
      <c r="K4391" s="48">
        <f t="shared" si="495"/>
        <v>84.7</v>
      </c>
      <c r="L4391" s="48">
        <f t="shared" si="496"/>
        <v>84.88</v>
      </c>
      <c r="M4391" s="48">
        <f t="shared" si="497"/>
        <v>82.94</v>
      </c>
      <c r="N4391" s="48">
        <f t="shared" si="498"/>
        <v>82.94</v>
      </c>
      <c r="O4391" s="49">
        <f t="shared" ca="1" si="499"/>
        <v>9521400</v>
      </c>
    </row>
    <row r="4392" spans="1:15" x14ac:dyDescent="0.25">
      <c r="A4392">
        <v>4377</v>
      </c>
      <c r="B4392" s="89">
        <v>36140</v>
      </c>
      <c r="C4392" s="48">
        <v>116.4375</v>
      </c>
      <c r="D4392" s="48">
        <v>117.34369700000001</v>
      </c>
      <c r="E4392" s="48">
        <v>115.5625</v>
      </c>
      <c r="F4392" s="48">
        <v>117.125</v>
      </c>
      <c r="G4392" s="49">
        <v>8198200</v>
      </c>
      <c r="H4392" s="48">
        <v>85.402049000000005</v>
      </c>
      <c r="I4392" s="52">
        <f t="shared" si="493"/>
        <v>0.72915303308431167</v>
      </c>
      <c r="J4392" s="52">
        <f t="shared" ca="1" si="494"/>
        <v>1</v>
      </c>
      <c r="K4392" s="48">
        <f t="shared" si="495"/>
        <v>84.9</v>
      </c>
      <c r="L4392" s="48">
        <f t="shared" si="496"/>
        <v>85.56</v>
      </c>
      <c r="M4392" s="48">
        <f t="shared" si="497"/>
        <v>84.26</v>
      </c>
      <c r="N4392" s="48">
        <f t="shared" si="498"/>
        <v>85.4</v>
      </c>
      <c r="O4392" s="49">
        <f t="shared" ca="1" si="499"/>
        <v>8198200</v>
      </c>
    </row>
    <row r="4393" spans="1:15" x14ac:dyDescent="0.25">
      <c r="A4393">
        <v>4378</v>
      </c>
      <c r="B4393" s="89">
        <v>36139</v>
      </c>
      <c r="C4393" s="48">
        <v>118.84369700000001</v>
      </c>
      <c r="D4393" s="48">
        <v>118.84369700000001</v>
      </c>
      <c r="E4393" s="48">
        <v>116.71869700000001</v>
      </c>
      <c r="F4393" s="48">
        <v>116.890602</v>
      </c>
      <c r="G4393" s="49">
        <v>5966600</v>
      </c>
      <c r="H4393" s="48">
        <v>85.231138000000001</v>
      </c>
      <c r="I4393" s="52">
        <f t="shared" si="493"/>
        <v>0.72915304174753071</v>
      </c>
      <c r="J4393" s="52">
        <f t="shared" ca="1" si="494"/>
        <v>1</v>
      </c>
      <c r="K4393" s="48">
        <f t="shared" si="495"/>
        <v>86.66</v>
      </c>
      <c r="L4393" s="48">
        <f t="shared" si="496"/>
        <v>86.66</v>
      </c>
      <c r="M4393" s="48">
        <f t="shared" si="497"/>
        <v>85.11</v>
      </c>
      <c r="N4393" s="48">
        <f t="shared" si="498"/>
        <v>85.23</v>
      </c>
      <c r="O4393" s="49">
        <f t="shared" ca="1" si="499"/>
        <v>5966600</v>
      </c>
    </row>
    <row r="4394" spans="1:15" x14ac:dyDescent="0.25">
      <c r="A4394">
        <v>4379</v>
      </c>
      <c r="B4394" s="89">
        <v>36138</v>
      </c>
      <c r="C4394" s="48">
        <v>118.6875</v>
      </c>
      <c r="D4394" s="48">
        <v>118.96869700000001</v>
      </c>
      <c r="E4394" s="48">
        <v>117.875</v>
      </c>
      <c r="F4394" s="48">
        <v>118.625</v>
      </c>
      <c r="G4394" s="49">
        <v>5327900</v>
      </c>
      <c r="H4394" s="48">
        <v>86.495778999999999</v>
      </c>
      <c r="I4394" s="52">
        <f t="shared" si="493"/>
        <v>0.72915303688092725</v>
      </c>
      <c r="J4394" s="52">
        <f t="shared" ca="1" si="494"/>
        <v>1</v>
      </c>
      <c r="K4394" s="48">
        <f t="shared" si="495"/>
        <v>86.54</v>
      </c>
      <c r="L4394" s="48">
        <f t="shared" si="496"/>
        <v>86.75</v>
      </c>
      <c r="M4394" s="48">
        <f t="shared" si="497"/>
        <v>85.95</v>
      </c>
      <c r="N4394" s="48">
        <f t="shared" si="498"/>
        <v>86.5</v>
      </c>
      <c r="O4394" s="49">
        <f t="shared" ca="1" si="499"/>
        <v>5327900</v>
      </c>
    </row>
    <row r="4395" spans="1:15" x14ac:dyDescent="0.25">
      <c r="A4395">
        <v>4380</v>
      </c>
      <c r="B4395" s="89">
        <v>36137</v>
      </c>
      <c r="C4395" s="48">
        <v>118.53119700000001</v>
      </c>
      <c r="D4395" s="48">
        <v>119.75</v>
      </c>
      <c r="E4395" s="48">
        <v>117.5</v>
      </c>
      <c r="F4395" s="48">
        <v>118.40619700000001</v>
      </c>
      <c r="G4395" s="49">
        <v>10102600</v>
      </c>
      <c r="H4395" s="48">
        <v>86.336237999999994</v>
      </c>
      <c r="I4395" s="52">
        <f t="shared" si="493"/>
        <v>0.72915303579930013</v>
      </c>
      <c r="J4395" s="52">
        <f t="shared" ca="1" si="494"/>
        <v>1</v>
      </c>
      <c r="K4395" s="48">
        <f t="shared" si="495"/>
        <v>86.43</v>
      </c>
      <c r="L4395" s="48">
        <f t="shared" si="496"/>
        <v>87.32</v>
      </c>
      <c r="M4395" s="48">
        <f t="shared" si="497"/>
        <v>85.68</v>
      </c>
      <c r="N4395" s="48">
        <f t="shared" si="498"/>
        <v>86.34</v>
      </c>
      <c r="O4395" s="49">
        <f t="shared" ca="1" si="499"/>
        <v>10102600</v>
      </c>
    </row>
    <row r="4396" spans="1:15" x14ac:dyDescent="0.25">
      <c r="A4396">
        <v>4381</v>
      </c>
      <c r="B4396" s="89">
        <v>36136</v>
      </c>
      <c r="C4396" s="48">
        <v>118.0625</v>
      </c>
      <c r="D4396" s="48">
        <v>119.46869700000001</v>
      </c>
      <c r="E4396" s="48">
        <v>118</v>
      </c>
      <c r="F4396" s="48">
        <v>118.9375</v>
      </c>
      <c r="G4396" s="49">
        <v>4290000</v>
      </c>
      <c r="H4396" s="48">
        <v>86.723639000000006</v>
      </c>
      <c r="I4396" s="52">
        <f t="shared" si="493"/>
        <v>0.72915303415659494</v>
      </c>
      <c r="J4396" s="52">
        <f t="shared" ca="1" si="494"/>
        <v>1</v>
      </c>
      <c r="K4396" s="48">
        <f t="shared" si="495"/>
        <v>86.09</v>
      </c>
      <c r="L4396" s="48">
        <f t="shared" si="496"/>
        <v>87.11</v>
      </c>
      <c r="M4396" s="48">
        <f t="shared" si="497"/>
        <v>86.04</v>
      </c>
      <c r="N4396" s="48">
        <f t="shared" si="498"/>
        <v>86.72</v>
      </c>
      <c r="O4396" s="49">
        <f t="shared" ca="1" si="499"/>
        <v>4290000</v>
      </c>
    </row>
    <row r="4397" spans="1:15" x14ac:dyDescent="0.25">
      <c r="A4397">
        <v>4382</v>
      </c>
      <c r="B4397" s="89">
        <v>36133</v>
      </c>
      <c r="C4397" s="48">
        <v>116.625</v>
      </c>
      <c r="D4397" s="48">
        <v>118.5</v>
      </c>
      <c r="E4397" s="48">
        <v>116.5</v>
      </c>
      <c r="F4397" s="48">
        <v>118.375</v>
      </c>
      <c r="G4397" s="49">
        <v>10339500</v>
      </c>
      <c r="H4397" s="48">
        <v>86.313490999999999</v>
      </c>
      <c r="I4397" s="52">
        <f t="shared" si="493"/>
        <v>0.72915303907074969</v>
      </c>
      <c r="J4397" s="52">
        <f t="shared" ca="1" si="494"/>
        <v>1</v>
      </c>
      <c r="K4397" s="48">
        <f t="shared" si="495"/>
        <v>85.04</v>
      </c>
      <c r="L4397" s="48">
        <f t="shared" si="496"/>
        <v>86.4</v>
      </c>
      <c r="M4397" s="48">
        <f t="shared" si="497"/>
        <v>84.95</v>
      </c>
      <c r="N4397" s="48">
        <f t="shared" si="498"/>
        <v>86.31</v>
      </c>
      <c r="O4397" s="49">
        <f t="shared" ca="1" si="499"/>
        <v>10339500</v>
      </c>
    </row>
    <row r="4398" spans="1:15" x14ac:dyDescent="0.25">
      <c r="A4398">
        <v>4383</v>
      </c>
      <c r="B4398" s="89">
        <v>36132</v>
      </c>
      <c r="C4398" s="48">
        <v>117.25</v>
      </c>
      <c r="D4398" s="48">
        <v>118.3125</v>
      </c>
      <c r="E4398" s="48">
        <v>115.09369700000001</v>
      </c>
      <c r="F4398" s="48">
        <v>115.34369700000001</v>
      </c>
      <c r="G4398" s="49">
        <v>12145300</v>
      </c>
      <c r="H4398" s="48">
        <v>84.103206999999998</v>
      </c>
      <c r="I4398" s="52">
        <f t="shared" si="493"/>
        <v>0.72915303729166925</v>
      </c>
      <c r="J4398" s="52">
        <f t="shared" ca="1" si="494"/>
        <v>1</v>
      </c>
      <c r="K4398" s="48">
        <f t="shared" si="495"/>
        <v>85.49</v>
      </c>
      <c r="L4398" s="48">
        <f t="shared" si="496"/>
        <v>86.27</v>
      </c>
      <c r="M4398" s="48">
        <f t="shared" si="497"/>
        <v>83.92</v>
      </c>
      <c r="N4398" s="48">
        <f t="shared" si="498"/>
        <v>84.1</v>
      </c>
      <c r="O4398" s="49">
        <f t="shared" ca="1" si="499"/>
        <v>12145300</v>
      </c>
    </row>
    <row r="4399" spans="1:15" x14ac:dyDescent="0.25">
      <c r="A4399">
        <v>4384</v>
      </c>
      <c r="B4399" s="89">
        <v>36131</v>
      </c>
      <c r="C4399" s="48">
        <v>117.21869700000001</v>
      </c>
      <c r="D4399" s="48">
        <v>117.90619700000001</v>
      </c>
      <c r="E4399" s="48">
        <v>116</v>
      </c>
      <c r="F4399" s="48">
        <v>117.28119700000001</v>
      </c>
      <c r="G4399" s="49">
        <v>7495500</v>
      </c>
      <c r="H4399" s="48">
        <v>85.515940999999998</v>
      </c>
      <c r="I4399" s="52">
        <f t="shared" si="493"/>
        <v>0.72915303720851343</v>
      </c>
      <c r="J4399" s="52">
        <f t="shared" ca="1" si="494"/>
        <v>1</v>
      </c>
      <c r="K4399" s="48">
        <f t="shared" si="495"/>
        <v>85.47</v>
      </c>
      <c r="L4399" s="48">
        <f t="shared" si="496"/>
        <v>85.97</v>
      </c>
      <c r="M4399" s="48">
        <f t="shared" si="497"/>
        <v>84.58</v>
      </c>
      <c r="N4399" s="48">
        <f t="shared" si="498"/>
        <v>85.52</v>
      </c>
      <c r="O4399" s="49">
        <f t="shared" ca="1" si="499"/>
        <v>7495500</v>
      </c>
    </row>
    <row r="4400" spans="1:15" x14ac:dyDescent="0.25">
      <c r="A4400">
        <v>4385</v>
      </c>
      <c r="B4400" s="89">
        <v>36130</v>
      </c>
      <c r="C4400" s="48">
        <v>116.125</v>
      </c>
      <c r="D4400" s="48">
        <v>118.03119700000001</v>
      </c>
      <c r="E4400" s="48">
        <v>115.21869700000001</v>
      </c>
      <c r="F4400" s="48">
        <v>117.625</v>
      </c>
      <c r="G4400" s="49">
        <v>8950600</v>
      </c>
      <c r="H4400" s="48">
        <v>85.766626000000002</v>
      </c>
      <c r="I4400" s="52">
        <f t="shared" si="493"/>
        <v>0.729153037194474</v>
      </c>
      <c r="J4400" s="52">
        <f t="shared" ca="1" si="494"/>
        <v>1</v>
      </c>
      <c r="K4400" s="48">
        <f t="shared" si="495"/>
        <v>84.67</v>
      </c>
      <c r="L4400" s="48">
        <f t="shared" si="496"/>
        <v>86.06</v>
      </c>
      <c r="M4400" s="48">
        <f t="shared" si="497"/>
        <v>84.01</v>
      </c>
      <c r="N4400" s="48">
        <f t="shared" si="498"/>
        <v>85.77</v>
      </c>
      <c r="O4400" s="49">
        <f t="shared" ca="1" si="499"/>
        <v>8950600</v>
      </c>
    </row>
    <row r="4401" spans="1:15" x14ac:dyDescent="0.25">
      <c r="A4401">
        <v>4386</v>
      </c>
      <c r="B4401" s="89">
        <v>36129</v>
      </c>
      <c r="C4401" s="48">
        <v>119.015602</v>
      </c>
      <c r="D4401" s="48">
        <v>119.375</v>
      </c>
      <c r="E4401" s="48">
        <v>116.125</v>
      </c>
      <c r="F4401" s="48">
        <v>116.125</v>
      </c>
      <c r="G4401" s="49">
        <v>8705400</v>
      </c>
      <c r="H4401" s="48">
        <v>84.672895999999994</v>
      </c>
      <c r="I4401" s="52">
        <f t="shared" si="493"/>
        <v>0.72915303336921411</v>
      </c>
      <c r="J4401" s="52">
        <f t="shared" ca="1" si="494"/>
        <v>1</v>
      </c>
      <c r="K4401" s="48">
        <f t="shared" si="495"/>
        <v>86.78</v>
      </c>
      <c r="L4401" s="48">
        <f t="shared" si="496"/>
        <v>87.04</v>
      </c>
      <c r="M4401" s="48">
        <f t="shared" si="497"/>
        <v>84.67</v>
      </c>
      <c r="N4401" s="48">
        <f t="shared" si="498"/>
        <v>84.67</v>
      </c>
      <c r="O4401" s="49">
        <f t="shared" ca="1" si="499"/>
        <v>8705400</v>
      </c>
    </row>
    <row r="4402" spans="1:15" x14ac:dyDescent="0.25">
      <c r="A4402">
        <v>4387</v>
      </c>
      <c r="B4402" s="89">
        <v>36126</v>
      </c>
      <c r="C4402" s="48">
        <v>119.46869700000001</v>
      </c>
      <c r="D4402" s="48">
        <v>119.71869700000001</v>
      </c>
      <c r="E4402" s="48">
        <v>119.015602</v>
      </c>
      <c r="F4402" s="48">
        <v>119.5</v>
      </c>
      <c r="G4402" s="49">
        <v>4557900</v>
      </c>
      <c r="H4402" s="48">
        <v>87.133787999999996</v>
      </c>
      <c r="I4402" s="52">
        <f t="shared" si="493"/>
        <v>0.72915303765690376</v>
      </c>
      <c r="J4402" s="52">
        <f t="shared" ca="1" si="494"/>
        <v>1</v>
      </c>
      <c r="K4402" s="48">
        <f t="shared" si="495"/>
        <v>87.11</v>
      </c>
      <c r="L4402" s="48">
        <f t="shared" si="496"/>
        <v>87.29</v>
      </c>
      <c r="M4402" s="48">
        <f t="shared" si="497"/>
        <v>86.78</v>
      </c>
      <c r="N4402" s="48">
        <f t="shared" si="498"/>
        <v>87.13</v>
      </c>
      <c r="O4402" s="49">
        <f t="shared" ca="1" si="499"/>
        <v>4557900</v>
      </c>
    </row>
    <row r="4403" spans="1:15" x14ac:dyDescent="0.25">
      <c r="A4403">
        <v>4388</v>
      </c>
      <c r="B4403" s="89">
        <v>36124</v>
      </c>
      <c r="C4403" s="48">
        <v>118.9375</v>
      </c>
      <c r="D4403" s="48">
        <v>119.1875</v>
      </c>
      <c r="E4403" s="48">
        <v>118.21869700000001</v>
      </c>
      <c r="F4403" s="48">
        <v>118.625</v>
      </c>
      <c r="G4403" s="49">
        <v>4393500</v>
      </c>
      <c r="H4403" s="48">
        <v>86.495778999999999</v>
      </c>
      <c r="I4403" s="52">
        <f t="shared" si="493"/>
        <v>0.72915303688092725</v>
      </c>
      <c r="J4403" s="52">
        <f t="shared" ca="1" si="494"/>
        <v>1</v>
      </c>
      <c r="K4403" s="48">
        <f t="shared" si="495"/>
        <v>86.72</v>
      </c>
      <c r="L4403" s="48">
        <f t="shared" si="496"/>
        <v>86.91</v>
      </c>
      <c r="M4403" s="48">
        <f t="shared" si="497"/>
        <v>86.2</v>
      </c>
      <c r="N4403" s="48">
        <f t="shared" si="498"/>
        <v>86.5</v>
      </c>
      <c r="O4403" s="49">
        <f t="shared" ca="1" si="499"/>
        <v>4393500</v>
      </c>
    </row>
    <row r="4404" spans="1:15" x14ac:dyDescent="0.25">
      <c r="A4404">
        <v>4389</v>
      </c>
      <c r="B4404" s="89">
        <v>36123</v>
      </c>
      <c r="C4404" s="48">
        <v>119</v>
      </c>
      <c r="D4404" s="48">
        <v>119.65619700000001</v>
      </c>
      <c r="E4404" s="48">
        <v>118.453102</v>
      </c>
      <c r="F4404" s="48">
        <v>118.625</v>
      </c>
      <c r="G4404" s="49">
        <v>5323700</v>
      </c>
      <c r="H4404" s="48">
        <v>86.495778999999999</v>
      </c>
      <c r="I4404" s="52">
        <f t="shared" si="493"/>
        <v>0.72915303688092725</v>
      </c>
      <c r="J4404" s="52">
        <f t="shared" ca="1" si="494"/>
        <v>1</v>
      </c>
      <c r="K4404" s="48">
        <f t="shared" si="495"/>
        <v>86.77</v>
      </c>
      <c r="L4404" s="48">
        <f t="shared" si="496"/>
        <v>87.25</v>
      </c>
      <c r="M4404" s="48">
        <f t="shared" si="497"/>
        <v>86.37</v>
      </c>
      <c r="N4404" s="48">
        <f t="shared" si="498"/>
        <v>86.5</v>
      </c>
      <c r="O4404" s="49">
        <f t="shared" ca="1" si="499"/>
        <v>5323700</v>
      </c>
    </row>
    <row r="4405" spans="1:15" x14ac:dyDescent="0.25">
      <c r="A4405">
        <v>4390</v>
      </c>
      <c r="B4405" s="89">
        <v>36122</v>
      </c>
      <c r="C4405" s="48">
        <v>117.46869700000001</v>
      </c>
      <c r="D4405" s="48">
        <v>119.625</v>
      </c>
      <c r="E4405" s="48">
        <v>117.15619700000001</v>
      </c>
      <c r="F4405" s="48">
        <v>119.375</v>
      </c>
      <c r="G4405" s="49">
        <v>7151300</v>
      </c>
      <c r="H4405" s="48">
        <v>87.042643999999996</v>
      </c>
      <c r="I4405" s="52">
        <f t="shared" si="493"/>
        <v>0.72915303874345549</v>
      </c>
      <c r="J4405" s="52">
        <f t="shared" ca="1" si="494"/>
        <v>1</v>
      </c>
      <c r="K4405" s="48">
        <f t="shared" si="495"/>
        <v>85.65</v>
      </c>
      <c r="L4405" s="48">
        <f t="shared" si="496"/>
        <v>87.22</v>
      </c>
      <c r="M4405" s="48">
        <f t="shared" si="497"/>
        <v>85.42</v>
      </c>
      <c r="N4405" s="48">
        <f t="shared" si="498"/>
        <v>87.04</v>
      </c>
      <c r="O4405" s="49">
        <f t="shared" ca="1" si="499"/>
        <v>7151300</v>
      </c>
    </row>
    <row r="4406" spans="1:15" x14ac:dyDescent="0.25">
      <c r="A4406">
        <v>4391</v>
      </c>
      <c r="B4406" s="89">
        <v>36119</v>
      </c>
      <c r="C4406" s="48">
        <v>116.35929899999999</v>
      </c>
      <c r="D4406" s="48">
        <v>116.75</v>
      </c>
      <c r="E4406" s="48">
        <v>115.84369700000001</v>
      </c>
      <c r="F4406" s="48">
        <v>116.625</v>
      </c>
      <c r="G4406" s="49">
        <v>5562000</v>
      </c>
      <c r="H4406" s="48">
        <v>85.037473000000006</v>
      </c>
      <c r="I4406" s="52">
        <f t="shared" si="493"/>
        <v>0.72915303751339766</v>
      </c>
      <c r="J4406" s="52">
        <f t="shared" ca="1" si="494"/>
        <v>1</v>
      </c>
      <c r="K4406" s="48">
        <f t="shared" si="495"/>
        <v>84.84</v>
      </c>
      <c r="L4406" s="48">
        <f t="shared" si="496"/>
        <v>85.13</v>
      </c>
      <c r="M4406" s="48">
        <f t="shared" si="497"/>
        <v>84.47</v>
      </c>
      <c r="N4406" s="48">
        <f t="shared" si="498"/>
        <v>85.04</v>
      </c>
      <c r="O4406" s="49">
        <f t="shared" ca="1" si="499"/>
        <v>5562000</v>
      </c>
    </row>
    <row r="4407" spans="1:15" x14ac:dyDescent="0.25">
      <c r="A4407">
        <v>4392</v>
      </c>
      <c r="B4407" s="89">
        <v>36118</v>
      </c>
      <c r="C4407" s="48">
        <v>115.28119700000001</v>
      </c>
      <c r="D4407" s="48">
        <v>115.90619700000001</v>
      </c>
      <c r="E4407" s="48">
        <v>114.625</v>
      </c>
      <c r="F4407" s="48">
        <v>115.75</v>
      </c>
      <c r="G4407" s="49">
        <v>5249300</v>
      </c>
      <c r="H4407" s="48">
        <v>84.399463999999995</v>
      </c>
      <c r="I4407" s="52">
        <f t="shared" si="493"/>
        <v>0.72915303671706255</v>
      </c>
      <c r="J4407" s="52">
        <f t="shared" ca="1" si="494"/>
        <v>1</v>
      </c>
      <c r="K4407" s="48">
        <f t="shared" si="495"/>
        <v>84.06</v>
      </c>
      <c r="L4407" s="48">
        <f t="shared" si="496"/>
        <v>84.51</v>
      </c>
      <c r="M4407" s="48">
        <f t="shared" si="497"/>
        <v>83.58</v>
      </c>
      <c r="N4407" s="48">
        <f t="shared" si="498"/>
        <v>84.4</v>
      </c>
      <c r="O4407" s="49">
        <f t="shared" ca="1" si="499"/>
        <v>5249300</v>
      </c>
    </row>
    <row r="4408" spans="1:15" x14ac:dyDescent="0.25">
      <c r="A4408">
        <v>4393</v>
      </c>
      <c r="B4408" s="89">
        <v>36117</v>
      </c>
      <c r="C4408" s="48">
        <v>114.3125</v>
      </c>
      <c r="D4408" s="48">
        <v>115</v>
      </c>
      <c r="E4408" s="48">
        <v>113.5</v>
      </c>
      <c r="F4408" s="48">
        <v>114.75</v>
      </c>
      <c r="G4408" s="49">
        <v>4567700</v>
      </c>
      <c r="H4408" s="48">
        <v>83.670310999999998</v>
      </c>
      <c r="I4408" s="52">
        <f t="shared" si="493"/>
        <v>0.72915303703703704</v>
      </c>
      <c r="J4408" s="52">
        <f t="shared" ca="1" si="494"/>
        <v>1</v>
      </c>
      <c r="K4408" s="48">
        <f t="shared" si="495"/>
        <v>83.35</v>
      </c>
      <c r="L4408" s="48">
        <f t="shared" si="496"/>
        <v>83.85</v>
      </c>
      <c r="M4408" s="48">
        <f t="shared" si="497"/>
        <v>82.76</v>
      </c>
      <c r="N4408" s="48">
        <f t="shared" si="498"/>
        <v>83.67</v>
      </c>
      <c r="O4408" s="49">
        <f t="shared" ca="1" si="499"/>
        <v>4567700</v>
      </c>
    </row>
    <row r="4409" spans="1:15" x14ac:dyDescent="0.25">
      <c r="A4409">
        <v>4394</v>
      </c>
      <c r="B4409" s="89">
        <v>36116</v>
      </c>
      <c r="C4409" s="48">
        <v>113.65619700000001</v>
      </c>
      <c r="D4409" s="48">
        <v>115.625</v>
      </c>
      <c r="E4409" s="48">
        <v>113</v>
      </c>
      <c r="F4409" s="48">
        <v>114.0625</v>
      </c>
      <c r="G4409" s="49">
        <v>9058900</v>
      </c>
      <c r="H4409" s="48">
        <v>83.169017999999994</v>
      </c>
      <c r="I4409" s="52">
        <f t="shared" si="493"/>
        <v>0.72915303452054792</v>
      </c>
      <c r="J4409" s="52">
        <f t="shared" ca="1" si="494"/>
        <v>1</v>
      </c>
      <c r="K4409" s="48">
        <f t="shared" si="495"/>
        <v>82.87</v>
      </c>
      <c r="L4409" s="48">
        <f t="shared" si="496"/>
        <v>84.31</v>
      </c>
      <c r="M4409" s="48">
        <f t="shared" si="497"/>
        <v>82.39</v>
      </c>
      <c r="N4409" s="48">
        <f t="shared" si="498"/>
        <v>83.17</v>
      </c>
      <c r="O4409" s="49">
        <f t="shared" ca="1" si="499"/>
        <v>9058900</v>
      </c>
    </row>
    <row r="4410" spans="1:15" x14ac:dyDescent="0.25">
      <c r="A4410">
        <v>4395</v>
      </c>
      <c r="B4410" s="89">
        <v>36115</v>
      </c>
      <c r="C4410" s="48">
        <v>114.21869700000001</v>
      </c>
      <c r="D4410" s="48">
        <v>114.35929899999999</v>
      </c>
      <c r="E4410" s="48">
        <v>112.890602</v>
      </c>
      <c r="F4410" s="48">
        <v>114.0625</v>
      </c>
      <c r="G4410" s="49">
        <v>6023700</v>
      </c>
      <c r="H4410" s="48">
        <v>83.169017999999994</v>
      </c>
      <c r="I4410" s="52">
        <f t="shared" si="493"/>
        <v>0.72915303452054792</v>
      </c>
      <c r="J4410" s="52">
        <f t="shared" ca="1" si="494"/>
        <v>1</v>
      </c>
      <c r="K4410" s="48">
        <f t="shared" si="495"/>
        <v>83.28</v>
      </c>
      <c r="L4410" s="48">
        <f t="shared" si="496"/>
        <v>83.39</v>
      </c>
      <c r="M4410" s="48">
        <f t="shared" si="497"/>
        <v>82.31</v>
      </c>
      <c r="N4410" s="48">
        <f t="shared" si="498"/>
        <v>83.17</v>
      </c>
      <c r="O4410" s="49">
        <f t="shared" ca="1" si="499"/>
        <v>6023700</v>
      </c>
    </row>
    <row r="4411" spans="1:15" x14ac:dyDescent="0.25">
      <c r="A4411">
        <v>4396</v>
      </c>
      <c r="B4411" s="89">
        <v>36112</v>
      </c>
      <c r="C4411" s="48">
        <v>112.21869700000001</v>
      </c>
      <c r="D4411" s="48">
        <v>113.21869700000001</v>
      </c>
      <c r="E4411" s="48">
        <v>112.125</v>
      </c>
      <c r="F4411" s="48">
        <v>113.21869700000001</v>
      </c>
      <c r="G4411" s="49">
        <v>5524600</v>
      </c>
      <c r="H4411" s="48">
        <v>82.553756000000007</v>
      </c>
      <c r="I4411" s="52">
        <f t="shared" si="493"/>
        <v>0.72915303026319056</v>
      </c>
      <c r="J4411" s="52">
        <f t="shared" ca="1" si="494"/>
        <v>1</v>
      </c>
      <c r="K4411" s="48">
        <f t="shared" si="495"/>
        <v>81.819999999999993</v>
      </c>
      <c r="L4411" s="48">
        <f t="shared" si="496"/>
        <v>82.55</v>
      </c>
      <c r="M4411" s="48">
        <f t="shared" si="497"/>
        <v>81.760000000000005</v>
      </c>
      <c r="N4411" s="48">
        <f t="shared" si="498"/>
        <v>82.55</v>
      </c>
      <c r="O4411" s="49">
        <f t="shared" ca="1" si="499"/>
        <v>5524600</v>
      </c>
    </row>
    <row r="4412" spans="1:15" x14ac:dyDescent="0.25">
      <c r="A4412">
        <v>4397</v>
      </c>
      <c r="B4412" s="89">
        <v>36111</v>
      </c>
      <c r="C4412" s="48">
        <v>112.3125</v>
      </c>
      <c r="D4412" s="48">
        <v>113.125</v>
      </c>
      <c r="E4412" s="48">
        <v>111.6875</v>
      </c>
      <c r="F4412" s="48">
        <v>112.125</v>
      </c>
      <c r="G4412" s="49">
        <v>5457400</v>
      </c>
      <c r="H4412" s="48">
        <v>81.756283999999994</v>
      </c>
      <c r="I4412" s="52">
        <f t="shared" si="493"/>
        <v>0.7291530345596432</v>
      </c>
      <c r="J4412" s="52">
        <f t="shared" ca="1" si="494"/>
        <v>1</v>
      </c>
      <c r="K4412" s="48">
        <f t="shared" si="495"/>
        <v>81.89</v>
      </c>
      <c r="L4412" s="48">
        <f t="shared" si="496"/>
        <v>82.49</v>
      </c>
      <c r="M4412" s="48">
        <f t="shared" si="497"/>
        <v>81.44</v>
      </c>
      <c r="N4412" s="48">
        <f t="shared" si="498"/>
        <v>81.760000000000005</v>
      </c>
      <c r="O4412" s="49">
        <f t="shared" ca="1" si="499"/>
        <v>5457400</v>
      </c>
    </row>
    <row r="4413" spans="1:15" x14ac:dyDescent="0.25">
      <c r="A4413">
        <v>4398</v>
      </c>
      <c r="B4413" s="89">
        <v>36110</v>
      </c>
      <c r="C4413" s="48">
        <v>113.8125</v>
      </c>
      <c r="D4413" s="48">
        <v>114</v>
      </c>
      <c r="E4413" s="48">
        <v>111.890602</v>
      </c>
      <c r="F4413" s="48">
        <v>112.25</v>
      </c>
      <c r="G4413" s="49">
        <v>10922400</v>
      </c>
      <c r="H4413" s="48">
        <v>81.847427999999994</v>
      </c>
      <c r="I4413" s="52">
        <f t="shared" si="493"/>
        <v>0.72915303340757232</v>
      </c>
      <c r="J4413" s="52">
        <f t="shared" ca="1" si="494"/>
        <v>1</v>
      </c>
      <c r="K4413" s="48">
        <f t="shared" si="495"/>
        <v>82.99</v>
      </c>
      <c r="L4413" s="48">
        <f t="shared" si="496"/>
        <v>83.12</v>
      </c>
      <c r="M4413" s="48">
        <f t="shared" si="497"/>
        <v>81.59</v>
      </c>
      <c r="N4413" s="48">
        <f t="shared" si="498"/>
        <v>81.849999999999994</v>
      </c>
      <c r="O4413" s="49">
        <f t="shared" ca="1" si="499"/>
        <v>10922400</v>
      </c>
    </row>
    <row r="4414" spans="1:15" x14ac:dyDescent="0.25">
      <c r="A4414">
        <v>4399</v>
      </c>
      <c r="B4414" s="89">
        <v>36109</v>
      </c>
      <c r="C4414" s="48">
        <v>113</v>
      </c>
      <c r="D4414" s="48">
        <v>113.9375</v>
      </c>
      <c r="E4414" s="48">
        <v>112.25</v>
      </c>
      <c r="F4414" s="48">
        <v>113</v>
      </c>
      <c r="G4414" s="49">
        <v>14015200</v>
      </c>
      <c r="H4414" s="48">
        <v>82.394293000000005</v>
      </c>
      <c r="I4414" s="52">
        <f t="shared" si="493"/>
        <v>0.72915303539823018</v>
      </c>
      <c r="J4414" s="52">
        <f t="shared" ca="1" si="494"/>
        <v>1</v>
      </c>
      <c r="K4414" s="48">
        <f t="shared" si="495"/>
        <v>82.39</v>
      </c>
      <c r="L4414" s="48">
        <f t="shared" si="496"/>
        <v>83.08</v>
      </c>
      <c r="M4414" s="48">
        <f t="shared" si="497"/>
        <v>81.849999999999994</v>
      </c>
      <c r="N4414" s="48">
        <f t="shared" si="498"/>
        <v>82.39</v>
      </c>
      <c r="O4414" s="49">
        <f t="shared" ca="1" si="499"/>
        <v>14015200</v>
      </c>
    </row>
    <row r="4415" spans="1:15" x14ac:dyDescent="0.25">
      <c r="A4415">
        <v>4400</v>
      </c>
      <c r="B4415" s="89">
        <v>36108</v>
      </c>
      <c r="C4415" s="48">
        <v>113.9375</v>
      </c>
      <c r="D4415" s="48">
        <v>114.25</v>
      </c>
      <c r="E4415" s="48">
        <v>112.5</v>
      </c>
      <c r="F4415" s="48">
        <v>113.3125</v>
      </c>
      <c r="G4415" s="49">
        <v>6188700</v>
      </c>
      <c r="H4415" s="48">
        <v>82.622153999999995</v>
      </c>
      <c r="I4415" s="52">
        <f t="shared" si="493"/>
        <v>0.72915304136789849</v>
      </c>
      <c r="J4415" s="52">
        <f t="shared" ca="1" si="494"/>
        <v>1</v>
      </c>
      <c r="K4415" s="48">
        <f t="shared" si="495"/>
        <v>83.08</v>
      </c>
      <c r="L4415" s="48">
        <f t="shared" si="496"/>
        <v>83.31</v>
      </c>
      <c r="M4415" s="48">
        <f t="shared" si="497"/>
        <v>82.03</v>
      </c>
      <c r="N4415" s="48">
        <f t="shared" si="498"/>
        <v>82.62</v>
      </c>
      <c r="O4415" s="49">
        <f t="shared" ca="1" si="499"/>
        <v>6188700</v>
      </c>
    </row>
    <row r="4416" spans="1:15" x14ac:dyDescent="0.25">
      <c r="A4416">
        <v>4401</v>
      </c>
      <c r="B4416" s="89">
        <v>36105</v>
      </c>
      <c r="C4416" s="48">
        <v>113.46869700000001</v>
      </c>
      <c r="D4416" s="48">
        <v>114.5625</v>
      </c>
      <c r="E4416" s="48">
        <v>113.3125</v>
      </c>
      <c r="F4416" s="48">
        <v>114.125</v>
      </c>
      <c r="G4416" s="49">
        <v>5224800</v>
      </c>
      <c r="H4416" s="48">
        <v>83.214590000000001</v>
      </c>
      <c r="I4416" s="52">
        <f t="shared" si="493"/>
        <v>0.72915303395399778</v>
      </c>
      <c r="J4416" s="52">
        <f t="shared" ca="1" si="494"/>
        <v>1</v>
      </c>
      <c r="K4416" s="48">
        <f t="shared" si="495"/>
        <v>82.74</v>
      </c>
      <c r="L4416" s="48">
        <f t="shared" si="496"/>
        <v>83.53</v>
      </c>
      <c r="M4416" s="48">
        <f t="shared" si="497"/>
        <v>82.62</v>
      </c>
      <c r="N4416" s="48">
        <f t="shared" si="498"/>
        <v>83.21</v>
      </c>
      <c r="O4416" s="49">
        <f t="shared" ca="1" si="499"/>
        <v>5224800</v>
      </c>
    </row>
    <row r="4417" spans="1:15" x14ac:dyDescent="0.25">
      <c r="A4417">
        <v>4402</v>
      </c>
      <c r="B4417" s="89">
        <v>36104</v>
      </c>
      <c r="C4417" s="48">
        <v>111.53119700000001</v>
      </c>
      <c r="D4417" s="48">
        <v>113.9375</v>
      </c>
      <c r="E4417" s="48">
        <v>111.125</v>
      </c>
      <c r="F4417" s="48">
        <v>113.78119700000001</v>
      </c>
      <c r="G4417" s="49">
        <v>6841500</v>
      </c>
      <c r="H4417" s="48">
        <v>82.963904999999997</v>
      </c>
      <c r="I4417" s="52">
        <f t="shared" si="493"/>
        <v>0.7291530339586777</v>
      </c>
      <c r="J4417" s="52">
        <f t="shared" ca="1" si="494"/>
        <v>1</v>
      </c>
      <c r="K4417" s="48">
        <f t="shared" si="495"/>
        <v>81.319999999999993</v>
      </c>
      <c r="L4417" s="48">
        <f t="shared" si="496"/>
        <v>83.08</v>
      </c>
      <c r="M4417" s="48">
        <f t="shared" si="497"/>
        <v>81.03</v>
      </c>
      <c r="N4417" s="48">
        <f t="shared" si="498"/>
        <v>82.96</v>
      </c>
      <c r="O4417" s="49">
        <f t="shared" ca="1" si="499"/>
        <v>6841500</v>
      </c>
    </row>
    <row r="4418" spans="1:15" x14ac:dyDescent="0.25">
      <c r="A4418">
        <v>4403</v>
      </c>
      <c r="B4418" s="89">
        <v>36103</v>
      </c>
      <c r="C4418" s="48">
        <v>112.46869700000001</v>
      </c>
      <c r="D4418" s="48">
        <v>113.09369700000001</v>
      </c>
      <c r="E4418" s="48">
        <v>111.09369700000001</v>
      </c>
      <c r="F4418" s="48">
        <v>112.25</v>
      </c>
      <c r="G4418" s="49">
        <v>8233600</v>
      </c>
      <c r="H4418" s="48">
        <v>81.847427999999994</v>
      </c>
      <c r="I4418" s="52">
        <f t="shared" si="493"/>
        <v>0.72915303340757232</v>
      </c>
      <c r="J4418" s="52">
        <f t="shared" ca="1" si="494"/>
        <v>1</v>
      </c>
      <c r="K4418" s="48">
        <f t="shared" si="495"/>
        <v>82.01</v>
      </c>
      <c r="L4418" s="48">
        <f t="shared" si="496"/>
        <v>82.46</v>
      </c>
      <c r="M4418" s="48">
        <f t="shared" si="497"/>
        <v>81</v>
      </c>
      <c r="N4418" s="48">
        <f t="shared" si="498"/>
        <v>81.849999999999994</v>
      </c>
      <c r="O4418" s="49">
        <f t="shared" ca="1" si="499"/>
        <v>8233600</v>
      </c>
    </row>
    <row r="4419" spans="1:15" x14ac:dyDescent="0.25">
      <c r="A4419">
        <v>4404</v>
      </c>
      <c r="B4419" s="89">
        <v>36102</v>
      </c>
      <c r="C4419" s="48">
        <v>111.59369700000001</v>
      </c>
      <c r="D4419" s="48">
        <v>111.8125</v>
      </c>
      <c r="E4419" s="48">
        <v>110.75</v>
      </c>
      <c r="F4419" s="48">
        <v>111.0625</v>
      </c>
      <c r="G4419" s="49">
        <v>6866000</v>
      </c>
      <c r="H4419" s="48">
        <v>80.981559000000004</v>
      </c>
      <c r="I4419" s="52">
        <f t="shared" si="493"/>
        <v>0.72915303545301069</v>
      </c>
      <c r="J4419" s="52">
        <f t="shared" ca="1" si="494"/>
        <v>1</v>
      </c>
      <c r="K4419" s="48">
        <f t="shared" si="495"/>
        <v>81.37</v>
      </c>
      <c r="L4419" s="48">
        <f t="shared" si="496"/>
        <v>81.53</v>
      </c>
      <c r="M4419" s="48">
        <f t="shared" si="497"/>
        <v>80.75</v>
      </c>
      <c r="N4419" s="48">
        <f t="shared" si="498"/>
        <v>80.98</v>
      </c>
      <c r="O4419" s="49">
        <f t="shared" ca="1" si="499"/>
        <v>6866000</v>
      </c>
    </row>
    <row r="4420" spans="1:15" x14ac:dyDescent="0.25">
      <c r="A4420">
        <v>4405</v>
      </c>
      <c r="B4420" s="89">
        <v>36101</v>
      </c>
      <c r="C4420" s="48">
        <v>110.8125</v>
      </c>
      <c r="D4420" s="48">
        <v>111.875</v>
      </c>
      <c r="E4420" s="48">
        <v>110.1875</v>
      </c>
      <c r="F4420" s="48">
        <v>111.875</v>
      </c>
      <c r="G4420" s="49">
        <v>6501400</v>
      </c>
      <c r="H4420" s="48">
        <v>81.573995999999994</v>
      </c>
      <c r="I4420" s="52">
        <f t="shared" si="493"/>
        <v>0.72915303687150834</v>
      </c>
      <c r="J4420" s="52">
        <f t="shared" ca="1" si="494"/>
        <v>1</v>
      </c>
      <c r="K4420" s="48">
        <f t="shared" si="495"/>
        <v>80.8</v>
      </c>
      <c r="L4420" s="48">
        <f t="shared" si="496"/>
        <v>81.569999999999993</v>
      </c>
      <c r="M4420" s="48">
        <f t="shared" si="497"/>
        <v>80.34</v>
      </c>
      <c r="N4420" s="48">
        <f t="shared" si="498"/>
        <v>81.569999999999993</v>
      </c>
      <c r="O4420" s="49">
        <f t="shared" ca="1" si="499"/>
        <v>6501400</v>
      </c>
    </row>
    <row r="4421" spans="1:15" x14ac:dyDescent="0.25">
      <c r="A4421">
        <v>4406</v>
      </c>
      <c r="B4421" s="89">
        <v>36098</v>
      </c>
      <c r="C4421" s="48">
        <v>110.125</v>
      </c>
      <c r="D4421" s="48">
        <v>110.90619700000001</v>
      </c>
      <c r="E4421" s="48">
        <v>109.5</v>
      </c>
      <c r="F4421" s="48">
        <v>110</v>
      </c>
      <c r="G4421" s="49">
        <v>9872800</v>
      </c>
      <c r="H4421" s="48">
        <v>80.206834000000001</v>
      </c>
      <c r="I4421" s="52">
        <f t="shared" si="493"/>
        <v>0.72915303636363638</v>
      </c>
      <c r="J4421" s="52">
        <f t="shared" ca="1" si="494"/>
        <v>1</v>
      </c>
      <c r="K4421" s="48">
        <f t="shared" si="495"/>
        <v>80.3</v>
      </c>
      <c r="L4421" s="48">
        <f t="shared" si="496"/>
        <v>80.87</v>
      </c>
      <c r="M4421" s="48">
        <f t="shared" si="497"/>
        <v>79.84</v>
      </c>
      <c r="N4421" s="48">
        <f t="shared" si="498"/>
        <v>80.209999999999994</v>
      </c>
      <c r="O4421" s="49">
        <f t="shared" ca="1" si="499"/>
        <v>9872800</v>
      </c>
    </row>
    <row r="4422" spans="1:15" x14ac:dyDescent="0.25">
      <c r="A4422">
        <v>4407</v>
      </c>
      <c r="B4422" s="89">
        <v>36097</v>
      </c>
      <c r="C4422" s="48">
        <v>107.09369700000001</v>
      </c>
      <c r="D4422" s="48">
        <v>109.4375</v>
      </c>
      <c r="E4422" s="48">
        <v>106.625</v>
      </c>
      <c r="F4422" s="48">
        <v>109.40619700000001</v>
      </c>
      <c r="G4422" s="49">
        <v>9625600</v>
      </c>
      <c r="H4422" s="48">
        <v>79.773860999999997</v>
      </c>
      <c r="I4422" s="52">
        <f t="shared" si="493"/>
        <v>0.72915303874423121</v>
      </c>
      <c r="J4422" s="52">
        <f t="shared" ca="1" si="494"/>
        <v>1</v>
      </c>
      <c r="K4422" s="48">
        <f t="shared" si="495"/>
        <v>78.09</v>
      </c>
      <c r="L4422" s="48">
        <f t="shared" si="496"/>
        <v>79.8</v>
      </c>
      <c r="M4422" s="48">
        <f t="shared" si="497"/>
        <v>77.75</v>
      </c>
      <c r="N4422" s="48">
        <f t="shared" si="498"/>
        <v>79.77</v>
      </c>
      <c r="O4422" s="49">
        <f t="shared" ca="1" si="499"/>
        <v>9625600</v>
      </c>
    </row>
    <row r="4423" spans="1:15" x14ac:dyDescent="0.25">
      <c r="A4423">
        <v>4408</v>
      </c>
      <c r="B4423" s="89">
        <v>36096</v>
      </c>
      <c r="C4423" s="48">
        <v>106.5625</v>
      </c>
      <c r="D4423" s="48">
        <v>107.53119700000001</v>
      </c>
      <c r="E4423" s="48">
        <v>106.03119700000001</v>
      </c>
      <c r="F4423" s="48">
        <v>106.8125</v>
      </c>
      <c r="G4423" s="49">
        <v>5650600</v>
      </c>
      <c r="H4423" s="48">
        <v>77.882659000000004</v>
      </c>
      <c r="I4423" s="52">
        <f t="shared" si="493"/>
        <v>0.72915303920421304</v>
      </c>
      <c r="J4423" s="52">
        <f t="shared" ca="1" si="494"/>
        <v>1</v>
      </c>
      <c r="K4423" s="48">
        <f t="shared" si="495"/>
        <v>77.7</v>
      </c>
      <c r="L4423" s="48">
        <f t="shared" si="496"/>
        <v>78.41</v>
      </c>
      <c r="M4423" s="48">
        <f t="shared" si="497"/>
        <v>77.31</v>
      </c>
      <c r="N4423" s="48">
        <f t="shared" si="498"/>
        <v>77.88</v>
      </c>
      <c r="O4423" s="49">
        <f t="shared" ca="1" si="499"/>
        <v>5650600</v>
      </c>
    </row>
    <row r="4424" spans="1:15" x14ac:dyDescent="0.25">
      <c r="A4424">
        <v>4409</v>
      </c>
      <c r="B4424" s="89">
        <v>36095</v>
      </c>
      <c r="C4424" s="48">
        <v>108.4375</v>
      </c>
      <c r="D4424" s="48">
        <v>108.96869700000001</v>
      </c>
      <c r="E4424" s="48">
        <v>106.28119700000001</v>
      </c>
      <c r="F4424" s="48">
        <v>107</v>
      </c>
      <c r="G4424" s="49">
        <v>10089700</v>
      </c>
      <c r="H4424" s="48">
        <v>78.019374999999997</v>
      </c>
      <c r="I4424" s="52">
        <f t="shared" si="493"/>
        <v>0.72915303738317749</v>
      </c>
      <c r="J4424" s="52">
        <f t="shared" ca="1" si="494"/>
        <v>1</v>
      </c>
      <c r="K4424" s="48">
        <f t="shared" si="495"/>
        <v>79.069999999999993</v>
      </c>
      <c r="L4424" s="48">
        <f t="shared" si="496"/>
        <v>79.45</v>
      </c>
      <c r="M4424" s="48">
        <f t="shared" si="497"/>
        <v>77.5</v>
      </c>
      <c r="N4424" s="48">
        <f t="shared" si="498"/>
        <v>78.02</v>
      </c>
      <c r="O4424" s="49">
        <f t="shared" ca="1" si="499"/>
        <v>10089700</v>
      </c>
    </row>
    <row r="4425" spans="1:15" x14ac:dyDescent="0.25">
      <c r="A4425">
        <v>4410</v>
      </c>
      <c r="B4425" s="89">
        <v>36094</v>
      </c>
      <c r="C4425" s="48">
        <v>107.71869700000001</v>
      </c>
      <c r="D4425" s="48">
        <v>108.46869700000001</v>
      </c>
      <c r="E4425" s="48">
        <v>106.78119700000001</v>
      </c>
      <c r="F4425" s="48">
        <v>107.625</v>
      </c>
      <c r="G4425" s="49">
        <v>5838600</v>
      </c>
      <c r="H4425" s="48">
        <v>78.475095999999994</v>
      </c>
      <c r="I4425" s="52">
        <f t="shared" si="493"/>
        <v>0.72915304065040643</v>
      </c>
      <c r="J4425" s="52">
        <f t="shared" ca="1" si="494"/>
        <v>1</v>
      </c>
      <c r="K4425" s="48">
        <f t="shared" si="495"/>
        <v>78.540000000000006</v>
      </c>
      <c r="L4425" s="48">
        <f t="shared" si="496"/>
        <v>79.09</v>
      </c>
      <c r="M4425" s="48">
        <f t="shared" si="497"/>
        <v>77.86</v>
      </c>
      <c r="N4425" s="48">
        <f t="shared" si="498"/>
        <v>78.48</v>
      </c>
      <c r="O4425" s="49">
        <f t="shared" ca="1" si="499"/>
        <v>5838600</v>
      </c>
    </row>
    <row r="4426" spans="1:15" x14ac:dyDescent="0.25">
      <c r="A4426">
        <v>4411</v>
      </c>
      <c r="B4426" s="89">
        <v>36091</v>
      </c>
      <c r="C4426" s="48">
        <v>107.96869700000001</v>
      </c>
      <c r="D4426" s="48">
        <v>108</v>
      </c>
      <c r="E4426" s="48">
        <v>106.78119700000001</v>
      </c>
      <c r="F4426" s="48">
        <v>106.84369700000001</v>
      </c>
      <c r="G4426" s="49">
        <v>6237200</v>
      </c>
      <c r="H4426" s="48">
        <v>77.905405999999999</v>
      </c>
      <c r="I4426" s="52">
        <f t="shared" si="493"/>
        <v>0.72915303557869204</v>
      </c>
      <c r="J4426" s="52">
        <f t="shared" ca="1" si="494"/>
        <v>1</v>
      </c>
      <c r="K4426" s="48">
        <f t="shared" si="495"/>
        <v>78.73</v>
      </c>
      <c r="L4426" s="48">
        <f t="shared" si="496"/>
        <v>78.75</v>
      </c>
      <c r="M4426" s="48">
        <f t="shared" si="497"/>
        <v>77.86</v>
      </c>
      <c r="N4426" s="48">
        <f t="shared" si="498"/>
        <v>77.91</v>
      </c>
      <c r="O4426" s="49">
        <f t="shared" ca="1" si="499"/>
        <v>6237200</v>
      </c>
    </row>
    <row r="4427" spans="1:15" x14ac:dyDescent="0.25">
      <c r="A4427">
        <v>4412</v>
      </c>
      <c r="B4427" s="89">
        <v>36090</v>
      </c>
      <c r="C4427" s="48">
        <v>106.78119700000001</v>
      </c>
      <c r="D4427" s="48">
        <v>108.46869700000001</v>
      </c>
      <c r="E4427" s="48">
        <v>106.15619700000001</v>
      </c>
      <c r="F4427" s="48">
        <v>108.21869700000001</v>
      </c>
      <c r="G4427" s="49">
        <v>8277500</v>
      </c>
      <c r="H4427" s="48">
        <v>78.907990999999996</v>
      </c>
      <c r="I4427" s="52">
        <f t="shared" si="493"/>
        <v>0.72915303166143275</v>
      </c>
      <c r="J4427" s="52">
        <f t="shared" ca="1" si="494"/>
        <v>1</v>
      </c>
      <c r="K4427" s="48">
        <f t="shared" si="495"/>
        <v>77.86</v>
      </c>
      <c r="L4427" s="48">
        <f t="shared" si="496"/>
        <v>79.09</v>
      </c>
      <c r="M4427" s="48">
        <f t="shared" si="497"/>
        <v>77.400000000000006</v>
      </c>
      <c r="N4427" s="48">
        <f t="shared" si="498"/>
        <v>78.91</v>
      </c>
      <c r="O4427" s="49">
        <f t="shared" ca="1" si="499"/>
        <v>8277500</v>
      </c>
    </row>
    <row r="4428" spans="1:15" x14ac:dyDescent="0.25">
      <c r="A4428">
        <v>4413</v>
      </c>
      <c r="B4428" s="89">
        <v>36089</v>
      </c>
      <c r="C4428" s="48">
        <v>106.875</v>
      </c>
      <c r="D4428" s="48">
        <v>107.625</v>
      </c>
      <c r="E4428" s="48">
        <v>105.875</v>
      </c>
      <c r="F4428" s="48">
        <v>106.625</v>
      </c>
      <c r="G4428" s="49">
        <v>9178400</v>
      </c>
      <c r="H4428" s="48">
        <v>77.745942999999997</v>
      </c>
      <c r="I4428" s="52">
        <f t="shared" si="493"/>
        <v>0.72915304103165302</v>
      </c>
      <c r="J4428" s="52">
        <f t="shared" ca="1" si="494"/>
        <v>1</v>
      </c>
      <c r="K4428" s="48">
        <f t="shared" si="495"/>
        <v>77.930000000000007</v>
      </c>
      <c r="L4428" s="48">
        <f t="shared" si="496"/>
        <v>78.48</v>
      </c>
      <c r="M4428" s="48">
        <f t="shared" si="497"/>
        <v>77.2</v>
      </c>
      <c r="N4428" s="48">
        <f t="shared" si="498"/>
        <v>77.75</v>
      </c>
      <c r="O4428" s="49">
        <f t="shared" ca="1" si="499"/>
        <v>9178400</v>
      </c>
    </row>
    <row r="4429" spans="1:15" x14ac:dyDescent="0.25">
      <c r="A4429">
        <v>4414</v>
      </c>
      <c r="B4429" s="89">
        <v>36088</v>
      </c>
      <c r="C4429" s="48">
        <v>107.5625</v>
      </c>
      <c r="D4429" s="48">
        <v>108.79679899999999</v>
      </c>
      <c r="E4429" s="48">
        <v>106.09369700000001</v>
      </c>
      <c r="F4429" s="48">
        <v>107</v>
      </c>
      <c r="G4429" s="49">
        <v>14611600</v>
      </c>
      <c r="H4429" s="48">
        <v>78.019374999999997</v>
      </c>
      <c r="I4429" s="52">
        <f t="shared" si="493"/>
        <v>0.72915303738317749</v>
      </c>
      <c r="J4429" s="52">
        <f t="shared" ca="1" si="494"/>
        <v>1</v>
      </c>
      <c r="K4429" s="48">
        <f t="shared" si="495"/>
        <v>78.430000000000007</v>
      </c>
      <c r="L4429" s="48">
        <f t="shared" si="496"/>
        <v>79.33</v>
      </c>
      <c r="M4429" s="48">
        <f t="shared" si="497"/>
        <v>77.36</v>
      </c>
      <c r="N4429" s="48">
        <f t="shared" si="498"/>
        <v>78.02</v>
      </c>
      <c r="O4429" s="49">
        <f t="shared" ca="1" si="499"/>
        <v>14611600</v>
      </c>
    </row>
    <row r="4430" spans="1:15" x14ac:dyDescent="0.25">
      <c r="A4430">
        <v>4415</v>
      </c>
      <c r="B4430" s="89">
        <v>36087</v>
      </c>
      <c r="C4430" s="48">
        <v>105.6875</v>
      </c>
      <c r="D4430" s="48">
        <v>106.8125</v>
      </c>
      <c r="E4430" s="48">
        <v>105.5</v>
      </c>
      <c r="F4430" s="48">
        <v>106.375</v>
      </c>
      <c r="G4430" s="49">
        <v>7915900</v>
      </c>
      <c r="H4430" s="48">
        <v>77.563654</v>
      </c>
      <c r="I4430" s="52">
        <f t="shared" si="493"/>
        <v>0.72915303407755583</v>
      </c>
      <c r="J4430" s="52">
        <f t="shared" ca="1" si="494"/>
        <v>1</v>
      </c>
      <c r="K4430" s="48">
        <f t="shared" si="495"/>
        <v>77.06</v>
      </c>
      <c r="L4430" s="48">
        <f t="shared" si="496"/>
        <v>77.88</v>
      </c>
      <c r="M4430" s="48">
        <f t="shared" si="497"/>
        <v>76.930000000000007</v>
      </c>
      <c r="N4430" s="48">
        <f t="shared" si="498"/>
        <v>77.56</v>
      </c>
      <c r="O4430" s="49">
        <f t="shared" ca="1" si="499"/>
        <v>7915900</v>
      </c>
    </row>
    <row r="4431" spans="1:15" x14ac:dyDescent="0.25">
      <c r="A4431">
        <v>4416</v>
      </c>
      <c r="B4431" s="89">
        <v>36084</v>
      </c>
      <c r="C4431" s="48">
        <v>106.125</v>
      </c>
      <c r="D4431" s="48">
        <v>106.75</v>
      </c>
      <c r="E4431" s="48">
        <v>105</v>
      </c>
      <c r="F4431" s="48">
        <v>106</v>
      </c>
      <c r="G4431" s="49">
        <v>16573900</v>
      </c>
      <c r="H4431" s="48">
        <v>77.290222</v>
      </c>
      <c r="I4431" s="52">
        <f t="shared" si="493"/>
        <v>0.72915303773584905</v>
      </c>
      <c r="J4431" s="52">
        <f t="shared" ca="1" si="494"/>
        <v>1</v>
      </c>
      <c r="K4431" s="48">
        <f t="shared" si="495"/>
        <v>77.38</v>
      </c>
      <c r="L4431" s="48">
        <f t="shared" si="496"/>
        <v>77.84</v>
      </c>
      <c r="M4431" s="48">
        <f t="shared" si="497"/>
        <v>76.56</v>
      </c>
      <c r="N4431" s="48">
        <f t="shared" si="498"/>
        <v>77.290000000000006</v>
      </c>
      <c r="O4431" s="49">
        <f t="shared" ca="1" si="499"/>
        <v>16573900</v>
      </c>
    </row>
    <row r="4432" spans="1:15" x14ac:dyDescent="0.25">
      <c r="A4432">
        <v>4417</v>
      </c>
      <c r="B4432" s="89">
        <v>36083</v>
      </c>
      <c r="C4432" s="48">
        <v>100.125</v>
      </c>
      <c r="D4432" s="48">
        <v>107.25</v>
      </c>
      <c r="E4432" s="48">
        <v>99.9375</v>
      </c>
      <c r="F4432" s="48">
        <v>105.96869700000001</v>
      </c>
      <c r="G4432" s="49">
        <v>20541100</v>
      </c>
      <c r="H4432" s="48">
        <v>77.267397000000003</v>
      </c>
      <c r="I4432" s="52">
        <f t="shared" si="493"/>
        <v>0.72915303469287729</v>
      </c>
      <c r="J4432" s="52">
        <f t="shared" ca="1" si="494"/>
        <v>1</v>
      </c>
      <c r="K4432" s="48">
        <f t="shared" si="495"/>
        <v>73.010000000000005</v>
      </c>
      <c r="L4432" s="48">
        <f t="shared" si="496"/>
        <v>78.2</v>
      </c>
      <c r="M4432" s="48">
        <f t="shared" si="497"/>
        <v>72.87</v>
      </c>
      <c r="N4432" s="48">
        <f t="shared" si="498"/>
        <v>77.27</v>
      </c>
      <c r="O4432" s="49">
        <f t="shared" ca="1" si="499"/>
        <v>20541100</v>
      </c>
    </row>
    <row r="4433" spans="1:15" x14ac:dyDescent="0.25">
      <c r="A4433">
        <v>4418</v>
      </c>
      <c r="B4433" s="89">
        <v>36082</v>
      </c>
      <c r="C4433" s="48">
        <v>98.9375</v>
      </c>
      <c r="D4433" s="48">
        <v>101.8125</v>
      </c>
      <c r="E4433" s="48">
        <v>98.843697000000006</v>
      </c>
      <c r="F4433" s="48">
        <v>100.5625</v>
      </c>
      <c r="G4433" s="49">
        <v>8176900</v>
      </c>
      <c r="H4433" s="48">
        <v>73.325451999999999</v>
      </c>
      <c r="I4433" s="52">
        <f t="shared" ref="I4433:I4496" si="500">H4433/F4433</f>
        <v>0.72915303418272215</v>
      </c>
      <c r="J4433" s="52">
        <f t="shared" ref="J4433:J4496" ca="1" si="501">INDEX(OFFSET($T$15,0,0,$S$13+1,1),MATCH(B4433,OFFSET($Q$15,0,0,$S$13+1,1),-1))</f>
        <v>1</v>
      </c>
      <c r="K4433" s="48">
        <f t="shared" ref="K4433:K4496" si="502">ROUND($I4433*C4433,2)</f>
        <v>72.14</v>
      </c>
      <c r="L4433" s="48">
        <f t="shared" ref="L4433:L4496" si="503">ROUND($I4433*D4433,2)</f>
        <v>74.239999999999995</v>
      </c>
      <c r="M4433" s="48">
        <f t="shared" ref="M4433:M4496" si="504">ROUND($I4433*E4433,2)</f>
        <v>72.069999999999993</v>
      </c>
      <c r="N4433" s="48">
        <f t="shared" ref="N4433:N4496" si="505">ROUND($I4433*F4433,2)</f>
        <v>73.33</v>
      </c>
      <c r="O4433" s="49">
        <f t="shared" ref="O4433:O4496" ca="1" si="506">G4433*J4433</f>
        <v>8176900</v>
      </c>
    </row>
    <row r="4434" spans="1:15" x14ac:dyDescent="0.25">
      <c r="A4434">
        <v>4419</v>
      </c>
      <c r="B4434" s="89">
        <v>36081</v>
      </c>
      <c r="C4434" s="48">
        <v>99.5625</v>
      </c>
      <c r="D4434" s="48">
        <v>100.40619700000001</v>
      </c>
      <c r="E4434" s="48">
        <v>98.75</v>
      </c>
      <c r="F4434" s="48">
        <v>99.625</v>
      </c>
      <c r="G4434" s="49">
        <v>6256800</v>
      </c>
      <c r="H4434" s="48">
        <v>72.641870999999995</v>
      </c>
      <c r="I4434" s="52">
        <f t="shared" si="500"/>
        <v>0.72915303387703889</v>
      </c>
      <c r="J4434" s="52">
        <f t="shared" ca="1" si="501"/>
        <v>1</v>
      </c>
      <c r="K4434" s="48">
        <f t="shared" si="502"/>
        <v>72.599999999999994</v>
      </c>
      <c r="L4434" s="48">
        <f t="shared" si="503"/>
        <v>73.209999999999994</v>
      </c>
      <c r="M4434" s="48">
        <f t="shared" si="504"/>
        <v>72</v>
      </c>
      <c r="N4434" s="48">
        <f t="shared" si="505"/>
        <v>72.64</v>
      </c>
      <c r="O4434" s="49">
        <f t="shared" ca="1" si="506"/>
        <v>6256800</v>
      </c>
    </row>
    <row r="4435" spans="1:15" x14ac:dyDescent="0.25">
      <c r="A4435">
        <v>4420</v>
      </c>
      <c r="B4435" s="89">
        <v>36080</v>
      </c>
      <c r="C4435" s="48">
        <v>100.625</v>
      </c>
      <c r="D4435" s="48">
        <v>101.4375</v>
      </c>
      <c r="E4435" s="48">
        <v>99.6875</v>
      </c>
      <c r="F4435" s="48">
        <v>99.968697000000006</v>
      </c>
      <c r="G4435" s="49">
        <v>9508500</v>
      </c>
      <c r="H4435" s="48">
        <v>72.892478999999994</v>
      </c>
      <c r="I4435" s="52">
        <f t="shared" si="500"/>
        <v>0.72915303677510157</v>
      </c>
      <c r="J4435" s="52">
        <f t="shared" ca="1" si="501"/>
        <v>1</v>
      </c>
      <c r="K4435" s="48">
        <f t="shared" si="502"/>
        <v>73.37</v>
      </c>
      <c r="L4435" s="48">
        <f t="shared" si="503"/>
        <v>73.959999999999994</v>
      </c>
      <c r="M4435" s="48">
        <f t="shared" si="504"/>
        <v>72.69</v>
      </c>
      <c r="N4435" s="48">
        <f t="shared" si="505"/>
        <v>72.89</v>
      </c>
      <c r="O4435" s="49">
        <f t="shared" ca="1" si="506"/>
        <v>9508500</v>
      </c>
    </row>
    <row r="4436" spans="1:15" x14ac:dyDescent="0.25">
      <c r="A4436">
        <v>4421</v>
      </c>
      <c r="B4436" s="89">
        <v>36077</v>
      </c>
      <c r="C4436" s="48">
        <v>97</v>
      </c>
      <c r="D4436" s="48">
        <v>98.781197000000006</v>
      </c>
      <c r="E4436" s="48">
        <v>94.0625</v>
      </c>
      <c r="F4436" s="48">
        <v>98.531197000000006</v>
      </c>
      <c r="G4436" s="49">
        <v>12708500</v>
      </c>
      <c r="H4436" s="48">
        <v>71.844320999999994</v>
      </c>
      <c r="I4436" s="52">
        <f t="shared" si="500"/>
        <v>0.72915303160277234</v>
      </c>
      <c r="J4436" s="52">
        <f t="shared" ca="1" si="501"/>
        <v>1</v>
      </c>
      <c r="K4436" s="48">
        <f t="shared" si="502"/>
        <v>70.73</v>
      </c>
      <c r="L4436" s="48">
        <f t="shared" si="503"/>
        <v>72.03</v>
      </c>
      <c r="M4436" s="48">
        <f t="shared" si="504"/>
        <v>68.59</v>
      </c>
      <c r="N4436" s="48">
        <f t="shared" si="505"/>
        <v>71.84</v>
      </c>
      <c r="O4436" s="49">
        <f t="shared" ca="1" si="506"/>
        <v>12708500</v>
      </c>
    </row>
    <row r="4437" spans="1:15" x14ac:dyDescent="0.25">
      <c r="A4437">
        <v>4422</v>
      </c>
      <c r="B4437" s="89">
        <v>36076</v>
      </c>
      <c r="C4437" s="48">
        <v>94.5625</v>
      </c>
      <c r="D4437" s="48">
        <v>96.75</v>
      </c>
      <c r="E4437" s="48">
        <v>92.218697000000006</v>
      </c>
      <c r="F4437" s="48">
        <v>96.593697000000006</v>
      </c>
      <c r="G4437" s="49">
        <v>20625000</v>
      </c>
      <c r="H4437" s="48">
        <v>70.431586999999993</v>
      </c>
      <c r="I4437" s="52">
        <f t="shared" si="500"/>
        <v>0.7291530315896283</v>
      </c>
      <c r="J4437" s="52">
        <f t="shared" ca="1" si="501"/>
        <v>1</v>
      </c>
      <c r="K4437" s="48">
        <f t="shared" si="502"/>
        <v>68.95</v>
      </c>
      <c r="L4437" s="48">
        <f t="shared" si="503"/>
        <v>70.55</v>
      </c>
      <c r="M4437" s="48">
        <f t="shared" si="504"/>
        <v>67.239999999999995</v>
      </c>
      <c r="N4437" s="48">
        <f t="shared" si="505"/>
        <v>70.430000000000007</v>
      </c>
      <c r="O4437" s="49">
        <f t="shared" ca="1" si="506"/>
        <v>20625000</v>
      </c>
    </row>
    <row r="4438" spans="1:15" x14ac:dyDescent="0.25">
      <c r="A4438">
        <v>4423</v>
      </c>
      <c r="B4438" s="89">
        <v>36075</v>
      </c>
      <c r="C4438" s="48">
        <v>98.625</v>
      </c>
      <c r="D4438" s="48">
        <v>100.03119700000001</v>
      </c>
      <c r="E4438" s="48">
        <v>95.75</v>
      </c>
      <c r="F4438" s="48">
        <v>97.125</v>
      </c>
      <c r="G4438" s="49">
        <v>14348500</v>
      </c>
      <c r="H4438" s="48">
        <v>70.818989000000002</v>
      </c>
      <c r="I4438" s="52">
        <f t="shared" si="500"/>
        <v>0.72915303989703995</v>
      </c>
      <c r="J4438" s="52">
        <f t="shared" ca="1" si="501"/>
        <v>1</v>
      </c>
      <c r="K4438" s="48">
        <f t="shared" si="502"/>
        <v>71.91</v>
      </c>
      <c r="L4438" s="48">
        <f t="shared" si="503"/>
        <v>72.94</v>
      </c>
      <c r="M4438" s="48">
        <f t="shared" si="504"/>
        <v>69.819999999999993</v>
      </c>
      <c r="N4438" s="48">
        <f t="shared" si="505"/>
        <v>70.819999999999993</v>
      </c>
      <c r="O4438" s="49">
        <f t="shared" ca="1" si="506"/>
        <v>14348500</v>
      </c>
    </row>
    <row r="4439" spans="1:15" x14ac:dyDescent="0.25">
      <c r="A4439">
        <v>4424</v>
      </c>
      <c r="B4439" s="89">
        <v>36074</v>
      </c>
      <c r="C4439" s="48">
        <v>100.75</v>
      </c>
      <c r="D4439" s="48">
        <v>101.28119700000001</v>
      </c>
      <c r="E4439" s="48">
        <v>97.531197000000006</v>
      </c>
      <c r="F4439" s="48">
        <v>98.593697000000006</v>
      </c>
      <c r="G4439" s="49">
        <v>12621000</v>
      </c>
      <c r="H4439" s="48">
        <v>71.889893000000001</v>
      </c>
      <c r="I4439" s="52">
        <f t="shared" si="500"/>
        <v>0.72915303094882422</v>
      </c>
      <c r="J4439" s="52">
        <f t="shared" ca="1" si="501"/>
        <v>1</v>
      </c>
      <c r="K4439" s="48">
        <f t="shared" si="502"/>
        <v>73.459999999999994</v>
      </c>
      <c r="L4439" s="48">
        <f t="shared" si="503"/>
        <v>73.849999999999994</v>
      </c>
      <c r="M4439" s="48">
        <f t="shared" si="504"/>
        <v>71.12</v>
      </c>
      <c r="N4439" s="48">
        <f t="shared" si="505"/>
        <v>71.89</v>
      </c>
      <c r="O4439" s="49">
        <f t="shared" ca="1" si="506"/>
        <v>12621000</v>
      </c>
    </row>
    <row r="4440" spans="1:15" x14ac:dyDescent="0.25">
      <c r="A4440">
        <v>4425</v>
      </c>
      <c r="B4440" s="89">
        <v>36073</v>
      </c>
      <c r="C4440" s="48">
        <v>99.593697000000006</v>
      </c>
      <c r="D4440" s="48">
        <v>99.968697000000006</v>
      </c>
      <c r="E4440" s="48">
        <v>96.343697000000006</v>
      </c>
      <c r="F4440" s="48">
        <v>98.6875</v>
      </c>
      <c r="G4440" s="49">
        <v>12807200</v>
      </c>
      <c r="H4440" s="48">
        <v>71.958290000000005</v>
      </c>
      <c r="I4440" s="52">
        <f t="shared" si="500"/>
        <v>0.72915303356554784</v>
      </c>
      <c r="J4440" s="52">
        <f t="shared" ca="1" si="501"/>
        <v>1</v>
      </c>
      <c r="K4440" s="48">
        <f t="shared" si="502"/>
        <v>72.62</v>
      </c>
      <c r="L4440" s="48">
        <f t="shared" si="503"/>
        <v>72.89</v>
      </c>
      <c r="M4440" s="48">
        <f t="shared" si="504"/>
        <v>70.25</v>
      </c>
      <c r="N4440" s="48">
        <f t="shared" si="505"/>
        <v>71.959999999999994</v>
      </c>
      <c r="O4440" s="49">
        <f t="shared" ca="1" si="506"/>
        <v>12807200</v>
      </c>
    </row>
    <row r="4441" spans="1:15" x14ac:dyDescent="0.25">
      <c r="A4441">
        <v>4426</v>
      </c>
      <c r="B4441" s="89">
        <v>36070</v>
      </c>
      <c r="C4441" s="48">
        <v>98.875</v>
      </c>
      <c r="D4441" s="48">
        <v>100.875</v>
      </c>
      <c r="E4441" s="48">
        <v>97.218697000000006</v>
      </c>
      <c r="F4441" s="48">
        <v>100.71869700000001</v>
      </c>
      <c r="G4441" s="49">
        <v>14351800</v>
      </c>
      <c r="H4441" s="48">
        <v>73.439344000000006</v>
      </c>
      <c r="I4441" s="52">
        <f t="shared" si="500"/>
        <v>0.72915303898341732</v>
      </c>
      <c r="J4441" s="52">
        <f t="shared" ca="1" si="501"/>
        <v>1</v>
      </c>
      <c r="K4441" s="48">
        <f t="shared" si="502"/>
        <v>72.099999999999994</v>
      </c>
      <c r="L4441" s="48">
        <f t="shared" si="503"/>
        <v>73.55</v>
      </c>
      <c r="M4441" s="48">
        <f t="shared" si="504"/>
        <v>70.89</v>
      </c>
      <c r="N4441" s="48">
        <f t="shared" si="505"/>
        <v>73.44</v>
      </c>
      <c r="O4441" s="49">
        <f t="shared" ca="1" si="506"/>
        <v>14351800</v>
      </c>
    </row>
    <row r="4442" spans="1:15" x14ac:dyDescent="0.25">
      <c r="A4442">
        <v>4427</v>
      </c>
      <c r="B4442" s="89">
        <v>36069</v>
      </c>
      <c r="C4442" s="48">
        <v>100.03119700000001</v>
      </c>
      <c r="D4442" s="48">
        <v>101.54679899999999</v>
      </c>
      <c r="E4442" s="48">
        <v>98.093697000000006</v>
      </c>
      <c r="F4442" s="48">
        <v>98.8125</v>
      </c>
      <c r="G4442" s="49">
        <v>13335600</v>
      </c>
      <c r="H4442" s="48">
        <v>72.049434000000005</v>
      </c>
      <c r="I4442" s="52">
        <f t="shared" si="500"/>
        <v>0.7291530322580646</v>
      </c>
      <c r="J4442" s="52">
        <f t="shared" ca="1" si="501"/>
        <v>1</v>
      </c>
      <c r="K4442" s="48">
        <f t="shared" si="502"/>
        <v>72.94</v>
      </c>
      <c r="L4442" s="48">
        <f t="shared" si="503"/>
        <v>74.040000000000006</v>
      </c>
      <c r="M4442" s="48">
        <f t="shared" si="504"/>
        <v>71.53</v>
      </c>
      <c r="N4442" s="48">
        <f t="shared" si="505"/>
        <v>72.05</v>
      </c>
      <c r="O4442" s="49">
        <f t="shared" ca="1" si="506"/>
        <v>13335600</v>
      </c>
    </row>
    <row r="4443" spans="1:15" x14ac:dyDescent="0.25">
      <c r="A4443">
        <v>4428</v>
      </c>
      <c r="B4443" s="89">
        <v>36068</v>
      </c>
      <c r="C4443" s="48">
        <v>103.5</v>
      </c>
      <c r="D4443" s="48">
        <v>104.3125</v>
      </c>
      <c r="E4443" s="48">
        <v>101.375</v>
      </c>
      <c r="F4443" s="48">
        <v>101.75</v>
      </c>
      <c r="G4443" s="49">
        <v>7908400</v>
      </c>
      <c r="H4443" s="48">
        <v>74.191322</v>
      </c>
      <c r="I4443" s="52">
        <f t="shared" si="500"/>
        <v>0.72915304176904172</v>
      </c>
      <c r="J4443" s="52">
        <f t="shared" ca="1" si="501"/>
        <v>1</v>
      </c>
      <c r="K4443" s="48">
        <f t="shared" si="502"/>
        <v>75.47</v>
      </c>
      <c r="L4443" s="48">
        <f t="shared" si="503"/>
        <v>76.06</v>
      </c>
      <c r="M4443" s="48">
        <f t="shared" si="504"/>
        <v>73.92</v>
      </c>
      <c r="N4443" s="48">
        <f t="shared" si="505"/>
        <v>74.19</v>
      </c>
      <c r="O4443" s="49">
        <f t="shared" ca="1" si="506"/>
        <v>7908400</v>
      </c>
    </row>
    <row r="4444" spans="1:15" x14ac:dyDescent="0.25">
      <c r="A4444">
        <v>4429</v>
      </c>
      <c r="B4444" s="89">
        <v>36067</v>
      </c>
      <c r="C4444" s="48">
        <v>105.375</v>
      </c>
      <c r="D4444" s="48">
        <v>105.9375</v>
      </c>
      <c r="E4444" s="48">
        <v>103.375</v>
      </c>
      <c r="F4444" s="48">
        <v>104.9375</v>
      </c>
      <c r="G4444" s="49">
        <v>10618100</v>
      </c>
      <c r="H4444" s="48">
        <v>76.515496999999996</v>
      </c>
      <c r="I4444" s="52">
        <f t="shared" si="500"/>
        <v>0.72915303871351989</v>
      </c>
      <c r="J4444" s="52">
        <f t="shared" ca="1" si="501"/>
        <v>1</v>
      </c>
      <c r="K4444" s="48">
        <f t="shared" si="502"/>
        <v>76.83</v>
      </c>
      <c r="L4444" s="48">
        <f t="shared" si="503"/>
        <v>77.239999999999995</v>
      </c>
      <c r="M4444" s="48">
        <f t="shared" si="504"/>
        <v>75.38</v>
      </c>
      <c r="N4444" s="48">
        <f t="shared" si="505"/>
        <v>76.52</v>
      </c>
      <c r="O4444" s="49">
        <f t="shared" ca="1" si="506"/>
        <v>10618100</v>
      </c>
    </row>
    <row r="4445" spans="1:15" x14ac:dyDescent="0.25">
      <c r="A4445">
        <v>4430</v>
      </c>
      <c r="B4445" s="89">
        <v>36066</v>
      </c>
      <c r="C4445" s="48">
        <v>105.3125</v>
      </c>
      <c r="D4445" s="48">
        <v>106.3125</v>
      </c>
      <c r="E4445" s="48">
        <v>104.25</v>
      </c>
      <c r="F4445" s="48">
        <v>105.1875</v>
      </c>
      <c r="G4445" s="49">
        <v>8847800</v>
      </c>
      <c r="H4445" s="48">
        <v>76.697784999999996</v>
      </c>
      <c r="I4445" s="52">
        <f t="shared" si="500"/>
        <v>0.72915303624480088</v>
      </c>
      <c r="J4445" s="52">
        <f t="shared" ca="1" si="501"/>
        <v>1</v>
      </c>
      <c r="K4445" s="48">
        <f t="shared" si="502"/>
        <v>76.790000000000006</v>
      </c>
      <c r="L4445" s="48">
        <f t="shared" si="503"/>
        <v>77.52</v>
      </c>
      <c r="M4445" s="48">
        <f t="shared" si="504"/>
        <v>76.010000000000005</v>
      </c>
      <c r="N4445" s="48">
        <f t="shared" si="505"/>
        <v>76.7</v>
      </c>
      <c r="O4445" s="49">
        <f t="shared" ca="1" si="506"/>
        <v>8847800</v>
      </c>
    </row>
    <row r="4446" spans="1:15" x14ac:dyDescent="0.25">
      <c r="A4446">
        <v>4431</v>
      </c>
      <c r="B4446" s="89">
        <v>36063</v>
      </c>
      <c r="C4446" s="48">
        <v>103.125</v>
      </c>
      <c r="D4446" s="48">
        <v>105.42179899999999</v>
      </c>
      <c r="E4446" s="48">
        <v>102.625</v>
      </c>
      <c r="F4446" s="48">
        <v>104.25</v>
      </c>
      <c r="G4446" s="49">
        <v>10247400</v>
      </c>
      <c r="H4446" s="48">
        <v>76.014204000000007</v>
      </c>
      <c r="I4446" s="52">
        <f t="shared" si="500"/>
        <v>0.72915303597122305</v>
      </c>
      <c r="J4446" s="52">
        <f t="shared" ca="1" si="501"/>
        <v>1</v>
      </c>
      <c r="K4446" s="48">
        <f t="shared" si="502"/>
        <v>75.19</v>
      </c>
      <c r="L4446" s="48">
        <f t="shared" si="503"/>
        <v>76.87</v>
      </c>
      <c r="M4446" s="48">
        <f t="shared" si="504"/>
        <v>74.83</v>
      </c>
      <c r="N4446" s="48">
        <f t="shared" si="505"/>
        <v>76.010000000000005</v>
      </c>
      <c r="O4446" s="49">
        <f t="shared" ca="1" si="506"/>
        <v>10247400</v>
      </c>
    </row>
    <row r="4447" spans="1:15" x14ac:dyDescent="0.25">
      <c r="A4447">
        <v>4432</v>
      </c>
      <c r="B4447" s="89">
        <v>36062</v>
      </c>
      <c r="C4447" s="48">
        <v>106.3125</v>
      </c>
      <c r="D4447" s="48">
        <v>106.8125</v>
      </c>
      <c r="E4447" s="48">
        <v>103.25</v>
      </c>
      <c r="F4447" s="48">
        <v>104.375</v>
      </c>
      <c r="G4447" s="49">
        <v>11129500</v>
      </c>
      <c r="H4447" s="48">
        <v>76.105348000000006</v>
      </c>
      <c r="I4447" s="52">
        <f t="shared" si="500"/>
        <v>0.72915303473053894</v>
      </c>
      <c r="J4447" s="52">
        <f t="shared" ca="1" si="501"/>
        <v>1</v>
      </c>
      <c r="K4447" s="48">
        <f t="shared" si="502"/>
        <v>77.52</v>
      </c>
      <c r="L4447" s="48">
        <f t="shared" si="503"/>
        <v>77.88</v>
      </c>
      <c r="M4447" s="48">
        <f t="shared" si="504"/>
        <v>75.290000000000006</v>
      </c>
      <c r="N4447" s="48">
        <f t="shared" si="505"/>
        <v>76.11</v>
      </c>
      <c r="O4447" s="49">
        <f t="shared" ca="1" si="506"/>
        <v>11129500</v>
      </c>
    </row>
    <row r="4448" spans="1:15" x14ac:dyDescent="0.25">
      <c r="A4448">
        <v>4433</v>
      </c>
      <c r="B4448" s="89">
        <v>36061</v>
      </c>
      <c r="C4448" s="48">
        <v>103.875</v>
      </c>
      <c r="D4448" s="48">
        <v>107</v>
      </c>
      <c r="E4448" s="48">
        <v>103.78119700000001</v>
      </c>
      <c r="F4448" s="48">
        <v>107</v>
      </c>
      <c r="G4448" s="49">
        <v>13688500</v>
      </c>
      <c r="H4448" s="48">
        <v>78.019374999999997</v>
      </c>
      <c r="I4448" s="52">
        <f t="shared" si="500"/>
        <v>0.72915303738317749</v>
      </c>
      <c r="J4448" s="52">
        <f t="shared" ca="1" si="501"/>
        <v>1</v>
      </c>
      <c r="K4448" s="48">
        <f t="shared" si="502"/>
        <v>75.739999999999995</v>
      </c>
      <c r="L4448" s="48">
        <f t="shared" si="503"/>
        <v>78.02</v>
      </c>
      <c r="M4448" s="48">
        <f t="shared" si="504"/>
        <v>75.67</v>
      </c>
      <c r="N4448" s="48">
        <f t="shared" si="505"/>
        <v>78.02</v>
      </c>
      <c r="O4448" s="49">
        <f t="shared" ca="1" si="506"/>
        <v>13688500</v>
      </c>
    </row>
    <row r="4449" spans="1:15" x14ac:dyDescent="0.25">
      <c r="A4449">
        <v>4434</v>
      </c>
      <c r="B4449" s="89">
        <v>36060</v>
      </c>
      <c r="C4449" s="48">
        <v>103.5</v>
      </c>
      <c r="D4449" s="48">
        <v>103.65619700000001</v>
      </c>
      <c r="E4449" s="48">
        <v>102.15619700000001</v>
      </c>
      <c r="F4449" s="48">
        <v>102.875</v>
      </c>
      <c r="G4449" s="49">
        <v>7270100</v>
      </c>
      <c r="H4449" s="48">
        <v>75.011618999999996</v>
      </c>
      <c r="I4449" s="52">
        <f t="shared" si="500"/>
        <v>0.72915304009720527</v>
      </c>
      <c r="J4449" s="52">
        <f t="shared" ca="1" si="501"/>
        <v>1</v>
      </c>
      <c r="K4449" s="48">
        <f t="shared" si="502"/>
        <v>75.47</v>
      </c>
      <c r="L4449" s="48">
        <f t="shared" si="503"/>
        <v>75.58</v>
      </c>
      <c r="M4449" s="48">
        <f t="shared" si="504"/>
        <v>74.489999999999995</v>
      </c>
      <c r="N4449" s="48">
        <f t="shared" si="505"/>
        <v>75.010000000000005</v>
      </c>
      <c r="O4449" s="49">
        <f t="shared" ca="1" si="506"/>
        <v>7270100</v>
      </c>
    </row>
    <row r="4450" spans="1:15" x14ac:dyDescent="0.25">
      <c r="A4450">
        <v>4435</v>
      </c>
      <c r="B4450" s="89">
        <v>36059</v>
      </c>
      <c r="C4450" s="48">
        <v>99.625</v>
      </c>
      <c r="D4450" s="48">
        <v>103.40619700000001</v>
      </c>
      <c r="E4450" s="48">
        <v>98.9375</v>
      </c>
      <c r="F4450" s="48">
        <v>102.03119700000001</v>
      </c>
      <c r="G4450" s="49">
        <v>8834600</v>
      </c>
      <c r="H4450" s="48">
        <v>74.396356999999995</v>
      </c>
      <c r="I4450" s="52">
        <f t="shared" si="500"/>
        <v>0.7291530354191571</v>
      </c>
      <c r="J4450" s="52">
        <f t="shared" ca="1" si="501"/>
        <v>1</v>
      </c>
      <c r="K4450" s="48">
        <f t="shared" si="502"/>
        <v>72.64</v>
      </c>
      <c r="L4450" s="48">
        <f t="shared" si="503"/>
        <v>75.400000000000006</v>
      </c>
      <c r="M4450" s="48">
        <f t="shared" si="504"/>
        <v>72.14</v>
      </c>
      <c r="N4450" s="48">
        <f t="shared" si="505"/>
        <v>74.400000000000006</v>
      </c>
      <c r="O4450" s="49">
        <f t="shared" ca="1" si="506"/>
        <v>8834600</v>
      </c>
    </row>
    <row r="4451" spans="1:15" x14ac:dyDescent="0.25">
      <c r="A4451">
        <v>4436</v>
      </c>
      <c r="B4451" s="89">
        <v>36056</v>
      </c>
      <c r="C4451" s="48">
        <v>102.375</v>
      </c>
      <c r="D4451" s="48">
        <v>102.40619700000001</v>
      </c>
      <c r="E4451" s="48">
        <v>101.09369700000001</v>
      </c>
      <c r="F4451" s="48">
        <v>102.09369700000001</v>
      </c>
      <c r="G4451" s="49">
        <v>7019200</v>
      </c>
      <c r="H4451" s="48">
        <v>74.441929000000002</v>
      </c>
      <c r="I4451" s="52">
        <f t="shared" si="500"/>
        <v>0.72915303478529137</v>
      </c>
      <c r="J4451" s="52">
        <f t="shared" ca="1" si="501"/>
        <v>1</v>
      </c>
      <c r="K4451" s="48">
        <f t="shared" si="502"/>
        <v>74.650000000000006</v>
      </c>
      <c r="L4451" s="48">
        <f t="shared" si="503"/>
        <v>74.67</v>
      </c>
      <c r="M4451" s="48">
        <f t="shared" si="504"/>
        <v>73.709999999999994</v>
      </c>
      <c r="N4451" s="48">
        <f t="shared" si="505"/>
        <v>74.44</v>
      </c>
      <c r="O4451" s="49">
        <f t="shared" ca="1" si="506"/>
        <v>7019200</v>
      </c>
    </row>
    <row r="4452" spans="1:15" x14ac:dyDescent="0.25">
      <c r="A4452">
        <v>4437</v>
      </c>
      <c r="B4452" s="89">
        <v>36055</v>
      </c>
      <c r="C4452" s="48">
        <v>102.25</v>
      </c>
      <c r="D4452" s="48">
        <v>103.03119700000001</v>
      </c>
      <c r="E4452" s="48">
        <v>101.78119700000001</v>
      </c>
      <c r="F4452" s="48">
        <v>102</v>
      </c>
      <c r="G4452" s="49">
        <v>12945200</v>
      </c>
      <c r="H4452" s="48">
        <v>74.111842999999993</v>
      </c>
      <c r="I4452" s="52">
        <f t="shared" si="500"/>
        <v>0.72658669607843129</v>
      </c>
      <c r="J4452" s="52">
        <f t="shared" ca="1" si="501"/>
        <v>1</v>
      </c>
      <c r="K4452" s="48">
        <f t="shared" si="502"/>
        <v>74.290000000000006</v>
      </c>
      <c r="L4452" s="48">
        <f t="shared" si="503"/>
        <v>74.86</v>
      </c>
      <c r="M4452" s="48">
        <f t="shared" si="504"/>
        <v>73.95</v>
      </c>
      <c r="N4452" s="48">
        <f t="shared" si="505"/>
        <v>74.11</v>
      </c>
      <c r="O4452" s="49">
        <f t="shared" ca="1" si="506"/>
        <v>12945200</v>
      </c>
    </row>
    <row r="4453" spans="1:15" x14ac:dyDescent="0.25">
      <c r="A4453">
        <v>4438</v>
      </c>
      <c r="B4453" s="89">
        <v>36054</v>
      </c>
      <c r="C4453" s="48">
        <v>104.75</v>
      </c>
      <c r="D4453" s="48">
        <v>105.25</v>
      </c>
      <c r="E4453" s="48">
        <v>103.15619700000001</v>
      </c>
      <c r="F4453" s="48">
        <v>105</v>
      </c>
      <c r="G4453" s="49">
        <v>11024900</v>
      </c>
      <c r="H4453" s="48">
        <v>76.291602999999995</v>
      </c>
      <c r="I4453" s="52">
        <f t="shared" si="500"/>
        <v>0.72658669523809516</v>
      </c>
      <c r="J4453" s="52">
        <f t="shared" ca="1" si="501"/>
        <v>1</v>
      </c>
      <c r="K4453" s="48">
        <f t="shared" si="502"/>
        <v>76.11</v>
      </c>
      <c r="L4453" s="48">
        <f t="shared" si="503"/>
        <v>76.47</v>
      </c>
      <c r="M4453" s="48">
        <f t="shared" si="504"/>
        <v>74.95</v>
      </c>
      <c r="N4453" s="48">
        <f t="shared" si="505"/>
        <v>76.290000000000006</v>
      </c>
      <c r="O4453" s="49">
        <f t="shared" ca="1" si="506"/>
        <v>11024900</v>
      </c>
    </row>
    <row r="4454" spans="1:15" x14ac:dyDescent="0.25">
      <c r="A4454">
        <v>4439</v>
      </c>
      <c r="B4454" s="89">
        <v>36053</v>
      </c>
      <c r="C4454" s="48">
        <v>102.875</v>
      </c>
      <c r="D4454" s="48">
        <v>104.3125</v>
      </c>
      <c r="E4454" s="48">
        <v>102.28119700000001</v>
      </c>
      <c r="F4454" s="48">
        <v>104.0625</v>
      </c>
      <c r="G4454" s="49">
        <v>8337900</v>
      </c>
      <c r="H4454" s="48">
        <v>75.610427999999999</v>
      </c>
      <c r="I4454" s="52">
        <f t="shared" si="500"/>
        <v>0.72658669549549548</v>
      </c>
      <c r="J4454" s="52">
        <f t="shared" ca="1" si="501"/>
        <v>1</v>
      </c>
      <c r="K4454" s="48">
        <f t="shared" si="502"/>
        <v>74.75</v>
      </c>
      <c r="L4454" s="48">
        <f t="shared" si="503"/>
        <v>75.790000000000006</v>
      </c>
      <c r="M4454" s="48">
        <f t="shared" si="504"/>
        <v>74.319999999999993</v>
      </c>
      <c r="N4454" s="48">
        <f t="shared" si="505"/>
        <v>75.61</v>
      </c>
      <c r="O4454" s="49">
        <f t="shared" ca="1" si="506"/>
        <v>8337900</v>
      </c>
    </row>
    <row r="4455" spans="1:15" x14ac:dyDescent="0.25">
      <c r="A4455">
        <v>4440</v>
      </c>
      <c r="B4455" s="89">
        <v>36052</v>
      </c>
      <c r="C4455" s="48">
        <v>102.875</v>
      </c>
      <c r="D4455" s="48">
        <v>104.453102</v>
      </c>
      <c r="E4455" s="48">
        <v>102.09369700000001</v>
      </c>
      <c r="F4455" s="48">
        <v>103.4375</v>
      </c>
      <c r="G4455" s="49">
        <v>10686800</v>
      </c>
      <c r="H4455" s="48">
        <v>75.156312</v>
      </c>
      <c r="I4455" s="52">
        <f t="shared" si="500"/>
        <v>0.72658670211480358</v>
      </c>
      <c r="J4455" s="52">
        <f t="shared" ca="1" si="501"/>
        <v>1</v>
      </c>
      <c r="K4455" s="48">
        <f t="shared" si="502"/>
        <v>74.75</v>
      </c>
      <c r="L4455" s="48">
        <f t="shared" si="503"/>
        <v>75.89</v>
      </c>
      <c r="M4455" s="48">
        <f t="shared" si="504"/>
        <v>74.180000000000007</v>
      </c>
      <c r="N4455" s="48">
        <f t="shared" si="505"/>
        <v>75.16</v>
      </c>
      <c r="O4455" s="49">
        <f t="shared" ca="1" si="506"/>
        <v>10686800</v>
      </c>
    </row>
    <row r="4456" spans="1:15" x14ac:dyDescent="0.25">
      <c r="A4456">
        <v>4441</v>
      </c>
      <c r="B4456" s="89">
        <v>36049</v>
      </c>
      <c r="C4456" s="48">
        <v>98.1875</v>
      </c>
      <c r="D4456" s="48">
        <v>101.6875</v>
      </c>
      <c r="E4456" s="48">
        <v>97</v>
      </c>
      <c r="F4456" s="48">
        <v>101.6875</v>
      </c>
      <c r="G4456" s="49">
        <v>20379800</v>
      </c>
      <c r="H4456" s="48">
        <v>73.884784999999994</v>
      </c>
      <c r="I4456" s="52">
        <f t="shared" si="500"/>
        <v>0.72658669944683463</v>
      </c>
      <c r="J4456" s="52">
        <f t="shared" ca="1" si="501"/>
        <v>1</v>
      </c>
      <c r="K4456" s="48">
        <f t="shared" si="502"/>
        <v>71.34</v>
      </c>
      <c r="L4456" s="48">
        <f t="shared" si="503"/>
        <v>73.88</v>
      </c>
      <c r="M4456" s="48">
        <f t="shared" si="504"/>
        <v>70.48</v>
      </c>
      <c r="N4456" s="48">
        <f t="shared" si="505"/>
        <v>73.88</v>
      </c>
      <c r="O4456" s="49">
        <f t="shared" ca="1" si="506"/>
        <v>20379800</v>
      </c>
    </row>
    <row r="4457" spans="1:15" x14ac:dyDescent="0.25">
      <c r="A4457">
        <v>4442</v>
      </c>
      <c r="B4457" s="89">
        <v>36048</v>
      </c>
      <c r="C4457" s="48">
        <v>98.4375</v>
      </c>
      <c r="D4457" s="48">
        <v>99.343697000000006</v>
      </c>
      <c r="E4457" s="48">
        <v>96.8125</v>
      </c>
      <c r="F4457" s="48">
        <v>98.5</v>
      </c>
      <c r="G4457" s="49">
        <v>19889300</v>
      </c>
      <c r="H4457" s="48">
        <v>71.568790000000007</v>
      </c>
      <c r="I4457" s="52">
        <f t="shared" si="500"/>
        <v>0.72658670050761431</v>
      </c>
      <c r="J4457" s="52">
        <f t="shared" ca="1" si="501"/>
        <v>1</v>
      </c>
      <c r="K4457" s="48">
        <f t="shared" si="502"/>
        <v>71.52</v>
      </c>
      <c r="L4457" s="48">
        <f t="shared" si="503"/>
        <v>72.180000000000007</v>
      </c>
      <c r="M4457" s="48">
        <f t="shared" si="504"/>
        <v>70.34</v>
      </c>
      <c r="N4457" s="48">
        <f t="shared" si="505"/>
        <v>71.569999999999993</v>
      </c>
      <c r="O4457" s="49">
        <f t="shared" ca="1" si="506"/>
        <v>19889300</v>
      </c>
    </row>
    <row r="4458" spans="1:15" x14ac:dyDescent="0.25">
      <c r="A4458">
        <v>4443</v>
      </c>
      <c r="B4458" s="89">
        <v>36047</v>
      </c>
      <c r="C4458" s="48">
        <v>102.75</v>
      </c>
      <c r="D4458" s="48">
        <v>103.125</v>
      </c>
      <c r="E4458" s="48">
        <v>100.4375</v>
      </c>
      <c r="F4458" s="48">
        <v>100.5</v>
      </c>
      <c r="G4458" s="49">
        <v>12109700</v>
      </c>
      <c r="H4458" s="48">
        <v>73.021963</v>
      </c>
      <c r="I4458" s="52">
        <f t="shared" si="500"/>
        <v>0.72658669651741292</v>
      </c>
      <c r="J4458" s="52">
        <f t="shared" ca="1" si="501"/>
        <v>1</v>
      </c>
      <c r="K4458" s="48">
        <f t="shared" si="502"/>
        <v>74.66</v>
      </c>
      <c r="L4458" s="48">
        <f t="shared" si="503"/>
        <v>74.930000000000007</v>
      </c>
      <c r="M4458" s="48">
        <f t="shared" si="504"/>
        <v>72.98</v>
      </c>
      <c r="N4458" s="48">
        <f t="shared" si="505"/>
        <v>73.02</v>
      </c>
      <c r="O4458" s="49">
        <f t="shared" ca="1" si="506"/>
        <v>12109700</v>
      </c>
    </row>
    <row r="4459" spans="1:15" x14ac:dyDescent="0.25">
      <c r="A4459">
        <v>4444</v>
      </c>
      <c r="B4459" s="89">
        <v>36046</v>
      </c>
      <c r="C4459" s="48">
        <v>100.875</v>
      </c>
      <c r="D4459" s="48">
        <v>103</v>
      </c>
      <c r="E4459" s="48">
        <v>99.8125</v>
      </c>
      <c r="F4459" s="48">
        <v>103</v>
      </c>
      <c r="G4459" s="49">
        <v>14746500</v>
      </c>
      <c r="H4459" s="48">
        <v>74.838430000000002</v>
      </c>
      <c r="I4459" s="52">
        <f t="shared" si="500"/>
        <v>0.7265866990291262</v>
      </c>
      <c r="J4459" s="52">
        <f t="shared" ca="1" si="501"/>
        <v>1</v>
      </c>
      <c r="K4459" s="48">
        <f t="shared" si="502"/>
        <v>73.290000000000006</v>
      </c>
      <c r="L4459" s="48">
        <f t="shared" si="503"/>
        <v>74.84</v>
      </c>
      <c r="M4459" s="48">
        <f t="shared" si="504"/>
        <v>72.52</v>
      </c>
      <c r="N4459" s="48">
        <f t="shared" si="505"/>
        <v>74.84</v>
      </c>
      <c r="O4459" s="49">
        <f t="shared" ca="1" si="506"/>
        <v>14746500</v>
      </c>
    </row>
    <row r="4460" spans="1:15" x14ac:dyDescent="0.25">
      <c r="A4460">
        <v>4445</v>
      </c>
      <c r="B4460" s="89">
        <v>36042</v>
      </c>
      <c r="C4460" s="48">
        <v>99.4375</v>
      </c>
      <c r="D4460" s="48">
        <v>99.8125</v>
      </c>
      <c r="E4460" s="48">
        <v>95.75</v>
      </c>
      <c r="F4460" s="48">
        <v>97.75</v>
      </c>
      <c r="G4460" s="49">
        <v>17783800</v>
      </c>
      <c r="H4460" s="48">
        <v>71.023849999999996</v>
      </c>
      <c r="I4460" s="52">
        <f t="shared" si="500"/>
        <v>0.72658670076726339</v>
      </c>
      <c r="J4460" s="52">
        <f t="shared" ca="1" si="501"/>
        <v>1</v>
      </c>
      <c r="K4460" s="48">
        <f t="shared" si="502"/>
        <v>72.25</v>
      </c>
      <c r="L4460" s="48">
        <f t="shared" si="503"/>
        <v>72.52</v>
      </c>
      <c r="M4460" s="48">
        <f t="shared" si="504"/>
        <v>69.569999999999993</v>
      </c>
      <c r="N4460" s="48">
        <f t="shared" si="505"/>
        <v>71.02</v>
      </c>
      <c r="O4460" s="49">
        <f t="shared" ca="1" si="506"/>
        <v>17783800</v>
      </c>
    </row>
    <row r="4461" spans="1:15" x14ac:dyDescent="0.25">
      <c r="A4461">
        <v>4446</v>
      </c>
      <c r="B4461" s="89">
        <v>36041</v>
      </c>
      <c r="C4461" s="48">
        <v>97.625</v>
      </c>
      <c r="D4461" s="48">
        <v>99.375</v>
      </c>
      <c r="E4461" s="48">
        <v>96.75</v>
      </c>
      <c r="F4461" s="48">
        <v>98.5625</v>
      </c>
      <c r="G4461" s="49">
        <v>17311300</v>
      </c>
      <c r="H4461" s="48">
        <v>71.614202000000006</v>
      </c>
      <c r="I4461" s="52">
        <f t="shared" si="500"/>
        <v>0.72658670386810409</v>
      </c>
      <c r="J4461" s="52">
        <f t="shared" ca="1" si="501"/>
        <v>1</v>
      </c>
      <c r="K4461" s="48">
        <f t="shared" si="502"/>
        <v>70.930000000000007</v>
      </c>
      <c r="L4461" s="48">
        <f t="shared" si="503"/>
        <v>72.2</v>
      </c>
      <c r="M4461" s="48">
        <f t="shared" si="504"/>
        <v>70.3</v>
      </c>
      <c r="N4461" s="48">
        <f t="shared" si="505"/>
        <v>71.61</v>
      </c>
      <c r="O4461" s="49">
        <f t="shared" ca="1" si="506"/>
        <v>17311300</v>
      </c>
    </row>
    <row r="4462" spans="1:15" x14ac:dyDescent="0.25">
      <c r="A4462">
        <v>4447</v>
      </c>
      <c r="B4462" s="89">
        <v>36040</v>
      </c>
      <c r="C4462" s="48">
        <v>99.8125</v>
      </c>
      <c r="D4462" s="48">
        <v>101.75</v>
      </c>
      <c r="E4462" s="48">
        <v>98.781197000000006</v>
      </c>
      <c r="F4462" s="48">
        <v>99.343697000000006</v>
      </c>
      <c r="G4462" s="49">
        <v>13843200</v>
      </c>
      <c r="H4462" s="48">
        <v>72.181809000000001</v>
      </c>
      <c r="I4462" s="52">
        <f t="shared" si="500"/>
        <v>0.72658670031174699</v>
      </c>
      <c r="J4462" s="52">
        <f t="shared" ca="1" si="501"/>
        <v>1</v>
      </c>
      <c r="K4462" s="48">
        <f t="shared" si="502"/>
        <v>72.52</v>
      </c>
      <c r="L4462" s="48">
        <f t="shared" si="503"/>
        <v>73.930000000000007</v>
      </c>
      <c r="M4462" s="48">
        <f t="shared" si="504"/>
        <v>71.77</v>
      </c>
      <c r="N4462" s="48">
        <f t="shared" si="505"/>
        <v>72.180000000000007</v>
      </c>
      <c r="O4462" s="49">
        <f t="shared" ca="1" si="506"/>
        <v>13843200</v>
      </c>
    </row>
    <row r="4463" spans="1:15" x14ac:dyDescent="0.25">
      <c r="A4463">
        <v>4448</v>
      </c>
      <c r="B4463" s="89">
        <v>36039</v>
      </c>
      <c r="C4463" s="48">
        <v>96.0625</v>
      </c>
      <c r="D4463" s="48">
        <v>100.5625</v>
      </c>
      <c r="E4463" s="48">
        <v>93.625</v>
      </c>
      <c r="F4463" s="48">
        <v>100.0625</v>
      </c>
      <c r="G4463" s="49">
        <v>24748500</v>
      </c>
      <c r="H4463" s="48">
        <v>72.704082</v>
      </c>
      <c r="I4463" s="52">
        <f t="shared" si="500"/>
        <v>0.72658670331043096</v>
      </c>
      <c r="J4463" s="52">
        <f t="shared" ca="1" si="501"/>
        <v>1</v>
      </c>
      <c r="K4463" s="48">
        <f t="shared" si="502"/>
        <v>69.8</v>
      </c>
      <c r="L4463" s="48">
        <f t="shared" si="503"/>
        <v>73.069999999999993</v>
      </c>
      <c r="M4463" s="48">
        <f t="shared" si="504"/>
        <v>68.03</v>
      </c>
      <c r="N4463" s="48">
        <f t="shared" si="505"/>
        <v>72.7</v>
      </c>
      <c r="O4463" s="49">
        <f t="shared" ca="1" si="506"/>
        <v>24748500</v>
      </c>
    </row>
    <row r="4464" spans="1:15" x14ac:dyDescent="0.25">
      <c r="A4464">
        <v>4449</v>
      </c>
      <c r="B4464" s="89">
        <v>36038</v>
      </c>
      <c r="C4464" s="48">
        <v>103.75</v>
      </c>
      <c r="D4464" s="48">
        <v>104.015602</v>
      </c>
      <c r="E4464" s="48">
        <v>95</v>
      </c>
      <c r="F4464" s="48">
        <v>96</v>
      </c>
      <c r="G4464" s="49">
        <v>22563100</v>
      </c>
      <c r="H4464" s="48">
        <v>69.752323000000004</v>
      </c>
      <c r="I4464" s="52">
        <f t="shared" si="500"/>
        <v>0.72658669791666675</v>
      </c>
      <c r="J4464" s="52">
        <f t="shared" ca="1" si="501"/>
        <v>1</v>
      </c>
      <c r="K4464" s="48">
        <f t="shared" si="502"/>
        <v>75.38</v>
      </c>
      <c r="L4464" s="48">
        <f t="shared" si="503"/>
        <v>75.58</v>
      </c>
      <c r="M4464" s="48">
        <f t="shared" si="504"/>
        <v>69.03</v>
      </c>
      <c r="N4464" s="48">
        <f t="shared" si="505"/>
        <v>69.75</v>
      </c>
      <c r="O4464" s="49">
        <f t="shared" ca="1" si="506"/>
        <v>22563100</v>
      </c>
    </row>
    <row r="4465" spans="1:15" x14ac:dyDescent="0.25">
      <c r="A4465">
        <v>4450</v>
      </c>
      <c r="B4465" s="89">
        <v>36035</v>
      </c>
      <c r="C4465" s="48">
        <v>104.96869700000001</v>
      </c>
      <c r="D4465" s="48">
        <v>105.71869700000001</v>
      </c>
      <c r="E4465" s="48">
        <v>102.15619700000001</v>
      </c>
      <c r="F4465" s="48">
        <v>103.375</v>
      </c>
      <c r="G4465" s="49">
        <v>23735900</v>
      </c>
      <c r="H4465" s="48">
        <v>75.110900000000001</v>
      </c>
      <c r="I4465" s="52">
        <f t="shared" si="500"/>
        <v>0.72658669891172911</v>
      </c>
      <c r="J4465" s="52">
        <f t="shared" ca="1" si="501"/>
        <v>1</v>
      </c>
      <c r="K4465" s="48">
        <f t="shared" si="502"/>
        <v>76.27</v>
      </c>
      <c r="L4465" s="48">
        <f t="shared" si="503"/>
        <v>76.81</v>
      </c>
      <c r="M4465" s="48">
        <f t="shared" si="504"/>
        <v>74.23</v>
      </c>
      <c r="N4465" s="48">
        <f t="shared" si="505"/>
        <v>75.11</v>
      </c>
      <c r="O4465" s="49">
        <f t="shared" ca="1" si="506"/>
        <v>23735900</v>
      </c>
    </row>
    <row r="4466" spans="1:15" x14ac:dyDescent="0.25">
      <c r="A4466">
        <v>4451</v>
      </c>
      <c r="B4466" s="89">
        <v>36034</v>
      </c>
      <c r="C4466" s="48">
        <v>107</v>
      </c>
      <c r="D4466" s="48">
        <v>107.5625</v>
      </c>
      <c r="E4466" s="48">
        <v>103.46869700000001</v>
      </c>
      <c r="F4466" s="48">
        <v>103.75</v>
      </c>
      <c r="G4466" s="49">
        <v>24887800</v>
      </c>
      <c r="H4466" s="48">
        <v>75.383369999999999</v>
      </c>
      <c r="I4466" s="52">
        <f t="shared" si="500"/>
        <v>0.72658669879518067</v>
      </c>
      <c r="J4466" s="52">
        <f t="shared" ca="1" si="501"/>
        <v>1</v>
      </c>
      <c r="K4466" s="48">
        <f t="shared" si="502"/>
        <v>77.739999999999995</v>
      </c>
      <c r="L4466" s="48">
        <f t="shared" si="503"/>
        <v>78.150000000000006</v>
      </c>
      <c r="M4466" s="48">
        <f t="shared" si="504"/>
        <v>75.180000000000007</v>
      </c>
      <c r="N4466" s="48">
        <f t="shared" si="505"/>
        <v>75.38</v>
      </c>
      <c r="O4466" s="49">
        <f t="shared" ca="1" si="506"/>
        <v>24887800</v>
      </c>
    </row>
    <row r="4467" spans="1:15" x14ac:dyDescent="0.25">
      <c r="A4467">
        <v>4452</v>
      </c>
      <c r="B4467" s="89">
        <v>36033</v>
      </c>
      <c r="C4467" s="48">
        <v>108.28119700000001</v>
      </c>
      <c r="D4467" s="48">
        <v>109.625</v>
      </c>
      <c r="E4467" s="48">
        <v>107.75</v>
      </c>
      <c r="F4467" s="48">
        <v>108.875</v>
      </c>
      <c r="G4467" s="49">
        <v>9339700</v>
      </c>
      <c r="H4467" s="48">
        <v>79.107127000000006</v>
      </c>
      <c r="I4467" s="52">
        <f t="shared" si="500"/>
        <v>0.72658670034443174</v>
      </c>
      <c r="J4467" s="52">
        <f t="shared" ca="1" si="501"/>
        <v>1</v>
      </c>
      <c r="K4467" s="48">
        <f t="shared" si="502"/>
        <v>78.680000000000007</v>
      </c>
      <c r="L4467" s="48">
        <f t="shared" si="503"/>
        <v>79.650000000000006</v>
      </c>
      <c r="M4467" s="48">
        <f t="shared" si="504"/>
        <v>78.290000000000006</v>
      </c>
      <c r="N4467" s="48">
        <f t="shared" si="505"/>
        <v>79.11</v>
      </c>
      <c r="O4467" s="49">
        <f t="shared" ca="1" si="506"/>
        <v>9339700</v>
      </c>
    </row>
    <row r="4468" spans="1:15" x14ac:dyDescent="0.25">
      <c r="A4468">
        <v>4453</v>
      </c>
      <c r="B4468" s="89">
        <v>36032</v>
      </c>
      <c r="C4468" s="48">
        <v>110.375</v>
      </c>
      <c r="D4468" s="48">
        <v>111.25</v>
      </c>
      <c r="E4468" s="48">
        <v>108.640602</v>
      </c>
      <c r="F4468" s="48">
        <v>109.5</v>
      </c>
      <c r="G4468" s="49">
        <v>9688300</v>
      </c>
      <c r="H4468" s="48">
        <v>79.561244000000002</v>
      </c>
      <c r="I4468" s="52">
        <f t="shared" si="500"/>
        <v>0.72658670319634711</v>
      </c>
      <c r="J4468" s="52">
        <f t="shared" ca="1" si="501"/>
        <v>1</v>
      </c>
      <c r="K4468" s="48">
        <f t="shared" si="502"/>
        <v>80.2</v>
      </c>
      <c r="L4468" s="48">
        <f t="shared" si="503"/>
        <v>80.83</v>
      </c>
      <c r="M4468" s="48">
        <f t="shared" si="504"/>
        <v>78.94</v>
      </c>
      <c r="N4468" s="48">
        <f t="shared" si="505"/>
        <v>79.56</v>
      </c>
      <c r="O4468" s="49">
        <f t="shared" ca="1" si="506"/>
        <v>9688300</v>
      </c>
    </row>
    <row r="4469" spans="1:15" x14ac:dyDescent="0.25">
      <c r="A4469">
        <v>4454</v>
      </c>
      <c r="B4469" s="89">
        <v>36031</v>
      </c>
      <c r="C4469" s="48">
        <v>109.25</v>
      </c>
      <c r="D4469" s="48">
        <v>109.9375</v>
      </c>
      <c r="E4469" s="48">
        <v>108.3125</v>
      </c>
      <c r="F4469" s="48">
        <v>109.25</v>
      </c>
      <c r="G4469" s="49">
        <v>7201700</v>
      </c>
      <c r="H4469" s="48">
        <v>79.379597000000004</v>
      </c>
      <c r="I4469" s="52">
        <f t="shared" si="500"/>
        <v>0.72658670022883298</v>
      </c>
      <c r="J4469" s="52">
        <f t="shared" ca="1" si="501"/>
        <v>1</v>
      </c>
      <c r="K4469" s="48">
        <f t="shared" si="502"/>
        <v>79.38</v>
      </c>
      <c r="L4469" s="48">
        <f t="shared" si="503"/>
        <v>79.88</v>
      </c>
      <c r="M4469" s="48">
        <f t="shared" si="504"/>
        <v>78.7</v>
      </c>
      <c r="N4469" s="48">
        <f t="shared" si="505"/>
        <v>79.38</v>
      </c>
      <c r="O4469" s="49">
        <f t="shared" ca="1" si="506"/>
        <v>7201700</v>
      </c>
    </row>
    <row r="4470" spans="1:15" x14ac:dyDescent="0.25">
      <c r="A4470">
        <v>4455</v>
      </c>
      <c r="B4470" s="89">
        <v>36028</v>
      </c>
      <c r="C4470" s="48">
        <v>108.1875</v>
      </c>
      <c r="D4470" s="48">
        <v>108.71869700000001</v>
      </c>
      <c r="E4470" s="48">
        <v>105.5</v>
      </c>
      <c r="F4470" s="48">
        <v>108.5625</v>
      </c>
      <c r="G4470" s="49">
        <v>16685400</v>
      </c>
      <c r="H4470" s="48">
        <v>78.880069000000006</v>
      </c>
      <c r="I4470" s="52">
        <f t="shared" si="500"/>
        <v>0.72658670351180199</v>
      </c>
      <c r="J4470" s="52">
        <f t="shared" ca="1" si="501"/>
        <v>1</v>
      </c>
      <c r="K4470" s="48">
        <f t="shared" si="502"/>
        <v>78.61</v>
      </c>
      <c r="L4470" s="48">
        <f t="shared" si="503"/>
        <v>78.989999999999995</v>
      </c>
      <c r="M4470" s="48">
        <f t="shared" si="504"/>
        <v>76.650000000000006</v>
      </c>
      <c r="N4470" s="48">
        <f t="shared" si="505"/>
        <v>78.88</v>
      </c>
      <c r="O4470" s="49">
        <f t="shared" ca="1" si="506"/>
        <v>16685400</v>
      </c>
    </row>
    <row r="4471" spans="1:15" x14ac:dyDescent="0.25">
      <c r="A4471">
        <v>4456</v>
      </c>
      <c r="B4471" s="89">
        <v>36027</v>
      </c>
      <c r="C4471" s="48">
        <v>109.6875</v>
      </c>
      <c r="D4471" s="48">
        <v>110.40619700000001</v>
      </c>
      <c r="E4471" s="48">
        <v>109.15619700000001</v>
      </c>
      <c r="F4471" s="48">
        <v>109.4375</v>
      </c>
      <c r="G4471" s="49">
        <v>7402800</v>
      </c>
      <c r="H4471" s="48">
        <v>79.515832000000003</v>
      </c>
      <c r="I4471" s="52">
        <f t="shared" si="500"/>
        <v>0.72658670017133065</v>
      </c>
      <c r="J4471" s="52">
        <f t="shared" ca="1" si="501"/>
        <v>1</v>
      </c>
      <c r="K4471" s="48">
        <f t="shared" si="502"/>
        <v>79.7</v>
      </c>
      <c r="L4471" s="48">
        <f t="shared" si="503"/>
        <v>80.22</v>
      </c>
      <c r="M4471" s="48">
        <f t="shared" si="504"/>
        <v>79.31</v>
      </c>
      <c r="N4471" s="48">
        <f t="shared" si="505"/>
        <v>79.52</v>
      </c>
      <c r="O4471" s="49">
        <f t="shared" ca="1" si="506"/>
        <v>7402800</v>
      </c>
    </row>
    <row r="4472" spans="1:15" x14ac:dyDescent="0.25">
      <c r="A4472">
        <v>4457</v>
      </c>
      <c r="B4472" s="89">
        <v>36026</v>
      </c>
      <c r="C4472" s="48">
        <v>111.09369700000001</v>
      </c>
      <c r="D4472" s="48">
        <v>111.09369700000001</v>
      </c>
      <c r="E4472" s="48">
        <v>109.625</v>
      </c>
      <c r="F4472" s="48">
        <v>110.09369700000001</v>
      </c>
      <c r="G4472" s="49">
        <v>6258600</v>
      </c>
      <c r="H4472" s="48">
        <v>79.992615999999998</v>
      </c>
      <c r="I4472" s="52">
        <f t="shared" si="500"/>
        <v>0.72658670005422743</v>
      </c>
      <c r="J4472" s="52">
        <f t="shared" ca="1" si="501"/>
        <v>1</v>
      </c>
      <c r="K4472" s="48">
        <f t="shared" si="502"/>
        <v>80.72</v>
      </c>
      <c r="L4472" s="48">
        <f t="shared" si="503"/>
        <v>80.72</v>
      </c>
      <c r="M4472" s="48">
        <f t="shared" si="504"/>
        <v>79.650000000000006</v>
      </c>
      <c r="N4472" s="48">
        <f t="shared" si="505"/>
        <v>79.989999999999995</v>
      </c>
      <c r="O4472" s="49">
        <f t="shared" ca="1" si="506"/>
        <v>6258600</v>
      </c>
    </row>
    <row r="4473" spans="1:15" x14ac:dyDescent="0.25">
      <c r="A4473">
        <v>4458</v>
      </c>
      <c r="B4473" s="89">
        <v>36025</v>
      </c>
      <c r="C4473" s="48">
        <v>109</v>
      </c>
      <c r="D4473" s="48">
        <v>110.59369700000001</v>
      </c>
      <c r="E4473" s="48">
        <v>108.78119700000001</v>
      </c>
      <c r="F4473" s="48">
        <v>110.375</v>
      </c>
      <c r="G4473" s="49">
        <v>7603900</v>
      </c>
      <c r="H4473" s="48">
        <v>80.197006999999999</v>
      </c>
      <c r="I4473" s="52">
        <f t="shared" si="500"/>
        <v>0.72658669988674973</v>
      </c>
      <c r="J4473" s="52">
        <f t="shared" ca="1" si="501"/>
        <v>1</v>
      </c>
      <c r="K4473" s="48">
        <f t="shared" si="502"/>
        <v>79.2</v>
      </c>
      <c r="L4473" s="48">
        <f t="shared" si="503"/>
        <v>80.36</v>
      </c>
      <c r="M4473" s="48">
        <f t="shared" si="504"/>
        <v>79.040000000000006</v>
      </c>
      <c r="N4473" s="48">
        <f t="shared" si="505"/>
        <v>80.2</v>
      </c>
      <c r="O4473" s="49">
        <f t="shared" ca="1" si="506"/>
        <v>7603900</v>
      </c>
    </row>
    <row r="4474" spans="1:15" x14ac:dyDescent="0.25">
      <c r="A4474">
        <v>4459</v>
      </c>
      <c r="B4474" s="89">
        <v>36024</v>
      </c>
      <c r="C4474" s="48">
        <v>106</v>
      </c>
      <c r="D4474" s="48">
        <v>108.9375</v>
      </c>
      <c r="E4474" s="48">
        <v>105.5</v>
      </c>
      <c r="F4474" s="48">
        <v>108.375</v>
      </c>
      <c r="G4474" s="49">
        <v>11290000</v>
      </c>
      <c r="H4474" s="48">
        <v>78.743834000000007</v>
      </c>
      <c r="I4474" s="52">
        <f t="shared" si="500"/>
        <v>0.72658670357554789</v>
      </c>
      <c r="J4474" s="52">
        <f t="shared" ca="1" si="501"/>
        <v>1</v>
      </c>
      <c r="K4474" s="48">
        <f t="shared" si="502"/>
        <v>77.02</v>
      </c>
      <c r="L4474" s="48">
        <f t="shared" si="503"/>
        <v>79.150000000000006</v>
      </c>
      <c r="M4474" s="48">
        <f t="shared" si="504"/>
        <v>76.650000000000006</v>
      </c>
      <c r="N4474" s="48">
        <f t="shared" si="505"/>
        <v>78.739999999999995</v>
      </c>
      <c r="O4474" s="49">
        <f t="shared" ca="1" si="506"/>
        <v>11290000</v>
      </c>
    </row>
    <row r="4475" spans="1:15" x14ac:dyDescent="0.25">
      <c r="A4475">
        <v>4460</v>
      </c>
      <c r="B4475" s="89">
        <v>36021</v>
      </c>
      <c r="C4475" s="48">
        <v>108.34369700000001</v>
      </c>
      <c r="D4475" s="48">
        <v>108.71869700000001</v>
      </c>
      <c r="E4475" s="48">
        <v>105.78119700000001</v>
      </c>
      <c r="F4475" s="48">
        <v>106.125</v>
      </c>
      <c r="G4475" s="49">
        <v>8628500</v>
      </c>
      <c r="H4475" s="48">
        <v>77.109013000000004</v>
      </c>
      <c r="I4475" s="52">
        <f t="shared" si="500"/>
        <v>0.72658669493521799</v>
      </c>
      <c r="J4475" s="52">
        <f t="shared" ca="1" si="501"/>
        <v>1</v>
      </c>
      <c r="K4475" s="48">
        <f t="shared" si="502"/>
        <v>78.72</v>
      </c>
      <c r="L4475" s="48">
        <f t="shared" si="503"/>
        <v>78.989999999999995</v>
      </c>
      <c r="M4475" s="48">
        <f t="shared" si="504"/>
        <v>76.86</v>
      </c>
      <c r="N4475" s="48">
        <f t="shared" si="505"/>
        <v>77.11</v>
      </c>
      <c r="O4475" s="49">
        <f t="shared" ca="1" si="506"/>
        <v>8628500</v>
      </c>
    </row>
    <row r="4476" spans="1:15" x14ac:dyDescent="0.25">
      <c r="A4476">
        <v>4461</v>
      </c>
      <c r="B4476" s="89">
        <v>36020</v>
      </c>
      <c r="C4476" s="48">
        <v>108.8125</v>
      </c>
      <c r="D4476" s="48">
        <v>109.65619700000001</v>
      </c>
      <c r="E4476" s="48">
        <v>107.375</v>
      </c>
      <c r="F4476" s="48">
        <v>107.375</v>
      </c>
      <c r="G4476" s="49">
        <v>9073900</v>
      </c>
      <c r="H4476" s="48">
        <v>78.017246999999998</v>
      </c>
      <c r="I4476" s="52">
        <f t="shared" si="500"/>
        <v>0.72658670081490107</v>
      </c>
      <c r="J4476" s="52">
        <f t="shared" ca="1" si="501"/>
        <v>1</v>
      </c>
      <c r="K4476" s="48">
        <f t="shared" si="502"/>
        <v>79.06</v>
      </c>
      <c r="L4476" s="48">
        <f t="shared" si="503"/>
        <v>79.67</v>
      </c>
      <c r="M4476" s="48">
        <f t="shared" si="504"/>
        <v>78.02</v>
      </c>
      <c r="N4476" s="48">
        <f t="shared" si="505"/>
        <v>78.02</v>
      </c>
      <c r="O4476" s="49">
        <f t="shared" ca="1" si="506"/>
        <v>9073900</v>
      </c>
    </row>
    <row r="4477" spans="1:15" x14ac:dyDescent="0.25">
      <c r="A4477">
        <v>4462</v>
      </c>
      <c r="B4477" s="89">
        <v>36019</v>
      </c>
      <c r="C4477" s="48">
        <v>107.75</v>
      </c>
      <c r="D4477" s="48">
        <v>108.875</v>
      </c>
      <c r="E4477" s="48">
        <v>107.5</v>
      </c>
      <c r="F4477" s="48">
        <v>108.6875</v>
      </c>
      <c r="G4477" s="49">
        <v>11158400</v>
      </c>
      <c r="H4477" s="48">
        <v>78.970892000000006</v>
      </c>
      <c r="I4477" s="52">
        <f t="shared" si="500"/>
        <v>0.72658670040253026</v>
      </c>
      <c r="J4477" s="52">
        <f t="shared" ca="1" si="501"/>
        <v>1</v>
      </c>
      <c r="K4477" s="48">
        <f t="shared" si="502"/>
        <v>78.290000000000006</v>
      </c>
      <c r="L4477" s="48">
        <f t="shared" si="503"/>
        <v>79.11</v>
      </c>
      <c r="M4477" s="48">
        <f t="shared" si="504"/>
        <v>78.11</v>
      </c>
      <c r="N4477" s="48">
        <f t="shared" si="505"/>
        <v>78.97</v>
      </c>
      <c r="O4477" s="49">
        <f t="shared" ca="1" si="506"/>
        <v>11158400</v>
      </c>
    </row>
    <row r="4478" spans="1:15" x14ac:dyDescent="0.25">
      <c r="A4478">
        <v>4463</v>
      </c>
      <c r="B4478" s="89">
        <v>36018</v>
      </c>
      <c r="C4478" s="48">
        <v>106.78119700000001</v>
      </c>
      <c r="D4478" s="48">
        <v>107.4375</v>
      </c>
      <c r="E4478" s="48">
        <v>105.5</v>
      </c>
      <c r="F4478" s="48">
        <v>106.875</v>
      </c>
      <c r="G4478" s="49">
        <v>14287100</v>
      </c>
      <c r="H4478" s="48">
        <v>77.653953999999999</v>
      </c>
      <c r="I4478" s="52">
        <f t="shared" si="500"/>
        <v>0.72658670409356729</v>
      </c>
      <c r="J4478" s="52">
        <f t="shared" ca="1" si="501"/>
        <v>1</v>
      </c>
      <c r="K4478" s="48">
        <f t="shared" si="502"/>
        <v>77.59</v>
      </c>
      <c r="L4478" s="48">
        <f t="shared" si="503"/>
        <v>78.06</v>
      </c>
      <c r="M4478" s="48">
        <f t="shared" si="504"/>
        <v>76.650000000000006</v>
      </c>
      <c r="N4478" s="48">
        <f t="shared" si="505"/>
        <v>77.650000000000006</v>
      </c>
      <c r="O4478" s="49">
        <f t="shared" ca="1" si="506"/>
        <v>14287100</v>
      </c>
    </row>
    <row r="4479" spans="1:15" x14ac:dyDescent="0.25">
      <c r="A4479">
        <v>4464</v>
      </c>
      <c r="B4479" s="89">
        <v>36017</v>
      </c>
      <c r="C4479" s="48">
        <v>108.75</v>
      </c>
      <c r="D4479" s="48">
        <v>109.65619700000001</v>
      </c>
      <c r="E4479" s="48">
        <v>108.1875</v>
      </c>
      <c r="F4479" s="48">
        <v>108.5</v>
      </c>
      <c r="G4479" s="49">
        <v>6273000</v>
      </c>
      <c r="H4479" s="48">
        <v>78.834657000000007</v>
      </c>
      <c r="I4479" s="52">
        <f t="shared" si="500"/>
        <v>0.72658670046082952</v>
      </c>
      <c r="J4479" s="52">
        <f t="shared" ca="1" si="501"/>
        <v>1</v>
      </c>
      <c r="K4479" s="48">
        <f t="shared" si="502"/>
        <v>79.02</v>
      </c>
      <c r="L4479" s="48">
        <f t="shared" si="503"/>
        <v>79.67</v>
      </c>
      <c r="M4479" s="48">
        <f t="shared" si="504"/>
        <v>78.61</v>
      </c>
      <c r="N4479" s="48">
        <f t="shared" si="505"/>
        <v>78.83</v>
      </c>
      <c r="O4479" s="49">
        <f t="shared" ca="1" si="506"/>
        <v>6273000</v>
      </c>
    </row>
    <row r="4480" spans="1:15" x14ac:dyDescent="0.25">
      <c r="A4480">
        <v>4465</v>
      </c>
      <c r="B4480" s="89">
        <v>36014</v>
      </c>
      <c r="C4480" s="48">
        <v>109.6875</v>
      </c>
      <c r="D4480" s="48">
        <v>110.59369700000001</v>
      </c>
      <c r="E4480" s="48">
        <v>108.46869700000001</v>
      </c>
      <c r="F4480" s="48">
        <v>109.125</v>
      </c>
      <c r="G4480" s="49">
        <v>12083800</v>
      </c>
      <c r="H4480" s="48">
        <v>79.288774000000004</v>
      </c>
      <c r="I4480" s="52">
        <f t="shared" si="500"/>
        <v>0.72658670332187858</v>
      </c>
      <c r="J4480" s="52">
        <f t="shared" ca="1" si="501"/>
        <v>1</v>
      </c>
      <c r="K4480" s="48">
        <f t="shared" si="502"/>
        <v>79.7</v>
      </c>
      <c r="L4480" s="48">
        <f t="shared" si="503"/>
        <v>80.36</v>
      </c>
      <c r="M4480" s="48">
        <f t="shared" si="504"/>
        <v>78.81</v>
      </c>
      <c r="N4480" s="48">
        <f t="shared" si="505"/>
        <v>79.290000000000006</v>
      </c>
      <c r="O4480" s="49">
        <f t="shared" ca="1" si="506"/>
        <v>12083800</v>
      </c>
    </row>
    <row r="4481" spans="1:15" x14ac:dyDescent="0.25">
      <c r="A4481">
        <v>4466</v>
      </c>
      <c r="B4481" s="89">
        <v>36013</v>
      </c>
      <c r="C4481" s="48">
        <v>108.125</v>
      </c>
      <c r="D4481" s="48">
        <v>109.5</v>
      </c>
      <c r="E4481" s="48">
        <v>107.5625</v>
      </c>
      <c r="F4481" s="48">
        <v>108.9375</v>
      </c>
      <c r="G4481" s="49">
        <v>13084400</v>
      </c>
      <c r="H4481" s="48">
        <v>79.152539000000004</v>
      </c>
      <c r="I4481" s="52">
        <f t="shared" si="500"/>
        <v>0.72658670338496845</v>
      </c>
      <c r="J4481" s="52">
        <f t="shared" ca="1" si="501"/>
        <v>1</v>
      </c>
      <c r="K4481" s="48">
        <f t="shared" si="502"/>
        <v>78.56</v>
      </c>
      <c r="L4481" s="48">
        <f t="shared" si="503"/>
        <v>79.56</v>
      </c>
      <c r="M4481" s="48">
        <f t="shared" si="504"/>
        <v>78.150000000000006</v>
      </c>
      <c r="N4481" s="48">
        <f t="shared" si="505"/>
        <v>79.150000000000006</v>
      </c>
      <c r="O4481" s="49">
        <f t="shared" ca="1" si="506"/>
        <v>13084400</v>
      </c>
    </row>
    <row r="4482" spans="1:15" x14ac:dyDescent="0.25">
      <c r="A4482">
        <v>4467</v>
      </c>
      <c r="B4482" s="89">
        <v>36012</v>
      </c>
      <c r="C4482" s="48">
        <v>107.9375</v>
      </c>
      <c r="D4482" s="48">
        <v>108.875</v>
      </c>
      <c r="E4482" s="48">
        <v>105.59369700000001</v>
      </c>
      <c r="F4482" s="48">
        <v>108.46869700000001</v>
      </c>
      <c r="G4482" s="49">
        <v>21718400</v>
      </c>
      <c r="H4482" s="48">
        <v>78.811912000000007</v>
      </c>
      <c r="I4482" s="52">
        <f t="shared" si="500"/>
        <v>0.72658669440824941</v>
      </c>
      <c r="J4482" s="52">
        <f t="shared" ca="1" si="501"/>
        <v>1</v>
      </c>
      <c r="K4482" s="48">
        <f t="shared" si="502"/>
        <v>78.430000000000007</v>
      </c>
      <c r="L4482" s="48">
        <f t="shared" si="503"/>
        <v>79.11</v>
      </c>
      <c r="M4482" s="48">
        <f t="shared" si="504"/>
        <v>76.72</v>
      </c>
      <c r="N4482" s="48">
        <f t="shared" si="505"/>
        <v>78.81</v>
      </c>
      <c r="O4482" s="49">
        <f t="shared" ca="1" si="506"/>
        <v>21718400</v>
      </c>
    </row>
    <row r="4483" spans="1:15" x14ac:dyDescent="0.25">
      <c r="A4483">
        <v>4468</v>
      </c>
      <c r="B4483" s="89">
        <v>36011</v>
      </c>
      <c r="C4483" s="48">
        <v>112.21869700000001</v>
      </c>
      <c r="D4483" s="48">
        <v>112.21869700000001</v>
      </c>
      <c r="E4483" s="48">
        <v>107</v>
      </c>
      <c r="F4483" s="48">
        <v>107</v>
      </c>
      <c r="G4483" s="49">
        <v>15091600</v>
      </c>
      <c r="H4483" s="48">
        <v>77.744776999999999</v>
      </c>
      <c r="I4483" s="52">
        <f t="shared" si="500"/>
        <v>0.72658670093457944</v>
      </c>
      <c r="J4483" s="52">
        <f t="shared" ca="1" si="501"/>
        <v>1</v>
      </c>
      <c r="K4483" s="48">
        <f t="shared" si="502"/>
        <v>81.540000000000006</v>
      </c>
      <c r="L4483" s="48">
        <f t="shared" si="503"/>
        <v>81.540000000000006</v>
      </c>
      <c r="M4483" s="48">
        <f t="shared" si="504"/>
        <v>77.739999999999995</v>
      </c>
      <c r="N4483" s="48">
        <f t="shared" si="505"/>
        <v>77.739999999999995</v>
      </c>
      <c r="O4483" s="49">
        <f t="shared" ca="1" si="506"/>
        <v>15091600</v>
      </c>
    </row>
    <row r="4484" spans="1:15" x14ac:dyDescent="0.25">
      <c r="A4484">
        <v>4469</v>
      </c>
      <c r="B4484" s="89">
        <v>36010</v>
      </c>
      <c r="C4484" s="48">
        <v>111.78119700000001</v>
      </c>
      <c r="D4484" s="48">
        <v>112.42179899999999</v>
      </c>
      <c r="E4484" s="48">
        <v>111.03119700000001</v>
      </c>
      <c r="F4484" s="48">
        <v>111.3125</v>
      </c>
      <c r="G4484" s="49">
        <v>10486500</v>
      </c>
      <c r="H4484" s="48">
        <v>80.878181999999995</v>
      </c>
      <c r="I4484" s="52">
        <f t="shared" si="500"/>
        <v>0.72658669960696232</v>
      </c>
      <c r="J4484" s="52">
        <f t="shared" ca="1" si="501"/>
        <v>1</v>
      </c>
      <c r="K4484" s="48">
        <f t="shared" si="502"/>
        <v>81.22</v>
      </c>
      <c r="L4484" s="48">
        <f t="shared" si="503"/>
        <v>81.680000000000007</v>
      </c>
      <c r="M4484" s="48">
        <f t="shared" si="504"/>
        <v>80.67</v>
      </c>
      <c r="N4484" s="48">
        <f t="shared" si="505"/>
        <v>80.88</v>
      </c>
      <c r="O4484" s="49">
        <f t="shared" ca="1" si="506"/>
        <v>10486500</v>
      </c>
    </row>
    <row r="4485" spans="1:15" x14ac:dyDescent="0.25">
      <c r="A4485">
        <v>4470</v>
      </c>
      <c r="B4485" s="89">
        <v>36007</v>
      </c>
      <c r="C4485" s="48">
        <v>114.34369700000001</v>
      </c>
      <c r="D4485" s="48">
        <v>114.5</v>
      </c>
      <c r="E4485" s="48">
        <v>111.3125</v>
      </c>
      <c r="F4485" s="48">
        <v>111.78119700000001</v>
      </c>
      <c r="G4485" s="49">
        <v>7680500</v>
      </c>
      <c r="H4485" s="48">
        <v>81.218731000000005</v>
      </c>
      <c r="I4485" s="52">
        <f t="shared" si="500"/>
        <v>0.72658669955019362</v>
      </c>
      <c r="J4485" s="52">
        <f t="shared" ca="1" si="501"/>
        <v>1</v>
      </c>
      <c r="K4485" s="48">
        <f t="shared" si="502"/>
        <v>83.08</v>
      </c>
      <c r="L4485" s="48">
        <f t="shared" si="503"/>
        <v>83.19</v>
      </c>
      <c r="M4485" s="48">
        <f t="shared" si="504"/>
        <v>80.88</v>
      </c>
      <c r="N4485" s="48">
        <f t="shared" si="505"/>
        <v>81.22</v>
      </c>
      <c r="O4485" s="49">
        <f t="shared" ca="1" si="506"/>
        <v>7680500</v>
      </c>
    </row>
    <row r="4486" spans="1:15" x14ac:dyDescent="0.25">
      <c r="A4486">
        <v>4471</v>
      </c>
      <c r="B4486" s="89">
        <v>36006</v>
      </c>
      <c r="C4486" s="48">
        <v>113.625</v>
      </c>
      <c r="D4486" s="48">
        <v>114.59369700000001</v>
      </c>
      <c r="E4486" s="48">
        <v>113.40619700000001</v>
      </c>
      <c r="F4486" s="48">
        <v>114.21869700000001</v>
      </c>
      <c r="G4486" s="49">
        <v>6821600</v>
      </c>
      <c r="H4486" s="48">
        <v>82.989785999999995</v>
      </c>
      <c r="I4486" s="52">
        <f t="shared" si="500"/>
        <v>0.72658669884843807</v>
      </c>
      <c r="J4486" s="52">
        <f t="shared" ca="1" si="501"/>
        <v>1</v>
      </c>
      <c r="K4486" s="48">
        <f t="shared" si="502"/>
        <v>82.56</v>
      </c>
      <c r="L4486" s="48">
        <f t="shared" si="503"/>
        <v>83.26</v>
      </c>
      <c r="M4486" s="48">
        <f t="shared" si="504"/>
        <v>82.4</v>
      </c>
      <c r="N4486" s="48">
        <f t="shared" si="505"/>
        <v>82.99</v>
      </c>
      <c r="O4486" s="49">
        <f t="shared" ca="1" si="506"/>
        <v>6821600</v>
      </c>
    </row>
    <row r="4487" spans="1:15" x14ac:dyDescent="0.25">
      <c r="A4487">
        <v>4472</v>
      </c>
      <c r="B4487" s="89">
        <v>36005</v>
      </c>
      <c r="C4487" s="48">
        <v>113.71869700000001</v>
      </c>
      <c r="D4487" s="48">
        <v>114.125</v>
      </c>
      <c r="E4487" s="48">
        <v>112.25</v>
      </c>
      <c r="F4487" s="48">
        <v>112.53119700000001</v>
      </c>
      <c r="G4487" s="49">
        <v>7462400</v>
      </c>
      <c r="H4487" s="48">
        <v>81.763671000000002</v>
      </c>
      <c r="I4487" s="52">
        <f t="shared" si="500"/>
        <v>0.72658669933103082</v>
      </c>
      <c r="J4487" s="52">
        <f t="shared" ca="1" si="501"/>
        <v>1</v>
      </c>
      <c r="K4487" s="48">
        <f t="shared" si="502"/>
        <v>82.63</v>
      </c>
      <c r="L4487" s="48">
        <f t="shared" si="503"/>
        <v>82.92</v>
      </c>
      <c r="M4487" s="48">
        <f t="shared" si="504"/>
        <v>81.56</v>
      </c>
      <c r="N4487" s="48">
        <f t="shared" si="505"/>
        <v>81.760000000000005</v>
      </c>
      <c r="O4487" s="49">
        <f t="shared" ca="1" si="506"/>
        <v>7462400</v>
      </c>
    </row>
    <row r="4488" spans="1:15" x14ac:dyDescent="0.25">
      <c r="A4488">
        <v>4473</v>
      </c>
      <c r="B4488" s="89">
        <v>36004</v>
      </c>
      <c r="C4488" s="48">
        <v>114.4375</v>
      </c>
      <c r="D4488" s="48">
        <v>114.65619700000001</v>
      </c>
      <c r="E4488" s="48">
        <v>111.875</v>
      </c>
      <c r="F4488" s="48">
        <v>112.96869700000001</v>
      </c>
      <c r="G4488" s="49">
        <v>13693000</v>
      </c>
      <c r="H4488" s="48">
        <v>82.081552000000002</v>
      </c>
      <c r="I4488" s="52">
        <f t="shared" si="500"/>
        <v>0.72658669330318992</v>
      </c>
      <c r="J4488" s="52">
        <f t="shared" ca="1" si="501"/>
        <v>1</v>
      </c>
      <c r="K4488" s="48">
        <f t="shared" si="502"/>
        <v>83.15</v>
      </c>
      <c r="L4488" s="48">
        <f t="shared" si="503"/>
        <v>83.31</v>
      </c>
      <c r="M4488" s="48">
        <f t="shared" si="504"/>
        <v>81.290000000000006</v>
      </c>
      <c r="N4488" s="48">
        <f t="shared" si="505"/>
        <v>82.08</v>
      </c>
      <c r="O4488" s="49">
        <f t="shared" ca="1" si="506"/>
        <v>13693000</v>
      </c>
    </row>
    <row r="4489" spans="1:15" x14ac:dyDescent="0.25">
      <c r="A4489">
        <v>4474</v>
      </c>
      <c r="B4489" s="89">
        <v>36003</v>
      </c>
      <c r="C4489" s="48">
        <v>113.625</v>
      </c>
      <c r="D4489" s="48">
        <v>115</v>
      </c>
      <c r="E4489" s="48">
        <v>112.84369700000001</v>
      </c>
      <c r="F4489" s="48">
        <v>114.90619700000001</v>
      </c>
      <c r="G4489" s="49">
        <v>9600000</v>
      </c>
      <c r="H4489" s="48">
        <v>83.489313999999993</v>
      </c>
      <c r="I4489" s="52">
        <f t="shared" si="500"/>
        <v>0.72658669575497303</v>
      </c>
      <c r="J4489" s="52">
        <f t="shared" ca="1" si="501"/>
        <v>1</v>
      </c>
      <c r="K4489" s="48">
        <f t="shared" si="502"/>
        <v>82.56</v>
      </c>
      <c r="L4489" s="48">
        <f t="shared" si="503"/>
        <v>83.56</v>
      </c>
      <c r="M4489" s="48">
        <f t="shared" si="504"/>
        <v>81.99</v>
      </c>
      <c r="N4489" s="48">
        <f t="shared" si="505"/>
        <v>83.49</v>
      </c>
      <c r="O4489" s="49">
        <f t="shared" ca="1" si="506"/>
        <v>9600000</v>
      </c>
    </row>
    <row r="4490" spans="1:15" x14ac:dyDescent="0.25">
      <c r="A4490">
        <v>4475</v>
      </c>
      <c r="B4490" s="89">
        <v>36000</v>
      </c>
      <c r="C4490" s="48">
        <v>114.96869700000001</v>
      </c>
      <c r="D4490" s="48">
        <v>115.09369700000001</v>
      </c>
      <c r="E4490" s="48">
        <v>112.875</v>
      </c>
      <c r="F4490" s="48">
        <v>114.09369700000001</v>
      </c>
      <c r="G4490" s="49">
        <v>11540500</v>
      </c>
      <c r="H4490" s="48">
        <v>82.898961999999997</v>
      </c>
      <c r="I4490" s="52">
        <f t="shared" si="500"/>
        <v>0.72658669304054535</v>
      </c>
      <c r="J4490" s="52">
        <f t="shared" ca="1" si="501"/>
        <v>1</v>
      </c>
      <c r="K4490" s="48">
        <f t="shared" si="502"/>
        <v>83.53</v>
      </c>
      <c r="L4490" s="48">
        <f t="shared" si="503"/>
        <v>83.63</v>
      </c>
      <c r="M4490" s="48">
        <f t="shared" si="504"/>
        <v>82.01</v>
      </c>
      <c r="N4490" s="48">
        <f t="shared" si="505"/>
        <v>82.9</v>
      </c>
      <c r="O4490" s="49">
        <f t="shared" ca="1" si="506"/>
        <v>11540500</v>
      </c>
    </row>
    <row r="4491" spans="1:15" x14ac:dyDescent="0.25">
      <c r="A4491">
        <v>4476</v>
      </c>
      <c r="B4491" s="89">
        <v>35999</v>
      </c>
      <c r="C4491" s="48">
        <v>116.3125</v>
      </c>
      <c r="D4491" s="48">
        <v>116.59369700000001</v>
      </c>
      <c r="E4491" s="48">
        <v>113.90619700000001</v>
      </c>
      <c r="F4491" s="48">
        <v>114.1875</v>
      </c>
      <c r="G4491" s="49">
        <v>15110900</v>
      </c>
      <c r="H4491" s="48">
        <v>82.967118999999997</v>
      </c>
      <c r="I4491" s="52">
        <f t="shared" si="500"/>
        <v>0.72658670169677064</v>
      </c>
      <c r="J4491" s="52">
        <f t="shared" ca="1" si="501"/>
        <v>1</v>
      </c>
      <c r="K4491" s="48">
        <f t="shared" si="502"/>
        <v>84.51</v>
      </c>
      <c r="L4491" s="48">
        <f t="shared" si="503"/>
        <v>84.72</v>
      </c>
      <c r="M4491" s="48">
        <f t="shared" si="504"/>
        <v>82.76</v>
      </c>
      <c r="N4491" s="48">
        <f t="shared" si="505"/>
        <v>82.97</v>
      </c>
      <c r="O4491" s="49">
        <f t="shared" ca="1" si="506"/>
        <v>15110900</v>
      </c>
    </row>
    <row r="4492" spans="1:15" x14ac:dyDescent="0.25">
      <c r="A4492">
        <v>4477</v>
      </c>
      <c r="B4492" s="89">
        <v>35998</v>
      </c>
      <c r="C4492" s="48">
        <v>116.34369700000001</v>
      </c>
      <c r="D4492" s="48">
        <v>116.98429899999999</v>
      </c>
      <c r="E4492" s="48">
        <v>115.53119700000001</v>
      </c>
      <c r="F4492" s="48">
        <v>116.5</v>
      </c>
      <c r="G4492" s="49">
        <v>10417300</v>
      </c>
      <c r="H4492" s="48">
        <v>84.647350000000003</v>
      </c>
      <c r="I4492" s="52">
        <f t="shared" si="500"/>
        <v>0.72658669527897002</v>
      </c>
      <c r="J4492" s="52">
        <f t="shared" ca="1" si="501"/>
        <v>1</v>
      </c>
      <c r="K4492" s="48">
        <f t="shared" si="502"/>
        <v>84.53</v>
      </c>
      <c r="L4492" s="48">
        <f t="shared" si="503"/>
        <v>85</v>
      </c>
      <c r="M4492" s="48">
        <f t="shared" si="504"/>
        <v>83.94</v>
      </c>
      <c r="N4492" s="48">
        <f t="shared" si="505"/>
        <v>84.65</v>
      </c>
      <c r="O4492" s="49">
        <f t="shared" ca="1" si="506"/>
        <v>10417300</v>
      </c>
    </row>
    <row r="4493" spans="1:15" x14ac:dyDescent="0.25">
      <c r="A4493">
        <v>4478</v>
      </c>
      <c r="B4493" s="89">
        <v>35997</v>
      </c>
      <c r="C4493" s="48">
        <v>119</v>
      </c>
      <c r="D4493" s="48">
        <v>119</v>
      </c>
      <c r="E4493" s="48">
        <v>116.28119700000001</v>
      </c>
      <c r="F4493" s="48">
        <v>116.5</v>
      </c>
      <c r="G4493" s="49">
        <v>5518600</v>
      </c>
      <c r="H4493" s="48">
        <v>84.647350000000003</v>
      </c>
      <c r="I4493" s="52">
        <f t="shared" si="500"/>
        <v>0.72658669527897002</v>
      </c>
      <c r="J4493" s="52">
        <f t="shared" ca="1" si="501"/>
        <v>1</v>
      </c>
      <c r="K4493" s="48">
        <f t="shared" si="502"/>
        <v>86.46</v>
      </c>
      <c r="L4493" s="48">
        <f t="shared" si="503"/>
        <v>86.46</v>
      </c>
      <c r="M4493" s="48">
        <f t="shared" si="504"/>
        <v>84.49</v>
      </c>
      <c r="N4493" s="48">
        <f t="shared" si="505"/>
        <v>84.65</v>
      </c>
      <c r="O4493" s="49">
        <f t="shared" ca="1" si="506"/>
        <v>5518600</v>
      </c>
    </row>
    <row r="4494" spans="1:15" x14ac:dyDescent="0.25">
      <c r="A4494">
        <v>4479</v>
      </c>
      <c r="B4494" s="89">
        <v>35996</v>
      </c>
      <c r="C4494" s="48">
        <v>118.75</v>
      </c>
      <c r="D4494" s="48">
        <v>119.23429899999999</v>
      </c>
      <c r="E4494" s="48">
        <v>117.9375</v>
      </c>
      <c r="F4494" s="48">
        <v>118.5625</v>
      </c>
      <c r="G4494" s="49">
        <v>2338400</v>
      </c>
      <c r="H4494" s="48">
        <v>86.145936000000006</v>
      </c>
      <c r="I4494" s="52">
        <f t="shared" si="500"/>
        <v>0.72658670321560359</v>
      </c>
      <c r="J4494" s="52">
        <f t="shared" ca="1" si="501"/>
        <v>1</v>
      </c>
      <c r="K4494" s="48">
        <f t="shared" si="502"/>
        <v>86.28</v>
      </c>
      <c r="L4494" s="48">
        <f t="shared" si="503"/>
        <v>86.63</v>
      </c>
      <c r="M4494" s="48">
        <f t="shared" si="504"/>
        <v>85.69</v>
      </c>
      <c r="N4494" s="48">
        <f t="shared" si="505"/>
        <v>86.15</v>
      </c>
      <c r="O4494" s="49">
        <f t="shared" ca="1" si="506"/>
        <v>2338400</v>
      </c>
    </row>
    <row r="4495" spans="1:15" x14ac:dyDescent="0.25">
      <c r="A4495">
        <v>4480</v>
      </c>
      <c r="B4495" s="89">
        <v>35993</v>
      </c>
      <c r="C4495" s="48">
        <v>118.625</v>
      </c>
      <c r="D4495" s="48">
        <v>119</v>
      </c>
      <c r="E4495" s="48">
        <v>118.3125</v>
      </c>
      <c r="F4495" s="48">
        <v>118.5625</v>
      </c>
      <c r="G4495" s="49">
        <v>3539500</v>
      </c>
      <c r="H4495" s="48">
        <v>86.145936000000006</v>
      </c>
      <c r="I4495" s="52">
        <f t="shared" si="500"/>
        <v>0.72658670321560359</v>
      </c>
      <c r="J4495" s="52">
        <f t="shared" ca="1" si="501"/>
        <v>1</v>
      </c>
      <c r="K4495" s="48">
        <f t="shared" si="502"/>
        <v>86.19</v>
      </c>
      <c r="L4495" s="48">
        <f t="shared" si="503"/>
        <v>86.46</v>
      </c>
      <c r="M4495" s="48">
        <f t="shared" si="504"/>
        <v>85.96</v>
      </c>
      <c r="N4495" s="48">
        <f t="shared" si="505"/>
        <v>86.15</v>
      </c>
      <c r="O4495" s="49">
        <f t="shared" ca="1" si="506"/>
        <v>3539500</v>
      </c>
    </row>
    <row r="4496" spans="1:15" x14ac:dyDescent="0.25">
      <c r="A4496">
        <v>4481</v>
      </c>
      <c r="B4496" s="89">
        <v>35992</v>
      </c>
      <c r="C4496" s="48">
        <v>117.6875</v>
      </c>
      <c r="D4496" s="48">
        <v>118.59369700000001</v>
      </c>
      <c r="E4496" s="48">
        <v>117.0625</v>
      </c>
      <c r="F4496" s="48">
        <v>118.40619700000001</v>
      </c>
      <c r="G4496" s="49">
        <v>6315600</v>
      </c>
      <c r="H4496" s="48">
        <v>86.032368000000005</v>
      </c>
      <c r="I4496" s="52">
        <f t="shared" si="500"/>
        <v>0.72658670052548013</v>
      </c>
      <c r="J4496" s="52">
        <f t="shared" ca="1" si="501"/>
        <v>1</v>
      </c>
      <c r="K4496" s="48">
        <f t="shared" si="502"/>
        <v>85.51</v>
      </c>
      <c r="L4496" s="48">
        <f t="shared" si="503"/>
        <v>86.17</v>
      </c>
      <c r="M4496" s="48">
        <f t="shared" si="504"/>
        <v>85.06</v>
      </c>
      <c r="N4496" s="48">
        <f t="shared" si="505"/>
        <v>86.03</v>
      </c>
      <c r="O4496" s="49">
        <f t="shared" ca="1" si="506"/>
        <v>6315600</v>
      </c>
    </row>
    <row r="4497" spans="1:15" x14ac:dyDescent="0.25">
      <c r="A4497">
        <v>4482</v>
      </c>
      <c r="B4497" s="89">
        <v>35991</v>
      </c>
      <c r="C4497" s="48">
        <v>118.0625</v>
      </c>
      <c r="D4497" s="48">
        <v>118.28119700000001</v>
      </c>
      <c r="E4497" s="48">
        <v>117.53119700000001</v>
      </c>
      <c r="F4497" s="48">
        <v>117.59369700000001</v>
      </c>
      <c r="G4497" s="49">
        <v>4977500</v>
      </c>
      <c r="H4497" s="48">
        <v>85.442015999999995</v>
      </c>
      <c r="I4497" s="52">
        <f t="shared" ref="I4497:I4560" si="507">H4497/F4497</f>
        <v>0.72658669792480457</v>
      </c>
      <c r="J4497" s="52">
        <f t="shared" ref="J4497:J4560" ca="1" si="508">INDEX(OFFSET($T$15,0,0,$S$13+1,1),MATCH(B4497,OFFSET($Q$15,0,0,$S$13+1,1),-1))</f>
        <v>1</v>
      </c>
      <c r="K4497" s="48">
        <f t="shared" ref="K4497:K4560" si="509">ROUND($I4497*C4497,2)</f>
        <v>85.78</v>
      </c>
      <c r="L4497" s="48">
        <f t="shared" ref="L4497:L4560" si="510">ROUND($I4497*D4497,2)</f>
        <v>85.94</v>
      </c>
      <c r="M4497" s="48">
        <f t="shared" ref="M4497:M4560" si="511">ROUND($I4497*E4497,2)</f>
        <v>85.4</v>
      </c>
      <c r="N4497" s="48">
        <f t="shared" ref="N4497:N4560" si="512">ROUND($I4497*F4497,2)</f>
        <v>85.44</v>
      </c>
      <c r="O4497" s="49">
        <f t="shared" ref="O4497:O4560" ca="1" si="513">G4497*J4497</f>
        <v>4977500</v>
      </c>
    </row>
    <row r="4498" spans="1:15" x14ac:dyDescent="0.25">
      <c r="A4498">
        <v>4483</v>
      </c>
      <c r="B4498" s="89">
        <v>35990</v>
      </c>
      <c r="C4498" s="48">
        <v>116.9375</v>
      </c>
      <c r="D4498" s="48">
        <v>118.15619700000001</v>
      </c>
      <c r="E4498" s="48">
        <v>116.9375</v>
      </c>
      <c r="F4498" s="48">
        <v>117.8125</v>
      </c>
      <c r="G4498" s="49">
        <v>6983600</v>
      </c>
      <c r="H4498" s="48">
        <v>85.600995999999995</v>
      </c>
      <c r="I4498" s="52">
        <f t="shared" si="507"/>
        <v>0.72658670344827581</v>
      </c>
      <c r="J4498" s="52">
        <f t="shared" ca="1" si="508"/>
        <v>1</v>
      </c>
      <c r="K4498" s="48">
        <f t="shared" si="509"/>
        <v>84.97</v>
      </c>
      <c r="L4498" s="48">
        <f t="shared" si="510"/>
        <v>85.85</v>
      </c>
      <c r="M4498" s="48">
        <f t="shared" si="511"/>
        <v>84.97</v>
      </c>
      <c r="N4498" s="48">
        <f t="shared" si="512"/>
        <v>85.6</v>
      </c>
      <c r="O4498" s="49">
        <f t="shared" ca="1" si="513"/>
        <v>6983600</v>
      </c>
    </row>
    <row r="4499" spans="1:15" x14ac:dyDescent="0.25">
      <c r="A4499">
        <v>4484</v>
      </c>
      <c r="B4499" s="89">
        <v>35989</v>
      </c>
      <c r="C4499" s="48">
        <v>116.5625</v>
      </c>
      <c r="D4499" s="48">
        <v>116.84369700000001</v>
      </c>
      <c r="E4499" s="48">
        <v>116.0625</v>
      </c>
      <c r="F4499" s="48">
        <v>116.5</v>
      </c>
      <c r="G4499" s="49">
        <v>6555100</v>
      </c>
      <c r="H4499" s="48">
        <v>84.647350000000003</v>
      </c>
      <c r="I4499" s="52">
        <f t="shared" si="507"/>
        <v>0.72658669527897002</v>
      </c>
      <c r="J4499" s="52">
        <f t="shared" ca="1" si="508"/>
        <v>1</v>
      </c>
      <c r="K4499" s="48">
        <f t="shared" si="509"/>
        <v>84.69</v>
      </c>
      <c r="L4499" s="48">
        <f t="shared" si="510"/>
        <v>84.9</v>
      </c>
      <c r="M4499" s="48">
        <f t="shared" si="511"/>
        <v>84.33</v>
      </c>
      <c r="N4499" s="48">
        <f t="shared" si="512"/>
        <v>84.65</v>
      </c>
      <c r="O4499" s="49">
        <f t="shared" ca="1" si="513"/>
        <v>6555100</v>
      </c>
    </row>
    <row r="4500" spans="1:15" x14ac:dyDescent="0.25">
      <c r="A4500">
        <v>4485</v>
      </c>
      <c r="B4500" s="89">
        <v>35986</v>
      </c>
      <c r="C4500" s="48">
        <v>116.03119700000001</v>
      </c>
      <c r="D4500" s="48">
        <v>116.9375</v>
      </c>
      <c r="E4500" s="48">
        <v>115.0625</v>
      </c>
      <c r="F4500" s="48">
        <v>116.46869700000001</v>
      </c>
      <c r="G4500" s="49">
        <v>7849700</v>
      </c>
      <c r="H4500" s="48">
        <v>84.624606</v>
      </c>
      <c r="I4500" s="52">
        <f t="shared" si="507"/>
        <v>0.72658669822673461</v>
      </c>
      <c r="J4500" s="52">
        <f t="shared" ca="1" si="508"/>
        <v>1</v>
      </c>
      <c r="K4500" s="48">
        <f t="shared" si="509"/>
        <v>84.31</v>
      </c>
      <c r="L4500" s="48">
        <f t="shared" si="510"/>
        <v>84.97</v>
      </c>
      <c r="M4500" s="48">
        <f t="shared" si="511"/>
        <v>83.6</v>
      </c>
      <c r="N4500" s="48">
        <f t="shared" si="512"/>
        <v>84.62</v>
      </c>
      <c r="O4500" s="49">
        <f t="shared" ca="1" si="513"/>
        <v>7849700</v>
      </c>
    </row>
    <row r="4501" spans="1:15" x14ac:dyDescent="0.25">
      <c r="A4501">
        <v>4486</v>
      </c>
      <c r="B4501" s="89">
        <v>35985</v>
      </c>
      <c r="C4501" s="48">
        <v>116.28119700000001</v>
      </c>
      <c r="D4501" s="48">
        <v>116.71869700000001</v>
      </c>
      <c r="E4501" s="48">
        <v>115.625</v>
      </c>
      <c r="F4501" s="48">
        <v>115.84369700000001</v>
      </c>
      <c r="G4501" s="49">
        <v>6942500</v>
      </c>
      <c r="H4501" s="48">
        <v>84.170489000000003</v>
      </c>
      <c r="I4501" s="52">
        <f t="shared" si="507"/>
        <v>0.72658669551956723</v>
      </c>
      <c r="J4501" s="52">
        <f t="shared" ca="1" si="508"/>
        <v>1</v>
      </c>
      <c r="K4501" s="48">
        <f t="shared" si="509"/>
        <v>84.49</v>
      </c>
      <c r="L4501" s="48">
        <f t="shared" si="510"/>
        <v>84.81</v>
      </c>
      <c r="M4501" s="48">
        <f t="shared" si="511"/>
        <v>84.01</v>
      </c>
      <c r="N4501" s="48">
        <f t="shared" si="512"/>
        <v>84.17</v>
      </c>
      <c r="O4501" s="49">
        <f t="shared" ca="1" si="513"/>
        <v>6942500</v>
      </c>
    </row>
    <row r="4502" spans="1:15" x14ac:dyDescent="0.25">
      <c r="A4502">
        <v>4487</v>
      </c>
      <c r="B4502" s="89">
        <v>35984</v>
      </c>
      <c r="C4502" s="48">
        <v>115.875</v>
      </c>
      <c r="D4502" s="48">
        <v>116.9375</v>
      </c>
      <c r="E4502" s="48">
        <v>115.75</v>
      </c>
      <c r="F4502" s="48">
        <v>116.625</v>
      </c>
      <c r="G4502" s="49">
        <v>6875000</v>
      </c>
      <c r="H4502" s="48">
        <v>84.738174000000001</v>
      </c>
      <c r="I4502" s="52">
        <f t="shared" si="507"/>
        <v>0.72658670096463018</v>
      </c>
      <c r="J4502" s="52">
        <f t="shared" ca="1" si="508"/>
        <v>1</v>
      </c>
      <c r="K4502" s="48">
        <f t="shared" si="509"/>
        <v>84.19</v>
      </c>
      <c r="L4502" s="48">
        <f t="shared" si="510"/>
        <v>84.97</v>
      </c>
      <c r="M4502" s="48">
        <f t="shared" si="511"/>
        <v>84.1</v>
      </c>
      <c r="N4502" s="48">
        <f t="shared" si="512"/>
        <v>84.74</v>
      </c>
      <c r="O4502" s="49">
        <f t="shared" ca="1" si="513"/>
        <v>6875000</v>
      </c>
    </row>
    <row r="4503" spans="1:15" x14ac:dyDescent="0.25">
      <c r="A4503">
        <v>4488</v>
      </c>
      <c r="B4503" s="89">
        <v>35983</v>
      </c>
      <c r="C4503" s="48">
        <v>115.98429899999999</v>
      </c>
      <c r="D4503" s="48">
        <v>116.125</v>
      </c>
      <c r="E4503" s="48">
        <v>115.28119700000001</v>
      </c>
      <c r="F4503" s="48">
        <v>115.78119700000001</v>
      </c>
      <c r="G4503" s="49">
        <v>4920700</v>
      </c>
      <c r="H4503" s="48">
        <v>84.125077000000005</v>
      </c>
      <c r="I4503" s="52">
        <f t="shared" si="507"/>
        <v>0.72658669265614861</v>
      </c>
      <c r="J4503" s="52">
        <f t="shared" ca="1" si="508"/>
        <v>1</v>
      </c>
      <c r="K4503" s="48">
        <f t="shared" si="509"/>
        <v>84.27</v>
      </c>
      <c r="L4503" s="48">
        <f t="shared" si="510"/>
        <v>84.37</v>
      </c>
      <c r="M4503" s="48">
        <f t="shared" si="511"/>
        <v>83.76</v>
      </c>
      <c r="N4503" s="48">
        <f t="shared" si="512"/>
        <v>84.13</v>
      </c>
      <c r="O4503" s="49">
        <f t="shared" ca="1" si="513"/>
        <v>4920700</v>
      </c>
    </row>
    <row r="4504" spans="1:15" x14ac:dyDescent="0.25">
      <c r="A4504">
        <v>4489</v>
      </c>
      <c r="B4504" s="89">
        <v>35982</v>
      </c>
      <c r="C4504" s="48">
        <v>114.78119700000001</v>
      </c>
      <c r="D4504" s="48">
        <v>116</v>
      </c>
      <c r="E4504" s="48">
        <v>114.5625</v>
      </c>
      <c r="F4504" s="48">
        <v>116</v>
      </c>
      <c r="G4504" s="49">
        <v>3144400</v>
      </c>
      <c r="H4504" s="48">
        <v>84.284057000000004</v>
      </c>
      <c r="I4504" s="52">
        <f t="shared" si="507"/>
        <v>0.72658669827586209</v>
      </c>
      <c r="J4504" s="52">
        <f t="shared" ca="1" si="508"/>
        <v>1</v>
      </c>
      <c r="K4504" s="48">
        <f t="shared" si="509"/>
        <v>83.4</v>
      </c>
      <c r="L4504" s="48">
        <f t="shared" si="510"/>
        <v>84.28</v>
      </c>
      <c r="M4504" s="48">
        <f t="shared" si="511"/>
        <v>83.24</v>
      </c>
      <c r="N4504" s="48">
        <f t="shared" si="512"/>
        <v>84.28</v>
      </c>
      <c r="O4504" s="49">
        <f t="shared" ca="1" si="513"/>
        <v>3144400</v>
      </c>
    </row>
    <row r="4505" spans="1:15" x14ac:dyDescent="0.25">
      <c r="A4505">
        <v>4490</v>
      </c>
      <c r="B4505" s="89">
        <v>35978</v>
      </c>
      <c r="C4505" s="48">
        <v>114.71869700000001</v>
      </c>
      <c r="D4505" s="48">
        <v>114.875</v>
      </c>
      <c r="E4505" s="48">
        <v>114.25</v>
      </c>
      <c r="F4505" s="48">
        <v>114.84369700000001</v>
      </c>
      <c r="G4505" s="49">
        <v>3503900</v>
      </c>
      <c r="H4505" s="48">
        <v>83.443901999999994</v>
      </c>
      <c r="I4505" s="52">
        <f t="shared" si="507"/>
        <v>0.72658669286830768</v>
      </c>
      <c r="J4505" s="52">
        <f t="shared" ca="1" si="508"/>
        <v>1</v>
      </c>
      <c r="K4505" s="48">
        <f t="shared" si="509"/>
        <v>83.35</v>
      </c>
      <c r="L4505" s="48">
        <f t="shared" si="510"/>
        <v>83.47</v>
      </c>
      <c r="M4505" s="48">
        <f t="shared" si="511"/>
        <v>83.01</v>
      </c>
      <c r="N4505" s="48">
        <f t="shared" si="512"/>
        <v>83.44</v>
      </c>
      <c r="O4505" s="49">
        <f t="shared" ca="1" si="513"/>
        <v>3503900</v>
      </c>
    </row>
    <row r="4506" spans="1:15" x14ac:dyDescent="0.25">
      <c r="A4506">
        <v>4491</v>
      </c>
      <c r="B4506" s="89">
        <v>35977</v>
      </c>
      <c r="C4506" s="48">
        <v>114.0625</v>
      </c>
      <c r="D4506" s="48">
        <v>114.9375</v>
      </c>
      <c r="E4506" s="48">
        <v>113.625</v>
      </c>
      <c r="F4506" s="48">
        <v>114.625</v>
      </c>
      <c r="G4506" s="49">
        <v>3489500</v>
      </c>
      <c r="H4506" s="48">
        <v>83.284999999999997</v>
      </c>
      <c r="I4506" s="52">
        <f t="shared" si="507"/>
        <v>0.72658669574700108</v>
      </c>
      <c r="J4506" s="52">
        <f t="shared" ca="1" si="508"/>
        <v>1</v>
      </c>
      <c r="K4506" s="48">
        <f t="shared" si="509"/>
        <v>82.88</v>
      </c>
      <c r="L4506" s="48">
        <f t="shared" si="510"/>
        <v>83.51</v>
      </c>
      <c r="M4506" s="48">
        <f t="shared" si="511"/>
        <v>82.56</v>
      </c>
      <c r="N4506" s="48">
        <f t="shared" si="512"/>
        <v>83.29</v>
      </c>
      <c r="O4506" s="49">
        <f t="shared" ca="1" si="513"/>
        <v>3489500</v>
      </c>
    </row>
    <row r="4507" spans="1:15" x14ac:dyDescent="0.25">
      <c r="A4507">
        <v>4492</v>
      </c>
      <c r="B4507" s="89">
        <v>35976</v>
      </c>
      <c r="C4507" s="48">
        <v>113.90619700000001</v>
      </c>
      <c r="D4507" s="48">
        <v>114.1875</v>
      </c>
      <c r="E4507" s="48">
        <v>113.0625</v>
      </c>
      <c r="F4507" s="48">
        <v>113.3125</v>
      </c>
      <c r="G4507" s="49">
        <v>4284800</v>
      </c>
      <c r="H4507" s="48">
        <v>82.331355000000002</v>
      </c>
      <c r="I4507" s="52">
        <f t="shared" si="507"/>
        <v>0.72658669608383897</v>
      </c>
      <c r="J4507" s="52">
        <f t="shared" ca="1" si="508"/>
        <v>1</v>
      </c>
      <c r="K4507" s="48">
        <f t="shared" si="509"/>
        <v>82.76</v>
      </c>
      <c r="L4507" s="48">
        <f t="shared" si="510"/>
        <v>82.97</v>
      </c>
      <c r="M4507" s="48">
        <f t="shared" si="511"/>
        <v>82.15</v>
      </c>
      <c r="N4507" s="48">
        <f t="shared" si="512"/>
        <v>82.33</v>
      </c>
      <c r="O4507" s="49">
        <f t="shared" ca="1" si="513"/>
        <v>4284800</v>
      </c>
    </row>
    <row r="4508" spans="1:15" x14ac:dyDescent="0.25">
      <c r="A4508">
        <v>4493</v>
      </c>
      <c r="B4508" s="89">
        <v>35975</v>
      </c>
      <c r="C4508" s="48">
        <v>114.25</v>
      </c>
      <c r="D4508" s="48">
        <v>114.6875</v>
      </c>
      <c r="E4508" s="48">
        <v>113.79679899999999</v>
      </c>
      <c r="F4508" s="48">
        <v>114.09369700000001</v>
      </c>
      <c r="G4508" s="49">
        <v>5953400</v>
      </c>
      <c r="H4508" s="48">
        <v>82.898961999999997</v>
      </c>
      <c r="I4508" s="52">
        <f t="shared" si="507"/>
        <v>0.72658669304054535</v>
      </c>
      <c r="J4508" s="52">
        <f t="shared" ca="1" si="508"/>
        <v>1</v>
      </c>
      <c r="K4508" s="48">
        <f t="shared" si="509"/>
        <v>83.01</v>
      </c>
      <c r="L4508" s="48">
        <f t="shared" si="510"/>
        <v>83.33</v>
      </c>
      <c r="M4508" s="48">
        <f t="shared" si="511"/>
        <v>82.68</v>
      </c>
      <c r="N4508" s="48">
        <f t="shared" si="512"/>
        <v>82.9</v>
      </c>
      <c r="O4508" s="49">
        <f t="shared" ca="1" si="513"/>
        <v>5953400</v>
      </c>
    </row>
    <row r="4509" spans="1:15" x14ac:dyDescent="0.25">
      <c r="A4509">
        <v>4494</v>
      </c>
      <c r="B4509" s="89">
        <v>35972</v>
      </c>
      <c r="C4509" s="48">
        <v>113.3125</v>
      </c>
      <c r="D4509" s="48">
        <v>113.84369700000001</v>
      </c>
      <c r="E4509" s="48">
        <v>113.125</v>
      </c>
      <c r="F4509" s="48">
        <v>113.6875</v>
      </c>
      <c r="G4509" s="49">
        <v>4833100</v>
      </c>
      <c r="H4509" s="48">
        <v>82.603825000000001</v>
      </c>
      <c r="I4509" s="52">
        <f t="shared" si="507"/>
        <v>0.72658669598680592</v>
      </c>
      <c r="J4509" s="52">
        <f t="shared" ca="1" si="508"/>
        <v>1</v>
      </c>
      <c r="K4509" s="48">
        <f t="shared" si="509"/>
        <v>82.33</v>
      </c>
      <c r="L4509" s="48">
        <f t="shared" si="510"/>
        <v>82.72</v>
      </c>
      <c r="M4509" s="48">
        <f t="shared" si="511"/>
        <v>82.2</v>
      </c>
      <c r="N4509" s="48">
        <f t="shared" si="512"/>
        <v>82.6</v>
      </c>
      <c r="O4509" s="49">
        <f t="shared" ca="1" si="513"/>
        <v>4833100</v>
      </c>
    </row>
    <row r="4510" spans="1:15" x14ac:dyDescent="0.25">
      <c r="A4510">
        <v>4495</v>
      </c>
      <c r="B4510" s="89">
        <v>35971</v>
      </c>
      <c r="C4510" s="48">
        <v>113.90619700000001</v>
      </c>
      <c r="D4510" s="48">
        <v>114.4375</v>
      </c>
      <c r="E4510" s="48">
        <v>112.8125</v>
      </c>
      <c r="F4510" s="48">
        <v>113.21869700000001</v>
      </c>
      <c r="G4510" s="49">
        <v>5854800</v>
      </c>
      <c r="H4510" s="48">
        <v>82.263199</v>
      </c>
      <c r="I4510" s="52">
        <f t="shared" si="507"/>
        <v>0.72658669618852789</v>
      </c>
      <c r="J4510" s="52">
        <f t="shared" ca="1" si="508"/>
        <v>1</v>
      </c>
      <c r="K4510" s="48">
        <f t="shared" si="509"/>
        <v>82.76</v>
      </c>
      <c r="L4510" s="48">
        <f t="shared" si="510"/>
        <v>83.15</v>
      </c>
      <c r="M4510" s="48">
        <f t="shared" si="511"/>
        <v>81.97</v>
      </c>
      <c r="N4510" s="48">
        <f t="shared" si="512"/>
        <v>82.26</v>
      </c>
      <c r="O4510" s="49">
        <f t="shared" ca="1" si="513"/>
        <v>5854800</v>
      </c>
    </row>
    <row r="4511" spans="1:15" x14ac:dyDescent="0.25">
      <c r="A4511">
        <v>4496</v>
      </c>
      <c r="B4511" s="89">
        <v>35970</v>
      </c>
      <c r="C4511" s="48">
        <v>112.15619700000001</v>
      </c>
      <c r="D4511" s="48">
        <v>113.6875</v>
      </c>
      <c r="E4511" s="48">
        <v>111.60929899999999</v>
      </c>
      <c r="F4511" s="48">
        <v>113.40619700000001</v>
      </c>
      <c r="G4511" s="49">
        <v>8291900</v>
      </c>
      <c r="H4511" s="48">
        <v>82.399433999999999</v>
      </c>
      <c r="I4511" s="52">
        <f t="shared" si="507"/>
        <v>0.72658669613971794</v>
      </c>
      <c r="J4511" s="52">
        <f t="shared" ca="1" si="508"/>
        <v>1</v>
      </c>
      <c r="K4511" s="48">
        <f t="shared" si="509"/>
        <v>81.489999999999995</v>
      </c>
      <c r="L4511" s="48">
        <f t="shared" si="510"/>
        <v>82.6</v>
      </c>
      <c r="M4511" s="48">
        <f t="shared" si="511"/>
        <v>81.09</v>
      </c>
      <c r="N4511" s="48">
        <f t="shared" si="512"/>
        <v>82.4</v>
      </c>
      <c r="O4511" s="49">
        <f t="shared" ca="1" si="513"/>
        <v>8291900</v>
      </c>
    </row>
    <row r="4512" spans="1:15" x14ac:dyDescent="0.25">
      <c r="A4512">
        <v>4497</v>
      </c>
      <c r="B4512" s="89">
        <v>35969</v>
      </c>
      <c r="C4512" s="48">
        <v>111.09369700000001</v>
      </c>
      <c r="D4512" s="48">
        <v>112.0625</v>
      </c>
      <c r="E4512" s="48">
        <v>111</v>
      </c>
      <c r="F4512" s="48">
        <v>111.90619700000001</v>
      </c>
      <c r="G4512" s="49">
        <v>5004600</v>
      </c>
      <c r="H4512" s="48">
        <v>81.309554000000006</v>
      </c>
      <c r="I4512" s="52">
        <f t="shared" si="507"/>
        <v>0.72658669653477725</v>
      </c>
      <c r="J4512" s="52">
        <f t="shared" ca="1" si="508"/>
        <v>1</v>
      </c>
      <c r="K4512" s="48">
        <f t="shared" si="509"/>
        <v>80.72</v>
      </c>
      <c r="L4512" s="48">
        <f t="shared" si="510"/>
        <v>81.42</v>
      </c>
      <c r="M4512" s="48">
        <f t="shared" si="511"/>
        <v>80.650000000000006</v>
      </c>
      <c r="N4512" s="48">
        <f t="shared" si="512"/>
        <v>81.31</v>
      </c>
      <c r="O4512" s="49">
        <f t="shared" ca="1" si="513"/>
        <v>5004600</v>
      </c>
    </row>
    <row r="4513" spans="1:15" x14ac:dyDescent="0.25">
      <c r="A4513">
        <v>4498</v>
      </c>
      <c r="B4513" s="89">
        <v>35968</v>
      </c>
      <c r="C4513" s="48">
        <v>110.25</v>
      </c>
      <c r="D4513" s="48">
        <v>111.0625</v>
      </c>
      <c r="E4513" s="48">
        <v>110.0625</v>
      </c>
      <c r="F4513" s="48">
        <v>110.59369700000001</v>
      </c>
      <c r="G4513" s="49">
        <v>5438300</v>
      </c>
      <c r="H4513" s="48">
        <v>80.355908999999997</v>
      </c>
      <c r="I4513" s="52">
        <f t="shared" si="507"/>
        <v>0.72658669688924493</v>
      </c>
      <c r="J4513" s="52">
        <f t="shared" ca="1" si="508"/>
        <v>1</v>
      </c>
      <c r="K4513" s="48">
        <f t="shared" si="509"/>
        <v>80.11</v>
      </c>
      <c r="L4513" s="48">
        <f t="shared" si="510"/>
        <v>80.7</v>
      </c>
      <c r="M4513" s="48">
        <f t="shared" si="511"/>
        <v>79.97</v>
      </c>
      <c r="N4513" s="48">
        <f t="shared" si="512"/>
        <v>80.36</v>
      </c>
      <c r="O4513" s="49">
        <f t="shared" ca="1" si="513"/>
        <v>5438300</v>
      </c>
    </row>
    <row r="4514" spans="1:15" x14ac:dyDescent="0.25">
      <c r="A4514">
        <v>4499</v>
      </c>
      <c r="B4514" s="89">
        <v>35965</v>
      </c>
      <c r="C4514" s="48">
        <v>111.0625</v>
      </c>
      <c r="D4514" s="48">
        <v>111.23429899999999</v>
      </c>
      <c r="E4514" s="48">
        <v>109.625</v>
      </c>
      <c r="F4514" s="48">
        <v>110.0625</v>
      </c>
      <c r="G4514" s="49">
        <v>3549100</v>
      </c>
      <c r="H4514" s="48">
        <v>79.969949</v>
      </c>
      <c r="I4514" s="52">
        <f t="shared" si="507"/>
        <v>0.72658670300965356</v>
      </c>
      <c r="J4514" s="52">
        <f t="shared" ca="1" si="508"/>
        <v>1</v>
      </c>
      <c r="K4514" s="48">
        <f t="shared" si="509"/>
        <v>80.7</v>
      </c>
      <c r="L4514" s="48">
        <f t="shared" si="510"/>
        <v>80.819999999999993</v>
      </c>
      <c r="M4514" s="48">
        <f t="shared" si="511"/>
        <v>79.650000000000006</v>
      </c>
      <c r="N4514" s="48">
        <f t="shared" si="512"/>
        <v>79.97</v>
      </c>
      <c r="O4514" s="49">
        <f t="shared" ca="1" si="513"/>
        <v>3549100</v>
      </c>
    </row>
    <row r="4515" spans="1:15" x14ac:dyDescent="0.25">
      <c r="A4515">
        <v>4500</v>
      </c>
      <c r="B4515" s="89">
        <v>35964</v>
      </c>
      <c r="C4515" s="48">
        <v>111.1875</v>
      </c>
      <c r="D4515" s="48">
        <v>111.4375</v>
      </c>
      <c r="E4515" s="48">
        <v>110.75</v>
      </c>
      <c r="F4515" s="48">
        <v>110.96869700000001</v>
      </c>
      <c r="G4515" s="49">
        <v>3844600</v>
      </c>
      <c r="H4515" s="48">
        <v>80.372619</v>
      </c>
      <c r="I4515" s="52">
        <f t="shared" si="507"/>
        <v>0.72428190267026382</v>
      </c>
      <c r="J4515" s="52">
        <f t="shared" ca="1" si="508"/>
        <v>1</v>
      </c>
      <c r="K4515" s="48">
        <f t="shared" si="509"/>
        <v>80.53</v>
      </c>
      <c r="L4515" s="48">
        <f t="shared" si="510"/>
        <v>80.709999999999994</v>
      </c>
      <c r="M4515" s="48">
        <f t="shared" si="511"/>
        <v>80.209999999999994</v>
      </c>
      <c r="N4515" s="48">
        <f t="shared" si="512"/>
        <v>80.37</v>
      </c>
      <c r="O4515" s="49">
        <f t="shared" ca="1" si="513"/>
        <v>3844600</v>
      </c>
    </row>
    <row r="4516" spans="1:15" x14ac:dyDescent="0.25">
      <c r="A4516">
        <v>4501</v>
      </c>
      <c r="B4516" s="89">
        <v>35963</v>
      </c>
      <c r="C4516" s="48">
        <v>110.15619700000001</v>
      </c>
      <c r="D4516" s="48">
        <v>111.78119700000001</v>
      </c>
      <c r="E4516" s="48">
        <v>109.9375</v>
      </c>
      <c r="F4516" s="48">
        <v>111.46869700000001</v>
      </c>
      <c r="G4516" s="49">
        <v>12057700</v>
      </c>
      <c r="H4516" s="48">
        <v>80.734759999999994</v>
      </c>
      <c r="I4516" s="52">
        <f t="shared" si="507"/>
        <v>0.7242819031068426</v>
      </c>
      <c r="J4516" s="52">
        <f t="shared" ca="1" si="508"/>
        <v>1</v>
      </c>
      <c r="K4516" s="48">
        <f t="shared" si="509"/>
        <v>79.78</v>
      </c>
      <c r="L4516" s="48">
        <f t="shared" si="510"/>
        <v>80.959999999999994</v>
      </c>
      <c r="M4516" s="48">
        <f t="shared" si="511"/>
        <v>79.63</v>
      </c>
      <c r="N4516" s="48">
        <f t="shared" si="512"/>
        <v>80.73</v>
      </c>
      <c r="O4516" s="49">
        <f t="shared" ca="1" si="513"/>
        <v>12057700</v>
      </c>
    </row>
    <row r="4517" spans="1:15" x14ac:dyDescent="0.25">
      <c r="A4517">
        <v>4502</v>
      </c>
      <c r="B4517" s="89">
        <v>35962</v>
      </c>
      <c r="C4517" s="48">
        <v>108.40619700000001</v>
      </c>
      <c r="D4517" s="48">
        <v>109.21869700000001</v>
      </c>
      <c r="E4517" s="48">
        <v>107.75</v>
      </c>
      <c r="F4517" s="48">
        <v>109.1875</v>
      </c>
      <c r="G4517" s="49">
        <v>7471500</v>
      </c>
      <c r="H4517" s="48">
        <v>79.082531000000003</v>
      </c>
      <c r="I4517" s="52">
        <f t="shared" si="507"/>
        <v>0.72428190955924443</v>
      </c>
      <c r="J4517" s="52">
        <f t="shared" ca="1" si="508"/>
        <v>1</v>
      </c>
      <c r="K4517" s="48">
        <f t="shared" si="509"/>
        <v>78.52</v>
      </c>
      <c r="L4517" s="48">
        <f t="shared" si="510"/>
        <v>79.11</v>
      </c>
      <c r="M4517" s="48">
        <f t="shared" si="511"/>
        <v>78.040000000000006</v>
      </c>
      <c r="N4517" s="48">
        <f t="shared" si="512"/>
        <v>79.08</v>
      </c>
      <c r="O4517" s="49">
        <f t="shared" ca="1" si="513"/>
        <v>7471500</v>
      </c>
    </row>
    <row r="4518" spans="1:15" x14ac:dyDescent="0.25">
      <c r="A4518">
        <v>4503</v>
      </c>
      <c r="B4518" s="89">
        <v>35961</v>
      </c>
      <c r="C4518" s="48">
        <v>108.8125</v>
      </c>
      <c r="D4518" s="48">
        <v>109.90619700000001</v>
      </c>
      <c r="E4518" s="48">
        <v>107.5</v>
      </c>
      <c r="F4518" s="48">
        <v>107.53119700000001</v>
      </c>
      <c r="G4518" s="49">
        <v>10234200</v>
      </c>
      <c r="H4518" s="48">
        <v>77.882900000000006</v>
      </c>
      <c r="I4518" s="52">
        <f t="shared" si="507"/>
        <v>0.72428190304623874</v>
      </c>
      <c r="J4518" s="52">
        <f t="shared" ca="1" si="508"/>
        <v>1</v>
      </c>
      <c r="K4518" s="48">
        <f t="shared" si="509"/>
        <v>78.81</v>
      </c>
      <c r="L4518" s="48">
        <f t="shared" si="510"/>
        <v>79.599999999999994</v>
      </c>
      <c r="M4518" s="48">
        <f t="shared" si="511"/>
        <v>77.86</v>
      </c>
      <c r="N4518" s="48">
        <f t="shared" si="512"/>
        <v>77.88</v>
      </c>
      <c r="O4518" s="49">
        <f t="shared" ca="1" si="513"/>
        <v>10234200</v>
      </c>
    </row>
    <row r="4519" spans="1:15" x14ac:dyDescent="0.25">
      <c r="A4519">
        <v>4504</v>
      </c>
      <c r="B4519" s="89">
        <v>35958</v>
      </c>
      <c r="C4519" s="48">
        <v>109.875</v>
      </c>
      <c r="D4519" s="48">
        <v>110.4375</v>
      </c>
      <c r="E4519" s="48">
        <v>108.25</v>
      </c>
      <c r="F4519" s="48">
        <v>110.4375</v>
      </c>
      <c r="G4519" s="49">
        <v>9779000</v>
      </c>
      <c r="H4519" s="48">
        <v>79.987882999999997</v>
      </c>
      <c r="I4519" s="52">
        <f t="shared" si="507"/>
        <v>0.72428190605546117</v>
      </c>
      <c r="J4519" s="52">
        <f t="shared" ca="1" si="508"/>
        <v>1</v>
      </c>
      <c r="K4519" s="48">
        <f t="shared" si="509"/>
        <v>79.58</v>
      </c>
      <c r="L4519" s="48">
        <f t="shared" si="510"/>
        <v>79.989999999999995</v>
      </c>
      <c r="M4519" s="48">
        <f t="shared" si="511"/>
        <v>78.400000000000006</v>
      </c>
      <c r="N4519" s="48">
        <f t="shared" si="512"/>
        <v>79.989999999999995</v>
      </c>
      <c r="O4519" s="49">
        <f t="shared" ca="1" si="513"/>
        <v>9779000</v>
      </c>
    </row>
    <row r="4520" spans="1:15" x14ac:dyDescent="0.25">
      <c r="A4520">
        <v>4505</v>
      </c>
      <c r="B4520" s="89">
        <v>35957</v>
      </c>
      <c r="C4520" s="48">
        <v>111.4375</v>
      </c>
      <c r="D4520" s="48">
        <v>111.875</v>
      </c>
      <c r="E4520" s="48">
        <v>109.375</v>
      </c>
      <c r="F4520" s="48">
        <v>109.40619700000001</v>
      </c>
      <c r="G4520" s="49">
        <v>8056600</v>
      </c>
      <c r="H4520" s="48">
        <v>79.240928999999994</v>
      </c>
      <c r="I4520" s="52">
        <f t="shared" si="507"/>
        <v>0.72428190699289174</v>
      </c>
      <c r="J4520" s="52">
        <f t="shared" ca="1" si="508"/>
        <v>1</v>
      </c>
      <c r="K4520" s="48">
        <f t="shared" si="509"/>
        <v>80.709999999999994</v>
      </c>
      <c r="L4520" s="48">
        <f t="shared" si="510"/>
        <v>81.03</v>
      </c>
      <c r="M4520" s="48">
        <f t="shared" si="511"/>
        <v>79.22</v>
      </c>
      <c r="N4520" s="48">
        <f t="shared" si="512"/>
        <v>79.239999999999995</v>
      </c>
      <c r="O4520" s="49">
        <f t="shared" ca="1" si="513"/>
        <v>8056600</v>
      </c>
    </row>
    <row r="4521" spans="1:15" x14ac:dyDescent="0.25">
      <c r="A4521">
        <v>4506</v>
      </c>
      <c r="B4521" s="89">
        <v>35956</v>
      </c>
      <c r="C4521" s="48">
        <v>111.625</v>
      </c>
      <c r="D4521" s="48">
        <v>113.0625</v>
      </c>
      <c r="E4521" s="48">
        <v>111.25</v>
      </c>
      <c r="F4521" s="48">
        <v>111.5</v>
      </c>
      <c r="G4521" s="49">
        <v>6186900</v>
      </c>
      <c r="H4521" s="48">
        <v>80.757433000000006</v>
      </c>
      <c r="I4521" s="52">
        <f t="shared" si="507"/>
        <v>0.72428191031390143</v>
      </c>
      <c r="J4521" s="52">
        <f t="shared" ca="1" si="508"/>
        <v>1</v>
      </c>
      <c r="K4521" s="48">
        <f t="shared" si="509"/>
        <v>80.849999999999994</v>
      </c>
      <c r="L4521" s="48">
        <f t="shared" si="510"/>
        <v>81.89</v>
      </c>
      <c r="M4521" s="48">
        <f t="shared" si="511"/>
        <v>80.58</v>
      </c>
      <c r="N4521" s="48">
        <f t="shared" si="512"/>
        <v>80.760000000000005</v>
      </c>
      <c r="O4521" s="49">
        <f t="shared" ca="1" si="513"/>
        <v>6186900</v>
      </c>
    </row>
    <row r="4522" spans="1:15" x14ac:dyDescent="0.25">
      <c r="A4522">
        <v>4507</v>
      </c>
      <c r="B4522" s="89">
        <v>35955</v>
      </c>
      <c r="C4522" s="48">
        <v>111.71869700000001</v>
      </c>
      <c r="D4522" s="48">
        <v>112.42179899999999</v>
      </c>
      <c r="E4522" s="48">
        <v>111.40619700000001</v>
      </c>
      <c r="F4522" s="48">
        <v>112.21869700000001</v>
      </c>
      <c r="G4522" s="49">
        <v>2725300</v>
      </c>
      <c r="H4522" s="48">
        <v>81.277972000000005</v>
      </c>
      <c r="I4522" s="52">
        <f t="shared" si="507"/>
        <v>0.72428190821000182</v>
      </c>
      <c r="J4522" s="52">
        <f t="shared" ca="1" si="508"/>
        <v>1</v>
      </c>
      <c r="K4522" s="48">
        <f t="shared" si="509"/>
        <v>80.92</v>
      </c>
      <c r="L4522" s="48">
        <f t="shared" si="510"/>
        <v>81.430000000000007</v>
      </c>
      <c r="M4522" s="48">
        <f t="shared" si="511"/>
        <v>80.69</v>
      </c>
      <c r="N4522" s="48">
        <f t="shared" si="512"/>
        <v>81.28</v>
      </c>
      <c r="O4522" s="49">
        <f t="shared" ca="1" si="513"/>
        <v>2725300</v>
      </c>
    </row>
    <row r="4523" spans="1:15" x14ac:dyDescent="0.25">
      <c r="A4523">
        <v>4508</v>
      </c>
      <c r="B4523" s="89">
        <v>35954</v>
      </c>
      <c r="C4523" s="48">
        <v>111.9375</v>
      </c>
      <c r="D4523" s="48">
        <v>112.46869700000001</v>
      </c>
      <c r="E4523" s="48">
        <v>111.65619700000001</v>
      </c>
      <c r="F4523" s="48">
        <v>111.875</v>
      </c>
      <c r="G4523" s="49">
        <v>4159900</v>
      </c>
      <c r="H4523" s="48">
        <v>81.029038</v>
      </c>
      <c r="I4523" s="52">
        <f t="shared" si="507"/>
        <v>0.72428190391061453</v>
      </c>
      <c r="J4523" s="52">
        <f t="shared" ca="1" si="508"/>
        <v>1</v>
      </c>
      <c r="K4523" s="48">
        <f t="shared" si="509"/>
        <v>81.069999999999993</v>
      </c>
      <c r="L4523" s="48">
        <f t="shared" si="510"/>
        <v>81.459999999999994</v>
      </c>
      <c r="M4523" s="48">
        <f t="shared" si="511"/>
        <v>80.87</v>
      </c>
      <c r="N4523" s="48">
        <f t="shared" si="512"/>
        <v>81.03</v>
      </c>
      <c r="O4523" s="49">
        <f t="shared" ca="1" si="513"/>
        <v>4159900</v>
      </c>
    </row>
    <row r="4524" spans="1:15" x14ac:dyDescent="0.25">
      <c r="A4524">
        <v>4509</v>
      </c>
      <c r="B4524" s="89">
        <v>35951</v>
      </c>
      <c r="C4524" s="48">
        <v>110.375</v>
      </c>
      <c r="D4524" s="48">
        <v>112</v>
      </c>
      <c r="E4524" s="48">
        <v>109.875</v>
      </c>
      <c r="F4524" s="48">
        <v>112</v>
      </c>
      <c r="G4524" s="49">
        <v>8463200</v>
      </c>
      <c r="H4524" s="48">
        <v>81.119574</v>
      </c>
      <c r="I4524" s="52">
        <f t="shared" si="507"/>
        <v>0.72428191071428571</v>
      </c>
      <c r="J4524" s="52">
        <f t="shared" ca="1" si="508"/>
        <v>1</v>
      </c>
      <c r="K4524" s="48">
        <f t="shared" si="509"/>
        <v>79.94</v>
      </c>
      <c r="L4524" s="48">
        <f t="shared" si="510"/>
        <v>81.12</v>
      </c>
      <c r="M4524" s="48">
        <f t="shared" si="511"/>
        <v>79.58</v>
      </c>
      <c r="N4524" s="48">
        <f t="shared" si="512"/>
        <v>81.12</v>
      </c>
      <c r="O4524" s="49">
        <f t="shared" ca="1" si="513"/>
        <v>8463200</v>
      </c>
    </row>
    <row r="4525" spans="1:15" x14ac:dyDescent="0.25">
      <c r="A4525">
        <v>4510</v>
      </c>
      <c r="B4525" s="89">
        <v>35950</v>
      </c>
      <c r="C4525" s="48">
        <v>108.25</v>
      </c>
      <c r="D4525" s="48">
        <v>110.0625</v>
      </c>
      <c r="E4525" s="48">
        <v>108.0625</v>
      </c>
      <c r="F4525" s="48">
        <v>109.875</v>
      </c>
      <c r="G4525" s="49">
        <v>6566300</v>
      </c>
      <c r="H4525" s="48">
        <v>79.580475000000007</v>
      </c>
      <c r="I4525" s="52">
        <f t="shared" si="507"/>
        <v>0.72428191126279873</v>
      </c>
      <c r="J4525" s="52">
        <f t="shared" ca="1" si="508"/>
        <v>1</v>
      </c>
      <c r="K4525" s="48">
        <f t="shared" si="509"/>
        <v>78.400000000000006</v>
      </c>
      <c r="L4525" s="48">
        <f t="shared" si="510"/>
        <v>79.72</v>
      </c>
      <c r="M4525" s="48">
        <f t="shared" si="511"/>
        <v>78.27</v>
      </c>
      <c r="N4525" s="48">
        <f t="shared" si="512"/>
        <v>79.58</v>
      </c>
      <c r="O4525" s="49">
        <f t="shared" ca="1" si="513"/>
        <v>6566300</v>
      </c>
    </row>
    <row r="4526" spans="1:15" x14ac:dyDescent="0.25">
      <c r="A4526">
        <v>4511</v>
      </c>
      <c r="B4526" s="89">
        <v>35949</v>
      </c>
      <c r="C4526" s="48">
        <v>109.875</v>
      </c>
      <c r="D4526" s="48">
        <v>110.1875</v>
      </c>
      <c r="E4526" s="48">
        <v>107.875</v>
      </c>
      <c r="F4526" s="48">
        <v>107.875</v>
      </c>
      <c r="G4526" s="49">
        <v>6445100</v>
      </c>
      <c r="H4526" s="48">
        <v>78.131911000000002</v>
      </c>
      <c r="I4526" s="52">
        <f t="shared" si="507"/>
        <v>0.72428190961761296</v>
      </c>
      <c r="J4526" s="52">
        <f t="shared" ca="1" si="508"/>
        <v>1</v>
      </c>
      <c r="K4526" s="48">
        <f t="shared" si="509"/>
        <v>79.58</v>
      </c>
      <c r="L4526" s="48">
        <f t="shared" si="510"/>
        <v>79.81</v>
      </c>
      <c r="M4526" s="48">
        <f t="shared" si="511"/>
        <v>78.13</v>
      </c>
      <c r="N4526" s="48">
        <f t="shared" si="512"/>
        <v>78.13</v>
      </c>
      <c r="O4526" s="49">
        <f t="shared" ca="1" si="513"/>
        <v>6445100</v>
      </c>
    </row>
    <row r="4527" spans="1:15" x14ac:dyDescent="0.25">
      <c r="A4527">
        <v>4512</v>
      </c>
      <c r="B4527" s="89">
        <v>35948</v>
      </c>
      <c r="C4527" s="48">
        <v>110</v>
      </c>
      <c r="D4527" s="48">
        <v>110.34369700000001</v>
      </c>
      <c r="E4527" s="48">
        <v>109.15619700000001</v>
      </c>
      <c r="F4527" s="48">
        <v>109.625</v>
      </c>
      <c r="G4527" s="49">
        <v>6701100</v>
      </c>
      <c r="H4527" s="48">
        <v>79.399404000000004</v>
      </c>
      <c r="I4527" s="52">
        <f t="shared" si="507"/>
        <v>0.72428190649942992</v>
      </c>
      <c r="J4527" s="52">
        <f t="shared" ca="1" si="508"/>
        <v>1</v>
      </c>
      <c r="K4527" s="48">
        <f t="shared" si="509"/>
        <v>79.67</v>
      </c>
      <c r="L4527" s="48">
        <f t="shared" si="510"/>
        <v>79.92</v>
      </c>
      <c r="M4527" s="48">
        <f t="shared" si="511"/>
        <v>79.06</v>
      </c>
      <c r="N4527" s="48">
        <f t="shared" si="512"/>
        <v>79.400000000000006</v>
      </c>
      <c r="O4527" s="49">
        <f t="shared" ca="1" si="513"/>
        <v>6701100</v>
      </c>
    </row>
    <row r="4528" spans="1:15" x14ac:dyDescent="0.25">
      <c r="A4528">
        <v>4513</v>
      </c>
      <c r="B4528" s="89">
        <v>35947</v>
      </c>
      <c r="C4528" s="48">
        <v>108.96869700000001</v>
      </c>
      <c r="D4528" s="48">
        <v>110.21869700000001</v>
      </c>
      <c r="E4528" s="48">
        <v>108.5625</v>
      </c>
      <c r="F4528" s="48">
        <v>109.53119700000001</v>
      </c>
      <c r="G4528" s="49">
        <v>6092200</v>
      </c>
      <c r="H4528" s="48">
        <v>79.331463999999997</v>
      </c>
      <c r="I4528" s="52">
        <f t="shared" si="507"/>
        <v>0.72428190481657928</v>
      </c>
      <c r="J4528" s="52">
        <f t="shared" ca="1" si="508"/>
        <v>1</v>
      </c>
      <c r="K4528" s="48">
        <f t="shared" si="509"/>
        <v>78.92</v>
      </c>
      <c r="L4528" s="48">
        <f t="shared" si="510"/>
        <v>79.83</v>
      </c>
      <c r="M4528" s="48">
        <f t="shared" si="511"/>
        <v>78.63</v>
      </c>
      <c r="N4528" s="48">
        <f t="shared" si="512"/>
        <v>79.33</v>
      </c>
      <c r="O4528" s="49">
        <f t="shared" ca="1" si="513"/>
        <v>6092200</v>
      </c>
    </row>
    <row r="4529" spans="1:15" x14ac:dyDescent="0.25">
      <c r="A4529">
        <v>4514</v>
      </c>
      <c r="B4529" s="89">
        <v>35944</v>
      </c>
      <c r="C4529" s="48">
        <v>110.625</v>
      </c>
      <c r="D4529" s="48">
        <v>110.8125</v>
      </c>
      <c r="E4529" s="48">
        <v>109.03119700000001</v>
      </c>
      <c r="F4529" s="48">
        <v>109.03119700000001</v>
      </c>
      <c r="G4529" s="49">
        <v>4772600</v>
      </c>
      <c r="H4529" s="48">
        <v>78.969323000000003</v>
      </c>
      <c r="I4529" s="52">
        <f t="shared" si="507"/>
        <v>0.72428190438008311</v>
      </c>
      <c r="J4529" s="52">
        <f t="shared" ca="1" si="508"/>
        <v>1</v>
      </c>
      <c r="K4529" s="48">
        <f t="shared" si="509"/>
        <v>80.12</v>
      </c>
      <c r="L4529" s="48">
        <f t="shared" si="510"/>
        <v>80.260000000000005</v>
      </c>
      <c r="M4529" s="48">
        <f t="shared" si="511"/>
        <v>78.97</v>
      </c>
      <c r="N4529" s="48">
        <f t="shared" si="512"/>
        <v>78.97</v>
      </c>
      <c r="O4529" s="49">
        <f t="shared" ca="1" si="513"/>
        <v>4772600</v>
      </c>
    </row>
    <row r="4530" spans="1:15" x14ac:dyDescent="0.25">
      <c r="A4530">
        <v>4515</v>
      </c>
      <c r="B4530" s="89">
        <v>35943</v>
      </c>
      <c r="C4530" s="48">
        <v>109.875</v>
      </c>
      <c r="D4530" s="48">
        <v>110.375</v>
      </c>
      <c r="E4530" s="48">
        <v>109.0625</v>
      </c>
      <c r="F4530" s="48">
        <v>110.125</v>
      </c>
      <c r="G4530" s="49">
        <v>4907600</v>
      </c>
      <c r="H4530" s="48">
        <v>79.761544999999998</v>
      </c>
      <c r="I4530" s="52">
        <f t="shared" si="507"/>
        <v>0.72428190692395</v>
      </c>
      <c r="J4530" s="52">
        <f t="shared" ca="1" si="508"/>
        <v>1</v>
      </c>
      <c r="K4530" s="48">
        <f t="shared" si="509"/>
        <v>79.58</v>
      </c>
      <c r="L4530" s="48">
        <f t="shared" si="510"/>
        <v>79.94</v>
      </c>
      <c r="M4530" s="48">
        <f t="shared" si="511"/>
        <v>78.989999999999995</v>
      </c>
      <c r="N4530" s="48">
        <f t="shared" si="512"/>
        <v>79.760000000000005</v>
      </c>
      <c r="O4530" s="49">
        <f t="shared" ca="1" si="513"/>
        <v>4907600</v>
      </c>
    </row>
    <row r="4531" spans="1:15" x14ac:dyDescent="0.25">
      <c r="A4531">
        <v>4516</v>
      </c>
      <c r="B4531" s="89">
        <v>35942</v>
      </c>
      <c r="C4531" s="48">
        <v>108.53119700000001</v>
      </c>
      <c r="D4531" s="48">
        <v>109.90619700000001</v>
      </c>
      <c r="E4531" s="48">
        <v>107.578102</v>
      </c>
      <c r="F4531" s="48">
        <v>109.625</v>
      </c>
      <c r="G4531" s="49">
        <v>10202600</v>
      </c>
      <c r="H4531" s="48">
        <v>79.399404000000004</v>
      </c>
      <c r="I4531" s="52">
        <f t="shared" si="507"/>
        <v>0.72428190649942992</v>
      </c>
      <c r="J4531" s="52">
        <f t="shared" ca="1" si="508"/>
        <v>1</v>
      </c>
      <c r="K4531" s="48">
        <f t="shared" si="509"/>
        <v>78.61</v>
      </c>
      <c r="L4531" s="48">
        <f t="shared" si="510"/>
        <v>79.599999999999994</v>
      </c>
      <c r="M4531" s="48">
        <f t="shared" si="511"/>
        <v>77.92</v>
      </c>
      <c r="N4531" s="48">
        <f t="shared" si="512"/>
        <v>79.400000000000006</v>
      </c>
      <c r="O4531" s="49">
        <f t="shared" ca="1" si="513"/>
        <v>10202600</v>
      </c>
    </row>
    <row r="4532" spans="1:15" x14ac:dyDescent="0.25">
      <c r="A4532">
        <v>4517</v>
      </c>
      <c r="B4532" s="89">
        <v>35941</v>
      </c>
      <c r="C4532" s="48">
        <v>112.09369700000001</v>
      </c>
      <c r="D4532" s="48">
        <v>112.09369700000001</v>
      </c>
      <c r="E4532" s="48">
        <v>109.1875</v>
      </c>
      <c r="F4532" s="48">
        <v>109.46869700000001</v>
      </c>
      <c r="G4532" s="49">
        <v>6899300</v>
      </c>
      <c r="H4532" s="48">
        <v>79.286196000000004</v>
      </c>
      <c r="I4532" s="52">
        <f t="shared" si="507"/>
        <v>0.72428190133659853</v>
      </c>
      <c r="J4532" s="52">
        <f t="shared" ca="1" si="508"/>
        <v>1</v>
      </c>
      <c r="K4532" s="48">
        <f t="shared" si="509"/>
        <v>81.19</v>
      </c>
      <c r="L4532" s="48">
        <f t="shared" si="510"/>
        <v>81.19</v>
      </c>
      <c r="M4532" s="48">
        <f t="shared" si="511"/>
        <v>79.08</v>
      </c>
      <c r="N4532" s="48">
        <f t="shared" si="512"/>
        <v>79.290000000000006</v>
      </c>
      <c r="O4532" s="49">
        <f t="shared" ca="1" si="513"/>
        <v>6899300</v>
      </c>
    </row>
    <row r="4533" spans="1:15" x14ac:dyDescent="0.25">
      <c r="A4533">
        <v>4518</v>
      </c>
      <c r="B4533" s="89">
        <v>35937</v>
      </c>
      <c r="C4533" s="48">
        <v>111.75</v>
      </c>
      <c r="D4533" s="48">
        <v>112.0625</v>
      </c>
      <c r="E4533" s="48">
        <v>110.9375</v>
      </c>
      <c r="F4533" s="48">
        <v>111.25</v>
      </c>
      <c r="G4533" s="49">
        <v>4862200</v>
      </c>
      <c r="H4533" s="48">
        <v>80.576362000000003</v>
      </c>
      <c r="I4533" s="52">
        <f t="shared" si="507"/>
        <v>0.72428190561797756</v>
      </c>
      <c r="J4533" s="52">
        <f t="shared" ca="1" si="508"/>
        <v>1</v>
      </c>
      <c r="K4533" s="48">
        <f t="shared" si="509"/>
        <v>80.94</v>
      </c>
      <c r="L4533" s="48">
        <f t="shared" si="510"/>
        <v>81.16</v>
      </c>
      <c r="M4533" s="48">
        <f t="shared" si="511"/>
        <v>80.349999999999994</v>
      </c>
      <c r="N4533" s="48">
        <f t="shared" si="512"/>
        <v>80.58</v>
      </c>
      <c r="O4533" s="49">
        <f t="shared" ca="1" si="513"/>
        <v>4862200</v>
      </c>
    </row>
    <row r="4534" spans="1:15" x14ac:dyDescent="0.25">
      <c r="A4534">
        <v>4519</v>
      </c>
      <c r="B4534" s="89">
        <v>35936</v>
      </c>
      <c r="C4534" s="48">
        <v>112.375</v>
      </c>
      <c r="D4534" s="48">
        <v>112.78119700000001</v>
      </c>
      <c r="E4534" s="48">
        <v>111.3125</v>
      </c>
      <c r="F4534" s="48">
        <v>111.6875</v>
      </c>
      <c r="G4534" s="49">
        <v>6301500</v>
      </c>
      <c r="H4534" s="48">
        <v>80.893235000000004</v>
      </c>
      <c r="I4534" s="52">
        <f t="shared" si="507"/>
        <v>0.72428190263010639</v>
      </c>
      <c r="J4534" s="52">
        <f t="shared" ca="1" si="508"/>
        <v>1</v>
      </c>
      <c r="K4534" s="48">
        <f t="shared" si="509"/>
        <v>81.39</v>
      </c>
      <c r="L4534" s="48">
        <f t="shared" si="510"/>
        <v>81.69</v>
      </c>
      <c r="M4534" s="48">
        <f t="shared" si="511"/>
        <v>80.62</v>
      </c>
      <c r="N4534" s="48">
        <f t="shared" si="512"/>
        <v>80.89</v>
      </c>
      <c r="O4534" s="49">
        <f t="shared" ca="1" si="513"/>
        <v>6301500</v>
      </c>
    </row>
    <row r="4535" spans="1:15" x14ac:dyDescent="0.25">
      <c r="A4535">
        <v>4520</v>
      </c>
      <c r="B4535" s="89">
        <v>35935</v>
      </c>
      <c r="C4535" s="48">
        <v>112.09369700000001</v>
      </c>
      <c r="D4535" s="48">
        <v>112.5</v>
      </c>
      <c r="E4535" s="48">
        <v>110.875</v>
      </c>
      <c r="F4535" s="48">
        <v>112.40619700000001</v>
      </c>
      <c r="G4535" s="49">
        <v>5716600</v>
      </c>
      <c r="H4535" s="48">
        <v>81.413774000000004</v>
      </c>
      <c r="I4535" s="52">
        <f t="shared" si="507"/>
        <v>0.72428190057884445</v>
      </c>
      <c r="J4535" s="52">
        <f t="shared" ca="1" si="508"/>
        <v>1</v>
      </c>
      <c r="K4535" s="48">
        <f t="shared" si="509"/>
        <v>81.19</v>
      </c>
      <c r="L4535" s="48">
        <f t="shared" si="510"/>
        <v>81.48</v>
      </c>
      <c r="M4535" s="48">
        <f t="shared" si="511"/>
        <v>80.3</v>
      </c>
      <c r="N4535" s="48">
        <f t="shared" si="512"/>
        <v>81.41</v>
      </c>
      <c r="O4535" s="49">
        <f t="shared" ca="1" si="513"/>
        <v>5716600</v>
      </c>
    </row>
    <row r="4536" spans="1:15" x14ac:dyDescent="0.25">
      <c r="A4536">
        <v>4521</v>
      </c>
      <c r="B4536" s="89">
        <v>35934</v>
      </c>
      <c r="C4536" s="48">
        <v>111</v>
      </c>
      <c r="D4536" s="48">
        <v>111.6875</v>
      </c>
      <c r="E4536" s="48">
        <v>110.78119700000001</v>
      </c>
      <c r="F4536" s="48">
        <v>111.34369700000001</v>
      </c>
      <c r="G4536" s="49">
        <v>5918700</v>
      </c>
      <c r="H4536" s="48">
        <v>80.644225000000006</v>
      </c>
      <c r="I4536" s="52">
        <f t="shared" si="507"/>
        <v>0.72428190524336555</v>
      </c>
      <c r="J4536" s="52">
        <f t="shared" ca="1" si="508"/>
        <v>1</v>
      </c>
      <c r="K4536" s="48">
        <f t="shared" si="509"/>
        <v>80.400000000000006</v>
      </c>
      <c r="L4536" s="48">
        <f t="shared" si="510"/>
        <v>80.89</v>
      </c>
      <c r="M4536" s="48">
        <f t="shared" si="511"/>
        <v>80.239999999999995</v>
      </c>
      <c r="N4536" s="48">
        <f t="shared" si="512"/>
        <v>80.64</v>
      </c>
      <c r="O4536" s="49">
        <f t="shared" ca="1" si="513"/>
        <v>5918700</v>
      </c>
    </row>
    <row r="4537" spans="1:15" x14ac:dyDescent="0.25">
      <c r="A4537">
        <v>4522</v>
      </c>
      <c r="B4537" s="89">
        <v>35933</v>
      </c>
      <c r="C4537" s="48">
        <v>110.71869700000001</v>
      </c>
      <c r="D4537" s="48">
        <v>111.59369700000001</v>
      </c>
      <c r="E4537" s="48">
        <v>109.828102</v>
      </c>
      <c r="F4537" s="48">
        <v>110.59369700000001</v>
      </c>
      <c r="G4537" s="49">
        <v>4847200</v>
      </c>
      <c r="H4537" s="48">
        <v>80.101012999999995</v>
      </c>
      <c r="I4537" s="52">
        <f t="shared" si="507"/>
        <v>0.72428190007971238</v>
      </c>
      <c r="J4537" s="52">
        <f t="shared" ca="1" si="508"/>
        <v>1</v>
      </c>
      <c r="K4537" s="48">
        <f t="shared" si="509"/>
        <v>80.19</v>
      </c>
      <c r="L4537" s="48">
        <f t="shared" si="510"/>
        <v>80.83</v>
      </c>
      <c r="M4537" s="48">
        <f t="shared" si="511"/>
        <v>79.55</v>
      </c>
      <c r="N4537" s="48">
        <f t="shared" si="512"/>
        <v>80.099999999999994</v>
      </c>
      <c r="O4537" s="49">
        <f t="shared" ca="1" si="513"/>
        <v>4847200</v>
      </c>
    </row>
    <row r="4538" spans="1:15" x14ac:dyDescent="0.25">
      <c r="A4538">
        <v>4523</v>
      </c>
      <c r="B4538" s="89">
        <v>35930</v>
      </c>
      <c r="C4538" s="48">
        <v>112</v>
      </c>
      <c r="D4538" s="48">
        <v>112.21869700000001</v>
      </c>
      <c r="E4538" s="48">
        <v>110.8125</v>
      </c>
      <c r="F4538" s="48">
        <v>111.03119700000001</v>
      </c>
      <c r="G4538" s="49">
        <v>6716100</v>
      </c>
      <c r="H4538" s="48">
        <v>80.417886999999993</v>
      </c>
      <c r="I4538" s="52">
        <f t="shared" si="507"/>
        <v>0.72428190610248022</v>
      </c>
      <c r="J4538" s="52">
        <f t="shared" ca="1" si="508"/>
        <v>1</v>
      </c>
      <c r="K4538" s="48">
        <f t="shared" si="509"/>
        <v>81.12</v>
      </c>
      <c r="L4538" s="48">
        <f t="shared" si="510"/>
        <v>81.28</v>
      </c>
      <c r="M4538" s="48">
        <f t="shared" si="511"/>
        <v>80.260000000000005</v>
      </c>
      <c r="N4538" s="48">
        <f t="shared" si="512"/>
        <v>80.42</v>
      </c>
      <c r="O4538" s="49">
        <f t="shared" ca="1" si="513"/>
        <v>6716100</v>
      </c>
    </row>
    <row r="4539" spans="1:15" x14ac:dyDescent="0.25">
      <c r="A4539">
        <v>4524</v>
      </c>
      <c r="B4539" s="89">
        <v>35929</v>
      </c>
      <c r="C4539" s="48">
        <v>111.53119700000001</v>
      </c>
      <c r="D4539" s="48">
        <v>112.6875</v>
      </c>
      <c r="E4539" s="48">
        <v>111.34369700000001</v>
      </c>
      <c r="F4539" s="48">
        <v>111.65619700000001</v>
      </c>
      <c r="G4539" s="49">
        <v>4187500</v>
      </c>
      <c r="H4539" s="48">
        <v>80.870563000000004</v>
      </c>
      <c r="I4539" s="52">
        <f t="shared" si="507"/>
        <v>0.72428190438905959</v>
      </c>
      <c r="J4539" s="52">
        <f t="shared" ca="1" si="508"/>
        <v>1</v>
      </c>
      <c r="K4539" s="48">
        <f t="shared" si="509"/>
        <v>80.78</v>
      </c>
      <c r="L4539" s="48">
        <f t="shared" si="510"/>
        <v>81.62</v>
      </c>
      <c r="M4539" s="48">
        <f t="shared" si="511"/>
        <v>80.64</v>
      </c>
      <c r="N4539" s="48">
        <f t="shared" si="512"/>
        <v>80.87</v>
      </c>
      <c r="O4539" s="49">
        <f t="shared" ca="1" si="513"/>
        <v>4187500</v>
      </c>
    </row>
    <row r="4540" spans="1:15" x14ac:dyDescent="0.25">
      <c r="A4540">
        <v>4525</v>
      </c>
      <c r="B4540" s="89">
        <v>35928</v>
      </c>
      <c r="C4540" s="48">
        <v>112.0625</v>
      </c>
      <c r="D4540" s="48">
        <v>112.5625</v>
      </c>
      <c r="E4540" s="48">
        <v>111.59369700000001</v>
      </c>
      <c r="F4540" s="48">
        <v>112.21869700000001</v>
      </c>
      <c r="G4540" s="49">
        <v>4441500</v>
      </c>
      <c r="H4540" s="48">
        <v>81.277972000000005</v>
      </c>
      <c r="I4540" s="52">
        <f t="shared" si="507"/>
        <v>0.72428190821000182</v>
      </c>
      <c r="J4540" s="52">
        <f t="shared" ca="1" si="508"/>
        <v>1</v>
      </c>
      <c r="K4540" s="48">
        <f t="shared" si="509"/>
        <v>81.16</v>
      </c>
      <c r="L4540" s="48">
        <f t="shared" si="510"/>
        <v>81.53</v>
      </c>
      <c r="M4540" s="48">
        <f t="shared" si="511"/>
        <v>80.83</v>
      </c>
      <c r="N4540" s="48">
        <f t="shared" si="512"/>
        <v>81.28</v>
      </c>
      <c r="O4540" s="49">
        <f t="shared" ca="1" si="513"/>
        <v>4441500</v>
      </c>
    </row>
    <row r="4541" spans="1:15" x14ac:dyDescent="0.25">
      <c r="A4541">
        <v>4526</v>
      </c>
      <c r="B4541" s="89">
        <v>35927</v>
      </c>
      <c r="C4541" s="48">
        <v>110.8125</v>
      </c>
      <c r="D4541" s="48">
        <v>111.96869700000001</v>
      </c>
      <c r="E4541" s="48">
        <v>110.34369700000001</v>
      </c>
      <c r="F4541" s="48">
        <v>111.9375</v>
      </c>
      <c r="G4541" s="49">
        <v>6045200</v>
      </c>
      <c r="H4541" s="48">
        <v>81.074306000000007</v>
      </c>
      <c r="I4541" s="52">
        <f t="shared" si="507"/>
        <v>0.7242819073143496</v>
      </c>
      <c r="J4541" s="52">
        <f t="shared" ca="1" si="508"/>
        <v>1</v>
      </c>
      <c r="K4541" s="48">
        <f t="shared" si="509"/>
        <v>80.260000000000005</v>
      </c>
      <c r="L4541" s="48">
        <f t="shared" si="510"/>
        <v>81.099999999999994</v>
      </c>
      <c r="M4541" s="48">
        <f t="shared" si="511"/>
        <v>79.92</v>
      </c>
      <c r="N4541" s="48">
        <f t="shared" si="512"/>
        <v>81.069999999999993</v>
      </c>
      <c r="O4541" s="49">
        <f t="shared" ca="1" si="513"/>
        <v>6045200</v>
      </c>
    </row>
    <row r="4542" spans="1:15" x14ac:dyDescent="0.25">
      <c r="A4542">
        <v>4527</v>
      </c>
      <c r="B4542" s="89">
        <v>35926</v>
      </c>
      <c r="C4542" s="48">
        <v>111.5625</v>
      </c>
      <c r="D4542" s="48">
        <v>112.21869700000001</v>
      </c>
      <c r="E4542" s="48">
        <v>110.375</v>
      </c>
      <c r="F4542" s="48">
        <v>110.75</v>
      </c>
      <c r="G4542" s="49">
        <v>6336300</v>
      </c>
      <c r="H4542" s="48">
        <v>80.214220999999995</v>
      </c>
      <c r="I4542" s="52">
        <f t="shared" si="507"/>
        <v>0.72428190519187352</v>
      </c>
      <c r="J4542" s="52">
        <f t="shared" ca="1" si="508"/>
        <v>1</v>
      </c>
      <c r="K4542" s="48">
        <f t="shared" si="509"/>
        <v>80.8</v>
      </c>
      <c r="L4542" s="48">
        <f t="shared" si="510"/>
        <v>81.28</v>
      </c>
      <c r="M4542" s="48">
        <f t="shared" si="511"/>
        <v>79.94</v>
      </c>
      <c r="N4542" s="48">
        <f t="shared" si="512"/>
        <v>80.209999999999994</v>
      </c>
      <c r="O4542" s="49">
        <f t="shared" ca="1" si="513"/>
        <v>6336300</v>
      </c>
    </row>
    <row r="4543" spans="1:15" x14ac:dyDescent="0.25">
      <c r="A4543">
        <v>4528</v>
      </c>
      <c r="B4543" s="89">
        <v>35923</v>
      </c>
      <c r="C4543" s="48">
        <v>110</v>
      </c>
      <c r="D4543" s="48">
        <v>111.375</v>
      </c>
      <c r="E4543" s="48">
        <v>110</v>
      </c>
      <c r="F4543" s="48">
        <v>111.125</v>
      </c>
      <c r="G4543" s="49">
        <v>7951000</v>
      </c>
      <c r="H4543" s="48">
        <v>80.485827</v>
      </c>
      <c r="I4543" s="52">
        <f t="shared" si="507"/>
        <v>0.72428190776152979</v>
      </c>
      <c r="J4543" s="52">
        <f t="shared" ca="1" si="508"/>
        <v>1</v>
      </c>
      <c r="K4543" s="48">
        <f t="shared" si="509"/>
        <v>79.67</v>
      </c>
      <c r="L4543" s="48">
        <f t="shared" si="510"/>
        <v>80.67</v>
      </c>
      <c r="M4543" s="48">
        <f t="shared" si="511"/>
        <v>79.67</v>
      </c>
      <c r="N4543" s="48">
        <f t="shared" si="512"/>
        <v>80.489999999999995</v>
      </c>
      <c r="O4543" s="49">
        <f t="shared" ca="1" si="513"/>
        <v>7951000</v>
      </c>
    </row>
    <row r="4544" spans="1:15" x14ac:dyDescent="0.25">
      <c r="A4544">
        <v>4529</v>
      </c>
      <c r="B4544" s="89">
        <v>35922</v>
      </c>
      <c r="C4544" s="48">
        <v>110.5</v>
      </c>
      <c r="D4544" s="48">
        <v>110.5625</v>
      </c>
      <c r="E4544" s="48">
        <v>109.34369700000001</v>
      </c>
      <c r="F4544" s="48">
        <v>109.34369700000001</v>
      </c>
      <c r="G4544" s="49">
        <v>6940400</v>
      </c>
      <c r="H4544" s="48">
        <v>79.195661000000001</v>
      </c>
      <c r="I4544" s="52">
        <f t="shared" si="507"/>
        <v>0.72428190351017674</v>
      </c>
      <c r="J4544" s="52">
        <f t="shared" ca="1" si="508"/>
        <v>1</v>
      </c>
      <c r="K4544" s="48">
        <f t="shared" si="509"/>
        <v>80.03</v>
      </c>
      <c r="L4544" s="48">
        <f t="shared" si="510"/>
        <v>80.08</v>
      </c>
      <c r="M4544" s="48">
        <f t="shared" si="511"/>
        <v>79.2</v>
      </c>
      <c r="N4544" s="48">
        <f t="shared" si="512"/>
        <v>79.2</v>
      </c>
      <c r="O4544" s="49">
        <f t="shared" ca="1" si="513"/>
        <v>6940400</v>
      </c>
    </row>
    <row r="4545" spans="1:15" x14ac:dyDescent="0.25">
      <c r="A4545">
        <v>4530</v>
      </c>
      <c r="B4545" s="89">
        <v>35921</v>
      </c>
      <c r="C4545" s="48">
        <v>112.125</v>
      </c>
      <c r="D4545" s="48">
        <v>112.125</v>
      </c>
      <c r="E4545" s="48">
        <v>110.1875</v>
      </c>
      <c r="F4545" s="48">
        <v>110.21869700000001</v>
      </c>
      <c r="G4545" s="49">
        <v>5526100</v>
      </c>
      <c r="H4545" s="48">
        <v>79.829408000000001</v>
      </c>
      <c r="I4545" s="52">
        <f t="shared" si="507"/>
        <v>0.72428190654440416</v>
      </c>
      <c r="J4545" s="52">
        <f t="shared" ca="1" si="508"/>
        <v>1</v>
      </c>
      <c r="K4545" s="48">
        <f t="shared" si="509"/>
        <v>81.209999999999994</v>
      </c>
      <c r="L4545" s="48">
        <f t="shared" si="510"/>
        <v>81.209999999999994</v>
      </c>
      <c r="M4545" s="48">
        <f t="shared" si="511"/>
        <v>79.81</v>
      </c>
      <c r="N4545" s="48">
        <f t="shared" si="512"/>
        <v>79.83</v>
      </c>
      <c r="O4545" s="49">
        <f t="shared" ca="1" si="513"/>
        <v>5526100</v>
      </c>
    </row>
    <row r="4546" spans="1:15" x14ac:dyDescent="0.25">
      <c r="A4546">
        <v>4531</v>
      </c>
      <c r="B4546" s="89">
        <v>35920</v>
      </c>
      <c r="C4546" s="48">
        <v>112</v>
      </c>
      <c r="D4546" s="48">
        <v>112.15619700000001</v>
      </c>
      <c r="E4546" s="48">
        <v>111.125</v>
      </c>
      <c r="F4546" s="48">
        <v>111.53119700000001</v>
      </c>
      <c r="G4546" s="49">
        <v>5146400</v>
      </c>
      <c r="H4546" s="48">
        <v>80.780028000000001</v>
      </c>
      <c r="I4546" s="52">
        <f t="shared" si="507"/>
        <v>0.72428190652342772</v>
      </c>
      <c r="J4546" s="52">
        <f t="shared" ca="1" si="508"/>
        <v>1</v>
      </c>
      <c r="K4546" s="48">
        <f t="shared" si="509"/>
        <v>81.12</v>
      </c>
      <c r="L4546" s="48">
        <f t="shared" si="510"/>
        <v>81.23</v>
      </c>
      <c r="M4546" s="48">
        <f t="shared" si="511"/>
        <v>80.489999999999995</v>
      </c>
      <c r="N4546" s="48">
        <f t="shared" si="512"/>
        <v>80.78</v>
      </c>
      <c r="O4546" s="49">
        <f t="shared" ca="1" si="513"/>
        <v>5146400</v>
      </c>
    </row>
    <row r="4547" spans="1:15" x14ac:dyDescent="0.25">
      <c r="A4547">
        <v>4532</v>
      </c>
      <c r="B4547" s="89">
        <v>35919</v>
      </c>
      <c r="C4547" s="48">
        <v>112.71869700000001</v>
      </c>
      <c r="D4547" s="48">
        <v>113.3125</v>
      </c>
      <c r="E4547" s="48">
        <v>112.15619700000001</v>
      </c>
      <c r="F4547" s="48">
        <v>112.3125</v>
      </c>
      <c r="G4547" s="49">
        <v>4537200</v>
      </c>
      <c r="H4547" s="48">
        <v>81.345911999999998</v>
      </c>
      <c r="I4547" s="52">
        <f t="shared" si="507"/>
        <v>0.72428190984974961</v>
      </c>
      <c r="J4547" s="52">
        <f t="shared" ca="1" si="508"/>
        <v>1</v>
      </c>
      <c r="K4547" s="48">
        <f t="shared" si="509"/>
        <v>81.64</v>
      </c>
      <c r="L4547" s="48">
        <f t="shared" si="510"/>
        <v>82.07</v>
      </c>
      <c r="M4547" s="48">
        <f t="shared" si="511"/>
        <v>81.23</v>
      </c>
      <c r="N4547" s="48">
        <f t="shared" si="512"/>
        <v>81.349999999999994</v>
      </c>
      <c r="O4547" s="49">
        <f t="shared" ca="1" si="513"/>
        <v>4537200</v>
      </c>
    </row>
    <row r="4548" spans="1:15" x14ac:dyDescent="0.25">
      <c r="A4548">
        <v>4533</v>
      </c>
      <c r="B4548" s="89">
        <v>35916</v>
      </c>
      <c r="C4548" s="48">
        <v>111.75</v>
      </c>
      <c r="D4548" s="48">
        <v>112.59369700000001</v>
      </c>
      <c r="E4548" s="48">
        <v>111.3125</v>
      </c>
      <c r="F4548" s="48">
        <v>112.59369700000001</v>
      </c>
      <c r="G4548" s="49">
        <v>4008800</v>
      </c>
      <c r="H4548" s="48">
        <v>81.549576999999999</v>
      </c>
      <c r="I4548" s="52">
        <f t="shared" si="507"/>
        <v>0.72428190185459485</v>
      </c>
      <c r="J4548" s="52">
        <f t="shared" ca="1" si="508"/>
        <v>1</v>
      </c>
      <c r="K4548" s="48">
        <f t="shared" si="509"/>
        <v>80.94</v>
      </c>
      <c r="L4548" s="48">
        <f t="shared" si="510"/>
        <v>81.55</v>
      </c>
      <c r="M4548" s="48">
        <f t="shared" si="511"/>
        <v>80.62</v>
      </c>
      <c r="N4548" s="48">
        <f t="shared" si="512"/>
        <v>81.55</v>
      </c>
      <c r="O4548" s="49">
        <f t="shared" ca="1" si="513"/>
        <v>4008800</v>
      </c>
    </row>
    <row r="4549" spans="1:15" x14ac:dyDescent="0.25">
      <c r="A4549">
        <v>4534</v>
      </c>
      <c r="B4549" s="89">
        <v>35915</v>
      </c>
      <c r="C4549" s="48">
        <v>110.5625</v>
      </c>
      <c r="D4549" s="48">
        <v>111.92179899999999</v>
      </c>
      <c r="E4549" s="48">
        <v>110.40619700000001</v>
      </c>
      <c r="F4549" s="48">
        <v>111.34369700000001</v>
      </c>
      <c r="G4549" s="49">
        <v>8684500</v>
      </c>
      <c r="H4549" s="48">
        <v>80.644225000000006</v>
      </c>
      <c r="I4549" s="52">
        <f t="shared" si="507"/>
        <v>0.72428190524336555</v>
      </c>
      <c r="J4549" s="52">
        <f t="shared" ca="1" si="508"/>
        <v>1</v>
      </c>
      <c r="K4549" s="48">
        <f t="shared" si="509"/>
        <v>80.08</v>
      </c>
      <c r="L4549" s="48">
        <f t="shared" si="510"/>
        <v>81.06</v>
      </c>
      <c r="M4549" s="48">
        <f t="shared" si="511"/>
        <v>79.97</v>
      </c>
      <c r="N4549" s="48">
        <f t="shared" si="512"/>
        <v>80.64</v>
      </c>
      <c r="O4549" s="49">
        <f t="shared" ca="1" si="513"/>
        <v>8684500</v>
      </c>
    </row>
    <row r="4550" spans="1:15" x14ac:dyDescent="0.25">
      <c r="A4550">
        <v>4535</v>
      </c>
      <c r="B4550" s="89">
        <v>35914</v>
      </c>
      <c r="C4550" s="48">
        <v>109.03119700000001</v>
      </c>
      <c r="D4550" s="48">
        <v>109.96869700000001</v>
      </c>
      <c r="E4550" s="48">
        <v>108.4375</v>
      </c>
      <c r="F4550" s="48">
        <v>109.3125</v>
      </c>
      <c r="G4550" s="49">
        <v>7703100</v>
      </c>
      <c r="H4550" s="48">
        <v>79.173066000000006</v>
      </c>
      <c r="I4550" s="52">
        <f t="shared" si="507"/>
        <v>0.72428190737564324</v>
      </c>
      <c r="J4550" s="52">
        <f t="shared" ca="1" si="508"/>
        <v>1</v>
      </c>
      <c r="K4550" s="48">
        <f t="shared" si="509"/>
        <v>78.97</v>
      </c>
      <c r="L4550" s="48">
        <f t="shared" si="510"/>
        <v>79.650000000000006</v>
      </c>
      <c r="M4550" s="48">
        <f t="shared" si="511"/>
        <v>78.540000000000006</v>
      </c>
      <c r="N4550" s="48">
        <f t="shared" si="512"/>
        <v>79.17</v>
      </c>
      <c r="O4550" s="49">
        <f t="shared" ca="1" si="513"/>
        <v>7703100</v>
      </c>
    </row>
    <row r="4551" spans="1:15" x14ac:dyDescent="0.25">
      <c r="A4551">
        <v>4536</v>
      </c>
      <c r="B4551" s="89">
        <v>35913</v>
      </c>
      <c r="C4551" s="48">
        <v>109.78119700000001</v>
      </c>
      <c r="D4551" s="48">
        <v>109.8125</v>
      </c>
      <c r="E4551" s="48">
        <v>108.125</v>
      </c>
      <c r="F4551" s="48">
        <v>108.5625</v>
      </c>
      <c r="G4551" s="49">
        <v>6511400</v>
      </c>
      <c r="H4551" s="48">
        <v>78.629855000000006</v>
      </c>
      <c r="I4551" s="52">
        <f t="shared" si="507"/>
        <v>0.7242819113413933</v>
      </c>
      <c r="J4551" s="52">
        <f t="shared" ca="1" si="508"/>
        <v>1</v>
      </c>
      <c r="K4551" s="48">
        <f t="shared" si="509"/>
        <v>79.510000000000005</v>
      </c>
      <c r="L4551" s="48">
        <f t="shared" si="510"/>
        <v>79.540000000000006</v>
      </c>
      <c r="M4551" s="48">
        <f t="shared" si="511"/>
        <v>78.31</v>
      </c>
      <c r="N4551" s="48">
        <f t="shared" si="512"/>
        <v>78.63</v>
      </c>
      <c r="O4551" s="49">
        <f t="shared" ca="1" si="513"/>
        <v>6511400</v>
      </c>
    </row>
    <row r="4552" spans="1:15" x14ac:dyDescent="0.25">
      <c r="A4552">
        <v>4537</v>
      </c>
      <c r="B4552" s="89">
        <v>35912</v>
      </c>
      <c r="C4552" s="48">
        <v>109.375</v>
      </c>
      <c r="D4552" s="48">
        <v>109.6875</v>
      </c>
      <c r="E4552" s="48">
        <v>107.625</v>
      </c>
      <c r="F4552" s="48">
        <v>108.71869700000001</v>
      </c>
      <c r="G4552" s="49">
        <v>14510200</v>
      </c>
      <c r="H4552" s="48">
        <v>78.742985000000004</v>
      </c>
      <c r="I4552" s="52">
        <f t="shared" si="507"/>
        <v>0.72428190525499037</v>
      </c>
      <c r="J4552" s="52">
        <f t="shared" ca="1" si="508"/>
        <v>1</v>
      </c>
      <c r="K4552" s="48">
        <f t="shared" si="509"/>
        <v>79.22</v>
      </c>
      <c r="L4552" s="48">
        <f t="shared" si="510"/>
        <v>79.44</v>
      </c>
      <c r="M4552" s="48">
        <f t="shared" si="511"/>
        <v>77.95</v>
      </c>
      <c r="N4552" s="48">
        <f t="shared" si="512"/>
        <v>78.739999999999995</v>
      </c>
      <c r="O4552" s="49">
        <f t="shared" ca="1" si="513"/>
        <v>14510200</v>
      </c>
    </row>
    <row r="4553" spans="1:15" x14ac:dyDescent="0.25">
      <c r="A4553">
        <v>4538</v>
      </c>
      <c r="B4553" s="89">
        <v>35909</v>
      </c>
      <c r="C4553" s="48">
        <v>111.75</v>
      </c>
      <c r="D4553" s="48">
        <v>112.46869700000001</v>
      </c>
      <c r="E4553" s="48">
        <v>110.34369700000001</v>
      </c>
      <c r="F4553" s="48">
        <v>110.8125</v>
      </c>
      <c r="G4553" s="49">
        <v>11039700</v>
      </c>
      <c r="H4553" s="48">
        <v>80.259489000000002</v>
      </c>
      <c r="I4553" s="52">
        <f t="shared" si="507"/>
        <v>0.72428190862944164</v>
      </c>
      <c r="J4553" s="52">
        <f t="shared" ca="1" si="508"/>
        <v>1</v>
      </c>
      <c r="K4553" s="48">
        <f t="shared" si="509"/>
        <v>80.94</v>
      </c>
      <c r="L4553" s="48">
        <f t="shared" si="510"/>
        <v>81.459999999999994</v>
      </c>
      <c r="M4553" s="48">
        <f t="shared" si="511"/>
        <v>79.92</v>
      </c>
      <c r="N4553" s="48">
        <f t="shared" si="512"/>
        <v>80.260000000000005</v>
      </c>
      <c r="O4553" s="49">
        <f t="shared" ca="1" si="513"/>
        <v>11039700</v>
      </c>
    </row>
    <row r="4554" spans="1:15" x14ac:dyDescent="0.25">
      <c r="A4554">
        <v>4539</v>
      </c>
      <c r="B4554" s="89">
        <v>35908</v>
      </c>
      <c r="C4554" s="48">
        <v>112.625</v>
      </c>
      <c r="D4554" s="48">
        <v>113</v>
      </c>
      <c r="E4554" s="48">
        <v>111.75</v>
      </c>
      <c r="F4554" s="48">
        <v>112</v>
      </c>
      <c r="G4554" s="49">
        <v>5062000</v>
      </c>
      <c r="H4554" s="48">
        <v>81.119574</v>
      </c>
      <c r="I4554" s="52">
        <f t="shared" si="507"/>
        <v>0.72428191071428571</v>
      </c>
      <c r="J4554" s="52">
        <f t="shared" ca="1" si="508"/>
        <v>1</v>
      </c>
      <c r="K4554" s="48">
        <f t="shared" si="509"/>
        <v>81.569999999999993</v>
      </c>
      <c r="L4554" s="48">
        <f t="shared" si="510"/>
        <v>81.84</v>
      </c>
      <c r="M4554" s="48">
        <f t="shared" si="511"/>
        <v>80.94</v>
      </c>
      <c r="N4554" s="48">
        <f t="shared" si="512"/>
        <v>81.12</v>
      </c>
      <c r="O4554" s="49">
        <f t="shared" ca="1" si="513"/>
        <v>5062000</v>
      </c>
    </row>
    <row r="4555" spans="1:15" x14ac:dyDescent="0.25">
      <c r="A4555">
        <v>4540</v>
      </c>
      <c r="B4555" s="89">
        <v>35907</v>
      </c>
      <c r="C4555" s="48">
        <v>112.875</v>
      </c>
      <c r="D4555" s="48">
        <v>113.4375</v>
      </c>
      <c r="E4555" s="48">
        <v>112.8125</v>
      </c>
      <c r="F4555" s="48">
        <v>113.09369700000001</v>
      </c>
      <c r="G4555" s="49">
        <v>2386100</v>
      </c>
      <c r="H4555" s="48">
        <v>81.911717999999993</v>
      </c>
      <c r="I4555" s="52">
        <f t="shared" si="507"/>
        <v>0.72428190228850675</v>
      </c>
      <c r="J4555" s="52">
        <f t="shared" ca="1" si="508"/>
        <v>1</v>
      </c>
      <c r="K4555" s="48">
        <f t="shared" si="509"/>
        <v>81.75</v>
      </c>
      <c r="L4555" s="48">
        <f t="shared" si="510"/>
        <v>82.16</v>
      </c>
      <c r="M4555" s="48">
        <f t="shared" si="511"/>
        <v>81.709999999999994</v>
      </c>
      <c r="N4555" s="48">
        <f t="shared" si="512"/>
        <v>81.91</v>
      </c>
      <c r="O4555" s="49">
        <f t="shared" ca="1" si="513"/>
        <v>2386100</v>
      </c>
    </row>
    <row r="4556" spans="1:15" x14ac:dyDescent="0.25">
      <c r="A4556">
        <v>4541</v>
      </c>
      <c r="B4556" s="89">
        <v>35906</v>
      </c>
      <c r="C4556" s="48">
        <v>112.4375</v>
      </c>
      <c r="D4556" s="48">
        <v>113.15619700000001</v>
      </c>
      <c r="E4556" s="48">
        <v>111.90619700000001</v>
      </c>
      <c r="F4556" s="48">
        <v>112.78119700000001</v>
      </c>
      <c r="G4556" s="49">
        <v>4573200</v>
      </c>
      <c r="H4556" s="48">
        <v>81.685379999999995</v>
      </c>
      <c r="I4556" s="52">
        <f t="shared" si="507"/>
        <v>0.72428190312610341</v>
      </c>
      <c r="J4556" s="52">
        <f t="shared" ca="1" si="508"/>
        <v>1</v>
      </c>
      <c r="K4556" s="48">
        <f t="shared" si="509"/>
        <v>81.44</v>
      </c>
      <c r="L4556" s="48">
        <f t="shared" si="510"/>
        <v>81.96</v>
      </c>
      <c r="M4556" s="48">
        <f t="shared" si="511"/>
        <v>81.05</v>
      </c>
      <c r="N4556" s="48">
        <f t="shared" si="512"/>
        <v>81.69</v>
      </c>
      <c r="O4556" s="49">
        <f t="shared" ca="1" si="513"/>
        <v>4573200</v>
      </c>
    </row>
    <row r="4557" spans="1:15" x14ac:dyDescent="0.25">
      <c r="A4557">
        <v>4542</v>
      </c>
      <c r="B4557" s="89">
        <v>35905</v>
      </c>
      <c r="C4557" s="48">
        <v>112</v>
      </c>
      <c r="D4557" s="48">
        <v>112.5625</v>
      </c>
      <c r="E4557" s="48">
        <v>111.875</v>
      </c>
      <c r="F4557" s="48">
        <v>112.25</v>
      </c>
      <c r="G4557" s="49">
        <v>3688300</v>
      </c>
      <c r="H4557" s="48">
        <v>81.300644000000005</v>
      </c>
      <c r="I4557" s="52">
        <f t="shared" si="507"/>
        <v>0.72428190645879742</v>
      </c>
      <c r="J4557" s="52">
        <f t="shared" ca="1" si="508"/>
        <v>1</v>
      </c>
      <c r="K4557" s="48">
        <f t="shared" si="509"/>
        <v>81.12</v>
      </c>
      <c r="L4557" s="48">
        <f t="shared" si="510"/>
        <v>81.53</v>
      </c>
      <c r="M4557" s="48">
        <f t="shared" si="511"/>
        <v>81.03</v>
      </c>
      <c r="N4557" s="48">
        <f t="shared" si="512"/>
        <v>81.3</v>
      </c>
      <c r="O4557" s="49">
        <f t="shared" ca="1" si="513"/>
        <v>3688300</v>
      </c>
    </row>
    <row r="4558" spans="1:15" x14ac:dyDescent="0.25">
      <c r="A4558">
        <v>4543</v>
      </c>
      <c r="B4558" s="89">
        <v>35902</v>
      </c>
      <c r="C4558" s="48">
        <v>110.71869700000001</v>
      </c>
      <c r="D4558" s="48">
        <v>112.4375</v>
      </c>
      <c r="E4558" s="48">
        <v>110.4375</v>
      </c>
      <c r="F4558" s="48">
        <v>112.28119700000001</v>
      </c>
      <c r="G4558" s="49">
        <v>5688800</v>
      </c>
      <c r="H4558" s="48">
        <v>81.323239000000001</v>
      </c>
      <c r="I4558" s="52">
        <f t="shared" si="507"/>
        <v>0.72428190269471382</v>
      </c>
      <c r="J4558" s="52">
        <f t="shared" ca="1" si="508"/>
        <v>1</v>
      </c>
      <c r="K4558" s="48">
        <f t="shared" si="509"/>
        <v>80.19</v>
      </c>
      <c r="L4558" s="48">
        <f t="shared" si="510"/>
        <v>81.44</v>
      </c>
      <c r="M4558" s="48">
        <f t="shared" si="511"/>
        <v>79.989999999999995</v>
      </c>
      <c r="N4558" s="48">
        <f t="shared" si="512"/>
        <v>81.319999999999993</v>
      </c>
      <c r="O4558" s="49">
        <f t="shared" ca="1" si="513"/>
        <v>5688800</v>
      </c>
    </row>
    <row r="4559" spans="1:15" x14ac:dyDescent="0.25">
      <c r="A4559">
        <v>4544</v>
      </c>
      <c r="B4559" s="89">
        <v>35901</v>
      </c>
      <c r="C4559" s="48">
        <v>111.3125</v>
      </c>
      <c r="D4559" s="48">
        <v>111.5</v>
      </c>
      <c r="E4559" s="48">
        <v>110.5</v>
      </c>
      <c r="F4559" s="48">
        <v>110.8125</v>
      </c>
      <c r="G4559" s="49">
        <v>7177900</v>
      </c>
      <c r="H4559" s="48">
        <v>80.259489000000002</v>
      </c>
      <c r="I4559" s="52">
        <f t="shared" si="507"/>
        <v>0.72428190862944164</v>
      </c>
      <c r="J4559" s="52">
        <f t="shared" ca="1" si="508"/>
        <v>1</v>
      </c>
      <c r="K4559" s="48">
        <f t="shared" si="509"/>
        <v>80.62</v>
      </c>
      <c r="L4559" s="48">
        <f t="shared" si="510"/>
        <v>80.760000000000005</v>
      </c>
      <c r="M4559" s="48">
        <f t="shared" si="511"/>
        <v>80.03</v>
      </c>
      <c r="N4559" s="48">
        <f t="shared" si="512"/>
        <v>80.260000000000005</v>
      </c>
      <c r="O4559" s="49">
        <f t="shared" ca="1" si="513"/>
        <v>7177900</v>
      </c>
    </row>
    <row r="4560" spans="1:15" x14ac:dyDescent="0.25">
      <c r="A4560">
        <v>4545</v>
      </c>
      <c r="B4560" s="89">
        <v>35900</v>
      </c>
      <c r="C4560" s="48">
        <v>111.96869700000001</v>
      </c>
      <c r="D4560" s="48">
        <v>112.125</v>
      </c>
      <c r="E4560" s="48">
        <v>111.15619700000001</v>
      </c>
      <c r="F4560" s="48">
        <v>112.125</v>
      </c>
      <c r="G4560" s="49">
        <v>3867200</v>
      </c>
      <c r="H4560" s="48">
        <v>81.210109000000003</v>
      </c>
      <c r="I4560" s="52">
        <f t="shared" si="507"/>
        <v>0.72428190858416952</v>
      </c>
      <c r="J4560" s="52">
        <f t="shared" ca="1" si="508"/>
        <v>1</v>
      </c>
      <c r="K4560" s="48">
        <f t="shared" si="509"/>
        <v>81.099999999999994</v>
      </c>
      <c r="L4560" s="48">
        <f t="shared" si="510"/>
        <v>81.209999999999994</v>
      </c>
      <c r="M4560" s="48">
        <f t="shared" si="511"/>
        <v>80.510000000000005</v>
      </c>
      <c r="N4560" s="48">
        <f t="shared" si="512"/>
        <v>81.209999999999994</v>
      </c>
      <c r="O4560" s="49">
        <f t="shared" ca="1" si="513"/>
        <v>3867200</v>
      </c>
    </row>
    <row r="4561" spans="1:15" x14ac:dyDescent="0.25">
      <c r="A4561">
        <v>4546</v>
      </c>
      <c r="B4561" s="89">
        <v>35899</v>
      </c>
      <c r="C4561" s="48">
        <v>111.125</v>
      </c>
      <c r="D4561" s="48">
        <v>111.8125</v>
      </c>
      <c r="E4561" s="48">
        <v>110.90619700000001</v>
      </c>
      <c r="F4561" s="48">
        <v>111.8125</v>
      </c>
      <c r="G4561" s="49">
        <v>3279100</v>
      </c>
      <c r="H4561" s="48">
        <v>80.983771000000004</v>
      </c>
      <c r="I4561" s="52">
        <f t="shared" ref="I4561:I4624" si="514">H4561/F4561</f>
        <v>0.7242819094466183</v>
      </c>
      <c r="J4561" s="52">
        <f t="shared" ref="J4561:J4624" ca="1" si="515">INDEX(OFFSET($T$15,0,0,$S$13+1,1),MATCH(B4561,OFFSET($Q$15,0,0,$S$13+1,1),-1))</f>
        <v>1</v>
      </c>
      <c r="K4561" s="48">
        <f t="shared" ref="K4561:K4624" si="516">ROUND($I4561*C4561,2)</f>
        <v>80.489999999999995</v>
      </c>
      <c r="L4561" s="48">
        <f t="shared" ref="L4561:L4624" si="517">ROUND($I4561*D4561,2)</f>
        <v>80.98</v>
      </c>
      <c r="M4561" s="48">
        <f t="shared" ref="M4561:M4624" si="518">ROUND($I4561*E4561,2)</f>
        <v>80.33</v>
      </c>
      <c r="N4561" s="48">
        <f t="shared" ref="N4561:N4624" si="519">ROUND($I4561*F4561,2)</f>
        <v>80.98</v>
      </c>
      <c r="O4561" s="49">
        <f t="shared" ref="O4561:O4624" ca="1" si="520">G4561*J4561</f>
        <v>3279100</v>
      </c>
    </row>
    <row r="4562" spans="1:15" x14ac:dyDescent="0.25">
      <c r="A4562">
        <v>4547</v>
      </c>
      <c r="B4562" s="89">
        <v>35898</v>
      </c>
      <c r="C4562" s="48">
        <v>111.375</v>
      </c>
      <c r="D4562" s="48">
        <v>111.375</v>
      </c>
      <c r="E4562" s="48">
        <v>110</v>
      </c>
      <c r="F4562" s="48">
        <v>110.875</v>
      </c>
      <c r="G4562" s="49">
        <v>4350200</v>
      </c>
      <c r="H4562" s="48">
        <v>80.304755999999998</v>
      </c>
      <c r="I4562" s="52">
        <f t="shared" si="514"/>
        <v>0.72428190304396844</v>
      </c>
      <c r="J4562" s="52">
        <f t="shared" ca="1" si="515"/>
        <v>1</v>
      </c>
      <c r="K4562" s="48">
        <f t="shared" si="516"/>
        <v>80.67</v>
      </c>
      <c r="L4562" s="48">
        <f t="shared" si="517"/>
        <v>80.67</v>
      </c>
      <c r="M4562" s="48">
        <f t="shared" si="518"/>
        <v>79.67</v>
      </c>
      <c r="N4562" s="48">
        <f t="shared" si="519"/>
        <v>80.3</v>
      </c>
      <c r="O4562" s="49">
        <f t="shared" ca="1" si="520"/>
        <v>4350200</v>
      </c>
    </row>
    <row r="4563" spans="1:15" x14ac:dyDescent="0.25">
      <c r="A4563">
        <v>4548</v>
      </c>
      <c r="B4563" s="89">
        <v>35894</v>
      </c>
      <c r="C4563" s="48">
        <v>110.5625</v>
      </c>
      <c r="D4563" s="48">
        <v>111.28119700000001</v>
      </c>
      <c r="E4563" s="48">
        <v>110.53119700000001</v>
      </c>
      <c r="F4563" s="48">
        <v>111.1875</v>
      </c>
      <c r="G4563" s="49">
        <v>4481200</v>
      </c>
      <c r="H4563" s="48">
        <v>80.531094999999993</v>
      </c>
      <c r="I4563" s="52">
        <f t="shared" si="514"/>
        <v>0.72428191118605956</v>
      </c>
      <c r="J4563" s="52">
        <f t="shared" ca="1" si="515"/>
        <v>1</v>
      </c>
      <c r="K4563" s="48">
        <f t="shared" si="516"/>
        <v>80.08</v>
      </c>
      <c r="L4563" s="48">
        <f t="shared" si="517"/>
        <v>80.599999999999994</v>
      </c>
      <c r="M4563" s="48">
        <f t="shared" si="518"/>
        <v>80.06</v>
      </c>
      <c r="N4563" s="48">
        <f t="shared" si="519"/>
        <v>80.53</v>
      </c>
      <c r="O4563" s="49">
        <f t="shared" ca="1" si="520"/>
        <v>4481200</v>
      </c>
    </row>
    <row r="4564" spans="1:15" x14ac:dyDescent="0.25">
      <c r="A4564">
        <v>4549</v>
      </c>
      <c r="B4564" s="89">
        <v>35893</v>
      </c>
      <c r="C4564" s="48">
        <v>111.21869700000001</v>
      </c>
      <c r="D4564" s="48">
        <v>111.28119700000001</v>
      </c>
      <c r="E4564" s="48">
        <v>109.75</v>
      </c>
      <c r="F4564" s="48">
        <v>110.3125</v>
      </c>
      <c r="G4564" s="49">
        <v>4854800</v>
      </c>
      <c r="H4564" s="48">
        <v>79.897347999999994</v>
      </c>
      <c r="I4564" s="52">
        <f t="shared" si="514"/>
        <v>0.72428190821529737</v>
      </c>
      <c r="J4564" s="52">
        <f t="shared" ca="1" si="515"/>
        <v>1</v>
      </c>
      <c r="K4564" s="48">
        <f t="shared" si="516"/>
        <v>80.55</v>
      </c>
      <c r="L4564" s="48">
        <f t="shared" si="517"/>
        <v>80.599999999999994</v>
      </c>
      <c r="M4564" s="48">
        <f t="shared" si="518"/>
        <v>79.489999999999995</v>
      </c>
      <c r="N4564" s="48">
        <f t="shared" si="519"/>
        <v>79.900000000000006</v>
      </c>
      <c r="O4564" s="49">
        <f t="shared" ca="1" si="520"/>
        <v>4854800</v>
      </c>
    </row>
    <row r="4565" spans="1:15" x14ac:dyDescent="0.25">
      <c r="A4565">
        <v>4550</v>
      </c>
      <c r="B4565" s="89">
        <v>35892</v>
      </c>
      <c r="C4565" s="48">
        <v>111.75</v>
      </c>
      <c r="D4565" s="48">
        <v>111.9375</v>
      </c>
      <c r="E4565" s="48">
        <v>110.15619700000001</v>
      </c>
      <c r="F4565" s="48">
        <v>110.9375</v>
      </c>
      <c r="G4565" s="49">
        <v>5583700</v>
      </c>
      <c r="H4565" s="48">
        <v>80.350024000000005</v>
      </c>
      <c r="I4565" s="52">
        <f t="shared" si="514"/>
        <v>0.72428190647887325</v>
      </c>
      <c r="J4565" s="52">
        <f t="shared" ca="1" si="515"/>
        <v>1</v>
      </c>
      <c r="K4565" s="48">
        <f t="shared" si="516"/>
        <v>80.94</v>
      </c>
      <c r="L4565" s="48">
        <f t="shared" si="517"/>
        <v>81.069999999999993</v>
      </c>
      <c r="M4565" s="48">
        <f t="shared" si="518"/>
        <v>79.78</v>
      </c>
      <c r="N4565" s="48">
        <f t="shared" si="519"/>
        <v>80.349999999999994</v>
      </c>
      <c r="O4565" s="49">
        <f t="shared" ca="1" si="520"/>
        <v>5583700</v>
      </c>
    </row>
    <row r="4566" spans="1:15" x14ac:dyDescent="0.25">
      <c r="A4566">
        <v>4551</v>
      </c>
      <c r="B4566" s="89">
        <v>35891</v>
      </c>
      <c r="C4566" s="48">
        <v>113.25</v>
      </c>
      <c r="D4566" s="48">
        <v>113.375</v>
      </c>
      <c r="E4566" s="48">
        <v>111.6875</v>
      </c>
      <c r="F4566" s="48">
        <v>111.6875</v>
      </c>
      <c r="G4566" s="49">
        <v>4550500</v>
      </c>
      <c r="H4566" s="48">
        <v>80.893235000000004</v>
      </c>
      <c r="I4566" s="52">
        <f t="shared" si="514"/>
        <v>0.72428190263010639</v>
      </c>
      <c r="J4566" s="52">
        <f t="shared" ca="1" si="515"/>
        <v>1</v>
      </c>
      <c r="K4566" s="48">
        <f t="shared" si="516"/>
        <v>82.02</v>
      </c>
      <c r="L4566" s="48">
        <f t="shared" si="517"/>
        <v>82.12</v>
      </c>
      <c r="M4566" s="48">
        <f t="shared" si="518"/>
        <v>80.89</v>
      </c>
      <c r="N4566" s="48">
        <f t="shared" si="519"/>
        <v>80.89</v>
      </c>
      <c r="O4566" s="49">
        <f t="shared" ca="1" si="520"/>
        <v>4550500</v>
      </c>
    </row>
    <row r="4567" spans="1:15" x14ac:dyDescent="0.25">
      <c r="A4567">
        <v>4552</v>
      </c>
      <c r="B4567" s="89">
        <v>35888</v>
      </c>
      <c r="C4567" s="48">
        <v>112.34369700000001</v>
      </c>
      <c r="D4567" s="48">
        <v>112.8125</v>
      </c>
      <c r="E4567" s="48">
        <v>111.84369700000001</v>
      </c>
      <c r="F4567" s="48">
        <v>112.59369700000001</v>
      </c>
      <c r="G4567" s="49">
        <v>3787600</v>
      </c>
      <c r="H4567" s="48">
        <v>81.549576999999999</v>
      </c>
      <c r="I4567" s="52">
        <f t="shared" si="514"/>
        <v>0.72428190185459485</v>
      </c>
      <c r="J4567" s="52">
        <f t="shared" ca="1" si="515"/>
        <v>1</v>
      </c>
      <c r="K4567" s="48">
        <f t="shared" si="516"/>
        <v>81.37</v>
      </c>
      <c r="L4567" s="48">
        <f t="shared" si="517"/>
        <v>81.709999999999994</v>
      </c>
      <c r="M4567" s="48">
        <f t="shared" si="518"/>
        <v>81.010000000000005</v>
      </c>
      <c r="N4567" s="48">
        <f t="shared" si="519"/>
        <v>81.55</v>
      </c>
      <c r="O4567" s="49">
        <f t="shared" ca="1" si="520"/>
        <v>3787600</v>
      </c>
    </row>
    <row r="4568" spans="1:15" x14ac:dyDescent="0.25">
      <c r="A4568">
        <v>4553</v>
      </c>
      <c r="B4568" s="89">
        <v>35887</v>
      </c>
      <c r="C4568" s="48">
        <v>110.9375</v>
      </c>
      <c r="D4568" s="48">
        <v>112.25</v>
      </c>
      <c r="E4568" s="48">
        <v>110.75</v>
      </c>
      <c r="F4568" s="48">
        <v>112.03119700000001</v>
      </c>
      <c r="G4568" s="49">
        <v>3920900</v>
      </c>
      <c r="H4568" s="48">
        <v>81.142168999999996</v>
      </c>
      <c r="I4568" s="52">
        <f t="shared" si="514"/>
        <v>0.72428190694061756</v>
      </c>
      <c r="J4568" s="52">
        <f t="shared" ca="1" si="515"/>
        <v>1</v>
      </c>
      <c r="K4568" s="48">
        <f t="shared" si="516"/>
        <v>80.349999999999994</v>
      </c>
      <c r="L4568" s="48">
        <f t="shared" si="517"/>
        <v>81.3</v>
      </c>
      <c r="M4568" s="48">
        <f t="shared" si="518"/>
        <v>80.209999999999994</v>
      </c>
      <c r="N4568" s="48">
        <f t="shared" si="519"/>
        <v>81.14</v>
      </c>
      <c r="O4568" s="49">
        <f t="shared" ca="1" si="520"/>
        <v>3920900</v>
      </c>
    </row>
    <row r="4569" spans="1:15" x14ac:dyDescent="0.25">
      <c r="A4569">
        <v>4554</v>
      </c>
      <c r="B4569" s="89">
        <v>35886</v>
      </c>
      <c r="C4569" s="48">
        <v>110.3125</v>
      </c>
      <c r="D4569" s="48">
        <v>111.078102</v>
      </c>
      <c r="E4569" s="48">
        <v>109.40619700000001</v>
      </c>
      <c r="F4569" s="48">
        <v>110.828102</v>
      </c>
      <c r="G4569" s="49">
        <v>2929000</v>
      </c>
      <c r="H4569" s="48">
        <v>80.270788999999994</v>
      </c>
      <c r="I4569" s="52">
        <f t="shared" si="514"/>
        <v>0.72428190640673418</v>
      </c>
      <c r="J4569" s="52">
        <f t="shared" ca="1" si="515"/>
        <v>1</v>
      </c>
      <c r="K4569" s="48">
        <f t="shared" si="516"/>
        <v>79.900000000000006</v>
      </c>
      <c r="L4569" s="48">
        <f t="shared" si="517"/>
        <v>80.45</v>
      </c>
      <c r="M4569" s="48">
        <f t="shared" si="518"/>
        <v>79.239999999999995</v>
      </c>
      <c r="N4569" s="48">
        <f t="shared" si="519"/>
        <v>80.27</v>
      </c>
      <c r="O4569" s="49">
        <f t="shared" ca="1" si="520"/>
        <v>2929000</v>
      </c>
    </row>
    <row r="4570" spans="1:15" x14ac:dyDescent="0.25">
      <c r="A4570">
        <v>4555</v>
      </c>
      <c r="B4570" s="89">
        <v>35885</v>
      </c>
      <c r="C4570" s="48">
        <v>110.15619700000001</v>
      </c>
      <c r="D4570" s="48">
        <v>111.1875</v>
      </c>
      <c r="E4570" s="48">
        <v>109.75</v>
      </c>
      <c r="F4570" s="48">
        <v>109.9375</v>
      </c>
      <c r="G4570" s="49">
        <v>5926500</v>
      </c>
      <c r="H4570" s="48">
        <v>79.625742000000002</v>
      </c>
      <c r="I4570" s="52">
        <f t="shared" si="514"/>
        <v>0.72428190562819783</v>
      </c>
      <c r="J4570" s="52">
        <f t="shared" ca="1" si="515"/>
        <v>1</v>
      </c>
      <c r="K4570" s="48">
        <f t="shared" si="516"/>
        <v>79.78</v>
      </c>
      <c r="L4570" s="48">
        <f t="shared" si="517"/>
        <v>80.53</v>
      </c>
      <c r="M4570" s="48">
        <f t="shared" si="518"/>
        <v>79.489999999999995</v>
      </c>
      <c r="N4570" s="48">
        <f t="shared" si="519"/>
        <v>79.63</v>
      </c>
      <c r="O4570" s="49">
        <f t="shared" ca="1" si="520"/>
        <v>5926500</v>
      </c>
    </row>
    <row r="4571" spans="1:15" x14ac:dyDescent="0.25">
      <c r="A4571">
        <v>4556</v>
      </c>
      <c r="B4571" s="89">
        <v>35884</v>
      </c>
      <c r="C4571" s="48">
        <v>109.625</v>
      </c>
      <c r="D4571" s="48">
        <v>110.09369700000001</v>
      </c>
      <c r="E4571" s="48">
        <v>108.96869700000001</v>
      </c>
      <c r="F4571" s="48">
        <v>109.5625</v>
      </c>
      <c r="G4571" s="49">
        <v>3108700</v>
      </c>
      <c r="H4571" s="48">
        <v>79.354135999999997</v>
      </c>
      <c r="I4571" s="52">
        <f t="shared" si="514"/>
        <v>0.72428190302338846</v>
      </c>
      <c r="J4571" s="52">
        <f t="shared" ca="1" si="515"/>
        <v>1</v>
      </c>
      <c r="K4571" s="48">
        <f t="shared" si="516"/>
        <v>79.400000000000006</v>
      </c>
      <c r="L4571" s="48">
        <f t="shared" si="517"/>
        <v>79.739999999999995</v>
      </c>
      <c r="M4571" s="48">
        <f t="shared" si="518"/>
        <v>78.92</v>
      </c>
      <c r="N4571" s="48">
        <f t="shared" si="519"/>
        <v>79.349999999999994</v>
      </c>
      <c r="O4571" s="49">
        <f t="shared" ca="1" si="520"/>
        <v>3108700</v>
      </c>
    </row>
    <row r="4572" spans="1:15" x14ac:dyDescent="0.25">
      <c r="A4572">
        <v>4557</v>
      </c>
      <c r="B4572" s="89">
        <v>35881</v>
      </c>
      <c r="C4572" s="48">
        <v>110.75</v>
      </c>
      <c r="D4572" s="48">
        <v>110.78119700000001</v>
      </c>
      <c r="E4572" s="48">
        <v>109</v>
      </c>
      <c r="F4572" s="48">
        <v>109.625</v>
      </c>
      <c r="G4572" s="49">
        <v>2611300</v>
      </c>
      <c r="H4572" s="48">
        <v>79.399404000000004</v>
      </c>
      <c r="I4572" s="52">
        <f t="shared" si="514"/>
        <v>0.72428190649942992</v>
      </c>
      <c r="J4572" s="52">
        <f t="shared" ca="1" si="515"/>
        <v>1</v>
      </c>
      <c r="K4572" s="48">
        <f t="shared" si="516"/>
        <v>80.209999999999994</v>
      </c>
      <c r="L4572" s="48">
        <f t="shared" si="517"/>
        <v>80.239999999999995</v>
      </c>
      <c r="M4572" s="48">
        <f t="shared" si="518"/>
        <v>78.95</v>
      </c>
      <c r="N4572" s="48">
        <f t="shared" si="519"/>
        <v>79.400000000000006</v>
      </c>
      <c r="O4572" s="49">
        <f t="shared" ca="1" si="520"/>
        <v>2611300</v>
      </c>
    </row>
    <row r="4573" spans="1:15" x14ac:dyDescent="0.25">
      <c r="A4573">
        <v>4558</v>
      </c>
      <c r="B4573" s="89">
        <v>35880</v>
      </c>
      <c r="C4573" s="48">
        <v>109.875</v>
      </c>
      <c r="D4573" s="48">
        <v>110.75</v>
      </c>
      <c r="E4573" s="48">
        <v>109.625</v>
      </c>
      <c r="F4573" s="48">
        <v>110.09369700000001</v>
      </c>
      <c r="G4573" s="49">
        <v>3333500</v>
      </c>
      <c r="H4573" s="48">
        <v>79.738872999999998</v>
      </c>
      <c r="I4573" s="52">
        <f t="shared" si="514"/>
        <v>0.72428190870908804</v>
      </c>
      <c r="J4573" s="52">
        <f t="shared" ca="1" si="515"/>
        <v>1</v>
      </c>
      <c r="K4573" s="48">
        <f t="shared" si="516"/>
        <v>79.58</v>
      </c>
      <c r="L4573" s="48">
        <f t="shared" si="517"/>
        <v>80.209999999999994</v>
      </c>
      <c r="M4573" s="48">
        <f t="shared" si="518"/>
        <v>79.400000000000006</v>
      </c>
      <c r="N4573" s="48">
        <f t="shared" si="519"/>
        <v>79.739999999999995</v>
      </c>
      <c r="O4573" s="49">
        <f t="shared" ca="1" si="520"/>
        <v>3333500</v>
      </c>
    </row>
    <row r="4574" spans="1:15" x14ac:dyDescent="0.25">
      <c r="A4574">
        <v>4559</v>
      </c>
      <c r="B4574" s="89">
        <v>35879</v>
      </c>
      <c r="C4574" s="48">
        <v>111.40619700000001</v>
      </c>
      <c r="D4574" s="48">
        <v>111.53119700000001</v>
      </c>
      <c r="E4574" s="48">
        <v>109.1875</v>
      </c>
      <c r="F4574" s="48">
        <v>110.15619700000001</v>
      </c>
      <c r="G4574" s="49">
        <v>4597600</v>
      </c>
      <c r="H4574" s="48">
        <v>79.784139999999994</v>
      </c>
      <c r="I4574" s="52">
        <f t="shared" si="514"/>
        <v>0.72428190308712259</v>
      </c>
      <c r="J4574" s="52">
        <f t="shared" ca="1" si="515"/>
        <v>1</v>
      </c>
      <c r="K4574" s="48">
        <f t="shared" si="516"/>
        <v>80.69</v>
      </c>
      <c r="L4574" s="48">
        <f t="shared" si="517"/>
        <v>80.78</v>
      </c>
      <c r="M4574" s="48">
        <f t="shared" si="518"/>
        <v>79.08</v>
      </c>
      <c r="N4574" s="48">
        <f t="shared" si="519"/>
        <v>79.78</v>
      </c>
      <c r="O4574" s="49">
        <f t="shared" ca="1" si="520"/>
        <v>4597600</v>
      </c>
    </row>
    <row r="4575" spans="1:15" x14ac:dyDescent="0.25">
      <c r="A4575">
        <v>4560</v>
      </c>
      <c r="B4575" s="89">
        <v>35878</v>
      </c>
      <c r="C4575" s="48">
        <v>110.0625</v>
      </c>
      <c r="D4575" s="48">
        <v>110.8125</v>
      </c>
      <c r="E4575" s="48">
        <v>109.9375</v>
      </c>
      <c r="F4575" s="48">
        <v>110.5625</v>
      </c>
      <c r="G4575" s="49">
        <v>3333600</v>
      </c>
      <c r="H4575" s="48">
        <v>80.078417999999999</v>
      </c>
      <c r="I4575" s="52">
        <f t="shared" si="514"/>
        <v>0.72428190390050873</v>
      </c>
      <c r="J4575" s="52">
        <f t="shared" ca="1" si="515"/>
        <v>1</v>
      </c>
      <c r="K4575" s="48">
        <f t="shared" si="516"/>
        <v>79.72</v>
      </c>
      <c r="L4575" s="48">
        <f t="shared" si="517"/>
        <v>80.260000000000005</v>
      </c>
      <c r="M4575" s="48">
        <f t="shared" si="518"/>
        <v>79.63</v>
      </c>
      <c r="N4575" s="48">
        <f t="shared" si="519"/>
        <v>80.08</v>
      </c>
      <c r="O4575" s="49">
        <f t="shared" ca="1" si="520"/>
        <v>3333600</v>
      </c>
    </row>
    <row r="4576" spans="1:15" x14ac:dyDescent="0.25">
      <c r="A4576">
        <v>4561</v>
      </c>
      <c r="B4576" s="89">
        <v>35877</v>
      </c>
      <c r="C4576" s="48">
        <v>109.71869700000001</v>
      </c>
      <c r="D4576" s="48">
        <v>110.3125</v>
      </c>
      <c r="E4576" s="48">
        <v>109.40619700000001</v>
      </c>
      <c r="F4576" s="48">
        <v>109.625</v>
      </c>
      <c r="G4576" s="49">
        <v>4453100</v>
      </c>
      <c r="H4576" s="48">
        <v>79.399404000000004</v>
      </c>
      <c r="I4576" s="52">
        <f t="shared" si="514"/>
        <v>0.72428190649942992</v>
      </c>
      <c r="J4576" s="52">
        <f t="shared" ca="1" si="515"/>
        <v>1</v>
      </c>
      <c r="K4576" s="48">
        <f t="shared" si="516"/>
        <v>79.47</v>
      </c>
      <c r="L4576" s="48">
        <f t="shared" si="517"/>
        <v>79.900000000000006</v>
      </c>
      <c r="M4576" s="48">
        <f t="shared" si="518"/>
        <v>79.239999999999995</v>
      </c>
      <c r="N4576" s="48">
        <f t="shared" si="519"/>
        <v>79.400000000000006</v>
      </c>
      <c r="O4576" s="49">
        <f t="shared" ca="1" si="520"/>
        <v>4453100</v>
      </c>
    </row>
    <row r="4577" spans="1:15" x14ac:dyDescent="0.25">
      <c r="A4577">
        <v>4562</v>
      </c>
      <c r="B4577" s="89">
        <v>35874</v>
      </c>
      <c r="C4577" s="48">
        <v>109.5625</v>
      </c>
      <c r="D4577" s="48">
        <v>110.1875</v>
      </c>
      <c r="E4577" s="48">
        <v>108.875</v>
      </c>
      <c r="F4577" s="48">
        <v>109.875</v>
      </c>
      <c r="G4577" s="49">
        <v>3123300</v>
      </c>
      <c r="H4577" s="48">
        <v>79.580475000000007</v>
      </c>
      <c r="I4577" s="52">
        <f t="shared" si="514"/>
        <v>0.72428191126279873</v>
      </c>
      <c r="J4577" s="52">
        <f t="shared" ca="1" si="515"/>
        <v>1</v>
      </c>
      <c r="K4577" s="48">
        <f t="shared" si="516"/>
        <v>79.349999999999994</v>
      </c>
      <c r="L4577" s="48">
        <f t="shared" si="517"/>
        <v>79.81</v>
      </c>
      <c r="M4577" s="48">
        <f t="shared" si="518"/>
        <v>78.86</v>
      </c>
      <c r="N4577" s="48">
        <f t="shared" si="519"/>
        <v>79.58</v>
      </c>
      <c r="O4577" s="49">
        <f t="shared" ca="1" si="520"/>
        <v>3123300</v>
      </c>
    </row>
    <row r="4578" spans="1:15" x14ac:dyDescent="0.25">
      <c r="A4578">
        <v>4563</v>
      </c>
      <c r="B4578" s="89">
        <v>35873</v>
      </c>
      <c r="C4578" s="48">
        <v>108.96869700000001</v>
      </c>
      <c r="D4578" s="48">
        <v>109.375</v>
      </c>
      <c r="E4578" s="48">
        <v>108.65619700000001</v>
      </c>
      <c r="F4578" s="48">
        <v>109.25</v>
      </c>
      <c r="G4578" s="49">
        <v>2554800</v>
      </c>
      <c r="H4578" s="48">
        <v>78.901095999999995</v>
      </c>
      <c r="I4578" s="52">
        <f t="shared" si="514"/>
        <v>0.72220682837528605</v>
      </c>
      <c r="J4578" s="52">
        <f t="shared" ca="1" si="515"/>
        <v>1</v>
      </c>
      <c r="K4578" s="48">
        <f t="shared" si="516"/>
        <v>78.7</v>
      </c>
      <c r="L4578" s="48">
        <f t="shared" si="517"/>
        <v>78.989999999999995</v>
      </c>
      <c r="M4578" s="48">
        <f t="shared" si="518"/>
        <v>78.47</v>
      </c>
      <c r="N4578" s="48">
        <f t="shared" si="519"/>
        <v>78.900000000000006</v>
      </c>
      <c r="O4578" s="49">
        <f t="shared" ca="1" si="520"/>
        <v>2554800</v>
      </c>
    </row>
    <row r="4579" spans="1:15" x14ac:dyDescent="0.25">
      <c r="A4579">
        <v>4564</v>
      </c>
      <c r="B4579" s="89">
        <v>35872</v>
      </c>
      <c r="C4579" s="48">
        <v>108.25</v>
      </c>
      <c r="D4579" s="48">
        <v>108.96869700000001</v>
      </c>
      <c r="E4579" s="48">
        <v>108.03119700000001</v>
      </c>
      <c r="F4579" s="48">
        <v>108.96869700000001</v>
      </c>
      <c r="G4579" s="49">
        <v>1944100</v>
      </c>
      <c r="H4579" s="48">
        <v>78.697936999999996</v>
      </c>
      <c r="I4579" s="52">
        <f t="shared" si="514"/>
        <v>0.72220682789296808</v>
      </c>
      <c r="J4579" s="52">
        <f t="shared" ca="1" si="515"/>
        <v>1</v>
      </c>
      <c r="K4579" s="48">
        <f t="shared" si="516"/>
        <v>78.180000000000007</v>
      </c>
      <c r="L4579" s="48">
        <f t="shared" si="517"/>
        <v>78.7</v>
      </c>
      <c r="M4579" s="48">
        <f t="shared" si="518"/>
        <v>78.02</v>
      </c>
      <c r="N4579" s="48">
        <f t="shared" si="519"/>
        <v>78.7</v>
      </c>
      <c r="O4579" s="49">
        <f t="shared" ca="1" si="520"/>
        <v>1944100</v>
      </c>
    </row>
    <row r="4580" spans="1:15" x14ac:dyDescent="0.25">
      <c r="A4580">
        <v>4565</v>
      </c>
      <c r="B4580" s="89">
        <v>35871</v>
      </c>
      <c r="C4580" s="48">
        <v>108.3125</v>
      </c>
      <c r="D4580" s="48">
        <v>108.5625</v>
      </c>
      <c r="E4580" s="48">
        <v>107.65619700000001</v>
      </c>
      <c r="F4580" s="48">
        <v>108.5625</v>
      </c>
      <c r="G4580" s="49">
        <v>4581900</v>
      </c>
      <c r="H4580" s="48">
        <v>78.404578999999998</v>
      </c>
      <c r="I4580" s="52">
        <f t="shared" si="514"/>
        <v>0.72220683016695453</v>
      </c>
      <c r="J4580" s="52">
        <f t="shared" ca="1" si="515"/>
        <v>1</v>
      </c>
      <c r="K4580" s="48">
        <f t="shared" si="516"/>
        <v>78.22</v>
      </c>
      <c r="L4580" s="48">
        <f t="shared" si="517"/>
        <v>78.400000000000006</v>
      </c>
      <c r="M4580" s="48">
        <f t="shared" si="518"/>
        <v>77.75</v>
      </c>
      <c r="N4580" s="48">
        <f t="shared" si="519"/>
        <v>78.400000000000006</v>
      </c>
      <c r="O4580" s="49">
        <f t="shared" ca="1" si="520"/>
        <v>4581900</v>
      </c>
    </row>
    <row r="4581" spans="1:15" x14ac:dyDescent="0.25">
      <c r="A4581">
        <v>4566</v>
      </c>
      <c r="B4581" s="89">
        <v>35870</v>
      </c>
      <c r="C4581" s="48">
        <v>107.84369700000001</v>
      </c>
      <c r="D4581" s="48">
        <v>108.375</v>
      </c>
      <c r="E4581" s="48">
        <v>107.53119700000001</v>
      </c>
      <c r="F4581" s="48">
        <v>108.25</v>
      </c>
      <c r="G4581" s="49">
        <v>3223600</v>
      </c>
      <c r="H4581" s="48">
        <v>78.178888999999998</v>
      </c>
      <c r="I4581" s="52">
        <f t="shared" si="514"/>
        <v>0.72220682678983827</v>
      </c>
      <c r="J4581" s="52">
        <f t="shared" ca="1" si="515"/>
        <v>1</v>
      </c>
      <c r="K4581" s="48">
        <f t="shared" si="516"/>
        <v>77.89</v>
      </c>
      <c r="L4581" s="48">
        <f t="shared" si="517"/>
        <v>78.27</v>
      </c>
      <c r="M4581" s="48">
        <f t="shared" si="518"/>
        <v>77.66</v>
      </c>
      <c r="N4581" s="48">
        <f t="shared" si="519"/>
        <v>78.180000000000007</v>
      </c>
      <c r="O4581" s="49">
        <f t="shared" ca="1" si="520"/>
        <v>3223600</v>
      </c>
    </row>
    <row r="4582" spans="1:15" x14ac:dyDescent="0.25">
      <c r="A4582">
        <v>4567</v>
      </c>
      <c r="B4582" s="89">
        <v>35867</v>
      </c>
      <c r="C4582" s="48">
        <v>107.84369700000001</v>
      </c>
      <c r="D4582" s="48">
        <v>108</v>
      </c>
      <c r="E4582" s="48">
        <v>106.875</v>
      </c>
      <c r="F4582" s="48">
        <v>107.09369700000001</v>
      </c>
      <c r="G4582" s="49">
        <v>2879400</v>
      </c>
      <c r="H4582" s="48">
        <v>77.343799000000004</v>
      </c>
      <c r="I4582" s="52">
        <f t="shared" si="514"/>
        <v>0.72220682604691477</v>
      </c>
      <c r="J4582" s="52">
        <f t="shared" ca="1" si="515"/>
        <v>1</v>
      </c>
      <c r="K4582" s="48">
        <f t="shared" si="516"/>
        <v>77.89</v>
      </c>
      <c r="L4582" s="48">
        <f t="shared" si="517"/>
        <v>78</v>
      </c>
      <c r="M4582" s="48">
        <f t="shared" si="518"/>
        <v>77.19</v>
      </c>
      <c r="N4582" s="48">
        <f t="shared" si="519"/>
        <v>77.34</v>
      </c>
      <c r="O4582" s="49">
        <f t="shared" ca="1" si="520"/>
        <v>2879400</v>
      </c>
    </row>
    <row r="4583" spans="1:15" x14ac:dyDescent="0.25">
      <c r="A4583">
        <v>4568</v>
      </c>
      <c r="B4583" s="89">
        <v>35866</v>
      </c>
      <c r="C4583" s="48">
        <v>107.09369700000001</v>
      </c>
      <c r="D4583" s="48">
        <v>107.59369700000001</v>
      </c>
      <c r="E4583" s="48">
        <v>106.5</v>
      </c>
      <c r="F4583" s="48">
        <v>107.5</v>
      </c>
      <c r="G4583" s="49">
        <v>3191300</v>
      </c>
      <c r="H4583" s="48">
        <v>77.637234000000007</v>
      </c>
      <c r="I4583" s="52">
        <f t="shared" si="514"/>
        <v>0.72220682790697677</v>
      </c>
      <c r="J4583" s="52">
        <f t="shared" ca="1" si="515"/>
        <v>1</v>
      </c>
      <c r="K4583" s="48">
        <f t="shared" si="516"/>
        <v>77.34</v>
      </c>
      <c r="L4583" s="48">
        <f t="shared" si="517"/>
        <v>77.7</v>
      </c>
      <c r="M4583" s="48">
        <f t="shared" si="518"/>
        <v>76.92</v>
      </c>
      <c r="N4583" s="48">
        <f t="shared" si="519"/>
        <v>77.64</v>
      </c>
      <c r="O4583" s="49">
        <f t="shared" ca="1" si="520"/>
        <v>3191300</v>
      </c>
    </row>
    <row r="4584" spans="1:15" x14ac:dyDescent="0.25">
      <c r="A4584">
        <v>4569</v>
      </c>
      <c r="B4584" s="89">
        <v>35865</v>
      </c>
      <c r="C4584" s="48">
        <v>106.96869700000001</v>
      </c>
      <c r="D4584" s="48">
        <v>107.3125</v>
      </c>
      <c r="E4584" s="48">
        <v>106.78119700000001</v>
      </c>
      <c r="F4584" s="48">
        <v>107.0625</v>
      </c>
      <c r="G4584" s="49">
        <v>3439600</v>
      </c>
      <c r="H4584" s="48">
        <v>77.321269000000001</v>
      </c>
      <c r="I4584" s="52">
        <f t="shared" si="514"/>
        <v>0.72220683245767658</v>
      </c>
      <c r="J4584" s="52">
        <f t="shared" ca="1" si="515"/>
        <v>1</v>
      </c>
      <c r="K4584" s="48">
        <f t="shared" si="516"/>
        <v>77.25</v>
      </c>
      <c r="L4584" s="48">
        <f t="shared" si="517"/>
        <v>77.5</v>
      </c>
      <c r="M4584" s="48">
        <f t="shared" si="518"/>
        <v>77.12</v>
      </c>
      <c r="N4584" s="48">
        <f t="shared" si="519"/>
        <v>77.319999999999993</v>
      </c>
      <c r="O4584" s="49">
        <f t="shared" ca="1" si="520"/>
        <v>3439600</v>
      </c>
    </row>
    <row r="4585" spans="1:15" x14ac:dyDescent="0.25">
      <c r="A4585">
        <v>4570</v>
      </c>
      <c r="B4585" s="89">
        <v>35864</v>
      </c>
      <c r="C4585" s="48">
        <v>106.21869700000001</v>
      </c>
      <c r="D4585" s="48">
        <v>106.84369700000001</v>
      </c>
      <c r="E4585" s="48">
        <v>105.9375</v>
      </c>
      <c r="F4585" s="48">
        <v>106.5625</v>
      </c>
      <c r="G4585" s="49">
        <v>5481900</v>
      </c>
      <c r="H4585" s="48">
        <v>76.960165000000003</v>
      </c>
      <c r="I4585" s="52">
        <f t="shared" si="514"/>
        <v>0.72220682697947214</v>
      </c>
      <c r="J4585" s="52">
        <f t="shared" ca="1" si="515"/>
        <v>1</v>
      </c>
      <c r="K4585" s="48">
        <f t="shared" si="516"/>
        <v>76.709999999999994</v>
      </c>
      <c r="L4585" s="48">
        <f t="shared" si="517"/>
        <v>77.16</v>
      </c>
      <c r="M4585" s="48">
        <f t="shared" si="518"/>
        <v>76.510000000000005</v>
      </c>
      <c r="N4585" s="48">
        <f t="shared" si="519"/>
        <v>76.959999999999994</v>
      </c>
      <c r="O4585" s="49">
        <f t="shared" ca="1" si="520"/>
        <v>5481900</v>
      </c>
    </row>
    <row r="4586" spans="1:15" x14ac:dyDescent="0.25">
      <c r="A4586">
        <v>4571</v>
      </c>
      <c r="B4586" s="89">
        <v>35863</v>
      </c>
      <c r="C4586" s="48">
        <v>105.53119700000001</v>
      </c>
      <c r="D4586" s="48">
        <v>106.21869700000001</v>
      </c>
      <c r="E4586" s="48">
        <v>105.25</v>
      </c>
      <c r="F4586" s="48">
        <v>105.5625</v>
      </c>
      <c r="G4586" s="49">
        <v>3362800</v>
      </c>
      <c r="H4586" s="48">
        <v>76.237959000000004</v>
      </c>
      <c r="I4586" s="52">
        <f t="shared" si="514"/>
        <v>0.72220683481349912</v>
      </c>
      <c r="J4586" s="52">
        <f t="shared" ca="1" si="515"/>
        <v>1</v>
      </c>
      <c r="K4586" s="48">
        <f t="shared" si="516"/>
        <v>76.22</v>
      </c>
      <c r="L4586" s="48">
        <f t="shared" si="517"/>
        <v>76.709999999999994</v>
      </c>
      <c r="M4586" s="48">
        <f t="shared" si="518"/>
        <v>76.010000000000005</v>
      </c>
      <c r="N4586" s="48">
        <f t="shared" si="519"/>
        <v>76.239999999999995</v>
      </c>
      <c r="O4586" s="49">
        <f t="shared" ca="1" si="520"/>
        <v>3362800</v>
      </c>
    </row>
    <row r="4587" spans="1:15" x14ac:dyDescent="0.25">
      <c r="A4587">
        <v>4572</v>
      </c>
      <c r="B4587" s="89">
        <v>35860</v>
      </c>
      <c r="C4587" s="48">
        <v>104.5625</v>
      </c>
      <c r="D4587" s="48">
        <v>105.9375</v>
      </c>
      <c r="E4587" s="48">
        <v>104.4375</v>
      </c>
      <c r="F4587" s="48">
        <v>105.9375</v>
      </c>
      <c r="G4587" s="49">
        <v>6896300</v>
      </c>
      <c r="H4587" s="48">
        <v>76.508786000000001</v>
      </c>
      <c r="I4587" s="52">
        <f t="shared" si="514"/>
        <v>0.7222068294985251</v>
      </c>
      <c r="J4587" s="52">
        <f t="shared" ca="1" si="515"/>
        <v>1</v>
      </c>
      <c r="K4587" s="48">
        <f t="shared" si="516"/>
        <v>75.52</v>
      </c>
      <c r="L4587" s="48">
        <f t="shared" si="517"/>
        <v>76.510000000000005</v>
      </c>
      <c r="M4587" s="48">
        <f t="shared" si="518"/>
        <v>75.430000000000007</v>
      </c>
      <c r="N4587" s="48">
        <f t="shared" si="519"/>
        <v>76.510000000000005</v>
      </c>
      <c r="O4587" s="49">
        <f t="shared" ca="1" si="520"/>
        <v>6896300</v>
      </c>
    </row>
    <row r="4588" spans="1:15" x14ac:dyDescent="0.25">
      <c r="A4588">
        <v>4573</v>
      </c>
      <c r="B4588" s="89">
        <v>35859</v>
      </c>
      <c r="C4588" s="48">
        <v>103.5</v>
      </c>
      <c r="D4588" s="48">
        <v>104.4375</v>
      </c>
      <c r="E4588" s="48">
        <v>103.15619700000001</v>
      </c>
      <c r="F4588" s="48">
        <v>103.84369700000001</v>
      </c>
      <c r="G4588" s="49">
        <v>7268000</v>
      </c>
      <c r="H4588" s="48">
        <v>74.996627000000004</v>
      </c>
      <c r="I4588" s="52">
        <f t="shared" si="514"/>
        <v>0.72220682782509182</v>
      </c>
      <c r="J4588" s="52">
        <f t="shared" ca="1" si="515"/>
        <v>1</v>
      </c>
      <c r="K4588" s="48">
        <f t="shared" si="516"/>
        <v>74.75</v>
      </c>
      <c r="L4588" s="48">
        <f t="shared" si="517"/>
        <v>75.430000000000007</v>
      </c>
      <c r="M4588" s="48">
        <f t="shared" si="518"/>
        <v>74.5</v>
      </c>
      <c r="N4588" s="48">
        <f t="shared" si="519"/>
        <v>75</v>
      </c>
      <c r="O4588" s="49">
        <f t="shared" ca="1" si="520"/>
        <v>7268000</v>
      </c>
    </row>
    <row r="4589" spans="1:15" x14ac:dyDescent="0.25">
      <c r="A4589">
        <v>4574</v>
      </c>
      <c r="B4589" s="89">
        <v>35858</v>
      </c>
      <c r="C4589" s="48">
        <v>105.09369700000001</v>
      </c>
      <c r="D4589" s="48">
        <v>105.40619700000001</v>
      </c>
      <c r="E4589" s="48">
        <v>104.4375</v>
      </c>
      <c r="F4589" s="48">
        <v>104.8125</v>
      </c>
      <c r="G4589" s="49">
        <v>4404100</v>
      </c>
      <c r="H4589" s="48">
        <v>75.696303</v>
      </c>
      <c r="I4589" s="52">
        <f t="shared" si="514"/>
        <v>0.72220682647584977</v>
      </c>
      <c r="J4589" s="52">
        <f t="shared" ca="1" si="515"/>
        <v>1</v>
      </c>
      <c r="K4589" s="48">
        <f t="shared" si="516"/>
        <v>75.900000000000006</v>
      </c>
      <c r="L4589" s="48">
        <f t="shared" si="517"/>
        <v>76.13</v>
      </c>
      <c r="M4589" s="48">
        <f t="shared" si="518"/>
        <v>75.430000000000007</v>
      </c>
      <c r="N4589" s="48">
        <f t="shared" si="519"/>
        <v>75.7</v>
      </c>
      <c r="O4589" s="49">
        <f t="shared" ca="1" si="520"/>
        <v>4404100</v>
      </c>
    </row>
    <row r="4590" spans="1:15" x14ac:dyDescent="0.25">
      <c r="A4590">
        <v>4575</v>
      </c>
      <c r="B4590" s="89">
        <v>35857</v>
      </c>
      <c r="C4590" s="48">
        <v>104.53119700000001</v>
      </c>
      <c r="D4590" s="48">
        <v>105.625</v>
      </c>
      <c r="E4590" s="48">
        <v>104.53119700000001</v>
      </c>
      <c r="F4590" s="48">
        <v>105.5</v>
      </c>
      <c r="G4590" s="49">
        <v>3349200</v>
      </c>
      <c r="H4590" s="48">
        <v>76.192820999999995</v>
      </c>
      <c r="I4590" s="52">
        <f t="shared" si="514"/>
        <v>0.72220683412322273</v>
      </c>
      <c r="J4590" s="52">
        <f t="shared" ca="1" si="515"/>
        <v>1</v>
      </c>
      <c r="K4590" s="48">
        <f t="shared" si="516"/>
        <v>75.489999999999995</v>
      </c>
      <c r="L4590" s="48">
        <f t="shared" si="517"/>
        <v>76.28</v>
      </c>
      <c r="M4590" s="48">
        <f t="shared" si="518"/>
        <v>75.489999999999995</v>
      </c>
      <c r="N4590" s="48">
        <f t="shared" si="519"/>
        <v>76.19</v>
      </c>
      <c r="O4590" s="49">
        <f t="shared" ca="1" si="520"/>
        <v>3349200</v>
      </c>
    </row>
    <row r="4591" spans="1:15" x14ac:dyDescent="0.25">
      <c r="A4591">
        <v>4576</v>
      </c>
      <c r="B4591" s="89">
        <v>35856</v>
      </c>
      <c r="C4591" s="48">
        <v>105.25</v>
      </c>
      <c r="D4591" s="48">
        <v>105.75</v>
      </c>
      <c r="E4591" s="48">
        <v>104.625</v>
      </c>
      <c r="F4591" s="48">
        <v>104.90619700000001</v>
      </c>
      <c r="G4591" s="49">
        <v>4252300</v>
      </c>
      <c r="H4591" s="48">
        <v>75.763971999999995</v>
      </c>
      <c r="I4591" s="52">
        <f t="shared" si="514"/>
        <v>0.72220683016466602</v>
      </c>
      <c r="J4591" s="52">
        <f t="shared" ca="1" si="515"/>
        <v>1</v>
      </c>
      <c r="K4591" s="48">
        <f t="shared" si="516"/>
        <v>76.010000000000005</v>
      </c>
      <c r="L4591" s="48">
        <f t="shared" si="517"/>
        <v>76.37</v>
      </c>
      <c r="M4591" s="48">
        <f t="shared" si="518"/>
        <v>75.56</v>
      </c>
      <c r="N4591" s="48">
        <f t="shared" si="519"/>
        <v>75.760000000000005</v>
      </c>
      <c r="O4591" s="49">
        <f t="shared" ca="1" si="520"/>
        <v>4252300</v>
      </c>
    </row>
    <row r="4592" spans="1:15" x14ac:dyDescent="0.25">
      <c r="A4592">
        <v>4577</v>
      </c>
      <c r="B4592" s="89">
        <v>35853</v>
      </c>
      <c r="C4592" s="48">
        <v>104.96869700000001</v>
      </c>
      <c r="D4592" s="48">
        <v>105.53119700000001</v>
      </c>
      <c r="E4592" s="48">
        <v>104.53119700000001</v>
      </c>
      <c r="F4592" s="48">
        <v>105.125</v>
      </c>
      <c r="G4592" s="49">
        <v>3442900</v>
      </c>
      <c r="H4592" s="48">
        <v>75.921993000000001</v>
      </c>
      <c r="I4592" s="52">
        <f t="shared" si="514"/>
        <v>0.72220682996432817</v>
      </c>
      <c r="J4592" s="52">
        <f t="shared" ca="1" si="515"/>
        <v>1</v>
      </c>
      <c r="K4592" s="48">
        <f t="shared" si="516"/>
        <v>75.81</v>
      </c>
      <c r="L4592" s="48">
        <f t="shared" si="517"/>
        <v>76.22</v>
      </c>
      <c r="M4592" s="48">
        <f t="shared" si="518"/>
        <v>75.489999999999995</v>
      </c>
      <c r="N4592" s="48">
        <f t="shared" si="519"/>
        <v>75.92</v>
      </c>
      <c r="O4592" s="49">
        <f t="shared" ca="1" si="520"/>
        <v>3442900</v>
      </c>
    </row>
    <row r="4593" spans="1:15" x14ac:dyDescent="0.25">
      <c r="A4593">
        <v>4578</v>
      </c>
      <c r="B4593" s="89">
        <v>35852</v>
      </c>
      <c r="C4593" s="48">
        <v>104.4375</v>
      </c>
      <c r="D4593" s="48">
        <v>105.21869700000001</v>
      </c>
      <c r="E4593" s="48">
        <v>104.1875</v>
      </c>
      <c r="F4593" s="48">
        <v>105.125</v>
      </c>
      <c r="G4593" s="49">
        <v>3187600</v>
      </c>
      <c r="H4593" s="48">
        <v>75.921993000000001</v>
      </c>
      <c r="I4593" s="52">
        <f t="shared" si="514"/>
        <v>0.72220682996432817</v>
      </c>
      <c r="J4593" s="52">
        <f t="shared" ca="1" si="515"/>
        <v>1</v>
      </c>
      <c r="K4593" s="48">
        <f t="shared" si="516"/>
        <v>75.430000000000007</v>
      </c>
      <c r="L4593" s="48">
        <f t="shared" si="517"/>
        <v>75.989999999999995</v>
      </c>
      <c r="M4593" s="48">
        <f t="shared" si="518"/>
        <v>75.239999999999995</v>
      </c>
      <c r="N4593" s="48">
        <f t="shared" si="519"/>
        <v>75.92</v>
      </c>
      <c r="O4593" s="49">
        <f t="shared" ca="1" si="520"/>
        <v>3187600</v>
      </c>
    </row>
    <row r="4594" spans="1:15" x14ac:dyDescent="0.25">
      <c r="A4594">
        <v>4579</v>
      </c>
      <c r="B4594" s="89">
        <v>35851</v>
      </c>
      <c r="C4594" s="48">
        <v>103.75</v>
      </c>
      <c r="D4594" s="48">
        <v>104.875</v>
      </c>
      <c r="E4594" s="48">
        <v>103.625</v>
      </c>
      <c r="F4594" s="48">
        <v>104.53119700000001</v>
      </c>
      <c r="G4594" s="49">
        <v>3481800</v>
      </c>
      <c r="H4594" s="48">
        <v>75.493144000000001</v>
      </c>
      <c r="I4594" s="52">
        <f t="shared" si="514"/>
        <v>0.72220682596794517</v>
      </c>
      <c r="J4594" s="52">
        <f t="shared" ca="1" si="515"/>
        <v>1</v>
      </c>
      <c r="K4594" s="48">
        <f t="shared" si="516"/>
        <v>74.930000000000007</v>
      </c>
      <c r="L4594" s="48">
        <f t="shared" si="517"/>
        <v>75.739999999999995</v>
      </c>
      <c r="M4594" s="48">
        <f t="shared" si="518"/>
        <v>74.84</v>
      </c>
      <c r="N4594" s="48">
        <f t="shared" si="519"/>
        <v>75.489999999999995</v>
      </c>
      <c r="O4594" s="49">
        <f t="shared" ca="1" si="520"/>
        <v>3481800</v>
      </c>
    </row>
    <row r="4595" spans="1:15" x14ac:dyDescent="0.25">
      <c r="A4595">
        <v>4580</v>
      </c>
      <c r="B4595" s="89">
        <v>35850</v>
      </c>
      <c r="C4595" s="48">
        <v>103.90619700000001</v>
      </c>
      <c r="D4595" s="48">
        <v>104.09369700000001</v>
      </c>
      <c r="E4595" s="48">
        <v>102.9375</v>
      </c>
      <c r="F4595" s="48">
        <v>103.25</v>
      </c>
      <c r="G4595" s="49">
        <v>3386800</v>
      </c>
      <c r="H4595" s="48">
        <v>74.567854999999994</v>
      </c>
      <c r="I4595" s="52">
        <f t="shared" si="514"/>
        <v>0.72220682808716696</v>
      </c>
      <c r="J4595" s="52">
        <f t="shared" ca="1" si="515"/>
        <v>1</v>
      </c>
      <c r="K4595" s="48">
        <f t="shared" si="516"/>
        <v>75.040000000000006</v>
      </c>
      <c r="L4595" s="48">
        <f t="shared" si="517"/>
        <v>75.180000000000007</v>
      </c>
      <c r="M4595" s="48">
        <f t="shared" si="518"/>
        <v>74.34</v>
      </c>
      <c r="N4595" s="48">
        <f t="shared" si="519"/>
        <v>74.569999999999993</v>
      </c>
      <c r="O4595" s="49">
        <f t="shared" ca="1" si="520"/>
        <v>3386800</v>
      </c>
    </row>
    <row r="4596" spans="1:15" x14ac:dyDescent="0.25">
      <c r="A4596">
        <v>4581</v>
      </c>
      <c r="B4596" s="89">
        <v>35849</v>
      </c>
      <c r="C4596" s="48">
        <v>104.25</v>
      </c>
      <c r="D4596" s="48">
        <v>104.25</v>
      </c>
      <c r="E4596" s="48">
        <v>103.34369700000001</v>
      </c>
      <c r="F4596" s="48">
        <v>104.0625</v>
      </c>
      <c r="G4596" s="49">
        <v>3227800</v>
      </c>
      <c r="H4596" s="48">
        <v>75.154647999999995</v>
      </c>
      <c r="I4596" s="52">
        <f t="shared" si="514"/>
        <v>0.72220682762762756</v>
      </c>
      <c r="J4596" s="52">
        <f t="shared" ca="1" si="515"/>
        <v>1</v>
      </c>
      <c r="K4596" s="48">
        <f t="shared" si="516"/>
        <v>75.290000000000006</v>
      </c>
      <c r="L4596" s="48">
        <f t="shared" si="517"/>
        <v>75.290000000000006</v>
      </c>
      <c r="M4596" s="48">
        <f t="shared" si="518"/>
        <v>74.64</v>
      </c>
      <c r="N4596" s="48">
        <f t="shared" si="519"/>
        <v>75.150000000000006</v>
      </c>
      <c r="O4596" s="49">
        <f t="shared" ca="1" si="520"/>
        <v>3227800</v>
      </c>
    </row>
    <row r="4597" spans="1:15" x14ac:dyDescent="0.25">
      <c r="A4597">
        <v>4582</v>
      </c>
      <c r="B4597" s="89">
        <v>35846</v>
      </c>
      <c r="C4597" s="48">
        <v>103.15619700000001</v>
      </c>
      <c r="D4597" s="48">
        <v>103.71869700000001</v>
      </c>
      <c r="E4597" s="48">
        <v>102.375</v>
      </c>
      <c r="F4597" s="48">
        <v>103.65619700000001</v>
      </c>
      <c r="G4597" s="49">
        <v>3707000</v>
      </c>
      <c r="H4597" s="48">
        <v>74.861213000000006</v>
      </c>
      <c r="I4597" s="52">
        <f t="shared" si="514"/>
        <v>0.72220682570478645</v>
      </c>
      <c r="J4597" s="52">
        <f t="shared" ca="1" si="515"/>
        <v>1</v>
      </c>
      <c r="K4597" s="48">
        <f t="shared" si="516"/>
        <v>74.5</v>
      </c>
      <c r="L4597" s="48">
        <f t="shared" si="517"/>
        <v>74.91</v>
      </c>
      <c r="M4597" s="48">
        <f t="shared" si="518"/>
        <v>73.94</v>
      </c>
      <c r="N4597" s="48">
        <f t="shared" si="519"/>
        <v>74.86</v>
      </c>
      <c r="O4597" s="49">
        <f t="shared" ca="1" si="520"/>
        <v>3707000</v>
      </c>
    </row>
    <row r="4598" spans="1:15" x14ac:dyDescent="0.25">
      <c r="A4598">
        <v>4583</v>
      </c>
      <c r="B4598" s="89">
        <v>35845</v>
      </c>
      <c r="C4598" s="48">
        <v>103.25</v>
      </c>
      <c r="D4598" s="48">
        <v>103.40619700000001</v>
      </c>
      <c r="E4598" s="48">
        <v>102.75</v>
      </c>
      <c r="F4598" s="48">
        <v>102.890602</v>
      </c>
      <c r="G4598" s="49">
        <v>3387800</v>
      </c>
      <c r="H4598" s="48">
        <v>74.308295999999999</v>
      </c>
      <c r="I4598" s="52">
        <f t="shared" si="514"/>
        <v>0.7222068347894397</v>
      </c>
      <c r="J4598" s="52">
        <f t="shared" ca="1" si="515"/>
        <v>1</v>
      </c>
      <c r="K4598" s="48">
        <f t="shared" si="516"/>
        <v>74.569999999999993</v>
      </c>
      <c r="L4598" s="48">
        <f t="shared" si="517"/>
        <v>74.680000000000007</v>
      </c>
      <c r="M4598" s="48">
        <f t="shared" si="518"/>
        <v>74.209999999999994</v>
      </c>
      <c r="N4598" s="48">
        <f t="shared" si="519"/>
        <v>74.31</v>
      </c>
      <c r="O4598" s="49">
        <f t="shared" ca="1" si="520"/>
        <v>3387800</v>
      </c>
    </row>
    <row r="4599" spans="1:15" x14ac:dyDescent="0.25">
      <c r="A4599">
        <v>4584</v>
      </c>
      <c r="B4599" s="89">
        <v>35844</v>
      </c>
      <c r="C4599" s="48">
        <v>102.3125</v>
      </c>
      <c r="D4599" s="48">
        <v>103.48429899999999</v>
      </c>
      <c r="E4599" s="48">
        <v>102.28119700000001</v>
      </c>
      <c r="F4599" s="48">
        <v>103.4375</v>
      </c>
      <c r="G4599" s="49">
        <v>3007400</v>
      </c>
      <c r="H4599" s="48">
        <v>74.703269000000006</v>
      </c>
      <c r="I4599" s="52">
        <f t="shared" si="514"/>
        <v>0.72220683021148047</v>
      </c>
      <c r="J4599" s="52">
        <f t="shared" ca="1" si="515"/>
        <v>1</v>
      </c>
      <c r="K4599" s="48">
        <f t="shared" si="516"/>
        <v>73.89</v>
      </c>
      <c r="L4599" s="48">
        <f t="shared" si="517"/>
        <v>74.739999999999995</v>
      </c>
      <c r="M4599" s="48">
        <f t="shared" si="518"/>
        <v>73.87</v>
      </c>
      <c r="N4599" s="48">
        <f t="shared" si="519"/>
        <v>74.7</v>
      </c>
      <c r="O4599" s="49">
        <f t="shared" ca="1" si="520"/>
        <v>3007400</v>
      </c>
    </row>
    <row r="4600" spans="1:15" x14ac:dyDescent="0.25">
      <c r="A4600">
        <v>4585</v>
      </c>
      <c r="B4600" s="89">
        <v>35843</v>
      </c>
      <c r="C4600" s="48">
        <v>102.8125</v>
      </c>
      <c r="D4600" s="48">
        <v>103.09369700000001</v>
      </c>
      <c r="E4600" s="48">
        <v>102.15619700000001</v>
      </c>
      <c r="F4600" s="48">
        <v>102.5</v>
      </c>
      <c r="G4600" s="49">
        <v>3055500</v>
      </c>
      <c r="H4600" s="48">
        <v>74.026200000000003</v>
      </c>
      <c r="I4600" s="52">
        <f t="shared" si="514"/>
        <v>0.72220682926829272</v>
      </c>
      <c r="J4600" s="52">
        <f t="shared" ca="1" si="515"/>
        <v>1</v>
      </c>
      <c r="K4600" s="48">
        <f t="shared" si="516"/>
        <v>74.25</v>
      </c>
      <c r="L4600" s="48">
        <f t="shared" si="517"/>
        <v>74.45</v>
      </c>
      <c r="M4600" s="48">
        <f t="shared" si="518"/>
        <v>73.78</v>
      </c>
      <c r="N4600" s="48">
        <f t="shared" si="519"/>
        <v>74.03</v>
      </c>
      <c r="O4600" s="49">
        <f t="shared" ca="1" si="520"/>
        <v>3055500</v>
      </c>
    </row>
    <row r="4601" spans="1:15" x14ac:dyDescent="0.25">
      <c r="A4601">
        <v>4586</v>
      </c>
      <c r="B4601" s="89">
        <v>35839</v>
      </c>
      <c r="C4601" s="48">
        <v>102.1875</v>
      </c>
      <c r="D4601" s="48">
        <v>102.515602</v>
      </c>
      <c r="E4601" s="48">
        <v>101.875</v>
      </c>
      <c r="F4601" s="48">
        <v>102</v>
      </c>
      <c r="G4601" s="49">
        <v>2101300</v>
      </c>
      <c r="H4601" s="48">
        <v>73.665097000000003</v>
      </c>
      <c r="I4601" s="52">
        <f t="shared" si="514"/>
        <v>0.72220683333333335</v>
      </c>
      <c r="J4601" s="52">
        <f t="shared" ca="1" si="515"/>
        <v>1</v>
      </c>
      <c r="K4601" s="48">
        <f t="shared" si="516"/>
        <v>73.8</v>
      </c>
      <c r="L4601" s="48">
        <f t="shared" si="517"/>
        <v>74.040000000000006</v>
      </c>
      <c r="M4601" s="48">
        <f t="shared" si="518"/>
        <v>73.569999999999993</v>
      </c>
      <c r="N4601" s="48">
        <f t="shared" si="519"/>
        <v>73.67</v>
      </c>
      <c r="O4601" s="49">
        <f t="shared" ca="1" si="520"/>
        <v>2101300</v>
      </c>
    </row>
    <row r="4602" spans="1:15" x14ac:dyDescent="0.25">
      <c r="A4602">
        <v>4587</v>
      </c>
      <c r="B4602" s="89">
        <v>35838</v>
      </c>
      <c r="C4602" s="48">
        <v>101.71869700000001</v>
      </c>
      <c r="D4602" s="48">
        <v>102.9375</v>
      </c>
      <c r="E4602" s="48">
        <v>100.875</v>
      </c>
      <c r="F4602" s="48">
        <v>102.59369700000001</v>
      </c>
      <c r="G4602" s="49">
        <v>5024700</v>
      </c>
      <c r="H4602" s="48">
        <v>74.093868000000001</v>
      </c>
      <c r="I4602" s="52">
        <f t="shared" si="514"/>
        <v>0.72220682329051844</v>
      </c>
      <c r="J4602" s="52">
        <f t="shared" ca="1" si="515"/>
        <v>1</v>
      </c>
      <c r="K4602" s="48">
        <f t="shared" si="516"/>
        <v>73.459999999999994</v>
      </c>
      <c r="L4602" s="48">
        <f t="shared" si="517"/>
        <v>74.34</v>
      </c>
      <c r="M4602" s="48">
        <f t="shared" si="518"/>
        <v>72.849999999999994</v>
      </c>
      <c r="N4602" s="48">
        <f t="shared" si="519"/>
        <v>74.09</v>
      </c>
      <c r="O4602" s="49">
        <f t="shared" ca="1" si="520"/>
        <v>5024700</v>
      </c>
    </row>
    <row r="4603" spans="1:15" x14ac:dyDescent="0.25">
      <c r="A4603">
        <v>4588</v>
      </c>
      <c r="B4603" s="89">
        <v>35837</v>
      </c>
      <c r="C4603" s="48">
        <v>102.09369700000001</v>
      </c>
      <c r="D4603" s="48">
        <v>102.34369700000001</v>
      </c>
      <c r="E4603" s="48">
        <v>101.703102</v>
      </c>
      <c r="F4603" s="48">
        <v>102.15619700000001</v>
      </c>
      <c r="G4603" s="49">
        <v>4073200</v>
      </c>
      <c r="H4603" s="48">
        <v>73.777902999999995</v>
      </c>
      <c r="I4603" s="52">
        <f t="shared" si="514"/>
        <v>0.72220682804000613</v>
      </c>
      <c r="J4603" s="52">
        <f t="shared" ca="1" si="515"/>
        <v>1</v>
      </c>
      <c r="K4603" s="48">
        <f t="shared" si="516"/>
        <v>73.73</v>
      </c>
      <c r="L4603" s="48">
        <f t="shared" si="517"/>
        <v>73.91</v>
      </c>
      <c r="M4603" s="48">
        <f t="shared" si="518"/>
        <v>73.45</v>
      </c>
      <c r="N4603" s="48">
        <f t="shared" si="519"/>
        <v>73.78</v>
      </c>
      <c r="O4603" s="49">
        <f t="shared" ca="1" si="520"/>
        <v>4073200</v>
      </c>
    </row>
    <row r="4604" spans="1:15" x14ac:dyDescent="0.25">
      <c r="A4604">
        <v>4589</v>
      </c>
      <c r="B4604" s="89">
        <v>35836</v>
      </c>
      <c r="C4604" s="48">
        <v>101.4375</v>
      </c>
      <c r="D4604" s="48">
        <v>102.46869700000001</v>
      </c>
      <c r="E4604" s="48">
        <v>101.1875</v>
      </c>
      <c r="F4604" s="48">
        <v>102.25</v>
      </c>
      <c r="G4604" s="49">
        <v>3660400</v>
      </c>
      <c r="H4604" s="48">
        <v>73.845647999999997</v>
      </c>
      <c r="I4604" s="52">
        <f t="shared" si="514"/>
        <v>0.72220682640586797</v>
      </c>
      <c r="J4604" s="52">
        <f t="shared" ca="1" si="515"/>
        <v>1</v>
      </c>
      <c r="K4604" s="48">
        <f t="shared" si="516"/>
        <v>73.260000000000005</v>
      </c>
      <c r="L4604" s="48">
        <f t="shared" si="517"/>
        <v>74</v>
      </c>
      <c r="M4604" s="48">
        <f t="shared" si="518"/>
        <v>73.08</v>
      </c>
      <c r="N4604" s="48">
        <f t="shared" si="519"/>
        <v>73.849999999999994</v>
      </c>
      <c r="O4604" s="49">
        <f t="shared" ca="1" si="520"/>
        <v>3660400</v>
      </c>
    </row>
    <row r="4605" spans="1:15" x14ac:dyDescent="0.25">
      <c r="A4605">
        <v>4590</v>
      </c>
      <c r="B4605" s="89">
        <v>35835</v>
      </c>
      <c r="C4605" s="48">
        <v>101.71869700000001</v>
      </c>
      <c r="D4605" s="48">
        <v>101.75</v>
      </c>
      <c r="E4605" s="48">
        <v>100.71869700000001</v>
      </c>
      <c r="F4605" s="48">
        <v>101.28119700000001</v>
      </c>
      <c r="G4605" s="49">
        <v>2322200</v>
      </c>
      <c r="H4605" s="48">
        <v>73.145972</v>
      </c>
      <c r="I4605" s="52">
        <f t="shared" si="514"/>
        <v>0.72220682778857759</v>
      </c>
      <c r="J4605" s="52">
        <f t="shared" ca="1" si="515"/>
        <v>1</v>
      </c>
      <c r="K4605" s="48">
        <f t="shared" si="516"/>
        <v>73.459999999999994</v>
      </c>
      <c r="L4605" s="48">
        <f t="shared" si="517"/>
        <v>73.48</v>
      </c>
      <c r="M4605" s="48">
        <f t="shared" si="518"/>
        <v>72.739999999999995</v>
      </c>
      <c r="N4605" s="48">
        <f t="shared" si="519"/>
        <v>73.150000000000006</v>
      </c>
      <c r="O4605" s="49">
        <f t="shared" ca="1" si="520"/>
        <v>2322200</v>
      </c>
    </row>
    <row r="4606" spans="1:15" x14ac:dyDescent="0.25">
      <c r="A4606">
        <v>4591</v>
      </c>
      <c r="B4606" s="89">
        <v>35832</v>
      </c>
      <c r="C4606" s="48">
        <v>101</v>
      </c>
      <c r="D4606" s="48">
        <v>101.625</v>
      </c>
      <c r="E4606" s="48">
        <v>100.6875</v>
      </c>
      <c r="F4606" s="48">
        <v>101.625</v>
      </c>
      <c r="G4606" s="49">
        <v>5701200</v>
      </c>
      <c r="H4606" s="48">
        <v>73.394268999999994</v>
      </c>
      <c r="I4606" s="52">
        <f t="shared" si="514"/>
        <v>0.72220682902829025</v>
      </c>
      <c r="J4606" s="52">
        <f t="shared" ca="1" si="515"/>
        <v>1</v>
      </c>
      <c r="K4606" s="48">
        <f t="shared" si="516"/>
        <v>72.94</v>
      </c>
      <c r="L4606" s="48">
        <f t="shared" si="517"/>
        <v>73.39</v>
      </c>
      <c r="M4606" s="48">
        <f t="shared" si="518"/>
        <v>72.72</v>
      </c>
      <c r="N4606" s="48">
        <f t="shared" si="519"/>
        <v>73.39</v>
      </c>
      <c r="O4606" s="49">
        <f t="shared" ca="1" si="520"/>
        <v>5701200</v>
      </c>
    </row>
    <row r="4607" spans="1:15" x14ac:dyDescent="0.25">
      <c r="A4607">
        <v>4592</v>
      </c>
      <c r="B4607" s="89">
        <v>35831</v>
      </c>
      <c r="C4607" s="48">
        <v>101.3125</v>
      </c>
      <c r="D4607" s="48">
        <v>101.59369700000001</v>
      </c>
      <c r="E4607" s="48">
        <v>100.03119700000001</v>
      </c>
      <c r="F4607" s="48">
        <v>100.5</v>
      </c>
      <c r="G4607" s="49">
        <v>5076200</v>
      </c>
      <c r="H4607" s="48">
        <v>72.581787000000006</v>
      </c>
      <c r="I4607" s="52">
        <f t="shared" si="514"/>
        <v>0.72220683582089562</v>
      </c>
      <c r="J4607" s="52">
        <f t="shared" ca="1" si="515"/>
        <v>1</v>
      </c>
      <c r="K4607" s="48">
        <f t="shared" si="516"/>
        <v>73.17</v>
      </c>
      <c r="L4607" s="48">
        <f t="shared" si="517"/>
        <v>73.37</v>
      </c>
      <c r="M4607" s="48">
        <f t="shared" si="518"/>
        <v>72.239999999999995</v>
      </c>
      <c r="N4607" s="48">
        <f t="shared" si="519"/>
        <v>72.58</v>
      </c>
      <c r="O4607" s="49">
        <f t="shared" ca="1" si="520"/>
        <v>5076200</v>
      </c>
    </row>
    <row r="4608" spans="1:15" x14ac:dyDescent="0.25">
      <c r="A4608">
        <v>4593</v>
      </c>
      <c r="B4608" s="89">
        <v>35830</v>
      </c>
      <c r="C4608" s="48">
        <v>100.28119700000001</v>
      </c>
      <c r="D4608" s="48">
        <v>101.15619700000001</v>
      </c>
      <c r="E4608" s="48">
        <v>99.9375</v>
      </c>
      <c r="F4608" s="48">
        <v>100.5625</v>
      </c>
      <c r="G4608" s="49">
        <v>3374000</v>
      </c>
      <c r="H4608" s="48">
        <v>72.626924000000002</v>
      </c>
      <c r="I4608" s="52">
        <f t="shared" si="514"/>
        <v>0.72220682660037294</v>
      </c>
      <c r="J4608" s="52">
        <f t="shared" ca="1" si="515"/>
        <v>1</v>
      </c>
      <c r="K4608" s="48">
        <f t="shared" si="516"/>
        <v>72.42</v>
      </c>
      <c r="L4608" s="48">
        <f t="shared" si="517"/>
        <v>73.06</v>
      </c>
      <c r="M4608" s="48">
        <f t="shared" si="518"/>
        <v>72.180000000000007</v>
      </c>
      <c r="N4608" s="48">
        <f t="shared" si="519"/>
        <v>72.63</v>
      </c>
      <c r="O4608" s="49">
        <f t="shared" ca="1" si="520"/>
        <v>3374000</v>
      </c>
    </row>
    <row r="4609" spans="1:15" x14ac:dyDescent="0.25">
      <c r="A4609">
        <v>4594</v>
      </c>
      <c r="B4609" s="89">
        <v>35829</v>
      </c>
      <c r="C4609" s="48">
        <v>100</v>
      </c>
      <c r="D4609" s="48">
        <v>100.8125</v>
      </c>
      <c r="E4609" s="48">
        <v>99.718697000000006</v>
      </c>
      <c r="F4609" s="48">
        <v>100.6875</v>
      </c>
      <c r="G4609" s="49">
        <v>2759600</v>
      </c>
      <c r="H4609" s="48">
        <v>72.717200000000005</v>
      </c>
      <c r="I4609" s="52">
        <f t="shared" si="514"/>
        <v>0.72220682805710745</v>
      </c>
      <c r="J4609" s="52">
        <f t="shared" ca="1" si="515"/>
        <v>1</v>
      </c>
      <c r="K4609" s="48">
        <f t="shared" si="516"/>
        <v>72.22</v>
      </c>
      <c r="L4609" s="48">
        <f t="shared" si="517"/>
        <v>72.81</v>
      </c>
      <c r="M4609" s="48">
        <f t="shared" si="518"/>
        <v>72.02</v>
      </c>
      <c r="N4609" s="48">
        <f t="shared" si="519"/>
        <v>72.72</v>
      </c>
      <c r="O4609" s="49">
        <f t="shared" ca="1" si="520"/>
        <v>2759600</v>
      </c>
    </row>
    <row r="4610" spans="1:15" x14ac:dyDescent="0.25">
      <c r="A4610">
        <v>4595</v>
      </c>
      <c r="B4610" s="89">
        <v>35828</v>
      </c>
      <c r="C4610" s="48">
        <v>99.906197000000006</v>
      </c>
      <c r="D4610" s="48">
        <v>100.5</v>
      </c>
      <c r="E4610" s="48">
        <v>99.75</v>
      </c>
      <c r="F4610" s="48">
        <v>99.9375</v>
      </c>
      <c r="G4610" s="49">
        <v>5756300</v>
      </c>
      <c r="H4610" s="48">
        <v>72.175545</v>
      </c>
      <c r="I4610" s="52">
        <f t="shared" si="514"/>
        <v>0.72220682926829272</v>
      </c>
      <c r="J4610" s="52">
        <f t="shared" ca="1" si="515"/>
        <v>1</v>
      </c>
      <c r="K4610" s="48">
        <f t="shared" si="516"/>
        <v>72.150000000000006</v>
      </c>
      <c r="L4610" s="48">
        <f t="shared" si="517"/>
        <v>72.58</v>
      </c>
      <c r="M4610" s="48">
        <f t="shared" si="518"/>
        <v>72.040000000000006</v>
      </c>
      <c r="N4610" s="48">
        <f t="shared" si="519"/>
        <v>72.180000000000007</v>
      </c>
      <c r="O4610" s="49">
        <f t="shared" ca="1" si="520"/>
        <v>5756300</v>
      </c>
    </row>
    <row r="4611" spans="1:15" x14ac:dyDescent="0.25">
      <c r="A4611">
        <v>4596</v>
      </c>
      <c r="B4611" s="89">
        <v>35825</v>
      </c>
      <c r="C4611" s="48">
        <v>98.781197000000006</v>
      </c>
      <c r="D4611" s="48">
        <v>98.968697000000006</v>
      </c>
      <c r="E4611" s="48">
        <v>98</v>
      </c>
      <c r="F4611" s="48">
        <v>98.3125</v>
      </c>
      <c r="G4611" s="49">
        <v>3649100</v>
      </c>
      <c r="H4611" s="48">
        <v>71.001958999999999</v>
      </c>
      <c r="I4611" s="52">
        <f t="shared" si="514"/>
        <v>0.72220683026064847</v>
      </c>
      <c r="J4611" s="52">
        <f t="shared" ca="1" si="515"/>
        <v>1</v>
      </c>
      <c r="K4611" s="48">
        <f t="shared" si="516"/>
        <v>71.34</v>
      </c>
      <c r="L4611" s="48">
        <f t="shared" si="517"/>
        <v>71.48</v>
      </c>
      <c r="M4611" s="48">
        <f t="shared" si="518"/>
        <v>70.78</v>
      </c>
      <c r="N4611" s="48">
        <f t="shared" si="519"/>
        <v>71</v>
      </c>
      <c r="O4611" s="49">
        <f t="shared" ca="1" si="520"/>
        <v>3649100</v>
      </c>
    </row>
    <row r="4612" spans="1:15" x14ac:dyDescent="0.25">
      <c r="A4612">
        <v>4597</v>
      </c>
      <c r="B4612" s="89">
        <v>35824</v>
      </c>
      <c r="C4612" s="48">
        <v>97.843697000000006</v>
      </c>
      <c r="D4612" s="48">
        <v>99.5625</v>
      </c>
      <c r="E4612" s="48">
        <v>97.5625</v>
      </c>
      <c r="F4612" s="48">
        <v>98.25</v>
      </c>
      <c r="G4612" s="49">
        <v>8007700</v>
      </c>
      <c r="H4612" s="48">
        <v>70.956821000000005</v>
      </c>
      <c r="I4612" s="52">
        <f t="shared" si="514"/>
        <v>0.72220682951653947</v>
      </c>
      <c r="J4612" s="52">
        <f t="shared" ca="1" si="515"/>
        <v>1</v>
      </c>
      <c r="K4612" s="48">
        <f t="shared" si="516"/>
        <v>70.66</v>
      </c>
      <c r="L4612" s="48">
        <f t="shared" si="517"/>
        <v>71.900000000000006</v>
      </c>
      <c r="M4612" s="48">
        <f t="shared" si="518"/>
        <v>70.459999999999994</v>
      </c>
      <c r="N4612" s="48">
        <f t="shared" si="519"/>
        <v>70.959999999999994</v>
      </c>
      <c r="O4612" s="49">
        <f t="shared" ca="1" si="520"/>
        <v>8007700</v>
      </c>
    </row>
    <row r="4613" spans="1:15" x14ac:dyDescent="0.25">
      <c r="A4613">
        <v>4598</v>
      </c>
      <c r="B4613" s="89">
        <v>35823</v>
      </c>
      <c r="C4613" s="48">
        <v>97.406197000000006</v>
      </c>
      <c r="D4613" s="48">
        <v>98.109298999999993</v>
      </c>
      <c r="E4613" s="48">
        <v>97.1875</v>
      </c>
      <c r="F4613" s="48">
        <v>97.718697000000006</v>
      </c>
      <c r="G4613" s="49">
        <v>4268600</v>
      </c>
      <c r="H4613" s="48">
        <v>70.57311</v>
      </c>
      <c r="I4613" s="52">
        <f t="shared" si="514"/>
        <v>0.72220682598745656</v>
      </c>
      <c r="J4613" s="52">
        <f t="shared" ca="1" si="515"/>
        <v>1</v>
      </c>
      <c r="K4613" s="48">
        <f t="shared" si="516"/>
        <v>70.349999999999994</v>
      </c>
      <c r="L4613" s="48">
        <f t="shared" si="517"/>
        <v>70.86</v>
      </c>
      <c r="M4613" s="48">
        <f t="shared" si="518"/>
        <v>70.19</v>
      </c>
      <c r="N4613" s="48">
        <f t="shared" si="519"/>
        <v>70.569999999999993</v>
      </c>
      <c r="O4613" s="49">
        <f t="shared" ca="1" si="520"/>
        <v>4268600</v>
      </c>
    </row>
    <row r="4614" spans="1:15" x14ac:dyDescent="0.25">
      <c r="A4614">
        <v>4599</v>
      </c>
      <c r="B4614" s="89">
        <v>35822</v>
      </c>
      <c r="C4614" s="48">
        <v>95.8125</v>
      </c>
      <c r="D4614" s="48">
        <v>97.5</v>
      </c>
      <c r="E4614" s="48">
        <v>95.656197000000006</v>
      </c>
      <c r="F4614" s="48">
        <v>96.843697000000006</v>
      </c>
      <c r="G4614" s="49">
        <v>7044200</v>
      </c>
      <c r="H4614" s="48">
        <v>69.941179000000005</v>
      </c>
      <c r="I4614" s="52">
        <f t="shared" si="514"/>
        <v>0.72220682570596206</v>
      </c>
      <c r="J4614" s="52">
        <f t="shared" ca="1" si="515"/>
        <v>1</v>
      </c>
      <c r="K4614" s="48">
        <f t="shared" si="516"/>
        <v>69.2</v>
      </c>
      <c r="L4614" s="48">
        <f t="shared" si="517"/>
        <v>70.42</v>
      </c>
      <c r="M4614" s="48">
        <f t="shared" si="518"/>
        <v>69.08</v>
      </c>
      <c r="N4614" s="48">
        <f t="shared" si="519"/>
        <v>69.94</v>
      </c>
      <c r="O4614" s="49">
        <f t="shared" ca="1" si="520"/>
        <v>7044200</v>
      </c>
    </row>
    <row r="4615" spans="1:15" x14ac:dyDescent="0.25">
      <c r="A4615">
        <v>4600</v>
      </c>
      <c r="B4615" s="89">
        <v>35821</v>
      </c>
      <c r="C4615" s="48">
        <v>96.375</v>
      </c>
      <c r="D4615" s="48">
        <v>96.734298999999993</v>
      </c>
      <c r="E4615" s="48">
        <v>95.406197000000006</v>
      </c>
      <c r="F4615" s="48">
        <v>95.875</v>
      </c>
      <c r="G4615" s="49">
        <v>4362900</v>
      </c>
      <c r="H4615" s="48">
        <v>69.241579999999999</v>
      </c>
      <c r="I4615" s="52">
        <f t="shared" si="514"/>
        <v>0.72220683181225553</v>
      </c>
      <c r="J4615" s="52">
        <f t="shared" ca="1" si="515"/>
        <v>1</v>
      </c>
      <c r="K4615" s="48">
        <f t="shared" si="516"/>
        <v>69.599999999999994</v>
      </c>
      <c r="L4615" s="48">
        <f t="shared" si="517"/>
        <v>69.86</v>
      </c>
      <c r="M4615" s="48">
        <f t="shared" si="518"/>
        <v>68.900000000000006</v>
      </c>
      <c r="N4615" s="48">
        <f t="shared" si="519"/>
        <v>69.239999999999995</v>
      </c>
      <c r="O4615" s="49">
        <f t="shared" ca="1" si="520"/>
        <v>4362900</v>
      </c>
    </row>
    <row r="4616" spans="1:15" x14ac:dyDescent="0.25">
      <c r="A4616">
        <v>4601</v>
      </c>
      <c r="B4616" s="89">
        <v>35818</v>
      </c>
      <c r="C4616" s="48">
        <v>96.5</v>
      </c>
      <c r="D4616" s="48">
        <v>96.781197000000006</v>
      </c>
      <c r="E4616" s="48">
        <v>95</v>
      </c>
      <c r="F4616" s="48">
        <v>95.9375</v>
      </c>
      <c r="G4616" s="49">
        <v>6350300</v>
      </c>
      <c r="H4616" s="48">
        <v>69.286717999999993</v>
      </c>
      <c r="I4616" s="52">
        <f t="shared" si="514"/>
        <v>0.72220683257328988</v>
      </c>
      <c r="J4616" s="52">
        <f t="shared" ca="1" si="515"/>
        <v>1</v>
      </c>
      <c r="K4616" s="48">
        <f t="shared" si="516"/>
        <v>69.69</v>
      </c>
      <c r="L4616" s="48">
        <f t="shared" si="517"/>
        <v>69.900000000000006</v>
      </c>
      <c r="M4616" s="48">
        <f t="shared" si="518"/>
        <v>68.61</v>
      </c>
      <c r="N4616" s="48">
        <f t="shared" si="519"/>
        <v>69.290000000000006</v>
      </c>
      <c r="O4616" s="49">
        <f t="shared" ca="1" si="520"/>
        <v>6350300</v>
      </c>
    </row>
    <row r="4617" spans="1:15" x14ac:dyDescent="0.25">
      <c r="A4617">
        <v>4602</v>
      </c>
      <c r="B4617" s="89">
        <v>35817</v>
      </c>
      <c r="C4617" s="48">
        <v>96.156197000000006</v>
      </c>
      <c r="D4617" s="48">
        <v>96.875</v>
      </c>
      <c r="E4617" s="48">
        <v>95.875</v>
      </c>
      <c r="F4617" s="48">
        <v>96.078102000000001</v>
      </c>
      <c r="G4617" s="49">
        <v>4543400</v>
      </c>
      <c r="H4617" s="48">
        <v>69.388261999999997</v>
      </c>
      <c r="I4617" s="52">
        <f t="shared" si="514"/>
        <v>0.72220683543477993</v>
      </c>
      <c r="J4617" s="52">
        <f t="shared" ca="1" si="515"/>
        <v>1</v>
      </c>
      <c r="K4617" s="48">
        <f t="shared" si="516"/>
        <v>69.44</v>
      </c>
      <c r="L4617" s="48">
        <f t="shared" si="517"/>
        <v>69.959999999999994</v>
      </c>
      <c r="M4617" s="48">
        <f t="shared" si="518"/>
        <v>69.239999999999995</v>
      </c>
      <c r="N4617" s="48">
        <f t="shared" si="519"/>
        <v>69.39</v>
      </c>
      <c r="O4617" s="49">
        <f t="shared" ca="1" si="520"/>
        <v>4543400</v>
      </c>
    </row>
    <row r="4618" spans="1:15" x14ac:dyDescent="0.25">
      <c r="A4618">
        <v>4603</v>
      </c>
      <c r="B4618" s="89">
        <v>35816</v>
      </c>
      <c r="C4618" s="48">
        <v>97.218697000000006</v>
      </c>
      <c r="D4618" s="48">
        <v>97.6875</v>
      </c>
      <c r="E4618" s="48">
        <v>96.156197000000006</v>
      </c>
      <c r="F4618" s="48">
        <v>96.9375</v>
      </c>
      <c r="G4618" s="49">
        <v>4699400</v>
      </c>
      <c r="H4618" s="48">
        <v>70.008925000000005</v>
      </c>
      <c r="I4618" s="52">
        <f t="shared" si="514"/>
        <v>0.72220683430045141</v>
      </c>
      <c r="J4618" s="52">
        <f t="shared" ca="1" si="515"/>
        <v>1</v>
      </c>
      <c r="K4618" s="48">
        <f t="shared" si="516"/>
        <v>70.209999999999994</v>
      </c>
      <c r="L4618" s="48">
        <f t="shared" si="517"/>
        <v>70.55</v>
      </c>
      <c r="M4618" s="48">
        <f t="shared" si="518"/>
        <v>69.44</v>
      </c>
      <c r="N4618" s="48">
        <f t="shared" si="519"/>
        <v>70.010000000000005</v>
      </c>
      <c r="O4618" s="49">
        <f t="shared" ca="1" si="520"/>
        <v>4699400</v>
      </c>
    </row>
    <row r="4619" spans="1:15" x14ac:dyDescent="0.25">
      <c r="A4619">
        <v>4604</v>
      </c>
      <c r="B4619" s="89">
        <v>35815</v>
      </c>
      <c r="C4619" s="48">
        <v>96.6875</v>
      </c>
      <c r="D4619" s="48">
        <v>98.015602000000001</v>
      </c>
      <c r="E4619" s="48">
        <v>96.5</v>
      </c>
      <c r="F4619" s="48">
        <v>97.875</v>
      </c>
      <c r="G4619" s="49">
        <v>5091700</v>
      </c>
      <c r="H4619" s="48">
        <v>70.685993999999994</v>
      </c>
      <c r="I4619" s="52">
        <f t="shared" si="514"/>
        <v>0.72220683524904206</v>
      </c>
      <c r="J4619" s="52">
        <f t="shared" ca="1" si="515"/>
        <v>1</v>
      </c>
      <c r="K4619" s="48">
        <f t="shared" si="516"/>
        <v>69.83</v>
      </c>
      <c r="L4619" s="48">
        <f t="shared" si="517"/>
        <v>70.790000000000006</v>
      </c>
      <c r="M4619" s="48">
        <f t="shared" si="518"/>
        <v>69.69</v>
      </c>
      <c r="N4619" s="48">
        <f t="shared" si="519"/>
        <v>70.69</v>
      </c>
      <c r="O4619" s="49">
        <f t="shared" ca="1" si="520"/>
        <v>5091700</v>
      </c>
    </row>
    <row r="4620" spans="1:15" x14ac:dyDescent="0.25">
      <c r="A4620">
        <v>4605</v>
      </c>
      <c r="B4620" s="89">
        <v>35811</v>
      </c>
      <c r="C4620" s="48">
        <v>96.25</v>
      </c>
      <c r="D4620" s="48">
        <v>96.6875</v>
      </c>
      <c r="E4620" s="48">
        <v>95.656197000000006</v>
      </c>
      <c r="F4620" s="48">
        <v>96.3125</v>
      </c>
      <c r="G4620" s="49">
        <v>4374800</v>
      </c>
      <c r="H4620" s="48">
        <v>69.557545000000005</v>
      </c>
      <c r="I4620" s="52">
        <f t="shared" si="514"/>
        <v>0.72220682673588588</v>
      </c>
      <c r="J4620" s="52">
        <f t="shared" ca="1" si="515"/>
        <v>1</v>
      </c>
      <c r="K4620" s="48">
        <f t="shared" si="516"/>
        <v>69.510000000000005</v>
      </c>
      <c r="L4620" s="48">
        <f t="shared" si="517"/>
        <v>69.83</v>
      </c>
      <c r="M4620" s="48">
        <f t="shared" si="518"/>
        <v>69.08</v>
      </c>
      <c r="N4620" s="48">
        <f t="shared" si="519"/>
        <v>69.56</v>
      </c>
      <c r="O4620" s="49">
        <f t="shared" ca="1" si="520"/>
        <v>4374800</v>
      </c>
    </row>
    <row r="4621" spans="1:15" x14ac:dyDescent="0.25">
      <c r="A4621">
        <v>4606</v>
      </c>
      <c r="B4621" s="89">
        <v>35810</v>
      </c>
      <c r="C4621" s="48">
        <v>95.5</v>
      </c>
      <c r="D4621" s="48">
        <v>95.75</v>
      </c>
      <c r="E4621" s="48">
        <v>94.8125</v>
      </c>
      <c r="F4621" s="48">
        <v>94.953102000000001</v>
      </c>
      <c r="G4621" s="49">
        <v>2875400</v>
      </c>
      <c r="H4621" s="48">
        <v>68.575778999999997</v>
      </c>
      <c r="I4621" s="52">
        <f t="shared" si="514"/>
        <v>0.72220683216857939</v>
      </c>
      <c r="J4621" s="52">
        <f t="shared" ca="1" si="515"/>
        <v>1</v>
      </c>
      <c r="K4621" s="48">
        <f t="shared" si="516"/>
        <v>68.97</v>
      </c>
      <c r="L4621" s="48">
        <f t="shared" si="517"/>
        <v>69.150000000000006</v>
      </c>
      <c r="M4621" s="48">
        <f t="shared" si="518"/>
        <v>68.47</v>
      </c>
      <c r="N4621" s="48">
        <f t="shared" si="519"/>
        <v>68.58</v>
      </c>
      <c r="O4621" s="49">
        <f t="shared" ca="1" si="520"/>
        <v>2875400</v>
      </c>
    </row>
    <row r="4622" spans="1:15" x14ac:dyDescent="0.25">
      <c r="A4622">
        <v>4607</v>
      </c>
      <c r="B4622" s="89">
        <v>35809</v>
      </c>
      <c r="C4622" s="48">
        <v>95.6875</v>
      </c>
      <c r="D4622" s="48">
        <v>95.968697000000006</v>
      </c>
      <c r="E4622" s="48">
        <v>94.718697000000006</v>
      </c>
      <c r="F4622" s="48">
        <v>95.75</v>
      </c>
      <c r="G4622" s="49">
        <v>3770400</v>
      </c>
      <c r="H4622" s="48">
        <v>69.151303999999996</v>
      </c>
      <c r="I4622" s="52">
        <f t="shared" si="514"/>
        <v>0.72220683028720623</v>
      </c>
      <c r="J4622" s="52">
        <f t="shared" ca="1" si="515"/>
        <v>1</v>
      </c>
      <c r="K4622" s="48">
        <f t="shared" si="516"/>
        <v>69.11</v>
      </c>
      <c r="L4622" s="48">
        <f t="shared" si="517"/>
        <v>69.31</v>
      </c>
      <c r="M4622" s="48">
        <f t="shared" si="518"/>
        <v>68.41</v>
      </c>
      <c r="N4622" s="48">
        <f t="shared" si="519"/>
        <v>69.150000000000006</v>
      </c>
      <c r="O4622" s="49">
        <f t="shared" ca="1" si="520"/>
        <v>3770400</v>
      </c>
    </row>
    <row r="4623" spans="1:15" x14ac:dyDescent="0.25">
      <c r="A4623">
        <v>4608</v>
      </c>
      <c r="B4623" s="89">
        <v>35808</v>
      </c>
      <c r="C4623" s="48">
        <v>94.625</v>
      </c>
      <c r="D4623" s="48">
        <v>95.375</v>
      </c>
      <c r="E4623" s="48">
        <v>94.218697000000006</v>
      </c>
      <c r="F4623" s="48">
        <v>95.3125</v>
      </c>
      <c r="G4623" s="49">
        <v>5224900</v>
      </c>
      <c r="H4623" s="48">
        <v>68.835339000000005</v>
      </c>
      <c r="I4623" s="52">
        <f t="shared" si="514"/>
        <v>0.7222068354098361</v>
      </c>
      <c r="J4623" s="52">
        <f t="shared" ca="1" si="515"/>
        <v>1</v>
      </c>
      <c r="K4623" s="48">
        <f t="shared" si="516"/>
        <v>68.34</v>
      </c>
      <c r="L4623" s="48">
        <f t="shared" si="517"/>
        <v>68.88</v>
      </c>
      <c r="M4623" s="48">
        <f t="shared" si="518"/>
        <v>68.05</v>
      </c>
      <c r="N4623" s="48">
        <f t="shared" si="519"/>
        <v>68.84</v>
      </c>
      <c r="O4623" s="49">
        <f t="shared" ca="1" si="520"/>
        <v>5224900</v>
      </c>
    </row>
    <row r="4624" spans="1:15" x14ac:dyDescent="0.25">
      <c r="A4624">
        <v>4609</v>
      </c>
      <c r="B4624" s="89">
        <v>35807</v>
      </c>
      <c r="C4624" s="48">
        <v>91.125</v>
      </c>
      <c r="D4624" s="48">
        <v>94.1875</v>
      </c>
      <c r="E4624" s="48">
        <v>90.906197000000006</v>
      </c>
      <c r="F4624" s="48">
        <v>94</v>
      </c>
      <c r="G4624" s="49">
        <v>12097900</v>
      </c>
      <c r="H4624" s="48">
        <v>67.887441999999993</v>
      </c>
      <c r="I4624" s="52">
        <f t="shared" si="514"/>
        <v>0.72220682978723394</v>
      </c>
      <c r="J4624" s="52">
        <f t="shared" ca="1" si="515"/>
        <v>1</v>
      </c>
      <c r="K4624" s="48">
        <f t="shared" si="516"/>
        <v>65.81</v>
      </c>
      <c r="L4624" s="48">
        <f t="shared" si="517"/>
        <v>68.02</v>
      </c>
      <c r="M4624" s="48">
        <f t="shared" si="518"/>
        <v>65.650000000000006</v>
      </c>
      <c r="N4624" s="48">
        <f t="shared" si="519"/>
        <v>67.89</v>
      </c>
      <c r="O4624" s="49">
        <f t="shared" ca="1" si="520"/>
        <v>12097900</v>
      </c>
    </row>
    <row r="4625" spans="1:15" x14ac:dyDescent="0.25">
      <c r="A4625">
        <v>4610</v>
      </c>
      <c r="B4625" s="89">
        <v>35804</v>
      </c>
      <c r="C4625" s="48">
        <v>95.25</v>
      </c>
      <c r="D4625" s="48">
        <v>95.5</v>
      </c>
      <c r="E4625" s="48">
        <v>91.906197000000006</v>
      </c>
      <c r="F4625" s="48">
        <v>92.3125</v>
      </c>
      <c r="G4625" s="49">
        <v>10258800</v>
      </c>
      <c r="H4625" s="48">
        <v>66.668717999999998</v>
      </c>
      <c r="I4625" s="52">
        <f t="shared" ref="I4625:I4688" si="521">H4625/F4625</f>
        <v>0.72220683006093433</v>
      </c>
      <c r="J4625" s="52">
        <f t="shared" ref="J4625:J4688" ca="1" si="522">INDEX(OFFSET($T$15,0,0,$S$13+1,1),MATCH(B4625,OFFSET($Q$15,0,0,$S$13+1,1),-1))</f>
        <v>1</v>
      </c>
      <c r="K4625" s="48">
        <f t="shared" ref="K4625:K4688" si="523">ROUND($I4625*C4625,2)</f>
        <v>68.790000000000006</v>
      </c>
      <c r="L4625" s="48">
        <f t="shared" ref="L4625:L4688" si="524">ROUND($I4625*D4625,2)</f>
        <v>68.97</v>
      </c>
      <c r="M4625" s="48">
        <f t="shared" ref="M4625:M4688" si="525">ROUND($I4625*E4625,2)</f>
        <v>66.38</v>
      </c>
      <c r="N4625" s="48">
        <f t="shared" ref="N4625:N4688" si="526">ROUND($I4625*F4625,2)</f>
        <v>66.67</v>
      </c>
      <c r="O4625" s="49">
        <f t="shared" ref="O4625:O4688" ca="1" si="527">G4625*J4625</f>
        <v>10258800</v>
      </c>
    </row>
    <row r="4626" spans="1:15" x14ac:dyDescent="0.25">
      <c r="A4626">
        <v>4611</v>
      </c>
      <c r="B4626" s="89">
        <v>35803</v>
      </c>
      <c r="C4626" s="48">
        <v>96.3125</v>
      </c>
      <c r="D4626" s="48">
        <v>96.3125</v>
      </c>
      <c r="E4626" s="48">
        <v>95.375</v>
      </c>
      <c r="F4626" s="48">
        <v>95.625</v>
      </c>
      <c r="G4626" s="49">
        <v>3831000</v>
      </c>
      <c r="H4626" s="48">
        <v>69.061027999999993</v>
      </c>
      <c r="I4626" s="52">
        <f t="shared" si="521"/>
        <v>0.72220682875816988</v>
      </c>
      <c r="J4626" s="52">
        <f t="shared" ca="1" si="522"/>
        <v>1</v>
      </c>
      <c r="K4626" s="48">
        <f t="shared" si="523"/>
        <v>69.56</v>
      </c>
      <c r="L4626" s="48">
        <f t="shared" si="524"/>
        <v>69.56</v>
      </c>
      <c r="M4626" s="48">
        <f t="shared" si="525"/>
        <v>68.88</v>
      </c>
      <c r="N4626" s="48">
        <f t="shared" si="526"/>
        <v>69.06</v>
      </c>
      <c r="O4626" s="49">
        <f t="shared" ca="1" si="527"/>
        <v>3831000</v>
      </c>
    </row>
    <row r="4627" spans="1:15" x14ac:dyDescent="0.25">
      <c r="A4627">
        <v>4612</v>
      </c>
      <c r="B4627" s="89">
        <v>35802</v>
      </c>
      <c r="C4627" s="48">
        <v>96.093697000000006</v>
      </c>
      <c r="D4627" s="48">
        <v>96.718697000000006</v>
      </c>
      <c r="E4627" s="48">
        <v>95.218697000000006</v>
      </c>
      <c r="F4627" s="48">
        <v>96.468697000000006</v>
      </c>
      <c r="G4627" s="49">
        <v>4424200</v>
      </c>
      <c r="H4627" s="48">
        <v>69.670351999999994</v>
      </c>
      <c r="I4627" s="52">
        <f t="shared" si="521"/>
        <v>0.72220683150721932</v>
      </c>
      <c r="J4627" s="52">
        <f t="shared" ca="1" si="522"/>
        <v>1</v>
      </c>
      <c r="K4627" s="48">
        <f t="shared" si="523"/>
        <v>69.400000000000006</v>
      </c>
      <c r="L4627" s="48">
        <f t="shared" si="524"/>
        <v>69.849999999999994</v>
      </c>
      <c r="M4627" s="48">
        <f t="shared" si="525"/>
        <v>68.77</v>
      </c>
      <c r="N4627" s="48">
        <f t="shared" si="526"/>
        <v>69.67</v>
      </c>
      <c r="O4627" s="49">
        <f t="shared" ca="1" si="527"/>
        <v>4424200</v>
      </c>
    </row>
    <row r="4628" spans="1:15" x14ac:dyDescent="0.25">
      <c r="A4628">
        <v>4613</v>
      </c>
      <c r="B4628" s="89">
        <v>35801</v>
      </c>
      <c r="C4628" s="48">
        <v>97.25</v>
      </c>
      <c r="D4628" s="48">
        <v>97.281197000000006</v>
      </c>
      <c r="E4628" s="48">
        <v>96.1875</v>
      </c>
      <c r="F4628" s="48">
        <v>96.218697000000006</v>
      </c>
      <c r="G4628" s="49">
        <v>3154900</v>
      </c>
      <c r="H4628" s="48">
        <v>69.489800000000002</v>
      </c>
      <c r="I4628" s="52">
        <f t="shared" si="521"/>
        <v>0.72220682847118578</v>
      </c>
      <c r="J4628" s="52">
        <f t="shared" ca="1" si="522"/>
        <v>1</v>
      </c>
      <c r="K4628" s="48">
        <f t="shared" si="523"/>
        <v>70.23</v>
      </c>
      <c r="L4628" s="48">
        <f t="shared" si="524"/>
        <v>70.260000000000005</v>
      </c>
      <c r="M4628" s="48">
        <f t="shared" si="525"/>
        <v>69.47</v>
      </c>
      <c r="N4628" s="48">
        <f t="shared" si="526"/>
        <v>69.489999999999995</v>
      </c>
      <c r="O4628" s="49">
        <f t="shared" ca="1" si="527"/>
        <v>3154900</v>
      </c>
    </row>
    <row r="4629" spans="1:15" x14ac:dyDescent="0.25">
      <c r="A4629">
        <v>4614</v>
      </c>
      <c r="B4629" s="89">
        <v>35800</v>
      </c>
      <c r="C4629" s="48">
        <v>97.843697000000006</v>
      </c>
      <c r="D4629" s="48">
        <v>98.4375</v>
      </c>
      <c r="E4629" s="48">
        <v>96.781197000000006</v>
      </c>
      <c r="F4629" s="48">
        <v>97.781197000000006</v>
      </c>
      <c r="G4629" s="49">
        <v>4191800</v>
      </c>
      <c r="H4629" s="48">
        <v>70.618247999999994</v>
      </c>
      <c r="I4629" s="52">
        <f t="shared" si="521"/>
        <v>0.7222068267378644</v>
      </c>
      <c r="J4629" s="52">
        <f t="shared" ca="1" si="522"/>
        <v>1</v>
      </c>
      <c r="K4629" s="48">
        <f t="shared" si="523"/>
        <v>70.66</v>
      </c>
      <c r="L4629" s="48">
        <f t="shared" si="524"/>
        <v>71.09</v>
      </c>
      <c r="M4629" s="48">
        <f t="shared" si="525"/>
        <v>69.900000000000006</v>
      </c>
      <c r="N4629" s="48">
        <f t="shared" si="526"/>
        <v>70.62</v>
      </c>
      <c r="O4629" s="49">
        <f t="shared" ca="1" si="527"/>
        <v>4191800</v>
      </c>
    </row>
    <row r="4630" spans="1:15" x14ac:dyDescent="0.25">
      <c r="A4630">
        <v>4615</v>
      </c>
      <c r="B4630" s="89">
        <v>35797</v>
      </c>
      <c r="C4630" s="48">
        <v>97.3125</v>
      </c>
      <c r="D4630" s="48">
        <v>97.656197000000006</v>
      </c>
      <c r="E4630" s="48">
        <v>96.531197000000006</v>
      </c>
      <c r="F4630" s="48">
        <v>97.5625</v>
      </c>
      <c r="G4630" s="49">
        <v>2360900</v>
      </c>
      <c r="H4630" s="48">
        <v>70.460303999999994</v>
      </c>
      <c r="I4630" s="52">
        <f t="shared" si="521"/>
        <v>0.72220683151825749</v>
      </c>
      <c r="J4630" s="52">
        <f t="shared" ca="1" si="522"/>
        <v>1</v>
      </c>
      <c r="K4630" s="48">
        <f t="shared" si="523"/>
        <v>70.28</v>
      </c>
      <c r="L4630" s="48">
        <f t="shared" si="524"/>
        <v>70.53</v>
      </c>
      <c r="M4630" s="48">
        <f t="shared" si="525"/>
        <v>69.72</v>
      </c>
      <c r="N4630" s="48">
        <f t="shared" si="526"/>
        <v>70.459999999999994</v>
      </c>
      <c r="O4630" s="49">
        <f t="shared" ca="1" si="527"/>
        <v>2360900</v>
      </c>
    </row>
    <row r="4631" spans="1:15" x14ac:dyDescent="0.25">
      <c r="A4631">
        <v>4616</v>
      </c>
      <c r="B4631" s="89">
        <v>35795</v>
      </c>
      <c r="C4631" s="48">
        <v>96.875</v>
      </c>
      <c r="D4631" s="48">
        <v>97.625</v>
      </c>
      <c r="E4631" s="48">
        <v>96.6875</v>
      </c>
      <c r="F4631" s="48">
        <v>97.0625</v>
      </c>
      <c r="G4631" s="49">
        <v>4359500</v>
      </c>
      <c r="H4631" s="48">
        <v>70.099200999999994</v>
      </c>
      <c r="I4631" s="52">
        <f t="shared" si="521"/>
        <v>0.72220683580167411</v>
      </c>
      <c r="J4631" s="52">
        <f t="shared" ca="1" si="522"/>
        <v>1</v>
      </c>
      <c r="K4631" s="48">
        <f t="shared" si="523"/>
        <v>69.959999999999994</v>
      </c>
      <c r="L4631" s="48">
        <f t="shared" si="524"/>
        <v>70.510000000000005</v>
      </c>
      <c r="M4631" s="48">
        <f t="shared" si="525"/>
        <v>69.83</v>
      </c>
      <c r="N4631" s="48">
        <f t="shared" si="526"/>
        <v>70.099999999999994</v>
      </c>
      <c r="O4631" s="49">
        <f t="shared" ca="1" si="527"/>
        <v>4359500</v>
      </c>
    </row>
    <row r="4632" spans="1:15" x14ac:dyDescent="0.25">
      <c r="A4632">
        <v>4617</v>
      </c>
      <c r="B4632" s="89">
        <v>35794</v>
      </c>
      <c r="C4632" s="48">
        <v>95.9375</v>
      </c>
      <c r="D4632" s="48">
        <v>97.25</v>
      </c>
      <c r="E4632" s="48">
        <v>95.843697000000006</v>
      </c>
      <c r="F4632" s="48">
        <v>97.125</v>
      </c>
      <c r="G4632" s="49">
        <v>3616000</v>
      </c>
      <c r="H4632" s="48">
        <v>70.144338000000005</v>
      </c>
      <c r="I4632" s="52">
        <f t="shared" si="521"/>
        <v>0.72220682625482635</v>
      </c>
      <c r="J4632" s="52">
        <f t="shared" ca="1" si="522"/>
        <v>1</v>
      </c>
      <c r="K4632" s="48">
        <f t="shared" si="523"/>
        <v>69.290000000000006</v>
      </c>
      <c r="L4632" s="48">
        <f t="shared" si="524"/>
        <v>70.23</v>
      </c>
      <c r="M4632" s="48">
        <f t="shared" si="525"/>
        <v>69.22</v>
      </c>
      <c r="N4632" s="48">
        <f t="shared" si="526"/>
        <v>70.14</v>
      </c>
      <c r="O4632" s="49">
        <f t="shared" ca="1" si="527"/>
        <v>3616000</v>
      </c>
    </row>
    <row r="4633" spans="1:15" x14ac:dyDescent="0.25">
      <c r="A4633">
        <v>4618</v>
      </c>
      <c r="B4633" s="89">
        <v>35793</v>
      </c>
      <c r="C4633" s="48">
        <v>94.593697000000006</v>
      </c>
      <c r="D4633" s="48">
        <v>95.718697000000006</v>
      </c>
      <c r="E4633" s="48">
        <v>94.4375</v>
      </c>
      <c r="F4633" s="48">
        <v>95.625</v>
      </c>
      <c r="G4633" s="49">
        <v>2080000</v>
      </c>
      <c r="H4633" s="48">
        <v>69.061027999999993</v>
      </c>
      <c r="I4633" s="52">
        <f t="shared" si="521"/>
        <v>0.72220682875816988</v>
      </c>
      <c r="J4633" s="52">
        <f t="shared" ca="1" si="522"/>
        <v>1</v>
      </c>
      <c r="K4633" s="48">
        <f t="shared" si="523"/>
        <v>68.319999999999993</v>
      </c>
      <c r="L4633" s="48">
        <f t="shared" si="524"/>
        <v>69.13</v>
      </c>
      <c r="M4633" s="48">
        <f t="shared" si="525"/>
        <v>68.2</v>
      </c>
      <c r="N4633" s="48">
        <f t="shared" si="526"/>
        <v>69.06</v>
      </c>
      <c r="O4633" s="49">
        <f t="shared" ca="1" si="527"/>
        <v>2080000</v>
      </c>
    </row>
    <row r="4634" spans="1:15" x14ac:dyDescent="0.25">
      <c r="A4634">
        <v>4619</v>
      </c>
      <c r="B4634" s="89">
        <v>35790</v>
      </c>
      <c r="C4634" s="48">
        <v>94.125</v>
      </c>
      <c r="D4634" s="48">
        <v>94.125</v>
      </c>
      <c r="E4634" s="48">
        <v>93.406197000000006</v>
      </c>
      <c r="F4634" s="48">
        <v>93.781197000000006</v>
      </c>
      <c r="G4634" s="49">
        <v>941800</v>
      </c>
      <c r="H4634" s="48">
        <v>67.729421000000002</v>
      </c>
      <c r="I4634" s="52">
        <f t="shared" si="521"/>
        <v>0.72220683001092423</v>
      </c>
      <c r="J4634" s="52">
        <f t="shared" ca="1" si="522"/>
        <v>1</v>
      </c>
      <c r="K4634" s="48">
        <f t="shared" si="523"/>
        <v>67.98</v>
      </c>
      <c r="L4634" s="48">
        <f t="shared" si="524"/>
        <v>67.98</v>
      </c>
      <c r="M4634" s="48">
        <f t="shared" si="525"/>
        <v>67.459999999999994</v>
      </c>
      <c r="N4634" s="48">
        <f t="shared" si="526"/>
        <v>67.73</v>
      </c>
      <c r="O4634" s="49">
        <f t="shared" ca="1" si="527"/>
        <v>941800</v>
      </c>
    </row>
    <row r="4635" spans="1:15" x14ac:dyDescent="0.25">
      <c r="A4635">
        <v>4620</v>
      </c>
      <c r="B4635" s="89">
        <v>35788</v>
      </c>
      <c r="C4635" s="48">
        <v>94.4375</v>
      </c>
      <c r="D4635" s="48">
        <v>94.4375</v>
      </c>
      <c r="E4635" s="48">
        <v>93.25</v>
      </c>
      <c r="F4635" s="48">
        <v>93.406197000000006</v>
      </c>
      <c r="G4635" s="49">
        <v>2019200</v>
      </c>
      <c r="H4635" s="48">
        <v>67.458592999999993</v>
      </c>
      <c r="I4635" s="52">
        <f t="shared" si="521"/>
        <v>0.72220682531374214</v>
      </c>
      <c r="J4635" s="52">
        <f t="shared" ca="1" si="522"/>
        <v>1</v>
      </c>
      <c r="K4635" s="48">
        <f t="shared" si="523"/>
        <v>68.2</v>
      </c>
      <c r="L4635" s="48">
        <f t="shared" si="524"/>
        <v>68.2</v>
      </c>
      <c r="M4635" s="48">
        <f t="shared" si="525"/>
        <v>67.349999999999994</v>
      </c>
      <c r="N4635" s="48">
        <f t="shared" si="526"/>
        <v>67.459999999999994</v>
      </c>
      <c r="O4635" s="49">
        <f t="shared" ca="1" si="527"/>
        <v>2019200</v>
      </c>
    </row>
    <row r="4636" spans="1:15" x14ac:dyDescent="0.25">
      <c r="A4636">
        <v>4621</v>
      </c>
      <c r="B4636" s="89">
        <v>35787</v>
      </c>
      <c r="C4636" s="48">
        <v>95.4375</v>
      </c>
      <c r="D4636" s="48">
        <v>95.625</v>
      </c>
      <c r="E4636" s="48">
        <v>93.531197000000006</v>
      </c>
      <c r="F4636" s="48">
        <v>93.6875</v>
      </c>
      <c r="G4636" s="49">
        <v>4436500</v>
      </c>
      <c r="H4636" s="48">
        <v>67.661752000000007</v>
      </c>
      <c r="I4636" s="52">
        <f t="shared" si="521"/>
        <v>0.72220682588392271</v>
      </c>
      <c r="J4636" s="52">
        <f t="shared" ca="1" si="522"/>
        <v>1</v>
      </c>
      <c r="K4636" s="48">
        <f t="shared" si="523"/>
        <v>68.930000000000007</v>
      </c>
      <c r="L4636" s="48">
        <f t="shared" si="524"/>
        <v>69.06</v>
      </c>
      <c r="M4636" s="48">
        <f t="shared" si="525"/>
        <v>67.55</v>
      </c>
      <c r="N4636" s="48">
        <f t="shared" si="526"/>
        <v>67.66</v>
      </c>
      <c r="O4636" s="49">
        <f t="shared" ca="1" si="527"/>
        <v>4436500</v>
      </c>
    </row>
    <row r="4637" spans="1:15" x14ac:dyDescent="0.25">
      <c r="A4637">
        <v>4622</v>
      </c>
      <c r="B4637" s="89">
        <v>35786</v>
      </c>
      <c r="C4637" s="48">
        <v>95.4375</v>
      </c>
      <c r="D4637" s="48">
        <v>95.906197000000006</v>
      </c>
      <c r="E4637" s="48">
        <v>94.5625</v>
      </c>
      <c r="F4637" s="48">
        <v>95.390602000000001</v>
      </c>
      <c r="G4637" s="49">
        <v>5136800</v>
      </c>
      <c r="H4637" s="48">
        <v>68.891744000000003</v>
      </c>
      <c r="I4637" s="52">
        <f t="shared" si="521"/>
        <v>0.72220682704151506</v>
      </c>
      <c r="J4637" s="52">
        <f t="shared" ca="1" si="522"/>
        <v>1</v>
      </c>
      <c r="K4637" s="48">
        <f t="shared" si="523"/>
        <v>68.930000000000007</v>
      </c>
      <c r="L4637" s="48">
        <f t="shared" si="524"/>
        <v>69.260000000000005</v>
      </c>
      <c r="M4637" s="48">
        <f t="shared" si="525"/>
        <v>68.290000000000006</v>
      </c>
      <c r="N4637" s="48">
        <f t="shared" si="526"/>
        <v>68.89</v>
      </c>
      <c r="O4637" s="49">
        <f t="shared" ca="1" si="527"/>
        <v>5136800</v>
      </c>
    </row>
    <row r="4638" spans="1:15" x14ac:dyDescent="0.25">
      <c r="A4638">
        <v>4623</v>
      </c>
      <c r="B4638" s="89">
        <v>35783</v>
      </c>
      <c r="C4638" s="48">
        <v>94.531197000000006</v>
      </c>
      <c r="D4638" s="48">
        <v>95.875</v>
      </c>
      <c r="E4638" s="48">
        <v>92.375</v>
      </c>
      <c r="F4638" s="48">
        <v>94.781197000000006</v>
      </c>
      <c r="G4638" s="49">
        <v>8556000</v>
      </c>
      <c r="H4638" s="48">
        <v>68.451627999999999</v>
      </c>
      <c r="I4638" s="52">
        <f t="shared" si="521"/>
        <v>0.7222068318044137</v>
      </c>
      <c r="J4638" s="52">
        <f t="shared" ca="1" si="522"/>
        <v>1</v>
      </c>
      <c r="K4638" s="48">
        <f t="shared" si="523"/>
        <v>68.27</v>
      </c>
      <c r="L4638" s="48">
        <f t="shared" si="524"/>
        <v>69.239999999999995</v>
      </c>
      <c r="M4638" s="48">
        <f t="shared" si="525"/>
        <v>66.709999999999994</v>
      </c>
      <c r="N4638" s="48">
        <f t="shared" si="526"/>
        <v>68.45</v>
      </c>
      <c r="O4638" s="49">
        <f t="shared" ca="1" si="527"/>
        <v>8556000</v>
      </c>
    </row>
    <row r="4639" spans="1:15" x14ac:dyDescent="0.25">
      <c r="A4639">
        <v>4624</v>
      </c>
      <c r="B4639" s="89">
        <v>35782</v>
      </c>
      <c r="C4639" s="48">
        <v>96.9375</v>
      </c>
      <c r="D4639" s="48">
        <v>96.9375</v>
      </c>
      <c r="E4639" s="48">
        <v>95.218697000000006</v>
      </c>
      <c r="F4639" s="48">
        <v>95.875</v>
      </c>
      <c r="G4639" s="49">
        <v>4658300</v>
      </c>
      <c r="H4639" s="48">
        <v>68.967141999999996</v>
      </c>
      <c r="I4639" s="52">
        <f t="shared" si="521"/>
        <v>0.71934437548891783</v>
      </c>
      <c r="J4639" s="52">
        <f t="shared" ca="1" si="522"/>
        <v>1</v>
      </c>
      <c r="K4639" s="48">
        <f t="shared" si="523"/>
        <v>69.73</v>
      </c>
      <c r="L4639" s="48">
        <f t="shared" si="524"/>
        <v>69.73</v>
      </c>
      <c r="M4639" s="48">
        <f t="shared" si="525"/>
        <v>68.5</v>
      </c>
      <c r="N4639" s="48">
        <f t="shared" si="526"/>
        <v>68.97</v>
      </c>
      <c r="O4639" s="49">
        <f t="shared" ca="1" si="527"/>
        <v>4658300</v>
      </c>
    </row>
    <row r="4640" spans="1:15" x14ac:dyDescent="0.25">
      <c r="A4640">
        <v>4625</v>
      </c>
      <c r="B4640" s="89">
        <v>35781</v>
      </c>
      <c r="C4640" s="48">
        <v>97.843697000000006</v>
      </c>
      <c r="D4640" s="48">
        <v>97.875</v>
      </c>
      <c r="E4640" s="48">
        <v>96.703102000000001</v>
      </c>
      <c r="F4640" s="48">
        <v>96.8125</v>
      </c>
      <c r="G4640" s="49">
        <v>2236300</v>
      </c>
      <c r="H4640" s="48">
        <v>69.641527999999994</v>
      </c>
      <c r="I4640" s="52">
        <f t="shared" si="521"/>
        <v>0.71934438218205288</v>
      </c>
      <c r="J4640" s="52">
        <f t="shared" ca="1" si="522"/>
        <v>1</v>
      </c>
      <c r="K4640" s="48">
        <f t="shared" si="523"/>
        <v>70.38</v>
      </c>
      <c r="L4640" s="48">
        <f t="shared" si="524"/>
        <v>70.41</v>
      </c>
      <c r="M4640" s="48">
        <f t="shared" si="525"/>
        <v>69.56</v>
      </c>
      <c r="N4640" s="48">
        <f t="shared" si="526"/>
        <v>69.64</v>
      </c>
      <c r="O4640" s="49">
        <f t="shared" ca="1" si="527"/>
        <v>2236300</v>
      </c>
    </row>
    <row r="4641" spans="1:15" x14ac:dyDescent="0.25">
      <c r="A4641">
        <v>4626</v>
      </c>
      <c r="B4641" s="89">
        <v>35780</v>
      </c>
      <c r="C4641" s="48">
        <v>97.218697000000006</v>
      </c>
      <c r="D4641" s="48">
        <v>97.8125</v>
      </c>
      <c r="E4641" s="48">
        <v>96.875</v>
      </c>
      <c r="F4641" s="48">
        <v>97.3125</v>
      </c>
      <c r="G4641" s="49">
        <v>2885800</v>
      </c>
      <c r="H4641" s="48">
        <v>70.001199999999997</v>
      </c>
      <c r="I4641" s="52">
        <f t="shared" si="521"/>
        <v>0.71934438021836866</v>
      </c>
      <c r="J4641" s="52">
        <f t="shared" ca="1" si="522"/>
        <v>1</v>
      </c>
      <c r="K4641" s="48">
        <f t="shared" si="523"/>
        <v>69.930000000000007</v>
      </c>
      <c r="L4641" s="48">
        <f t="shared" si="524"/>
        <v>70.36</v>
      </c>
      <c r="M4641" s="48">
        <f t="shared" si="525"/>
        <v>69.69</v>
      </c>
      <c r="N4641" s="48">
        <f t="shared" si="526"/>
        <v>70</v>
      </c>
      <c r="O4641" s="49">
        <f t="shared" ca="1" si="527"/>
        <v>2885800</v>
      </c>
    </row>
    <row r="4642" spans="1:15" x14ac:dyDescent="0.25">
      <c r="A4642">
        <v>4627</v>
      </c>
      <c r="B4642" s="89">
        <v>35779</v>
      </c>
      <c r="C4642" s="48">
        <v>96.25</v>
      </c>
      <c r="D4642" s="48">
        <v>97.109298999999993</v>
      </c>
      <c r="E4642" s="48">
        <v>95.875</v>
      </c>
      <c r="F4642" s="48">
        <v>96.718697000000006</v>
      </c>
      <c r="G4642" s="49">
        <v>4674700</v>
      </c>
      <c r="H4642" s="48">
        <v>69.574050999999997</v>
      </c>
      <c r="I4642" s="52">
        <f t="shared" si="521"/>
        <v>0.71934437867788881</v>
      </c>
      <c r="J4642" s="52">
        <f t="shared" ca="1" si="522"/>
        <v>1</v>
      </c>
      <c r="K4642" s="48">
        <f t="shared" si="523"/>
        <v>69.239999999999995</v>
      </c>
      <c r="L4642" s="48">
        <f t="shared" si="524"/>
        <v>69.86</v>
      </c>
      <c r="M4642" s="48">
        <f t="shared" si="525"/>
        <v>68.97</v>
      </c>
      <c r="N4642" s="48">
        <f t="shared" si="526"/>
        <v>69.569999999999993</v>
      </c>
      <c r="O4642" s="49">
        <f t="shared" ca="1" si="527"/>
        <v>4674700</v>
      </c>
    </row>
    <row r="4643" spans="1:15" x14ac:dyDescent="0.25">
      <c r="A4643">
        <v>4628</v>
      </c>
      <c r="B4643" s="89">
        <v>35776</v>
      </c>
      <c r="C4643" s="48">
        <v>96.4375</v>
      </c>
      <c r="D4643" s="48">
        <v>96.5</v>
      </c>
      <c r="E4643" s="48">
        <v>94.906197000000006</v>
      </c>
      <c r="F4643" s="48">
        <v>95.75</v>
      </c>
      <c r="G4643" s="49">
        <v>4478400</v>
      </c>
      <c r="H4643" s="48">
        <v>68.877223999999998</v>
      </c>
      <c r="I4643" s="52">
        <f t="shared" si="521"/>
        <v>0.71934437597911227</v>
      </c>
      <c r="J4643" s="52">
        <f t="shared" ca="1" si="522"/>
        <v>1</v>
      </c>
      <c r="K4643" s="48">
        <f t="shared" si="523"/>
        <v>69.37</v>
      </c>
      <c r="L4643" s="48">
        <f t="shared" si="524"/>
        <v>69.42</v>
      </c>
      <c r="M4643" s="48">
        <f t="shared" si="525"/>
        <v>68.27</v>
      </c>
      <c r="N4643" s="48">
        <f t="shared" si="526"/>
        <v>68.88</v>
      </c>
      <c r="O4643" s="49">
        <f t="shared" ca="1" si="527"/>
        <v>4478400</v>
      </c>
    </row>
    <row r="4644" spans="1:15" x14ac:dyDescent="0.25">
      <c r="A4644">
        <v>4629</v>
      </c>
      <c r="B4644" s="89">
        <v>35775</v>
      </c>
      <c r="C4644" s="48">
        <v>96.3125</v>
      </c>
      <c r="D4644" s="48">
        <v>96.593697000000006</v>
      </c>
      <c r="E4644" s="48">
        <v>95.3125</v>
      </c>
      <c r="F4644" s="48">
        <v>95.5625</v>
      </c>
      <c r="G4644" s="49">
        <v>5072800</v>
      </c>
      <c r="H4644" s="48">
        <v>68.742346999999995</v>
      </c>
      <c r="I4644" s="52">
        <f t="shared" si="521"/>
        <v>0.71934437671680829</v>
      </c>
      <c r="J4644" s="52">
        <f t="shared" ca="1" si="522"/>
        <v>1</v>
      </c>
      <c r="K4644" s="48">
        <f t="shared" si="523"/>
        <v>69.28</v>
      </c>
      <c r="L4644" s="48">
        <f t="shared" si="524"/>
        <v>69.48</v>
      </c>
      <c r="M4644" s="48">
        <f t="shared" si="525"/>
        <v>68.56</v>
      </c>
      <c r="N4644" s="48">
        <f t="shared" si="526"/>
        <v>68.739999999999995</v>
      </c>
      <c r="O4644" s="49">
        <f t="shared" ca="1" si="527"/>
        <v>5072800</v>
      </c>
    </row>
    <row r="4645" spans="1:15" x14ac:dyDescent="0.25">
      <c r="A4645">
        <v>4630</v>
      </c>
      <c r="B4645" s="89">
        <v>35774</v>
      </c>
      <c r="C4645" s="48">
        <v>97.5625</v>
      </c>
      <c r="D4645" s="48">
        <v>97.843697000000006</v>
      </c>
      <c r="E4645" s="48">
        <v>96.468697000000006</v>
      </c>
      <c r="F4645" s="48">
        <v>97.218697000000006</v>
      </c>
      <c r="G4645" s="49">
        <v>3558400</v>
      </c>
      <c r="H4645" s="48">
        <v>69.933723000000001</v>
      </c>
      <c r="I4645" s="52">
        <f t="shared" si="521"/>
        <v>0.71934437673033202</v>
      </c>
      <c r="J4645" s="52">
        <f t="shared" ca="1" si="522"/>
        <v>1</v>
      </c>
      <c r="K4645" s="48">
        <f t="shared" si="523"/>
        <v>70.180000000000007</v>
      </c>
      <c r="L4645" s="48">
        <f t="shared" si="524"/>
        <v>70.38</v>
      </c>
      <c r="M4645" s="48">
        <f t="shared" si="525"/>
        <v>69.39</v>
      </c>
      <c r="N4645" s="48">
        <f t="shared" si="526"/>
        <v>69.930000000000007</v>
      </c>
      <c r="O4645" s="49">
        <f t="shared" ca="1" si="527"/>
        <v>3558400</v>
      </c>
    </row>
    <row r="4646" spans="1:15" x14ac:dyDescent="0.25">
      <c r="A4646">
        <v>4631</v>
      </c>
      <c r="B4646" s="89">
        <v>35773</v>
      </c>
      <c r="C4646" s="48">
        <v>98.218697000000006</v>
      </c>
      <c r="D4646" s="48">
        <v>98.593697000000006</v>
      </c>
      <c r="E4646" s="48">
        <v>97.625</v>
      </c>
      <c r="F4646" s="48">
        <v>98.0625</v>
      </c>
      <c r="G4646" s="49">
        <v>1703000</v>
      </c>
      <c r="H4646" s="48">
        <v>70.540707999999995</v>
      </c>
      <c r="I4646" s="52">
        <f t="shared" si="521"/>
        <v>0.71934437731038869</v>
      </c>
      <c r="J4646" s="52">
        <f t="shared" ca="1" si="522"/>
        <v>1</v>
      </c>
      <c r="K4646" s="48">
        <f t="shared" si="523"/>
        <v>70.650000000000006</v>
      </c>
      <c r="L4646" s="48">
        <f t="shared" si="524"/>
        <v>70.92</v>
      </c>
      <c r="M4646" s="48">
        <f t="shared" si="525"/>
        <v>70.23</v>
      </c>
      <c r="N4646" s="48">
        <f t="shared" si="526"/>
        <v>70.540000000000006</v>
      </c>
      <c r="O4646" s="49">
        <f t="shared" ca="1" si="527"/>
        <v>1703000</v>
      </c>
    </row>
    <row r="4647" spans="1:15" x14ac:dyDescent="0.25">
      <c r="A4647">
        <v>4632</v>
      </c>
      <c r="B4647" s="89">
        <v>35772</v>
      </c>
      <c r="C4647" s="48">
        <v>98.968697000000006</v>
      </c>
      <c r="D4647" s="48">
        <v>99</v>
      </c>
      <c r="E4647" s="48">
        <v>98.25</v>
      </c>
      <c r="F4647" s="48">
        <v>98.656197000000006</v>
      </c>
      <c r="G4647" s="49">
        <v>2289200</v>
      </c>
      <c r="H4647" s="48">
        <v>70.967780000000005</v>
      </c>
      <c r="I4647" s="52">
        <f t="shared" si="521"/>
        <v>0.71934437124106865</v>
      </c>
      <c r="J4647" s="52">
        <f t="shared" ca="1" si="522"/>
        <v>1</v>
      </c>
      <c r="K4647" s="48">
        <f t="shared" si="523"/>
        <v>71.19</v>
      </c>
      <c r="L4647" s="48">
        <f t="shared" si="524"/>
        <v>71.22</v>
      </c>
      <c r="M4647" s="48">
        <f t="shared" si="525"/>
        <v>70.680000000000007</v>
      </c>
      <c r="N4647" s="48">
        <f t="shared" si="526"/>
        <v>70.97</v>
      </c>
      <c r="O4647" s="49">
        <f t="shared" ca="1" si="527"/>
        <v>2289200</v>
      </c>
    </row>
    <row r="4648" spans="1:15" x14ac:dyDescent="0.25">
      <c r="A4648">
        <v>4633</v>
      </c>
      <c r="B4648" s="89">
        <v>35769</v>
      </c>
      <c r="C4648" s="48">
        <v>97.375</v>
      </c>
      <c r="D4648" s="48">
        <v>99</v>
      </c>
      <c r="E4648" s="48">
        <v>97.125</v>
      </c>
      <c r="F4648" s="48">
        <v>98.9375</v>
      </c>
      <c r="G4648" s="49">
        <v>3458800</v>
      </c>
      <c r="H4648" s="48">
        <v>71.170134000000004</v>
      </c>
      <c r="I4648" s="52">
        <f t="shared" si="521"/>
        <v>0.71934437397346818</v>
      </c>
      <c r="J4648" s="52">
        <f t="shared" ca="1" si="522"/>
        <v>1</v>
      </c>
      <c r="K4648" s="48">
        <f t="shared" si="523"/>
        <v>70.05</v>
      </c>
      <c r="L4648" s="48">
        <f t="shared" si="524"/>
        <v>71.22</v>
      </c>
      <c r="M4648" s="48">
        <f t="shared" si="525"/>
        <v>69.87</v>
      </c>
      <c r="N4648" s="48">
        <f t="shared" si="526"/>
        <v>71.17</v>
      </c>
      <c r="O4648" s="49">
        <f t="shared" ca="1" si="527"/>
        <v>3458800</v>
      </c>
    </row>
    <row r="4649" spans="1:15" x14ac:dyDescent="0.25">
      <c r="A4649">
        <v>4634</v>
      </c>
      <c r="B4649" s="89">
        <v>35768</v>
      </c>
      <c r="C4649" s="48">
        <v>98.5</v>
      </c>
      <c r="D4649" s="48">
        <v>98.718697000000006</v>
      </c>
      <c r="E4649" s="48">
        <v>97.375</v>
      </c>
      <c r="F4649" s="48">
        <v>97.6875</v>
      </c>
      <c r="G4649" s="49">
        <v>2872500</v>
      </c>
      <c r="H4649" s="48">
        <v>70.270954000000003</v>
      </c>
      <c r="I4649" s="52">
        <f t="shared" si="521"/>
        <v>0.7193443787587972</v>
      </c>
      <c r="J4649" s="52">
        <f t="shared" ca="1" si="522"/>
        <v>1</v>
      </c>
      <c r="K4649" s="48">
        <f t="shared" si="523"/>
        <v>70.86</v>
      </c>
      <c r="L4649" s="48">
        <f t="shared" si="524"/>
        <v>71.010000000000005</v>
      </c>
      <c r="M4649" s="48">
        <f t="shared" si="525"/>
        <v>70.05</v>
      </c>
      <c r="N4649" s="48">
        <f t="shared" si="526"/>
        <v>70.27</v>
      </c>
      <c r="O4649" s="49">
        <f t="shared" ca="1" si="527"/>
        <v>2872500</v>
      </c>
    </row>
    <row r="4650" spans="1:15" x14ac:dyDescent="0.25">
      <c r="A4650">
        <v>4635</v>
      </c>
      <c r="B4650" s="89">
        <v>35767</v>
      </c>
      <c r="C4650" s="48">
        <v>97.625</v>
      </c>
      <c r="D4650" s="48">
        <v>98.531197000000006</v>
      </c>
      <c r="E4650" s="48">
        <v>96.875</v>
      </c>
      <c r="F4650" s="48">
        <v>97.781197000000006</v>
      </c>
      <c r="G4650" s="49">
        <v>3302500</v>
      </c>
      <c r="H4650" s="48">
        <v>70.338353999999995</v>
      </c>
      <c r="I4650" s="52">
        <f t="shared" si="521"/>
        <v>0.71934437456313804</v>
      </c>
      <c r="J4650" s="52">
        <f t="shared" ca="1" si="522"/>
        <v>1</v>
      </c>
      <c r="K4650" s="48">
        <f t="shared" si="523"/>
        <v>70.23</v>
      </c>
      <c r="L4650" s="48">
        <f t="shared" si="524"/>
        <v>70.88</v>
      </c>
      <c r="M4650" s="48">
        <f t="shared" si="525"/>
        <v>69.69</v>
      </c>
      <c r="N4650" s="48">
        <f t="shared" si="526"/>
        <v>70.34</v>
      </c>
      <c r="O4650" s="49">
        <f t="shared" ca="1" si="527"/>
        <v>3302500</v>
      </c>
    </row>
    <row r="4651" spans="1:15" x14ac:dyDescent="0.25">
      <c r="A4651">
        <v>4636</v>
      </c>
      <c r="B4651" s="89">
        <v>35766</v>
      </c>
      <c r="C4651" s="48">
        <v>97.6875</v>
      </c>
      <c r="D4651" s="48">
        <v>97.984298999999993</v>
      </c>
      <c r="E4651" s="48">
        <v>97.25</v>
      </c>
      <c r="F4651" s="48">
        <v>97.5</v>
      </c>
      <c r="G4651" s="49">
        <v>1974900</v>
      </c>
      <c r="H4651" s="48">
        <v>70.136077</v>
      </c>
      <c r="I4651" s="52">
        <f t="shared" si="521"/>
        <v>0.71934437948717944</v>
      </c>
      <c r="J4651" s="52">
        <f t="shared" ca="1" si="522"/>
        <v>1</v>
      </c>
      <c r="K4651" s="48">
        <f t="shared" si="523"/>
        <v>70.27</v>
      </c>
      <c r="L4651" s="48">
        <f t="shared" si="524"/>
        <v>70.48</v>
      </c>
      <c r="M4651" s="48">
        <f t="shared" si="525"/>
        <v>69.959999999999994</v>
      </c>
      <c r="N4651" s="48">
        <f t="shared" si="526"/>
        <v>70.14</v>
      </c>
      <c r="O4651" s="49">
        <f t="shared" ca="1" si="527"/>
        <v>1974900</v>
      </c>
    </row>
    <row r="4652" spans="1:15" x14ac:dyDescent="0.25">
      <c r="A4652">
        <v>4637</v>
      </c>
      <c r="B4652" s="89">
        <v>35765</v>
      </c>
      <c r="C4652" s="48">
        <v>96.218697000000006</v>
      </c>
      <c r="D4652" s="48">
        <v>98.093697000000006</v>
      </c>
      <c r="E4652" s="48">
        <v>96.031197000000006</v>
      </c>
      <c r="F4652" s="48">
        <v>98.093697000000006</v>
      </c>
      <c r="G4652" s="49">
        <v>4850900</v>
      </c>
      <c r="H4652" s="48">
        <v>70.563148999999996</v>
      </c>
      <c r="I4652" s="52">
        <f t="shared" si="521"/>
        <v>0.71934437336988111</v>
      </c>
      <c r="J4652" s="52">
        <f t="shared" ca="1" si="522"/>
        <v>1</v>
      </c>
      <c r="K4652" s="48">
        <f t="shared" si="523"/>
        <v>69.209999999999994</v>
      </c>
      <c r="L4652" s="48">
        <f t="shared" si="524"/>
        <v>70.56</v>
      </c>
      <c r="M4652" s="48">
        <f t="shared" si="525"/>
        <v>69.08</v>
      </c>
      <c r="N4652" s="48">
        <f t="shared" si="526"/>
        <v>70.56</v>
      </c>
      <c r="O4652" s="49">
        <f t="shared" ca="1" si="527"/>
        <v>4850900</v>
      </c>
    </row>
    <row r="4653" spans="1:15" x14ac:dyDescent="0.25">
      <c r="A4653">
        <v>4638</v>
      </c>
      <c r="B4653" s="89">
        <v>35762</v>
      </c>
      <c r="C4653" s="48">
        <v>95.75</v>
      </c>
      <c r="D4653" s="48">
        <v>96.25</v>
      </c>
      <c r="E4653" s="48">
        <v>95.593697000000006</v>
      </c>
      <c r="F4653" s="48">
        <v>95.625</v>
      </c>
      <c r="G4653" s="49">
        <v>1564700</v>
      </c>
      <c r="H4653" s="48">
        <v>68.787306000000001</v>
      </c>
      <c r="I4653" s="52">
        <f t="shared" si="521"/>
        <v>0.71934437647058824</v>
      </c>
      <c r="J4653" s="52">
        <f t="shared" ca="1" si="522"/>
        <v>1</v>
      </c>
      <c r="K4653" s="48">
        <f t="shared" si="523"/>
        <v>68.88</v>
      </c>
      <c r="L4653" s="48">
        <f t="shared" si="524"/>
        <v>69.239999999999995</v>
      </c>
      <c r="M4653" s="48">
        <f t="shared" si="525"/>
        <v>68.760000000000005</v>
      </c>
      <c r="N4653" s="48">
        <f t="shared" si="526"/>
        <v>68.790000000000006</v>
      </c>
      <c r="O4653" s="49">
        <f t="shared" ca="1" si="527"/>
        <v>1564700</v>
      </c>
    </row>
    <row r="4654" spans="1:15" x14ac:dyDescent="0.25">
      <c r="A4654">
        <v>4639</v>
      </c>
      <c r="B4654" s="89">
        <v>35760</v>
      </c>
      <c r="C4654" s="48">
        <v>95.875</v>
      </c>
      <c r="D4654" s="48">
        <v>95.984298999999993</v>
      </c>
      <c r="E4654" s="48">
        <v>95.3125</v>
      </c>
      <c r="F4654" s="48">
        <v>95.531197000000006</v>
      </c>
      <c r="G4654" s="49">
        <v>2681100</v>
      </c>
      <c r="H4654" s="48">
        <v>68.719829000000004</v>
      </c>
      <c r="I4654" s="52">
        <f t="shared" si="521"/>
        <v>0.71934437291725761</v>
      </c>
      <c r="J4654" s="52">
        <f t="shared" ca="1" si="522"/>
        <v>1</v>
      </c>
      <c r="K4654" s="48">
        <f t="shared" si="523"/>
        <v>68.97</v>
      </c>
      <c r="L4654" s="48">
        <f t="shared" si="524"/>
        <v>69.05</v>
      </c>
      <c r="M4654" s="48">
        <f t="shared" si="525"/>
        <v>68.56</v>
      </c>
      <c r="N4654" s="48">
        <f t="shared" si="526"/>
        <v>68.72</v>
      </c>
      <c r="O4654" s="49">
        <f t="shared" ca="1" si="527"/>
        <v>2681100</v>
      </c>
    </row>
    <row r="4655" spans="1:15" x14ac:dyDescent="0.25">
      <c r="A4655">
        <v>4640</v>
      </c>
      <c r="B4655" s="89">
        <v>35759</v>
      </c>
      <c r="C4655" s="48">
        <v>95.625</v>
      </c>
      <c r="D4655" s="48">
        <v>95.8125</v>
      </c>
      <c r="E4655" s="48">
        <v>94.656197000000006</v>
      </c>
      <c r="F4655" s="48">
        <v>95.25</v>
      </c>
      <c r="G4655" s="49">
        <v>4525000</v>
      </c>
      <c r="H4655" s="48">
        <v>68.517551999999995</v>
      </c>
      <c r="I4655" s="52">
        <f t="shared" si="521"/>
        <v>0.71934437795275585</v>
      </c>
      <c r="J4655" s="52">
        <f t="shared" ca="1" si="522"/>
        <v>1</v>
      </c>
      <c r="K4655" s="48">
        <f t="shared" si="523"/>
        <v>68.790000000000006</v>
      </c>
      <c r="L4655" s="48">
        <f t="shared" si="524"/>
        <v>68.92</v>
      </c>
      <c r="M4655" s="48">
        <f t="shared" si="525"/>
        <v>68.09</v>
      </c>
      <c r="N4655" s="48">
        <f t="shared" si="526"/>
        <v>68.52</v>
      </c>
      <c r="O4655" s="49">
        <f t="shared" ca="1" si="527"/>
        <v>4525000</v>
      </c>
    </row>
    <row r="4656" spans="1:15" x14ac:dyDescent="0.25">
      <c r="A4656">
        <v>4641</v>
      </c>
      <c r="B4656" s="89">
        <v>35758</v>
      </c>
      <c r="C4656" s="48">
        <v>96</v>
      </c>
      <c r="D4656" s="48">
        <v>96.343697000000006</v>
      </c>
      <c r="E4656" s="48">
        <v>94.625</v>
      </c>
      <c r="F4656" s="48">
        <v>95</v>
      </c>
      <c r="G4656" s="49">
        <v>4337200</v>
      </c>
      <c r="H4656" s="48">
        <v>68.337716</v>
      </c>
      <c r="I4656" s="52">
        <f t="shared" si="521"/>
        <v>0.71934437894736847</v>
      </c>
      <c r="J4656" s="52">
        <f t="shared" ca="1" si="522"/>
        <v>1</v>
      </c>
      <c r="K4656" s="48">
        <f t="shared" si="523"/>
        <v>69.06</v>
      </c>
      <c r="L4656" s="48">
        <f t="shared" si="524"/>
        <v>69.3</v>
      </c>
      <c r="M4656" s="48">
        <f t="shared" si="525"/>
        <v>68.069999999999993</v>
      </c>
      <c r="N4656" s="48">
        <f t="shared" si="526"/>
        <v>68.34</v>
      </c>
      <c r="O4656" s="49">
        <f t="shared" ca="1" si="527"/>
        <v>4337200</v>
      </c>
    </row>
    <row r="4657" spans="1:15" x14ac:dyDescent="0.25">
      <c r="A4657">
        <v>4642</v>
      </c>
      <c r="B4657" s="89">
        <v>35755</v>
      </c>
      <c r="C4657" s="48">
        <v>96.625</v>
      </c>
      <c r="D4657" s="48">
        <v>96.8125</v>
      </c>
      <c r="E4657" s="48">
        <v>95.656197000000006</v>
      </c>
      <c r="F4657" s="48">
        <v>96.75</v>
      </c>
      <c r="G4657" s="49">
        <v>5436500</v>
      </c>
      <c r="H4657" s="48">
        <v>69.596569000000002</v>
      </c>
      <c r="I4657" s="52">
        <f t="shared" si="521"/>
        <v>0.71934438242894061</v>
      </c>
      <c r="J4657" s="52">
        <f t="shared" ca="1" si="522"/>
        <v>1</v>
      </c>
      <c r="K4657" s="48">
        <f t="shared" si="523"/>
        <v>69.510000000000005</v>
      </c>
      <c r="L4657" s="48">
        <f t="shared" si="524"/>
        <v>69.64</v>
      </c>
      <c r="M4657" s="48">
        <f t="shared" si="525"/>
        <v>68.81</v>
      </c>
      <c r="N4657" s="48">
        <f t="shared" si="526"/>
        <v>69.599999999999994</v>
      </c>
      <c r="O4657" s="49">
        <f t="shared" ca="1" si="527"/>
        <v>5436500</v>
      </c>
    </row>
    <row r="4658" spans="1:15" x14ac:dyDescent="0.25">
      <c r="A4658">
        <v>4643</v>
      </c>
      <c r="B4658" s="89">
        <v>35754</v>
      </c>
      <c r="C4658" s="48">
        <v>95.3125</v>
      </c>
      <c r="D4658" s="48">
        <v>96.531197000000006</v>
      </c>
      <c r="E4658" s="48">
        <v>95.281197000000006</v>
      </c>
      <c r="F4658" s="48">
        <v>96.093697000000006</v>
      </c>
      <c r="G4658" s="49">
        <v>4822700</v>
      </c>
      <c r="H4658" s="48">
        <v>69.124459999999999</v>
      </c>
      <c r="I4658" s="52">
        <f t="shared" si="521"/>
        <v>0.719344370734326</v>
      </c>
      <c r="J4658" s="52">
        <f t="shared" ca="1" si="522"/>
        <v>1</v>
      </c>
      <c r="K4658" s="48">
        <f t="shared" si="523"/>
        <v>68.56</v>
      </c>
      <c r="L4658" s="48">
        <f t="shared" si="524"/>
        <v>69.44</v>
      </c>
      <c r="M4658" s="48">
        <f t="shared" si="525"/>
        <v>68.540000000000006</v>
      </c>
      <c r="N4658" s="48">
        <f t="shared" si="526"/>
        <v>69.12</v>
      </c>
      <c r="O4658" s="49">
        <f t="shared" ca="1" si="527"/>
        <v>4822700</v>
      </c>
    </row>
    <row r="4659" spans="1:15" x14ac:dyDescent="0.25">
      <c r="A4659">
        <v>4644</v>
      </c>
      <c r="B4659" s="89">
        <v>35753</v>
      </c>
      <c r="C4659" s="48">
        <v>93.6875</v>
      </c>
      <c r="D4659" s="48">
        <v>95.0625</v>
      </c>
      <c r="E4659" s="48">
        <v>92.75</v>
      </c>
      <c r="F4659" s="48">
        <v>94.656197000000006</v>
      </c>
      <c r="G4659" s="49">
        <v>4387900</v>
      </c>
      <c r="H4659" s="48">
        <v>68.090402999999995</v>
      </c>
      <c r="I4659" s="52">
        <f t="shared" si="521"/>
        <v>0.71934437636449722</v>
      </c>
      <c r="J4659" s="52">
        <f t="shared" ca="1" si="522"/>
        <v>1</v>
      </c>
      <c r="K4659" s="48">
        <f t="shared" si="523"/>
        <v>67.39</v>
      </c>
      <c r="L4659" s="48">
        <f t="shared" si="524"/>
        <v>68.38</v>
      </c>
      <c r="M4659" s="48">
        <f t="shared" si="525"/>
        <v>66.72</v>
      </c>
      <c r="N4659" s="48">
        <f t="shared" si="526"/>
        <v>68.09</v>
      </c>
      <c r="O4659" s="49">
        <f t="shared" ca="1" si="527"/>
        <v>4387900</v>
      </c>
    </row>
    <row r="4660" spans="1:15" x14ac:dyDescent="0.25">
      <c r="A4660">
        <v>4645</v>
      </c>
      <c r="B4660" s="89">
        <v>35752</v>
      </c>
      <c r="C4660" s="48">
        <v>94.8125</v>
      </c>
      <c r="D4660" s="48">
        <v>95.093697000000006</v>
      </c>
      <c r="E4660" s="48">
        <v>93.890602000000001</v>
      </c>
      <c r="F4660" s="48">
        <v>94.1875</v>
      </c>
      <c r="G4660" s="49">
        <v>3433600</v>
      </c>
      <c r="H4660" s="48">
        <v>67.753248999999997</v>
      </c>
      <c r="I4660" s="52">
        <f t="shared" si="521"/>
        <v>0.7193443822163238</v>
      </c>
      <c r="J4660" s="52">
        <f t="shared" ca="1" si="522"/>
        <v>1</v>
      </c>
      <c r="K4660" s="48">
        <f t="shared" si="523"/>
        <v>68.2</v>
      </c>
      <c r="L4660" s="48">
        <f t="shared" si="524"/>
        <v>68.41</v>
      </c>
      <c r="M4660" s="48">
        <f t="shared" si="525"/>
        <v>67.540000000000006</v>
      </c>
      <c r="N4660" s="48">
        <f t="shared" si="526"/>
        <v>67.75</v>
      </c>
      <c r="O4660" s="49">
        <f t="shared" ca="1" si="527"/>
        <v>3433600</v>
      </c>
    </row>
    <row r="4661" spans="1:15" x14ac:dyDescent="0.25">
      <c r="A4661">
        <v>4646</v>
      </c>
      <c r="B4661" s="89">
        <v>35751</v>
      </c>
      <c r="C4661" s="48">
        <v>94.375</v>
      </c>
      <c r="D4661" s="48">
        <v>95.3125</v>
      </c>
      <c r="E4661" s="48">
        <v>94.031197000000006</v>
      </c>
      <c r="F4661" s="48">
        <v>94.781197000000006</v>
      </c>
      <c r="G4661" s="49">
        <v>5149900</v>
      </c>
      <c r="H4661" s="48">
        <v>68.180321000000006</v>
      </c>
      <c r="I4661" s="52">
        <f t="shared" si="521"/>
        <v>0.71934437586813771</v>
      </c>
      <c r="J4661" s="52">
        <f t="shared" ca="1" si="522"/>
        <v>1</v>
      </c>
      <c r="K4661" s="48">
        <f t="shared" si="523"/>
        <v>67.89</v>
      </c>
      <c r="L4661" s="48">
        <f t="shared" si="524"/>
        <v>68.56</v>
      </c>
      <c r="M4661" s="48">
        <f t="shared" si="525"/>
        <v>67.64</v>
      </c>
      <c r="N4661" s="48">
        <f t="shared" si="526"/>
        <v>68.180000000000007</v>
      </c>
      <c r="O4661" s="49">
        <f t="shared" ca="1" si="527"/>
        <v>5149900</v>
      </c>
    </row>
    <row r="4662" spans="1:15" x14ac:dyDescent="0.25">
      <c r="A4662">
        <v>4647</v>
      </c>
      <c r="B4662" s="89">
        <v>35748</v>
      </c>
      <c r="C4662" s="48">
        <v>92.3125</v>
      </c>
      <c r="D4662" s="48">
        <v>93.390602000000001</v>
      </c>
      <c r="E4662" s="48">
        <v>91.609298999999993</v>
      </c>
      <c r="F4662" s="48">
        <v>93.0625</v>
      </c>
      <c r="G4662" s="49">
        <v>5827900</v>
      </c>
      <c r="H4662" s="48">
        <v>66.943985999999995</v>
      </c>
      <c r="I4662" s="52">
        <f t="shared" si="521"/>
        <v>0.71934437609133639</v>
      </c>
      <c r="J4662" s="52">
        <f t="shared" ca="1" si="522"/>
        <v>1</v>
      </c>
      <c r="K4662" s="48">
        <f t="shared" si="523"/>
        <v>66.400000000000006</v>
      </c>
      <c r="L4662" s="48">
        <f t="shared" si="524"/>
        <v>67.180000000000007</v>
      </c>
      <c r="M4662" s="48">
        <f t="shared" si="525"/>
        <v>65.900000000000006</v>
      </c>
      <c r="N4662" s="48">
        <f t="shared" si="526"/>
        <v>66.94</v>
      </c>
      <c r="O4662" s="49">
        <f t="shared" ca="1" si="527"/>
        <v>5827900</v>
      </c>
    </row>
    <row r="4663" spans="1:15" x14ac:dyDescent="0.25">
      <c r="A4663">
        <v>4648</v>
      </c>
      <c r="B4663" s="89">
        <v>35747</v>
      </c>
      <c r="C4663" s="48">
        <v>91.468697000000006</v>
      </c>
      <c r="D4663" s="48">
        <v>92.156197000000006</v>
      </c>
      <c r="E4663" s="48">
        <v>90.093697000000006</v>
      </c>
      <c r="F4663" s="48">
        <v>91.8125</v>
      </c>
      <c r="G4663" s="49">
        <v>8589600</v>
      </c>
      <c r="H4663" s="48">
        <v>66.044805999999994</v>
      </c>
      <c r="I4663" s="52">
        <f t="shared" si="521"/>
        <v>0.71934438121170863</v>
      </c>
      <c r="J4663" s="52">
        <f t="shared" ca="1" si="522"/>
        <v>1</v>
      </c>
      <c r="K4663" s="48">
        <f t="shared" si="523"/>
        <v>65.8</v>
      </c>
      <c r="L4663" s="48">
        <f t="shared" si="524"/>
        <v>66.290000000000006</v>
      </c>
      <c r="M4663" s="48">
        <f t="shared" si="525"/>
        <v>64.81</v>
      </c>
      <c r="N4663" s="48">
        <f t="shared" si="526"/>
        <v>66.040000000000006</v>
      </c>
      <c r="O4663" s="49">
        <f t="shared" ca="1" si="527"/>
        <v>8589600</v>
      </c>
    </row>
    <row r="4664" spans="1:15" x14ac:dyDescent="0.25">
      <c r="A4664">
        <v>4649</v>
      </c>
      <c r="B4664" s="89">
        <v>35746</v>
      </c>
      <c r="C4664" s="48">
        <v>91.625</v>
      </c>
      <c r="D4664" s="48">
        <v>92.718697000000006</v>
      </c>
      <c r="E4664" s="48">
        <v>90.375</v>
      </c>
      <c r="F4664" s="48">
        <v>90.5</v>
      </c>
      <c r="G4664" s="49">
        <v>6775300</v>
      </c>
      <c r="H4664" s="48">
        <v>65.100666000000004</v>
      </c>
      <c r="I4664" s="52">
        <f t="shared" si="521"/>
        <v>0.71934437569060783</v>
      </c>
      <c r="J4664" s="52">
        <f t="shared" ca="1" si="522"/>
        <v>1</v>
      </c>
      <c r="K4664" s="48">
        <f t="shared" si="523"/>
        <v>65.91</v>
      </c>
      <c r="L4664" s="48">
        <f t="shared" si="524"/>
        <v>66.7</v>
      </c>
      <c r="M4664" s="48">
        <f t="shared" si="525"/>
        <v>65.010000000000005</v>
      </c>
      <c r="N4664" s="48">
        <f t="shared" si="526"/>
        <v>65.099999999999994</v>
      </c>
      <c r="O4664" s="49">
        <f t="shared" ca="1" si="527"/>
        <v>6775300</v>
      </c>
    </row>
    <row r="4665" spans="1:15" x14ac:dyDescent="0.25">
      <c r="A4665">
        <v>4650</v>
      </c>
      <c r="B4665" s="89">
        <v>35745</v>
      </c>
      <c r="C4665" s="48">
        <v>92.6875</v>
      </c>
      <c r="D4665" s="48">
        <v>93.0625</v>
      </c>
      <c r="E4665" s="48">
        <v>92.031197000000006</v>
      </c>
      <c r="F4665" s="48">
        <v>92.406197000000006</v>
      </c>
      <c r="G4665" s="49">
        <v>3212400</v>
      </c>
      <c r="H4665" s="48">
        <v>66.471878000000004</v>
      </c>
      <c r="I4665" s="52">
        <f t="shared" si="521"/>
        <v>0.71934437470681756</v>
      </c>
      <c r="J4665" s="52">
        <f t="shared" ca="1" si="522"/>
        <v>1</v>
      </c>
      <c r="K4665" s="48">
        <f t="shared" si="523"/>
        <v>66.67</v>
      </c>
      <c r="L4665" s="48">
        <f t="shared" si="524"/>
        <v>66.94</v>
      </c>
      <c r="M4665" s="48">
        <f t="shared" si="525"/>
        <v>66.2</v>
      </c>
      <c r="N4665" s="48">
        <f t="shared" si="526"/>
        <v>66.47</v>
      </c>
      <c r="O4665" s="49">
        <f t="shared" ca="1" si="527"/>
        <v>3212400</v>
      </c>
    </row>
    <row r="4666" spans="1:15" x14ac:dyDescent="0.25">
      <c r="A4666">
        <v>4651</v>
      </c>
      <c r="B4666" s="89">
        <v>35744</v>
      </c>
      <c r="C4666" s="48">
        <v>93.625</v>
      </c>
      <c r="D4666" s="48">
        <v>93.843697000000006</v>
      </c>
      <c r="E4666" s="48">
        <v>92</v>
      </c>
      <c r="F4666" s="48">
        <v>92.375</v>
      </c>
      <c r="G4666" s="49">
        <v>4347900</v>
      </c>
      <c r="H4666" s="48">
        <v>66.449437000000003</v>
      </c>
      <c r="I4666" s="52">
        <f t="shared" si="521"/>
        <v>0.71934437889039249</v>
      </c>
      <c r="J4666" s="52">
        <f t="shared" ca="1" si="522"/>
        <v>1</v>
      </c>
      <c r="K4666" s="48">
        <f t="shared" si="523"/>
        <v>67.349999999999994</v>
      </c>
      <c r="L4666" s="48">
        <f t="shared" si="524"/>
        <v>67.510000000000005</v>
      </c>
      <c r="M4666" s="48">
        <f t="shared" si="525"/>
        <v>66.180000000000007</v>
      </c>
      <c r="N4666" s="48">
        <f t="shared" si="526"/>
        <v>66.45</v>
      </c>
      <c r="O4666" s="49">
        <f t="shared" ca="1" si="527"/>
        <v>4347900</v>
      </c>
    </row>
    <row r="4667" spans="1:15" x14ac:dyDescent="0.25">
      <c r="A4667">
        <v>4652</v>
      </c>
      <c r="B4667" s="89">
        <v>35741</v>
      </c>
      <c r="C4667" s="48">
        <v>92.375</v>
      </c>
      <c r="D4667" s="48">
        <v>93.25</v>
      </c>
      <c r="E4667" s="48">
        <v>91.4375</v>
      </c>
      <c r="F4667" s="48">
        <v>92.9375</v>
      </c>
      <c r="G4667" s="49">
        <v>10606800</v>
      </c>
      <c r="H4667" s="48">
        <v>66.854067999999998</v>
      </c>
      <c r="I4667" s="52">
        <f t="shared" si="521"/>
        <v>0.71934437659717554</v>
      </c>
      <c r="J4667" s="52">
        <f t="shared" ca="1" si="522"/>
        <v>1</v>
      </c>
      <c r="K4667" s="48">
        <f t="shared" si="523"/>
        <v>66.45</v>
      </c>
      <c r="L4667" s="48">
        <f t="shared" si="524"/>
        <v>67.08</v>
      </c>
      <c r="M4667" s="48">
        <f t="shared" si="525"/>
        <v>65.78</v>
      </c>
      <c r="N4667" s="48">
        <f t="shared" si="526"/>
        <v>66.849999999999994</v>
      </c>
      <c r="O4667" s="49">
        <f t="shared" ca="1" si="527"/>
        <v>10606800</v>
      </c>
    </row>
    <row r="4668" spans="1:15" x14ac:dyDescent="0.25">
      <c r="A4668">
        <v>4653</v>
      </c>
      <c r="B4668" s="89">
        <v>35740</v>
      </c>
      <c r="C4668" s="48">
        <v>94.031197000000006</v>
      </c>
      <c r="D4668" s="48">
        <v>94.343697000000006</v>
      </c>
      <c r="E4668" s="48">
        <v>93.5</v>
      </c>
      <c r="F4668" s="48">
        <v>93.953102000000001</v>
      </c>
      <c r="G4668" s="49">
        <v>3679800</v>
      </c>
      <c r="H4668" s="48">
        <v>67.584636000000003</v>
      </c>
      <c r="I4668" s="52">
        <f t="shared" si="521"/>
        <v>0.71934438098701625</v>
      </c>
      <c r="J4668" s="52">
        <f t="shared" ca="1" si="522"/>
        <v>1</v>
      </c>
      <c r="K4668" s="48">
        <f t="shared" si="523"/>
        <v>67.64</v>
      </c>
      <c r="L4668" s="48">
        <f t="shared" si="524"/>
        <v>67.87</v>
      </c>
      <c r="M4668" s="48">
        <f t="shared" si="525"/>
        <v>67.260000000000005</v>
      </c>
      <c r="N4668" s="48">
        <f t="shared" si="526"/>
        <v>67.58</v>
      </c>
      <c r="O4668" s="49">
        <f t="shared" ca="1" si="527"/>
        <v>3679800</v>
      </c>
    </row>
    <row r="4669" spans="1:15" x14ac:dyDescent="0.25">
      <c r="A4669">
        <v>4654</v>
      </c>
      <c r="B4669" s="89">
        <v>35739</v>
      </c>
      <c r="C4669" s="48">
        <v>94.1875</v>
      </c>
      <c r="D4669" s="48">
        <v>95.281197000000006</v>
      </c>
      <c r="E4669" s="48">
        <v>93.843697000000006</v>
      </c>
      <c r="F4669" s="48">
        <v>94.3125</v>
      </c>
      <c r="G4669" s="49">
        <v>4774900</v>
      </c>
      <c r="H4669" s="48">
        <v>67.843166999999994</v>
      </c>
      <c r="I4669" s="52">
        <f t="shared" si="521"/>
        <v>0.71934438170974146</v>
      </c>
      <c r="J4669" s="52">
        <f t="shared" ca="1" si="522"/>
        <v>1</v>
      </c>
      <c r="K4669" s="48">
        <f t="shared" si="523"/>
        <v>67.75</v>
      </c>
      <c r="L4669" s="48">
        <f t="shared" si="524"/>
        <v>68.540000000000006</v>
      </c>
      <c r="M4669" s="48">
        <f t="shared" si="525"/>
        <v>67.510000000000005</v>
      </c>
      <c r="N4669" s="48">
        <f t="shared" si="526"/>
        <v>67.84</v>
      </c>
      <c r="O4669" s="49">
        <f t="shared" ca="1" si="527"/>
        <v>4774900</v>
      </c>
    </row>
    <row r="4670" spans="1:15" x14ac:dyDescent="0.25">
      <c r="A4670">
        <v>4655</v>
      </c>
      <c r="B4670" s="89">
        <v>35738</v>
      </c>
      <c r="C4670" s="48">
        <v>93.875</v>
      </c>
      <c r="D4670" s="48">
        <v>94.4375</v>
      </c>
      <c r="E4670" s="48">
        <v>93.281197000000006</v>
      </c>
      <c r="F4670" s="48">
        <v>94</v>
      </c>
      <c r="G4670" s="49">
        <v>3455700</v>
      </c>
      <c r="H4670" s="48">
        <v>67.618370999999996</v>
      </c>
      <c r="I4670" s="52">
        <f t="shared" si="521"/>
        <v>0.71934437234042548</v>
      </c>
      <c r="J4670" s="52">
        <f t="shared" ca="1" si="522"/>
        <v>1</v>
      </c>
      <c r="K4670" s="48">
        <f t="shared" si="523"/>
        <v>67.53</v>
      </c>
      <c r="L4670" s="48">
        <f t="shared" si="524"/>
        <v>67.930000000000007</v>
      </c>
      <c r="M4670" s="48">
        <f t="shared" si="525"/>
        <v>67.099999999999994</v>
      </c>
      <c r="N4670" s="48">
        <f t="shared" si="526"/>
        <v>67.62</v>
      </c>
      <c r="O4670" s="49">
        <f t="shared" ca="1" si="527"/>
        <v>3455700</v>
      </c>
    </row>
    <row r="4671" spans="1:15" x14ac:dyDescent="0.25">
      <c r="A4671">
        <v>4656</v>
      </c>
      <c r="B4671" s="89">
        <v>35737</v>
      </c>
      <c r="C4671" s="48">
        <v>93.1875</v>
      </c>
      <c r="D4671" s="48">
        <v>94.375</v>
      </c>
      <c r="E4671" s="48">
        <v>92.875</v>
      </c>
      <c r="F4671" s="48">
        <v>94</v>
      </c>
      <c r="G4671" s="49">
        <v>5548500</v>
      </c>
      <c r="H4671" s="48">
        <v>67.618370999999996</v>
      </c>
      <c r="I4671" s="52">
        <f t="shared" si="521"/>
        <v>0.71934437234042548</v>
      </c>
      <c r="J4671" s="52">
        <f t="shared" ca="1" si="522"/>
        <v>1</v>
      </c>
      <c r="K4671" s="48">
        <f t="shared" si="523"/>
        <v>67.03</v>
      </c>
      <c r="L4671" s="48">
        <f t="shared" si="524"/>
        <v>67.89</v>
      </c>
      <c r="M4671" s="48">
        <f t="shared" si="525"/>
        <v>66.81</v>
      </c>
      <c r="N4671" s="48">
        <f t="shared" si="526"/>
        <v>67.62</v>
      </c>
      <c r="O4671" s="49">
        <f t="shared" ca="1" si="527"/>
        <v>5548500</v>
      </c>
    </row>
    <row r="4672" spans="1:15" x14ac:dyDescent="0.25">
      <c r="A4672">
        <v>4657</v>
      </c>
      <c r="B4672" s="89">
        <v>35734</v>
      </c>
      <c r="C4672" s="48">
        <v>91.8125</v>
      </c>
      <c r="D4672" s="48">
        <v>92.5</v>
      </c>
      <c r="E4672" s="48">
        <v>90.4375</v>
      </c>
      <c r="F4672" s="48">
        <v>92.0625</v>
      </c>
      <c r="G4672" s="49">
        <v>7072700</v>
      </c>
      <c r="H4672" s="48">
        <v>66.224642000000003</v>
      </c>
      <c r="I4672" s="52">
        <f t="shared" si="521"/>
        <v>0.71934438017651059</v>
      </c>
      <c r="J4672" s="52">
        <f t="shared" ca="1" si="522"/>
        <v>1</v>
      </c>
      <c r="K4672" s="48">
        <f t="shared" si="523"/>
        <v>66.040000000000006</v>
      </c>
      <c r="L4672" s="48">
        <f t="shared" si="524"/>
        <v>66.540000000000006</v>
      </c>
      <c r="M4672" s="48">
        <f t="shared" si="525"/>
        <v>65.06</v>
      </c>
      <c r="N4672" s="48">
        <f t="shared" si="526"/>
        <v>66.22</v>
      </c>
      <c r="O4672" s="49">
        <f t="shared" ca="1" si="527"/>
        <v>7072700</v>
      </c>
    </row>
    <row r="4673" spans="1:15" x14ac:dyDescent="0.25">
      <c r="A4673">
        <v>4658</v>
      </c>
      <c r="B4673" s="89">
        <v>35733</v>
      </c>
      <c r="C4673" s="48">
        <v>90.625</v>
      </c>
      <c r="D4673" s="48">
        <v>92.5625</v>
      </c>
      <c r="E4673" s="48">
        <v>89.75</v>
      </c>
      <c r="F4673" s="48">
        <v>89.9375</v>
      </c>
      <c r="G4673" s="49">
        <v>9772900</v>
      </c>
      <c r="H4673" s="48">
        <v>64.696034999999995</v>
      </c>
      <c r="I4673" s="52">
        <f t="shared" si="521"/>
        <v>0.71934437804030571</v>
      </c>
      <c r="J4673" s="52">
        <f t="shared" ca="1" si="522"/>
        <v>1</v>
      </c>
      <c r="K4673" s="48">
        <f t="shared" si="523"/>
        <v>65.19</v>
      </c>
      <c r="L4673" s="48">
        <f t="shared" si="524"/>
        <v>66.58</v>
      </c>
      <c r="M4673" s="48">
        <f t="shared" si="525"/>
        <v>64.56</v>
      </c>
      <c r="N4673" s="48">
        <f t="shared" si="526"/>
        <v>64.7</v>
      </c>
      <c r="O4673" s="49">
        <f t="shared" ca="1" si="527"/>
        <v>9772900</v>
      </c>
    </row>
    <row r="4674" spans="1:15" x14ac:dyDescent="0.25">
      <c r="A4674">
        <v>4659</v>
      </c>
      <c r="B4674" s="89">
        <v>35732</v>
      </c>
      <c r="C4674" s="48">
        <v>92.5</v>
      </c>
      <c r="D4674" s="48">
        <v>93.75</v>
      </c>
      <c r="E4674" s="48">
        <v>91.281197000000006</v>
      </c>
      <c r="F4674" s="48">
        <v>91.968697000000006</v>
      </c>
      <c r="G4674" s="49">
        <v>10134400</v>
      </c>
      <c r="H4674" s="48">
        <v>66.157165000000006</v>
      </c>
      <c r="I4674" s="52">
        <f t="shared" si="521"/>
        <v>0.71934437648931793</v>
      </c>
      <c r="J4674" s="52">
        <f t="shared" ca="1" si="522"/>
        <v>1</v>
      </c>
      <c r="K4674" s="48">
        <f t="shared" si="523"/>
        <v>66.540000000000006</v>
      </c>
      <c r="L4674" s="48">
        <f t="shared" si="524"/>
        <v>67.44</v>
      </c>
      <c r="M4674" s="48">
        <f t="shared" si="525"/>
        <v>65.66</v>
      </c>
      <c r="N4674" s="48">
        <f t="shared" si="526"/>
        <v>66.16</v>
      </c>
      <c r="O4674" s="49">
        <f t="shared" ca="1" si="527"/>
        <v>10134400</v>
      </c>
    </row>
    <row r="4675" spans="1:15" x14ac:dyDescent="0.25">
      <c r="A4675">
        <v>4660</v>
      </c>
      <c r="B4675" s="89">
        <v>35731</v>
      </c>
      <c r="C4675" s="48">
        <v>84.375</v>
      </c>
      <c r="D4675" s="48">
        <v>92.875</v>
      </c>
      <c r="E4675" s="48">
        <v>84.375</v>
      </c>
      <c r="F4675" s="48">
        <v>92.218697000000006</v>
      </c>
      <c r="G4675" s="49">
        <v>19548000</v>
      </c>
      <c r="H4675" s="48">
        <v>66.337001000000001</v>
      </c>
      <c r="I4675" s="52">
        <f t="shared" si="521"/>
        <v>0.71934437546867525</v>
      </c>
      <c r="J4675" s="52">
        <f t="shared" ca="1" si="522"/>
        <v>1</v>
      </c>
      <c r="K4675" s="48">
        <f t="shared" si="523"/>
        <v>60.69</v>
      </c>
      <c r="L4675" s="48">
        <f t="shared" si="524"/>
        <v>66.81</v>
      </c>
      <c r="M4675" s="48">
        <f t="shared" si="525"/>
        <v>60.69</v>
      </c>
      <c r="N4675" s="48">
        <f t="shared" si="526"/>
        <v>66.34</v>
      </c>
      <c r="O4675" s="49">
        <f t="shared" ca="1" si="527"/>
        <v>19548000</v>
      </c>
    </row>
    <row r="4676" spans="1:15" x14ac:dyDescent="0.25">
      <c r="A4676">
        <v>4661</v>
      </c>
      <c r="B4676" s="89">
        <v>35730</v>
      </c>
      <c r="C4676" s="48">
        <v>93.015602000000001</v>
      </c>
      <c r="D4676" s="48">
        <v>93.9375</v>
      </c>
      <c r="E4676" s="48">
        <v>86.843697000000006</v>
      </c>
      <c r="F4676" s="48">
        <v>87.1875</v>
      </c>
      <c r="G4676" s="49">
        <v>10840700</v>
      </c>
      <c r="H4676" s="48">
        <v>62.717838</v>
      </c>
      <c r="I4676" s="52">
        <f t="shared" si="521"/>
        <v>0.71934437849462363</v>
      </c>
      <c r="J4676" s="52">
        <f t="shared" ca="1" si="522"/>
        <v>1</v>
      </c>
      <c r="K4676" s="48">
        <f t="shared" si="523"/>
        <v>66.91</v>
      </c>
      <c r="L4676" s="48">
        <f t="shared" si="524"/>
        <v>67.569999999999993</v>
      </c>
      <c r="M4676" s="48">
        <f t="shared" si="525"/>
        <v>62.47</v>
      </c>
      <c r="N4676" s="48">
        <f t="shared" si="526"/>
        <v>62.72</v>
      </c>
      <c r="O4676" s="49">
        <f t="shared" ca="1" si="527"/>
        <v>10840700</v>
      </c>
    </row>
    <row r="4677" spans="1:15" x14ac:dyDescent="0.25">
      <c r="A4677">
        <v>4662</v>
      </c>
      <c r="B4677" s="89">
        <v>35727</v>
      </c>
      <c r="C4677" s="48">
        <v>96.156197000000006</v>
      </c>
      <c r="D4677" s="48">
        <v>96.156197000000006</v>
      </c>
      <c r="E4677" s="48">
        <v>93.671798999999993</v>
      </c>
      <c r="F4677" s="48">
        <v>94</v>
      </c>
      <c r="G4677" s="49">
        <v>6778700</v>
      </c>
      <c r="H4677" s="48">
        <v>67.618370999999996</v>
      </c>
      <c r="I4677" s="52">
        <f t="shared" si="521"/>
        <v>0.71934437234042548</v>
      </c>
      <c r="J4677" s="52">
        <f t="shared" ca="1" si="522"/>
        <v>1</v>
      </c>
      <c r="K4677" s="48">
        <f t="shared" si="523"/>
        <v>69.17</v>
      </c>
      <c r="L4677" s="48">
        <f t="shared" si="524"/>
        <v>69.17</v>
      </c>
      <c r="M4677" s="48">
        <f t="shared" si="525"/>
        <v>67.38</v>
      </c>
      <c r="N4677" s="48">
        <f t="shared" si="526"/>
        <v>67.62</v>
      </c>
      <c r="O4677" s="49">
        <f t="shared" ca="1" si="527"/>
        <v>6778700</v>
      </c>
    </row>
    <row r="4678" spans="1:15" x14ac:dyDescent="0.25">
      <c r="A4678">
        <v>4663</v>
      </c>
      <c r="B4678" s="89">
        <v>35726</v>
      </c>
      <c r="C4678" s="48">
        <v>94.9375</v>
      </c>
      <c r="D4678" s="48">
        <v>95.75</v>
      </c>
      <c r="E4678" s="48">
        <v>94.281197000000006</v>
      </c>
      <c r="F4678" s="48">
        <v>94.9375</v>
      </c>
      <c r="G4678" s="49">
        <v>8054100</v>
      </c>
      <c r="H4678" s="48">
        <v>68.292756999999995</v>
      </c>
      <c r="I4678" s="52">
        <f t="shared" si="521"/>
        <v>0.71934437919684002</v>
      </c>
      <c r="J4678" s="52">
        <f t="shared" ca="1" si="522"/>
        <v>1</v>
      </c>
      <c r="K4678" s="48">
        <f t="shared" si="523"/>
        <v>68.290000000000006</v>
      </c>
      <c r="L4678" s="48">
        <f t="shared" si="524"/>
        <v>68.88</v>
      </c>
      <c r="M4678" s="48">
        <f t="shared" si="525"/>
        <v>67.819999999999993</v>
      </c>
      <c r="N4678" s="48">
        <f t="shared" si="526"/>
        <v>68.290000000000006</v>
      </c>
      <c r="O4678" s="49">
        <f t="shared" ca="1" si="527"/>
        <v>8054100</v>
      </c>
    </row>
    <row r="4679" spans="1:15" x14ac:dyDescent="0.25">
      <c r="A4679">
        <v>4664</v>
      </c>
      <c r="B4679" s="89">
        <v>35725</v>
      </c>
      <c r="C4679" s="48">
        <v>97.343697000000006</v>
      </c>
      <c r="D4679" s="48">
        <v>97.390602000000001</v>
      </c>
      <c r="E4679" s="48">
        <v>96.531197000000006</v>
      </c>
      <c r="F4679" s="48">
        <v>96.843697000000006</v>
      </c>
      <c r="G4679" s="49">
        <v>4485200</v>
      </c>
      <c r="H4679" s="48">
        <v>69.663968999999994</v>
      </c>
      <c r="I4679" s="52">
        <f t="shared" si="521"/>
        <v>0.71934437818911423</v>
      </c>
      <c r="J4679" s="52">
        <f t="shared" ca="1" si="522"/>
        <v>1</v>
      </c>
      <c r="K4679" s="48">
        <f t="shared" si="523"/>
        <v>70.02</v>
      </c>
      <c r="L4679" s="48">
        <f t="shared" si="524"/>
        <v>70.06</v>
      </c>
      <c r="M4679" s="48">
        <f t="shared" si="525"/>
        <v>69.44</v>
      </c>
      <c r="N4679" s="48">
        <f t="shared" si="526"/>
        <v>69.66</v>
      </c>
      <c r="O4679" s="49">
        <f t="shared" ca="1" si="527"/>
        <v>4485200</v>
      </c>
    </row>
    <row r="4680" spans="1:15" x14ac:dyDescent="0.25">
      <c r="A4680">
        <v>4665</v>
      </c>
      <c r="B4680" s="89">
        <v>35724</v>
      </c>
      <c r="C4680" s="48">
        <v>96.218697000000006</v>
      </c>
      <c r="D4680" s="48">
        <v>97.5</v>
      </c>
      <c r="E4680" s="48">
        <v>96.031197000000006</v>
      </c>
      <c r="F4680" s="48">
        <v>97.484298999999993</v>
      </c>
      <c r="G4680" s="49">
        <v>5225400</v>
      </c>
      <c r="H4680" s="48">
        <v>70.124781999999996</v>
      </c>
      <c r="I4680" s="52">
        <f t="shared" si="521"/>
        <v>0.71934437360010151</v>
      </c>
      <c r="J4680" s="52">
        <f t="shared" ca="1" si="522"/>
        <v>1</v>
      </c>
      <c r="K4680" s="48">
        <f t="shared" si="523"/>
        <v>69.209999999999994</v>
      </c>
      <c r="L4680" s="48">
        <f t="shared" si="524"/>
        <v>70.14</v>
      </c>
      <c r="M4680" s="48">
        <f t="shared" si="525"/>
        <v>69.08</v>
      </c>
      <c r="N4680" s="48">
        <f t="shared" si="526"/>
        <v>70.12</v>
      </c>
      <c r="O4680" s="49">
        <f t="shared" ca="1" si="527"/>
        <v>5225400</v>
      </c>
    </row>
    <row r="4681" spans="1:15" x14ac:dyDescent="0.25">
      <c r="A4681">
        <v>4666</v>
      </c>
      <c r="B4681" s="89">
        <v>35723</v>
      </c>
      <c r="C4681" s="48">
        <v>94.843697000000006</v>
      </c>
      <c r="D4681" s="48">
        <v>95.75</v>
      </c>
      <c r="E4681" s="48">
        <v>94.156197000000006</v>
      </c>
      <c r="F4681" s="48">
        <v>95.625</v>
      </c>
      <c r="G4681" s="49">
        <v>3636400</v>
      </c>
      <c r="H4681" s="48">
        <v>68.787306000000001</v>
      </c>
      <c r="I4681" s="52">
        <f t="shared" si="521"/>
        <v>0.71934437647058824</v>
      </c>
      <c r="J4681" s="52">
        <f t="shared" ca="1" si="522"/>
        <v>1</v>
      </c>
      <c r="K4681" s="48">
        <f t="shared" si="523"/>
        <v>68.23</v>
      </c>
      <c r="L4681" s="48">
        <f t="shared" si="524"/>
        <v>68.88</v>
      </c>
      <c r="M4681" s="48">
        <f t="shared" si="525"/>
        <v>67.73</v>
      </c>
      <c r="N4681" s="48">
        <f t="shared" si="526"/>
        <v>68.790000000000006</v>
      </c>
      <c r="O4681" s="49">
        <f t="shared" ca="1" si="527"/>
        <v>3636400</v>
      </c>
    </row>
    <row r="4682" spans="1:15" x14ac:dyDescent="0.25">
      <c r="A4682">
        <v>4667</v>
      </c>
      <c r="B4682" s="89">
        <v>35720</v>
      </c>
      <c r="C4682" s="48">
        <v>95.015602000000001</v>
      </c>
      <c r="D4682" s="48">
        <v>95.375</v>
      </c>
      <c r="E4682" s="48">
        <v>93</v>
      </c>
      <c r="F4682" s="48">
        <v>94.281197000000006</v>
      </c>
      <c r="G4682" s="49">
        <v>8151300</v>
      </c>
      <c r="H4682" s="48">
        <v>67.820649000000003</v>
      </c>
      <c r="I4682" s="52">
        <f t="shared" si="521"/>
        <v>0.71934437786147321</v>
      </c>
      <c r="J4682" s="52">
        <f t="shared" ca="1" si="522"/>
        <v>1</v>
      </c>
      <c r="K4682" s="48">
        <f t="shared" si="523"/>
        <v>68.349999999999994</v>
      </c>
      <c r="L4682" s="48">
        <f t="shared" si="524"/>
        <v>68.61</v>
      </c>
      <c r="M4682" s="48">
        <f t="shared" si="525"/>
        <v>66.900000000000006</v>
      </c>
      <c r="N4682" s="48">
        <f t="shared" si="526"/>
        <v>67.819999999999993</v>
      </c>
      <c r="O4682" s="49">
        <f t="shared" ca="1" si="527"/>
        <v>8151300</v>
      </c>
    </row>
    <row r="4683" spans="1:15" x14ac:dyDescent="0.25">
      <c r="A4683">
        <v>4668</v>
      </c>
      <c r="B4683" s="89">
        <v>35719</v>
      </c>
      <c r="C4683" s="48">
        <v>97.3125</v>
      </c>
      <c r="D4683" s="48">
        <v>97.5</v>
      </c>
      <c r="E4683" s="48">
        <v>95</v>
      </c>
      <c r="F4683" s="48">
        <v>95.25</v>
      </c>
      <c r="G4683" s="49">
        <v>9488100</v>
      </c>
      <c r="H4683" s="48">
        <v>68.517551999999995</v>
      </c>
      <c r="I4683" s="52">
        <f t="shared" si="521"/>
        <v>0.71934437795275585</v>
      </c>
      <c r="J4683" s="52">
        <f t="shared" ca="1" si="522"/>
        <v>1</v>
      </c>
      <c r="K4683" s="48">
        <f t="shared" si="523"/>
        <v>70</v>
      </c>
      <c r="L4683" s="48">
        <f t="shared" si="524"/>
        <v>70.14</v>
      </c>
      <c r="M4683" s="48">
        <f t="shared" si="525"/>
        <v>68.34</v>
      </c>
      <c r="N4683" s="48">
        <f t="shared" si="526"/>
        <v>68.52</v>
      </c>
      <c r="O4683" s="49">
        <f t="shared" ca="1" si="527"/>
        <v>9488100</v>
      </c>
    </row>
    <row r="4684" spans="1:15" x14ac:dyDescent="0.25">
      <c r="A4684">
        <v>4669</v>
      </c>
      <c r="B4684" s="89">
        <v>35718</v>
      </c>
      <c r="C4684" s="48">
        <v>96.3125</v>
      </c>
      <c r="D4684" s="48">
        <v>97.0625</v>
      </c>
      <c r="E4684" s="48">
        <v>96.281197000000006</v>
      </c>
      <c r="F4684" s="48">
        <v>96.781197000000006</v>
      </c>
      <c r="G4684" s="49">
        <v>2601700</v>
      </c>
      <c r="H4684" s="48">
        <v>69.619010000000003</v>
      </c>
      <c r="I4684" s="52">
        <f t="shared" si="521"/>
        <v>0.71934437843334376</v>
      </c>
      <c r="J4684" s="52">
        <f t="shared" ca="1" si="522"/>
        <v>1</v>
      </c>
      <c r="K4684" s="48">
        <f t="shared" si="523"/>
        <v>69.28</v>
      </c>
      <c r="L4684" s="48">
        <f t="shared" si="524"/>
        <v>69.819999999999993</v>
      </c>
      <c r="M4684" s="48">
        <f t="shared" si="525"/>
        <v>69.260000000000005</v>
      </c>
      <c r="N4684" s="48">
        <f t="shared" si="526"/>
        <v>69.62</v>
      </c>
      <c r="O4684" s="49">
        <f t="shared" ca="1" si="527"/>
        <v>2601700</v>
      </c>
    </row>
    <row r="4685" spans="1:15" x14ac:dyDescent="0.25">
      <c r="A4685">
        <v>4670</v>
      </c>
      <c r="B4685" s="89">
        <v>35717</v>
      </c>
      <c r="C4685" s="48">
        <v>97.468697000000006</v>
      </c>
      <c r="D4685" s="48">
        <v>97.5</v>
      </c>
      <c r="E4685" s="48">
        <v>96.1875</v>
      </c>
      <c r="F4685" s="48">
        <v>97</v>
      </c>
      <c r="G4685" s="49">
        <v>2235700</v>
      </c>
      <c r="H4685" s="48">
        <v>69.776404999999997</v>
      </c>
      <c r="I4685" s="52">
        <f t="shared" si="521"/>
        <v>0.71934438144329893</v>
      </c>
      <c r="J4685" s="52">
        <f t="shared" ca="1" si="522"/>
        <v>1</v>
      </c>
      <c r="K4685" s="48">
        <f t="shared" si="523"/>
        <v>70.11</v>
      </c>
      <c r="L4685" s="48">
        <f t="shared" si="524"/>
        <v>70.14</v>
      </c>
      <c r="M4685" s="48">
        <f t="shared" si="525"/>
        <v>69.19</v>
      </c>
      <c r="N4685" s="48">
        <f t="shared" si="526"/>
        <v>69.78</v>
      </c>
      <c r="O4685" s="49">
        <f t="shared" ca="1" si="527"/>
        <v>2235700</v>
      </c>
    </row>
    <row r="4686" spans="1:15" x14ac:dyDescent="0.25">
      <c r="A4686">
        <v>4671</v>
      </c>
      <c r="B4686" s="89">
        <v>35716</v>
      </c>
      <c r="C4686" s="48">
        <v>97.343697000000006</v>
      </c>
      <c r="D4686" s="48">
        <v>97.546798999999993</v>
      </c>
      <c r="E4686" s="48">
        <v>96.718697000000006</v>
      </c>
      <c r="F4686" s="48">
        <v>96.968697000000006</v>
      </c>
      <c r="G4686" s="49">
        <v>1760300</v>
      </c>
      <c r="H4686" s="48">
        <v>69.753887000000006</v>
      </c>
      <c r="I4686" s="52">
        <f t="shared" si="521"/>
        <v>0.71934437770159998</v>
      </c>
      <c r="J4686" s="52">
        <f t="shared" ca="1" si="522"/>
        <v>1</v>
      </c>
      <c r="K4686" s="48">
        <f t="shared" si="523"/>
        <v>70.02</v>
      </c>
      <c r="L4686" s="48">
        <f t="shared" si="524"/>
        <v>70.17</v>
      </c>
      <c r="M4686" s="48">
        <f t="shared" si="525"/>
        <v>69.569999999999993</v>
      </c>
      <c r="N4686" s="48">
        <f t="shared" si="526"/>
        <v>69.75</v>
      </c>
      <c r="O4686" s="49">
        <f t="shared" ca="1" si="527"/>
        <v>1760300</v>
      </c>
    </row>
    <row r="4687" spans="1:15" x14ac:dyDescent="0.25">
      <c r="A4687">
        <v>4672</v>
      </c>
      <c r="B4687" s="89">
        <v>35713</v>
      </c>
      <c r="C4687" s="48">
        <v>96.3125</v>
      </c>
      <c r="D4687" s="48">
        <v>96.984298999999993</v>
      </c>
      <c r="E4687" s="48">
        <v>96.25</v>
      </c>
      <c r="F4687" s="48">
        <v>96.875</v>
      </c>
      <c r="G4687" s="49">
        <v>2858100</v>
      </c>
      <c r="H4687" s="48">
        <v>69.686487</v>
      </c>
      <c r="I4687" s="52">
        <f t="shared" si="521"/>
        <v>0.71934438193548389</v>
      </c>
      <c r="J4687" s="52">
        <f t="shared" ca="1" si="522"/>
        <v>1</v>
      </c>
      <c r="K4687" s="48">
        <f t="shared" si="523"/>
        <v>69.28</v>
      </c>
      <c r="L4687" s="48">
        <f t="shared" si="524"/>
        <v>69.77</v>
      </c>
      <c r="M4687" s="48">
        <f t="shared" si="525"/>
        <v>69.239999999999995</v>
      </c>
      <c r="N4687" s="48">
        <f t="shared" si="526"/>
        <v>69.69</v>
      </c>
      <c r="O4687" s="49">
        <f t="shared" ca="1" si="527"/>
        <v>2858100</v>
      </c>
    </row>
    <row r="4688" spans="1:15" x14ac:dyDescent="0.25">
      <c r="A4688">
        <v>4673</v>
      </c>
      <c r="B4688" s="89">
        <v>35712</v>
      </c>
      <c r="C4688" s="48">
        <v>96.781197000000006</v>
      </c>
      <c r="D4688" s="48">
        <v>97.609298999999993</v>
      </c>
      <c r="E4688" s="48">
        <v>96.218697000000006</v>
      </c>
      <c r="F4688" s="48">
        <v>97.156197000000006</v>
      </c>
      <c r="G4688" s="49">
        <v>3607600</v>
      </c>
      <c r="H4688" s="48">
        <v>69.888763999999995</v>
      </c>
      <c r="I4688" s="52">
        <f t="shared" si="521"/>
        <v>0.71934437697268028</v>
      </c>
      <c r="J4688" s="52">
        <f t="shared" ca="1" si="522"/>
        <v>1</v>
      </c>
      <c r="K4688" s="48">
        <f t="shared" si="523"/>
        <v>69.62</v>
      </c>
      <c r="L4688" s="48">
        <f t="shared" si="524"/>
        <v>70.209999999999994</v>
      </c>
      <c r="M4688" s="48">
        <f t="shared" si="525"/>
        <v>69.209999999999994</v>
      </c>
      <c r="N4688" s="48">
        <f t="shared" si="526"/>
        <v>69.89</v>
      </c>
      <c r="O4688" s="49">
        <f t="shared" ca="1" si="527"/>
        <v>3607600</v>
      </c>
    </row>
    <row r="4689" spans="1:15" x14ac:dyDescent="0.25">
      <c r="A4689">
        <v>4674</v>
      </c>
      <c r="B4689" s="89">
        <v>35711</v>
      </c>
      <c r="C4689" s="48">
        <v>98.359298999999993</v>
      </c>
      <c r="D4689" s="48">
        <v>98.375</v>
      </c>
      <c r="E4689" s="48">
        <v>96.734298999999993</v>
      </c>
      <c r="F4689" s="48">
        <v>97.5</v>
      </c>
      <c r="G4689" s="49">
        <v>4439400</v>
      </c>
      <c r="H4689" s="48">
        <v>70.136077</v>
      </c>
      <c r="I4689" s="52">
        <f t="shared" ref="I4689:I4752" si="528">H4689/F4689</f>
        <v>0.71934437948717944</v>
      </c>
      <c r="J4689" s="52">
        <f t="shared" ref="J4689:J4752" ca="1" si="529">INDEX(OFFSET($T$15,0,0,$S$13+1,1),MATCH(B4689,OFFSET($Q$15,0,0,$S$13+1,1),-1))</f>
        <v>1</v>
      </c>
      <c r="K4689" s="48">
        <f t="shared" ref="K4689:K4752" si="530">ROUND($I4689*C4689,2)</f>
        <v>70.75</v>
      </c>
      <c r="L4689" s="48">
        <f t="shared" ref="L4689:L4752" si="531">ROUND($I4689*D4689,2)</f>
        <v>70.77</v>
      </c>
      <c r="M4689" s="48">
        <f t="shared" ref="M4689:M4752" si="532">ROUND($I4689*E4689,2)</f>
        <v>69.59</v>
      </c>
      <c r="N4689" s="48">
        <f t="shared" ref="N4689:N4752" si="533">ROUND($I4689*F4689,2)</f>
        <v>70.14</v>
      </c>
      <c r="O4689" s="49">
        <f t="shared" ref="O4689:O4752" ca="1" si="534">G4689*J4689</f>
        <v>4439400</v>
      </c>
    </row>
    <row r="4690" spans="1:15" x14ac:dyDescent="0.25">
      <c r="A4690">
        <v>4675</v>
      </c>
      <c r="B4690" s="89">
        <v>35710</v>
      </c>
      <c r="C4690" s="48">
        <v>97.531197000000006</v>
      </c>
      <c r="D4690" s="48">
        <v>98.5</v>
      </c>
      <c r="E4690" s="48">
        <v>97.203102000000001</v>
      </c>
      <c r="F4690" s="48">
        <v>98.1875</v>
      </c>
      <c r="G4690" s="49">
        <v>1832800</v>
      </c>
      <c r="H4690" s="48">
        <v>70.630626000000007</v>
      </c>
      <c r="I4690" s="52">
        <f t="shared" si="528"/>
        <v>0.7193443768300446</v>
      </c>
      <c r="J4690" s="52">
        <f t="shared" ca="1" si="529"/>
        <v>1</v>
      </c>
      <c r="K4690" s="48">
        <f t="shared" si="530"/>
        <v>70.16</v>
      </c>
      <c r="L4690" s="48">
        <f t="shared" si="531"/>
        <v>70.86</v>
      </c>
      <c r="M4690" s="48">
        <f t="shared" si="532"/>
        <v>69.92</v>
      </c>
      <c r="N4690" s="48">
        <f t="shared" si="533"/>
        <v>70.63</v>
      </c>
      <c r="O4690" s="49">
        <f t="shared" ca="1" si="534"/>
        <v>1832800</v>
      </c>
    </row>
    <row r="4691" spans="1:15" x14ac:dyDescent="0.25">
      <c r="A4691">
        <v>4676</v>
      </c>
      <c r="B4691" s="89">
        <v>35709</v>
      </c>
      <c r="C4691" s="48">
        <v>97.3125</v>
      </c>
      <c r="D4691" s="48">
        <v>97.609298999999993</v>
      </c>
      <c r="E4691" s="48">
        <v>96.906197000000006</v>
      </c>
      <c r="F4691" s="48">
        <v>97.281197000000006</v>
      </c>
      <c r="G4691" s="49">
        <v>2272100</v>
      </c>
      <c r="H4691" s="48">
        <v>69.978682000000006</v>
      </c>
      <c r="I4691" s="52">
        <f t="shared" si="528"/>
        <v>0.71934437648829508</v>
      </c>
      <c r="J4691" s="52">
        <f t="shared" ca="1" si="529"/>
        <v>1</v>
      </c>
      <c r="K4691" s="48">
        <f t="shared" si="530"/>
        <v>70</v>
      </c>
      <c r="L4691" s="48">
        <f t="shared" si="531"/>
        <v>70.209999999999994</v>
      </c>
      <c r="M4691" s="48">
        <f t="shared" si="532"/>
        <v>69.709999999999994</v>
      </c>
      <c r="N4691" s="48">
        <f t="shared" si="533"/>
        <v>69.98</v>
      </c>
      <c r="O4691" s="49">
        <f t="shared" ca="1" si="534"/>
        <v>2272100</v>
      </c>
    </row>
    <row r="4692" spans="1:15" x14ac:dyDescent="0.25">
      <c r="A4692">
        <v>4677</v>
      </c>
      <c r="B4692" s="89">
        <v>35706</v>
      </c>
      <c r="C4692" s="48">
        <v>97.468697000000006</v>
      </c>
      <c r="D4692" s="48">
        <v>97.75</v>
      </c>
      <c r="E4692" s="48">
        <v>95.343697000000006</v>
      </c>
      <c r="F4692" s="48">
        <v>96.640602000000001</v>
      </c>
      <c r="G4692" s="49">
        <v>6499900</v>
      </c>
      <c r="H4692" s="48">
        <v>69.517874000000006</v>
      </c>
      <c r="I4692" s="52">
        <f t="shared" si="528"/>
        <v>0.71934438073968132</v>
      </c>
      <c r="J4692" s="52">
        <f t="shared" ca="1" si="529"/>
        <v>1</v>
      </c>
      <c r="K4692" s="48">
        <f t="shared" si="530"/>
        <v>70.11</v>
      </c>
      <c r="L4692" s="48">
        <f t="shared" si="531"/>
        <v>70.319999999999993</v>
      </c>
      <c r="M4692" s="48">
        <f t="shared" si="532"/>
        <v>68.58</v>
      </c>
      <c r="N4692" s="48">
        <f t="shared" si="533"/>
        <v>69.52</v>
      </c>
      <c r="O4692" s="49">
        <f t="shared" ca="1" si="534"/>
        <v>6499900</v>
      </c>
    </row>
    <row r="4693" spans="1:15" x14ac:dyDescent="0.25">
      <c r="A4693">
        <v>4678</v>
      </c>
      <c r="B4693" s="89">
        <v>35705</v>
      </c>
      <c r="C4693" s="48">
        <v>95.531197000000006</v>
      </c>
      <c r="D4693" s="48">
        <v>96.1875</v>
      </c>
      <c r="E4693" s="48">
        <v>95.3125</v>
      </c>
      <c r="F4693" s="48">
        <v>96.156197000000006</v>
      </c>
      <c r="G4693" s="49">
        <v>2577500</v>
      </c>
      <c r="H4693" s="48">
        <v>69.169419000000005</v>
      </c>
      <c r="I4693" s="52">
        <f t="shared" si="528"/>
        <v>0.71934437049335465</v>
      </c>
      <c r="J4693" s="52">
        <f t="shared" ca="1" si="529"/>
        <v>1</v>
      </c>
      <c r="K4693" s="48">
        <f t="shared" si="530"/>
        <v>68.72</v>
      </c>
      <c r="L4693" s="48">
        <f t="shared" si="531"/>
        <v>69.19</v>
      </c>
      <c r="M4693" s="48">
        <f t="shared" si="532"/>
        <v>68.56</v>
      </c>
      <c r="N4693" s="48">
        <f t="shared" si="533"/>
        <v>69.17</v>
      </c>
      <c r="O4693" s="49">
        <f t="shared" ca="1" si="534"/>
        <v>2577500</v>
      </c>
    </row>
    <row r="4694" spans="1:15" x14ac:dyDescent="0.25">
      <c r="A4694">
        <v>4679</v>
      </c>
      <c r="B4694" s="89">
        <v>35704</v>
      </c>
      <c r="C4694" s="48">
        <v>95.25</v>
      </c>
      <c r="D4694" s="48">
        <v>95.8125</v>
      </c>
      <c r="E4694" s="48">
        <v>94.781197000000006</v>
      </c>
      <c r="F4694" s="48">
        <v>95.625</v>
      </c>
      <c r="G4694" s="49">
        <v>3567500</v>
      </c>
      <c r="H4694" s="48">
        <v>68.787306000000001</v>
      </c>
      <c r="I4694" s="52">
        <f t="shared" si="528"/>
        <v>0.71934437647058824</v>
      </c>
      <c r="J4694" s="52">
        <f t="shared" ca="1" si="529"/>
        <v>1</v>
      </c>
      <c r="K4694" s="48">
        <f t="shared" si="530"/>
        <v>68.52</v>
      </c>
      <c r="L4694" s="48">
        <f t="shared" si="531"/>
        <v>68.92</v>
      </c>
      <c r="M4694" s="48">
        <f t="shared" si="532"/>
        <v>68.180000000000007</v>
      </c>
      <c r="N4694" s="48">
        <f t="shared" si="533"/>
        <v>68.790000000000006</v>
      </c>
      <c r="O4694" s="49">
        <f t="shared" ca="1" si="534"/>
        <v>3567500</v>
      </c>
    </row>
    <row r="4695" spans="1:15" x14ac:dyDescent="0.25">
      <c r="A4695">
        <v>4680</v>
      </c>
      <c r="B4695" s="89">
        <v>35703</v>
      </c>
      <c r="C4695" s="48">
        <v>95</v>
      </c>
      <c r="D4695" s="48">
        <v>95.6875</v>
      </c>
      <c r="E4695" s="48">
        <v>94.375</v>
      </c>
      <c r="F4695" s="48">
        <v>94.375</v>
      </c>
      <c r="G4695" s="49">
        <v>4137600</v>
      </c>
      <c r="H4695" s="48">
        <v>67.888126</v>
      </c>
      <c r="I4695" s="52">
        <f t="shared" si="528"/>
        <v>0.71934438145695367</v>
      </c>
      <c r="J4695" s="52">
        <f t="shared" ca="1" si="529"/>
        <v>1</v>
      </c>
      <c r="K4695" s="48">
        <f t="shared" si="530"/>
        <v>68.34</v>
      </c>
      <c r="L4695" s="48">
        <f t="shared" si="531"/>
        <v>68.83</v>
      </c>
      <c r="M4695" s="48">
        <f t="shared" si="532"/>
        <v>67.89</v>
      </c>
      <c r="N4695" s="48">
        <f t="shared" si="533"/>
        <v>67.89</v>
      </c>
      <c r="O4695" s="49">
        <f t="shared" ca="1" si="534"/>
        <v>4137600</v>
      </c>
    </row>
    <row r="4696" spans="1:15" x14ac:dyDescent="0.25">
      <c r="A4696">
        <v>4681</v>
      </c>
      <c r="B4696" s="89">
        <v>35702</v>
      </c>
      <c r="C4696" s="48">
        <v>94.5</v>
      </c>
      <c r="D4696" s="48">
        <v>95.5625</v>
      </c>
      <c r="E4696" s="48">
        <v>94.156197000000006</v>
      </c>
      <c r="F4696" s="48">
        <v>95.375</v>
      </c>
      <c r="G4696" s="49">
        <v>2065000</v>
      </c>
      <c r="H4696" s="48">
        <v>68.607470000000006</v>
      </c>
      <c r="I4696" s="52">
        <f t="shared" si="528"/>
        <v>0.71934437745740509</v>
      </c>
      <c r="J4696" s="52">
        <f t="shared" ca="1" si="529"/>
        <v>1</v>
      </c>
      <c r="K4696" s="48">
        <f t="shared" si="530"/>
        <v>67.98</v>
      </c>
      <c r="L4696" s="48">
        <f t="shared" si="531"/>
        <v>68.739999999999995</v>
      </c>
      <c r="M4696" s="48">
        <f t="shared" si="532"/>
        <v>67.73</v>
      </c>
      <c r="N4696" s="48">
        <f t="shared" si="533"/>
        <v>68.61</v>
      </c>
      <c r="O4696" s="49">
        <f t="shared" ca="1" si="534"/>
        <v>2065000</v>
      </c>
    </row>
    <row r="4697" spans="1:15" x14ac:dyDescent="0.25">
      <c r="A4697">
        <v>4682</v>
      </c>
      <c r="B4697" s="89">
        <v>35699</v>
      </c>
      <c r="C4697" s="48">
        <v>94.4375</v>
      </c>
      <c r="D4697" s="48">
        <v>94.8125</v>
      </c>
      <c r="E4697" s="48">
        <v>94.1875</v>
      </c>
      <c r="F4697" s="48">
        <v>94.468697000000006</v>
      </c>
      <c r="G4697" s="49">
        <v>3995800</v>
      </c>
      <c r="H4697" s="48">
        <v>67.955526000000006</v>
      </c>
      <c r="I4697" s="52">
        <f t="shared" si="528"/>
        <v>0.71934437711149968</v>
      </c>
      <c r="J4697" s="52">
        <f t="shared" ca="1" si="529"/>
        <v>1</v>
      </c>
      <c r="K4697" s="48">
        <f t="shared" si="530"/>
        <v>67.930000000000007</v>
      </c>
      <c r="L4697" s="48">
        <f t="shared" si="531"/>
        <v>68.2</v>
      </c>
      <c r="M4697" s="48">
        <f t="shared" si="532"/>
        <v>67.75</v>
      </c>
      <c r="N4697" s="48">
        <f t="shared" si="533"/>
        <v>67.959999999999994</v>
      </c>
      <c r="O4697" s="49">
        <f t="shared" ca="1" si="534"/>
        <v>3995800</v>
      </c>
    </row>
    <row r="4698" spans="1:15" x14ac:dyDescent="0.25">
      <c r="A4698">
        <v>4683</v>
      </c>
      <c r="B4698" s="89">
        <v>35698</v>
      </c>
      <c r="C4698" s="48">
        <v>94.25</v>
      </c>
      <c r="D4698" s="48">
        <v>94.75</v>
      </c>
      <c r="E4698" s="48">
        <v>93.625</v>
      </c>
      <c r="F4698" s="48">
        <v>93.6875</v>
      </c>
      <c r="G4698" s="49">
        <v>6327800</v>
      </c>
      <c r="H4698" s="48">
        <v>67.393575999999996</v>
      </c>
      <c r="I4698" s="52">
        <f t="shared" si="528"/>
        <v>0.71934437358238823</v>
      </c>
      <c r="J4698" s="52">
        <f t="shared" ca="1" si="529"/>
        <v>1</v>
      </c>
      <c r="K4698" s="48">
        <f t="shared" si="530"/>
        <v>67.8</v>
      </c>
      <c r="L4698" s="48">
        <f t="shared" si="531"/>
        <v>68.16</v>
      </c>
      <c r="M4698" s="48">
        <f t="shared" si="532"/>
        <v>67.349999999999994</v>
      </c>
      <c r="N4698" s="48">
        <f t="shared" si="533"/>
        <v>67.39</v>
      </c>
      <c r="O4698" s="49">
        <f t="shared" ca="1" si="534"/>
        <v>6327800</v>
      </c>
    </row>
    <row r="4699" spans="1:15" x14ac:dyDescent="0.25">
      <c r="A4699">
        <v>4684</v>
      </c>
      <c r="B4699" s="89">
        <v>35697</v>
      </c>
      <c r="C4699" s="48">
        <v>95.375</v>
      </c>
      <c r="D4699" s="48">
        <v>96.109298999999993</v>
      </c>
      <c r="E4699" s="48">
        <v>94.281197000000006</v>
      </c>
      <c r="F4699" s="48">
        <v>94.343697000000006</v>
      </c>
      <c r="G4699" s="49">
        <v>2793100</v>
      </c>
      <c r="H4699" s="48">
        <v>67.865607999999995</v>
      </c>
      <c r="I4699" s="52">
        <f t="shared" si="528"/>
        <v>0.71934437761115078</v>
      </c>
      <c r="J4699" s="52">
        <f t="shared" ca="1" si="529"/>
        <v>1</v>
      </c>
      <c r="K4699" s="48">
        <f t="shared" si="530"/>
        <v>68.61</v>
      </c>
      <c r="L4699" s="48">
        <f t="shared" si="531"/>
        <v>69.14</v>
      </c>
      <c r="M4699" s="48">
        <f t="shared" si="532"/>
        <v>67.819999999999993</v>
      </c>
      <c r="N4699" s="48">
        <f t="shared" si="533"/>
        <v>67.87</v>
      </c>
      <c r="O4699" s="49">
        <f t="shared" ca="1" si="534"/>
        <v>2793100</v>
      </c>
    </row>
    <row r="4700" spans="1:15" x14ac:dyDescent="0.25">
      <c r="A4700">
        <v>4685</v>
      </c>
      <c r="B4700" s="89">
        <v>35696</v>
      </c>
      <c r="C4700" s="48">
        <v>95.5625</v>
      </c>
      <c r="D4700" s="48">
        <v>95.703102000000001</v>
      </c>
      <c r="E4700" s="48">
        <v>94.75</v>
      </c>
      <c r="F4700" s="48">
        <v>95.125</v>
      </c>
      <c r="G4700" s="49">
        <v>1872800</v>
      </c>
      <c r="H4700" s="48">
        <v>68.427633999999998</v>
      </c>
      <c r="I4700" s="52">
        <f t="shared" si="528"/>
        <v>0.71934437844940868</v>
      </c>
      <c r="J4700" s="52">
        <f t="shared" ca="1" si="529"/>
        <v>1</v>
      </c>
      <c r="K4700" s="48">
        <f t="shared" si="530"/>
        <v>68.739999999999995</v>
      </c>
      <c r="L4700" s="48">
        <f t="shared" si="531"/>
        <v>68.84</v>
      </c>
      <c r="M4700" s="48">
        <f t="shared" si="532"/>
        <v>68.16</v>
      </c>
      <c r="N4700" s="48">
        <f t="shared" si="533"/>
        <v>68.430000000000007</v>
      </c>
      <c r="O4700" s="49">
        <f t="shared" ca="1" si="534"/>
        <v>1872800</v>
      </c>
    </row>
    <row r="4701" spans="1:15" x14ac:dyDescent="0.25">
      <c r="A4701">
        <v>4686</v>
      </c>
      <c r="B4701" s="89">
        <v>35695</v>
      </c>
      <c r="C4701" s="48">
        <v>95.5</v>
      </c>
      <c r="D4701" s="48">
        <v>96.203102000000001</v>
      </c>
      <c r="E4701" s="48">
        <v>95.218697000000006</v>
      </c>
      <c r="F4701" s="48">
        <v>95.5625</v>
      </c>
      <c r="G4701" s="49">
        <v>3259000</v>
      </c>
      <c r="H4701" s="48">
        <v>68.742346999999995</v>
      </c>
      <c r="I4701" s="52">
        <f t="shared" si="528"/>
        <v>0.71934437671680829</v>
      </c>
      <c r="J4701" s="52">
        <f t="shared" ca="1" si="529"/>
        <v>1</v>
      </c>
      <c r="K4701" s="48">
        <f t="shared" si="530"/>
        <v>68.7</v>
      </c>
      <c r="L4701" s="48">
        <f t="shared" si="531"/>
        <v>69.2</v>
      </c>
      <c r="M4701" s="48">
        <f t="shared" si="532"/>
        <v>68.5</v>
      </c>
      <c r="N4701" s="48">
        <f t="shared" si="533"/>
        <v>68.739999999999995</v>
      </c>
      <c r="O4701" s="49">
        <f t="shared" ca="1" si="534"/>
        <v>3259000</v>
      </c>
    </row>
    <row r="4702" spans="1:15" x14ac:dyDescent="0.25">
      <c r="A4702">
        <v>4687</v>
      </c>
      <c r="B4702" s="89">
        <v>35692</v>
      </c>
      <c r="C4702" s="48">
        <v>94.656197000000006</v>
      </c>
      <c r="D4702" s="48">
        <v>95.359298999999993</v>
      </c>
      <c r="E4702" s="48">
        <v>94.406197000000006</v>
      </c>
      <c r="F4702" s="48">
        <v>95.031197000000006</v>
      </c>
      <c r="G4702" s="49">
        <v>1566400</v>
      </c>
      <c r="H4702" s="48">
        <v>68.360157000000001</v>
      </c>
      <c r="I4702" s="52">
        <f t="shared" si="528"/>
        <v>0.71934437487933567</v>
      </c>
      <c r="J4702" s="52">
        <f t="shared" ca="1" si="529"/>
        <v>1</v>
      </c>
      <c r="K4702" s="48">
        <f t="shared" si="530"/>
        <v>68.09</v>
      </c>
      <c r="L4702" s="48">
        <f t="shared" si="531"/>
        <v>68.599999999999994</v>
      </c>
      <c r="M4702" s="48">
        <f t="shared" si="532"/>
        <v>67.91</v>
      </c>
      <c r="N4702" s="48">
        <f t="shared" si="533"/>
        <v>68.36</v>
      </c>
      <c r="O4702" s="49">
        <f t="shared" ca="1" si="534"/>
        <v>1566400</v>
      </c>
    </row>
    <row r="4703" spans="1:15" x14ac:dyDescent="0.25">
      <c r="A4703">
        <v>4688</v>
      </c>
      <c r="B4703" s="89">
        <v>35691</v>
      </c>
      <c r="C4703" s="48">
        <v>95</v>
      </c>
      <c r="D4703" s="48">
        <v>96.375</v>
      </c>
      <c r="E4703" s="48">
        <v>94.968697000000006</v>
      </c>
      <c r="F4703" s="48">
        <v>95.218697000000006</v>
      </c>
      <c r="G4703" s="49">
        <v>5045400</v>
      </c>
      <c r="H4703" s="48">
        <v>68.244705999999994</v>
      </c>
      <c r="I4703" s="52">
        <f t="shared" si="528"/>
        <v>0.71671539466665868</v>
      </c>
      <c r="J4703" s="52">
        <f t="shared" ca="1" si="529"/>
        <v>1</v>
      </c>
      <c r="K4703" s="48">
        <f t="shared" si="530"/>
        <v>68.09</v>
      </c>
      <c r="L4703" s="48">
        <f t="shared" si="531"/>
        <v>69.069999999999993</v>
      </c>
      <c r="M4703" s="48">
        <f t="shared" si="532"/>
        <v>68.069999999999993</v>
      </c>
      <c r="N4703" s="48">
        <f t="shared" si="533"/>
        <v>68.239999999999995</v>
      </c>
      <c r="O4703" s="49">
        <f t="shared" ca="1" si="534"/>
        <v>5045400</v>
      </c>
    </row>
    <row r="4704" spans="1:15" x14ac:dyDescent="0.25">
      <c r="A4704">
        <v>4689</v>
      </c>
      <c r="B4704" s="89">
        <v>35690</v>
      </c>
      <c r="C4704" s="48">
        <v>95.375</v>
      </c>
      <c r="D4704" s="48">
        <v>95.5</v>
      </c>
      <c r="E4704" s="48">
        <v>94.5</v>
      </c>
      <c r="F4704" s="48">
        <v>94.8125</v>
      </c>
      <c r="G4704" s="49">
        <v>2220000</v>
      </c>
      <c r="H4704" s="48">
        <v>67.953577999999993</v>
      </c>
      <c r="I4704" s="52">
        <f t="shared" si="528"/>
        <v>0.7167153909030981</v>
      </c>
      <c r="J4704" s="52">
        <f t="shared" ca="1" si="529"/>
        <v>1</v>
      </c>
      <c r="K4704" s="48">
        <f t="shared" si="530"/>
        <v>68.36</v>
      </c>
      <c r="L4704" s="48">
        <f t="shared" si="531"/>
        <v>68.45</v>
      </c>
      <c r="M4704" s="48">
        <f t="shared" si="532"/>
        <v>67.73</v>
      </c>
      <c r="N4704" s="48">
        <f t="shared" si="533"/>
        <v>67.95</v>
      </c>
      <c r="O4704" s="49">
        <f t="shared" ca="1" si="534"/>
        <v>2220000</v>
      </c>
    </row>
    <row r="4705" spans="1:15" x14ac:dyDescent="0.25">
      <c r="A4705">
        <v>4690</v>
      </c>
      <c r="B4705" s="89">
        <v>35689</v>
      </c>
      <c r="C4705" s="48">
        <v>93.3125</v>
      </c>
      <c r="D4705" s="48">
        <v>95.281197000000006</v>
      </c>
      <c r="E4705" s="48">
        <v>93.031197000000006</v>
      </c>
      <c r="F4705" s="48">
        <v>94.8125</v>
      </c>
      <c r="G4705" s="49">
        <v>6979000</v>
      </c>
      <c r="H4705" s="48">
        <v>67.953577999999993</v>
      </c>
      <c r="I4705" s="52">
        <f t="shared" si="528"/>
        <v>0.7167153909030981</v>
      </c>
      <c r="J4705" s="52">
        <f t="shared" ca="1" si="529"/>
        <v>1</v>
      </c>
      <c r="K4705" s="48">
        <f t="shared" si="530"/>
        <v>66.88</v>
      </c>
      <c r="L4705" s="48">
        <f t="shared" si="531"/>
        <v>68.290000000000006</v>
      </c>
      <c r="M4705" s="48">
        <f t="shared" si="532"/>
        <v>66.680000000000007</v>
      </c>
      <c r="N4705" s="48">
        <f t="shared" si="533"/>
        <v>67.95</v>
      </c>
      <c r="O4705" s="49">
        <f t="shared" ca="1" si="534"/>
        <v>6979000</v>
      </c>
    </row>
    <row r="4706" spans="1:15" x14ac:dyDescent="0.25">
      <c r="A4706">
        <v>4691</v>
      </c>
      <c r="B4706" s="89">
        <v>35688</v>
      </c>
      <c r="C4706" s="48">
        <v>92.656197000000006</v>
      </c>
      <c r="D4706" s="48">
        <v>93.3125</v>
      </c>
      <c r="E4706" s="48">
        <v>92.1875</v>
      </c>
      <c r="F4706" s="48">
        <v>92.5</v>
      </c>
      <c r="G4706" s="49">
        <v>2060500</v>
      </c>
      <c r="H4706" s="48">
        <v>66.296173999999993</v>
      </c>
      <c r="I4706" s="52">
        <f t="shared" si="528"/>
        <v>0.71671539459459455</v>
      </c>
      <c r="J4706" s="52">
        <f t="shared" ca="1" si="529"/>
        <v>1</v>
      </c>
      <c r="K4706" s="48">
        <f t="shared" si="530"/>
        <v>66.41</v>
      </c>
      <c r="L4706" s="48">
        <f t="shared" si="531"/>
        <v>66.88</v>
      </c>
      <c r="M4706" s="48">
        <f t="shared" si="532"/>
        <v>66.069999999999993</v>
      </c>
      <c r="N4706" s="48">
        <f t="shared" si="533"/>
        <v>66.3</v>
      </c>
      <c r="O4706" s="49">
        <f t="shared" ca="1" si="534"/>
        <v>2060500</v>
      </c>
    </row>
    <row r="4707" spans="1:15" x14ac:dyDescent="0.25">
      <c r="A4707">
        <v>4692</v>
      </c>
      <c r="B4707" s="89">
        <v>35685</v>
      </c>
      <c r="C4707" s="48">
        <v>92</v>
      </c>
      <c r="D4707" s="48">
        <v>92.968697000000006</v>
      </c>
      <c r="E4707" s="48">
        <v>90.9375</v>
      </c>
      <c r="F4707" s="48">
        <v>92.656197000000006</v>
      </c>
      <c r="G4707" s="49">
        <v>6708000</v>
      </c>
      <c r="H4707" s="48">
        <v>66.408123000000003</v>
      </c>
      <c r="I4707" s="52">
        <f t="shared" si="528"/>
        <v>0.71671539681258445</v>
      </c>
      <c r="J4707" s="52">
        <f t="shared" ca="1" si="529"/>
        <v>1</v>
      </c>
      <c r="K4707" s="48">
        <f t="shared" si="530"/>
        <v>65.94</v>
      </c>
      <c r="L4707" s="48">
        <f t="shared" si="531"/>
        <v>66.63</v>
      </c>
      <c r="M4707" s="48">
        <f t="shared" si="532"/>
        <v>65.180000000000007</v>
      </c>
      <c r="N4707" s="48">
        <f t="shared" si="533"/>
        <v>66.41</v>
      </c>
      <c r="O4707" s="49">
        <f t="shared" ca="1" si="534"/>
        <v>6708000</v>
      </c>
    </row>
    <row r="4708" spans="1:15" x14ac:dyDescent="0.25">
      <c r="A4708">
        <v>4693</v>
      </c>
      <c r="B4708" s="89">
        <v>35684</v>
      </c>
      <c r="C4708" s="48">
        <v>91.781197000000006</v>
      </c>
      <c r="D4708" s="48">
        <v>91.906197000000006</v>
      </c>
      <c r="E4708" s="48">
        <v>90.25</v>
      </c>
      <c r="F4708" s="48">
        <v>91.1875</v>
      </c>
      <c r="G4708" s="49">
        <v>7055900</v>
      </c>
      <c r="H4708" s="48">
        <v>65.355485000000002</v>
      </c>
      <c r="I4708" s="52">
        <f t="shared" si="528"/>
        <v>0.71671539410555174</v>
      </c>
      <c r="J4708" s="52">
        <f t="shared" ca="1" si="529"/>
        <v>1</v>
      </c>
      <c r="K4708" s="48">
        <f t="shared" si="530"/>
        <v>65.78</v>
      </c>
      <c r="L4708" s="48">
        <f t="shared" si="531"/>
        <v>65.87</v>
      </c>
      <c r="M4708" s="48">
        <f t="shared" si="532"/>
        <v>64.680000000000007</v>
      </c>
      <c r="N4708" s="48">
        <f t="shared" si="533"/>
        <v>65.36</v>
      </c>
      <c r="O4708" s="49">
        <f t="shared" ca="1" si="534"/>
        <v>7055900</v>
      </c>
    </row>
    <row r="4709" spans="1:15" x14ac:dyDescent="0.25">
      <c r="A4709">
        <v>4694</v>
      </c>
      <c r="B4709" s="89">
        <v>35683</v>
      </c>
      <c r="C4709" s="48">
        <v>93.125</v>
      </c>
      <c r="D4709" s="48">
        <v>93.5</v>
      </c>
      <c r="E4709" s="48">
        <v>91.656197000000006</v>
      </c>
      <c r="F4709" s="48">
        <v>91.656197000000006</v>
      </c>
      <c r="G4709" s="49">
        <v>3623700</v>
      </c>
      <c r="H4709" s="48">
        <v>65.691406999999998</v>
      </c>
      <c r="I4709" s="52">
        <f t="shared" si="528"/>
        <v>0.71671539023160646</v>
      </c>
      <c r="J4709" s="52">
        <f t="shared" ca="1" si="529"/>
        <v>1</v>
      </c>
      <c r="K4709" s="48">
        <f t="shared" si="530"/>
        <v>66.739999999999995</v>
      </c>
      <c r="L4709" s="48">
        <f t="shared" si="531"/>
        <v>67.010000000000005</v>
      </c>
      <c r="M4709" s="48">
        <f t="shared" si="532"/>
        <v>65.69</v>
      </c>
      <c r="N4709" s="48">
        <f t="shared" si="533"/>
        <v>65.69</v>
      </c>
      <c r="O4709" s="49">
        <f t="shared" ca="1" si="534"/>
        <v>3623700</v>
      </c>
    </row>
    <row r="4710" spans="1:15" x14ac:dyDescent="0.25">
      <c r="A4710">
        <v>4695</v>
      </c>
      <c r="B4710" s="89">
        <v>35682</v>
      </c>
      <c r="C4710" s="48">
        <v>93.218697000000006</v>
      </c>
      <c r="D4710" s="48">
        <v>94.281197000000006</v>
      </c>
      <c r="E4710" s="48">
        <v>92.906197000000006</v>
      </c>
      <c r="F4710" s="48">
        <v>93.593697000000006</v>
      </c>
      <c r="G4710" s="49">
        <v>1885200</v>
      </c>
      <c r="H4710" s="48">
        <v>67.080043000000003</v>
      </c>
      <c r="I4710" s="52">
        <f t="shared" si="528"/>
        <v>0.71671538949893177</v>
      </c>
      <c r="J4710" s="52">
        <f t="shared" ca="1" si="529"/>
        <v>1</v>
      </c>
      <c r="K4710" s="48">
        <f t="shared" si="530"/>
        <v>66.81</v>
      </c>
      <c r="L4710" s="48">
        <f t="shared" si="531"/>
        <v>67.569999999999993</v>
      </c>
      <c r="M4710" s="48">
        <f t="shared" si="532"/>
        <v>66.59</v>
      </c>
      <c r="N4710" s="48">
        <f t="shared" si="533"/>
        <v>67.08</v>
      </c>
      <c r="O4710" s="49">
        <f t="shared" ca="1" si="534"/>
        <v>1885200</v>
      </c>
    </row>
    <row r="4711" spans="1:15" x14ac:dyDescent="0.25">
      <c r="A4711">
        <v>4696</v>
      </c>
      <c r="B4711" s="89">
        <v>35681</v>
      </c>
      <c r="C4711" s="48">
        <v>93.718697000000006</v>
      </c>
      <c r="D4711" s="48">
        <v>94</v>
      </c>
      <c r="E4711" s="48">
        <v>93.3125</v>
      </c>
      <c r="F4711" s="48">
        <v>93.546798999999993</v>
      </c>
      <c r="G4711" s="49">
        <v>803500</v>
      </c>
      <c r="H4711" s="48">
        <v>67.046430999999998</v>
      </c>
      <c r="I4711" s="52">
        <f t="shared" si="528"/>
        <v>0.7167153950398667</v>
      </c>
      <c r="J4711" s="52">
        <f t="shared" ca="1" si="529"/>
        <v>1</v>
      </c>
      <c r="K4711" s="48">
        <f t="shared" si="530"/>
        <v>67.17</v>
      </c>
      <c r="L4711" s="48">
        <f t="shared" si="531"/>
        <v>67.37</v>
      </c>
      <c r="M4711" s="48">
        <f t="shared" si="532"/>
        <v>66.88</v>
      </c>
      <c r="N4711" s="48">
        <f t="shared" si="533"/>
        <v>67.05</v>
      </c>
      <c r="O4711" s="49">
        <f t="shared" ca="1" si="534"/>
        <v>803500</v>
      </c>
    </row>
    <row r="4712" spans="1:15" x14ac:dyDescent="0.25">
      <c r="A4712">
        <v>4697</v>
      </c>
      <c r="B4712" s="89">
        <v>35678</v>
      </c>
      <c r="C4712" s="48">
        <v>93.968697000000006</v>
      </c>
      <c r="D4712" s="48">
        <v>94.4375</v>
      </c>
      <c r="E4712" s="48">
        <v>92.593697000000006</v>
      </c>
      <c r="F4712" s="48">
        <v>93.140602000000001</v>
      </c>
      <c r="G4712" s="49">
        <v>3663300</v>
      </c>
      <c r="H4712" s="48">
        <v>66.755302999999998</v>
      </c>
      <c r="I4712" s="52">
        <f t="shared" si="528"/>
        <v>0.71671539121037675</v>
      </c>
      <c r="J4712" s="52">
        <f t="shared" ca="1" si="529"/>
        <v>1</v>
      </c>
      <c r="K4712" s="48">
        <f t="shared" si="530"/>
        <v>67.349999999999994</v>
      </c>
      <c r="L4712" s="48">
        <f t="shared" si="531"/>
        <v>67.680000000000007</v>
      </c>
      <c r="M4712" s="48">
        <f t="shared" si="532"/>
        <v>66.36</v>
      </c>
      <c r="N4712" s="48">
        <f t="shared" si="533"/>
        <v>66.760000000000005</v>
      </c>
      <c r="O4712" s="49">
        <f t="shared" ca="1" si="534"/>
        <v>3663300</v>
      </c>
    </row>
    <row r="4713" spans="1:15" x14ac:dyDescent="0.25">
      <c r="A4713">
        <v>4698</v>
      </c>
      <c r="B4713" s="89">
        <v>35677</v>
      </c>
      <c r="C4713" s="48">
        <v>93.0625</v>
      </c>
      <c r="D4713" s="48">
        <v>93.718697000000006</v>
      </c>
      <c r="E4713" s="48">
        <v>92.75</v>
      </c>
      <c r="F4713" s="48">
        <v>93.406197000000006</v>
      </c>
      <c r="G4713" s="49">
        <v>2473700</v>
      </c>
      <c r="H4713" s="48">
        <v>66.945659000000006</v>
      </c>
      <c r="I4713" s="52">
        <f t="shared" si="528"/>
        <v>0.71671539094991743</v>
      </c>
      <c r="J4713" s="52">
        <f t="shared" ca="1" si="529"/>
        <v>1</v>
      </c>
      <c r="K4713" s="48">
        <f t="shared" si="530"/>
        <v>66.7</v>
      </c>
      <c r="L4713" s="48">
        <f t="shared" si="531"/>
        <v>67.17</v>
      </c>
      <c r="M4713" s="48">
        <f t="shared" si="532"/>
        <v>66.48</v>
      </c>
      <c r="N4713" s="48">
        <f t="shared" si="533"/>
        <v>66.95</v>
      </c>
      <c r="O4713" s="49">
        <f t="shared" ca="1" si="534"/>
        <v>2473700</v>
      </c>
    </row>
    <row r="4714" spans="1:15" x14ac:dyDescent="0.25">
      <c r="A4714">
        <v>4699</v>
      </c>
      <c r="B4714" s="89">
        <v>35676</v>
      </c>
      <c r="C4714" s="48">
        <v>93.296798999999993</v>
      </c>
      <c r="D4714" s="48">
        <v>94</v>
      </c>
      <c r="E4714" s="48">
        <v>92.75</v>
      </c>
      <c r="F4714" s="48">
        <v>92.8125</v>
      </c>
      <c r="G4714" s="49">
        <v>2812500</v>
      </c>
      <c r="H4714" s="48">
        <v>66.520148000000006</v>
      </c>
      <c r="I4714" s="52">
        <f t="shared" si="528"/>
        <v>0.71671539932659944</v>
      </c>
      <c r="J4714" s="52">
        <f t="shared" ca="1" si="529"/>
        <v>1</v>
      </c>
      <c r="K4714" s="48">
        <f t="shared" si="530"/>
        <v>66.87</v>
      </c>
      <c r="L4714" s="48">
        <f t="shared" si="531"/>
        <v>67.37</v>
      </c>
      <c r="M4714" s="48">
        <f t="shared" si="532"/>
        <v>66.48</v>
      </c>
      <c r="N4714" s="48">
        <f t="shared" si="533"/>
        <v>66.52</v>
      </c>
      <c r="O4714" s="49">
        <f t="shared" ca="1" si="534"/>
        <v>2812500</v>
      </c>
    </row>
    <row r="4715" spans="1:15" x14ac:dyDescent="0.25">
      <c r="A4715">
        <v>4700</v>
      </c>
      <c r="B4715" s="89">
        <v>35675</v>
      </c>
      <c r="C4715" s="48">
        <v>90.6875</v>
      </c>
      <c r="D4715" s="48">
        <v>93.359298999999993</v>
      </c>
      <c r="E4715" s="48">
        <v>90.593697000000006</v>
      </c>
      <c r="F4715" s="48">
        <v>93.3125</v>
      </c>
      <c r="G4715" s="49">
        <v>7294000</v>
      </c>
      <c r="H4715" s="48">
        <v>66.878505000000004</v>
      </c>
      <c r="I4715" s="52">
        <f t="shared" si="528"/>
        <v>0.71671539182853317</v>
      </c>
      <c r="J4715" s="52">
        <f t="shared" ca="1" si="529"/>
        <v>1</v>
      </c>
      <c r="K4715" s="48">
        <f t="shared" si="530"/>
        <v>65</v>
      </c>
      <c r="L4715" s="48">
        <f t="shared" si="531"/>
        <v>66.91</v>
      </c>
      <c r="M4715" s="48">
        <f t="shared" si="532"/>
        <v>64.930000000000007</v>
      </c>
      <c r="N4715" s="48">
        <f t="shared" si="533"/>
        <v>66.88</v>
      </c>
      <c r="O4715" s="49">
        <f t="shared" ca="1" si="534"/>
        <v>7294000</v>
      </c>
    </row>
    <row r="4716" spans="1:15" x14ac:dyDescent="0.25">
      <c r="A4716">
        <v>4701</v>
      </c>
      <c r="B4716" s="89">
        <v>35671</v>
      </c>
      <c r="C4716" s="48">
        <v>90.125</v>
      </c>
      <c r="D4716" s="48">
        <v>91.109298999999993</v>
      </c>
      <c r="E4716" s="48">
        <v>89.718697000000006</v>
      </c>
      <c r="F4716" s="48">
        <v>90.375</v>
      </c>
      <c r="G4716" s="49">
        <v>2652300</v>
      </c>
      <c r="H4716" s="48">
        <v>64.773154000000005</v>
      </c>
      <c r="I4716" s="52">
        <f t="shared" si="528"/>
        <v>0.71671539695712316</v>
      </c>
      <c r="J4716" s="52">
        <f t="shared" ca="1" si="529"/>
        <v>1</v>
      </c>
      <c r="K4716" s="48">
        <f t="shared" si="530"/>
        <v>64.59</v>
      </c>
      <c r="L4716" s="48">
        <f t="shared" si="531"/>
        <v>65.3</v>
      </c>
      <c r="M4716" s="48">
        <f t="shared" si="532"/>
        <v>64.3</v>
      </c>
      <c r="N4716" s="48">
        <f t="shared" si="533"/>
        <v>64.77</v>
      </c>
      <c r="O4716" s="49">
        <f t="shared" ca="1" si="534"/>
        <v>2652300</v>
      </c>
    </row>
    <row r="4717" spans="1:15" x14ac:dyDescent="0.25">
      <c r="A4717">
        <v>4702</v>
      </c>
      <c r="B4717" s="89">
        <v>35670</v>
      </c>
      <c r="C4717" s="48">
        <v>91.1875</v>
      </c>
      <c r="D4717" s="48">
        <v>91.9375</v>
      </c>
      <c r="E4717" s="48">
        <v>90</v>
      </c>
      <c r="F4717" s="48">
        <v>90.015602000000001</v>
      </c>
      <c r="G4717" s="49">
        <v>4287900</v>
      </c>
      <c r="H4717" s="48">
        <v>64.515568000000002</v>
      </c>
      <c r="I4717" s="52">
        <f t="shared" si="528"/>
        <v>0.71671539784847527</v>
      </c>
      <c r="J4717" s="52">
        <f t="shared" ca="1" si="529"/>
        <v>1</v>
      </c>
      <c r="K4717" s="48">
        <f t="shared" si="530"/>
        <v>65.36</v>
      </c>
      <c r="L4717" s="48">
        <f t="shared" si="531"/>
        <v>65.89</v>
      </c>
      <c r="M4717" s="48">
        <f t="shared" si="532"/>
        <v>64.5</v>
      </c>
      <c r="N4717" s="48">
        <f t="shared" si="533"/>
        <v>64.52</v>
      </c>
      <c r="O4717" s="49">
        <f t="shared" ca="1" si="534"/>
        <v>4287900</v>
      </c>
    </row>
    <row r="4718" spans="1:15" x14ac:dyDescent="0.25">
      <c r="A4718">
        <v>4703</v>
      </c>
      <c r="B4718" s="89">
        <v>35669</v>
      </c>
      <c r="C4718" s="48">
        <v>91</v>
      </c>
      <c r="D4718" s="48">
        <v>91.968697000000006</v>
      </c>
      <c r="E4718" s="48">
        <v>90.406197000000006</v>
      </c>
      <c r="F4718" s="48">
        <v>91.406197000000006</v>
      </c>
      <c r="G4718" s="49">
        <v>5484300</v>
      </c>
      <c r="H4718" s="48">
        <v>65.512227999999993</v>
      </c>
      <c r="I4718" s="52">
        <f t="shared" si="528"/>
        <v>0.71671538856386274</v>
      </c>
      <c r="J4718" s="52">
        <f t="shared" ca="1" si="529"/>
        <v>1</v>
      </c>
      <c r="K4718" s="48">
        <f t="shared" si="530"/>
        <v>65.22</v>
      </c>
      <c r="L4718" s="48">
        <f t="shared" si="531"/>
        <v>65.92</v>
      </c>
      <c r="M4718" s="48">
        <f t="shared" si="532"/>
        <v>64.8</v>
      </c>
      <c r="N4718" s="48">
        <f t="shared" si="533"/>
        <v>65.510000000000005</v>
      </c>
      <c r="O4718" s="49">
        <f t="shared" ca="1" si="534"/>
        <v>5484300</v>
      </c>
    </row>
    <row r="4719" spans="1:15" x14ac:dyDescent="0.25">
      <c r="A4719">
        <v>4704</v>
      </c>
      <c r="B4719" s="89">
        <v>35668</v>
      </c>
      <c r="C4719" s="48">
        <v>92</v>
      </c>
      <c r="D4719" s="48">
        <v>92.5625</v>
      </c>
      <c r="E4719" s="48">
        <v>90.703102000000001</v>
      </c>
      <c r="F4719" s="48">
        <v>90.859298999999993</v>
      </c>
      <c r="G4719" s="49">
        <v>4290000</v>
      </c>
      <c r="H4719" s="48">
        <v>65.120258000000007</v>
      </c>
      <c r="I4719" s="52">
        <f t="shared" si="528"/>
        <v>0.71671539090346725</v>
      </c>
      <c r="J4719" s="52">
        <f t="shared" ca="1" si="529"/>
        <v>1</v>
      </c>
      <c r="K4719" s="48">
        <f t="shared" si="530"/>
        <v>65.94</v>
      </c>
      <c r="L4719" s="48">
        <f t="shared" si="531"/>
        <v>66.34</v>
      </c>
      <c r="M4719" s="48">
        <f t="shared" si="532"/>
        <v>65.010000000000005</v>
      </c>
      <c r="N4719" s="48">
        <f t="shared" si="533"/>
        <v>65.12</v>
      </c>
      <c r="O4719" s="49">
        <f t="shared" ca="1" si="534"/>
        <v>4290000</v>
      </c>
    </row>
    <row r="4720" spans="1:15" x14ac:dyDescent="0.25">
      <c r="A4720">
        <v>4705</v>
      </c>
      <c r="B4720" s="89">
        <v>35667</v>
      </c>
      <c r="C4720" s="48">
        <v>92.781197000000006</v>
      </c>
      <c r="D4720" s="48">
        <v>93.406197000000006</v>
      </c>
      <c r="E4720" s="48">
        <v>91.843697000000006</v>
      </c>
      <c r="F4720" s="48">
        <v>92.218697000000006</v>
      </c>
      <c r="G4720" s="49">
        <v>3888000</v>
      </c>
      <c r="H4720" s="48">
        <v>66.094560000000001</v>
      </c>
      <c r="I4720" s="52">
        <f t="shared" si="528"/>
        <v>0.71671539666191553</v>
      </c>
      <c r="J4720" s="52">
        <f t="shared" ca="1" si="529"/>
        <v>1</v>
      </c>
      <c r="K4720" s="48">
        <f t="shared" si="530"/>
        <v>66.5</v>
      </c>
      <c r="L4720" s="48">
        <f t="shared" si="531"/>
        <v>66.95</v>
      </c>
      <c r="M4720" s="48">
        <f t="shared" si="532"/>
        <v>65.83</v>
      </c>
      <c r="N4720" s="48">
        <f t="shared" si="533"/>
        <v>66.09</v>
      </c>
      <c r="O4720" s="49">
        <f t="shared" ca="1" si="534"/>
        <v>3888000</v>
      </c>
    </row>
    <row r="4721" spans="1:15" x14ac:dyDescent="0.25">
      <c r="A4721">
        <v>4706</v>
      </c>
      <c r="B4721" s="89">
        <v>35664</v>
      </c>
      <c r="C4721" s="48">
        <v>91</v>
      </c>
      <c r="D4721" s="48">
        <v>92.734298999999993</v>
      </c>
      <c r="E4721" s="48">
        <v>90.5625</v>
      </c>
      <c r="F4721" s="48">
        <v>92.5625</v>
      </c>
      <c r="G4721" s="49">
        <v>8087800</v>
      </c>
      <c r="H4721" s="48">
        <v>66.340969000000001</v>
      </c>
      <c r="I4721" s="52">
        <f t="shared" si="528"/>
        <v>0.71671539770425385</v>
      </c>
      <c r="J4721" s="52">
        <f t="shared" ca="1" si="529"/>
        <v>1</v>
      </c>
      <c r="K4721" s="48">
        <f t="shared" si="530"/>
        <v>65.22</v>
      </c>
      <c r="L4721" s="48">
        <f t="shared" si="531"/>
        <v>66.459999999999994</v>
      </c>
      <c r="M4721" s="48">
        <f t="shared" si="532"/>
        <v>64.91</v>
      </c>
      <c r="N4721" s="48">
        <f t="shared" si="533"/>
        <v>66.34</v>
      </c>
      <c r="O4721" s="49">
        <f t="shared" ca="1" si="534"/>
        <v>8087800</v>
      </c>
    </row>
    <row r="4722" spans="1:15" x14ac:dyDescent="0.25">
      <c r="A4722">
        <v>4707</v>
      </c>
      <c r="B4722" s="89">
        <v>35663</v>
      </c>
      <c r="C4722" s="48">
        <v>94.125</v>
      </c>
      <c r="D4722" s="48">
        <v>94.25</v>
      </c>
      <c r="E4722" s="48">
        <v>92.093697000000006</v>
      </c>
      <c r="F4722" s="48">
        <v>92.593697000000006</v>
      </c>
      <c r="G4722" s="49">
        <v>5392600</v>
      </c>
      <c r="H4722" s="48">
        <v>66.363327999999996</v>
      </c>
      <c r="I4722" s="52">
        <f t="shared" si="528"/>
        <v>0.71671539370546999</v>
      </c>
      <c r="J4722" s="52">
        <f t="shared" ca="1" si="529"/>
        <v>1</v>
      </c>
      <c r="K4722" s="48">
        <f t="shared" si="530"/>
        <v>67.459999999999994</v>
      </c>
      <c r="L4722" s="48">
        <f t="shared" si="531"/>
        <v>67.55</v>
      </c>
      <c r="M4722" s="48">
        <f t="shared" si="532"/>
        <v>66</v>
      </c>
      <c r="N4722" s="48">
        <f t="shared" si="533"/>
        <v>66.36</v>
      </c>
      <c r="O4722" s="49">
        <f t="shared" ca="1" si="534"/>
        <v>5392600</v>
      </c>
    </row>
    <row r="4723" spans="1:15" x14ac:dyDescent="0.25">
      <c r="A4723">
        <v>4708</v>
      </c>
      <c r="B4723" s="89">
        <v>35662</v>
      </c>
      <c r="C4723" s="48">
        <v>92.9375</v>
      </c>
      <c r="D4723" s="48">
        <v>94.3125</v>
      </c>
      <c r="E4723" s="48">
        <v>92.609298999999993</v>
      </c>
      <c r="F4723" s="48">
        <v>94.25</v>
      </c>
      <c r="G4723" s="49">
        <v>3564600</v>
      </c>
      <c r="H4723" s="48">
        <v>67.550426000000002</v>
      </c>
      <c r="I4723" s="52">
        <f t="shared" si="528"/>
        <v>0.71671539522546424</v>
      </c>
      <c r="J4723" s="52">
        <f t="shared" ca="1" si="529"/>
        <v>1</v>
      </c>
      <c r="K4723" s="48">
        <f t="shared" si="530"/>
        <v>66.61</v>
      </c>
      <c r="L4723" s="48">
        <f t="shared" si="531"/>
        <v>67.599999999999994</v>
      </c>
      <c r="M4723" s="48">
        <f t="shared" si="532"/>
        <v>66.37</v>
      </c>
      <c r="N4723" s="48">
        <f t="shared" si="533"/>
        <v>67.55</v>
      </c>
      <c r="O4723" s="49">
        <f t="shared" ca="1" si="534"/>
        <v>3564600</v>
      </c>
    </row>
    <row r="4724" spans="1:15" x14ac:dyDescent="0.25">
      <c r="A4724">
        <v>4709</v>
      </c>
      <c r="B4724" s="89">
        <v>35661</v>
      </c>
      <c r="C4724" s="48">
        <v>92.218697000000006</v>
      </c>
      <c r="D4724" s="48">
        <v>92.906197000000006</v>
      </c>
      <c r="E4724" s="48">
        <v>91.531197000000006</v>
      </c>
      <c r="F4724" s="48">
        <v>92.843697000000006</v>
      </c>
      <c r="G4724" s="49">
        <v>3802800</v>
      </c>
      <c r="H4724" s="48">
        <v>66.542507000000001</v>
      </c>
      <c r="I4724" s="52">
        <f t="shared" si="528"/>
        <v>0.71671539533803785</v>
      </c>
      <c r="J4724" s="52">
        <f t="shared" ca="1" si="529"/>
        <v>1</v>
      </c>
      <c r="K4724" s="48">
        <f t="shared" si="530"/>
        <v>66.09</v>
      </c>
      <c r="L4724" s="48">
        <f t="shared" si="531"/>
        <v>66.59</v>
      </c>
      <c r="M4724" s="48">
        <f t="shared" si="532"/>
        <v>65.599999999999994</v>
      </c>
      <c r="N4724" s="48">
        <f t="shared" si="533"/>
        <v>66.540000000000006</v>
      </c>
      <c r="O4724" s="49">
        <f t="shared" ca="1" si="534"/>
        <v>3802800</v>
      </c>
    </row>
    <row r="4725" spans="1:15" x14ac:dyDescent="0.25">
      <c r="A4725">
        <v>4710</v>
      </c>
      <c r="B4725" s="89">
        <v>35660</v>
      </c>
      <c r="C4725" s="48">
        <v>90.375</v>
      </c>
      <c r="D4725" s="48">
        <v>91.781197000000006</v>
      </c>
      <c r="E4725" s="48">
        <v>89.343697000000006</v>
      </c>
      <c r="F4725" s="48">
        <v>91.781197000000006</v>
      </c>
      <c r="G4725" s="49">
        <v>5638900</v>
      </c>
      <c r="H4725" s="48">
        <v>65.780996999999999</v>
      </c>
      <c r="I4725" s="52">
        <f t="shared" si="528"/>
        <v>0.71671539650981009</v>
      </c>
      <c r="J4725" s="52">
        <f t="shared" ca="1" si="529"/>
        <v>1</v>
      </c>
      <c r="K4725" s="48">
        <f t="shared" si="530"/>
        <v>64.77</v>
      </c>
      <c r="L4725" s="48">
        <f t="shared" si="531"/>
        <v>65.78</v>
      </c>
      <c r="M4725" s="48">
        <f t="shared" si="532"/>
        <v>64.03</v>
      </c>
      <c r="N4725" s="48">
        <f t="shared" si="533"/>
        <v>65.78</v>
      </c>
      <c r="O4725" s="49">
        <f t="shared" ca="1" si="534"/>
        <v>5638900</v>
      </c>
    </row>
    <row r="4726" spans="1:15" x14ac:dyDescent="0.25">
      <c r="A4726">
        <v>4711</v>
      </c>
      <c r="B4726" s="89">
        <v>35657</v>
      </c>
      <c r="C4726" s="48">
        <v>92.125</v>
      </c>
      <c r="D4726" s="48">
        <v>92.125</v>
      </c>
      <c r="E4726" s="48">
        <v>89.625</v>
      </c>
      <c r="F4726" s="48">
        <v>89.781197000000006</v>
      </c>
      <c r="G4726" s="49">
        <v>4907100</v>
      </c>
      <c r="H4726" s="48">
        <v>64.347566</v>
      </c>
      <c r="I4726" s="52">
        <f t="shared" si="528"/>
        <v>0.71671539420442343</v>
      </c>
      <c r="J4726" s="52">
        <f t="shared" ca="1" si="529"/>
        <v>1</v>
      </c>
      <c r="K4726" s="48">
        <f t="shared" si="530"/>
        <v>66.03</v>
      </c>
      <c r="L4726" s="48">
        <f t="shared" si="531"/>
        <v>66.03</v>
      </c>
      <c r="M4726" s="48">
        <f t="shared" si="532"/>
        <v>64.239999999999995</v>
      </c>
      <c r="N4726" s="48">
        <f t="shared" si="533"/>
        <v>64.349999999999994</v>
      </c>
      <c r="O4726" s="49">
        <f t="shared" ca="1" si="534"/>
        <v>4907100</v>
      </c>
    </row>
    <row r="4727" spans="1:15" x14ac:dyDescent="0.25">
      <c r="A4727">
        <v>4712</v>
      </c>
      <c r="B4727" s="89">
        <v>35656</v>
      </c>
      <c r="C4727" s="48">
        <v>93.093697000000006</v>
      </c>
      <c r="D4727" s="48">
        <v>93.3125</v>
      </c>
      <c r="E4727" s="48">
        <v>91.718697000000006</v>
      </c>
      <c r="F4727" s="48">
        <v>92.625</v>
      </c>
      <c r="G4727" s="49">
        <v>3462700</v>
      </c>
      <c r="H4727" s="48">
        <v>66.385763999999995</v>
      </c>
      <c r="I4727" s="52">
        <f t="shared" si="528"/>
        <v>0.71671540080971652</v>
      </c>
      <c r="J4727" s="52">
        <f t="shared" ca="1" si="529"/>
        <v>1</v>
      </c>
      <c r="K4727" s="48">
        <f t="shared" si="530"/>
        <v>66.72</v>
      </c>
      <c r="L4727" s="48">
        <f t="shared" si="531"/>
        <v>66.88</v>
      </c>
      <c r="M4727" s="48">
        <f t="shared" si="532"/>
        <v>65.739999999999995</v>
      </c>
      <c r="N4727" s="48">
        <f t="shared" si="533"/>
        <v>66.39</v>
      </c>
      <c r="O4727" s="49">
        <f t="shared" ca="1" si="534"/>
        <v>3462700</v>
      </c>
    </row>
    <row r="4728" spans="1:15" x14ac:dyDescent="0.25">
      <c r="A4728">
        <v>4713</v>
      </c>
      <c r="B4728" s="89">
        <v>35655</v>
      </c>
      <c r="C4728" s="48">
        <v>93.6875</v>
      </c>
      <c r="D4728" s="48">
        <v>93.843697000000006</v>
      </c>
      <c r="E4728" s="48">
        <v>91.468697000000006</v>
      </c>
      <c r="F4728" s="48">
        <v>92.281197000000006</v>
      </c>
      <c r="G4728" s="49">
        <v>6982300</v>
      </c>
      <c r="H4728" s="48">
        <v>66.139353999999997</v>
      </c>
      <c r="I4728" s="52">
        <f t="shared" si="528"/>
        <v>0.71671538894321007</v>
      </c>
      <c r="J4728" s="52">
        <f t="shared" ca="1" si="529"/>
        <v>1</v>
      </c>
      <c r="K4728" s="48">
        <f t="shared" si="530"/>
        <v>67.150000000000006</v>
      </c>
      <c r="L4728" s="48">
        <f t="shared" si="531"/>
        <v>67.260000000000005</v>
      </c>
      <c r="M4728" s="48">
        <f t="shared" si="532"/>
        <v>65.56</v>
      </c>
      <c r="N4728" s="48">
        <f t="shared" si="533"/>
        <v>66.14</v>
      </c>
      <c r="O4728" s="49">
        <f t="shared" ca="1" si="534"/>
        <v>6982300</v>
      </c>
    </row>
    <row r="4729" spans="1:15" x14ac:dyDescent="0.25">
      <c r="A4729">
        <v>4714</v>
      </c>
      <c r="B4729" s="89">
        <v>35654</v>
      </c>
      <c r="C4729" s="48">
        <v>94.218697000000006</v>
      </c>
      <c r="D4729" s="48">
        <v>94.546798999999993</v>
      </c>
      <c r="E4729" s="48">
        <v>92.468697000000006</v>
      </c>
      <c r="F4729" s="48">
        <v>92.5625</v>
      </c>
      <c r="G4729" s="49">
        <v>6132500</v>
      </c>
      <c r="H4729" s="48">
        <v>66.340969000000001</v>
      </c>
      <c r="I4729" s="52">
        <f t="shared" si="528"/>
        <v>0.71671539770425385</v>
      </c>
      <c r="J4729" s="52">
        <f t="shared" ca="1" si="529"/>
        <v>1</v>
      </c>
      <c r="K4729" s="48">
        <f t="shared" si="530"/>
        <v>67.53</v>
      </c>
      <c r="L4729" s="48">
        <f t="shared" si="531"/>
        <v>67.760000000000005</v>
      </c>
      <c r="M4729" s="48">
        <f t="shared" si="532"/>
        <v>66.27</v>
      </c>
      <c r="N4729" s="48">
        <f t="shared" si="533"/>
        <v>66.34</v>
      </c>
      <c r="O4729" s="49">
        <f t="shared" ca="1" si="534"/>
        <v>6132500</v>
      </c>
    </row>
    <row r="4730" spans="1:15" x14ac:dyDescent="0.25">
      <c r="A4730">
        <v>4715</v>
      </c>
      <c r="B4730" s="89">
        <v>35653</v>
      </c>
      <c r="C4730" s="48">
        <v>93.75</v>
      </c>
      <c r="D4730" s="48">
        <v>94.281197000000006</v>
      </c>
      <c r="E4730" s="48">
        <v>92.625</v>
      </c>
      <c r="F4730" s="48">
        <v>94.0625</v>
      </c>
      <c r="G4730" s="49">
        <v>6355900</v>
      </c>
      <c r="H4730" s="48">
        <v>67.416042000000004</v>
      </c>
      <c r="I4730" s="52">
        <f t="shared" si="528"/>
        <v>0.71671539667774087</v>
      </c>
      <c r="J4730" s="52">
        <f t="shared" ca="1" si="529"/>
        <v>1</v>
      </c>
      <c r="K4730" s="48">
        <f t="shared" si="530"/>
        <v>67.19</v>
      </c>
      <c r="L4730" s="48">
        <f t="shared" si="531"/>
        <v>67.569999999999993</v>
      </c>
      <c r="M4730" s="48">
        <f t="shared" si="532"/>
        <v>66.39</v>
      </c>
      <c r="N4730" s="48">
        <f t="shared" si="533"/>
        <v>67.42</v>
      </c>
      <c r="O4730" s="49">
        <f t="shared" ca="1" si="534"/>
        <v>6355900</v>
      </c>
    </row>
    <row r="4731" spans="1:15" x14ac:dyDescent="0.25">
      <c r="A4731">
        <v>4716</v>
      </c>
      <c r="B4731" s="89">
        <v>35650</v>
      </c>
      <c r="C4731" s="48">
        <v>94.3125</v>
      </c>
      <c r="D4731" s="48">
        <v>94.75</v>
      </c>
      <c r="E4731" s="48">
        <v>92.406197000000006</v>
      </c>
      <c r="F4731" s="48">
        <v>93.375</v>
      </c>
      <c r="G4731" s="49">
        <v>7113100</v>
      </c>
      <c r="H4731" s="48">
        <v>66.923299999999998</v>
      </c>
      <c r="I4731" s="52">
        <f t="shared" si="528"/>
        <v>0.71671539491298519</v>
      </c>
      <c r="J4731" s="52">
        <f t="shared" ca="1" si="529"/>
        <v>1</v>
      </c>
      <c r="K4731" s="48">
        <f t="shared" si="530"/>
        <v>67.599999999999994</v>
      </c>
      <c r="L4731" s="48">
        <f t="shared" si="531"/>
        <v>67.91</v>
      </c>
      <c r="M4731" s="48">
        <f t="shared" si="532"/>
        <v>66.23</v>
      </c>
      <c r="N4731" s="48">
        <f t="shared" si="533"/>
        <v>66.92</v>
      </c>
      <c r="O4731" s="49">
        <f t="shared" ca="1" si="534"/>
        <v>7113100</v>
      </c>
    </row>
    <row r="4732" spans="1:15" x14ac:dyDescent="0.25">
      <c r="A4732">
        <v>4717</v>
      </c>
      <c r="B4732" s="89">
        <v>35649</v>
      </c>
      <c r="C4732" s="48">
        <v>96.5</v>
      </c>
      <c r="D4732" s="48">
        <v>96.625</v>
      </c>
      <c r="E4732" s="48">
        <v>95.125</v>
      </c>
      <c r="F4732" s="48">
        <v>95.3125</v>
      </c>
      <c r="G4732" s="49">
        <v>3641900</v>
      </c>
      <c r="H4732" s="48">
        <v>68.311936000000003</v>
      </c>
      <c r="I4732" s="52">
        <f t="shared" si="528"/>
        <v>0.71671539409836071</v>
      </c>
      <c r="J4732" s="52">
        <f t="shared" ca="1" si="529"/>
        <v>1</v>
      </c>
      <c r="K4732" s="48">
        <f t="shared" si="530"/>
        <v>69.16</v>
      </c>
      <c r="L4732" s="48">
        <f t="shared" si="531"/>
        <v>69.25</v>
      </c>
      <c r="M4732" s="48">
        <f t="shared" si="532"/>
        <v>68.180000000000007</v>
      </c>
      <c r="N4732" s="48">
        <f t="shared" si="533"/>
        <v>68.31</v>
      </c>
      <c r="O4732" s="49">
        <f t="shared" ca="1" si="534"/>
        <v>3641900</v>
      </c>
    </row>
    <row r="4733" spans="1:15" x14ac:dyDescent="0.25">
      <c r="A4733">
        <v>4718</v>
      </c>
      <c r="B4733" s="89">
        <v>35648</v>
      </c>
      <c r="C4733" s="48">
        <v>95.4375</v>
      </c>
      <c r="D4733" s="48">
        <v>96.531197000000006</v>
      </c>
      <c r="E4733" s="48">
        <v>95.0625</v>
      </c>
      <c r="F4733" s="48">
        <v>96.031197000000006</v>
      </c>
      <c r="G4733" s="49">
        <v>2478200</v>
      </c>
      <c r="H4733" s="48">
        <v>68.827037000000004</v>
      </c>
      <c r="I4733" s="52">
        <f t="shared" si="528"/>
        <v>0.71671539197829637</v>
      </c>
      <c r="J4733" s="52">
        <f t="shared" ca="1" si="529"/>
        <v>1</v>
      </c>
      <c r="K4733" s="48">
        <f t="shared" si="530"/>
        <v>68.400000000000006</v>
      </c>
      <c r="L4733" s="48">
        <f t="shared" si="531"/>
        <v>69.19</v>
      </c>
      <c r="M4733" s="48">
        <f t="shared" si="532"/>
        <v>68.13</v>
      </c>
      <c r="N4733" s="48">
        <f t="shared" si="533"/>
        <v>68.83</v>
      </c>
      <c r="O4733" s="49">
        <f t="shared" ca="1" si="534"/>
        <v>2478200</v>
      </c>
    </row>
    <row r="4734" spans="1:15" x14ac:dyDescent="0.25">
      <c r="A4734">
        <v>4719</v>
      </c>
      <c r="B4734" s="89">
        <v>35647</v>
      </c>
      <c r="C4734" s="48">
        <v>95.093697000000006</v>
      </c>
      <c r="D4734" s="48">
        <v>95.6875</v>
      </c>
      <c r="E4734" s="48">
        <v>94.906197000000006</v>
      </c>
      <c r="F4734" s="48">
        <v>95.25</v>
      </c>
      <c r="G4734" s="49">
        <v>1466700</v>
      </c>
      <c r="H4734" s="48">
        <v>68.267140999999995</v>
      </c>
      <c r="I4734" s="52">
        <f t="shared" si="528"/>
        <v>0.71671539107611548</v>
      </c>
      <c r="J4734" s="52">
        <f t="shared" ca="1" si="529"/>
        <v>1</v>
      </c>
      <c r="K4734" s="48">
        <f t="shared" si="530"/>
        <v>68.16</v>
      </c>
      <c r="L4734" s="48">
        <f t="shared" si="531"/>
        <v>68.58</v>
      </c>
      <c r="M4734" s="48">
        <f t="shared" si="532"/>
        <v>68.02</v>
      </c>
      <c r="N4734" s="48">
        <f t="shared" si="533"/>
        <v>68.27</v>
      </c>
      <c r="O4734" s="49">
        <f t="shared" ca="1" si="534"/>
        <v>1466700</v>
      </c>
    </row>
    <row r="4735" spans="1:15" x14ac:dyDescent="0.25">
      <c r="A4735">
        <v>4720</v>
      </c>
      <c r="B4735" s="89">
        <v>35646</v>
      </c>
      <c r="C4735" s="48">
        <v>94.781197000000006</v>
      </c>
      <c r="D4735" s="48">
        <v>95.546798999999993</v>
      </c>
      <c r="E4735" s="48">
        <v>94.406197000000006</v>
      </c>
      <c r="F4735" s="48">
        <v>95.1875</v>
      </c>
      <c r="G4735" s="49">
        <v>2339500</v>
      </c>
      <c r="H4735" s="48">
        <v>68.222346999999999</v>
      </c>
      <c r="I4735" s="52">
        <f t="shared" si="528"/>
        <v>0.71671539855548261</v>
      </c>
      <c r="J4735" s="52">
        <f t="shared" ca="1" si="529"/>
        <v>1</v>
      </c>
      <c r="K4735" s="48">
        <f t="shared" si="530"/>
        <v>67.930000000000007</v>
      </c>
      <c r="L4735" s="48">
        <f t="shared" si="531"/>
        <v>68.48</v>
      </c>
      <c r="M4735" s="48">
        <f t="shared" si="532"/>
        <v>67.66</v>
      </c>
      <c r="N4735" s="48">
        <f t="shared" si="533"/>
        <v>68.22</v>
      </c>
      <c r="O4735" s="49">
        <f t="shared" ca="1" si="534"/>
        <v>2339500</v>
      </c>
    </row>
    <row r="4736" spans="1:15" x14ac:dyDescent="0.25">
      <c r="A4736">
        <v>4721</v>
      </c>
      <c r="B4736" s="89">
        <v>35643</v>
      </c>
      <c r="C4736" s="48">
        <v>95.5</v>
      </c>
      <c r="D4736" s="48">
        <v>95.718697000000006</v>
      </c>
      <c r="E4736" s="48">
        <v>93.8125</v>
      </c>
      <c r="F4736" s="48">
        <v>94.9375</v>
      </c>
      <c r="G4736" s="49">
        <v>7077700</v>
      </c>
      <c r="H4736" s="48">
        <v>68.043167999999994</v>
      </c>
      <c r="I4736" s="52">
        <f t="shared" si="528"/>
        <v>0.71671539697169184</v>
      </c>
      <c r="J4736" s="52">
        <f t="shared" ca="1" si="529"/>
        <v>1</v>
      </c>
      <c r="K4736" s="48">
        <f t="shared" si="530"/>
        <v>68.45</v>
      </c>
      <c r="L4736" s="48">
        <f t="shared" si="531"/>
        <v>68.599999999999994</v>
      </c>
      <c r="M4736" s="48">
        <f t="shared" si="532"/>
        <v>67.239999999999995</v>
      </c>
      <c r="N4736" s="48">
        <f t="shared" si="533"/>
        <v>68.040000000000006</v>
      </c>
      <c r="O4736" s="49">
        <f t="shared" ca="1" si="534"/>
        <v>7077700</v>
      </c>
    </row>
    <row r="4737" spans="1:15" x14ac:dyDescent="0.25">
      <c r="A4737">
        <v>4722</v>
      </c>
      <c r="B4737" s="89">
        <v>35642</v>
      </c>
      <c r="C4737" s="48">
        <v>95.406197000000006</v>
      </c>
      <c r="D4737" s="48">
        <v>96.031197000000006</v>
      </c>
      <c r="E4737" s="48">
        <v>95.031197000000006</v>
      </c>
      <c r="F4737" s="48">
        <v>95.3125</v>
      </c>
      <c r="G4737" s="49">
        <v>2138700</v>
      </c>
      <c r="H4737" s="48">
        <v>68.311936000000003</v>
      </c>
      <c r="I4737" s="52">
        <f t="shared" si="528"/>
        <v>0.71671539409836071</v>
      </c>
      <c r="J4737" s="52">
        <f t="shared" ca="1" si="529"/>
        <v>1</v>
      </c>
      <c r="K4737" s="48">
        <f t="shared" si="530"/>
        <v>68.38</v>
      </c>
      <c r="L4737" s="48">
        <f t="shared" si="531"/>
        <v>68.83</v>
      </c>
      <c r="M4737" s="48">
        <f t="shared" si="532"/>
        <v>68.11</v>
      </c>
      <c r="N4737" s="48">
        <f t="shared" si="533"/>
        <v>68.31</v>
      </c>
      <c r="O4737" s="49">
        <f t="shared" ca="1" si="534"/>
        <v>2138700</v>
      </c>
    </row>
    <row r="4738" spans="1:15" x14ac:dyDescent="0.25">
      <c r="A4738">
        <v>4723</v>
      </c>
      <c r="B4738" s="89">
        <v>35641</v>
      </c>
      <c r="C4738" s="48">
        <v>94.5</v>
      </c>
      <c r="D4738" s="48">
        <v>95.625</v>
      </c>
      <c r="E4738" s="48">
        <v>94.406197000000006</v>
      </c>
      <c r="F4738" s="48">
        <v>95.406197000000006</v>
      </c>
      <c r="G4738" s="49">
        <v>4839800</v>
      </c>
      <c r="H4738" s="48">
        <v>68.379090000000005</v>
      </c>
      <c r="I4738" s="52">
        <f t="shared" si="528"/>
        <v>0.71671539323593414</v>
      </c>
      <c r="J4738" s="52">
        <f t="shared" ca="1" si="529"/>
        <v>1</v>
      </c>
      <c r="K4738" s="48">
        <f t="shared" si="530"/>
        <v>67.73</v>
      </c>
      <c r="L4738" s="48">
        <f t="shared" si="531"/>
        <v>68.540000000000006</v>
      </c>
      <c r="M4738" s="48">
        <f t="shared" si="532"/>
        <v>67.66</v>
      </c>
      <c r="N4738" s="48">
        <f t="shared" si="533"/>
        <v>68.38</v>
      </c>
      <c r="O4738" s="49">
        <f t="shared" ca="1" si="534"/>
        <v>4839800</v>
      </c>
    </row>
    <row r="4739" spans="1:15" x14ac:dyDescent="0.25">
      <c r="A4739">
        <v>4724</v>
      </c>
      <c r="B4739" s="89">
        <v>35640</v>
      </c>
      <c r="C4739" s="48">
        <v>93.625</v>
      </c>
      <c r="D4739" s="48">
        <v>94.468697000000006</v>
      </c>
      <c r="E4739" s="48">
        <v>93.421798999999993</v>
      </c>
      <c r="F4739" s="48">
        <v>94.281197000000006</v>
      </c>
      <c r="G4739" s="49">
        <v>2737100</v>
      </c>
      <c r="H4739" s="48">
        <v>67.572784999999996</v>
      </c>
      <c r="I4739" s="52">
        <f t="shared" si="528"/>
        <v>0.71671539129907302</v>
      </c>
      <c r="J4739" s="52">
        <f t="shared" ca="1" si="529"/>
        <v>1</v>
      </c>
      <c r="K4739" s="48">
        <f t="shared" si="530"/>
        <v>67.099999999999994</v>
      </c>
      <c r="L4739" s="48">
        <f t="shared" si="531"/>
        <v>67.709999999999994</v>
      </c>
      <c r="M4739" s="48">
        <f t="shared" si="532"/>
        <v>66.959999999999994</v>
      </c>
      <c r="N4739" s="48">
        <f t="shared" si="533"/>
        <v>67.569999999999993</v>
      </c>
      <c r="O4739" s="49">
        <f t="shared" ca="1" si="534"/>
        <v>2737100</v>
      </c>
    </row>
    <row r="4740" spans="1:15" x14ac:dyDescent="0.25">
      <c r="A4740">
        <v>4725</v>
      </c>
      <c r="B4740" s="89">
        <v>35639</v>
      </c>
      <c r="C4740" s="48">
        <v>94.25</v>
      </c>
      <c r="D4740" s="48">
        <v>94.5625</v>
      </c>
      <c r="E4740" s="48">
        <v>93.5</v>
      </c>
      <c r="F4740" s="48">
        <v>93.968697000000006</v>
      </c>
      <c r="G4740" s="49">
        <v>2794700</v>
      </c>
      <c r="H4740" s="48">
        <v>67.348811999999995</v>
      </c>
      <c r="I4740" s="52">
        <f t="shared" si="528"/>
        <v>0.71671539725617339</v>
      </c>
      <c r="J4740" s="52">
        <f t="shared" ca="1" si="529"/>
        <v>1</v>
      </c>
      <c r="K4740" s="48">
        <f t="shared" si="530"/>
        <v>67.55</v>
      </c>
      <c r="L4740" s="48">
        <f t="shared" si="531"/>
        <v>67.77</v>
      </c>
      <c r="M4740" s="48">
        <f t="shared" si="532"/>
        <v>67.010000000000005</v>
      </c>
      <c r="N4740" s="48">
        <f t="shared" si="533"/>
        <v>67.349999999999994</v>
      </c>
      <c r="O4740" s="49">
        <f t="shared" ca="1" si="534"/>
        <v>2794700</v>
      </c>
    </row>
    <row r="4741" spans="1:15" x14ac:dyDescent="0.25">
      <c r="A4741">
        <v>4726</v>
      </c>
      <c r="B4741" s="89">
        <v>35636</v>
      </c>
      <c r="C4741" s="48">
        <v>94.5625</v>
      </c>
      <c r="D4741" s="48">
        <v>94.8125</v>
      </c>
      <c r="E4741" s="48">
        <v>93.625</v>
      </c>
      <c r="F4741" s="48">
        <v>94.031197000000006</v>
      </c>
      <c r="G4741" s="49">
        <v>2364800</v>
      </c>
      <c r="H4741" s="48">
        <v>67.393606000000005</v>
      </c>
      <c r="I4741" s="52">
        <f t="shared" si="528"/>
        <v>0.71671538968072479</v>
      </c>
      <c r="J4741" s="52">
        <f t="shared" ca="1" si="529"/>
        <v>1</v>
      </c>
      <c r="K4741" s="48">
        <f t="shared" si="530"/>
        <v>67.77</v>
      </c>
      <c r="L4741" s="48">
        <f t="shared" si="531"/>
        <v>67.95</v>
      </c>
      <c r="M4741" s="48">
        <f t="shared" si="532"/>
        <v>67.099999999999994</v>
      </c>
      <c r="N4741" s="48">
        <f t="shared" si="533"/>
        <v>67.39</v>
      </c>
      <c r="O4741" s="49">
        <f t="shared" ca="1" si="534"/>
        <v>2364800</v>
      </c>
    </row>
    <row r="4742" spans="1:15" x14ac:dyDescent="0.25">
      <c r="A4742">
        <v>4727</v>
      </c>
      <c r="B4742" s="89">
        <v>35635</v>
      </c>
      <c r="C4742" s="48">
        <v>93.9375</v>
      </c>
      <c r="D4742" s="48">
        <v>94.265602000000001</v>
      </c>
      <c r="E4742" s="48">
        <v>92.6875</v>
      </c>
      <c r="F4742" s="48">
        <v>94.093697000000006</v>
      </c>
      <c r="G4742" s="49">
        <v>4152700</v>
      </c>
      <c r="H4742" s="48">
        <v>67.438400999999999</v>
      </c>
      <c r="I4742" s="52">
        <f t="shared" si="528"/>
        <v>0.71671539274304419</v>
      </c>
      <c r="J4742" s="52">
        <f t="shared" ca="1" si="529"/>
        <v>1</v>
      </c>
      <c r="K4742" s="48">
        <f t="shared" si="530"/>
        <v>67.33</v>
      </c>
      <c r="L4742" s="48">
        <f t="shared" si="531"/>
        <v>67.56</v>
      </c>
      <c r="M4742" s="48">
        <f t="shared" si="532"/>
        <v>66.430000000000007</v>
      </c>
      <c r="N4742" s="48">
        <f t="shared" si="533"/>
        <v>67.44</v>
      </c>
      <c r="O4742" s="49">
        <f t="shared" ca="1" si="534"/>
        <v>4152700</v>
      </c>
    </row>
    <row r="4743" spans="1:15" x14ac:dyDescent="0.25">
      <c r="A4743">
        <v>4728</v>
      </c>
      <c r="B4743" s="89">
        <v>35634</v>
      </c>
      <c r="C4743" s="48">
        <v>93.9375</v>
      </c>
      <c r="D4743" s="48">
        <v>94.484298999999993</v>
      </c>
      <c r="E4743" s="48">
        <v>93.531197000000006</v>
      </c>
      <c r="F4743" s="48">
        <v>93.656197000000006</v>
      </c>
      <c r="G4743" s="49">
        <v>3204300</v>
      </c>
      <c r="H4743" s="48">
        <v>67.124837999999997</v>
      </c>
      <c r="I4743" s="52">
        <f t="shared" si="528"/>
        <v>0.71671539257567751</v>
      </c>
      <c r="J4743" s="52">
        <f t="shared" ca="1" si="529"/>
        <v>1</v>
      </c>
      <c r="K4743" s="48">
        <f t="shared" si="530"/>
        <v>67.33</v>
      </c>
      <c r="L4743" s="48">
        <f t="shared" si="531"/>
        <v>67.72</v>
      </c>
      <c r="M4743" s="48">
        <f t="shared" si="532"/>
        <v>67.040000000000006</v>
      </c>
      <c r="N4743" s="48">
        <f t="shared" si="533"/>
        <v>67.12</v>
      </c>
      <c r="O4743" s="49">
        <f t="shared" ca="1" si="534"/>
        <v>3204300</v>
      </c>
    </row>
    <row r="4744" spans="1:15" x14ac:dyDescent="0.25">
      <c r="A4744">
        <v>4729</v>
      </c>
      <c r="B4744" s="89">
        <v>35633</v>
      </c>
      <c r="C4744" s="48">
        <v>91.6875</v>
      </c>
      <c r="D4744" s="48">
        <v>93.796798999999993</v>
      </c>
      <c r="E4744" s="48">
        <v>91.625</v>
      </c>
      <c r="F4744" s="48">
        <v>93.734298999999993</v>
      </c>
      <c r="G4744" s="49">
        <v>4243400</v>
      </c>
      <c r="H4744" s="48">
        <v>67.180814999999996</v>
      </c>
      <c r="I4744" s="52">
        <f t="shared" si="528"/>
        <v>0.71671539358287617</v>
      </c>
      <c r="J4744" s="52">
        <f t="shared" ca="1" si="529"/>
        <v>1</v>
      </c>
      <c r="K4744" s="48">
        <f t="shared" si="530"/>
        <v>65.709999999999994</v>
      </c>
      <c r="L4744" s="48">
        <f t="shared" si="531"/>
        <v>67.23</v>
      </c>
      <c r="M4744" s="48">
        <f t="shared" si="532"/>
        <v>65.67</v>
      </c>
      <c r="N4744" s="48">
        <f t="shared" si="533"/>
        <v>67.180000000000007</v>
      </c>
      <c r="O4744" s="49">
        <f t="shared" ca="1" si="534"/>
        <v>4243400</v>
      </c>
    </row>
    <row r="4745" spans="1:15" x14ac:dyDescent="0.25">
      <c r="A4745">
        <v>4730</v>
      </c>
      <c r="B4745" s="89">
        <v>35632</v>
      </c>
      <c r="C4745" s="48">
        <v>91.281197000000006</v>
      </c>
      <c r="D4745" s="48">
        <v>91.593697000000006</v>
      </c>
      <c r="E4745" s="48">
        <v>90.6875</v>
      </c>
      <c r="F4745" s="48">
        <v>91.3125</v>
      </c>
      <c r="G4745" s="49">
        <v>3810300</v>
      </c>
      <c r="H4745" s="48">
        <v>65.445075000000003</v>
      </c>
      <c r="I4745" s="52">
        <f t="shared" si="528"/>
        <v>0.71671540041067761</v>
      </c>
      <c r="J4745" s="52">
        <f t="shared" ca="1" si="529"/>
        <v>1</v>
      </c>
      <c r="K4745" s="48">
        <f t="shared" si="530"/>
        <v>65.42</v>
      </c>
      <c r="L4745" s="48">
        <f t="shared" si="531"/>
        <v>65.650000000000006</v>
      </c>
      <c r="M4745" s="48">
        <f t="shared" si="532"/>
        <v>65</v>
      </c>
      <c r="N4745" s="48">
        <f t="shared" si="533"/>
        <v>65.45</v>
      </c>
      <c r="O4745" s="49">
        <f t="shared" ca="1" si="534"/>
        <v>3810300</v>
      </c>
    </row>
    <row r="4746" spans="1:15" x14ac:dyDescent="0.25">
      <c r="A4746">
        <v>4731</v>
      </c>
      <c r="B4746" s="89">
        <v>35629</v>
      </c>
      <c r="C4746" s="48">
        <v>93.015602000000001</v>
      </c>
      <c r="D4746" s="48">
        <v>93.218697000000006</v>
      </c>
      <c r="E4746" s="48">
        <v>91.0625</v>
      </c>
      <c r="F4746" s="48">
        <v>91.296798999999993</v>
      </c>
      <c r="G4746" s="49">
        <v>3961900</v>
      </c>
      <c r="H4746" s="48">
        <v>65.433820999999995</v>
      </c>
      <c r="I4746" s="52">
        <f t="shared" si="528"/>
        <v>0.71671539108397442</v>
      </c>
      <c r="J4746" s="52">
        <f t="shared" ca="1" si="529"/>
        <v>1</v>
      </c>
      <c r="K4746" s="48">
        <f t="shared" si="530"/>
        <v>66.67</v>
      </c>
      <c r="L4746" s="48">
        <f t="shared" si="531"/>
        <v>66.81</v>
      </c>
      <c r="M4746" s="48">
        <f t="shared" si="532"/>
        <v>65.27</v>
      </c>
      <c r="N4746" s="48">
        <f t="shared" si="533"/>
        <v>65.430000000000007</v>
      </c>
      <c r="O4746" s="49">
        <f t="shared" ca="1" si="534"/>
        <v>3961900</v>
      </c>
    </row>
    <row r="4747" spans="1:15" x14ac:dyDescent="0.25">
      <c r="A4747">
        <v>4732</v>
      </c>
      <c r="B4747" s="89">
        <v>35628</v>
      </c>
      <c r="C4747" s="48">
        <v>93.625</v>
      </c>
      <c r="D4747" s="48">
        <v>93.8125</v>
      </c>
      <c r="E4747" s="48">
        <v>92.781197000000006</v>
      </c>
      <c r="F4747" s="48">
        <v>93.281197000000006</v>
      </c>
      <c r="G4747" s="49">
        <v>1794800</v>
      </c>
      <c r="H4747" s="48">
        <v>66.856070000000003</v>
      </c>
      <c r="I4747" s="52">
        <f t="shared" si="528"/>
        <v>0.71671539549390639</v>
      </c>
      <c r="J4747" s="52">
        <f t="shared" ca="1" si="529"/>
        <v>1</v>
      </c>
      <c r="K4747" s="48">
        <f t="shared" si="530"/>
        <v>67.099999999999994</v>
      </c>
      <c r="L4747" s="48">
        <f t="shared" si="531"/>
        <v>67.239999999999995</v>
      </c>
      <c r="M4747" s="48">
        <f t="shared" si="532"/>
        <v>66.5</v>
      </c>
      <c r="N4747" s="48">
        <f t="shared" si="533"/>
        <v>66.86</v>
      </c>
      <c r="O4747" s="49">
        <f t="shared" ca="1" si="534"/>
        <v>1794800</v>
      </c>
    </row>
    <row r="4748" spans="1:15" x14ac:dyDescent="0.25">
      <c r="A4748">
        <v>4733</v>
      </c>
      <c r="B4748" s="89">
        <v>35627</v>
      </c>
      <c r="C4748" s="48">
        <v>93.125</v>
      </c>
      <c r="D4748" s="48">
        <v>94.093697000000006</v>
      </c>
      <c r="E4748" s="48">
        <v>92.890602000000001</v>
      </c>
      <c r="F4748" s="48">
        <v>93.75</v>
      </c>
      <c r="G4748" s="49">
        <v>2621300</v>
      </c>
      <c r="H4748" s="48">
        <v>67.192068000000006</v>
      </c>
      <c r="I4748" s="52">
        <f t="shared" si="528"/>
        <v>0.71671539200000012</v>
      </c>
      <c r="J4748" s="52">
        <f t="shared" ca="1" si="529"/>
        <v>1</v>
      </c>
      <c r="K4748" s="48">
        <f t="shared" si="530"/>
        <v>66.739999999999995</v>
      </c>
      <c r="L4748" s="48">
        <f t="shared" si="531"/>
        <v>67.44</v>
      </c>
      <c r="M4748" s="48">
        <f t="shared" si="532"/>
        <v>66.58</v>
      </c>
      <c r="N4748" s="48">
        <f t="shared" si="533"/>
        <v>67.19</v>
      </c>
      <c r="O4748" s="49">
        <f t="shared" ca="1" si="534"/>
        <v>2621300</v>
      </c>
    </row>
    <row r="4749" spans="1:15" x14ac:dyDescent="0.25">
      <c r="A4749">
        <v>4734</v>
      </c>
      <c r="B4749" s="89">
        <v>35626</v>
      </c>
      <c r="C4749" s="48">
        <v>92.3125</v>
      </c>
      <c r="D4749" s="48">
        <v>92.765602000000001</v>
      </c>
      <c r="E4749" s="48">
        <v>91.468697000000006</v>
      </c>
      <c r="F4749" s="48">
        <v>92.531197000000006</v>
      </c>
      <c r="G4749" s="49">
        <v>2983100</v>
      </c>
      <c r="H4749" s="48">
        <v>66.318533000000002</v>
      </c>
      <c r="I4749" s="52">
        <f t="shared" si="528"/>
        <v>0.71671539059415823</v>
      </c>
      <c r="J4749" s="52">
        <f t="shared" ca="1" si="529"/>
        <v>1</v>
      </c>
      <c r="K4749" s="48">
        <f t="shared" si="530"/>
        <v>66.16</v>
      </c>
      <c r="L4749" s="48">
        <f t="shared" si="531"/>
        <v>66.489999999999995</v>
      </c>
      <c r="M4749" s="48">
        <f t="shared" si="532"/>
        <v>65.56</v>
      </c>
      <c r="N4749" s="48">
        <f t="shared" si="533"/>
        <v>66.319999999999993</v>
      </c>
      <c r="O4749" s="49">
        <f t="shared" ca="1" si="534"/>
        <v>2983100</v>
      </c>
    </row>
    <row r="4750" spans="1:15" x14ac:dyDescent="0.25">
      <c r="A4750">
        <v>4735</v>
      </c>
      <c r="B4750" s="89">
        <v>35625</v>
      </c>
      <c r="C4750" s="48">
        <v>91.890602000000001</v>
      </c>
      <c r="D4750" s="48">
        <v>92.3125</v>
      </c>
      <c r="E4750" s="48">
        <v>91.218697000000006</v>
      </c>
      <c r="F4750" s="48">
        <v>92.0625</v>
      </c>
      <c r="G4750" s="49">
        <v>3186400</v>
      </c>
      <c r="H4750" s="48">
        <v>65.982611000000006</v>
      </c>
      <c r="I4750" s="52">
        <f t="shared" si="528"/>
        <v>0.7167153944331297</v>
      </c>
      <c r="J4750" s="52">
        <f t="shared" ca="1" si="529"/>
        <v>1</v>
      </c>
      <c r="K4750" s="48">
        <f t="shared" si="530"/>
        <v>65.86</v>
      </c>
      <c r="L4750" s="48">
        <f t="shared" si="531"/>
        <v>66.16</v>
      </c>
      <c r="M4750" s="48">
        <f t="shared" si="532"/>
        <v>65.38</v>
      </c>
      <c r="N4750" s="48">
        <f t="shared" si="533"/>
        <v>65.98</v>
      </c>
      <c r="O4750" s="49">
        <f t="shared" ca="1" si="534"/>
        <v>3186400</v>
      </c>
    </row>
    <row r="4751" spans="1:15" x14ac:dyDescent="0.25">
      <c r="A4751">
        <v>4736</v>
      </c>
      <c r="B4751" s="89">
        <v>35622</v>
      </c>
      <c r="C4751" s="48">
        <v>91.593697000000006</v>
      </c>
      <c r="D4751" s="48">
        <v>92.1875</v>
      </c>
      <c r="E4751" s="48">
        <v>91.375</v>
      </c>
      <c r="F4751" s="48">
        <v>91.781197000000006</v>
      </c>
      <c r="G4751" s="49">
        <v>2258900</v>
      </c>
      <c r="H4751" s="48">
        <v>65.780996999999999</v>
      </c>
      <c r="I4751" s="52">
        <f t="shared" si="528"/>
        <v>0.71671539650981009</v>
      </c>
      <c r="J4751" s="52">
        <f t="shared" ca="1" si="529"/>
        <v>1</v>
      </c>
      <c r="K4751" s="48">
        <f t="shared" si="530"/>
        <v>65.650000000000006</v>
      </c>
      <c r="L4751" s="48">
        <f t="shared" si="531"/>
        <v>66.069999999999993</v>
      </c>
      <c r="M4751" s="48">
        <f t="shared" si="532"/>
        <v>65.489999999999995</v>
      </c>
      <c r="N4751" s="48">
        <f t="shared" si="533"/>
        <v>65.78</v>
      </c>
      <c r="O4751" s="49">
        <f t="shared" ca="1" si="534"/>
        <v>2258900</v>
      </c>
    </row>
    <row r="4752" spans="1:15" x14ac:dyDescent="0.25">
      <c r="A4752">
        <v>4737</v>
      </c>
      <c r="B4752" s="89">
        <v>35621</v>
      </c>
      <c r="C4752" s="48">
        <v>91.125</v>
      </c>
      <c r="D4752" s="48">
        <v>91.843697000000006</v>
      </c>
      <c r="E4752" s="48">
        <v>90.484298999999993</v>
      </c>
      <c r="F4752" s="48">
        <v>91.468697000000006</v>
      </c>
      <c r="G4752" s="49">
        <v>2072200</v>
      </c>
      <c r="H4752" s="48">
        <v>65.557023000000001</v>
      </c>
      <c r="I4752" s="52">
        <f t="shared" si="528"/>
        <v>0.7167153917148289</v>
      </c>
      <c r="J4752" s="52">
        <f t="shared" ca="1" si="529"/>
        <v>1</v>
      </c>
      <c r="K4752" s="48">
        <f t="shared" si="530"/>
        <v>65.31</v>
      </c>
      <c r="L4752" s="48">
        <f t="shared" si="531"/>
        <v>65.83</v>
      </c>
      <c r="M4752" s="48">
        <f t="shared" si="532"/>
        <v>64.849999999999994</v>
      </c>
      <c r="N4752" s="48">
        <f t="shared" si="533"/>
        <v>65.56</v>
      </c>
      <c r="O4752" s="49">
        <f t="shared" ca="1" si="534"/>
        <v>2072200</v>
      </c>
    </row>
    <row r="4753" spans="1:15" x14ac:dyDescent="0.25">
      <c r="A4753">
        <v>4738</v>
      </c>
      <c r="B4753" s="89">
        <v>35620</v>
      </c>
      <c r="C4753" s="48">
        <v>92.3125</v>
      </c>
      <c r="D4753" s="48">
        <v>92.375</v>
      </c>
      <c r="E4753" s="48">
        <v>90.031197000000006</v>
      </c>
      <c r="F4753" s="48">
        <v>91.0625</v>
      </c>
      <c r="G4753" s="49">
        <v>5390300</v>
      </c>
      <c r="H4753" s="48">
        <v>65.265895999999998</v>
      </c>
      <c r="I4753" s="52">
        <f t="shared" ref="I4753:I4816" si="535">H4753/F4753</f>
        <v>0.71671539876458479</v>
      </c>
      <c r="J4753" s="52">
        <f t="shared" ref="J4753:J4816" ca="1" si="536">INDEX(OFFSET($T$15,0,0,$S$13+1,1),MATCH(B4753,OFFSET($Q$15,0,0,$S$13+1,1),-1))</f>
        <v>1</v>
      </c>
      <c r="K4753" s="48">
        <f t="shared" ref="K4753:K4816" si="537">ROUND($I4753*C4753,2)</f>
        <v>66.16</v>
      </c>
      <c r="L4753" s="48">
        <f t="shared" ref="L4753:L4816" si="538">ROUND($I4753*D4753,2)</f>
        <v>66.209999999999994</v>
      </c>
      <c r="M4753" s="48">
        <f t="shared" ref="M4753:M4816" si="539">ROUND($I4753*E4753,2)</f>
        <v>64.53</v>
      </c>
      <c r="N4753" s="48">
        <f t="shared" ref="N4753:N4816" si="540">ROUND($I4753*F4753,2)</f>
        <v>65.27</v>
      </c>
      <c r="O4753" s="49">
        <f t="shared" ref="O4753:O4816" ca="1" si="541">G4753*J4753</f>
        <v>5390300</v>
      </c>
    </row>
    <row r="4754" spans="1:15" x14ac:dyDescent="0.25">
      <c r="A4754">
        <v>4739</v>
      </c>
      <c r="B4754" s="89">
        <v>35619</v>
      </c>
      <c r="C4754" s="48">
        <v>91.25</v>
      </c>
      <c r="D4754" s="48">
        <v>92.1875</v>
      </c>
      <c r="E4754" s="48">
        <v>91.1875</v>
      </c>
      <c r="F4754" s="48">
        <v>92.078102000000001</v>
      </c>
      <c r="G4754" s="49">
        <v>3396500</v>
      </c>
      <c r="H4754" s="48">
        <v>65.993792999999997</v>
      </c>
      <c r="I4754" s="52">
        <f t="shared" si="535"/>
        <v>0.71671539233074111</v>
      </c>
      <c r="J4754" s="52">
        <f t="shared" ca="1" si="536"/>
        <v>1</v>
      </c>
      <c r="K4754" s="48">
        <f t="shared" si="537"/>
        <v>65.400000000000006</v>
      </c>
      <c r="L4754" s="48">
        <f t="shared" si="538"/>
        <v>66.069999999999993</v>
      </c>
      <c r="M4754" s="48">
        <f t="shared" si="539"/>
        <v>65.36</v>
      </c>
      <c r="N4754" s="48">
        <f t="shared" si="540"/>
        <v>65.989999999999995</v>
      </c>
      <c r="O4754" s="49">
        <f t="shared" ca="1" si="541"/>
        <v>3396500</v>
      </c>
    </row>
    <row r="4755" spans="1:15" x14ac:dyDescent="0.25">
      <c r="A4755">
        <v>4740</v>
      </c>
      <c r="B4755" s="89">
        <v>35618</v>
      </c>
      <c r="C4755" s="48">
        <v>92.375</v>
      </c>
      <c r="D4755" s="48">
        <v>92.5</v>
      </c>
      <c r="E4755" s="48">
        <v>90.906197000000006</v>
      </c>
      <c r="F4755" s="48">
        <v>91.125</v>
      </c>
      <c r="G4755" s="49">
        <v>1158600</v>
      </c>
      <c r="H4755" s="48">
        <v>65.310689999999994</v>
      </c>
      <c r="I4755" s="52">
        <f t="shared" si="535"/>
        <v>0.71671539094650194</v>
      </c>
      <c r="J4755" s="52">
        <f t="shared" ca="1" si="536"/>
        <v>1</v>
      </c>
      <c r="K4755" s="48">
        <f t="shared" si="537"/>
        <v>66.209999999999994</v>
      </c>
      <c r="L4755" s="48">
        <f t="shared" si="538"/>
        <v>66.3</v>
      </c>
      <c r="M4755" s="48">
        <f t="shared" si="539"/>
        <v>65.150000000000006</v>
      </c>
      <c r="N4755" s="48">
        <f t="shared" si="540"/>
        <v>65.31</v>
      </c>
      <c r="O4755" s="49">
        <f t="shared" ca="1" si="541"/>
        <v>1158600</v>
      </c>
    </row>
    <row r="4756" spans="1:15" x14ac:dyDescent="0.25">
      <c r="A4756">
        <v>4741</v>
      </c>
      <c r="B4756" s="89">
        <v>35614</v>
      </c>
      <c r="C4756" s="48">
        <v>91.875</v>
      </c>
      <c r="D4756" s="48">
        <v>92.156197000000006</v>
      </c>
      <c r="E4756" s="48">
        <v>91.468697000000006</v>
      </c>
      <c r="F4756" s="48">
        <v>92.0625</v>
      </c>
      <c r="G4756" s="49">
        <v>2539100</v>
      </c>
      <c r="H4756" s="48">
        <v>65.982611000000006</v>
      </c>
      <c r="I4756" s="52">
        <f t="shared" si="535"/>
        <v>0.7167153944331297</v>
      </c>
      <c r="J4756" s="52">
        <f t="shared" ca="1" si="536"/>
        <v>1</v>
      </c>
      <c r="K4756" s="48">
        <f t="shared" si="537"/>
        <v>65.849999999999994</v>
      </c>
      <c r="L4756" s="48">
        <f t="shared" si="538"/>
        <v>66.05</v>
      </c>
      <c r="M4756" s="48">
        <f t="shared" si="539"/>
        <v>65.56</v>
      </c>
      <c r="N4756" s="48">
        <f t="shared" si="540"/>
        <v>65.98</v>
      </c>
      <c r="O4756" s="49">
        <f t="shared" ca="1" si="541"/>
        <v>2539100</v>
      </c>
    </row>
    <row r="4757" spans="1:15" x14ac:dyDescent="0.25">
      <c r="A4757">
        <v>4742</v>
      </c>
      <c r="B4757" s="89">
        <v>35613</v>
      </c>
      <c r="C4757" s="48">
        <v>89.5625</v>
      </c>
      <c r="D4757" s="48">
        <v>90.8125</v>
      </c>
      <c r="E4757" s="48">
        <v>89.218697000000006</v>
      </c>
      <c r="F4757" s="48">
        <v>90.8125</v>
      </c>
      <c r="G4757" s="49">
        <v>1961800</v>
      </c>
      <c r="H4757" s="48">
        <v>65.086716999999993</v>
      </c>
      <c r="I4757" s="52">
        <f t="shared" si="535"/>
        <v>0.71671539710942866</v>
      </c>
      <c r="J4757" s="52">
        <f t="shared" ca="1" si="536"/>
        <v>1</v>
      </c>
      <c r="K4757" s="48">
        <f t="shared" si="537"/>
        <v>64.19</v>
      </c>
      <c r="L4757" s="48">
        <f t="shared" si="538"/>
        <v>65.09</v>
      </c>
      <c r="M4757" s="48">
        <f t="shared" si="539"/>
        <v>63.94</v>
      </c>
      <c r="N4757" s="48">
        <f t="shared" si="540"/>
        <v>65.09</v>
      </c>
      <c r="O4757" s="49">
        <f t="shared" ca="1" si="541"/>
        <v>1961800</v>
      </c>
    </row>
    <row r="4758" spans="1:15" x14ac:dyDescent="0.25">
      <c r="A4758">
        <v>4743</v>
      </c>
      <c r="B4758" s="89">
        <v>35612</v>
      </c>
      <c r="C4758" s="48">
        <v>88.5</v>
      </c>
      <c r="D4758" s="48">
        <v>89.5625</v>
      </c>
      <c r="E4758" s="48">
        <v>88.390602000000001</v>
      </c>
      <c r="F4758" s="48">
        <v>89.343697000000006</v>
      </c>
      <c r="G4758" s="49">
        <v>1749000</v>
      </c>
      <c r="H4758" s="48">
        <v>64.034002999999998</v>
      </c>
      <c r="I4758" s="52">
        <f t="shared" si="535"/>
        <v>0.71671539403613438</v>
      </c>
      <c r="J4758" s="52">
        <f t="shared" ca="1" si="536"/>
        <v>1</v>
      </c>
      <c r="K4758" s="48">
        <f t="shared" si="537"/>
        <v>63.43</v>
      </c>
      <c r="L4758" s="48">
        <f t="shared" si="538"/>
        <v>64.19</v>
      </c>
      <c r="M4758" s="48">
        <f t="shared" si="539"/>
        <v>63.35</v>
      </c>
      <c r="N4758" s="48">
        <f t="shared" si="540"/>
        <v>64.03</v>
      </c>
      <c r="O4758" s="49">
        <f t="shared" ca="1" si="541"/>
        <v>1749000</v>
      </c>
    </row>
    <row r="4759" spans="1:15" x14ac:dyDescent="0.25">
      <c r="A4759">
        <v>4744</v>
      </c>
      <c r="B4759" s="89">
        <v>35611</v>
      </c>
      <c r="C4759" s="48">
        <v>88.906197000000006</v>
      </c>
      <c r="D4759" s="48">
        <v>89.468697000000006</v>
      </c>
      <c r="E4759" s="48">
        <v>87.875</v>
      </c>
      <c r="F4759" s="48">
        <v>88.3125</v>
      </c>
      <c r="G4759" s="49">
        <v>2384900</v>
      </c>
      <c r="H4759" s="48">
        <v>63.294927999999999</v>
      </c>
      <c r="I4759" s="52">
        <f t="shared" si="535"/>
        <v>0.71671539136588813</v>
      </c>
      <c r="J4759" s="52">
        <f t="shared" ca="1" si="536"/>
        <v>1</v>
      </c>
      <c r="K4759" s="48">
        <f t="shared" si="537"/>
        <v>63.72</v>
      </c>
      <c r="L4759" s="48">
        <f t="shared" si="538"/>
        <v>64.12</v>
      </c>
      <c r="M4759" s="48">
        <f t="shared" si="539"/>
        <v>62.98</v>
      </c>
      <c r="N4759" s="48">
        <f t="shared" si="540"/>
        <v>63.29</v>
      </c>
      <c r="O4759" s="49">
        <f t="shared" ca="1" si="541"/>
        <v>2384900</v>
      </c>
    </row>
    <row r="4760" spans="1:15" x14ac:dyDescent="0.25">
      <c r="A4760">
        <v>4745</v>
      </c>
      <c r="B4760" s="89">
        <v>35608</v>
      </c>
      <c r="C4760" s="48">
        <v>88.968697000000006</v>
      </c>
      <c r="D4760" s="48">
        <v>89.718697000000006</v>
      </c>
      <c r="E4760" s="48">
        <v>88.6875</v>
      </c>
      <c r="F4760" s="48">
        <v>88.906197000000006</v>
      </c>
      <c r="G4760" s="49">
        <v>2617900</v>
      </c>
      <c r="H4760" s="48">
        <v>63.720440000000004</v>
      </c>
      <c r="I4760" s="52">
        <f t="shared" si="535"/>
        <v>0.7167153938661891</v>
      </c>
      <c r="J4760" s="52">
        <f t="shared" ca="1" si="536"/>
        <v>1</v>
      </c>
      <c r="K4760" s="48">
        <f t="shared" si="537"/>
        <v>63.77</v>
      </c>
      <c r="L4760" s="48">
        <f t="shared" si="538"/>
        <v>64.3</v>
      </c>
      <c r="M4760" s="48">
        <f t="shared" si="539"/>
        <v>63.56</v>
      </c>
      <c r="N4760" s="48">
        <f t="shared" si="540"/>
        <v>63.72</v>
      </c>
      <c r="O4760" s="49">
        <f t="shared" ca="1" si="541"/>
        <v>2617900</v>
      </c>
    </row>
    <row r="4761" spans="1:15" x14ac:dyDescent="0.25">
      <c r="A4761">
        <v>4746</v>
      </c>
      <c r="B4761" s="89">
        <v>35607</v>
      </c>
      <c r="C4761" s="48">
        <v>88.843697000000006</v>
      </c>
      <c r="D4761" s="48">
        <v>89.625</v>
      </c>
      <c r="E4761" s="48">
        <v>87.6875</v>
      </c>
      <c r="F4761" s="48">
        <v>88.5625</v>
      </c>
      <c r="G4761" s="49">
        <v>2569900</v>
      </c>
      <c r="H4761" s="48">
        <v>63.474106999999997</v>
      </c>
      <c r="I4761" s="52">
        <f t="shared" si="535"/>
        <v>0.71671539308398025</v>
      </c>
      <c r="J4761" s="52">
        <f t="shared" ca="1" si="536"/>
        <v>1</v>
      </c>
      <c r="K4761" s="48">
        <f t="shared" si="537"/>
        <v>63.68</v>
      </c>
      <c r="L4761" s="48">
        <f t="shared" si="538"/>
        <v>64.239999999999995</v>
      </c>
      <c r="M4761" s="48">
        <f t="shared" si="539"/>
        <v>62.85</v>
      </c>
      <c r="N4761" s="48">
        <f t="shared" si="540"/>
        <v>63.47</v>
      </c>
      <c r="O4761" s="49">
        <f t="shared" ca="1" si="541"/>
        <v>2569900</v>
      </c>
    </row>
    <row r="4762" spans="1:15" x14ac:dyDescent="0.25">
      <c r="A4762">
        <v>4747</v>
      </c>
      <c r="B4762" s="89">
        <v>35606</v>
      </c>
      <c r="C4762" s="48">
        <v>89.484298999999993</v>
      </c>
      <c r="D4762" s="48">
        <v>90.25</v>
      </c>
      <c r="E4762" s="48">
        <v>87.9375</v>
      </c>
      <c r="F4762" s="48">
        <v>89</v>
      </c>
      <c r="G4762" s="49">
        <v>4708900</v>
      </c>
      <c r="H4762" s="48">
        <v>63.787669999999999</v>
      </c>
      <c r="I4762" s="52">
        <f t="shared" si="535"/>
        <v>0.71671539325842692</v>
      </c>
      <c r="J4762" s="52">
        <f t="shared" ca="1" si="536"/>
        <v>1</v>
      </c>
      <c r="K4762" s="48">
        <f t="shared" si="537"/>
        <v>64.13</v>
      </c>
      <c r="L4762" s="48">
        <f t="shared" si="538"/>
        <v>64.680000000000007</v>
      </c>
      <c r="M4762" s="48">
        <f t="shared" si="539"/>
        <v>63.03</v>
      </c>
      <c r="N4762" s="48">
        <f t="shared" si="540"/>
        <v>63.79</v>
      </c>
      <c r="O4762" s="49">
        <f t="shared" ca="1" si="541"/>
        <v>4708900</v>
      </c>
    </row>
    <row r="4763" spans="1:15" x14ac:dyDescent="0.25">
      <c r="A4763">
        <v>4748</v>
      </c>
      <c r="B4763" s="89">
        <v>35605</v>
      </c>
      <c r="C4763" s="48">
        <v>88.25</v>
      </c>
      <c r="D4763" s="48">
        <v>89.875</v>
      </c>
      <c r="E4763" s="48">
        <v>88</v>
      </c>
      <c r="F4763" s="48">
        <v>89.625</v>
      </c>
      <c r="G4763" s="49">
        <v>4895100</v>
      </c>
      <c r="H4763" s="48">
        <v>64.235617000000005</v>
      </c>
      <c r="I4763" s="52">
        <f t="shared" si="535"/>
        <v>0.7167153919107393</v>
      </c>
      <c r="J4763" s="52">
        <f t="shared" ca="1" si="536"/>
        <v>1</v>
      </c>
      <c r="K4763" s="48">
        <f t="shared" si="537"/>
        <v>63.25</v>
      </c>
      <c r="L4763" s="48">
        <f t="shared" si="538"/>
        <v>64.41</v>
      </c>
      <c r="M4763" s="48">
        <f t="shared" si="539"/>
        <v>63.07</v>
      </c>
      <c r="N4763" s="48">
        <f t="shared" si="540"/>
        <v>64.239999999999995</v>
      </c>
      <c r="O4763" s="49">
        <f t="shared" ca="1" si="541"/>
        <v>4895100</v>
      </c>
    </row>
    <row r="4764" spans="1:15" x14ac:dyDescent="0.25">
      <c r="A4764">
        <v>4749</v>
      </c>
      <c r="B4764" s="89">
        <v>35604</v>
      </c>
      <c r="C4764" s="48">
        <v>89.406197000000006</v>
      </c>
      <c r="D4764" s="48">
        <v>89.906197000000006</v>
      </c>
      <c r="E4764" s="48">
        <v>87.343697000000006</v>
      </c>
      <c r="F4764" s="48">
        <v>87.406197000000006</v>
      </c>
      <c r="G4764" s="49">
        <v>3991500</v>
      </c>
      <c r="H4764" s="48">
        <v>62.645367</v>
      </c>
      <c r="I4764" s="52">
        <f t="shared" si="535"/>
        <v>0.7167153949050088</v>
      </c>
      <c r="J4764" s="52">
        <f t="shared" ca="1" si="536"/>
        <v>1</v>
      </c>
      <c r="K4764" s="48">
        <f t="shared" si="537"/>
        <v>64.08</v>
      </c>
      <c r="L4764" s="48">
        <f t="shared" si="538"/>
        <v>64.44</v>
      </c>
      <c r="M4764" s="48">
        <f t="shared" si="539"/>
        <v>62.6</v>
      </c>
      <c r="N4764" s="48">
        <f t="shared" si="540"/>
        <v>62.65</v>
      </c>
      <c r="O4764" s="49">
        <f t="shared" ca="1" si="541"/>
        <v>3991500</v>
      </c>
    </row>
    <row r="4765" spans="1:15" x14ac:dyDescent="0.25">
      <c r="A4765">
        <v>4750</v>
      </c>
      <c r="B4765" s="89">
        <v>35601</v>
      </c>
      <c r="C4765" s="48">
        <v>89.9375</v>
      </c>
      <c r="D4765" s="48">
        <v>90.343697000000006</v>
      </c>
      <c r="E4765" s="48">
        <v>89.5</v>
      </c>
      <c r="F4765" s="48">
        <v>89.578102000000001</v>
      </c>
      <c r="G4765" s="49">
        <v>1396900</v>
      </c>
      <c r="H4765" s="48">
        <v>64.202005</v>
      </c>
      <c r="I4765" s="52">
        <f t="shared" si="535"/>
        <v>0.71671539769842407</v>
      </c>
      <c r="J4765" s="52">
        <f t="shared" ca="1" si="536"/>
        <v>1</v>
      </c>
      <c r="K4765" s="48">
        <f t="shared" si="537"/>
        <v>64.459999999999994</v>
      </c>
      <c r="L4765" s="48">
        <f t="shared" si="538"/>
        <v>64.75</v>
      </c>
      <c r="M4765" s="48">
        <f t="shared" si="539"/>
        <v>64.150000000000006</v>
      </c>
      <c r="N4765" s="48">
        <f t="shared" si="540"/>
        <v>64.2</v>
      </c>
      <c r="O4765" s="49">
        <f t="shared" ca="1" si="541"/>
        <v>1396900</v>
      </c>
    </row>
    <row r="4766" spans="1:15" x14ac:dyDescent="0.25">
      <c r="A4766">
        <v>4751</v>
      </c>
      <c r="B4766" s="89">
        <v>35600</v>
      </c>
      <c r="C4766" s="48">
        <v>89.609298999999993</v>
      </c>
      <c r="D4766" s="48">
        <v>90.5</v>
      </c>
      <c r="E4766" s="48">
        <v>89.375</v>
      </c>
      <c r="F4766" s="48">
        <v>90.234298999999993</v>
      </c>
      <c r="G4766" s="49">
        <v>2029900</v>
      </c>
      <c r="H4766" s="48">
        <v>64.421458000000001</v>
      </c>
      <c r="I4766" s="52">
        <f t="shared" si="535"/>
        <v>0.71393537395353412</v>
      </c>
      <c r="J4766" s="52">
        <f t="shared" ca="1" si="536"/>
        <v>1</v>
      </c>
      <c r="K4766" s="48">
        <f t="shared" si="537"/>
        <v>63.98</v>
      </c>
      <c r="L4766" s="48">
        <f t="shared" si="538"/>
        <v>64.61</v>
      </c>
      <c r="M4766" s="48">
        <f t="shared" si="539"/>
        <v>63.81</v>
      </c>
      <c r="N4766" s="48">
        <f t="shared" si="540"/>
        <v>64.42</v>
      </c>
      <c r="O4766" s="49">
        <f t="shared" ca="1" si="541"/>
        <v>2029900</v>
      </c>
    </row>
    <row r="4767" spans="1:15" x14ac:dyDescent="0.25">
      <c r="A4767">
        <v>4752</v>
      </c>
      <c r="B4767" s="89">
        <v>35599</v>
      </c>
      <c r="C4767" s="48">
        <v>89.125</v>
      </c>
      <c r="D4767" s="48">
        <v>89.625</v>
      </c>
      <c r="E4767" s="48">
        <v>88.968697000000006</v>
      </c>
      <c r="F4767" s="48">
        <v>89.3125</v>
      </c>
      <c r="G4767" s="49">
        <v>1971900</v>
      </c>
      <c r="H4767" s="48">
        <v>63.763353000000002</v>
      </c>
      <c r="I4767" s="52">
        <f t="shared" si="535"/>
        <v>0.71393537298810361</v>
      </c>
      <c r="J4767" s="52">
        <f t="shared" ca="1" si="536"/>
        <v>1</v>
      </c>
      <c r="K4767" s="48">
        <f t="shared" si="537"/>
        <v>63.63</v>
      </c>
      <c r="L4767" s="48">
        <f t="shared" si="538"/>
        <v>63.99</v>
      </c>
      <c r="M4767" s="48">
        <f t="shared" si="539"/>
        <v>63.52</v>
      </c>
      <c r="N4767" s="48">
        <f t="shared" si="540"/>
        <v>63.76</v>
      </c>
      <c r="O4767" s="49">
        <f t="shared" ca="1" si="541"/>
        <v>1971900</v>
      </c>
    </row>
    <row r="4768" spans="1:15" x14ac:dyDescent="0.25">
      <c r="A4768">
        <v>4753</v>
      </c>
      <c r="B4768" s="89">
        <v>35598</v>
      </c>
      <c r="C4768" s="48">
        <v>89.4375</v>
      </c>
      <c r="D4768" s="48">
        <v>90.234298999999993</v>
      </c>
      <c r="E4768" s="48">
        <v>88.9375</v>
      </c>
      <c r="F4768" s="48">
        <v>89.625</v>
      </c>
      <c r="G4768" s="49">
        <v>2048100</v>
      </c>
      <c r="H4768" s="48">
        <v>63.986457999999999</v>
      </c>
      <c r="I4768" s="52">
        <f t="shared" si="535"/>
        <v>0.71393537517433747</v>
      </c>
      <c r="J4768" s="52">
        <f t="shared" ca="1" si="536"/>
        <v>1</v>
      </c>
      <c r="K4768" s="48">
        <f t="shared" si="537"/>
        <v>63.85</v>
      </c>
      <c r="L4768" s="48">
        <f t="shared" si="538"/>
        <v>64.42</v>
      </c>
      <c r="M4768" s="48">
        <f t="shared" si="539"/>
        <v>63.5</v>
      </c>
      <c r="N4768" s="48">
        <f t="shared" si="540"/>
        <v>63.99</v>
      </c>
      <c r="O4768" s="49">
        <f t="shared" ca="1" si="541"/>
        <v>2048100</v>
      </c>
    </row>
    <row r="4769" spans="1:15" x14ac:dyDescent="0.25">
      <c r="A4769">
        <v>4754</v>
      </c>
      <c r="B4769" s="89">
        <v>35597</v>
      </c>
      <c r="C4769" s="48">
        <v>89.75</v>
      </c>
      <c r="D4769" s="48">
        <v>90</v>
      </c>
      <c r="E4769" s="48">
        <v>89.468697000000006</v>
      </c>
      <c r="F4769" s="48">
        <v>89.75</v>
      </c>
      <c r="G4769" s="49">
        <v>800400</v>
      </c>
      <c r="H4769" s="48">
        <v>64.075699999999998</v>
      </c>
      <c r="I4769" s="52">
        <f t="shared" si="535"/>
        <v>0.71393537604456825</v>
      </c>
      <c r="J4769" s="52">
        <f t="shared" ca="1" si="536"/>
        <v>1</v>
      </c>
      <c r="K4769" s="48">
        <f t="shared" si="537"/>
        <v>64.08</v>
      </c>
      <c r="L4769" s="48">
        <f t="shared" si="538"/>
        <v>64.25</v>
      </c>
      <c r="M4769" s="48">
        <f t="shared" si="539"/>
        <v>63.87</v>
      </c>
      <c r="N4769" s="48">
        <f t="shared" si="540"/>
        <v>64.08</v>
      </c>
      <c r="O4769" s="49">
        <f t="shared" ca="1" si="541"/>
        <v>800400</v>
      </c>
    </row>
    <row r="4770" spans="1:15" x14ac:dyDescent="0.25">
      <c r="A4770">
        <v>4755</v>
      </c>
      <c r="B4770" s="89">
        <v>35594</v>
      </c>
      <c r="C4770" s="48">
        <v>89.0625</v>
      </c>
      <c r="D4770" s="48">
        <v>90</v>
      </c>
      <c r="E4770" s="48">
        <v>88.906197000000006</v>
      </c>
      <c r="F4770" s="48">
        <v>89.718697000000006</v>
      </c>
      <c r="G4770" s="49">
        <v>2132900</v>
      </c>
      <c r="H4770" s="48">
        <v>64.053351000000006</v>
      </c>
      <c r="I4770" s="52">
        <f t="shared" si="535"/>
        <v>0.71393536845502781</v>
      </c>
      <c r="J4770" s="52">
        <f t="shared" ca="1" si="536"/>
        <v>1</v>
      </c>
      <c r="K4770" s="48">
        <f t="shared" si="537"/>
        <v>63.58</v>
      </c>
      <c r="L4770" s="48">
        <f t="shared" si="538"/>
        <v>64.25</v>
      </c>
      <c r="M4770" s="48">
        <f t="shared" si="539"/>
        <v>63.47</v>
      </c>
      <c r="N4770" s="48">
        <f t="shared" si="540"/>
        <v>64.05</v>
      </c>
      <c r="O4770" s="49">
        <f t="shared" ca="1" si="541"/>
        <v>2132900</v>
      </c>
    </row>
    <row r="4771" spans="1:15" x14ac:dyDescent="0.25">
      <c r="A4771">
        <v>4756</v>
      </c>
      <c r="B4771" s="89">
        <v>35593</v>
      </c>
      <c r="C4771" s="48">
        <v>87.875</v>
      </c>
      <c r="D4771" s="48">
        <v>89</v>
      </c>
      <c r="E4771" s="48">
        <v>87.5625</v>
      </c>
      <c r="F4771" s="48">
        <v>88.968697000000006</v>
      </c>
      <c r="G4771" s="49">
        <v>4273300</v>
      </c>
      <c r="H4771" s="48">
        <v>63.517899999999997</v>
      </c>
      <c r="I4771" s="52">
        <f t="shared" si="535"/>
        <v>0.71393537437105536</v>
      </c>
      <c r="J4771" s="52">
        <f t="shared" ca="1" si="536"/>
        <v>1</v>
      </c>
      <c r="K4771" s="48">
        <f t="shared" si="537"/>
        <v>62.74</v>
      </c>
      <c r="L4771" s="48">
        <f t="shared" si="538"/>
        <v>63.54</v>
      </c>
      <c r="M4771" s="48">
        <f t="shared" si="539"/>
        <v>62.51</v>
      </c>
      <c r="N4771" s="48">
        <f t="shared" si="540"/>
        <v>63.52</v>
      </c>
      <c r="O4771" s="49">
        <f t="shared" ca="1" si="541"/>
        <v>4273300</v>
      </c>
    </row>
    <row r="4772" spans="1:15" x14ac:dyDescent="0.25">
      <c r="A4772">
        <v>4757</v>
      </c>
      <c r="B4772" s="89">
        <v>35592</v>
      </c>
      <c r="C4772" s="48">
        <v>87</v>
      </c>
      <c r="D4772" s="48">
        <v>87.406197000000006</v>
      </c>
      <c r="E4772" s="48">
        <v>86.828102000000001</v>
      </c>
      <c r="F4772" s="48">
        <v>87.281197000000006</v>
      </c>
      <c r="G4772" s="49">
        <v>1673800</v>
      </c>
      <c r="H4772" s="48">
        <v>62.313133999999998</v>
      </c>
      <c r="I4772" s="52">
        <f t="shared" si="535"/>
        <v>0.71393537373232852</v>
      </c>
      <c r="J4772" s="52">
        <f t="shared" ca="1" si="536"/>
        <v>1</v>
      </c>
      <c r="K4772" s="48">
        <f t="shared" si="537"/>
        <v>62.11</v>
      </c>
      <c r="L4772" s="48">
        <f t="shared" si="538"/>
        <v>62.4</v>
      </c>
      <c r="M4772" s="48">
        <f t="shared" si="539"/>
        <v>61.99</v>
      </c>
      <c r="N4772" s="48">
        <f t="shared" si="540"/>
        <v>62.31</v>
      </c>
      <c r="O4772" s="49">
        <f t="shared" ca="1" si="541"/>
        <v>1673800</v>
      </c>
    </row>
    <row r="4773" spans="1:15" x14ac:dyDescent="0.25">
      <c r="A4773">
        <v>4758</v>
      </c>
      <c r="B4773" s="89">
        <v>35591</v>
      </c>
      <c r="C4773" s="48">
        <v>86.843697000000006</v>
      </c>
      <c r="D4773" s="48">
        <v>87.406197000000006</v>
      </c>
      <c r="E4773" s="48">
        <v>86.5</v>
      </c>
      <c r="F4773" s="48">
        <v>87.078102000000001</v>
      </c>
      <c r="G4773" s="49">
        <v>1217500</v>
      </c>
      <c r="H4773" s="48">
        <v>62.168137999999999</v>
      </c>
      <c r="I4773" s="52">
        <f t="shared" si="535"/>
        <v>0.71393538182538707</v>
      </c>
      <c r="J4773" s="52">
        <f t="shared" ca="1" si="536"/>
        <v>1</v>
      </c>
      <c r="K4773" s="48">
        <f t="shared" si="537"/>
        <v>62</v>
      </c>
      <c r="L4773" s="48">
        <f t="shared" si="538"/>
        <v>62.4</v>
      </c>
      <c r="M4773" s="48">
        <f t="shared" si="539"/>
        <v>61.76</v>
      </c>
      <c r="N4773" s="48">
        <f t="shared" si="540"/>
        <v>62.17</v>
      </c>
      <c r="O4773" s="49">
        <f t="shared" ca="1" si="541"/>
        <v>1217500</v>
      </c>
    </row>
    <row r="4774" spans="1:15" x14ac:dyDescent="0.25">
      <c r="A4774">
        <v>4759</v>
      </c>
      <c r="B4774" s="89">
        <v>35590</v>
      </c>
      <c r="C4774" s="48">
        <v>86.4375</v>
      </c>
      <c r="D4774" s="48">
        <v>86.875</v>
      </c>
      <c r="E4774" s="48">
        <v>86.343697000000006</v>
      </c>
      <c r="F4774" s="48">
        <v>86.8125</v>
      </c>
      <c r="G4774" s="49">
        <v>1823400</v>
      </c>
      <c r="H4774" s="48">
        <v>61.978515000000002</v>
      </c>
      <c r="I4774" s="52">
        <f t="shared" si="535"/>
        <v>0.71393537796976247</v>
      </c>
      <c r="J4774" s="52">
        <f t="shared" ca="1" si="536"/>
        <v>1</v>
      </c>
      <c r="K4774" s="48">
        <f t="shared" si="537"/>
        <v>61.71</v>
      </c>
      <c r="L4774" s="48">
        <f t="shared" si="538"/>
        <v>62.02</v>
      </c>
      <c r="M4774" s="48">
        <f t="shared" si="539"/>
        <v>61.64</v>
      </c>
      <c r="N4774" s="48">
        <f t="shared" si="540"/>
        <v>61.98</v>
      </c>
      <c r="O4774" s="49">
        <f t="shared" ca="1" si="541"/>
        <v>1823400</v>
      </c>
    </row>
    <row r="4775" spans="1:15" x14ac:dyDescent="0.25">
      <c r="A4775">
        <v>4760</v>
      </c>
      <c r="B4775" s="89">
        <v>35587</v>
      </c>
      <c r="C4775" s="48">
        <v>84.593697000000006</v>
      </c>
      <c r="D4775" s="48">
        <v>86.4375</v>
      </c>
      <c r="E4775" s="48">
        <v>84.593697000000006</v>
      </c>
      <c r="F4775" s="48">
        <v>86.375</v>
      </c>
      <c r="G4775" s="49">
        <v>1511100</v>
      </c>
      <c r="H4775" s="48">
        <v>61.666167999999999</v>
      </c>
      <c r="I4775" s="52">
        <f t="shared" si="535"/>
        <v>0.71393537481910274</v>
      </c>
      <c r="J4775" s="52">
        <f t="shared" ca="1" si="536"/>
        <v>1</v>
      </c>
      <c r="K4775" s="48">
        <f t="shared" si="537"/>
        <v>60.39</v>
      </c>
      <c r="L4775" s="48">
        <f t="shared" si="538"/>
        <v>61.71</v>
      </c>
      <c r="M4775" s="48">
        <f t="shared" si="539"/>
        <v>60.39</v>
      </c>
      <c r="N4775" s="48">
        <f t="shared" si="540"/>
        <v>61.67</v>
      </c>
      <c r="O4775" s="49">
        <f t="shared" ca="1" si="541"/>
        <v>1511100</v>
      </c>
    </row>
    <row r="4776" spans="1:15" x14ac:dyDescent="0.25">
      <c r="A4776">
        <v>4761</v>
      </c>
      <c r="B4776" s="89">
        <v>35586</v>
      </c>
      <c r="C4776" s="48">
        <v>84.593697000000006</v>
      </c>
      <c r="D4776" s="48">
        <v>85.3125</v>
      </c>
      <c r="E4776" s="48">
        <v>84.421798999999993</v>
      </c>
      <c r="F4776" s="48">
        <v>84.718697000000006</v>
      </c>
      <c r="G4776" s="49">
        <v>1180800</v>
      </c>
      <c r="H4776" s="48">
        <v>60.483674000000001</v>
      </c>
      <c r="I4776" s="52">
        <f t="shared" si="535"/>
        <v>0.71393536659327983</v>
      </c>
      <c r="J4776" s="52">
        <f t="shared" ca="1" si="536"/>
        <v>1</v>
      </c>
      <c r="K4776" s="48">
        <f t="shared" si="537"/>
        <v>60.39</v>
      </c>
      <c r="L4776" s="48">
        <f t="shared" si="538"/>
        <v>60.91</v>
      </c>
      <c r="M4776" s="48">
        <f t="shared" si="539"/>
        <v>60.27</v>
      </c>
      <c r="N4776" s="48">
        <f t="shared" si="540"/>
        <v>60.48</v>
      </c>
      <c r="O4776" s="49">
        <f t="shared" ca="1" si="541"/>
        <v>1180800</v>
      </c>
    </row>
    <row r="4777" spans="1:15" x14ac:dyDescent="0.25">
      <c r="A4777">
        <v>4762</v>
      </c>
      <c r="B4777" s="89">
        <v>35585</v>
      </c>
      <c r="C4777" s="48">
        <v>84.531197000000006</v>
      </c>
      <c r="D4777" s="48">
        <v>84.75</v>
      </c>
      <c r="E4777" s="48">
        <v>84.078102000000001</v>
      </c>
      <c r="F4777" s="48">
        <v>84.406197000000006</v>
      </c>
      <c r="G4777" s="49">
        <v>1063100</v>
      </c>
      <c r="H4777" s="48">
        <v>60.260570000000001</v>
      </c>
      <c r="I4777" s="52">
        <f t="shared" si="535"/>
        <v>0.71393537609566748</v>
      </c>
      <c r="J4777" s="52">
        <f t="shared" ca="1" si="536"/>
        <v>1</v>
      </c>
      <c r="K4777" s="48">
        <f t="shared" si="537"/>
        <v>60.35</v>
      </c>
      <c r="L4777" s="48">
        <f t="shared" si="538"/>
        <v>60.51</v>
      </c>
      <c r="M4777" s="48">
        <f t="shared" si="539"/>
        <v>60.03</v>
      </c>
      <c r="N4777" s="48">
        <f t="shared" si="540"/>
        <v>60.26</v>
      </c>
      <c r="O4777" s="49">
        <f t="shared" ca="1" si="541"/>
        <v>1063100</v>
      </c>
    </row>
    <row r="4778" spans="1:15" x14ac:dyDescent="0.25">
      <c r="A4778">
        <v>4763</v>
      </c>
      <c r="B4778" s="89">
        <v>35584</v>
      </c>
      <c r="C4778" s="48">
        <v>84.406197000000006</v>
      </c>
      <c r="D4778" s="48">
        <v>85.4375</v>
      </c>
      <c r="E4778" s="48">
        <v>84.343697000000006</v>
      </c>
      <c r="F4778" s="48">
        <v>84.5</v>
      </c>
      <c r="G4778" s="49">
        <v>1562100</v>
      </c>
      <c r="H4778" s="48">
        <v>60.327539000000002</v>
      </c>
      <c r="I4778" s="52">
        <f t="shared" si="535"/>
        <v>0.71393537278106511</v>
      </c>
      <c r="J4778" s="52">
        <f t="shared" ca="1" si="536"/>
        <v>1</v>
      </c>
      <c r="K4778" s="48">
        <f t="shared" si="537"/>
        <v>60.26</v>
      </c>
      <c r="L4778" s="48">
        <f t="shared" si="538"/>
        <v>61</v>
      </c>
      <c r="M4778" s="48">
        <f t="shared" si="539"/>
        <v>60.22</v>
      </c>
      <c r="N4778" s="48">
        <f t="shared" si="540"/>
        <v>60.33</v>
      </c>
      <c r="O4778" s="49">
        <f t="shared" ca="1" si="541"/>
        <v>1562100</v>
      </c>
    </row>
    <row r="4779" spans="1:15" x14ac:dyDescent="0.25">
      <c r="A4779">
        <v>4764</v>
      </c>
      <c r="B4779" s="89">
        <v>35583</v>
      </c>
      <c r="C4779" s="48">
        <v>85.343697000000006</v>
      </c>
      <c r="D4779" s="48">
        <v>85.5</v>
      </c>
      <c r="E4779" s="48">
        <v>84.718697000000006</v>
      </c>
      <c r="F4779" s="48">
        <v>84.781197000000006</v>
      </c>
      <c r="G4779" s="49">
        <v>1479100</v>
      </c>
      <c r="H4779" s="48">
        <v>60.528295</v>
      </c>
      <c r="I4779" s="52">
        <f t="shared" si="535"/>
        <v>0.71393536706022209</v>
      </c>
      <c r="J4779" s="52">
        <f t="shared" ca="1" si="536"/>
        <v>1</v>
      </c>
      <c r="K4779" s="48">
        <f t="shared" si="537"/>
        <v>60.93</v>
      </c>
      <c r="L4779" s="48">
        <f t="shared" si="538"/>
        <v>61.04</v>
      </c>
      <c r="M4779" s="48">
        <f t="shared" si="539"/>
        <v>60.48</v>
      </c>
      <c r="N4779" s="48">
        <f t="shared" si="540"/>
        <v>60.53</v>
      </c>
      <c r="O4779" s="49">
        <f t="shared" ca="1" si="541"/>
        <v>1479100</v>
      </c>
    </row>
    <row r="4780" spans="1:15" x14ac:dyDescent="0.25">
      <c r="A4780">
        <v>4765</v>
      </c>
      <c r="B4780" s="89">
        <v>35580</v>
      </c>
      <c r="C4780" s="48">
        <v>83.218697000000006</v>
      </c>
      <c r="D4780" s="48">
        <v>85.5625</v>
      </c>
      <c r="E4780" s="48">
        <v>83.125</v>
      </c>
      <c r="F4780" s="48">
        <v>85.156197000000006</v>
      </c>
      <c r="G4780" s="49">
        <v>2143300</v>
      </c>
      <c r="H4780" s="48">
        <v>60.796021000000003</v>
      </c>
      <c r="I4780" s="52">
        <f t="shared" si="535"/>
        <v>0.71393536984748152</v>
      </c>
      <c r="J4780" s="52">
        <f t="shared" ca="1" si="536"/>
        <v>1</v>
      </c>
      <c r="K4780" s="48">
        <f t="shared" si="537"/>
        <v>59.41</v>
      </c>
      <c r="L4780" s="48">
        <f t="shared" si="538"/>
        <v>61.09</v>
      </c>
      <c r="M4780" s="48">
        <f t="shared" si="539"/>
        <v>59.35</v>
      </c>
      <c r="N4780" s="48">
        <f t="shared" si="540"/>
        <v>60.8</v>
      </c>
      <c r="O4780" s="49">
        <f t="shared" ca="1" si="541"/>
        <v>2143300</v>
      </c>
    </row>
    <row r="4781" spans="1:15" x14ac:dyDescent="0.25">
      <c r="A4781">
        <v>4766</v>
      </c>
      <c r="B4781" s="89">
        <v>35579</v>
      </c>
      <c r="C4781" s="48">
        <v>85.093697000000006</v>
      </c>
      <c r="D4781" s="48">
        <v>85.25</v>
      </c>
      <c r="E4781" s="48">
        <v>84.5</v>
      </c>
      <c r="F4781" s="48">
        <v>84.609298999999993</v>
      </c>
      <c r="G4781" s="49">
        <v>1282700</v>
      </c>
      <c r="H4781" s="48">
        <v>60.405571000000002</v>
      </c>
      <c r="I4781" s="52">
        <f t="shared" si="535"/>
        <v>0.71393536778977462</v>
      </c>
      <c r="J4781" s="52">
        <f t="shared" ca="1" si="536"/>
        <v>1</v>
      </c>
      <c r="K4781" s="48">
        <f t="shared" si="537"/>
        <v>60.75</v>
      </c>
      <c r="L4781" s="48">
        <f t="shared" si="538"/>
        <v>60.86</v>
      </c>
      <c r="M4781" s="48">
        <f t="shared" si="539"/>
        <v>60.33</v>
      </c>
      <c r="N4781" s="48">
        <f t="shared" si="540"/>
        <v>60.41</v>
      </c>
      <c r="O4781" s="49">
        <f t="shared" ca="1" si="541"/>
        <v>1282700</v>
      </c>
    </row>
    <row r="4782" spans="1:15" x14ac:dyDescent="0.25">
      <c r="A4782">
        <v>4767</v>
      </c>
      <c r="B4782" s="89">
        <v>35578</v>
      </c>
      <c r="C4782" s="48">
        <v>85.125</v>
      </c>
      <c r="D4782" s="48">
        <v>85.453102000000001</v>
      </c>
      <c r="E4782" s="48">
        <v>84.515602000000001</v>
      </c>
      <c r="F4782" s="48">
        <v>85.109298999999993</v>
      </c>
      <c r="G4782" s="49">
        <v>716700</v>
      </c>
      <c r="H4782" s="48">
        <v>60.762538999999997</v>
      </c>
      <c r="I4782" s="52">
        <f t="shared" si="535"/>
        <v>0.71393537150388231</v>
      </c>
      <c r="J4782" s="52">
        <f t="shared" ca="1" si="536"/>
        <v>1</v>
      </c>
      <c r="K4782" s="48">
        <f t="shared" si="537"/>
        <v>60.77</v>
      </c>
      <c r="L4782" s="48">
        <f t="shared" si="538"/>
        <v>61.01</v>
      </c>
      <c r="M4782" s="48">
        <f t="shared" si="539"/>
        <v>60.34</v>
      </c>
      <c r="N4782" s="48">
        <f t="shared" si="540"/>
        <v>60.76</v>
      </c>
      <c r="O4782" s="49">
        <f t="shared" ca="1" si="541"/>
        <v>716700</v>
      </c>
    </row>
    <row r="4783" spans="1:15" x14ac:dyDescent="0.25">
      <c r="A4783">
        <v>4768</v>
      </c>
      <c r="B4783" s="89">
        <v>35577</v>
      </c>
      <c r="C4783" s="48">
        <v>84.375</v>
      </c>
      <c r="D4783" s="48">
        <v>85.531197000000006</v>
      </c>
      <c r="E4783" s="48">
        <v>84.265602000000001</v>
      </c>
      <c r="F4783" s="48">
        <v>85.125</v>
      </c>
      <c r="G4783" s="49">
        <v>1531000</v>
      </c>
      <c r="H4783" s="48">
        <v>60.773749000000002</v>
      </c>
      <c r="I4783" s="52">
        <f t="shared" si="535"/>
        <v>0.71393537738619683</v>
      </c>
      <c r="J4783" s="52">
        <f t="shared" ca="1" si="536"/>
        <v>1</v>
      </c>
      <c r="K4783" s="48">
        <f t="shared" si="537"/>
        <v>60.24</v>
      </c>
      <c r="L4783" s="48">
        <f t="shared" si="538"/>
        <v>61.06</v>
      </c>
      <c r="M4783" s="48">
        <f t="shared" si="539"/>
        <v>60.16</v>
      </c>
      <c r="N4783" s="48">
        <f t="shared" si="540"/>
        <v>60.77</v>
      </c>
      <c r="O4783" s="49">
        <f t="shared" ca="1" si="541"/>
        <v>1531000</v>
      </c>
    </row>
    <row r="4784" spans="1:15" x14ac:dyDescent="0.25">
      <c r="A4784">
        <v>4769</v>
      </c>
      <c r="B4784" s="89">
        <v>35573</v>
      </c>
      <c r="C4784" s="48">
        <v>84.375</v>
      </c>
      <c r="D4784" s="48">
        <v>85.218697000000006</v>
      </c>
      <c r="E4784" s="48">
        <v>84.156197000000006</v>
      </c>
      <c r="F4784" s="48">
        <v>84.781197000000006</v>
      </c>
      <c r="G4784" s="49">
        <v>644400</v>
      </c>
      <c r="H4784" s="48">
        <v>60.528295</v>
      </c>
      <c r="I4784" s="52">
        <f t="shared" si="535"/>
        <v>0.71393536706022209</v>
      </c>
      <c r="J4784" s="52">
        <f t="shared" ca="1" si="536"/>
        <v>1</v>
      </c>
      <c r="K4784" s="48">
        <f t="shared" si="537"/>
        <v>60.24</v>
      </c>
      <c r="L4784" s="48">
        <f t="shared" si="538"/>
        <v>60.84</v>
      </c>
      <c r="M4784" s="48">
        <f t="shared" si="539"/>
        <v>60.08</v>
      </c>
      <c r="N4784" s="48">
        <f t="shared" si="540"/>
        <v>60.53</v>
      </c>
      <c r="O4784" s="49">
        <f t="shared" ca="1" si="541"/>
        <v>644400</v>
      </c>
    </row>
    <row r="4785" spans="1:15" x14ac:dyDescent="0.25">
      <c r="A4785">
        <v>4770</v>
      </c>
      <c r="B4785" s="89">
        <v>35572</v>
      </c>
      <c r="C4785" s="48">
        <v>84.375</v>
      </c>
      <c r="D4785" s="48">
        <v>84.468697000000006</v>
      </c>
      <c r="E4785" s="48">
        <v>83.5625</v>
      </c>
      <c r="F4785" s="48">
        <v>84</v>
      </c>
      <c r="G4785" s="49">
        <v>907600</v>
      </c>
      <c r="H4785" s="48">
        <v>59.970571999999997</v>
      </c>
      <c r="I4785" s="52">
        <f t="shared" si="535"/>
        <v>0.71393538095238096</v>
      </c>
      <c r="J4785" s="52">
        <f t="shared" ca="1" si="536"/>
        <v>1</v>
      </c>
      <c r="K4785" s="48">
        <f t="shared" si="537"/>
        <v>60.24</v>
      </c>
      <c r="L4785" s="48">
        <f t="shared" si="538"/>
        <v>60.31</v>
      </c>
      <c r="M4785" s="48">
        <f t="shared" si="539"/>
        <v>59.66</v>
      </c>
      <c r="N4785" s="48">
        <f t="shared" si="540"/>
        <v>59.97</v>
      </c>
      <c r="O4785" s="49">
        <f t="shared" ca="1" si="541"/>
        <v>907600</v>
      </c>
    </row>
    <row r="4786" spans="1:15" x14ac:dyDescent="0.25">
      <c r="A4786">
        <v>4771</v>
      </c>
      <c r="B4786" s="89">
        <v>35571</v>
      </c>
      <c r="C4786" s="48">
        <v>84.6875</v>
      </c>
      <c r="D4786" s="48">
        <v>84.984298999999993</v>
      </c>
      <c r="E4786" s="48">
        <v>83.656197000000006</v>
      </c>
      <c r="F4786" s="48">
        <v>84.281197000000006</v>
      </c>
      <c r="G4786" s="49">
        <v>1208000</v>
      </c>
      <c r="H4786" s="48">
        <v>60.171328000000003</v>
      </c>
      <c r="I4786" s="52">
        <f t="shared" si="535"/>
        <v>0.71393537517033601</v>
      </c>
      <c r="J4786" s="52">
        <f t="shared" ca="1" si="536"/>
        <v>1</v>
      </c>
      <c r="K4786" s="48">
        <f t="shared" si="537"/>
        <v>60.46</v>
      </c>
      <c r="L4786" s="48">
        <f t="shared" si="538"/>
        <v>60.67</v>
      </c>
      <c r="M4786" s="48">
        <f t="shared" si="539"/>
        <v>59.73</v>
      </c>
      <c r="N4786" s="48">
        <f t="shared" si="540"/>
        <v>60.17</v>
      </c>
      <c r="O4786" s="49">
        <f t="shared" ca="1" si="541"/>
        <v>1208000</v>
      </c>
    </row>
    <row r="4787" spans="1:15" x14ac:dyDescent="0.25">
      <c r="A4787">
        <v>4772</v>
      </c>
      <c r="B4787" s="89">
        <v>35570</v>
      </c>
      <c r="C4787" s="48">
        <v>83.281197000000006</v>
      </c>
      <c r="D4787" s="48">
        <v>84.6875</v>
      </c>
      <c r="E4787" s="48">
        <v>82.75</v>
      </c>
      <c r="F4787" s="48">
        <v>84.468697000000006</v>
      </c>
      <c r="G4787" s="49">
        <v>1756400</v>
      </c>
      <c r="H4787" s="48">
        <v>60.305191000000001</v>
      </c>
      <c r="I4787" s="52">
        <f t="shared" si="535"/>
        <v>0.7139353765573061</v>
      </c>
      <c r="J4787" s="52">
        <f t="shared" ca="1" si="536"/>
        <v>1</v>
      </c>
      <c r="K4787" s="48">
        <f t="shared" si="537"/>
        <v>59.46</v>
      </c>
      <c r="L4787" s="48">
        <f t="shared" si="538"/>
        <v>60.46</v>
      </c>
      <c r="M4787" s="48">
        <f t="shared" si="539"/>
        <v>59.08</v>
      </c>
      <c r="N4787" s="48">
        <f t="shared" si="540"/>
        <v>60.31</v>
      </c>
      <c r="O4787" s="49">
        <f t="shared" ca="1" si="541"/>
        <v>1756400</v>
      </c>
    </row>
    <row r="4788" spans="1:15" x14ac:dyDescent="0.25">
      <c r="A4788">
        <v>4773</v>
      </c>
      <c r="B4788" s="89">
        <v>35569</v>
      </c>
      <c r="C4788" s="48">
        <v>83.3125</v>
      </c>
      <c r="D4788" s="48">
        <v>83.906197000000006</v>
      </c>
      <c r="E4788" s="48">
        <v>83.0625</v>
      </c>
      <c r="F4788" s="48">
        <v>83.468697000000006</v>
      </c>
      <c r="G4788" s="49">
        <v>1375800</v>
      </c>
      <c r="H4788" s="48">
        <v>59.591254999999997</v>
      </c>
      <c r="I4788" s="52">
        <f t="shared" si="535"/>
        <v>0.71393536908812649</v>
      </c>
      <c r="J4788" s="52">
        <f t="shared" ca="1" si="536"/>
        <v>1</v>
      </c>
      <c r="K4788" s="48">
        <f t="shared" si="537"/>
        <v>59.48</v>
      </c>
      <c r="L4788" s="48">
        <f t="shared" si="538"/>
        <v>59.9</v>
      </c>
      <c r="M4788" s="48">
        <f t="shared" si="539"/>
        <v>59.3</v>
      </c>
      <c r="N4788" s="48">
        <f t="shared" si="540"/>
        <v>59.59</v>
      </c>
      <c r="O4788" s="49">
        <f t="shared" ca="1" si="541"/>
        <v>1375800</v>
      </c>
    </row>
    <row r="4789" spans="1:15" x14ac:dyDescent="0.25">
      <c r="A4789">
        <v>4774</v>
      </c>
      <c r="B4789" s="89">
        <v>35566</v>
      </c>
      <c r="C4789" s="48">
        <v>84.125</v>
      </c>
      <c r="D4789" s="48">
        <v>84.3125</v>
      </c>
      <c r="E4789" s="48">
        <v>83</v>
      </c>
      <c r="F4789" s="48">
        <v>83.218697000000006</v>
      </c>
      <c r="G4789" s="49">
        <v>1934200</v>
      </c>
      <c r="H4789" s="48">
        <v>59.412770999999999</v>
      </c>
      <c r="I4789" s="52">
        <f t="shared" si="535"/>
        <v>0.7139353671927835</v>
      </c>
      <c r="J4789" s="52">
        <f t="shared" ca="1" si="536"/>
        <v>1</v>
      </c>
      <c r="K4789" s="48">
        <f t="shared" si="537"/>
        <v>60.06</v>
      </c>
      <c r="L4789" s="48">
        <f t="shared" si="538"/>
        <v>60.19</v>
      </c>
      <c r="M4789" s="48">
        <f t="shared" si="539"/>
        <v>59.26</v>
      </c>
      <c r="N4789" s="48">
        <f t="shared" si="540"/>
        <v>59.41</v>
      </c>
      <c r="O4789" s="49">
        <f t="shared" ca="1" si="541"/>
        <v>1934200</v>
      </c>
    </row>
    <row r="4790" spans="1:15" x14ac:dyDescent="0.25">
      <c r="A4790">
        <v>4775</v>
      </c>
      <c r="B4790" s="89">
        <v>35565</v>
      </c>
      <c r="C4790" s="48">
        <v>83.8125</v>
      </c>
      <c r="D4790" s="48">
        <v>84.593697000000006</v>
      </c>
      <c r="E4790" s="48">
        <v>83.515602000000001</v>
      </c>
      <c r="F4790" s="48">
        <v>84.375</v>
      </c>
      <c r="G4790" s="49">
        <v>884100</v>
      </c>
      <c r="H4790" s="48">
        <v>60.238297000000003</v>
      </c>
      <c r="I4790" s="52">
        <f t="shared" si="535"/>
        <v>0.71393537185185185</v>
      </c>
      <c r="J4790" s="52">
        <f t="shared" ca="1" si="536"/>
        <v>1</v>
      </c>
      <c r="K4790" s="48">
        <f t="shared" si="537"/>
        <v>59.84</v>
      </c>
      <c r="L4790" s="48">
        <f t="shared" si="538"/>
        <v>60.39</v>
      </c>
      <c r="M4790" s="48">
        <f t="shared" si="539"/>
        <v>59.62</v>
      </c>
      <c r="N4790" s="48">
        <f t="shared" si="540"/>
        <v>60.24</v>
      </c>
      <c r="O4790" s="49">
        <f t="shared" ca="1" si="541"/>
        <v>884100</v>
      </c>
    </row>
    <row r="4791" spans="1:15" x14ac:dyDescent="0.25">
      <c r="A4791">
        <v>4776</v>
      </c>
      <c r="B4791" s="89">
        <v>35564</v>
      </c>
      <c r="C4791" s="48">
        <v>84.234298999999993</v>
      </c>
      <c r="D4791" s="48">
        <v>84.5</v>
      </c>
      <c r="E4791" s="48">
        <v>83.4375</v>
      </c>
      <c r="F4791" s="48">
        <v>83.8125</v>
      </c>
      <c r="G4791" s="49">
        <v>2772000</v>
      </c>
      <c r="H4791" s="48">
        <v>59.836708999999999</v>
      </c>
      <c r="I4791" s="52">
        <f t="shared" si="535"/>
        <v>0.71393537956748698</v>
      </c>
      <c r="J4791" s="52">
        <f t="shared" ca="1" si="536"/>
        <v>1</v>
      </c>
      <c r="K4791" s="48">
        <f t="shared" si="537"/>
        <v>60.14</v>
      </c>
      <c r="L4791" s="48">
        <f t="shared" si="538"/>
        <v>60.33</v>
      </c>
      <c r="M4791" s="48">
        <f t="shared" si="539"/>
        <v>59.57</v>
      </c>
      <c r="N4791" s="48">
        <f t="shared" si="540"/>
        <v>59.84</v>
      </c>
      <c r="O4791" s="49">
        <f t="shared" ca="1" si="541"/>
        <v>2772000</v>
      </c>
    </row>
    <row r="4792" spans="1:15" x14ac:dyDescent="0.25">
      <c r="A4792">
        <v>4777</v>
      </c>
      <c r="B4792" s="89">
        <v>35563</v>
      </c>
      <c r="C4792" s="48">
        <v>83.9375</v>
      </c>
      <c r="D4792" s="48">
        <v>84.093697000000006</v>
      </c>
      <c r="E4792" s="48">
        <v>83.015602000000001</v>
      </c>
      <c r="F4792" s="48">
        <v>83.656197000000006</v>
      </c>
      <c r="G4792" s="49">
        <v>1195100</v>
      </c>
      <c r="H4792" s="48">
        <v>59.725118000000002</v>
      </c>
      <c r="I4792" s="52">
        <f t="shared" si="535"/>
        <v>0.71393537050219957</v>
      </c>
      <c r="J4792" s="52">
        <f t="shared" ca="1" si="536"/>
        <v>1</v>
      </c>
      <c r="K4792" s="48">
        <f t="shared" si="537"/>
        <v>59.93</v>
      </c>
      <c r="L4792" s="48">
        <f t="shared" si="538"/>
        <v>60.04</v>
      </c>
      <c r="M4792" s="48">
        <f t="shared" si="539"/>
        <v>59.27</v>
      </c>
      <c r="N4792" s="48">
        <f t="shared" si="540"/>
        <v>59.73</v>
      </c>
      <c r="O4792" s="49">
        <f t="shared" ca="1" si="541"/>
        <v>1195100</v>
      </c>
    </row>
    <row r="4793" spans="1:15" x14ac:dyDescent="0.25">
      <c r="A4793">
        <v>4778</v>
      </c>
      <c r="B4793" s="89">
        <v>35562</v>
      </c>
      <c r="C4793" s="48">
        <v>82.9375</v>
      </c>
      <c r="D4793" s="48">
        <v>84.25</v>
      </c>
      <c r="E4793" s="48">
        <v>82.875</v>
      </c>
      <c r="F4793" s="48">
        <v>84</v>
      </c>
      <c r="G4793" s="49">
        <v>2357900</v>
      </c>
      <c r="H4793" s="48">
        <v>59.970571999999997</v>
      </c>
      <c r="I4793" s="52">
        <f t="shared" si="535"/>
        <v>0.71393538095238096</v>
      </c>
      <c r="J4793" s="52">
        <f t="shared" ca="1" si="536"/>
        <v>1</v>
      </c>
      <c r="K4793" s="48">
        <f t="shared" si="537"/>
        <v>59.21</v>
      </c>
      <c r="L4793" s="48">
        <f t="shared" si="538"/>
        <v>60.15</v>
      </c>
      <c r="M4793" s="48">
        <f t="shared" si="539"/>
        <v>59.17</v>
      </c>
      <c r="N4793" s="48">
        <f t="shared" si="540"/>
        <v>59.97</v>
      </c>
      <c r="O4793" s="49">
        <f t="shared" ca="1" si="541"/>
        <v>2357900</v>
      </c>
    </row>
    <row r="4794" spans="1:15" x14ac:dyDescent="0.25">
      <c r="A4794">
        <v>4779</v>
      </c>
      <c r="B4794" s="89">
        <v>35559</v>
      </c>
      <c r="C4794" s="48">
        <v>82.968697000000006</v>
      </c>
      <c r="D4794" s="48">
        <v>83.125</v>
      </c>
      <c r="E4794" s="48">
        <v>81.656197000000006</v>
      </c>
      <c r="F4794" s="48">
        <v>82.625</v>
      </c>
      <c r="G4794" s="49">
        <v>2558200</v>
      </c>
      <c r="H4794" s="48">
        <v>58.988909999999997</v>
      </c>
      <c r="I4794" s="52">
        <f t="shared" si="535"/>
        <v>0.71393537065052948</v>
      </c>
      <c r="J4794" s="52">
        <f t="shared" ca="1" si="536"/>
        <v>1</v>
      </c>
      <c r="K4794" s="48">
        <f t="shared" si="537"/>
        <v>59.23</v>
      </c>
      <c r="L4794" s="48">
        <f t="shared" si="538"/>
        <v>59.35</v>
      </c>
      <c r="M4794" s="48">
        <f t="shared" si="539"/>
        <v>58.3</v>
      </c>
      <c r="N4794" s="48">
        <f t="shared" si="540"/>
        <v>58.99</v>
      </c>
      <c r="O4794" s="49">
        <f t="shared" ca="1" si="541"/>
        <v>2558200</v>
      </c>
    </row>
    <row r="4795" spans="1:15" x14ac:dyDescent="0.25">
      <c r="A4795">
        <v>4780</v>
      </c>
      <c r="B4795" s="89">
        <v>35558</v>
      </c>
      <c r="C4795" s="48">
        <v>81.3125</v>
      </c>
      <c r="D4795" s="48">
        <v>83.218697000000006</v>
      </c>
      <c r="E4795" s="48">
        <v>81.1875</v>
      </c>
      <c r="F4795" s="48">
        <v>82.0625</v>
      </c>
      <c r="G4795" s="49">
        <v>2923700</v>
      </c>
      <c r="H4795" s="48">
        <v>58.587322</v>
      </c>
      <c r="I4795" s="52">
        <f t="shared" si="535"/>
        <v>0.71393537852246769</v>
      </c>
      <c r="J4795" s="52">
        <f t="shared" ca="1" si="536"/>
        <v>1</v>
      </c>
      <c r="K4795" s="48">
        <f t="shared" si="537"/>
        <v>58.05</v>
      </c>
      <c r="L4795" s="48">
        <f t="shared" si="538"/>
        <v>59.41</v>
      </c>
      <c r="M4795" s="48">
        <f t="shared" si="539"/>
        <v>57.96</v>
      </c>
      <c r="N4795" s="48">
        <f t="shared" si="540"/>
        <v>58.59</v>
      </c>
      <c r="O4795" s="49">
        <f t="shared" ca="1" si="541"/>
        <v>2923700</v>
      </c>
    </row>
    <row r="4796" spans="1:15" x14ac:dyDescent="0.25">
      <c r="A4796">
        <v>4781</v>
      </c>
      <c r="B4796" s="89">
        <v>35557</v>
      </c>
      <c r="C4796" s="48">
        <v>83</v>
      </c>
      <c r="D4796" s="48">
        <v>83</v>
      </c>
      <c r="E4796" s="48">
        <v>81.406197000000006</v>
      </c>
      <c r="F4796" s="48">
        <v>81.5</v>
      </c>
      <c r="G4796" s="49">
        <v>2327200</v>
      </c>
      <c r="H4796" s="48">
        <v>58.185732999999999</v>
      </c>
      <c r="I4796" s="52">
        <f t="shared" si="535"/>
        <v>0.71393537423312881</v>
      </c>
      <c r="J4796" s="52">
        <f t="shared" ca="1" si="536"/>
        <v>1</v>
      </c>
      <c r="K4796" s="48">
        <f t="shared" si="537"/>
        <v>59.26</v>
      </c>
      <c r="L4796" s="48">
        <f t="shared" si="538"/>
        <v>59.26</v>
      </c>
      <c r="M4796" s="48">
        <f t="shared" si="539"/>
        <v>58.12</v>
      </c>
      <c r="N4796" s="48">
        <f t="shared" si="540"/>
        <v>58.19</v>
      </c>
      <c r="O4796" s="49">
        <f t="shared" ca="1" si="541"/>
        <v>2327200</v>
      </c>
    </row>
    <row r="4797" spans="1:15" x14ac:dyDescent="0.25">
      <c r="A4797">
        <v>4782</v>
      </c>
      <c r="B4797" s="89">
        <v>35556</v>
      </c>
      <c r="C4797" s="48">
        <v>82.968697000000006</v>
      </c>
      <c r="D4797" s="48">
        <v>83.468697000000006</v>
      </c>
      <c r="E4797" s="48">
        <v>82.5</v>
      </c>
      <c r="F4797" s="48">
        <v>83.3125</v>
      </c>
      <c r="G4797" s="49">
        <v>1721100</v>
      </c>
      <c r="H4797" s="48">
        <v>59.479740999999997</v>
      </c>
      <c r="I4797" s="52">
        <f t="shared" si="535"/>
        <v>0.71393537584396094</v>
      </c>
      <c r="J4797" s="52">
        <f t="shared" ca="1" si="536"/>
        <v>1</v>
      </c>
      <c r="K4797" s="48">
        <f t="shared" si="537"/>
        <v>59.23</v>
      </c>
      <c r="L4797" s="48">
        <f t="shared" si="538"/>
        <v>59.59</v>
      </c>
      <c r="M4797" s="48">
        <f t="shared" si="539"/>
        <v>58.9</v>
      </c>
      <c r="N4797" s="48">
        <f t="shared" si="540"/>
        <v>59.48</v>
      </c>
      <c r="O4797" s="49">
        <f t="shared" ca="1" si="541"/>
        <v>1721100</v>
      </c>
    </row>
    <row r="4798" spans="1:15" x14ac:dyDescent="0.25">
      <c r="A4798">
        <v>4783</v>
      </c>
      <c r="B4798" s="89">
        <v>35555</v>
      </c>
      <c r="C4798" s="48">
        <v>81.656197000000006</v>
      </c>
      <c r="D4798" s="48">
        <v>83.5625</v>
      </c>
      <c r="E4798" s="48">
        <v>81.296798999999993</v>
      </c>
      <c r="F4798" s="48">
        <v>83.375</v>
      </c>
      <c r="G4798" s="49">
        <v>3636200</v>
      </c>
      <c r="H4798" s="48">
        <v>59.524362000000004</v>
      </c>
      <c r="I4798" s="52">
        <f t="shared" si="535"/>
        <v>0.71393537631184412</v>
      </c>
      <c r="J4798" s="52">
        <f t="shared" ca="1" si="536"/>
        <v>1</v>
      </c>
      <c r="K4798" s="48">
        <f t="shared" si="537"/>
        <v>58.3</v>
      </c>
      <c r="L4798" s="48">
        <f t="shared" si="538"/>
        <v>59.66</v>
      </c>
      <c r="M4798" s="48">
        <f t="shared" si="539"/>
        <v>58.04</v>
      </c>
      <c r="N4798" s="48">
        <f t="shared" si="540"/>
        <v>59.52</v>
      </c>
      <c r="O4798" s="49">
        <f t="shared" ca="1" si="541"/>
        <v>3636200</v>
      </c>
    </row>
    <row r="4799" spans="1:15" x14ac:dyDescent="0.25">
      <c r="A4799">
        <v>4784</v>
      </c>
      <c r="B4799" s="89">
        <v>35552</v>
      </c>
      <c r="C4799" s="48">
        <v>80.281197000000006</v>
      </c>
      <c r="D4799" s="48">
        <v>81.671798999999993</v>
      </c>
      <c r="E4799" s="48">
        <v>80.0625</v>
      </c>
      <c r="F4799" s="48">
        <v>81.4375</v>
      </c>
      <c r="G4799" s="49">
        <v>1448300</v>
      </c>
      <c r="H4799" s="48">
        <v>58.141112</v>
      </c>
      <c r="I4799" s="52">
        <f t="shared" si="535"/>
        <v>0.71393537375287797</v>
      </c>
      <c r="J4799" s="52">
        <f t="shared" ca="1" si="536"/>
        <v>1</v>
      </c>
      <c r="K4799" s="48">
        <f t="shared" si="537"/>
        <v>57.32</v>
      </c>
      <c r="L4799" s="48">
        <f t="shared" si="538"/>
        <v>58.31</v>
      </c>
      <c r="M4799" s="48">
        <f t="shared" si="539"/>
        <v>57.16</v>
      </c>
      <c r="N4799" s="48">
        <f t="shared" si="540"/>
        <v>58.14</v>
      </c>
      <c r="O4799" s="49">
        <f t="shared" ca="1" si="541"/>
        <v>1448300</v>
      </c>
    </row>
    <row r="4800" spans="1:15" x14ac:dyDescent="0.25">
      <c r="A4800">
        <v>4785</v>
      </c>
      <c r="B4800" s="89">
        <v>35551</v>
      </c>
      <c r="C4800" s="48">
        <v>80.218697000000006</v>
      </c>
      <c r="D4800" s="48">
        <v>80.531197000000006</v>
      </c>
      <c r="E4800" s="48">
        <v>79.3125</v>
      </c>
      <c r="F4800" s="48">
        <v>80</v>
      </c>
      <c r="G4800" s="49">
        <v>2149500</v>
      </c>
      <c r="H4800" s="48">
        <v>57.114829999999998</v>
      </c>
      <c r="I4800" s="52">
        <f t="shared" si="535"/>
        <v>0.71393537499999993</v>
      </c>
      <c r="J4800" s="52">
        <f t="shared" ca="1" si="536"/>
        <v>1</v>
      </c>
      <c r="K4800" s="48">
        <f t="shared" si="537"/>
        <v>57.27</v>
      </c>
      <c r="L4800" s="48">
        <f t="shared" si="538"/>
        <v>57.49</v>
      </c>
      <c r="M4800" s="48">
        <f t="shared" si="539"/>
        <v>56.62</v>
      </c>
      <c r="N4800" s="48">
        <f t="shared" si="540"/>
        <v>57.11</v>
      </c>
      <c r="O4800" s="49">
        <f t="shared" ca="1" si="541"/>
        <v>2149500</v>
      </c>
    </row>
    <row r="4801" spans="1:15" x14ac:dyDescent="0.25">
      <c r="A4801">
        <v>4786</v>
      </c>
      <c r="B4801" s="89">
        <v>35550</v>
      </c>
      <c r="C4801" s="48">
        <v>79.25</v>
      </c>
      <c r="D4801" s="48">
        <v>80.6875</v>
      </c>
      <c r="E4801" s="48">
        <v>79.218697000000006</v>
      </c>
      <c r="F4801" s="48">
        <v>80.093697000000006</v>
      </c>
      <c r="G4801" s="49">
        <v>3372200</v>
      </c>
      <c r="H4801" s="48">
        <v>57.181722999999998</v>
      </c>
      <c r="I4801" s="52">
        <f t="shared" si="535"/>
        <v>0.71393536747342301</v>
      </c>
      <c r="J4801" s="52">
        <f t="shared" ca="1" si="536"/>
        <v>1</v>
      </c>
      <c r="K4801" s="48">
        <f t="shared" si="537"/>
        <v>56.58</v>
      </c>
      <c r="L4801" s="48">
        <f t="shared" si="538"/>
        <v>57.61</v>
      </c>
      <c r="M4801" s="48">
        <f t="shared" si="539"/>
        <v>56.56</v>
      </c>
      <c r="N4801" s="48">
        <f t="shared" si="540"/>
        <v>57.18</v>
      </c>
      <c r="O4801" s="49">
        <f t="shared" ca="1" si="541"/>
        <v>3372200</v>
      </c>
    </row>
    <row r="4802" spans="1:15" x14ac:dyDescent="0.25">
      <c r="A4802">
        <v>4787</v>
      </c>
      <c r="B4802" s="89">
        <v>35549</v>
      </c>
      <c r="C4802" s="48">
        <v>78.593697000000006</v>
      </c>
      <c r="D4802" s="48">
        <v>79.781197000000006</v>
      </c>
      <c r="E4802" s="48">
        <v>78.296798999999993</v>
      </c>
      <c r="F4802" s="48">
        <v>79.718697000000006</v>
      </c>
      <c r="G4802" s="49">
        <v>3197400</v>
      </c>
      <c r="H4802" s="48">
        <v>56.913997999999999</v>
      </c>
      <c r="I4802" s="52">
        <f t="shared" si="535"/>
        <v>0.71393537704210086</v>
      </c>
      <c r="J4802" s="52">
        <f t="shared" ca="1" si="536"/>
        <v>1</v>
      </c>
      <c r="K4802" s="48">
        <f t="shared" si="537"/>
        <v>56.11</v>
      </c>
      <c r="L4802" s="48">
        <f t="shared" si="538"/>
        <v>56.96</v>
      </c>
      <c r="M4802" s="48">
        <f t="shared" si="539"/>
        <v>55.9</v>
      </c>
      <c r="N4802" s="48">
        <f t="shared" si="540"/>
        <v>56.91</v>
      </c>
      <c r="O4802" s="49">
        <f t="shared" ca="1" si="541"/>
        <v>3197400</v>
      </c>
    </row>
    <row r="4803" spans="1:15" x14ac:dyDescent="0.25">
      <c r="A4803">
        <v>4788</v>
      </c>
      <c r="B4803" s="89">
        <v>35548</v>
      </c>
      <c r="C4803" s="48">
        <v>76.5</v>
      </c>
      <c r="D4803" s="48">
        <v>77.8125</v>
      </c>
      <c r="E4803" s="48">
        <v>76.375</v>
      </c>
      <c r="F4803" s="48">
        <v>77.281197000000006</v>
      </c>
      <c r="G4803" s="49">
        <v>1666500</v>
      </c>
      <c r="H4803" s="48">
        <v>55.173780000000001</v>
      </c>
      <c r="I4803" s="52">
        <f t="shared" si="535"/>
        <v>0.71393537033335541</v>
      </c>
      <c r="J4803" s="52">
        <f t="shared" ca="1" si="536"/>
        <v>1</v>
      </c>
      <c r="K4803" s="48">
        <f t="shared" si="537"/>
        <v>54.62</v>
      </c>
      <c r="L4803" s="48">
        <f t="shared" si="538"/>
        <v>55.55</v>
      </c>
      <c r="M4803" s="48">
        <f t="shared" si="539"/>
        <v>54.53</v>
      </c>
      <c r="N4803" s="48">
        <f t="shared" si="540"/>
        <v>55.17</v>
      </c>
      <c r="O4803" s="49">
        <f t="shared" ca="1" si="541"/>
        <v>1666500</v>
      </c>
    </row>
    <row r="4804" spans="1:15" x14ac:dyDescent="0.25">
      <c r="A4804">
        <v>4789</v>
      </c>
      <c r="B4804" s="89">
        <v>35545</v>
      </c>
      <c r="C4804" s="48">
        <v>77.0625</v>
      </c>
      <c r="D4804" s="48">
        <v>77.203102000000001</v>
      </c>
      <c r="E4804" s="48">
        <v>76.421798999999993</v>
      </c>
      <c r="F4804" s="48">
        <v>76.531197000000006</v>
      </c>
      <c r="G4804" s="49">
        <v>1606200</v>
      </c>
      <c r="H4804" s="48">
        <v>54.638328999999999</v>
      </c>
      <c r="I4804" s="52">
        <f t="shared" si="535"/>
        <v>0.71393537722923628</v>
      </c>
      <c r="J4804" s="52">
        <f t="shared" ca="1" si="536"/>
        <v>1</v>
      </c>
      <c r="K4804" s="48">
        <f t="shared" si="537"/>
        <v>55.02</v>
      </c>
      <c r="L4804" s="48">
        <f t="shared" si="538"/>
        <v>55.12</v>
      </c>
      <c r="M4804" s="48">
        <f t="shared" si="539"/>
        <v>54.56</v>
      </c>
      <c r="N4804" s="48">
        <f t="shared" si="540"/>
        <v>54.64</v>
      </c>
      <c r="O4804" s="49">
        <f t="shared" ca="1" si="541"/>
        <v>1606200</v>
      </c>
    </row>
    <row r="4805" spans="1:15" x14ac:dyDescent="0.25">
      <c r="A4805">
        <v>4790</v>
      </c>
      <c r="B4805" s="89">
        <v>35544</v>
      </c>
      <c r="C4805" s="48">
        <v>78.046798999999993</v>
      </c>
      <c r="D4805" s="48">
        <v>78.281197000000006</v>
      </c>
      <c r="E4805" s="48">
        <v>76.875</v>
      </c>
      <c r="F4805" s="48">
        <v>77.421798999999993</v>
      </c>
      <c r="G4805" s="49">
        <v>2689900</v>
      </c>
      <c r="H4805" s="48">
        <v>55.274160999999999</v>
      </c>
      <c r="I4805" s="52">
        <f t="shared" si="535"/>
        <v>0.71393537367944659</v>
      </c>
      <c r="J4805" s="52">
        <f t="shared" ca="1" si="536"/>
        <v>1</v>
      </c>
      <c r="K4805" s="48">
        <f t="shared" si="537"/>
        <v>55.72</v>
      </c>
      <c r="L4805" s="48">
        <f t="shared" si="538"/>
        <v>55.89</v>
      </c>
      <c r="M4805" s="48">
        <f t="shared" si="539"/>
        <v>54.88</v>
      </c>
      <c r="N4805" s="48">
        <f t="shared" si="540"/>
        <v>55.27</v>
      </c>
      <c r="O4805" s="49">
        <f t="shared" ca="1" si="541"/>
        <v>2689900</v>
      </c>
    </row>
    <row r="4806" spans="1:15" x14ac:dyDescent="0.25">
      <c r="A4806">
        <v>4791</v>
      </c>
      <c r="B4806" s="89">
        <v>35543</v>
      </c>
      <c r="C4806" s="48">
        <v>77.656197000000006</v>
      </c>
      <c r="D4806" s="48">
        <v>78.031197000000006</v>
      </c>
      <c r="E4806" s="48">
        <v>77.1875</v>
      </c>
      <c r="F4806" s="48">
        <v>77.8125</v>
      </c>
      <c r="G4806" s="49">
        <v>2047700</v>
      </c>
      <c r="H4806" s="48">
        <v>55.553095999999996</v>
      </c>
      <c r="I4806" s="52">
        <f t="shared" si="535"/>
        <v>0.71393537028112442</v>
      </c>
      <c r="J4806" s="52">
        <f t="shared" ca="1" si="536"/>
        <v>1</v>
      </c>
      <c r="K4806" s="48">
        <f t="shared" si="537"/>
        <v>55.44</v>
      </c>
      <c r="L4806" s="48">
        <f t="shared" si="538"/>
        <v>55.71</v>
      </c>
      <c r="M4806" s="48">
        <f t="shared" si="539"/>
        <v>55.11</v>
      </c>
      <c r="N4806" s="48">
        <f t="shared" si="540"/>
        <v>55.55</v>
      </c>
      <c r="O4806" s="49">
        <f t="shared" ca="1" si="541"/>
        <v>2047700</v>
      </c>
    </row>
    <row r="4807" spans="1:15" x14ac:dyDescent="0.25">
      <c r="A4807">
        <v>4792</v>
      </c>
      <c r="B4807" s="89">
        <v>35542</v>
      </c>
      <c r="C4807" s="48">
        <v>76.109298999999993</v>
      </c>
      <c r="D4807" s="48">
        <v>77.734298999999993</v>
      </c>
      <c r="E4807" s="48">
        <v>76</v>
      </c>
      <c r="F4807" s="48">
        <v>77.734298999999993</v>
      </c>
      <c r="G4807" s="49">
        <v>3215000</v>
      </c>
      <c r="H4807" s="48">
        <v>55.497266000000003</v>
      </c>
      <c r="I4807" s="52">
        <f t="shared" si="535"/>
        <v>0.71393537619732073</v>
      </c>
      <c r="J4807" s="52">
        <f t="shared" ca="1" si="536"/>
        <v>1</v>
      </c>
      <c r="K4807" s="48">
        <f t="shared" si="537"/>
        <v>54.34</v>
      </c>
      <c r="L4807" s="48">
        <f t="shared" si="538"/>
        <v>55.5</v>
      </c>
      <c r="M4807" s="48">
        <f t="shared" si="539"/>
        <v>54.26</v>
      </c>
      <c r="N4807" s="48">
        <f t="shared" si="540"/>
        <v>55.5</v>
      </c>
      <c r="O4807" s="49">
        <f t="shared" ca="1" si="541"/>
        <v>3215000</v>
      </c>
    </row>
    <row r="4808" spans="1:15" x14ac:dyDescent="0.25">
      <c r="A4808">
        <v>4793</v>
      </c>
      <c r="B4808" s="89">
        <v>35541</v>
      </c>
      <c r="C4808" s="48">
        <v>76.75</v>
      </c>
      <c r="D4808" s="48">
        <v>76.906197000000006</v>
      </c>
      <c r="E4808" s="48">
        <v>75.468697000000006</v>
      </c>
      <c r="F4808" s="48">
        <v>76.0625</v>
      </c>
      <c r="G4808" s="49">
        <v>2809400</v>
      </c>
      <c r="H4808" s="48">
        <v>54.303708999999998</v>
      </c>
      <c r="I4808" s="52">
        <f t="shared" si="535"/>
        <v>0.71393536894001641</v>
      </c>
      <c r="J4808" s="52">
        <f t="shared" ca="1" si="536"/>
        <v>1</v>
      </c>
      <c r="K4808" s="48">
        <f t="shared" si="537"/>
        <v>54.79</v>
      </c>
      <c r="L4808" s="48">
        <f t="shared" si="538"/>
        <v>54.91</v>
      </c>
      <c r="M4808" s="48">
        <f t="shared" si="539"/>
        <v>53.88</v>
      </c>
      <c r="N4808" s="48">
        <f t="shared" si="540"/>
        <v>54.3</v>
      </c>
      <c r="O4808" s="49">
        <f t="shared" ca="1" si="541"/>
        <v>2809400</v>
      </c>
    </row>
    <row r="4809" spans="1:15" x14ac:dyDescent="0.25">
      <c r="A4809">
        <v>4794</v>
      </c>
      <c r="B4809" s="89">
        <v>35538</v>
      </c>
      <c r="C4809" s="48">
        <v>76.8125</v>
      </c>
      <c r="D4809" s="48">
        <v>76.984298999999993</v>
      </c>
      <c r="E4809" s="48">
        <v>76.25</v>
      </c>
      <c r="F4809" s="48">
        <v>76.5625</v>
      </c>
      <c r="G4809" s="49">
        <v>1702100</v>
      </c>
      <c r="H4809" s="48">
        <v>54.660677</v>
      </c>
      <c r="I4809" s="52">
        <f t="shared" si="535"/>
        <v>0.71393537306122445</v>
      </c>
      <c r="J4809" s="52">
        <f t="shared" ca="1" si="536"/>
        <v>1</v>
      </c>
      <c r="K4809" s="48">
        <f t="shared" si="537"/>
        <v>54.84</v>
      </c>
      <c r="L4809" s="48">
        <f t="shared" si="538"/>
        <v>54.96</v>
      </c>
      <c r="M4809" s="48">
        <f t="shared" si="539"/>
        <v>54.44</v>
      </c>
      <c r="N4809" s="48">
        <f t="shared" si="540"/>
        <v>54.66</v>
      </c>
      <c r="O4809" s="49">
        <f t="shared" ca="1" si="541"/>
        <v>1702100</v>
      </c>
    </row>
    <row r="4810" spans="1:15" x14ac:dyDescent="0.25">
      <c r="A4810">
        <v>4795</v>
      </c>
      <c r="B4810" s="89">
        <v>35537</v>
      </c>
      <c r="C4810" s="48">
        <v>76.5</v>
      </c>
      <c r="D4810" s="48">
        <v>77</v>
      </c>
      <c r="E4810" s="48">
        <v>76</v>
      </c>
      <c r="F4810" s="48">
        <v>76.1875</v>
      </c>
      <c r="G4810" s="49">
        <v>1386000</v>
      </c>
      <c r="H4810" s="48">
        <v>54.392950999999996</v>
      </c>
      <c r="I4810" s="52">
        <f t="shared" si="535"/>
        <v>0.71393536997538964</v>
      </c>
      <c r="J4810" s="52">
        <f t="shared" ca="1" si="536"/>
        <v>1</v>
      </c>
      <c r="K4810" s="48">
        <f t="shared" si="537"/>
        <v>54.62</v>
      </c>
      <c r="L4810" s="48">
        <f t="shared" si="538"/>
        <v>54.97</v>
      </c>
      <c r="M4810" s="48">
        <f t="shared" si="539"/>
        <v>54.26</v>
      </c>
      <c r="N4810" s="48">
        <f t="shared" si="540"/>
        <v>54.39</v>
      </c>
      <c r="O4810" s="49">
        <f t="shared" ca="1" si="541"/>
        <v>1386000</v>
      </c>
    </row>
    <row r="4811" spans="1:15" x14ac:dyDescent="0.25">
      <c r="A4811">
        <v>4796</v>
      </c>
      <c r="B4811" s="89">
        <v>35536</v>
      </c>
      <c r="C4811" s="48">
        <v>75.375</v>
      </c>
      <c r="D4811" s="48">
        <v>76.609298999999993</v>
      </c>
      <c r="E4811" s="48">
        <v>75.25</v>
      </c>
      <c r="F4811" s="48">
        <v>76.5</v>
      </c>
      <c r="G4811" s="49">
        <v>2273300</v>
      </c>
      <c r="H4811" s="48">
        <v>54.616056</v>
      </c>
      <c r="I4811" s="52">
        <f t="shared" si="535"/>
        <v>0.71393537254901962</v>
      </c>
      <c r="J4811" s="52">
        <f t="shared" ca="1" si="536"/>
        <v>1</v>
      </c>
      <c r="K4811" s="48">
        <f t="shared" si="537"/>
        <v>53.81</v>
      </c>
      <c r="L4811" s="48">
        <f t="shared" si="538"/>
        <v>54.69</v>
      </c>
      <c r="M4811" s="48">
        <f t="shared" si="539"/>
        <v>53.72</v>
      </c>
      <c r="N4811" s="48">
        <f t="shared" si="540"/>
        <v>54.62</v>
      </c>
      <c r="O4811" s="49">
        <f t="shared" ca="1" si="541"/>
        <v>2273300</v>
      </c>
    </row>
    <row r="4812" spans="1:15" x14ac:dyDescent="0.25">
      <c r="A4812">
        <v>4797</v>
      </c>
      <c r="B4812" s="89">
        <v>35535</v>
      </c>
      <c r="C4812" s="48">
        <v>75.25</v>
      </c>
      <c r="D4812" s="48">
        <v>75.640602000000001</v>
      </c>
      <c r="E4812" s="48">
        <v>74.5</v>
      </c>
      <c r="F4812" s="48">
        <v>75.625</v>
      </c>
      <c r="G4812" s="49">
        <v>2760400</v>
      </c>
      <c r="H4812" s="48">
        <v>53.991363</v>
      </c>
      <c r="I4812" s="52">
        <f t="shared" si="535"/>
        <v>0.71393537851239675</v>
      </c>
      <c r="J4812" s="52">
        <f t="shared" ca="1" si="536"/>
        <v>1</v>
      </c>
      <c r="K4812" s="48">
        <f t="shared" si="537"/>
        <v>53.72</v>
      </c>
      <c r="L4812" s="48">
        <f t="shared" si="538"/>
        <v>54</v>
      </c>
      <c r="M4812" s="48">
        <f t="shared" si="539"/>
        <v>53.19</v>
      </c>
      <c r="N4812" s="48">
        <f t="shared" si="540"/>
        <v>53.99</v>
      </c>
      <c r="O4812" s="49">
        <f t="shared" ca="1" si="541"/>
        <v>2760400</v>
      </c>
    </row>
    <row r="4813" spans="1:15" x14ac:dyDescent="0.25">
      <c r="A4813">
        <v>4798</v>
      </c>
      <c r="B4813" s="89">
        <v>35534</v>
      </c>
      <c r="C4813" s="48">
        <v>73.734298999999993</v>
      </c>
      <c r="D4813" s="48">
        <v>74.453102000000001</v>
      </c>
      <c r="E4813" s="48">
        <v>73.3125</v>
      </c>
      <c r="F4813" s="48">
        <v>74.359298999999993</v>
      </c>
      <c r="G4813" s="49">
        <v>3988500</v>
      </c>
      <c r="H4813" s="48">
        <v>53.087733999999998</v>
      </c>
      <c r="I4813" s="52">
        <f t="shared" si="535"/>
        <v>0.71393537478076552</v>
      </c>
      <c r="J4813" s="52">
        <f t="shared" ca="1" si="536"/>
        <v>1</v>
      </c>
      <c r="K4813" s="48">
        <f t="shared" si="537"/>
        <v>52.64</v>
      </c>
      <c r="L4813" s="48">
        <f t="shared" si="538"/>
        <v>53.15</v>
      </c>
      <c r="M4813" s="48">
        <f t="shared" si="539"/>
        <v>52.34</v>
      </c>
      <c r="N4813" s="48">
        <f t="shared" si="540"/>
        <v>53.09</v>
      </c>
      <c r="O4813" s="49">
        <f t="shared" ca="1" si="541"/>
        <v>3988500</v>
      </c>
    </row>
    <row r="4814" spans="1:15" x14ac:dyDescent="0.25">
      <c r="A4814">
        <v>4799</v>
      </c>
      <c r="B4814" s="89">
        <v>35531</v>
      </c>
      <c r="C4814" s="48">
        <v>75.0625</v>
      </c>
      <c r="D4814" s="48">
        <v>75.3125</v>
      </c>
      <c r="E4814" s="48">
        <v>73.375</v>
      </c>
      <c r="F4814" s="48">
        <v>73.375</v>
      </c>
      <c r="G4814" s="49">
        <v>4221600</v>
      </c>
      <c r="H4814" s="48">
        <v>52.385007999999999</v>
      </c>
      <c r="I4814" s="52">
        <f t="shared" si="535"/>
        <v>0.71393537308347532</v>
      </c>
      <c r="J4814" s="52">
        <f t="shared" ca="1" si="536"/>
        <v>1</v>
      </c>
      <c r="K4814" s="48">
        <f t="shared" si="537"/>
        <v>53.59</v>
      </c>
      <c r="L4814" s="48">
        <f t="shared" si="538"/>
        <v>53.77</v>
      </c>
      <c r="M4814" s="48">
        <f t="shared" si="539"/>
        <v>52.39</v>
      </c>
      <c r="N4814" s="48">
        <f t="shared" si="540"/>
        <v>52.39</v>
      </c>
      <c r="O4814" s="49">
        <f t="shared" ca="1" si="541"/>
        <v>4221600</v>
      </c>
    </row>
    <row r="4815" spans="1:15" x14ac:dyDescent="0.25">
      <c r="A4815">
        <v>4800</v>
      </c>
      <c r="B4815" s="89">
        <v>35530</v>
      </c>
      <c r="C4815" s="48">
        <v>76.093697000000006</v>
      </c>
      <c r="D4815" s="48">
        <v>76.546798999999993</v>
      </c>
      <c r="E4815" s="48">
        <v>75.6875</v>
      </c>
      <c r="F4815" s="48">
        <v>75.781197000000006</v>
      </c>
      <c r="G4815" s="49">
        <v>1996500</v>
      </c>
      <c r="H4815" s="48">
        <v>54.102876999999999</v>
      </c>
      <c r="I4815" s="52">
        <f t="shared" si="535"/>
        <v>0.71393537106572746</v>
      </c>
      <c r="J4815" s="52">
        <f t="shared" ca="1" si="536"/>
        <v>1</v>
      </c>
      <c r="K4815" s="48">
        <f t="shared" si="537"/>
        <v>54.33</v>
      </c>
      <c r="L4815" s="48">
        <f t="shared" si="538"/>
        <v>54.65</v>
      </c>
      <c r="M4815" s="48">
        <f t="shared" si="539"/>
        <v>54.04</v>
      </c>
      <c r="N4815" s="48">
        <f t="shared" si="540"/>
        <v>54.1</v>
      </c>
      <c r="O4815" s="49">
        <f t="shared" ca="1" si="541"/>
        <v>1996500</v>
      </c>
    </row>
    <row r="4816" spans="1:15" x14ac:dyDescent="0.25">
      <c r="A4816">
        <v>4801</v>
      </c>
      <c r="B4816" s="89">
        <v>35529</v>
      </c>
      <c r="C4816" s="48">
        <v>77</v>
      </c>
      <c r="D4816" s="48">
        <v>77.046798999999993</v>
      </c>
      <c r="E4816" s="48">
        <v>75.843697000000006</v>
      </c>
      <c r="F4816" s="48">
        <v>76.0625</v>
      </c>
      <c r="G4816" s="49">
        <v>2453200</v>
      </c>
      <c r="H4816" s="48">
        <v>54.303708999999998</v>
      </c>
      <c r="I4816" s="52">
        <f t="shared" si="535"/>
        <v>0.71393536894001641</v>
      </c>
      <c r="J4816" s="52">
        <f t="shared" ca="1" si="536"/>
        <v>1</v>
      </c>
      <c r="K4816" s="48">
        <f t="shared" si="537"/>
        <v>54.97</v>
      </c>
      <c r="L4816" s="48">
        <f t="shared" si="538"/>
        <v>55.01</v>
      </c>
      <c r="M4816" s="48">
        <f t="shared" si="539"/>
        <v>54.15</v>
      </c>
      <c r="N4816" s="48">
        <f t="shared" si="540"/>
        <v>54.3</v>
      </c>
      <c r="O4816" s="49">
        <f t="shared" ca="1" si="541"/>
        <v>2453200</v>
      </c>
    </row>
    <row r="4817" spans="1:15" x14ac:dyDescent="0.25">
      <c r="A4817">
        <v>4802</v>
      </c>
      <c r="B4817" s="89">
        <v>35528</v>
      </c>
      <c r="C4817" s="48">
        <v>76.125</v>
      </c>
      <c r="D4817" s="48">
        <v>76.781197000000006</v>
      </c>
      <c r="E4817" s="48">
        <v>75.843697000000006</v>
      </c>
      <c r="F4817" s="48">
        <v>76.6875</v>
      </c>
      <c r="G4817" s="49">
        <v>1822700</v>
      </c>
      <c r="H4817" s="48">
        <v>54.749918999999998</v>
      </c>
      <c r="I4817" s="52">
        <f t="shared" ref="I4817:I4880" si="542">H4817/F4817</f>
        <v>0.71393537408312957</v>
      </c>
      <c r="J4817" s="52">
        <f t="shared" ref="J4817:J4880" ca="1" si="543">INDEX(OFFSET($T$15,0,0,$S$13+1,1),MATCH(B4817,OFFSET($Q$15,0,0,$S$13+1,1),-1))</f>
        <v>1</v>
      </c>
      <c r="K4817" s="48">
        <f t="shared" ref="K4817:K4880" si="544">ROUND($I4817*C4817,2)</f>
        <v>54.35</v>
      </c>
      <c r="L4817" s="48">
        <f t="shared" ref="L4817:L4880" si="545">ROUND($I4817*D4817,2)</f>
        <v>54.82</v>
      </c>
      <c r="M4817" s="48">
        <f t="shared" ref="M4817:M4880" si="546">ROUND($I4817*E4817,2)</f>
        <v>54.15</v>
      </c>
      <c r="N4817" s="48">
        <f t="shared" ref="N4817:N4880" si="547">ROUND($I4817*F4817,2)</f>
        <v>54.75</v>
      </c>
      <c r="O4817" s="49">
        <f t="shared" ref="O4817:O4880" ca="1" si="548">G4817*J4817</f>
        <v>1822700</v>
      </c>
    </row>
    <row r="4818" spans="1:15" x14ac:dyDescent="0.25">
      <c r="A4818">
        <v>4803</v>
      </c>
      <c r="B4818" s="89">
        <v>35527</v>
      </c>
      <c r="C4818" s="48">
        <v>76.1875</v>
      </c>
      <c r="D4818" s="48">
        <v>76.625</v>
      </c>
      <c r="E4818" s="48">
        <v>76.140602000000001</v>
      </c>
      <c r="F4818" s="48">
        <v>76.140602000000001</v>
      </c>
      <c r="G4818" s="49">
        <v>2596200</v>
      </c>
      <c r="H4818" s="48">
        <v>54.359468999999997</v>
      </c>
      <c r="I4818" s="52">
        <f t="shared" si="542"/>
        <v>0.71393537182697864</v>
      </c>
      <c r="J4818" s="52">
        <f t="shared" ca="1" si="543"/>
        <v>1</v>
      </c>
      <c r="K4818" s="48">
        <f t="shared" si="544"/>
        <v>54.39</v>
      </c>
      <c r="L4818" s="48">
        <f t="shared" si="545"/>
        <v>54.71</v>
      </c>
      <c r="M4818" s="48">
        <f t="shared" si="546"/>
        <v>54.36</v>
      </c>
      <c r="N4818" s="48">
        <f t="shared" si="547"/>
        <v>54.36</v>
      </c>
      <c r="O4818" s="49">
        <f t="shared" ca="1" si="548"/>
        <v>2596200</v>
      </c>
    </row>
    <row r="4819" spans="1:15" x14ac:dyDescent="0.25">
      <c r="A4819">
        <v>4804</v>
      </c>
      <c r="B4819" s="89">
        <v>35524</v>
      </c>
      <c r="C4819" s="48">
        <v>74.5</v>
      </c>
      <c r="D4819" s="48">
        <v>75.859298999999993</v>
      </c>
      <c r="E4819" s="48">
        <v>74.156197000000006</v>
      </c>
      <c r="F4819" s="48">
        <v>75.843697000000006</v>
      </c>
      <c r="G4819" s="49">
        <v>3706700</v>
      </c>
      <c r="H4819" s="48">
        <v>54.147497999999999</v>
      </c>
      <c r="I4819" s="52">
        <f t="shared" si="542"/>
        <v>0.7139353715840091</v>
      </c>
      <c r="J4819" s="52">
        <f t="shared" ca="1" si="543"/>
        <v>1</v>
      </c>
      <c r="K4819" s="48">
        <f t="shared" si="544"/>
        <v>53.19</v>
      </c>
      <c r="L4819" s="48">
        <f t="shared" si="545"/>
        <v>54.16</v>
      </c>
      <c r="M4819" s="48">
        <f t="shared" si="546"/>
        <v>52.94</v>
      </c>
      <c r="N4819" s="48">
        <f t="shared" si="547"/>
        <v>54.15</v>
      </c>
      <c r="O4819" s="49">
        <f t="shared" ca="1" si="548"/>
        <v>3706700</v>
      </c>
    </row>
    <row r="4820" spans="1:15" x14ac:dyDescent="0.25">
      <c r="A4820">
        <v>4805</v>
      </c>
      <c r="B4820" s="89">
        <v>35523</v>
      </c>
      <c r="C4820" s="48">
        <v>74.4375</v>
      </c>
      <c r="D4820" s="48">
        <v>75.125</v>
      </c>
      <c r="E4820" s="48">
        <v>74.1875</v>
      </c>
      <c r="F4820" s="48">
        <v>74.906197000000006</v>
      </c>
      <c r="G4820" s="49">
        <v>2284200</v>
      </c>
      <c r="H4820" s="48">
        <v>53.478183999999999</v>
      </c>
      <c r="I4820" s="52">
        <f t="shared" si="542"/>
        <v>0.71393537706900267</v>
      </c>
      <c r="J4820" s="52">
        <f t="shared" ca="1" si="543"/>
        <v>1</v>
      </c>
      <c r="K4820" s="48">
        <f t="shared" si="544"/>
        <v>53.14</v>
      </c>
      <c r="L4820" s="48">
        <f t="shared" si="545"/>
        <v>53.63</v>
      </c>
      <c r="M4820" s="48">
        <f t="shared" si="546"/>
        <v>52.97</v>
      </c>
      <c r="N4820" s="48">
        <f t="shared" si="547"/>
        <v>53.48</v>
      </c>
      <c r="O4820" s="49">
        <f t="shared" ca="1" si="548"/>
        <v>2284200</v>
      </c>
    </row>
    <row r="4821" spans="1:15" x14ac:dyDescent="0.25">
      <c r="A4821">
        <v>4806</v>
      </c>
      <c r="B4821" s="89">
        <v>35522</v>
      </c>
      <c r="C4821" s="48">
        <v>75.625</v>
      </c>
      <c r="D4821" s="48">
        <v>75.9375</v>
      </c>
      <c r="E4821" s="48">
        <v>74.4375</v>
      </c>
      <c r="F4821" s="48">
        <v>74.5</v>
      </c>
      <c r="G4821" s="49">
        <v>2672700</v>
      </c>
      <c r="H4821" s="48">
        <v>53.188184999999997</v>
      </c>
      <c r="I4821" s="52">
        <f t="shared" si="542"/>
        <v>0.71393536912751676</v>
      </c>
      <c r="J4821" s="52">
        <f t="shared" ca="1" si="543"/>
        <v>1</v>
      </c>
      <c r="K4821" s="48">
        <f t="shared" si="544"/>
        <v>53.99</v>
      </c>
      <c r="L4821" s="48">
        <f t="shared" si="545"/>
        <v>54.21</v>
      </c>
      <c r="M4821" s="48">
        <f t="shared" si="546"/>
        <v>53.14</v>
      </c>
      <c r="N4821" s="48">
        <f t="shared" si="547"/>
        <v>53.19</v>
      </c>
      <c r="O4821" s="49">
        <f t="shared" ca="1" si="548"/>
        <v>2672700</v>
      </c>
    </row>
    <row r="4822" spans="1:15" x14ac:dyDescent="0.25">
      <c r="A4822">
        <v>4807</v>
      </c>
      <c r="B4822" s="89">
        <v>35521</v>
      </c>
      <c r="C4822" s="48">
        <v>75.25</v>
      </c>
      <c r="D4822" s="48">
        <v>76.1875</v>
      </c>
      <c r="E4822" s="48">
        <v>75.046798999999993</v>
      </c>
      <c r="F4822" s="48">
        <v>75.859298999999993</v>
      </c>
      <c r="G4822" s="49">
        <v>3210900</v>
      </c>
      <c r="H4822" s="48">
        <v>54.158636999999999</v>
      </c>
      <c r="I4822" s="52">
        <f t="shared" si="542"/>
        <v>0.71393537396120688</v>
      </c>
      <c r="J4822" s="52">
        <f t="shared" ca="1" si="543"/>
        <v>1</v>
      </c>
      <c r="K4822" s="48">
        <f t="shared" si="544"/>
        <v>53.72</v>
      </c>
      <c r="L4822" s="48">
        <f t="shared" si="545"/>
        <v>54.39</v>
      </c>
      <c r="M4822" s="48">
        <f t="shared" si="546"/>
        <v>53.58</v>
      </c>
      <c r="N4822" s="48">
        <f t="shared" si="547"/>
        <v>54.16</v>
      </c>
      <c r="O4822" s="49">
        <f t="shared" ca="1" si="548"/>
        <v>3210900</v>
      </c>
    </row>
    <row r="4823" spans="1:15" x14ac:dyDescent="0.25">
      <c r="A4823">
        <v>4808</v>
      </c>
      <c r="B4823" s="89">
        <v>35520</v>
      </c>
      <c r="C4823" s="48">
        <v>76.906197000000006</v>
      </c>
      <c r="D4823" s="48">
        <v>77.125</v>
      </c>
      <c r="E4823" s="48">
        <v>75.25</v>
      </c>
      <c r="F4823" s="48">
        <v>75.375</v>
      </c>
      <c r="G4823" s="49">
        <v>4270700</v>
      </c>
      <c r="H4823" s="48">
        <v>53.812879000000002</v>
      </c>
      <c r="I4823" s="52">
        <f t="shared" si="542"/>
        <v>0.71393537645107796</v>
      </c>
      <c r="J4823" s="52">
        <f t="shared" ca="1" si="543"/>
        <v>1</v>
      </c>
      <c r="K4823" s="48">
        <f t="shared" si="544"/>
        <v>54.91</v>
      </c>
      <c r="L4823" s="48">
        <f t="shared" si="545"/>
        <v>55.06</v>
      </c>
      <c r="M4823" s="48">
        <f t="shared" si="546"/>
        <v>53.72</v>
      </c>
      <c r="N4823" s="48">
        <f t="shared" si="547"/>
        <v>53.81</v>
      </c>
      <c r="O4823" s="49">
        <f t="shared" ca="1" si="548"/>
        <v>4270700</v>
      </c>
    </row>
    <row r="4824" spans="1:15" x14ac:dyDescent="0.25">
      <c r="A4824">
        <v>4809</v>
      </c>
      <c r="B4824" s="89">
        <v>35516</v>
      </c>
      <c r="C4824" s="48">
        <v>79.375</v>
      </c>
      <c r="D4824" s="48">
        <v>79.375</v>
      </c>
      <c r="E4824" s="48">
        <v>76.156197000000006</v>
      </c>
      <c r="F4824" s="48">
        <v>77</v>
      </c>
      <c r="G4824" s="49">
        <v>2898500</v>
      </c>
      <c r="H4824" s="48">
        <v>54.973024000000002</v>
      </c>
      <c r="I4824" s="52">
        <f t="shared" si="542"/>
        <v>0.71393537662337669</v>
      </c>
      <c r="J4824" s="52">
        <f t="shared" ca="1" si="543"/>
        <v>1</v>
      </c>
      <c r="K4824" s="48">
        <f t="shared" si="544"/>
        <v>56.67</v>
      </c>
      <c r="L4824" s="48">
        <f t="shared" si="545"/>
        <v>56.67</v>
      </c>
      <c r="M4824" s="48">
        <f t="shared" si="546"/>
        <v>54.37</v>
      </c>
      <c r="N4824" s="48">
        <f t="shared" si="547"/>
        <v>54.97</v>
      </c>
      <c r="O4824" s="49">
        <f t="shared" ca="1" si="548"/>
        <v>2898500</v>
      </c>
    </row>
    <row r="4825" spans="1:15" x14ac:dyDescent="0.25">
      <c r="A4825">
        <v>4810</v>
      </c>
      <c r="B4825" s="89">
        <v>35515</v>
      </c>
      <c r="C4825" s="48">
        <v>79.0625</v>
      </c>
      <c r="D4825" s="48">
        <v>79.656197000000006</v>
      </c>
      <c r="E4825" s="48">
        <v>78.6875</v>
      </c>
      <c r="F4825" s="48">
        <v>79.093697000000006</v>
      </c>
      <c r="G4825" s="49">
        <v>1335300</v>
      </c>
      <c r="H4825" s="48">
        <v>56.467787999999999</v>
      </c>
      <c r="I4825" s="52">
        <f t="shared" si="542"/>
        <v>0.71393537211947489</v>
      </c>
      <c r="J4825" s="52">
        <f t="shared" ca="1" si="543"/>
        <v>1</v>
      </c>
      <c r="K4825" s="48">
        <f t="shared" si="544"/>
        <v>56.45</v>
      </c>
      <c r="L4825" s="48">
        <f t="shared" si="545"/>
        <v>56.87</v>
      </c>
      <c r="M4825" s="48">
        <f t="shared" si="546"/>
        <v>56.18</v>
      </c>
      <c r="N4825" s="48">
        <f t="shared" si="547"/>
        <v>56.47</v>
      </c>
      <c r="O4825" s="49">
        <f t="shared" ca="1" si="548"/>
        <v>1335300</v>
      </c>
    </row>
    <row r="4826" spans="1:15" x14ac:dyDescent="0.25">
      <c r="A4826">
        <v>4811</v>
      </c>
      <c r="B4826" s="89">
        <v>35514</v>
      </c>
      <c r="C4826" s="48">
        <v>79.343697000000006</v>
      </c>
      <c r="D4826" s="48">
        <v>79.968697000000006</v>
      </c>
      <c r="E4826" s="48">
        <v>78.531197000000006</v>
      </c>
      <c r="F4826" s="48">
        <v>78.75</v>
      </c>
      <c r="G4826" s="49">
        <v>2125800</v>
      </c>
      <c r="H4826" s="48">
        <v>56.222411000000001</v>
      </c>
      <c r="I4826" s="52">
        <f t="shared" si="542"/>
        <v>0.71393537777777782</v>
      </c>
      <c r="J4826" s="52">
        <f t="shared" ca="1" si="543"/>
        <v>1</v>
      </c>
      <c r="K4826" s="48">
        <f t="shared" si="544"/>
        <v>56.65</v>
      </c>
      <c r="L4826" s="48">
        <f t="shared" si="545"/>
        <v>57.09</v>
      </c>
      <c r="M4826" s="48">
        <f t="shared" si="546"/>
        <v>56.07</v>
      </c>
      <c r="N4826" s="48">
        <f t="shared" si="547"/>
        <v>56.22</v>
      </c>
      <c r="O4826" s="49">
        <f t="shared" ca="1" si="548"/>
        <v>2125800</v>
      </c>
    </row>
    <row r="4827" spans="1:15" x14ac:dyDescent="0.25">
      <c r="A4827">
        <v>4812</v>
      </c>
      <c r="B4827" s="89">
        <v>35513</v>
      </c>
      <c r="C4827" s="48">
        <v>78.5</v>
      </c>
      <c r="D4827" s="48">
        <v>79.578102000000001</v>
      </c>
      <c r="E4827" s="48">
        <v>78.093697000000006</v>
      </c>
      <c r="F4827" s="48">
        <v>79.531197000000006</v>
      </c>
      <c r="G4827" s="49">
        <v>2145600</v>
      </c>
      <c r="H4827" s="48">
        <v>56.780135000000001</v>
      </c>
      <c r="I4827" s="52">
        <f t="shared" si="542"/>
        <v>0.71393537557343689</v>
      </c>
      <c r="J4827" s="52">
        <f t="shared" ca="1" si="543"/>
        <v>1</v>
      </c>
      <c r="K4827" s="48">
        <f t="shared" si="544"/>
        <v>56.04</v>
      </c>
      <c r="L4827" s="48">
        <f t="shared" si="545"/>
        <v>56.81</v>
      </c>
      <c r="M4827" s="48">
        <f t="shared" si="546"/>
        <v>55.75</v>
      </c>
      <c r="N4827" s="48">
        <f t="shared" si="547"/>
        <v>56.78</v>
      </c>
      <c r="O4827" s="49">
        <f t="shared" ca="1" si="548"/>
        <v>2145600</v>
      </c>
    </row>
    <row r="4828" spans="1:15" x14ac:dyDescent="0.25">
      <c r="A4828">
        <v>4813</v>
      </c>
      <c r="B4828" s="89">
        <v>35510</v>
      </c>
      <c r="C4828" s="48">
        <v>78.6875</v>
      </c>
      <c r="D4828" s="48">
        <v>78.75</v>
      </c>
      <c r="E4828" s="48">
        <v>78.343697000000006</v>
      </c>
      <c r="F4828" s="48">
        <v>78.4375</v>
      </c>
      <c r="G4828" s="49">
        <v>2810600</v>
      </c>
      <c r="H4828" s="48">
        <v>55.999305999999997</v>
      </c>
      <c r="I4828" s="52">
        <f t="shared" si="542"/>
        <v>0.7139353752988048</v>
      </c>
      <c r="J4828" s="52">
        <f t="shared" ca="1" si="543"/>
        <v>1</v>
      </c>
      <c r="K4828" s="48">
        <f t="shared" si="544"/>
        <v>56.18</v>
      </c>
      <c r="L4828" s="48">
        <f t="shared" si="545"/>
        <v>56.22</v>
      </c>
      <c r="M4828" s="48">
        <f t="shared" si="546"/>
        <v>55.93</v>
      </c>
      <c r="N4828" s="48">
        <f t="shared" si="547"/>
        <v>56</v>
      </c>
      <c r="O4828" s="49">
        <f t="shared" ca="1" si="548"/>
        <v>2810600</v>
      </c>
    </row>
    <row r="4829" spans="1:15" x14ac:dyDescent="0.25">
      <c r="A4829">
        <v>4814</v>
      </c>
      <c r="B4829" s="89">
        <v>35509</v>
      </c>
      <c r="C4829" s="48">
        <v>78.75</v>
      </c>
      <c r="D4829" s="48">
        <v>79</v>
      </c>
      <c r="E4829" s="48">
        <v>77.875</v>
      </c>
      <c r="F4829" s="48">
        <v>78.375</v>
      </c>
      <c r="G4829" s="49">
        <v>1808200</v>
      </c>
      <c r="H4829" s="48">
        <v>55.741219999999998</v>
      </c>
      <c r="I4829" s="52">
        <f t="shared" si="542"/>
        <v>0.71121173843700158</v>
      </c>
      <c r="J4829" s="52">
        <f t="shared" ca="1" si="543"/>
        <v>1</v>
      </c>
      <c r="K4829" s="48">
        <f t="shared" si="544"/>
        <v>56.01</v>
      </c>
      <c r="L4829" s="48">
        <f t="shared" si="545"/>
        <v>56.19</v>
      </c>
      <c r="M4829" s="48">
        <f t="shared" si="546"/>
        <v>55.39</v>
      </c>
      <c r="N4829" s="48">
        <f t="shared" si="547"/>
        <v>55.74</v>
      </c>
      <c r="O4829" s="49">
        <f t="shared" ca="1" si="548"/>
        <v>1808200</v>
      </c>
    </row>
    <row r="4830" spans="1:15" x14ac:dyDescent="0.25">
      <c r="A4830">
        <v>4815</v>
      </c>
      <c r="B4830" s="89">
        <v>35508</v>
      </c>
      <c r="C4830" s="48">
        <v>78.843697000000006</v>
      </c>
      <c r="D4830" s="48">
        <v>79.5</v>
      </c>
      <c r="E4830" s="48">
        <v>78.0625</v>
      </c>
      <c r="F4830" s="48">
        <v>78.781197000000006</v>
      </c>
      <c r="G4830" s="49">
        <v>1510000</v>
      </c>
      <c r="H4830" s="48">
        <v>56.030112000000003</v>
      </c>
      <c r="I4830" s="52">
        <f t="shared" si="542"/>
        <v>0.71121173749111732</v>
      </c>
      <c r="J4830" s="52">
        <f t="shared" ca="1" si="543"/>
        <v>1</v>
      </c>
      <c r="K4830" s="48">
        <f t="shared" si="544"/>
        <v>56.07</v>
      </c>
      <c r="L4830" s="48">
        <f t="shared" si="545"/>
        <v>56.54</v>
      </c>
      <c r="M4830" s="48">
        <f t="shared" si="546"/>
        <v>55.52</v>
      </c>
      <c r="N4830" s="48">
        <f t="shared" si="547"/>
        <v>56.03</v>
      </c>
      <c r="O4830" s="49">
        <f t="shared" ca="1" si="548"/>
        <v>1510000</v>
      </c>
    </row>
    <row r="4831" spans="1:15" x14ac:dyDescent="0.25">
      <c r="A4831">
        <v>4816</v>
      </c>
      <c r="B4831" s="89">
        <v>35507</v>
      </c>
      <c r="C4831" s="48">
        <v>80</v>
      </c>
      <c r="D4831" s="48">
        <v>80.109298999999993</v>
      </c>
      <c r="E4831" s="48">
        <v>78.718697000000006</v>
      </c>
      <c r="F4831" s="48">
        <v>79.046798999999993</v>
      </c>
      <c r="G4831" s="49">
        <v>1352500</v>
      </c>
      <c r="H4831" s="48">
        <v>56.219011000000002</v>
      </c>
      <c r="I4831" s="52">
        <f t="shared" si="542"/>
        <v>0.71121173420317763</v>
      </c>
      <c r="J4831" s="52">
        <f t="shared" ca="1" si="543"/>
        <v>1</v>
      </c>
      <c r="K4831" s="48">
        <f t="shared" si="544"/>
        <v>56.9</v>
      </c>
      <c r="L4831" s="48">
        <f t="shared" si="545"/>
        <v>56.97</v>
      </c>
      <c r="M4831" s="48">
        <f t="shared" si="546"/>
        <v>55.99</v>
      </c>
      <c r="N4831" s="48">
        <f t="shared" si="547"/>
        <v>56.22</v>
      </c>
      <c r="O4831" s="49">
        <f t="shared" ca="1" si="548"/>
        <v>1352500</v>
      </c>
    </row>
    <row r="4832" spans="1:15" x14ac:dyDescent="0.25">
      <c r="A4832">
        <v>4817</v>
      </c>
      <c r="B4832" s="89">
        <v>35506</v>
      </c>
      <c r="C4832" s="48">
        <v>79.25</v>
      </c>
      <c r="D4832" s="48">
        <v>80.031197000000006</v>
      </c>
      <c r="E4832" s="48">
        <v>78.4375</v>
      </c>
      <c r="F4832" s="48">
        <v>79.906197000000006</v>
      </c>
      <c r="G4832" s="49">
        <v>3013500</v>
      </c>
      <c r="H4832" s="48">
        <v>56.830224999999999</v>
      </c>
      <c r="I4832" s="52">
        <f t="shared" si="542"/>
        <v>0.71121173492964496</v>
      </c>
      <c r="J4832" s="52">
        <f t="shared" ca="1" si="543"/>
        <v>1</v>
      </c>
      <c r="K4832" s="48">
        <f t="shared" si="544"/>
        <v>56.36</v>
      </c>
      <c r="L4832" s="48">
        <f t="shared" si="545"/>
        <v>56.92</v>
      </c>
      <c r="M4832" s="48">
        <f t="shared" si="546"/>
        <v>55.79</v>
      </c>
      <c r="N4832" s="48">
        <f t="shared" si="547"/>
        <v>56.83</v>
      </c>
      <c r="O4832" s="49">
        <f t="shared" ca="1" si="548"/>
        <v>3013500</v>
      </c>
    </row>
    <row r="4833" spans="1:15" x14ac:dyDescent="0.25">
      <c r="A4833">
        <v>4818</v>
      </c>
      <c r="B4833" s="89">
        <v>35503</v>
      </c>
      <c r="C4833" s="48">
        <v>79.640602000000001</v>
      </c>
      <c r="D4833" s="48">
        <v>80.031197000000006</v>
      </c>
      <c r="E4833" s="48">
        <v>79.25</v>
      </c>
      <c r="F4833" s="48">
        <v>79.6875</v>
      </c>
      <c r="G4833" s="49">
        <v>1642700</v>
      </c>
      <c r="H4833" s="48">
        <v>56.674686000000001</v>
      </c>
      <c r="I4833" s="52">
        <f t="shared" si="542"/>
        <v>0.71121174588235292</v>
      </c>
      <c r="J4833" s="52">
        <f t="shared" ca="1" si="543"/>
        <v>1</v>
      </c>
      <c r="K4833" s="48">
        <f t="shared" si="544"/>
        <v>56.64</v>
      </c>
      <c r="L4833" s="48">
        <f t="shared" si="545"/>
        <v>56.92</v>
      </c>
      <c r="M4833" s="48">
        <f t="shared" si="546"/>
        <v>56.36</v>
      </c>
      <c r="N4833" s="48">
        <f t="shared" si="547"/>
        <v>56.67</v>
      </c>
      <c r="O4833" s="49">
        <f t="shared" ca="1" si="548"/>
        <v>1642700</v>
      </c>
    </row>
    <row r="4834" spans="1:15" x14ac:dyDescent="0.25">
      <c r="A4834">
        <v>4819</v>
      </c>
      <c r="B4834" s="89">
        <v>35502</v>
      </c>
      <c r="C4834" s="48">
        <v>80.25</v>
      </c>
      <c r="D4834" s="48">
        <v>80.468697000000006</v>
      </c>
      <c r="E4834" s="48">
        <v>79.0625</v>
      </c>
      <c r="F4834" s="48">
        <v>79.281197000000006</v>
      </c>
      <c r="G4834" s="49">
        <v>2514100</v>
      </c>
      <c r="H4834" s="48">
        <v>56.385717999999997</v>
      </c>
      <c r="I4834" s="52">
        <f t="shared" si="542"/>
        <v>0.71121173914667302</v>
      </c>
      <c r="J4834" s="52">
        <f t="shared" ca="1" si="543"/>
        <v>1</v>
      </c>
      <c r="K4834" s="48">
        <f t="shared" si="544"/>
        <v>57.07</v>
      </c>
      <c r="L4834" s="48">
        <f t="shared" si="545"/>
        <v>57.23</v>
      </c>
      <c r="M4834" s="48">
        <f t="shared" si="546"/>
        <v>56.23</v>
      </c>
      <c r="N4834" s="48">
        <f t="shared" si="547"/>
        <v>56.39</v>
      </c>
      <c r="O4834" s="49">
        <f t="shared" ca="1" si="548"/>
        <v>2514100</v>
      </c>
    </row>
    <row r="4835" spans="1:15" x14ac:dyDescent="0.25">
      <c r="A4835">
        <v>4820</v>
      </c>
      <c r="B4835" s="89">
        <v>35501</v>
      </c>
      <c r="C4835" s="48">
        <v>81.3125</v>
      </c>
      <c r="D4835" s="48">
        <v>81.343697000000006</v>
      </c>
      <c r="E4835" s="48">
        <v>80.296798999999993</v>
      </c>
      <c r="F4835" s="48">
        <v>80.531197000000006</v>
      </c>
      <c r="G4835" s="49">
        <v>1055600</v>
      </c>
      <c r="H4835" s="48">
        <v>57.274732999999998</v>
      </c>
      <c r="I4835" s="52">
        <f t="shared" si="542"/>
        <v>0.71121174319562142</v>
      </c>
      <c r="J4835" s="52">
        <f t="shared" ca="1" si="543"/>
        <v>1</v>
      </c>
      <c r="K4835" s="48">
        <f t="shared" si="544"/>
        <v>57.83</v>
      </c>
      <c r="L4835" s="48">
        <f t="shared" si="545"/>
        <v>57.85</v>
      </c>
      <c r="M4835" s="48">
        <f t="shared" si="546"/>
        <v>57.11</v>
      </c>
      <c r="N4835" s="48">
        <f t="shared" si="547"/>
        <v>57.27</v>
      </c>
      <c r="O4835" s="49">
        <f t="shared" ca="1" si="548"/>
        <v>1055600</v>
      </c>
    </row>
    <row r="4836" spans="1:15" x14ac:dyDescent="0.25">
      <c r="A4836">
        <v>4821</v>
      </c>
      <c r="B4836" s="89">
        <v>35500</v>
      </c>
      <c r="C4836" s="48">
        <v>81.75</v>
      </c>
      <c r="D4836" s="48">
        <v>81.796798999999993</v>
      </c>
      <c r="E4836" s="48">
        <v>81.25</v>
      </c>
      <c r="F4836" s="48">
        <v>81.25</v>
      </c>
      <c r="G4836" s="49">
        <v>624600</v>
      </c>
      <c r="H4836" s="48">
        <v>57.785953999999997</v>
      </c>
      <c r="I4836" s="52">
        <f t="shared" si="542"/>
        <v>0.71121174153846145</v>
      </c>
      <c r="J4836" s="52">
        <f t="shared" ca="1" si="543"/>
        <v>1</v>
      </c>
      <c r="K4836" s="48">
        <f t="shared" si="544"/>
        <v>58.14</v>
      </c>
      <c r="L4836" s="48">
        <f t="shared" si="545"/>
        <v>58.17</v>
      </c>
      <c r="M4836" s="48">
        <f t="shared" si="546"/>
        <v>57.79</v>
      </c>
      <c r="N4836" s="48">
        <f t="shared" si="547"/>
        <v>57.79</v>
      </c>
      <c r="O4836" s="49">
        <f t="shared" ca="1" si="548"/>
        <v>624600</v>
      </c>
    </row>
    <row r="4837" spans="1:15" x14ac:dyDescent="0.25">
      <c r="A4837">
        <v>4822</v>
      </c>
      <c r="B4837" s="89">
        <v>35499</v>
      </c>
      <c r="C4837" s="48">
        <v>80.9375</v>
      </c>
      <c r="D4837" s="48">
        <v>81.6875</v>
      </c>
      <c r="E4837" s="48">
        <v>80.546798999999993</v>
      </c>
      <c r="F4837" s="48">
        <v>81.6875</v>
      </c>
      <c r="G4837" s="49">
        <v>1074900</v>
      </c>
      <c r="H4837" s="48">
        <v>58.097109000000003</v>
      </c>
      <c r="I4837" s="52">
        <f t="shared" si="542"/>
        <v>0.71121173986228003</v>
      </c>
      <c r="J4837" s="52">
        <f t="shared" ca="1" si="543"/>
        <v>1</v>
      </c>
      <c r="K4837" s="48">
        <f t="shared" si="544"/>
        <v>57.56</v>
      </c>
      <c r="L4837" s="48">
        <f t="shared" si="545"/>
        <v>58.1</v>
      </c>
      <c r="M4837" s="48">
        <f t="shared" si="546"/>
        <v>57.29</v>
      </c>
      <c r="N4837" s="48">
        <f t="shared" si="547"/>
        <v>58.1</v>
      </c>
      <c r="O4837" s="49">
        <f t="shared" ca="1" si="548"/>
        <v>1074900</v>
      </c>
    </row>
    <row r="4838" spans="1:15" x14ac:dyDescent="0.25">
      <c r="A4838">
        <v>4823</v>
      </c>
      <c r="B4838" s="89">
        <v>35496</v>
      </c>
      <c r="C4838" s="48">
        <v>80.4375</v>
      </c>
      <c r="D4838" s="48">
        <v>81.156197000000006</v>
      </c>
      <c r="E4838" s="48">
        <v>80.25</v>
      </c>
      <c r="F4838" s="48">
        <v>80.843697000000006</v>
      </c>
      <c r="G4838" s="49">
        <v>1859300</v>
      </c>
      <c r="H4838" s="48">
        <v>57.496986</v>
      </c>
      <c r="I4838" s="52">
        <f t="shared" si="542"/>
        <v>0.71121173491113343</v>
      </c>
      <c r="J4838" s="52">
        <f t="shared" ca="1" si="543"/>
        <v>1</v>
      </c>
      <c r="K4838" s="48">
        <f t="shared" si="544"/>
        <v>57.21</v>
      </c>
      <c r="L4838" s="48">
        <f t="shared" si="545"/>
        <v>57.72</v>
      </c>
      <c r="M4838" s="48">
        <f t="shared" si="546"/>
        <v>57.07</v>
      </c>
      <c r="N4838" s="48">
        <f t="shared" si="547"/>
        <v>57.5</v>
      </c>
      <c r="O4838" s="49">
        <f t="shared" ca="1" si="548"/>
        <v>1859300</v>
      </c>
    </row>
    <row r="4839" spans="1:15" x14ac:dyDescent="0.25">
      <c r="A4839">
        <v>4824</v>
      </c>
      <c r="B4839" s="89">
        <v>35495</v>
      </c>
      <c r="C4839" s="48">
        <v>80.625</v>
      </c>
      <c r="D4839" s="48">
        <v>80.906197000000006</v>
      </c>
      <c r="E4839" s="48">
        <v>79.875</v>
      </c>
      <c r="F4839" s="48">
        <v>80.125</v>
      </c>
      <c r="G4839" s="49">
        <v>1528500</v>
      </c>
      <c r="H4839" s="48">
        <v>56.985841000000001</v>
      </c>
      <c r="I4839" s="52">
        <f t="shared" si="542"/>
        <v>0.71121174414976596</v>
      </c>
      <c r="J4839" s="52">
        <f t="shared" ca="1" si="543"/>
        <v>1</v>
      </c>
      <c r="K4839" s="48">
        <f t="shared" si="544"/>
        <v>57.34</v>
      </c>
      <c r="L4839" s="48">
        <f t="shared" si="545"/>
        <v>57.54</v>
      </c>
      <c r="M4839" s="48">
        <f t="shared" si="546"/>
        <v>56.81</v>
      </c>
      <c r="N4839" s="48">
        <f t="shared" si="547"/>
        <v>56.99</v>
      </c>
      <c r="O4839" s="49">
        <f t="shared" ca="1" si="548"/>
        <v>1528500</v>
      </c>
    </row>
    <row r="4840" spans="1:15" x14ac:dyDescent="0.25">
      <c r="A4840">
        <v>4825</v>
      </c>
      <c r="B4840" s="89">
        <v>35494</v>
      </c>
      <c r="C4840" s="48">
        <v>79.718697000000006</v>
      </c>
      <c r="D4840" s="48">
        <v>80.593697000000006</v>
      </c>
      <c r="E4840" s="48">
        <v>79.453102000000001</v>
      </c>
      <c r="F4840" s="48">
        <v>80.593697000000006</v>
      </c>
      <c r="G4840" s="49">
        <v>1254800</v>
      </c>
      <c r="H4840" s="48">
        <v>57.319183000000002</v>
      </c>
      <c r="I4840" s="52">
        <f t="shared" si="542"/>
        <v>0.7112117340888332</v>
      </c>
      <c r="J4840" s="52">
        <f t="shared" ca="1" si="543"/>
        <v>1</v>
      </c>
      <c r="K4840" s="48">
        <f t="shared" si="544"/>
        <v>56.7</v>
      </c>
      <c r="L4840" s="48">
        <f t="shared" si="545"/>
        <v>57.32</v>
      </c>
      <c r="M4840" s="48">
        <f t="shared" si="546"/>
        <v>56.51</v>
      </c>
      <c r="N4840" s="48">
        <f t="shared" si="547"/>
        <v>57.32</v>
      </c>
      <c r="O4840" s="49">
        <f t="shared" ca="1" si="548"/>
        <v>1254800</v>
      </c>
    </row>
    <row r="4841" spans="1:15" x14ac:dyDescent="0.25">
      <c r="A4841">
        <v>4826</v>
      </c>
      <c r="B4841" s="89">
        <v>35493</v>
      </c>
      <c r="C4841" s="48">
        <v>79.906197000000006</v>
      </c>
      <c r="D4841" s="48">
        <v>80.125</v>
      </c>
      <c r="E4841" s="48">
        <v>79.093697000000006</v>
      </c>
      <c r="F4841" s="48">
        <v>79.25</v>
      </c>
      <c r="G4841" s="49">
        <v>1478700</v>
      </c>
      <c r="H4841" s="48">
        <v>56.363529999999997</v>
      </c>
      <c r="I4841" s="52">
        <f t="shared" si="542"/>
        <v>0.71121173501577284</v>
      </c>
      <c r="J4841" s="52">
        <f t="shared" ca="1" si="543"/>
        <v>1</v>
      </c>
      <c r="K4841" s="48">
        <f t="shared" si="544"/>
        <v>56.83</v>
      </c>
      <c r="L4841" s="48">
        <f t="shared" si="545"/>
        <v>56.99</v>
      </c>
      <c r="M4841" s="48">
        <f t="shared" si="546"/>
        <v>56.25</v>
      </c>
      <c r="N4841" s="48">
        <f t="shared" si="547"/>
        <v>56.36</v>
      </c>
      <c r="O4841" s="49">
        <f t="shared" ca="1" si="548"/>
        <v>1478700</v>
      </c>
    </row>
    <row r="4842" spans="1:15" x14ac:dyDescent="0.25">
      <c r="A4842">
        <v>4827</v>
      </c>
      <c r="B4842" s="89">
        <v>35492</v>
      </c>
      <c r="C4842" s="48">
        <v>78.75</v>
      </c>
      <c r="D4842" s="48">
        <v>79.75</v>
      </c>
      <c r="E4842" s="48">
        <v>78.6875</v>
      </c>
      <c r="F4842" s="48">
        <v>79.6875</v>
      </c>
      <c r="G4842" s="49">
        <v>1210400</v>
      </c>
      <c r="H4842" s="48">
        <v>56.674686000000001</v>
      </c>
      <c r="I4842" s="52">
        <f t="shared" si="542"/>
        <v>0.71121174588235292</v>
      </c>
      <c r="J4842" s="52">
        <f t="shared" ca="1" si="543"/>
        <v>1</v>
      </c>
      <c r="K4842" s="48">
        <f t="shared" si="544"/>
        <v>56.01</v>
      </c>
      <c r="L4842" s="48">
        <f t="shared" si="545"/>
        <v>56.72</v>
      </c>
      <c r="M4842" s="48">
        <f t="shared" si="546"/>
        <v>55.96</v>
      </c>
      <c r="N4842" s="48">
        <f t="shared" si="547"/>
        <v>56.67</v>
      </c>
      <c r="O4842" s="49">
        <f t="shared" ca="1" si="548"/>
        <v>1210400</v>
      </c>
    </row>
    <row r="4843" spans="1:15" x14ac:dyDescent="0.25">
      <c r="A4843">
        <v>4828</v>
      </c>
      <c r="B4843" s="89">
        <v>35489</v>
      </c>
      <c r="C4843" s="48">
        <v>79.25</v>
      </c>
      <c r="D4843" s="48">
        <v>79.875</v>
      </c>
      <c r="E4843" s="48">
        <v>79.0625</v>
      </c>
      <c r="F4843" s="48">
        <v>79.156197000000006</v>
      </c>
      <c r="G4843" s="49">
        <v>2961200</v>
      </c>
      <c r="H4843" s="48">
        <v>56.296816</v>
      </c>
      <c r="I4843" s="52">
        <f t="shared" si="542"/>
        <v>0.71121173241812008</v>
      </c>
      <c r="J4843" s="52">
        <f t="shared" ca="1" si="543"/>
        <v>1</v>
      </c>
      <c r="K4843" s="48">
        <f t="shared" si="544"/>
        <v>56.36</v>
      </c>
      <c r="L4843" s="48">
        <f t="shared" si="545"/>
        <v>56.81</v>
      </c>
      <c r="M4843" s="48">
        <f t="shared" si="546"/>
        <v>56.23</v>
      </c>
      <c r="N4843" s="48">
        <f t="shared" si="547"/>
        <v>56.3</v>
      </c>
      <c r="O4843" s="49">
        <f t="shared" ca="1" si="548"/>
        <v>2961200</v>
      </c>
    </row>
    <row r="4844" spans="1:15" x14ac:dyDescent="0.25">
      <c r="A4844">
        <v>4829</v>
      </c>
      <c r="B4844" s="89">
        <v>35488</v>
      </c>
      <c r="C4844" s="48">
        <v>80.8125</v>
      </c>
      <c r="D4844" s="48">
        <v>80.8125</v>
      </c>
      <c r="E4844" s="48">
        <v>79.375</v>
      </c>
      <c r="F4844" s="48">
        <v>79.390602000000001</v>
      </c>
      <c r="G4844" s="49">
        <v>1813100</v>
      </c>
      <c r="H4844" s="48">
        <v>56.463527999999997</v>
      </c>
      <c r="I4844" s="52">
        <f t="shared" si="542"/>
        <v>0.71121173763111145</v>
      </c>
      <c r="J4844" s="52">
        <f t="shared" ca="1" si="543"/>
        <v>1</v>
      </c>
      <c r="K4844" s="48">
        <f t="shared" si="544"/>
        <v>57.47</v>
      </c>
      <c r="L4844" s="48">
        <f t="shared" si="545"/>
        <v>57.47</v>
      </c>
      <c r="M4844" s="48">
        <f t="shared" si="546"/>
        <v>56.45</v>
      </c>
      <c r="N4844" s="48">
        <f t="shared" si="547"/>
        <v>56.46</v>
      </c>
      <c r="O4844" s="49">
        <f t="shared" ca="1" si="548"/>
        <v>1813100</v>
      </c>
    </row>
    <row r="4845" spans="1:15" x14ac:dyDescent="0.25">
      <c r="A4845">
        <v>4830</v>
      </c>
      <c r="B4845" s="89">
        <v>35487</v>
      </c>
      <c r="C4845" s="48">
        <v>81.3125</v>
      </c>
      <c r="D4845" s="48">
        <v>81.4375</v>
      </c>
      <c r="E4845" s="48">
        <v>79.625</v>
      </c>
      <c r="F4845" s="48">
        <v>80.593697000000006</v>
      </c>
      <c r="G4845" s="49">
        <v>1597800</v>
      </c>
      <c r="H4845" s="48">
        <v>57.319183000000002</v>
      </c>
      <c r="I4845" s="52">
        <f t="shared" si="542"/>
        <v>0.7112117340888332</v>
      </c>
      <c r="J4845" s="52">
        <f t="shared" ca="1" si="543"/>
        <v>1</v>
      </c>
      <c r="K4845" s="48">
        <f t="shared" si="544"/>
        <v>57.83</v>
      </c>
      <c r="L4845" s="48">
        <f t="shared" si="545"/>
        <v>57.92</v>
      </c>
      <c r="M4845" s="48">
        <f t="shared" si="546"/>
        <v>56.63</v>
      </c>
      <c r="N4845" s="48">
        <f t="shared" si="547"/>
        <v>57.32</v>
      </c>
      <c r="O4845" s="49">
        <f t="shared" ca="1" si="548"/>
        <v>1597800</v>
      </c>
    </row>
    <row r="4846" spans="1:15" x14ac:dyDescent="0.25">
      <c r="A4846">
        <v>4831</v>
      </c>
      <c r="B4846" s="89">
        <v>35486</v>
      </c>
      <c r="C4846" s="48">
        <v>81.406197000000006</v>
      </c>
      <c r="D4846" s="48">
        <v>81.531197000000006</v>
      </c>
      <c r="E4846" s="48">
        <v>80.875</v>
      </c>
      <c r="F4846" s="48">
        <v>81.390602000000001</v>
      </c>
      <c r="G4846" s="49">
        <v>1653900</v>
      </c>
      <c r="H4846" s="48">
        <v>57.885952000000003</v>
      </c>
      <c r="I4846" s="52">
        <f t="shared" si="542"/>
        <v>0.71121174407826593</v>
      </c>
      <c r="J4846" s="52">
        <f t="shared" ca="1" si="543"/>
        <v>1</v>
      </c>
      <c r="K4846" s="48">
        <f t="shared" si="544"/>
        <v>57.9</v>
      </c>
      <c r="L4846" s="48">
        <f t="shared" si="545"/>
        <v>57.99</v>
      </c>
      <c r="M4846" s="48">
        <f t="shared" si="546"/>
        <v>57.52</v>
      </c>
      <c r="N4846" s="48">
        <f t="shared" si="547"/>
        <v>57.89</v>
      </c>
      <c r="O4846" s="49">
        <f t="shared" ca="1" si="548"/>
        <v>1653900</v>
      </c>
    </row>
    <row r="4847" spans="1:15" x14ac:dyDescent="0.25">
      <c r="A4847">
        <v>4832</v>
      </c>
      <c r="B4847" s="89">
        <v>35485</v>
      </c>
      <c r="C4847" s="48">
        <v>79.968697000000006</v>
      </c>
      <c r="D4847" s="48">
        <v>81.375</v>
      </c>
      <c r="E4847" s="48">
        <v>79.968697000000006</v>
      </c>
      <c r="F4847" s="48">
        <v>81.328102000000001</v>
      </c>
      <c r="G4847" s="49">
        <v>787300</v>
      </c>
      <c r="H4847" s="48">
        <v>57.841501000000001</v>
      </c>
      <c r="I4847" s="52">
        <f t="shared" si="542"/>
        <v>0.71121174080762395</v>
      </c>
      <c r="J4847" s="52">
        <f t="shared" ca="1" si="543"/>
        <v>1</v>
      </c>
      <c r="K4847" s="48">
        <f t="shared" si="544"/>
        <v>56.87</v>
      </c>
      <c r="L4847" s="48">
        <f t="shared" si="545"/>
        <v>57.87</v>
      </c>
      <c r="M4847" s="48">
        <f t="shared" si="546"/>
        <v>56.87</v>
      </c>
      <c r="N4847" s="48">
        <f t="shared" si="547"/>
        <v>57.84</v>
      </c>
      <c r="O4847" s="49">
        <f t="shared" ca="1" si="548"/>
        <v>787300</v>
      </c>
    </row>
    <row r="4848" spans="1:15" x14ac:dyDescent="0.25">
      <c r="A4848">
        <v>4833</v>
      </c>
      <c r="B4848" s="89">
        <v>35482</v>
      </c>
      <c r="C4848" s="48">
        <v>80.406197000000006</v>
      </c>
      <c r="D4848" s="48">
        <v>80.765602000000001</v>
      </c>
      <c r="E4848" s="48">
        <v>80.140602000000001</v>
      </c>
      <c r="F4848" s="48">
        <v>80.375</v>
      </c>
      <c r="G4848" s="49">
        <v>1844400</v>
      </c>
      <c r="H4848" s="48">
        <v>57.163643999999998</v>
      </c>
      <c r="I4848" s="52">
        <f t="shared" si="542"/>
        <v>0.7112117449455676</v>
      </c>
      <c r="J4848" s="52">
        <f t="shared" ca="1" si="543"/>
        <v>1</v>
      </c>
      <c r="K4848" s="48">
        <f t="shared" si="544"/>
        <v>57.19</v>
      </c>
      <c r="L4848" s="48">
        <f t="shared" si="545"/>
        <v>57.44</v>
      </c>
      <c r="M4848" s="48">
        <f t="shared" si="546"/>
        <v>57</v>
      </c>
      <c r="N4848" s="48">
        <f t="shared" si="547"/>
        <v>57.16</v>
      </c>
      <c r="O4848" s="49">
        <f t="shared" ca="1" si="548"/>
        <v>1844400</v>
      </c>
    </row>
    <row r="4849" spans="1:15" x14ac:dyDescent="0.25">
      <c r="A4849">
        <v>4834</v>
      </c>
      <c r="B4849" s="89">
        <v>35481</v>
      </c>
      <c r="C4849" s="48">
        <v>81.031197000000006</v>
      </c>
      <c r="D4849" s="48">
        <v>81.359298999999993</v>
      </c>
      <c r="E4849" s="48">
        <v>80.156197000000006</v>
      </c>
      <c r="F4849" s="48">
        <v>80.343697000000006</v>
      </c>
      <c r="G4849" s="49">
        <v>1193900</v>
      </c>
      <c r="H4849" s="48">
        <v>57.141379999999998</v>
      </c>
      <c r="I4849" s="52">
        <f t="shared" si="542"/>
        <v>0.71121173326141551</v>
      </c>
      <c r="J4849" s="52">
        <f t="shared" ca="1" si="543"/>
        <v>1</v>
      </c>
      <c r="K4849" s="48">
        <f t="shared" si="544"/>
        <v>57.63</v>
      </c>
      <c r="L4849" s="48">
        <f t="shared" si="545"/>
        <v>57.86</v>
      </c>
      <c r="M4849" s="48">
        <f t="shared" si="546"/>
        <v>57.01</v>
      </c>
      <c r="N4849" s="48">
        <f t="shared" si="547"/>
        <v>57.14</v>
      </c>
      <c r="O4849" s="49">
        <f t="shared" ca="1" si="548"/>
        <v>1193900</v>
      </c>
    </row>
    <row r="4850" spans="1:15" x14ac:dyDescent="0.25">
      <c r="A4850">
        <v>4835</v>
      </c>
      <c r="B4850" s="89">
        <v>35480</v>
      </c>
      <c r="C4850" s="48">
        <v>81.656197000000006</v>
      </c>
      <c r="D4850" s="48">
        <v>82</v>
      </c>
      <c r="E4850" s="48">
        <v>81.156197000000006</v>
      </c>
      <c r="F4850" s="48">
        <v>81.328102000000001</v>
      </c>
      <c r="G4850" s="49">
        <v>648100</v>
      </c>
      <c r="H4850" s="48">
        <v>57.841501000000001</v>
      </c>
      <c r="I4850" s="52">
        <f t="shared" si="542"/>
        <v>0.71121174080762395</v>
      </c>
      <c r="J4850" s="52">
        <f t="shared" ca="1" si="543"/>
        <v>1</v>
      </c>
      <c r="K4850" s="48">
        <f t="shared" si="544"/>
        <v>58.07</v>
      </c>
      <c r="L4850" s="48">
        <f t="shared" si="545"/>
        <v>58.32</v>
      </c>
      <c r="M4850" s="48">
        <f t="shared" si="546"/>
        <v>57.72</v>
      </c>
      <c r="N4850" s="48">
        <f t="shared" si="547"/>
        <v>57.84</v>
      </c>
      <c r="O4850" s="49">
        <f t="shared" ca="1" si="548"/>
        <v>648100</v>
      </c>
    </row>
    <row r="4851" spans="1:15" x14ac:dyDescent="0.25">
      <c r="A4851">
        <v>4836</v>
      </c>
      <c r="B4851" s="89">
        <v>35479</v>
      </c>
      <c r="C4851" s="48">
        <v>81.343697000000006</v>
      </c>
      <c r="D4851" s="48">
        <v>81.9375</v>
      </c>
      <c r="E4851" s="48">
        <v>80.75</v>
      </c>
      <c r="F4851" s="48">
        <v>81.875</v>
      </c>
      <c r="G4851" s="49">
        <v>833100</v>
      </c>
      <c r="H4851" s="48">
        <v>58.230460999999998</v>
      </c>
      <c r="I4851" s="52">
        <f t="shared" si="542"/>
        <v>0.7112117374045801</v>
      </c>
      <c r="J4851" s="52">
        <f t="shared" ca="1" si="543"/>
        <v>1</v>
      </c>
      <c r="K4851" s="48">
        <f t="shared" si="544"/>
        <v>57.85</v>
      </c>
      <c r="L4851" s="48">
        <f t="shared" si="545"/>
        <v>58.27</v>
      </c>
      <c r="M4851" s="48">
        <f t="shared" si="546"/>
        <v>57.43</v>
      </c>
      <c r="N4851" s="48">
        <f t="shared" si="547"/>
        <v>58.23</v>
      </c>
      <c r="O4851" s="49">
        <f t="shared" ca="1" si="548"/>
        <v>833100</v>
      </c>
    </row>
    <row r="4852" spans="1:15" x14ac:dyDescent="0.25">
      <c r="A4852">
        <v>4837</v>
      </c>
      <c r="B4852" s="89">
        <v>35475</v>
      </c>
      <c r="C4852" s="48">
        <v>81.1875</v>
      </c>
      <c r="D4852" s="48">
        <v>81.468697000000006</v>
      </c>
      <c r="E4852" s="48">
        <v>80.906197000000006</v>
      </c>
      <c r="F4852" s="48">
        <v>81.1875</v>
      </c>
      <c r="G4852" s="49">
        <v>1112900</v>
      </c>
      <c r="H4852" s="48">
        <v>57.741503000000002</v>
      </c>
      <c r="I4852" s="52">
        <f t="shared" si="542"/>
        <v>0.71121173826020012</v>
      </c>
      <c r="J4852" s="52">
        <f t="shared" ca="1" si="543"/>
        <v>1</v>
      </c>
      <c r="K4852" s="48">
        <f t="shared" si="544"/>
        <v>57.74</v>
      </c>
      <c r="L4852" s="48">
        <f t="shared" si="545"/>
        <v>57.94</v>
      </c>
      <c r="M4852" s="48">
        <f t="shared" si="546"/>
        <v>57.54</v>
      </c>
      <c r="N4852" s="48">
        <f t="shared" si="547"/>
        <v>57.74</v>
      </c>
      <c r="O4852" s="49">
        <f t="shared" ca="1" si="548"/>
        <v>1112900</v>
      </c>
    </row>
    <row r="4853" spans="1:15" x14ac:dyDescent="0.25">
      <c r="A4853">
        <v>4838</v>
      </c>
      <c r="B4853" s="89">
        <v>35474</v>
      </c>
      <c r="C4853" s="48">
        <v>80.8125</v>
      </c>
      <c r="D4853" s="48">
        <v>81.5625</v>
      </c>
      <c r="E4853" s="48">
        <v>80.6875</v>
      </c>
      <c r="F4853" s="48">
        <v>81.375</v>
      </c>
      <c r="G4853" s="49">
        <v>1104800</v>
      </c>
      <c r="H4853" s="48">
        <v>57.874854999999997</v>
      </c>
      <c r="I4853" s="52">
        <f t="shared" si="542"/>
        <v>0.71121173579109054</v>
      </c>
      <c r="J4853" s="52">
        <f t="shared" ca="1" si="543"/>
        <v>1</v>
      </c>
      <c r="K4853" s="48">
        <f t="shared" si="544"/>
        <v>57.47</v>
      </c>
      <c r="L4853" s="48">
        <f t="shared" si="545"/>
        <v>58.01</v>
      </c>
      <c r="M4853" s="48">
        <f t="shared" si="546"/>
        <v>57.39</v>
      </c>
      <c r="N4853" s="48">
        <f t="shared" si="547"/>
        <v>57.87</v>
      </c>
      <c r="O4853" s="49">
        <f t="shared" ca="1" si="548"/>
        <v>1104800</v>
      </c>
    </row>
    <row r="4854" spans="1:15" x14ac:dyDescent="0.25">
      <c r="A4854">
        <v>4839</v>
      </c>
      <c r="B4854" s="89">
        <v>35473</v>
      </c>
      <c r="C4854" s="48">
        <v>79.375</v>
      </c>
      <c r="D4854" s="48">
        <v>80.640602000000001</v>
      </c>
      <c r="E4854" s="48">
        <v>79.265602000000001</v>
      </c>
      <c r="F4854" s="48">
        <v>80.5</v>
      </c>
      <c r="G4854" s="49">
        <v>2675400</v>
      </c>
      <c r="H4854" s="48">
        <v>57.252544999999998</v>
      </c>
      <c r="I4854" s="52">
        <f t="shared" si="542"/>
        <v>0.71121173913043478</v>
      </c>
      <c r="J4854" s="52">
        <f t="shared" ca="1" si="543"/>
        <v>1</v>
      </c>
      <c r="K4854" s="48">
        <f t="shared" si="544"/>
        <v>56.45</v>
      </c>
      <c r="L4854" s="48">
        <f t="shared" si="545"/>
        <v>57.35</v>
      </c>
      <c r="M4854" s="48">
        <f t="shared" si="546"/>
        <v>56.37</v>
      </c>
      <c r="N4854" s="48">
        <f t="shared" si="547"/>
        <v>57.25</v>
      </c>
      <c r="O4854" s="49">
        <f t="shared" ca="1" si="548"/>
        <v>2675400</v>
      </c>
    </row>
    <row r="4855" spans="1:15" x14ac:dyDescent="0.25">
      <c r="A4855">
        <v>4840</v>
      </c>
      <c r="B4855" s="89">
        <v>35472</v>
      </c>
      <c r="C4855" s="48">
        <v>78.781197000000006</v>
      </c>
      <c r="D4855" s="48">
        <v>79.375</v>
      </c>
      <c r="E4855" s="48">
        <v>78.125</v>
      </c>
      <c r="F4855" s="48">
        <v>79.375</v>
      </c>
      <c r="G4855" s="49">
        <v>1664300</v>
      </c>
      <c r="H4855" s="48">
        <v>56.452432000000002</v>
      </c>
      <c r="I4855" s="52">
        <f t="shared" si="542"/>
        <v>0.71121174173228352</v>
      </c>
      <c r="J4855" s="52">
        <f t="shared" ca="1" si="543"/>
        <v>1</v>
      </c>
      <c r="K4855" s="48">
        <f t="shared" si="544"/>
        <v>56.03</v>
      </c>
      <c r="L4855" s="48">
        <f t="shared" si="545"/>
        <v>56.45</v>
      </c>
      <c r="M4855" s="48">
        <f t="shared" si="546"/>
        <v>55.56</v>
      </c>
      <c r="N4855" s="48">
        <f t="shared" si="547"/>
        <v>56.45</v>
      </c>
      <c r="O4855" s="49">
        <f t="shared" ca="1" si="548"/>
        <v>1664300</v>
      </c>
    </row>
    <row r="4856" spans="1:15" x14ac:dyDescent="0.25">
      <c r="A4856">
        <v>4841</v>
      </c>
      <c r="B4856" s="89">
        <v>35471</v>
      </c>
      <c r="C4856" s="48">
        <v>79.25</v>
      </c>
      <c r="D4856" s="48">
        <v>79.531197000000006</v>
      </c>
      <c r="E4856" s="48">
        <v>78.421798999999993</v>
      </c>
      <c r="F4856" s="48">
        <v>78.468697000000006</v>
      </c>
      <c r="G4856" s="49">
        <v>1670000</v>
      </c>
      <c r="H4856" s="48">
        <v>55.807858000000003</v>
      </c>
      <c r="I4856" s="52">
        <f t="shared" si="542"/>
        <v>0.71121173325969711</v>
      </c>
      <c r="J4856" s="52">
        <f t="shared" ca="1" si="543"/>
        <v>1</v>
      </c>
      <c r="K4856" s="48">
        <f t="shared" si="544"/>
        <v>56.36</v>
      </c>
      <c r="L4856" s="48">
        <f t="shared" si="545"/>
        <v>56.56</v>
      </c>
      <c r="M4856" s="48">
        <f t="shared" si="546"/>
        <v>55.77</v>
      </c>
      <c r="N4856" s="48">
        <f t="shared" si="547"/>
        <v>55.81</v>
      </c>
      <c r="O4856" s="49">
        <f t="shared" ca="1" si="548"/>
        <v>1670000</v>
      </c>
    </row>
    <row r="4857" spans="1:15" x14ac:dyDescent="0.25">
      <c r="A4857">
        <v>4842</v>
      </c>
      <c r="B4857" s="89">
        <v>35468</v>
      </c>
      <c r="C4857" s="48">
        <v>78.8125</v>
      </c>
      <c r="D4857" s="48">
        <v>79.25</v>
      </c>
      <c r="E4857" s="48">
        <v>77.781197000000006</v>
      </c>
      <c r="F4857" s="48">
        <v>79.218697000000006</v>
      </c>
      <c r="G4857" s="49">
        <v>2321000</v>
      </c>
      <c r="H4857" s="48">
        <v>56.341267000000002</v>
      </c>
      <c r="I4857" s="52">
        <f t="shared" si="542"/>
        <v>0.71121173578505081</v>
      </c>
      <c r="J4857" s="52">
        <f t="shared" ca="1" si="543"/>
        <v>1</v>
      </c>
      <c r="K4857" s="48">
        <f t="shared" si="544"/>
        <v>56.05</v>
      </c>
      <c r="L4857" s="48">
        <f t="shared" si="545"/>
        <v>56.36</v>
      </c>
      <c r="M4857" s="48">
        <f t="shared" si="546"/>
        <v>55.32</v>
      </c>
      <c r="N4857" s="48">
        <f t="shared" si="547"/>
        <v>56.34</v>
      </c>
      <c r="O4857" s="49">
        <f t="shared" ca="1" si="548"/>
        <v>2321000</v>
      </c>
    </row>
    <row r="4858" spans="1:15" x14ac:dyDescent="0.25">
      <c r="A4858">
        <v>4843</v>
      </c>
      <c r="B4858" s="89">
        <v>35467</v>
      </c>
      <c r="C4858" s="48">
        <v>77.781197000000006</v>
      </c>
      <c r="D4858" s="48">
        <v>78.203102000000001</v>
      </c>
      <c r="E4858" s="48">
        <v>77.406197000000006</v>
      </c>
      <c r="F4858" s="48">
        <v>78.156197000000006</v>
      </c>
      <c r="G4858" s="49">
        <v>2483100</v>
      </c>
      <c r="H4858" s="48">
        <v>55.585605000000001</v>
      </c>
      <c r="I4858" s="52">
        <f t="shared" si="542"/>
        <v>0.71121174178932989</v>
      </c>
      <c r="J4858" s="52">
        <f t="shared" ca="1" si="543"/>
        <v>1</v>
      </c>
      <c r="K4858" s="48">
        <f t="shared" si="544"/>
        <v>55.32</v>
      </c>
      <c r="L4858" s="48">
        <f t="shared" si="545"/>
        <v>55.62</v>
      </c>
      <c r="M4858" s="48">
        <f t="shared" si="546"/>
        <v>55.05</v>
      </c>
      <c r="N4858" s="48">
        <f t="shared" si="547"/>
        <v>55.59</v>
      </c>
      <c r="O4858" s="49">
        <f t="shared" ca="1" si="548"/>
        <v>2483100</v>
      </c>
    </row>
    <row r="4859" spans="1:15" x14ac:dyDescent="0.25">
      <c r="A4859">
        <v>4844</v>
      </c>
      <c r="B4859" s="89">
        <v>35466</v>
      </c>
      <c r="C4859" s="48">
        <v>79.234298999999993</v>
      </c>
      <c r="D4859" s="48">
        <v>79.468697000000006</v>
      </c>
      <c r="E4859" s="48">
        <v>77.125</v>
      </c>
      <c r="F4859" s="48">
        <v>77.640602000000001</v>
      </c>
      <c r="G4859" s="49">
        <v>2255400</v>
      </c>
      <c r="H4859" s="48">
        <v>55.218907999999999</v>
      </c>
      <c r="I4859" s="52">
        <f t="shared" si="542"/>
        <v>0.71121174459724046</v>
      </c>
      <c r="J4859" s="52">
        <f t="shared" ca="1" si="543"/>
        <v>1</v>
      </c>
      <c r="K4859" s="48">
        <f t="shared" si="544"/>
        <v>56.35</v>
      </c>
      <c r="L4859" s="48">
        <f t="shared" si="545"/>
        <v>56.52</v>
      </c>
      <c r="M4859" s="48">
        <f t="shared" si="546"/>
        <v>54.85</v>
      </c>
      <c r="N4859" s="48">
        <f t="shared" si="547"/>
        <v>55.22</v>
      </c>
      <c r="O4859" s="49">
        <f t="shared" ca="1" si="548"/>
        <v>2255400</v>
      </c>
    </row>
    <row r="4860" spans="1:15" x14ac:dyDescent="0.25">
      <c r="A4860">
        <v>4845</v>
      </c>
      <c r="B4860" s="89">
        <v>35465</v>
      </c>
      <c r="C4860" s="48">
        <v>78.75</v>
      </c>
      <c r="D4860" s="48">
        <v>79.203102000000001</v>
      </c>
      <c r="E4860" s="48">
        <v>78.4375</v>
      </c>
      <c r="F4860" s="48">
        <v>79.125</v>
      </c>
      <c r="G4860" s="49">
        <v>654100</v>
      </c>
      <c r="H4860" s="48">
        <v>56.274628999999997</v>
      </c>
      <c r="I4860" s="52">
        <f t="shared" si="542"/>
        <v>0.71121174091627171</v>
      </c>
      <c r="J4860" s="52">
        <f t="shared" ca="1" si="543"/>
        <v>1</v>
      </c>
      <c r="K4860" s="48">
        <f t="shared" si="544"/>
        <v>56.01</v>
      </c>
      <c r="L4860" s="48">
        <f t="shared" si="545"/>
        <v>56.33</v>
      </c>
      <c r="M4860" s="48">
        <f t="shared" si="546"/>
        <v>55.79</v>
      </c>
      <c r="N4860" s="48">
        <f t="shared" si="547"/>
        <v>56.27</v>
      </c>
      <c r="O4860" s="49">
        <f t="shared" ca="1" si="548"/>
        <v>654100</v>
      </c>
    </row>
    <row r="4861" spans="1:15" x14ac:dyDescent="0.25">
      <c r="A4861">
        <v>4846</v>
      </c>
      <c r="B4861" s="89">
        <v>35464</v>
      </c>
      <c r="C4861" s="48">
        <v>78.718697000000006</v>
      </c>
      <c r="D4861" s="48">
        <v>78.890602000000001</v>
      </c>
      <c r="E4861" s="48">
        <v>78.359298999999993</v>
      </c>
      <c r="F4861" s="48">
        <v>78.640602000000001</v>
      </c>
      <c r="G4861" s="49">
        <v>755000</v>
      </c>
      <c r="H4861" s="48">
        <v>55.930120000000002</v>
      </c>
      <c r="I4861" s="52">
        <f t="shared" si="542"/>
        <v>0.71121174784496188</v>
      </c>
      <c r="J4861" s="52">
        <f t="shared" ca="1" si="543"/>
        <v>1</v>
      </c>
      <c r="K4861" s="48">
        <f t="shared" si="544"/>
        <v>55.99</v>
      </c>
      <c r="L4861" s="48">
        <f t="shared" si="545"/>
        <v>56.11</v>
      </c>
      <c r="M4861" s="48">
        <f t="shared" si="546"/>
        <v>55.73</v>
      </c>
      <c r="N4861" s="48">
        <f t="shared" si="547"/>
        <v>55.93</v>
      </c>
      <c r="O4861" s="49">
        <f t="shared" ca="1" si="548"/>
        <v>755000</v>
      </c>
    </row>
    <row r="4862" spans="1:15" x14ac:dyDescent="0.25">
      <c r="A4862">
        <v>4847</v>
      </c>
      <c r="B4862" s="89">
        <v>35461</v>
      </c>
      <c r="C4862" s="48">
        <v>78.9375</v>
      </c>
      <c r="D4862" s="48">
        <v>79.406197000000006</v>
      </c>
      <c r="E4862" s="48">
        <v>78.375</v>
      </c>
      <c r="F4862" s="48">
        <v>78.406197000000006</v>
      </c>
      <c r="G4862" s="49">
        <v>3208100</v>
      </c>
      <c r="H4862" s="48">
        <v>55.763407999999998</v>
      </c>
      <c r="I4862" s="52">
        <f t="shared" si="542"/>
        <v>0.71121174261264064</v>
      </c>
      <c r="J4862" s="52">
        <f t="shared" ca="1" si="543"/>
        <v>1</v>
      </c>
      <c r="K4862" s="48">
        <f t="shared" si="544"/>
        <v>56.14</v>
      </c>
      <c r="L4862" s="48">
        <f t="shared" si="545"/>
        <v>56.47</v>
      </c>
      <c r="M4862" s="48">
        <f t="shared" si="546"/>
        <v>55.74</v>
      </c>
      <c r="N4862" s="48">
        <f t="shared" si="547"/>
        <v>55.76</v>
      </c>
      <c r="O4862" s="49">
        <f t="shared" ca="1" si="548"/>
        <v>3208100</v>
      </c>
    </row>
    <row r="4863" spans="1:15" x14ac:dyDescent="0.25">
      <c r="A4863">
        <v>4848</v>
      </c>
      <c r="B4863" s="89">
        <v>35460</v>
      </c>
      <c r="C4863" s="48">
        <v>77.875</v>
      </c>
      <c r="D4863" s="48">
        <v>78.531197000000006</v>
      </c>
      <c r="E4863" s="48">
        <v>77.406197000000006</v>
      </c>
      <c r="F4863" s="48">
        <v>78.5</v>
      </c>
      <c r="G4863" s="49">
        <v>2126300</v>
      </c>
      <c r="H4863" s="48">
        <v>55.830122000000003</v>
      </c>
      <c r="I4863" s="52">
        <f t="shared" si="542"/>
        <v>0.71121174522292996</v>
      </c>
      <c r="J4863" s="52">
        <f t="shared" ca="1" si="543"/>
        <v>1</v>
      </c>
      <c r="K4863" s="48">
        <f t="shared" si="544"/>
        <v>55.39</v>
      </c>
      <c r="L4863" s="48">
        <f t="shared" si="545"/>
        <v>55.85</v>
      </c>
      <c r="M4863" s="48">
        <f t="shared" si="546"/>
        <v>55.05</v>
      </c>
      <c r="N4863" s="48">
        <f t="shared" si="547"/>
        <v>55.83</v>
      </c>
      <c r="O4863" s="49">
        <f t="shared" ca="1" si="548"/>
        <v>2126300</v>
      </c>
    </row>
    <row r="4864" spans="1:15" x14ac:dyDescent="0.25">
      <c r="A4864">
        <v>4849</v>
      </c>
      <c r="B4864" s="89">
        <v>35459</v>
      </c>
      <c r="C4864" s="48">
        <v>76.875</v>
      </c>
      <c r="D4864" s="48">
        <v>77.5</v>
      </c>
      <c r="E4864" s="48">
        <v>76.593697000000006</v>
      </c>
      <c r="F4864" s="48">
        <v>77.5</v>
      </c>
      <c r="G4864" s="49">
        <v>1122700</v>
      </c>
      <c r="H4864" s="48">
        <v>55.11891</v>
      </c>
      <c r="I4864" s="52">
        <f t="shared" si="542"/>
        <v>0.71121174193548387</v>
      </c>
      <c r="J4864" s="52">
        <f t="shared" ca="1" si="543"/>
        <v>1</v>
      </c>
      <c r="K4864" s="48">
        <f t="shared" si="544"/>
        <v>54.67</v>
      </c>
      <c r="L4864" s="48">
        <f t="shared" si="545"/>
        <v>55.12</v>
      </c>
      <c r="M4864" s="48">
        <f t="shared" si="546"/>
        <v>54.47</v>
      </c>
      <c r="N4864" s="48">
        <f t="shared" si="547"/>
        <v>55.12</v>
      </c>
      <c r="O4864" s="49">
        <f t="shared" ca="1" si="548"/>
        <v>1122700</v>
      </c>
    </row>
    <row r="4865" spans="1:15" x14ac:dyDescent="0.25">
      <c r="A4865">
        <v>4850</v>
      </c>
      <c r="B4865" s="89">
        <v>35458</v>
      </c>
      <c r="C4865" s="48">
        <v>77.625</v>
      </c>
      <c r="D4865" s="48">
        <v>77.843697000000006</v>
      </c>
      <c r="E4865" s="48">
        <v>76</v>
      </c>
      <c r="F4865" s="48">
        <v>76.75</v>
      </c>
      <c r="G4865" s="49">
        <v>4376000</v>
      </c>
      <c r="H4865" s="48">
        <v>54.585501000000001</v>
      </c>
      <c r="I4865" s="52">
        <f t="shared" si="542"/>
        <v>0.71121173941368077</v>
      </c>
      <c r="J4865" s="52">
        <f t="shared" ca="1" si="543"/>
        <v>1</v>
      </c>
      <c r="K4865" s="48">
        <f t="shared" si="544"/>
        <v>55.21</v>
      </c>
      <c r="L4865" s="48">
        <f t="shared" si="545"/>
        <v>55.36</v>
      </c>
      <c r="M4865" s="48">
        <f t="shared" si="546"/>
        <v>54.05</v>
      </c>
      <c r="N4865" s="48">
        <f t="shared" si="547"/>
        <v>54.59</v>
      </c>
      <c r="O4865" s="49">
        <f t="shared" ca="1" si="548"/>
        <v>4376000</v>
      </c>
    </row>
    <row r="4866" spans="1:15" x14ac:dyDescent="0.25">
      <c r="A4866">
        <v>4851</v>
      </c>
      <c r="B4866" s="89">
        <v>35457</v>
      </c>
      <c r="C4866" s="48">
        <v>76.875</v>
      </c>
      <c r="D4866" s="48">
        <v>77.234298999999993</v>
      </c>
      <c r="E4866" s="48">
        <v>76.375</v>
      </c>
      <c r="F4866" s="48">
        <v>76.531197000000006</v>
      </c>
      <c r="G4866" s="49">
        <v>2108500</v>
      </c>
      <c r="H4866" s="48">
        <v>54.429886000000003</v>
      </c>
      <c r="I4866" s="52">
        <f t="shared" si="542"/>
        <v>0.71121174283998201</v>
      </c>
      <c r="J4866" s="52">
        <f t="shared" ca="1" si="543"/>
        <v>1</v>
      </c>
      <c r="K4866" s="48">
        <f t="shared" si="544"/>
        <v>54.67</v>
      </c>
      <c r="L4866" s="48">
        <f t="shared" si="545"/>
        <v>54.93</v>
      </c>
      <c r="M4866" s="48">
        <f t="shared" si="546"/>
        <v>54.32</v>
      </c>
      <c r="N4866" s="48">
        <f t="shared" si="547"/>
        <v>54.43</v>
      </c>
      <c r="O4866" s="49">
        <f t="shared" ca="1" si="548"/>
        <v>2108500</v>
      </c>
    </row>
    <row r="4867" spans="1:15" x14ac:dyDescent="0.25">
      <c r="A4867">
        <v>4852</v>
      </c>
      <c r="B4867" s="89">
        <v>35454</v>
      </c>
      <c r="C4867" s="48">
        <v>77.875</v>
      </c>
      <c r="D4867" s="48">
        <v>77.906197000000006</v>
      </c>
      <c r="E4867" s="48">
        <v>76.75</v>
      </c>
      <c r="F4867" s="48">
        <v>76.75</v>
      </c>
      <c r="G4867" s="49">
        <v>2176000</v>
      </c>
      <c r="H4867" s="48">
        <v>54.585501000000001</v>
      </c>
      <c r="I4867" s="52">
        <f t="shared" si="542"/>
        <v>0.71121173941368077</v>
      </c>
      <c r="J4867" s="52">
        <f t="shared" ca="1" si="543"/>
        <v>1</v>
      </c>
      <c r="K4867" s="48">
        <f t="shared" si="544"/>
        <v>55.39</v>
      </c>
      <c r="L4867" s="48">
        <f t="shared" si="545"/>
        <v>55.41</v>
      </c>
      <c r="M4867" s="48">
        <f t="shared" si="546"/>
        <v>54.59</v>
      </c>
      <c r="N4867" s="48">
        <f t="shared" si="547"/>
        <v>54.59</v>
      </c>
      <c r="O4867" s="49">
        <f t="shared" ca="1" si="548"/>
        <v>2176000</v>
      </c>
    </row>
    <row r="4868" spans="1:15" x14ac:dyDescent="0.25">
      <c r="A4868">
        <v>4853</v>
      </c>
      <c r="B4868" s="89">
        <v>35453</v>
      </c>
      <c r="C4868" s="48">
        <v>79.0625</v>
      </c>
      <c r="D4868" s="48">
        <v>79.6875</v>
      </c>
      <c r="E4868" s="48">
        <v>76.906197000000006</v>
      </c>
      <c r="F4868" s="48">
        <v>77.75</v>
      </c>
      <c r="G4868" s="49">
        <v>2601100</v>
      </c>
      <c r="H4868" s="48">
        <v>55.296712999999997</v>
      </c>
      <c r="I4868" s="52">
        <f t="shared" si="542"/>
        <v>0.71121174276527332</v>
      </c>
      <c r="J4868" s="52">
        <f t="shared" ca="1" si="543"/>
        <v>1</v>
      </c>
      <c r="K4868" s="48">
        <f t="shared" si="544"/>
        <v>56.23</v>
      </c>
      <c r="L4868" s="48">
        <f t="shared" si="545"/>
        <v>56.67</v>
      </c>
      <c r="M4868" s="48">
        <f t="shared" si="546"/>
        <v>54.7</v>
      </c>
      <c r="N4868" s="48">
        <f t="shared" si="547"/>
        <v>55.3</v>
      </c>
      <c r="O4868" s="49">
        <f t="shared" ca="1" si="548"/>
        <v>2601100</v>
      </c>
    </row>
    <row r="4869" spans="1:15" x14ac:dyDescent="0.25">
      <c r="A4869">
        <v>4854</v>
      </c>
      <c r="B4869" s="89">
        <v>35452</v>
      </c>
      <c r="C4869" s="48">
        <v>78.3125</v>
      </c>
      <c r="D4869" s="48">
        <v>78.843697000000006</v>
      </c>
      <c r="E4869" s="48">
        <v>77.875</v>
      </c>
      <c r="F4869" s="48">
        <v>78.843697000000006</v>
      </c>
      <c r="G4869" s="49">
        <v>1201600</v>
      </c>
      <c r="H4869" s="48">
        <v>56.074562999999998</v>
      </c>
      <c r="I4869" s="52">
        <f t="shared" si="542"/>
        <v>0.71121174087004058</v>
      </c>
      <c r="J4869" s="52">
        <f t="shared" ca="1" si="543"/>
        <v>1</v>
      </c>
      <c r="K4869" s="48">
        <f t="shared" si="544"/>
        <v>55.7</v>
      </c>
      <c r="L4869" s="48">
        <f t="shared" si="545"/>
        <v>56.07</v>
      </c>
      <c r="M4869" s="48">
        <f t="shared" si="546"/>
        <v>55.39</v>
      </c>
      <c r="N4869" s="48">
        <f t="shared" si="547"/>
        <v>56.07</v>
      </c>
      <c r="O4869" s="49">
        <f t="shared" ca="1" si="548"/>
        <v>1201600</v>
      </c>
    </row>
    <row r="4870" spans="1:15" x14ac:dyDescent="0.25">
      <c r="A4870">
        <v>4855</v>
      </c>
      <c r="B4870" s="89">
        <v>35451</v>
      </c>
      <c r="C4870" s="48">
        <v>77.375</v>
      </c>
      <c r="D4870" s="48">
        <v>78.546798999999993</v>
      </c>
      <c r="E4870" s="48">
        <v>77.109298999999993</v>
      </c>
      <c r="F4870" s="48">
        <v>78.281197000000006</v>
      </c>
      <c r="G4870" s="49">
        <v>2785800</v>
      </c>
      <c r="H4870" s="48">
        <v>55.674506000000001</v>
      </c>
      <c r="I4870" s="52">
        <f t="shared" si="542"/>
        <v>0.71121173581441266</v>
      </c>
      <c r="J4870" s="52">
        <f t="shared" ca="1" si="543"/>
        <v>1</v>
      </c>
      <c r="K4870" s="48">
        <f t="shared" si="544"/>
        <v>55.03</v>
      </c>
      <c r="L4870" s="48">
        <f t="shared" si="545"/>
        <v>55.86</v>
      </c>
      <c r="M4870" s="48">
        <f t="shared" si="546"/>
        <v>54.84</v>
      </c>
      <c r="N4870" s="48">
        <f t="shared" si="547"/>
        <v>55.67</v>
      </c>
      <c r="O4870" s="49">
        <f t="shared" ca="1" si="548"/>
        <v>2785800</v>
      </c>
    </row>
    <row r="4871" spans="1:15" x14ac:dyDescent="0.25">
      <c r="A4871">
        <v>4856</v>
      </c>
      <c r="B4871" s="89">
        <v>35450</v>
      </c>
      <c r="C4871" s="48">
        <v>77.75</v>
      </c>
      <c r="D4871" s="48">
        <v>78.093697000000006</v>
      </c>
      <c r="E4871" s="48">
        <v>77.468697000000006</v>
      </c>
      <c r="F4871" s="48">
        <v>77.656197000000006</v>
      </c>
      <c r="G4871" s="49">
        <v>1889900</v>
      </c>
      <c r="H4871" s="48">
        <v>55.229998999999999</v>
      </c>
      <c r="I4871" s="52">
        <f t="shared" si="542"/>
        <v>0.71121174012680533</v>
      </c>
      <c r="J4871" s="52">
        <f t="shared" ca="1" si="543"/>
        <v>1</v>
      </c>
      <c r="K4871" s="48">
        <f t="shared" si="544"/>
        <v>55.3</v>
      </c>
      <c r="L4871" s="48">
        <f t="shared" si="545"/>
        <v>55.54</v>
      </c>
      <c r="M4871" s="48">
        <f t="shared" si="546"/>
        <v>55.1</v>
      </c>
      <c r="N4871" s="48">
        <f t="shared" si="547"/>
        <v>55.23</v>
      </c>
      <c r="O4871" s="49">
        <f t="shared" ca="1" si="548"/>
        <v>1889900</v>
      </c>
    </row>
    <row r="4872" spans="1:15" x14ac:dyDescent="0.25">
      <c r="A4872">
        <v>4857</v>
      </c>
      <c r="B4872" s="89">
        <v>35447</v>
      </c>
      <c r="C4872" s="48">
        <v>77.203102000000001</v>
      </c>
      <c r="D4872" s="48">
        <v>77.75</v>
      </c>
      <c r="E4872" s="48">
        <v>77.109298999999993</v>
      </c>
      <c r="F4872" s="48">
        <v>77.5625</v>
      </c>
      <c r="G4872" s="49">
        <v>1604000</v>
      </c>
      <c r="H4872" s="48">
        <v>55.163361000000002</v>
      </c>
      <c r="I4872" s="52">
        <f t="shared" si="542"/>
        <v>0.71121174536663978</v>
      </c>
      <c r="J4872" s="52">
        <f t="shared" ca="1" si="543"/>
        <v>1</v>
      </c>
      <c r="K4872" s="48">
        <f t="shared" si="544"/>
        <v>54.91</v>
      </c>
      <c r="L4872" s="48">
        <f t="shared" si="545"/>
        <v>55.3</v>
      </c>
      <c r="M4872" s="48">
        <f t="shared" si="546"/>
        <v>54.84</v>
      </c>
      <c r="N4872" s="48">
        <f t="shared" si="547"/>
        <v>55.16</v>
      </c>
      <c r="O4872" s="49">
        <f t="shared" ca="1" si="548"/>
        <v>1604000</v>
      </c>
    </row>
    <row r="4873" spans="1:15" x14ac:dyDescent="0.25">
      <c r="A4873">
        <v>4858</v>
      </c>
      <c r="B4873" s="89">
        <v>35446</v>
      </c>
      <c r="C4873" s="48">
        <v>77.031197000000006</v>
      </c>
      <c r="D4873" s="48">
        <v>77.296798999999993</v>
      </c>
      <c r="E4873" s="48">
        <v>76.5</v>
      </c>
      <c r="F4873" s="48">
        <v>77.093697000000006</v>
      </c>
      <c r="G4873" s="49">
        <v>1308400</v>
      </c>
      <c r="H4873" s="48">
        <v>54.829942000000003</v>
      </c>
      <c r="I4873" s="52">
        <f t="shared" si="542"/>
        <v>0.71121173498788104</v>
      </c>
      <c r="J4873" s="52">
        <f t="shared" ca="1" si="543"/>
        <v>1</v>
      </c>
      <c r="K4873" s="48">
        <f t="shared" si="544"/>
        <v>54.79</v>
      </c>
      <c r="L4873" s="48">
        <f t="shared" si="545"/>
        <v>54.97</v>
      </c>
      <c r="M4873" s="48">
        <f t="shared" si="546"/>
        <v>54.41</v>
      </c>
      <c r="N4873" s="48">
        <f t="shared" si="547"/>
        <v>54.83</v>
      </c>
      <c r="O4873" s="49">
        <f t="shared" ca="1" si="548"/>
        <v>1308400</v>
      </c>
    </row>
    <row r="4874" spans="1:15" x14ac:dyDescent="0.25">
      <c r="A4874">
        <v>4859</v>
      </c>
      <c r="B4874" s="89">
        <v>35445</v>
      </c>
      <c r="C4874" s="48">
        <v>76.718697000000006</v>
      </c>
      <c r="D4874" s="48">
        <v>77.203102000000001</v>
      </c>
      <c r="E4874" s="48">
        <v>76.375</v>
      </c>
      <c r="F4874" s="48">
        <v>76.781197000000006</v>
      </c>
      <c r="G4874" s="49">
        <v>1583900</v>
      </c>
      <c r="H4874" s="48">
        <v>54.607689000000001</v>
      </c>
      <c r="I4874" s="52">
        <f t="shared" si="542"/>
        <v>0.71121174367729634</v>
      </c>
      <c r="J4874" s="52">
        <f t="shared" ca="1" si="543"/>
        <v>1</v>
      </c>
      <c r="K4874" s="48">
        <f t="shared" si="544"/>
        <v>54.56</v>
      </c>
      <c r="L4874" s="48">
        <f t="shared" si="545"/>
        <v>54.91</v>
      </c>
      <c r="M4874" s="48">
        <f t="shared" si="546"/>
        <v>54.32</v>
      </c>
      <c r="N4874" s="48">
        <f t="shared" si="547"/>
        <v>54.61</v>
      </c>
      <c r="O4874" s="49">
        <f t="shared" ca="1" si="548"/>
        <v>1583900</v>
      </c>
    </row>
    <row r="4875" spans="1:15" x14ac:dyDescent="0.25">
      <c r="A4875">
        <v>4860</v>
      </c>
      <c r="B4875" s="89">
        <v>35444</v>
      </c>
      <c r="C4875" s="48">
        <v>76.6875</v>
      </c>
      <c r="D4875" s="48">
        <v>77.390602000000001</v>
      </c>
      <c r="E4875" s="48">
        <v>76.5</v>
      </c>
      <c r="F4875" s="48">
        <v>76.968697000000006</v>
      </c>
      <c r="G4875" s="49">
        <v>2111200</v>
      </c>
      <c r="H4875" s="48">
        <v>54.741041000000003</v>
      </c>
      <c r="I4875" s="52">
        <f t="shared" si="542"/>
        <v>0.71121174105363894</v>
      </c>
      <c r="J4875" s="52">
        <f t="shared" ca="1" si="543"/>
        <v>1</v>
      </c>
      <c r="K4875" s="48">
        <f t="shared" si="544"/>
        <v>54.54</v>
      </c>
      <c r="L4875" s="48">
        <f t="shared" si="545"/>
        <v>55.04</v>
      </c>
      <c r="M4875" s="48">
        <f t="shared" si="546"/>
        <v>54.41</v>
      </c>
      <c r="N4875" s="48">
        <f t="shared" si="547"/>
        <v>54.74</v>
      </c>
      <c r="O4875" s="49">
        <f t="shared" ca="1" si="548"/>
        <v>2111200</v>
      </c>
    </row>
    <row r="4876" spans="1:15" x14ac:dyDescent="0.25">
      <c r="A4876">
        <v>4861</v>
      </c>
      <c r="B4876" s="89">
        <v>35443</v>
      </c>
      <c r="C4876" s="48">
        <v>76.5</v>
      </c>
      <c r="D4876" s="48">
        <v>76.5</v>
      </c>
      <c r="E4876" s="48">
        <v>75.640602000000001</v>
      </c>
      <c r="F4876" s="48">
        <v>76.015602000000001</v>
      </c>
      <c r="G4876" s="49">
        <v>1364600</v>
      </c>
      <c r="H4876" s="48">
        <v>54.063189000000001</v>
      </c>
      <c r="I4876" s="52">
        <f t="shared" si="542"/>
        <v>0.71121174571504409</v>
      </c>
      <c r="J4876" s="52">
        <f t="shared" ca="1" si="543"/>
        <v>1</v>
      </c>
      <c r="K4876" s="48">
        <f t="shared" si="544"/>
        <v>54.41</v>
      </c>
      <c r="L4876" s="48">
        <f t="shared" si="545"/>
        <v>54.41</v>
      </c>
      <c r="M4876" s="48">
        <f t="shared" si="546"/>
        <v>53.8</v>
      </c>
      <c r="N4876" s="48">
        <f t="shared" si="547"/>
        <v>54.06</v>
      </c>
      <c r="O4876" s="49">
        <f t="shared" ca="1" si="548"/>
        <v>1364600</v>
      </c>
    </row>
    <row r="4877" spans="1:15" x14ac:dyDescent="0.25">
      <c r="A4877">
        <v>4862</v>
      </c>
      <c r="B4877" s="89">
        <v>35440</v>
      </c>
      <c r="C4877" s="48">
        <v>74.25</v>
      </c>
      <c r="D4877" s="48">
        <v>76.25</v>
      </c>
      <c r="E4877" s="48">
        <v>74.25</v>
      </c>
      <c r="F4877" s="48">
        <v>76.125</v>
      </c>
      <c r="G4877" s="49">
        <v>2369500</v>
      </c>
      <c r="H4877" s="48">
        <v>54.140993999999999</v>
      </c>
      <c r="I4877" s="52">
        <f t="shared" si="542"/>
        <v>0.71121174384236452</v>
      </c>
      <c r="J4877" s="52">
        <f t="shared" ca="1" si="543"/>
        <v>1</v>
      </c>
      <c r="K4877" s="48">
        <f t="shared" si="544"/>
        <v>52.81</v>
      </c>
      <c r="L4877" s="48">
        <f t="shared" si="545"/>
        <v>54.23</v>
      </c>
      <c r="M4877" s="48">
        <f t="shared" si="546"/>
        <v>52.81</v>
      </c>
      <c r="N4877" s="48">
        <f t="shared" si="547"/>
        <v>54.14</v>
      </c>
      <c r="O4877" s="49">
        <f t="shared" ca="1" si="548"/>
        <v>2369500</v>
      </c>
    </row>
    <row r="4878" spans="1:15" x14ac:dyDescent="0.25">
      <c r="A4878">
        <v>4863</v>
      </c>
      <c r="B4878" s="89">
        <v>35439</v>
      </c>
      <c r="C4878" s="48">
        <v>75.0625</v>
      </c>
      <c r="D4878" s="48">
        <v>75.875</v>
      </c>
      <c r="E4878" s="48">
        <v>74.9375</v>
      </c>
      <c r="F4878" s="48">
        <v>75.3125</v>
      </c>
      <c r="G4878" s="49">
        <v>1415700</v>
      </c>
      <c r="H4878" s="48">
        <v>53.563133999999998</v>
      </c>
      <c r="I4878" s="52">
        <f t="shared" si="542"/>
        <v>0.7112117377593361</v>
      </c>
      <c r="J4878" s="52">
        <f t="shared" ca="1" si="543"/>
        <v>1</v>
      </c>
      <c r="K4878" s="48">
        <f t="shared" si="544"/>
        <v>53.39</v>
      </c>
      <c r="L4878" s="48">
        <f t="shared" si="545"/>
        <v>53.96</v>
      </c>
      <c r="M4878" s="48">
        <f t="shared" si="546"/>
        <v>53.3</v>
      </c>
      <c r="N4878" s="48">
        <f t="shared" si="547"/>
        <v>53.56</v>
      </c>
      <c r="O4878" s="49">
        <f t="shared" ca="1" si="548"/>
        <v>1415700</v>
      </c>
    </row>
    <row r="4879" spans="1:15" x14ac:dyDescent="0.25">
      <c r="A4879">
        <v>4864</v>
      </c>
      <c r="B4879" s="89">
        <v>35438</v>
      </c>
      <c r="C4879" s="48">
        <v>75.75</v>
      </c>
      <c r="D4879" s="48">
        <v>75.781197000000006</v>
      </c>
      <c r="E4879" s="48">
        <v>74.6875</v>
      </c>
      <c r="F4879" s="48">
        <v>74.6875</v>
      </c>
      <c r="G4879" s="49">
        <v>1802200</v>
      </c>
      <c r="H4879" s="48">
        <v>53.118626999999996</v>
      </c>
      <c r="I4879" s="52">
        <f t="shared" si="542"/>
        <v>0.71121174225941419</v>
      </c>
      <c r="J4879" s="52">
        <f t="shared" ca="1" si="543"/>
        <v>1</v>
      </c>
      <c r="K4879" s="48">
        <f t="shared" si="544"/>
        <v>53.87</v>
      </c>
      <c r="L4879" s="48">
        <f t="shared" si="545"/>
        <v>53.9</v>
      </c>
      <c r="M4879" s="48">
        <f t="shared" si="546"/>
        <v>53.12</v>
      </c>
      <c r="N4879" s="48">
        <f t="shared" si="547"/>
        <v>53.12</v>
      </c>
      <c r="O4879" s="49">
        <f t="shared" ca="1" si="548"/>
        <v>1802200</v>
      </c>
    </row>
    <row r="4880" spans="1:15" x14ac:dyDescent="0.25">
      <c r="A4880">
        <v>4865</v>
      </c>
      <c r="B4880" s="89">
        <v>35437</v>
      </c>
      <c r="C4880" s="48">
        <v>74.4375</v>
      </c>
      <c r="D4880" s="48">
        <v>75.468697000000006</v>
      </c>
      <c r="E4880" s="48">
        <v>74.125</v>
      </c>
      <c r="F4880" s="48">
        <v>75.343697000000006</v>
      </c>
      <c r="G4880" s="49">
        <v>939000</v>
      </c>
      <c r="H4880" s="48">
        <v>53.585321999999998</v>
      </c>
      <c r="I4880" s="52">
        <f t="shared" si="542"/>
        <v>0.71121174210498317</v>
      </c>
      <c r="J4880" s="52">
        <f t="shared" ca="1" si="543"/>
        <v>1</v>
      </c>
      <c r="K4880" s="48">
        <f t="shared" si="544"/>
        <v>52.94</v>
      </c>
      <c r="L4880" s="48">
        <f t="shared" si="545"/>
        <v>53.67</v>
      </c>
      <c r="M4880" s="48">
        <f t="shared" si="546"/>
        <v>52.72</v>
      </c>
      <c r="N4880" s="48">
        <f t="shared" si="547"/>
        <v>53.59</v>
      </c>
      <c r="O4880" s="49">
        <f t="shared" ca="1" si="548"/>
        <v>939000</v>
      </c>
    </row>
    <row r="4881" spans="1:15" x14ac:dyDescent="0.25">
      <c r="A4881">
        <v>4866</v>
      </c>
      <c r="B4881" s="89">
        <v>35436</v>
      </c>
      <c r="C4881" s="48">
        <v>75.093697000000006</v>
      </c>
      <c r="D4881" s="48">
        <v>75.4375</v>
      </c>
      <c r="E4881" s="48">
        <v>74.3125</v>
      </c>
      <c r="F4881" s="48">
        <v>74.4375</v>
      </c>
      <c r="G4881" s="49">
        <v>1374100</v>
      </c>
      <c r="H4881" s="48">
        <v>52.940823999999999</v>
      </c>
      <c r="I4881" s="52">
        <f t="shared" ref="I4881:I4944" si="549">H4881/F4881</f>
        <v>0.71121174139378673</v>
      </c>
      <c r="J4881" s="52">
        <f t="shared" ref="J4881:J4944" ca="1" si="550">INDEX(OFFSET($T$15,0,0,$S$13+1,1),MATCH(B4881,OFFSET($Q$15,0,0,$S$13+1,1),-1))</f>
        <v>1</v>
      </c>
      <c r="K4881" s="48">
        <f t="shared" ref="K4881:K4944" si="551">ROUND($I4881*C4881,2)</f>
        <v>53.41</v>
      </c>
      <c r="L4881" s="48">
        <f t="shared" ref="L4881:L4944" si="552">ROUND($I4881*D4881,2)</f>
        <v>53.65</v>
      </c>
      <c r="M4881" s="48">
        <f t="shared" ref="M4881:M4944" si="553">ROUND($I4881*E4881,2)</f>
        <v>52.85</v>
      </c>
      <c r="N4881" s="48">
        <f t="shared" ref="N4881:N4944" si="554">ROUND($I4881*F4881,2)</f>
        <v>52.94</v>
      </c>
      <c r="O4881" s="49">
        <f t="shared" ref="O4881:O4944" ca="1" si="555">G4881*J4881</f>
        <v>1374100</v>
      </c>
    </row>
    <row r="4882" spans="1:15" x14ac:dyDescent="0.25">
      <c r="A4882">
        <v>4867</v>
      </c>
      <c r="B4882" s="89">
        <v>35433</v>
      </c>
      <c r="C4882" s="48">
        <v>74.375</v>
      </c>
      <c r="D4882" s="48">
        <v>75.125</v>
      </c>
      <c r="E4882" s="48">
        <v>74.078102000000001</v>
      </c>
      <c r="F4882" s="48">
        <v>75.093697000000006</v>
      </c>
      <c r="G4882" s="49">
        <v>2123200</v>
      </c>
      <c r="H4882" s="48">
        <v>53.407519000000001</v>
      </c>
      <c r="I4882" s="52">
        <f t="shared" si="549"/>
        <v>0.71121174124640574</v>
      </c>
      <c r="J4882" s="52">
        <f t="shared" ca="1" si="550"/>
        <v>1</v>
      </c>
      <c r="K4882" s="48">
        <f t="shared" si="551"/>
        <v>52.9</v>
      </c>
      <c r="L4882" s="48">
        <f t="shared" si="552"/>
        <v>53.43</v>
      </c>
      <c r="M4882" s="48">
        <f t="shared" si="553"/>
        <v>52.69</v>
      </c>
      <c r="N4882" s="48">
        <f t="shared" si="554"/>
        <v>53.41</v>
      </c>
      <c r="O4882" s="49">
        <f t="shared" ca="1" si="555"/>
        <v>2123200</v>
      </c>
    </row>
    <row r="4883" spans="1:15" x14ac:dyDescent="0.25">
      <c r="A4883">
        <v>4868</v>
      </c>
      <c r="B4883" s="89">
        <v>35432</v>
      </c>
      <c r="C4883" s="48">
        <v>74.375</v>
      </c>
      <c r="D4883" s="48">
        <v>74.375</v>
      </c>
      <c r="E4883" s="48">
        <v>72.75</v>
      </c>
      <c r="F4883" s="48">
        <v>74.031197000000006</v>
      </c>
      <c r="G4883" s="49">
        <v>2031900</v>
      </c>
      <c r="H4883" s="48">
        <v>52.651856000000002</v>
      </c>
      <c r="I4883" s="52">
        <f t="shared" si="549"/>
        <v>0.71121173415580463</v>
      </c>
      <c r="J4883" s="52">
        <f t="shared" ca="1" si="550"/>
        <v>1</v>
      </c>
      <c r="K4883" s="48">
        <f t="shared" si="551"/>
        <v>52.9</v>
      </c>
      <c r="L4883" s="48">
        <f t="shared" si="552"/>
        <v>52.9</v>
      </c>
      <c r="M4883" s="48">
        <f t="shared" si="553"/>
        <v>51.74</v>
      </c>
      <c r="N4883" s="48">
        <f t="shared" si="554"/>
        <v>52.65</v>
      </c>
      <c r="O4883" s="49">
        <f t="shared" ca="1" si="555"/>
        <v>2031900</v>
      </c>
    </row>
    <row r="4884" spans="1:15" x14ac:dyDescent="0.25">
      <c r="A4884">
        <v>4869</v>
      </c>
      <c r="B4884" s="89">
        <v>35430</v>
      </c>
      <c r="C4884" s="48">
        <v>75.281197000000006</v>
      </c>
      <c r="D4884" s="48">
        <v>75.375</v>
      </c>
      <c r="E4884" s="48">
        <v>73.843697000000006</v>
      </c>
      <c r="F4884" s="48">
        <v>73.843697000000006</v>
      </c>
      <c r="G4884" s="49">
        <v>1378100</v>
      </c>
      <c r="H4884" s="48">
        <v>52.518504</v>
      </c>
      <c r="I4884" s="52">
        <f t="shared" si="549"/>
        <v>0.71121173686631634</v>
      </c>
      <c r="J4884" s="52">
        <f t="shared" ca="1" si="550"/>
        <v>1</v>
      </c>
      <c r="K4884" s="48">
        <f t="shared" si="551"/>
        <v>53.54</v>
      </c>
      <c r="L4884" s="48">
        <f t="shared" si="552"/>
        <v>53.61</v>
      </c>
      <c r="M4884" s="48">
        <f t="shared" si="553"/>
        <v>52.52</v>
      </c>
      <c r="N4884" s="48">
        <f t="shared" si="554"/>
        <v>52.52</v>
      </c>
      <c r="O4884" s="49">
        <f t="shared" ca="1" si="555"/>
        <v>1378100</v>
      </c>
    </row>
    <row r="4885" spans="1:15" x14ac:dyDescent="0.25">
      <c r="A4885">
        <v>4870</v>
      </c>
      <c r="B4885" s="89">
        <v>35429</v>
      </c>
      <c r="C4885" s="48">
        <v>76.125</v>
      </c>
      <c r="D4885" s="48">
        <v>76.125</v>
      </c>
      <c r="E4885" s="48">
        <v>75.156197000000006</v>
      </c>
      <c r="F4885" s="48">
        <v>75.218697000000006</v>
      </c>
      <c r="G4885" s="49">
        <v>694100</v>
      </c>
      <c r="H4885" s="48">
        <v>53.496420000000001</v>
      </c>
      <c r="I4885" s="52">
        <f t="shared" si="549"/>
        <v>0.71121173502912438</v>
      </c>
      <c r="J4885" s="52">
        <f t="shared" ca="1" si="550"/>
        <v>1</v>
      </c>
      <c r="K4885" s="48">
        <f t="shared" si="551"/>
        <v>54.14</v>
      </c>
      <c r="L4885" s="48">
        <f t="shared" si="552"/>
        <v>54.14</v>
      </c>
      <c r="M4885" s="48">
        <f t="shared" si="553"/>
        <v>53.45</v>
      </c>
      <c r="N4885" s="48">
        <f t="shared" si="554"/>
        <v>53.5</v>
      </c>
      <c r="O4885" s="49">
        <f t="shared" ca="1" si="555"/>
        <v>694100</v>
      </c>
    </row>
    <row r="4886" spans="1:15" x14ac:dyDescent="0.25">
      <c r="A4886">
        <v>4871</v>
      </c>
      <c r="B4886" s="89">
        <v>35426</v>
      </c>
      <c r="C4886" s="48">
        <v>75.781197000000006</v>
      </c>
      <c r="D4886" s="48">
        <v>76.031197000000006</v>
      </c>
      <c r="E4886" s="48">
        <v>75.5</v>
      </c>
      <c r="F4886" s="48">
        <v>75.875</v>
      </c>
      <c r="G4886" s="49">
        <v>410400</v>
      </c>
      <c r="H4886" s="48">
        <v>53.963191000000002</v>
      </c>
      <c r="I4886" s="52">
        <f t="shared" si="549"/>
        <v>0.71121174299835255</v>
      </c>
      <c r="J4886" s="52">
        <f t="shared" ca="1" si="550"/>
        <v>1</v>
      </c>
      <c r="K4886" s="48">
        <f t="shared" si="551"/>
        <v>53.9</v>
      </c>
      <c r="L4886" s="48">
        <f t="shared" si="552"/>
        <v>54.07</v>
      </c>
      <c r="M4886" s="48">
        <f t="shared" si="553"/>
        <v>53.7</v>
      </c>
      <c r="N4886" s="48">
        <f t="shared" si="554"/>
        <v>53.96</v>
      </c>
      <c r="O4886" s="49">
        <f t="shared" ca="1" si="555"/>
        <v>410400</v>
      </c>
    </row>
    <row r="4887" spans="1:15" x14ac:dyDescent="0.25">
      <c r="A4887">
        <v>4872</v>
      </c>
      <c r="B4887" s="89">
        <v>35425</v>
      </c>
      <c r="C4887" s="48">
        <v>75.4375</v>
      </c>
      <c r="D4887" s="48">
        <v>75.828102000000001</v>
      </c>
      <c r="E4887" s="48">
        <v>75.375</v>
      </c>
      <c r="F4887" s="48">
        <v>75.781197000000006</v>
      </c>
      <c r="G4887" s="49">
        <v>1384300</v>
      </c>
      <c r="H4887" s="48">
        <v>53.896476999999997</v>
      </c>
      <c r="I4887" s="52">
        <f t="shared" si="549"/>
        <v>0.71121174029489131</v>
      </c>
      <c r="J4887" s="52">
        <f t="shared" ca="1" si="550"/>
        <v>1</v>
      </c>
      <c r="K4887" s="48">
        <f t="shared" si="551"/>
        <v>53.65</v>
      </c>
      <c r="L4887" s="48">
        <f t="shared" si="552"/>
        <v>53.93</v>
      </c>
      <c r="M4887" s="48">
        <f t="shared" si="553"/>
        <v>53.61</v>
      </c>
      <c r="N4887" s="48">
        <f t="shared" si="554"/>
        <v>53.9</v>
      </c>
      <c r="O4887" s="49">
        <f t="shared" ca="1" si="555"/>
        <v>1384300</v>
      </c>
    </row>
    <row r="4888" spans="1:15" x14ac:dyDescent="0.25">
      <c r="A4888">
        <v>4873</v>
      </c>
      <c r="B4888" s="89">
        <v>35423</v>
      </c>
      <c r="C4888" s="48">
        <v>74.843697000000006</v>
      </c>
      <c r="D4888" s="48">
        <v>75.203102000000001</v>
      </c>
      <c r="E4888" s="48">
        <v>74.796798999999993</v>
      </c>
      <c r="F4888" s="48">
        <v>75.203102000000001</v>
      </c>
      <c r="G4888" s="49">
        <v>633000</v>
      </c>
      <c r="H4888" s="48">
        <v>53.485329</v>
      </c>
      <c r="I4888" s="52">
        <f t="shared" si="549"/>
        <v>0.71121173964339923</v>
      </c>
      <c r="J4888" s="52">
        <f t="shared" ca="1" si="550"/>
        <v>1</v>
      </c>
      <c r="K4888" s="48">
        <f t="shared" si="551"/>
        <v>53.23</v>
      </c>
      <c r="L4888" s="48">
        <f t="shared" si="552"/>
        <v>53.49</v>
      </c>
      <c r="M4888" s="48">
        <f t="shared" si="553"/>
        <v>53.2</v>
      </c>
      <c r="N4888" s="48">
        <f t="shared" si="554"/>
        <v>53.49</v>
      </c>
      <c r="O4888" s="49">
        <f t="shared" ca="1" si="555"/>
        <v>633000</v>
      </c>
    </row>
    <row r="4889" spans="1:15" x14ac:dyDescent="0.25">
      <c r="A4889">
        <v>4874</v>
      </c>
      <c r="B4889" s="89">
        <v>35422</v>
      </c>
      <c r="C4889" s="48">
        <v>75.093697000000006</v>
      </c>
      <c r="D4889" s="48">
        <v>75.203102000000001</v>
      </c>
      <c r="E4889" s="48">
        <v>74.328102000000001</v>
      </c>
      <c r="F4889" s="48">
        <v>74.656197000000006</v>
      </c>
      <c r="G4889" s="49">
        <v>1263700</v>
      </c>
      <c r="H4889" s="48">
        <v>53.096364000000001</v>
      </c>
      <c r="I4889" s="52">
        <f t="shared" si="549"/>
        <v>0.71121174307874269</v>
      </c>
      <c r="J4889" s="52">
        <f t="shared" ca="1" si="550"/>
        <v>1</v>
      </c>
      <c r="K4889" s="48">
        <f t="shared" si="551"/>
        <v>53.41</v>
      </c>
      <c r="L4889" s="48">
        <f t="shared" si="552"/>
        <v>53.49</v>
      </c>
      <c r="M4889" s="48">
        <f t="shared" si="553"/>
        <v>52.86</v>
      </c>
      <c r="N4889" s="48">
        <f t="shared" si="554"/>
        <v>53.1</v>
      </c>
      <c r="O4889" s="49">
        <f t="shared" ca="1" si="555"/>
        <v>1263700</v>
      </c>
    </row>
    <row r="4890" spans="1:15" x14ac:dyDescent="0.25">
      <c r="A4890">
        <v>4875</v>
      </c>
      <c r="B4890" s="89">
        <v>35419</v>
      </c>
      <c r="C4890" s="48">
        <v>75.125</v>
      </c>
      <c r="D4890" s="48">
        <v>75.718697000000006</v>
      </c>
      <c r="E4890" s="48">
        <v>74.75</v>
      </c>
      <c r="F4890" s="48">
        <v>74.843697000000006</v>
      </c>
      <c r="G4890" s="49">
        <v>1543200</v>
      </c>
      <c r="H4890" s="48">
        <v>53.229716000000003</v>
      </c>
      <c r="I4890" s="52">
        <f t="shared" si="549"/>
        <v>0.71121174038209256</v>
      </c>
      <c r="J4890" s="52">
        <f t="shared" ca="1" si="550"/>
        <v>1</v>
      </c>
      <c r="K4890" s="48">
        <f t="shared" si="551"/>
        <v>53.43</v>
      </c>
      <c r="L4890" s="48">
        <f t="shared" si="552"/>
        <v>53.85</v>
      </c>
      <c r="M4890" s="48">
        <f t="shared" si="553"/>
        <v>53.16</v>
      </c>
      <c r="N4890" s="48">
        <f t="shared" si="554"/>
        <v>53.23</v>
      </c>
      <c r="O4890" s="49">
        <f t="shared" ca="1" si="555"/>
        <v>1543200</v>
      </c>
    </row>
    <row r="4891" spans="1:15" x14ac:dyDescent="0.25">
      <c r="A4891">
        <v>4876</v>
      </c>
      <c r="B4891" s="89">
        <v>35418</v>
      </c>
      <c r="C4891" s="48">
        <v>74.1875</v>
      </c>
      <c r="D4891" s="48">
        <v>75.125</v>
      </c>
      <c r="E4891" s="48">
        <v>73.890602000000001</v>
      </c>
      <c r="F4891" s="48">
        <v>75.046798999999993</v>
      </c>
      <c r="G4891" s="49">
        <v>2269300</v>
      </c>
      <c r="H4891" s="48">
        <v>53.113148000000002</v>
      </c>
      <c r="I4891" s="52">
        <f t="shared" si="549"/>
        <v>0.70773369028038102</v>
      </c>
      <c r="J4891" s="52">
        <f t="shared" ca="1" si="550"/>
        <v>1</v>
      </c>
      <c r="K4891" s="48">
        <f t="shared" si="551"/>
        <v>52.5</v>
      </c>
      <c r="L4891" s="48">
        <f t="shared" si="552"/>
        <v>53.17</v>
      </c>
      <c r="M4891" s="48">
        <f t="shared" si="553"/>
        <v>52.29</v>
      </c>
      <c r="N4891" s="48">
        <f t="shared" si="554"/>
        <v>53.11</v>
      </c>
      <c r="O4891" s="49">
        <f t="shared" ca="1" si="555"/>
        <v>2269300</v>
      </c>
    </row>
    <row r="4892" spans="1:15" x14ac:dyDescent="0.25">
      <c r="A4892">
        <v>4877</v>
      </c>
      <c r="B4892" s="89">
        <v>35417</v>
      </c>
      <c r="C4892" s="48">
        <v>73.375</v>
      </c>
      <c r="D4892" s="48">
        <v>73.765602000000001</v>
      </c>
      <c r="E4892" s="48">
        <v>73.265602000000001</v>
      </c>
      <c r="F4892" s="48">
        <v>73.531197000000006</v>
      </c>
      <c r="G4892" s="49">
        <v>1666800</v>
      </c>
      <c r="H4892" s="48">
        <v>52.040505000000003</v>
      </c>
      <c r="I4892" s="52">
        <f t="shared" si="549"/>
        <v>0.70773368479232013</v>
      </c>
      <c r="J4892" s="52">
        <f t="shared" ca="1" si="550"/>
        <v>1</v>
      </c>
      <c r="K4892" s="48">
        <f t="shared" si="551"/>
        <v>51.93</v>
      </c>
      <c r="L4892" s="48">
        <f t="shared" si="552"/>
        <v>52.21</v>
      </c>
      <c r="M4892" s="48">
        <f t="shared" si="553"/>
        <v>51.85</v>
      </c>
      <c r="N4892" s="48">
        <f t="shared" si="554"/>
        <v>52.04</v>
      </c>
      <c r="O4892" s="49">
        <f t="shared" ca="1" si="555"/>
        <v>1666800</v>
      </c>
    </row>
    <row r="4893" spans="1:15" x14ac:dyDescent="0.25">
      <c r="A4893">
        <v>4878</v>
      </c>
      <c r="B4893" s="89">
        <v>35416</v>
      </c>
      <c r="C4893" s="48">
        <v>72.156197000000006</v>
      </c>
      <c r="D4893" s="48">
        <v>73.281197000000006</v>
      </c>
      <c r="E4893" s="48">
        <v>71.875</v>
      </c>
      <c r="F4893" s="48">
        <v>72.953102000000001</v>
      </c>
      <c r="G4893" s="49">
        <v>2023200</v>
      </c>
      <c r="H4893" s="48">
        <v>51.631368000000002</v>
      </c>
      <c r="I4893" s="52">
        <f t="shared" si="549"/>
        <v>0.7077336889663719</v>
      </c>
      <c r="J4893" s="52">
        <f t="shared" ca="1" si="550"/>
        <v>1</v>
      </c>
      <c r="K4893" s="48">
        <f t="shared" si="551"/>
        <v>51.07</v>
      </c>
      <c r="L4893" s="48">
        <f t="shared" si="552"/>
        <v>51.86</v>
      </c>
      <c r="M4893" s="48">
        <f t="shared" si="553"/>
        <v>50.87</v>
      </c>
      <c r="N4893" s="48">
        <f t="shared" si="554"/>
        <v>51.63</v>
      </c>
      <c r="O4893" s="49">
        <f t="shared" ca="1" si="555"/>
        <v>2023200</v>
      </c>
    </row>
    <row r="4894" spans="1:15" x14ac:dyDescent="0.25">
      <c r="A4894">
        <v>4879</v>
      </c>
      <c r="B4894" s="89">
        <v>35415</v>
      </c>
      <c r="C4894" s="48">
        <v>73.5</v>
      </c>
      <c r="D4894" s="48">
        <v>73.6875</v>
      </c>
      <c r="E4894" s="48">
        <v>72.0625</v>
      </c>
      <c r="F4894" s="48">
        <v>72.375</v>
      </c>
      <c r="G4894" s="49">
        <v>1831100</v>
      </c>
      <c r="H4894" s="48">
        <v>51.222225999999999</v>
      </c>
      <c r="I4894" s="52">
        <f t="shared" si="549"/>
        <v>0.70773369257340235</v>
      </c>
      <c r="J4894" s="52">
        <f t="shared" ca="1" si="550"/>
        <v>1</v>
      </c>
      <c r="K4894" s="48">
        <f t="shared" si="551"/>
        <v>52.02</v>
      </c>
      <c r="L4894" s="48">
        <f t="shared" si="552"/>
        <v>52.15</v>
      </c>
      <c r="M4894" s="48">
        <f t="shared" si="553"/>
        <v>51</v>
      </c>
      <c r="N4894" s="48">
        <f t="shared" si="554"/>
        <v>51.22</v>
      </c>
      <c r="O4894" s="49">
        <f t="shared" ca="1" si="555"/>
        <v>1831100</v>
      </c>
    </row>
    <row r="4895" spans="1:15" x14ac:dyDescent="0.25">
      <c r="A4895">
        <v>4880</v>
      </c>
      <c r="B4895" s="89">
        <v>35412</v>
      </c>
      <c r="C4895" s="48">
        <v>73.0625</v>
      </c>
      <c r="D4895" s="48">
        <v>73.578102000000001</v>
      </c>
      <c r="E4895" s="48">
        <v>72.406197000000006</v>
      </c>
      <c r="F4895" s="48">
        <v>73.3125</v>
      </c>
      <c r="G4895" s="49">
        <v>1678300</v>
      </c>
      <c r="H4895" s="48">
        <v>51.885725999999998</v>
      </c>
      <c r="I4895" s="52">
        <f t="shared" si="549"/>
        <v>0.70773368797953962</v>
      </c>
      <c r="J4895" s="52">
        <f t="shared" ca="1" si="550"/>
        <v>1</v>
      </c>
      <c r="K4895" s="48">
        <f t="shared" si="551"/>
        <v>51.71</v>
      </c>
      <c r="L4895" s="48">
        <f t="shared" si="552"/>
        <v>52.07</v>
      </c>
      <c r="M4895" s="48">
        <f t="shared" si="553"/>
        <v>51.24</v>
      </c>
      <c r="N4895" s="48">
        <f t="shared" si="554"/>
        <v>51.89</v>
      </c>
      <c r="O4895" s="49">
        <f t="shared" ca="1" si="555"/>
        <v>1678300</v>
      </c>
    </row>
    <row r="4896" spans="1:15" x14ac:dyDescent="0.25">
      <c r="A4896">
        <v>4881</v>
      </c>
      <c r="B4896" s="89">
        <v>35411</v>
      </c>
      <c r="C4896" s="48">
        <v>74.781197000000006</v>
      </c>
      <c r="D4896" s="48">
        <v>74.875</v>
      </c>
      <c r="E4896" s="48">
        <v>72.9375</v>
      </c>
      <c r="F4896" s="48">
        <v>73.125</v>
      </c>
      <c r="G4896" s="49">
        <v>2540200</v>
      </c>
      <c r="H4896" s="48">
        <v>51.753025999999998</v>
      </c>
      <c r="I4896" s="52">
        <f t="shared" si="549"/>
        <v>0.70773368888888888</v>
      </c>
      <c r="J4896" s="52">
        <f t="shared" ca="1" si="550"/>
        <v>1</v>
      </c>
      <c r="K4896" s="48">
        <f t="shared" si="551"/>
        <v>52.93</v>
      </c>
      <c r="L4896" s="48">
        <f t="shared" si="552"/>
        <v>52.99</v>
      </c>
      <c r="M4896" s="48">
        <f t="shared" si="553"/>
        <v>51.62</v>
      </c>
      <c r="N4896" s="48">
        <f t="shared" si="554"/>
        <v>51.75</v>
      </c>
      <c r="O4896" s="49">
        <f t="shared" ca="1" si="555"/>
        <v>2540200</v>
      </c>
    </row>
    <row r="4897" spans="1:15" x14ac:dyDescent="0.25">
      <c r="A4897">
        <v>4882</v>
      </c>
      <c r="B4897" s="89">
        <v>35410</v>
      </c>
      <c r="C4897" s="48">
        <v>73.625</v>
      </c>
      <c r="D4897" s="48">
        <v>74.625</v>
      </c>
      <c r="E4897" s="48">
        <v>73.3125</v>
      </c>
      <c r="F4897" s="48">
        <v>74.359298999999993</v>
      </c>
      <c r="G4897" s="49">
        <v>1847900</v>
      </c>
      <c r="H4897" s="48">
        <v>52.626581000000002</v>
      </c>
      <c r="I4897" s="52">
        <f t="shared" si="549"/>
        <v>0.70773368909784917</v>
      </c>
      <c r="J4897" s="52">
        <f t="shared" ca="1" si="550"/>
        <v>1</v>
      </c>
      <c r="K4897" s="48">
        <f t="shared" si="551"/>
        <v>52.11</v>
      </c>
      <c r="L4897" s="48">
        <f t="shared" si="552"/>
        <v>52.81</v>
      </c>
      <c r="M4897" s="48">
        <f t="shared" si="553"/>
        <v>51.89</v>
      </c>
      <c r="N4897" s="48">
        <f t="shared" si="554"/>
        <v>52.63</v>
      </c>
      <c r="O4897" s="49">
        <f t="shared" ca="1" si="555"/>
        <v>1847900</v>
      </c>
    </row>
    <row r="4898" spans="1:15" x14ac:dyDescent="0.25">
      <c r="A4898">
        <v>4883</v>
      </c>
      <c r="B4898" s="89">
        <v>35409</v>
      </c>
      <c r="C4898" s="48">
        <v>75.5625</v>
      </c>
      <c r="D4898" s="48">
        <v>75.671798999999993</v>
      </c>
      <c r="E4898" s="48">
        <v>74.968697000000006</v>
      </c>
      <c r="F4898" s="48">
        <v>75.046798999999993</v>
      </c>
      <c r="G4898" s="49">
        <v>1331600</v>
      </c>
      <c r="H4898" s="48">
        <v>53.113148000000002</v>
      </c>
      <c r="I4898" s="52">
        <f t="shared" si="549"/>
        <v>0.70773369028038102</v>
      </c>
      <c r="J4898" s="52">
        <f t="shared" ca="1" si="550"/>
        <v>1</v>
      </c>
      <c r="K4898" s="48">
        <f t="shared" si="551"/>
        <v>53.48</v>
      </c>
      <c r="L4898" s="48">
        <f t="shared" si="552"/>
        <v>53.56</v>
      </c>
      <c r="M4898" s="48">
        <f t="shared" si="553"/>
        <v>53.06</v>
      </c>
      <c r="N4898" s="48">
        <f t="shared" si="554"/>
        <v>53.11</v>
      </c>
      <c r="O4898" s="49">
        <f t="shared" ca="1" si="555"/>
        <v>1331600</v>
      </c>
    </row>
    <row r="4899" spans="1:15" x14ac:dyDescent="0.25">
      <c r="A4899">
        <v>4884</v>
      </c>
      <c r="B4899" s="89">
        <v>35408</v>
      </c>
      <c r="C4899" s="48">
        <v>74.6875</v>
      </c>
      <c r="D4899" s="48">
        <v>75.421798999999993</v>
      </c>
      <c r="E4899" s="48">
        <v>74.578102000000001</v>
      </c>
      <c r="F4899" s="48">
        <v>75.406197000000006</v>
      </c>
      <c r="G4899" s="49">
        <v>1864600</v>
      </c>
      <c r="H4899" s="48">
        <v>53.367505999999999</v>
      </c>
      <c r="I4899" s="52">
        <f t="shared" si="549"/>
        <v>0.70773368931468583</v>
      </c>
      <c r="J4899" s="52">
        <f t="shared" ca="1" si="550"/>
        <v>1</v>
      </c>
      <c r="K4899" s="48">
        <f t="shared" si="551"/>
        <v>52.86</v>
      </c>
      <c r="L4899" s="48">
        <f t="shared" si="552"/>
        <v>53.38</v>
      </c>
      <c r="M4899" s="48">
        <f t="shared" si="553"/>
        <v>52.78</v>
      </c>
      <c r="N4899" s="48">
        <f t="shared" si="554"/>
        <v>53.37</v>
      </c>
      <c r="O4899" s="49">
        <f t="shared" ca="1" si="555"/>
        <v>1864600</v>
      </c>
    </row>
    <row r="4900" spans="1:15" x14ac:dyDescent="0.25">
      <c r="A4900">
        <v>4885</v>
      </c>
      <c r="B4900" s="89">
        <v>35405</v>
      </c>
      <c r="C4900" s="48">
        <v>73.25</v>
      </c>
      <c r="D4900" s="48">
        <v>74.75</v>
      </c>
      <c r="E4900" s="48">
        <v>72.656197000000006</v>
      </c>
      <c r="F4900" s="48">
        <v>74.3125</v>
      </c>
      <c r="G4900" s="49">
        <v>3401800</v>
      </c>
      <c r="H4900" s="48">
        <v>52.59346</v>
      </c>
      <c r="I4900" s="52">
        <f t="shared" si="549"/>
        <v>0.70773369217830107</v>
      </c>
      <c r="J4900" s="52">
        <f t="shared" ca="1" si="550"/>
        <v>1</v>
      </c>
      <c r="K4900" s="48">
        <f t="shared" si="551"/>
        <v>51.84</v>
      </c>
      <c r="L4900" s="48">
        <f t="shared" si="552"/>
        <v>52.9</v>
      </c>
      <c r="M4900" s="48">
        <f t="shared" si="553"/>
        <v>51.42</v>
      </c>
      <c r="N4900" s="48">
        <f t="shared" si="554"/>
        <v>52.59</v>
      </c>
      <c r="O4900" s="49">
        <f t="shared" ca="1" si="555"/>
        <v>3401800</v>
      </c>
    </row>
    <row r="4901" spans="1:15" x14ac:dyDescent="0.25">
      <c r="A4901">
        <v>4886</v>
      </c>
      <c r="B4901" s="89">
        <v>35404</v>
      </c>
      <c r="C4901" s="48">
        <v>74.843697000000006</v>
      </c>
      <c r="D4901" s="48">
        <v>75.140602000000001</v>
      </c>
      <c r="E4901" s="48">
        <v>74.531197000000006</v>
      </c>
      <c r="F4901" s="48">
        <v>74.75</v>
      </c>
      <c r="G4901" s="49">
        <v>1697700</v>
      </c>
      <c r="H4901" s="48">
        <v>52.903092999999998</v>
      </c>
      <c r="I4901" s="52">
        <f t="shared" si="549"/>
        <v>0.70773368561872907</v>
      </c>
      <c r="J4901" s="52">
        <f t="shared" ca="1" si="550"/>
        <v>1</v>
      </c>
      <c r="K4901" s="48">
        <f t="shared" si="551"/>
        <v>52.97</v>
      </c>
      <c r="L4901" s="48">
        <f t="shared" si="552"/>
        <v>53.18</v>
      </c>
      <c r="M4901" s="48">
        <f t="shared" si="553"/>
        <v>52.75</v>
      </c>
      <c r="N4901" s="48">
        <f t="shared" si="554"/>
        <v>52.9</v>
      </c>
      <c r="O4901" s="49">
        <f t="shared" ca="1" si="555"/>
        <v>1697700</v>
      </c>
    </row>
    <row r="4902" spans="1:15" x14ac:dyDescent="0.25">
      <c r="A4902">
        <v>4887</v>
      </c>
      <c r="B4902" s="89">
        <v>35403</v>
      </c>
      <c r="C4902" s="48">
        <v>74.875</v>
      </c>
      <c r="D4902" s="48">
        <v>75.0625</v>
      </c>
      <c r="E4902" s="48">
        <v>74.093697000000006</v>
      </c>
      <c r="F4902" s="48">
        <v>74.953102000000001</v>
      </c>
      <c r="G4902" s="49">
        <v>2365100</v>
      </c>
      <c r="H4902" s="48">
        <v>53.046835999999999</v>
      </c>
      <c r="I4902" s="52">
        <f t="shared" si="549"/>
        <v>0.70773369726579161</v>
      </c>
      <c r="J4902" s="52">
        <f t="shared" ca="1" si="550"/>
        <v>1</v>
      </c>
      <c r="K4902" s="48">
        <f t="shared" si="551"/>
        <v>52.99</v>
      </c>
      <c r="L4902" s="48">
        <f t="shared" si="552"/>
        <v>53.12</v>
      </c>
      <c r="M4902" s="48">
        <f t="shared" si="553"/>
        <v>52.44</v>
      </c>
      <c r="N4902" s="48">
        <f t="shared" si="554"/>
        <v>53.05</v>
      </c>
      <c r="O4902" s="49">
        <f t="shared" ca="1" si="555"/>
        <v>2365100</v>
      </c>
    </row>
    <row r="4903" spans="1:15" x14ac:dyDescent="0.25">
      <c r="A4903">
        <v>4888</v>
      </c>
      <c r="B4903" s="89">
        <v>35402</v>
      </c>
      <c r="C4903" s="48">
        <v>76.0625</v>
      </c>
      <c r="D4903" s="48">
        <v>76.578102000000001</v>
      </c>
      <c r="E4903" s="48">
        <v>74.75</v>
      </c>
      <c r="F4903" s="48">
        <v>74.75</v>
      </c>
      <c r="G4903" s="49">
        <v>1777800</v>
      </c>
      <c r="H4903" s="48">
        <v>52.903092999999998</v>
      </c>
      <c r="I4903" s="52">
        <f t="shared" si="549"/>
        <v>0.70773368561872907</v>
      </c>
      <c r="J4903" s="52">
        <f t="shared" ca="1" si="550"/>
        <v>1</v>
      </c>
      <c r="K4903" s="48">
        <f t="shared" si="551"/>
        <v>53.83</v>
      </c>
      <c r="L4903" s="48">
        <f t="shared" si="552"/>
        <v>54.2</v>
      </c>
      <c r="M4903" s="48">
        <f t="shared" si="553"/>
        <v>52.9</v>
      </c>
      <c r="N4903" s="48">
        <f t="shared" si="554"/>
        <v>52.9</v>
      </c>
      <c r="O4903" s="49">
        <f t="shared" ca="1" si="555"/>
        <v>1777800</v>
      </c>
    </row>
    <row r="4904" spans="1:15" x14ac:dyDescent="0.25">
      <c r="A4904">
        <v>4889</v>
      </c>
      <c r="B4904" s="89">
        <v>35401</v>
      </c>
      <c r="C4904" s="48">
        <v>75.921798999999993</v>
      </c>
      <c r="D4904" s="48">
        <v>76.125</v>
      </c>
      <c r="E4904" s="48">
        <v>75.390602000000001</v>
      </c>
      <c r="F4904" s="48">
        <v>76.046798999999993</v>
      </c>
      <c r="G4904" s="49">
        <v>1350600</v>
      </c>
      <c r="H4904" s="48">
        <v>53.820881999999997</v>
      </c>
      <c r="I4904" s="52">
        <f t="shared" si="549"/>
        <v>0.70773369435313116</v>
      </c>
      <c r="J4904" s="52">
        <f t="shared" ca="1" si="550"/>
        <v>1</v>
      </c>
      <c r="K4904" s="48">
        <f t="shared" si="551"/>
        <v>53.73</v>
      </c>
      <c r="L4904" s="48">
        <f t="shared" si="552"/>
        <v>53.88</v>
      </c>
      <c r="M4904" s="48">
        <f t="shared" si="553"/>
        <v>53.36</v>
      </c>
      <c r="N4904" s="48">
        <f t="shared" si="554"/>
        <v>53.82</v>
      </c>
      <c r="O4904" s="49">
        <f t="shared" ca="1" si="555"/>
        <v>1350600</v>
      </c>
    </row>
    <row r="4905" spans="1:15" x14ac:dyDescent="0.25">
      <c r="A4905">
        <v>4890</v>
      </c>
      <c r="B4905" s="89">
        <v>35398</v>
      </c>
      <c r="C4905" s="48">
        <v>76</v>
      </c>
      <c r="D4905" s="48">
        <v>76.218697000000006</v>
      </c>
      <c r="E4905" s="48">
        <v>75.859298999999993</v>
      </c>
      <c r="F4905" s="48">
        <v>76.015602000000001</v>
      </c>
      <c r="G4905" s="49">
        <v>1073400</v>
      </c>
      <c r="H4905" s="48">
        <v>53.798802999999999</v>
      </c>
      <c r="I4905" s="52">
        <f t="shared" si="549"/>
        <v>0.70773369656402907</v>
      </c>
      <c r="J4905" s="52">
        <f t="shared" ca="1" si="550"/>
        <v>1</v>
      </c>
      <c r="K4905" s="48">
        <f t="shared" si="551"/>
        <v>53.79</v>
      </c>
      <c r="L4905" s="48">
        <f t="shared" si="552"/>
        <v>53.94</v>
      </c>
      <c r="M4905" s="48">
        <f t="shared" si="553"/>
        <v>53.69</v>
      </c>
      <c r="N4905" s="48">
        <f t="shared" si="554"/>
        <v>53.8</v>
      </c>
      <c r="O4905" s="49">
        <f t="shared" ca="1" si="555"/>
        <v>1073400</v>
      </c>
    </row>
    <row r="4906" spans="1:15" x14ac:dyDescent="0.25">
      <c r="A4906">
        <v>4891</v>
      </c>
      <c r="B4906" s="89">
        <v>35396</v>
      </c>
      <c r="C4906" s="48">
        <v>76.0625</v>
      </c>
      <c r="D4906" s="48">
        <v>76.1875</v>
      </c>
      <c r="E4906" s="48">
        <v>75.640602000000001</v>
      </c>
      <c r="F4906" s="48">
        <v>75.734298999999993</v>
      </c>
      <c r="G4906" s="49">
        <v>872000</v>
      </c>
      <c r="H4906" s="48">
        <v>53.599715000000003</v>
      </c>
      <c r="I4906" s="52">
        <f t="shared" si="549"/>
        <v>0.70773369144144327</v>
      </c>
      <c r="J4906" s="52">
        <f t="shared" ca="1" si="550"/>
        <v>1</v>
      </c>
      <c r="K4906" s="48">
        <f t="shared" si="551"/>
        <v>53.83</v>
      </c>
      <c r="L4906" s="48">
        <f t="shared" si="552"/>
        <v>53.92</v>
      </c>
      <c r="M4906" s="48">
        <f t="shared" si="553"/>
        <v>53.53</v>
      </c>
      <c r="N4906" s="48">
        <f t="shared" si="554"/>
        <v>53.6</v>
      </c>
      <c r="O4906" s="49">
        <f t="shared" ca="1" si="555"/>
        <v>872000</v>
      </c>
    </row>
    <row r="4907" spans="1:15" x14ac:dyDescent="0.25">
      <c r="A4907">
        <v>4892</v>
      </c>
      <c r="B4907" s="89">
        <v>35395</v>
      </c>
      <c r="C4907" s="48">
        <v>76.281197000000006</v>
      </c>
      <c r="D4907" s="48">
        <v>76.6875</v>
      </c>
      <c r="E4907" s="48">
        <v>75.468697000000006</v>
      </c>
      <c r="F4907" s="48">
        <v>75.875</v>
      </c>
      <c r="G4907" s="49">
        <v>2861800</v>
      </c>
      <c r="H4907" s="48">
        <v>53.699294000000002</v>
      </c>
      <c r="I4907" s="52">
        <f t="shared" si="549"/>
        <v>0.70773369357495886</v>
      </c>
      <c r="J4907" s="52">
        <f t="shared" ca="1" si="550"/>
        <v>1</v>
      </c>
      <c r="K4907" s="48">
        <f t="shared" si="551"/>
        <v>53.99</v>
      </c>
      <c r="L4907" s="48">
        <f t="shared" si="552"/>
        <v>54.27</v>
      </c>
      <c r="M4907" s="48">
        <f t="shared" si="553"/>
        <v>53.41</v>
      </c>
      <c r="N4907" s="48">
        <f t="shared" si="554"/>
        <v>53.7</v>
      </c>
      <c r="O4907" s="49">
        <f t="shared" ca="1" si="555"/>
        <v>2861800</v>
      </c>
    </row>
    <row r="4908" spans="1:15" x14ac:dyDescent="0.25">
      <c r="A4908">
        <v>4893</v>
      </c>
      <c r="B4908" s="89">
        <v>35394</v>
      </c>
      <c r="C4908" s="48">
        <v>75.25</v>
      </c>
      <c r="D4908" s="48">
        <v>76.156197000000006</v>
      </c>
      <c r="E4908" s="48">
        <v>75.078102000000001</v>
      </c>
      <c r="F4908" s="48">
        <v>76.125</v>
      </c>
      <c r="G4908" s="49">
        <v>2058800</v>
      </c>
      <c r="H4908" s="48">
        <v>53.876227</v>
      </c>
      <c r="I4908" s="52">
        <f t="shared" si="549"/>
        <v>0.7077336880131363</v>
      </c>
      <c r="J4908" s="52">
        <f t="shared" ca="1" si="550"/>
        <v>1</v>
      </c>
      <c r="K4908" s="48">
        <f t="shared" si="551"/>
        <v>53.26</v>
      </c>
      <c r="L4908" s="48">
        <f t="shared" si="552"/>
        <v>53.9</v>
      </c>
      <c r="M4908" s="48">
        <f t="shared" si="553"/>
        <v>53.14</v>
      </c>
      <c r="N4908" s="48">
        <f t="shared" si="554"/>
        <v>53.88</v>
      </c>
      <c r="O4908" s="49">
        <f t="shared" ca="1" si="555"/>
        <v>2058800</v>
      </c>
    </row>
    <row r="4909" spans="1:15" x14ac:dyDescent="0.25">
      <c r="A4909">
        <v>4894</v>
      </c>
      <c r="B4909" s="89">
        <v>35391</v>
      </c>
      <c r="C4909" s="48">
        <v>74.703102000000001</v>
      </c>
      <c r="D4909" s="48">
        <v>75.25</v>
      </c>
      <c r="E4909" s="48">
        <v>74.703102000000001</v>
      </c>
      <c r="F4909" s="48">
        <v>75.171798999999993</v>
      </c>
      <c r="G4909" s="49">
        <v>965100</v>
      </c>
      <c r="H4909" s="48">
        <v>53.201614999999997</v>
      </c>
      <c r="I4909" s="52">
        <f t="shared" si="549"/>
        <v>0.70773369412111586</v>
      </c>
      <c r="J4909" s="52">
        <f t="shared" ca="1" si="550"/>
        <v>1</v>
      </c>
      <c r="K4909" s="48">
        <f t="shared" si="551"/>
        <v>52.87</v>
      </c>
      <c r="L4909" s="48">
        <f t="shared" si="552"/>
        <v>53.26</v>
      </c>
      <c r="M4909" s="48">
        <f t="shared" si="553"/>
        <v>52.87</v>
      </c>
      <c r="N4909" s="48">
        <f t="shared" si="554"/>
        <v>53.2</v>
      </c>
      <c r="O4909" s="49">
        <f t="shared" ca="1" si="555"/>
        <v>965100</v>
      </c>
    </row>
    <row r="4910" spans="1:15" x14ac:dyDescent="0.25">
      <c r="A4910">
        <v>4895</v>
      </c>
      <c r="B4910" s="89">
        <v>35390</v>
      </c>
      <c r="C4910" s="48">
        <v>74.796798999999993</v>
      </c>
      <c r="D4910" s="48">
        <v>74.843697000000006</v>
      </c>
      <c r="E4910" s="48">
        <v>74.375</v>
      </c>
      <c r="F4910" s="48">
        <v>74.593697000000006</v>
      </c>
      <c r="G4910" s="49">
        <v>653000</v>
      </c>
      <c r="H4910" s="48">
        <v>52.792471999999997</v>
      </c>
      <c r="I4910" s="52">
        <f t="shared" si="549"/>
        <v>0.7077336842548505</v>
      </c>
      <c r="J4910" s="52">
        <f t="shared" ca="1" si="550"/>
        <v>1</v>
      </c>
      <c r="K4910" s="48">
        <f t="shared" si="551"/>
        <v>52.94</v>
      </c>
      <c r="L4910" s="48">
        <f t="shared" si="552"/>
        <v>52.97</v>
      </c>
      <c r="M4910" s="48">
        <f t="shared" si="553"/>
        <v>52.64</v>
      </c>
      <c r="N4910" s="48">
        <f t="shared" si="554"/>
        <v>52.79</v>
      </c>
      <c r="O4910" s="49">
        <f t="shared" ca="1" si="555"/>
        <v>653000</v>
      </c>
    </row>
    <row r="4911" spans="1:15" x14ac:dyDescent="0.25">
      <c r="A4911">
        <v>4896</v>
      </c>
      <c r="B4911" s="89">
        <v>35389</v>
      </c>
      <c r="C4911" s="48">
        <v>74.5625</v>
      </c>
      <c r="D4911" s="48">
        <v>75.015602000000001</v>
      </c>
      <c r="E4911" s="48">
        <v>74.3125</v>
      </c>
      <c r="F4911" s="48">
        <v>74.703102000000001</v>
      </c>
      <c r="G4911" s="49">
        <v>730000</v>
      </c>
      <c r="H4911" s="48">
        <v>52.869902000000003</v>
      </c>
      <c r="I4911" s="52">
        <f t="shared" si="549"/>
        <v>0.70773368955950455</v>
      </c>
      <c r="J4911" s="52">
        <f t="shared" ca="1" si="550"/>
        <v>1</v>
      </c>
      <c r="K4911" s="48">
        <f t="shared" si="551"/>
        <v>52.77</v>
      </c>
      <c r="L4911" s="48">
        <f t="shared" si="552"/>
        <v>53.09</v>
      </c>
      <c r="M4911" s="48">
        <f t="shared" si="553"/>
        <v>52.59</v>
      </c>
      <c r="N4911" s="48">
        <f t="shared" si="554"/>
        <v>52.87</v>
      </c>
      <c r="O4911" s="49">
        <f t="shared" ca="1" si="555"/>
        <v>730000</v>
      </c>
    </row>
    <row r="4912" spans="1:15" x14ac:dyDescent="0.25">
      <c r="A4912">
        <v>4897</v>
      </c>
      <c r="B4912" s="89">
        <v>35388</v>
      </c>
      <c r="C4912" s="48">
        <v>74.140602000000001</v>
      </c>
      <c r="D4912" s="48">
        <v>74.593697000000006</v>
      </c>
      <c r="E4912" s="48">
        <v>74.031197000000006</v>
      </c>
      <c r="F4912" s="48">
        <v>74.578102000000001</v>
      </c>
      <c r="G4912" s="49">
        <v>1029300</v>
      </c>
      <c r="H4912" s="48">
        <v>52.781435000000002</v>
      </c>
      <c r="I4912" s="52">
        <f t="shared" si="549"/>
        <v>0.70773368568698625</v>
      </c>
      <c r="J4912" s="52">
        <f t="shared" ca="1" si="550"/>
        <v>1</v>
      </c>
      <c r="K4912" s="48">
        <f t="shared" si="551"/>
        <v>52.47</v>
      </c>
      <c r="L4912" s="48">
        <f t="shared" si="552"/>
        <v>52.79</v>
      </c>
      <c r="M4912" s="48">
        <f t="shared" si="553"/>
        <v>52.39</v>
      </c>
      <c r="N4912" s="48">
        <f t="shared" si="554"/>
        <v>52.78</v>
      </c>
      <c r="O4912" s="49">
        <f t="shared" ca="1" si="555"/>
        <v>1029300</v>
      </c>
    </row>
    <row r="4913" spans="1:15" x14ac:dyDescent="0.25">
      <c r="A4913">
        <v>4898</v>
      </c>
      <c r="B4913" s="89">
        <v>35387</v>
      </c>
      <c r="C4913" s="48">
        <v>74.171798999999993</v>
      </c>
      <c r="D4913" s="48">
        <v>74.25</v>
      </c>
      <c r="E4913" s="48">
        <v>73.734298999999993</v>
      </c>
      <c r="F4913" s="48">
        <v>74.046798999999993</v>
      </c>
      <c r="G4913" s="49">
        <v>1518200</v>
      </c>
      <c r="H4913" s="48">
        <v>52.405414</v>
      </c>
      <c r="I4913" s="52">
        <f t="shared" si="549"/>
        <v>0.70773368609762599</v>
      </c>
      <c r="J4913" s="52">
        <f t="shared" ca="1" si="550"/>
        <v>1</v>
      </c>
      <c r="K4913" s="48">
        <f t="shared" si="551"/>
        <v>52.49</v>
      </c>
      <c r="L4913" s="48">
        <f t="shared" si="552"/>
        <v>52.55</v>
      </c>
      <c r="M4913" s="48">
        <f t="shared" si="553"/>
        <v>52.18</v>
      </c>
      <c r="N4913" s="48">
        <f t="shared" si="554"/>
        <v>52.41</v>
      </c>
      <c r="O4913" s="49">
        <f t="shared" ca="1" si="555"/>
        <v>1518200</v>
      </c>
    </row>
    <row r="4914" spans="1:15" x14ac:dyDescent="0.25">
      <c r="A4914">
        <v>4899</v>
      </c>
      <c r="B4914" s="89">
        <v>35384</v>
      </c>
      <c r="C4914" s="48">
        <v>74.125</v>
      </c>
      <c r="D4914" s="48">
        <v>74.5</v>
      </c>
      <c r="E4914" s="48">
        <v>73.718697000000006</v>
      </c>
      <c r="F4914" s="48">
        <v>74.031197000000006</v>
      </c>
      <c r="G4914" s="49">
        <v>2250900</v>
      </c>
      <c r="H4914" s="48">
        <v>52.394371999999997</v>
      </c>
      <c r="I4914" s="52">
        <f t="shared" si="549"/>
        <v>0.7077336869212042</v>
      </c>
      <c r="J4914" s="52">
        <f t="shared" ca="1" si="550"/>
        <v>1</v>
      </c>
      <c r="K4914" s="48">
        <f t="shared" si="551"/>
        <v>52.46</v>
      </c>
      <c r="L4914" s="48">
        <f t="shared" si="552"/>
        <v>52.73</v>
      </c>
      <c r="M4914" s="48">
        <f t="shared" si="553"/>
        <v>52.17</v>
      </c>
      <c r="N4914" s="48">
        <f t="shared" si="554"/>
        <v>52.39</v>
      </c>
      <c r="O4914" s="49">
        <f t="shared" ca="1" si="555"/>
        <v>2250900</v>
      </c>
    </row>
    <row r="4915" spans="1:15" x14ac:dyDescent="0.25">
      <c r="A4915">
        <v>4900</v>
      </c>
      <c r="B4915" s="89">
        <v>35383</v>
      </c>
      <c r="C4915" s="48">
        <v>73.1875</v>
      </c>
      <c r="D4915" s="48">
        <v>73.9375</v>
      </c>
      <c r="E4915" s="48">
        <v>73.156197000000006</v>
      </c>
      <c r="F4915" s="48">
        <v>73.9375</v>
      </c>
      <c r="G4915" s="49">
        <v>558800</v>
      </c>
      <c r="H4915" s="48">
        <v>52.328060000000001</v>
      </c>
      <c r="I4915" s="52">
        <f t="shared" si="549"/>
        <v>0.70773369399830943</v>
      </c>
      <c r="J4915" s="52">
        <f t="shared" ca="1" si="550"/>
        <v>1</v>
      </c>
      <c r="K4915" s="48">
        <f t="shared" si="551"/>
        <v>51.8</v>
      </c>
      <c r="L4915" s="48">
        <f t="shared" si="552"/>
        <v>52.33</v>
      </c>
      <c r="M4915" s="48">
        <f t="shared" si="553"/>
        <v>51.78</v>
      </c>
      <c r="N4915" s="48">
        <f t="shared" si="554"/>
        <v>52.33</v>
      </c>
      <c r="O4915" s="49">
        <f t="shared" ca="1" si="555"/>
        <v>558800</v>
      </c>
    </row>
    <row r="4916" spans="1:15" x14ac:dyDescent="0.25">
      <c r="A4916">
        <v>4901</v>
      </c>
      <c r="B4916" s="89">
        <v>35382</v>
      </c>
      <c r="C4916" s="48">
        <v>73.203102000000001</v>
      </c>
      <c r="D4916" s="48">
        <v>73.5625</v>
      </c>
      <c r="E4916" s="48">
        <v>73.015602000000001</v>
      </c>
      <c r="F4916" s="48">
        <v>73.453102000000001</v>
      </c>
      <c r="G4916" s="49">
        <v>481900</v>
      </c>
      <c r="H4916" s="48">
        <v>51.985235000000003</v>
      </c>
      <c r="I4916" s="52">
        <f t="shared" si="549"/>
        <v>0.70773369108359785</v>
      </c>
      <c r="J4916" s="52">
        <f t="shared" ca="1" si="550"/>
        <v>1</v>
      </c>
      <c r="K4916" s="48">
        <f t="shared" si="551"/>
        <v>51.81</v>
      </c>
      <c r="L4916" s="48">
        <f t="shared" si="552"/>
        <v>52.06</v>
      </c>
      <c r="M4916" s="48">
        <f t="shared" si="553"/>
        <v>51.68</v>
      </c>
      <c r="N4916" s="48">
        <f t="shared" si="554"/>
        <v>51.99</v>
      </c>
      <c r="O4916" s="49">
        <f t="shared" ca="1" si="555"/>
        <v>481900</v>
      </c>
    </row>
    <row r="4917" spans="1:15" x14ac:dyDescent="0.25">
      <c r="A4917">
        <v>4902</v>
      </c>
      <c r="B4917" s="89">
        <v>35381</v>
      </c>
      <c r="C4917" s="48">
        <v>73.546798999999993</v>
      </c>
      <c r="D4917" s="48">
        <v>73.593697000000006</v>
      </c>
      <c r="E4917" s="48">
        <v>73.015602000000001</v>
      </c>
      <c r="F4917" s="48">
        <v>73.125</v>
      </c>
      <c r="G4917" s="49">
        <v>719900</v>
      </c>
      <c r="H4917" s="48">
        <v>51.753025999999998</v>
      </c>
      <c r="I4917" s="52">
        <f t="shared" si="549"/>
        <v>0.70773368888888888</v>
      </c>
      <c r="J4917" s="52">
        <f t="shared" ca="1" si="550"/>
        <v>1</v>
      </c>
      <c r="K4917" s="48">
        <f t="shared" si="551"/>
        <v>52.05</v>
      </c>
      <c r="L4917" s="48">
        <f t="shared" si="552"/>
        <v>52.08</v>
      </c>
      <c r="M4917" s="48">
        <f t="shared" si="553"/>
        <v>51.68</v>
      </c>
      <c r="N4917" s="48">
        <f t="shared" si="554"/>
        <v>51.75</v>
      </c>
      <c r="O4917" s="49">
        <f t="shared" ca="1" si="555"/>
        <v>719900</v>
      </c>
    </row>
    <row r="4918" spans="1:15" x14ac:dyDescent="0.25">
      <c r="A4918">
        <v>4903</v>
      </c>
      <c r="B4918" s="89">
        <v>35380</v>
      </c>
      <c r="C4918" s="48">
        <v>73.25</v>
      </c>
      <c r="D4918" s="48">
        <v>73.515602000000001</v>
      </c>
      <c r="E4918" s="48">
        <v>73.218697000000006</v>
      </c>
      <c r="F4918" s="48">
        <v>73.343697000000006</v>
      </c>
      <c r="G4918" s="49">
        <v>655900</v>
      </c>
      <c r="H4918" s="48">
        <v>51.907805000000003</v>
      </c>
      <c r="I4918" s="52">
        <f t="shared" si="549"/>
        <v>0.70773368569080997</v>
      </c>
      <c r="J4918" s="52">
        <f t="shared" ca="1" si="550"/>
        <v>1</v>
      </c>
      <c r="K4918" s="48">
        <f t="shared" si="551"/>
        <v>51.84</v>
      </c>
      <c r="L4918" s="48">
        <f t="shared" si="552"/>
        <v>52.03</v>
      </c>
      <c r="M4918" s="48">
        <f t="shared" si="553"/>
        <v>51.82</v>
      </c>
      <c r="N4918" s="48">
        <f t="shared" si="554"/>
        <v>51.91</v>
      </c>
      <c r="O4918" s="49">
        <f t="shared" ca="1" si="555"/>
        <v>655900</v>
      </c>
    </row>
    <row r="4919" spans="1:15" x14ac:dyDescent="0.25">
      <c r="A4919">
        <v>4904</v>
      </c>
      <c r="B4919" s="89">
        <v>35377</v>
      </c>
      <c r="C4919" s="48">
        <v>73.031197000000006</v>
      </c>
      <c r="D4919" s="48">
        <v>73.4375</v>
      </c>
      <c r="E4919" s="48">
        <v>72.75</v>
      </c>
      <c r="F4919" s="48">
        <v>73.421798999999993</v>
      </c>
      <c r="G4919" s="49">
        <v>1355700</v>
      </c>
      <c r="H4919" s="48">
        <v>51.963081000000003</v>
      </c>
      <c r="I4919" s="52">
        <f t="shared" si="549"/>
        <v>0.7077336936404951</v>
      </c>
      <c r="J4919" s="52">
        <f t="shared" ca="1" si="550"/>
        <v>1</v>
      </c>
      <c r="K4919" s="48">
        <f t="shared" si="551"/>
        <v>51.69</v>
      </c>
      <c r="L4919" s="48">
        <f t="shared" si="552"/>
        <v>51.97</v>
      </c>
      <c r="M4919" s="48">
        <f t="shared" si="553"/>
        <v>51.49</v>
      </c>
      <c r="N4919" s="48">
        <f t="shared" si="554"/>
        <v>51.96</v>
      </c>
      <c r="O4919" s="49">
        <f t="shared" ca="1" si="555"/>
        <v>1355700</v>
      </c>
    </row>
    <row r="4920" spans="1:15" x14ac:dyDescent="0.25">
      <c r="A4920">
        <v>4905</v>
      </c>
      <c r="B4920" s="89">
        <v>35376</v>
      </c>
      <c r="C4920" s="48">
        <v>72.625</v>
      </c>
      <c r="D4920" s="48">
        <v>73.296798999999993</v>
      </c>
      <c r="E4920" s="48">
        <v>72.531197000000006</v>
      </c>
      <c r="F4920" s="48">
        <v>73.015602000000001</v>
      </c>
      <c r="G4920" s="49">
        <v>1446300</v>
      </c>
      <c r="H4920" s="48">
        <v>51.675601999999998</v>
      </c>
      <c r="I4920" s="52">
        <f t="shared" si="549"/>
        <v>0.70773369779242523</v>
      </c>
      <c r="J4920" s="52">
        <f t="shared" ca="1" si="550"/>
        <v>1</v>
      </c>
      <c r="K4920" s="48">
        <f t="shared" si="551"/>
        <v>51.4</v>
      </c>
      <c r="L4920" s="48">
        <f t="shared" si="552"/>
        <v>51.87</v>
      </c>
      <c r="M4920" s="48">
        <f t="shared" si="553"/>
        <v>51.33</v>
      </c>
      <c r="N4920" s="48">
        <f t="shared" si="554"/>
        <v>51.68</v>
      </c>
      <c r="O4920" s="49">
        <f t="shared" ca="1" si="555"/>
        <v>1446300</v>
      </c>
    </row>
    <row r="4921" spans="1:15" x14ac:dyDescent="0.25">
      <c r="A4921">
        <v>4906</v>
      </c>
      <c r="B4921" s="89">
        <v>35375</v>
      </c>
      <c r="C4921" s="48">
        <v>71.593697000000006</v>
      </c>
      <c r="D4921" s="48">
        <v>72.875</v>
      </c>
      <c r="E4921" s="48">
        <v>71.531197000000006</v>
      </c>
      <c r="F4921" s="48">
        <v>72.843697000000006</v>
      </c>
      <c r="G4921" s="49">
        <v>1665000</v>
      </c>
      <c r="H4921" s="48">
        <v>51.553938000000002</v>
      </c>
      <c r="I4921" s="52">
        <f t="shared" si="549"/>
        <v>0.70773368353338795</v>
      </c>
      <c r="J4921" s="52">
        <f t="shared" ca="1" si="550"/>
        <v>1</v>
      </c>
      <c r="K4921" s="48">
        <f t="shared" si="551"/>
        <v>50.67</v>
      </c>
      <c r="L4921" s="48">
        <f t="shared" si="552"/>
        <v>51.58</v>
      </c>
      <c r="M4921" s="48">
        <f t="shared" si="553"/>
        <v>50.63</v>
      </c>
      <c r="N4921" s="48">
        <f t="shared" si="554"/>
        <v>51.55</v>
      </c>
      <c r="O4921" s="49">
        <f t="shared" ca="1" si="555"/>
        <v>1665000</v>
      </c>
    </row>
    <row r="4922" spans="1:15" x14ac:dyDescent="0.25">
      <c r="A4922">
        <v>4907</v>
      </c>
      <c r="B4922" s="89">
        <v>35374</v>
      </c>
      <c r="C4922" s="48">
        <v>71.296798999999993</v>
      </c>
      <c r="D4922" s="48">
        <v>71.796798999999993</v>
      </c>
      <c r="E4922" s="48">
        <v>71.281197000000006</v>
      </c>
      <c r="F4922" s="48">
        <v>71.468697000000006</v>
      </c>
      <c r="G4922" s="49">
        <v>764000</v>
      </c>
      <c r="H4922" s="48">
        <v>50.580804000000001</v>
      </c>
      <c r="I4922" s="52">
        <f t="shared" si="549"/>
        <v>0.70773368094286082</v>
      </c>
      <c r="J4922" s="52">
        <f t="shared" ca="1" si="550"/>
        <v>1</v>
      </c>
      <c r="K4922" s="48">
        <f t="shared" si="551"/>
        <v>50.46</v>
      </c>
      <c r="L4922" s="48">
        <f t="shared" si="552"/>
        <v>50.81</v>
      </c>
      <c r="M4922" s="48">
        <f t="shared" si="553"/>
        <v>50.45</v>
      </c>
      <c r="N4922" s="48">
        <f t="shared" si="554"/>
        <v>50.58</v>
      </c>
      <c r="O4922" s="49">
        <f t="shared" ca="1" si="555"/>
        <v>764000</v>
      </c>
    </row>
    <row r="4923" spans="1:15" x14ac:dyDescent="0.25">
      <c r="A4923">
        <v>4908</v>
      </c>
      <c r="B4923" s="89">
        <v>35373</v>
      </c>
      <c r="C4923" s="48">
        <v>70.6875</v>
      </c>
      <c r="D4923" s="48">
        <v>71.0625</v>
      </c>
      <c r="E4923" s="48">
        <v>70.531197000000006</v>
      </c>
      <c r="F4923" s="48">
        <v>71.0625</v>
      </c>
      <c r="G4923" s="49">
        <v>1608400</v>
      </c>
      <c r="H4923" s="48">
        <v>50.293325000000003</v>
      </c>
      <c r="I4923" s="52">
        <f t="shared" si="549"/>
        <v>0.70773368513632373</v>
      </c>
      <c r="J4923" s="52">
        <f t="shared" ca="1" si="550"/>
        <v>1</v>
      </c>
      <c r="K4923" s="48">
        <f t="shared" si="551"/>
        <v>50.03</v>
      </c>
      <c r="L4923" s="48">
        <f t="shared" si="552"/>
        <v>50.29</v>
      </c>
      <c r="M4923" s="48">
        <f t="shared" si="553"/>
        <v>49.92</v>
      </c>
      <c r="N4923" s="48">
        <f t="shared" si="554"/>
        <v>50.29</v>
      </c>
      <c r="O4923" s="49">
        <f t="shared" ca="1" si="555"/>
        <v>1608400</v>
      </c>
    </row>
    <row r="4924" spans="1:15" x14ac:dyDescent="0.25">
      <c r="A4924">
        <v>4909</v>
      </c>
      <c r="B4924" s="89">
        <v>35370</v>
      </c>
      <c r="C4924" s="48">
        <v>70.984298999999993</v>
      </c>
      <c r="D4924" s="48">
        <v>71.156197000000006</v>
      </c>
      <c r="E4924" s="48">
        <v>70.265602000000001</v>
      </c>
      <c r="F4924" s="48">
        <v>70.593697000000006</v>
      </c>
      <c r="G4924" s="49">
        <v>821300</v>
      </c>
      <c r="H4924" s="48">
        <v>49.961537</v>
      </c>
      <c r="I4924" s="52">
        <f t="shared" si="549"/>
        <v>0.70773368052958041</v>
      </c>
      <c r="J4924" s="52">
        <f t="shared" ca="1" si="550"/>
        <v>1</v>
      </c>
      <c r="K4924" s="48">
        <f t="shared" si="551"/>
        <v>50.24</v>
      </c>
      <c r="L4924" s="48">
        <f t="shared" si="552"/>
        <v>50.36</v>
      </c>
      <c r="M4924" s="48">
        <f t="shared" si="553"/>
        <v>49.73</v>
      </c>
      <c r="N4924" s="48">
        <f t="shared" si="554"/>
        <v>49.96</v>
      </c>
      <c r="O4924" s="49">
        <f t="shared" ca="1" si="555"/>
        <v>821300</v>
      </c>
    </row>
    <row r="4925" spans="1:15" x14ac:dyDescent="0.25">
      <c r="A4925">
        <v>4910</v>
      </c>
      <c r="B4925" s="89">
        <v>35369</v>
      </c>
      <c r="C4925" s="48">
        <v>70.265602000000001</v>
      </c>
      <c r="D4925" s="48">
        <v>70.875</v>
      </c>
      <c r="E4925" s="48">
        <v>70.1875</v>
      </c>
      <c r="F4925" s="48">
        <v>70.843697000000006</v>
      </c>
      <c r="G4925" s="49">
        <v>726300</v>
      </c>
      <c r="H4925" s="48">
        <v>50.138471000000003</v>
      </c>
      <c r="I4925" s="52">
        <f t="shared" si="549"/>
        <v>0.70773368871474907</v>
      </c>
      <c r="J4925" s="52">
        <f t="shared" ca="1" si="550"/>
        <v>1</v>
      </c>
      <c r="K4925" s="48">
        <f t="shared" si="551"/>
        <v>49.73</v>
      </c>
      <c r="L4925" s="48">
        <f t="shared" si="552"/>
        <v>50.16</v>
      </c>
      <c r="M4925" s="48">
        <f t="shared" si="553"/>
        <v>49.67</v>
      </c>
      <c r="N4925" s="48">
        <f t="shared" si="554"/>
        <v>50.14</v>
      </c>
      <c r="O4925" s="49">
        <f t="shared" ca="1" si="555"/>
        <v>726300</v>
      </c>
    </row>
    <row r="4926" spans="1:15" x14ac:dyDescent="0.25">
      <c r="A4926">
        <v>4911</v>
      </c>
      <c r="B4926" s="89">
        <v>35368</v>
      </c>
      <c r="C4926" s="48">
        <v>70.625</v>
      </c>
      <c r="D4926" s="48">
        <v>70.625</v>
      </c>
      <c r="E4926" s="48">
        <v>70.093697000000006</v>
      </c>
      <c r="F4926" s="48">
        <v>70.171798999999993</v>
      </c>
      <c r="G4926" s="49">
        <v>495400</v>
      </c>
      <c r="H4926" s="48">
        <v>49.662945999999998</v>
      </c>
      <c r="I4926" s="52">
        <f t="shared" si="549"/>
        <v>0.70773368657685409</v>
      </c>
      <c r="J4926" s="52">
        <f t="shared" ca="1" si="550"/>
        <v>1</v>
      </c>
      <c r="K4926" s="48">
        <f t="shared" si="551"/>
        <v>49.98</v>
      </c>
      <c r="L4926" s="48">
        <f t="shared" si="552"/>
        <v>49.98</v>
      </c>
      <c r="M4926" s="48">
        <f t="shared" si="553"/>
        <v>49.61</v>
      </c>
      <c r="N4926" s="48">
        <f t="shared" si="554"/>
        <v>49.66</v>
      </c>
      <c r="O4926" s="49">
        <f t="shared" ca="1" si="555"/>
        <v>495400</v>
      </c>
    </row>
    <row r="4927" spans="1:15" x14ac:dyDescent="0.25">
      <c r="A4927">
        <v>4912</v>
      </c>
      <c r="B4927" s="89">
        <v>35367</v>
      </c>
      <c r="C4927" s="48">
        <v>70.0625</v>
      </c>
      <c r="D4927" s="48">
        <v>70.578102000000001</v>
      </c>
      <c r="E4927" s="48">
        <v>69.703102000000001</v>
      </c>
      <c r="F4927" s="48">
        <v>70.406197000000006</v>
      </c>
      <c r="G4927" s="49">
        <v>815900</v>
      </c>
      <c r="H4927" s="48">
        <v>49.828837</v>
      </c>
      <c r="I4927" s="52">
        <f t="shared" si="549"/>
        <v>0.7077336814542049</v>
      </c>
      <c r="J4927" s="52">
        <f t="shared" ca="1" si="550"/>
        <v>1</v>
      </c>
      <c r="K4927" s="48">
        <f t="shared" si="551"/>
        <v>49.59</v>
      </c>
      <c r="L4927" s="48">
        <f t="shared" si="552"/>
        <v>49.95</v>
      </c>
      <c r="M4927" s="48">
        <f t="shared" si="553"/>
        <v>49.33</v>
      </c>
      <c r="N4927" s="48">
        <f t="shared" si="554"/>
        <v>49.83</v>
      </c>
      <c r="O4927" s="49">
        <f t="shared" ca="1" si="555"/>
        <v>815900</v>
      </c>
    </row>
    <row r="4928" spans="1:15" x14ac:dyDescent="0.25">
      <c r="A4928">
        <v>4913</v>
      </c>
      <c r="B4928" s="89">
        <v>35366</v>
      </c>
      <c r="C4928" s="48">
        <v>70.375</v>
      </c>
      <c r="D4928" s="48">
        <v>70.734298999999993</v>
      </c>
      <c r="E4928" s="48">
        <v>69.8125</v>
      </c>
      <c r="F4928" s="48">
        <v>69.843697000000006</v>
      </c>
      <c r="G4928" s="49">
        <v>975400</v>
      </c>
      <c r="H4928" s="48">
        <v>49.430737000000001</v>
      </c>
      <c r="I4928" s="52">
        <f t="shared" si="549"/>
        <v>0.70773368425786509</v>
      </c>
      <c r="J4928" s="52">
        <f t="shared" ca="1" si="550"/>
        <v>1</v>
      </c>
      <c r="K4928" s="48">
        <f t="shared" si="551"/>
        <v>49.81</v>
      </c>
      <c r="L4928" s="48">
        <f t="shared" si="552"/>
        <v>50.06</v>
      </c>
      <c r="M4928" s="48">
        <f t="shared" si="553"/>
        <v>49.41</v>
      </c>
      <c r="N4928" s="48">
        <f t="shared" si="554"/>
        <v>49.43</v>
      </c>
      <c r="O4928" s="49">
        <f t="shared" ca="1" si="555"/>
        <v>975400</v>
      </c>
    </row>
    <row r="4929" spans="1:15" x14ac:dyDescent="0.25">
      <c r="A4929">
        <v>4914</v>
      </c>
      <c r="B4929" s="89">
        <v>35363</v>
      </c>
      <c r="C4929" s="48">
        <v>70.234298999999993</v>
      </c>
      <c r="D4929" s="48">
        <v>70.5625</v>
      </c>
      <c r="E4929" s="48">
        <v>70.125</v>
      </c>
      <c r="F4929" s="48">
        <v>70.3125</v>
      </c>
      <c r="G4929" s="49">
        <v>568300</v>
      </c>
      <c r="H4929" s="48">
        <v>49.762524999999997</v>
      </c>
      <c r="I4929" s="52">
        <f t="shared" si="549"/>
        <v>0.70773368888888888</v>
      </c>
      <c r="J4929" s="52">
        <f t="shared" ca="1" si="550"/>
        <v>1</v>
      </c>
      <c r="K4929" s="48">
        <f t="shared" si="551"/>
        <v>49.71</v>
      </c>
      <c r="L4929" s="48">
        <f t="shared" si="552"/>
        <v>49.94</v>
      </c>
      <c r="M4929" s="48">
        <f t="shared" si="553"/>
        <v>49.63</v>
      </c>
      <c r="N4929" s="48">
        <f t="shared" si="554"/>
        <v>49.76</v>
      </c>
      <c r="O4929" s="49">
        <f t="shared" ca="1" si="555"/>
        <v>568300</v>
      </c>
    </row>
    <row r="4930" spans="1:15" x14ac:dyDescent="0.25">
      <c r="A4930">
        <v>4915</v>
      </c>
      <c r="B4930" s="89">
        <v>35362</v>
      </c>
      <c r="C4930" s="48">
        <v>70.859298999999993</v>
      </c>
      <c r="D4930" s="48">
        <v>70.984298999999993</v>
      </c>
      <c r="E4930" s="48">
        <v>70.218697000000006</v>
      </c>
      <c r="F4930" s="48">
        <v>70.25</v>
      </c>
      <c r="G4930" s="49">
        <v>379300</v>
      </c>
      <c r="H4930" s="48">
        <v>49.718291999999998</v>
      </c>
      <c r="I4930" s="52">
        <f t="shared" si="549"/>
        <v>0.70773369395017793</v>
      </c>
      <c r="J4930" s="52">
        <f t="shared" ca="1" si="550"/>
        <v>1</v>
      </c>
      <c r="K4930" s="48">
        <f t="shared" si="551"/>
        <v>50.15</v>
      </c>
      <c r="L4930" s="48">
        <f t="shared" si="552"/>
        <v>50.24</v>
      </c>
      <c r="M4930" s="48">
        <f t="shared" si="553"/>
        <v>49.7</v>
      </c>
      <c r="N4930" s="48">
        <f t="shared" si="554"/>
        <v>49.72</v>
      </c>
      <c r="O4930" s="49">
        <f t="shared" ca="1" si="555"/>
        <v>379300</v>
      </c>
    </row>
    <row r="4931" spans="1:15" x14ac:dyDescent="0.25">
      <c r="A4931">
        <v>4916</v>
      </c>
      <c r="B4931" s="89">
        <v>35361</v>
      </c>
      <c r="C4931" s="48">
        <v>70.468697000000006</v>
      </c>
      <c r="D4931" s="48">
        <v>70.890602000000001</v>
      </c>
      <c r="E4931" s="48">
        <v>70.1875</v>
      </c>
      <c r="F4931" s="48">
        <v>70.859298999999993</v>
      </c>
      <c r="G4931" s="49">
        <v>735900</v>
      </c>
      <c r="H4931" s="48">
        <v>50.149512999999999</v>
      </c>
      <c r="I4931" s="52">
        <f t="shared" si="549"/>
        <v>0.70773368785372837</v>
      </c>
      <c r="J4931" s="52">
        <f t="shared" ca="1" si="550"/>
        <v>1</v>
      </c>
      <c r="K4931" s="48">
        <f t="shared" si="551"/>
        <v>49.87</v>
      </c>
      <c r="L4931" s="48">
        <f t="shared" si="552"/>
        <v>50.17</v>
      </c>
      <c r="M4931" s="48">
        <f t="shared" si="553"/>
        <v>49.67</v>
      </c>
      <c r="N4931" s="48">
        <f t="shared" si="554"/>
        <v>50.15</v>
      </c>
      <c r="O4931" s="49">
        <f t="shared" ca="1" si="555"/>
        <v>735900</v>
      </c>
    </row>
    <row r="4932" spans="1:15" x14ac:dyDescent="0.25">
      <c r="A4932">
        <v>4917</v>
      </c>
      <c r="B4932" s="89">
        <v>35360</v>
      </c>
      <c r="C4932" s="48">
        <v>71.0625</v>
      </c>
      <c r="D4932" s="48">
        <v>71.078102000000001</v>
      </c>
      <c r="E4932" s="48">
        <v>70.593697000000006</v>
      </c>
      <c r="F4932" s="48">
        <v>70.625</v>
      </c>
      <c r="G4932" s="49">
        <v>848900</v>
      </c>
      <c r="H4932" s="48">
        <v>49.983691999999998</v>
      </c>
      <c r="I4932" s="52">
        <f t="shared" si="549"/>
        <v>0.70773369203539815</v>
      </c>
      <c r="J4932" s="52">
        <f t="shared" ca="1" si="550"/>
        <v>1</v>
      </c>
      <c r="K4932" s="48">
        <f t="shared" si="551"/>
        <v>50.29</v>
      </c>
      <c r="L4932" s="48">
        <f t="shared" si="552"/>
        <v>50.3</v>
      </c>
      <c r="M4932" s="48">
        <f t="shared" si="553"/>
        <v>49.96</v>
      </c>
      <c r="N4932" s="48">
        <f t="shared" si="554"/>
        <v>49.98</v>
      </c>
      <c r="O4932" s="49">
        <f t="shared" ca="1" si="555"/>
        <v>848900</v>
      </c>
    </row>
    <row r="4933" spans="1:15" x14ac:dyDescent="0.25">
      <c r="A4933">
        <v>4918</v>
      </c>
      <c r="B4933" s="89">
        <v>35359</v>
      </c>
      <c r="C4933" s="48">
        <v>71.281197000000006</v>
      </c>
      <c r="D4933" s="48">
        <v>71.625</v>
      </c>
      <c r="E4933" s="48">
        <v>70.9375</v>
      </c>
      <c r="F4933" s="48">
        <v>71.125</v>
      </c>
      <c r="G4933" s="49">
        <v>879200</v>
      </c>
      <c r="H4933" s="48">
        <v>50.337558999999999</v>
      </c>
      <c r="I4933" s="52">
        <f t="shared" si="549"/>
        <v>0.70773369420035148</v>
      </c>
      <c r="J4933" s="52">
        <f t="shared" ca="1" si="550"/>
        <v>1</v>
      </c>
      <c r="K4933" s="48">
        <f t="shared" si="551"/>
        <v>50.45</v>
      </c>
      <c r="L4933" s="48">
        <f t="shared" si="552"/>
        <v>50.69</v>
      </c>
      <c r="M4933" s="48">
        <f t="shared" si="553"/>
        <v>50.2</v>
      </c>
      <c r="N4933" s="48">
        <f t="shared" si="554"/>
        <v>50.34</v>
      </c>
      <c r="O4933" s="49">
        <f t="shared" ca="1" si="555"/>
        <v>879200</v>
      </c>
    </row>
    <row r="4934" spans="1:15" x14ac:dyDescent="0.25">
      <c r="A4934">
        <v>4919</v>
      </c>
      <c r="B4934" s="89">
        <v>35356</v>
      </c>
      <c r="C4934" s="48">
        <v>70.875</v>
      </c>
      <c r="D4934" s="48">
        <v>71.3125</v>
      </c>
      <c r="E4934" s="48">
        <v>70.718697000000006</v>
      </c>
      <c r="F4934" s="48">
        <v>71.218697000000006</v>
      </c>
      <c r="G4934" s="49">
        <v>695800</v>
      </c>
      <c r="H4934" s="48">
        <v>50.403871000000002</v>
      </c>
      <c r="I4934" s="52">
        <f t="shared" si="549"/>
        <v>0.70773368684349836</v>
      </c>
      <c r="J4934" s="52">
        <f t="shared" ca="1" si="550"/>
        <v>1</v>
      </c>
      <c r="K4934" s="48">
        <f t="shared" si="551"/>
        <v>50.16</v>
      </c>
      <c r="L4934" s="48">
        <f t="shared" si="552"/>
        <v>50.47</v>
      </c>
      <c r="M4934" s="48">
        <f t="shared" si="553"/>
        <v>50.05</v>
      </c>
      <c r="N4934" s="48">
        <f t="shared" si="554"/>
        <v>50.4</v>
      </c>
      <c r="O4934" s="49">
        <f t="shared" ca="1" si="555"/>
        <v>695800</v>
      </c>
    </row>
    <row r="4935" spans="1:15" x14ac:dyDescent="0.25">
      <c r="A4935">
        <v>4920</v>
      </c>
      <c r="B4935" s="89">
        <v>35355</v>
      </c>
      <c r="C4935" s="48">
        <v>70.875</v>
      </c>
      <c r="D4935" s="48">
        <v>71.031197000000006</v>
      </c>
      <c r="E4935" s="48">
        <v>70.546798999999993</v>
      </c>
      <c r="F4935" s="48">
        <v>70.843697000000006</v>
      </c>
      <c r="G4935" s="49">
        <v>792500</v>
      </c>
      <c r="H4935" s="48">
        <v>50.138471000000003</v>
      </c>
      <c r="I4935" s="52">
        <f t="shared" si="549"/>
        <v>0.70773368871474907</v>
      </c>
      <c r="J4935" s="52">
        <f t="shared" ca="1" si="550"/>
        <v>1</v>
      </c>
      <c r="K4935" s="48">
        <f t="shared" si="551"/>
        <v>50.16</v>
      </c>
      <c r="L4935" s="48">
        <f t="shared" si="552"/>
        <v>50.27</v>
      </c>
      <c r="M4935" s="48">
        <f t="shared" si="553"/>
        <v>49.93</v>
      </c>
      <c r="N4935" s="48">
        <f t="shared" si="554"/>
        <v>50.14</v>
      </c>
      <c r="O4935" s="49">
        <f t="shared" ca="1" si="555"/>
        <v>792500</v>
      </c>
    </row>
    <row r="4936" spans="1:15" x14ac:dyDescent="0.25">
      <c r="A4936">
        <v>4921</v>
      </c>
      <c r="B4936" s="89">
        <v>35354</v>
      </c>
      <c r="C4936" s="48">
        <v>70.5</v>
      </c>
      <c r="D4936" s="48">
        <v>70.656197000000006</v>
      </c>
      <c r="E4936" s="48">
        <v>69.9375</v>
      </c>
      <c r="F4936" s="48">
        <v>70.656197000000006</v>
      </c>
      <c r="G4936" s="49">
        <v>590100</v>
      </c>
      <c r="H4936" s="48">
        <v>50.005771000000003</v>
      </c>
      <c r="I4936" s="52">
        <f t="shared" si="549"/>
        <v>0.70773368965782291</v>
      </c>
      <c r="J4936" s="52">
        <f t="shared" ca="1" si="550"/>
        <v>1</v>
      </c>
      <c r="K4936" s="48">
        <f t="shared" si="551"/>
        <v>49.9</v>
      </c>
      <c r="L4936" s="48">
        <f t="shared" si="552"/>
        <v>50.01</v>
      </c>
      <c r="M4936" s="48">
        <f t="shared" si="553"/>
        <v>49.5</v>
      </c>
      <c r="N4936" s="48">
        <f t="shared" si="554"/>
        <v>50.01</v>
      </c>
      <c r="O4936" s="49">
        <f t="shared" ca="1" si="555"/>
        <v>590100</v>
      </c>
    </row>
    <row r="4937" spans="1:15" x14ac:dyDescent="0.25">
      <c r="A4937">
        <v>4922</v>
      </c>
      <c r="B4937" s="89">
        <v>35353</v>
      </c>
      <c r="C4937" s="48">
        <v>71.125</v>
      </c>
      <c r="D4937" s="48">
        <v>71.125</v>
      </c>
      <c r="E4937" s="48">
        <v>69.953102000000001</v>
      </c>
      <c r="F4937" s="48">
        <v>70.3125</v>
      </c>
      <c r="G4937" s="49">
        <v>776900</v>
      </c>
      <c r="H4937" s="48">
        <v>49.762524999999997</v>
      </c>
      <c r="I4937" s="52">
        <f t="shared" si="549"/>
        <v>0.70773368888888888</v>
      </c>
      <c r="J4937" s="52">
        <f t="shared" ca="1" si="550"/>
        <v>1</v>
      </c>
      <c r="K4937" s="48">
        <f t="shared" si="551"/>
        <v>50.34</v>
      </c>
      <c r="L4937" s="48">
        <f t="shared" si="552"/>
        <v>50.34</v>
      </c>
      <c r="M4937" s="48">
        <f t="shared" si="553"/>
        <v>49.51</v>
      </c>
      <c r="N4937" s="48">
        <f t="shared" si="554"/>
        <v>49.76</v>
      </c>
      <c r="O4937" s="49">
        <f t="shared" ca="1" si="555"/>
        <v>776900</v>
      </c>
    </row>
    <row r="4938" spans="1:15" x14ac:dyDescent="0.25">
      <c r="A4938">
        <v>4923</v>
      </c>
      <c r="B4938" s="89">
        <v>35352</v>
      </c>
      <c r="C4938" s="48">
        <v>70.3125</v>
      </c>
      <c r="D4938" s="48">
        <v>70.6875</v>
      </c>
      <c r="E4938" s="48">
        <v>70.296798999999993</v>
      </c>
      <c r="F4938" s="48">
        <v>70.406197000000006</v>
      </c>
      <c r="G4938" s="49">
        <v>201600</v>
      </c>
      <c r="H4938" s="48">
        <v>49.828837</v>
      </c>
      <c r="I4938" s="52">
        <f t="shared" si="549"/>
        <v>0.7077336814542049</v>
      </c>
      <c r="J4938" s="52">
        <f t="shared" ca="1" si="550"/>
        <v>1</v>
      </c>
      <c r="K4938" s="48">
        <f t="shared" si="551"/>
        <v>49.76</v>
      </c>
      <c r="L4938" s="48">
        <f t="shared" si="552"/>
        <v>50.03</v>
      </c>
      <c r="M4938" s="48">
        <f t="shared" si="553"/>
        <v>49.75</v>
      </c>
      <c r="N4938" s="48">
        <f t="shared" si="554"/>
        <v>49.83</v>
      </c>
      <c r="O4938" s="49">
        <f t="shared" ca="1" si="555"/>
        <v>201600</v>
      </c>
    </row>
    <row r="4939" spans="1:15" x14ac:dyDescent="0.25">
      <c r="A4939">
        <v>4924</v>
      </c>
      <c r="B4939" s="89">
        <v>35349</v>
      </c>
      <c r="C4939" s="48">
        <v>69.718697000000006</v>
      </c>
      <c r="D4939" s="48">
        <v>70.3125</v>
      </c>
      <c r="E4939" s="48">
        <v>69.718697000000006</v>
      </c>
      <c r="F4939" s="48">
        <v>70.3125</v>
      </c>
      <c r="G4939" s="49">
        <v>331300</v>
      </c>
      <c r="H4939" s="48">
        <v>49.762524999999997</v>
      </c>
      <c r="I4939" s="52">
        <f t="shared" si="549"/>
        <v>0.70773368888888888</v>
      </c>
      <c r="J4939" s="52">
        <f t="shared" ca="1" si="550"/>
        <v>1</v>
      </c>
      <c r="K4939" s="48">
        <f t="shared" si="551"/>
        <v>49.34</v>
      </c>
      <c r="L4939" s="48">
        <f t="shared" si="552"/>
        <v>49.76</v>
      </c>
      <c r="M4939" s="48">
        <f t="shared" si="553"/>
        <v>49.34</v>
      </c>
      <c r="N4939" s="48">
        <f t="shared" si="554"/>
        <v>49.76</v>
      </c>
      <c r="O4939" s="49">
        <f t="shared" ca="1" si="555"/>
        <v>331300</v>
      </c>
    </row>
    <row r="4940" spans="1:15" x14ac:dyDescent="0.25">
      <c r="A4940">
        <v>4925</v>
      </c>
      <c r="B4940" s="89">
        <v>35348</v>
      </c>
      <c r="C4940" s="48">
        <v>69.593697000000006</v>
      </c>
      <c r="D4940" s="48">
        <v>69.859298999999993</v>
      </c>
      <c r="E4940" s="48">
        <v>69.375</v>
      </c>
      <c r="F4940" s="48">
        <v>69.453102000000001</v>
      </c>
      <c r="G4940" s="49">
        <v>1562200</v>
      </c>
      <c r="H4940" s="48">
        <v>49.154299999999999</v>
      </c>
      <c r="I4940" s="52">
        <f t="shared" si="549"/>
        <v>0.70773368769043599</v>
      </c>
      <c r="J4940" s="52">
        <f t="shared" ca="1" si="550"/>
        <v>1</v>
      </c>
      <c r="K4940" s="48">
        <f t="shared" si="551"/>
        <v>49.25</v>
      </c>
      <c r="L4940" s="48">
        <f t="shared" si="552"/>
        <v>49.44</v>
      </c>
      <c r="M4940" s="48">
        <f t="shared" si="553"/>
        <v>49.1</v>
      </c>
      <c r="N4940" s="48">
        <f t="shared" si="554"/>
        <v>49.15</v>
      </c>
      <c r="O4940" s="49">
        <f t="shared" ca="1" si="555"/>
        <v>1562200</v>
      </c>
    </row>
    <row r="4941" spans="1:15" x14ac:dyDescent="0.25">
      <c r="A4941">
        <v>4926</v>
      </c>
      <c r="B4941" s="89">
        <v>35347</v>
      </c>
      <c r="C4941" s="48">
        <v>70.25</v>
      </c>
      <c r="D4941" s="48">
        <v>70.375</v>
      </c>
      <c r="E4941" s="48">
        <v>69.515602000000001</v>
      </c>
      <c r="F4941" s="48">
        <v>69.593697000000006</v>
      </c>
      <c r="G4941" s="49">
        <v>528800</v>
      </c>
      <c r="H4941" s="48">
        <v>49.253804000000002</v>
      </c>
      <c r="I4941" s="52">
        <f t="shared" si="549"/>
        <v>0.70773369030818978</v>
      </c>
      <c r="J4941" s="52">
        <f t="shared" ca="1" si="550"/>
        <v>1</v>
      </c>
      <c r="K4941" s="48">
        <f t="shared" si="551"/>
        <v>49.72</v>
      </c>
      <c r="L4941" s="48">
        <f t="shared" si="552"/>
        <v>49.81</v>
      </c>
      <c r="M4941" s="48">
        <f t="shared" si="553"/>
        <v>49.2</v>
      </c>
      <c r="N4941" s="48">
        <f t="shared" si="554"/>
        <v>49.25</v>
      </c>
      <c r="O4941" s="49">
        <f t="shared" ca="1" si="555"/>
        <v>528800</v>
      </c>
    </row>
    <row r="4942" spans="1:15" x14ac:dyDescent="0.25">
      <c r="A4942">
        <v>4927</v>
      </c>
      <c r="B4942" s="89">
        <v>35346</v>
      </c>
      <c r="C4942" s="48">
        <v>70.453102000000001</v>
      </c>
      <c r="D4942" s="48">
        <v>70.6875</v>
      </c>
      <c r="E4942" s="48">
        <v>70.015602000000001</v>
      </c>
      <c r="F4942" s="48">
        <v>70.140602000000001</v>
      </c>
      <c r="G4942" s="49">
        <v>386200</v>
      </c>
      <c r="H4942" s="48">
        <v>49.640867</v>
      </c>
      <c r="I4942" s="52">
        <f t="shared" si="549"/>
        <v>0.70773368896947875</v>
      </c>
      <c r="J4942" s="52">
        <f t="shared" ca="1" si="550"/>
        <v>1</v>
      </c>
      <c r="K4942" s="48">
        <f t="shared" si="551"/>
        <v>49.86</v>
      </c>
      <c r="L4942" s="48">
        <f t="shared" si="552"/>
        <v>50.03</v>
      </c>
      <c r="M4942" s="48">
        <f t="shared" si="553"/>
        <v>49.55</v>
      </c>
      <c r="N4942" s="48">
        <f t="shared" si="554"/>
        <v>49.64</v>
      </c>
      <c r="O4942" s="49">
        <f t="shared" ca="1" si="555"/>
        <v>386200</v>
      </c>
    </row>
    <row r="4943" spans="1:15" x14ac:dyDescent="0.25">
      <c r="A4943">
        <v>4928</v>
      </c>
      <c r="B4943" s="89">
        <v>35345</v>
      </c>
      <c r="C4943" s="48">
        <v>70.3125</v>
      </c>
      <c r="D4943" s="48">
        <v>70.625</v>
      </c>
      <c r="E4943" s="48">
        <v>70.25</v>
      </c>
      <c r="F4943" s="48">
        <v>70.421798999999993</v>
      </c>
      <c r="G4943" s="49">
        <v>235100</v>
      </c>
      <c r="H4943" s="48">
        <v>49.839880000000001</v>
      </c>
      <c r="I4943" s="52">
        <f t="shared" si="549"/>
        <v>0.70773369478959214</v>
      </c>
      <c r="J4943" s="52">
        <f t="shared" ca="1" si="550"/>
        <v>1</v>
      </c>
      <c r="K4943" s="48">
        <f t="shared" si="551"/>
        <v>49.76</v>
      </c>
      <c r="L4943" s="48">
        <f t="shared" si="552"/>
        <v>49.98</v>
      </c>
      <c r="M4943" s="48">
        <f t="shared" si="553"/>
        <v>49.72</v>
      </c>
      <c r="N4943" s="48">
        <f t="shared" si="554"/>
        <v>49.84</v>
      </c>
      <c r="O4943" s="49">
        <f t="shared" ca="1" si="555"/>
        <v>235100</v>
      </c>
    </row>
    <row r="4944" spans="1:15" x14ac:dyDescent="0.25">
      <c r="A4944">
        <v>4929</v>
      </c>
      <c r="B4944" s="89">
        <v>35342</v>
      </c>
      <c r="C4944" s="48">
        <v>69.6875</v>
      </c>
      <c r="D4944" s="48">
        <v>70.343697000000006</v>
      </c>
      <c r="E4944" s="48">
        <v>69.5</v>
      </c>
      <c r="F4944" s="48">
        <v>70.343697000000006</v>
      </c>
      <c r="G4944" s="49">
        <v>754100</v>
      </c>
      <c r="H4944" s="48">
        <v>49.784604000000002</v>
      </c>
      <c r="I4944" s="52">
        <f t="shared" si="549"/>
        <v>0.70773368650214674</v>
      </c>
      <c r="J4944" s="52">
        <f t="shared" ca="1" si="550"/>
        <v>1</v>
      </c>
      <c r="K4944" s="48">
        <f t="shared" si="551"/>
        <v>49.32</v>
      </c>
      <c r="L4944" s="48">
        <f t="shared" si="552"/>
        <v>49.78</v>
      </c>
      <c r="M4944" s="48">
        <f t="shared" si="553"/>
        <v>49.19</v>
      </c>
      <c r="N4944" s="48">
        <f t="shared" si="554"/>
        <v>49.78</v>
      </c>
      <c r="O4944" s="49">
        <f t="shared" ca="1" si="555"/>
        <v>754100</v>
      </c>
    </row>
    <row r="4945" spans="1:15" x14ac:dyDescent="0.25">
      <c r="A4945">
        <v>4930</v>
      </c>
      <c r="B4945" s="89">
        <v>35341</v>
      </c>
      <c r="C4945" s="48">
        <v>69.5</v>
      </c>
      <c r="D4945" s="48">
        <v>69.531197000000006</v>
      </c>
      <c r="E4945" s="48">
        <v>69.203102000000001</v>
      </c>
      <c r="F4945" s="48">
        <v>69.406197000000006</v>
      </c>
      <c r="G4945" s="49">
        <v>342200</v>
      </c>
      <c r="H4945" s="48">
        <v>49.121104000000003</v>
      </c>
      <c r="I4945" s="52">
        <f t="shared" ref="I4945:I5008" si="556">H4945/F4945</f>
        <v>0.70773369127255303</v>
      </c>
      <c r="J4945" s="52">
        <f t="shared" ref="J4945:J5008" ca="1" si="557">INDEX(OFFSET($T$15,0,0,$S$13+1,1),MATCH(B4945,OFFSET($Q$15,0,0,$S$13+1,1),-1))</f>
        <v>1</v>
      </c>
      <c r="K4945" s="48">
        <f t="shared" ref="K4945:K5008" si="558">ROUND($I4945*C4945,2)</f>
        <v>49.19</v>
      </c>
      <c r="L4945" s="48">
        <f t="shared" ref="L4945:L5008" si="559">ROUND($I4945*D4945,2)</f>
        <v>49.21</v>
      </c>
      <c r="M4945" s="48">
        <f t="shared" ref="M4945:M5008" si="560">ROUND($I4945*E4945,2)</f>
        <v>48.98</v>
      </c>
      <c r="N4945" s="48">
        <f t="shared" ref="N4945:N5008" si="561">ROUND($I4945*F4945,2)</f>
        <v>49.12</v>
      </c>
      <c r="O4945" s="49">
        <f t="shared" ref="O4945:O5008" ca="1" si="562">G4945*J4945</f>
        <v>342200</v>
      </c>
    </row>
    <row r="4946" spans="1:15" x14ac:dyDescent="0.25">
      <c r="A4946">
        <v>4931</v>
      </c>
      <c r="B4946" s="89">
        <v>35340</v>
      </c>
      <c r="C4946" s="48">
        <v>69.25</v>
      </c>
      <c r="D4946" s="48">
        <v>69.593697000000006</v>
      </c>
      <c r="E4946" s="48">
        <v>69.156197000000006</v>
      </c>
      <c r="F4946" s="48">
        <v>69.468697000000006</v>
      </c>
      <c r="G4946" s="49">
        <v>609000</v>
      </c>
      <c r="H4946" s="48">
        <v>49.165337000000001</v>
      </c>
      <c r="I4946" s="52">
        <f t="shared" si="556"/>
        <v>0.70773368615219601</v>
      </c>
      <c r="J4946" s="52">
        <f t="shared" ca="1" si="557"/>
        <v>1</v>
      </c>
      <c r="K4946" s="48">
        <f t="shared" si="558"/>
        <v>49.01</v>
      </c>
      <c r="L4946" s="48">
        <f t="shared" si="559"/>
        <v>49.25</v>
      </c>
      <c r="M4946" s="48">
        <f t="shared" si="560"/>
        <v>48.94</v>
      </c>
      <c r="N4946" s="48">
        <f t="shared" si="561"/>
        <v>49.17</v>
      </c>
      <c r="O4946" s="49">
        <f t="shared" ca="1" si="562"/>
        <v>609000</v>
      </c>
    </row>
    <row r="4947" spans="1:15" x14ac:dyDescent="0.25">
      <c r="A4947">
        <v>4932</v>
      </c>
      <c r="B4947" s="89">
        <v>35339</v>
      </c>
      <c r="C4947" s="48">
        <v>68.703102000000001</v>
      </c>
      <c r="D4947" s="48">
        <v>69.046798999999993</v>
      </c>
      <c r="E4947" s="48">
        <v>68.4375</v>
      </c>
      <c r="F4947" s="48">
        <v>69</v>
      </c>
      <c r="G4947" s="49">
        <v>561400</v>
      </c>
      <c r="H4947" s="48">
        <v>48.833624999999998</v>
      </c>
      <c r="I4947" s="52">
        <f t="shared" si="556"/>
        <v>0.70773369565217392</v>
      </c>
      <c r="J4947" s="52">
        <f t="shared" ca="1" si="557"/>
        <v>1</v>
      </c>
      <c r="K4947" s="48">
        <f t="shared" si="558"/>
        <v>48.62</v>
      </c>
      <c r="L4947" s="48">
        <f t="shared" si="559"/>
        <v>48.87</v>
      </c>
      <c r="M4947" s="48">
        <f t="shared" si="560"/>
        <v>48.44</v>
      </c>
      <c r="N4947" s="48">
        <f t="shared" si="561"/>
        <v>48.83</v>
      </c>
      <c r="O4947" s="49">
        <f t="shared" ca="1" si="562"/>
        <v>561400</v>
      </c>
    </row>
    <row r="4948" spans="1:15" x14ac:dyDescent="0.25">
      <c r="A4948">
        <v>4933</v>
      </c>
      <c r="B4948" s="89">
        <v>35338</v>
      </c>
      <c r="C4948" s="48">
        <v>68.781197000000006</v>
      </c>
      <c r="D4948" s="48">
        <v>69.0625</v>
      </c>
      <c r="E4948" s="48">
        <v>68.578102000000001</v>
      </c>
      <c r="F4948" s="48">
        <v>68.625</v>
      </c>
      <c r="G4948" s="49">
        <v>578200</v>
      </c>
      <c r="H4948" s="48">
        <v>48.568224999999998</v>
      </c>
      <c r="I4948" s="52">
        <f t="shared" si="556"/>
        <v>0.70773369763205829</v>
      </c>
      <c r="J4948" s="52">
        <f t="shared" ca="1" si="557"/>
        <v>1</v>
      </c>
      <c r="K4948" s="48">
        <f t="shared" si="558"/>
        <v>48.68</v>
      </c>
      <c r="L4948" s="48">
        <f t="shared" si="559"/>
        <v>48.88</v>
      </c>
      <c r="M4948" s="48">
        <f t="shared" si="560"/>
        <v>48.54</v>
      </c>
      <c r="N4948" s="48">
        <f t="shared" si="561"/>
        <v>48.57</v>
      </c>
      <c r="O4948" s="49">
        <f t="shared" ca="1" si="562"/>
        <v>578200</v>
      </c>
    </row>
    <row r="4949" spans="1:15" x14ac:dyDescent="0.25">
      <c r="A4949">
        <v>4934</v>
      </c>
      <c r="B4949" s="89">
        <v>35335</v>
      </c>
      <c r="C4949" s="48">
        <v>68.718697000000006</v>
      </c>
      <c r="D4949" s="48">
        <v>68.718697000000006</v>
      </c>
      <c r="E4949" s="48">
        <v>68.375</v>
      </c>
      <c r="F4949" s="48">
        <v>68.6875</v>
      </c>
      <c r="G4949" s="49">
        <v>407600</v>
      </c>
      <c r="H4949" s="48">
        <v>48.612457999999997</v>
      </c>
      <c r="I4949" s="52">
        <f t="shared" si="556"/>
        <v>0.7077336924476797</v>
      </c>
      <c r="J4949" s="52">
        <f t="shared" ca="1" si="557"/>
        <v>1</v>
      </c>
      <c r="K4949" s="48">
        <f t="shared" si="558"/>
        <v>48.63</v>
      </c>
      <c r="L4949" s="48">
        <f t="shared" si="559"/>
        <v>48.63</v>
      </c>
      <c r="M4949" s="48">
        <f t="shared" si="560"/>
        <v>48.39</v>
      </c>
      <c r="N4949" s="48">
        <f t="shared" si="561"/>
        <v>48.61</v>
      </c>
      <c r="O4949" s="49">
        <f t="shared" ca="1" si="562"/>
        <v>407600</v>
      </c>
    </row>
    <row r="4950" spans="1:15" x14ac:dyDescent="0.25">
      <c r="A4950">
        <v>4935</v>
      </c>
      <c r="B4950" s="89">
        <v>35334</v>
      </c>
      <c r="C4950" s="48">
        <v>68.75</v>
      </c>
      <c r="D4950" s="48">
        <v>69.1875</v>
      </c>
      <c r="E4950" s="48">
        <v>68.390602000000001</v>
      </c>
      <c r="F4950" s="48">
        <v>68.625</v>
      </c>
      <c r="G4950" s="49">
        <v>773200</v>
      </c>
      <c r="H4950" s="48">
        <v>48.568224999999998</v>
      </c>
      <c r="I4950" s="52">
        <f t="shared" si="556"/>
        <v>0.70773369763205829</v>
      </c>
      <c r="J4950" s="52">
        <f t="shared" ca="1" si="557"/>
        <v>1</v>
      </c>
      <c r="K4950" s="48">
        <f t="shared" si="558"/>
        <v>48.66</v>
      </c>
      <c r="L4950" s="48">
        <f t="shared" si="559"/>
        <v>48.97</v>
      </c>
      <c r="M4950" s="48">
        <f t="shared" si="560"/>
        <v>48.4</v>
      </c>
      <c r="N4950" s="48">
        <f t="shared" si="561"/>
        <v>48.57</v>
      </c>
      <c r="O4950" s="49">
        <f t="shared" ca="1" si="562"/>
        <v>773200</v>
      </c>
    </row>
    <row r="4951" spans="1:15" x14ac:dyDescent="0.25">
      <c r="A4951">
        <v>4936</v>
      </c>
      <c r="B4951" s="89">
        <v>35333</v>
      </c>
      <c r="C4951" s="48">
        <v>68.9375</v>
      </c>
      <c r="D4951" s="48">
        <v>68.9375</v>
      </c>
      <c r="E4951" s="48">
        <v>68.5</v>
      </c>
      <c r="F4951" s="48">
        <v>68.656197000000006</v>
      </c>
      <c r="G4951" s="49">
        <v>1353300</v>
      </c>
      <c r="H4951" s="48">
        <v>48.590302999999999</v>
      </c>
      <c r="I4951" s="52">
        <f t="shared" si="556"/>
        <v>0.70773368061735187</v>
      </c>
      <c r="J4951" s="52">
        <f t="shared" ca="1" si="557"/>
        <v>1</v>
      </c>
      <c r="K4951" s="48">
        <f t="shared" si="558"/>
        <v>48.79</v>
      </c>
      <c r="L4951" s="48">
        <f t="shared" si="559"/>
        <v>48.79</v>
      </c>
      <c r="M4951" s="48">
        <f t="shared" si="560"/>
        <v>48.48</v>
      </c>
      <c r="N4951" s="48">
        <f t="shared" si="561"/>
        <v>48.59</v>
      </c>
      <c r="O4951" s="49">
        <f t="shared" ca="1" si="562"/>
        <v>1353300</v>
      </c>
    </row>
    <row r="4952" spans="1:15" x14ac:dyDescent="0.25">
      <c r="A4952">
        <v>4937</v>
      </c>
      <c r="B4952" s="89">
        <v>35332</v>
      </c>
      <c r="C4952" s="48">
        <v>68.5625</v>
      </c>
      <c r="D4952" s="48">
        <v>69.25</v>
      </c>
      <c r="E4952" s="48">
        <v>68.3125</v>
      </c>
      <c r="F4952" s="48">
        <v>68.609298999999993</v>
      </c>
      <c r="G4952" s="49">
        <v>1269800</v>
      </c>
      <c r="H4952" s="48">
        <v>48.557111999999996</v>
      </c>
      <c r="I4952" s="52">
        <f t="shared" si="556"/>
        <v>0.7077336849047241</v>
      </c>
      <c r="J4952" s="52">
        <f t="shared" ca="1" si="557"/>
        <v>1</v>
      </c>
      <c r="K4952" s="48">
        <f t="shared" si="558"/>
        <v>48.52</v>
      </c>
      <c r="L4952" s="48">
        <f t="shared" si="559"/>
        <v>49.01</v>
      </c>
      <c r="M4952" s="48">
        <f t="shared" si="560"/>
        <v>48.35</v>
      </c>
      <c r="N4952" s="48">
        <f t="shared" si="561"/>
        <v>48.56</v>
      </c>
      <c r="O4952" s="49">
        <f t="shared" ca="1" si="562"/>
        <v>1269800</v>
      </c>
    </row>
    <row r="4953" spans="1:15" x14ac:dyDescent="0.25">
      <c r="A4953">
        <v>4938</v>
      </c>
      <c r="B4953" s="89">
        <v>35331</v>
      </c>
      <c r="C4953" s="48">
        <v>68.468697000000006</v>
      </c>
      <c r="D4953" s="48">
        <v>68.75</v>
      </c>
      <c r="E4953" s="48">
        <v>68.156197000000006</v>
      </c>
      <c r="F4953" s="48">
        <v>68.625</v>
      </c>
      <c r="G4953" s="49">
        <v>466800</v>
      </c>
      <c r="H4953" s="48">
        <v>48.568224999999998</v>
      </c>
      <c r="I4953" s="52">
        <f t="shared" si="556"/>
        <v>0.70773369763205829</v>
      </c>
      <c r="J4953" s="52">
        <f t="shared" ca="1" si="557"/>
        <v>1</v>
      </c>
      <c r="K4953" s="48">
        <f t="shared" si="558"/>
        <v>48.46</v>
      </c>
      <c r="L4953" s="48">
        <f t="shared" si="559"/>
        <v>48.66</v>
      </c>
      <c r="M4953" s="48">
        <f t="shared" si="560"/>
        <v>48.24</v>
      </c>
      <c r="N4953" s="48">
        <f t="shared" si="561"/>
        <v>48.57</v>
      </c>
      <c r="O4953" s="49">
        <f t="shared" ca="1" si="562"/>
        <v>466800</v>
      </c>
    </row>
    <row r="4954" spans="1:15" x14ac:dyDescent="0.25">
      <c r="A4954">
        <v>4939</v>
      </c>
      <c r="B4954" s="89">
        <v>35328</v>
      </c>
      <c r="C4954" s="48">
        <v>68.593697000000006</v>
      </c>
      <c r="D4954" s="48">
        <v>68.781197000000006</v>
      </c>
      <c r="E4954" s="48">
        <v>68.375</v>
      </c>
      <c r="F4954" s="48">
        <v>68.640602000000001</v>
      </c>
      <c r="G4954" s="49">
        <v>948400</v>
      </c>
      <c r="H4954" s="48">
        <v>48.579267000000002</v>
      </c>
      <c r="I4954" s="52">
        <f t="shared" si="556"/>
        <v>0.70773369674117947</v>
      </c>
      <c r="J4954" s="52">
        <f t="shared" ca="1" si="557"/>
        <v>1</v>
      </c>
      <c r="K4954" s="48">
        <f t="shared" si="558"/>
        <v>48.55</v>
      </c>
      <c r="L4954" s="48">
        <f t="shared" si="559"/>
        <v>48.68</v>
      </c>
      <c r="M4954" s="48">
        <f t="shared" si="560"/>
        <v>48.39</v>
      </c>
      <c r="N4954" s="48">
        <f t="shared" si="561"/>
        <v>48.58</v>
      </c>
      <c r="O4954" s="49">
        <f t="shared" ca="1" si="562"/>
        <v>948400</v>
      </c>
    </row>
    <row r="4955" spans="1:15" x14ac:dyDescent="0.25">
      <c r="A4955">
        <v>4940</v>
      </c>
      <c r="B4955" s="89">
        <v>35327</v>
      </c>
      <c r="C4955" s="48">
        <v>68.375</v>
      </c>
      <c r="D4955" s="48">
        <v>68.796798999999993</v>
      </c>
      <c r="E4955" s="48">
        <v>68.281197000000006</v>
      </c>
      <c r="F4955" s="48">
        <v>68.75</v>
      </c>
      <c r="G4955" s="49">
        <v>410000</v>
      </c>
      <c r="H4955" s="48">
        <v>48.407567999999998</v>
      </c>
      <c r="I4955" s="52">
        <f t="shared" si="556"/>
        <v>0.70411007999999997</v>
      </c>
      <c r="J4955" s="52">
        <f t="shared" ca="1" si="557"/>
        <v>1</v>
      </c>
      <c r="K4955" s="48">
        <f t="shared" si="558"/>
        <v>48.14</v>
      </c>
      <c r="L4955" s="48">
        <f t="shared" si="559"/>
        <v>48.44</v>
      </c>
      <c r="M4955" s="48">
        <f t="shared" si="560"/>
        <v>48.08</v>
      </c>
      <c r="N4955" s="48">
        <f t="shared" si="561"/>
        <v>48.41</v>
      </c>
      <c r="O4955" s="49">
        <f t="shared" ca="1" si="562"/>
        <v>410000</v>
      </c>
    </row>
    <row r="4956" spans="1:15" x14ac:dyDescent="0.25">
      <c r="A4956">
        <v>4941</v>
      </c>
      <c r="B4956" s="89">
        <v>35326</v>
      </c>
      <c r="C4956" s="48">
        <v>68.5625</v>
      </c>
      <c r="D4956" s="48">
        <v>68.75</v>
      </c>
      <c r="E4956" s="48">
        <v>68.218697000000006</v>
      </c>
      <c r="F4956" s="48">
        <v>68.484298999999993</v>
      </c>
      <c r="G4956" s="49">
        <v>225500</v>
      </c>
      <c r="H4956" s="48">
        <v>48.220484999999996</v>
      </c>
      <c r="I4956" s="52">
        <f t="shared" si="556"/>
        <v>0.70411007638407752</v>
      </c>
      <c r="J4956" s="52">
        <f t="shared" ca="1" si="557"/>
        <v>1</v>
      </c>
      <c r="K4956" s="48">
        <f t="shared" si="558"/>
        <v>48.28</v>
      </c>
      <c r="L4956" s="48">
        <f t="shared" si="559"/>
        <v>48.41</v>
      </c>
      <c r="M4956" s="48">
        <f t="shared" si="560"/>
        <v>48.03</v>
      </c>
      <c r="N4956" s="48">
        <f t="shared" si="561"/>
        <v>48.22</v>
      </c>
      <c r="O4956" s="49">
        <f t="shared" ca="1" si="562"/>
        <v>225500</v>
      </c>
    </row>
    <row r="4957" spans="1:15" x14ac:dyDescent="0.25">
      <c r="A4957">
        <v>4942</v>
      </c>
      <c r="B4957" s="89">
        <v>35325</v>
      </c>
      <c r="C4957" s="48">
        <v>68.875</v>
      </c>
      <c r="D4957" s="48">
        <v>68.984298999999993</v>
      </c>
      <c r="E4957" s="48">
        <v>68.234298999999993</v>
      </c>
      <c r="F4957" s="48">
        <v>68.656197000000006</v>
      </c>
      <c r="G4957" s="49">
        <v>604700</v>
      </c>
      <c r="H4957" s="48">
        <v>48.341520000000003</v>
      </c>
      <c r="I4957" s="52">
        <f t="shared" si="556"/>
        <v>0.70411007472493703</v>
      </c>
      <c r="J4957" s="52">
        <f t="shared" ca="1" si="557"/>
        <v>1</v>
      </c>
      <c r="K4957" s="48">
        <f t="shared" si="558"/>
        <v>48.5</v>
      </c>
      <c r="L4957" s="48">
        <f t="shared" si="559"/>
        <v>48.57</v>
      </c>
      <c r="M4957" s="48">
        <f t="shared" si="560"/>
        <v>48.04</v>
      </c>
      <c r="N4957" s="48">
        <f t="shared" si="561"/>
        <v>48.34</v>
      </c>
      <c r="O4957" s="49">
        <f t="shared" ca="1" si="562"/>
        <v>604700</v>
      </c>
    </row>
    <row r="4958" spans="1:15" x14ac:dyDescent="0.25">
      <c r="A4958">
        <v>4943</v>
      </c>
      <c r="B4958" s="89">
        <v>35324</v>
      </c>
      <c r="C4958" s="48">
        <v>68.656197000000006</v>
      </c>
      <c r="D4958" s="48">
        <v>69.156197000000006</v>
      </c>
      <c r="E4958" s="48">
        <v>68.5625</v>
      </c>
      <c r="F4958" s="48">
        <v>68.8125</v>
      </c>
      <c r="G4958" s="49">
        <v>1220200</v>
      </c>
      <c r="H4958" s="48">
        <v>48.451574999999998</v>
      </c>
      <c r="I4958" s="52">
        <f t="shared" si="556"/>
        <v>0.70411008174386913</v>
      </c>
      <c r="J4958" s="52">
        <f t="shared" ca="1" si="557"/>
        <v>1</v>
      </c>
      <c r="K4958" s="48">
        <f t="shared" si="558"/>
        <v>48.34</v>
      </c>
      <c r="L4958" s="48">
        <f t="shared" si="559"/>
        <v>48.69</v>
      </c>
      <c r="M4958" s="48">
        <f t="shared" si="560"/>
        <v>48.28</v>
      </c>
      <c r="N4958" s="48">
        <f t="shared" si="561"/>
        <v>48.45</v>
      </c>
      <c r="O4958" s="49">
        <f t="shared" ca="1" si="562"/>
        <v>1220200</v>
      </c>
    </row>
    <row r="4959" spans="1:15" x14ac:dyDescent="0.25">
      <c r="A4959">
        <v>4944</v>
      </c>
      <c r="B4959" s="89">
        <v>35321</v>
      </c>
      <c r="C4959" s="48">
        <v>68.3125</v>
      </c>
      <c r="D4959" s="48">
        <v>68.625</v>
      </c>
      <c r="E4959" s="48">
        <v>68.125</v>
      </c>
      <c r="F4959" s="48">
        <v>68.5625</v>
      </c>
      <c r="G4959" s="49">
        <v>2008800</v>
      </c>
      <c r="H4959" s="48">
        <v>48.275548000000001</v>
      </c>
      <c r="I4959" s="52">
        <f t="shared" si="556"/>
        <v>0.70411008933454877</v>
      </c>
      <c r="J4959" s="52">
        <f t="shared" ca="1" si="557"/>
        <v>1</v>
      </c>
      <c r="K4959" s="48">
        <f t="shared" si="558"/>
        <v>48.1</v>
      </c>
      <c r="L4959" s="48">
        <f t="shared" si="559"/>
        <v>48.32</v>
      </c>
      <c r="M4959" s="48">
        <f t="shared" si="560"/>
        <v>47.97</v>
      </c>
      <c r="N4959" s="48">
        <f t="shared" si="561"/>
        <v>48.28</v>
      </c>
      <c r="O4959" s="49">
        <f t="shared" ca="1" si="562"/>
        <v>2008800</v>
      </c>
    </row>
    <row r="4960" spans="1:15" x14ac:dyDescent="0.25">
      <c r="A4960">
        <v>4945</v>
      </c>
      <c r="B4960" s="89">
        <v>35320</v>
      </c>
      <c r="C4960" s="48">
        <v>67.25</v>
      </c>
      <c r="D4960" s="48">
        <v>67.734298999999993</v>
      </c>
      <c r="E4960" s="48">
        <v>67.156197000000006</v>
      </c>
      <c r="F4960" s="48">
        <v>67.531197000000006</v>
      </c>
      <c r="G4960" s="49">
        <v>713300</v>
      </c>
      <c r="H4960" s="48">
        <v>47.549396999999999</v>
      </c>
      <c r="I4960" s="52">
        <f t="shared" si="556"/>
        <v>0.7041100870757554</v>
      </c>
      <c r="J4960" s="52">
        <f t="shared" ca="1" si="557"/>
        <v>1</v>
      </c>
      <c r="K4960" s="48">
        <f t="shared" si="558"/>
        <v>47.35</v>
      </c>
      <c r="L4960" s="48">
        <f t="shared" si="559"/>
        <v>47.69</v>
      </c>
      <c r="M4960" s="48">
        <f t="shared" si="560"/>
        <v>47.29</v>
      </c>
      <c r="N4960" s="48">
        <f t="shared" si="561"/>
        <v>47.55</v>
      </c>
      <c r="O4960" s="49">
        <f t="shared" ca="1" si="562"/>
        <v>713300</v>
      </c>
    </row>
    <row r="4961" spans="1:15" x14ac:dyDescent="0.25">
      <c r="A4961">
        <v>4946</v>
      </c>
      <c r="B4961" s="89">
        <v>35319</v>
      </c>
      <c r="C4961" s="48">
        <v>66.5625</v>
      </c>
      <c r="D4961" s="48">
        <v>67.125</v>
      </c>
      <c r="E4961" s="48">
        <v>66.406197000000006</v>
      </c>
      <c r="F4961" s="48">
        <v>67.0625</v>
      </c>
      <c r="G4961" s="49">
        <v>713500</v>
      </c>
      <c r="H4961" s="48">
        <v>47.219383000000001</v>
      </c>
      <c r="I4961" s="52">
        <f t="shared" si="556"/>
        <v>0.70411009133271207</v>
      </c>
      <c r="J4961" s="52">
        <f t="shared" ca="1" si="557"/>
        <v>1</v>
      </c>
      <c r="K4961" s="48">
        <f t="shared" si="558"/>
        <v>46.87</v>
      </c>
      <c r="L4961" s="48">
        <f t="shared" si="559"/>
        <v>47.26</v>
      </c>
      <c r="M4961" s="48">
        <f t="shared" si="560"/>
        <v>46.76</v>
      </c>
      <c r="N4961" s="48">
        <f t="shared" si="561"/>
        <v>47.22</v>
      </c>
      <c r="O4961" s="49">
        <f t="shared" ca="1" si="562"/>
        <v>713500</v>
      </c>
    </row>
    <row r="4962" spans="1:15" x14ac:dyDescent="0.25">
      <c r="A4962">
        <v>4947</v>
      </c>
      <c r="B4962" s="89">
        <v>35318</v>
      </c>
      <c r="C4962" s="48">
        <v>66.625</v>
      </c>
      <c r="D4962" s="48">
        <v>66.906197000000006</v>
      </c>
      <c r="E4962" s="48">
        <v>66.375</v>
      </c>
      <c r="F4962" s="48">
        <v>66.6875</v>
      </c>
      <c r="G4962" s="49">
        <v>669900</v>
      </c>
      <c r="H4962" s="48">
        <v>46.955340999999997</v>
      </c>
      <c r="I4962" s="52">
        <f t="shared" si="556"/>
        <v>0.7041100805998125</v>
      </c>
      <c r="J4962" s="52">
        <f t="shared" ca="1" si="557"/>
        <v>1</v>
      </c>
      <c r="K4962" s="48">
        <f t="shared" si="558"/>
        <v>46.91</v>
      </c>
      <c r="L4962" s="48">
        <f t="shared" si="559"/>
        <v>47.11</v>
      </c>
      <c r="M4962" s="48">
        <f t="shared" si="560"/>
        <v>46.74</v>
      </c>
      <c r="N4962" s="48">
        <f t="shared" si="561"/>
        <v>46.96</v>
      </c>
      <c r="O4962" s="49">
        <f t="shared" ca="1" si="562"/>
        <v>669900</v>
      </c>
    </row>
    <row r="4963" spans="1:15" x14ac:dyDescent="0.25">
      <c r="A4963">
        <v>4948</v>
      </c>
      <c r="B4963" s="89">
        <v>35317</v>
      </c>
      <c r="C4963" s="48">
        <v>66.1875</v>
      </c>
      <c r="D4963" s="48">
        <v>66.734298999999993</v>
      </c>
      <c r="E4963" s="48">
        <v>66.078102000000001</v>
      </c>
      <c r="F4963" s="48">
        <v>66.718697000000006</v>
      </c>
      <c r="G4963" s="49">
        <v>719200</v>
      </c>
      <c r="H4963" s="48">
        <v>46.977307000000003</v>
      </c>
      <c r="I4963" s="52">
        <f t="shared" si="556"/>
        <v>0.70411007876847476</v>
      </c>
      <c r="J4963" s="52">
        <f t="shared" ca="1" si="557"/>
        <v>1</v>
      </c>
      <c r="K4963" s="48">
        <f t="shared" si="558"/>
        <v>46.6</v>
      </c>
      <c r="L4963" s="48">
        <f t="shared" si="559"/>
        <v>46.99</v>
      </c>
      <c r="M4963" s="48">
        <f t="shared" si="560"/>
        <v>46.53</v>
      </c>
      <c r="N4963" s="48">
        <f t="shared" si="561"/>
        <v>46.98</v>
      </c>
      <c r="O4963" s="49">
        <f t="shared" ca="1" si="562"/>
        <v>719200</v>
      </c>
    </row>
    <row r="4964" spans="1:15" x14ac:dyDescent="0.25">
      <c r="A4964">
        <v>4949</v>
      </c>
      <c r="B4964" s="89">
        <v>35314</v>
      </c>
      <c r="C4964" s="48">
        <v>65.25</v>
      </c>
      <c r="D4964" s="48">
        <v>66.171798999999993</v>
      </c>
      <c r="E4964" s="48">
        <v>65.140602000000001</v>
      </c>
      <c r="F4964" s="48">
        <v>65.9375</v>
      </c>
      <c r="G4964" s="49">
        <v>804900</v>
      </c>
      <c r="H4964" s="48">
        <v>46.427258999999999</v>
      </c>
      <c r="I4964" s="52">
        <f t="shared" si="556"/>
        <v>0.7041100890995261</v>
      </c>
      <c r="J4964" s="52">
        <f t="shared" ca="1" si="557"/>
        <v>1</v>
      </c>
      <c r="K4964" s="48">
        <f t="shared" si="558"/>
        <v>45.94</v>
      </c>
      <c r="L4964" s="48">
        <f t="shared" si="559"/>
        <v>46.59</v>
      </c>
      <c r="M4964" s="48">
        <f t="shared" si="560"/>
        <v>45.87</v>
      </c>
      <c r="N4964" s="48">
        <f t="shared" si="561"/>
        <v>46.43</v>
      </c>
      <c r="O4964" s="49">
        <f t="shared" ca="1" si="562"/>
        <v>804900</v>
      </c>
    </row>
    <row r="4965" spans="1:15" x14ac:dyDescent="0.25">
      <c r="A4965">
        <v>4950</v>
      </c>
      <c r="B4965" s="89">
        <v>35313</v>
      </c>
      <c r="C4965" s="48">
        <v>65.5</v>
      </c>
      <c r="D4965" s="48">
        <v>65.765602000000001</v>
      </c>
      <c r="E4965" s="48">
        <v>65.015602000000001</v>
      </c>
      <c r="F4965" s="48">
        <v>65.015602000000001</v>
      </c>
      <c r="G4965" s="49">
        <v>616600</v>
      </c>
      <c r="H4965" s="48">
        <v>45.778140999999998</v>
      </c>
      <c r="I4965" s="52">
        <f t="shared" si="556"/>
        <v>0.70411008422255317</v>
      </c>
      <c r="J4965" s="52">
        <f t="shared" ca="1" si="557"/>
        <v>1</v>
      </c>
      <c r="K4965" s="48">
        <f t="shared" si="558"/>
        <v>46.12</v>
      </c>
      <c r="L4965" s="48">
        <f t="shared" si="559"/>
        <v>46.31</v>
      </c>
      <c r="M4965" s="48">
        <f t="shared" si="560"/>
        <v>45.78</v>
      </c>
      <c r="N4965" s="48">
        <f t="shared" si="561"/>
        <v>45.78</v>
      </c>
      <c r="O4965" s="49">
        <f t="shared" ca="1" si="562"/>
        <v>616600</v>
      </c>
    </row>
    <row r="4966" spans="1:15" x14ac:dyDescent="0.25">
      <c r="A4966">
        <v>4951</v>
      </c>
      <c r="B4966" s="89">
        <v>35312</v>
      </c>
      <c r="C4966" s="48">
        <v>65.75</v>
      </c>
      <c r="D4966" s="48">
        <v>66.75</v>
      </c>
      <c r="E4966" s="48">
        <v>65.484298999999993</v>
      </c>
      <c r="F4966" s="48">
        <v>65.8125</v>
      </c>
      <c r="G4966" s="49">
        <v>930200</v>
      </c>
      <c r="H4966" s="48">
        <v>46.339244999999998</v>
      </c>
      <c r="I4966" s="52">
        <f t="shared" si="556"/>
        <v>0.70411008547008547</v>
      </c>
      <c r="J4966" s="52">
        <f t="shared" ca="1" si="557"/>
        <v>1</v>
      </c>
      <c r="K4966" s="48">
        <f t="shared" si="558"/>
        <v>46.3</v>
      </c>
      <c r="L4966" s="48">
        <f t="shared" si="559"/>
        <v>47</v>
      </c>
      <c r="M4966" s="48">
        <f t="shared" si="560"/>
        <v>46.11</v>
      </c>
      <c r="N4966" s="48">
        <f t="shared" si="561"/>
        <v>46.34</v>
      </c>
      <c r="O4966" s="49">
        <f t="shared" ca="1" si="562"/>
        <v>930200</v>
      </c>
    </row>
    <row r="4967" spans="1:15" x14ac:dyDescent="0.25">
      <c r="A4967">
        <v>4952</v>
      </c>
      <c r="B4967" s="89">
        <v>35311</v>
      </c>
      <c r="C4967" s="48">
        <v>64.468697000000006</v>
      </c>
      <c r="D4967" s="48">
        <v>65.843697000000006</v>
      </c>
      <c r="E4967" s="48">
        <v>64.375</v>
      </c>
      <c r="F4967" s="48">
        <v>65.75</v>
      </c>
      <c r="G4967" s="49">
        <v>1782000</v>
      </c>
      <c r="H4967" s="48">
        <v>46.295237999999998</v>
      </c>
      <c r="I4967" s="52">
        <f t="shared" si="556"/>
        <v>0.70411008365019012</v>
      </c>
      <c r="J4967" s="52">
        <f t="shared" ca="1" si="557"/>
        <v>1</v>
      </c>
      <c r="K4967" s="48">
        <f t="shared" si="558"/>
        <v>45.39</v>
      </c>
      <c r="L4967" s="48">
        <f t="shared" si="559"/>
        <v>46.36</v>
      </c>
      <c r="M4967" s="48">
        <f t="shared" si="560"/>
        <v>45.33</v>
      </c>
      <c r="N4967" s="48">
        <f t="shared" si="561"/>
        <v>46.3</v>
      </c>
      <c r="O4967" s="49">
        <f t="shared" ca="1" si="562"/>
        <v>1782000</v>
      </c>
    </row>
    <row r="4968" spans="1:15" x14ac:dyDescent="0.25">
      <c r="A4968">
        <v>4953</v>
      </c>
      <c r="B4968" s="89">
        <v>35307</v>
      </c>
      <c r="C4968" s="48">
        <v>66</v>
      </c>
      <c r="D4968" s="48">
        <v>66.015602000000001</v>
      </c>
      <c r="E4968" s="48">
        <v>65.125</v>
      </c>
      <c r="F4968" s="48">
        <v>65.328102000000001</v>
      </c>
      <c r="G4968" s="49">
        <v>1500900</v>
      </c>
      <c r="H4968" s="48">
        <v>45.998176000000001</v>
      </c>
      <c r="I4968" s="52">
        <f t="shared" si="556"/>
        <v>0.70411009338676334</v>
      </c>
      <c r="J4968" s="52">
        <f t="shared" ca="1" si="557"/>
        <v>1</v>
      </c>
      <c r="K4968" s="48">
        <f t="shared" si="558"/>
        <v>46.47</v>
      </c>
      <c r="L4968" s="48">
        <f t="shared" si="559"/>
        <v>46.48</v>
      </c>
      <c r="M4968" s="48">
        <f t="shared" si="560"/>
        <v>45.86</v>
      </c>
      <c r="N4968" s="48">
        <f t="shared" si="561"/>
        <v>46</v>
      </c>
      <c r="O4968" s="49">
        <f t="shared" ca="1" si="562"/>
        <v>1500900</v>
      </c>
    </row>
    <row r="4969" spans="1:15" x14ac:dyDescent="0.25">
      <c r="A4969">
        <v>4954</v>
      </c>
      <c r="B4969" s="89">
        <v>35306</v>
      </c>
      <c r="C4969" s="48">
        <v>66.593697000000006</v>
      </c>
      <c r="D4969" s="48">
        <v>66.593697000000006</v>
      </c>
      <c r="E4969" s="48">
        <v>65.625</v>
      </c>
      <c r="F4969" s="48">
        <v>66.015602000000001</v>
      </c>
      <c r="G4969" s="49">
        <v>680200</v>
      </c>
      <c r="H4969" s="48">
        <v>46.482250999999998</v>
      </c>
      <c r="I4969" s="52">
        <f t="shared" si="556"/>
        <v>0.70411008294675548</v>
      </c>
      <c r="J4969" s="52">
        <f t="shared" ca="1" si="557"/>
        <v>1</v>
      </c>
      <c r="K4969" s="48">
        <f t="shared" si="558"/>
        <v>46.89</v>
      </c>
      <c r="L4969" s="48">
        <f t="shared" si="559"/>
        <v>46.89</v>
      </c>
      <c r="M4969" s="48">
        <f t="shared" si="560"/>
        <v>46.21</v>
      </c>
      <c r="N4969" s="48">
        <f t="shared" si="561"/>
        <v>46.48</v>
      </c>
      <c r="O4969" s="49">
        <f t="shared" ca="1" si="562"/>
        <v>680200</v>
      </c>
    </row>
    <row r="4970" spans="1:15" x14ac:dyDescent="0.25">
      <c r="A4970">
        <v>4955</v>
      </c>
      <c r="B4970" s="89">
        <v>35305</v>
      </c>
      <c r="C4970" s="48">
        <v>66.9375</v>
      </c>
      <c r="D4970" s="48">
        <v>67</v>
      </c>
      <c r="E4970" s="48">
        <v>66.656197000000006</v>
      </c>
      <c r="F4970" s="48">
        <v>66.671798999999993</v>
      </c>
      <c r="G4970" s="49">
        <v>227600</v>
      </c>
      <c r="H4970" s="48">
        <v>46.944285999999998</v>
      </c>
      <c r="I4970" s="52">
        <f t="shared" si="556"/>
        <v>0.70411008408517672</v>
      </c>
      <c r="J4970" s="52">
        <f t="shared" ca="1" si="557"/>
        <v>1</v>
      </c>
      <c r="K4970" s="48">
        <f t="shared" si="558"/>
        <v>47.13</v>
      </c>
      <c r="L4970" s="48">
        <f t="shared" si="559"/>
        <v>47.18</v>
      </c>
      <c r="M4970" s="48">
        <f t="shared" si="560"/>
        <v>46.93</v>
      </c>
      <c r="N4970" s="48">
        <f t="shared" si="561"/>
        <v>46.94</v>
      </c>
      <c r="O4970" s="49">
        <f t="shared" ca="1" si="562"/>
        <v>227600</v>
      </c>
    </row>
    <row r="4971" spans="1:15" x14ac:dyDescent="0.25">
      <c r="A4971">
        <v>4956</v>
      </c>
      <c r="B4971" s="89">
        <v>35304</v>
      </c>
      <c r="C4971" s="48">
        <v>66.718697000000006</v>
      </c>
      <c r="D4971" s="48">
        <v>66.843697000000006</v>
      </c>
      <c r="E4971" s="48">
        <v>66.5</v>
      </c>
      <c r="F4971" s="48">
        <v>66.781197000000006</v>
      </c>
      <c r="G4971" s="49">
        <v>389400</v>
      </c>
      <c r="H4971" s="48">
        <v>47.021313999999997</v>
      </c>
      <c r="I4971" s="52">
        <f t="shared" si="556"/>
        <v>0.70411008056654023</v>
      </c>
      <c r="J4971" s="52">
        <f t="shared" ca="1" si="557"/>
        <v>1</v>
      </c>
      <c r="K4971" s="48">
        <f t="shared" si="558"/>
        <v>46.98</v>
      </c>
      <c r="L4971" s="48">
        <f t="shared" si="559"/>
        <v>47.07</v>
      </c>
      <c r="M4971" s="48">
        <f t="shared" si="560"/>
        <v>46.82</v>
      </c>
      <c r="N4971" s="48">
        <f t="shared" si="561"/>
        <v>47.02</v>
      </c>
      <c r="O4971" s="49">
        <f t="shared" ca="1" si="562"/>
        <v>389400</v>
      </c>
    </row>
    <row r="4972" spans="1:15" x14ac:dyDescent="0.25">
      <c r="A4972">
        <v>4957</v>
      </c>
      <c r="B4972" s="89">
        <v>35303</v>
      </c>
      <c r="C4972" s="48">
        <v>66.703102000000001</v>
      </c>
      <c r="D4972" s="48">
        <v>66.781197000000006</v>
      </c>
      <c r="E4972" s="48">
        <v>66.421798999999993</v>
      </c>
      <c r="F4972" s="48">
        <v>66.531197000000006</v>
      </c>
      <c r="G4972" s="49">
        <v>784700</v>
      </c>
      <c r="H4972" s="48">
        <v>46.845286999999999</v>
      </c>
      <c r="I4972" s="52">
        <f t="shared" si="556"/>
        <v>0.70411008838455136</v>
      </c>
      <c r="J4972" s="52">
        <f t="shared" ca="1" si="557"/>
        <v>1</v>
      </c>
      <c r="K4972" s="48">
        <f t="shared" si="558"/>
        <v>46.97</v>
      </c>
      <c r="L4972" s="48">
        <f t="shared" si="559"/>
        <v>47.02</v>
      </c>
      <c r="M4972" s="48">
        <f t="shared" si="560"/>
        <v>46.77</v>
      </c>
      <c r="N4972" s="48">
        <f t="shared" si="561"/>
        <v>46.85</v>
      </c>
      <c r="O4972" s="49">
        <f t="shared" ca="1" si="562"/>
        <v>784700</v>
      </c>
    </row>
    <row r="4973" spans="1:15" x14ac:dyDescent="0.25">
      <c r="A4973">
        <v>4958</v>
      </c>
      <c r="B4973" s="89">
        <v>35300</v>
      </c>
      <c r="C4973" s="48">
        <v>67.093697000000006</v>
      </c>
      <c r="D4973" s="48">
        <v>67.203102000000001</v>
      </c>
      <c r="E4973" s="48">
        <v>66.640602000000001</v>
      </c>
      <c r="F4973" s="48">
        <v>66.859298999999993</v>
      </c>
      <c r="G4973" s="49">
        <v>757100</v>
      </c>
      <c r="H4973" s="48">
        <v>47.076307</v>
      </c>
      <c r="I4973" s="52">
        <f t="shared" si="556"/>
        <v>0.704110089458162</v>
      </c>
      <c r="J4973" s="52">
        <f t="shared" ca="1" si="557"/>
        <v>1</v>
      </c>
      <c r="K4973" s="48">
        <f t="shared" si="558"/>
        <v>47.24</v>
      </c>
      <c r="L4973" s="48">
        <f t="shared" si="559"/>
        <v>47.32</v>
      </c>
      <c r="M4973" s="48">
        <f t="shared" si="560"/>
        <v>46.92</v>
      </c>
      <c r="N4973" s="48">
        <f t="shared" si="561"/>
        <v>47.08</v>
      </c>
      <c r="O4973" s="49">
        <f t="shared" ca="1" si="562"/>
        <v>757100</v>
      </c>
    </row>
    <row r="4974" spans="1:15" x14ac:dyDescent="0.25">
      <c r="A4974">
        <v>4959</v>
      </c>
      <c r="B4974" s="89">
        <v>35299</v>
      </c>
      <c r="C4974" s="48">
        <v>66.75</v>
      </c>
      <c r="D4974" s="48">
        <v>67.343697000000006</v>
      </c>
      <c r="E4974" s="48">
        <v>66.718697000000006</v>
      </c>
      <c r="F4974" s="48">
        <v>67.218697000000006</v>
      </c>
      <c r="G4974" s="49">
        <v>584800</v>
      </c>
      <c r="H4974" s="48">
        <v>47.329362000000003</v>
      </c>
      <c r="I4974" s="52">
        <f t="shared" si="556"/>
        <v>0.70411007818256277</v>
      </c>
      <c r="J4974" s="52">
        <f t="shared" ca="1" si="557"/>
        <v>1</v>
      </c>
      <c r="K4974" s="48">
        <f t="shared" si="558"/>
        <v>47</v>
      </c>
      <c r="L4974" s="48">
        <f t="shared" si="559"/>
        <v>47.42</v>
      </c>
      <c r="M4974" s="48">
        <f t="shared" si="560"/>
        <v>46.98</v>
      </c>
      <c r="N4974" s="48">
        <f t="shared" si="561"/>
        <v>47.33</v>
      </c>
      <c r="O4974" s="49">
        <f t="shared" ca="1" si="562"/>
        <v>584800</v>
      </c>
    </row>
    <row r="4975" spans="1:15" x14ac:dyDescent="0.25">
      <c r="A4975">
        <v>4960</v>
      </c>
      <c r="B4975" s="89">
        <v>35298</v>
      </c>
      <c r="C4975" s="48">
        <v>66.656197000000006</v>
      </c>
      <c r="D4975" s="48">
        <v>66.8125</v>
      </c>
      <c r="E4975" s="48">
        <v>66.375</v>
      </c>
      <c r="F4975" s="48">
        <v>66.593697000000006</v>
      </c>
      <c r="G4975" s="49">
        <v>266400</v>
      </c>
      <c r="H4975" s="48">
        <v>46.889293000000002</v>
      </c>
      <c r="I4975" s="52">
        <f t="shared" si="556"/>
        <v>0.70411007516221835</v>
      </c>
      <c r="J4975" s="52">
        <f t="shared" ca="1" si="557"/>
        <v>1</v>
      </c>
      <c r="K4975" s="48">
        <f t="shared" si="558"/>
        <v>46.93</v>
      </c>
      <c r="L4975" s="48">
        <f t="shared" si="559"/>
        <v>47.04</v>
      </c>
      <c r="M4975" s="48">
        <f t="shared" si="560"/>
        <v>46.74</v>
      </c>
      <c r="N4975" s="48">
        <f t="shared" si="561"/>
        <v>46.89</v>
      </c>
      <c r="O4975" s="49">
        <f t="shared" ca="1" si="562"/>
        <v>266400</v>
      </c>
    </row>
    <row r="4976" spans="1:15" x14ac:dyDescent="0.25">
      <c r="A4976">
        <v>4961</v>
      </c>
      <c r="B4976" s="89">
        <v>35297</v>
      </c>
      <c r="C4976" s="48">
        <v>66.890602000000001</v>
      </c>
      <c r="D4976" s="48">
        <v>66.906197000000006</v>
      </c>
      <c r="E4976" s="48">
        <v>66.671798999999993</v>
      </c>
      <c r="F4976" s="48">
        <v>66.828102000000001</v>
      </c>
      <c r="G4976" s="49">
        <v>645700</v>
      </c>
      <c r="H4976" s="48">
        <v>47.054341000000001</v>
      </c>
      <c r="I4976" s="52">
        <f t="shared" si="556"/>
        <v>0.70411009129063695</v>
      </c>
      <c r="J4976" s="52">
        <f t="shared" ca="1" si="557"/>
        <v>1</v>
      </c>
      <c r="K4976" s="48">
        <f t="shared" si="558"/>
        <v>47.1</v>
      </c>
      <c r="L4976" s="48">
        <f t="shared" si="559"/>
        <v>47.11</v>
      </c>
      <c r="M4976" s="48">
        <f t="shared" si="560"/>
        <v>46.94</v>
      </c>
      <c r="N4976" s="48">
        <f t="shared" si="561"/>
        <v>47.05</v>
      </c>
      <c r="O4976" s="49">
        <f t="shared" ca="1" si="562"/>
        <v>645700</v>
      </c>
    </row>
    <row r="4977" spans="1:15" x14ac:dyDescent="0.25">
      <c r="A4977">
        <v>4962</v>
      </c>
      <c r="B4977" s="89">
        <v>35296</v>
      </c>
      <c r="C4977" s="48">
        <v>66.859298999999993</v>
      </c>
      <c r="D4977" s="48">
        <v>66.921798999999993</v>
      </c>
      <c r="E4977" s="48">
        <v>66.625</v>
      </c>
      <c r="F4977" s="48">
        <v>66.875</v>
      </c>
      <c r="G4977" s="49">
        <v>436400</v>
      </c>
      <c r="H4977" s="48">
        <v>47.087361999999999</v>
      </c>
      <c r="I4977" s="52">
        <f t="shared" si="556"/>
        <v>0.70411008598130842</v>
      </c>
      <c r="J4977" s="52">
        <f t="shared" ca="1" si="557"/>
        <v>1</v>
      </c>
      <c r="K4977" s="48">
        <f t="shared" si="558"/>
        <v>47.08</v>
      </c>
      <c r="L4977" s="48">
        <f t="shared" si="559"/>
        <v>47.12</v>
      </c>
      <c r="M4977" s="48">
        <f t="shared" si="560"/>
        <v>46.91</v>
      </c>
      <c r="N4977" s="48">
        <f t="shared" si="561"/>
        <v>47.09</v>
      </c>
      <c r="O4977" s="49">
        <f t="shared" ca="1" si="562"/>
        <v>436400</v>
      </c>
    </row>
    <row r="4978" spans="1:15" x14ac:dyDescent="0.25">
      <c r="A4978">
        <v>4963</v>
      </c>
      <c r="B4978" s="89">
        <v>35293</v>
      </c>
      <c r="C4978" s="48">
        <v>66.468697000000006</v>
      </c>
      <c r="D4978" s="48">
        <v>66.875</v>
      </c>
      <c r="E4978" s="48">
        <v>66.468697000000006</v>
      </c>
      <c r="F4978" s="48">
        <v>66.843697000000006</v>
      </c>
      <c r="G4978" s="49">
        <v>475100</v>
      </c>
      <c r="H4978" s="48">
        <v>47.065320999999997</v>
      </c>
      <c r="I4978" s="52">
        <f t="shared" si="556"/>
        <v>0.70411008236124328</v>
      </c>
      <c r="J4978" s="52">
        <f t="shared" ca="1" si="557"/>
        <v>1</v>
      </c>
      <c r="K4978" s="48">
        <f t="shared" si="558"/>
        <v>46.8</v>
      </c>
      <c r="L4978" s="48">
        <f t="shared" si="559"/>
        <v>47.09</v>
      </c>
      <c r="M4978" s="48">
        <f t="shared" si="560"/>
        <v>46.8</v>
      </c>
      <c r="N4978" s="48">
        <f t="shared" si="561"/>
        <v>47.07</v>
      </c>
      <c r="O4978" s="49">
        <f t="shared" ca="1" si="562"/>
        <v>475100</v>
      </c>
    </row>
    <row r="4979" spans="1:15" x14ac:dyDescent="0.25">
      <c r="A4979">
        <v>4964</v>
      </c>
      <c r="B4979" s="89">
        <v>35292</v>
      </c>
      <c r="C4979" s="48">
        <v>66.234298999999993</v>
      </c>
      <c r="D4979" s="48">
        <v>66.625</v>
      </c>
      <c r="E4979" s="48">
        <v>66.203102000000001</v>
      </c>
      <c r="F4979" s="48">
        <v>66.281197000000006</v>
      </c>
      <c r="G4979" s="49">
        <v>632600</v>
      </c>
      <c r="H4979" s="48">
        <v>46.669258999999997</v>
      </c>
      <c r="I4979" s="52">
        <f t="shared" si="556"/>
        <v>0.7041100811743034</v>
      </c>
      <c r="J4979" s="52">
        <f t="shared" ca="1" si="557"/>
        <v>1</v>
      </c>
      <c r="K4979" s="48">
        <f t="shared" si="558"/>
        <v>46.64</v>
      </c>
      <c r="L4979" s="48">
        <f t="shared" si="559"/>
        <v>46.91</v>
      </c>
      <c r="M4979" s="48">
        <f t="shared" si="560"/>
        <v>46.61</v>
      </c>
      <c r="N4979" s="48">
        <f t="shared" si="561"/>
        <v>46.67</v>
      </c>
      <c r="O4979" s="49">
        <f t="shared" ca="1" si="562"/>
        <v>632600</v>
      </c>
    </row>
    <row r="4980" spans="1:15" x14ac:dyDescent="0.25">
      <c r="A4980">
        <v>4965</v>
      </c>
      <c r="B4980" s="89">
        <v>35291</v>
      </c>
      <c r="C4980" s="48">
        <v>66.1875</v>
      </c>
      <c r="D4980" s="48">
        <v>66.468697000000006</v>
      </c>
      <c r="E4980" s="48">
        <v>66</v>
      </c>
      <c r="F4980" s="48">
        <v>66.406197000000006</v>
      </c>
      <c r="G4980" s="49">
        <v>533800</v>
      </c>
      <c r="H4980" s="48">
        <v>46.757272999999998</v>
      </c>
      <c r="I4980" s="52">
        <f t="shared" si="556"/>
        <v>0.70411008478621351</v>
      </c>
      <c r="J4980" s="52">
        <f t="shared" ca="1" si="557"/>
        <v>1</v>
      </c>
      <c r="K4980" s="48">
        <f t="shared" si="558"/>
        <v>46.6</v>
      </c>
      <c r="L4980" s="48">
        <f t="shared" si="559"/>
        <v>46.8</v>
      </c>
      <c r="M4980" s="48">
        <f t="shared" si="560"/>
        <v>46.47</v>
      </c>
      <c r="N4980" s="48">
        <f t="shared" si="561"/>
        <v>46.76</v>
      </c>
      <c r="O4980" s="49">
        <f t="shared" ca="1" si="562"/>
        <v>533800</v>
      </c>
    </row>
    <row r="4981" spans="1:15" x14ac:dyDescent="0.25">
      <c r="A4981">
        <v>4966</v>
      </c>
      <c r="B4981" s="89">
        <v>35290</v>
      </c>
      <c r="C4981" s="48">
        <v>66.578102000000001</v>
      </c>
      <c r="D4981" s="48">
        <v>66.625</v>
      </c>
      <c r="E4981" s="48">
        <v>66</v>
      </c>
      <c r="F4981" s="48">
        <v>66.171798999999993</v>
      </c>
      <c r="G4981" s="49">
        <v>805200</v>
      </c>
      <c r="H4981" s="48">
        <v>46.592230999999998</v>
      </c>
      <c r="I4981" s="52">
        <f t="shared" si="556"/>
        <v>0.70411008472053183</v>
      </c>
      <c r="J4981" s="52">
        <f t="shared" ca="1" si="557"/>
        <v>1</v>
      </c>
      <c r="K4981" s="48">
        <f t="shared" si="558"/>
        <v>46.88</v>
      </c>
      <c r="L4981" s="48">
        <f t="shared" si="559"/>
        <v>46.91</v>
      </c>
      <c r="M4981" s="48">
        <f t="shared" si="560"/>
        <v>46.47</v>
      </c>
      <c r="N4981" s="48">
        <f t="shared" si="561"/>
        <v>46.59</v>
      </c>
      <c r="O4981" s="49">
        <f t="shared" ca="1" si="562"/>
        <v>805200</v>
      </c>
    </row>
    <row r="4982" spans="1:15" x14ac:dyDescent="0.25">
      <c r="A4982">
        <v>4967</v>
      </c>
      <c r="B4982" s="89">
        <v>35289</v>
      </c>
      <c r="C4982" s="48">
        <v>66.25</v>
      </c>
      <c r="D4982" s="48">
        <v>66.859298999999993</v>
      </c>
      <c r="E4982" s="48">
        <v>66</v>
      </c>
      <c r="F4982" s="48">
        <v>66.703102000000001</v>
      </c>
      <c r="G4982" s="49">
        <v>764200</v>
      </c>
      <c r="H4982" s="48">
        <v>46.966327</v>
      </c>
      <c r="I4982" s="52">
        <f t="shared" si="556"/>
        <v>0.70411008771376182</v>
      </c>
      <c r="J4982" s="52">
        <f t="shared" ca="1" si="557"/>
        <v>1</v>
      </c>
      <c r="K4982" s="48">
        <f t="shared" si="558"/>
        <v>46.65</v>
      </c>
      <c r="L4982" s="48">
        <f t="shared" si="559"/>
        <v>47.08</v>
      </c>
      <c r="M4982" s="48">
        <f t="shared" si="560"/>
        <v>46.47</v>
      </c>
      <c r="N4982" s="48">
        <f t="shared" si="561"/>
        <v>46.97</v>
      </c>
      <c r="O4982" s="49">
        <f t="shared" ca="1" si="562"/>
        <v>764200</v>
      </c>
    </row>
    <row r="4983" spans="1:15" x14ac:dyDescent="0.25">
      <c r="A4983">
        <v>4968</v>
      </c>
      <c r="B4983" s="89">
        <v>35286</v>
      </c>
      <c r="C4983" s="48">
        <v>66.671798999999993</v>
      </c>
      <c r="D4983" s="48">
        <v>66.765602000000001</v>
      </c>
      <c r="E4983" s="48">
        <v>66.0625</v>
      </c>
      <c r="F4983" s="48">
        <v>66.218697000000006</v>
      </c>
      <c r="G4983" s="49">
        <v>648800</v>
      </c>
      <c r="H4983" s="48">
        <v>46.625252000000003</v>
      </c>
      <c r="I4983" s="52">
        <f t="shared" si="556"/>
        <v>0.70411007936323478</v>
      </c>
      <c r="J4983" s="52">
        <f t="shared" ca="1" si="557"/>
        <v>1</v>
      </c>
      <c r="K4983" s="48">
        <f t="shared" si="558"/>
        <v>46.94</v>
      </c>
      <c r="L4983" s="48">
        <f t="shared" si="559"/>
        <v>47.01</v>
      </c>
      <c r="M4983" s="48">
        <f t="shared" si="560"/>
        <v>46.52</v>
      </c>
      <c r="N4983" s="48">
        <f t="shared" si="561"/>
        <v>46.63</v>
      </c>
      <c r="O4983" s="49">
        <f t="shared" ca="1" si="562"/>
        <v>648800</v>
      </c>
    </row>
    <row r="4984" spans="1:15" x14ac:dyDescent="0.25">
      <c r="A4984">
        <v>4969</v>
      </c>
      <c r="B4984" s="89">
        <v>35285</v>
      </c>
      <c r="C4984" s="48">
        <v>66.5625</v>
      </c>
      <c r="D4984" s="48">
        <v>66.5625</v>
      </c>
      <c r="E4984" s="48">
        <v>66.1875</v>
      </c>
      <c r="F4984" s="48">
        <v>66.4375</v>
      </c>
      <c r="G4984" s="49">
        <v>925100</v>
      </c>
      <c r="H4984" s="48">
        <v>46.779313999999999</v>
      </c>
      <c r="I4984" s="52">
        <f t="shared" si="556"/>
        <v>0.7041100884289746</v>
      </c>
      <c r="J4984" s="52">
        <f t="shared" ca="1" si="557"/>
        <v>1</v>
      </c>
      <c r="K4984" s="48">
        <f t="shared" si="558"/>
        <v>46.87</v>
      </c>
      <c r="L4984" s="48">
        <f t="shared" si="559"/>
        <v>46.87</v>
      </c>
      <c r="M4984" s="48">
        <f t="shared" si="560"/>
        <v>46.6</v>
      </c>
      <c r="N4984" s="48">
        <f t="shared" si="561"/>
        <v>46.78</v>
      </c>
      <c r="O4984" s="49">
        <f t="shared" ca="1" si="562"/>
        <v>925100</v>
      </c>
    </row>
    <row r="4985" spans="1:15" x14ac:dyDescent="0.25">
      <c r="A4985">
        <v>4970</v>
      </c>
      <c r="B4985" s="89">
        <v>35284</v>
      </c>
      <c r="C4985" s="48">
        <v>66.625</v>
      </c>
      <c r="D4985" s="48">
        <v>66.75</v>
      </c>
      <c r="E4985" s="48">
        <v>66.125</v>
      </c>
      <c r="F4985" s="48">
        <v>66.546798999999993</v>
      </c>
      <c r="G4985" s="49">
        <v>917800</v>
      </c>
      <c r="H4985" s="48">
        <v>46.856271999999997</v>
      </c>
      <c r="I4985" s="52">
        <f t="shared" si="556"/>
        <v>0.7041100804863657</v>
      </c>
      <c r="J4985" s="52">
        <f t="shared" ca="1" si="557"/>
        <v>1</v>
      </c>
      <c r="K4985" s="48">
        <f t="shared" si="558"/>
        <v>46.91</v>
      </c>
      <c r="L4985" s="48">
        <f t="shared" si="559"/>
        <v>47</v>
      </c>
      <c r="M4985" s="48">
        <f t="shared" si="560"/>
        <v>46.56</v>
      </c>
      <c r="N4985" s="48">
        <f t="shared" si="561"/>
        <v>46.86</v>
      </c>
      <c r="O4985" s="49">
        <f t="shared" ca="1" si="562"/>
        <v>917800</v>
      </c>
    </row>
    <row r="4986" spans="1:15" x14ac:dyDescent="0.25">
      <c r="A4986">
        <v>4971</v>
      </c>
      <c r="B4986" s="89">
        <v>35283</v>
      </c>
      <c r="C4986" s="48">
        <v>66.156197000000006</v>
      </c>
      <c r="D4986" s="48">
        <v>66.515602000000001</v>
      </c>
      <c r="E4986" s="48">
        <v>65.796798999999993</v>
      </c>
      <c r="F4986" s="48">
        <v>66.375</v>
      </c>
      <c r="G4986" s="49">
        <v>640000</v>
      </c>
      <c r="H4986" s="48">
        <v>46.735306999999999</v>
      </c>
      <c r="I4986" s="52">
        <f t="shared" si="556"/>
        <v>0.70411008662900187</v>
      </c>
      <c r="J4986" s="52">
        <f t="shared" ca="1" si="557"/>
        <v>1</v>
      </c>
      <c r="K4986" s="48">
        <f t="shared" si="558"/>
        <v>46.58</v>
      </c>
      <c r="L4986" s="48">
        <f t="shared" si="559"/>
        <v>46.83</v>
      </c>
      <c r="M4986" s="48">
        <f t="shared" si="560"/>
        <v>46.33</v>
      </c>
      <c r="N4986" s="48">
        <f t="shared" si="561"/>
        <v>46.74</v>
      </c>
      <c r="O4986" s="49">
        <f t="shared" ca="1" si="562"/>
        <v>640000</v>
      </c>
    </row>
    <row r="4987" spans="1:15" x14ac:dyDescent="0.25">
      <c r="A4987">
        <v>4972</v>
      </c>
      <c r="B4987" s="89">
        <v>35282</v>
      </c>
      <c r="C4987" s="48">
        <v>66.578102000000001</v>
      </c>
      <c r="D4987" s="48">
        <v>66.593697000000006</v>
      </c>
      <c r="E4987" s="48">
        <v>65.968697000000006</v>
      </c>
      <c r="F4987" s="48">
        <v>66.171798999999993</v>
      </c>
      <c r="G4987" s="49">
        <v>710200</v>
      </c>
      <c r="H4987" s="48">
        <v>46.592230999999998</v>
      </c>
      <c r="I4987" s="52">
        <f t="shared" si="556"/>
        <v>0.70411008472053183</v>
      </c>
      <c r="J4987" s="52">
        <f t="shared" ca="1" si="557"/>
        <v>1</v>
      </c>
      <c r="K4987" s="48">
        <f t="shared" si="558"/>
        <v>46.88</v>
      </c>
      <c r="L4987" s="48">
        <f t="shared" si="559"/>
        <v>46.89</v>
      </c>
      <c r="M4987" s="48">
        <f t="shared" si="560"/>
        <v>46.45</v>
      </c>
      <c r="N4987" s="48">
        <f t="shared" si="561"/>
        <v>46.59</v>
      </c>
      <c r="O4987" s="49">
        <f t="shared" ca="1" si="562"/>
        <v>710200</v>
      </c>
    </row>
    <row r="4988" spans="1:15" x14ac:dyDescent="0.25">
      <c r="A4988">
        <v>4973</v>
      </c>
      <c r="B4988" s="89">
        <v>35279</v>
      </c>
      <c r="C4988" s="48">
        <v>66</v>
      </c>
      <c r="D4988" s="48">
        <v>66.593697000000006</v>
      </c>
      <c r="E4988" s="48">
        <v>65.75</v>
      </c>
      <c r="F4988" s="48">
        <v>66.5625</v>
      </c>
      <c r="G4988" s="49">
        <v>1098500</v>
      </c>
      <c r="H4988" s="48">
        <v>46.867328000000001</v>
      </c>
      <c r="I4988" s="52">
        <f t="shared" si="556"/>
        <v>0.70411009201877939</v>
      </c>
      <c r="J4988" s="52">
        <f t="shared" ca="1" si="557"/>
        <v>1</v>
      </c>
      <c r="K4988" s="48">
        <f t="shared" si="558"/>
        <v>46.47</v>
      </c>
      <c r="L4988" s="48">
        <f t="shared" si="559"/>
        <v>46.89</v>
      </c>
      <c r="M4988" s="48">
        <f t="shared" si="560"/>
        <v>46.3</v>
      </c>
      <c r="N4988" s="48">
        <f t="shared" si="561"/>
        <v>46.87</v>
      </c>
      <c r="O4988" s="49">
        <f t="shared" ca="1" si="562"/>
        <v>1098500</v>
      </c>
    </row>
    <row r="4989" spans="1:15" x14ac:dyDescent="0.25">
      <c r="A4989">
        <v>4974</v>
      </c>
      <c r="B4989" s="89">
        <v>35278</v>
      </c>
      <c r="C4989" s="48">
        <v>64.156197000000006</v>
      </c>
      <c r="D4989" s="48">
        <v>65.390602000000001</v>
      </c>
      <c r="E4989" s="48">
        <v>64.0625</v>
      </c>
      <c r="F4989" s="48">
        <v>65.156197000000006</v>
      </c>
      <c r="G4989" s="49">
        <v>1168600</v>
      </c>
      <c r="H4989" s="48">
        <v>45.877135000000003</v>
      </c>
      <c r="I4989" s="52">
        <f t="shared" si="556"/>
        <v>0.70411007873894171</v>
      </c>
      <c r="J4989" s="52">
        <f t="shared" ca="1" si="557"/>
        <v>1</v>
      </c>
      <c r="K4989" s="48">
        <f t="shared" si="558"/>
        <v>45.17</v>
      </c>
      <c r="L4989" s="48">
        <f t="shared" si="559"/>
        <v>46.04</v>
      </c>
      <c r="M4989" s="48">
        <f t="shared" si="560"/>
        <v>45.11</v>
      </c>
      <c r="N4989" s="48">
        <f t="shared" si="561"/>
        <v>45.88</v>
      </c>
      <c r="O4989" s="49">
        <f t="shared" ca="1" si="562"/>
        <v>1168600</v>
      </c>
    </row>
    <row r="4990" spans="1:15" x14ac:dyDescent="0.25">
      <c r="A4990">
        <v>4975</v>
      </c>
      <c r="B4990" s="89">
        <v>35277</v>
      </c>
      <c r="C4990" s="48">
        <v>63.671799</v>
      </c>
      <c r="D4990" s="48">
        <v>64.265602000000001</v>
      </c>
      <c r="E4990" s="48">
        <v>63.515597999999997</v>
      </c>
      <c r="F4990" s="48">
        <v>64.093697000000006</v>
      </c>
      <c r="G4990" s="49">
        <v>767100</v>
      </c>
      <c r="H4990" s="48">
        <v>45.129018000000002</v>
      </c>
      <c r="I4990" s="52">
        <f t="shared" si="556"/>
        <v>0.70411007809395043</v>
      </c>
      <c r="J4990" s="52">
        <f t="shared" ca="1" si="557"/>
        <v>1</v>
      </c>
      <c r="K4990" s="48">
        <f t="shared" si="558"/>
        <v>44.83</v>
      </c>
      <c r="L4990" s="48">
        <f t="shared" si="559"/>
        <v>45.25</v>
      </c>
      <c r="M4990" s="48">
        <f t="shared" si="560"/>
        <v>44.72</v>
      </c>
      <c r="N4990" s="48">
        <f t="shared" si="561"/>
        <v>45.13</v>
      </c>
      <c r="O4990" s="49">
        <f t="shared" ca="1" si="562"/>
        <v>767100</v>
      </c>
    </row>
    <row r="4991" spans="1:15" x14ac:dyDescent="0.25">
      <c r="A4991">
        <v>4976</v>
      </c>
      <c r="B4991" s="89">
        <v>35276</v>
      </c>
      <c r="C4991" s="48">
        <v>63.4375</v>
      </c>
      <c r="D4991" s="48">
        <v>63.6875</v>
      </c>
      <c r="E4991" s="48">
        <v>62.9375</v>
      </c>
      <c r="F4991" s="48">
        <v>63.625</v>
      </c>
      <c r="G4991" s="49">
        <v>1868200</v>
      </c>
      <c r="H4991" s="48">
        <v>44.799003999999996</v>
      </c>
      <c r="I4991" s="52">
        <f t="shared" si="556"/>
        <v>0.70411008251473473</v>
      </c>
      <c r="J4991" s="52">
        <f t="shared" ca="1" si="557"/>
        <v>1</v>
      </c>
      <c r="K4991" s="48">
        <f t="shared" si="558"/>
        <v>44.67</v>
      </c>
      <c r="L4991" s="48">
        <f t="shared" si="559"/>
        <v>44.84</v>
      </c>
      <c r="M4991" s="48">
        <f t="shared" si="560"/>
        <v>44.31</v>
      </c>
      <c r="N4991" s="48">
        <f t="shared" si="561"/>
        <v>44.8</v>
      </c>
      <c r="O4991" s="49">
        <f t="shared" ca="1" si="562"/>
        <v>1868200</v>
      </c>
    </row>
    <row r="4992" spans="1:15" x14ac:dyDescent="0.25">
      <c r="A4992">
        <v>4977</v>
      </c>
      <c r="B4992" s="89">
        <v>35275</v>
      </c>
      <c r="C4992" s="48">
        <v>63.625</v>
      </c>
      <c r="D4992" s="48">
        <v>63.718699999999998</v>
      </c>
      <c r="E4992" s="48">
        <v>62.9375</v>
      </c>
      <c r="F4992" s="48">
        <v>63.015597999999997</v>
      </c>
      <c r="G4992" s="49">
        <v>1297900</v>
      </c>
      <c r="H4992" s="48">
        <v>44.369917999999998</v>
      </c>
      <c r="I4992" s="52">
        <f t="shared" si="556"/>
        <v>0.70411008398269903</v>
      </c>
      <c r="J4992" s="52">
        <f t="shared" ca="1" si="557"/>
        <v>1</v>
      </c>
      <c r="K4992" s="48">
        <f t="shared" si="558"/>
        <v>44.8</v>
      </c>
      <c r="L4992" s="48">
        <f t="shared" si="559"/>
        <v>44.86</v>
      </c>
      <c r="M4992" s="48">
        <f t="shared" si="560"/>
        <v>44.31</v>
      </c>
      <c r="N4992" s="48">
        <f t="shared" si="561"/>
        <v>44.37</v>
      </c>
      <c r="O4992" s="49">
        <f t="shared" ca="1" si="562"/>
        <v>1297900</v>
      </c>
    </row>
    <row r="4993" spans="1:15" x14ac:dyDescent="0.25">
      <c r="A4993">
        <v>4978</v>
      </c>
      <c r="B4993" s="89">
        <v>35272</v>
      </c>
      <c r="C4993" s="48">
        <v>63.5625</v>
      </c>
      <c r="D4993" s="48">
        <v>63.8125</v>
      </c>
      <c r="E4993" s="48">
        <v>63.390597999999997</v>
      </c>
      <c r="F4993" s="48">
        <v>63.718699999999998</v>
      </c>
      <c r="G4993" s="49">
        <v>642300</v>
      </c>
      <c r="H4993" s="48">
        <v>44.864980000000003</v>
      </c>
      <c r="I4993" s="52">
        <f t="shared" si="556"/>
        <v>0.70411009640811884</v>
      </c>
      <c r="J4993" s="52">
        <f t="shared" ca="1" si="557"/>
        <v>1</v>
      </c>
      <c r="K4993" s="48">
        <f t="shared" si="558"/>
        <v>44.75</v>
      </c>
      <c r="L4993" s="48">
        <f t="shared" si="559"/>
        <v>44.93</v>
      </c>
      <c r="M4993" s="48">
        <f t="shared" si="560"/>
        <v>44.63</v>
      </c>
      <c r="N4993" s="48">
        <f t="shared" si="561"/>
        <v>44.86</v>
      </c>
      <c r="O4993" s="49">
        <f t="shared" ca="1" si="562"/>
        <v>642300</v>
      </c>
    </row>
    <row r="4994" spans="1:15" x14ac:dyDescent="0.25">
      <c r="A4994">
        <v>4979</v>
      </c>
      <c r="B4994" s="89">
        <v>35271</v>
      </c>
      <c r="C4994" s="48">
        <v>63.4375</v>
      </c>
      <c r="D4994" s="48">
        <v>63.5625</v>
      </c>
      <c r="E4994" s="48">
        <v>63.125</v>
      </c>
      <c r="F4994" s="48">
        <v>63.375</v>
      </c>
      <c r="G4994" s="49">
        <v>1989800</v>
      </c>
      <c r="H4994" s="48">
        <v>44.622976999999999</v>
      </c>
      <c r="I4994" s="52">
        <f t="shared" si="556"/>
        <v>0.70411009072978303</v>
      </c>
      <c r="J4994" s="52">
        <f t="shared" ca="1" si="557"/>
        <v>1</v>
      </c>
      <c r="K4994" s="48">
        <f t="shared" si="558"/>
        <v>44.67</v>
      </c>
      <c r="L4994" s="48">
        <f t="shared" si="559"/>
        <v>44.75</v>
      </c>
      <c r="M4994" s="48">
        <f t="shared" si="560"/>
        <v>44.45</v>
      </c>
      <c r="N4994" s="48">
        <f t="shared" si="561"/>
        <v>44.62</v>
      </c>
      <c r="O4994" s="49">
        <f t="shared" ca="1" si="562"/>
        <v>1989800</v>
      </c>
    </row>
    <row r="4995" spans="1:15" x14ac:dyDescent="0.25">
      <c r="A4995">
        <v>4980</v>
      </c>
      <c r="B4995" s="89">
        <v>35270</v>
      </c>
      <c r="C4995" s="48">
        <v>61.9375</v>
      </c>
      <c r="D4995" s="48">
        <v>63.1875</v>
      </c>
      <c r="E4995" s="48">
        <v>61.625</v>
      </c>
      <c r="F4995" s="48">
        <v>62.8125</v>
      </c>
      <c r="G4995" s="49">
        <v>2463400</v>
      </c>
      <c r="H4995" s="48">
        <v>44.226914999999998</v>
      </c>
      <c r="I4995" s="52">
        <f t="shared" si="556"/>
        <v>0.70411008955223875</v>
      </c>
      <c r="J4995" s="52">
        <f t="shared" ca="1" si="557"/>
        <v>1</v>
      </c>
      <c r="K4995" s="48">
        <f t="shared" si="558"/>
        <v>43.61</v>
      </c>
      <c r="L4995" s="48">
        <f t="shared" si="559"/>
        <v>44.49</v>
      </c>
      <c r="M4995" s="48">
        <f t="shared" si="560"/>
        <v>43.39</v>
      </c>
      <c r="N4995" s="48">
        <f t="shared" si="561"/>
        <v>44.23</v>
      </c>
      <c r="O4995" s="49">
        <f t="shared" ca="1" si="562"/>
        <v>2463400</v>
      </c>
    </row>
    <row r="4996" spans="1:15" x14ac:dyDescent="0.25">
      <c r="A4996">
        <v>4981</v>
      </c>
      <c r="B4996" s="89">
        <v>35269</v>
      </c>
      <c r="C4996" s="48">
        <v>63.593699999999998</v>
      </c>
      <c r="D4996" s="48">
        <v>63.9375</v>
      </c>
      <c r="E4996" s="48">
        <v>62.578097999999997</v>
      </c>
      <c r="F4996" s="48">
        <v>62.6875</v>
      </c>
      <c r="G4996" s="49">
        <v>1479800</v>
      </c>
      <c r="H4996" s="48">
        <v>44.138900999999997</v>
      </c>
      <c r="I4996" s="52">
        <f t="shared" si="556"/>
        <v>0.70411008574277167</v>
      </c>
      <c r="J4996" s="52">
        <f t="shared" ca="1" si="557"/>
        <v>1</v>
      </c>
      <c r="K4996" s="48">
        <f t="shared" si="558"/>
        <v>44.78</v>
      </c>
      <c r="L4996" s="48">
        <f t="shared" si="559"/>
        <v>45.02</v>
      </c>
      <c r="M4996" s="48">
        <f t="shared" si="560"/>
        <v>44.06</v>
      </c>
      <c r="N4996" s="48">
        <f t="shared" si="561"/>
        <v>44.14</v>
      </c>
      <c r="O4996" s="49">
        <f t="shared" ca="1" si="562"/>
        <v>1479800</v>
      </c>
    </row>
    <row r="4997" spans="1:15" x14ac:dyDescent="0.25">
      <c r="A4997">
        <v>4982</v>
      </c>
      <c r="B4997" s="89">
        <v>35268</v>
      </c>
      <c r="C4997" s="48">
        <v>63.531199999999998</v>
      </c>
      <c r="D4997" s="48">
        <v>63.75</v>
      </c>
      <c r="E4997" s="48">
        <v>63.015597999999997</v>
      </c>
      <c r="F4997" s="48">
        <v>63.5</v>
      </c>
      <c r="G4997" s="49">
        <v>519800</v>
      </c>
      <c r="H4997" s="48">
        <v>44.710990000000002</v>
      </c>
      <c r="I4997" s="52">
        <f t="shared" si="556"/>
        <v>0.70411007874015752</v>
      </c>
      <c r="J4997" s="52">
        <f t="shared" ca="1" si="557"/>
        <v>1</v>
      </c>
      <c r="K4997" s="48">
        <f t="shared" si="558"/>
        <v>44.73</v>
      </c>
      <c r="L4997" s="48">
        <f t="shared" si="559"/>
        <v>44.89</v>
      </c>
      <c r="M4997" s="48">
        <f t="shared" si="560"/>
        <v>44.37</v>
      </c>
      <c r="N4997" s="48">
        <f t="shared" si="561"/>
        <v>44.71</v>
      </c>
      <c r="O4997" s="49">
        <f t="shared" ca="1" si="562"/>
        <v>519800</v>
      </c>
    </row>
    <row r="4998" spans="1:15" x14ac:dyDescent="0.25">
      <c r="A4998">
        <v>4983</v>
      </c>
      <c r="B4998" s="89">
        <v>35265</v>
      </c>
      <c r="C4998" s="48">
        <v>64.281197000000006</v>
      </c>
      <c r="D4998" s="48">
        <v>64.375</v>
      </c>
      <c r="E4998" s="48">
        <v>63.625</v>
      </c>
      <c r="F4998" s="48">
        <v>63.968699999999998</v>
      </c>
      <c r="G4998" s="49">
        <v>1216000</v>
      </c>
      <c r="H4998" s="48">
        <v>45.041007</v>
      </c>
      <c r="I4998" s="52">
        <f t="shared" si="556"/>
        <v>0.70411008821501764</v>
      </c>
      <c r="J4998" s="52">
        <f t="shared" ca="1" si="557"/>
        <v>1</v>
      </c>
      <c r="K4998" s="48">
        <f t="shared" si="558"/>
        <v>45.26</v>
      </c>
      <c r="L4998" s="48">
        <f t="shared" si="559"/>
        <v>45.33</v>
      </c>
      <c r="M4998" s="48">
        <f t="shared" si="560"/>
        <v>44.8</v>
      </c>
      <c r="N4998" s="48">
        <f t="shared" si="561"/>
        <v>45.04</v>
      </c>
      <c r="O4998" s="49">
        <f t="shared" ca="1" si="562"/>
        <v>1216000</v>
      </c>
    </row>
    <row r="4999" spans="1:15" x14ac:dyDescent="0.25">
      <c r="A4999">
        <v>4984</v>
      </c>
      <c r="B4999" s="89">
        <v>35264</v>
      </c>
      <c r="C4999" s="48">
        <v>63.75</v>
      </c>
      <c r="D4999" s="48">
        <v>64.546798999999993</v>
      </c>
      <c r="E4999" s="48">
        <v>63.328097999999997</v>
      </c>
      <c r="F4999" s="48">
        <v>64.4375</v>
      </c>
      <c r="G4999" s="49">
        <v>1432500</v>
      </c>
      <c r="H4999" s="48">
        <v>45.371093999999999</v>
      </c>
      <c r="I4999" s="52">
        <f t="shared" si="556"/>
        <v>0.70411009117361789</v>
      </c>
      <c r="J4999" s="52">
        <f t="shared" ca="1" si="557"/>
        <v>1</v>
      </c>
      <c r="K4999" s="48">
        <f t="shared" si="558"/>
        <v>44.89</v>
      </c>
      <c r="L4999" s="48">
        <f t="shared" si="559"/>
        <v>45.45</v>
      </c>
      <c r="M4999" s="48">
        <f t="shared" si="560"/>
        <v>44.59</v>
      </c>
      <c r="N4999" s="48">
        <f t="shared" si="561"/>
        <v>45.37</v>
      </c>
      <c r="O4999" s="49">
        <f t="shared" ca="1" si="562"/>
        <v>1432500</v>
      </c>
    </row>
    <row r="5000" spans="1:15" x14ac:dyDescent="0.25">
      <c r="A5000">
        <v>4985</v>
      </c>
      <c r="B5000" s="89">
        <v>35263</v>
      </c>
      <c r="C5000" s="48">
        <v>63.75</v>
      </c>
      <c r="D5000" s="48">
        <v>64</v>
      </c>
      <c r="E5000" s="48">
        <v>63</v>
      </c>
      <c r="F5000" s="48">
        <v>63.5625</v>
      </c>
      <c r="G5000" s="49">
        <v>1340500</v>
      </c>
      <c r="H5000" s="48">
        <v>44.754997000000003</v>
      </c>
      <c r="I5000" s="52">
        <f t="shared" si="556"/>
        <v>0.70411008062930192</v>
      </c>
      <c r="J5000" s="52">
        <f t="shared" ca="1" si="557"/>
        <v>1</v>
      </c>
      <c r="K5000" s="48">
        <f t="shared" si="558"/>
        <v>44.89</v>
      </c>
      <c r="L5000" s="48">
        <f t="shared" si="559"/>
        <v>45.06</v>
      </c>
      <c r="M5000" s="48">
        <f t="shared" si="560"/>
        <v>44.36</v>
      </c>
      <c r="N5000" s="48">
        <f t="shared" si="561"/>
        <v>44.75</v>
      </c>
      <c r="O5000" s="49">
        <f t="shared" ca="1" si="562"/>
        <v>1340500</v>
      </c>
    </row>
    <row r="5001" spans="1:15" x14ac:dyDescent="0.25">
      <c r="A5001">
        <v>4986</v>
      </c>
      <c r="B5001" s="89">
        <v>35262</v>
      </c>
      <c r="C5001" s="48">
        <v>62.843699999999998</v>
      </c>
      <c r="D5001" s="48">
        <v>63.5</v>
      </c>
      <c r="E5001" s="48">
        <v>60.375</v>
      </c>
      <c r="F5001" s="48">
        <v>62.8125</v>
      </c>
      <c r="G5001" s="49">
        <v>4141000</v>
      </c>
      <c r="H5001" s="48">
        <v>44.226914999999998</v>
      </c>
      <c r="I5001" s="52">
        <f t="shared" si="556"/>
        <v>0.70411008955223875</v>
      </c>
      <c r="J5001" s="52">
        <f t="shared" ca="1" si="557"/>
        <v>1</v>
      </c>
      <c r="K5001" s="48">
        <f t="shared" si="558"/>
        <v>44.25</v>
      </c>
      <c r="L5001" s="48">
        <f t="shared" si="559"/>
        <v>44.71</v>
      </c>
      <c r="M5001" s="48">
        <f t="shared" si="560"/>
        <v>42.51</v>
      </c>
      <c r="N5001" s="48">
        <f t="shared" si="561"/>
        <v>44.23</v>
      </c>
      <c r="O5001" s="49">
        <f t="shared" ca="1" si="562"/>
        <v>4141000</v>
      </c>
    </row>
    <row r="5002" spans="1:15" x14ac:dyDescent="0.25">
      <c r="A5002">
        <v>4987</v>
      </c>
      <c r="B5002" s="89">
        <v>35261</v>
      </c>
      <c r="C5002" s="48">
        <v>64.718697000000006</v>
      </c>
      <c r="D5002" s="48">
        <v>64.718697000000006</v>
      </c>
      <c r="E5002" s="48">
        <v>62.656199999999998</v>
      </c>
      <c r="F5002" s="48">
        <v>62.656199999999998</v>
      </c>
      <c r="G5002" s="49">
        <v>1951300</v>
      </c>
      <c r="H5002" s="48">
        <v>44.116863000000002</v>
      </c>
      <c r="I5002" s="52">
        <f t="shared" si="556"/>
        <v>0.70411009604795705</v>
      </c>
      <c r="J5002" s="52">
        <f t="shared" ca="1" si="557"/>
        <v>1</v>
      </c>
      <c r="K5002" s="48">
        <f t="shared" si="558"/>
        <v>45.57</v>
      </c>
      <c r="L5002" s="48">
        <f t="shared" si="559"/>
        <v>45.57</v>
      </c>
      <c r="M5002" s="48">
        <f t="shared" si="560"/>
        <v>44.12</v>
      </c>
      <c r="N5002" s="48">
        <f t="shared" si="561"/>
        <v>44.12</v>
      </c>
      <c r="O5002" s="49">
        <f t="shared" ca="1" si="562"/>
        <v>1951300</v>
      </c>
    </row>
    <row r="5003" spans="1:15" x14ac:dyDescent="0.25">
      <c r="A5003">
        <v>4988</v>
      </c>
      <c r="B5003" s="89">
        <v>35258</v>
      </c>
      <c r="C5003" s="48">
        <v>64.625</v>
      </c>
      <c r="D5003" s="48">
        <v>64.906197000000006</v>
      </c>
      <c r="E5003" s="48">
        <v>64.078102000000001</v>
      </c>
      <c r="F5003" s="48">
        <v>64.5625</v>
      </c>
      <c r="G5003" s="49">
        <v>1312000</v>
      </c>
      <c r="H5003" s="48">
        <v>45.459107000000003</v>
      </c>
      <c r="I5003" s="52">
        <f t="shared" si="556"/>
        <v>0.70411007938044534</v>
      </c>
      <c r="J5003" s="52">
        <f t="shared" ca="1" si="557"/>
        <v>1</v>
      </c>
      <c r="K5003" s="48">
        <f t="shared" si="558"/>
        <v>45.5</v>
      </c>
      <c r="L5003" s="48">
        <f t="shared" si="559"/>
        <v>45.7</v>
      </c>
      <c r="M5003" s="48">
        <f t="shared" si="560"/>
        <v>45.12</v>
      </c>
      <c r="N5003" s="48">
        <f t="shared" si="561"/>
        <v>45.46</v>
      </c>
      <c r="O5003" s="49">
        <f t="shared" ca="1" si="562"/>
        <v>1312000</v>
      </c>
    </row>
    <row r="5004" spans="1:15" x14ac:dyDescent="0.25">
      <c r="A5004">
        <v>4989</v>
      </c>
      <c r="B5004" s="89">
        <v>35257</v>
      </c>
      <c r="C5004" s="48">
        <v>65.5625</v>
      </c>
      <c r="D5004" s="48">
        <v>65.6875</v>
      </c>
      <c r="E5004" s="48">
        <v>63.875</v>
      </c>
      <c r="F5004" s="48">
        <v>64.515602000000001</v>
      </c>
      <c r="G5004" s="49">
        <v>1587400</v>
      </c>
      <c r="H5004" s="48">
        <v>45.426085999999998</v>
      </c>
      <c r="I5004" s="52">
        <f t="shared" si="556"/>
        <v>0.70411008487528326</v>
      </c>
      <c r="J5004" s="52">
        <f t="shared" ca="1" si="557"/>
        <v>1</v>
      </c>
      <c r="K5004" s="48">
        <f t="shared" si="558"/>
        <v>46.16</v>
      </c>
      <c r="L5004" s="48">
        <f t="shared" si="559"/>
        <v>46.25</v>
      </c>
      <c r="M5004" s="48">
        <f t="shared" si="560"/>
        <v>44.98</v>
      </c>
      <c r="N5004" s="48">
        <f t="shared" si="561"/>
        <v>45.43</v>
      </c>
      <c r="O5004" s="49">
        <f t="shared" ca="1" si="562"/>
        <v>1587400</v>
      </c>
    </row>
    <row r="5005" spans="1:15" x14ac:dyDescent="0.25">
      <c r="A5005">
        <v>4990</v>
      </c>
      <c r="B5005" s="89">
        <v>35256</v>
      </c>
      <c r="C5005" s="48">
        <v>65.5625</v>
      </c>
      <c r="D5005" s="48">
        <v>65.843697000000006</v>
      </c>
      <c r="E5005" s="48">
        <v>64.921798999999993</v>
      </c>
      <c r="F5005" s="48">
        <v>65.843697000000006</v>
      </c>
      <c r="G5005" s="49">
        <v>1132300</v>
      </c>
      <c r="H5005" s="48">
        <v>46.361210999999997</v>
      </c>
      <c r="I5005" s="52">
        <f t="shared" si="556"/>
        <v>0.70411008361210325</v>
      </c>
      <c r="J5005" s="52">
        <f t="shared" ca="1" si="557"/>
        <v>1</v>
      </c>
      <c r="K5005" s="48">
        <f t="shared" si="558"/>
        <v>46.16</v>
      </c>
      <c r="L5005" s="48">
        <f t="shared" si="559"/>
        <v>46.36</v>
      </c>
      <c r="M5005" s="48">
        <f t="shared" si="560"/>
        <v>45.71</v>
      </c>
      <c r="N5005" s="48">
        <f t="shared" si="561"/>
        <v>46.36</v>
      </c>
      <c r="O5005" s="49">
        <f t="shared" ca="1" si="562"/>
        <v>1132300</v>
      </c>
    </row>
    <row r="5006" spans="1:15" x14ac:dyDescent="0.25">
      <c r="A5006">
        <v>4991</v>
      </c>
      <c r="B5006" s="89">
        <v>35255</v>
      </c>
      <c r="C5006" s="48">
        <v>65.609298999999993</v>
      </c>
      <c r="D5006" s="48">
        <v>65.8125</v>
      </c>
      <c r="E5006" s="48">
        <v>65.375</v>
      </c>
      <c r="F5006" s="48">
        <v>65.578102000000001</v>
      </c>
      <c r="G5006" s="49">
        <v>716300</v>
      </c>
      <c r="H5006" s="48">
        <v>46.174202999999999</v>
      </c>
      <c r="I5006" s="52">
        <f t="shared" si="556"/>
        <v>0.70411008540625342</v>
      </c>
      <c r="J5006" s="52">
        <f t="shared" ca="1" si="557"/>
        <v>1</v>
      </c>
      <c r="K5006" s="48">
        <f t="shared" si="558"/>
        <v>46.2</v>
      </c>
      <c r="L5006" s="48">
        <f t="shared" si="559"/>
        <v>46.34</v>
      </c>
      <c r="M5006" s="48">
        <f t="shared" si="560"/>
        <v>46.03</v>
      </c>
      <c r="N5006" s="48">
        <f t="shared" si="561"/>
        <v>46.17</v>
      </c>
      <c r="O5006" s="49">
        <f t="shared" ca="1" si="562"/>
        <v>716300</v>
      </c>
    </row>
    <row r="5007" spans="1:15" x14ac:dyDescent="0.25">
      <c r="A5007">
        <v>4992</v>
      </c>
      <c r="B5007" s="89">
        <v>35254</v>
      </c>
      <c r="C5007" s="48">
        <v>65.625</v>
      </c>
      <c r="D5007" s="48">
        <v>65.984298999999993</v>
      </c>
      <c r="E5007" s="48">
        <v>65.125</v>
      </c>
      <c r="F5007" s="48">
        <v>65.3125</v>
      </c>
      <c r="G5007" s="49">
        <v>942000</v>
      </c>
      <c r="H5007" s="48">
        <v>45.987189999999998</v>
      </c>
      <c r="I5007" s="52">
        <f t="shared" si="556"/>
        <v>0.70411008612440185</v>
      </c>
      <c r="J5007" s="52">
        <f t="shared" ca="1" si="557"/>
        <v>1</v>
      </c>
      <c r="K5007" s="48">
        <f t="shared" si="558"/>
        <v>46.21</v>
      </c>
      <c r="L5007" s="48">
        <f t="shared" si="559"/>
        <v>46.46</v>
      </c>
      <c r="M5007" s="48">
        <f t="shared" si="560"/>
        <v>45.86</v>
      </c>
      <c r="N5007" s="48">
        <f t="shared" si="561"/>
        <v>45.99</v>
      </c>
      <c r="O5007" s="49">
        <f t="shared" ca="1" si="562"/>
        <v>942000</v>
      </c>
    </row>
    <row r="5008" spans="1:15" x14ac:dyDescent="0.25">
      <c r="A5008">
        <v>4993</v>
      </c>
      <c r="B5008" s="89">
        <v>35251</v>
      </c>
      <c r="C5008" s="48">
        <v>66.125</v>
      </c>
      <c r="D5008" s="48">
        <v>66.4375</v>
      </c>
      <c r="E5008" s="48">
        <v>65.375</v>
      </c>
      <c r="F5008" s="48">
        <v>65.578102000000001</v>
      </c>
      <c r="G5008" s="49">
        <v>842900</v>
      </c>
      <c r="H5008" s="48">
        <v>46.174202999999999</v>
      </c>
      <c r="I5008" s="52">
        <f t="shared" si="556"/>
        <v>0.70411008540625342</v>
      </c>
      <c r="J5008" s="52">
        <f t="shared" ca="1" si="557"/>
        <v>1</v>
      </c>
      <c r="K5008" s="48">
        <f t="shared" si="558"/>
        <v>46.56</v>
      </c>
      <c r="L5008" s="48">
        <f t="shared" si="559"/>
        <v>46.78</v>
      </c>
      <c r="M5008" s="48">
        <f t="shared" si="560"/>
        <v>46.03</v>
      </c>
      <c r="N5008" s="48">
        <f t="shared" si="561"/>
        <v>46.17</v>
      </c>
      <c r="O5008" s="49">
        <f t="shared" ca="1" si="562"/>
        <v>842900</v>
      </c>
    </row>
    <row r="5009" spans="1:15" x14ac:dyDescent="0.25">
      <c r="A5009">
        <v>4994</v>
      </c>
      <c r="B5009" s="89">
        <v>35249</v>
      </c>
      <c r="C5009" s="48">
        <v>67.406197000000006</v>
      </c>
      <c r="D5009" s="48">
        <v>67.5</v>
      </c>
      <c r="E5009" s="48">
        <v>67.0625</v>
      </c>
      <c r="F5009" s="48">
        <v>67.296798999999993</v>
      </c>
      <c r="G5009" s="49">
        <v>308300</v>
      </c>
      <c r="H5009" s="48">
        <v>47.384354999999999</v>
      </c>
      <c r="I5009" s="52">
        <f t="shared" ref="I5009:I5072" si="563">H5009/F5009</f>
        <v>0.70411008701914635</v>
      </c>
      <c r="J5009" s="52">
        <f t="shared" ref="J5009:J5072" ca="1" si="564">INDEX(OFFSET($T$15,0,0,$S$13+1,1),MATCH(B5009,OFFSET($Q$15,0,0,$S$13+1,1),-1))</f>
        <v>1</v>
      </c>
      <c r="K5009" s="48">
        <f t="shared" ref="K5009:K5072" si="565">ROUND($I5009*C5009,2)</f>
        <v>47.46</v>
      </c>
      <c r="L5009" s="48">
        <f t="shared" ref="L5009:L5072" si="566">ROUND($I5009*D5009,2)</f>
        <v>47.53</v>
      </c>
      <c r="M5009" s="48">
        <f t="shared" ref="M5009:M5072" si="567">ROUND($I5009*E5009,2)</f>
        <v>47.22</v>
      </c>
      <c r="N5009" s="48">
        <f t="shared" ref="N5009:N5072" si="568">ROUND($I5009*F5009,2)</f>
        <v>47.38</v>
      </c>
      <c r="O5009" s="49">
        <f t="shared" ref="O5009:O5072" ca="1" si="569">G5009*J5009</f>
        <v>308300</v>
      </c>
    </row>
    <row r="5010" spans="1:15" x14ac:dyDescent="0.25">
      <c r="A5010">
        <v>4995</v>
      </c>
      <c r="B5010" s="89">
        <v>35248</v>
      </c>
      <c r="C5010" s="48">
        <v>67.625</v>
      </c>
      <c r="D5010" s="48">
        <v>67.640602000000001</v>
      </c>
      <c r="E5010" s="48">
        <v>67.328102000000001</v>
      </c>
      <c r="F5010" s="48">
        <v>67.4375</v>
      </c>
      <c r="G5010" s="49">
        <v>389400</v>
      </c>
      <c r="H5010" s="48">
        <v>47.483423999999999</v>
      </c>
      <c r="I5010" s="52">
        <f t="shared" si="563"/>
        <v>0.70411008711770162</v>
      </c>
      <c r="J5010" s="52">
        <f t="shared" ca="1" si="564"/>
        <v>1</v>
      </c>
      <c r="K5010" s="48">
        <f t="shared" si="565"/>
        <v>47.62</v>
      </c>
      <c r="L5010" s="48">
        <f t="shared" si="566"/>
        <v>47.63</v>
      </c>
      <c r="M5010" s="48">
        <f t="shared" si="567"/>
        <v>47.41</v>
      </c>
      <c r="N5010" s="48">
        <f t="shared" si="568"/>
        <v>47.48</v>
      </c>
      <c r="O5010" s="49">
        <f t="shared" ca="1" si="569"/>
        <v>389400</v>
      </c>
    </row>
    <row r="5011" spans="1:15" x14ac:dyDescent="0.25">
      <c r="A5011">
        <v>4996</v>
      </c>
      <c r="B5011" s="89">
        <v>35247</v>
      </c>
      <c r="C5011" s="48">
        <v>67.281197000000006</v>
      </c>
      <c r="D5011" s="48">
        <v>67.703102000000001</v>
      </c>
      <c r="E5011" s="48">
        <v>67.1875</v>
      </c>
      <c r="F5011" s="48">
        <v>67.6875</v>
      </c>
      <c r="G5011" s="49">
        <v>471300</v>
      </c>
      <c r="H5011" s="48">
        <v>47.659450999999997</v>
      </c>
      <c r="I5011" s="52">
        <f t="shared" si="563"/>
        <v>0.70411007940904891</v>
      </c>
      <c r="J5011" s="52">
        <f t="shared" ca="1" si="564"/>
        <v>1</v>
      </c>
      <c r="K5011" s="48">
        <f t="shared" si="565"/>
        <v>47.37</v>
      </c>
      <c r="L5011" s="48">
        <f t="shared" si="566"/>
        <v>47.67</v>
      </c>
      <c r="M5011" s="48">
        <f t="shared" si="567"/>
        <v>47.31</v>
      </c>
      <c r="N5011" s="48">
        <f t="shared" si="568"/>
        <v>47.66</v>
      </c>
      <c r="O5011" s="49">
        <f t="shared" ca="1" si="569"/>
        <v>471300</v>
      </c>
    </row>
    <row r="5012" spans="1:15" x14ac:dyDescent="0.25">
      <c r="A5012">
        <v>4997</v>
      </c>
      <c r="B5012" s="89">
        <v>35244</v>
      </c>
      <c r="C5012" s="48">
        <v>67.156197000000006</v>
      </c>
      <c r="D5012" s="48">
        <v>67.5</v>
      </c>
      <c r="E5012" s="48">
        <v>66.968697000000006</v>
      </c>
      <c r="F5012" s="48">
        <v>67.109298999999993</v>
      </c>
      <c r="G5012" s="49">
        <v>1060800</v>
      </c>
      <c r="H5012" s="48">
        <v>47.252333999999998</v>
      </c>
      <c r="I5012" s="52">
        <f t="shared" si="563"/>
        <v>0.70411008167437428</v>
      </c>
      <c r="J5012" s="52">
        <f t="shared" ca="1" si="564"/>
        <v>1</v>
      </c>
      <c r="K5012" s="48">
        <f t="shared" si="565"/>
        <v>47.29</v>
      </c>
      <c r="L5012" s="48">
        <f t="shared" si="566"/>
        <v>47.53</v>
      </c>
      <c r="M5012" s="48">
        <f t="shared" si="567"/>
        <v>47.15</v>
      </c>
      <c r="N5012" s="48">
        <f t="shared" si="568"/>
        <v>47.25</v>
      </c>
      <c r="O5012" s="49">
        <f t="shared" ca="1" si="569"/>
        <v>1060800</v>
      </c>
    </row>
    <row r="5013" spans="1:15" x14ac:dyDescent="0.25">
      <c r="A5013">
        <v>4998</v>
      </c>
      <c r="B5013" s="89">
        <v>35243</v>
      </c>
      <c r="C5013" s="48">
        <v>66.406197000000006</v>
      </c>
      <c r="D5013" s="48">
        <v>67.046798999999993</v>
      </c>
      <c r="E5013" s="48">
        <v>66.156197000000006</v>
      </c>
      <c r="F5013" s="48">
        <v>66.875</v>
      </c>
      <c r="G5013" s="49">
        <v>1090500</v>
      </c>
      <c r="H5013" s="48">
        <v>47.087361999999999</v>
      </c>
      <c r="I5013" s="52">
        <f t="shared" si="563"/>
        <v>0.70411008598130842</v>
      </c>
      <c r="J5013" s="52">
        <f t="shared" ca="1" si="564"/>
        <v>1</v>
      </c>
      <c r="K5013" s="48">
        <f t="shared" si="565"/>
        <v>46.76</v>
      </c>
      <c r="L5013" s="48">
        <f t="shared" si="566"/>
        <v>47.21</v>
      </c>
      <c r="M5013" s="48">
        <f t="shared" si="567"/>
        <v>46.58</v>
      </c>
      <c r="N5013" s="48">
        <f t="shared" si="568"/>
        <v>47.09</v>
      </c>
      <c r="O5013" s="49">
        <f t="shared" ca="1" si="569"/>
        <v>1090500</v>
      </c>
    </row>
    <row r="5014" spans="1:15" x14ac:dyDescent="0.25">
      <c r="A5014">
        <v>4999</v>
      </c>
      <c r="B5014" s="89">
        <v>35242</v>
      </c>
      <c r="C5014" s="48">
        <v>66.781197000000006</v>
      </c>
      <c r="D5014" s="48">
        <v>66.921798999999993</v>
      </c>
      <c r="E5014" s="48">
        <v>66.390602000000001</v>
      </c>
      <c r="F5014" s="48">
        <v>66.406197000000006</v>
      </c>
      <c r="G5014" s="49">
        <v>838200</v>
      </c>
      <c r="H5014" s="48">
        <v>46.757272999999998</v>
      </c>
      <c r="I5014" s="52">
        <f t="shared" si="563"/>
        <v>0.70411008478621351</v>
      </c>
      <c r="J5014" s="52">
        <f t="shared" ca="1" si="564"/>
        <v>1</v>
      </c>
      <c r="K5014" s="48">
        <f t="shared" si="565"/>
        <v>47.02</v>
      </c>
      <c r="L5014" s="48">
        <f t="shared" si="566"/>
        <v>47.12</v>
      </c>
      <c r="M5014" s="48">
        <f t="shared" si="567"/>
        <v>46.75</v>
      </c>
      <c r="N5014" s="48">
        <f t="shared" si="568"/>
        <v>46.76</v>
      </c>
      <c r="O5014" s="49">
        <f t="shared" ca="1" si="569"/>
        <v>838200</v>
      </c>
    </row>
    <row r="5015" spans="1:15" x14ac:dyDescent="0.25">
      <c r="A5015">
        <v>5000</v>
      </c>
      <c r="B5015" s="89">
        <v>35241</v>
      </c>
      <c r="C5015" s="48">
        <v>67.125</v>
      </c>
      <c r="D5015" s="48">
        <v>67.171798999999993</v>
      </c>
      <c r="E5015" s="48">
        <v>66.781197000000006</v>
      </c>
      <c r="F5015" s="48">
        <v>66.859298999999993</v>
      </c>
      <c r="G5015" s="49">
        <v>454400</v>
      </c>
      <c r="H5015" s="48">
        <v>47.076307</v>
      </c>
      <c r="I5015" s="52">
        <f t="shared" si="563"/>
        <v>0.704110089458162</v>
      </c>
      <c r="J5015" s="52">
        <f t="shared" ca="1" si="564"/>
        <v>1</v>
      </c>
      <c r="K5015" s="48">
        <f t="shared" si="565"/>
        <v>47.26</v>
      </c>
      <c r="L5015" s="48">
        <f t="shared" si="566"/>
        <v>47.3</v>
      </c>
      <c r="M5015" s="48">
        <f t="shared" si="567"/>
        <v>47.02</v>
      </c>
      <c r="N5015" s="48">
        <f t="shared" si="568"/>
        <v>47.08</v>
      </c>
      <c r="O5015" s="49">
        <f t="shared" ca="1" si="569"/>
        <v>454400</v>
      </c>
    </row>
    <row r="5016" spans="1:15" x14ac:dyDescent="0.25">
      <c r="A5016">
        <v>5001</v>
      </c>
      <c r="B5016" s="89">
        <v>35240</v>
      </c>
      <c r="C5016" s="48">
        <v>66.968697000000006</v>
      </c>
      <c r="D5016" s="48">
        <v>67.218697000000006</v>
      </c>
      <c r="E5016" s="48">
        <v>66.843697000000006</v>
      </c>
      <c r="F5016" s="48">
        <v>66.9375</v>
      </c>
      <c r="G5016" s="49">
        <v>416500</v>
      </c>
      <c r="H5016" s="48">
        <v>47.131368999999999</v>
      </c>
      <c r="I5016" s="52">
        <f t="shared" si="563"/>
        <v>0.70411008776844075</v>
      </c>
      <c r="J5016" s="52">
        <f t="shared" ca="1" si="564"/>
        <v>1</v>
      </c>
      <c r="K5016" s="48">
        <f t="shared" si="565"/>
        <v>47.15</v>
      </c>
      <c r="L5016" s="48">
        <f t="shared" si="566"/>
        <v>47.33</v>
      </c>
      <c r="M5016" s="48">
        <f t="shared" si="567"/>
        <v>47.07</v>
      </c>
      <c r="N5016" s="48">
        <f t="shared" si="568"/>
        <v>47.13</v>
      </c>
      <c r="O5016" s="49">
        <f t="shared" ca="1" si="569"/>
        <v>416500</v>
      </c>
    </row>
    <row r="5017" spans="1:15" x14ac:dyDescent="0.25">
      <c r="A5017">
        <v>5002</v>
      </c>
      <c r="B5017" s="89">
        <v>35237</v>
      </c>
      <c r="C5017" s="48">
        <v>66.5625</v>
      </c>
      <c r="D5017" s="48">
        <v>66.8125</v>
      </c>
      <c r="E5017" s="48">
        <v>66.375</v>
      </c>
      <c r="F5017" s="48">
        <v>66.8125</v>
      </c>
      <c r="G5017" s="49">
        <v>573300</v>
      </c>
      <c r="H5017" s="48">
        <v>47.043354999999998</v>
      </c>
      <c r="I5017" s="52">
        <f t="shared" si="563"/>
        <v>0.70411008419083254</v>
      </c>
      <c r="J5017" s="52">
        <f t="shared" ca="1" si="564"/>
        <v>1</v>
      </c>
      <c r="K5017" s="48">
        <f t="shared" si="565"/>
        <v>46.87</v>
      </c>
      <c r="L5017" s="48">
        <f t="shared" si="566"/>
        <v>47.04</v>
      </c>
      <c r="M5017" s="48">
        <f t="shared" si="567"/>
        <v>46.74</v>
      </c>
      <c r="N5017" s="48">
        <f t="shared" si="568"/>
        <v>47.04</v>
      </c>
      <c r="O5017" s="49">
        <f t="shared" ca="1" si="569"/>
        <v>573300</v>
      </c>
    </row>
    <row r="5018" spans="1:15" x14ac:dyDescent="0.25">
      <c r="A5018">
        <v>5003</v>
      </c>
      <c r="B5018" s="89">
        <v>35236</v>
      </c>
      <c r="C5018" s="48">
        <v>66.703102000000001</v>
      </c>
      <c r="D5018" s="48">
        <v>66.921798999999993</v>
      </c>
      <c r="E5018" s="48">
        <v>66.1875</v>
      </c>
      <c r="F5018" s="48">
        <v>66.593697000000006</v>
      </c>
      <c r="G5018" s="49">
        <v>1234400</v>
      </c>
      <c r="H5018" s="48">
        <v>46.642153</v>
      </c>
      <c r="I5018" s="52">
        <f t="shared" si="563"/>
        <v>0.70039891312836999</v>
      </c>
      <c r="J5018" s="52">
        <f t="shared" ca="1" si="564"/>
        <v>1</v>
      </c>
      <c r="K5018" s="48">
        <f t="shared" si="565"/>
        <v>46.72</v>
      </c>
      <c r="L5018" s="48">
        <f t="shared" si="566"/>
        <v>46.87</v>
      </c>
      <c r="M5018" s="48">
        <f t="shared" si="567"/>
        <v>46.36</v>
      </c>
      <c r="N5018" s="48">
        <f t="shared" si="568"/>
        <v>46.64</v>
      </c>
      <c r="O5018" s="49">
        <f t="shared" ca="1" si="569"/>
        <v>1234400</v>
      </c>
    </row>
    <row r="5019" spans="1:15" x14ac:dyDescent="0.25">
      <c r="A5019">
        <v>5004</v>
      </c>
      <c r="B5019" s="89">
        <v>35235</v>
      </c>
      <c r="C5019" s="48">
        <v>66.656197000000006</v>
      </c>
      <c r="D5019" s="48">
        <v>67</v>
      </c>
      <c r="E5019" s="48">
        <v>66.421798999999993</v>
      </c>
      <c r="F5019" s="48">
        <v>66.640602000000001</v>
      </c>
      <c r="G5019" s="49">
        <v>552100</v>
      </c>
      <c r="H5019" s="48">
        <v>46.675006000000003</v>
      </c>
      <c r="I5019" s="52">
        <f t="shared" si="563"/>
        <v>0.70039892496769462</v>
      </c>
      <c r="J5019" s="52">
        <f t="shared" ca="1" si="564"/>
        <v>1</v>
      </c>
      <c r="K5019" s="48">
        <f t="shared" si="565"/>
        <v>46.69</v>
      </c>
      <c r="L5019" s="48">
        <f t="shared" si="566"/>
        <v>46.93</v>
      </c>
      <c r="M5019" s="48">
        <f t="shared" si="567"/>
        <v>46.52</v>
      </c>
      <c r="N5019" s="48">
        <f t="shared" si="568"/>
        <v>46.68</v>
      </c>
      <c r="O5019" s="49">
        <f t="shared" ca="1" si="569"/>
        <v>552100</v>
      </c>
    </row>
    <row r="5020" spans="1:15" x14ac:dyDescent="0.25">
      <c r="A5020">
        <v>5005</v>
      </c>
      <c r="B5020" s="89">
        <v>35234</v>
      </c>
      <c r="C5020" s="48">
        <v>66.843697000000006</v>
      </c>
      <c r="D5020" s="48">
        <v>67.031197000000006</v>
      </c>
      <c r="E5020" s="48">
        <v>66.328102000000001</v>
      </c>
      <c r="F5020" s="48">
        <v>66.343697000000006</v>
      </c>
      <c r="G5020" s="49">
        <v>718000</v>
      </c>
      <c r="H5020" s="48">
        <v>46.467053999999997</v>
      </c>
      <c r="I5020" s="52">
        <f t="shared" si="563"/>
        <v>0.70039892410578197</v>
      </c>
      <c r="J5020" s="52">
        <f t="shared" ca="1" si="564"/>
        <v>1</v>
      </c>
      <c r="K5020" s="48">
        <f t="shared" si="565"/>
        <v>46.82</v>
      </c>
      <c r="L5020" s="48">
        <f t="shared" si="566"/>
        <v>46.95</v>
      </c>
      <c r="M5020" s="48">
        <f t="shared" si="567"/>
        <v>46.46</v>
      </c>
      <c r="N5020" s="48">
        <f t="shared" si="568"/>
        <v>46.47</v>
      </c>
      <c r="O5020" s="49">
        <f t="shared" ca="1" si="569"/>
        <v>718000</v>
      </c>
    </row>
    <row r="5021" spans="1:15" x14ac:dyDescent="0.25">
      <c r="A5021">
        <v>5006</v>
      </c>
      <c r="B5021" s="89">
        <v>35233</v>
      </c>
      <c r="C5021" s="48">
        <v>66.968697000000006</v>
      </c>
      <c r="D5021" s="48">
        <v>67.218697000000006</v>
      </c>
      <c r="E5021" s="48">
        <v>66.718697000000006</v>
      </c>
      <c r="F5021" s="48">
        <v>66.890602000000001</v>
      </c>
      <c r="G5021" s="49">
        <v>1101000</v>
      </c>
      <c r="H5021" s="48">
        <v>46.850105999999997</v>
      </c>
      <c r="I5021" s="52">
        <f t="shared" si="563"/>
        <v>0.70039892898556955</v>
      </c>
      <c r="J5021" s="52">
        <f t="shared" ca="1" si="564"/>
        <v>1</v>
      </c>
      <c r="K5021" s="48">
        <f t="shared" si="565"/>
        <v>46.9</v>
      </c>
      <c r="L5021" s="48">
        <f t="shared" si="566"/>
        <v>47.08</v>
      </c>
      <c r="M5021" s="48">
        <f t="shared" si="567"/>
        <v>46.73</v>
      </c>
      <c r="N5021" s="48">
        <f t="shared" si="568"/>
        <v>46.85</v>
      </c>
      <c r="O5021" s="49">
        <f t="shared" ca="1" si="569"/>
        <v>1101000</v>
      </c>
    </row>
    <row r="5022" spans="1:15" x14ac:dyDescent="0.25">
      <c r="A5022">
        <v>5007</v>
      </c>
      <c r="B5022" s="89">
        <v>35230</v>
      </c>
      <c r="C5022" s="48">
        <v>67.25</v>
      </c>
      <c r="D5022" s="48">
        <v>67.25</v>
      </c>
      <c r="E5022" s="48">
        <v>66.718697000000006</v>
      </c>
      <c r="F5022" s="48">
        <v>66.9375</v>
      </c>
      <c r="G5022" s="49">
        <v>1468200</v>
      </c>
      <c r="H5022" s="48">
        <v>46.882953000000001</v>
      </c>
      <c r="I5022" s="52">
        <f t="shared" si="563"/>
        <v>0.70039892436974793</v>
      </c>
      <c r="J5022" s="52">
        <f t="shared" ca="1" si="564"/>
        <v>1</v>
      </c>
      <c r="K5022" s="48">
        <f t="shared" si="565"/>
        <v>47.1</v>
      </c>
      <c r="L5022" s="48">
        <f t="shared" si="566"/>
        <v>47.1</v>
      </c>
      <c r="M5022" s="48">
        <f t="shared" si="567"/>
        <v>46.73</v>
      </c>
      <c r="N5022" s="48">
        <f t="shared" si="568"/>
        <v>46.88</v>
      </c>
      <c r="O5022" s="49">
        <f t="shared" ca="1" si="569"/>
        <v>1468200</v>
      </c>
    </row>
    <row r="5023" spans="1:15" x14ac:dyDescent="0.25">
      <c r="A5023">
        <v>5008</v>
      </c>
      <c r="B5023" s="89">
        <v>35229</v>
      </c>
      <c r="C5023" s="48">
        <v>67.375</v>
      </c>
      <c r="D5023" s="48">
        <v>67.468697000000006</v>
      </c>
      <c r="E5023" s="48">
        <v>66.828102000000001</v>
      </c>
      <c r="F5023" s="48">
        <v>67.218697000000006</v>
      </c>
      <c r="G5023" s="49">
        <v>1502000</v>
      </c>
      <c r="H5023" s="48">
        <v>47.079903000000002</v>
      </c>
      <c r="I5023" s="52">
        <f t="shared" si="563"/>
        <v>0.70039892323411146</v>
      </c>
      <c r="J5023" s="52">
        <f t="shared" ca="1" si="564"/>
        <v>1</v>
      </c>
      <c r="K5023" s="48">
        <f t="shared" si="565"/>
        <v>47.19</v>
      </c>
      <c r="L5023" s="48">
        <f t="shared" si="566"/>
        <v>47.26</v>
      </c>
      <c r="M5023" s="48">
        <f t="shared" si="567"/>
        <v>46.81</v>
      </c>
      <c r="N5023" s="48">
        <f t="shared" si="568"/>
        <v>47.08</v>
      </c>
      <c r="O5023" s="49">
        <f t="shared" ca="1" si="569"/>
        <v>1502000</v>
      </c>
    </row>
    <row r="5024" spans="1:15" x14ac:dyDescent="0.25">
      <c r="A5024">
        <v>5009</v>
      </c>
      <c r="B5024" s="89">
        <v>35228</v>
      </c>
      <c r="C5024" s="48">
        <v>67.5625</v>
      </c>
      <c r="D5024" s="48">
        <v>67.734298999999993</v>
      </c>
      <c r="E5024" s="48">
        <v>67.109298999999993</v>
      </c>
      <c r="F5024" s="48">
        <v>67.218697000000006</v>
      </c>
      <c r="G5024" s="49">
        <v>1120600</v>
      </c>
      <c r="H5024" s="48">
        <v>47.079903000000002</v>
      </c>
      <c r="I5024" s="52">
        <f t="shared" si="563"/>
        <v>0.70039892323411146</v>
      </c>
      <c r="J5024" s="52">
        <f t="shared" ca="1" si="564"/>
        <v>1</v>
      </c>
      <c r="K5024" s="48">
        <f t="shared" si="565"/>
        <v>47.32</v>
      </c>
      <c r="L5024" s="48">
        <f t="shared" si="566"/>
        <v>47.44</v>
      </c>
      <c r="M5024" s="48">
        <f t="shared" si="567"/>
        <v>47</v>
      </c>
      <c r="N5024" s="48">
        <f t="shared" si="568"/>
        <v>47.08</v>
      </c>
      <c r="O5024" s="49">
        <f t="shared" ca="1" si="569"/>
        <v>1120600</v>
      </c>
    </row>
    <row r="5025" spans="1:15" x14ac:dyDescent="0.25">
      <c r="A5025">
        <v>5010</v>
      </c>
      <c r="B5025" s="89">
        <v>35227</v>
      </c>
      <c r="C5025" s="48">
        <v>67.656197000000006</v>
      </c>
      <c r="D5025" s="48">
        <v>68.031197000000006</v>
      </c>
      <c r="E5025" s="48">
        <v>67.343697000000006</v>
      </c>
      <c r="F5025" s="48">
        <v>67.343697000000006</v>
      </c>
      <c r="G5025" s="49">
        <v>688700</v>
      </c>
      <c r="H5025" s="48">
        <v>47.167451999999997</v>
      </c>
      <c r="I5025" s="52">
        <f t="shared" si="563"/>
        <v>0.70039891038355073</v>
      </c>
      <c r="J5025" s="52">
        <f t="shared" ca="1" si="564"/>
        <v>1</v>
      </c>
      <c r="K5025" s="48">
        <f t="shared" si="565"/>
        <v>47.39</v>
      </c>
      <c r="L5025" s="48">
        <f t="shared" si="566"/>
        <v>47.65</v>
      </c>
      <c r="M5025" s="48">
        <f t="shared" si="567"/>
        <v>47.17</v>
      </c>
      <c r="N5025" s="48">
        <f t="shared" si="568"/>
        <v>47.17</v>
      </c>
      <c r="O5025" s="49">
        <f t="shared" ca="1" si="569"/>
        <v>688700</v>
      </c>
    </row>
    <row r="5026" spans="1:15" x14ac:dyDescent="0.25">
      <c r="A5026">
        <v>5011</v>
      </c>
      <c r="B5026" s="89">
        <v>35226</v>
      </c>
      <c r="C5026" s="48">
        <v>67.531197000000006</v>
      </c>
      <c r="D5026" s="48">
        <v>67.734298999999993</v>
      </c>
      <c r="E5026" s="48">
        <v>67.296798999999993</v>
      </c>
      <c r="F5026" s="48">
        <v>67.406197000000006</v>
      </c>
      <c r="G5026" s="49">
        <v>548800</v>
      </c>
      <c r="H5026" s="48">
        <v>47.211227000000001</v>
      </c>
      <c r="I5026" s="52">
        <f t="shared" si="563"/>
        <v>0.7003989113938589</v>
      </c>
      <c r="J5026" s="52">
        <f t="shared" ca="1" si="564"/>
        <v>1</v>
      </c>
      <c r="K5026" s="48">
        <f t="shared" si="565"/>
        <v>47.3</v>
      </c>
      <c r="L5026" s="48">
        <f t="shared" si="566"/>
        <v>47.44</v>
      </c>
      <c r="M5026" s="48">
        <f t="shared" si="567"/>
        <v>47.13</v>
      </c>
      <c r="N5026" s="48">
        <f t="shared" si="568"/>
        <v>47.21</v>
      </c>
      <c r="O5026" s="49">
        <f t="shared" ca="1" si="569"/>
        <v>548800</v>
      </c>
    </row>
    <row r="5027" spans="1:15" x14ac:dyDescent="0.25">
      <c r="A5027">
        <v>5012</v>
      </c>
      <c r="B5027" s="89">
        <v>35223</v>
      </c>
      <c r="C5027" s="48">
        <v>66.1875</v>
      </c>
      <c r="D5027" s="48">
        <v>67.640602000000001</v>
      </c>
      <c r="E5027" s="48">
        <v>66.1875</v>
      </c>
      <c r="F5027" s="48">
        <v>67.625</v>
      </c>
      <c r="G5027" s="49">
        <v>1422800</v>
      </c>
      <c r="H5027" s="48">
        <v>47.364477000000001</v>
      </c>
      <c r="I5027" s="52">
        <f t="shared" si="563"/>
        <v>0.70039892051756003</v>
      </c>
      <c r="J5027" s="52">
        <f t="shared" ca="1" si="564"/>
        <v>1</v>
      </c>
      <c r="K5027" s="48">
        <f t="shared" si="565"/>
        <v>46.36</v>
      </c>
      <c r="L5027" s="48">
        <f t="shared" si="566"/>
        <v>47.38</v>
      </c>
      <c r="M5027" s="48">
        <f t="shared" si="567"/>
        <v>46.36</v>
      </c>
      <c r="N5027" s="48">
        <f t="shared" si="568"/>
        <v>47.36</v>
      </c>
      <c r="O5027" s="49">
        <f t="shared" ca="1" si="569"/>
        <v>1422800</v>
      </c>
    </row>
    <row r="5028" spans="1:15" x14ac:dyDescent="0.25">
      <c r="A5028">
        <v>5013</v>
      </c>
      <c r="B5028" s="89">
        <v>35222</v>
      </c>
      <c r="C5028" s="48">
        <v>68.5</v>
      </c>
      <c r="D5028" s="48">
        <v>68.5</v>
      </c>
      <c r="E5028" s="48">
        <v>67.5</v>
      </c>
      <c r="F5028" s="48">
        <v>67.625</v>
      </c>
      <c r="G5028" s="49">
        <v>523300</v>
      </c>
      <c r="H5028" s="48">
        <v>47.364477000000001</v>
      </c>
      <c r="I5028" s="52">
        <f t="shared" si="563"/>
        <v>0.70039892051756003</v>
      </c>
      <c r="J5028" s="52">
        <f t="shared" ca="1" si="564"/>
        <v>1</v>
      </c>
      <c r="K5028" s="48">
        <f t="shared" si="565"/>
        <v>47.98</v>
      </c>
      <c r="L5028" s="48">
        <f t="shared" si="566"/>
        <v>47.98</v>
      </c>
      <c r="M5028" s="48">
        <f t="shared" si="567"/>
        <v>47.28</v>
      </c>
      <c r="N5028" s="48">
        <f t="shared" si="568"/>
        <v>47.36</v>
      </c>
      <c r="O5028" s="49">
        <f t="shared" ca="1" si="569"/>
        <v>523300</v>
      </c>
    </row>
    <row r="5029" spans="1:15" x14ac:dyDescent="0.25">
      <c r="A5029">
        <v>5014</v>
      </c>
      <c r="B5029" s="89">
        <v>35221</v>
      </c>
      <c r="C5029" s="48">
        <v>67.5625</v>
      </c>
      <c r="D5029" s="48">
        <v>68.203102000000001</v>
      </c>
      <c r="E5029" s="48">
        <v>67.421798999999993</v>
      </c>
      <c r="F5029" s="48">
        <v>68.125</v>
      </c>
      <c r="G5029" s="49">
        <v>428000</v>
      </c>
      <c r="H5029" s="48">
        <v>47.714677000000002</v>
      </c>
      <c r="I5029" s="52">
        <f t="shared" si="563"/>
        <v>0.700398928440367</v>
      </c>
      <c r="J5029" s="52">
        <f t="shared" ca="1" si="564"/>
        <v>1</v>
      </c>
      <c r="K5029" s="48">
        <f t="shared" si="565"/>
        <v>47.32</v>
      </c>
      <c r="L5029" s="48">
        <f t="shared" si="566"/>
        <v>47.77</v>
      </c>
      <c r="M5029" s="48">
        <f t="shared" si="567"/>
        <v>47.22</v>
      </c>
      <c r="N5029" s="48">
        <f t="shared" si="568"/>
        <v>47.71</v>
      </c>
      <c r="O5029" s="49">
        <f t="shared" ca="1" si="569"/>
        <v>428000</v>
      </c>
    </row>
    <row r="5030" spans="1:15" x14ac:dyDescent="0.25">
      <c r="A5030">
        <v>5015</v>
      </c>
      <c r="B5030" s="89">
        <v>35220</v>
      </c>
      <c r="C5030" s="48">
        <v>67.375</v>
      </c>
      <c r="D5030" s="48">
        <v>67.593697000000006</v>
      </c>
      <c r="E5030" s="48">
        <v>67.25</v>
      </c>
      <c r="F5030" s="48">
        <v>67.531197000000006</v>
      </c>
      <c r="G5030" s="49">
        <v>627100</v>
      </c>
      <c r="H5030" s="48">
        <v>47.298777000000001</v>
      </c>
      <c r="I5030" s="52">
        <f t="shared" si="563"/>
        <v>0.70039891340886495</v>
      </c>
      <c r="J5030" s="52">
        <f t="shared" ca="1" si="564"/>
        <v>1</v>
      </c>
      <c r="K5030" s="48">
        <f t="shared" si="565"/>
        <v>47.19</v>
      </c>
      <c r="L5030" s="48">
        <f t="shared" si="566"/>
        <v>47.34</v>
      </c>
      <c r="M5030" s="48">
        <f t="shared" si="567"/>
        <v>47.1</v>
      </c>
      <c r="N5030" s="48">
        <f t="shared" si="568"/>
        <v>47.3</v>
      </c>
      <c r="O5030" s="49">
        <f t="shared" ca="1" si="569"/>
        <v>627100</v>
      </c>
    </row>
    <row r="5031" spans="1:15" x14ac:dyDescent="0.25">
      <c r="A5031">
        <v>5016</v>
      </c>
      <c r="B5031" s="89">
        <v>35219</v>
      </c>
      <c r="C5031" s="48">
        <v>66.890602000000001</v>
      </c>
      <c r="D5031" s="48">
        <v>67.109298999999993</v>
      </c>
      <c r="E5031" s="48">
        <v>66.703102000000001</v>
      </c>
      <c r="F5031" s="48">
        <v>67.0625</v>
      </c>
      <c r="G5031" s="49">
        <v>503100</v>
      </c>
      <c r="H5031" s="48">
        <v>46.970503000000001</v>
      </c>
      <c r="I5031" s="52">
        <f t="shared" si="563"/>
        <v>0.70039892637465051</v>
      </c>
      <c r="J5031" s="52">
        <f t="shared" ca="1" si="564"/>
        <v>1</v>
      </c>
      <c r="K5031" s="48">
        <f t="shared" si="565"/>
        <v>46.85</v>
      </c>
      <c r="L5031" s="48">
        <f t="shared" si="566"/>
        <v>47</v>
      </c>
      <c r="M5031" s="48">
        <f t="shared" si="567"/>
        <v>46.72</v>
      </c>
      <c r="N5031" s="48">
        <f t="shared" si="568"/>
        <v>46.97</v>
      </c>
      <c r="O5031" s="49">
        <f t="shared" ca="1" si="569"/>
        <v>503100</v>
      </c>
    </row>
    <row r="5032" spans="1:15" x14ac:dyDescent="0.25">
      <c r="A5032">
        <v>5017</v>
      </c>
      <c r="B5032" s="89">
        <v>35216</v>
      </c>
      <c r="C5032" s="48">
        <v>67.359298999999993</v>
      </c>
      <c r="D5032" s="48">
        <v>67.640602000000001</v>
      </c>
      <c r="E5032" s="48">
        <v>66.875</v>
      </c>
      <c r="F5032" s="48">
        <v>66.875</v>
      </c>
      <c r="G5032" s="49">
        <v>923500</v>
      </c>
      <c r="H5032" s="48">
        <v>46.839177999999997</v>
      </c>
      <c r="I5032" s="52">
        <f t="shared" si="563"/>
        <v>0.70039892336448595</v>
      </c>
      <c r="J5032" s="52">
        <f t="shared" ca="1" si="564"/>
        <v>1</v>
      </c>
      <c r="K5032" s="48">
        <f t="shared" si="565"/>
        <v>47.18</v>
      </c>
      <c r="L5032" s="48">
        <f t="shared" si="566"/>
        <v>47.38</v>
      </c>
      <c r="M5032" s="48">
        <f t="shared" si="567"/>
        <v>46.84</v>
      </c>
      <c r="N5032" s="48">
        <f t="shared" si="568"/>
        <v>46.84</v>
      </c>
      <c r="O5032" s="49">
        <f t="shared" ca="1" si="569"/>
        <v>923500</v>
      </c>
    </row>
    <row r="5033" spans="1:15" x14ac:dyDescent="0.25">
      <c r="A5033">
        <v>5018</v>
      </c>
      <c r="B5033" s="89">
        <v>35215</v>
      </c>
      <c r="C5033" s="48">
        <v>66.9375</v>
      </c>
      <c r="D5033" s="48">
        <v>67.718697000000006</v>
      </c>
      <c r="E5033" s="48">
        <v>66.75</v>
      </c>
      <c r="F5033" s="48">
        <v>67.375</v>
      </c>
      <c r="G5033" s="49">
        <v>895800</v>
      </c>
      <c r="H5033" s="48">
        <v>47.189377</v>
      </c>
      <c r="I5033" s="52">
        <f t="shared" si="563"/>
        <v>0.70039891651205932</v>
      </c>
      <c r="J5033" s="52">
        <f t="shared" ca="1" si="564"/>
        <v>1</v>
      </c>
      <c r="K5033" s="48">
        <f t="shared" si="565"/>
        <v>46.88</v>
      </c>
      <c r="L5033" s="48">
        <f t="shared" si="566"/>
        <v>47.43</v>
      </c>
      <c r="M5033" s="48">
        <f t="shared" si="567"/>
        <v>46.75</v>
      </c>
      <c r="N5033" s="48">
        <f t="shared" si="568"/>
        <v>47.19</v>
      </c>
      <c r="O5033" s="49">
        <f t="shared" ca="1" si="569"/>
        <v>895800</v>
      </c>
    </row>
    <row r="5034" spans="1:15" x14ac:dyDescent="0.25">
      <c r="A5034">
        <v>5019</v>
      </c>
      <c r="B5034" s="89">
        <v>35214</v>
      </c>
      <c r="C5034" s="48">
        <v>67.625</v>
      </c>
      <c r="D5034" s="48">
        <v>67.6875</v>
      </c>
      <c r="E5034" s="48">
        <v>66.8125</v>
      </c>
      <c r="F5034" s="48">
        <v>67.031197000000006</v>
      </c>
      <c r="G5034" s="49">
        <v>649600</v>
      </c>
      <c r="H5034" s="48">
        <v>46.948577999999998</v>
      </c>
      <c r="I5034" s="52">
        <f t="shared" si="563"/>
        <v>0.70039892022217642</v>
      </c>
      <c r="J5034" s="52">
        <f t="shared" ca="1" si="564"/>
        <v>1</v>
      </c>
      <c r="K5034" s="48">
        <f t="shared" si="565"/>
        <v>47.36</v>
      </c>
      <c r="L5034" s="48">
        <f t="shared" si="566"/>
        <v>47.41</v>
      </c>
      <c r="M5034" s="48">
        <f t="shared" si="567"/>
        <v>46.8</v>
      </c>
      <c r="N5034" s="48">
        <f t="shared" si="568"/>
        <v>46.95</v>
      </c>
      <c r="O5034" s="49">
        <f t="shared" ca="1" si="569"/>
        <v>649600</v>
      </c>
    </row>
    <row r="5035" spans="1:15" x14ac:dyDescent="0.25">
      <c r="A5035">
        <v>5020</v>
      </c>
      <c r="B5035" s="89">
        <v>35213</v>
      </c>
      <c r="C5035" s="48">
        <v>68.375</v>
      </c>
      <c r="D5035" s="48">
        <v>68.375</v>
      </c>
      <c r="E5035" s="48">
        <v>67.3125</v>
      </c>
      <c r="F5035" s="48">
        <v>67.484298999999993</v>
      </c>
      <c r="G5035" s="49">
        <v>456400</v>
      </c>
      <c r="H5035" s="48">
        <v>47.265929999999997</v>
      </c>
      <c r="I5035" s="52">
        <f t="shared" si="563"/>
        <v>0.70039891797646148</v>
      </c>
      <c r="J5035" s="52">
        <f t="shared" ca="1" si="564"/>
        <v>1</v>
      </c>
      <c r="K5035" s="48">
        <f t="shared" si="565"/>
        <v>47.89</v>
      </c>
      <c r="L5035" s="48">
        <f t="shared" si="566"/>
        <v>47.89</v>
      </c>
      <c r="M5035" s="48">
        <f t="shared" si="567"/>
        <v>47.15</v>
      </c>
      <c r="N5035" s="48">
        <f t="shared" si="568"/>
        <v>47.27</v>
      </c>
      <c r="O5035" s="49">
        <f t="shared" ca="1" si="569"/>
        <v>456400</v>
      </c>
    </row>
    <row r="5036" spans="1:15" x14ac:dyDescent="0.25">
      <c r="A5036">
        <v>5021</v>
      </c>
      <c r="B5036" s="89">
        <v>35209</v>
      </c>
      <c r="C5036" s="48">
        <v>67.968697000000006</v>
      </c>
      <c r="D5036" s="48">
        <v>68.328102000000001</v>
      </c>
      <c r="E5036" s="48">
        <v>67.9375</v>
      </c>
      <c r="F5036" s="48">
        <v>68.171798999999993</v>
      </c>
      <c r="G5036" s="49">
        <v>659100</v>
      </c>
      <c r="H5036" s="48">
        <v>47.747453999999998</v>
      </c>
      <c r="I5036" s="52">
        <f t="shared" si="563"/>
        <v>0.70039891421964684</v>
      </c>
      <c r="J5036" s="52">
        <f t="shared" ca="1" si="564"/>
        <v>1</v>
      </c>
      <c r="K5036" s="48">
        <f t="shared" si="565"/>
        <v>47.61</v>
      </c>
      <c r="L5036" s="48">
        <f t="shared" si="566"/>
        <v>47.86</v>
      </c>
      <c r="M5036" s="48">
        <f t="shared" si="567"/>
        <v>47.58</v>
      </c>
      <c r="N5036" s="48">
        <f t="shared" si="568"/>
        <v>47.75</v>
      </c>
      <c r="O5036" s="49">
        <f t="shared" ca="1" si="569"/>
        <v>659100</v>
      </c>
    </row>
    <row r="5037" spans="1:15" x14ac:dyDescent="0.25">
      <c r="A5037">
        <v>5022</v>
      </c>
      <c r="B5037" s="89">
        <v>35208</v>
      </c>
      <c r="C5037" s="48">
        <v>68.281197000000006</v>
      </c>
      <c r="D5037" s="48">
        <v>68.4375</v>
      </c>
      <c r="E5037" s="48">
        <v>67.531197000000006</v>
      </c>
      <c r="F5037" s="48">
        <v>67.906197000000006</v>
      </c>
      <c r="G5037" s="49">
        <v>967900</v>
      </c>
      <c r="H5037" s="48">
        <v>47.561427000000002</v>
      </c>
      <c r="I5037" s="52">
        <f t="shared" si="563"/>
        <v>0.70039891940937282</v>
      </c>
      <c r="J5037" s="52">
        <f t="shared" ca="1" si="564"/>
        <v>1</v>
      </c>
      <c r="K5037" s="48">
        <f t="shared" si="565"/>
        <v>47.82</v>
      </c>
      <c r="L5037" s="48">
        <f t="shared" si="566"/>
        <v>47.93</v>
      </c>
      <c r="M5037" s="48">
        <f t="shared" si="567"/>
        <v>47.3</v>
      </c>
      <c r="N5037" s="48">
        <f t="shared" si="568"/>
        <v>47.56</v>
      </c>
      <c r="O5037" s="49">
        <f t="shared" ca="1" si="569"/>
        <v>967900</v>
      </c>
    </row>
    <row r="5038" spans="1:15" x14ac:dyDescent="0.25">
      <c r="A5038">
        <v>5023</v>
      </c>
      <c r="B5038" s="89">
        <v>35207</v>
      </c>
      <c r="C5038" s="48">
        <v>67.625</v>
      </c>
      <c r="D5038" s="48">
        <v>68.1875</v>
      </c>
      <c r="E5038" s="48">
        <v>67.390602000000001</v>
      </c>
      <c r="F5038" s="48">
        <v>68.1875</v>
      </c>
      <c r="G5038" s="49">
        <v>1218100</v>
      </c>
      <c r="H5038" s="48">
        <v>47.758451000000001</v>
      </c>
      <c r="I5038" s="52">
        <f t="shared" si="563"/>
        <v>0.70039891475710359</v>
      </c>
      <c r="J5038" s="52">
        <f t="shared" ca="1" si="564"/>
        <v>1</v>
      </c>
      <c r="K5038" s="48">
        <f t="shared" si="565"/>
        <v>47.36</v>
      </c>
      <c r="L5038" s="48">
        <f t="shared" si="566"/>
        <v>47.76</v>
      </c>
      <c r="M5038" s="48">
        <f t="shared" si="567"/>
        <v>47.2</v>
      </c>
      <c r="N5038" s="48">
        <f t="shared" si="568"/>
        <v>47.76</v>
      </c>
      <c r="O5038" s="49">
        <f t="shared" ca="1" si="569"/>
        <v>1218100</v>
      </c>
    </row>
    <row r="5039" spans="1:15" x14ac:dyDescent="0.25">
      <c r="A5039">
        <v>5024</v>
      </c>
      <c r="B5039" s="89">
        <v>35206</v>
      </c>
      <c r="C5039" s="48">
        <v>67.75</v>
      </c>
      <c r="D5039" s="48">
        <v>67.875</v>
      </c>
      <c r="E5039" s="48">
        <v>67.5</v>
      </c>
      <c r="F5039" s="48">
        <v>67.546798999999993</v>
      </c>
      <c r="G5039" s="49">
        <v>352700</v>
      </c>
      <c r="H5039" s="48">
        <v>47.309705000000001</v>
      </c>
      <c r="I5039" s="52">
        <f t="shared" si="563"/>
        <v>0.70039891897764106</v>
      </c>
      <c r="J5039" s="52">
        <f t="shared" ca="1" si="564"/>
        <v>1</v>
      </c>
      <c r="K5039" s="48">
        <f t="shared" si="565"/>
        <v>47.45</v>
      </c>
      <c r="L5039" s="48">
        <f t="shared" si="566"/>
        <v>47.54</v>
      </c>
      <c r="M5039" s="48">
        <f t="shared" si="567"/>
        <v>47.28</v>
      </c>
      <c r="N5039" s="48">
        <f t="shared" si="568"/>
        <v>47.31</v>
      </c>
      <c r="O5039" s="49">
        <f t="shared" ca="1" si="569"/>
        <v>352700</v>
      </c>
    </row>
    <row r="5040" spans="1:15" x14ac:dyDescent="0.25">
      <c r="A5040">
        <v>5025</v>
      </c>
      <c r="B5040" s="89">
        <v>35205</v>
      </c>
      <c r="C5040" s="48">
        <v>67.656197000000006</v>
      </c>
      <c r="D5040" s="48">
        <v>67.75</v>
      </c>
      <c r="E5040" s="48">
        <v>66.984298999999993</v>
      </c>
      <c r="F5040" s="48">
        <v>67.640602000000001</v>
      </c>
      <c r="G5040" s="49">
        <v>788500</v>
      </c>
      <c r="H5040" s="48">
        <v>47.375405000000001</v>
      </c>
      <c r="I5040" s="52">
        <f t="shared" si="563"/>
        <v>0.70039892607697374</v>
      </c>
      <c r="J5040" s="52">
        <f t="shared" ca="1" si="564"/>
        <v>1</v>
      </c>
      <c r="K5040" s="48">
        <f t="shared" si="565"/>
        <v>47.39</v>
      </c>
      <c r="L5040" s="48">
        <f t="shared" si="566"/>
        <v>47.45</v>
      </c>
      <c r="M5040" s="48">
        <f t="shared" si="567"/>
        <v>46.92</v>
      </c>
      <c r="N5040" s="48">
        <f t="shared" si="568"/>
        <v>47.38</v>
      </c>
      <c r="O5040" s="49">
        <f t="shared" ca="1" si="569"/>
        <v>788500</v>
      </c>
    </row>
    <row r="5041" spans="1:15" x14ac:dyDescent="0.25">
      <c r="A5041">
        <v>5026</v>
      </c>
      <c r="B5041" s="89">
        <v>35202</v>
      </c>
      <c r="C5041" s="48">
        <v>67</v>
      </c>
      <c r="D5041" s="48">
        <v>67.296798999999993</v>
      </c>
      <c r="E5041" s="48">
        <v>67</v>
      </c>
      <c r="F5041" s="48">
        <v>67.1875</v>
      </c>
      <c r="G5041" s="49">
        <v>427700</v>
      </c>
      <c r="H5041" s="48">
        <v>47.058053000000001</v>
      </c>
      <c r="I5041" s="52">
        <f t="shared" si="563"/>
        <v>0.70039892837209305</v>
      </c>
      <c r="J5041" s="52">
        <f t="shared" ca="1" si="564"/>
        <v>1</v>
      </c>
      <c r="K5041" s="48">
        <f t="shared" si="565"/>
        <v>46.93</v>
      </c>
      <c r="L5041" s="48">
        <f t="shared" si="566"/>
        <v>47.13</v>
      </c>
      <c r="M5041" s="48">
        <f t="shared" si="567"/>
        <v>46.93</v>
      </c>
      <c r="N5041" s="48">
        <f t="shared" si="568"/>
        <v>47.06</v>
      </c>
      <c r="O5041" s="49">
        <f t="shared" ca="1" si="569"/>
        <v>427700</v>
      </c>
    </row>
    <row r="5042" spans="1:15" x14ac:dyDescent="0.25">
      <c r="A5042">
        <v>5027</v>
      </c>
      <c r="B5042" s="89">
        <v>35201</v>
      </c>
      <c r="C5042" s="48">
        <v>66.3125</v>
      </c>
      <c r="D5042" s="48">
        <v>66.9375</v>
      </c>
      <c r="E5042" s="48">
        <v>66.281197000000006</v>
      </c>
      <c r="F5042" s="48">
        <v>66.828102000000001</v>
      </c>
      <c r="G5042" s="49">
        <v>514400</v>
      </c>
      <c r="H5042" s="48">
        <v>46.806331</v>
      </c>
      <c r="I5042" s="52">
        <f t="shared" si="563"/>
        <v>0.70039892798391912</v>
      </c>
      <c r="J5042" s="52">
        <f t="shared" ca="1" si="564"/>
        <v>1</v>
      </c>
      <c r="K5042" s="48">
        <f t="shared" si="565"/>
        <v>46.45</v>
      </c>
      <c r="L5042" s="48">
        <f t="shared" si="566"/>
        <v>46.88</v>
      </c>
      <c r="M5042" s="48">
        <f t="shared" si="567"/>
        <v>46.42</v>
      </c>
      <c r="N5042" s="48">
        <f t="shared" si="568"/>
        <v>46.81</v>
      </c>
      <c r="O5042" s="49">
        <f t="shared" ca="1" si="569"/>
        <v>514400</v>
      </c>
    </row>
    <row r="5043" spans="1:15" x14ac:dyDescent="0.25">
      <c r="A5043">
        <v>5028</v>
      </c>
      <c r="B5043" s="89">
        <v>35200</v>
      </c>
      <c r="C5043" s="48">
        <v>66.781197000000006</v>
      </c>
      <c r="D5043" s="48">
        <v>67.3125</v>
      </c>
      <c r="E5043" s="48">
        <v>66.640602000000001</v>
      </c>
      <c r="F5043" s="48">
        <v>66.6875</v>
      </c>
      <c r="G5043" s="49">
        <v>466100</v>
      </c>
      <c r="H5043" s="48">
        <v>46.707853</v>
      </c>
      <c r="I5043" s="52">
        <f t="shared" si="563"/>
        <v>0.70039892033739459</v>
      </c>
      <c r="J5043" s="52">
        <f t="shared" ca="1" si="564"/>
        <v>1</v>
      </c>
      <c r="K5043" s="48">
        <f t="shared" si="565"/>
        <v>46.77</v>
      </c>
      <c r="L5043" s="48">
        <f t="shared" si="566"/>
        <v>47.15</v>
      </c>
      <c r="M5043" s="48">
        <f t="shared" si="567"/>
        <v>46.68</v>
      </c>
      <c r="N5043" s="48">
        <f t="shared" si="568"/>
        <v>46.71</v>
      </c>
      <c r="O5043" s="49">
        <f t="shared" ca="1" si="569"/>
        <v>466100</v>
      </c>
    </row>
    <row r="5044" spans="1:15" x14ac:dyDescent="0.25">
      <c r="A5044">
        <v>5029</v>
      </c>
      <c r="B5044" s="89">
        <v>35199</v>
      </c>
      <c r="C5044" s="48">
        <v>66.625</v>
      </c>
      <c r="D5044" s="48">
        <v>66.9375</v>
      </c>
      <c r="E5044" s="48">
        <v>66.5625</v>
      </c>
      <c r="F5044" s="48">
        <v>66.765602000000001</v>
      </c>
      <c r="G5044" s="49">
        <v>632300</v>
      </c>
      <c r="H5044" s="48">
        <v>46.762555999999996</v>
      </c>
      <c r="I5044" s="52">
        <f t="shared" si="563"/>
        <v>0.70039892698039319</v>
      </c>
      <c r="J5044" s="52">
        <f t="shared" ca="1" si="564"/>
        <v>1</v>
      </c>
      <c r="K5044" s="48">
        <f t="shared" si="565"/>
        <v>46.66</v>
      </c>
      <c r="L5044" s="48">
        <f t="shared" si="566"/>
        <v>46.88</v>
      </c>
      <c r="M5044" s="48">
        <f t="shared" si="567"/>
        <v>46.62</v>
      </c>
      <c r="N5044" s="48">
        <f t="shared" si="568"/>
        <v>46.76</v>
      </c>
      <c r="O5044" s="49">
        <f t="shared" ca="1" si="569"/>
        <v>632300</v>
      </c>
    </row>
    <row r="5045" spans="1:15" x14ac:dyDescent="0.25">
      <c r="A5045">
        <v>5030</v>
      </c>
      <c r="B5045" s="89">
        <v>35198</v>
      </c>
      <c r="C5045" s="48">
        <v>65.531197000000006</v>
      </c>
      <c r="D5045" s="48">
        <v>66.640602000000001</v>
      </c>
      <c r="E5045" s="48">
        <v>65.468697000000006</v>
      </c>
      <c r="F5045" s="48">
        <v>66.359298999999993</v>
      </c>
      <c r="G5045" s="49">
        <v>867500</v>
      </c>
      <c r="H5045" s="48">
        <v>46.477981</v>
      </c>
      <c r="I5045" s="52">
        <f t="shared" si="563"/>
        <v>0.70039891470221838</v>
      </c>
      <c r="J5045" s="52">
        <f t="shared" ca="1" si="564"/>
        <v>1</v>
      </c>
      <c r="K5045" s="48">
        <f t="shared" si="565"/>
        <v>45.9</v>
      </c>
      <c r="L5045" s="48">
        <f t="shared" si="566"/>
        <v>46.68</v>
      </c>
      <c r="M5045" s="48">
        <f t="shared" si="567"/>
        <v>45.85</v>
      </c>
      <c r="N5045" s="48">
        <f t="shared" si="568"/>
        <v>46.48</v>
      </c>
      <c r="O5045" s="49">
        <f t="shared" ca="1" si="569"/>
        <v>867500</v>
      </c>
    </row>
    <row r="5046" spans="1:15" x14ac:dyDescent="0.25">
      <c r="A5046">
        <v>5031</v>
      </c>
      <c r="B5046" s="89">
        <v>35195</v>
      </c>
      <c r="C5046" s="48">
        <v>65.375</v>
      </c>
      <c r="D5046" s="48">
        <v>65.593697000000006</v>
      </c>
      <c r="E5046" s="48">
        <v>65.0625</v>
      </c>
      <c r="F5046" s="48">
        <v>65.375</v>
      </c>
      <c r="G5046" s="49">
        <v>925100</v>
      </c>
      <c r="H5046" s="48">
        <v>45.788580000000003</v>
      </c>
      <c r="I5046" s="52">
        <f t="shared" si="563"/>
        <v>0.70039892925430214</v>
      </c>
      <c r="J5046" s="52">
        <f t="shared" ca="1" si="564"/>
        <v>1</v>
      </c>
      <c r="K5046" s="48">
        <f t="shared" si="565"/>
        <v>45.79</v>
      </c>
      <c r="L5046" s="48">
        <f t="shared" si="566"/>
        <v>45.94</v>
      </c>
      <c r="M5046" s="48">
        <f t="shared" si="567"/>
        <v>45.57</v>
      </c>
      <c r="N5046" s="48">
        <f t="shared" si="568"/>
        <v>45.79</v>
      </c>
      <c r="O5046" s="49">
        <f t="shared" ca="1" si="569"/>
        <v>925100</v>
      </c>
    </row>
    <row r="5047" spans="1:15" x14ac:dyDescent="0.25">
      <c r="A5047">
        <v>5032</v>
      </c>
      <c r="B5047" s="89">
        <v>35194</v>
      </c>
      <c r="C5047" s="48">
        <v>64.5625</v>
      </c>
      <c r="D5047" s="48">
        <v>65.0625</v>
      </c>
      <c r="E5047" s="48">
        <v>64.5</v>
      </c>
      <c r="F5047" s="48">
        <v>64.734298999999993</v>
      </c>
      <c r="G5047" s="49">
        <v>593400</v>
      </c>
      <c r="H5047" s="48">
        <v>45.339832999999999</v>
      </c>
      <c r="I5047" s="52">
        <f t="shared" si="563"/>
        <v>0.70039891835393175</v>
      </c>
      <c r="J5047" s="52">
        <f t="shared" ca="1" si="564"/>
        <v>1</v>
      </c>
      <c r="K5047" s="48">
        <f t="shared" si="565"/>
        <v>45.22</v>
      </c>
      <c r="L5047" s="48">
        <f t="shared" si="566"/>
        <v>45.57</v>
      </c>
      <c r="M5047" s="48">
        <f t="shared" si="567"/>
        <v>45.18</v>
      </c>
      <c r="N5047" s="48">
        <f t="shared" si="568"/>
        <v>45.34</v>
      </c>
      <c r="O5047" s="49">
        <f t="shared" ca="1" si="569"/>
        <v>593400</v>
      </c>
    </row>
    <row r="5048" spans="1:15" x14ac:dyDescent="0.25">
      <c r="A5048">
        <v>5033</v>
      </c>
      <c r="B5048" s="89">
        <v>35193</v>
      </c>
      <c r="C5048" s="48">
        <v>63.671799</v>
      </c>
      <c r="D5048" s="48">
        <v>64.781197000000006</v>
      </c>
      <c r="E5048" s="48">
        <v>63.078097999999997</v>
      </c>
      <c r="F5048" s="48">
        <v>64.781197000000006</v>
      </c>
      <c r="G5048" s="49">
        <v>1694700</v>
      </c>
      <c r="H5048" s="48">
        <v>45.372680000000003</v>
      </c>
      <c r="I5048" s="52">
        <f t="shared" si="563"/>
        <v>0.70039891359216466</v>
      </c>
      <c r="J5048" s="52">
        <f t="shared" ca="1" si="564"/>
        <v>1</v>
      </c>
      <c r="K5048" s="48">
        <f t="shared" si="565"/>
        <v>44.6</v>
      </c>
      <c r="L5048" s="48">
        <f t="shared" si="566"/>
        <v>45.37</v>
      </c>
      <c r="M5048" s="48">
        <f t="shared" si="567"/>
        <v>44.18</v>
      </c>
      <c r="N5048" s="48">
        <f t="shared" si="568"/>
        <v>45.37</v>
      </c>
      <c r="O5048" s="49">
        <f t="shared" ca="1" si="569"/>
        <v>1694700</v>
      </c>
    </row>
    <row r="5049" spans="1:15" x14ac:dyDescent="0.25">
      <c r="A5049">
        <v>5034</v>
      </c>
      <c r="B5049" s="89">
        <v>35192</v>
      </c>
      <c r="C5049" s="48">
        <v>64.25</v>
      </c>
      <c r="D5049" s="48">
        <v>64.25</v>
      </c>
      <c r="E5049" s="48">
        <v>63.765597999999997</v>
      </c>
      <c r="F5049" s="48">
        <v>63.984299</v>
      </c>
      <c r="G5049" s="49">
        <v>582100</v>
      </c>
      <c r="H5049" s="48">
        <v>44.814534000000002</v>
      </c>
      <c r="I5049" s="52">
        <f t="shared" si="563"/>
        <v>0.70039892130411563</v>
      </c>
      <c r="J5049" s="52">
        <f t="shared" ca="1" si="564"/>
        <v>1</v>
      </c>
      <c r="K5049" s="48">
        <f t="shared" si="565"/>
        <v>45</v>
      </c>
      <c r="L5049" s="48">
        <f t="shared" si="566"/>
        <v>45</v>
      </c>
      <c r="M5049" s="48">
        <f t="shared" si="567"/>
        <v>44.66</v>
      </c>
      <c r="N5049" s="48">
        <f t="shared" si="568"/>
        <v>44.81</v>
      </c>
      <c r="O5049" s="49">
        <f t="shared" ca="1" si="569"/>
        <v>582100</v>
      </c>
    </row>
    <row r="5050" spans="1:15" x14ac:dyDescent="0.25">
      <c r="A5050">
        <v>5035</v>
      </c>
      <c r="B5050" s="89">
        <v>35191</v>
      </c>
      <c r="C5050" s="48">
        <v>64.5625</v>
      </c>
      <c r="D5050" s="48">
        <v>64.5625</v>
      </c>
      <c r="E5050" s="48">
        <v>63.6875</v>
      </c>
      <c r="F5050" s="48">
        <v>64.25</v>
      </c>
      <c r="G5050" s="49">
        <v>647500</v>
      </c>
      <c r="H5050" s="48">
        <v>45.000630999999998</v>
      </c>
      <c r="I5050" s="52">
        <f t="shared" si="563"/>
        <v>0.70039892607003884</v>
      </c>
      <c r="J5050" s="52">
        <f t="shared" ca="1" si="564"/>
        <v>1</v>
      </c>
      <c r="K5050" s="48">
        <f t="shared" si="565"/>
        <v>45.22</v>
      </c>
      <c r="L5050" s="48">
        <f t="shared" si="566"/>
        <v>45.22</v>
      </c>
      <c r="M5050" s="48">
        <f t="shared" si="567"/>
        <v>44.61</v>
      </c>
      <c r="N5050" s="48">
        <f t="shared" si="568"/>
        <v>45</v>
      </c>
      <c r="O5050" s="49">
        <f t="shared" ca="1" si="569"/>
        <v>647500</v>
      </c>
    </row>
    <row r="5051" spans="1:15" x14ac:dyDescent="0.25">
      <c r="A5051">
        <v>5036</v>
      </c>
      <c r="B5051" s="89">
        <v>35188</v>
      </c>
      <c r="C5051" s="48">
        <v>64.781197000000006</v>
      </c>
      <c r="D5051" s="48">
        <v>64.984298999999993</v>
      </c>
      <c r="E5051" s="48">
        <v>63.75</v>
      </c>
      <c r="F5051" s="48">
        <v>64.3125</v>
      </c>
      <c r="G5051" s="49">
        <v>1329300</v>
      </c>
      <c r="H5051" s="48">
        <v>45.044406000000002</v>
      </c>
      <c r="I5051" s="52">
        <f t="shared" si="563"/>
        <v>0.70039892711370266</v>
      </c>
      <c r="J5051" s="52">
        <f t="shared" ca="1" si="564"/>
        <v>1</v>
      </c>
      <c r="K5051" s="48">
        <f t="shared" si="565"/>
        <v>45.37</v>
      </c>
      <c r="L5051" s="48">
        <f t="shared" si="566"/>
        <v>45.51</v>
      </c>
      <c r="M5051" s="48">
        <f t="shared" si="567"/>
        <v>44.65</v>
      </c>
      <c r="N5051" s="48">
        <f t="shared" si="568"/>
        <v>45.04</v>
      </c>
      <c r="O5051" s="49">
        <f t="shared" ca="1" si="569"/>
        <v>1329300</v>
      </c>
    </row>
    <row r="5052" spans="1:15" x14ac:dyDescent="0.25">
      <c r="A5052">
        <v>5037</v>
      </c>
      <c r="B5052" s="89">
        <v>35187</v>
      </c>
      <c r="C5052" s="48">
        <v>65.015602000000001</v>
      </c>
      <c r="D5052" s="48">
        <v>65.375</v>
      </c>
      <c r="E5052" s="48">
        <v>64.093697000000006</v>
      </c>
      <c r="F5052" s="48">
        <v>64.406197000000006</v>
      </c>
      <c r="G5052" s="49">
        <v>1299600</v>
      </c>
      <c r="H5052" s="48">
        <v>45.110030999999999</v>
      </c>
      <c r="I5052" s="52">
        <f t="shared" si="563"/>
        <v>0.70039892279309701</v>
      </c>
      <c r="J5052" s="52">
        <f t="shared" ca="1" si="564"/>
        <v>1</v>
      </c>
      <c r="K5052" s="48">
        <f t="shared" si="565"/>
        <v>45.54</v>
      </c>
      <c r="L5052" s="48">
        <f t="shared" si="566"/>
        <v>45.79</v>
      </c>
      <c r="M5052" s="48">
        <f t="shared" si="567"/>
        <v>44.89</v>
      </c>
      <c r="N5052" s="48">
        <f t="shared" si="568"/>
        <v>45.11</v>
      </c>
      <c r="O5052" s="49">
        <f t="shared" ca="1" si="569"/>
        <v>1299600</v>
      </c>
    </row>
    <row r="5053" spans="1:15" x14ac:dyDescent="0.25">
      <c r="A5053">
        <v>5038</v>
      </c>
      <c r="B5053" s="89">
        <v>35186</v>
      </c>
      <c r="C5053" s="48">
        <v>65.375</v>
      </c>
      <c r="D5053" s="48">
        <v>65.796798999999993</v>
      </c>
      <c r="E5053" s="48">
        <v>65.281197000000006</v>
      </c>
      <c r="F5053" s="48">
        <v>65.531197000000006</v>
      </c>
      <c r="G5053" s="49">
        <v>561900</v>
      </c>
      <c r="H5053" s="48">
        <v>45.897978999999999</v>
      </c>
      <c r="I5053" s="52">
        <f t="shared" si="563"/>
        <v>0.70039891076611949</v>
      </c>
      <c r="J5053" s="52">
        <f t="shared" ca="1" si="564"/>
        <v>1</v>
      </c>
      <c r="K5053" s="48">
        <f t="shared" si="565"/>
        <v>45.79</v>
      </c>
      <c r="L5053" s="48">
        <f t="shared" si="566"/>
        <v>46.08</v>
      </c>
      <c r="M5053" s="48">
        <f t="shared" si="567"/>
        <v>45.72</v>
      </c>
      <c r="N5053" s="48">
        <f t="shared" si="568"/>
        <v>45.9</v>
      </c>
      <c r="O5053" s="49">
        <f t="shared" ca="1" si="569"/>
        <v>561900</v>
      </c>
    </row>
    <row r="5054" spans="1:15" x14ac:dyDescent="0.25">
      <c r="A5054">
        <v>5039</v>
      </c>
      <c r="B5054" s="89">
        <v>35185</v>
      </c>
      <c r="C5054" s="48">
        <v>65.4375</v>
      </c>
      <c r="D5054" s="48">
        <v>65.5625</v>
      </c>
      <c r="E5054" s="48">
        <v>65.125</v>
      </c>
      <c r="F5054" s="48">
        <v>65.390602000000001</v>
      </c>
      <c r="G5054" s="49">
        <v>184400</v>
      </c>
      <c r="H5054" s="48">
        <v>45.799506999999998</v>
      </c>
      <c r="I5054" s="52">
        <f t="shared" si="563"/>
        <v>0.7003989197102054</v>
      </c>
      <c r="J5054" s="52">
        <f t="shared" ca="1" si="564"/>
        <v>1</v>
      </c>
      <c r="K5054" s="48">
        <f t="shared" si="565"/>
        <v>45.83</v>
      </c>
      <c r="L5054" s="48">
        <f t="shared" si="566"/>
        <v>45.92</v>
      </c>
      <c r="M5054" s="48">
        <f t="shared" si="567"/>
        <v>45.61</v>
      </c>
      <c r="N5054" s="48">
        <f t="shared" si="568"/>
        <v>45.8</v>
      </c>
      <c r="O5054" s="49">
        <f t="shared" ca="1" si="569"/>
        <v>184400</v>
      </c>
    </row>
    <row r="5055" spans="1:15" x14ac:dyDescent="0.25">
      <c r="A5055">
        <v>5040</v>
      </c>
      <c r="B5055" s="89">
        <v>35184</v>
      </c>
      <c r="C5055" s="48">
        <v>65.156197000000006</v>
      </c>
      <c r="D5055" s="48">
        <v>65.5625</v>
      </c>
      <c r="E5055" s="48">
        <v>65.156197000000006</v>
      </c>
      <c r="F5055" s="48">
        <v>65.4375</v>
      </c>
      <c r="G5055" s="49">
        <v>219900</v>
      </c>
      <c r="H5055" s="48">
        <v>45.832354000000002</v>
      </c>
      <c r="I5055" s="52">
        <f t="shared" si="563"/>
        <v>0.70039891499522444</v>
      </c>
      <c r="J5055" s="52">
        <f t="shared" ca="1" si="564"/>
        <v>1</v>
      </c>
      <c r="K5055" s="48">
        <f t="shared" si="565"/>
        <v>45.64</v>
      </c>
      <c r="L5055" s="48">
        <f t="shared" si="566"/>
        <v>45.92</v>
      </c>
      <c r="M5055" s="48">
        <f t="shared" si="567"/>
        <v>45.64</v>
      </c>
      <c r="N5055" s="48">
        <f t="shared" si="568"/>
        <v>45.83</v>
      </c>
      <c r="O5055" s="49">
        <f t="shared" ca="1" si="569"/>
        <v>219900</v>
      </c>
    </row>
    <row r="5056" spans="1:15" x14ac:dyDescent="0.25">
      <c r="A5056">
        <v>5041</v>
      </c>
      <c r="B5056" s="89">
        <v>35181</v>
      </c>
      <c r="C5056" s="48">
        <v>65.468697000000006</v>
      </c>
      <c r="D5056" s="48">
        <v>65.8125</v>
      </c>
      <c r="E5056" s="48">
        <v>65.234298999999993</v>
      </c>
      <c r="F5056" s="48">
        <v>65.4375</v>
      </c>
      <c r="G5056" s="49">
        <v>563300</v>
      </c>
      <c r="H5056" s="48">
        <v>45.832354000000002</v>
      </c>
      <c r="I5056" s="52">
        <f t="shared" si="563"/>
        <v>0.70039891499522444</v>
      </c>
      <c r="J5056" s="52">
        <f t="shared" ca="1" si="564"/>
        <v>1</v>
      </c>
      <c r="K5056" s="48">
        <f t="shared" si="565"/>
        <v>45.85</v>
      </c>
      <c r="L5056" s="48">
        <f t="shared" si="566"/>
        <v>46.1</v>
      </c>
      <c r="M5056" s="48">
        <f t="shared" si="567"/>
        <v>45.69</v>
      </c>
      <c r="N5056" s="48">
        <f t="shared" si="568"/>
        <v>45.83</v>
      </c>
      <c r="O5056" s="49">
        <f t="shared" ca="1" si="569"/>
        <v>563300</v>
      </c>
    </row>
    <row r="5057" spans="1:15" x14ac:dyDescent="0.25">
      <c r="A5057">
        <v>5042</v>
      </c>
      <c r="B5057" s="89">
        <v>35180</v>
      </c>
      <c r="C5057" s="48">
        <v>65.140602000000001</v>
      </c>
      <c r="D5057" s="48">
        <v>65.5625</v>
      </c>
      <c r="E5057" s="48">
        <v>64.75</v>
      </c>
      <c r="F5057" s="48">
        <v>65.296798999999993</v>
      </c>
      <c r="G5057" s="49">
        <v>475500</v>
      </c>
      <c r="H5057" s="48">
        <v>45.733806999999999</v>
      </c>
      <c r="I5057" s="52">
        <f t="shared" si="563"/>
        <v>0.70039891235709739</v>
      </c>
      <c r="J5057" s="52">
        <f t="shared" ca="1" si="564"/>
        <v>1</v>
      </c>
      <c r="K5057" s="48">
        <f t="shared" si="565"/>
        <v>45.62</v>
      </c>
      <c r="L5057" s="48">
        <f t="shared" si="566"/>
        <v>45.92</v>
      </c>
      <c r="M5057" s="48">
        <f t="shared" si="567"/>
        <v>45.35</v>
      </c>
      <c r="N5057" s="48">
        <f t="shared" si="568"/>
        <v>45.73</v>
      </c>
      <c r="O5057" s="49">
        <f t="shared" ca="1" si="569"/>
        <v>475500</v>
      </c>
    </row>
    <row r="5058" spans="1:15" x14ac:dyDescent="0.25">
      <c r="A5058">
        <v>5043</v>
      </c>
      <c r="B5058" s="89">
        <v>35179</v>
      </c>
      <c r="C5058" s="48">
        <v>65.5625</v>
      </c>
      <c r="D5058" s="48">
        <v>65.5625</v>
      </c>
      <c r="E5058" s="48">
        <v>64.859298999999993</v>
      </c>
      <c r="F5058" s="48">
        <v>65</v>
      </c>
      <c r="G5058" s="49">
        <v>699000</v>
      </c>
      <c r="H5058" s="48">
        <v>45.525930000000002</v>
      </c>
      <c r="I5058" s="52">
        <f t="shared" si="563"/>
        <v>0.70039892307692309</v>
      </c>
      <c r="J5058" s="52">
        <f t="shared" ca="1" si="564"/>
        <v>1</v>
      </c>
      <c r="K5058" s="48">
        <f t="shared" si="565"/>
        <v>45.92</v>
      </c>
      <c r="L5058" s="48">
        <f t="shared" si="566"/>
        <v>45.92</v>
      </c>
      <c r="M5058" s="48">
        <f t="shared" si="567"/>
        <v>45.43</v>
      </c>
      <c r="N5058" s="48">
        <f t="shared" si="568"/>
        <v>45.53</v>
      </c>
      <c r="O5058" s="49">
        <f t="shared" ca="1" si="569"/>
        <v>699000</v>
      </c>
    </row>
    <row r="5059" spans="1:15" x14ac:dyDescent="0.25">
      <c r="A5059">
        <v>5044</v>
      </c>
      <c r="B5059" s="89">
        <v>35178</v>
      </c>
      <c r="C5059" s="48">
        <v>64.921798999999993</v>
      </c>
      <c r="D5059" s="48">
        <v>65.281197000000006</v>
      </c>
      <c r="E5059" s="48">
        <v>64.781197000000006</v>
      </c>
      <c r="F5059" s="48">
        <v>65.234298999999993</v>
      </c>
      <c r="G5059" s="49">
        <v>225400</v>
      </c>
      <c r="H5059" s="48">
        <v>45.690032000000002</v>
      </c>
      <c r="I5059" s="52">
        <f t="shared" si="563"/>
        <v>0.70039891131504317</v>
      </c>
      <c r="J5059" s="52">
        <f t="shared" ca="1" si="564"/>
        <v>1</v>
      </c>
      <c r="K5059" s="48">
        <f t="shared" si="565"/>
        <v>45.47</v>
      </c>
      <c r="L5059" s="48">
        <f t="shared" si="566"/>
        <v>45.72</v>
      </c>
      <c r="M5059" s="48">
        <f t="shared" si="567"/>
        <v>45.37</v>
      </c>
      <c r="N5059" s="48">
        <f t="shared" si="568"/>
        <v>45.69</v>
      </c>
      <c r="O5059" s="49">
        <f t="shared" ca="1" si="569"/>
        <v>225400</v>
      </c>
    </row>
    <row r="5060" spans="1:15" x14ac:dyDescent="0.25">
      <c r="A5060">
        <v>5045</v>
      </c>
      <c r="B5060" s="89">
        <v>35177</v>
      </c>
      <c r="C5060" s="48">
        <v>65.125</v>
      </c>
      <c r="D5060" s="48">
        <v>65.281197000000006</v>
      </c>
      <c r="E5060" s="48">
        <v>64.593697000000006</v>
      </c>
      <c r="F5060" s="48">
        <v>65.031197000000006</v>
      </c>
      <c r="G5060" s="49">
        <v>828900</v>
      </c>
      <c r="H5060" s="48">
        <v>45.547780000000003</v>
      </c>
      <c r="I5060" s="52">
        <f t="shared" si="563"/>
        <v>0.70039891776865182</v>
      </c>
      <c r="J5060" s="52">
        <f t="shared" ca="1" si="564"/>
        <v>1</v>
      </c>
      <c r="K5060" s="48">
        <f t="shared" si="565"/>
        <v>45.61</v>
      </c>
      <c r="L5060" s="48">
        <f t="shared" si="566"/>
        <v>45.72</v>
      </c>
      <c r="M5060" s="48">
        <f t="shared" si="567"/>
        <v>45.24</v>
      </c>
      <c r="N5060" s="48">
        <f t="shared" si="568"/>
        <v>45.55</v>
      </c>
      <c r="O5060" s="49">
        <f t="shared" ca="1" si="569"/>
        <v>828900</v>
      </c>
    </row>
    <row r="5061" spans="1:15" x14ac:dyDescent="0.25">
      <c r="A5061">
        <v>5046</v>
      </c>
      <c r="B5061" s="89">
        <v>35174</v>
      </c>
      <c r="C5061" s="48">
        <v>64.6875</v>
      </c>
      <c r="D5061" s="48">
        <v>64.859298999999993</v>
      </c>
      <c r="E5061" s="48">
        <v>64.421798999999993</v>
      </c>
      <c r="F5061" s="48">
        <v>64.531197000000006</v>
      </c>
      <c r="G5061" s="49">
        <v>885100</v>
      </c>
      <c r="H5061" s="48">
        <v>45.197581</v>
      </c>
      <c r="I5061" s="52">
        <f t="shared" si="563"/>
        <v>0.70039892487969801</v>
      </c>
      <c r="J5061" s="52">
        <f t="shared" ca="1" si="564"/>
        <v>1</v>
      </c>
      <c r="K5061" s="48">
        <f t="shared" si="565"/>
        <v>45.31</v>
      </c>
      <c r="L5061" s="48">
        <f t="shared" si="566"/>
        <v>45.43</v>
      </c>
      <c r="M5061" s="48">
        <f t="shared" si="567"/>
        <v>45.12</v>
      </c>
      <c r="N5061" s="48">
        <f t="shared" si="568"/>
        <v>45.2</v>
      </c>
      <c r="O5061" s="49">
        <f t="shared" ca="1" si="569"/>
        <v>885100</v>
      </c>
    </row>
    <row r="5062" spans="1:15" x14ac:dyDescent="0.25">
      <c r="A5062">
        <v>5047</v>
      </c>
      <c r="B5062" s="89">
        <v>35173</v>
      </c>
      <c r="C5062" s="48">
        <v>64.4375</v>
      </c>
      <c r="D5062" s="48">
        <v>64.578102000000001</v>
      </c>
      <c r="E5062" s="48">
        <v>64.093697000000006</v>
      </c>
      <c r="F5062" s="48">
        <v>64.375</v>
      </c>
      <c r="G5062" s="49">
        <v>818600</v>
      </c>
      <c r="H5062" s="48">
        <v>45.088180999999999</v>
      </c>
      <c r="I5062" s="52">
        <f t="shared" si="563"/>
        <v>0.70039892815533977</v>
      </c>
      <c r="J5062" s="52">
        <f t="shared" ca="1" si="564"/>
        <v>1</v>
      </c>
      <c r="K5062" s="48">
        <f t="shared" si="565"/>
        <v>45.13</v>
      </c>
      <c r="L5062" s="48">
        <f t="shared" si="566"/>
        <v>45.23</v>
      </c>
      <c r="M5062" s="48">
        <f t="shared" si="567"/>
        <v>44.89</v>
      </c>
      <c r="N5062" s="48">
        <f t="shared" si="568"/>
        <v>45.09</v>
      </c>
      <c r="O5062" s="49">
        <f t="shared" ca="1" si="569"/>
        <v>818600</v>
      </c>
    </row>
    <row r="5063" spans="1:15" x14ac:dyDescent="0.25">
      <c r="A5063">
        <v>5048</v>
      </c>
      <c r="B5063" s="89">
        <v>35172</v>
      </c>
      <c r="C5063" s="48">
        <v>64.375</v>
      </c>
      <c r="D5063" s="48">
        <v>64.5625</v>
      </c>
      <c r="E5063" s="48">
        <v>63.843699999999998</v>
      </c>
      <c r="F5063" s="48">
        <v>64.281197000000006</v>
      </c>
      <c r="G5063" s="49">
        <v>525300</v>
      </c>
      <c r="H5063" s="48">
        <v>45.022480999999999</v>
      </c>
      <c r="I5063" s="52">
        <f t="shared" si="563"/>
        <v>0.70039892069838083</v>
      </c>
      <c r="J5063" s="52">
        <f t="shared" ca="1" si="564"/>
        <v>1</v>
      </c>
      <c r="K5063" s="48">
        <f t="shared" si="565"/>
        <v>45.09</v>
      </c>
      <c r="L5063" s="48">
        <f t="shared" si="566"/>
        <v>45.22</v>
      </c>
      <c r="M5063" s="48">
        <f t="shared" si="567"/>
        <v>44.72</v>
      </c>
      <c r="N5063" s="48">
        <f t="shared" si="568"/>
        <v>45.02</v>
      </c>
      <c r="O5063" s="49">
        <f t="shared" ca="1" si="569"/>
        <v>525300</v>
      </c>
    </row>
    <row r="5064" spans="1:15" x14ac:dyDescent="0.25">
      <c r="A5064">
        <v>5049</v>
      </c>
      <c r="B5064" s="89">
        <v>35171</v>
      </c>
      <c r="C5064" s="48">
        <v>64.375</v>
      </c>
      <c r="D5064" s="48">
        <v>64.656197000000006</v>
      </c>
      <c r="E5064" s="48">
        <v>64.234298999999993</v>
      </c>
      <c r="F5064" s="48">
        <v>64.4375</v>
      </c>
      <c r="G5064" s="49">
        <v>429700</v>
      </c>
      <c r="H5064" s="48">
        <v>45.131956000000002</v>
      </c>
      <c r="I5064" s="52">
        <f t="shared" si="563"/>
        <v>0.70039892919495639</v>
      </c>
      <c r="J5064" s="52">
        <f t="shared" ca="1" si="564"/>
        <v>1</v>
      </c>
      <c r="K5064" s="48">
        <f t="shared" si="565"/>
        <v>45.09</v>
      </c>
      <c r="L5064" s="48">
        <f t="shared" si="566"/>
        <v>45.29</v>
      </c>
      <c r="M5064" s="48">
        <f t="shared" si="567"/>
        <v>44.99</v>
      </c>
      <c r="N5064" s="48">
        <f t="shared" si="568"/>
        <v>45.13</v>
      </c>
      <c r="O5064" s="49">
        <f t="shared" ca="1" si="569"/>
        <v>429700</v>
      </c>
    </row>
    <row r="5065" spans="1:15" x14ac:dyDescent="0.25">
      <c r="A5065">
        <v>5050</v>
      </c>
      <c r="B5065" s="89">
        <v>35170</v>
      </c>
      <c r="C5065" s="48">
        <v>64.046798999999993</v>
      </c>
      <c r="D5065" s="48">
        <v>64.328102000000001</v>
      </c>
      <c r="E5065" s="48">
        <v>63.843699999999998</v>
      </c>
      <c r="F5065" s="48">
        <v>64.25</v>
      </c>
      <c r="G5065" s="49">
        <v>484200</v>
      </c>
      <c r="H5065" s="48">
        <v>45.000630999999998</v>
      </c>
      <c r="I5065" s="52">
        <f t="shared" si="563"/>
        <v>0.70039892607003884</v>
      </c>
      <c r="J5065" s="52">
        <f t="shared" ca="1" si="564"/>
        <v>1</v>
      </c>
      <c r="K5065" s="48">
        <f t="shared" si="565"/>
        <v>44.86</v>
      </c>
      <c r="L5065" s="48">
        <f t="shared" si="566"/>
        <v>45.06</v>
      </c>
      <c r="M5065" s="48">
        <f t="shared" si="567"/>
        <v>44.72</v>
      </c>
      <c r="N5065" s="48">
        <f t="shared" si="568"/>
        <v>45</v>
      </c>
      <c r="O5065" s="49">
        <f t="shared" ca="1" si="569"/>
        <v>484200</v>
      </c>
    </row>
    <row r="5066" spans="1:15" x14ac:dyDescent="0.25">
      <c r="A5066">
        <v>5051</v>
      </c>
      <c r="B5066" s="89">
        <v>35167</v>
      </c>
      <c r="C5066" s="48">
        <v>63.359299</v>
      </c>
      <c r="D5066" s="48">
        <v>63.8125</v>
      </c>
      <c r="E5066" s="48">
        <v>63.171799</v>
      </c>
      <c r="F5066" s="48">
        <v>63.718699999999998</v>
      </c>
      <c r="G5066" s="49">
        <v>411300</v>
      </c>
      <c r="H5066" s="48">
        <v>44.628509000000001</v>
      </c>
      <c r="I5066" s="52">
        <f t="shared" si="563"/>
        <v>0.70039892527625336</v>
      </c>
      <c r="J5066" s="52">
        <f t="shared" ca="1" si="564"/>
        <v>1</v>
      </c>
      <c r="K5066" s="48">
        <f t="shared" si="565"/>
        <v>44.38</v>
      </c>
      <c r="L5066" s="48">
        <f t="shared" si="566"/>
        <v>44.69</v>
      </c>
      <c r="M5066" s="48">
        <f t="shared" si="567"/>
        <v>44.25</v>
      </c>
      <c r="N5066" s="48">
        <f t="shared" si="568"/>
        <v>44.63</v>
      </c>
      <c r="O5066" s="49">
        <f t="shared" ca="1" si="569"/>
        <v>411300</v>
      </c>
    </row>
    <row r="5067" spans="1:15" x14ac:dyDescent="0.25">
      <c r="A5067">
        <v>5052</v>
      </c>
      <c r="B5067" s="89">
        <v>35166</v>
      </c>
      <c r="C5067" s="48">
        <v>63.156199999999998</v>
      </c>
      <c r="D5067" s="48">
        <v>63.468699999999998</v>
      </c>
      <c r="E5067" s="48">
        <v>62.125</v>
      </c>
      <c r="F5067" s="48">
        <v>62.921799</v>
      </c>
      <c r="G5067" s="49">
        <v>1276000</v>
      </c>
      <c r="H5067" s="48">
        <v>44.070360000000001</v>
      </c>
      <c r="I5067" s="52">
        <f t="shared" si="563"/>
        <v>0.70039891898195727</v>
      </c>
      <c r="J5067" s="52">
        <f t="shared" ca="1" si="564"/>
        <v>1</v>
      </c>
      <c r="K5067" s="48">
        <f t="shared" si="565"/>
        <v>44.23</v>
      </c>
      <c r="L5067" s="48">
        <f t="shared" si="566"/>
        <v>44.45</v>
      </c>
      <c r="M5067" s="48">
        <f t="shared" si="567"/>
        <v>43.51</v>
      </c>
      <c r="N5067" s="48">
        <f t="shared" si="568"/>
        <v>44.07</v>
      </c>
      <c r="O5067" s="49">
        <f t="shared" ca="1" si="569"/>
        <v>1276000</v>
      </c>
    </row>
    <row r="5068" spans="1:15" x14ac:dyDescent="0.25">
      <c r="A5068">
        <v>5053</v>
      </c>
      <c r="B5068" s="89">
        <v>35165</v>
      </c>
      <c r="C5068" s="48">
        <v>64.031197000000006</v>
      </c>
      <c r="D5068" s="48">
        <v>64.3125</v>
      </c>
      <c r="E5068" s="48">
        <v>62.75</v>
      </c>
      <c r="F5068" s="48">
        <v>63</v>
      </c>
      <c r="G5068" s="49">
        <v>939500</v>
      </c>
      <c r="H5068" s="48">
        <v>44.125132000000001</v>
      </c>
      <c r="I5068" s="52">
        <f t="shared" si="563"/>
        <v>0.7003989206349206</v>
      </c>
      <c r="J5068" s="52">
        <f t="shared" ca="1" si="564"/>
        <v>1</v>
      </c>
      <c r="K5068" s="48">
        <f t="shared" si="565"/>
        <v>44.85</v>
      </c>
      <c r="L5068" s="48">
        <f t="shared" si="566"/>
        <v>45.04</v>
      </c>
      <c r="M5068" s="48">
        <f t="shared" si="567"/>
        <v>43.95</v>
      </c>
      <c r="N5068" s="48">
        <f t="shared" si="568"/>
        <v>44.13</v>
      </c>
      <c r="O5068" s="49">
        <f t="shared" ca="1" si="569"/>
        <v>939500</v>
      </c>
    </row>
    <row r="5069" spans="1:15" x14ac:dyDescent="0.25">
      <c r="A5069">
        <v>5054</v>
      </c>
      <c r="B5069" s="89">
        <v>35164</v>
      </c>
      <c r="C5069" s="48">
        <v>64.640602000000001</v>
      </c>
      <c r="D5069" s="48">
        <v>64.640602000000001</v>
      </c>
      <c r="E5069" s="48">
        <v>64.015602000000001</v>
      </c>
      <c r="F5069" s="48">
        <v>64.140602000000001</v>
      </c>
      <c r="G5069" s="49">
        <v>1180900</v>
      </c>
      <c r="H5069" s="48">
        <v>44.924008999999998</v>
      </c>
      <c r="I5069" s="52">
        <f t="shared" si="563"/>
        <v>0.70039892983854435</v>
      </c>
      <c r="J5069" s="52">
        <f t="shared" ca="1" si="564"/>
        <v>1</v>
      </c>
      <c r="K5069" s="48">
        <f t="shared" si="565"/>
        <v>45.27</v>
      </c>
      <c r="L5069" s="48">
        <f t="shared" si="566"/>
        <v>45.27</v>
      </c>
      <c r="M5069" s="48">
        <f t="shared" si="567"/>
        <v>44.84</v>
      </c>
      <c r="N5069" s="48">
        <f t="shared" si="568"/>
        <v>44.92</v>
      </c>
      <c r="O5069" s="49">
        <f t="shared" ca="1" si="569"/>
        <v>1180900</v>
      </c>
    </row>
    <row r="5070" spans="1:15" x14ac:dyDescent="0.25">
      <c r="A5070">
        <v>5055</v>
      </c>
      <c r="B5070" s="89">
        <v>35163</v>
      </c>
      <c r="C5070" s="48">
        <v>63.875</v>
      </c>
      <c r="D5070" s="48">
        <v>64.390602000000001</v>
      </c>
      <c r="E5070" s="48">
        <v>63.593699999999998</v>
      </c>
      <c r="F5070" s="48">
        <v>64.390602000000001</v>
      </c>
      <c r="G5070" s="49">
        <v>2217200</v>
      </c>
      <c r="H5070" s="48">
        <v>45.099108000000001</v>
      </c>
      <c r="I5070" s="52">
        <f t="shared" si="563"/>
        <v>0.7003989184632875</v>
      </c>
      <c r="J5070" s="52">
        <f t="shared" ca="1" si="564"/>
        <v>1</v>
      </c>
      <c r="K5070" s="48">
        <f t="shared" si="565"/>
        <v>44.74</v>
      </c>
      <c r="L5070" s="48">
        <f t="shared" si="566"/>
        <v>45.1</v>
      </c>
      <c r="M5070" s="48">
        <f t="shared" si="567"/>
        <v>44.54</v>
      </c>
      <c r="N5070" s="48">
        <f t="shared" si="568"/>
        <v>45.1</v>
      </c>
      <c r="O5070" s="49">
        <f t="shared" ca="1" si="569"/>
        <v>2217200</v>
      </c>
    </row>
    <row r="5071" spans="1:15" x14ac:dyDescent="0.25">
      <c r="A5071">
        <v>5056</v>
      </c>
      <c r="B5071" s="89">
        <v>35159</v>
      </c>
      <c r="C5071" s="48">
        <v>65.5625</v>
      </c>
      <c r="D5071" s="48">
        <v>65.718697000000006</v>
      </c>
      <c r="E5071" s="48">
        <v>65.5</v>
      </c>
      <c r="F5071" s="48">
        <v>65.515602000000001</v>
      </c>
      <c r="G5071" s="49">
        <v>934900</v>
      </c>
      <c r="H5071" s="48">
        <v>45.887056999999999</v>
      </c>
      <c r="I5071" s="52">
        <f t="shared" si="563"/>
        <v>0.70039892177133622</v>
      </c>
      <c r="J5071" s="52">
        <f t="shared" ca="1" si="564"/>
        <v>1</v>
      </c>
      <c r="K5071" s="48">
        <f t="shared" si="565"/>
        <v>45.92</v>
      </c>
      <c r="L5071" s="48">
        <f t="shared" si="566"/>
        <v>46.03</v>
      </c>
      <c r="M5071" s="48">
        <f t="shared" si="567"/>
        <v>45.88</v>
      </c>
      <c r="N5071" s="48">
        <f t="shared" si="568"/>
        <v>45.89</v>
      </c>
      <c r="O5071" s="49">
        <f t="shared" ca="1" si="569"/>
        <v>934900</v>
      </c>
    </row>
    <row r="5072" spans="1:15" x14ac:dyDescent="0.25">
      <c r="A5072">
        <v>5057</v>
      </c>
      <c r="B5072" s="89">
        <v>35158</v>
      </c>
      <c r="C5072" s="48">
        <v>65.328102000000001</v>
      </c>
      <c r="D5072" s="48">
        <v>65.609298999999993</v>
      </c>
      <c r="E5072" s="48">
        <v>65.171798999999993</v>
      </c>
      <c r="F5072" s="48">
        <v>65.5625</v>
      </c>
      <c r="G5072" s="49">
        <v>288000</v>
      </c>
      <c r="H5072" s="48">
        <v>45.919904000000002</v>
      </c>
      <c r="I5072" s="52">
        <f t="shared" si="563"/>
        <v>0.70039891706387036</v>
      </c>
      <c r="J5072" s="52">
        <f t="shared" ca="1" si="564"/>
        <v>1</v>
      </c>
      <c r="K5072" s="48">
        <f t="shared" si="565"/>
        <v>45.76</v>
      </c>
      <c r="L5072" s="48">
        <f t="shared" si="566"/>
        <v>45.95</v>
      </c>
      <c r="M5072" s="48">
        <f t="shared" si="567"/>
        <v>45.65</v>
      </c>
      <c r="N5072" s="48">
        <f t="shared" si="568"/>
        <v>45.92</v>
      </c>
      <c r="O5072" s="49">
        <f t="shared" ca="1" si="569"/>
        <v>288000</v>
      </c>
    </row>
    <row r="5073" spans="1:15" x14ac:dyDescent="0.25">
      <c r="A5073">
        <v>5058</v>
      </c>
      <c r="B5073" s="89">
        <v>35157</v>
      </c>
      <c r="C5073" s="48">
        <v>65.515602000000001</v>
      </c>
      <c r="D5073" s="48">
        <v>65.5625</v>
      </c>
      <c r="E5073" s="48">
        <v>65.296798999999993</v>
      </c>
      <c r="F5073" s="48">
        <v>65.5625</v>
      </c>
      <c r="G5073" s="49">
        <v>638800</v>
      </c>
      <c r="H5073" s="48">
        <v>45.919904000000002</v>
      </c>
      <c r="I5073" s="52">
        <f t="shared" ref="I5073:I5136" si="570">H5073/F5073</f>
        <v>0.70039891706387036</v>
      </c>
      <c r="J5073" s="52">
        <f t="shared" ref="J5073:J5136" ca="1" si="571">INDEX(OFFSET($T$15,0,0,$S$13+1,1),MATCH(B5073,OFFSET($Q$15,0,0,$S$13+1,1),-1))</f>
        <v>1</v>
      </c>
      <c r="K5073" s="48">
        <f t="shared" ref="K5073:K5136" si="572">ROUND($I5073*C5073,2)</f>
        <v>45.89</v>
      </c>
      <c r="L5073" s="48">
        <f t="shared" ref="L5073:L5136" si="573">ROUND($I5073*D5073,2)</f>
        <v>45.92</v>
      </c>
      <c r="M5073" s="48">
        <f t="shared" ref="M5073:M5136" si="574">ROUND($I5073*E5073,2)</f>
        <v>45.73</v>
      </c>
      <c r="N5073" s="48">
        <f t="shared" ref="N5073:N5136" si="575">ROUND($I5073*F5073,2)</f>
        <v>45.92</v>
      </c>
      <c r="O5073" s="49">
        <f t="shared" ref="O5073:O5136" ca="1" si="576">G5073*J5073</f>
        <v>638800</v>
      </c>
    </row>
    <row r="5074" spans="1:15" x14ac:dyDescent="0.25">
      <c r="A5074">
        <v>5059</v>
      </c>
      <c r="B5074" s="89">
        <v>35156</v>
      </c>
      <c r="C5074" s="48">
        <v>65</v>
      </c>
      <c r="D5074" s="48">
        <v>65.453102000000001</v>
      </c>
      <c r="E5074" s="48">
        <v>64.796798999999993</v>
      </c>
      <c r="F5074" s="48">
        <v>65.4375</v>
      </c>
      <c r="G5074" s="49">
        <v>773400</v>
      </c>
      <c r="H5074" s="48">
        <v>45.832354000000002</v>
      </c>
      <c r="I5074" s="52">
        <f t="shared" si="570"/>
        <v>0.70039891499522444</v>
      </c>
      <c r="J5074" s="52">
        <f t="shared" ca="1" si="571"/>
        <v>1</v>
      </c>
      <c r="K5074" s="48">
        <f t="shared" si="572"/>
        <v>45.53</v>
      </c>
      <c r="L5074" s="48">
        <f t="shared" si="573"/>
        <v>45.84</v>
      </c>
      <c r="M5074" s="48">
        <f t="shared" si="574"/>
        <v>45.38</v>
      </c>
      <c r="N5074" s="48">
        <f t="shared" si="575"/>
        <v>45.83</v>
      </c>
      <c r="O5074" s="49">
        <f t="shared" ca="1" si="576"/>
        <v>773400</v>
      </c>
    </row>
    <row r="5075" spans="1:15" x14ac:dyDescent="0.25">
      <c r="A5075">
        <v>5060</v>
      </c>
      <c r="B5075" s="89">
        <v>35153</v>
      </c>
      <c r="C5075" s="48">
        <v>65.1875</v>
      </c>
      <c r="D5075" s="48">
        <v>65.1875</v>
      </c>
      <c r="E5075" s="48">
        <v>64.375</v>
      </c>
      <c r="F5075" s="48">
        <v>64.6875</v>
      </c>
      <c r="G5075" s="49">
        <v>457700</v>
      </c>
      <c r="H5075" s="48">
        <v>45.307054999999998</v>
      </c>
      <c r="I5075" s="52">
        <f t="shared" si="570"/>
        <v>0.70039891787439612</v>
      </c>
      <c r="J5075" s="52">
        <f t="shared" ca="1" si="571"/>
        <v>1</v>
      </c>
      <c r="K5075" s="48">
        <f t="shared" si="572"/>
        <v>45.66</v>
      </c>
      <c r="L5075" s="48">
        <f t="shared" si="573"/>
        <v>45.66</v>
      </c>
      <c r="M5075" s="48">
        <f t="shared" si="574"/>
        <v>45.09</v>
      </c>
      <c r="N5075" s="48">
        <f t="shared" si="575"/>
        <v>45.31</v>
      </c>
      <c r="O5075" s="49">
        <f t="shared" ca="1" si="576"/>
        <v>457700</v>
      </c>
    </row>
    <row r="5076" spans="1:15" x14ac:dyDescent="0.25">
      <c r="A5076">
        <v>5061</v>
      </c>
      <c r="B5076" s="89">
        <v>35152</v>
      </c>
      <c r="C5076" s="48">
        <v>64.515602000000001</v>
      </c>
      <c r="D5076" s="48">
        <v>65.031197000000006</v>
      </c>
      <c r="E5076" s="48">
        <v>64.5</v>
      </c>
      <c r="F5076" s="48">
        <v>65</v>
      </c>
      <c r="G5076" s="49">
        <v>1001300</v>
      </c>
      <c r="H5076" s="48">
        <v>45.525930000000002</v>
      </c>
      <c r="I5076" s="52">
        <f t="shared" si="570"/>
        <v>0.70039892307692309</v>
      </c>
      <c r="J5076" s="52">
        <f t="shared" ca="1" si="571"/>
        <v>1</v>
      </c>
      <c r="K5076" s="48">
        <f t="shared" si="572"/>
        <v>45.19</v>
      </c>
      <c r="L5076" s="48">
        <f t="shared" si="573"/>
        <v>45.55</v>
      </c>
      <c r="M5076" s="48">
        <f t="shared" si="574"/>
        <v>45.18</v>
      </c>
      <c r="N5076" s="48">
        <f t="shared" si="575"/>
        <v>45.53</v>
      </c>
      <c r="O5076" s="49">
        <f t="shared" ca="1" si="576"/>
        <v>1001300</v>
      </c>
    </row>
    <row r="5077" spans="1:15" x14ac:dyDescent="0.25">
      <c r="A5077">
        <v>5062</v>
      </c>
      <c r="B5077" s="89">
        <v>35151</v>
      </c>
      <c r="C5077" s="48">
        <v>65.4375</v>
      </c>
      <c r="D5077" s="48">
        <v>65.484298999999993</v>
      </c>
      <c r="E5077" s="48">
        <v>64.6875</v>
      </c>
      <c r="F5077" s="48">
        <v>64.75</v>
      </c>
      <c r="G5077" s="49">
        <v>809600</v>
      </c>
      <c r="H5077" s="48">
        <v>45.350830000000002</v>
      </c>
      <c r="I5077" s="52">
        <f t="shared" si="570"/>
        <v>0.70039891891891892</v>
      </c>
      <c r="J5077" s="52">
        <f t="shared" ca="1" si="571"/>
        <v>1</v>
      </c>
      <c r="K5077" s="48">
        <f t="shared" si="572"/>
        <v>45.83</v>
      </c>
      <c r="L5077" s="48">
        <f t="shared" si="573"/>
        <v>45.87</v>
      </c>
      <c r="M5077" s="48">
        <f t="shared" si="574"/>
        <v>45.31</v>
      </c>
      <c r="N5077" s="48">
        <f t="shared" si="575"/>
        <v>45.35</v>
      </c>
      <c r="O5077" s="49">
        <f t="shared" ca="1" si="576"/>
        <v>809600</v>
      </c>
    </row>
    <row r="5078" spans="1:15" x14ac:dyDescent="0.25">
      <c r="A5078">
        <v>5063</v>
      </c>
      <c r="B5078" s="89">
        <v>35150</v>
      </c>
      <c r="C5078" s="48">
        <v>64.921798999999993</v>
      </c>
      <c r="D5078" s="48">
        <v>65.515602000000001</v>
      </c>
      <c r="E5078" s="48">
        <v>64.859298999999993</v>
      </c>
      <c r="F5078" s="48">
        <v>65.343697000000006</v>
      </c>
      <c r="G5078" s="49">
        <v>969400</v>
      </c>
      <c r="H5078" s="48">
        <v>45.766655</v>
      </c>
      <c r="I5078" s="52">
        <f t="shared" si="570"/>
        <v>0.70039892294432005</v>
      </c>
      <c r="J5078" s="52">
        <f t="shared" ca="1" si="571"/>
        <v>1</v>
      </c>
      <c r="K5078" s="48">
        <f t="shared" si="572"/>
        <v>45.47</v>
      </c>
      <c r="L5078" s="48">
        <f t="shared" si="573"/>
        <v>45.89</v>
      </c>
      <c r="M5078" s="48">
        <f t="shared" si="574"/>
        <v>45.43</v>
      </c>
      <c r="N5078" s="48">
        <f t="shared" si="575"/>
        <v>45.77</v>
      </c>
      <c r="O5078" s="49">
        <f t="shared" ca="1" si="576"/>
        <v>969400</v>
      </c>
    </row>
    <row r="5079" spans="1:15" x14ac:dyDescent="0.25">
      <c r="A5079">
        <v>5064</v>
      </c>
      <c r="B5079" s="89">
        <v>35149</v>
      </c>
      <c r="C5079" s="48">
        <v>65.75</v>
      </c>
      <c r="D5079" s="48">
        <v>65.8125</v>
      </c>
      <c r="E5079" s="48">
        <v>64.859298999999993</v>
      </c>
      <c r="F5079" s="48">
        <v>65.031197000000006</v>
      </c>
      <c r="G5079" s="49">
        <v>802400</v>
      </c>
      <c r="H5079" s="48">
        <v>45.547780000000003</v>
      </c>
      <c r="I5079" s="52">
        <f t="shared" si="570"/>
        <v>0.70039891776865182</v>
      </c>
      <c r="J5079" s="52">
        <f t="shared" ca="1" si="571"/>
        <v>1</v>
      </c>
      <c r="K5079" s="48">
        <f t="shared" si="572"/>
        <v>46.05</v>
      </c>
      <c r="L5079" s="48">
        <f t="shared" si="573"/>
        <v>46.1</v>
      </c>
      <c r="M5079" s="48">
        <f t="shared" si="574"/>
        <v>45.43</v>
      </c>
      <c r="N5079" s="48">
        <f t="shared" si="575"/>
        <v>45.55</v>
      </c>
      <c r="O5079" s="49">
        <f t="shared" ca="1" si="576"/>
        <v>802400</v>
      </c>
    </row>
    <row r="5080" spans="1:15" x14ac:dyDescent="0.25">
      <c r="A5080">
        <v>5065</v>
      </c>
      <c r="B5080" s="89">
        <v>35146</v>
      </c>
      <c r="C5080" s="48">
        <v>65.015602000000001</v>
      </c>
      <c r="D5080" s="48">
        <v>65.328102000000001</v>
      </c>
      <c r="E5080" s="48">
        <v>64.9375</v>
      </c>
      <c r="F5080" s="48">
        <v>65.156197000000006</v>
      </c>
      <c r="G5080" s="49">
        <v>344500</v>
      </c>
      <c r="H5080" s="48">
        <v>45.635330000000003</v>
      </c>
      <c r="I5080" s="52">
        <f t="shared" si="570"/>
        <v>0.70039891984487679</v>
      </c>
      <c r="J5080" s="52">
        <f t="shared" ca="1" si="571"/>
        <v>1</v>
      </c>
      <c r="K5080" s="48">
        <f t="shared" si="572"/>
        <v>45.54</v>
      </c>
      <c r="L5080" s="48">
        <f t="shared" si="573"/>
        <v>45.76</v>
      </c>
      <c r="M5080" s="48">
        <f t="shared" si="574"/>
        <v>45.48</v>
      </c>
      <c r="N5080" s="48">
        <f t="shared" si="575"/>
        <v>45.64</v>
      </c>
      <c r="O5080" s="49">
        <f t="shared" ca="1" si="576"/>
        <v>344500</v>
      </c>
    </row>
    <row r="5081" spans="1:15" x14ac:dyDescent="0.25">
      <c r="A5081">
        <v>5066</v>
      </c>
      <c r="B5081" s="89">
        <v>35145</v>
      </c>
      <c r="C5081" s="48">
        <v>65.218697000000006</v>
      </c>
      <c r="D5081" s="48">
        <v>65.25</v>
      </c>
      <c r="E5081" s="48">
        <v>64.765602000000001</v>
      </c>
      <c r="F5081" s="48">
        <v>64.984298999999993</v>
      </c>
      <c r="G5081" s="49">
        <v>650800</v>
      </c>
      <c r="H5081" s="48">
        <v>45.514932999999999</v>
      </c>
      <c r="I5081" s="52">
        <f t="shared" si="570"/>
        <v>0.70039892251511404</v>
      </c>
      <c r="J5081" s="52">
        <f t="shared" ca="1" si="571"/>
        <v>1</v>
      </c>
      <c r="K5081" s="48">
        <f t="shared" si="572"/>
        <v>45.68</v>
      </c>
      <c r="L5081" s="48">
        <f t="shared" si="573"/>
        <v>45.7</v>
      </c>
      <c r="M5081" s="48">
        <f t="shared" si="574"/>
        <v>45.36</v>
      </c>
      <c r="N5081" s="48">
        <f t="shared" si="575"/>
        <v>45.51</v>
      </c>
      <c r="O5081" s="49">
        <f t="shared" ca="1" si="576"/>
        <v>650800</v>
      </c>
    </row>
    <row r="5082" spans="1:15" x14ac:dyDescent="0.25">
      <c r="A5082">
        <v>5067</v>
      </c>
      <c r="B5082" s="89">
        <v>35144</v>
      </c>
      <c r="C5082" s="48">
        <v>65.531197000000006</v>
      </c>
      <c r="D5082" s="48">
        <v>65.531197000000006</v>
      </c>
      <c r="E5082" s="48">
        <v>64.640602000000001</v>
      </c>
      <c r="F5082" s="48">
        <v>65.140602000000001</v>
      </c>
      <c r="G5082" s="49">
        <v>744300</v>
      </c>
      <c r="H5082" s="48">
        <v>45.624406999999998</v>
      </c>
      <c r="I5082" s="52">
        <f t="shared" si="570"/>
        <v>0.70039891556421285</v>
      </c>
      <c r="J5082" s="52">
        <f t="shared" ca="1" si="571"/>
        <v>1</v>
      </c>
      <c r="K5082" s="48">
        <f t="shared" si="572"/>
        <v>45.9</v>
      </c>
      <c r="L5082" s="48">
        <f t="shared" si="573"/>
        <v>45.9</v>
      </c>
      <c r="M5082" s="48">
        <f t="shared" si="574"/>
        <v>45.27</v>
      </c>
      <c r="N5082" s="48">
        <f t="shared" si="575"/>
        <v>45.62</v>
      </c>
      <c r="O5082" s="49">
        <f t="shared" ca="1" si="576"/>
        <v>744300</v>
      </c>
    </row>
    <row r="5083" spans="1:15" x14ac:dyDescent="0.25">
      <c r="A5083">
        <v>5068</v>
      </c>
      <c r="B5083" s="89">
        <v>35143</v>
      </c>
      <c r="C5083" s="48">
        <v>65.9375</v>
      </c>
      <c r="D5083" s="48">
        <v>65.9375</v>
      </c>
      <c r="E5083" s="48">
        <v>65</v>
      </c>
      <c r="F5083" s="48">
        <v>65.218697000000006</v>
      </c>
      <c r="G5083" s="49">
        <v>858300</v>
      </c>
      <c r="H5083" s="48">
        <v>45.679105</v>
      </c>
      <c r="I5083" s="52">
        <f t="shared" si="570"/>
        <v>0.70039892088000466</v>
      </c>
      <c r="J5083" s="52">
        <f t="shared" ca="1" si="571"/>
        <v>1</v>
      </c>
      <c r="K5083" s="48">
        <f t="shared" si="572"/>
        <v>46.18</v>
      </c>
      <c r="L5083" s="48">
        <f t="shared" si="573"/>
        <v>46.18</v>
      </c>
      <c r="M5083" s="48">
        <f t="shared" si="574"/>
        <v>45.53</v>
      </c>
      <c r="N5083" s="48">
        <f t="shared" si="575"/>
        <v>45.68</v>
      </c>
      <c r="O5083" s="49">
        <f t="shared" ca="1" si="576"/>
        <v>858300</v>
      </c>
    </row>
    <row r="5084" spans="1:15" x14ac:dyDescent="0.25">
      <c r="A5084">
        <v>5069</v>
      </c>
      <c r="B5084" s="89">
        <v>35142</v>
      </c>
      <c r="C5084" s="48">
        <v>64.718697000000006</v>
      </c>
      <c r="D5084" s="48">
        <v>65.359298999999993</v>
      </c>
      <c r="E5084" s="48">
        <v>64.578102000000001</v>
      </c>
      <c r="F5084" s="48">
        <v>65.359298999999993</v>
      </c>
      <c r="G5084" s="49">
        <v>917600</v>
      </c>
      <c r="H5084" s="48">
        <v>45.777582000000002</v>
      </c>
      <c r="I5084" s="52">
        <f t="shared" si="570"/>
        <v>0.70039891339715876</v>
      </c>
      <c r="J5084" s="52">
        <f t="shared" ca="1" si="571"/>
        <v>1</v>
      </c>
      <c r="K5084" s="48">
        <f t="shared" si="572"/>
        <v>45.33</v>
      </c>
      <c r="L5084" s="48">
        <f t="shared" si="573"/>
        <v>45.78</v>
      </c>
      <c r="M5084" s="48">
        <f t="shared" si="574"/>
        <v>45.23</v>
      </c>
      <c r="N5084" s="48">
        <f t="shared" si="575"/>
        <v>45.78</v>
      </c>
      <c r="O5084" s="49">
        <f t="shared" ca="1" si="576"/>
        <v>917600</v>
      </c>
    </row>
    <row r="5085" spans="1:15" x14ac:dyDescent="0.25">
      <c r="A5085">
        <v>5070</v>
      </c>
      <c r="B5085" s="89">
        <v>35139</v>
      </c>
      <c r="C5085" s="48">
        <v>64.0625</v>
      </c>
      <c r="D5085" s="48">
        <v>64.328102000000001</v>
      </c>
      <c r="E5085" s="48">
        <v>63.75</v>
      </c>
      <c r="F5085" s="48">
        <v>64.125</v>
      </c>
      <c r="G5085" s="49">
        <v>869200</v>
      </c>
      <c r="H5085" s="48">
        <v>44.913080999999998</v>
      </c>
      <c r="I5085" s="52">
        <f t="shared" si="570"/>
        <v>0.70039892397660819</v>
      </c>
      <c r="J5085" s="52">
        <f t="shared" ca="1" si="571"/>
        <v>1</v>
      </c>
      <c r="K5085" s="48">
        <f t="shared" si="572"/>
        <v>44.87</v>
      </c>
      <c r="L5085" s="48">
        <f t="shared" si="573"/>
        <v>45.06</v>
      </c>
      <c r="M5085" s="48">
        <f t="shared" si="574"/>
        <v>44.65</v>
      </c>
      <c r="N5085" s="48">
        <f t="shared" si="575"/>
        <v>44.91</v>
      </c>
      <c r="O5085" s="49">
        <f t="shared" ca="1" si="576"/>
        <v>869200</v>
      </c>
    </row>
    <row r="5086" spans="1:15" x14ac:dyDescent="0.25">
      <c r="A5086">
        <v>5071</v>
      </c>
      <c r="B5086" s="89">
        <v>35138</v>
      </c>
      <c r="C5086" s="48">
        <v>64.265602000000001</v>
      </c>
      <c r="D5086" s="48">
        <v>64.8125</v>
      </c>
      <c r="E5086" s="48">
        <v>64.234298999999993</v>
      </c>
      <c r="F5086" s="48">
        <v>64.453102000000001</v>
      </c>
      <c r="G5086" s="49">
        <v>725600</v>
      </c>
      <c r="H5086" s="48">
        <v>44.943268000000003</v>
      </c>
      <c r="I5086" s="52">
        <f t="shared" si="570"/>
        <v>0.69730186143717343</v>
      </c>
      <c r="J5086" s="52">
        <f t="shared" ca="1" si="571"/>
        <v>1</v>
      </c>
      <c r="K5086" s="48">
        <f t="shared" si="572"/>
        <v>44.81</v>
      </c>
      <c r="L5086" s="48">
        <f t="shared" si="573"/>
        <v>45.19</v>
      </c>
      <c r="M5086" s="48">
        <f t="shared" si="574"/>
        <v>44.79</v>
      </c>
      <c r="N5086" s="48">
        <f t="shared" si="575"/>
        <v>44.94</v>
      </c>
      <c r="O5086" s="49">
        <f t="shared" ca="1" si="576"/>
        <v>725600</v>
      </c>
    </row>
    <row r="5087" spans="1:15" x14ac:dyDescent="0.25">
      <c r="A5087">
        <v>5072</v>
      </c>
      <c r="B5087" s="89">
        <v>35137</v>
      </c>
      <c r="C5087" s="48">
        <v>64.156197000000006</v>
      </c>
      <c r="D5087" s="48">
        <v>64.4375</v>
      </c>
      <c r="E5087" s="48">
        <v>63.796799</v>
      </c>
      <c r="F5087" s="48">
        <v>64.171798999999993</v>
      </c>
      <c r="G5087" s="49">
        <v>1019300</v>
      </c>
      <c r="H5087" s="48">
        <v>44.747115000000001</v>
      </c>
      <c r="I5087" s="52">
        <f t="shared" si="570"/>
        <v>0.697301863081632</v>
      </c>
      <c r="J5087" s="52">
        <f t="shared" ca="1" si="571"/>
        <v>1</v>
      </c>
      <c r="K5087" s="48">
        <f t="shared" si="572"/>
        <v>44.74</v>
      </c>
      <c r="L5087" s="48">
        <f t="shared" si="573"/>
        <v>44.93</v>
      </c>
      <c r="M5087" s="48">
        <f t="shared" si="574"/>
        <v>44.49</v>
      </c>
      <c r="N5087" s="48">
        <f t="shared" si="575"/>
        <v>44.75</v>
      </c>
      <c r="O5087" s="49">
        <f t="shared" ca="1" si="576"/>
        <v>1019300</v>
      </c>
    </row>
    <row r="5088" spans="1:15" x14ac:dyDescent="0.25">
      <c r="A5088">
        <v>5073</v>
      </c>
      <c r="B5088" s="89">
        <v>35136</v>
      </c>
      <c r="C5088" s="48">
        <v>63.8125</v>
      </c>
      <c r="D5088" s="48">
        <v>64.046798999999993</v>
      </c>
      <c r="E5088" s="48">
        <v>62.906199999999998</v>
      </c>
      <c r="F5088" s="48">
        <v>63.734299</v>
      </c>
      <c r="G5088" s="49">
        <v>1385300</v>
      </c>
      <c r="H5088" s="48">
        <v>44.442045</v>
      </c>
      <c r="I5088" s="52">
        <f t="shared" si="570"/>
        <v>0.69730185625796248</v>
      </c>
      <c r="J5088" s="52">
        <f t="shared" ca="1" si="571"/>
        <v>1</v>
      </c>
      <c r="K5088" s="48">
        <f t="shared" si="572"/>
        <v>44.5</v>
      </c>
      <c r="L5088" s="48">
        <f t="shared" si="573"/>
        <v>44.66</v>
      </c>
      <c r="M5088" s="48">
        <f t="shared" si="574"/>
        <v>43.86</v>
      </c>
      <c r="N5088" s="48">
        <f t="shared" si="575"/>
        <v>44.44</v>
      </c>
      <c r="O5088" s="49">
        <f t="shared" ca="1" si="576"/>
        <v>1385300</v>
      </c>
    </row>
    <row r="5089" spans="1:15" x14ac:dyDescent="0.25">
      <c r="A5089">
        <v>5074</v>
      </c>
      <c r="B5089" s="89">
        <v>35135</v>
      </c>
      <c r="C5089" s="48">
        <v>63.25</v>
      </c>
      <c r="D5089" s="48">
        <v>64.328102000000001</v>
      </c>
      <c r="E5089" s="48">
        <v>63.0625</v>
      </c>
      <c r="F5089" s="48">
        <v>64.234298999999993</v>
      </c>
      <c r="G5089" s="49">
        <v>1511400</v>
      </c>
      <c r="H5089" s="48">
        <v>44.790695999999997</v>
      </c>
      <c r="I5089" s="52">
        <f t="shared" si="570"/>
        <v>0.69730185737685102</v>
      </c>
      <c r="J5089" s="52">
        <f t="shared" ca="1" si="571"/>
        <v>1</v>
      </c>
      <c r="K5089" s="48">
        <f t="shared" si="572"/>
        <v>44.1</v>
      </c>
      <c r="L5089" s="48">
        <f t="shared" si="573"/>
        <v>44.86</v>
      </c>
      <c r="M5089" s="48">
        <f t="shared" si="574"/>
        <v>43.97</v>
      </c>
      <c r="N5089" s="48">
        <f t="shared" si="575"/>
        <v>44.79</v>
      </c>
      <c r="O5089" s="49">
        <f t="shared" ca="1" si="576"/>
        <v>1511400</v>
      </c>
    </row>
    <row r="5090" spans="1:15" x14ac:dyDescent="0.25">
      <c r="A5090">
        <v>5075</v>
      </c>
      <c r="B5090" s="89">
        <v>35132</v>
      </c>
      <c r="C5090" s="48">
        <v>64.1875</v>
      </c>
      <c r="D5090" s="48">
        <v>64.875</v>
      </c>
      <c r="E5090" s="48">
        <v>62</v>
      </c>
      <c r="F5090" s="48">
        <v>63.5</v>
      </c>
      <c r="G5090" s="49">
        <v>2289900</v>
      </c>
      <c r="H5090" s="48">
        <v>44.278668000000003</v>
      </c>
      <c r="I5090" s="52">
        <f t="shared" si="570"/>
        <v>0.69730185826771662</v>
      </c>
      <c r="J5090" s="52">
        <f t="shared" ca="1" si="571"/>
        <v>1</v>
      </c>
      <c r="K5090" s="48">
        <f t="shared" si="572"/>
        <v>44.76</v>
      </c>
      <c r="L5090" s="48">
        <f t="shared" si="573"/>
        <v>45.24</v>
      </c>
      <c r="M5090" s="48">
        <f t="shared" si="574"/>
        <v>43.23</v>
      </c>
      <c r="N5090" s="48">
        <f t="shared" si="575"/>
        <v>44.28</v>
      </c>
      <c r="O5090" s="49">
        <f t="shared" ca="1" si="576"/>
        <v>2289900</v>
      </c>
    </row>
    <row r="5091" spans="1:15" x14ac:dyDescent="0.25">
      <c r="A5091">
        <v>5076</v>
      </c>
      <c r="B5091" s="89">
        <v>35131</v>
      </c>
      <c r="C5091" s="48">
        <v>65.421798999999993</v>
      </c>
      <c r="D5091" s="48">
        <v>65.656197000000006</v>
      </c>
      <c r="E5091" s="48">
        <v>65.234298999999993</v>
      </c>
      <c r="F5091" s="48">
        <v>65.625</v>
      </c>
      <c r="G5091" s="49">
        <v>534200</v>
      </c>
      <c r="H5091" s="48">
        <v>45.760435000000001</v>
      </c>
      <c r="I5091" s="52">
        <f t="shared" si="570"/>
        <v>0.69730186666666671</v>
      </c>
      <c r="J5091" s="52">
        <f t="shared" ca="1" si="571"/>
        <v>1</v>
      </c>
      <c r="K5091" s="48">
        <f t="shared" si="572"/>
        <v>45.62</v>
      </c>
      <c r="L5091" s="48">
        <f t="shared" si="573"/>
        <v>45.78</v>
      </c>
      <c r="M5091" s="48">
        <f t="shared" si="574"/>
        <v>45.49</v>
      </c>
      <c r="N5091" s="48">
        <f t="shared" si="575"/>
        <v>45.76</v>
      </c>
      <c r="O5091" s="49">
        <f t="shared" ca="1" si="576"/>
        <v>534200</v>
      </c>
    </row>
    <row r="5092" spans="1:15" x14ac:dyDescent="0.25">
      <c r="A5092">
        <v>5077</v>
      </c>
      <c r="B5092" s="89">
        <v>35130</v>
      </c>
      <c r="C5092" s="48">
        <v>65.781197000000006</v>
      </c>
      <c r="D5092" s="48">
        <v>65.968697000000006</v>
      </c>
      <c r="E5092" s="48">
        <v>65.296798999999993</v>
      </c>
      <c r="F5092" s="48">
        <v>65.296798999999993</v>
      </c>
      <c r="G5092" s="49">
        <v>624700</v>
      </c>
      <c r="H5092" s="48">
        <v>45.531579000000001</v>
      </c>
      <c r="I5092" s="52">
        <f t="shared" si="570"/>
        <v>0.69730185395458677</v>
      </c>
      <c r="J5092" s="52">
        <f t="shared" ca="1" si="571"/>
        <v>1</v>
      </c>
      <c r="K5092" s="48">
        <f t="shared" si="572"/>
        <v>45.87</v>
      </c>
      <c r="L5092" s="48">
        <f t="shared" si="573"/>
        <v>46</v>
      </c>
      <c r="M5092" s="48">
        <f t="shared" si="574"/>
        <v>45.53</v>
      </c>
      <c r="N5092" s="48">
        <f t="shared" si="575"/>
        <v>45.53</v>
      </c>
      <c r="O5092" s="49">
        <f t="shared" ca="1" si="576"/>
        <v>624700</v>
      </c>
    </row>
    <row r="5093" spans="1:15" x14ac:dyDescent="0.25">
      <c r="A5093">
        <v>5078</v>
      </c>
      <c r="B5093" s="89">
        <v>35129</v>
      </c>
      <c r="C5093" s="48">
        <v>65.109298999999993</v>
      </c>
      <c r="D5093" s="48">
        <v>65.875</v>
      </c>
      <c r="E5093" s="48">
        <v>65.078102000000001</v>
      </c>
      <c r="F5093" s="48">
        <v>65.875</v>
      </c>
      <c r="G5093" s="49">
        <v>402000</v>
      </c>
      <c r="H5093" s="48">
        <v>45.934759999999997</v>
      </c>
      <c r="I5093" s="52">
        <f t="shared" si="570"/>
        <v>0.69730185958254265</v>
      </c>
      <c r="J5093" s="52">
        <f t="shared" ca="1" si="571"/>
        <v>1</v>
      </c>
      <c r="K5093" s="48">
        <f t="shared" si="572"/>
        <v>45.4</v>
      </c>
      <c r="L5093" s="48">
        <f t="shared" si="573"/>
        <v>45.93</v>
      </c>
      <c r="M5093" s="48">
        <f t="shared" si="574"/>
        <v>45.38</v>
      </c>
      <c r="N5093" s="48">
        <f t="shared" si="575"/>
        <v>45.93</v>
      </c>
      <c r="O5093" s="49">
        <f t="shared" ca="1" si="576"/>
        <v>402000</v>
      </c>
    </row>
    <row r="5094" spans="1:15" x14ac:dyDescent="0.25">
      <c r="A5094">
        <v>5079</v>
      </c>
      <c r="B5094" s="89">
        <v>35128</v>
      </c>
      <c r="C5094" s="48">
        <v>65.031197000000006</v>
      </c>
      <c r="D5094" s="48">
        <v>65.656197000000006</v>
      </c>
      <c r="E5094" s="48">
        <v>64.8125</v>
      </c>
      <c r="F5094" s="48">
        <v>65.265602000000001</v>
      </c>
      <c r="G5094" s="49">
        <v>652600</v>
      </c>
      <c r="H5094" s="48">
        <v>45.509825999999997</v>
      </c>
      <c r="I5094" s="52">
        <f t="shared" si="570"/>
        <v>0.69730186507741088</v>
      </c>
      <c r="J5094" s="52">
        <f t="shared" ca="1" si="571"/>
        <v>1</v>
      </c>
      <c r="K5094" s="48">
        <f t="shared" si="572"/>
        <v>45.35</v>
      </c>
      <c r="L5094" s="48">
        <f t="shared" si="573"/>
        <v>45.78</v>
      </c>
      <c r="M5094" s="48">
        <f t="shared" si="574"/>
        <v>45.19</v>
      </c>
      <c r="N5094" s="48">
        <f t="shared" si="575"/>
        <v>45.51</v>
      </c>
      <c r="O5094" s="49">
        <f t="shared" ca="1" si="576"/>
        <v>652600</v>
      </c>
    </row>
    <row r="5095" spans="1:15" x14ac:dyDescent="0.25">
      <c r="A5095">
        <v>5080</v>
      </c>
      <c r="B5095" s="89">
        <v>35125</v>
      </c>
      <c r="C5095" s="48">
        <v>64.640602000000001</v>
      </c>
      <c r="D5095" s="48">
        <v>64.890602000000001</v>
      </c>
      <c r="E5095" s="48">
        <v>63.609299</v>
      </c>
      <c r="F5095" s="48">
        <v>64.890602000000001</v>
      </c>
      <c r="G5095" s="49">
        <v>1452600</v>
      </c>
      <c r="H5095" s="48">
        <v>45.248337999999997</v>
      </c>
      <c r="I5095" s="52">
        <f t="shared" si="570"/>
        <v>0.69730186815033701</v>
      </c>
      <c r="J5095" s="52">
        <f t="shared" ca="1" si="571"/>
        <v>1</v>
      </c>
      <c r="K5095" s="48">
        <f t="shared" si="572"/>
        <v>45.07</v>
      </c>
      <c r="L5095" s="48">
        <f t="shared" si="573"/>
        <v>45.25</v>
      </c>
      <c r="M5095" s="48">
        <f t="shared" si="574"/>
        <v>44.35</v>
      </c>
      <c r="N5095" s="48">
        <f t="shared" si="575"/>
        <v>45.25</v>
      </c>
      <c r="O5095" s="49">
        <f t="shared" ca="1" si="576"/>
        <v>1452600</v>
      </c>
    </row>
    <row r="5096" spans="1:15" x14ac:dyDescent="0.25">
      <c r="A5096">
        <v>5081</v>
      </c>
      <c r="B5096" s="89">
        <v>35124</v>
      </c>
      <c r="C5096" s="48">
        <v>64.125</v>
      </c>
      <c r="D5096" s="48">
        <v>64.953102000000001</v>
      </c>
      <c r="E5096" s="48">
        <v>63.875</v>
      </c>
      <c r="F5096" s="48">
        <v>63.875</v>
      </c>
      <c r="G5096" s="49">
        <v>914300</v>
      </c>
      <c r="H5096" s="48">
        <v>44.540157000000001</v>
      </c>
      <c r="I5096" s="52">
        <f t="shared" si="570"/>
        <v>0.69730187084148731</v>
      </c>
      <c r="J5096" s="52">
        <f t="shared" ca="1" si="571"/>
        <v>1</v>
      </c>
      <c r="K5096" s="48">
        <f t="shared" si="572"/>
        <v>44.71</v>
      </c>
      <c r="L5096" s="48">
        <f t="shared" si="573"/>
        <v>45.29</v>
      </c>
      <c r="M5096" s="48">
        <f t="shared" si="574"/>
        <v>44.54</v>
      </c>
      <c r="N5096" s="48">
        <f t="shared" si="575"/>
        <v>44.54</v>
      </c>
      <c r="O5096" s="49">
        <f t="shared" ca="1" si="576"/>
        <v>914300</v>
      </c>
    </row>
    <row r="5097" spans="1:15" x14ac:dyDescent="0.25">
      <c r="A5097">
        <v>5082</v>
      </c>
      <c r="B5097" s="89">
        <v>35123</v>
      </c>
      <c r="C5097" s="48">
        <v>65.3125</v>
      </c>
      <c r="D5097" s="48">
        <v>65.734298999999993</v>
      </c>
      <c r="E5097" s="48">
        <v>64.5</v>
      </c>
      <c r="F5097" s="48">
        <v>64.5</v>
      </c>
      <c r="G5097" s="49">
        <v>865900</v>
      </c>
      <c r="H5097" s="48">
        <v>44.975969999999997</v>
      </c>
      <c r="I5097" s="52">
        <f t="shared" si="570"/>
        <v>0.69730186046511622</v>
      </c>
      <c r="J5097" s="52">
        <f t="shared" ca="1" si="571"/>
        <v>1</v>
      </c>
      <c r="K5097" s="48">
        <f t="shared" si="572"/>
        <v>45.54</v>
      </c>
      <c r="L5097" s="48">
        <f t="shared" si="573"/>
        <v>45.84</v>
      </c>
      <c r="M5097" s="48">
        <f t="shared" si="574"/>
        <v>44.98</v>
      </c>
      <c r="N5097" s="48">
        <f t="shared" si="575"/>
        <v>44.98</v>
      </c>
      <c r="O5097" s="49">
        <f t="shared" ca="1" si="576"/>
        <v>865900</v>
      </c>
    </row>
    <row r="5098" spans="1:15" x14ac:dyDescent="0.25">
      <c r="A5098">
        <v>5083</v>
      </c>
      <c r="B5098" s="89">
        <v>35122</v>
      </c>
      <c r="C5098" s="48">
        <v>65.156197000000006</v>
      </c>
      <c r="D5098" s="48">
        <v>65.171798999999993</v>
      </c>
      <c r="E5098" s="48">
        <v>64.5</v>
      </c>
      <c r="F5098" s="48">
        <v>64.796798999999993</v>
      </c>
      <c r="G5098" s="49">
        <v>601000</v>
      </c>
      <c r="H5098" s="48">
        <v>45.182929000000001</v>
      </c>
      <c r="I5098" s="52">
        <f t="shared" si="570"/>
        <v>0.69730186826049856</v>
      </c>
      <c r="J5098" s="52">
        <f t="shared" ca="1" si="571"/>
        <v>1</v>
      </c>
      <c r="K5098" s="48">
        <f t="shared" si="572"/>
        <v>45.43</v>
      </c>
      <c r="L5098" s="48">
        <f t="shared" si="573"/>
        <v>45.44</v>
      </c>
      <c r="M5098" s="48">
        <f t="shared" si="574"/>
        <v>44.98</v>
      </c>
      <c r="N5098" s="48">
        <f t="shared" si="575"/>
        <v>45.18</v>
      </c>
      <c r="O5098" s="49">
        <f t="shared" ca="1" si="576"/>
        <v>601000</v>
      </c>
    </row>
    <row r="5099" spans="1:15" x14ac:dyDescent="0.25">
      <c r="A5099">
        <v>5084</v>
      </c>
      <c r="B5099" s="89">
        <v>35121</v>
      </c>
      <c r="C5099" s="48">
        <v>65.75</v>
      </c>
      <c r="D5099" s="48">
        <v>65.890602000000001</v>
      </c>
      <c r="E5099" s="48">
        <v>64.968697000000006</v>
      </c>
      <c r="F5099" s="48">
        <v>65</v>
      </c>
      <c r="G5099" s="49">
        <v>1408400</v>
      </c>
      <c r="H5099" s="48">
        <v>45.324621</v>
      </c>
      <c r="I5099" s="52">
        <f t="shared" si="570"/>
        <v>0.69730186153846152</v>
      </c>
      <c r="J5099" s="52">
        <f t="shared" ca="1" si="571"/>
        <v>1</v>
      </c>
      <c r="K5099" s="48">
        <f t="shared" si="572"/>
        <v>45.85</v>
      </c>
      <c r="L5099" s="48">
        <f t="shared" si="573"/>
        <v>45.95</v>
      </c>
      <c r="M5099" s="48">
        <f t="shared" si="574"/>
        <v>45.3</v>
      </c>
      <c r="N5099" s="48">
        <f t="shared" si="575"/>
        <v>45.32</v>
      </c>
      <c r="O5099" s="49">
        <f t="shared" ca="1" si="576"/>
        <v>1408400</v>
      </c>
    </row>
    <row r="5100" spans="1:15" x14ac:dyDescent="0.25">
      <c r="A5100">
        <v>5085</v>
      </c>
      <c r="B5100" s="89">
        <v>35118</v>
      </c>
      <c r="C5100" s="48">
        <v>66.5</v>
      </c>
      <c r="D5100" s="48">
        <v>66.609298999999993</v>
      </c>
      <c r="E5100" s="48">
        <v>65.328102000000001</v>
      </c>
      <c r="F5100" s="48">
        <v>65.9375</v>
      </c>
      <c r="G5100" s="49">
        <v>1430400</v>
      </c>
      <c r="H5100" s="48">
        <v>45.978341999999998</v>
      </c>
      <c r="I5100" s="52">
        <f t="shared" si="570"/>
        <v>0.69730186919431281</v>
      </c>
      <c r="J5100" s="52">
        <f t="shared" ca="1" si="571"/>
        <v>1</v>
      </c>
      <c r="K5100" s="48">
        <f t="shared" si="572"/>
        <v>46.37</v>
      </c>
      <c r="L5100" s="48">
        <f t="shared" si="573"/>
        <v>46.45</v>
      </c>
      <c r="M5100" s="48">
        <f t="shared" si="574"/>
        <v>45.55</v>
      </c>
      <c r="N5100" s="48">
        <f t="shared" si="575"/>
        <v>45.98</v>
      </c>
      <c r="O5100" s="49">
        <f t="shared" ca="1" si="576"/>
        <v>1430400</v>
      </c>
    </row>
    <row r="5101" spans="1:15" x14ac:dyDescent="0.25">
      <c r="A5101">
        <v>5086</v>
      </c>
      <c r="B5101" s="89">
        <v>35117</v>
      </c>
      <c r="C5101" s="48">
        <v>65.453102000000001</v>
      </c>
      <c r="D5101" s="48">
        <v>66.328102000000001</v>
      </c>
      <c r="E5101" s="48">
        <v>65.406197000000006</v>
      </c>
      <c r="F5101" s="48">
        <v>66.125</v>
      </c>
      <c r="G5101" s="49">
        <v>721400</v>
      </c>
      <c r="H5101" s="48">
        <v>46.109085999999998</v>
      </c>
      <c r="I5101" s="52">
        <f t="shared" si="570"/>
        <v>0.69730186767485824</v>
      </c>
      <c r="J5101" s="52">
        <f t="shared" ca="1" si="571"/>
        <v>1</v>
      </c>
      <c r="K5101" s="48">
        <f t="shared" si="572"/>
        <v>45.64</v>
      </c>
      <c r="L5101" s="48">
        <f t="shared" si="573"/>
        <v>46.25</v>
      </c>
      <c r="M5101" s="48">
        <f t="shared" si="574"/>
        <v>45.61</v>
      </c>
      <c r="N5101" s="48">
        <f t="shared" si="575"/>
        <v>46.11</v>
      </c>
      <c r="O5101" s="49">
        <f t="shared" ca="1" si="576"/>
        <v>721400</v>
      </c>
    </row>
    <row r="5102" spans="1:15" x14ac:dyDescent="0.25">
      <c r="A5102">
        <v>5087</v>
      </c>
      <c r="B5102" s="89">
        <v>35116</v>
      </c>
      <c r="C5102" s="48">
        <v>64.421798999999993</v>
      </c>
      <c r="D5102" s="48">
        <v>65.140602000000001</v>
      </c>
      <c r="E5102" s="48">
        <v>64.421798999999993</v>
      </c>
      <c r="F5102" s="48">
        <v>65.093697000000006</v>
      </c>
      <c r="G5102" s="49">
        <v>434000</v>
      </c>
      <c r="H5102" s="48">
        <v>45.389955999999998</v>
      </c>
      <c r="I5102" s="52">
        <f t="shared" si="570"/>
        <v>0.69730186011711692</v>
      </c>
      <c r="J5102" s="52">
        <f t="shared" ca="1" si="571"/>
        <v>1</v>
      </c>
      <c r="K5102" s="48">
        <f t="shared" si="572"/>
        <v>44.92</v>
      </c>
      <c r="L5102" s="48">
        <f t="shared" si="573"/>
        <v>45.42</v>
      </c>
      <c r="M5102" s="48">
        <f t="shared" si="574"/>
        <v>44.92</v>
      </c>
      <c r="N5102" s="48">
        <f t="shared" si="575"/>
        <v>45.39</v>
      </c>
      <c r="O5102" s="49">
        <f t="shared" ca="1" si="576"/>
        <v>434000</v>
      </c>
    </row>
    <row r="5103" spans="1:15" x14ac:dyDescent="0.25">
      <c r="A5103">
        <v>5088</v>
      </c>
      <c r="B5103" s="89">
        <v>35115</v>
      </c>
      <c r="C5103" s="48">
        <v>64.4375</v>
      </c>
      <c r="D5103" s="48">
        <v>64.625</v>
      </c>
      <c r="E5103" s="48">
        <v>63.875</v>
      </c>
      <c r="F5103" s="48">
        <v>64.296798999999993</v>
      </c>
      <c r="G5103" s="49">
        <v>492300</v>
      </c>
      <c r="H5103" s="48">
        <v>44.834277999999998</v>
      </c>
      <c r="I5103" s="52">
        <f t="shared" si="570"/>
        <v>0.6973018672360346</v>
      </c>
      <c r="J5103" s="52">
        <f t="shared" ca="1" si="571"/>
        <v>1</v>
      </c>
      <c r="K5103" s="48">
        <f t="shared" si="572"/>
        <v>44.93</v>
      </c>
      <c r="L5103" s="48">
        <f t="shared" si="573"/>
        <v>45.06</v>
      </c>
      <c r="M5103" s="48">
        <f t="shared" si="574"/>
        <v>44.54</v>
      </c>
      <c r="N5103" s="48">
        <f t="shared" si="575"/>
        <v>44.83</v>
      </c>
      <c r="O5103" s="49">
        <f t="shared" ca="1" si="576"/>
        <v>492300</v>
      </c>
    </row>
    <row r="5104" spans="1:15" x14ac:dyDescent="0.25">
      <c r="A5104">
        <v>5089</v>
      </c>
      <c r="B5104" s="89">
        <v>35111</v>
      </c>
      <c r="C5104" s="48">
        <v>65.078102000000001</v>
      </c>
      <c r="D5104" s="48">
        <v>65.234298999999993</v>
      </c>
      <c r="E5104" s="48">
        <v>64.734298999999993</v>
      </c>
      <c r="F5104" s="48">
        <v>64.9375</v>
      </c>
      <c r="G5104" s="49">
        <v>606100</v>
      </c>
      <c r="H5104" s="48">
        <v>45.281039999999997</v>
      </c>
      <c r="I5104" s="52">
        <f t="shared" si="570"/>
        <v>0.69730186717998066</v>
      </c>
      <c r="J5104" s="52">
        <f t="shared" ca="1" si="571"/>
        <v>1</v>
      </c>
      <c r="K5104" s="48">
        <f t="shared" si="572"/>
        <v>45.38</v>
      </c>
      <c r="L5104" s="48">
        <f t="shared" si="573"/>
        <v>45.49</v>
      </c>
      <c r="M5104" s="48">
        <f t="shared" si="574"/>
        <v>45.14</v>
      </c>
      <c r="N5104" s="48">
        <f t="shared" si="575"/>
        <v>45.28</v>
      </c>
      <c r="O5104" s="49">
        <f t="shared" ca="1" si="576"/>
        <v>606100</v>
      </c>
    </row>
    <row r="5105" spans="1:15" x14ac:dyDescent="0.25">
      <c r="A5105">
        <v>5090</v>
      </c>
      <c r="B5105" s="89">
        <v>35110</v>
      </c>
      <c r="C5105" s="48">
        <v>65.468697000000006</v>
      </c>
      <c r="D5105" s="48">
        <v>65.906197000000006</v>
      </c>
      <c r="E5105" s="48">
        <v>65.125</v>
      </c>
      <c r="F5105" s="48">
        <v>65.203102000000001</v>
      </c>
      <c r="G5105" s="49">
        <v>889500</v>
      </c>
      <c r="H5105" s="48">
        <v>45.466245000000001</v>
      </c>
      <c r="I5105" s="52">
        <f t="shared" si="570"/>
        <v>0.69730187069934191</v>
      </c>
      <c r="J5105" s="52">
        <f t="shared" ca="1" si="571"/>
        <v>1</v>
      </c>
      <c r="K5105" s="48">
        <f t="shared" si="572"/>
        <v>45.65</v>
      </c>
      <c r="L5105" s="48">
        <f t="shared" si="573"/>
        <v>45.96</v>
      </c>
      <c r="M5105" s="48">
        <f t="shared" si="574"/>
        <v>45.41</v>
      </c>
      <c r="N5105" s="48">
        <f t="shared" si="575"/>
        <v>45.47</v>
      </c>
      <c r="O5105" s="49">
        <f t="shared" ca="1" si="576"/>
        <v>889500</v>
      </c>
    </row>
    <row r="5106" spans="1:15" x14ac:dyDescent="0.25">
      <c r="A5106">
        <v>5091</v>
      </c>
      <c r="B5106" s="89">
        <v>35109</v>
      </c>
      <c r="C5106" s="48">
        <v>66.140602000000001</v>
      </c>
      <c r="D5106" s="48">
        <v>66.359298999999993</v>
      </c>
      <c r="E5106" s="48">
        <v>65.578102000000001</v>
      </c>
      <c r="F5106" s="48">
        <v>65.609298999999993</v>
      </c>
      <c r="G5106" s="49">
        <v>431400</v>
      </c>
      <c r="H5106" s="48">
        <v>45.749485999999997</v>
      </c>
      <c r="I5106" s="52">
        <f t="shared" si="570"/>
        <v>0.6973018565554252</v>
      </c>
      <c r="J5106" s="52">
        <f t="shared" ca="1" si="571"/>
        <v>1</v>
      </c>
      <c r="K5106" s="48">
        <f t="shared" si="572"/>
        <v>46.12</v>
      </c>
      <c r="L5106" s="48">
        <f t="shared" si="573"/>
        <v>46.27</v>
      </c>
      <c r="M5106" s="48">
        <f t="shared" si="574"/>
        <v>45.73</v>
      </c>
      <c r="N5106" s="48">
        <f t="shared" si="575"/>
        <v>45.75</v>
      </c>
      <c r="O5106" s="49">
        <f t="shared" ca="1" si="576"/>
        <v>431400</v>
      </c>
    </row>
    <row r="5107" spans="1:15" x14ac:dyDescent="0.25">
      <c r="A5107">
        <v>5092</v>
      </c>
      <c r="B5107" s="89">
        <v>35108</v>
      </c>
      <c r="C5107" s="48">
        <v>66.046798999999993</v>
      </c>
      <c r="D5107" s="48">
        <v>66.6875</v>
      </c>
      <c r="E5107" s="48">
        <v>66</v>
      </c>
      <c r="F5107" s="48">
        <v>66.1875</v>
      </c>
      <c r="G5107" s="49">
        <v>1045900</v>
      </c>
      <c r="H5107" s="48">
        <v>46.152667000000001</v>
      </c>
      <c r="I5107" s="52">
        <f t="shared" si="570"/>
        <v>0.69730186213408873</v>
      </c>
      <c r="J5107" s="52">
        <f t="shared" ca="1" si="571"/>
        <v>1</v>
      </c>
      <c r="K5107" s="48">
        <f t="shared" si="572"/>
        <v>46.05</v>
      </c>
      <c r="L5107" s="48">
        <f t="shared" si="573"/>
        <v>46.5</v>
      </c>
      <c r="M5107" s="48">
        <f t="shared" si="574"/>
        <v>46.02</v>
      </c>
      <c r="N5107" s="48">
        <f t="shared" si="575"/>
        <v>46.15</v>
      </c>
      <c r="O5107" s="49">
        <f t="shared" ca="1" si="576"/>
        <v>1045900</v>
      </c>
    </row>
    <row r="5108" spans="1:15" x14ac:dyDescent="0.25">
      <c r="A5108">
        <v>5093</v>
      </c>
      <c r="B5108" s="89">
        <v>35107</v>
      </c>
      <c r="C5108" s="48">
        <v>65.953102000000001</v>
      </c>
      <c r="D5108" s="48">
        <v>66.625</v>
      </c>
      <c r="E5108" s="48">
        <v>65.890602000000001</v>
      </c>
      <c r="F5108" s="48">
        <v>66.328102000000001</v>
      </c>
      <c r="G5108" s="49">
        <v>626500</v>
      </c>
      <c r="H5108" s="48">
        <v>46.250709000000001</v>
      </c>
      <c r="I5108" s="52">
        <f t="shared" si="570"/>
        <v>0.69730186158500362</v>
      </c>
      <c r="J5108" s="52">
        <f t="shared" ca="1" si="571"/>
        <v>1</v>
      </c>
      <c r="K5108" s="48">
        <f t="shared" si="572"/>
        <v>45.99</v>
      </c>
      <c r="L5108" s="48">
        <f t="shared" si="573"/>
        <v>46.46</v>
      </c>
      <c r="M5108" s="48">
        <f t="shared" si="574"/>
        <v>45.95</v>
      </c>
      <c r="N5108" s="48">
        <f t="shared" si="575"/>
        <v>46.25</v>
      </c>
      <c r="O5108" s="49">
        <f t="shared" ca="1" si="576"/>
        <v>626500</v>
      </c>
    </row>
    <row r="5109" spans="1:15" x14ac:dyDescent="0.25">
      <c r="A5109">
        <v>5094</v>
      </c>
      <c r="B5109" s="89">
        <v>35104</v>
      </c>
      <c r="C5109" s="48">
        <v>65.8125</v>
      </c>
      <c r="D5109" s="48">
        <v>66.375</v>
      </c>
      <c r="E5109" s="48">
        <v>65.515602000000001</v>
      </c>
      <c r="F5109" s="48">
        <v>65.828102000000001</v>
      </c>
      <c r="G5109" s="49">
        <v>804600</v>
      </c>
      <c r="H5109" s="48">
        <v>45.902057999999997</v>
      </c>
      <c r="I5109" s="52">
        <f t="shared" si="570"/>
        <v>0.69730186053366683</v>
      </c>
      <c r="J5109" s="52">
        <f t="shared" ca="1" si="571"/>
        <v>1</v>
      </c>
      <c r="K5109" s="48">
        <f t="shared" si="572"/>
        <v>45.89</v>
      </c>
      <c r="L5109" s="48">
        <f t="shared" si="573"/>
        <v>46.28</v>
      </c>
      <c r="M5109" s="48">
        <f t="shared" si="574"/>
        <v>45.68</v>
      </c>
      <c r="N5109" s="48">
        <f t="shared" si="575"/>
        <v>45.9</v>
      </c>
      <c r="O5109" s="49">
        <f t="shared" ca="1" si="576"/>
        <v>804600</v>
      </c>
    </row>
    <row r="5110" spans="1:15" x14ac:dyDescent="0.25">
      <c r="A5110">
        <v>5095</v>
      </c>
      <c r="B5110" s="89">
        <v>35103</v>
      </c>
      <c r="C5110" s="48">
        <v>65.046798999999993</v>
      </c>
      <c r="D5110" s="48">
        <v>65.906197000000006</v>
      </c>
      <c r="E5110" s="48">
        <v>64.921798999999993</v>
      </c>
      <c r="F5110" s="48">
        <v>65.843697000000006</v>
      </c>
      <c r="G5110" s="49">
        <v>1526600</v>
      </c>
      <c r="H5110" s="48">
        <v>45.912931999999998</v>
      </c>
      <c r="I5110" s="52">
        <f t="shared" si="570"/>
        <v>0.69730185411672729</v>
      </c>
      <c r="J5110" s="52">
        <f t="shared" ca="1" si="571"/>
        <v>1</v>
      </c>
      <c r="K5110" s="48">
        <f t="shared" si="572"/>
        <v>45.36</v>
      </c>
      <c r="L5110" s="48">
        <f t="shared" si="573"/>
        <v>45.96</v>
      </c>
      <c r="M5110" s="48">
        <f t="shared" si="574"/>
        <v>45.27</v>
      </c>
      <c r="N5110" s="48">
        <f t="shared" si="575"/>
        <v>45.91</v>
      </c>
      <c r="O5110" s="49">
        <f t="shared" ca="1" si="576"/>
        <v>1526600</v>
      </c>
    </row>
    <row r="5111" spans="1:15" x14ac:dyDescent="0.25">
      <c r="A5111">
        <v>5096</v>
      </c>
      <c r="B5111" s="89">
        <v>35102</v>
      </c>
      <c r="C5111" s="48">
        <v>64.75</v>
      </c>
      <c r="D5111" s="48">
        <v>65.140602000000001</v>
      </c>
      <c r="E5111" s="48">
        <v>64.6875</v>
      </c>
      <c r="F5111" s="48">
        <v>65.140602000000001</v>
      </c>
      <c r="G5111" s="49">
        <v>585100</v>
      </c>
      <c r="H5111" s="48">
        <v>45.422663</v>
      </c>
      <c r="I5111" s="52">
        <f t="shared" si="570"/>
        <v>0.69730186098065228</v>
      </c>
      <c r="J5111" s="52">
        <f t="shared" ca="1" si="571"/>
        <v>1</v>
      </c>
      <c r="K5111" s="48">
        <f t="shared" si="572"/>
        <v>45.15</v>
      </c>
      <c r="L5111" s="48">
        <f t="shared" si="573"/>
        <v>45.42</v>
      </c>
      <c r="M5111" s="48">
        <f t="shared" si="574"/>
        <v>45.11</v>
      </c>
      <c r="N5111" s="48">
        <f t="shared" si="575"/>
        <v>45.42</v>
      </c>
      <c r="O5111" s="49">
        <f t="shared" ca="1" si="576"/>
        <v>585100</v>
      </c>
    </row>
    <row r="5112" spans="1:15" x14ac:dyDescent="0.25">
      <c r="A5112">
        <v>5097</v>
      </c>
      <c r="B5112" s="89">
        <v>35101</v>
      </c>
      <c r="C5112" s="48">
        <v>64.1875</v>
      </c>
      <c r="D5112" s="48">
        <v>64.828102000000001</v>
      </c>
      <c r="E5112" s="48">
        <v>64.093697000000006</v>
      </c>
      <c r="F5112" s="48">
        <v>64.765602000000001</v>
      </c>
      <c r="G5112" s="49">
        <v>301600</v>
      </c>
      <c r="H5112" s="48">
        <v>45.161175</v>
      </c>
      <c r="I5112" s="52">
        <f t="shared" si="570"/>
        <v>0.69730186403578864</v>
      </c>
      <c r="J5112" s="52">
        <f t="shared" ca="1" si="571"/>
        <v>1</v>
      </c>
      <c r="K5112" s="48">
        <f t="shared" si="572"/>
        <v>44.76</v>
      </c>
      <c r="L5112" s="48">
        <f t="shared" si="573"/>
        <v>45.2</v>
      </c>
      <c r="M5112" s="48">
        <f t="shared" si="574"/>
        <v>44.69</v>
      </c>
      <c r="N5112" s="48">
        <f t="shared" si="575"/>
        <v>45.16</v>
      </c>
      <c r="O5112" s="49">
        <f t="shared" ca="1" si="576"/>
        <v>301600</v>
      </c>
    </row>
    <row r="5113" spans="1:15" x14ac:dyDescent="0.25">
      <c r="A5113">
        <v>5098</v>
      </c>
      <c r="B5113" s="89">
        <v>35100</v>
      </c>
      <c r="C5113" s="48">
        <v>63.531199999999998</v>
      </c>
      <c r="D5113" s="48">
        <v>64.25</v>
      </c>
      <c r="E5113" s="48">
        <v>63.4375</v>
      </c>
      <c r="F5113" s="48">
        <v>64.156197000000006</v>
      </c>
      <c r="G5113" s="49">
        <v>295300</v>
      </c>
      <c r="H5113" s="48">
        <v>44.736235999999998</v>
      </c>
      <c r="I5113" s="52">
        <f t="shared" si="570"/>
        <v>0.69730186781488923</v>
      </c>
      <c r="J5113" s="52">
        <f t="shared" ca="1" si="571"/>
        <v>1</v>
      </c>
      <c r="K5113" s="48">
        <f t="shared" si="572"/>
        <v>44.3</v>
      </c>
      <c r="L5113" s="48">
        <f t="shared" si="573"/>
        <v>44.8</v>
      </c>
      <c r="M5113" s="48">
        <f t="shared" si="574"/>
        <v>44.24</v>
      </c>
      <c r="N5113" s="48">
        <f t="shared" si="575"/>
        <v>44.74</v>
      </c>
      <c r="O5113" s="49">
        <f t="shared" ca="1" si="576"/>
        <v>295300</v>
      </c>
    </row>
    <row r="5114" spans="1:15" x14ac:dyDescent="0.25">
      <c r="A5114">
        <v>5099</v>
      </c>
      <c r="B5114" s="89">
        <v>35097</v>
      </c>
      <c r="C5114" s="48">
        <v>63.875</v>
      </c>
      <c r="D5114" s="48">
        <v>64.015602000000001</v>
      </c>
      <c r="E5114" s="48">
        <v>63.5</v>
      </c>
      <c r="F5114" s="48">
        <v>63.640597999999997</v>
      </c>
      <c r="G5114" s="49">
        <v>496200</v>
      </c>
      <c r="H5114" s="48">
        <v>44.376708000000001</v>
      </c>
      <c r="I5114" s="52">
        <f t="shared" si="570"/>
        <v>0.69730187010499178</v>
      </c>
      <c r="J5114" s="52">
        <f t="shared" ca="1" si="571"/>
        <v>1</v>
      </c>
      <c r="K5114" s="48">
        <f t="shared" si="572"/>
        <v>44.54</v>
      </c>
      <c r="L5114" s="48">
        <f t="shared" si="573"/>
        <v>44.64</v>
      </c>
      <c r="M5114" s="48">
        <f t="shared" si="574"/>
        <v>44.28</v>
      </c>
      <c r="N5114" s="48">
        <f t="shared" si="575"/>
        <v>44.38</v>
      </c>
      <c r="O5114" s="49">
        <f t="shared" ca="1" si="576"/>
        <v>496200</v>
      </c>
    </row>
    <row r="5115" spans="1:15" x14ac:dyDescent="0.25">
      <c r="A5115">
        <v>5100</v>
      </c>
      <c r="B5115" s="89">
        <v>35096</v>
      </c>
      <c r="C5115" s="48">
        <v>63.609299</v>
      </c>
      <c r="D5115" s="48">
        <v>63.906199999999998</v>
      </c>
      <c r="E5115" s="48">
        <v>63.5625</v>
      </c>
      <c r="F5115" s="48">
        <v>63.906199999999998</v>
      </c>
      <c r="G5115" s="49">
        <v>373900</v>
      </c>
      <c r="H5115" s="48">
        <v>44.561912999999997</v>
      </c>
      <c r="I5115" s="52">
        <f t="shared" si="570"/>
        <v>0.69730187368361751</v>
      </c>
      <c r="J5115" s="52">
        <f t="shared" ca="1" si="571"/>
        <v>1</v>
      </c>
      <c r="K5115" s="48">
        <f t="shared" si="572"/>
        <v>44.35</v>
      </c>
      <c r="L5115" s="48">
        <f t="shared" si="573"/>
        <v>44.56</v>
      </c>
      <c r="M5115" s="48">
        <f t="shared" si="574"/>
        <v>44.32</v>
      </c>
      <c r="N5115" s="48">
        <f t="shared" si="575"/>
        <v>44.56</v>
      </c>
      <c r="O5115" s="49">
        <f t="shared" ca="1" si="576"/>
        <v>373900</v>
      </c>
    </row>
    <row r="5116" spans="1:15" x14ac:dyDescent="0.25">
      <c r="A5116">
        <v>5101</v>
      </c>
      <c r="B5116" s="89">
        <v>35095</v>
      </c>
      <c r="C5116" s="48">
        <v>63</v>
      </c>
      <c r="D5116" s="48">
        <v>63.6875</v>
      </c>
      <c r="E5116" s="48">
        <v>62.968699999999998</v>
      </c>
      <c r="F5116" s="48">
        <v>63.671799</v>
      </c>
      <c r="G5116" s="49">
        <v>498000</v>
      </c>
      <c r="H5116" s="48">
        <v>44.398463999999997</v>
      </c>
      <c r="I5116" s="52">
        <f t="shared" si="570"/>
        <v>0.69730186200644328</v>
      </c>
      <c r="J5116" s="52">
        <f t="shared" ca="1" si="571"/>
        <v>1</v>
      </c>
      <c r="K5116" s="48">
        <f t="shared" si="572"/>
        <v>43.93</v>
      </c>
      <c r="L5116" s="48">
        <f t="shared" si="573"/>
        <v>44.41</v>
      </c>
      <c r="M5116" s="48">
        <f t="shared" si="574"/>
        <v>43.91</v>
      </c>
      <c r="N5116" s="48">
        <f t="shared" si="575"/>
        <v>44.4</v>
      </c>
      <c r="O5116" s="49">
        <f t="shared" ca="1" si="576"/>
        <v>498000</v>
      </c>
    </row>
    <row r="5117" spans="1:15" x14ac:dyDescent="0.25">
      <c r="A5117">
        <v>5102</v>
      </c>
      <c r="B5117" s="89">
        <v>35094</v>
      </c>
      <c r="C5117" s="48">
        <v>62.609299</v>
      </c>
      <c r="D5117" s="48">
        <v>63.140597999999997</v>
      </c>
      <c r="E5117" s="48">
        <v>62.531199999999998</v>
      </c>
      <c r="F5117" s="48">
        <v>63.015597999999997</v>
      </c>
      <c r="G5117" s="49">
        <v>272100</v>
      </c>
      <c r="H5117" s="48">
        <v>43.940894</v>
      </c>
      <c r="I5117" s="52">
        <f t="shared" si="570"/>
        <v>0.69730186484939816</v>
      </c>
      <c r="J5117" s="52">
        <f t="shared" ca="1" si="571"/>
        <v>1</v>
      </c>
      <c r="K5117" s="48">
        <f t="shared" si="572"/>
        <v>43.66</v>
      </c>
      <c r="L5117" s="48">
        <f t="shared" si="573"/>
        <v>44.03</v>
      </c>
      <c r="M5117" s="48">
        <f t="shared" si="574"/>
        <v>43.6</v>
      </c>
      <c r="N5117" s="48">
        <f t="shared" si="575"/>
        <v>43.94</v>
      </c>
      <c r="O5117" s="49">
        <f t="shared" ca="1" si="576"/>
        <v>272100</v>
      </c>
    </row>
    <row r="5118" spans="1:15" x14ac:dyDescent="0.25">
      <c r="A5118">
        <v>5103</v>
      </c>
      <c r="B5118" s="89">
        <v>35093</v>
      </c>
      <c r="C5118" s="48">
        <v>62.1875</v>
      </c>
      <c r="D5118" s="48">
        <v>62.484299</v>
      </c>
      <c r="E5118" s="48">
        <v>62.140597999999997</v>
      </c>
      <c r="F5118" s="48">
        <v>62.484299</v>
      </c>
      <c r="G5118" s="49">
        <v>254800</v>
      </c>
      <c r="H5118" s="48">
        <v>43.570417999999997</v>
      </c>
      <c r="I5118" s="52">
        <f t="shared" si="570"/>
        <v>0.69730186138440953</v>
      </c>
      <c r="J5118" s="52">
        <f t="shared" ca="1" si="571"/>
        <v>1</v>
      </c>
      <c r="K5118" s="48">
        <f t="shared" si="572"/>
        <v>43.36</v>
      </c>
      <c r="L5118" s="48">
        <f t="shared" si="573"/>
        <v>43.57</v>
      </c>
      <c r="M5118" s="48">
        <f t="shared" si="574"/>
        <v>43.33</v>
      </c>
      <c r="N5118" s="48">
        <f t="shared" si="575"/>
        <v>43.57</v>
      </c>
      <c r="O5118" s="49">
        <f t="shared" ca="1" si="576"/>
        <v>254800</v>
      </c>
    </row>
    <row r="5119" spans="1:15" x14ac:dyDescent="0.25">
      <c r="A5119">
        <v>5104</v>
      </c>
      <c r="B5119" s="89">
        <v>35090</v>
      </c>
      <c r="C5119" s="48">
        <v>61.656199999999998</v>
      </c>
      <c r="D5119" s="48">
        <v>62.265597999999997</v>
      </c>
      <c r="E5119" s="48">
        <v>61.578097999999997</v>
      </c>
      <c r="F5119" s="48">
        <v>62.234299</v>
      </c>
      <c r="G5119" s="49">
        <v>726300</v>
      </c>
      <c r="H5119" s="48">
        <v>43.396093</v>
      </c>
      <c r="I5119" s="52">
        <f t="shared" si="570"/>
        <v>0.69730186886173495</v>
      </c>
      <c r="J5119" s="52">
        <f t="shared" ca="1" si="571"/>
        <v>1</v>
      </c>
      <c r="K5119" s="48">
        <f t="shared" si="572"/>
        <v>42.99</v>
      </c>
      <c r="L5119" s="48">
        <f t="shared" si="573"/>
        <v>43.42</v>
      </c>
      <c r="M5119" s="48">
        <f t="shared" si="574"/>
        <v>42.94</v>
      </c>
      <c r="N5119" s="48">
        <f t="shared" si="575"/>
        <v>43.4</v>
      </c>
      <c r="O5119" s="49">
        <f t="shared" ca="1" si="576"/>
        <v>726300</v>
      </c>
    </row>
    <row r="5120" spans="1:15" x14ac:dyDescent="0.25">
      <c r="A5120">
        <v>5105</v>
      </c>
      <c r="B5120" s="89">
        <v>35089</v>
      </c>
      <c r="C5120" s="48">
        <v>61.968699999999998</v>
      </c>
      <c r="D5120" s="48">
        <v>62</v>
      </c>
      <c r="E5120" s="48">
        <v>61.625</v>
      </c>
      <c r="F5120" s="48">
        <v>61.703097999999997</v>
      </c>
      <c r="G5120" s="49">
        <v>298400</v>
      </c>
      <c r="H5120" s="48">
        <v>43.025685000000003</v>
      </c>
      <c r="I5120" s="52">
        <f t="shared" si="570"/>
        <v>0.69730185994875016</v>
      </c>
      <c r="J5120" s="52">
        <f t="shared" ca="1" si="571"/>
        <v>1</v>
      </c>
      <c r="K5120" s="48">
        <f t="shared" si="572"/>
        <v>43.21</v>
      </c>
      <c r="L5120" s="48">
        <f t="shared" si="573"/>
        <v>43.23</v>
      </c>
      <c r="M5120" s="48">
        <f t="shared" si="574"/>
        <v>42.97</v>
      </c>
      <c r="N5120" s="48">
        <f t="shared" si="575"/>
        <v>43.03</v>
      </c>
      <c r="O5120" s="49">
        <f t="shared" ca="1" si="576"/>
        <v>298400</v>
      </c>
    </row>
    <row r="5121" spans="1:15" x14ac:dyDescent="0.25">
      <c r="A5121">
        <v>5106</v>
      </c>
      <c r="B5121" s="89">
        <v>35088</v>
      </c>
      <c r="C5121" s="48">
        <v>61.515597999999997</v>
      </c>
      <c r="D5121" s="48">
        <v>62.046799</v>
      </c>
      <c r="E5121" s="48">
        <v>61.484299</v>
      </c>
      <c r="F5121" s="48">
        <v>61.921799</v>
      </c>
      <c r="G5121" s="49">
        <v>1506500</v>
      </c>
      <c r="H5121" s="48">
        <v>43.178185999999997</v>
      </c>
      <c r="I5121" s="52">
        <f t="shared" si="570"/>
        <v>0.69730186618124579</v>
      </c>
      <c r="J5121" s="52">
        <f t="shared" ca="1" si="571"/>
        <v>1</v>
      </c>
      <c r="K5121" s="48">
        <f t="shared" si="572"/>
        <v>42.89</v>
      </c>
      <c r="L5121" s="48">
        <f t="shared" si="573"/>
        <v>43.27</v>
      </c>
      <c r="M5121" s="48">
        <f t="shared" si="574"/>
        <v>42.87</v>
      </c>
      <c r="N5121" s="48">
        <f t="shared" si="575"/>
        <v>43.18</v>
      </c>
      <c r="O5121" s="49">
        <f t="shared" ca="1" si="576"/>
        <v>1506500</v>
      </c>
    </row>
    <row r="5122" spans="1:15" x14ac:dyDescent="0.25">
      <c r="A5122">
        <v>5107</v>
      </c>
      <c r="B5122" s="89">
        <v>35087</v>
      </c>
      <c r="C5122" s="48">
        <v>61.25</v>
      </c>
      <c r="D5122" s="48">
        <v>61.421799</v>
      </c>
      <c r="E5122" s="48">
        <v>61.125</v>
      </c>
      <c r="F5122" s="48">
        <v>61.421799</v>
      </c>
      <c r="G5122" s="49">
        <v>362200</v>
      </c>
      <c r="H5122" s="48">
        <v>42.829535</v>
      </c>
      <c r="I5122" s="52">
        <f t="shared" si="570"/>
        <v>0.69730186509190328</v>
      </c>
      <c r="J5122" s="52">
        <f t="shared" ca="1" si="571"/>
        <v>1</v>
      </c>
      <c r="K5122" s="48">
        <f t="shared" si="572"/>
        <v>42.71</v>
      </c>
      <c r="L5122" s="48">
        <f t="shared" si="573"/>
        <v>42.83</v>
      </c>
      <c r="M5122" s="48">
        <f t="shared" si="574"/>
        <v>42.62</v>
      </c>
      <c r="N5122" s="48">
        <f t="shared" si="575"/>
        <v>42.83</v>
      </c>
      <c r="O5122" s="49">
        <f t="shared" ca="1" si="576"/>
        <v>362200</v>
      </c>
    </row>
    <row r="5123" spans="1:15" x14ac:dyDescent="0.25">
      <c r="A5123">
        <v>5108</v>
      </c>
      <c r="B5123" s="89">
        <v>35086</v>
      </c>
      <c r="C5123" s="48">
        <v>61.218699999999998</v>
      </c>
      <c r="D5123" s="48">
        <v>61.421799</v>
      </c>
      <c r="E5123" s="48">
        <v>61.109299</v>
      </c>
      <c r="F5123" s="48">
        <v>61.281199999999998</v>
      </c>
      <c r="G5123" s="49">
        <v>288200</v>
      </c>
      <c r="H5123" s="48">
        <v>42.731495000000002</v>
      </c>
      <c r="I5123" s="52">
        <f t="shared" si="570"/>
        <v>0.69730186419326001</v>
      </c>
      <c r="J5123" s="52">
        <f t="shared" ca="1" si="571"/>
        <v>1</v>
      </c>
      <c r="K5123" s="48">
        <f t="shared" si="572"/>
        <v>42.69</v>
      </c>
      <c r="L5123" s="48">
        <f t="shared" si="573"/>
        <v>42.83</v>
      </c>
      <c r="M5123" s="48">
        <f t="shared" si="574"/>
        <v>42.61</v>
      </c>
      <c r="N5123" s="48">
        <f t="shared" si="575"/>
        <v>42.73</v>
      </c>
      <c r="O5123" s="49">
        <f t="shared" ca="1" si="576"/>
        <v>288200</v>
      </c>
    </row>
    <row r="5124" spans="1:15" x14ac:dyDescent="0.25">
      <c r="A5124">
        <v>5109</v>
      </c>
      <c r="B5124" s="89">
        <v>35083</v>
      </c>
      <c r="C5124" s="48">
        <v>60.859299</v>
      </c>
      <c r="D5124" s="48">
        <v>61.421799</v>
      </c>
      <c r="E5124" s="48">
        <v>60.796799</v>
      </c>
      <c r="F5124" s="48">
        <v>61.265597999999997</v>
      </c>
      <c r="G5124" s="49">
        <v>169800</v>
      </c>
      <c r="H5124" s="48">
        <v>42.720616</v>
      </c>
      <c r="I5124" s="52">
        <f t="shared" si="570"/>
        <v>0.69730186915012238</v>
      </c>
      <c r="J5124" s="52">
        <f t="shared" ca="1" si="571"/>
        <v>1</v>
      </c>
      <c r="K5124" s="48">
        <f t="shared" si="572"/>
        <v>42.44</v>
      </c>
      <c r="L5124" s="48">
        <f t="shared" si="573"/>
        <v>42.83</v>
      </c>
      <c r="M5124" s="48">
        <f t="shared" si="574"/>
        <v>42.39</v>
      </c>
      <c r="N5124" s="48">
        <f t="shared" si="575"/>
        <v>42.72</v>
      </c>
      <c r="O5124" s="49">
        <f t="shared" ca="1" si="576"/>
        <v>169800</v>
      </c>
    </row>
    <row r="5125" spans="1:15" x14ac:dyDescent="0.25">
      <c r="A5125">
        <v>5110</v>
      </c>
      <c r="B5125" s="89">
        <v>35082</v>
      </c>
      <c r="C5125" s="48">
        <v>60.890597999999997</v>
      </c>
      <c r="D5125" s="48">
        <v>60.906199999999998</v>
      </c>
      <c r="E5125" s="48">
        <v>60.375</v>
      </c>
      <c r="F5125" s="48">
        <v>60.859299</v>
      </c>
      <c r="G5125" s="49">
        <v>425600</v>
      </c>
      <c r="H5125" s="48">
        <v>42.437302000000003</v>
      </c>
      <c r="I5125" s="52">
        <f t="shared" si="570"/>
        <v>0.69730185357540841</v>
      </c>
      <c r="J5125" s="52">
        <f t="shared" ca="1" si="571"/>
        <v>1</v>
      </c>
      <c r="K5125" s="48">
        <f t="shared" si="572"/>
        <v>42.46</v>
      </c>
      <c r="L5125" s="48">
        <f t="shared" si="573"/>
        <v>42.47</v>
      </c>
      <c r="M5125" s="48">
        <f t="shared" si="574"/>
        <v>42.1</v>
      </c>
      <c r="N5125" s="48">
        <f t="shared" si="575"/>
        <v>42.44</v>
      </c>
      <c r="O5125" s="49">
        <f t="shared" ca="1" si="576"/>
        <v>425600</v>
      </c>
    </row>
    <row r="5126" spans="1:15" x14ac:dyDescent="0.25">
      <c r="A5126">
        <v>5111</v>
      </c>
      <c r="B5126" s="89">
        <v>35081</v>
      </c>
      <c r="C5126" s="48">
        <v>60.703097999999997</v>
      </c>
      <c r="D5126" s="48">
        <v>61.125</v>
      </c>
      <c r="E5126" s="48">
        <v>60.453097999999997</v>
      </c>
      <c r="F5126" s="48">
        <v>60.656199999999998</v>
      </c>
      <c r="G5126" s="49">
        <v>407600</v>
      </c>
      <c r="H5126" s="48">
        <v>42.295681999999999</v>
      </c>
      <c r="I5126" s="52">
        <f t="shared" si="570"/>
        <v>0.69730187515868125</v>
      </c>
      <c r="J5126" s="52">
        <f t="shared" ca="1" si="571"/>
        <v>1</v>
      </c>
      <c r="K5126" s="48">
        <f t="shared" si="572"/>
        <v>42.33</v>
      </c>
      <c r="L5126" s="48">
        <f t="shared" si="573"/>
        <v>42.62</v>
      </c>
      <c r="M5126" s="48">
        <f t="shared" si="574"/>
        <v>42.15</v>
      </c>
      <c r="N5126" s="48">
        <f t="shared" si="575"/>
        <v>42.3</v>
      </c>
      <c r="O5126" s="49">
        <f t="shared" ca="1" si="576"/>
        <v>407600</v>
      </c>
    </row>
    <row r="5127" spans="1:15" x14ac:dyDescent="0.25">
      <c r="A5127">
        <v>5112</v>
      </c>
      <c r="B5127" s="89">
        <v>35080</v>
      </c>
      <c r="C5127" s="48">
        <v>60.406199999999998</v>
      </c>
      <c r="D5127" s="48">
        <v>60.890597999999997</v>
      </c>
      <c r="E5127" s="48">
        <v>59.890597999999997</v>
      </c>
      <c r="F5127" s="48">
        <v>60.843699999999998</v>
      </c>
      <c r="G5127" s="49">
        <v>454600</v>
      </c>
      <c r="H5127" s="48">
        <v>42.426425999999999</v>
      </c>
      <c r="I5127" s="52">
        <f t="shared" si="570"/>
        <v>0.69730187348895611</v>
      </c>
      <c r="J5127" s="52">
        <f t="shared" ca="1" si="571"/>
        <v>1</v>
      </c>
      <c r="K5127" s="48">
        <f t="shared" si="572"/>
        <v>42.12</v>
      </c>
      <c r="L5127" s="48">
        <f t="shared" si="573"/>
        <v>42.46</v>
      </c>
      <c r="M5127" s="48">
        <f t="shared" si="574"/>
        <v>41.76</v>
      </c>
      <c r="N5127" s="48">
        <f t="shared" si="575"/>
        <v>42.43</v>
      </c>
      <c r="O5127" s="49">
        <f t="shared" ca="1" si="576"/>
        <v>454600</v>
      </c>
    </row>
    <row r="5128" spans="1:15" x14ac:dyDescent="0.25">
      <c r="A5128">
        <v>5113</v>
      </c>
      <c r="B5128" s="89">
        <v>35079</v>
      </c>
      <c r="C5128" s="48">
        <v>60.25</v>
      </c>
      <c r="D5128" s="48">
        <v>60.453097999999997</v>
      </c>
      <c r="E5128" s="48">
        <v>59.859299</v>
      </c>
      <c r="F5128" s="48">
        <v>60.109299</v>
      </c>
      <c r="G5128" s="49">
        <v>154200</v>
      </c>
      <c r="H5128" s="48">
        <v>41.914326000000003</v>
      </c>
      <c r="I5128" s="52">
        <f t="shared" si="570"/>
        <v>0.69730186006660966</v>
      </c>
      <c r="J5128" s="52">
        <f t="shared" ca="1" si="571"/>
        <v>1</v>
      </c>
      <c r="K5128" s="48">
        <f t="shared" si="572"/>
        <v>42.01</v>
      </c>
      <c r="L5128" s="48">
        <f t="shared" si="573"/>
        <v>42.15</v>
      </c>
      <c r="M5128" s="48">
        <f t="shared" si="574"/>
        <v>41.74</v>
      </c>
      <c r="N5128" s="48">
        <f t="shared" si="575"/>
        <v>41.91</v>
      </c>
      <c r="O5128" s="49">
        <f t="shared" ca="1" si="576"/>
        <v>154200</v>
      </c>
    </row>
    <row r="5129" spans="1:15" x14ac:dyDescent="0.25">
      <c r="A5129">
        <v>5114</v>
      </c>
      <c r="B5129" s="89">
        <v>35076</v>
      </c>
      <c r="C5129" s="48">
        <v>60.484299</v>
      </c>
      <c r="D5129" s="48">
        <v>60.5</v>
      </c>
      <c r="E5129" s="48">
        <v>59.671799</v>
      </c>
      <c r="F5129" s="48">
        <v>60.234299</v>
      </c>
      <c r="G5129" s="49">
        <v>390400</v>
      </c>
      <c r="H5129" s="48">
        <v>42.001488999999999</v>
      </c>
      <c r="I5129" s="52">
        <f t="shared" si="570"/>
        <v>0.69730186450746279</v>
      </c>
      <c r="J5129" s="52">
        <f t="shared" ca="1" si="571"/>
        <v>1</v>
      </c>
      <c r="K5129" s="48">
        <f t="shared" si="572"/>
        <v>42.18</v>
      </c>
      <c r="L5129" s="48">
        <f t="shared" si="573"/>
        <v>42.19</v>
      </c>
      <c r="M5129" s="48">
        <f t="shared" si="574"/>
        <v>41.61</v>
      </c>
      <c r="N5129" s="48">
        <f t="shared" si="575"/>
        <v>42</v>
      </c>
      <c r="O5129" s="49">
        <f t="shared" ca="1" si="576"/>
        <v>390400</v>
      </c>
    </row>
    <row r="5130" spans="1:15" x14ac:dyDescent="0.25">
      <c r="A5130">
        <v>5115</v>
      </c>
      <c r="B5130" s="89">
        <v>35075</v>
      </c>
      <c r="C5130" s="48">
        <v>60.0625</v>
      </c>
      <c r="D5130" s="48">
        <v>60.328097999999997</v>
      </c>
      <c r="E5130" s="48">
        <v>59.781199999999998</v>
      </c>
      <c r="F5130" s="48">
        <v>60.328097999999997</v>
      </c>
      <c r="G5130" s="49">
        <v>513200</v>
      </c>
      <c r="H5130" s="48">
        <v>42.066895000000002</v>
      </c>
      <c r="I5130" s="52">
        <f t="shared" si="570"/>
        <v>0.69730186090070345</v>
      </c>
      <c r="J5130" s="52">
        <f t="shared" ca="1" si="571"/>
        <v>1</v>
      </c>
      <c r="K5130" s="48">
        <f t="shared" si="572"/>
        <v>41.88</v>
      </c>
      <c r="L5130" s="48">
        <f t="shared" si="573"/>
        <v>42.07</v>
      </c>
      <c r="M5130" s="48">
        <f t="shared" si="574"/>
        <v>41.69</v>
      </c>
      <c r="N5130" s="48">
        <f t="shared" si="575"/>
        <v>42.07</v>
      </c>
      <c r="O5130" s="49">
        <f t="shared" ca="1" si="576"/>
        <v>513200</v>
      </c>
    </row>
    <row r="5131" spans="1:15" x14ac:dyDescent="0.25">
      <c r="A5131">
        <v>5116</v>
      </c>
      <c r="B5131" s="89">
        <v>35074</v>
      </c>
      <c r="C5131" s="48">
        <v>60.6875</v>
      </c>
      <c r="D5131" s="48">
        <v>60.8125</v>
      </c>
      <c r="E5131" s="48">
        <v>59.640597999999997</v>
      </c>
      <c r="F5131" s="48">
        <v>59.968699999999998</v>
      </c>
      <c r="G5131" s="49">
        <v>787700</v>
      </c>
      <c r="H5131" s="48">
        <v>41.816287000000003</v>
      </c>
      <c r="I5131" s="52">
        <f t="shared" si="570"/>
        <v>0.69730187581188197</v>
      </c>
      <c r="J5131" s="52">
        <f t="shared" ca="1" si="571"/>
        <v>1</v>
      </c>
      <c r="K5131" s="48">
        <f t="shared" si="572"/>
        <v>42.32</v>
      </c>
      <c r="L5131" s="48">
        <f t="shared" si="573"/>
        <v>42.4</v>
      </c>
      <c r="M5131" s="48">
        <f t="shared" si="574"/>
        <v>41.59</v>
      </c>
      <c r="N5131" s="48">
        <f t="shared" si="575"/>
        <v>41.82</v>
      </c>
      <c r="O5131" s="49">
        <f t="shared" ca="1" si="576"/>
        <v>787700</v>
      </c>
    </row>
    <row r="5132" spans="1:15" x14ac:dyDescent="0.25">
      <c r="A5132">
        <v>5117</v>
      </c>
      <c r="B5132" s="89">
        <v>35073</v>
      </c>
      <c r="C5132" s="48">
        <v>62.015597999999997</v>
      </c>
      <c r="D5132" s="48">
        <v>62.0625</v>
      </c>
      <c r="E5132" s="48">
        <v>60.625</v>
      </c>
      <c r="F5132" s="48">
        <v>60.765597999999997</v>
      </c>
      <c r="G5132" s="49">
        <v>415500</v>
      </c>
      <c r="H5132" s="48">
        <v>42.371965000000003</v>
      </c>
      <c r="I5132" s="52">
        <f t="shared" si="570"/>
        <v>0.69730186807344519</v>
      </c>
      <c r="J5132" s="52">
        <f t="shared" ca="1" si="571"/>
        <v>1</v>
      </c>
      <c r="K5132" s="48">
        <f t="shared" si="572"/>
        <v>43.24</v>
      </c>
      <c r="L5132" s="48">
        <f t="shared" si="573"/>
        <v>43.28</v>
      </c>
      <c r="M5132" s="48">
        <f t="shared" si="574"/>
        <v>42.27</v>
      </c>
      <c r="N5132" s="48">
        <f t="shared" si="575"/>
        <v>42.37</v>
      </c>
      <c r="O5132" s="49">
        <f t="shared" ca="1" si="576"/>
        <v>415500</v>
      </c>
    </row>
    <row r="5133" spans="1:15" x14ac:dyDescent="0.25">
      <c r="A5133">
        <v>5118</v>
      </c>
      <c r="B5133" s="89">
        <v>35072</v>
      </c>
      <c r="C5133" s="48">
        <v>61.8125</v>
      </c>
      <c r="D5133" s="48">
        <v>61.906199999999998</v>
      </c>
      <c r="E5133" s="48">
        <v>61.734299</v>
      </c>
      <c r="F5133" s="48">
        <v>61.828097999999997</v>
      </c>
      <c r="G5133" s="49">
        <v>179900</v>
      </c>
      <c r="H5133" s="48">
        <v>43.112848</v>
      </c>
      <c r="I5133" s="52">
        <f t="shared" si="570"/>
        <v>0.69730186427536556</v>
      </c>
      <c r="J5133" s="52">
        <f t="shared" ca="1" si="571"/>
        <v>1</v>
      </c>
      <c r="K5133" s="48">
        <f t="shared" si="572"/>
        <v>43.1</v>
      </c>
      <c r="L5133" s="48">
        <f t="shared" si="573"/>
        <v>43.17</v>
      </c>
      <c r="M5133" s="48">
        <f t="shared" si="574"/>
        <v>43.05</v>
      </c>
      <c r="N5133" s="48">
        <f t="shared" si="575"/>
        <v>43.11</v>
      </c>
      <c r="O5133" s="49">
        <f t="shared" ca="1" si="576"/>
        <v>179900</v>
      </c>
    </row>
    <row r="5134" spans="1:15" x14ac:dyDescent="0.25">
      <c r="A5134">
        <v>5119</v>
      </c>
      <c r="B5134" s="89">
        <v>35069</v>
      </c>
      <c r="C5134" s="48">
        <v>61.3125</v>
      </c>
      <c r="D5134" s="48">
        <v>61.75</v>
      </c>
      <c r="E5134" s="48">
        <v>61.171799</v>
      </c>
      <c r="F5134" s="48">
        <v>61.593699999999998</v>
      </c>
      <c r="G5134" s="49">
        <v>302400</v>
      </c>
      <c r="H5134" s="48">
        <v>42.949401999999999</v>
      </c>
      <c r="I5134" s="52">
        <f t="shared" si="570"/>
        <v>0.69730186691171336</v>
      </c>
      <c r="J5134" s="52">
        <f t="shared" ca="1" si="571"/>
        <v>1</v>
      </c>
      <c r="K5134" s="48">
        <f t="shared" si="572"/>
        <v>42.75</v>
      </c>
      <c r="L5134" s="48">
        <f t="shared" si="573"/>
        <v>43.06</v>
      </c>
      <c r="M5134" s="48">
        <f t="shared" si="574"/>
        <v>42.66</v>
      </c>
      <c r="N5134" s="48">
        <f t="shared" si="575"/>
        <v>42.95</v>
      </c>
      <c r="O5134" s="49">
        <f t="shared" ca="1" si="576"/>
        <v>302400</v>
      </c>
    </row>
    <row r="5135" spans="1:15" x14ac:dyDescent="0.25">
      <c r="A5135">
        <v>5120</v>
      </c>
      <c r="B5135" s="89">
        <v>35068</v>
      </c>
      <c r="C5135" s="48">
        <v>62.390597999999997</v>
      </c>
      <c r="D5135" s="48">
        <v>62.625</v>
      </c>
      <c r="E5135" s="48">
        <v>61.218699999999998</v>
      </c>
      <c r="F5135" s="48">
        <v>61.718699999999998</v>
      </c>
      <c r="G5135" s="49">
        <v>1129700</v>
      </c>
      <c r="H5135" s="48">
        <v>43.036565000000003</v>
      </c>
      <c r="I5135" s="52">
        <f t="shared" si="570"/>
        <v>0.6973018712318958</v>
      </c>
      <c r="J5135" s="52">
        <f t="shared" ca="1" si="571"/>
        <v>1</v>
      </c>
      <c r="K5135" s="48">
        <f t="shared" si="572"/>
        <v>43.51</v>
      </c>
      <c r="L5135" s="48">
        <f t="shared" si="573"/>
        <v>43.67</v>
      </c>
      <c r="M5135" s="48">
        <f t="shared" si="574"/>
        <v>42.69</v>
      </c>
      <c r="N5135" s="48">
        <f t="shared" si="575"/>
        <v>43.04</v>
      </c>
      <c r="O5135" s="49">
        <f t="shared" ca="1" si="576"/>
        <v>1129700</v>
      </c>
    </row>
    <row r="5136" spans="1:15" x14ac:dyDescent="0.25">
      <c r="A5136">
        <v>5121</v>
      </c>
      <c r="B5136" s="89">
        <v>35067</v>
      </c>
      <c r="C5136" s="48">
        <v>62.343699999999998</v>
      </c>
      <c r="D5136" s="48">
        <v>62.5</v>
      </c>
      <c r="E5136" s="48">
        <v>62</v>
      </c>
      <c r="F5136" s="48">
        <v>62.3125</v>
      </c>
      <c r="G5136" s="49">
        <v>610300</v>
      </c>
      <c r="H5136" s="48">
        <v>43.450622000000003</v>
      </c>
      <c r="I5136" s="52">
        <f t="shared" si="570"/>
        <v>0.69730185757271823</v>
      </c>
      <c r="J5136" s="52">
        <f t="shared" ca="1" si="571"/>
        <v>1</v>
      </c>
      <c r="K5136" s="48">
        <f t="shared" si="572"/>
        <v>43.47</v>
      </c>
      <c r="L5136" s="48">
        <f t="shared" si="573"/>
        <v>43.58</v>
      </c>
      <c r="M5136" s="48">
        <f t="shared" si="574"/>
        <v>43.23</v>
      </c>
      <c r="N5136" s="48">
        <f t="shared" si="575"/>
        <v>43.45</v>
      </c>
      <c r="O5136" s="49">
        <f t="shared" ca="1" si="576"/>
        <v>610300</v>
      </c>
    </row>
    <row r="5137" spans="1:15" x14ac:dyDescent="0.25">
      <c r="A5137">
        <v>5122</v>
      </c>
      <c r="B5137" s="89">
        <v>35066</v>
      </c>
      <c r="C5137" s="48">
        <v>61.406199999999998</v>
      </c>
      <c r="D5137" s="48">
        <v>62.140597999999997</v>
      </c>
      <c r="E5137" s="48">
        <v>61.343699999999998</v>
      </c>
      <c r="F5137" s="48">
        <v>62.140597999999997</v>
      </c>
      <c r="G5137" s="49">
        <v>514400</v>
      </c>
      <c r="H5137" s="48">
        <v>43.330755000000003</v>
      </c>
      <c r="I5137" s="52">
        <f t="shared" ref="I5137:I5200" si="577">H5137/F5137</f>
        <v>0.69730186696948115</v>
      </c>
      <c r="J5137" s="52">
        <f t="shared" ref="J5137:J5200" ca="1" si="578">INDEX(OFFSET($T$15,0,0,$S$13+1,1),MATCH(B5137,OFFSET($Q$15,0,0,$S$13+1,1),-1))</f>
        <v>1</v>
      </c>
      <c r="K5137" s="48">
        <f t="shared" ref="K5137:K5200" si="579">ROUND($I5137*C5137,2)</f>
        <v>42.82</v>
      </c>
      <c r="L5137" s="48">
        <f t="shared" ref="L5137:L5200" si="580">ROUND($I5137*D5137,2)</f>
        <v>43.33</v>
      </c>
      <c r="M5137" s="48">
        <f t="shared" ref="M5137:M5200" si="581">ROUND($I5137*E5137,2)</f>
        <v>42.78</v>
      </c>
      <c r="N5137" s="48">
        <f t="shared" ref="N5137:N5200" si="582">ROUND($I5137*F5137,2)</f>
        <v>43.33</v>
      </c>
      <c r="O5137" s="49">
        <f t="shared" ref="O5137:O5200" ca="1" si="583">G5137*J5137</f>
        <v>514400</v>
      </c>
    </row>
    <row r="5138" spans="1:15" x14ac:dyDescent="0.25">
      <c r="A5138">
        <v>5123</v>
      </c>
      <c r="B5138" s="89">
        <v>35062</v>
      </c>
      <c r="C5138" s="48">
        <v>61.468699999999998</v>
      </c>
      <c r="D5138" s="48">
        <v>61.531199999999998</v>
      </c>
      <c r="E5138" s="48">
        <v>61.25</v>
      </c>
      <c r="F5138" s="48">
        <v>61.484299</v>
      </c>
      <c r="G5138" s="49">
        <v>339200</v>
      </c>
      <c r="H5138" s="48">
        <v>42.873116000000003</v>
      </c>
      <c r="I5138" s="52">
        <f t="shared" si="577"/>
        <v>0.69730185912992193</v>
      </c>
      <c r="J5138" s="52">
        <f t="shared" ca="1" si="578"/>
        <v>1</v>
      </c>
      <c r="K5138" s="48">
        <f t="shared" si="579"/>
        <v>42.86</v>
      </c>
      <c r="L5138" s="48">
        <f t="shared" si="580"/>
        <v>42.91</v>
      </c>
      <c r="M5138" s="48">
        <f t="shared" si="581"/>
        <v>42.71</v>
      </c>
      <c r="N5138" s="48">
        <f t="shared" si="582"/>
        <v>42.87</v>
      </c>
      <c r="O5138" s="49">
        <f t="shared" ca="1" si="583"/>
        <v>339200</v>
      </c>
    </row>
    <row r="5139" spans="1:15" x14ac:dyDescent="0.25">
      <c r="A5139">
        <v>5124</v>
      </c>
      <c r="B5139" s="89">
        <v>35061</v>
      </c>
      <c r="C5139" s="48">
        <v>61.343699999999998</v>
      </c>
      <c r="D5139" s="48">
        <v>61.656199999999998</v>
      </c>
      <c r="E5139" s="48">
        <v>61.25</v>
      </c>
      <c r="F5139" s="48">
        <v>61.406199999999998</v>
      </c>
      <c r="G5139" s="49">
        <v>256200</v>
      </c>
      <c r="H5139" s="48">
        <v>42.818657999999999</v>
      </c>
      <c r="I5139" s="52">
        <f t="shared" si="577"/>
        <v>0.69730186854096166</v>
      </c>
      <c r="J5139" s="52">
        <f t="shared" ca="1" si="578"/>
        <v>1</v>
      </c>
      <c r="K5139" s="48">
        <f t="shared" si="579"/>
        <v>42.78</v>
      </c>
      <c r="L5139" s="48">
        <f t="shared" si="580"/>
        <v>42.99</v>
      </c>
      <c r="M5139" s="48">
        <f t="shared" si="581"/>
        <v>42.71</v>
      </c>
      <c r="N5139" s="48">
        <f t="shared" si="582"/>
        <v>42.82</v>
      </c>
      <c r="O5139" s="49">
        <f t="shared" ca="1" si="583"/>
        <v>256200</v>
      </c>
    </row>
    <row r="5140" spans="1:15" x14ac:dyDescent="0.25">
      <c r="A5140">
        <v>5125</v>
      </c>
      <c r="B5140" s="89">
        <v>35060</v>
      </c>
      <c r="C5140" s="48">
        <v>61.656199999999998</v>
      </c>
      <c r="D5140" s="48">
        <v>61.656199999999998</v>
      </c>
      <c r="E5140" s="48">
        <v>61.359299</v>
      </c>
      <c r="F5140" s="48">
        <v>61.468699999999998</v>
      </c>
      <c r="G5140" s="49">
        <v>151800</v>
      </c>
      <c r="H5140" s="48">
        <v>42.862239000000002</v>
      </c>
      <c r="I5140" s="52">
        <f t="shared" si="577"/>
        <v>0.69730186257396043</v>
      </c>
      <c r="J5140" s="52">
        <f t="shared" ca="1" si="578"/>
        <v>1</v>
      </c>
      <c r="K5140" s="48">
        <f t="shared" si="579"/>
        <v>42.99</v>
      </c>
      <c r="L5140" s="48">
        <f t="shared" si="580"/>
        <v>42.99</v>
      </c>
      <c r="M5140" s="48">
        <f t="shared" si="581"/>
        <v>42.79</v>
      </c>
      <c r="N5140" s="48">
        <f t="shared" si="582"/>
        <v>42.86</v>
      </c>
      <c r="O5140" s="49">
        <f t="shared" ca="1" si="583"/>
        <v>151800</v>
      </c>
    </row>
    <row r="5141" spans="1:15" x14ac:dyDescent="0.25">
      <c r="A5141">
        <v>5126</v>
      </c>
      <c r="B5141" s="89">
        <v>35059</v>
      </c>
      <c r="C5141" s="48">
        <v>61.453097999999997</v>
      </c>
      <c r="D5141" s="48">
        <v>61.531199999999998</v>
      </c>
      <c r="E5141" s="48">
        <v>61.328097999999997</v>
      </c>
      <c r="F5141" s="48">
        <v>61.5</v>
      </c>
      <c r="G5141" s="49">
        <v>432200</v>
      </c>
      <c r="H5141" s="48">
        <v>42.884065</v>
      </c>
      <c r="I5141" s="52">
        <f t="shared" si="577"/>
        <v>0.69730186991869914</v>
      </c>
      <c r="J5141" s="52">
        <f t="shared" ca="1" si="578"/>
        <v>1</v>
      </c>
      <c r="K5141" s="48">
        <f t="shared" si="579"/>
        <v>42.85</v>
      </c>
      <c r="L5141" s="48">
        <f t="shared" si="580"/>
        <v>42.91</v>
      </c>
      <c r="M5141" s="48">
        <f t="shared" si="581"/>
        <v>42.76</v>
      </c>
      <c r="N5141" s="48">
        <f t="shared" si="582"/>
        <v>42.88</v>
      </c>
      <c r="O5141" s="49">
        <f t="shared" ca="1" si="583"/>
        <v>432200</v>
      </c>
    </row>
    <row r="5142" spans="1:15" x14ac:dyDescent="0.25">
      <c r="A5142">
        <v>5127</v>
      </c>
      <c r="B5142" s="89">
        <v>35055</v>
      </c>
      <c r="C5142" s="48">
        <v>61.3125</v>
      </c>
      <c r="D5142" s="48">
        <v>61.375</v>
      </c>
      <c r="E5142" s="48">
        <v>61.140597999999997</v>
      </c>
      <c r="F5142" s="48">
        <v>61.203097999999997</v>
      </c>
      <c r="G5142" s="49">
        <v>332800</v>
      </c>
      <c r="H5142" s="48">
        <v>42.677034999999997</v>
      </c>
      <c r="I5142" s="52">
        <f t="shared" si="577"/>
        <v>0.69730187514364061</v>
      </c>
      <c r="J5142" s="52">
        <f t="shared" ca="1" si="578"/>
        <v>1</v>
      </c>
      <c r="K5142" s="48">
        <f t="shared" si="579"/>
        <v>42.75</v>
      </c>
      <c r="L5142" s="48">
        <f t="shared" si="580"/>
        <v>42.8</v>
      </c>
      <c r="M5142" s="48">
        <f t="shared" si="581"/>
        <v>42.63</v>
      </c>
      <c r="N5142" s="48">
        <f t="shared" si="582"/>
        <v>42.68</v>
      </c>
      <c r="O5142" s="49">
        <f t="shared" ca="1" si="583"/>
        <v>332800</v>
      </c>
    </row>
    <row r="5143" spans="1:15" x14ac:dyDescent="0.25">
      <c r="A5143">
        <v>5128</v>
      </c>
      <c r="B5143" s="89">
        <v>35054</v>
      </c>
      <c r="C5143" s="48">
        <v>61.031199999999998</v>
      </c>
      <c r="D5143" s="48">
        <v>61.171799</v>
      </c>
      <c r="E5143" s="48">
        <v>60.75</v>
      </c>
      <c r="F5143" s="48">
        <v>60.984299</v>
      </c>
      <c r="G5143" s="49">
        <v>857600</v>
      </c>
      <c r="H5143" s="48">
        <v>42.524464999999999</v>
      </c>
      <c r="I5143" s="52">
        <f t="shared" si="577"/>
        <v>0.69730185797495192</v>
      </c>
      <c r="J5143" s="52">
        <f t="shared" ca="1" si="578"/>
        <v>1</v>
      </c>
      <c r="K5143" s="48">
        <f t="shared" si="579"/>
        <v>42.56</v>
      </c>
      <c r="L5143" s="48">
        <f t="shared" si="580"/>
        <v>42.66</v>
      </c>
      <c r="M5143" s="48">
        <f t="shared" si="581"/>
        <v>42.36</v>
      </c>
      <c r="N5143" s="48">
        <f t="shared" si="582"/>
        <v>42.52</v>
      </c>
      <c r="O5143" s="49">
        <f t="shared" ca="1" si="583"/>
        <v>857600</v>
      </c>
    </row>
    <row r="5144" spans="1:15" x14ac:dyDescent="0.25">
      <c r="A5144">
        <v>5129</v>
      </c>
      <c r="B5144" s="89">
        <v>35053</v>
      </c>
      <c r="C5144" s="48">
        <v>61.453097999999997</v>
      </c>
      <c r="D5144" s="48">
        <v>61.515597999999997</v>
      </c>
      <c r="E5144" s="48">
        <v>60.671799</v>
      </c>
      <c r="F5144" s="48">
        <v>60.671799</v>
      </c>
      <c r="G5144" s="49">
        <v>1349800</v>
      </c>
      <c r="H5144" s="48">
        <v>42.306558000000003</v>
      </c>
      <c r="I5144" s="52">
        <f t="shared" si="577"/>
        <v>0.69730185518316345</v>
      </c>
      <c r="J5144" s="52">
        <f t="shared" ca="1" si="578"/>
        <v>1</v>
      </c>
      <c r="K5144" s="48">
        <f t="shared" si="579"/>
        <v>42.85</v>
      </c>
      <c r="L5144" s="48">
        <f t="shared" si="580"/>
        <v>42.89</v>
      </c>
      <c r="M5144" s="48">
        <f t="shared" si="581"/>
        <v>42.31</v>
      </c>
      <c r="N5144" s="48">
        <f t="shared" si="582"/>
        <v>42.31</v>
      </c>
      <c r="O5144" s="49">
        <f t="shared" ca="1" si="583"/>
        <v>1349800</v>
      </c>
    </row>
    <row r="5145" spans="1:15" x14ac:dyDescent="0.25">
      <c r="A5145">
        <v>5130</v>
      </c>
      <c r="B5145" s="89">
        <v>35052</v>
      </c>
      <c r="C5145" s="48">
        <v>60.656199999999998</v>
      </c>
      <c r="D5145" s="48">
        <v>61.343699999999998</v>
      </c>
      <c r="E5145" s="48">
        <v>60.578097999999997</v>
      </c>
      <c r="F5145" s="48">
        <v>61.265597999999997</v>
      </c>
      <c r="G5145" s="49">
        <v>1022600</v>
      </c>
      <c r="H5145" s="48">
        <v>42.720616</v>
      </c>
      <c r="I5145" s="52">
        <f t="shared" si="577"/>
        <v>0.69730186915012238</v>
      </c>
      <c r="J5145" s="52">
        <f t="shared" ca="1" si="578"/>
        <v>1</v>
      </c>
      <c r="K5145" s="48">
        <f t="shared" si="579"/>
        <v>42.3</v>
      </c>
      <c r="L5145" s="48">
        <f t="shared" si="580"/>
        <v>42.78</v>
      </c>
      <c r="M5145" s="48">
        <f t="shared" si="581"/>
        <v>42.24</v>
      </c>
      <c r="N5145" s="48">
        <f t="shared" si="582"/>
        <v>42.72</v>
      </c>
      <c r="O5145" s="49">
        <f t="shared" ca="1" si="583"/>
        <v>1022600</v>
      </c>
    </row>
    <row r="5146" spans="1:15" x14ac:dyDescent="0.25">
      <c r="A5146">
        <v>5131</v>
      </c>
      <c r="B5146" s="89">
        <v>35051</v>
      </c>
      <c r="C5146" s="48">
        <v>61.265597999999997</v>
      </c>
      <c r="D5146" s="48">
        <v>61.265597999999997</v>
      </c>
      <c r="E5146" s="48">
        <v>60.609299</v>
      </c>
      <c r="F5146" s="48">
        <v>60.625</v>
      </c>
      <c r="G5146" s="49">
        <v>862300</v>
      </c>
      <c r="H5146" s="48">
        <v>42.273926000000003</v>
      </c>
      <c r="I5146" s="52">
        <f t="shared" si="577"/>
        <v>0.69730187216494854</v>
      </c>
      <c r="J5146" s="52">
        <f t="shared" ca="1" si="578"/>
        <v>1</v>
      </c>
      <c r="K5146" s="48">
        <f t="shared" si="579"/>
        <v>42.72</v>
      </c>
      <c r="L5146" s="48">
        <f t="shared" si="580"/>
        <v>42.72</v>
      </c>
      <c r="M5146" s="48">
        <f t="shared" si="581"/>
        <v>42.26</v>
      </c>
      <c r="N5146" s="48">
        <f t="shared" si="582"/>
        <v>42.27</v>
      </c>
      <c r="O5146" s="49">
        <f t="shared" ca="1" si="583"/>
        <v>862300</v>
      </c>
    </row>
    <row r="5147" spans="1:15" x14ac:dyDescent="0.25">
      <c r="A5147">
        <v>5132</v>
      </c>
      <c r="B5147" s="89">
        <v>35048</v>
      </c>
      <c r="C5147" s="48">
        <v>61.875</v>
      </c>
      <c r="D5147" s="48">
        <v>61.875</v>
      </c>
      <c r="E5147" s="48">
        <v>61.593699999999998</v>
      </c>
      <c r="F5147" s="48">
        <v>61.8125</v>
      </c>
      <c r="G5147" s="49">
        <v>416700</v>
      </c>
      <c r="H5147" s="48">
        <v>43.101972000000004</v>
      </c>
      <c r="I5147" s="52">
        <f t="shared" si="577"/>
        <v>0.69730187259858445</v>
      </c>
      <c r="J5147" s="52">
        <f t="shared" ca="1" si="578"/>
        <v>1</v>
      </c>
      <c r="K5147" s="48">
        <f t="shared" si="579"/>
        <v>43.15</v>
      </c>
      <c r="L5147" s="48">
        <f t="shared" si="580"/>
        <v>43.15</v>
      </c>
      <c r="M5147" s="48">
        <f t="shared" si="581"/>
        <v>42.95</v>
      </c>
      <c r="N5147" s="48">
        <f t="shared" si="582"/>
        <v>43.1</v>
      </c>
      <c r="O5147" s="49">
        <f t="shared" ca="1" si="583"/>
        <v>416700</v>
      </c>
    </row>
    <row r="5148" spans="1:15" x14ac:dyDescent="0.25">
      <c r="A5148">
        <v>5133</v>
      </c>
      <c r="B5148" s="89">
        <v>35047</v>
      </c>
      <c r="C5148" s="48">
        <v>62.6875</v>
      </c>
      <c r="D5148" s="48">
        <v>62.796799</v>
      </c>
      <c r="E5148" s="48">
        <v>62.015597999999997</v>
      </c>
      <c r="F5148" s="48">
        <v>62.171799</v>
      </c>
      <c r="G5148" s="49">
        <v>395000</v>
      </c>
      <c r="H5148" s="48">
        <v>43.086143</v>
      </c>
      <c r="I5148" s="52">
        <f t="shared" si="577"/>
        <v>0.69301747243955414</v>
      </c>
      <c r="J5148" s="52">
        <f t="shared" ca="1" si="578"/>
        <v>1</v>
      </c>
      <c r="K5148" s="48">
        <f t="shared" si="579"/>
        <v>43.44</v>
      </c>
      <c r="L5148" s="48">
        <f t="shared" si="580"/>
        <v>43.52</v>
      </c>
      <c r="M5148" s="48">
        <f t="shared" si="581"/>
        <v>42.98</v>
      </c>
      <c r="N5148" s="48">
        <f t="shared" si="582"/>
        <v>43.09</v>
      </c>
      <c r="O5148" s="49">
        <f t="shared" ca="1" si="583"/>
        <v>395000</v>
      </c>
    </row>
    <row r="5149" spans="1:15" x14ac:dyDescent="0.25">
      <c r="A5149">
        <v>5134</v>
      </c>
      <c r="B5149" s="89">
        <v>35046</v>
      </c>
      <c r="C5149" s="48">
        <v>62.3125</v>
      </c>
      <c r="D5149" s="48">
        <v>62.703097999999997</v>
      </c>
      <c r="E5149" s="48">
        <v>62.3125</v>
      </c>
      <c r="F5149" s="48">
        <v>62.625</v>
      </c>
      <c r="G5149" s="49">
        <v>390700</v>
      </c>
      <c r="H5149" s="48">
        <v>43.400219999999997</v>
      </c>
      <c r="I5149" s="52">
        <f t="shared" si="577"/>
        <v>0.69301748502994009</v>
      </c>
      <c r="J5149" s="52">
        <f t="shared" ca="1" si="578"/>
        <v>1</v>
      </c>
      <c r="K5149" s="48">
        <f t="shared" si="579"/>
        <v>43.18</v>
      </c>
      <c r="L5149" s="48">
        <f t="shared" si="580"/>
        <v>43.45</v>
      </c>
      <c r="M5149" s="48">
        <f t="shared" si="581"/>
        <v>43.18</v>
      </c>
      <c r="N5149" s="48">
        <f t="shared" si="582"/>
        <v>43.4</v>
      </c>
      <c r="O5149" s="49">
        <f t="shared" ca="1" si="583"/>
        <v>390700</v>
      </c>
    </row>
    <row r="5150" spans="1:15" x14ac:dyDescent="0.25">
      <c r="A5150">
        <v>5135</v>
      </c>
      <c r="B5150" s="89">
        <v>35045</v>
      </c>
      <c r="C5150" s="48">
        <v>62.140597999999997</v>
      </c>
      <c r="D5150" s="48">
        <v>62.359299</v>
      </c>
      <c r="E5150" s="48">
        <v>62.140597999999997</v>
      </c>
      <c r="F5150" s="48">
        <v>62.234299</v>
      </c>
      <c r="G5150" s="49">
        <v>299400</v>
      </c>
      <c r="H5150" s="48">
        <v>43.129457000000002</v>
      </c>
      <c r="I5150" s="52">
        <f t="shared" si="577"/>
        <v>0.69301747899498312</v>
      </c>
      <c r="J5150" s="52">
        <f t="shared" ca="1" si="578"/>
        <v>1</v>
      </c>
      <c r="K5150" s="48">
        <f t="shared" si="579"/>
        <v>43.06</v>
      </c>
      <c r="L5150" s="48">
        <f t="shared" si="580"/>
        <v>43.22</v>
      </c>
      <c r="M5150" s="48">
        <f t="shared" si="581"/>
        <v>43.06</v>
      </c>
      <c r="N5150" s="48">
        <f t="shared" si="582"/>
        <v>43.13</v>
      </c>
      <c r="O5150" s="49">
        <f t="shared" ca="1" si="583"/>
        <v>299400</v>
      </c>
    </row>
    <row r="5151" spans="1:15" x14ac:dyDescent="0.25">
      <c r="A5151">
        <v>5136</v>
      </c>
      <c r="B5151" s="89">
        <v>35044</v>
      </c>
      <c r="C5151" s="48">
        <v>62.281199999999998</v>
      </c>
      <c r="D5151" s="48">
        <v>62.546799</v>
      </c>
      <c r="E5151" s="48">
        <v>62.156199999999998</v>
      </c>
      <c r="F5151" s="48">
        <v>62.421799</v>
      </c>
      <c r="G5151" s="49">
        <v>186500</v>
      </c>
      <c r="H5151" s="48">
        <v>43.259397999999997</v>
      </c>
      <c r="I5151" s="52">
        <f t="shared" si="577"/>
        <v>0.69301748256246187</v>
      </c>
      <c r="J5151" s="52">
        <f t="shared" ca="1" si="578"/>
        <v>1</v>
      </c>
      <c r="K5151" s="48">
        <f t="shared" si="579"/>
        <v>43.16</v>
      </c>
      <c r="L5151" s="48">
        <f t="shared" si="580"/>
        <v>43.35</v>
      </c>
      <c r="M5151" s="48">
        <f t="shared" si="581"/>
        <v>43.08</v>
      </c>
      <c r="N5151" s="48">
        <f t="shared" si="582"/>
        <v>43.26</v>
      </c>
      <c r="O5151" s="49">
        <f t="shared" ca="1" si="583"/>
        <v>186500</v>
      </c>
    </row>
    <row r="5152" spans="1:15" x14ac:dyDescent="0.25">
      <c r="A5152">
        <v>5137</v>
      </c>
      <c r="B5152" s="89">
        <v>35041</v>
      </c>
      <c r="C5152" s="48">
        <v>62.218699999999998</v>
      </c>
      <c r="D5152" s="48">
        <v>62.234299</v>
      </c>
      <c r="E5152" s="48">
        <v>61.765597999999997</v>
      </c>
      <c r="F5152" s="48">
        <v>62.156199999999998</v>
      </c>
      <c r="G5152" s="49">
        <v>296900</v>
      </c>
      <c r="H5152" s="48">
        <v>43.075333999999998</v>
      </c>
      <c r="I5152" s="52">
        <f t="shared" si="577"/>
        <v>0.69301749463448536</v>
      </c>
      <c r="J5152" s="52">
        <f t="shared" ca="1" si="578"/>
        <v>1</v>
      </c>
      <c r="K5152" s="48">
        <f t="shared" si="579"/>
        <v>43.12</v>
      </c>
      <c r="L5152" s="48">
        <f t="shared" si="580"/>
        <v>43.13</v>
      </c>
      <c r="M5152" s="48">
        <f t="shared" si="581"/>
        <v>42.8</v>
      </c>
      <c r="N5152" s="48">
        <f t="shared" si="582"/>
        <v>43.08</v>
      </c>
      <c r="O5152" s="49">
        <f t="shared" ca="1" si="583"/>
        <v>296900</v>
      </c>
    </row>
    <row r="5153" spans="1:15" x14ac:dyDescent="0.25">
      <c r="A5153">
        <v>5138</v>
      </c>
      <c r="B5153" s="89">
        <v>35040</v>
      </c>
      <c r="C5153" s="48">
        <v>62.203097999999997</v>
      </c>
      <c r="D5153" s="48">
        <v>62.281199999999998</v>
      </c>
      <c r="E5153" s="48">
        <v>61.906199999999998</v>
      </c>
      <c r="F5153" s="48">
        <v>61.953097999999997</v>
      </c>
      <c r="G5153" s="49">
        <v>289700</v>
      </c>
      <c r="H5153" s="48">
        <v>42.934579999999997</v>
      </c>
      <c r="I5153" s="52">
        <f t="shared" si="577"/>
        <v>0.69301748235415117</v>
      </c>
      <c r="J5153" s="52">
        <f t="shared" ca="1" si="578"/>
        <v>1</v>
      </c>
      <c r="K5153" s="48">
        <f t="shared" si="579"/>
        <v>43.11</v>
      </c>
      <c r="L5153" s="48">
        <f t="shared" si="580"/>
        <v>43.16</v>
      </c>
      <c r="M5153" s="48">
        <f t="shared" si="581"/>
        <v>42.9</v>
      </c>
      <c r="N5153" s="48">
        <f t="shared" si="582"/>
        <v>42.93</v>
      </c>
      <c r="O5153" s="49">
        <f t="shared" ca="1" si="583"/>
        <v>289700</v>
      </c>
    </row>
    <row r="5154" spans="1:15" x14ac:dyDescent="0.25">
      <c r="A5154">
        <v>5139</v>
      </c>
      <c r="B5154" s="89">
        <v>35039</v>
      </c>
      <c r="C5154" s="48">
        <v>62.296799</v>
      </c>
      <c r="D5154" s="48">
        <v>62.531199999999998</v>
      </c>
      <c r="E5154" s="48">
        <v>62</v>
      </c>
      <c r="F5154" s="48">
        <v>62.281199999999998</v>
      </c>
      <c r="G5154" s="49">
        <v>272800</v>
      </c>
      <c r="H5154" s="48">
        <v>43.161960999999998</v>
      </c>
      <c r="I5154" s="52">
        <f t="shared" si="577"/>
        <v>0.69301749163471482</v>
      </c>
      <c r="J5154" s="52">
        <f t="shared" ca="1" si="578"/>
        <v>1</v>
      </c>
      <c r="K5154" s="48">
        <f t="shared" si="579"/>
        <v>43.17</v>
      </c>
      <c r="L5154" s="48">
        <f t="shared" si="580"/>
        <v>43.34</v>
      </c>
      <c r="M5154" s="48">
        <f t="shared" si="581"/>
        <v>42.97</v>
      </c>
      <c r="N5154" s="48">
        <f t="shared" si="582"/>
        <v>43.16</v>
      </c>
      <c r="O5154" s="49">
        <f t="shared" ca="1" si="583"/>
        <v>272800</v>
      </c>
    </row>
    <row r="5155" spans="1:15" x14ac:dyDescent="0.25">
      <c r="A5155">
        <v>5140</v>
      </c>
      <c r="B5155" s="89">
        <v>35038</v>
      </c>
      <c r="C5155" s="48">
        <v>61.671799</v>
      </c>
      <c r="D5155" s="48">
        <v>62.203097999999997</v>
      </c>
      <c r="E5155" s="48">
        <v>61.625</v>
      </c>
      <c r="F5155" s="48">
        <v>62.140597999999997</v>
      </c>
      <c r="G5155" s="49">
        <v>567700</v>
      </c>
      <c r="H5155" s="48">
        <v>43.064520999999999</v>
      </c>
      <c r="I5155" s="52">
        <f t="shared" si="577"/>
        <v>0.6930174859276379</v>
      </c>
      <c r="J5155" s="52">
        <f t="shared" ca="1" si="578"/>
        <v>1</v>
      </c>
      <c r="K5155" s="48">
        <f t="shared" si="579"/>
        <v>42.74</v>
      </c>
      <c r="L5155" s="48">
        <f t="shared" si="580"/>
        <v>43.11</v>
      </c>
      <c r="M5155" s="48">
        <f t="shared" si="581"/>
        <v>42.71</v>
      </c>
      <c r="N5155" s="48">
        <f t="shared" si="582"/>
        <v>43.06</v>
      </c>
      <c r="O5155" s="49">
        <f t="shared" ca="1" si="583"/>
        <v>567700</v>
      </c>
    </row>
    <row r="5156" spans="1:15" x14ac:dyDescent="0.25">
      <c r="A5156">
        <v>5141</v>
      </c>
      <c r="B5156" s="89">
        <v>35037</v>
      </c>
      <c r="C5156" s="48">
        <v>61.125</v>
      </c>
      <c r="D5156" s="48">
        <v>61.734299</v>
      </c>
      <c r="E5156" s="48">
        <v>61.046799</v>
      </c>
      <c r="F5156" s="48">
        <v>61.734299</v>
      </c>
      <c r="G5156" s="49">
        <v>631700</v>
      </c>
      <c r="H5156" s="48">
        <v>42.782947999999998</v>
      </c>
      <c r="I5156" s="52">
        <f t="shared" si="577"/>
        <v>0.693017474775246</v>
      </c>
      <c r="J5156" s="52">
        <f t="shared" ca="1" si="578"/>
        <v>1</v>
      </c>
      <c r="K5156" s="48">
        <f t="shared" si="579"/>
        <v>42.36</v>
      </c>
      <c r="L5156" s="48">
        <f t="shared" si="580"/>
        <v>42.78</v>
      </c>
      <c r="M5156" s="48">
        <f t="shared" si="581"/>
        <v>42.31</v>
      </c>
      <c r="N5156" s="48">
        <f t="shared" si="582"/>
        <v>42.78</v>
      </c>
      <c r="O5156" s="49">
        <f t="shared" ca="1" si="583"/>
        <v>631700</v>
      </c>
    </row>
    <row r="5157" spans="1:15" x14ac:dyDescent="0.25">
      <c r="A5157">
        <v>5142</v>
      </c>
      <c r="B5157" s="89">
        <v>35034</v>
      </c>
      <c r="C5157" s="48">
        <v>60.984299</v>
      </c>
      <c r="D5157" s="48">
        <v>61.078097999999997</v>
      </c>
      <c r="E5157" s="48">
        <v>60.843699999999998</v>
      </c>
      <c r="F5157" s="48">
        <v>60.984299</v>
      </c>
      <c r="G5157" s="49">
        <v>465200</v>
      </c>
      <c r="H5157" s="48">
        <v>42.263185</v>
      </c>
      <c r="I5157" s="52">
        <f t="shared" si="577"/>
        <v>0.69301747651473378</v>
      </c>
      <c r="J5157" s="52">
        <f t="shared" ca="1" si="578"/>
        <v>1</v>
      </c>
      <c r="K5157" s="48">
        <f t="shared" si="579"/>
        <v>42.26</v>
      </c>
      <c r="L5157" s="48">
        <f t="shared" si="580"/>
        <v>42.33</v>
      </c>
      <c r="M5157" s="48">
        <f t="shared" si="581"/>
        <v>42.17</v>
      </c>
      <c r="N5157" s="48">
        <f t="shared" si="582"/>
        <v>42.26</v>
      </c>
      <c r="O5157" s="49">
        <f t="shared" ca="1" si="583"/>
        <v>465200</v>
      </c>
    </row>
    <row r="5158" spans="1:15" x14ac:dyDescent="0.25">
      <c r="A5158">
        <v>5143</v>
      </c>
      <c r="B5158" s="89">
        <v>35033</v>
      </c>
      <c r="C5158" s="48">
        <v>61.046799</v>
      </c>
      <c r="D5158" s="48">
        <v>61.203097999999997</v>
      </c>
      <c r="E5158" s="48">
        <v>60.843699999999998</v>
      </c>
      <c r="F5158" s="48">
        <v>60.906199999999998</v>
      </c>
      <c r="G5158" s="49">
        <v>286200</v>
      </c>
      <c r="H5158" s="48">
        <v>42.209062000000003</v>
      </c>
      <c r="I5158" s="52">
        <f t="shared" si="577"/>
        <v>0.69301749247203082</v>
      </c>
      <c r="J5158" s="52">
        <f t="shared" ca="1" si="578"/>
        <v>1</v>
      </c>
      <c r="K5158" s="48">
        <f t="shared" si="579"/>
        <v>42.31</v>
      </c>
      <c r="L5158" s="48">
        <f t="shared" si="580"/>
        <v>42.41</v>
      </c>
      <c r="M5158" s="48">
        <f t="shared" si="581"/>
        <v>42.17</v>
      </c>
      <c r="N5158" s="48">
        <f t="shared" si="582"/>
        <v>42.21</v>
      </c>
      <c r="O5158" s="49">
        <f t="shared" ca="1" si="583"/>
        <v>286200</v>
      </c>
    </row>
    <row r="5159" spans="1:15" x14ac:dyDescent="0.25">
      <c r="A5159">
        <v>5144</v>
      </c>
      <c r="B5159" s="89">
        <v>35032</v>
      </c>
      <c r="C5159" s="48">
        <v>61.093699999999998</v>
      </c>
      <c r="D5159" s="48">
        <v>61.093699999999998</v>
      </c>
      <c r="E5159" s="48">
        <v>60.843699999999998</v>
      </c>
      <c r="F5159" s="48">
        <v>61.046799</v>
      </c>
      <c r="G5159" s="49">
        <v>549200</v>
      </c>
      <c r="H5159" s="48">
        <v>42.306499000000002</v>
      </c>
      <c r="I5159" s="52">
        <f t="shared" si="577"/>
        <v>0.69301748319350864</v>
      </c>
      <c r="J5159" s="52">
        <f t="shared" ca="1" si="578"/>
        <v>1</v>
      </c>
      <c r="K5159" s="48">
        <f t="shared" si="579"/>
        <v>42.34</v>
      </c>
      <c r="L5159" s="48">
        <f t="shared" si="580"/>
        <v>42.34</v>
      </c>
      <c r="M5159" s="48">
        <f t="shared" si="581"/>
        <v>42.17</v>
      </c>
      <c r="N5159" s="48">
        <f t="shared" si="582"/>
        <v>42.31</v>
      </c>
      <c r="O5159" s="49">
        <f t="shared" ca="1" si="583"/>
        <v>549200</v>
      </c>
    </row>
    <row r="5160" spans="1:15" x14ac:dyDescent="0.25">
      <c r="A5160">
        <v>5145</v>
      </c>
      <c r="B5160" s="89">
        <v>35031</v>
      </c>
      <c r="C5160" s="48">
        <v>60.296799</v>
      </c>
      <c r="D5160" s="48">
        <v>60.984299</v>
      </c>
      <c r="E5160" s="48">
        <v>60.156199999999998</v>
      </c>
      <c r="F5160" s="48">
        <v>60.984299</v>
      </c>
      <c r="G5160" s="49">
        <v>479000</v>
      </c>
      <c r="H5160" s="48">
        <v>42.263185</v>
      </c>
      <c r="I5160" s="52">
        <f t="shared" si="577"/>
        <v>0.69301747651473378</v>
      </c>
      <c r="J5160" s="52">
        <f t="shared" ca="1" si="578"/>
        <v>1</v>
      </c>
      <c r="K5160" s="48">
        <f t="shared" si="579"/>
        <v>41.79</v>
      </c>
      <c r="L5160" s="48">
        <f t="shared" si="580"/>
        <v>42.26</v>
      </c>
      <c r="M5160" s="48">
        <f t="shared" si="581"/>
        <v>41.69</v>
      </c>
      <c r="N5160" s="48">
        <f t="shared" si="582"/>
        <v>42.26</v>
      </c>
      <c r="O5160" s="49">
        <f t="shared" ca="1" si="583"/>
        <v>479000</v>
      </c>
    </row>
    <row r="5161" spans="1:15" x14ac:dyDescent="0.25">
      <c r="A5161">
        <v>5146</v>
      </c>
      <c r="B5161" s="89">
        <v>35030</v>
      </c>
      <c r="C5161" s="48">
        <v>60.453097999999997</v>
      </c>
      <c r="D5161" s="48">
        <v>60.640597999999997</v>
      </c>
      <c r="E5161" s="48">
        <v>60.343699999999998</v>
      </c>
      <c r="F5161" s="48">
        <v>60.343699999999998</v>
      </c>
      <c r="G5161" s="49">
        <v>273000</v>
      </c>
      <c r="H5161" s="48">
        <v>41.819239000000003</v>
      </c>
      <c r="I5161" s="52">
        <f t="shared" si="577"/>
        <v>0.69301748152665488</v>
      </c>
      <c r="J5161" s="52">
        <f t="shared" ca="1" si="578"/>
        <v>1</v>
      </c>
      <c r="K5161" s="48">
        <f t="shared" si="579"/>
        <v>41.9</v>
      </c>
      <c r="L5161" s="48">
        <f t="shared" si="580"/>
        <v>42.02</v>
      </c>
      <c r="M5161" s="48">
        <f t="shared" si="581"/>
        <v>41.82</v>
      </c>
      <c r="N5161" s="48">
        <f t="shared" si="582"/>
        <v>41.82</v>
      </c>
      <c r="O5161" s="49">
        <f t="shared" ca="1" si="583"/>
        <v>273000</v>
      </c>
    </row>
    <row r="5162" spans="1:15" x14ac:dyDescent="0.25">
      <c r="A5162">
        <v>5147</v>
      </c>
      <c r="B5162" s="89">
        <v>35027</v>
      </c>
      <c r="C5162" s="48">
        <v>60.234299</v>
      </c>
      <c r="D5162" s="48">
        <v>60.328097999999997</v>
      </c>
      <c r="E5162" s="48">
        <v>60.1875</v>
      </c>
      <c r="F5162" s="48">
        <v>60.328097999999997</v>
      </c>
      <c r="G5162" s="49">
        <v>62400</v>
      </c>
      <c r="H5162" s="48">
        <v>41.808427000000002</v>
      </c>
      <c r="I5162" s="52">
        <f t="shared" si="577"/>
        <v>0.69301748913085248</v>
      </c>
      <c r="J5162" s="52">
        <f t="shared" ca="1" si="578"/>
        <v>1</v>
      </c>
      <c r="K5162" s="48">
        <f t="shared" si="579"/>
        <v>41.74</v>
      </c>
      <c r="L5162" s="48">
        <f t="shared" si="580"/>
        <v>41.81</v>
      </c>
      <c r="M5162" s="48">
        <f t="shared" si="581"/>
        <v>41.71</v>
      </c>
      <c r="N5162" s="48">
        <f t="shared" si="582"/>
        <v>41.81</v>
      </c>
      <c r="O5162" s="49">
        <f t="shared" ca="1" si="583"/>
        <v>62400</v>
      </c>
    </row>
    <row r="5163" spans="1:15" x14ac:dyDescent="0.25">
      <c r="A5163">
        <v>5148</v>
      </c>
      <c r="B5163" s="89">
        <v>35025</v>
      </c>
      <c r="C5163" s="48">
        <v>60.3125</v>
      </c>
      <c r="D5163" s="48">
        <v>60.375</v>
      </c>
      <c r="E5163" s="48">
        <v>60.171799</v>
      </c>
      <c r="F5163" s="48">
        <v>60.171799</v>
      </c>
      <c r="G5163" s="49">
        <v>351600</v>
      </c>
      <c r="H5163" s="48">
        <v>41.700108</v>
      </c>
      <c r="I5163" s="52">
        <f t="shared" si="577"/>
        <v>0.69301747152349558</v>
      </c>
      <c r="J5163" s="52">
        <f t="shared" ca="1" si="578"/>
        <v>1</v>
      </c>
      <c r="K5163" s="48">
        <f t="shared" si="579"/>
        <v>41.8</v>
      </c>
      <c r="L5163" s="48">
        <f t="shared" si="580"/>
        <v>41.84</v>
      </c>
      <c r="M5163" s="48">
        <f t="shared" si="581"/>
        <v>41.7</v>
      </c>
      <c r="N5163" s="48">
        <f t="shared" si="582"/>
        <v>41.7</v>
      </c>
      <c r="O5163" s="49">
        <f t="shared" ca="1" si="583"/>
        <v>351600</v>
      </c>
    </row>
    <row r="5164" spans="1:15" x14ac:dyDescent="0.25">
      <c r="A5164">
        <v>5149</v>
      </c>
      <c r="B5164" s="89">
        <v>35024</v>
      </c>
      <c r="C5164" s="48">
        <v>59.9375</v>
      </c>
      <c r="D5164" s="48">
        <v>60.359299</v>
      </c>
      <c r="E5164" s="48">
        <v>59.921799</v>
      </c>
      <c r="F5164" s="48">
        <v>60.359299</v>
      </c>
      <c r="G5164" s="49">
        <v>119200</v>
      </c>
      <c r="H5164" s="48">
        <v>41.830049000000002</v>
      </c>
      <c r="I5164" s="52">
        <f t="shared" si="577"/>
        <v>0.69301747523608592</v>
      </c>
      <c r="J5164" s="52">
        <f t="shared" ca="1" si="578"/>
        <v>1</v>
      </c>
      <c r="K5164" s="48">
        <f t="shared" si="579"/>
        <v>41.54</v>
      </c>
      <c r="L5164" s="48">
        <f t="shared" si="580"/>
        <v>41.83</v>
      </c>
      <c r="M5164" s="48">
        <f t="shared" si="581"/>
        <v>41.53</v>
      </c>
      <c r="N5164" s="48">
        <f t="shared" si="582"/>
        <v>41.83</v>
      </c>
      <c r="O5164" s="49">
        <f t="shared" ca="1" si="583"/>
        <v>119200</v>
      </c>
    </row>
    <row r="5165" spans="1:15" x14ac:dyDescent="0.25">
      <c r="A5165">
        <v>5150</v>
      </c>
      <c r="B5165" s="89">
        <v>35023</v>
      </c>
      <c r="C5165" s="48">
        <v>60.281199999999998</v>
      </c>
      <c r="D5165" s="48">
        <v>60.296799</v>
      </c>
      <c r="E5165" s="48">
        <v>59.859299</v>
      </c>
      <c r="F5165" s="48">
        <v>59.875</v>
      </c>
      <c r="G5165" s="49">
        <v>448800</v>
      </c>
      <c r="H5165" s="48">
        <v>41.494422</v>
      </c>
      <c r="I5165" s="52">
        <f t="shared" si="577"/>
        <v>0.69301748643006267</v>
      </c>
      <c r="J5165" s="52">
        <f t="shared" ca="1" si="578"/>
        <v>1</v>
      </c>
      <c r="K5165" s="48">
        <f t="shared" si="579"/>
        <v>41.78</v>
      </c>
      <c r="L5165" s="48">
        <f t="shared" si="580"/>
        <v>41.79</v>
      </c>
      <c r="M5165" s="48">
        <f t="shared" si="581"/>
        <v>41.48</v>
      </c>
      <c r="N5165" s="48">
        <f t="shared" si="582"/>
        <v>41.49</v>
      </c>
      <c r="O5165" s="49">
        <f t="shared" ca="1" si="583"/>
        <v>448800</v>
      </c>
    </row>
    <row r="5166" spans="1:15" x14ac:dyDescent="0.25">
      <c r="A5166">
        <v>5151</v>
      </c>
      <c r="B5166" s="89">
        <v>35020</v>
      </c>
      <c r="C5166" s="48">
        <v>60.093699999999998</v>
      </c>
      <c r="D5166" s="48">
        <v>60.203097999999997</v>
      </c>
      <c r="E5166" s="48">
        <v>60.015597999999997</v>
      </c>
      <c r="F5166" s="48">
        <v>60.1875</v>
      </c>
      <c r="G5166" s="49">
        <v>267000</v>
      </c>
      <c r="H5166" s="48">
        <v>41.710990000000002</v>
      </c>
      <c r="I5166" s="52">
        <f t="shared" si="577"/>
        <v>0.69301748701973009</v>
      </c>
      <c r="J5166" s="52">
        <f t="shared" ca="1" si="578"/>
        <v>1</v>
      </c>
      <c r="K5166" s="48">
        <f t="shared" si="579"/>
        <v>41.65</v>
      </c>
      <c r="L5166" s="48">
        <f t="shared" si="580"/>
        <v>41.72</v>
      </c>
      <c r="M5166" s="48">
        <f t="shared" si="581"/>
        <v>41.59</v>
      </c>
      <c r="N5166" s="48">
        <f t="shared" si="582"/>
        <v>41.71</v>
      </c>
      <c r="O5166" s="49">
        <f t="shared" ca="1" si="583"/>
        <v>267000</v>
      </c>
    </row>
    <row r="5167" spans="1:15" x14ac:dyDescent="0.25">
      <c r="A5167">
        <v>5152</v>
      </c>
      <c r="B5167" s="89">
        <v>35019</v>
      </c>
      <c r="C5167" s="48">
        <v>59.671799</v>
      </c>
      <c r="D5167" s="48">
        <v>60.0625</v>
      </c>
      <c r="E5167" s="48">
        <v>59.656199999999998</v>
      </c>
      <c r="F5167" s="48">
        <v>60</v>
      </c>
      <c r="G5167" s="49">
        <v>577700</v>
      </c>
      <c r="H5167" s="48">
        <v>41.581049</v>
      </c>
      <c r="I5167" s="52">
        <f t="shared" si="577"/>
        <v>0.69301748333333335</v>
      </c>
      <c r="J5167" s="52">
        <f t="shared" ca="1" si="578"/>
        <v>1</v>
      </c>
      <c r="K5167" s="48">
        <f t="shared" si="579"/>
        <v>41.35</v>
      </c>
      <c r="L5167" s="48">
        <f t="shared" si="580"/>
        <v>41.62</v>
      </c>
      <c r="M5167" s="48">
        <f t="shared" si="581"/>
        <v>41.34</v>
      </c>
      <c r="N5167" s="48">
        <f t="shared" si="582"/>
        <v>41.58</v>
      </c>
      <c r="O5167" s="49">
        <f t="shared" ca="1" si="583"/>
        <v>577700</v>
      </c>
    </row>
    <row r="5168" spans="1:15" x14ac:dyDescent="0.25">
      <c r="A5168">
        <v>5153</v>
      </c>
      <c r="B5168" s="89">
        <v>35018</v>
      </c>
      <c r="C5168" s="48">
        <v>59.140597999999997</v>
      </c>
      <c r="D5168" s="48">
        <v>59.6875</v>
      </c>
      <c r="E5168" s="48">
        <v>59.109299</v>
      </c>
      <c r="F5168" s="48">
        <v>59.671799</v>
      </c>
      <c r="G5168" s="49">
        <v>584700</v>
      </c>
      <c r="H5168" s="48">
        <v>41.3536</v>
      </c>
      <c r="I5168" s="52">
        <f t="shared" si="577"/>
        <v>0.69301748385363748</v>
      </c>
      <c r="J5168" s="52">
        <f t="shared" ca="1" si="578"/>
        <v>1</v>
      </c>
      <c r="K5168" s="48">
        <f t="shared" si="579"/>
        <v>40.99</v>
      </c>
      <c r="L5168" s="48">
        <f t="shared" si="580"/>
        <v>41.36</v>
      </c>
      <c r="M5168" s="48">
        <f t="shared" si="581"/>
        <v>40.96</v>
      </c>
      <c r="N5168" s="48">
        <f t="shared" si="582"/>
        <v>41.35</v>
      </c>
      <c r="O5168" s="49">
        <f t="shared" ca="1" si="583"/>
        <v>584700</v>
      </c>
    </row>
    <row r="5169" spans="1:15" x14ac:dyDescent="0.25">
      <c r="A5169">
        <v>5154</v>
      </c>
      <c r="B5169" s="89">
        <v>35017</v>
      </c>
      <c r="C5169" s="48">
        <v>59.359299</v>
      </c>
      <c r="D5169" s="48">
        <v>59.484299</v>
      </c>
      <c r="E5169" s="48">
        <v>59.078097999999997</v>
      </c>
      <c r="F5169" s="48">
        <v>59.078097999999997</v>
      </c>
      <c r="G5169" s="49">
        <v>341800</v>
      </c>
      <c r="H5169" s="48">
        <v>40.942155</v>
      </c>
      <c r="I5169" s="52">
        <f t="shared" si="577"/>
        <v>0.69301748678503494</v>
      </c>
      <c r="J5169" s="52">
        <f t="shared" ca="1" si="578"/>
        <v>1</v>
      </c>
      <c r="K5169" s="48">
        <f t="shared" si="579"/>
        <v>41.14</v>
      </c>
      <c r="L5169" s="48">
        <f t="shared" si="580"/>
        <v>41.22</v>
      </c>
      <c r="M5169" s="48">
        <f t="shared" si="581"/>
        <v>40.94</v>
      </c>
      <c r="N5169" s="48">
        <f t="shared" si="582"/>
        <v>40.94</v>
      </c>
      <c r="O5169" s="49">
        <f t="shared" ca="1" si="583"/>
        <v>341800</v>
      </c>
    </row>
    <row r="5170" spans="1:15" x14ac:dyDescent="0.25">
      <c r="A5170">
        <v>5155</v>
      </c>
      <c r="B5170" s="89">
        <v>35016</v>
      </c>
      <c r="C5170" s="48">
        <v>59.421799</v>
      </c>
      <c r="D5170" s="48">
        <v>59.656199999999998</v>
      </c>
      <c r="E5170" s="48">
        <v>59.3125</v>
      </c>
      <c r="F5170" s="48">
        <v>59.468699999999998</v>
      </c>
      <c r="G5170" s="49">
        <v>818500</v>
      </c>
      <c r="H5170" s="48">
        <v>41.212848999999999</v>
      </c>
      <c r="I5170" s="52">
        <f t="shared" si="577"/>
        <v>0.69301748650971018</v>
      </c>
      <c r="J5170" s="52">
        <f t="shared" ca="1" si="578"/>
        <v>1</v>
      </c>
      <c r="K5170" s="48">
        <f t="shared" si="579"/>
        <v>41.18</v>
      </c>
      <c r="L5170" s="48">
        <f t="shared" si="580"/>
        <v>41.34</v>
      </c>
      <c r="M5170" s="48">
        <f t="shared" si="581"/>
        <v>41.1</v>
      </c>
      <c r="N5170" s="48">
        <f t="shared" si="582"/>
        <v>41.21</v>
      </c>
      <c r="O5170" s="49">
        <f t="shared" ca="1" si="583"/>
        <v>818500</v>
      </c>
    </row>
    <row r="5171" spans="1:15" x14ac:dyDescent="0.25">
      <c r="A5171">
        <v>5156</v>
      </c>
      <c r="B5171" s="89">
        <v>35013</v>
      </c>
      <c r="C5171" s="48">
        <v>59.234299</v>
      </c>
      <c r="D5171" s="48">
        <v>59.609299</v>
      </c>
      <c r="E5171" s="48">
        <v>59.218699999999998</v>
      </c>
      <c r="F5171" s="48">
        <v>59.531199999999998</v>
      </c>
      <c r="G5171" s="49">
        <v>795600</v>
      </c>
      <c r="H5171" s="48">
        <v>41.256163000000001</v>
      </c>
      <c r="I5171" s="52">
        <f t="shared" si="577"/>
        <v>0.69301749334802598</v>
      </c>
      <c r="J5171" s="52">
        <f t="shared" ca="1" si="578"/>
        <v>1</v>
      </c>
      <c r="K5171" s="48">
        <f t="shared" si="579"/>
        <v>41.05</v>
      </c>
      <c r="L5171" s="48">
        <f t="shared" si="580"/>
        <v>41.31</v>
      </c>
      <c r="M5171" s="48">
        <f t="shared" si="581"/>
        <v>41.04</v>
      </c>
      <c r="N5171" s="48">
        <f t="shared" si="582"/>
        <v>41.26</v>
      </c>
      <c r="O5171" s="49">
        <f t="shared" ca="1" si="583"/>
        <v>795600</v>
      </c>
    </row>
    <row r="5172" spans="1:15" x14ac:dyDescent="0.25">
      <c r="A5172">
        <v>5157</v>
      </c>
      <c r="B5172" s="89">
        <v>35012</v>
      </c>
      <c r="C5172" s="48">
        <v>59.578097999999997</v>
      </c>
      <c r="D5172" s="48">
        <v>59.578097999999997</v>
      </c>
      <c r="E5172" s="48">
        <v>59.281199999999998</v>
      </c>
      <c r="F5172" s="48">
        <v>59.5625</v>
      </c>
      <c r="G5172" s="49">
        <v>503700</v>
      </c>
      <c r="H5172" s="48">
        <v>41.277853999999998</v>
      </c>
      <c r="I5172" s="52">
        <f t="shared" si="577"/>
        <v>0.69301748583420775</v>
      </c>
      <c r="J5172" s="52">
        <f t="shared" ca="1" si="578"/>
        <v>1</v>
      </c>
      <c r="K5172" s="48">
        <f t="shared" si="579"/>
        <v>41.29</v>
      </c>
      <c r="L5172" s="48">
        <f t="shared" si="580"/>
        <v>41.29</v>
      </c>
      <c r="M5172" s="48">
        <f t="shared" si="581"/>
        <v>41.08</v>
      </c>
      <c r="N5172" s="48">
        <f t="shared" si="582"/>
        <v>41.28</v>
      </c>
      <c r="O5172" s="49">
        <f t="shared" ca="1" si="583"/>
        <v>503700</v>
      </c>
    </row>
    <row r="5173" spans="1:15" x14ac:dyDescent="0.25">
      <c r="A5173">
        <v>5158</v>
      </c>
      <c r="B5173" s="89">
        <v>35011</v>
      </c>
      <c r="C5173" s="48">
        <v>58.890597999999997</v>
      </c>
      <c r="D5173" s="48">
        <v>59.375</v>
      </c>
      <c r="E5173" s="48">
        <v>58.890597999999997</v>
      </c>
      <c r="F5173" s="48">
        <v>59.343699999999998</v>
      </c>
      <c r="G5173" s="49">
        <v>357200</v>
      </c>
      <c r="H5173" s="48">
        <v>41.126221999999999</v>
      </c>
      <c r="I5173" s="52">
        <f t="shared" si="577"/>
        <v>0.69301748964085486</v>
      </c>
      <c r="J5173" s="52">
        <f t="shared" ca="1" si="578"/>
        <v>1</v>
      </c>
      <c r="K5173" s="48">
        <f t="shared" si="579"/>
        <v>40.81</v>
      </c>
      <c r="L5173" s="48">
        <f t="shared" si="580"/>
        <v>41.15</v>
      </c>
      <c r="M5173" s="48">
        <f t="shared" si="581"/>
        <v>40.81</v>
      </c>
      <c r="N5173" s="48">
        <f t="shared" si="582"/>
        <v>41.13</v>
      </c>
      <c r="O5173" s="49">
        <f t="shared" ca="1" si="583"/>
        <v>357200</v>
      </c>
    </row>
    <row r="5174" spans="1:15" x14ac:dyDescent="0.25">
      <c r="A5174">
        <v>5159</v>
      </c>
      <c r="B5174" s="89">
        <v>35010</v>
      </c>
      <c r="C5174" s="48">
        <v>59</v>
      </c>
      <c r="D5174" s="48">
        <v>59</v>
      </c>
      <c r="E5174" s="48">
        <v>58.625</v>
      </c>
      <c r="F5174" s="48">
        <v>58.8125</v>
      </c>
      <c r="G5174" s="49">
        <v>358200</v>
      </c>
      <c r="H5174" s="48">
        <v>40.758091</v>
      </c>
      <c r="I5174" s="52">
        <f t="shared" si="577"/>
        <v>0.69301748777895855</v>
      </c>
      <c r="J5174" s="52">
        <f t="shared" ca="1" si="578"/>
        <v>1</v>
      </c>
      <c r="K5174" s="48">
        <f t="shared" si="579"/>
        <v>40.89</v>
      </c>
      <c r="L5174" s="48">
        <f t="shared" si="580"/>
        <v>40.89</v>
      </c>
      <c r="M5174" s="48">
        <f t="shared" si="581"/>
        <v>40.630000000000003</v>
      </c>
      <c r="N5174" s="48">
        <f t="shared" si="582"/>
        <v>40.76</v>
      </c>
      <c r="O5174" s="49">
        <f t="shared" ca="1" si="583"/>
        <v>358200</v>
      </c>
    </row>
    <row r="5175" spans="1:15" x14ac:dyDescent="0.25">
      <c r="A5175">
        <v>5160</v>
      </c>
      <c r="B5175" s="89">
        <v>35009</v>
      </c>
      <c r="C5175" s="48">
        <v>59.218699999999998</v>
      </c>
      <c r="D5175" s="48">
        <v>59.218699999999998</v>
      </c>
      <c r="E5175" s="48">
        <v>59.015597999999997</v>
      </c>
      <c r="F5175" s="48">
        <v>59.031199999999998</v>
      </c>
      <c r="G5175" s="49">
        <v>311200</v>
      </c>
      <c r="H5175" s="48">
        <v>40.909654000000003</v>
      </c>
      <c r="I5175" s="52">
        <f t="shared" si="577"/>
        <v>0.69301748905663452</v>
      </c>
      <c r="J5175" s="52">
        <f t="shared" ca="1" si="578"/>
        <v>1</v>
      </c>
      <c r="K5175" s="48">
        <f t="shared" si="579"/>
        <v>41.04</v>
      </c>
      <c r="L5175" s="48">
        <f t="shared" si="580"/>
        <v>41.04</v>
      </c>
      <c r="M5175" s="48">
        <f t="shared" si="581"/>
        <v>40.9</v>
      </c>
      <c r="N5175" s="48">
        <f t="shared" si="582"/>
        <v>40.909999999999997</v>
      </c>
      <c r="O5175" s="49">
        <f t="shared" ca="1" si="583"/>
        <v>311200</v>
      </c>
    </row>
    <row r="5176" spans="1:15" x14ac:dyDescent="0.25">
      <c r="A5176">
        <v>5161</v>
      </c>
      <c r="B5176" s="89">
        <v>35006</v>
      </c>
      <c r="C5176" s="48">
        <v>59.234299</v>
      </c>
      <c r="D5176" s="48">
        <v>59.25</v>
      </c>
      <c r="E5176" s="48">
        <v>59.0625</v>
      </c>
      <c r="F5176" s="48">
        <v>59.234299</v>
      </c>
      <c r="G5176" s="49">
        <v>615000</v>
      </c>
      <c r="H5176" s="48">
        <v>41.050404999999998</v>
      </c>
      <c r="I5176" s="52">
        <f t="shared" si="577"/>
        <v>0.69301748637221139</v>
      </c>
      <c r="J5176" s="52">
        <f t="shared" ca="1" si="578"/>
        <v>1</v>
      </c>
      <c r="K5176" s="48">
        <f t="shared" si="579"/>
        <v>41.05</v>
      </c>
      <c r="L5176" s="48">
        <f t="shared" si="580"/>
        <v>41.06</v>
      </c>
      <c r="M5176" s="48">
        <f t="shared" si="581"/>
        <v>40.93</v>
      </c>
      <c r="N5176" s="48">
        <f t="shared" si="582"/>
        <v>41.05</v>
      </c>
      <c r="O5176" s="49">
        <f t="shared" ca="1" si="583"/>
        <v>615000</v>
      </c>
    </row>
    <row r="5177" spans="1:15" x14ac:dyDescent="0.25">
      <c r="A5177">
        <v>5162</v>
      </c>
      <c r="B5177" s="89">
        <v>35005</v>
      </c>
      <c r="C5177" s="48">
        <v>58.6875</v>
      </c>
      <c r="D5177" s="48">
        <v>59.156199999999998</v>
      </c>
      <c r="E5177" s="48">
        <v>58.6875</v>
      </c>
      <c r="F5177" s="48">
        <v>59.156199999999998</v>
      </c>
      <c r="G5177" s="49">
        <v>326000</v>
      </c>
      <c r="H5177" s="48">
        <v>40.996281000000003</v>
      </c>
      <c r="I5177" s="52">
        <f t="shared" si="577"/>
        <v>0.69301748591018364</v>
      </c>
      <c r="J5177" s="52">
        <f t="shared" ca="1" si="578"/>
        <v>1</v>
      </c>
      <c r="K5177" s="48">
        <f t="shared" si="579"/>
        <v>40.67</v>
      </c>
      <c r="L5177" s="48">
        <f t="shared" si="580"/>
        <v>41</v>
      </c>
      <c r="M5177" s="48">
        <f t="shared" si="581"/>
        <v>40.67</v>
      </c>
      <c r="N5177" s="48">
        <f t="shared" si="582"/>
        <v>41</v>
      </c>
      <c r="O5177" s="49">
        <f t="shared" ca="1" si="583"/>
        <v>326000</v>
      </c>
    </row>
    <row r="5178" spans="1:15" x14ac:dyDescent="0.25">
      <c r="A5178">
        <v>5163</v>
      </c>
      <c r="B5178" s="89">
        <v>35004</v>
      </c>
      <c r="C5178" s="48">
        <v>58.281199999999998</v>
      </c>
      <c r="D5178" s="48">
        <v>58.781199999999998</v>
      </c>
      <c r="E5178" s="48">
        <v>58.234299</v>
      </c>
      <c r="F5178" s="48">
        <v>58.781199999999998</v>
      </c>
      <c r="G5178" s="49">
        <v>415700</v>
      </c>
      <c r="H5178" s="48">
        <v>40.736400000000003</v>
      </c>
      <c r="I5178" s="52">
        <f t="shared" si="577"/>
        <v>0.69301749538968249</v>
      </c>
      <c r="J5178" s="52">
        <f t="shared" ca="1" si="578"/>
        <v>1</v>
      </c>
      <c r="K5178" s="48">
        <f t="shared" si="579"/>
        <v>40.39</v>
      </c>
      <c r="L5178" s="48">
        <f t="shared" si="580"/>
        <v>40.74</v>
      </c>
      <c r="M5178" s="48">
        <f t="shared" si="581"/>
        <v>40.36</v>
      </c>
      <c r="N5178" s="48">
        <f t="shared" si="582"/>
        <v>40.74</v>
      </c>
      <c r="O5178" s="49">
        <f t="shared" ca="1" si="583"/>
        <v>415700</v>
      </c>
    </row>
    <row r="5179" spans="1:15" x14ac:dyDescent="0.25">
      <c r="A5179">
        <v>5164</v>
      </c>
      <c r="B5179" s="89">
        <v>35003</v>
      </c>
      <c r="C5179" s="48">
        <v>58.718699999999998</v>
      </c>
      <c r="D5179" s="48">
        <v>58.843699999999998</v>
      </c>
      <c r="E5179" s="48">
        <v>58.3125</v>
      </c>
      <c r="F5179" s="48">
        <v>58.3125</v>
      </c>
      <c r="G5179" s="49">
        <v>508200</v>
      </c>
      <c r="H5179" s="48">
        <v>40.411582000000003</v>
      </c>
      <c r="I5179" s="52">
        <f t="shared" si="577"/>
        <v>0.69301748338692393</v>
      </c>
      <c r="J5179" s="52">
        <f t="shared" ca="1" si="578"/>
        <v>1</v>
      </c>
      <c r="K5179" s="48">
        <f t="shared" si="579"/>
        <v>40.69</v>
      </c>
      <c r="L5179" s="48">
        <f t="shared" si="580"/>
        <v>40.78</v>
      </c>
      <c r="M5179" s="48">
        <f t="shared" si="581"/>
        <v>40.409999999999997</v>
      </c>
      <c r="N5179" s="48">
        <f t="shared" si="582"/>
        <v>40.409999999999997</v>
      </c>
      <c r="O5179" s="49">
        <f t="shared" ca="1" si="583"/>
        <v>508200</v>
      </c>
    </row>
    <row r="5180" spans="1:15" x14ac:dyDescent="0.25">
      <c r="A5180">
        <v>5165</v>
      </c>
      <c r="B5180" s="89">
        <v>35002</v>
      </c>
      <c r="C5180" s="48">
        <v>58.328097999999997</v>
      </c>
      <c r="D5180" s="48">
        <v>58.593699999999998</v>
      </c>
      <c r="E5180" s="48">
        <v>58.328097999999997</v>
      </c>
      <c r="F5180" s="48">
        <v>58.5625</v>
      </c>
      <c r="G5180" s="49">
        <v>488700</v>
      </c>
      <c r="H5180" s="48">
        <v>40.584836000000003</v>
      </c>
      <c r="I5180" s="52">
        <f t="shared" si="577"/>
        <v>0.69301747705442907</v>
      </c>
      <c r="J5180" s="52">
        <f t="shared" ca="1" si="578"/>
        <v>1</v>
      </c>
      <c r="K5180" s="48">
        <f t="shared" si="579"/>
        <v>40.42</v>
      </c>
      <c r="L5180" s="48">
        <f t="shared" si="580"/>
        <v>40.61</v>
      </c>
      <c r="M5180" s="48">
        <f t="shared" si="581"/>
        <v>40.42</v>
      </c>
      <c r="N5180" s="48">
        <f t="shared" si="582"/>
        <v>40.58</v>
      </c>
      <c r="O5180" s="49">
        <f t="shared" ca="1" si="583"/>
        <v>488700</v>
      </c>
    </row>
    <row r="5181" spans="1:15" x14ac:dyDescent="0.25">
      <c r="A5181">
        <v>5166</v>
      </c>
      <c r="B5181" s="89">
        <v>34999</v>
      </c>
      <c r="C5181" s="48">
        <v>57.6875</v>
      </c>
      <c r="D5181" s="48">
        <v>58.1875</v>
      </c>
      <c r="E5181" s="48">
        <v>57.421799</v>
      </c>
      <c r="F5181" s="48">
        <v>58.1875</v>
      </c>
      <c r="G5181" s="49">
        <v>905800</v>
      </c>
      <c r="H5181" s="48">
        <v>40.324955000000003</v>
      </c>
      <c r="I5181" s="52">
        <f t="shared" si="577"/>
        <v>0.69301748657357687</v>
      </c>
      <c r="J5181" s="52">
        <f t="shared" ca="1" si="578"/>
        <v>1</v>
      </c>
      <c r="K5181" s="48">
        <f t="shared" si="579"/>
        <v>39.979999999999997</v>
      </c>
      <c r="L5181" s="48">
        <f t="shared" si="580"/>
        <v>40.32</v>
      </c>
      <c r="M5181" s="48">
        <f t="shared" si="581"/>
        <v>39.79</v>
      </c>
      <c r="N5181" s="48">
        <f t="shared" si="582"/>
        <v>40.32</v>
      </c>
      <c r="O5181" s="49">
        <f t="shared" ca="1" si="583"/>
        <v>905800</v>
      </c>
    </row>
    <row r="5182" spans="1:15" x14ac:dyDescent="0.25">
      <c r="A5182">
        <v>5167</v>
      </c>
      <c r="B5182" s="89">
        <v>34998</v>
      </c>
      <c r="C5182" s="48">
        <v>58.375</v>
      </c>
      <c r="D5182" s="48">
        <v>58.421799</v>
      </c>
      <c r="E5182" s="48">
        <v>57.281199999999998</v>
      </c>
      <c r="F5182" s="48">
        <v>57.75</v>
      </c>
      <c r="G5182" s="49">
        <v>606800</v>
      </c>
      <c r="H5182" s="48">
        <v>40.02176</v>
      </c>
      <c r="I5182" s="52">
        <f t="shared" si="577"/>
        <v>0.69301748917748918</v>
      </c>
      <c r="J5182" s="52">
        <f t="shared" ca="1" si="578"/>
        <v>1</v>
      </c>
      <c r="K5182" s="48">
        <f t="shared" si="579"/>
        <v>40.450000000000003</v>
      </c>
      <c r="L5182" s="48">
        <f t="shared" si="580"/>
        <v>40.49</v>
      </c>
      <c r="M5182" s="48">
        <f t="shared" si="581"/>
        <v>39.700000000000003</v>
      </c>
      <c r="N5182" s="48">
        <f t="shared" si="582"/>
        <v>40.020000000000003</v>
      </c>
      <c r="O5182" s="49">
        <f t="shared" ca="1" si="583"/>
        <v>606800</v>
      </c>
    </row>
    <row r="5183" spans="1:15" x14ac:dyDescent="0.25">
      <c r="A5183">
        <v>5168</v>
      </c>
      <c r="B5183" s="89">
        <v>34997</v>
      </c>
      <c r="C5183" s="48">
        <v>58.8125</v>
      </c>
      <c r="D5183" s="48">
        <v>58.890597999999997</v>
      </c>
      <c r="E5183" s="48">
        <v>58.281199999999998</v>
      </c>
      <c r="F5183" s="48">
        <v>58.281199999999998</v>
      </c>
      <c r="G5183" s="49">
        <v>302700</v>
      </c>
      <c r="H5183" s="48">
        <v>40.389890999999999</v>
      </c>
      <c r="I5183" s="52">
        <f t="shared" si="577"/>
        <v>0.69301749106058219</v>
      </c>
      <c r="J5183" s="52">
        <f t="shared" ca="1" si="578"/>
        <v>1</v>
      </c>
      <c r="K5183" s="48">
        <f t="shared" si="579"/>
        <v>40.76</v>
      </c>
      <c r="L5183" s="48">
        <f t="shared" si="580"/>
        <v>40.81</v>
      </c>
      <c r="M5183" s="48">
        <f t="shared" si="581"/>
        <v>40.39</v>
      </c>
      <c r="N5183" s="48">
        <f t="shared" si="582"/>
        <v>40.39</v>
      </c>
      <c r="O5183" s="49">
        <f t="shared" ca="1" si="583"/>
        <v>302700</v>
      </c>
    </row>
    <row r="5184" spans="1:15" x14ac:dyDescent="0.25">
      <c r="A5184">
        <v>5169</v>
      </c>
      <c r="B5184" s="89">
        <v>34996</v>
      </c>
      <c r="C5184" s="48">
        <v>58.781199999999998</v>
      </c>
      <c r="D5184" s="48">
        <v>58.843699999999998</v>
      </c>
      <c r="E5184" s="48">
        <v>58.625</v>
      </c>
      <c r="F5184" s="48">
        <v>58.765597999999997</v>
      </c>
      <c r="G5184" s="49">
        <v>172200</v>
      </c>
      <c r="H5184" s="48">
        <v>40.725586999999997</v>
      </c>
      <c r="I5184" s="52">
        <f t="shared" si="577"/>
        <v>0.69301748618298753</v>
      </c>
      <c r="J5184" s="52">
        <f t="shared" ca="1" si="578"/>
        <v>1</v>
      </c>
      <c r="K5184" s="48">
        <f t="shared" si="579"/>
        <v>40.74</v>
      </c>
      <c r="L5184" s="48">
        <f t="shared" si="580"/>
        <v>40.78</v>
      </c>
      <c r="M5184" s="48">
        <f t="shared" si="581"/>
        <v>40.630000000000003</v>
      </c>
      <c r="N5184" s="48">
        <f t="shared" si="582"/>
        <v>40.729999999999997</v>
      </c>
      <c r="O5184" s="49">
        <f t="shared" ca="1" si="583"/>
        <v>172200</v>
      </c>
    </row>
    <row r="5185" spans="1:15" x14ac:dyDescent="0.25">
      <c r="A5185">
        <v>5170</v>
      </c>
      <c r="B5185" s="89">
        <v>34995</v>
      </c>
      <c r="C5185" s="48">
        <v>58.546799</v>
      </c>
      <c r="D5185" s="48">
        <v>58.8125</v>
      </c>
      <c r="E5185" s="48">
        <v>58.546799</v>
      </c>
      <c r="F5185" s="48">
        <v>58.703097999999997</v>
      </c>
      <c r="G5185" s="49">
        <v>533000</v>
      </c>
      <c r="H5185" s="48">
        <v>40.682273000000002</v>
      </c>
      <c r="I5185" s="52">
        <f t="shared" si="577"/>
        <v>0.6930174792478585</v>
      </c>
      <c r="J5185" s="52">
        <f t="shared" ca="1" si="578"/>
        <v>1</v>
      </c>
      <c r="K5185" s="48">
        <f t="shared" si="579"/>
        <v>40.57</v>
      </c>
      <c r="L5185" s="48">
        <f t="shared" si="580"/>
        <v>40.76</v>
      </c>
      <c r="M5185" s="48">
        <f t="shared" si="581"/>
        <v>40.57</v>
      </c>
      <c r="N5185" s="48">
        <f t="shared" si="582"/>
        <v>40.68</v>
      </c>
      <c r="O5185" s="49">
        <f t="shared" ca="1" si="583"/>
        <v>533000</v>
      </c>
    </row>
    <row r="5186" spans="1:15" x14ac:dyDescent="0.25">
      <c r="A5186">
        <v>5171</v>
      </c>
      <c r="B5186" s="89">
        <v>34992</v>
      </c>
      <c r="C5186" s="48">
        <v>59.140597999999997</v>
      </c>
      <c r="D5186" s="48">
        <v>59.1875</v>
      </c>
      <c r="E5186" s="48">
        <v>58.828097999999997</v>
      </c>
      <c r="F5186" s="48">
        <v>58.828097999999997</v>
      </c>
      <c r="G5186" s="49">
        <v>748400</v>
      </c>
      <c r="H5186" s="48">
        <v>40.768901</v>
      </c>
      <c r="I5186" s="52">
        <f t="shared" si="577"/>
        <v>0.69301749310338068</v>
      </c>
      <c r="J5186" s="52">
        <f t="shared" ca="1" si="578"/>
        <v>1</v>
      </c>
      <c r="K5186" s="48">
        <f t="shared" si="579"/>
        <v>40.99</v>
      </c>
      <c r="L5186" s="48">
        <f t="shared" si="580"/>
        <v>41.02</v>
      </c>
      <c r="M5186" s="48">
        <f t="shared" si="581"/>
        <v>40.770000000000003</v>
      </c>
      <c r="N5186" s="48">
        <f t="shared" si="582"/>
        <v>40.770000000000003</v>
      </c>
      <c r="O5186" s="49">
        <f t="shared" ca="1" si="583"/>
        <v>748400</v>
      </c>
    </row>
    <row r="5187" spans="1:15" x14ac:dyDescent="0.25">
      <c r="A5187">
        <v>5172</v>
      </c>
      <c r="B5187" s="89">
        <v>34991</v>
      </c>
      <c r="C5187" s="48">
        <v>58.875</v>
      </c>
      <c r="D5187" s="48">
        <v>59.1875</v>
      </c>
      <c r="E5187" s="48">
        <v>58.796799</v>
      </c>
      <c r="F5187" s="48">
        <v>59.1875</v>
      </c>
      <c r="G5187" s="49">
        <v>500600</v>
      </c>
      <c r="H5187" s="48">
        <v>41.017972</v>
      </c>
      <c r="I5187" s="52">
        <f t="shared" si="577"/>
        <v>0.69301747835269267</v>
      </c>
      <c r="J5187" s="52">
        <f t="shared" ca="1" si="578"/>
        <v>1</v>
      </c>
      <c r="K5187" s="48">
        <f t="shared" si="579"/>
        <v>40.799999999999997</v>
      </c>
      <c r="L5187" s="48">
        <f t="shared" si="580"/>
        <v>41.02</v>
      </c>
      <c r="M5187" s="48">
        <f t="shared" si="581"/>
        <v>40.75</v>
      </c>
      <c r="N5187" s="48">
        <f t="shared" si="582"/>
        <v>41.02</v>
      </c>
      <c r="O5187" s="49">
        <f t="shared" ca="1" si="583"/>
        <v>500600</v>
      </c>
    </row>
    <row r="5188" spans="1:15" x14ac:dyDescent="0.25">
      <c r="A5188">
        <v>5173</v>
      </c>
      <c r="B5188" s="89">
        <v>34990</v>
      </c>
      <c r="C5188" s="48">
        <v>59.015597999999997</v>
      </c>
      <c r="D5188" s="48">
        <v>59.093699999999998</v>
      </c>
      <c r="E5188" s="48">
        <v>58.718699999999998</v>
      </c>
      <c r="F5188" s="48">
        <v>58.906199999999998</v>
      </c>
      <c r="G5188" s="49">
        <v>228100</v>
      </c>
      <c r="H5188" s="48">
        <v>40.823027000000003</v>
      </c>
      <c r="I5188" s="52">
        <f t="shared" si="577"/>
        <v>0.69301749221643905</v>
      </c>
      <c r="J5188" s="52">
        <f t="shared" ca="1" si="578"/>
        <v>1</v>
      </c>
      <c r="K5188" s="48">
        <f t="shared" si="579"/>
        <v>40.9</v>
      </c>
      <c r="L5188" s="48">
        <f t="shared" si="580"/>
        <v>40.950000000000003</v>
      </c>
      <c r="M5188" s="48">
        <f t="shared" si="581"/>
        <v>40.69</v>
      </c>
      <c r="N5188" s="48">
        <f t="shared" si="582"/>
        <v>40.82</v>
      </c>
      <c r="O5188" s="49">
        <f t="shared" ca="1" si="583"/>
        <v>228100</v>
      </c>
    </row>
    <row r="5189" spans="1:15" x14ac:dyDescent="0.25">
      <c r="A5189">
        <v>5174</v>
      </c>
      <c r="B5189" s="89">
        <v>34989</v>
      </c>
      <c r="C5189" s="48">
        <v>58.406199999999998</v>
      </c>
      <c r="D5189" s="48">
        <v>58.796799</v>
      </c>
      <c r="E5189" s="48">
        <v>58.296799</v>
      </c>
      <c r="F5189" s="48">
        <v>58.734299</v>
      </c>
      <c r="G5189" s="49">
        <v>146000</v>
      </c>
      <c r="H5189" s="48">
        <v>40.703896</v>
      </c>
      <c r="I5189" s="52">
        <f t="shared" si="577"/>
        <v>0.69301748199974256</v>
      </c>
      <c r="J5189" s="52">
        <f t="shared" ca="1" si="578"/>
        <v>1</v>
      </c>
      <c r="K5189" s="48">
        <f t="shared" si="579"/>
        <v>40.479999999999997</v>
      </c>
      <c r="L5189" s="48">
        <f t="shared" si="580"/>
        <v>40.75</v>
      </c>
      <c r="M5189" s="48">
        <f t="shared" si="581"/>
        <v>40.4</v>
      </c>
      <c r="N5189" s="48">
        <f t="shared" si="582"/>
        <v>40.700000000000003</v>
      </c>
      <c r="O5189" s="49">
        <f t="shared" ca="1" si="583"/>
        <v>146000</v>
      </c>
    </row>
    <row r="5190" spans="1:15" x14ac:dyDescent="0.25">
      <c r="A5190">
        <v>5175</v>
      </c>
      <c r="B5190" s="89">
        <v>34988</v>
      </c>
      <c r="C5190" s="48">
        <v>58.453097999999997</v>
      </c>
      <c r="D5190" s="48">
        <v>58.5625</v>
      </c>
      <c r="E5190" s="48">
        <v>58.343699999999998</v>
      </c>
      <c r="F5190" s="48">
        <v>58.343699999999998</v>
      </c>
      <c r="G5190" s="49">
        <v>443600</v>
      </c>
      <c r="H5190" s="48">
        <v>40.433204000000003</v>
      </c>
      <c r="I5190" s="52">
        <f t="shared" si="577"/>
        <v>0.69301748089339554</v>
      </c>
      <c r="J5190" s="52">
        <f t="shared" ca="1" si="578"/>
        <v>1</v>
      </c>
      <c r="K5190" s="48">
        <f t="shared" si="579"/>
        <v>40.51</v>
      </c>
      <c r="L5190" s="48">
        <f t="shared" si="580"/>
        <v>40.58</v>
      </c>
      <c r="M5190" s="48">
        <f t="shared" si="581"/>
        <v>40.43</v>
      </c>
      <c r="N5190" s="48">
        <f t="shared" si="582"/>
        <v>40.43</v>
      </c>
      <c r="O5190" s="49">
        <f t="shared" ca="1" si="583"/>
        <v>443600</v>
      </c>
    </row>
    <row r="5191" spans="1:15" x14ac:dyDescent="0.25">
      <c r="A5191">
        <v>5176</v>
      </c>
      <c r="B5191" s="89">
        <v>34985</v>
      </c>
      <c r="C5191" s="48">
        <v>58.703097999999997</v>
      </c>
      <c r="D5191" s="48">
        <v>58.859299</v>
      </c>
      <c r="E5191" s="48">
        <v>58.625</v>
      </c>
      <c r="F5191" s="48">
        <v>58.625</v>
      </c>
      <c r="G5191" s="49">
        <v>488100</v>
      </c>
      <c r="H5191" s="48">
        <v>40.628149999999998</v>
      </c>
      <c r="I5191" s="52">
        <f t="shared" si="577"/>
        <v>0.69301748400852881</v>
      </c>
      <c r="J5191" s="52">
        <f t="shared" ca="1" si="578"/>
        <v>1</v>
      </c>
      <c r="K5191" s="48">
        <f t="shared" si="579"/>
        <v>40.68</v>
      </c>
      <c r="L5191" s="48">
        <f t="shared" si="580"/>
        <v>40.79</v>
      </c>
      <c r="M5191" s="48">
        <f t="shared" si="581"/>
        <v>40.630000000000003</v>
      </c>
      <c r="N5191" s="48">
        <f t="shared" si="582"/>
        <v>40.630000000000003</v>
      </c>
      <c r="O5191" s="49">
        <f t="shared" ca="1" si="583"/>
        <v>488100</v>
      </c>
    </row>
    <row r="5192" spans="1:15" x14ac:dyDescent="0.25">
      <c r="A5192">
        <v>5177</v>
      </c>
      <c r="B5192" s="89">
        <v>34984</v>
      </c>
      <c r="C5192" s="48">
        <v>58.125</v>
      </c>
      <c r="D5192" s="48">
        <v>58.468699999999998</v>
      </c>
      <c r="E5192" s="48">
        <v>58.125</v>
      </c>
      <c r="F5192" s="48">
        <v>58.4375</v>
      </c>
      <c r="G5192" s="49">
        <v>199800</v>
      </c>
      <c r="H5192" s="48">
        <v>40.498209000000003</v>
      </c>
      <c r="I5192" s="52">
        <f t="shared" si="577"/>
        <v>0.69301748021390375</v>
      </c>
      <c r="J5192" s="52">
        <f t="shared" ca="1" si="578"/>
        <v>1</v>
      </c>
      <c r="K5192" s="48">
        <f t="shared" si="579"/>
        <v>40.28</v>
      </c>
      <c r="L5192" s="48">
        <f t="shared" si="580"/>
        <v>40.520000000000003</v>
      </c>
      <c r="M5192" s="48">
        <f t="shared" si="581"/>
        <v>40.28</v>
      </c>
      <c r="N5192" s="48">
        <f t="shared" si="582"/>
        <v>40.5</v>
      </c>
      <c r="O5192" s="49">
        <f t="shared" ca="1" si="583"/>
        <v>199800</v>
      </c>
    </row>
    <row r="5193" spans="1:15" x14ac:dyDescent="0.25">
      <c r="A5193">
        <v>5178</v>
      </c>
      <c r="B5193" s="89">
        <v>34983</v>
      </c>
      <c r="C5193" s="48">
        <v>58.093699999999998</v>
      </c>
      <c r="D5193" s="48">
        <v>58.093699999999998</v>
      </c>
      <c r="E5193" s="48">
        <v>57.875</v>
      </c>
      <c r="F5193" s="48">
        <v>58.078097999999997</v>
      </c>
      <c r="G5193" s="49">
        <v>228100</v>
      </c>
      <c r="H5193" s="48">
        <v>40.249136999999997</v>
      </c>
      <c r="I5193" s="52">
        <f t="shared" si="577"/>
        <v>0.69301747794839974</v>
      </c>
      <c r="J5193" s="52">
        <f t="shared" ca="1" si="578"/>
        <v>1</v>
      </c>
      <c r="K5193" s="48">
        <f t="shared" si="579"/>
        <v>40.26</v>
      </c>
      <c r="L5193" s="48">
        <f t="shared" si="580"/>
        <v>40.26</v>
      </c>
      <c r="M5193" s="48">
        <f t="shared" si="581"/>
        <v>40.11</v>
      </c>
      <c r="N5193" s="48">
        <f t="shared" si="582"/>
        <v>40.25</v>
      </c>
      <c r="O5193" s="49">
        <f t="shared" ca="1" si="583"/>
        <v>228100</v>
      </c>
    </row>
    <row r="5194" spans="1:15" x14ac:dyDescent="0.25">
      <c r="A5194">
        <v>5179</v>
      </c>
      <c r="B5194" s="89">
        <v>34982</v>
      </c>
      <c r="C5194" s="48">
        <v>57.328097999999997</v>
      </c>
      <c r="D5194" s="48">
        <v>57.890597999999997</v>
      </c>
      <c r="E5194" s="48">
        <v>57.265597999999997</v>
      </c>
      <c r="F5194" s="48">
        <v>57.890597999999997</v>
      </c>
      <c r="G5194" s="49">
        <v>360800</v>
      </c>
      <c r="H5194" s="48">
        <v>40.119197</v>
      </c>
      <c r="I5194" s="52">
        <f t="shared" si="577"/>
        <v>0.69301749137226054</v>
      </c>
      <c r="J5194" s="52">
        <f t="shared" ca="1" si="578"/>
        <v>1</v>
      </c>
      <c r="K5194" s="48">
        <f t="shared" si="579"/>
        <v>39.729999999999997</v>
      </c>
      <c r="L5194" s="48">
        <f t="shared" si="580"/>
        <v>40.119999999999997</v>
      </c>
      <c r="M5194" s="48">
        <f t="shared" si="581"/>
        <v>39.69</v>
      </c>
      <c r="N5194" s="48">
        <f t="shared" si="582"/>
        <v>40.119999999999997</v>
      </c>
      <c r="O5194" s="49">
        <f t="shared" ca="1" si="583"/>
        <v>360800</v>
      </c>
    </row>
    <row r="5195" spans="1:15" x14ac:dyDescent="0.25">
      <c r="A5195">
        <v>5180</v>
      </c>
      <c r="B5195" s="89">
        <v>34981</v>
      </c>
      <c r="C5195" s="48">
        <v>58.1875</v>
      </c>
      <c r="D5195" s="48">
        <v>58.218699999999998</v>
      </c>
      <c r="E5195" s="48">
        <v>57.8125</v>
      </c>
      <c r="F5195" s="48">
        <v>57.921799</v>
      </c>
      <c r="G5195" s="49">
        <v>358200</v>
      </c>
      <c r="H5195" s="48">
        <v>40.140819</v>
      </c>
      <c r="I5195" s="52">
        <f t="shared" si="577"/>
        <v>0.69301747689155857</v>
      </c>
      <c r="J5195" s="52">
        <f t="shared" ca="1" si="578"/>
        <v>1</v>
      </c>
      <c r="K5195" s="48">
        <f t="shared" si="579"/>
        <v>40.32</v>
      </c>
      <c r="L5195" s="48">
        <f t="shared" si="580"/>
        <v>40.35</v>
      </c>
      <c r="M5195" s="48">
        <f t="shared" si="581"/>
        <v>40.07</v>
      </c>
      <c r="N5195" s="48">
        <f t="shared" si="582"/>
        <v>40.14</v>
      </c>
      <c r="O5195" s="49">
        <f t="shared" ca="1" si="583"/>
        <v>358200</v>
      </c>
    </row>
    <row r="5196" spans="1:15" x14ac:dyDescent="0.25">
      <c r="A5196">
        <v>5181</v>
      </c>
      <c r="B5196" s="89">
        <v>34978</v>
      </c>
      <c r="C5196" s="48">
        <v>58.390597999999997</v>
      </c>
      <c r="D5196" s="48">
        <v>58.578097999999997</v>
      </c>
      <c r="E5196" s="48">
        <v>58.390597999999997</v>
      </c>
      <c r="F5196" s="48">
        <v>58.406199999999998</v>
      </c>
      <c r="G5196" s="49">
        <v>75300</v>
      </c>
      <c r="H5196" s="48">
        <v>40.476517999999999</v>
      </c>
      <c r="I5196" s="52">
        <f t="shared" si="577"/>
        <v>0.69301748786943851</v>
      </c>
      <c r="J5196" s="52">
        <f t="shared" ca="1" si="578"/>
        <v>1</v>
      </c>
      <c r="K5196" s="48">
        <f t="shared" si="579"/>
        <v>40.47</v>
      </c>
      <c r="L5196" s="48">
        <f t="shared" si="580"/>
        <v>40.6</v>
      </c>
      <c r="M5196" s="48">
        <f t="shared" si="581"/>
        <v>40.47</v>
      </c>
      <c r="N5196" s="48">
        <f t="shared" si="582"/>
        <v>40.479999999999997</v>
      </c>
      <c r="O5196" s="49">
        <f t="shared" ca="1" si="583"/>
        <v>75300</v>
      </c>
    </row>
    <row r="5197" spans="1:15" x14ac:dyDescent="0.25">
      <c r="A5197">
        <v>5182</v>
      </c>
      <c r="B5197" s="89">
        <v>34977</v>
      </c>
      <c r="C5197" s="48">
        <v>58.25</v>
      </c>
      <c r="D5197" s="48">
        <v>58.359299</v>
      </c>
      <c r="E5197" s="48">
        <v>58.093699999999998</v>
      </c>
      <c r="F5197" s="48">
        <v>58.359299</v>
      </c>
      <c r="G5197" s="49">
        <v>268800</v>
      </c>
      <c r="H5197" s="48">
        <v>40.444014000000003</v>
      </c>
      <c r="I5197" s="52">
        <f t="shared" si="577"/>
        <v>0.69301747438741512</v>
      </c>
      <c r="J5197" s="52">
        <f t="shared" ca="1" si="578"/>
        <v>1</v>
      </c>
      <c r="K5197" s="48">
        <f t="shared" si="579"/>
        <v>40.369999999999997</v>
      </c>
      <c r="L5197" s="48">
        <f t="shared" si="580"/>
        <v>40.44</v>
      </c>
      <c r="M5197" s="48">
        <f t="shared" si="581"/>
        <v>40.26</v>
      </c>
      <c r="N5197" s="48">
        <f t="shared" si="582"/>
        <v>40.44</v>
      </c>
      <c r="O5197" s="49">
        <f t="shared" ca="1" si="583"/>
        <v>268800</v>
      </c>
    </row>
    <row r="5198" spans="1:15" x14ac:dyDescent="0.25">
      <c r="A5198">
        <v>5183</v>
      </c>
      <c r="B5198" s="89">
        <v>34976</v>
      </c>
      <c r="C5198" s="48">
        <v>58.281199999999998</v>
      </c>
      <c r="D5198" s="48">
        <v>58.281199999999998</v>
      </c>
      <c r="E5198" s="48">
        <v>58.109299</v>
      </c>
      <c r="F5198" s="48">
        <v>58.1875</v>
      </c>
      <c r="G5198" s="49">
        <v>248800</v>
      </c>
      <c r="H5198" s="48">
        <v>40.324955000000003</v>
      </c>
      <c r="I5198" s="52">
        <f t="shared" si="577"/>
        <v>0.69301748657357687</v>
      </c>
      <c r="J5198" s="52">
        <f t="shared" ca="1" si="578"/>
        <v>1</v>
      </c>
      <c r="K5198" s="48">
        <f t="shared" si="579"/>
        <v>40.39</v>
      </c>
      <c r="L5198" s="48">
        <f t="shared" si="580"/>
        <v>40.39</v>
      </c>
      <c r="M5198" s="48">
        <f t="shared" si="581"/>
        <v>40.270000000000003</v>
      </c>
      <c r="N5198" s="48">
        <f t="shared" si="582"/>
        <v>40.32</v>
      </c>
      <c r="O5198" s="49">
        <f t="shared" ca="1" si="583"/>
        <v>248800</v>
      </c>
    </row>
    <row r="5199" spans="1:15" x14ac:dyDescent="0.25">
      <c r="A5199">
        <v>5184</v>
      </c>
      <c r="B5199" s="89">
        <v>34975</v>
      </c>
      <c r="C5199" s="48">
        <v>58.1875</v>
      </c>
      <c r="D5199" s="48">
        <v>58.343699999999998</v>
      </c>
      <c r="E5199" s="48">
        <v>57.953097999999997</v>
      </c>
      <c r="F5199" s="48">
        <v>58.25</v>
      </c>
      <c r="G5199" s="49">
        <v>839700</v>
      </c>
      <c r="H5199" s="48">
        <v>40.368268</v>
      </c>
      <c r="I5199" s="52">
        <f t="shared" si="577"/>
        <v>0.69301747639484979</v>
      </c>
      <c r="J5199" s="52">
        <f t="shared" ca="1" si="578"/>
        <v>1</v>
      </c>
      <c r="K5199" s="48">
        <f t="shared" si="579"/>
        <v>40.32</v>
      </c>
      <c r="L5199" s="48">
        <f t="shared" si="580"/>
        <v>40.43</v>
      </c>
      <c r="M5199" s="48">
        <f t="shared" si="581"/>
        <v>40.159999999999997</v>
      </c>
      <c r="N5199" s="48">
        <f t="shared" si="582"/>
        <v>40.369999999999997</v>
      </c>
      <c r="O5199" s="49">
        <f t="shared" ca="1" si="583"/>
        <v>839700</v>
      </c>
    </row>
    <row r="5200" spans="1:15" x14ac:dyDescent="0.25">
      <c r="A5200">
        <v>5185</v>
      </c>
      <c r="B5200" s="89">
        <v>34974</v>
      </c>
      <c r="C5200" s="48">
        <v>58.484299</v>
      </c>
      <c r="D5200" s="48">
        <v>58.625</v>
      </c>
      <c r="E5200" s="48">
        <v>58.046799</v>
      </c>
      <c r="F5200" s="48">
        <v>58.1875</v>
      </c>
      <c r="G5200" s="49">
        <v>293100</v>
      </c>
      <c r="H5200" s="48">
        <v>40.324955000000003</v>
      </c>
      <c r="I5200" s="52">
        <f t="shared" si="577"/>
        <v>0.69301748657357687</v>
      </c>
      <c r="J5200" s="52">
        <f t="shared" ca="1" si="578"/>
        <v>1</v>
      </c>
      <c r="K5200" s="48">
        <f t="shared" si="579"/>
        <v>40.53</v>
      </c>
      <c r="L5200" s="48">
        <f t="shared" si="580"/>
        <v>40.630000000000003</v>
      </c>
      <c r="M5200" s="48">
        <f t="shared" si="581"/>
        <v>40.229999999999997</v>
      </c>
      <c r="N5200" s="48">
        <f t="shared" si="582"/>
        <v>40.32</v>
      </c>
      <c r="O5200" s="49">
        <f t="shared" ca="1" si="583"/>
        <v>293100</v>
      </c>
    </row>
    <row r="5201" spans="1:15" x14ac:dyDescent="0.25">
      <c r="A5201">
        <v>5186</v>
      </c>
      <c r="B5201" s="89">
        <v>34971</v>
      </c>
      <c r="C5201" s="48">
        <v>58.546799</v>
      </c>
      <c r="D5201" s="48">
        <v>58.906199999999998</v>
      </c>
      <c r="E5201" s="48">
        <v>58.406199999999998</v>
      </c>
      <c r="F5201" s="48">
        <v>58.484299</v>
      </c>
      <c r="G5201" s="49">
        <v>606600</v>
      </c>
      <c r="H5201" s="48">
        <v>40.530641000000003</v>
      </c>
      <c r="I5201" s="52">
        <f t="shared" ref="I5201:I5264" si="584">H5201/F5201</f>
        <v>0.69301747123616897</v>
      </c>
      <c r="J5201" s="52">
        <f t="shared" ref="J5201:J5264" ca="1" si="585">INDEX(OFFSET($T$15,0,0,$S$13+1,1),MATCH(B5201,OFFSET($Q$15,0,0,$S$13+1,1),-1))</f>
        <v>1</v>
      </c>
      <c r="K5201" s="48">
        <f t="shared" ref="K5201:K5264" si="586">ROUND($I5201*C5201,2)</f>
        <v>40.57</v>
      </c>
      <c r="L5201" s="48">
        <f t="shared" ref="L5201:L5264" si="587">ROUND($I5201*D5201,2)</f>
        <v>40.82</v>
      </c>
      <c r="M5201" s="48">
        <f t="shared" ref="M5201:M5264" si="588">ROUND($I5201*E5201,2)</f>
        <v>40.479999999999997</v>
      </c>
      <c r="N5201" s="48">
        <f t="shared" ref="N5201:N5264" si="589">ROUND($I5201*F5201,2)</f>
        <v>40.53</v>
      </c>
      <c r="O5201" s="49">
        <f t="shared" ref="O5201:O5264" ca="1" si="590">G5201*J5201</f>
        <v>606600</v>
      </c>
    </row>
    <row r="5202" spans="1:15" x14ac:dyDescent="0.25">
      <c r="A5202">
        <v>5187</v>
      </c>
      <c r="B5202" s="89">
        <v>34970</v>
      </c>
      <c r="C5202" s="48">
        <v>58.203097999999997</v>
      </c>
      <c r="D5202" s="48">
        <v>58.593699999999998</v>
      </c>
      <c r="E5202" s="48">
        <v>58.156199999999998</v>
      </c>
      <c r="F5202" s="48">
        <v>58.593699999999998</v>
      </c>
      <c r="G5202" s="49">
        <v>456200</v>
      </c>
      <c r="H5202" s="48">
        <v>40.606459000000001</v>
      </c>
      <c r="I5202" s="52">
        <f t="shared" si="584"/>
        <v>0.69301749164159288</v>
      </c>
      <c r="J5202" s="52">
        <f t="shared" ca="1" si="585"/>
        <v>1</v>
      </c>
      <c r="K5202" s="48">
        <f t="shared" si="586"/>
        <v>40.340000000000003</v>
      </c>
      <c r="L5202" s="48">
        <f t="shared" si="587"/>
        <v>40.61</v>
      </c>
      <c r="M5202" s="48">
        <f t="shared" si="588"/>
        <v>40.299999999999997</v>
      </c>
      <c r="N5202" s="48">
        <f t="shared" si="589"/>
        <v>40.61</v>
      </c>
      <c r="O5202" s="49">
        <f t="shared" ca="1" si="590"/>
        <v>456200</v>
      </c>
    </row>
    <row r="5203" spans="1:15" x14ac:dyDescent="0.25">
      <c r="A5203">
        <v>5188</v>
      </c>
      <c r="B5203" s="89">
        <v>34969</v>
      </c>
      <c r="C5203" s="48">
        <v>57.953097999999997</v>
      </c>
      <c r="D5203" s="48">
        <v>58.1875</v>
      </c>
      <c r="E5203" s="48">
        <v>57.593699999999998</v>
      </c>
      <c r="F5203" s="48">
        <v>58.156199999999998</v>
      </c>
      <c r="G5203" s="49">
        <v>654400</v>
      </c>
      <c r="H5203" s="48">
        <v>40.303263999999999</v>
      </c>
      <c r="I5203" s="52">
        <f t="shared" si="584"/>
        <v>0.69301749426544379</v>
      </c>
      <c r="J5203" s="52">
        <f t="shared" ca="1" si="585"/>
        <v>1</v>
      </c>
      <c r="K5203" s="48">
        <f t="shared" si="586"/>
        <v>40.159999999999997</v>
      </c>
      <c r="L5203" s="48">
        <f t="shared" si="587"/>
        <v>40.32</v>
      </c>
      <c r="M5203" s="48">
        <f t="shared" si="588"/>
        <v>39.909999999999997</v>
      </c>
      <c r="N5203" s="48">
        <f t="shared" si="589"/>
        <v>40.299999999999997</v>
      </c>
      <c r="O5203" s="49">
        <f t="shared" ca="1" si="590"/>
        <v>654400</v>
      </c>
    </row>
    <row r="5204" spans="1:15" x14ac:dyDescent="0.25">
      <c r="A5204">
        <v>5189</v>
      </c>
      <c r="B5204" s="89">
        <v>34968</v>
      </c>
      <c r="C5204" s="48">
        <v>58.390597999999997</v>
      </c>
      <c r="D5204" s="48">
        <v>58.531199999999998</v>
      </c>
      <c r="E5204" s="48">
        <v>58.0625</v>
      </c>
      <c r="F5204" s="48">
        <v>58.203097999999997</v>
      </c>
      <c r="G5204" s="49">
        <v>466600</v>
      </c>
      <c r="H5204" s="48">
        <v>40.335765000000002</v>
      </c>
      <c r="I5204" s="52">
        <f t="shared" si="584"/>
        <v>0.693017491955497</v>
      </c>
      <c r="J5204" s="52">
        <f t="shared" ca="1" si="585"/>
        <v>1</v>
      </c>
      <c r="K5204" s="48">
        <f t="shared" si="586"/>
        <v>40.47</v>
      </c>
      <c r="L5204" s="48">
        <f t="shared" si="587"/>
        <v>40.56</v>
      </c>
      <c r="M5204" s="48">
        <f t="shared" si="588"/>
        <v>40.24</v>
      </c>
      <c r="N5204" s="48">
        <f t="shared" si="589"/>
        <v>40.340000000000003</v>
      </c>
      <c r="O5204" s="49">
        <f t="shared" ca="1" si="590"/>
        <v>466600</v>
      </c>
    </row>
    <row r="5205" spans="1:15" x14ac:dyDescent="0.25">
      <c r="A5205">
        <v>5190</v>
      </c>
      <c r="B5205" s="89">
        <v>34967</v>
      </c>
      <c r="C5205" s="48">
        <v>58.375</v>
      </c>
      <c r="D5205" s="48">
        <v>58.375</v>
      </c>
      <c r="E5205" s="48">
        <v>58.015597999999997</v>
      </c>
      <c r="F5205" s="48">
        <v>58.218699999999998</v>
      </c>
      <c r="G5205" s="49">
        <v>130000</v>
      </c>
      <c r="H5205" s="48">
        <v>40.346577000000003</v>
      </c>
      <c r="I5205" s="52">
        <f t="shared" si="584"/>
        <v>0.69301748407298691</v>
      </c>
      <c r="J5205" s="52">
        <f t="shared" ca="1" si="585"/>
        <v>1</v>
      </c>
      <c r="K5205" s="48">
        <f t="shared" si="586"/>
        <v>40.450000000000003</v>
      </c>
      <c r="L5205" s="48">
        <f t="shared" si="587"/>
        <v>40.450000000000003</v>
      </c>
      <c r="M5205" s="48">
        <f t="shared" si="588"/>
        <v>40.21</v>
      </c>
      <c r="N5205" s="48">
        <f t="shared" si="589"/>
        <v>40.35</v>
      </c>
      <c r="O5205" s="49">
        <f t="shared" ca="1" si="590"/>
        <v>130000</v>
      </c>
    </row>
    <row r="5206" spans="1:15" x14ac:dyDescent="0.25">
      <c r="A5206">
        <v>5191</v>
      </c>
      <c r="B5206" s="89">
        <v>34964</v>
      </c>
      <c r="C5206" s="48">
        <v>57.828097999999997</v>
      </c>
      <c r="D5206" s="48">
        <v>58.375</v>
      </c>
      <c r="E5206" s="48">
        <v>57.781199999999998</v>
      </c>
      <c r="F5206" s="48">
        <v>58.3125</v>
      </c>
      <c r="G5206" s="49">
        <v>449900</v>
      </c>
      <c r="H5206" s="48">
        <v>40.411582000000003</v>
      </c>
      <c r="I5206" s="52">
        <f t="shared" si="584"/>
        <v>0.69301748338692393</v>
      </c>
      <c r="J5206" s="52">
        <f t="shared" ca="1" si="585"/>
        <v>1</v>
      </c>
      <c r="K5206" s="48">
        <f t="shared" si="586"/>
        <v>40.08</v>
      </c>
      <c r="L5206" s="48">
        <f t="shared" si="587"/>
        <v>40.450000000000003</v>
      </c>
      <c r="M5206" s="48">
        <f t="shared" si="588"/>
        <v>40.04</v>
      </c>
      <c r="N5206" s="48">
        <f t="shared" si="589"/>
        <v>40.409999999999997</v>
      </c>
      <c r="O5206" s="49">
        <f t="shared" ca="1" si="590"/>
        <v>449900</v>
      </c>
    </row>
    <row r="5207" spans="1:15" x14ac:dyDescent="0.25">
      <c r="A5207">
        <v>5192</v>
      </c>
      <c r="B5207" s="89">
        <v>34963</v>
      </c>
      <c r="C5207" s="48">
        <v>58.703097999999997</v>
      </c>
      <c r="D5207" s="48">
        <v>58.75</v>
      </c>
      <c r="E5207" s="48">
        <v>58.0625</v>
      </c>
      <c r="F5207" s="48">
        <v>58.296799</v>
      </c>
      <c r="G5207" s="49">
        <v>508500</v>
      </c>
      <c r="H5207" s="48">
        <v>40.400700999999998</v>
      </c>
      <c r="I5207" s="52">
        <f t="shared" si="584"/>
        <v>0.69301748454490608</v>
      </c>
      <c r="J5207" s="52">
        <f t="shared" ca="1" si="585"/>
        <v>1</v>
      </c>
      <c r="K5207" s="48">
        <f t="shared" si="586"/>
        <v>40.68</v>
      </c>
      <c r="L5207" s="48">
        <f t="shared" si="587"/>
        <v>40.71</v>
      </c>
      <c r="M5207" s="48">
        <f t="shared" si="588"/>
        <v>40.24</v>
      </c>
      <c r="N5207" s="48">
        <f t="shared" si="589"/>
        <v>40.4</v>
      </c>
      <c r="O5207" s="49">
        <f t="shared" ca="1" si="590"/>
        <v>508500</v>
      </c>
    </row>
    <row r="5208" spans="1:15" x14ac:dyDescent="0.25">
      <c r="A5208">
        <v>5193</v>
      </c>
      <c r="B5208" s="89">
        <v>34962</v>
      </c>
      <c r="C5208" s="48">
        <v>58.593699999999998</v>
      </c>
      <c r="D5208" s="48">
        <v>58.781199999999998</v>
      </c>
      <c r="E5208" s="48">
        <v>58.546799</v>
      </c>
      <c r="F5208" s="48">
        <v>58.781199999999998</v>
      </c>
      <c r="G5208" s="49">
        <v>290800</v>
      </c>
      <c r="H5208" s="48">
        <v>40.736400000000003</v>
      </c>
      <c r="I5208" s="52">
        <f t="shared" si="584"/>
        <v>0.69301749538968249</v>
      </c>
      <c r="J5208" s="52">
        <f t="shared" ca="1" si="585"/>
        <v>1</v>
      </c>
      <c r="K5208" s="48">
        <f t="shared" si="586"/>
        <v>40.61</v>
      </c>
      <c r="L5208" s="48">
        <f t="shared" si="587"/>
        <v>40.74</v>
      </c>
      <c r="M5208" s="48">
        <f t="shared" si="588"/>
        <v>40.57</v>
      </c>
      <c r="N5208" s="48">
        <f t="shared" si="589"/>
        <v>40.74</v>
      </c>
      <c r="O5208" s="49">
        <f t="shared" ca="1" si="590"/>
        <v>290800</v>
      </c>
    </row>
    <row r="5209" spans="1:15" x14ac:dyDescent="0.25">
      <c r="A5209">
        <v>5194</v>
      </c>
      <c r="B5209" s="89">
        <v>34961</v>
      </c>
      <c r="C5209" s="48">
        <v>58.328097999999997</v>
      </c>
      <c r="D5209" s="48">
        <v>58.531199999999998</v>
      </c>
      <c r="E5209" s="48">
        <v>58.125</v>
      </c>
      <c r="F5209" s="48">
        <v>58.5</v>
      </c>
      <c r="G5209" s="49">
        <v>549600</v>
      </c>
      <c r="H5209" s="48">
        <v>40.541522999999998</v>
      </c>
      <c r="I5209" s="52">
        <f t="shared" si="584"/>
        <v>0.69301748717948719</v>
      </c>
      <c r="J5209" s="52">
        <f t="shared" ca="1" si="585"/>
        <v>1</v>
      </c>
      <c r="K5209" s="48">
        <f t="shared" si="586"/>
        <v>40.42</v>
      </c>
      <c r="L5209" s="48">
        <f t="shared" si="587"/>
        <v>40.56</v>
      </c>
      <c r="M5209" s="48">
        <f t="shared" si="588"/>
        <v>40.28</v>
      </c>
      <c r="N5209" s="48">
        <f t="shared" si="589"/>
        <v>40.54</v>
      </c>
      <c r="O5209" s="49">
        <f t="shared" ca="1" si="590"/>
        <v>549600</v>
      </c>
    </row>
    <row r="5210" spans="1:15" x14ac:dyDescent="0.25">
      <c r="A5210">
        <v>5195</v>
      </c>
      <c r="B5210" s="89">
        <v>34960</v>
      </c>
      <c r="C5210" s="48">
        <v>58.234299</v>
      </c>
      <c r="D5210" s="48">
        <v>58.265597999999997</v>
      </c>
      <c r="E5210" s="48">
        <v>57.9375</v>
      </c>
      <c r="F5210" s="48">
        <v>58.218699999999998</v>
      </c>
      <c r="G5210" s="49">
        <v>307500</v>
      </c>
      <c r="H5210" s="48">
        <v>40.346577000000003</v>
      </c>
      <c r="I5210" s="52">
        <f t="shared" si="584"/>
        <v>0.69301748407298691</v>
      </c>
      <c r="J5210" s="52">
        <f t="shared" ca="1" si="585"/>
        <v>1</v>
      </c>
      <c r="K5210" s="48">
        <f t="shared" si="586"/>
        <v>40.36</v>
      </c>
      <c r="L5210" s="48">
        <f t="shared" si="587"/>
        <v>40.380000000000003</v>
      </c>
      <c r="M5210" s="48">
        <f t="shared" si="588"/>
        <v>40.15</v>
      </c>
      <c r="N5210" s="48">
        <f t="shared" si="589"/>
        <v>40.35</v>
      </c>
      <c r="O5210" s="49">
        <f t="shared" ca="1" si="590"/>
        <v>307500</v>
      </c>
    </row>
    <row r="5211" spans="1:15" x14ac:dyDescent="0.25">
      <c r="A5211">
        <v>5196</v>
      </c>
      <c r="B5211" s="89">
        <v>34957</v>
      </c>
      <c r="C5211" s="48">
        <v>58.406199999999998</v>
      </c>
      <c r="D5211" s="48">
        <v>58.578097999999997</v>
      </c>
      <c r="E5211" s="48">
        <v>58.203097999999997</v>
      </c>
      <c r="F5211" s="48">
        <v>58.4375</v>
      </c>
      <c r="G5211" s="49">
        <v>431200</v>
      </c>
      <c r="H5211" s="48">
        <v>40.498209000000003</v>
      </c>
      <c r="I5211" s="52">
        <f t="shared" si="584"/>
        <v>0.69301748021390375</v>
      </c>
      <c r="J5211" s="52">
        <f t="shared" ca="1" si="585"/>
        <v>1</v>
      </c>
      <c r="K5211" s="48">
        <f t="shared" si="586"/>
        <v>40.479999999999997</v>
      </c>
      <c r="L5211" s="48">
        <f t="shared" si="587"/>
        <v>40.6</v>
      </c>
      <c r="M5211" s="48">
        <f t="shared" si="588"/>
        <v>40.340000000000003</v>
      </c>
      <c r="N5211" s="48">
        <f t="shared" si="589"/>
        <v>40.5</v>
      </c>
      <c r="O5211" s="49">
        <f t="shared" ca="1" si="590"/>
        <v>431200</v>
      </c>
    </row>
    <row r="5212" spans="1:15" x14ac:dyDescent="0.25">
      <c r="A5212">
        <v>5197</v>
      </c>
      <c r="B5212" s="89">
        <v>34956</v>
      </c>
      <c r="C5212" s="48">
        <v>58.4375</v>
      </c>
      <c r="D5212" s="48">
        <v>58.8125</v>
      </c>
      <c r="E5212" s="48">
        <v>58.281199999999998</v>
      </c>
      <c r="F5212" s="48">
        <v>58.765597999999997</v>
      </c>
      <c r="G5212" s="49">
        <v>457600</v>
      </c>
      <c r="H5212" s="48">
        <v>40.509365000000003</v>
      </c>
      <c r="I5212" s="52">
        <f t="shared" si="584"/>
        <v>0.68933808858713574</v>
      </c>
      <c r="J5212" s="52">
        <f t="shared" ca="1" si="585"/>
        <v>1</v>
      </c>
      <c r="K5212" s="48">
        <f t="shared" si="586"/>
        <v>40.28</v>
      </c>
      <c r="L5212" s="48">
        <f t="shared" si="587"/>
        <v>40.54</v>
      </c>
      <c r="M5212" s="48">
        <f t="shared" si="588"/>
        <v>40.18</v>
      </c>
      <c r="N5212" s="48">
        <f t="shared" si="589"/>
        <v>40.51</v>
      </c>
      <c r="O5212" s="49">
        <f t="shared" ca="1" si="590"/>
        <v>457600</v>
      </c>
    </row>
    <row r="5213" spans="1:15" x14ac:dyDescent="0.25">
      <c r="A5213">
        <v>5198</v>
      </c>
      <c r="B5213" s="89">
        <v>34955</v>
      </c>
      <c r="C5213" s="48">
        <v>57.906199999999998</v>
      </c>
      <c r="D5213" s="48">
        <v>58.3125</v>
      </c>
      <c r="E5213" s="48">
        <v>57.890597999999997</v>
      </c>
      <c r="F5213" s="48">
        <v>58.234299</v>
      </c>
      <c r="G5213" s="49">
        <v>239800</v>
      </c>
      <c r="H5213" s="48">
        <v>40.143120000000003</v>
      </c>
      <c r="I5213" s="52">
        <f t="shared" si="584"/>
        <v>0.68933808235589822</v>
      </c>
      <c r="J5213" s="52">
        <f t="shared" ca="1" si="585"/>
        <v>1</v>
      </c>
      <c r="K5213" s="48">
        <f t="shared" si="586"/>
        <v>39.92</v>
      </c>
      <c r="L5213" s="48">
        <f t="shared" si="587"/>
        <v>40.200000000000003</v>
      </c>
      <c r="M5213" s="48">
        <f t="shared" si="588"/>
        <v>39.909999999999997</v>
      </c>
      <c r="N5213" s="48">
        <f t="shared" si="589"/>
        <v>40.14</v>
      </c>
      <c r="O5213" s="49">
        <f t="shared" ca="1" si="590"/>
        <v>239800</v>
      </c>
    </row>
    <row r="5214" spans="1:15" x14ac:dyDescent="0.25">
      <c r="A5214">
        <v>5199</v>
      </c>
      <c r="B5214" s="89">
        <v>34954</v>
      </c>
      <c r="C5214" s="48">
        <v>57.718699999999998</v>
      </c>
      <c r="D5214" s="48">
        <v>57.968699999999998</v>
      </c>
      <c r="E5214" s="48">
        <v>57.578097999999997</v>
      </c>
      <c r="F5214" s="48">
        <v>57.968699999999998</v>
      </c>
      <c r="G5214" s="49">
        <v>139500</v>
      </c>
      <c r="H5214" s="48">
        <v>39.960033000000003</v>
      </c>
      <c r="I5214" s="52">
        <f t="shared" si="584"/>
        <v>0.68933809107328614</v>
      </c>
      <c r="J5214" s="52">
        <f t="shared" ca="1" si="585"/>
        <v>1</v>
      </c>
      <c r="K5214" s="48">
        <f t="shared" si="586"/>
        <v>39.79</v>
      </c>
      <c r="L5214" s="48">
        <f t="shared" si="587"/>
        <v>39.96</v>
      </c>
      <c r="M5214" s="48">
        <f t="shared" si="588"/>
        <v>39.69</v>
      </c>
      <c r="N5214" s="48">
        <f t="shared" si="589"/>
        <v>39.96</v>
      </c>
      <c r="O5214" s="49">
        <f t="shared" ca="1" si="590"/>
        <v>139500</v>
      </c>
    </row>
    <row r="5215" spans="1:15" x14ac:dyDescent="0.25">
      <c r="A5215">
        <v>5200</v>
      </c>
      <c r="B5215" s="89">
        <v>34953</v>
      </c>
      <c r="C5215" s="48">
        <v>57.640597999999997</v>
      </c>
      <c r="D5215" s="48">
        <v>57.8125</v>
      </c>
      <c r="E5215" s="48">
        <v>57.640597999999997</v>
      </c>
      <c r="F5215" s="48">
        <v>57.703097999999997</v>
      </c>
      <c r="G5215" s="49">
        <v>260700</v>
      </c>
      <c r="H5215" s="48">
        <v>39.776943000000003</v>
      </c>
      <c r="I5215" s="52">
        <f t="shared" si="584"/>
        <v>0.68933808371952587</v>
      </c>
      <c r="J5215" s="52">
        <f t="shared" ca="1" si="585"/>
        <v>1</v>
      </c>
      <c r="K5215" s="48">
        <f t="shared" si="586"/>
        <v>39.729999999999997</v>
      </c>
      <c r="L5215" s="48">
        <f t="shared" si="587"/>
        <v>39.85</v>
      </c>
      <c r="M5215" s="48">
        <f t="shared" si="588"/>
        <v>39.729999999999997</v>
      </c>
      <c r="N5215" s="48">
        <f t="shared" si="589"/>
        <v>39.78</v>
      </c>
      <c r="O5215" s="49">
        <f t="shared" ca="1" si="590"/>
        <v>260700</v>
      </c>
    </row>
    <row r="5216" spans="1:15" x14ac:dyDescent="0.25">
      <c r="A5216">
        <v>5201</v>
      </c>
      <c r="B5216" s="89">
        <v>34950</v>
      </c>
      <c r="C5216" s="48">
        <v>57.546799</v>
      </c>
      <c r="D5216" s="48">
        <v>57.546799</v>
      </c>
      <c r="E5216" s="48">
        <v>57.171799</v>
      </c>
      <c r="F5216" s="48">
        <v>57.546799</v>
      </c>
      <c r="G5216" s="49">
        <v>107300</v>
      </c>
      <c r="H5216" s="48">
        <v>39.669199999999996</v>
      </c>
      <c r="I5216" s="52">
        <f t="shared" si="584"/>
        <v>0.68933808116764228</v>
      </c>
      <c r="J5216" s="52">
        <f t="shared" ca="1" si="585"/>
        <v>1</v>
      </c>
      <c r="K5216" s="48">
        <f t="shared" si="586"/>
        <v>39.67</v>
      </c>
      <c r="L5216" s="48">
        <f t="shared" si="587"/>
        <v>39.67</v>
      </c>
      <c r="M5216" s="48">
        <f t="shared" si="588"/>
        <v>39.409999999999997</v>
      </c>
      <c r="N5216" s="48">
        <f t="shared" si="589"/>
        <v>39.67</v>
      </c>
      <c r="O5216" s="49">
        <f t="shared" ca="1" si="590"/>
        <v>107300</v>
      </c>
    </row>
    <row r="5217" spans="1:15" x14ac:dyDescent="0.25">
      <c r="A5217">
        <v>5202</v>
      </c>
      <c r="B5217" s="89">
        <v>34949</v>
      </c>
      <c r="C5217" s="48">
        <v>57.359299</v>
      </c>
      <c r="D5217" s="48">
        <v>57.390597999999997</v>
      </c>
      <c r="E5217" s="48">
        <v>57.25</v>
      </c>
      <c r="F5217" s="48">
        <v>57.328097999999997</v>
      </c>
      <c r="G5217" s="49">
        <v>258800</v>
      </c>
      <c r="H5217" s="48">
        <v>39.518442</v>
      </c>
      <c r="I5217" s="52">
        <f t="shared" si="584"/>
        <v>0.68933809734974993</v>
      </c>
      <c r="J5217" s="52">
        <f t="shared" ca="1" si="585"/>
        <v>1</v>
      </c>
      <c r="K5217" s="48">
        <f t="shared" si="586"/>
        <v>39.54</v>
      </c>
      <c r="L5217" s="48">
        <f t="shared" si="587"/>
        <v>39.56</v>
      </c>
      <c r="M5217" s="48">
        <f t="shared" si="588"/>
        <v>39.46</v>
      </c>
      <c r="N5217" s="48">
        <f t="shared" si="589"/>
        <v>39.520000000000003</v>
      </c>
      <c r="O5217" s="49">
        <f t="shared" ca="1" si="590"/>
        <v>258800</v>
      </c>
    </row>
    <row r="5218" spans="1:15" x14ac:dyDescent="0.25">
      <c r="A5218">
        <v>5203</v>
      </c>
      <c r="B5218" s="89">
        <v>34948</v>
      </c>
      <c r="C5218" s="48">
        <v>57.234299</v>
      </c>
      <c r="D5218" s="48">
        <v>57.359299</v>
      </c>
      <c r="E5218" s="48">
        <v>57.218699999999998</v>
      </c>
      <c r="F5218" s="48">
        <v>57.296799</v>
      </c>
      <c r="G5218" s="49">
        <v>214500</v>
      </c>
      <c r="H5218" s="48">
        <v>39.496865999999997</v>
      </c>
      <c r="I5218" s="52">
        <f t="shared" si="584"/>
        <v>0.68933809024828763</v>
      </c>
      <c r="J5218" s="52">
        <f t="shared" ca="1" si="585"/>
        <v>1</v>
      </c>
      <c r="K5218" s="48">
        <f t="shared" si="586"/>
        <v>39.450000000000003</v>
      </c>
      <c r="L5218" s="48">
        <f t="shared" si="587"/>
        <v>39.54</v>
      </c>
      <c r="M5218" s="48">
        <f t="shared" si="588"/>
        <v>39.44</v>
      </c>
      <c r="N5218" s="48">
        <f t="shared" si="589"/>
        <v>39.5</v>
      </c>
      <c r="O5218" s="49">
        <f t="shared" ca="1" si="590"/>
        <v>214500</v>
      </c>
    </row>
    <row r="5219" spans="1:15" x14ac:dyDescent="0.25">
      <c r="A5219">
        <v>5204</v>
      </c>
      <c r="B5219" s="89">
        <v>34947</v>
      </c>
      <c r="C5219" s="48">
        <v>56.828097999999997</v>
      </c>
      <c r="D5219" s="48">
        <v>57.218699999999998</v>
      </c>
      <c r="E5219" s="48">
        <v>56.734299</v>
      </c>
      <c r="F5219" s="48">
        <v>57.1875</v>
      </c>
      <c r="G5219" s="49">
        <v>272200</v>
      </c>
      <c r="H5219" s="48">
        <v>39.421522000000003</v>
      </c>
      <c r="I5219" s="52">
        <f t="shared" si="584"/>
        <v>0.68933808961748644</v>
      </c>
      <c r="J5219" s="52">
        <f t="shared" ca="1" si="585"/>
        <v>1</v>
      </c>
      <c r="K5219" s="48">
        <f t="shared" si="586"/>
        <v>39.17</v>
      </c>
      <c r="L5219" s="48">
        <f t="shared" si="587"/>
        <v>39.44</v>
      </c>
      <c r="M5219" s="48">
        <f t="shared" si="588"/>
        <v>39.11</v>
      </c>
      <c r="N5219" s="48">
        <f t="shared" si="589"/>
        <v>39.42</v>
      </c>
      <c r="O5219" s="49">
        <f t="shared" ca="1" si="590"/>
        <v>272200</v>
      </c>
    </row>
    <row r="5220" spans="1:15" x14ac:dyDescent="0.25">
      <c r="A5220">
        <v>5205</v>
      </c>
      <c r="B5220" s="89">
        <v>34943</v>
      </c>
      <c r="C5220" s="48">
        <v>56.390597999999997</v>
      </c>
      <c r="D5220" s="48">
        <v>56.75</v>
      </c>
      <c r="E5220" s="48">
        <v>56.343699999999998</v>
      </c>
      <c r="F5220" s="48">
        <v>56.656199999999998</v>
      </c>
      <c r="G5220" s="49">
        <v>629900</v>
      </c>
      <c r="H5220" s="48">
        <v>39.055276999999997</v>
      </c>
      <c r="I5220" s="52">
        <f t="shared" si="584"/>
        <v>0.68933809538938362</v>
      </c>
      <c r="J5220" s="52">
        <f t="shared" ca="1" si="585"/>
        <v>1</v>
      </c>
      <c r="K5220" s="48">
        <f t="shared" si="586"/>
        <v>38.869999999999997</v>
      </c>
      <c r="L5220" s="48">
        <f t="shared" si="587"/>
        <v>39.119999999999997</v>
      </c>
      <c r="M5220" s="48">
        <f t="shared" si="588"/>
        <v>38.840000000000003</v>
      </c>
      <c r="N5220" s="48">
        <f t="shared" si="589"/>
        <v>39.06</v>
      </c>
      <c r="O5220" s="49">
        <f t="shared" ca="1" si="590"/>
        <v>629900</v>
      </c>
    </row>
    <row r="5221" spans="1:15" x14ac:dyDescent="0.25">
      <c r="A5221">
        <v>5206</v>
      </c>
      <c r="B5221" s="89">
        <v>34942</v>
      </c>
      <c r="C5221" s="48">
        <v>56.343699999999998</v>
      </c>
      <c r="D5221" s="48">
        <v>56.5</v>
      </c>
      <c r="E5221" s="48">
        <v>56.296799</v>
      </c>
      <c r="F5221" s="48">
        <v>56.406199999999998</v>
      </c>
      <c r="G5221" s="49">
        <v>491900</v>
      </c>
      <c r="H5221" s="48">
        <v>38.882942</v>
      </c>
      <c r="I5221" s="52">
        <f t="shared" si="584"/>
        <v>0.68933808694788867</v>
      </c>
      <c r="J5221" s="52">
        <f t="shared" ca="1" si="585"/>
        <v>1</v>
      </c>
      <c r="K5221" s="48">
        <f t="shared" si="586"/>
        <v>38.840000000000003</v>
      </c>
      <c r="L5221" s="48">
        <f t="shared" si="587"/>
        <v>38.950000000000003</v>
      </c>
      <c r="M5221" s="48">
        <f t="shared" si="588"/>
        <v>38.81</v>
      </c>
      <c r="N5221" s="48">
        <f t="shared" si="589"/>
        <v>38.880000000000003</v>
      </c>
      <c r="O5221" s="49">
        <f t="shared" ca="1" si="590"/>
        <v>491900</v>
      </c>
    </row>
    <row r="5222" spans="1:15" x14ac:dyDescent="0.25">
      <c r="A5222">
        <v>5207</v>
      </c>
      <c r="B5222" s="89">
        <v>34941</v>
      </c>
      <c r="C5222" s="48">
        <v>56.281199999999998</v>
      </c>
      <c r="D5222" s="48">
        <v>56.421799</v>
      </c>
      <c r="E5222" s="48">
        <v>56.218699999999998</v>
      </c>
      <c r="F5222" s="48">
        <v>56.359299</v>
      </c>
      <c r="G5222" s="49">
        <v>437400</v>
      </c>
      <c r="H5222" s="48">
        <v>38.850611000000001</v>
      </c>
      <c r="I5222" s="52">
        <f t="shared" si="584"/>
        <v>0.68933808065994573</v>
      </c>
      <c r="J5222" s="52">
        <f t="shared" ca="1" si="585"/>
        <v>1</v>
      </c>
      <c r="K5222" s="48">
        <f t="shared" si="586"/>
        <v>38.799999999999997</v>
      </c>
      <c r="L5222" s="48">
        <f t="shared" si="587"/>
        <v>38.89</v>
      </c>
      <c r="M5222" s="48">
        <f t="shared" si="588"/>
        <v>38.75</v>
      </c>
      <c r="N5222" s="48">
        <f t="shared" si="589"/>
        <v>38.85</v>
      </c>
      <c r="O5222" s="49">
        <f t="shared" ca="1" si="590"/>
        <v>437400</v>
      </c>
    </row>
    <row r="5223" spans="1:15" x14ac:dyDescent="0.25">
      <c r="A5223">
        <v>5208</v>
      </c>
      <c r="B5223" s="89">
        <v>34940</v>
      </c>
      <c r="C5223" s="48">
        <v>56.156199999999998</v>
      </c>
      <c r="D5223" s="48">
        <v>56.25</v>
      </c>
      <c r="E5223" s="48">
        <v>55.765597999999997</v>
      </c>
      <c r="F5223" s="48">
        <v>56.234299</v>
      </c>
      <c r="G5223" s="49">
        <v>1133100</v>
      </c>
      <c r="H5223" s="48">
        <v>38.764443999999997</v>
      </c>
      <c r="I5223" s="52">
        <f t="shared" si="584"/>
        <v>0.68933808528492546</v>
      </c>
      <c r="J5223" s="52">
        <f t="shared" ca="1" si="585"/>
        <v>1</v>
      </c>
      <c r="K5223" s="48">
        <f t="shared" si="586"/>
        <v>38.71</v>
      </c>
      <c r="L5223" s="48">
        <f t="shared" si="587"/>
        <v>38.78</v>
      </c>
      <c r="M5223" s="48">
        <f t="shared" si="588"/>
        <v>38.44</v>
      </c>
      <c r="N5223" s="48">
        <f t="shared" si="589"/>
        <v>38.76</v>
      </c>
      <c r="O5223" s="49">
        <f t="shared" ca="1" si="590"/>
        <v>1133100</v>
      </c>
    </row>
    <row r="5224" spans="1:15" x14ac:dyDescent="0.25">
      <c r="A5224">
        <v>5209</v>
      </c>
      <c r="B5224" s="89">
        <v>34939</v>
      </c>
      <c r="C5224" s="48">
        <v>56.453097999999997</v>
      </c>
      <c r="D5224" s="48">
        <v>56.453097999999997</v>
      </c>
      <c r="E5224" s="48">
        <v>56</v>
      </c>
      <c r="F5224" s="48">
        <v>56.093699999999998</v>
      </c>
      <c r="G5224" s="49">
        <v>293000</v>
      </c>
      <c r="H5224" s="48">
        <v>38.667524</v>
      </c>
      <c r="I5224" s="52">
        <f t="shared" si="584"/>
        <v>0.68933808966069277</v>
      </c>
      <c r="J5224" s="52">
        <f t="shared" ca="1" si="585"/>
        <v>1</v>
      </c>
      <c r="K5224" s="48">
        <f t="shared" si="586"/>
        <v>38.92</v>
      </c>
      <c r="L5224" s="48">
        <f t="shared" si="587"/>
        <v>38.92</v>
      </c>
      <c r="M5224" s="48">
        <f t="shared" si="588"/>
        <v>38.6</v>
      </c>
      <c r="N5224" s="48">
        <f t="shared" si="589"/>
        <v>38.67</v>
      </c>
      <c r="O5224" s="49">
        <f t="shared" ca="1" si="590"/>
        <v>293000</v>
      </c>
    </row>
    <row r="5225" spans="1:15" x14ac:dyDescent="0.25">
      <c r="A5225">
        <v>5210</v>
      </c>
      <c r="B5225" s="89">
        <v>34936</v>
      </c>
      <c r="C5225" s="48">
        <v>56.078097999999997</v>
      </c>
      <c r="D5225" s="48">
        <v>56.390597999999997</v>
      </c>
      <c r="E5225" s="48">
        <v>56.078097999999997</v>
      </c>
      <c r="F5225" s="48">
        <v>56.296799</v>
      </c>
      <c r="G5225" s="49">
        <v>195000</v>
      </c>
      <c r="H5225" s="48">
        <v>38.807527999999998</v>
      </c>
      <c r="I5225" s="52">
        <f t="shared" si="584"/>
        <v>0.68933809185136796</v>
      </c>
      <c r="J5225" s="52">
        <f t="shared" ca="1" si="585"/>
        <v>1</v>
      </c>
      <c r="K5225" s="48">
        <f t="shared" si="586"/>
        <v>38.659999999999997</v>
      </c>
      <c r="L5225" s="48">
        <f t="shared" si="587"/>
        <v>38.869999999999997</v>
      </c>
      <c r="M5225" s="48">
        <f t="shared" si="588"/>
        <v>38.659999999999997</v>
      </c>
      <c r="N5225" s="48">
        <f t="shared" si="589"/>
        <v>38.81</v>
      </c>
      <c r="O5225" s="49">
        <f t="shared" ca="1" si="590"/>
        <v>195000</v>
      </c>
    </row>
    <row r="5226" spans="1:15" x14ac:dyDescent="0.25">
      <c r="A5226">
        <v>5211</v>
      </c>
      <c r="B5226" s="89">
        <v>34935</v>
      </c>
      <c r="C5226" s="48">
        <v>55.9375</v>
      </c>
      <c r="D5226" s="48">
        <v>56.093699999999998</v>
      </c>
      <c r="E5226" s="48">
        <v>55.75</v>
      </c>
      <c r="F5226" s="48">
        <v>55.984299</v>
      </c>
      <c r="G5226" s="49">
        <v>167400</v>
      </c>
      <c r="H5226" s="48">
        <v>38.592109000000001</v>
      </c>
      <c r="I5226" s="52">
        <f t="shared" si="584"/>
        <v>0.68933807673469305</v>
      </c>
      <c r="J5226" s="52">
        <f t="shared" ca="1" si="585"/>
        <v>1</v>
      </c>
      <c r="K5226" s="48">
        <f t="shared" si="586"/>
        <v>38.56</v>
      </c>
      <c r="L5226" s="48">
        <f t="shared" si="587"/>
        <v>38.67</v>
      </c>
      <c r="M5226" s="48">
        <f t="shared" si="588"/>
        <v>38.43</v>
      </c>
      <c r="N5226" s="48">
        <f t="shared" si="589"/>
        <v>38.590000000000003</v>
      </c>
      <c r="O5226" s="49">
        <f t="shared" ca="1" si="590"/>
        <v>167400</v>
      </c>
    </row>
    <row r="5227" spans="1:15" x14ac:dyDescent="0.25">
      <c r="A5227">
        <v>5212</v>
      </c>
      <c r="B5227" s="89">
        <v>34934</v>
      </c>
      <c r="C5227" s="48">
        <v>56.171799</v>
      </c>
      <c r="D5227" s="48">
        <v>56.203097999999997</v>
      </c>
      <c r="E5227" s="48">
        <v>55.921799</v>
      </c>
      <c r="F5227" s="48">
        <v>55.921799</v>
      </c>
      <c r="G5227" s="49">
        <v>176500</v>
      </c>
      <c r="H5227" s="48">
        <v>38.549025999999998</v>
      </c>
      <c r="I5227" s="52">
        <f t="shared" si="584"/>
        <v>0.68933808799677565</v>
      </c>
      <c r="J5227" s="52">
        <f t="shared" ca="1" si="585"/>
        <v>1</v>
      </c>
      <c r="K5227" s="48">
        <f t="shared" si="586"/>
        <v>38.72</v>
      </c>
      <c r="L5227" s="48">
        <f t="shared" si="587"/>
        <v>38.74</v>
      </c>
      <c r="M5227" s="48">
        <f t="shared" si="588"/>
        <v>38.549999999999997</v>
      </c>
      <c r="N5227" s="48">
        <f t="shared" si="589"/>
        <v>38.549999999999997</v>
      </c>
      <c r="O5227" s="49">
        <f t="shared" ca="1" si="590"/>
        <v>176500</v>
      </c>
    </row>
    <row r="5228" spans="1:15" x14ac:dyDescent="0.25">
      <c r="A5228">
        <v>5213</v>
      </c>
      <c r="B5228" s="89">
        <v>34933</v>
      </c>
      <c r="C5228" s="48">
        <v>56.093699999999998</v>
      </c>
      <c r="D5228" s="48">
        <v>56.218699999999998</v>
      </c>
      <c r="E5228" s="48">
        <v>55.8125</v>
      </c>
      <c r="F5228" s="48">
        <v>56.125</v>
      </c>
      <c r="G5228" s="49">
        <v>220200</v>
      </c>
      <c r="H5228" s="48">
        <v>38.689100000000003</v>
      </c>
      <c r="I5228" s="52">
        <f t="shared" si="584"/>
        <v>0.68933808463251678</v>
      </c>
      <c r="J5228" s="52">
        <f t="shared" ca="1" si="585"/>
        <v>1</v>
      </c>
      <c r="K5228" s="48">
        <f t="shared" si="586"/>
        <v>38.67</v>
      </c>
      <c r="L5228" s="48">
        <f t="shared" si="587"/>
        <v>38.75</v>
      </c>
      <c r="M5228" s="48">
        <f t="shared" si="588"/>
        <v>38.47</v>
      </c>
      <c r="N5228" s="48">
        <f t="shared" si="589"/>
        <v>38.69</v>
      </c>
      <c r="O5228" s="49">
        <f t="shared" ca="1" si="590"/>
        <v>220200</v>
      </c>
    </row>
    <row r="5229" spans="1:15" x14ac:dyDescent="0.25">
      <c r="A5229">
        <v>5214</v>
      </c>
      <c r="B5229" s="89">
        <v>34932</v>
      </c>
      <c r="C5229" s="48">
        <v>56.406199999999998</v>
      </c>
      <c r="D5229" s="48">
        <v>56.640597999999997</v>
      </c>
      <c r="E5229" s="48">
        <v>56</v>
      </c>
      <c r="F5229" s="48">
        <v>56.015597999999997</v>
      </c>
      <c r="G5229" s="49">
        <v>266700</v>
      </c>
      <c r="H5229" s="48">
        <v>38.613684999999997</v>
      </c>
      <c r="I5229" s="52">
        <f t="shared" si="584"/>
        <v>0.68933808401010022</v>
      </c>
      <c r="J5229" s="52">
        <f t="shared" ca="1" si="585"/>
        <v>1</v>
      </c>
      <c r="K5229" s="48">
        <f t="shared" si="586"/>
        <v>38.880000000000003</v>
      </c>
      <c r="L5229" s="48">
        <f t="shared" si="587"/>
        <v>39.04</v>
      </c>
      <c r="M5229" s="48">
        <f t="shared" si="588"/>
        <v>38.6</v>
      </c>
      <c r="N5229" s="48">
        <f t="shared" si="589"/>
        <v>38.61</v>
      </c>
      <c r="O5229" s="49">
        <f t="shared" ca="1" si="590"/>
        <v>266700</v>
      </c>
    </row>
    <row r="5230" spans="1:15" x14ac:dyDescent="0.25">
      <c r="A5230">
        <v>5215</v>
      </c>
      <c r="B5230" s="89">
        <v>34929</v>
      </c>
      <c r="C5230" s="48">
        <v>56.390597999999997</v>
      </c>
      <c r="D5230" s="48">
        <v>56.406199999999998</v>
      </c>
      <c r="E5230" s="48">
        <v>56.125</v>
      </c>
      <c r="F5230" s="48">
        <v>56.171799</v>
      </c>
      <c r="G5230" s="49">
        <v>85400</v>
      </c>
      <c r="H5230" s="48">
        <v>38.721359999999997</v>
      </c>
      <c r="I5230" s="52">
        <f t="shared" si="584"/>
        <v>0.68933807870387054</v>
      </c>
      <c r="J5230" s="52">
        <f t="shared" ca="1" si="585"/>
        <v>1</v>
      </c>
      <c r="K5230" s="48">
        <f t="shared" si="586"/>
        <v>38.869999999999997</v>
      </c>
      <c r="L5230" s="48">
        <f t="shared" si="587"/>
        <v>38.880000000000003</v>
      </c>
      <c r="M5230" s="48">
        <f t="shared" si="588"/>
        <v>38.69</v>
      </c>
      <c r="N5230" s="48">
        <f t="shared" si="589"/>
        <v>38.72</v>
      </c>
      <c r="O5230" s="49">
        <f t="shared" ca="1" si="590"/>
        <v>85400</v>
      </c>
    </row>
    <row r="5231" spans="1:15" x14ac:dyDescent="0.25">
      <c r="A5231">
        <v>5216</v>
      </c>
      <c r="B5231" s="89">
        <v>34928</v>
      </c>
      <c r="C5231" s="48">
        <v>56.234299</v>
      </c>
      <c r="D5231" s="48">
        <v>56.234299</v>
      </c>
      <c r="E5231" s="48">
        <v>55.906199999999998</v>
      </c>
      <c r="F5231" s="48">
        <v>56.109299</v>
      </c>
      <c r="G5231" s="49">
        <v>353800</v>
      </c>
      <c r="H5231" s="48">
        <v>38.678277000000001</v>
      </c>
      <c r="I5231" s="52">
        <f t="shared" si="584"/>
        <v>0.68933808993051227</v>
      </c>
      <c r="J5231" s="52">
        <f t="shared" ca="1" si="585"/>
        <v>1</v>
      </c>
      <c r="K5231" s="48">
        <f t="shared" si="586"/>
        <v>38.76</v>
      </c>
      <c r="L5231" s="48">
        <f t="shared" si="587"/>
        <v>38.76</v>
      </c>
      <c r="M5231" s="48">
        <f t="shared" si="588"/>
        <v>38.54</v>
      </c>
      <c r="N5231" s="48">
        <f t="shared" si="589"/>
        <v>38.68</v>
      </c>
      <c r="O5231" s="49">
        <f t="shared" ca="1" si="590"/>
        <v>353800</v>
      </c>
    </row>
    <row r="5232" spans="1:15" x14ac:dyDescent="0.25">
      <c r="A5232">
        <v>5217</v>
      </c>
      <c r="B5232" s="89">
        <v>34927</v>
      </c>
      <c r="C5232" s="48">
        <v>56</v>
      </c>
      <c r="D5232" s="48">
        <v>56.203097999999997</v>
      </c>
      <c r="E5232" s="48">
        <v>55.9375</v>
      </c>
      <c r="F5232" s="48">
        <v>56.203097999999997</v>
      </c>
      <c r="G5232" s="49">
        <v>374900</v>
      </c>
      <c r="H5232" s="48">
        <v>38.742936</v>
      </c>
      <c r="I5232" s="52">
        <f t="shared" si="584"/>
        <v>0.68933808595390955</v>
      </c>
      <c r="J5232" s="52">
        <f t="shared" ca="1" si="585"/>
        <v>1</v>
      </c>
      <c r="K5232" s="48">
        <f t="shared" si="586"/>
        <v>38.6</v>
      </c>
      <c r="L5232" s="48">
        <f t="shared" si="587"/>
        <v>38.74</v>
      </c>
      <c r="M5232" s="48">
        <f t="shared" si="588"/>
        <v>38.56</v>
      </c>
      <c r="N5232" s="48">
        <f t="shared" si="589"/>
        <v>38.74</v>
      </c>
      <c r="O5232" s="49">
        <f t="shared" ca="1" si="590"/>
        <v>374900</v>
      </c>
    </row>
    <row r="5233" spans="1:15" x14ac:dyDescent="0.25">
      <c r="A5233">
        <v>5218</v>
      </c>
      <c r="B5233" s="89">
        <v>34926</v>
      </c>
      <c r="C5233" s="48">
        <v>56.140597999999997</v>
      </c>
      <c r="D5233" s="48">
        <v>56.140597999999997</v>
      </c>
      <c r="E5233" s="48">
        <v>55.656199999999998</v>
      </c>
      <c r="F5233" s="48">
        <v>56.046799</v>
      </c>
      <c r="G5233" s="49">
        <v>44400</v>
      </c>
      <c r="H5233" s="48">
        <v>38.635193000000001</v>
      </c>
      <c r="I5233" s="52">
        <f t="shared" si="584"/>
        <v>0.68933808333996027</v>
      </c>
      <c r="J5233" s="52">
        <f t="shared" ca="1" si="585"/>
        <v>1</v>
      </c>
      <c r="K5233" s="48">
        <f t="shared" si="586"/>
        <v>38.700000000000003</v>
      </c>
      <c r="L5233" s="48">
        <f t="shared" si="587"/>
        <v>38.700000000000003</v>
      </c>
      <c r="M5233" s="48">
        <f t="shared" si="588"/>
        <v>38.369999999999997</v>
      </c>
      <c r="N5233" s="48">
        <f t="shared" si="589"/>
        <v>38.64</v>
      </c>
      <c r="O5233" s="49">
        <f t="shared" ca="1" si="590"/>
        <v>44400</v>
      </c>
    </row>
    <row r="5234" spans="1:15" x14ac:dyDescent="0.25">
      <c r="A5234">
        <v>5219</v>
      </c>
      <c r="B5234" s="89">
        <v>34925</v>
      </c>
      <c r="C5234" s="48">
        <v>55.796799</v>
      </c>
      <c r="D5234" s="48">
        <v>56.156199999999998</v>
      </c>
      <c r="E5234" s="48">
        <v>55.671799</v>
      </c>
      <c r="F5234" s="48">
        <v>56.156199999999998</v>
      </c>
      <c r="G5234" s="49">
        <v>254800</v>
      </c>
      <c r="H5234" s="48">
        <v>38.710608000000001</v>
      </c>
      <c r="I5234" s="52">
        <f t="shared" si="584"/>
        <v>0.68933809623870568</v>
      </c>
      <c r="J5234" s="52">
        <f t="shared" ca="1" si="585"/>
        <v>1</v>
      </c>
      <c r="K5234" s="48">
        <f t="shared" si="586"/>
        <v>38.46</v>
      </c>
      <c r="L5234" s="48">
        <f t="shared" si="587"/>
        <v>38.71</v>
      </c>
      <c r="M5234" s="48">
        <f t="shared" si="588"/>
        <v>38.380000000000003</v>
      </c>
      <c r="N5234" s="48">
        <f t="shared" si="589"/>
        <v>38.71</v>
      </c>
      <c r="O5234" s="49">
        <f t="shared" ca="1" si="590"/>
        <v>254800</v>
      </c>
    </row>
    <row r="5235" spans="1:15" x14ac:dyDescent="0.25">
      <c r="A5235">
        <v>5220</v>
      </c>
      <c r="B5235" s="89">
        <v>34922</v>
      </c>
      <c r="C5235" s="48">
        <v>55.921799</v>
      </c>
      <c r="D5235" s="48">
        <v>55.984299</v>
      </c>
      <c r="E5235" s="48">
        <v>55.421799</v>
      </c>
      <c r="F5235" s="48">
        <v>55.656199999999998</v>
      </c>
      <c r="G5235" s="49">
        <v>257200</v>
      </c>
      <c r="H5235" s="48">
        <v>38.365938999999997</v>
      </c>
      <c r="I5235" s="52">
        <f t="shared" si="584"/>
        <v>0.68933809710328764</v>
      </c>
      <c r="J5235" s="52">
        <f t="shared" ca="1" si="585"/>
        <v>1</v>
      </c>
      <c r="K5235" s="48">
        <f t="shared" si="586"/>
        <v>38.549999999999997</v>
      </c>
      <c r="L5235" s="48">
        <f t="shared" si="587"/>
        <v>38.590000000000003</v>
      </c>
      <c r="M5235" s="48">
        <f t="shared" si="588"/>
        <v>38.200000000000003</v>
      </c>
      <c r="N5235" s="48">
        <f t="shared" si="589"/>
        <v>38.369999999999997</v>
      </c>
      <c r="O5235" s="49">
        <f t="shared" ca="1" si="590"/>
        <v>257200</v>
      </c>
    </row>
    <row r="5236" spans="1:15" x14ac:dyDescent="0.25">
      <c r="A5236">
        <v>5221</v>
      </c>
      <c r="B5236" s="89">
        <v>34921</v>
      </c>
      <c r="C5236" s="48">
        <v>56.156199999999998</v>
      </c>
      <c r="D5236" s="48">
        <v>56.281199999999998</v>
      </c>
      <c r="E5236" s="48">
        <v>55.734299</v>
      </c>
      <c r="F5236" s="48">
        <v>55.968699999999998</v>
      </c>
      <c r="G5236" s="49">
        <v>280800</v>
      </c>
      <c r="H5236" s="48">
        <v>38.581356999999997</v>
      </c>
      <c r="I5236" s="52">
        <f t="shared" si="584"/>
        <v>0.68933809432772242</v>
      </c>
      <c r="J5236" s="52">
        <f t="shared" ca="1" si="585"/>
        <v>1</v>
      </c>
      <c r="K5236" s="48">
        <f t="shared" si="586"/>
        <v>38.71</v>
      </c>
      <c r="L5236" s="48">
        <f t="shared" si="587"/>
        <v>38.799999999999997</v>
      </c>
      <c r="M5236" s="48">
        <f t="shared" si="588"/>
        <v>38.42</v>
      </c>
      <c r="N5236" s="48">
        <f t="shared" si="589"/>
        <v>38.58</v>
      </c>
      <c r="O5236" s="49">
        <f t="shared" ca="1" si="590"/>
        <v>280800</v>
      </c>
    </row>
    <row r="5237" spans="1:15" x14ac:dyDescent="0.25">
      <c r="A5237">
        <v>5222</v>
      </c>
      <c r="B5237" s="89">
        <v>34920</v>
      </c>
      <c r="C5237" s="48">
        <v>56.296799</v>
      </c>
      <c r="D5237" s="48">
        <v>56.296799</v>
      </c>
      <c r="E5237" s="48">
        <v>56.046799</v>
      </c>
      <c r="F5237" s="48">
        <v>56.093699999999998</v>
      </c>
      <c r="G5237" s="49">
        <v>107100</v>
      </c>
      <c r="H5237" s="48">
        <v>38.667524</v>
      </c>
      <c r="I5237" s="52">
        <f t="shared" si="584"/>
        <v>0.68933808966069277</v>
      </c>
      <c r="J5237" s="52">
        <f t="shared" ca="1" si="585"/>
        <v>1</v>
      </c>
      <c r="K5237" s="48">
        <f t="shared" si="586"/>
        <v>38.81</v>
      </c>
      <c r="L5237" s="48">
        <f t="shared" si="587"/>
        <v>38.81</v>
      </c>
      <c r="M5237" s="48">
        <f t="shared" si="588"/>
        <v>38.64</v>
      </c>
      <c r="N5237" s="48">
        <f t="shared" si="589"/>
        <v>38.67</v>
      </c>
      <c r="O5237" s="49">
        <f t="shared" ca="1" si="590"/>
        <v>107100</v>
      </c>
    </row>
    <row r="5238" spans="1:15" x14ac:dyDescent="0.25">
      <c r="A5238">
        <v>5223</v>
      </c>
      <c r="B5238" s="89">
        <v>34919</v>
      </c>
      <c r="C5238" s="48">
        <v>56.140597999999997</v>
      </c>
      <c r="D5238" s="48">
        <v>56.3125</v>
      </c>
      <c r="E5238" s="48">
        <v>55.9375</v>
      </c>
      <c r="F5238" s="48">
        <v>56.109299</v>
      </c>
      <c r="G5238" s="49">
        <v>951900</v>
      </c>
      <c r="H5238" s="48">
        <v>38.678277000000001</v>
      </c>
      <c r="I5238" s="52">
        <f t="shared" si="584"/>
        <v>0.68933808993051227</v>
      </c>
      <c r="J5238" s="52">
        <f t="shared" ca="1" si="585"/>
        <v>1</v>
      </c>
      <c r="K5238" s="48">
        <f t="shared" si="586"/>
        <v>38.700000000000003</v>
      </c>
      <c r="L5238" s="48">
        <f t="shared" si="587"/>
        <v>38.82</v>
      </c>
      <c r="M5238" s="48">
        <f t="shared" si="588"/>
        <v>38.56</v>
      </c>
      <c r="N5238" s="48">
        <f t="shared" si="589"/>
        <v>38.68</v>
      </c>
      <c r="O5238" s="49">
        <f t="shared" ca="1" si="590"/>
        <v>951900</v>
      </c>
    </row>
    <row r="5239" spans="1:15" x14ac:dyDescent="0.25">
      <c r="A5239">
        <v>5224</v>
      </c>
      <c r="B5239" s="89">
        <v>34918</v>
      </c>
      <c r="C5239" s="48">
        <v>56.109299</v>
      </c>
      <c r="D5239" s="48">
        <v>56.281199999999998</v>
      </c>
      <c r="E5239" s="48">
        <v>56.078097999999997</v>
      </c>
      <c r="F5239" s="48">
        <v>56.109299</v>
      </c>
      <c r="G5239" s="49">
        <v>193100</v>
      </c>
      <c r="H5239" s="48">
        <v>38.678277000000001</v>
      </c>
      <c r="I5239" s="52">
        <f t="shared" si="584"/>
        <v>0.68933808993051227</v>
      </c>
      <c r="J5239" s="52">
        <f t="shared" ca="1" si="585"/>
        <v>1</v>
      </c>
      <c r="K5239" s="48">
        <f t="shared" si="586"/>
        <v>38.68</v>
      </c>
      <c r="L5239" s="48">
        <f t="shared" si="587"/>
        <v>38.799999999999997</v>
      </c>
      <c r="M5239" s="48">
        <f t="shared" si="588"/>
        <v>38.659999999999997</v>
      </c>
      <c r="N5239" s="48">
        <f t="shared" si="589"/>
        <v>38.68</v>
      </c>
      <c r="O5239" s="49">
        <f t="shared" ca="1" si="590"/>
        <v>193100</v>
      </c>
    </row>
    <row r="5240" spans="1:15" x14ac:dyDescent="0.25">
      <c r="A5240">
        <v>5225</v>
      </c>
      <c r="B5240" s="89">
        <v>34915</v>
      </c>
      <c r="C5240" s="48">
        <v>56.031199999999998</v>
      </c>
      <c r="D5240" s="48">
        <v>56.078097999999997</v>
      </c>
      <c r="E5240" s="48">
        <v>55.921799</v>
      </c>
      <c r="F5240" s="48">
        <v>55.984299</v>
      </c>
      <c r="G5240" s="49">
        <v>240500</v>
      </c>
      <c r="H5240" s="48">
        <v>38.592109000000001</v>
      </c>
      <c r="I5240" s="52">
        <f t="shared" si="584"/>
        <v>0.68933807673469305</v>
      </c>
      <c r="J5240" s="52">
        <f t="shared" ca="1" si="585"/>
        <v>1</v>
      </c>
      <c r="K5240" s="48">
        <f t="shared" si="586"/>
        <v>38.619999999999997</v>
      </c>
      <c r="L5240" s="48">
        <f t="shared" si="587"/>
        <v>38.659999999999997</v>
      </c>
      <c r="M5240" s="48">
        <f t="shared" si="588"/>
        <v>38.549999999999997</v>
      </c>
      <c r="N5240" s="48">
        <f t="shared" si="589"/>
        <v>38.590000000000003</v>
      </c>
      <c r="O5240" s="49">
        <f t="shared" ca="1" si="590"/>
        <v>240500</v>
      </c>
    </row>
    <row r="5241" spans="1:15" x14ac:dyDescent="0.25">
      <c r="A5241">
        <v>5226</v>
      </c>
      <c r="B5241" s="89">
        <v>34914</v>
      </c>
      <c r="C5241" s="48">
        <v>55.546799</v>
      </c>
      <c r="D5241" s="48">
        <v>55.953097999999997</v>
      </c>
      <c r="E5241" s="48">
        <v>55.453097999999997</v>
      </c>
      <c r="F5241" s="48">
        <v>55.921799</v>
      </c>
      <c r="G5241" s="49">
        <v>1193600</v>
      </c>
      <c r="H5241" s="48">
        <v>38.549025999999998</v>
      </c>
      <c r="I5241" s="52">
        <f t="shared" si="584"/>
        <v>0.68933808799677565</v>
      </c>
      <c r="J5241" s="52">
        <f t="shared" ca="1" si="585"/>
        <v>1</v>
      </c>
      <c r="K5241" s="48">
        <f t="shared" si="586"/>
        <v>38.29</v>
      </c>
      <c r="L5241" s="48">
        <f t="shared" si="587"/>
        <v>38.57</v>
      </c>
      <c r="M5241" s="48">
        <f t="shared" si="588"/>
        <v>38.229999999999997</v>
      </c>
      <c r="N5241" s="48">
        <f t="shared" si="589"/>
        <v>38.549999999999997</v>
      </c>
      <c r="O5241" s="49">
        <f t="shared" ca="1" si="590"/>
        <v>1193600</v>
      </c>
    </row>
    <row r="5242" spans="1:15" x14ac:dyDescent="0.25">
      <c r="A5242">
        <v>5227</v>
      </c>
      <c r="B5242" s="89">
        <v>34913</v>
      </c>
      <c r="C5242" s="48">
        <v>56.390597999999997</v>
      </c>
      <c r="D5242" s="48">
        <v>56.796799</v>
      </c>
      <c r="E5242" s="48">
        <v>55.843699999999998</v>
      </c>
      <c r="F5242" s="48">
        <v>55.9375</v>
      </c>
      <c r="G5242" s="49">
        <v>240400</v>
      </c>
      <c r="H5242" s="48">
        <v>38.559849</v>
      </c>
      <c r="I5242" s="52">
        <f t="shared" si="584"/>
        <v>0.68933808268156427</v>
      </c>
      <c r="J5242" s="52">
        <f t="shared" ca="1" si="585"/>
        <v>1</v>
      </c>
      <c r="K5242" s="48">
        <f t="shared" si="586"/>
        <v>38.869999999999997</v>
      </c>
      <c r="L5242" s="48">
        <f t="shared" si="587"/>
        <v>39.15</v>
      </c>
      <c r="M5242" s="48">
        <f t="shared" si="588"/>
        <v>38.5</v>
      </c>
      <c r="N5242" s="48">
        <f t="shared" si="589"/>
        <v>38.56</v>
      </c>
      <c r="O5242" s="49">
        <f t="shared" ca="1" si="590"/>
        <v>240400</v>
      </c>
    </row>
    <row r="5243" spans="1:15" x14ac:dyDescent="0.25">
      <c r="A5243">
        <v>5228</v>
      </c>
      <c r="B5243" s="89">
        <v>34912</v>
      </c>
      <c r="C5243" s="48">
        <v>56.234299</v>
      </c>
      <c r="D5243" s="48">
        <v>56.234299</v>
      </c>
      <c r="E5243" s="48">
        <v>55.75</v>
      </c>
      <c r="F5243" s="48">
        <v>56.0625</v>
      </c>
      <c r="G5243" s="49">
        <v>141000</v>
      </c>
      <c r="H5243" s="48">
        <v>38.646017000000001</v>
      </c>
      <c r="I5243" s="52">
        <f t="shared" si="584"/>
        <v>0.68933809587513939</v>
      </c>
      <c r="J5243" s="52">
        <f t="shared" ca="1" si="585"/>
        <v>1</v>
      </c>
      <c r="K5243" s="48">
        <f t="shared" si="586"/>
        <v>38.76</v>
      </c>
      <c r="L5243" s="48">
        <f t="shared" si="587"/>
        <v>38.76</v>
      </c>
      <c r="M5243" s="48">
        <f t="shared" si="588"/>
        <v>38.43</v>
      </c>
      <c r="N5243" s="48">
        <f t="shared" si="589"/>
        <v>38.65</v>
      </c>
      <c r="O5243" s="49">
        <f t="shared" ca="1" si="590"/>
        <v>141000</v>
      </c>
    </row>
    <row r="5244" spans="1:15" x14ac:dyDescent="0.25">
      <c r="A5244">
        <v>5229</v>
      </c>
      <c r="B5244" s="89">
        <v>34911</v>
      </c>
      <c r="C5244" s="48">
        <v>56.343699999999998</v>
      </c>
      <c r="D5244" s="48">
        <v>56.390597999999997</v>
      </c>
      <c r="E5244" s="48">
        <v>56.031199999999998</v>
      </c>
      <c r="F5244" s="48">
        <v>56.156199999999998</v>
      </c>
      <c r="G5244" s="49">
        <v>342500</v>
      </c>
      <c r="H5244" s="48">
        <v>38.710608000000001</v>
      </c>
      <c r="I5244" s="52">
        <f t="shared" si="584"/>
        <v>0.68933809623870568</v>
      </c>
      <c r="J5244" s="52">
        <f t="shared" ca="1" si="585"/>
        <v>1</v>
      </c>
      <c r="K5244" s="48">
        <f t="shared" si="586"/>
        <v>38.840000000000003</v>
      </c>
      <c r="L5244" s="48">
        <f t="shared" si="587"/>
        <v>38.869999999999997</v>
      </c>
      <c r="M5244" s="48">
        <f t="shared" si="588"/>
        <v>38.619999999999997</v>
      </c>
      <c r="N5244" s="48">
        <f t="shared" si="589"/>
        <v>38.71</v>
      </c>
      <c r="O5244" s="49">
        <f t="shared" ca="1" si="590"/>
        <v>342500</v>
      </c>
    </row>
    <row r="5245" spans="1:15" x14ac:dyDescent="0.25">
      <c r="A5245">
        <v>5230</v>
      </c>
      <c r="B5245" s="89">
        <v>34908</v>
      </c>
      <c r="C5245" s="48">
        <v>56.703097999999997</v>
      </c>
      <c r="D5245" s="48">
        <v>56.703097999999997</v>
      </c>
      <c r="E5245" s="48">
        <v>56.25</v>
      </c>
      <c r="F5245" s="48">
        <v>56.296799</v>
      </c>
      <c r="G5245" s="49">
        <v>415600</v>
      </c>
      <c r="H5245" s="48">
        <v>38.807527999999998</v>
      </c>
      <c r="I5245" s="52">
        <f t="shared" si="584"/>
        <v>0.68933809185136796</v>
      </c>
      <c r="J5245" s="52">
        <f t="shared" ca="1" si="585"/>
        <v>1</v>
      </c>
      <c r="K5245" s="48">
        <f t="shared" si="586"/>
        <v>39.090000000000003</v>
      </c>
      <c r="L5245" s="48">
        <f t="shared" si="587"/>
        <v>39.090000000000003</v>
      </c>
      <c r="M5245" s="48">
        <f t="shared" si="588"/>
        <v>38.78</v>
      </c>
      <c r="N5245" s="48">
        <f t="shared" si="589"/>
        <v>38.81</v>
      </c>
      <c r="O5245" s="49">
        <f t="shared" ca="1" si="590"/>
        <v>415600</v>
      </c>
    </row>
    <row r="5246" spans="1:15" x14ac:dyDescent="0.25">
      <c r="A5246">
        <v>5231</v>
      </c>
      <c r="B5246" s="89">
        <v>34907</v>
      </c>
      <c r="C5246" s="48">
        <v>56.453097999999997</v>
      </c>
      <c r="D5246" s="48">
        <v>56.703097999999997</v>
      </c>
      <c r="E5246" s="48">
        <v>56.453097999999997</v>
      </c>
      <c r="F5246" s="48">
        <v>56.656199999999998</v>
      </c>
      <c r="G5246" s="49">
        <v>187700</v>
      </c>
      <c r="H5246" s="48">
        <v>39.055276999999997</v>
      </c>
      <c r="I5246" s="52">
        <f t="shared" si="584"/>
        <v>0.68933809538938362</v>
      </c>
      <c r="J5246" s="52">
        <f t="shared" ca="1" si="585"/>
        <v>1</v>
      </c>
      <c r="K5246" s="48">
        <f t="shared" si="586"/>
        <v>38.92</v>
      </c>
      <c r="L5246" s="48">
        <f t="shared" si="587"/>
        <v>39.090000000000003</v>
      </c>
      <c r="M5246" s="48">
        <f t="shared" si="588"/>
        <v>38.92</v>
      </c>
      <c r="N5246" s="48">
        <f t="shared" si="589"/>
        <v>39.06</v>
      </c>
      <c r="O5246" s="49">
        <f t="shared" ca="1" si="590"/>
        <v>187700</v>
      </c>
    </row>
    <row r="5247" spans="1:15" x14ac:dyDescent="0.25">
      <c r="A5247">
        <v>5232</v>
      </c>
      <c r="B5247" s="89">
        <v>34906</v>
      </c>
      <c r="C5247" s="48">
        <v>56.203097999999997</v>
      </c>
      <c r="D5247" s="48">
        <v>56.468699999999998</v>
      </c>
      <c r="E5247" s="48">
        <v>56.171799</v>
      </c>
      <c r="F5247" s="48">
        <v>56.1875</v>
      </c>
      <c r="G5247" s="49">
        <v>167800</v>
      </c>
      <c r="H5247" s="48">
        <v>38.732183999999997</v>
      </c>
      <c r="I5247" s="52">
        <f t="shared" si="584"/>
        <v>0.68933809121245826</v>
      </c>
      <c r="J5247" s="52">
        <f t="shared" ca="1" si="585"/>
        <v>1</v>
      </c>
      <c r="K5247" s="48">
        <f t="shared" si="586"/>
        <v>38.74</v>
      </c>
      <c r="L5247" s="48">
        <f t="shared" si="587"/>
        <v>38.93</v>
      </c>
      <c r="M5247" s="48">
        <f t="shared" si="588"/>
        <v>38.72</v>
      </c>
      <c r="N5247" s="48">
        <f t="shared" si="589"/>
        <v>38.729999999999997</v>
      </c>
      <c r="O5247" s="49">
        <f t="shared" ca="1" si="590"/>
        <v>167800</v>
      </c>
    </row>
    <row r="5248" spans="1:15" x14ac:dyDescent="0.25">
      <c r="A5248">
        <v>5233</v>
      </c>
      <c r="B5248" s="89">
        <v>34905</v>
      </c>
      <c r="C5248" s="48">
        <v>55.875</v>
      </c>
      <c r="D5248" s="48">
        <v>56.3125</v>
      </c>
      <c r="E5248" s="48">
        <v>55.703097999999997</v>
      </c>
      <c r="F5248" s="48">
        <v>56.234299</v>
      </c>
      <c r="G5248" s="49">
        <v>107400</v>
      </c>
      <c r="H5248" s="48">
        <v>38.764443999999997</v>
      </c>
      <c r="I5248" s="52">
        <f t="shared" si="584"/>
        <v>0.68933808528492546</v>
      </c>
      <c r="J5248" s="52">
        <f t="shared" ca="1" si="585"/>
        <v>1</v>
      </c>
      <c r="K5248" s="48">
        <f t="shared" si="586"/>
        <v>38.520000000000003</v>
      </c>
      <c r="L5248" s="48">
        <f t="shared" si="587"/>
        <v>38.82</v>
      </c>
      <c r="M5248" s="48">
        <f t="shared" si="588"/>
        <v>38.4</v>
      </c>
      <c r="N5248" s="48">
        <f t="shared" si="589"/>
        <v>38.76</v>
      </c>
      <c r="O5248" s="49">
        <f t="shared" ca="1" si="590"/>
        <v>107400</v>
      </c>
    </row>
    <row r="5249" spans="1:15" x14ac:dyDescent="0.25">
      <c r="A5249">
        <v>5234</v>
      </c>
      <c r="B5249" s="89">
        <v>34904</v>
      </c>
      <c r="C5249" s="48">
        <v>55.484299</v>
      </c>
      <c r="D5249" s="48">
        <v>55.875</v>
      </c>
      <c r="E5249" s="48">
        <v>55.484299</v>
      </c>
      <c r="F5249" s="48">
        <v>55.8125</v>
      </c>
      <c r="G5249" s="49">
        <v>108400</v>
      </c>
      <c r="H5249" s="48">
        <v>38.473681999999997</v>
      </c>
      <c r="I5249" s="52">
        <f t="shared" si="584"/>
        <v>0.68933808734602453</v>
      </c>
      <c r="J5249" s="52">
        <f t="shared" ca="1" si="585"/>
        <v>1</v>
      </c>
      <c r="K5249" s="48">
        <f t="shared" si="586"/>
        <v>38.25</v>
      </c>
      <c r="L5249" s="48">
        <f t="shared" si="587"/>
        <v>38.520000000000003</v>
      </c>
      <c r="M5249" s="48">
        <f t="shared" si="588"/>
        <v>38.25</v>
      </c>
      <c r="N5249" s="48">
        <f t="shared" si="589"/>
        <v>38.47</v>
      </c>
      <c r="O5249" s="49">
        <f t="shared" ca="1" si="590"/>
        <v>108400</v>
      </c>
    </row>
    <row r="5250" spans="1:15" x14ac:dyDescent="0.25">
      <c r="A5250">
        <v>5235</v>
      </c>
      <c r="B5250" s="89">
        <v>34901</v>
      </c>
      <c r="C5250" s="48">
        <v>55.421799</v>
      </c>
      <c r="D5250" s="48">
        <v>55.625</v>
      </c>
      <c r="E5250" s="48">
        <v>55.1875</v>
      </c>
      <c r="F5250" s="48">
        <v>55.406199999999998</v>
      </c>
      <c r="G5250" s="49">
        <v>94000</v>
      </c>
      <c r="H5250" s="48">
        <v>38.193604000000001</v>
      </c>
      <c r="I5250" s="52">
        <f t="shared" si="584"/>
        <v>0.6893380885171696</v>
      </c>
      <c r="J5250" s="52">
        <f t="shared" ca="1" si="585"/>
        <v>1</v>
      </c>
      <c r="K5250" s="48">
        <f t="shared" si="586"/>
        <v>38.200000000000003</v>
      </c>
      <c r="L5250" s="48">
        <f t="shared" si="587"/>
        <v>38.340000000000003</v>
      </c>
      <c r="M5250" s="48">
        <f t="shared" si="588"/>
        <v>38.04</v>
      </c>
      <c r="N5250" s="48">
        <f t="shared" si="589"/>
        <v>38.19</v>
      </c>
      <c r="O5250" s="49">
        <f t="shared" ca="1" si="590"/>
        <v>94000</v>
      </c>
    </row>
    <row r="5251" spans="1:15" x14ac:dyDescent="0.25">
      <c r="A5251">
        <v>5236</v>
      </c>
      <c r="B5251" s="89">
        <v>34900</v>
      </c>
      <c r="C5251" s="48">
        <v>55.328097999999997</v>
      </c>
      <c r="D5251" s="48">
        <v>55.578097999999997</v>
      </c>
      <c r="E5251" s="48">
        <v>55.031199999999998</v>
      </c>
      <c r="F5251" s="48">
        <v>55.468699999999998</v>
      </c>
      <c r="G5251" s="49">
        <v>318900</v>
      </c>
      <c r="H5251" s="48">
        <v>38.236688000000001</v>
      </c>
      <c r="I5251" s="52">
        <f t="shared" si="584"/>
        <v>0.68933809517800138</v>
      </c>
      <c r="J5251" s="52">
        <f t="shared" ca="1" si="585"/>
        <v>1</v>
      </c>
      <c r="K5251" s="48">
        <f t="shared" si="586"/>
        <v>38.14</v>
      </c>
      <c r="L5251" s="48">
        <f t="shared" si="587"/>
        <v>38.31</v>
      </c>
      <c r="M5251" s="48">
        <f t="shared" si="588"/>
        <v>37.94</v>
      </c>
      <c r="N5251" s="48">
        <f t="shared" si="589"/>
        <v>38.24</v>
      </c>
      <c r="O5251" s="49">
        <f t="shared" ca="1" si="590"/>
        <v>318900</v>
      </c>
    </row>
    <row r="5252" spans="1:15" x14ac:dyDescent="0.25">
      <c r="A5252">
        <v>5237</v>
      </c>
      <c r="B5252" s="89">
        <v>34899</v>
      </c>
      <c r="C5252" s="48">
        <v>55.656199999999998</v>
      </c>
      <c r="D5252" s="48">
        <v>55.718699999999998</v>
      </c>
      <c r="E5252" s="48">
        <v>54.203097999999997</v>
      </c>
      <c r="F5252" s="48">
        <v>55.265597999999997</v>
      </c>
      <c r="G5252" s="49">
        <v>486600</v>
      </c>
      <c r="H5252" s="48">
        <v>38.096682000000001</v>
      </c>
      <c r="I5252" s="52">
        <f t="shared" si="584"/>
        <v>0.68933809419740655</v>
      </c>
      <c r="J5252" s="52">
        <f t="shared" ca="1" si="585"/>
        <v>1</v>
      </c>
      <c r="K5252" s="48">
        <f t="shared" si="586"/>
        <v>38.369999999999997</v>
      </c>
      <c r="L5252" s="48">
        <f t="shared" si="587"/>
        <v>38.409999999999997</v>
      </c>
      <c r="M5252" s="48">
        <f t="shared" si="588"/>
        <v>37.36</v>
      </c>
      <c r="N5252" s="48">
        <f t="shared" si="589"/>
        <v>38.1</v>
      </c>
      <c r="O5252" s="49">
        <f t="shared" ca="1" si="590"/>
        <v>486600</v>
      </c>
    </row>
    <row r="5253" spans="1:15" x14ac:dyDescent="0.25">
      <c r="A5253">
        <v>5238</v>
      </c>
      <c r="B5253" s="89">
        <v>34898</v>
      </c>
      <c r="C5253" s="48">
        <v>56.265597999999997</v>
      </c>
      <c r="D5253" s="48">
        <v>56.265597999999997</v>
      </c>
      <c r="E5253" s="48">
        <v>55.828097999999997</v>
      </c>
      <c r="F5253" s="48">
        <v>55.875</v>
      </c>
      <c r="G5253" s="49">
        <v>221200</v>
      </c>
      <c r="H5253" s="48">
        <v>38.516765999999997</v>
      </c>
      <c r="I5253" s="52">
        <f t="shared" si="584"/>
        <v>0.68933809395973145</v>
      </c>
      <c r="J5253" s="52">
        <f t="shared" ca="1" si="585"/>
        <v>1</v>
      </c>
      <c r="K5253" s="48">
        <f t="shared" si="586"/>
        <v>38.79</v>
      </c>
      <c r="L5253" s="48">
        <f t="shared" si="587"/>
        <v>38.79</v>
      </c>
      <c r="M5253" s="48">
        <f t="shared" si="588"/>
        <v>38.479999999999997</v>
      </c>
      <c r="N5253" s="48">
        <f t="shared" si="589"/>
        <v>38.520000000000003</v>
      </c>
      <c r="O5253" s="49">
        <f t="shared" ca="1" si="590"/>
        <v>221200</v>
      </c>
    </row>
    <row r="5254" spans="1:15" x14ac:dyDescent="0.25">
      <c r="A5254">
        <v>5239</v>
      </c>
      <c r="B5254" s="89">
        <v>34897</v>
      </c>
      <c r="C5254" s="48">
        <v>56.125</v>
      </c>
      <c r="D5254" s="48">
        <v>56.421799</v>
      </c>
      <c r="E5254" s="48">
        <v>56.078097999999997</v>
      </c>
      <c r="F5254" s="48">
        <v>56.359299</v>
      </c>
      <c r="G5254" s="49">
        <v>171500</v>
      </c>
      <c r="H5254" s="48">
        <v>38.850611000000001</v>
      </c>
      <c r="I5254" s="52">
        <f t="shared" si="584"/>
        <v>0.68933808065994573</v>
      </c>
      <c r="J5254" s="52">
        <f t="shared" ca="1" si="585"/>
        <v>1</v>
      </c>
      <c r="K5254" s="48">
        <f t="shared" si="586"/>
        <v>38.69</v>
      </c>
      <c r="L5254" s="48">
        <f t="shared" si="587"/>
        <v>38.89</v>
      </c>
      <c r="M5254" s="48">
        <f t="shared" si="588"/>
        <v>38.659999999999997</v>
      </c>
      <c r="N5254" s="48">
        <f t="shared" si="589"/>
        <v>38.85</v>
      </c>
      <c r="O5254" s="49">
        <f t="shared" ca="1" si="590"/>
        <v>171500</v>
      </c>
    </row>
    <row r="5255" spans="1:15" x14ac:dyDescent="0.25">
      <c r="A5255">
        <v>5240</v>
      </c>
      <c r="B5255" s="89">
        <v>34894</v>
      </c>
      <c r="C5255" s="48">
        <v>55.796799</v>
      </c>
      <c r="D5255" s="48">
        <v>56.093699999999998</v>
      </c>
      <c r="E5255" s="48">
        <v>55.75</v>
      </c>
      <c r="F5255" s="48">
        <v>56.046799</v>
      </c>
      <c r="G5255" s="49">
        <v>543700</v>
      </c>
      <c r="H5255" s="48">
        <v>38.635193000000001</v>
      </c>
      <c r="I5255" s="52">
        <f t="shared" si="584"/>
        <v>0.68933808333996027</v>
      </c>
      <c r="J5255" s="52">
        <f t="shared" ca="1" si="585"/>
        <v>1</v>
      </c>
      <c r="K5255" s="48">
        <f t="shared" si="586"/>
        <v>38.46</v>
      </c>
      <c r="L5255" s="48">
        <f t="shared" si="587"/>
        <v>38.67</v>
      </c>
      <c r="M5255" s="48">
        <f t="shared" si="588"/>
        <v>38.43</v>
      </c>
      <c r="N5255" s="48">
        <f t="shared" si="589"/>
        <v>38.64</v>
      </c>
      <c r="O5255" s="49">
        <f t="shared" ca="1" si="590"/>
        <v>543700</v>
      </c>
    </row>
    <row r="5256" spans="1:15" x14ac:dyDescent="0.25">
      <c r="A5256">
        <v>5241</v>
      </c>
      <c r="B5256" s="89">
        <v>34893</v>
      </c>
      <c r="C5256" s="48">
        <v>56.140597999999997</v>
      </c>
      <c r="D5256" s="48">
        <v>56.265597999999997</v>
      </c>
      <c r="E5256" s="48">
        <v>56.031199999999998</v>
      </c>
      <c r="F5256" s="48">
        <v>56.093699999999998</v>
      </c>
      <c r="G5256" s="49">
        <v>215600</v>
      </c>
      <c r="H5256" s="48">
        <v>38.667524</v>
      </c>
      <c r="I5256" s="52">
        <f t="shared" si="584"/>
        <v>0.68933808966069277</v>
      </c>
      <c r="J5256" s="52">
        <f t="shared" ca="1" si="585"/>
        <v>1</v>
      </c>
      <c r="K5256" s="48">
        <f t="shared" si="586"/>
        <v>38.700000000000003</v>
      </c>
      <c r="L5256" s="48">
        <f t="shared" si="587"/>
        <v>38.79</v>
      </c>
      <c r="M5256" s="48">
        <f t="shared" si="588"/>
        <v>38.619999999999997</v>
      </c>
      <c r="N5256" s="48">
        <f t="shared" si="589"/>
        <v>38.67</v>
      </c>
      <c r="O5256" s="49">
        <f t="shared" ca="1" si="590"/>
        <v>215600</v>
      </c>
    </row>
    <row r="5257" spans="1:15" x14ac:dyDescent="0.25">
      <c r="A5257">
        <v>5242</v>
      </c>
      <c r="B5257" s="89">
        <v>34892</v>
      </c>
      <c r="C5257" s="48">
        <v>55.640597999999997</v>
      </c>
      <c r="D5257" s="48">
        <v>56.3125</v>
      </c>
      <c r="E5257" s="48">
        <v>55.531199999999998</v>
      </c>
      <c r="F5257" s="48">
        <v>56.218699999999998</v>
      </c>
      <c r="G5257" s="49">
        <v>203400</v>
      </c>
      <c r="H5257" s="48">
        <v>38.753691000000003</v>
      </c>
      <c r="I5257" s="52">
        <f t="shared" si="584"/>
        <v>0.68933808501441696</v>
      </c>
      <c r="J5257" s="52">
        <f t="shared" ca="1" si="585"/>
        <v>1</v>
      </c>
      <c r="K5257" s="48">
        <f t="shared" si="586"/>
        <v>38.36</v>
      </c>
      <c r="L5257" s="48">
        <f t="shared" si="587"/>
        <v>38.82</v>
      </c>
      <c r="M5257" s="48">
        <f t="shared" si="588"/>
        <v>38.28</v>
      </c>
      <c r="N5257" s="48">
        <f t="shared" si="589"/>
        <v>38.75</v>
      </c>
      <c r="O5257" s="49">
        <f t="shared" ca="1" si="590"/>
        <v>203400</v>
      </c>
    </row>
    <row r="5258" spans="1:15" x14ac:dyDescent="0.25">
      <c r="A5258">
        <v>5243</v>
      </c>
      <c r="B5258" s="89">
        <v>34891</v>
      </c>
      <c r="C5258" s="48">
        <v>55.75</v>
      </c>
      <c r="D5258" s="48">
        <v>55.796799</v>
      </c>
      <c r="E5258" s="48">
        <v>55.453097999999997</v>
      </c>
      <c r="F5258" s="48">
        <v>55.531199999999998</v>
      </c>
      <c r="G5258" s="49">
        <v>420500</v>
      </c>
      <c r="H5258" s="48">
        <v>38.279772000000001</v>
      </c>
      <c r="I5258" s="52">
        <f t="shared" si="584"/>
        <v>0.68933810182383959</v>
      </c>
      <c r="J5258" s="52">
        <f t="shared" ca="1" si="585"/>
        <v>1</v>
      </c>
      <c r="K5258" s="48">
        <f t="shared" si="586"/>
        <v>38.43</v>
      </c>
      <c r="L5258" s="48">
        <f t="shared" si="587"/>
        <v>38.46</v>
      </c>
      <c r="M5258" s="48">
        <f t="shared" si="588"/>
        <v>38.229999999999997</v>
      </c>
      <c r="N5258" s="48">
        <f t="shared" si="589"/>
        <v>38.28</v>
      </c>
      <c r="O5258" s="49">
        <f t="shared" ca="1" si="590"/>
        <v>420500</v>
      </c>
    </row>
    <row r="5259" spans="1:15" x14ac:dyDescent="0.25">
      <c r="A5259">
        <v>5244</v>
      </c>
      <c r="B5259" s="89">
        <v>34890</v>
      </c>
      <c r="C5259" s="48">
        <v>55.8125</v>
      </c>
      <c r="D5259" s="48">
        <v>55.953097999999997</v>
      </c>
      <c r="E5259" s="48">
        <v>55.703097999999997</v>
      </c>
      <c r="F5259" s="48">
        <v>55.796799</v>
      </c>
      <c r="G5259" s="49">
        <v>400400</v>
      </c>
      <c r="H5259" s="48">
        <v>38.462859000000002</v>
      </c>
      <c r="I5259" s="52">
        <f t="shared" si="584"/>
        <v>0.68933809267445612</v>
      </c>
      <c r="J5259" s="52">
        <f t="shared" ca="1" si="585"/>
        <v>1</v>
      </c>
      <c r="K5259" s="48">
        <f t="shared" si="586"/>
        <v>38.47</v>
      </c>
      <c r="L5259" s="48">
        <f t="shared" si="587"/>
        <v>38.57</v>
      </c>
      <c r="M5259" s="48">
        <f t="shared" si="588"/>
        <v>38.4</v>
      </c>
      <c r="N5259" s="48">
        <f t="shared" si="589"/>
        <v>38.46</v>
      </c>
      <c r="O5259" s="49">
        <f t="shared" ca="1" si="590"/>
        <v>400400</v>
      </c>
    </row>
    <row r="5260" spans="1:15" x14ac:dyDescent="0.25">
      <c r="A5260">
        <v>5245</v>
      </c>
      <c r="B5260" s="89">
        <v>34887</v>
      </c>
      <c r="C5260" s="48">
        <v>55.406199999999998</v>
      </c>
      <c r="D5260" s="48">
        <v>55.781199999999998</v>
      </c>
      <c r="E5260" s="48">
        <v>55.375</v>
      </c>
      <c r="F5260" s="48">
        <v>55.765597999999997</v>
      </c>
      <c r="G5260" s="49">
        <v>481700</v>
      </c>
      <c r="H5260" s="48">
        <v>38.441350999999997</v>
      </c>
      <c r="I5260" s="52">
        <f t="shared" si="584"/>
        <v>0.68933809335282303</v>
      </c>
      <c r="J5260" s="52">
        <f t="shared" ca="1" si="585"/>
        <v>1</v>
      </c>
      <c r="K5260" s="48">
        <f t="shared" si="586"/>
        <v>38.19</v>
      </c>
      <c r="L5260" s="48">
        <f t="shared" si="587"/>
        <v>38.450000000000003</v>
      </c>
      <c r="M5260" s="48">
        <f t="shared" si="588"/>
        <v>38.17</v>
      </c>
      <c r="N5260" s="48">
        <f t="shared" si="589"/>
        <v>38.44</v>
      </c>
      <c r="O5260" s="49">
        <f t="shared" ca="1" si="590"/>
        <v>481700</v>
      </c>
    </row>
    <row r="5261" spans="1:15" x14ac:dyDescent="0.25">
      <c r="A5261">
        <v>5246</v>
      </c>
      <c r="B5261" s="89">
        <v>34886</v>
      </c>
      <c r="C5261" s="48">
        <v>54.828097999999997</v>
      </c>
      <c r="D5261" s="48">
        <v>55.515597999999997</v>
      </c>
      <c r="E5261" s="48">
        <v>54.718699999999998</v>
      </c>
      <c r="F5261" s="48">
        <v>55.515597999999997</v>
      </c>
      <c r="G5261" s="49">
        <v>202500</v>
      </c>
      <c r="H5261" s="48">
        <v>38.269016000000001</v>
      </c>
      <c r="I5261" s="52">
        <f t="shared" si="584"/>
        <v>0.6893380847667353</v>
      </c>
      <c r="J5261" s="52">
        <f t="shared" ca="1" si="585"/>
        <v>1</v>
      </c>
      <c r="K5261" s="48">
        <f t="shared" si="586"/>
        <v>37.799999999999997</v>
      </c>
      <c r="L5261" s="48">
        <f t="shared" si="587"/>
        <v>38.270000000000003</v>
      </c>
      <c r="M5261" s="48">
        <f t="shared" si="588"/>
        <v>37.72</v>
      </c>
      <c r="N5261" s="48">
        <f t="shared" si="589"/>
        <v>38.270000000000003</v>
      </c>
      <c r="O5261" s="49">
        <f t="shared" ca="1" si="590"/>
        <v>202500</v>
      </c>
    </row>
    <row r="5262" spans="1:15" x14ac:dyDescent="0.25">
      <c r="A5262">
        <v>5247</v>
      </c>
      <c r="B5262" s="89">
        <v>34885</v>
      </c>
      <c r="C5262" s="48">
        <v>54.765597999999997</v>
      </c>
      <c r="D5262" s="48">
        <v>55.0625</v>
      </c>
      <c r="E5262" s="48">
        <v>54.640597999999997</v>
      </c>
      <c r="F5262" s="48">
        <v>54.8125</v>
      </c>
      <c r="G5262" s="49">
        <v>409300</v>
      </c>
      <c r="H5262" s="48">
        <v>37.784343999999997</v>
      </c>
      <c r="I5262" s="52">
        <f t="shared" si="584"/>
        <v>0.68933808893956661</v>
      </c>
      <c r="J5262" s="52">
        <f t="shared" ca="1" si="585"/>
        <v>1</v>
      </c>
      <c r="K5262" s="48">
        <f t="shared" si="586"/>
        <v>37.75</v>
      </c>
      <c r="L5262" s="48">
        <f t="shared" si="587"/>
        <v>37.96</v>
      </c>
      <c r="M5262" s="48">
        <f t="shared" si="588"/>
        <v>37.67</v>
      </c>
      <c r="N5262" s="48">
        <f t="shared" si="589"/>
        <v>37.78</v>
      </c>
      <c r="O5262" s="49">
        <f t="shared" ca="1" si="590"/>
        <v>409300</v>
      </c>
    </row>
    <row r="5263" spans="1:15" x14ac:dyDescent="0.25">
      <c r="A5263">
        <v>5248</v>
      </c>
      <c r="B5263" s="89">
        <v>34883</v>
      </c>
      <c r="C5263" s="48">
        <v>54.468699999999998</v>
      </c>
      <c r="D5263" s="48">
        <v>54.609299</v>
      </c>
      <c r="E5263" s="48">
        <v>54.468699999999998</v>
      </c>
      <c r="F5263" s="48">
        <v>54.609299</v>
      </c>
      <c r="G5263" s="49">
        <v>9500</v>
      </c>
      <c r="H5263" s="48">
        <v>37.644269999999999</v>
      </c>
      <c r="I5263" s="52">
        <f t="shared" si="584"/>
        <v>0.68933809240070998</v>
      </c>
      <c r="J5263" s="52">
        <f t="shared" ca="1" si="585"/>
        <v>1</v>
      </c>
      <c r="K5263" s="48">
        <f t="shared" si="586"/>
        <v>37.549999999999997</v>
      </c>
      <c r="L5263" s="48">
        <f t="shared" si="587"/>
        <v>37.64</v>
      </c>
      <c r="M5263" s="48">
        <f t="shared" si="588"/>
        <v>37.549999999999997</v>
      </c>
      <c r="N5263" s="48">
        <f t="shared" si="589"/>
        <v>37.64</v>
      </c>
      <c r="O5263" s="49">
        <f t="shared" ca="1" si="590"/>
        <v>9500</v>
      </c>
    </row>
    <row r="5264" spans="1:15" x14ac:dyDescent="0.25">
      <c r="A5264">
        <v>5249</v>
      </c>
      <c r="B5264" s="89">
        <v>34880</v>
      </c>
      <c r="C5264" s="48">
        <v>54.546799</v>
      </c>
      <c r="D5264" s="48">
        <v>54.734299</v>
      </c>
      <c r="E5264" s="48">
        <v>54.296799</v>
      </c>
      <c r="F5264" s="48">
        <v>54.406199999999998</v>
      </c>
      <c r="G5264" s="49">
        <v>714100</v>
      </c>
      <c r="H5264" s="48">
        <v>37.504266000000001</v>
      </c>
      <c r="I5264" s="52">
        <f t="shared" si="584"/>
        <v>0.68933809014413805</v>
      </c>
      <c r="J5264" s="52">
        <f t="shared" ca="1" si="585"/>
        <v>1</v>
      </c>
      <c r="K5264" s="48">
        <f t="shared" si="586"/>
        <v>37.6</v>
      </c>
      <c r="L5264" s="48">
        <f t="shared" si="587"/>
        <v>37.729999999999997</v>
      </c>
      <c r="M5264" s="48">
        <f t="shared" si="588"/>
        <v>37.43</v>
      </c>
      <c r="N5264" s="48">
        <f t="shared" si="589"/>
        <v>37.5</v>
      </c>
      <c r="O5264" s="49">
        <f t="shared" ca="1" si="590"/>
        <v>714100</v>
      </c>
    </row>
    <row r="5265" spans="1:15" x14ac:dyDescent="0.25">
      <c r="A5265">
        <v>5250</v>
      </c>
      <c r="B5265" s="89">
        <v>34879</v>
      </c>
      <c r="C5265" s="48">
        <v>54.531199999999998</v>
      </c>
      <c r="D5265" s="48">
        <v>54.671799</v>
      </c>
      <c r="E5265" s="48">
        <v>54.0625</v>
      </c>
      <c r="F5265" s="48">
        <v>54.4375</v>
      </c>
      <c r="G5265" s="49">
        <v>89200</v>
      </c>
      <c r="H5265" s="48">
        <v>37.525841999999997</v>
      </c>
      <c r="I5265" s="52">
        <f t="shared" ref="I5265:I5328" si="591">H5265/F5265</f>
        <v>0.6893380849598163</v>
      </c>
      <c r="J5265" s="52">
        <f t="shared" ref="J5265:J5328" ca="1" si="592">INDEX(OFFSET($T$15,0,0,$S$13+1,1),MATCH(B5265,OFFSET($Q$15,0,0,$S$13+1,1),-1))</f>
        <v>1</v>
      </c>
      <c r="K5265" s="48">
        <f t="shared" ref="K5265:K5328" si="593">ROUND($I5265*C5265,2)</f>
        <v>37.590000000000003</v>
      </c>
      <c r="L5265" s="48">
        <f t="shared" ref="L5265:L5328" si="594">ROUND($I5265*D5265,2)</f>
        <v>37.69</v>
      </c>
      <c r="M5265" s="48">
        <f t="shared" ref="M5265:M5328" si="595">ROUND($I5265*E5265,2)</f>
        <v>37.270000000000003</v>
      </c>
      <c r="N5265" s="48">
        <f t="shared" ref="N5265:N5328" si="596">ROUND($I5265*F5265,2)</f>
        <v>37.53</v>
      </c>
      <c r="O5265" s="49">
        <f t="shared" ref="O5265:O5328" ca="1" si="597">G5265*J5265</f>
        <v>89200</v>
      </c>
    </row>
    <row r="5266" spans="1:15" x14ac:dyDescent="0.25">
      <c r="A5266">
        <v>5251</v>
      </c>
      <c r="B5266" s="89">
        <v>34878</v>
      </c>
      <c r="C5266" s="48">
        <v>54.25</v>
      </c>
      <c r="D5266" s="48">
        <v>54.75</v>
      </c>
      <c r="E5266" s="48">
        <v>54.078097999999997</v>
      </c>
      <c r="F5266" s="48">
        <v>54.531199999999998</v>
      </c>
      <c r="G5266" s="49">
        <v>212600</v>
      </c>
      <c r="H5266" s="48">
        <v>37.590432999999997</v>
      </c>
      <c r="I5266" s="52">
        <f t="shared" si="591"/>
        <v>0.68933808535297225</v>
      </c>
      <c r="J5266" s="52">
        <f t="shared" ca="1" si="592"/>
        <v>1</v>
      </c>
      <c r="K5266" s="48">
        <f t="shared" si="593"/>
        <v>37.4</v>
      </c>
      <c r="L5266" s="48">
        <f t="shared" si="594"/>
        <v>37.74</v>
      </c>
      <c r="M5266" s="48">
        <f t="shared" si="595"/>
        <v>37.28</v>
      </c>
      <c r="N5266" s="48">
        <f t="shared" si="596"/>
        <v>37.590000000000003</v>
      </c>
      <c r="O5266" s="49">
        <f t="shared" ca="1" si="597"/>
        <v>212600</v>
      </c>
    </row>
    <row r="5267" spans="1:15" x14ac:dyDescent="0.25">
      <c r="A5267">
        <v>5252</v>
      </c>
      <c r="B5267" s="89">
        <v>34877</v>
      </c>
      <c r="C5267" s="48">
        <v>54.343699999999998</v>
      </c>
      <c r="D5267" s="48">
        <v>54.703097999999997</v>
      </c>
      <c r="E5267" s="48">
        <v>54.218699999999998</v>
      </c>
      <c r="F5267" s="48">
        <v>54.25</v>
      </c>
      <c r="G5267" s="49">
        <v>127700</v>
      </c>
      <c r="H5267" s="48">
        <v>37.396591000000001</v>
      </c>
      <c r="I5267" s="52">
        <f t="shared" si="591"/>
        <v>0.68933808294930876</v>
      </c>
      <c r="J5267" s="52">
        <f t="shared" ca="1" si="592"/>
        <v>1</v>
      </c>
      <c r="K5267" s="48">
        <f t="shared" si="593"/>
        <v>37.46</v>
      </c>
      <c r="L5267" s="48">
        <f t="shared" si="594"/>
        <v>37.71</v>
      </c>
      <c r="M5267" s="48">
        <f t="shared" si="595"/>
        <v>37.380000000000003</v>
      </c>
      <c r="N5267" s="48">
        <f t="shared" si="596"/>
        <v>37.4</v>
      </c>
      <c r="O5267" s="49">
        <f t="shared" ca="1" si="597"/>
        <v>127700</v>
      </c>
    </row>
    <row r="5268" spans="1:15" x14ac:dyDescent="0.25">
      <c r="A5268">
        <v>5253</v>
      </c>
      <c r="B5268" s="89">
        <v>34876</v>
      </c>
      <c r="C5268" s="48">
        <v>54.859299</v>
      </c>
      <c r="D5268" s="48">
        <v>54.953097999999997</v>
      </c>
      <c r="E5268" s="48">
        <v>54.359299</v>
      </c>
      <c r="F5268" s="48">
        <v>54.359299</v>
      </c>
      <c r="G5268" s="49">
        <v>132900</v>
      </c>
      <c r="H5268" s="48">
        <v>37.471935000000002</v>
      </c>
      <c r="I5268" s="52">
        <f t="shared" si="591"/>
        <v>0.68933808362760529</v>
      </c>
      <c r="J5268" s="52">
        <f t="shared" ca="1" si="592"/>
        <v>1</v>
      </c>
      <c r="K5268" s="48">
        <f t="shared" si="593"/>
        <v>37.82</v>
      </c>
      <c r="L5268" s="48">
        <f t="shared" si="594"/>
        <v>37.880000000000003</v>
      </c>
      <c r="M5268" s="48">
        <f t="shared" si="595"/>
        <v>37.47</v>
      </c>
      <c r="N5268" s="48">
        <f t="shared" si="596"/>
        <v>37.47</v>
      </c>
      <c r="O5268" s="49">
        <f t="shared" ca="1" si="597"/>
        <v>132900</v>
      </c>
    </row>
    <row r="5269" spans="1:15" x14ac:dyDescent="0.25">
      <c r="A5269">
        <v>5254</v>
      </c>
      <c r="B5269" s="89">
        <v>34873</v>
      </c>
      <c r="C5269" s="48">
        <v>55</v>
      </c>
      <c r="D5269" s="48">
        <v>55.031199999999998</v>
      </c>
      <c r="E5269" s="48">
        <v>54.843699999999998</v>
      </c>
      <c r="F5269" s="48">
        <v>55.015597999999997</v>
      </c>
      <c r="G5269" s="49">
        <v>315400</v>
      </c>
      <c r="H5269" s="48">
        <v>37.924346999999997</v>
      </c>
      <c r="I5269" s="52">
        <f t="shared" si="591"/>
        <v>0.6893380855371235</v>
      </c>
      <c r="J5269" s="52">
        <f t="shared" ca="1" si="592"/>
        <v>1</v>
      </c>
      <c r="K5269" s="48">
        <f t="shared" si="593"/>
        <v>37.909999999999997</v>
      </c>
      <c r="L5269" s="48">
        <f t="shared" si="594"/>
        <v>37.94</v>
      </c>
      <c r="M5269" s="48">
        <f t="shared" si="595"/>
        <v>37.81</v>
      </c>
      <c r="N5269" s="48">
        <f t="shared" si="596"/>
        <v>37.92</v>
      </c>
      <c r="O5269" s="49">
        <f t="shared" ca="1" si="597"/>
        <v>315400</v>
      </c>
    </row>
    <row r="5270" spans="1:15" x14ac:dyDescent="0.25">
      <c r="A5270">
        <v>5255</v>
      </c>
      <c r="B5270" s="89">
        <v>34872</v>
      </c>
      <c r="C5270" s="48">
        <v>54.640597999999997</v>
      </c>
      <c r="D5270" s="48">
        <v>55.156199999999998</v>
      </c>
      <c r="E5270" s="48">
        <v>54.640597999999997</v>
      </c>
      <c r="F5270" s="48">
        <v>55.125</v>
      </c>
      <c r="G5270" s="49">
        <v>297000</v>
      </c>
      <c r="H5270" s="48">
        <v>37.999761999999997</v>
      </c>
      <c r="I5270" s="52">
        <f t="shared" si="591"/>
        <v>0.68933808616780035</v>
      </c>
      <c r="J5270" s="52">
        <f t="shared" ca="1" si="592"/>
        <v>1</v>
      </c>
      <c r="K5270" s="48">
        <f t="shared" si="593"/>
        <v>37.67</v>
      </c>
      <c r="L5270" s="48">
        <f t="shared" si="594"/>
        <v>38.020000000000003</v>
      </c>
      <c r="M5270" s="48">
        <f t="shared" si="595"/>
        <v>37.67</v>
      </c>
      <c r="N5270" s="48">
        <f t="shared" si="596"/>
        <v>38</v>
      </c>
      <c r="O5270" s="49">
        <f t="shared" ca="1" si="597"/>
        <v>297000</v>
      </c>
    </row>
    <row r="5271" spans="1:15" x14ac:dyDescent="0.25">
      <c r="A5271">
        <v>5256</v>
      </c>
      <c r="B5271" s="89">
        <v>34871</v>
      </c>
      <c r="C5271" s="48">
        <v>54.609299</v>
      </c>
      <c r="D5271" s="48">
        <v>54.656199999999998</v>
      </c>
      <c r="E5271" s="48">
        <v>54.406199999999998</v>
      </c>
      <c r="F5271" s="48">
        <v>54.406199999999998</v>
      </c>
      <c r="G5271" s="49">
        <v>158200</v>
      </c>
      <c r="H5271" s="48">
        <v>37.504266000000001</v>
      </c>
      <c r="I5271" s="52">
        <f t="shared" si="591"/>
        <v>0.68933809014413805</v>
      </c>
      <c r="J5271" s="52">
        <f t="shared" ca="1" si="592"/>
        <v>1</v>
      </c>
      <c r="K5271" s="48">
        <f t="shared" si="593"/>
        <v>37.64</v>
      </c>
      <c r="L5271" s="48">
        <f t="shared" si="594"/>
        <v>37.68</v>
      </c>
      <c r="M5271" s="48">
        <f t="shared" si="595"/>
        <v>37.5</v>
      </c>
      <c r="N5271" s="48">
        <f t="shared" si="596"/>
        <v>37.5</v>
      </c>
      <c r="O5271" s="49">
        <f t="shared" ca="1" si="597"/>
        <v>158200</v>
      </c>
    </row>
    <row r="5272" spans="1:15" x14ac:dyDescent="0.25">
      <c r="A5272">
        <v>5257</v>
      </c>
      <c r="B5272" s="89">
        <v>34870</v>
      </c>
      <c r="C5272" s="48">
        <v>54.421799</v>
      </c>
      <c r="D5272" s="48">
        <v>54.609299</v>
      </c>
      <c r="E5272" s="48">
        <v>54.390597999999997</v>
      </c>
      <c r="F5272" s="48">
        <v>54.4375</v>
      </c>
      <c r="G5272" s="49">
        <v>287800</v>
      </c>
      <c r="H5272" s="48">
        <v>37.525841999999997</v>
      </c>
      <c r="I5272" s="52">
        <f t="shared" si="591"/>
        <v>0.6893380849598163</v>
      </c>
      <c r="J5272" s="52">
        <f t="shared" ca="1" si="592"/>
        <v>1</v>
      </c>
      <c r="K5272" s="48">
        <f t="shared" si="593"/>
        <v>37.520000000000003</v>
      </c>
      <c r="L5272" s="48">
        <f t="shared" si="594"/>
        <v>37.64</v>
      </c>
      <c r="M5272" s="48">
        <f t="shared" si="595"/>
        <v>37.49</v>
      </c>
      <c r="N5272" s="48">
        <f t="shared" si="596"/>
        <v>37.53</v>
      </c>
      <c r="O5272" s="49">
        <f t="shared" ca="1" si="597"/>
        <v>287800</v>
      </c>
    </row>
    <row r="5273" spans="1:15" x14ac:dyDescent="0.25">
      <c r="A5273">
        <v>5258</v>
      </c>
      <c r="B5273" s="89">
        <v>34869</v>
      </c>
      <c r="C5273" s="48">
        <v>54.125</v>
      </c>
      <c r="D5273" s="48">
        <v>54.609299</v>
      </c>
      <c r="E5273" s="48">
        <v>54.093699999999998</v>
      </c>
      <c r="F5273" s="48">
        <v>54.578097999999997</v>
      </c>
      <c r="G5273" s="49">
        <v>134600</v>
      </c>
      <c r="H5273" s="48">
        <v>37.622762000000002</v>
      </c>
      <c r="I5273" s="52">
        <f t="shared" si="591"/>
        <v>0.68933809309368022</v>
      </c>
      <c r="J5273" s="52">
        <f t="shared" ca="1" si="592"/>
        <v>1</v>
      </c>
      <c r="K5273" s="48">
        <f t="shared" si="593"/>
        <v>37.31</v>
      </c>
      <c r="L5273" s="48">
        <f t="shared" si="594"/>
        <v>37.64</v>
      </c>
      <c r="M5273" s="48">
        <f t="shared" si="595"/>
        <v>37.29</v>
      </c>
      <c r="N5273" s="48">
        <f t="shared" si="596"/>
        <v>37.619999999999997</v>
      </c>
      <c r="O5273" s="49">
        <f t="shared" ca="1" si="597"/>
        <v>134600</v>
      </c>
    </row>
    <row r="5274" spans="1:15" x14ac:dyDescent="0.25">
      <c r="A5274">
        <v>5259</v>
      </c>
      <c r="B5274" s="89">
        <v>34866</v>
      </c>
      <c r="C5274" s="48">
        <v>53.703097999999997</v>
      </c>
      <c r="D5274" s="48">
        <v>53.968699999999998</v>
      </c>
      <c r="E5274" s="48">
        <v>53.703097999999997</v>
      </c>
      <c r="F5274" s="48">
        <v>53.968699999999998</v>
      </c>
      <c r="G5274" s="49">
        <v>325100</v>
      </c>
      <c r="H5274" s="48">
        <v>37.202680999999998</v>
      </c>
      <c r="I5274" s="52">
        <f t="shared" si="591"/>
        <v>0.68933809782336797</v>
      </c>
      <c r="J5274" s="52">
        <f t="shared" ca="1" si="592"/>
        <v>1</v>
      </c>
      <c r="K5274" s="48">
        <f t="shared" si="593"/>
        <v>37.020000000000003</v>
      </c>
      <c r="L5274" s="48">
        <f t="shared" si="594"/>
        <v>37.200000000000003</v>
      </c>
      <c r="M5274" s="48">
        <f t="shared" si="595"/>
        <v>37.020000000000003</v>
      </c>
      <c r="N5274" s="48">
        <f t="shared" si="596"/>
        <v>37.200000000000003</v>
      </c>
      <c r="O5274" s="49">
        <f t="shared" ca="1" si="597"/>
        <v>325100</v>
      </c>
    </row>
    <row r="5275" spans="1:15" x14ac:dyDescent="0.25">
      <c r="A5275">
        <v>5260</v>
      </c>
      <c r="B5275" s="89">
        <v>34865</v>
      </c>
      <c r="C5275" s="48">
        <v>53.968699999999998</v>
      </c>
      <c r="D5275" s="48">
        <v>54.234299</v>
      </c>
      <c r="E5275" s="48">
        <v>53.875</v>
      </c>
      <c r="F5275" s="48">
        <v>54.125</v>
      </c>
      <c r="G5275" s="49">
        <v>274500</v>
      </c>
      <c r="H5275" s="48">
        <v>37.092590999999999</v>
      </c>
      <c r="I5275" s="52">
        <f t="shared" si="591"/>
        <v>0.68531345958429557</v>
      </c>
      <c r="J5275" s="52">
        <f t="shared" ca="1" si="592"/>
        <v>1</v>
      </c>
      <c r="K5275" s="48">
        <f t="shared" si="593"/>
        <v>36.99</v>
      </c>
      <c r="L5275" s="48">
        <f t="shared" si="594"/>
        <v>37.17</v>
      </c>
      <c r="M5275" s="48">
        <f t="shared" si="595"/>
        <v>36.92</v>
      </c>
      <c r="N5275" s="48">
        <f t="shared" si="596"/>
        <v>37.090000000000003</v>
      </c>
      <c r="O5275" s="49">
        <f t="shared" ca="1" si="597"/>
        <v>274500</v>
      </c>
    </row>
    <row r="5276" spans="1:15" x14ac:dyDescent="0.25">
      <c r="A5276">
        <v>5261</v>
      </c>
      <c r="B5276" s="89">
        <v>34864</v>
      </c>
      <c r="C5276" s="48">
        <v>53.859299</v>
      </c>
      <c r="D5276" s="48">
        <v>53.953097999999997</v>
      </c>
      <c r="E5276" s="48">
        <v>53.6875</v>
      </c>
      <c r="F5276" s="48">
        <v>53.890597999999997</v>
      </c>
      <c r="G5276" s="49">
        <v>389400</v>
      </c>
      <c r="H5276" s="48">
        <v>36.931953</v>
      </c>
      <c r="I5276" s="52">
        <f t="shared" si="591"/>
        <v>0.68531347527448117</v>
      </c>
      <c r="J5276" s="52">
        <f t="shared" ca="1" si="592"/>
        <v>1</v>
      </c>
      <c r="K5276" s="48">
        <f t="shared" si="593"/>
        <v>36.909999999999997</v>
      </c>
      <c r="L5276" s="48">
        <f t="shared" si="594"/>
        <v>36.97</v>
      </c>
      <c r="M5276" s="48">
        <f t="shared" si="595"/>
        <v>36.79</v>
      </c>
      <c r="N5276" s="48">
        <f t="shared" si="596"/>
        <v>36.93</v>
      </c>
      <c r="O5276" s="49">
        <f t="shared" ca="1" si="597"/>
        <v>389400</v>
      </c>
    </row>
    <row r="5277" spans="1:15" x14ac:dyDescent="0.25">
      <c r="A5277">
        <v>5262</v>
      </c>
      <c r="B5277" s="89">
        <v>34863</v>
      </c>
      <c r="C5277" s="48">
        <v>53.609299</v>
      </c>
      <c r="D5277" s="48">
        <v>53.968699999999998</v>
      </c>
      <c r="E5277" s="48">
        <v>53.5625</v>
      </c>
      <c r="F5277" s="48">
        <v>53.9375</v>
      </c>
      <c r="G5277" s="49">
        <v>120000</v>
      </c>
      <c r="H5277" s="48">
        <v>36.964095</v>
      </c>
      <c r="I5277" s="52">
        <f t="shared" si="591"/>
        <v>0.68531346465816922</v>
      </c>
      <c r="J5277" s="52">
        <f t="shared" ca="1" si="592"/>
        <v>1</v>
      </c>
      <c r="K5277" s="48">
        <f t="shared" si="593"/>
        <v>36.74</v>
      </c>
      <c r="L5277" s="48">
        <f t="shared" si="594"/>
        <v>36.99</v>
      </c>
      <c r="M5277" s="48">
        <f t="shared" si="595"/>
        <v>36.71</v>
      </c>
      <c r="N5277" s="48">
        <f t="shared" si="596"/>
        <v>36.96</v>
      </c>
      <c r="O5277" s="49">
        <f t="shared" ca="1" si="597"/>
        <v>120000</v>
      </c>
    </row>
    <row r="5278" spans="1:15" x14ac:dyDescent="0.25">
      <c r="A5278">
        <v>5263</v>
      </c>
      <c r="B5278" s="89">
        <v>34862</v>
      </c>
      <c r="C5278" s="48">
        <v>53.234299</v>
      </c>
      <c r="D5278" s="48">
        <v>53.578097999999997</v>
      </c>
      <c r="E5278" s="48">
        <v>53.203097999999997</v>
      </c>
      <c r="F5278" s="48">
        <v>53.359299</v>
      </c>
      <c r="G5278" s="49">
        <v>378500</v>
      </c>
      <c r="H5278" s="48">
        <v>36.567846000000003</v>
      </c>
      <c r="I5278" s="52">
        <f t="shared" si="591"/>
        <v>0.68531346335715548</v>
      </c>
      <c r="J5278" s="52">
        <f t="shared" ca="1" si="592"/>
        <v>1</v>
      </c>
      <c r="K5278" s="48">
        <f t="shared" si="593"/>
        <v>36.479999999999997</v>
      </c>
      <c r="L5278" s="48">
        <f t="shared" si="594"/>
        <v>36.72</v>
      </c>
      <c r="M5278" s="48">
        <f t="shared" si="595"/>
        <v>36.46</v>
      </c>
      <c r="N5278" s="48">
        <f t="shared" si="596"/>
        <v>36.57</v>
      </c>
      <c r="O5278" s="49">
        <f t="shared" ca="1" si="597"/>
        <v>378500</v>
      </c>
    </row>
    <row r="5279" spans="1:15" x14ac:dyDescent="0.25">
      <c r="A5279">
        <v>5264</v>
      </c>
      <c r="B5279" s="89">
        <v>34859</v>
      </c>
      <c r="C5279" s="48">
        <v>53.265597999999997</v>
      </c>
      <c r="D5279" s="48">
        <v>53.328097999999997</v>
      </c>
      <c r="E5279" s="48">
        <v>52.75</v>
      </c>
      <c r="F5279" s="48">
        <v>53.0625</v>
      </c>
      <c r="G5279" s="49">
        <v>304900</v>
      </c>
      <c r="H5279" s="48">
        <v>36.364446000000001</v>
      </c>
      <c r="I5279" s="52">
        <f t="shared" si="591"/>
        <v>0.68531346996466436</v>
      </c>
      <c r="J5279" s="52">
        <f t="shared" ca="1" si="592"/>
        <v>1</v>
      </c>
      <c r="K5279" s="48">
        <f t="shared" si="593"/>
        <v>36.5</v>
      </c>
      <c r="L5279" s="48">
        <f t="shared" si="594"/>
        <v>36.549999999999997</v>
      </c>
      <c r="M5279" s="48">
        <f t="shared" si="595"/>
        <v>36.15</v>
      </c>
      <c r="N5279" s="48">
        <f t="shared" si="596"/>
        <v>36.36</v>
      </c>
      <c r="O5279" s="49">
        <f t="shared" ca="1" si="597"/>
        <v>304900</v>
      </c>
    </row>
    <row r="5280" spans="1:15" x14ac:dyDescent="0.25">
      <c r="A5280">
        <v>5265</v>
      </c>
      <c r="B5280" s="89">
        <v>34858</v>
      </c>
      <c r="C5280" s="48">
        <v>53.484299</v>
      </c>
      <c r="D5280" s="48">
        <v>53.640597999999997</v>
      </c>
      <c r="E5280" s="48">
        <v>53.375</v>
      </c>
      <c r="F5280" s="48">
        <v>53.375</v>
      </c>
      <c r="G5280" s="49">
        <v>141100</v>
      </c>
      <c r="H5280" s="48">
        <v>36.578606000000001</v>
      </c>
      <c r="I5280" s="52">
        <f t="shared" si="591"/>
        <v>0.68531346135831384</v>
      </c>
      <c r="J5280" s="52">
        <f t="shared" ca="1" si="592"/>
        <v>1</v>
      </c>
      <c r="K5280" s="48">
        <f t="shared" si="593"/>
        <v>36.65</v>
      </c>
      <c r="L5280" s="48">
        <f t="shared" si="594"/>
        <v>36.76</v>
      </c>
      <c r="M5280" s="48">
        <f t="shared" si="595"/>
        <v>36.58</v>
      </c>
      <c r="N5280" s="48">
        <f t="shared" si="596"/>
        <v>36.58</v>
      </c>
      <c r="O5280" s="49">
        <f t="shared" ca="1" si="597"/>
        <v>141100</v>
      </c>
    </row>
    <row r="5281" spans="1:15" x14ac:dyDescent="0.25">
      <c r="A5281">
        <v>5266</v>
      </c>
      <c r="B5281" s="89">
        <v>34857</v>
      </c>
      <c r="C5281" s="48">
        <v>53.671799</v>
      </c>
      <c r="D5281" s="48">
        <v>53.703097999999997</v>
      </c>
      <c r="E5281" s="48">
        <v>53.4375</v>
      </c>
      <c r="F5281" s="48">
        <v>53.5</v>
      </c>
      <c r="G5281" s="49">
        <v>41900</v>
      </c>
      <c r="H5281" s="48">
        <v>36.664270000000002</v>
      </c>
      <c r="I5281" s="52">
        <f t="shared" si="591"/>
        <v>0.68531345794392529</v>
      </c>
      <c r="J5281" s="52">
        <f t="shared" ca="1" si="592"/>
        <v>1</v>
      </c>
      <c r="K5281" s="48">
        <f t="shared" si="593"/>
        <v>36.78</v>
      </c>
      <c r="L5281" s="48">
        <f t="shared" si="594"/>
        <v>36.799999999999997</v>
      </c>
      <c r="M5281" s="48">
        <f t="shared" si="595"/>
        <v>36.619999999999997</v>
      </c>
      <c r="N5281" s="48">
        <f t="shared" si="596"/>
        <v>36.659999999999997</v>
      </c>
      <c r="O5281" s="49">
        <f t="shared" ca="1" si="597"/>
        <v>41900</v>
      </c>
    </row>
    <row r="5282" spans="1:15" x14ac:dyDescent="0.25">
      <c r="A5282">
        <v>5267</v>
      </c>
      <c r="B5282" s="89">
        <v>34856</v>
      </c>
      <c r="C5282" s="48">
        <v>53.828097999999997</v>
      </c>
      <c r="D5282" s="48">
        <v>54.015597999999997</v>
      </c>
      <c r="E5282" s="48">
        <v>53.781199999999998</v>
      </c>
      <c r="F5282" s="48">
        <v>53.781199999999998</v>
      </c>
      <c r="G5282" s="49">
        <v>165800</v>
      </c>
      <c r="H5282" s="48">
        <v>36.856980999999998</v>
      </c>
      <c r="I5282" s="52">
        <f t="shared" si="591"/>
        <v>0.68531347385331676</v>
      </c>
      <c r="J5282" s="52">
        <f t="shared" ca="1" si="592"/>
        <v>1</v>
      </c>
      <c r="K5282" s="48">
        <f t="shared" si="593"/>
        <v>36.89</v>
      </c>
      <c r="L5282" s="48">
        <f t="shared" si="594"/>
        <v>37.020000000000003</v>
      </c>
      <c r="M5282" s="48">
        <f t="shared" si="595"/>
        <v>36.86</v>
      </c>
      <c r="N5282" s="48">
        <f t="shared" si="596"/>
        <v>36.86</v>
      </c>
      <c r="O5282" s="49">
        <f t="shared" ca="1" si="597"/>
        <v>165800</v>
      </c>
    </row>
    <row r="5283" spans="1:15" x14ac:dyDescent="0.25">
      <c r="A5283">
        <v>5268</v>
      </c>
      <c r="B5283" s="89">
        <v>34855</v>
      </c>
      <c r="C5283" s="48">
        <v>53.546799</v>
      </c>
      <c r="D5283" s="48">
        <v>54.046799</v>
      </c>
      <c r="E5283" s="48">
        <v>53.5</v>
      </c>
      <c r="F5283" s="48">
        <v>53.875</v>
      </c>
      <c r="G5283" s="49">
        <v>257200</v>
      </c>
      <c r="H5283" s="48">
        <v>36.921263000000003</v>
      </c>
      <c r="I5283" s="52">
        <f t="shared" si="591"/>
        <v>0.68531346635730861</v>
      </c>
      <c r="J5283" s="52">
        <f t="shared" ca="1" si="592"/>
        <v>1</v>
      </c>
      <c r="K5283" s="48">
        <f t="shared" si="593"/>
        <v>36.700000000000003</v>
      </c>
      <c r="L5283" s="48">
        <f t="shared" si="594"/>
        <v>37.04</v>
      </c>
      <c r="M5283" s="48">
        <f t="shared" si="595"/>
        <v>36.659999999999997</v>
      </c>
      <c r="N5283" s="48">
        <f t="shared" si="596"/>
        <v>36.92</v>
      </c>
      <c r="O5283" s="49">
        <f t="shared" ca="1" si="597"/>
        <v>257200</v>
      </c>
    </row>
    <row r="5284" spans="1:15" x14ac:dyDescent="0.25">
      <c r="A5284">
        <v>5269</v>
      </c>
      <c r="B5284" s="89">
        <v>34852</v>
      </c>
      <c r="C5284" s="48">
        <v>53.281199999999998</v>
      </c>
      <c r="D5284" s="48">
        <v>53.921799</v>
      </c>
      <c r="E5284" s="48">
        <v>53.093699999999998</v>
      </c>
      <c r="F5284" s="48">
        <v>53.546799</v>
      </c>
      <c r="G5284" s="49">
        <v>112900</v>
      </c>
      <c r="H5284" s="48">
        <v>36.696342000000001</v>
      </c>
      <c r="I5284" s="52">
        <f t="shared" si="591"/>
        <v>0.68531345823304957</v>
      </c>
      <c r="J5284" s="52">
        <f t="shared" ca="1" si="592"/>
        <v>1</v>
      </c>
      <c r="K5284" s="48">
        <f t="shared" si="593"/>
        <v>36.51</v>
      </c>
      <c r="L5284" s="48">
        <f t="shared" si="594"/>
        <v>36.950000000000003</v>
      </c>
      <c r="M5284" s="48">
        <f t="shared" si="595"/>
        <v>36.39</v>
      </c>
      <c r="N5284" s="48">
        <f t="shared" si="596"/>
        <v>36.700000000000003</v>
      </c>
      <c r="O5284" s="49">
        <f t="shared" ca="1" si="597"/>
        <v>112900</v>
      </c>
    </row>
    <row r="5285" spans="1:15" x14ac:dyDescent="0.25">
      <c r="A5285">
        <v>5270</v>
      </c>
      <c r="B5285" s="89">
        <v>34851</v>
      </c>
      <c r="C5285" s="48">
        <v>53.406199999999998</v>
      </c>
      <c r="D5285" s="48">
        <v>53.906199999999998</v>
      </c>
      <c r="E5285" s="48">
        <v>53.25</v>
      </c>
      <c r="F5285" s="48">
        <v>53.5</v>
      </c>
      <c r="G5285" s="49">
        <v>810100</v>
      </c>
      <c r="H5285" s="48">
        <v>36.664270000000002</v>
      </c>
      <c r="I5285" s="52">
        <f t="shared" si="591"/>
        <v>0.68531345794392529</v>
      </c>
      <c r="J5285" s="52">
        <f t="shared" ca="1" si="592"/>
        <v>1</v>
      </c>
      <c r="K5285" s="48">
        <f t="shared" si="593"/>
        <v>36.6</v>
      </c>
      <c r="L5285" s="48">
        <f t="shared" si="594"/>
        <v>36.94</v>
      </c>
      <c r="M5285" s="48">
        <f t="shared" si="595"/>
        <v>36.49</v>
      </c>
      <c r="N5285" s="48">
        <f t="shared" si="596"/>
        <v>36.659999999999997</v>
      </c>
      <c r="O5285" s="49">
        <f t="shared" ca="1" si="597"/>
        <v>810100</v>
      </c>
    </row>
    <row r="5286" spans="1:15" x14ac:dyDescent="0.25">
      <c r="A5286">
        <v>5271</v>
      </c>
      <c r="B5286" s="89">
        <v>34850</v>
      </c>
      <c r="C5286" s="48">
        <v>52.453097999999997</v>
      </c>
      <c r="D5286" s="48">
        <v>53.640597999999997</v>
      </c>
      <c r="E5286" s="48">
        <v>52.453097999999997</v>
      </c>
      <c r="F5286" s="48">
        <v>53.640597999999997</v>
      </c>
      <c r="G5286" s="49">
        <v>564500</v>
      </c>
      <c r="H5286" s="48">
        <v>36.760624</v>
      </c>
      <c r="I5286" s="52">
        <f t="shared" si="591"/>
        <v>0.68531346350762168</v>
      </c>
      <c r="J5286" s="52">
        <f t="shared" ca="1" si="592"/>
        <v>1</v>
      </c>
      <c r="K5286" s="48">
        <f t="shared" si="593"/>
        <v>35.950000000000003</v>
      </c>
      <c r="L5286" s="48">
        <f t="shared" si="594"/>
        <v>36.76</v>
      </c>
      <c r="M5286" s="48">
        <f t="shared" si="595"/>
        <v>35.950000000000003</v>
      </c>
      <c r="N5286" s="48">
        <f t="shared" si="596"/>
        <v>36.76</v>
      </c>
      <c r="O5286" s="49">
        <f t="shared" ca="1" si="597"/>
        <v>564500</v>
      </c>
    </row>
    <row r="5287" spans="1:15" x14ac:dyDescent="0.25">
      <c r="A5287">
        <v>5272</v>
      </c>
      <c r="B5287" s="89">
        <v>34849</v>
      </c>
      <c r="C5287" s="48">
        <v>52.6875</v>
      </c>
      <c r="D5287" s="48">
        <v>52.828097999999997</v>
      </c>
      <c r="E5287" s="48">
        <v>52.375</v>
      </c>
      <c r="F5287" s="48">
        <v>52.546799</v>
      </c>
      <c r="G5287" s="49">
        <v>61500</v>
      </c>
      <c r="H5287" s="48">
        <v>36.011029000000001</v>
      </c>
      <c r="I5287" s="52">
        <f t="shared" si="591"/>
        <v>0.68531346695352457</v>
      </c>
      <c r="J5287" s="52">
        <f t="shared" ca="1" si="592"/>
        <v>1</v>
      </c>
      <c r="K5287" s="48">
        <f t="shared" si="593"/>
        <v>36.11</v>
      </c>
      <c r="L5287" s="48">
        <f t="shared" si="594"/>
        <v>36.200000000000003</v>
      </c>
      <c r="M5287" s="48">
        <f t="shared" si="595"/>
        <v>35.89</v>
      </c>
      <c r="N5287" s="48">
        <f t="shared" si="596"/>
        <v>36.01</v>
      </c>
      <c r="O5287" s="49">
        <f t="shared" ca="1" si="597"/>
        <v>61500</v>
      </c>
    </row>
    <row r="5288" spans="1:15" x14ac:dyDescent="0.25">
      <c r="A5288">
        <v>5273</v>
      </c>
      <c r="B5288" s="89">
        <v>34845</v>
      </c>
      <c r="C5288" s="48">
        <v>52.968699999999998</v>
      </c>
      <c r="D5288" s="48">
        <v>52.984299</v>
      </c>
      <c r="E5288" s="48">
        <v>52.359299</v>
      </c>
      <c r="F5288" s="48">
        <v>52.5625</v>
      </c>
      <c r="G5288" s="49">
        <v>518600</v>
      </c>
      <c r="H5288" s="48">
        <v>36.021788999999998</v>
      </c>
      <c r="I5288" s="52">
        <f t="shared" si="591"/>
        <v>0.68531346492271106</v>
      </c>
      <c r="J5288" s="52">
        <f t="shared" ca="1" si="592"/>
        <v>1</v>
      </c>
      <c r="K5288" s="48">
        <f t="shared" si="593"/>
        <v>36.299999999999997</v>
      </c>
      <c r="L5288" s="48">
        <f t="shared" si="594"/>
        <v>36.31</v>
      </c>
      <c r="M5288" s="48">
        <f t="shared" si="595"/>
        <v>35.880000000000003</v>
      </c>
      <c r="N5288" s="48">
        <f t="shared" si="596"/>
        <v>36.020000000000003</v>
      </c>
      <c r="O5288" s="49">
        <f t="shared" ca="1" si="597"/>
        <v>518600</v>
      </c>
    </row>
    <row r="5289" spans="1:15" x14ac:dyDescent="0.25">
      <c r="A5289">
        <v>5274</v>
      </c>
      <c r="B5289" s="89">
        <v>34844</v>
      </c>
      <c r="C5289" s="48">
        <v>52.968699999999998</v>
      </c>
      <c r="D5289" s="48">
        <v>53.218699999999998</v>
      </c>
      <c r="E5289" s="48">
        <v>52.718699999999998</v>
      </c>
      <c r="F5289" s="48">
        <v>53.171799</v>
      </c>
      <c r="G5289" s="49">
        <v>379900</v>
      </c>
      <c r="H5289" s="48">
        <v>36.439349999999997</v>
      </c>
      <c r="I5289" s="52">
        <f t="shared" si="591"/>
        <v>0.6853134685173996</v>
      </c>
      <c r="J5289" s="52">
        <f t="shared" ca="1" si="592"/>
        <v>1</v>
      </c>
      <c r="K5289" s="48">
        <f t="shared" si="593"/>
        <v>36.299999999999997</v>
      </c>
      <c r="L5289" s="48">
        <f t="shared" si="594"/>
        <v>36.47</v>
      </c>
      <c r="M5289" s="48">
        <f t="shared" si="595"/>
        <v>36.130000000000003</v>
      </c>
      <c r="N5289" s="48">
        <f t="shared" si="596"/>
        <v>36.44</v>
      </c>
      <c r="O5289" s="49">
        <f t="shared" ca="1" si="597"/>
        <v>379900</v>
      </c>
    </row>
    <row r="5290" spans="1:15" x14ac:dyDescent="0.25">
      <c r="A5290">
        <v>5275</v>
      </c>
      <c r="B5290" s="89">
        <v>34843</v>
      </c>
      <c r="C5290" s="48">
        <v>53.25</v>
      </c>
      <c r="D5290" s="48">
        <v>53.421799</v>
      </c>
      <c r="E5290" s="48">
        <v>52.796799</v>
      </c>
      <c r="F5290" s="48">
        <v>53.125</v>
      </c>
      <c r="G5290" s="49">
        <v>370800</v>
      </c>
      <c r="H5290" s="48">
        <v>36.407277999999998</v>
      </c>
      <c r="I5290" s="52">
        <f t="shared" si="591"/>
        <v>0.68531346823529404</v>
      </c>
      <c r="J5290" s="52">
        <f t="shared" ca="1" si="592"/>
        <v>1</v>
      </c>
      <c r="K5290" s="48">
        <f t="shared" si="593"/>
        <v>36.49</v>
      </c>
      <c r="L5290" s="48">
        <f t="shared" si="594"/>
        <v>36.61</v>
      </c>
      <c r="M5290" s="48">
        <f t="shared" si="595"/>
        <v>36.18</v>
      </c>
      <c r="N5290" s="48">
        <f t="shared" si="596"/>
        <v>36.409999999999997</v>
      </c>
      <c r="O5290" s="49">
        <f t="shared" ca="1" si="597"/>
        <v>370800</v>
      </c>
    </row>
    <row r="5291" spans="1:15" x14ac:dyDescent="0.25">
      <c r="A5291">
        <v>5276</v>
      </c>
      <c r="B5291" s="89">
        <v>34842</v>
      </c>
      <c r="C5291" s="48">
        <v>52.765597999999997</v>
      </c>
      <c r="D5291" s="48">
        <v>53.156199999999998</v>
      </c>
      <c r="E5291" s="48">
        <v>52.609299</v>
      </c>
      <c r="F5291" s="48">
        <v>53.156199999999998</v>
      </c>
      <c r="G5291" s="49">
        <v>136800</v>
      </c>
      <c r="H5291" s="48">
        <v>36.428660000000001</v>
      </c>
      <c r="I5291" s="52">
        <f t="shared" si="591"/>
        <v>0.68531347237010931</v>
      </c>
      <c r="J5291" s="52">
        <f t="shared" ca="1" si="592"/>
        <v>1</v>
      </c>
      <c r="K5291" s="48">
        <f t="shared" si="593"/>
        <v>36.159999999999997</v>
      </c>
      <c r="L5291" s="48">
        <f t="shared" si="594"/>
        <v>36.43</v>
      </c>
      <c r="M5291" s="48">
        <f t="shared" si="595"/>
        <v>36.049999999999997</v>
      </c>
      <c r="N5291" s="48">
        <f t="shared" si="596"/>
        <v>36.43</v>
      </c>
      <c r="O5291" s="49">
        <f t="shared" ca="1" si="597"/>
        <v>136800</v>
      </c>
    </row>
    <row r="5292" spans="1:15" x14ac:dyDescent="0.25">
      <c r="A5292">
        <v>5277</v>
      </c>
      <c r="B5292" s="89">
        <v>34841</v>
      </c>
      <c r="C5292" s="48">
        <v>52.265597999999997</v>
      </c>
      <c r="D5292" s="48">
        <v>52.75</v>
      </c>
      <c r="E5292" s="48">
        <v>52.234299</v>
      </c>
      <c r="F5292" s="48">
        <v>52.671799</v>
      </c>
      <c r="G5292" s="49">
        <v>216000</v>
      </c>
      <c r="H5292" s="48">
        <v>36.096693000000002</v>
      </c>
      <c r="I5292" s="52">
        <f t="shared" si="591"/>
        <v>0.68531346347217037</v>
      </c>
      <c r="J5292" s="52">
        <f t="shared" ca="1" si="592"/>
        <v>1</v>
      </c>
      <c r="K5292" s="48">
        <f t="shared" si="593"/>
        <v>35.82</v>
      </c>
      <c r="L5292" s="48">
        <f t="shared" si="594"/>
        <v>36.15</v>
      </c>
      <c r="M5292" s="48">
        <f t="shared" si="595"/>
        <v>35.799999999999997</v>
      </c>
      <c r="N5292" s="48">
        <f t="shared" si="596"/>
        <v>36.1</v>
      </c>
      <c r="O5292" s="49">
        <f t="shared" ca="1" si="597"/>
        <v>216000</v>
      </c>
    </row>
    <row r="5293" spans="1:15" x14ac:dyDescent="0.25">
      <c r="A5293">
        <v>5278</v>
      </c>
      <c r="B5293" s="89">
        <v>34838</v>
      </c>
      <c r="C5293" s="48">
        <v>51.984299</v>
      </c>
      <c r="D5293" s="48">
        <v>52.1875</v>
      </c>
      <c r="E5293" s="48">
        <v>51.906199999999998</v>
      </c>
      <c r="F5293" s="48">
        <v>52.093699999999998</v>
      </c>
      <c r="G5293" s="49">
        <v>363900</v>
      </c>
      <c r="H5293" s="48">
        <v>35.700513999999998</v>
      </c>
      <c r="I5293" s="52">
        <f t="shared" si="591"/>
        <v>0.68531346400812376</v>
      </c>
      <c r="J5293" s="52">
        <f t="shared" ca="1" si="592"/>
        <v>1</v>
      </c>
      <c r="K5293" s="48">
        <f t="shared" si="593"/>
        <v>35.630000000000003</v>
      </c>
      <c r="L5293" s="48">
        <f t="shared" si="594"/>
        <v>35.76</v>
      </c>
      <c r="M5293" s="48">
        <f t="shared" si="595"/>
        <v>35.57</v>
      </c>
      <c r="N5293" s="48">
        <f t="shared" si="596"/>
        <v>35.700000000000003</v>
      </c>
      <c r="O5293" s="49">
        <f t="shared" ca="1" si="597"/>
        <v>363900</v>
      </c>
    </row>
    <row r="5294" spans="1:15" x14ac:dyDescent="0.25">
      <c r="A5294">
        <v>5279</v>
      </c>
      <c r="B5294" s="89">
        <v>34837</v>
      </c>
      <c r="C5294" s="48">
        <v>52.734299</v>
      </c>
      <c r="D5294" s="48">
        <v>52.765597999999997</v>
      </c>
      <c r="E5294" s="48">
        <v>52.0625</v>
      </c>
      <c r="F5294" s="48">
        <v>52.0625</v>
      </c>
      <c r="G5294" s="49">
        <v>577800</v>
      </c>
      <c r="H5294" s="48">
        <v>35.679132000000003</v>
      </c>
      <c r="I5294" s="52">
        <f t="shared" si="591"/>
        <v>0.68531345978391367</v>
      </c>
      <c r="J5294" s="52">
        <f t="shared" ca="1" si="592"/>
        <v>1</v>
      </c>
      <c r="K5294" s="48">
        <f t="shared" si="593"/>
        <v>36.14</v>
      </c>
      <c r="L5294" s="48">
        <f t="shared" si="594"/>
        <v>36.159999999999997</v>
      </c>
      <c r="M5294" s="48">
        <f t="shared" si="595"/>
        <v>35.68</v>
      </c>
      <c r="N5294" s="48">
        <f t="shared" si="596"/>
        <v>35.68</v>
      </c>
      <c r="O5294" s="49">
        <f t="shared" ca="1" si="597"/>
        <v>577800</v>
      </c>
    </row>
    <row r="5295" spans="1:15" x14ac:dyDescent="0.25">
      <c r="A5295">
        <v>5280</v>
      </c>
      <c r="B5295" s="89">
        <v>34836</v>
      </c>
      <c r="C5295" s="48">
        <v>53.031199999999998</v>
      </c>
      <c r="D5295" s="48">
        <v>53.046799</v>
      </c>
      <c r="E5295" s="48">
        <v>52.781199999999998</v>
      </c>
      <c r="F5295" s="48">
        <v>52.828097999999997</v>
      </c>
      <c r="G5295" s="49">
        <v>189200</v>
      </c>
      <c r="H5295" s="48">
        <v>36.203806999999998</v>
      </c>
      <c r="I5295" s="52">
        <f t="shared" si="591"/>
        <v>0.68531346708715501</v>
      </c>
      <c r="J5295" s="52">
        <f t="shared" ca="1" si="592"/>
        <v>1</v>
      </c>
      <c r="K5295" s="48">
        <f t="shared" si="593"/>
        <v>36.340000000000003</v>
      </c>
      <c r="L5295" s="48">
        <f t="shared" si="594"/>
        <v>36.35</v>
      </c>
      <c r="M5295" s="48">
        <f t="shared" si="595"/>
        <v>36.17</v>
      </c>
      <c r="N5295" s="48">
        <f t="shared" si="596"/>
        <v>36.200000000000003</v>
      </c>
      <c r="O5295" s="49">
        <f t="shared" ca="1" si="597"/>
        <v>189200</v>
      </c>
    </row>
    <row r="5296" spans="1:15" x14ac:dyDescent="0.25">
      <c r="A5296">
        <v>5281</v>
      </c>
      <c r="B5296" s="89">
        <v>34835</v>
      </c>
      <c r="C5296" s="48">
        <v>52.984299</v>
      </c>
      <c r="D5296" s="48">
        <v>53.156199999999998</v>
      </c>
      <c r="E5296" s="48">
        <v>52.890597999999997</v>
      </c>
      <c r="F5296" s="48">
        <v>53.031199999999998</v>
      </c>
      <c r="G5296" s="49">
        <v>221600</v>
      </c>
      <c r="H5296" s="48">
        <v>36.342995999999999</v>
      </c>
      <c r="I5296" s="52">
        <f t="shared" si="591"/>
        <v>0.68531347584063718</v>
      </c>
      <c r="J5296" s="52">
        <f t="shared" ca="1" si="592"/>
        <v>1</v>
      </c>
      <c r="K5296" s="48">
        <f t="shared" si="593"/>
        <v>36.31</v>
      </c>
      <c r="L5296" s="48">
        <f t="shared" si="594"/>
        <v>36.43</v>
      </c>
      <c r="M5296" s="48">
        <f t="shared" si="595"/>
        <v>36.25</v>
      </c>
      <c r="N5296" s="48">
        <f t="shared" si="596"/>
        <v>36.340000000000003</v>
      </c>
      <c r="O5296" s="49">
        <f t="shared" ca="1" si="597"/>
        <v>221600</v>
      </c>
    </row>
    <row r="5297" spans="1:15" x14ac:dyDescent="0.25">
      <c r="A5297">
        <v>5282</v>
      </c>
      <c r="B5297" s="89">
        <v>34834</v>
      </c>
      <c r="C5297" s="48">
        <v>52.890597999999997</v>
      </c>
      <c r="D5297" s="48">
        <v>53</v>
      </c>
      <c r="E5297" s="48">
        <v>52.781199999999998</v>
      </c>
      <c r="F5297" s="48">
        <v>53</v>
      </c>
      <c r="G5297" s="49">
        <v>147200</v>
      </c>
      <c r="H5297" s="48">
        <v>36.321613999999997</v>
      </c>
      <c r="I5297" s="52">
        <f t="shared" si="591"/>
        <v>0.68531347169811319</v>
      </c>
      <c r="J5297" s="52">
        <f t="shared" ca="1" si="592"/>
        <v>1</v>
      </c>
      <c r="K5297" s="48">
        <f t="shared" si="593"/>
        <v>36.25</v>
      </c>
      <c r="L5297" s="48">
        <f t="shared" si="594"/>
        <v>36.32</v>
      </c>
      <c r="M5297" s="48">
        <f t="shared" si="595"/>
        <v>36.17</v>
      </c>
      <c r="N5297" s="48">
        <f t="shared" si="596"/>
        <v>36.32</v>
      </c>
      <c r="O5297" s="49">
        <f t="shared" ca="1" si="597"/>
        <v>147200</v>
      </c>
    </row>
    <row r="5298" spans="1:15" x14ac:dyDescent="0.25">
      <c r="A5298">
        <v>5283</v>
      </c>
      <c r="B5298" s="89">
        <v>34831</v>
      </c>
      <c r="C5298" s="48">
        <v>52.515597999999997</v>
      </c>
      <c r="D5298" s="48">
        <v>52.875</v>
      </c>
      <c r="E5298" s="48">
        <v>52.5</v>
      </c>
      <c r="F5298" s="48">
        <v>52.75</v>
      </c>
      <c r="G5298" s="49">
        <v>94600</v>
      </c>
      <c r="H5298" s="48">
        <v>36.150284999999997</v>
      </c>
      <c r="I5298" s="52">
        <f t="shared" si="591"/>
        <v>0.68531345971563973</v>
      </c>
      <c r="J5298" s="52">
        <f t="shared" ca="1" si="592"/>
        <v>1</v>
      </c>
      <c r="K5298" s="48">
        <f t="shared" si="593"/>
        <v>35.99</v>
      </c>
      <c r="L5298" s="48">
        <f t="shared" si="594"/>
        <v>36.24</v>
      </c>
      <c r="M5298" s="48">
        <f t="shared" si="595"/>
        <v>35.979999999999997</v>
      </c>
      <c r="N5298" s="48">
        <f t="shared" si="596"/>
        <v>36.15</v>
      </c>
      <c r="O5298" s="49">
        <f t="shared" ca="1" si="597"/>
        <v>94600</v>
      </c>
    </row>
    <row r="5299" spans="1:15" x14ac:dyDescent="0.25">
      <c r="A5299">
        <v>5284</v>
      </c>
      <c r="B5299" s="89">
        <v>34830</v>
      </c>
      <c r="C5299" s="48">
        <v>52.656199999999998</v>
      </c>
      <c r="D5299" s="48">
        <v>52.718699999999998</v>
      </c>
      <c r="E5299" s="48">
        <v>52.484299</v>
      </c>
      <c r="F5299" s="48">
        <v>52.718699999999998</v>
      </c>
      <c r="G5299" s="49">
        <v>351700</v>
      </c>
      <c r="H5299" s="48">
        <v>36.128835000000002</v>
      </c>
      <c r="I5299" s="52">
        <f t="shared" si="591"/>
        <v>0.68531346562035866</v>
      </c>
      <c r="J5299" s="52">
        <f t="shared" ca="1" si="592"/>
        <v>1</v>
      </c>
      <c r="K5299" s="48">
        <f t="shared" si="593"/>
        <v>36.090000000000003</v>
      </c>
      <c r="L5299" s="48">
        <f t="shared" si="594"/>
        <v>36.130000000000003</v>
      </c>
      <c r="M5299" s="48">
        <f t="shared" si="595"/>
        <v>35.97</v>
      </c>
      <c r="N5299" s="48">
        <f t="shared" si="596"/>
        <v>36.130000000000003</v>
      </c>
      <c r="O5299" s="49">
        <f t="shared" ca="1" si="597"/>
        <v>351700</v>
      </c>
    </row>
    <row r="5300" spans="1:15" x14ac:dyDescent="0.25">
      <c r="A5300">
        <v>5285</v>
      </c>
      <c r="B5300" s="89">
        <v>34829</v>
      </c>
      <c r="C5300" s="48">
        <v>52.656199999999998</v>
      </c>
      <c r="D5300" s="48">
        <v>52.671799</v>
      </c>
      <c r="E5300" s="48">
        <v>52.328097999999997</v>
      </c>
      <c r="F5300" s="48">
        <v>52.578097999999997</v>
      </c>
      <c r="G5300" s="49">
        <v>330300</v>
      </c>
      <c r="H5300" s="48">
        <v>36.032479000000002</v>
      </c>
      <c r="I5300" s="52">
        <f t="shared" si="591"/>
        <v>0.68531347406290744</v>
      </c>
      <c r="J5300" s="52">
        <f t="shared" ca="1" si="592"/>
        <v>1</v>
      </c>
      <c r="K5300" s="48">
        <f t="shared" si="593"/>
        <v>36.090000000000003</v>
      </c>
      <c r="L5300" s="48">
        <f t="shared" si="594"/>
        <v>36.1</v>
      </c>
      <c r="M5300" s="48">
        <f t="shared" si="595"/>
        <v>35.86</v>
      </c>
      <c r="N5300" s="48">
        <f t="shared" si="596"/>
        <v>36.03</v>
      </c>
      <c r="O5300" s="49">
        <f t="shared" ca="1" si="597"/>
        <v>330300</v>
      </c>
    </row>
    <row r="5301" spans="1:15" x14ac:dyDescent="0.25">
      <c r="A5301">
        <v>5286</v>
      </c>
      <c r="B5301" s="89">
        <v>34828</v>
      </c>
      <c r="C5301" s="48">
        <v>52.781199999999998</v>
      </c>
      <c r="D5301" s="48">
        <v>52.843699999999998</v>
      </c>
      <c r="E5301" s="48">
        <v>52.4375</v>
      </c>
      <c r="F5301" s="48">
        <v>52.515597999999997</v>
      </c>
      <c r="G5301" s="49">
        <v>180600</v>
      </c>
      <c r="H5301" s="48">
        <v>35.989646999999998</v>
      </c>
      <c r="I5301" s="52">
        <f t="shared" si="591"/>
        <v>0.68531347581722291</v>
      </c>
      <c r="J5301" s="52">
        <f t="shared" ca="1" si="592"/>
        <v>1</v>
      </c>
      <c r="K5301" s="48">
        <f t="shared" si="593"/>
        <v>36.17</v>
      </c>
      <c r="L5301" s="48">
        <f t="shared" si="594"/>
        <v>36.21</v>
      </c>
      <c r="M5301" s="48">
        <f t="shared" si="595"/>
        <v>35.94</v>
      </c>
      <c r="N5301" s="48">
        <f t="shared" si="596"/>
        <v>35.99</v>
      </c>
      <c r="O5301" s="49">
        <f t="shared" ca="1" si="597"/>
        <v>180600</v>
      </c>
    </row>
    <row r="5302" spans="1:15" x14ac:dyDescent="0.25">
      <c r="A5302">
        <v>5287</v>
      </c>
      <c r="B5302" s="89">
        <v>34827</v>
      </c>
      <c r="C5302" s="48">
        <v>52.140597999999997</v>
      </c>
      <c r="D5302" s="48">
        <v>52.734299</v>
      </c>
      <c r="E5302" s="48">
        <v>52.093699999999998</v>
      </c>
      <c r="F5302" s="48">
        <v>52.5625</v>
      </c>
      <c r="G5302" s="49">
        <v>183100</v>
      </c>
      <c r="H5302" s="48">
        <v>36.021788999999998</v>
      </c>
      <c r="I5302" s="52">
        <f t="shared" si="591"/>
        <v>0.68531346492271106</v>
      </c>
      <c r="J5302" s="52">
        <f t="shared" ca="1" si="592"/>
        <v>1</v>
      </c>
      <c r="K5302" s="48">
        <f t="shared" si="593"/>
        <v>35.729999999999997</v>
      </c>
      <c r="L5302" s="48">
        <f t="shared" si="594"/>
        <v>36.14</v>
      </c>
      <c r="M5302" s="48">
        <f t="shared" si="595"/>
        <v>35.700000000000003</v>
      </c>
      <c r="N5302" s="48">
        <f t="shared" si="596"/>
        <v>36.020000000000003</v>
      </c>
      <c r="O5302" s="49">
        <f t="shared" ca="1" si="597"/>
        <v>183100</v>
      </c>
    </row>
    <row r="5303" spans="1:15" x14ac:dyDescent="0.25">
      <c r="A5303">
        <v>5288</v>
      </c>
      <c r="B5303" s="89">
        <v>34824</v>
      </c>
      <c r="C5303" s="48">
        <v>52.468699999999998</v>
      </c>
      <c r="D5303" s="48">
        <v>52.468699999999998</v>
      </c>
      <c r="E5303" s="48">
        <v>52.078097999999997</v>
      </c>
      <c r="F5303" s="48">
        <v>52.1875</v>
      </c>
      <c r="G5303" s="49">
        <v>314900</v>
      </c>
      <c r="H5303" s="48">
        <v>35.764795999999997</v>
      </c>
      <c r="I5303" s="52">
        <f t="shared" si="591"/>
        <v>0.68531345628742513</v>
      </c>
      <c r="J5303" s="52">
        <f t="shared" ca="1" si="592"/>
        <v>1</v>
      </c>
      <c r="K5303" s="48">
        <f t="shared" si="593"/>
        <v>35.96</v>
      </c>
      <c r="L5303" s="48">
        <f t="shared" si="594"/>
        <v>35.96</v>
      </c>
      <c r="M5303" s="48">
        <f t="shared" si="595"/>
        <v>35.69</v>
      </c>
      <c r="N5303" s="48">
        <f t="shared" si="596"/>
        <v>35.76</v>
      </c>
      <c r="O5303" s="49">
        <f t="shared" ca="1" si="597"/>
        <v>314900</v>
      </c>
    </row>
    <row r="5304" spans="1:15" x14ac:dyDescent="0.25">
      <c r="A5304">
        <v>5289</v>
      </c>
      <c r="B5304" s="89">
        <v>34823</v>
      </c>
      <c r="C5304" s="48">
        <v>52.343699999999998</v>
      </c>
      <c r="D5304" s="48">
        <v>52.6875</v>
      </c>
      <c r="E5304" s="48">
        <v>52.125</v>
      </c>
      <c r="F5304" s="48">
        <v>52.25</v>
      </c>
      <c r="G5304" s="49">
        <v>311400</v>
      </c>
      <c r="H5304" s="48">
        <v>35.807628000000001</v>
      </c>
      <c r="I5304" s="52">
        <f t="shared" si="591"/>
        <v>0.68531345454545456</v>
      </c>
      <c r="J5304" s="52">
        <f t="shared" ca="1" si="592"/>
        <v>1</v>
      </c>
      <c r="K5304" s="48">
        <f t="shared" si="593"/>
        <v>35.869999999999997</v>
      </c>
      <c r="L5304" s="48">
        <f t="shared" si="594"/>
        <v>36.11</v>
      </c>
      <c r="M5304" s="48">
        <f t="shared" si="595"/>
        <v>35.72</v>
      </c>
      <c r="N5304" s="48">
        <f t="shared" si="596"/>
        <v>35.81</v>
      </c>
      <c r="O5304" s="49">
        <f t="shared" ca="1" si="597"/>
        <v>311400</v>
      </c>
    </row>
    <row r="5305" spans="1:15" x14ac:dyDescent="0.25">
      <c r="A5305">
        <v>5290</v>
      </c>
      <c r="B5305" s="89">
        <v>34822</v>
      </c>
      <c r="C5305" s="48">
        <v>51.734299</v>
      </c>
      <c r="D5305" s="48">
        <v>52.281199999999998</v>
      </c>
      <c r="E5305" s="48">
        <v>51.734299</v>
      </c>
      <c r="F5305" s="48">
        <v>52.281199999999998</v>
      </c>
      <c r="G5305" s="49">
        <v>724700</v>
      </c>
      <c r="H5305" s="48">
        <v>35.829011000000001</v>
      </c>
      <c r="I5305" s="52">
        <f t="shared" si="591"/>
        <v>0.68531347788497587</v>
      </c>
      <c r="J5305" s="52">
        <f t="shared" ca="1" si="592"/>
        <v>1</v>
      </c>
      <c r="K5305" s="48">
        <f t="shared" si="593"/>
        <v>35.450000000000003</v>
      </c>
      <c r="L5305" s="48">
        <f t="shared" si="594"/>
        <v>35.83</v>
      </c>
      <c r="M5305" s="48">
        <f t="shared" si="595"/>
        <v>35.450000000000003</v>
      </c>
      <c r="N5305" s="48">
        <f t="shared" si="596"/>
        <v>35.83</v>
      </c>
      <c r="O5305" s="49">
        <f t="shared" ca="1" si="597"/>
        <v>724700</v>
      </c>
    </row>
    <row r="5306" spans="1:15" x14ac:dyDescent="0.25">
      <c r="A5306">
        <v>5291</v>
      </c>
      <c r="B5306" s="89">
        <v>34821</v>
      </c>
      <c r="C5306" s="48">
        <v>51.5</v>
      </c>
      <c r="D5306" s="48">
        <v>51.640597999999997</v>
      </c>
      <c r="E5306" s="48">
        <v>51.390597999999997</v>
      </c>
      <c r="F5306" s="48">
        <v>51.5625</v>
      </c>
      <c r="G5306" s="49">
        <v>228400</v>
      </c>
      <c r="H5306" s="48">
        <v>35.336475</v>
      </c>
      <c r="I5306" s="52">
        <f t="shared" si="591"/>
        <v>0.68531345454545456</v>
      </c>
      <c r="J5306" s="52">
        <f t="shared" ca="1" si="592"/>
        <v>1</v>
      </c>
      <c r="K5306" s="48">
        <f t="shared" si="593"/>
        <v>35.29</v>
      </c>
      <c r="L5306" s="48">
        <f t="shared" si="594"/>
        <v>35.39</v>
      </c>
      <c r="M5306" s="48">
        <f t="shared" si="595"/>
        <v>35.22</v>
      </c>
      <c r="N5306" s="48">
        <f t="shared" si="596"/>
        <v>35.340000000000003</v>
      </c>
      <c r="O5306" s="49">
        <f t="shared" ca="1" si="597"/>
        <v>228400</v>
      </c>
    </row>
    <row r="5307" spans="1:15" x14ac:dyDescent="0.25">
      <c r="A5307">
        <v>5292</v>
      </c>
      <c r="B5307" s="89">
        <v>34820</v>
      </c>
      <c r="C5307" s="48">
        <v>51.546799</v>
      </c>
      <c r="D5307" s="48">
        <v>51.656199999999998</v>
      </c>
      <c r="E5307" s="48">
        <v>51.453097999999997</v>
      </c>
      <c r="F5307" s="48">
        <v>51.453097999999997</v>
      </c>
      <c r="G5307" s="49">
        <v>518700</v>
      </c>
      <c r="H5307" s="48">
        <v>35.261501000000003</v>
      </c>
      <c r="I5307" s="52">
        <f t="shared" si="591"/>
        <v>0.68531346742231158</v>
      </c>
      <c r="J5307" s="52">
        <f t="shared" ca="1" si="592"/>
        <v>1</v>
      </c>
      <c r="K5307" s="48">
        <f t="shared" si="593"/>
        <v>35.33</v>
      </c>
      <c r="L5307" s="48">
        <f t="shared" si="594"/>
        <v>35.4</v>
      </c>
      <c r="M5307" s="48">
        <f t="shared" si="595"/>
        <v>35.26</v>
      </c>
      <c r="N5307" s="48">
        <f t="shared" si="596"/>
        <v>35.26</v>
      </c>
      <c r="O5307" s="49">
        <f t="shared" ca="1" si="597"/>
        <v>518700</v>
      </c>
    </row>
    <row r="5308" spans="1:15" x14ac:dyDescent="0.25">
      <c r="A5308">
        <v>5293</v>
      </c>
      <c r="B5308" s="89">
        <v>34817</v>
      </c>
      <c r="C5308" s="48">
        <v>51.5</v>
      </c>
      <c r="D5308" s="48">
        <v>51.671799</v>
      </c>
      <c r="E5308" s="48">
        <v>51.171799</v>
      </c>
      <c r="F5308" s="48">
        <v>51.593699999999998</v>
      </c>
      <c r="G5308" s="49">
        <v>130800</v>
      </c>
      <c r="H5308" s="48">
        <v>35.357858</v>
      </c>
      <c r="I5308" s="52">
        <f t="shared" si="591"/>
        <v>0.68531347819598132</v>
      </c>
      <c r="J5308" s="52">
        <f t="shared" ca="1" si="592"/>
        <v>1</v>
      </c>
      <c r="K5308" s="48">
        <f t="shared" si="593"/>
        <v>35.29</v>
      </c>
      <c r="L5308" s="48">
        <f t="shared" si="594"/>
        <v>35.409999999999997</v>
      </c>
      <c r="M5308" s="48">
        <f t="shared" si="595"/>
        <v>35.07</v>
      </c>
      <c r="N5308" s="48">
        <f t="shared" si="596"/>
        <v>35.36</v>
      </c>
      <c r="O5308" s="49">
        <f t="shared" ca="1" si="597"/>
        <v>130800</v>
      </c>
    </row>
    <row r="5309" spans="1:15" x14ac:dyDescent="0.25">
      <c r="A5309">
        <v>5294</v>
      </c>
      <c r="B5309" s="89">
        <v>34816</v>
      </c>
      <c r="C5309" s="48">
        <v>51.3125</v>
      </c>
      <c r="D5309" s="48">
        <v>51.546799</v>
      </c>
      <c r="E5309" s="48">
        <v>51.281199999999998</v>
      </c>
      <c r="F5309" s="48">
        <v>51.515597999999997</v>
      </c>
      <c r="G5309" s="49">
        <v>502200</v>
      </c>
      <c r="H5309" s="48">
        <v>35.304333</v>
      </c>
      <c r="I5309" s="52">
        <f t="shared" si="591"/>
        <v>0.68531346564199835</v>
      </c>
      <c r="J5309" s="52">
        <f t="shared" ca="1" si="592"/>
        <v>1</v>
      </c>
      <c r="K5309" s="48">
        <f t="shared" si="593"/>
        <v>35.17</v>
      </c>
      <c r="L5309" s="48">
        <f t="shared" si="594"/>
        <v>35.33</v>
      </c>
      <c r="M5309" s="48">
        <f t="shared" si="595"/>
        <v>35.14</v>
      </c>
      <c r="N5309" s="48">
        <f t="shared" si="596"/>
        <v>35.299999999999997</v>
      </c>
      <c r="O5309" s="49">
        <f t="shared" ca="1" si="597"/>
        <v>502200</v>
      </c>
    </row>
    <row r="5310" spans="1:15" x14ac:dyDescent="0.25">
      <c r="A5310">
        <v>5295</v>
      </c>
      <c r="B5310" s="89">
        <v>34815</v>
      </c>
      <c r="C5310" s="48">
        <v>51.25</v>
      </c>
      <c r="D5310" s="48">
        <v>51.421799</v>
      </c>
      <c r="E5310" s="48">
        <v>51.125</v>
      </c>
      <c r="F5310" s="48">
        <v>51.390597999999997</v>
      </c>
      <c r="G5310" s="49">
        <v>204400</v>
      </c>
      <c r="H5310" s="48">
        <v>35.218668999999998</v>
      </c>
      <c r="I5310" s="52">
        <f t="shared" si="591"/>
        <v>0.68531346920695491</v>
      </c>
      <c r="J5310" s="52">
        <f t="shared" ca="1" si="592"/>
        <v>1</v>
      </c>
      <c r="K5310" s="48">
        <f t="shared" si="593"/>
        <v>35.119999999999997</v>
      </c>
      <c r="L5310" s="48">
        <f t="shared" si="594"/>
        <v>35.24</v>
      </c>
      <c r="M5310" s="48">
        <f t="shared" si="595"/>
        <v>35.04</v>
      </c>
      <c r="N5310" s="48">
        <f t="shared" si="596"/>
        <v>35.22</v>
      </c>
      <c r="O5310" s="49">
        <f t="shared" ca="1" si="597"/>
        <v>204400</v>
      </c>
    </row>
    <row r="5311" spans="1:15" x14ac:dyDescent="0.25">
      <c r="A5311">
        <v>5296</v>
      </c>
      <c r="B5311" s="89">
        <v>34814</v>
      </c>
      <c r="C5311" s="48">
        <v>51.406199999999998</v>
      </c>
      <c r="D5311" s="48">
        <v>51.484299</v>
      </c>
      <c r="E5311" s="48">
        <v>51.3125</v>
      </c>
      <c r="F5311" s="48">
        <v>51.343699999999998</v>
      </c>
      <c r="G5311" s="49">
        <v>293200</v>
      </c>
      <c r="H5311" s="48">
        <v>35.186529</v>
      </c>
      <c r="I5311" s="52">
        <f t="shared" si="591"/>
        <v>0.68531346591694797</v>
      </c>
      <c r="J5311" s="52">
        <f t="shared" ca="1" si="592"/>
        <v>1</v>
      </c>
      <c r="K5311" s="48">
        <f t="shared" si="593"/>
        <v>35.229999999999997</v>
      </c>
      <c r="L5311" s="48">
        <f t="shared" si="594"/>
        <v>35.28</v>
      </c>
      <c r="M5311" s="48">
        <f t="shared" si="595"/>
        <v>35.17</v>
      </c>
      <c r="N5311" s="48">
        <f t="shared" si="596"/>
        <v>35.19</v>
      </c>
      <c r="O5311" s="49">
        <f t="shared" ca="1" si="597"/>
        <v>293200</v>
      </c>
    </row>
    <row r="5312" spans="1:15" x14ac:dyDescent="0.25">
      <c r="A5312">
        <v>5297</v>
      </c>
      <c r="B5312" s="89">
        <v>34813</v>
      </c>
      <c r="C5312" s="48">
        <v>50.859299</v>
      </c>
      <c r="D5312" s="48">
        <v>51.484299</v>
      </c>
      <c r="E5312" s="48">
        <v>50.859299</v>
      </c>
      <c r="F5312" s="48">
        <v>51.484299</v>
      </c>
      <c r="G5312" s="49">
        <v>169000</v>
      </c>
      <c r="H5312" s="48">
        <v>35.282882999999998</v>
      </c>
      <c r="I5312" s="52">
        <f t="shared" si="591"/>
        <v>0.6853134583807774</v>
      </c>
      <c r="J5312" s="52">
        <f t="shared" ca="1" si="592"/>
        <v>1</v>
      </c>
      <c r="K5312" s="48">
        <f t="shared" si="593"/>
        <v>34.85</v>
      </c>
      <c r="L5312" s="48">
        <f t="shared" si="594"/>
        <v>35.28</v>
      </c>
      <c r="M5312" s="48">
        <f t="shared" si="595"/>
        <v>34.85</v>
      </c>
      <c r="N5312" s="48">
        <f t="shared" si="596"/>
        <v>35.28</v>
      </c>
      <c r="O5312" s="49">
        <f t="shared" ca="1" si="597"/>
        <v>169000</v>
      </c>
    </row>
    <row r="5313" spans="1:15" x14ac:dyDescent="0.25">
      <c r="A5313">
        <v>5298</v>
      </c>
      <c r="B5313" s="89">
        <v>34810</v>
      </c>
      <c r="C5313" s="48">
        <v>50.656199999999998</v>
      </c>
      <c r="D5313" s="48">
        <v>50.906199999999998</v>
      </c>
      <c r="E5313" s="48">
        <v>50.656199999999998</v>
      </c>
      <c r="F5313" s="48">
        <v>50.890597999999997</v>
      </c>
      <c r="G5313" s="49">
        <v>145000</v>
      </c>
      <c r="H5313" s="48">
        <v>34.876012000000003</v>
      </c>
      <c r="I5313" s="52">
        <f t="shared" si="591"/>
        <v>0.68531346399191462</v>
      </c>
      <c r="J5313" s="52">
        <f t="shared" ca="1" si="592"/>
        <v>1</v>
      </c>
      <c r="K5313" s="48">
        <f t="shared" si="593"/>
        <v>34.72</v>
      </c>
      <c r="L5313" s="48">
        <f t="shared" si="594"/>
        <v>34.89</v>
      </c>
      <c r="M5313" s="48">
        <f t="shared" si="595"/>
        <v>34.72</v>
      </c>
      <c r="N5313" s="48">
        <f t="shared" si="596"/>
        <v>34.880000000000003</v>
      </c>
      <c r="O5313" s="49">
        <f t="shared" ca="1" si="597"/>
        <v>145000</v>
      </c>
    </row>
    <row r="5314" spans="1:15" x14ac:dyDescent="0.25">
      <c r="A5314">
        <v>5299</v>
      </c>
      <c r="B5314" s="89">
        <v>34809</v>
      </c>
      <c r="C5314" s="48">
        <v>50.703097999999997</v>
      </c>
      <c r="D5314" s="48">
        <v>50.781199999999998</v>
      </c>
      <c r="E5314" s="48">
        <v>50.4375</v>
      </c>
      <c r="F5314" s="48">
        <v>50.640597999999997</v>
      </c>
      <c r="G5314" s="49">
        <v>207900</v>
      </c>
      <c r="H5314" s="48">
        <v>34.704684</v>
      </c>
      <c r="I5314" s="52">
        <f t="shared" si="591"/>
        <v>0.68531347121927755</v>
      </c>
      <c r="J5314" s="52">
        <f t="shared" ca="1" si="592"/>
        <v>1</v>
      </c>
      <c r="K5314" s="48">
        <f t="shared" si="593"/>
        <v>34.75</v>
      </c>
      <c r="L5314" s="48">
        <f t="shared" si="594"/>
        <v>34.799999999999997</v>
      </c>
      <c r="M5314" s="48">
        <f t="shared" si="595"/>
        <v>34.57</v>
      </c>
      <c r="N5314" s="48">
        <f t="shared" si="596"/>
        <v>34.700000000000003</v>
      </c>
      <c r="O5314" s="49">
        <f t="shared" ca="1" si="597"/>
        <v>207900</v>
      </c>
    </row>
    <row r="5315" spans="1:15" x14ac:dyDescent="0.25">
      <c r="A5315">
        <v>5300</v>
      </c>
      <c r="B5315" s="89">
        <v>34808</v>
      </c>
      <c r="C5315" s="48">
        <v>50.609299</v>
      </c>
      <c r="D5315" s="48">
        <v>50.718699999999998</v>
      </c>
      <c r="E5315" s="48">
        <v>50.296799</v>
      </c>
      <c r="F5315" s="48">
        <v>50.5625</v>
      </c>
      <c r="G5315" s="49">
        <v>223000</v>
      </c>
      <c r="H5315" s="48">
        <v>34.651161999999999</v>
      </c>
      <c r="I5315" s="52">
        <f t="shared" si="591"/>
        <v>0.68531346353522871</v>
      </c>
      <c r="J5315" s="52">
        <f t="shared" ca="1" si="592"/>
        <v>1</v>
      </c>
      <c r="K5315" s="48">
        <f t="shared" si="593"/>
        <v>34.68</v>
      </c>
      <c r="L5315" s="48">
        <f t="shared" si="594"/>
        <v>34.76</v>
      </c>
      <c r="M5315" s="48">
        <f t="shared" si="595"/>
        <v>34.47</v>
      </c>
      <c r="N5315" s="48">
        <f t="shared" si="596"/>
        <v>34.65</v>
      </c>
      <c r="O5315" s="49">
        <f t="shared" ca="1" si="597"/>
        <v>223000</v>
      </c>
    </row>
    <row r="5316" spans="1:15" x14ac:dyDescent="0.25">
      <c r="A5316">
        <v>5301</v>
      </c>
      <c r="B5316" s="89">
        <v>34807</v>
      </c>
      <c r="C5316" s="48">
        <v>50.828097999999997</v>
      </c>
      <c r="D5316" s="48">
        <v>50.828097999999997</v>
      </c>
      <c r="E5316" s="48">
        <v>50.484299</v>
      </c>
      <c r="F5316" s="48">
        <v>50.609299</v>
      </c>
      <c r="G5316" s="49">
        <v>329500</v>
      </c>
      <c r="H5316" s="48">
        <v>34.683233999999999</v>
      </c>
      <c r="I5316" s="52">
        <f t="shared" si="591"/>
        <v>0.68531346383596414</v>
      </c>
      <c r="J5316" s="52">
        <f t="shared" ca="1" si="592"/>
        <v>1</v>
      </c>
      <c r="K5316" s="48">
        <f t="shared" si="593"/>
        <v>34.83</v>
      </c>
      <c r="L5316" s="48">
        <f t="shared" si="594"/>
        <v>34.83</v>
      </c>
      <c r="M5316" s="48">
        <f t="shared" si="595"/>
        <v>34.6</v>
      </c>
      <c r="N5316" s="48">
        <f t="shared" si="596"/>
        <v>34.68</v>
      </c>
      <c r="O5316" s="49">
        <f t="shared" ca="1" si="597"/>
        <v>329500</v>
      </c>
    </row>
    <row r="5317" spans="1:15" x14ac:dyDescent="0.25">
      <c r="A5317">
        <v>5302</v>
      </c>
      <c r="B5317" s="89">
        <v>34806</v>
      </c>
      <c r="C5317" s="48">
        <v>51.265597999999997</v>
      </c>
      <c r="D5317" s="48">
        <v>51.3125</v>
      </c>
      <c r="E5317" s="48">
        <v>50.625</v>
      </c>
      <c r="F5317" s="48">
        <v>50.781199999999998</v>
      </c>
      <c r="G5317" s="49">
        <v>178900</v>
      </c>
      <c r="H5317" s="48">
        <v>34.80104</v>
      </c>
      <c r="I5317" s="52">
        <f t="shared" si="591"/>
        <v>0.68531346246248614</v>
      </c>
      <c r="J5317" s="52">
        <f t="shared" ca="1" si="592"/>
        <v>1</v>
      </c>
      <c r="K5317" s="48">
        <f t="shared" si="593"/>
        <v>35.130000000000003</v>
      </c>
      <c r="L5317" s="48">
        <f t="shared" si="594"/>
        <v>35.17</v>
      </c>
      <c r="M5317" s="48">
        <f t="shared" si="595"/>
        <v>34.69</v>
      </c>
      <c r="N5317" s="48">
        <f t="shared" si="596"/>
        <v>34.799999999999997</v>
      </c>
      <c r="O5317" s="49">
        <f t="shared" ca="1" si="597"/>
        <v>178900</v>
      </c>
    </row>
    <row r="5318" spans="1:15" x14ac:dyDescent="0.25">
      <c r="A5318">
        <v>5303</v>
      </c>
      <c r="B5318" s="89">
        <v>34802</v>
      </c>
      <c r="C5318" s="48">
        <v>50.890597999999997</v>
      </c>
      <c r="D5318" s="48">
        <v>51.093699999999998</v>
      </c>
      <c r="E5318" s="48">
        <v>50.859299</v>
      </c>
      <c r="F5318" s="48">
        <v>51.078097999999997</v>
      </c>
      <c r="G5318" s="49">
        <v>243400</v>
      </c>
      <c r="H5318" s="48">
        <v>35.004508000000001</v>
      </c>
      <c r="I5318" s="52">
        <f t="shared" si="591"/>
        <v>0.685313458617821</v>
      </c>
      <c r="J5318" s="52">
        <f t="shared" ca="1" si="592"/>
        <v>1</v>
      </c>
      <c r="K5318" s="48">
        <f t="shared" si="593"/>
        <v>34.880000000000003</v>
      </c>
      <c r="L5318" s="48">
        <f t="shared" si="594"/>
        <v>35.020000000000003</v>
      </c>
      <c r="M5318" s="48">
        <f t="shared" si="595"/>
        <v>34.85</v>
      </c>
      <c r="N5318" s="48">
        <f t="shared" si="596"/>
        <v>35</v>
      </c>
      <c r="O5318" s="49">
        <f t="shared" ca="1" si="597"/>
        <v>243400</v>
      </c>
    </row>
    <row r="5319" spans="1:15" x14ac:dyDescent="0.25">
      <c r="A5319">
        <v>5304</v>
      </c>
      <c r="B5319" s="89">
        <v>34801</v>
      </c>
      <c r="C5319" s="48">
        <v>50.703097999999997</v>
      </c>
      <c r="D5319" s="48">
        <v>50.796799</v>
      </c>
      <c r="E5319" s="48">
        <v>50.609299</v>
      </c>
      <c r="F5319" s="48">
        <v>50.796799</v>
      </c>
      <c r="G5319" s="49">
        <v>150900</v>
      </c>
      <c r="H5319" s="48">
        <v>34.811729999999997</v>
      </c>
      <c r="I5319" s="52">
        <f t="shared" si="591"/>
        <v>0.68531345843268587</v>
      </c>
      <c r="J5319" s="52">
        <f t="shared" ca="1" si="592"/>
        <v>1</v>
      </c>
      <c r="K5319" s="48">
        <f t="shared" si="593"/>
        <v>34.75</v>
      </c>
      <c r="L5319" s="48">
        <f t="shared" si="594"/>
        <v>34.81</v>
      </c>
      <c r="M5319" s="48">
        <f t="shared" si="595"/>
        <v>34.68</v>
      </c>
      <c r="N5319" s="48">
        <f t="shared" si="596"/>
        <v>34.81</v>
      </c>
      <c r="O5319" s="49">
        <f t="shared" ca="1" si="597"/>
        <v>150900</v>
      </c>
    </row>
    <row r="5320" spans="1:15" x14ac:dyDescent="0.25">
      <c r="A5320">
        <v>5305</v>
      </c>
      <c r="B5320" s="89">
        <v>34800</v>
      </c>
      <c r="C5320" s="48">
        <v>50.921799</v>
      </c>
      <c r="D5320" s="48">
        <v>50.9375</v>
      </c>
      <c r="E5320" s="48">
        <v>50.593699999999998</v>
      </c>
      <c r="F5320" s="48">
        <v>50.625</v>
      </c>
      <c r="G5320" s="49">
        <v>250300</v>
      </c>
      <c r="H5320" s="48">
        <v>34.693994000000004</v>
      </c>
      <c r="I5320" s="52">
        <f t="shared" si="591"/>
        <v>0.68531346172839513</v>
      </c>
      <c r="J5320" s="52">
        <f t="shared" ca="1" si="592"/>
        <v>1</v>
      </c>
      <c r="K5320" s="48">
        <f t="shared" si="593"/>
        <v>34.9</v>
      </c>
      <c r="L5320" s="48">
        <f t="shared" si="594"/>
        <v>34.909999999999997</v>
      </c>
      <c r="M5320" s="48">
        <f t="shared" si="595"/>
        <v>34.67</v>
      </c>
      <c r="N5320" s="48">
        <f t="shared" si="596"/>
        <v>34.69</v>
      </c>
      <c r="O5320" s="49">
        <f t="shared" ca="1" si="597"/>
        <v>250300</v>
      </c>
    </row>
    <row r="5321" spans="1:15" x14ac:dyDescent="0.25">
      <c r="A5321">
        <v>5306</v>
      </c>
      <c r="B5321" s="89">
        <v>34799</v>
      </c>
      <c r="C5321" s="48">
        <v>50.625</v>
      </c>
      <c r="D5321" s="48">
        <v>50.796799</v>
      </c>
      <c r="E5321" s="48">
        <v>50.593699999999998</v>
      </c>
      <c r="F5321" s="48">
        <v>50.796799</v>
      </c>
      <c r="G5321" s="49">
        <v>285400</v>
      </c>
      <c r="H5321" s="48">
        <v>34.811729999999997</v>
      </c>
      <c r="I5321" s="52">
        <f t="shared" si="591"/>
        <v>0.68531345843268587</v>
      </c>
      <c r="J5321" s="52">
        <f t="shared" ca="1" si="592"/>
        <v>1</v>
      </c>
      <c r="K5321" s="48">
        <f t="shared" si="593"/>
        <v>34.69</v>
      </c>
      <c r="L5321" s="48">
        <f t="shared" si="594"/>
        <v>34.81</v>
      </c>
      <c r="M5321" s="48">
        <f t="shared" si="595"/>
        <v>34.67</v>
      </c>
      <c r="N5321" s="48">
        <f t="shared" si="596"/>
        <v>34.81</v>
      </c>
      <c r="O5321" s="49">
        <f t="shared" ca="1" si="597"/>
        <v>285400</v>
      </c>
    </row>
    <row r="5322" spans="1:15" x14ac:dyDescent="0.25">
      <c r="A5322">
        <v>5307</v>
      </c>
      <c r="B5322" s="89">
        <v>34796</v>
      </c>
      <c r="C5322" s="48">
        <v>50.859299</v>
      </c>
      <c r="D5322" s="48">
        <v>50.859299</v>
      </c>
      <c r="E5322" s="48">
        <v>50.468699999999998</v>
      </c>
      <c r="F5322" s="48">
        <v>50.703097999999997</v>
      </c>
      <c r="G5322" s="49">
        <v>361400</v>
      </c>
      <c r="H5322" s="48">
        <v>34.747515999999997</v>
      </c>
      <c r="I5322" s="52">
        <f t="shared" si="591"/>
        <v>0.68531346940575499</v>
      </c>
      <c r="J5322" s="52">
        <f t="shared" ca="1" si="592"/>
        <v>1</v>
      </c>
      <c r="K5322" s="48">
        <f t="shared" si="593"/>
        <v>34.85</v>
      </c>
      <c r="L5322" s="48">
        <f t="shared" si="594"/>
        <v>34.85</v>
      </c>
      <c r="M5322" s="48">
        <f t="shared" si="595"/>
        <v>34.590000000000003</v>
      </c>
      <c r="N5322" s="48">
        <f t="shared" si="596"/>
        <v>34.75</v>
      </c>
      <c r="O5322" s="49">
        <f t="shared" ca="1" si="597"/>
        <v>361400</v>
      </c>
    </row>
    <row r="5323" spans="1:15" x14ac:dyDescent="0.25">
      <c r="A5323">
        <v>5308</v>
      </c>
      <c r="B5323" s="89">
        <v>34795</v>
      </c>
      <c r="C5323" s="48">
        <v>50.6875</v>
      </c>
      <c r="D5323" s="48">
        <v>50.796799</v>
      </c>
      <c r="E5323" s="48">
        <v>50.593699999999998</v>
      </c>
      <c r="F5323" s="48">
        <v>50.75</v>
      </c>
      <c r="G5323" s="49">
        <v>352500</v>
      </c>
      <c r="H5323" s="48">
        <v>34.779657999999998</v>
      </c>
      <c r="I5323" s="52">
        <f t="shared" si="591"/>
        <v>0.68531345812807876</v>
      </c>
      <c r="J5323" s="52">
        <f t="shared" ca="1" si="592"/>
        <v>1</v>
      </c>
      <c r="K5323" s="48">
        <f t="shared" si="593"/>
        <v>34.74</v>
      </c>
      <c r="L5323" s="48">
        <f t="shared" si="594"/>
        <v>34.81</v>
      </c>
      <c r="M5323" s="48">
        <f t="shared" si="595"/>
        <v>34.67</v>
      </c>
      <c r="N5323" s="48">
        <f t="shared" si="596"/>
        <v>34.78</v>
      </c>
      <c r="O5323" s="49">
        <f t="shared" ca="1" si="597"/>
        <v>352500</v>
      </c>
    </row>
    <row r="5324" spans="1:15" x14ac:dyDescent="0.25">
      <c r="A5324">
        <v>5309</v>
      </c>
      <c r="B5324" s="89">
        <v>34794</v>
      </c>
      <c r="C5324" s="48">
        <v>50.453097999999997</v>
      </c>
      <c r="D5324" s="48">
        <v>50.609299</v>
      </c>
      <c r="E5324" s="48">
        <v>50.421799</v>
      </c>
      <c r="F5324" s="48">
        <v>50.5625</v>
      </c>
      <c r="G5324" s="49">
        <v>107200</v>
      </c>
      <c r="H5324" s="48">
        <v>34.651161999999999</v>
      </c>
      <c r="I5324" s="52">
        <f t="shared" si="591"/>
        <v>0.68531346353522871</v>
      </c>
      <c r="J5324" s="52">
        <f t="shared" ca="1" si="592"/>
        <v>1</v>
      </c>
      <c r="K5324" s="48">
        <f t="shared" si="593"/>
        <v>34.58</v>
      </c>
      <c r="L5324" s="48">
        <f t="shared" si="594"/>
        <v>34.68</v>
      </c>
      <c r="M5324" s="48">
        <f t="shared" si="595"/>
        <v>34.549999999999997</v>
      </c>
      <c r="N5324" s="48">
        <f t="shared" si="596"/>
        <v>34.65</v>
      </c>
      <c r="O5324" s="49">
        <f t="shared" ca="1" si="597"/>
        <v>107200</v>
      </c>
    </row>
    <row r="5325" spans="1:15" x14ac:dyDescent="0.25">
      <c r="A5325">
        <v>5310</v>
      </c>
      <c r="B5325" s="89">
        <v>34793</v>
      </c>
      <c r="C5325" s="48">
        <v>50.25</v>
      </c>
      <c r="D5325" s="48">
        <v>50.5625</v>
      </c>
      <c r="E5325" s="48">
        <v>50.25</v>
      </c>
      <c r="F5325" s="48">
        <v>50.5625</v>
      </c>
      <c r="G5325" s="49">
        <v>66900</v>
      </c>
      <c r="H5325" s="48">
        <v>34.651161999999999</v>
      </c>
      <c r="I5325" s="52">
        <f t="shared" si="591"/>
        <v>0.68531346353522871</v>
      </c>
      <c r="J5325" s="52">
        <f t="shared" ca="1" si="592"/>
        <v>1</v>
      </c>
      <c r="K5325" s="48">
        <f t="shared" si="593"/>
        <v>34.44</v>
      </c>
      <c r="L5325" s="48">
        <f t="shared" si="594"/>
        <v>34.65</v>
      </c>
      <c r="M5325" s="48">
        <f t="shared" si="595"/>
        <v>34.44</v>
      </c>
      <c r="N5325" s="48">
        <f t="shared" si="596"/>
        <v>34.65</v>
      </c>
      <c r="O5325" s="49">
        <f t="shared" ca="1" si="597"/>
        <v>66900</v>
      </c>
    </row>
    <row r="5326" spans="1:15" x14ac:dyDescent="0.25">
      <c r="A5326">
        <v>5311</v>
      </c>
      <c r="B5326" s="89">
        <v>34792</v>
      </c>
      <c r="C5326" s="48">
        <v>50.093699999999998</v>
      </c>
      <c r="D5326" s="48">
        <v>50.234299</v>
      </c>
      <c r="E5326" s="48">
        <v>50.0625</v>
      </c>
      <c r="F5326" s="48">
        <v>50.234299</v>
      </c>
      <c r="G5326" s="49">
        <v>193300</v>
      </c>
      <c r="H5326" s="48">
        <v>34.426240999999997</v>
      </c>
      <c r="I5326" s="52">
        <f t="shared" si="591"/>
        <v>0.68531345485681006</v>
      </c>
      <c r="J5326" s="52">
        <f t="shared" ca="1" si="592"/>
        <v>1</v>
      </c>
      <c r="K5326" s="48">
        <f t="shared" si="593"/>
        <v>34.33</v>
      </c>
      <c r="L5326" s="48">
        <f t="shared" si="594"/>
        <v>34.43</v>
      </c>
      <c r="M5326" s="48">
        <f t="shared" si="595"/>
        <v>34.31</v>
      </c>
      <c r="N5326" s="48">
        <f t="shared" si="596"/>
        <v>34.43</v>
      </c>
      <c r="O5326" s="49">
        <f t="shared" ca="1" si="597"/>
        <v>193300</v>
      </c>
    </row>
    <row r="5327" spans="1:15" x14ac:dyDescent="0.25">
      <c r="A5327">
        <v>5312</v>
      </c>
      <c r="B5327" s="89">
        <v>34789</v>
      </c>
      <c r="C5327" s="48">
        <v>49.921799</v>
      </c>
      <c r="D5327" s="48">
        <v>50.171799</v>
      </c>
      <c r="E5327" s="48">
        <v>49.546799</v>
      </c>
      <c r="F5327" s="48">
        <v>50.109299</v>
      </c>
      <c r="G5327" s="49">
        <v>541300</v>
      </c>
      <c r="H5327" s="48">
        <v>34.340577000000003</v>
      </c>
      <c r="I5327" s="52">
        <f t="shared" si="591"/>
        <v>0.68531345848601877</v>
      </c>
      <c r="J5327" s="52">
        <f t="shared" ca="1" si="592"/>
        <v>1</v>
      </c>
      <c r="K5327" s="48">
        <f t="shared" si="593"/>
        <v>34.21</v>
      </c>
      <c r="L5327" s="48">
        <f t="shared" si="594"/>
        <v>34.380000000000003</v>
      </c>
      <c r="M5327" s="48">
        <f t="shared" si="595"/>
        <v>33.96</v>
      </c>
      <c r="N5327" s="48">
        <f t="shared" si="596"/>
        <v>34.340000000000003</v>
      </c>
      <c r="O5327" s="49">
        <f t="shared" ca="1" si="597"/>
        <v>541300</v>
      </c>
    </row>
    <row r="5328" spans="1:15" x14ac:dyDescent="0.25">
      <c r="A5328">
        <v>5313</v>
      </c>
      <c r="B5328" s="89">
        <v>34788</v>
      </c>
      <c r="C5328" s="48">
        <v>50.515597999999997</v>
      </c>
      <c r="D5328" s="48">
        <v>50.515597999999997</v>
      </c>
      <c r="E5328" s="48">
        <v>50.109299</v>
      </c>
      <c r="F5328" s="48">
        <v>50.3125</v>
      </c>
      <c r="G5328" s="49">
        <v>298400</v>
      </c>
      <c r="H5328" s="48">
        <v>34.479833999999997</v>
      </c>
      <c r="I5328" s="52">
        <f t="shared" si="591"/>
        <v>0.68531347080745331</v>
      </c>
      <c r="J5328" s="52">
        <f t="shared" ca="1" si="592"/>
        <v>1</v>
      </c>
      <c r="K5328" s="48">
        <f t="shared" si="593"/>
        <v>34.619999999999997</v>
      </c>
      <c r="L5328" s="48">
        <f t="shared" si="594"/>
        <v>34.619999999999997</v>
      </c>
      <c r="M5328" s="48">
        <f t="shared" si="595"/>
        <v>34.340000000000003</v>
      </c>
      <c r="N5328" s="48">
        <f t="shared" si="596"/>
        <v>34.479999999999997</v>
      </c>
      <c r="O5328" s="49">
        <f t="shared" ca="1" si="597"/>
        <v>298400</v>
      </c>
    </row>
    <row r="5329" spans="1:15" x14ac:dyDescent="0.25">
      <c r="A5329">
        <v>5314</v>
      </c>
      <c r="B5329" s="89">
        <v>34787</v>
      </c>
      <c r="C5329" s="48">
        <v>50.375</v>
      </c>
      <c r="D5329" s="48">
        <v>50.890597999999997</v>
      </c>
      <c r="E5329" s="48">
        <v>50.125</v>
      </c>
      <c r="F5329" s="48">
        <v>50.406199999999998</v>
      </c>
      <c r="G5329" s="49">
        <v>246100</v>
      </c>
      <c r="H5329" s="48">
        <v>34.544047999999997</v>
      </c>
      <c r="I5329" s="52">
        <f t="shared" ref="I5329:I5392" si="598">H5329/F5329</f>
        <v>0.68531347334256498</v>
      </c>
      <c r="J5329" s="52">
        <f t="shared" ref="J5329:J5392" ca="1" si="599">INDEX(OFFSET($T$15,0,0,$S$13+1,1),MATCH(B5329,OFFSET($Q$15,0,0,$S$13+1,1),-1))</f>
        <v>1</v>
      </c>
      <c r="K5329" s="48">
        <f t="shared" ref="K5329:K5392" si="600">ROUND($I5329*C5329,2)</f>
        <v>34.520000000000003</v>
      </c>
      <c r="L5329" s="48">
        <f t="shared" ref="L5329:L5392" si="601">ROUND($I5329*D5329,2)</f>
        <v>34.880000000000003</v>
      </c>
      <c r="M5329" s="48">
        <f t="shared" ref="M5329:M5392" si="602">ROUND($I5329*E5329,2)</f>
        <v>34.35</v>
      </c>
      <c r="N5329" s="48">
        <f t="shared" ref="N5329:N5392" si="603">ROUND($I5329*F5329,2)</f>
        <v>34.54</v>
      </c>
      <c r="O5329" s="49">
        <f t="shared" ref="O5329:O5392" ca="1" si="604">G5329*J5329</f>
        <v>246100</v>
      </c>
    </row>
    <row r="5330" spans="1:15" x14ac:dyDescent="0.25">
      <c r="A5330">
        <v>5315</v>
      </c>
      <c r="B5330" s="89">
        <v>34786</v>
      </c>
      <c r="C5330" s="48">
        <v>50.296799</v>
      </c>
      <c r="D5330" s="48">
        <v>50.421799</v>
      </c>
      <c r="E5330" s="48">
        <v>50.234299</v>
      </c>
      <c r="F5330" s="48">
        <v>50.421799</v>
      </c>
      <c r="G5330" s="49">
        <v>121900</v>
      </c>
      <c r="H5330" s="48">
        <v>34.554737000000003</v>
      </c>
      <c r="I5330" s="52">
        <f t="shared" si="598"/>
        <v>0.68531344944673633</v>
      </c>
      <c r="J5330" s="52">
        <f t="shared" ca="1" si="599"/>
        <v>1</v>
      </c>
      <c r="K5330" s="48">
        <f t="shared" si="600"/>
        <v>34.47</v>
      </c>
      <c r="L5330" s="48">
        <f t="shared" si="601"/>
        <v>34.549999999999997</v>
      </c>
      <c r="M5330" s="48">
        <f t="shared" si="602"/>
        <v>34.43</v>
      </c>
      <c r="N5330" s="48">
        <f t="shared" si="603"/>
        <v>34.549999999999997</v>
      </c>
      <c r="O5330" s="49">
        <f t="shared" ca="1" si="604"/>
        <v>121900</v>
      </c>
    </row>
    <row r="5331" spans="1:15" x14ac:dyDescent="0.25">
      <c r="A5331">
        <v>5316</v>
      </c>
      <c r="B5331" s="89">
        <v>34785</v>
      </c>
      <c r="C5331" s="48">
        <v>50.296799</v>
      </c>
      <c r="D5331" s="48">
        <v>50.421799</v>
      </c>
      <c r="E5331" s="48">
        <v>50.171799</v>
      </c>
      <c r="F5331" s="48">
        <v>50.421799</v>
      </c>
      <c r="G5331" s="49">
        <v>132100</v>
      </c>
      <c r="H5331" s="48">
        <v>34.554737000000003</v>
      </c>
      <c r="I5331" s="52">
        <f t="shared" si="598"/>
        <v>0.68531344944673633</v>
      </c>
      <c r="J5331" s="52">
        <f t="shared" ca="1" si="599"/>
        <v>1</v>
      </c>
      <c r="K5331" s="48">
        <f t="shared" si="600"/>
        <v>34.47</v>
      </c>
      <c r="L5331" s="48">
        <f t="shared" si="601"/>
        <v>34.549999999999997</v>
      </c>
      <c r="M5331" s="48">
        <f t="shared" si="602"/>
        <v>34.380000000000003</v>
      </c>
      <c r="N5331" s="48">
        <f t="shared" si="603"/>
        <v>34.549999999999997</v>
      </c>
      <c r="O5331" s="49">
        <f t="shared" ca="1" si="604"/>
        <v>132100</v>
      </c>
    </row>
    <row r="5332" spans="1:15" x14ac:dyDescent="0.25">
      <c r="A5332">
        <v>5317</v>
      </c>
      <c r="B5332" s="89">
        <v>34782</v>
      </c>
      <c r="C5332" s="48">
        <v>49.671799</v>
      </c>
      <c r="D5332" s="48">
        <v>50.218699999999998</v>
      </c>
      <c r="E5332" s="48">
        <v>49.671799</v>
      </c>
      <c r="F5332" s="48">
        <v>50.218699999999998</v>
      </c>
      <c r="G5332" s="49">
        <v>134000</v>
      </c>
      <c r="H5332" s="48">
        <v>34.415551000000001</v>
      </c>
      <c r="I5332" s="52">
        <f t="shared" si="598"/>
        <v>0.68531345893063744</v>
      </c>
      <c r="J5332" s="52">
        <f t="shared" ca="1" si="599"/>
        <v>1</v>
      </c>
      <c r="K5332" s="48">
        <f t="shared" si="600"/>
        <v>34.04</v>
      </c>
      <c r="L5332" s="48">
        <f t="shared" si="601"/>
        <v>34.42</v>
      </c>
      <c r="M5332" s="48">
        <f t="shared" si="602"/>
        <v>34.04</v>
      </c>
      <c r="N5332" s="48">
        <f t="shared" si="603"/>
        <v>34.42</v>
      </c>
      <c r="O5332" s="49">
        <f t="shared" ca="1" si="604"/>
        <v>134000</v>
      </c>
    </row>
    <row r="5333" spans="1:15" x14ac:dyDescent="0.25">
      <c r="A5333">
        <v>5318</v>
      </c>
      <c r="B5333" s="89">
        <v>34781</v>
      </c>
      <c r="C5333" s="48">
        <v>49.421799</v>
      </c>
      <c r="D5333" s="48">
        <v>49.656199999999998</v>
      </c>
      <c r="E5333" s="48">
        <v>49.359299</v>
      </c>
      <c r="F5333" s="48">
        <v>49.515597999999997</v>
      </c>
      <c r="G5333" s="49">
        <v>220500</v>
      </c>
      <c r="H5333" s="48">
        <v>33.933706000000001</v>
      </c>
      <c r="I5333" s="52">
        <f t="shared" si="598"/>
        <v>0.68531346425423367</v>
      </c>
      <c r="J5333" s="52">
        <f t="shared" ca="1" si="599"/>
        <v>1</v>
      </c>
      <c r="K5333" s="48">
        <f t="shared" si="600"/>
        <v>33.869999999999997</v>
      </c>
      <c r="L5333" s="48">
        <f t="shared" si="601"/>
        <v>34.03</v>
      </c>
      <c r="M5333" s="48">
        <f t="shared" si="602"/>
        <v>33.83</v>
      </c>
      <c r="N5333" s="48">
        <f t="shared" si="603"/>
        <v>33.93</v>
      </c>
      <c r="O5333" s="49">
        <f t="shared" ca="1" si="604"/>
        <v>220500</v>
      </c>
    </row>
    <row r="5334" spans="1:15" x14ac:dyDescent="0.25">
      <c r="A5334">
        <v>5319</v>
      </c>
      <c r="B5334" s="89">
        <v>34780</v>
      </c>
      <c r="C5334" s="48">
        <v>49.531199999999998</v>
      </c>
      <c r="D5334" s="48">
        <v>49.531199999999998</v>
      </c>
      <c r="E5334" s="48">
        <v>49.328097999999997</v>
      </c>
      <c r="F5334" s="48">
        <v>49.484299</v>
      </c>
      <c r="G5334" s="49">
        <v>74900</v>
      </c>
      <c r="H5334" s="48">
        <v>33.912255999999999</v>
      </c>
      <c r="I5334" s="52">
        <f t="shared" si="598"/>
        <v>0.68531345669865906</v>
      </c>
      <c r="J5334" s="52">
        <f t="shared" ca="1" si="599"/>
        <v>1</v>
      </c>
      <c r="K5334" s="48">
        <f t="shared" si="600"/>
        <v>33.94</v>
      </c>
      <c r="L5334" s="48">
        <f t="shared" si="601"/>
        <v>33.94</v>
      </c>
      <c r="M5334" s="48">
        <f t="shared" si="602"/>
        <v>33.81</v>
      </c>
      <c r="N5334" s="48">
        <f t="shared" si="603"/>
        <v>33.909999999999997</v>
      </c>
      <c r="O5334" s="49">
        <f t="shared" ca="1" si="604"/>
        <v>74900</v>
      </c>
    </row>
    <row r="5335" spans="1:15" x14ac:dyDescent="0.25">
      <c r="A5335">
        <v>5320</v>
      </c>
      <c r="B5335" s="89">
        <v>34779</v>
      </c>
      <c r="C5335" s="48">
        <v>49.5625</v>
      </c>
      <c r="D5335" s="48">
        <v>49.875</v>
      </c>
      <c r="E5335" s="48">
        <v>49.359299</v>
      </c>
      <c r="F5335" s="48">
        <v>49.4375</v>
      </c>
      <c r="G5335" s="49">
        <v>104400</v>
      </c>
      <c r="H5335" s="48">
        <v>33.880184</v>
      </c>
      <c r="I5335" s="52">
        <f t="shared" si="598"/>
        <v>0.68531345638432362</v>
      </c>
      <c r="J5335" s="52">
        <f t="shared" ca="1" si="599"/>
        <v>1</v>
      </c>
      <c r="K5335" s="48">
        <f t="shared" si="600"/>
        <v>33.97</v>
      </c>
      <c r="L5335" s="48">
        <f t="shared" si="601"/>
        <v>34.18</v>
      </c>
      <c r="M5335" s="48">
        <f t="shared" si="602"/>
        <v>33.83</v>
      </c>
      <c r="N5335" s="48">
        <f t="shared" si="603"/>
        <v>33.880000000000003</v>
      </c>
      <c r="O5335" s="49">
        <f t="shared" ca="1" si="604"/>
        <v>104400</v>
      </c>
    </row>
    <row r="5336" spans="1:15" x14ac:dyDescent="0.25">
      <c r="A5336">
        <v>5321</v>
      </c>
      <c r="B5336" s="89">
        <v>34778</v>
      </c>
      <c r="C5336" s="48">
        <v>49.625</v>
      </c>
      <c r="D5336" s="48">
        <v>49.625</v>
      </c>
      <c r="E5336" s="48">
        <v>49.468699999999998</v>
      </c>
      <c r="F5336" s="48">
        <v>49.5625</v>
      </c>
      <c r="G5336" s="49">
        <v>91700</v>
      </c>
      <c r="H5336" s="48">
        <v>33.965848999999999</v>
      </c>
      <c r="I5336" s="52">
        <f t="shared" si="598"/>
        <v>0.68531347288776789</v>
      </c>
      <c r="J5336" s="52">
        <f t="shared" ca="1" si="599"/>
        <v>1</v>
      </c>
      <c r="K5336" s="48">
        <f t="shared" si="600"/>
        <v>34.01</v>
      </c>
      <c r="L5336" s="48">
        <f t="shared" si="601"/>
        <v>34.01</v>
      </c>
      <c r="M5336" s="48">
        <f t="shared" si="602"/>
        <v>33.9</v>
      </c>
      <c r="N5336" s="48">
        <f t="shared" si="603"/>
        <v>33.97</v>
      </c>
      <c r="O5336" s="49">
        <f t="shared" ca="1" si="604"/>
        <v>91700</v>
      </c>
    </row>
    <row r="5337" spans="1:15" x14ac:dyDescent="0.25">
      <c r="A5337">
        <v>5322</v>
      </c>
      <c r="B5337" s="89">
        <v>34775</v>
      </c>
      <c r="C5337" s="48">
        <v>49.4375</v>
      </c>
      <c r="D5337" s="48">
        <v>49.625</v>
      </c>
      <c r="E5337" s="48">
        <v>49.406199999999998</v>
      </c>
      <c r="F5337" s="48">
        <v>49.5625</v>
      </c>
      <c r="G5337" s="49">
        <v>89900</v>
      </c>
      <c r="H5337" s="48">
        <v>33.965848999999999</v>
      </c>
      <c r="I5337" s="52">
        <f t="shared" si="598"/>
        <v>0.68531347288776789</v>
      </c>
      <c r="J5337" s="52">
        <f t="shared" ca="1" si="599"/>
        <v>1</v>
      </c>
      <c r="K5337" s="48">
        <f t="shared" si="600"/>
        <v>33.880000000000003</v>
      </c>
      <c r="L5337" s="48">
        <f t="shared" si="601"/>
        <v>34.01</v>
      </c>
      <c r="M5337" s="48">
        <f t="shared" si="602"/>
        <v>33.86</v>
      </c>
      <c r="N5337" s="48">
        <f t="shared" si="603"/>
        <v>33.97</v>
      </c>
      <c r="O5337" s="49">
        <f t="shared" ca="1" si="604"/>
        <v>89900</v>
      </c>
    </row>
    <row r="5338" spans="1:15" x14ac:dyDescent="0.25">
      <c r="A5338">
        <v>5323</v>
      </c>
      <c r="B5338" s="89">
        <v>34774</v>
      </c>
      <c r="C5338" s="48">
        <v>49.4375</v>
      </c>
      <c r="D5338" s="48">
        <v>49.8125</v>
      </c>
      <c r="E5338" s="48">
        <v>49.4375</v>
      </c>
      <c r="F5338" s="48">
        <v>49.781199999999998</v>
      </c>
      <c r="G5338" s="49">
        <v>20400</v>
      </c>
      <c r="H5338" s="48">
        <v>33.932063999999997</v>
      </c>
      <c r="I5338" s="52">
        <f t="shared" si="598"/>
        <v>0.68162406691682798</v>
      </c>
      <c r="J5338" s="52">
        <f t="shared" ca="1" si="599"/>
        <v>1</v>
      </c>
      <c r="K5338" s="48">
        <f t="shared" si="600"/>
        <v>33.700000000000003</v>
      </c>
      <c r="L5338" s="48">
        <f t="shared" si="601"/>
        <v>33.950000000000003</v>
      </c>
      <c r="M5338" s="48">
        <f t="shared" si="602"/>
        <v>33.700000000000003</v>
      </c>
      <c r="N5338" s="48">
        <f t="shared" si="603"/>
        <v>33.93</v>
      </c>
      <c r="O5338" s="49">
        <f t="shared" ca="1" si="604"/>
        <v>20400</v>
      </c>
    </row>
    <row r="5339" spans="1:15" x14ac:dyDescent="0.25">
      <c r="A5339">
        <v>5324</v>
      </c>
      <c r="B5339" s="89">
        <v>34773</v>
      </c>
      <c r="C5339" s="48">
        <v>49.5</v>
      </c>
      <c r="D5339" s="48">
        <v>49.578097999999997</v>
      </c>
      <c r="E5339" s="48">
        <v>49.296799</v>
      </c>
      <c r="F5339" s="48">
        <v>49.484299</v>
      </c>
      <c r="G5339" s="49">
        <v>278500</v>
      </c>
      <c r="H5339" s="48">
        <v>33.729688000000003</v>
      </c>
      <c r="I5339" s="52">
        <f t="shared" si="598"/>
        <v>0.6816240440225293</v>
      </c>
      <c r="J5339" s="52">
        <f t="shared" ca="1" si="599"/>
        <v>1</v>
      </c>
      <c r="K5339" s="48">
        <f t="shared" si="600"/>
        <v>33.74</v>
      </c>
      <c r="L5339" s="48">
        <f t="shared" si="601"/>
        <v>33.79</v>
      </c>
      <c r="M5339" s="48">
        <f t="shared" si="602"/>
        <v>33.6</v>
      </c>
      <c r="N5339" s="48">
        <f t="shared" si="603"/>
        <v>33.729999999999997</v>
      </c>
      <c r="O5339" s="49">
        <f t="shared" ca="1" si="604"/>
        <v>278500</v>
      </c>
    </row>
    <row r="5340" spans="1:15" x14ac:dyDescent="0.25">
      <c r="A5340">
        <v>5325</v>
      </c>
      <c r="B5340" s="89">
        <v>34772</v>
      </c>
      <c r="C5340" s="48">
        <v>49.359299</v>
      </c>
      <c r="D5340" s="48">
        <v>49.640597999999997</v>
      </c>
      <c r="E5340" s="48">
        <v>49.359299</v>
      </c>
      <c r="F5340" s="48">
        <v>49.578097999999997</v>
      </c>
      <c r="G5340" s="49">
        <v>223300</v>
      </c>
      <c r="H5340" s="48">
        <v>33.793624000000001</v>
      </c>
      <c r="I5340" s="52">
        <f t="shared" si="598"/>
        <v>0.68162405100736223</v>
      </c>
      <c r="J5340" s="52">
        <f t="shared" ca="1" si="599"/>
        <v>1</v>
      </c>
      <c r="K5340" s="48">
        <f t="shared" si="600"/>
        <v>33.64</v>
      </c>
      <c r="L5340" s="48">
        <f t="shared" si="601"/>
        <v>33.840000000000003</v>
      </c>
      <c r="M5340" s="48">
        <f t="shared" si="602"/>
        <v>33.64</v>
      </c>
      <c r="N5340" s="48">
        <f t="shared" si="603"/>
        <v>33.79</v>
      </c>
      <c r="O5340" s="49">
        <f t="shared" ca="1" si="604"/>
        <v>223300</v>
      </c>
    </row>
    <row r="5341" spans="1:15" x14ac:dyDescent="0.25">
      <c r="A5341">
        <v>5326</v>
      </c>
      <c r="B5341" s="89">
        <v>34771</v>
      </c>
      <c r="C5341" s="48">
        <v>49.234299</v>
      </c>
      <c r="D5341" s="48">
        <v>49.390597999999997</v>
      </c>
      <c r="E5341" s="48">
        <v>49.171799</v>
      </c>
      <c r="F5341" s="48">
        <v>49.218699999999998</v>
      </c>
      <c r="G5341" s="49">
        <v>261300</v>
      </c>
      <c r="H5341" s="48">
        <v>33.548650000000002</v>
      </c>
      <c r="I5341" s="52">
        <f t="shared" si="598"/>
        <v>0.68162405752285216</v>
      </c>
      <c r="J5341" s="52">
        <f t="shared" ca="1" si="599"/>
        <v>1</v>
      </c>
      <c r="K5341" s="48">
        <f t="shared" si="600"/>
        <v>33.56</v>
      </c>
      <c r="L5341" s="48">
        <f t="shared" si="601"/>
        <v>33.67</v>
      </c>
      <c r="M5341" s="48">
        <f t="shared" si="602"/>
        <v>33.520000000000003</v>
      </c>
      <c r="N5341" s="48">
        <f t="shared" si="603"/>
        <v>33.549999999999997</v>
      </c>
      <c r="O5341" s="49">
        <f t="shared" ca="1" si="604"/>
        <v>261300</v>
      </c>
    </row>
    <row r="5342" spans="1:15" x14ac:dyDescent="0.25">
      <c r="A5342">
        <v>5327</v>
      </c>
      <c r="B5342" s="89">
        <v>34768</v>
      </c>
      <c r="C5342" s="48">
        <v>48.593699999999998</v>
      </c>
      <c r="D5342" s="48">
        <v>49.390597999999997</v>
      </c>
      <c r="E5342" s="48">
        <v>48.531199999999998</v>
      </c>
      <c r="F5342" s="48">
        <v>49.265597999999997</v>
      </c>
      <c r="G5342" s="49">
        <v>192100</v>
      </c>
      <c r="H5342" s="48">
        <v>33.580616999999997</v>
      </c>
      <c r="I5342" s="52">
        <f t="shared" si="598"/>
        <v>0.68162406147998034</v>
      </c>
      <c r="J5342" s="52">
        <f t="shared" ca="1" si="599"/>
        <v>1</v>
      </c>
      <c r="K5342" s="48">
        <f t="shared" si="600"/>
        <v>33.119999999999997</v>
      </c>
      <c r="L5342" s="48">
        <f t="shared" si="601"/>
        <v>33.67</v>
      </c>
      <c r="M5342" s="48">
        <f t="shared" si="602"/>
        <v>33.08</v>
      </c>
      <c r="N5342" s="48">
        <f t="shared" si="603"/>
        <v>33.58</v>
      </c>
      <c r="O5342" s="49">
        <f t="shared" ca="1" si="604"/>
        <v>192100</v>
      </c>
    </row>
    <row r="5343" spans="1:15" x14ac:dyDescent="0.25">
      <c r="A5343">
        <v>5328</v>
      </c>
      <c r="B5343" s="89">
        <v>34767</v>
      </c>
      <c r="C5343" s="48">
        <v>48.546799</v>
      </c>
      <c r="D5343" s="48">
        <v>48.593699999999998</v>
      </c>
      <c r="E5343" s="48">
        <v>48.421799</v>
      </c>
      <c r="F5343" s="48">
        <v>48.546799</v>
      </c>
      <c r="G5343" s="49">
        <v>63500</v>
      </c>
      <c r="H5343" s="48">
        <v>33.090665999999999</v>
      </c>
      <c r="I5343" s="52">
        <f t="shared" si="598"/>
        <v>0.68162405517200009</v>
      </c>
      <c r="J5343" s="52">
        <f t="shared" ca="1" si="599"/>
        <v>1</v>
      </c>
      <c r="K5343" s="48">
        <f t="shared" si="600"/>
        <v>33.090000000000003</v>
      </c>
      <c r="L5343" s="48">
        <f t="shared" si="601"/>
        <v>33.119999999999997</v>
      </c>
      <c r="M5343" s="48">
        <f t="shared" si="602"/>
        <v>33.01</v>
      </c>
      <c r="N5343" s="48">
        <f t="shared" si="603"/>
        <v>33.090000000000003</v>
      </c>
      <c r="O5343" s="49">
        <f t="shared" ca="1" si="604"/>
        <v>63500</v>
      </c>
    </row>
    <row r="5344" spans="1:15" x14ac:dyDescent="0.25">
      <c r="A5344">
        <v>5329</v>
      </c>
      <c r="B5344" s="89">
        <v>34766</v>
      </c>
      <c r="C5344" s="48">
        <v>48.515597999999997</v>
      </c>
      <c r="D5344" s="48">
        <v>48.625</v>
      </c>
      <c r="E5344" s="48">
        <v>48.343699999999998</v>
      </c>
      <c r="F5344" s="48">
        <v>48.5625</v>
      </c>
      <c r="G5344" s="49">
        <v>155900</v>
      </c>
      <c r="H5344" s="48">
        <v>33.101368000000001</v>
      </c>
      <c r="I5344" s="52">
        <f t="shared" si="598"/>
        <v>0.68162405148005145</v>
      </c>
      <c r="J5344" s="52">
        <f t="shared" ca="1" si="599"/>
        <v>1</v>
      </c>
      <c r="K5344" s="48">
        <f t="shared" si="600"/>
        <v>33.07</v>
      </c>
      <c r="L5344" s="48">
        <f t="shared" si="601"/>
        <v>33.14</v>
      </c>
      <c r="M5344" s="48">
        <f t="shared" si="602"/>
        <v>32.950000000000003</v>
      </c>
      <c r="N5344" s="48">
        <f t="shared" si="603"/>
        <v>33.1</v>
      </c>
      <c r="O5344" s="49">
        <f t="shared" ca="1" si="604"/>
        <v>155900</v>
      </c>
    </row>
    <row r="5345" spans="1:15" x14ac:dyDescent="0.25">
      <c r="A5345">
        <v>5330</v>
      </c>
      <c r="B5345" s="89">
        <v>34765</v>
      </c>
      <c r="C5345" s="48">
        <v>48.640597999999997</v>
      </c>
      <c r="D5345" s="48">
        <v>48.75</v>
      </c>
      <c r="E5345" s="48">
        <v>48.218699999999998</v>
      </c>
      <c r="F5345" s="48">
        <v>48.4375</v>
      </c>
      <c r="G5345" s="49">
        <v>180900</v>
      </c>
      <c r="H5345" s="48">
        <v>33.016165000000001</v>
      </c>
      <c r="I5345" s="52">
        <f t="shared" si="598"/>
        <v>0.68162405161290329</v>
      </c>
      <c r="J5345" s="52">
        <f t="shared" ca="1" si="599"/>
        <v>1</v>
      </c>
      <c r="K5345" s="48">
        <f t="shared" si="600"/>
        <v>33.15</v>
      </c>
      <c r="L5345" s="48">
        <f t="shared" si="601"/>
        <v>33.229999999999997</v>
      </c>
      <c r="M5345" s="48">
        <f t="shared" si="602"/>
        <v>32.869999999999997</v>
      </c>
      <c r="N5345" s="48">
        <f t="shared" si="603"/>
        <v>33.020000000000003</v>
      </c>
      <c r="O5345" s="49">
        <f t="shared" ca="1" si="604"/>
        <v>180900</v>
      </c>
    </row>
    <row r="5346" spans="1:15" x14ac:dyDescent="0.25">
      <c r="A5346">
        <v>5331</v>
      </c>
      <c r="B5346" s="89">
        <v>34764</v>
      </c>
      <c r="C5346" s="48">
        <v>48.453097999999997</v>
      </c>
      <c r="D5346" s="48">
        <v>48.8125</v>
      </c>
      <c r="E5346" s="48">
        <v>48.390597999999997</v>
      </c>
      <c r="F5346" s="48">
        <v>48.8125</v>
      </c>
      <c r="G5346" s="49">
        <v>85700</v>
      </c>
      <c r="H5346" s="48">
        <v>33.271774000000001</v>
      </c>
      <c r="I5346" s="52">
        <f t="shared" si="598"/>
        <v>0.68162405121638925</v>
      </c>
      <c r="J5346" s="52">
        <f t="shared" ca="1" si="599"/>
        <v>1</v>
      </c>
      <c r="K5346" s="48">
        <f t="shared" si="600"/>
        <v>33.03</v>
      </c>
      <c r="L5346" s="48">
        <f t="shared" si="601"/>
        <v>33.270000000000003</v>
      </c>
      <c r="M5346" s="48">
        <f t="shared" si="602"/>
        <v>32.979999999999997</v>
      </c>
      <c r="N5346" s="48">
        <f t="shared" si="603"/>
        <v>33.270000000000003</v>
      </c>
      <c r="O5346" s="49">
        <f t="shared" ca="1" si="604"/>
        <v>85700</v>
      </c>
    </row>
    <row r="5347" spans="1:15" x14ac:dyDescent="0.25">
      <c r="A5347">
        <v>5332</v>
      </c>
      <c r="B5347" s="89">
        <v>34761</v>
      </c>
      <c r="C5347" s="48">
        <v>48.609299</v>
      </c>
      <c r="D5347" s="48">
        <v>48.781199999999998</v>
      </c>
      <c r="E5347" s="48">
        <v>48.484299</v>
      </c>
      <c r="F5347" s="48">
        <v>48.781199999999998</v>
      </c>
      <c r="G5347" s="49">
        <v>290000</v>
      </c>
      <c r="H5347" s="48">
        <v>33.250439999999998</v>
      </c>
      <c r="I5347" s="52">
        <f t="shared" si="598"/>
        <v>0.681624068288603</v>
      </c>
      <c r="J5347" s="52">
        <f t="shared" ca="1" si="599"/>
        <v>1</v>
      </c>
      <c r="K5347" s="48">
        <f t="shared" si="600"/>
        <v>33.130000000000003</v>
      </c>
      <c r="L5347" s="48">
        <f t="shared" si="601"/>
        <v>33.25</v>
      </c>
      <c r="M5347" s="48">
        <f t="shared" si="602"/>
        <v>33.049999999999997</v>
      </c>
      <c r="N5347" s="48">
        <f t="shared" si="603"/>
        <v>33.25</v>
      </c>
      <c r="O5347" s="49">
        <f t="shared" ca="1" si="604"/>
        <v>290000</v>
      </c>
    </row>
    <row r="5348" spans="1:15" x14ac:dyDescent="0.25">
      <c r="A5348">
        <v>5333</v>
      </c>
      <c r="B5348" s="89">
        <v>34760</v>
      </c>
      <c r="C5348" s="48">
        <v>48.6875</v>
      </c>
      <c r="D5348" s="48">
        <v>48.765597999999997</v>
      </c>
      <c r="E5348" s="48">
        <v>48.546799</v>
      </c>
      <c r="F5348" s="48">
        <v>48.765597999999997</v>
      </c>
      <c r="G5348" s="49">
        <v>488600</v>
      </c>
      <c r="H5348" s="48">
        <v>33.239804999999997</v>
      </c>
      <c r="I5348" s="52">
        <f t="shared" si="598"/>
        <v>0.68162406211034265</v>
      </c>
      <c r="J5348" s="52">
        <f t="shared" ca="1" si="599"/>
        <v>1</v>
      </c>
      <c r="K5348" s="48">
        <f t="shared" si="600"/>
        <v>33.19</v>
      </c>
      <c r="L5348" s="48">
        <f t="shared" si="601"/>
        <v>33.24</v>
      </c>
      <c r="M5348" s="48">
        <f t="shared" si="602"/>
        <v>33.090000000000003</v>
      </c>
      <c r="N5348" s="48">
        <f t="shared" si="603"/>
        <v>33.24</v>
      </c>
      <c r="O5348" s="49">
        <f t="shared" ca="1" si="604"/>
        <v>488600</v>
      </c>
    </row>
    <row r="5349" spans="1:15" x14ac:dyDescent="0.25">
      <c r="A5349">
        <v>5334</v>
      </c>
      <c r="B5349" s="89">
        <v>34759</v>
      </c>
      <c r="C5349" s="48">
        <v>48.968699999999998</v>
      </c>
      <c r="D5349" s="48">
        <v>49.031199999999998</v>
      </c>
      <c r="E5349" s="48">
        <v>48.656199999999998</v>
      </c>
      <c r="F5349" s="48">
        <v>48.703097999999997</v>
      </c>
      <c r="G5349" s="49">
        <v>242600</v>
      </c>
      <c r="H5349" s="48">
        <v>33.197203000000002</v>
      </c>
      <c r="I5349" s="52">
        <f t="shared" si="598"/>
        <v>0.68162405192376063</v>
      </c>
      <c r="J5349" s="52">
        <f t="shared" ca="1" si="599"/>
        <v>1</v>
      </c>
      <c r="K5349" s="48">
        <f t="shared" si="600"/>
        <v>33.380000000000003</v>
      </c>
      <c r="L5349" s="48">
        <f t="shared" si="601"/>
        <v>33.42</v>
      </c>
      <c r="M5349" s="48">
        <f t="shared" si="602"/>
        <v>33.17</v>
      </c>
      <c r="N5349" s="48">
        <f t="shared" si="603"/>
        <v>33.200000000000003</v>
      </c>
      <c r="O5349" s="49">
        <f t="shared" ca="1" si="604"/>
        <v>242600</v>
      </c>
    </row>
    <row r="5350" spans="1:15" x14ac:dyDescent="0.25">
      <c r="A5350">
        <v>5335</v>
      </c>
      <c r="B5350" s="89">
        <v>34758</v>
      </c>
      <c r="C5350" s="48">
        <v>48.5625</v>
      </c>
      <c r="D5350" s="48">
        <v>49.015597999999997</v>
      </c>
      <c r="E5350" s="48">
        <v>48.5625</v>
      </c>
      <c r="F5350" s="48">
        <v>49.015597999999997</v>
      </c>
      <c r="G5350" s="49">
        <v>493500</v>
      </c>
      <c r="H5350" s="48">
        <v>33.410210999999997</v>
      </c>
      <c r="I5350" s="52">
        <f t="shared" si="598"/>
        <v>0.68162406179355395</v>
      </c>
      <c r="J5350" s="52">
        <f t="shared" ca="1" si="599"/>
        <v>1</v>
      </c>
      <c r="K5350" s="48">
        <f t="shared" si="600"/>
        <v>33.1</v>
      </c>
      <c r="L5350" s="48">
        <f t="shared" si="601"/>
        <v>33.409999999999997</v>
      </c>
      <c r="M5350" s="48">
        <f t="shared" si="602"/>
        <v>33.1</v>
      </c>
      <c r="N5350" s="48">
        <f t="shared" si="603"/>
        <v>33.409999999999997</v>
      </c>
      <c r="O5350" s="49">
        <f t="shared" ca="1" si="604"/>
        <v>493500</v>
      </c>
    </row>
    <row r="5351" spans="1:15" x14ac:dyDescent="0.25">
      <c r="A5351">
        <v>5336</v>
      </c>
      <c r="B5351" s="89">
        <v>34757</v>
      </c>
      <c r="C5351" s="48">
        <v>48.859299</v>
      </c>
      <c r="D5351" s="48">
        <v>49</v>
      </c>
      <c r="E5351" s="48">
        <v>48.531199999999998</v>
      </c>
      <c r="F5351" s="48">
        <v>48.609299</v>
      </c>
      <c r="G5351" s="49">
        <v>280900</v>
      </c>
      <c r="H5351" s="48">
        <v>33.133266999999996</v>
      </c>
      <c r="I5351" s="52">
        <f t="shared" si="598"/>
        <v>0.68162404481496419</v>
      </c>
      <c r="J5351" s="52">
        <f t="shared" ca="1" si="599"/>
        <v>1</v>
      </c>
      <c r="K5351" s="48">
        <f t="shared" si="600"/>
        <v>33.299999999999997</v>
      </c>
      <c r="L5351" s="48">
        <f t="shared" si="601"/>
        <v>33.4</v>
      </c>
      <c r="M5351" s="48">
        <f t="shared" si="602"/>
        <v>33.08</v>
      </c>
      <c r="N5351" s="48">
        <f t="shared" si="603"/>
        <v>33.130000000000003</v>
      </c>
      <c r="O5351" s="49">
        <f t="shared" ca="1" si="604"/>
        <v>280900</v>
      </c>
    </row>
    <row r="5352" spans="1:15" x14ac:dyDescent="0.25">
      <c r="A5352">
        <v>5337</v>
      </c>
      <c r="B5352" s="89">
        <v>34754</v>
      </c>
      <c r="C5352" s="48">
        <v>48.9375</v>
      </c>
      <c r="D5352" s="48">
        <v>49.015597999999997</v>
      </c>
      <c r="E5352" s="48">
        <v>48.8125</v>
      </c>
      <c r="F5352" s="48">
        <v>49</v>
      </c>
      <c r="G5352" s="49">
        <v>307600</v>
      </c>
      <c r="H5352" s="48">
        <v>33.399579000000003</v>
      </c>
      <c r="I5352" s="52">
        <f t="shared" si="598"/>
        <v>0.68162406122448982</v>
      </c>
      <c r="J5352" s="52">
        <f t="shared" ca="1" si="599"/>
        <v>1</v>
      </c>
      <c r="K5352" s="48">
        <f t="shared" si="600"/>
        <v>33.36</v>
      </c>
      <c r="L5352" s="48">
        <f t="shared" si="601"/>
        <v>33.409999999999997</v>
      </c>
      <c r="M5352" s="48">
        <f t="shared" si="602"/>
        <v>33.270000000000003</v>
      </c>
      <c r="N5352" s="48">
        <f t="shared" si="603"/>
        <v>33.4</v>
      </c>
      <c r="O5352" s="49">
        <f t="shared" ca="1" si="604"/>
        <v>307600</v>
      </c>
    </row>
    <row r="5353" spans="1:15" x14ac:dyDescent="0.25">
      <c r="A5353">
        <v>5338</v>
      </c>
      <c r="B5353" s="89">
        <v>34753</v>
      </c>
      <c r="C5353" s="48">
        <v>48.984299</v>
      </c>
      <c r="D5353" s="48">
        <v>49.156199999999998</v>
      </c>
      <c r="E5353" s="48">
        <v>48.859299</v>
      </c>
      <c r="F5353" s="48">
        <v>48.875</v>
      </c>
      <c r="G5353" s="49">
        <v>402800</v>
      </c>
      <c r="H5353" s="48">
        <v>33.314376000000003</v>
      </c>
      <c r="I5353" s="52">
        <f t="shared" si="598"/>
        <v>0.68162406138107423</v>
      </c>
      <c r="J5353" s="52">
        <f t="shared" ca="1" si="599"/>
        <v>1</v>
      </c>
      <c r="K5353" s="48">
        <f t="shared" si="600"/>
        <v>33.39</v>
      </c>
      <c r="L5353" s="48">
        <f t="shared" si="601"/>
        <v>33.51</v>
      </c>
      <c r="M5353" s="48">
        <f t="shared" si="602"/>
        <v>33.299999999999997</v>
      </c>
      <c r="N5353" s="48">
        <f t="shared" si="603"/>
        <v>33.31</v>
      </c>
      <c r="O5353" s="49">
        <f t="shared" ca="1" si="604"/>
        <v>402800</v>
      </c>
    </row>
    <row r="5354" spans="1:15" x14ac:dyDescent="0.25">
      <c r="A5354">
        <v>5339</v>
      </c>
      <c r="B5354" s="89">
        <v>34752</v>
      </c>
      <c r="C5354" s="48">
        <v>48.484299</v>
      </c>
      <c r="D5354" s="48">
        <v>48.796799</v>
      </c>
      <c r="E5354" s="48">
        <v>48.453097999999997</v>
      </c>
      <c r="F5354" s="48">
        <v>48.796799</v>
      </c>
      <c r="G5354" s="49">
        <v>386400</v>
      </c>
      <c r="H5354" s="48">
        <v>33.261071999999999</v>
      </c>
      <c r="I5354" s="52">
        <f t="shared" si="598"/>
        <v>0.68162405488933808</v>
      </c>
      <c r="J5354" s="52">
        <f t="shared" ca="1" si="599"/>
        <v>1</v>
      </c>
      <c r="K5354" s="48">
        <f t="shared" si="600"/>
        <v>33.049999999999997</v>
      </c>
      <c r="L5354" s="48">
        <f t="shared" si="601"/>
        <v>33.26</v>
      </c>
      <c r="M5354" s="48">
        <f t="shared" si="602"/>
        <v>33.03</v>
      </c>
      <c r="N5354" s="48">
        <f t="shared" si="603"/>
        <v>33.26</v>
      </c>
      <c r="O5354" s="49">
        <f t="shared" ca="1" si="604"/>
        <v>386400</v>
      </c>
    </row>
    <row r="5355" spans="1:15" x14ac:dyDescent="0.25">
      <c r="A5355">
        <v>5340</v>
      </c>
      <c r="B5355" s="89">
        <v>34751</v>
      </c>
      <c r="C5355" s="48">
        <v>48.453097999999997</v>
      </c>
      <c r="D5355" s="48">
        <v>48.531199999999998</v>
      </c>
      <c r="E5355" s="48">
        <v>48.421799</v>
      </c>
      <c r="F5355" s="48">
        <v>48.4375</v>
      </c>
      <c r="G5355" s="49">
        <v>168000</v>
      </c>
      <c r="H5355" s="48">
        <v>33.016165000000001</v>
      </c>
      <c r="I5355" s="52">
        <f t="shared" si="598"/>
        <v>0.68162405161290329</v>
      </c>
      <c r="J5355" s="52">
        <f t="shared" ca="1" si="599"/>
        <v>1</v>
      </c>
      <c r="K5355" s="48">
        <f t="shared" si="600"/>
        <v>33.03</v>
      </c>
      <c r="L5355" s="48">
        <f t="shared" si="601"/>
        <v>33.08</v>
      </c>
      <c r="M5355" s="48">
        <f t="shared" si="602"/>
        <v>33.01</v>
      </c>
      <c r="N5355" s="48">
        <f t="shared" si="603"/>
        <v>33.020000000000003</v>
      </c>
      <c r="O5355" s="49">
        <f t="shared" ca="1" si="604"/>
        <v>168000</v>
      </c>
    </row>
    <row r="5356" spans="1:15" x14ac:dyDescent="0.25">
      <c r="A5356">
        <v>5341</v>
      </c>
      <c r="B5356" s="89">
        <v>34747</v>
      </c>
      <c r="C5356" s="48">
        <v>48.593699999999998</v>
      </c>
      <c r="D5356" s="48">
        <v>48.625</v>
      </c>
      <c r="E5356" s="48">
        <v>48.4375</v>
      </c>
      <c r="F5356" s="48">
        <v>48.453097999999997</v>
      </c>
      <c r="G5356" s="49">
        <v>49100</v>
      </c>
      <c r="H5356" s="48">
        <v>33.026797000000002</v>
      </c>
      <c r="I5356" s="52">
        <f t="shared" si="598"/>
        <v>0.681624052191668</v>
      </c>
      <c r="J5356" s="52">
        <f t="shared" ca="1" si="599"/>
        <v>1</v>
      </c>
      <c r="K5356" s="48">
        <f t="shared" si="600"/>
        <v>33.119999999999997</v>
      </c>
      <c r="L5356" s="48">
        <f t="shared" si="601"/>
        <v>33.14</v>
      </c>
      <c r="M5356" s="48">
        <f t="shared" si="602"/>
        <v>33.020000000000003</v>
      </c>
      <c r="N5356" s="48">
        <f t="shared" si="603"/>
        <v>33.03</v>
      </c>
      <c r="O5356" s="49">
        <f t="shared" ca="1" si="604"/>
        <v>49100</v>
      </c>
    </row>
    <row r="5357" spans="1:15" x14ac:dyDescent="0.25">
      <c r="A5357">
        <v>5342</v>
      </c>
      <c r="B5357" s="89">
        <v>34746</v>
      </c>
      <c r="C5357" s="48">
        <v>48.640597999999997</v>
      </c>
      <c r="D5357" s="48">
        <v>48.6875</v>
      </c>
      <c r="E5357" s="48">
        <v>48.5</v>
      </c>
      <c r="F5357" s="48">
        <v>48.640597999999997</v>
      </c>
      <c r="G5357" s="49">
        <v>99300</v>
      </c>
      <c r="H5357" s="48">
        <v>33.154601999999997</v>
      </c>
      <c r="I5357" s="52">
        <f t="shared" si="598"/>
        <v>0.68162406226995809</v>
      </c>
      <c r="J5357" s="52">
        <f t="shared" ca="1" si="599"/>
        <v>1</v>
      </c>
      <c r="K5357" s="48">
        <f t="shared" si="600"/>
        <v>33.15</v>
      </c>
      <c r="L5357" s="48">
        <f t="shared" si="601"/>
        <v>33.19</v>
      </c>
      <c r="M5357" s="48">
        <f t="shared" si="602"/>
        <v>33.06</v>
      </c>
      <c r="N5357" s="48">
        <f t="shared" si="603"/>
        <v>33.15</v>
      </c>
      <c r="O5357" s="49">
        <f t="shared" ca="1" si="604"/>
        <v>99300</v>
      </c>
    </row>
    <row r="5358" spans="1:15" x14ac:dyDescent="0.25">
      <c r="A5358">
        <v>5343</v>
      </c>
      <c r="B5358" s="89">
        <v>34745</v>
      </c>
      <c r="C5358" s="48">
        <v>48.4375</v>
      </c>
      <c r="D5358" s="48">
        <v>48.765597999999997</v>
      </c>
      <c r="E5358" s="48">
        <v>48.390597999999997</v>
      </c>
      <c r="F5358" s="48">
        <v>48.703097999999997</v>
      </c>
      <c r="G5358" s="49">
        <v>431500</v>
      </c>
      <c r="H5358" s="48">
        <v>33.197203000000002</v>
      </c>
      <c r="I5358" s="52">
        <f t="shared" si="598"/>
        <v>0.68162405192376063</v>
      </c>
      <c r="J5358" s="52">
        <f t="shared" ca="1" si="599"/>
        <v>1</v>
      </c>
      <c r="K5358" s="48">
        <f t="shared" si="600"/>
        <v>33.020000000000003</v>
      </c>
      <c r="L5358" s="48">
        <f t="shared" si="601"/>
        <v>33.24</v>
      </c>
      <c r="M5358" s="48">
        <f t="shared" si="602"/>
        <v>32.979999999999997</v>
      </c>
      <c r="N5358" s="48">
        <f t="shared" si="603"/>
        <v>33.200000000000003</v>
      </c>
      <c r="O5358" s="49">
        <f t="shared" ca="1" si="604"/>
        <v>431500</v>
      </c>
    </row>
    <row r="5359" spans="1:15" x14ac:dyDescent="0.25">
      <c r="A5359">
        <v>5344</v>
      </c>
      <c r="B5359" s="89">
        <v>34744</v>
      </c>
      <c r="C5359" s="48">
        <v>48.531199999999998</v>
      </c>
      <c r="D5359" s="48">
        <v>48.531199999999998</v>
      </c>
      <c r="E5359" s="48">
        <v>48.25</v>
      </c>
      <c r="F5359" s="48">
        <v>48.4375</v>
      </c>
      <c r="G5359" s="49">
        <v>170200</v>
      </c>
      <c r="H5359" s="48">
        <v>33.016165000000001</v>
      </c>
      <c r="I5359" s="52">
        <f t="shared" si="598"/>
        <v>0.68162405161290329</v>
      </c>
      <c r="J5359" s="52">
        <f t="shared" ca="1" si="599"/>
        <v>1</v>
      </c>
      <c r="K5359" s="48">
        <f t="shared" si="600"/>
        <v>33.08</v>
      </c>
      <c r="L5359" s="48">
        <f t="shared" si="601"/>
        <v>33.08</v>
      </c>
      <c r="M5359" s="48">
        <f t="shared" si="602"/>
        <v>32.89</v>
      </c>
      <c r="N5359" s="48">
        <f t="shared" si="603"/>
        <v>33.020000000000003</v>
      </c>
      <c r="O5359" s="49">
        <f t="shared" ca="1" si="604"/>
        <v>170200</v>
      </c>
    </row>
    <row r="5360" spans="1:15" x14ac:dyDescent="0.25">
      <c r="A5360">
        <v>5345</v>
      </c>
      <c r="B5360" s="89">
        <v>34743</v>
      </c>
      <c r="C5360" s="48">
        <v>48.328097999999997</v>
      </c>
      <c r="D5360" s="48">
        <v>48.468699999999998</v>
      </c>
      <c r="E5360" s="48">
        <v>48.328097999999997</v>
      </c>
      <c r="F5360" s="48">
        <v>48.375</v>
      </c>
      <c r="G5360" s="49">
        <v>79700</v>
      </c>
      <c r="H5360" s="48">
        <v>32.973564000000003</v>
      </c>
      <c r="I5360" s="52">
        <f t="shared" si="598"/>
        <v>0.68162406201550396</v>
      </c>
      <c r="J5360" s="52">
        <f t="shared" ca="1" si="599"/>
        <v>1</v>
      </c>
      <c r="K5360" s="48">
        <f t="shared" si="600"/>
        <v>32.94</v>
      </c>
      <c r="L5360" s="48">
        <f t="shared" si="601"/>
        <v>33.04</v>
      </c>
      <c r="M5360" s="48">
        <f t="shared" si="602"/>
        <v>32.94</v>
      </c>
      <c r="N5360" s="48">
        <f t="shared" si="603"/>
        <v>32.97</v>
      </c>
      <c r="O5360" s="49">
        <f t="shared" ca="1" si="604"/>
        <v>79700</v>
      </c>
    </row>
    <row r="5361" spans="1:15" x14ac:dyDescent="0.25">
      <c r="A5361">
        <v>5346</v>
      </c>
      <c r="B5361" s="89">
        <v>34740</v>
      </c>
      <c r="C5361" s="48">
        <v>48.234299</v>
      </c>
      <c r="D5361" s="48">
        <v>48.359299</v>
      </c>
      <c r="E5361" s="48">
        <v>48.093699999999998</v>
      </c>
      <c r="F5361" s="48">
        <v>48.359299</v>
      </c>
      <c r="G5361" s="49">
        <v>148300</v>
      </c>
      <c r="H5361" s="48">
        <v>32.962860999999997</v>
      </c>
      <c r="I5361" s="52">
        <f t="shared" si="598"/>
        <v>0.68162404504664131</v>
      </c>
      <c r="J5361" s="52">
        <f t="shared" ca="1" si="599"/>
        <v>1</v>
      </c>
      <c r="K5361" s="48">
        <f t="shared" si="600"/>
        <v>32.880000000000003</v>
      </c>
      <c r="L5361" s="48">
        <f t="shared" si="601"/>
        <v>32.96</v>
      </c>
      <c r="M5361" s="48">
        <f t="shared" si="602"/>
        <v>32.78</v>
      </c>
      <c r="N5361" s="48">
        <f t="shared" si="603"/>
        <v>32.96</v>
      </c>
      <c r="O5361" s="49">
        <f t="shared" ca="1" si="604"/>
        <v>148300</v>
      </c>
    </row>
    <row r="5362" spans="1:15" x14ac:dyDescent="0.25">
      <c r="A5362">
        <v>5347</v>
      </c>
      <c r="B5362" s="89">
        <v>34739</v>
      </c>
      <c r="C5362" s="48">
        <v>48.218699999999998</v>
      </c>
      <c r="D5362" s="48">
        <v>48.296799</v>
      </c>
      <c r="E5362" s="48">
        <v>48.125</v>
      </c>
      <c r="F5362" s="48">
        <v>48.296799</v>
      </c>
      <c r="G5362" s="49">
        <v>390700</v>
      </c>
      <c r="H5362" s="48">
        <v>32.920259999999999</v>
      </c>
      <c r="I5362" s="52">
        <f t="shared" si="598"/>
        <v>0.68162405545758842</v>
      </c>
      <c r="J5362" s="52">
        <f t="shared" ca="1" si="599"/>
        <v>1</v>
      </c>
      <c r="K5362" s="48">
        <f t="shared" si="600"/>
        <v>32.869999999999997</v>
      </c>
      <c r="L5362" s="48">
        <f t="shared" si="601"/>
        <v>32.92</v>
      </c>
      <c r="M5362" s="48">
        <f t="shared" si="602"/>
        <v>32.799999999999997</v>
      </c>
      <c r="N5362" s="48">
        <f t="shared" si="603"/>
        <v>32.92</v>
      </c>
      <c r="O5362" s="49">
        <f t="shared" ca="1" si="604"/>
        <v>390700</v>
      </c>
    </row>
    <row r="5363" spans="1:15" x14ac:dyDescent="0.25">
      <c r="A5363">
        <v>5348</v>
      </c>
      <c r="B5363" s="89">
        <v>34738</v>
      </c>
      <c r="C5363" s="48">
        <v>48.234299</v>
      </c>
      <c r="D5363" s="48">
        <v>48.468699999999998</v>
      </c>
      <c r="E5363" s="48">
        <v>48.203097999999997</v>
      </c>
      <c r="F5363" s="48">
        <v>48.296799</v>
      </c>
      <c r="G5363" s="49">
        <v>521500</v>
      </c>
      <c r="H5363" s="48">
        <v>32.920259999999999</v>
      </c>
      <c r="I5363" s="52">
        <f t="shared" si="598"/>
        <v>0.68162405545758842</v>
      </c>
      <c r="J5363" s="52">
        <f t="shared" ca="1" si="599"/>
        <v>1</v>
      </c>
      <c r="K5363" s="48">
        <f t="shared" si="600"/>
        <v>32.880000000000003</v>
      </c>
      <c r="L5363" s="48">
        <f t="shared" si="601"/>
        <v>33.04</v>
      </c>
      <c r="M5363" s="48">
        <f t="shared" si="602"/>
        <v>32.86</v>
      </c>
      <c r="N5363" s="48">
        <f t="shared" si="603"/>
        <v>32.92</v>
      </c>
      <c r="O5363" s="49">
        <f t="shared" ca="1" si="604"/>
        <v>521500</v>
      </c>
    </row>
    <row r="5364" spans="1:15" x14ac:dyDescent="0.25">
      <c r="A5364">
        <v>5349</v>
      </c>
      <c r="B5364" s="89">
        <v>34737</v>
      </c>
      <c r="C5364" s="48">
        <v>48.3125</v>
      </c>
      <c r="D5364" s="48">
        <v>48.3125</v>
      </c>
      <c r="E5364" s="48">
        <v>48.140597999999997</v>
      </c>
      <c r="F5364" s="48">
        <v>48.296799</v>
      </c>
      <c r="G5364" s="49">
        <v>702900</v>
      </c>
      <c r="H5364" s="48">
        <v>32.920259999999999</v>
      </c>
      <c r="I5364" s="52">
        <f t="shared" si="598"/>
        <v>0.68162405545758842</v>
      </c>
      <c r="J5364" s="52">
        <f t="shared" ca="1" si="599"/>
        <v>1</v>
      </c>
      <c r="K5364" s="48">
        <f t="shared" si="600"/>
        <v>32.93</v>
      </c>
      <c r="L5364" s="48">
        <f t="shared" si="601"/>
        <v>32.93</v>
      </c>
      <c r="M5364" s="48">
        <f t="shared" si="602"/>
        <v>32.81</v>
      </c>
      <c r="N5364" s="48">
        <f t="shared" si="603"/>
        <v>32.92</v>
      </c>
      <c r="O5364" s="49">
        <f t="shared" ca="1" si="604"/>
        <v>702900</v>
      </c>
    </row>
    <row r="5365" spans="1:15" x14ac:dyDescent="0.25">
      <c r="A5365">
        <v>5350</v>
      </c>
      <c r="B5365" s="89">
        <v>34736</v>
      </c>
      <c r="C5365" s="48">
        <v>48.015597999999997</v>
      </c>
      <c r="D5365" s="48">
        <v>48.375</v>
      </c>
      <c r="E5365" s="48">
        <v>47.968699999999998</v>
      </c>
      <c r="F5365" s="48">
        <v>48.234299</v>
      </c>
      <c r="G5365" s="49">
        <v>405400</v>
      </c>
      <c r="H5365" s="48">
        <v>32.877657999999997</v>
      </c>
      <c r="I5365" s="52">
        <f t="shared" si="598"/>
        <v>0.68162404516338049</v>
      </c>
      <c r="J5365" s="52">
        <f t="shared" ca="1" si="599"/>
        <v>1</v>
      </c>
      <c r="K5365" s="48">
        <f t="shared" si="600"/>
        <v>32.729999999999997</v>
      </c>
      <c r="L5365" s="48">
        <f t="shared" si="601"/>
        <v>32.97</v>
      </c>
      <c r="M5365" s="48">
        <f t="shared" si="602"/>
        <v>32.700000000000003</v>
      </c>
      <c r="N5365" s="48">
        <f t="shared" si="603"/>
        <v>32.880000000000003</v>
      </c>
      <c r="O5365" s="49">
        <f t="shared" ca="1" si="604"/>
        <v>405400</v>
      </c>
    </row>
    <row r="5366" spans="1:15" x14ac:dyDescent="0.25">
      <c r="A5366">
        <v>5351</v>
      </c>
      <c r="B5366" s="89">
        <v>34733</v>
      </c>
      <c r="C5366" s="48">
        <v>47.656199999999998</v>
      </c>
      <c r="D5366" s="48">
        <v>48.109299</v>
      </c>
      <c r="E5366" s="48">
        <v>47.578097999999997</v>
      </c>
      <c r="F5366" s="48">
        <v>48.031199999999998</v>
      </c>
      <c r="G5366" s="49">
        <v>405100</v>
      </c>
      <c r="H5366" s="48">
        <v>32.739221999999998</v>
      </c>
      <c r="I5366" s="52">
        <f t="shared" si="598"/>
        <v>0.68162406935491926</v>
      </c>
      <c r="J5366" s="52">
        <f t="shared" ca="1" si="599"/>
        <v>1</v>
      </c>
      <c r="K5366" s="48">
        <f t="shared" si="600"/>
        <v>32.479999999999997</v>
      </c>
      <c r="L5366" s="48">
        <f t="shared" si="601"/>
        <v>32.79</v>
      </c>
      <c r="M5366" s="48">
        <f t="shared" si="602"/>
        <v>32.43</v>
      </c>
      <c r="N5366" s="48">
        <f t="shared" si="603"/>
        <v>32.74</v>
      </c>
      <c r="O5366" s="49">
        <f t="shared" ca="1" si="604"/>
        <v>405100</v>
      </c>
    </row>
    <row r="5367" spans="1:15" x14ac:dyDescent="0.25">
      <c r="A5367">
        <v>5352</v>
      </c>
      <c r="B5367" s="89">
        <v>34732</v>
      </c>
      <c r="C5367" s="48">
        <v>47.0625</v>
      </c>
      <c r="D5367" s="48">
        <v>47.359299</v>
      </c>
      <c r="E5367" s="48">
        <v>47.0625</v>
      </c>
      <c r="F5367" s="48">
        <v>47.359299</v>
      </c>
      <c r="G5367" s="49">
        <v>131700</v>
      </c>
      <c r="H5367" s="48">
        <v>32.281236999999997</v>
      </c>
      <c r="I5367" s="52">
        <f t="shared" si="598"/>
        <v>0.68162404599780912</v>
      </c>
      <c r="J5367" s="52">
        <f t="shared" ca="1" si="599"/>
        <v>1</v>
      </c>
      <c r="K5367" s="48">
        <f t="shared" si="600"/>
        <v>32.08</v>
      </c>
      <c r="L5367" s="48">
        <f t="shared" si="601"/>
        <v>32.28</v>
      </c>
      <c r="M5367" s="48">
        <f t="shared" si="602"/>
        <v>32.08</v>
      </c>
      <c r="N5367" s="48">
        <f t="shared" si="603"/>
        <v>32.28</v>
      </c>
      <c r="O5367" s="49">
        <f t="shared" ca="1" si="604"/>
        <v>131700</v>
      </c>
    </row>
    <row r="5368" spans="1:15" x14ac:dyDescent="0.25">
      <c r="A5368">
        <v>5353</v>
      </c>
      <c r="B5368" s="89">
        <v>34731</v>
      </c>
      <c r="C5368" s="48">
        <v>47.156199999999998</v>
      </c>
      <c r="D5368" s="48">
        <v>47.328097999999997</v>
      </c>
      <c r="E5368" s="48">
        <v>47</v>
      </c>
      <c r="F5368" s="48">
        <v>47.078097999999997</v>
      </c>
      <c r="G5368" s="49">
        <v>380200</v>
      </c>
      <c r="H5368" s="48">
        <v>32.089564000000003</v>
      </c>
      <c r="I5368" s="52">
        <f t="shared" si="598"/>
        <v>0.68162405371601897</v>
      </c>
      <c r="J5368" s="52">
        <f t="shared" ca="1" si="599"/>
        <v>1</v>
      </c>
      <c r="K5368" s="48">
        <f t="shared" si="600"/>
        <v>32.14</v>
      </c>
      <c r="L5368" s="48">
        <f t="shared" si="601"/>
        <v>32.26</v>
      </c>
      <c r="M5368" s="48">
        <f t="shared" si="602"/>
        <v>32.04</v>
      </c>
      <c r="N5368" s="48">
        <f t="shared" si="603"/>
        <v>32.090000000000003</v>
      </c>
      <c r="O5368" s="49">
        <f t="shared" ca="1" si="604"/>
        <v>380200</v>
      </c>
    </row>
    <row r="5369" spans="1:15" x14ac:dyDescent="0.25">
      <c r="A5369">
        <v>5354</v>
      </c>
      <c r="B5369" s="89">
        <v>34730</v>
      </c>
      <c r="C5369" s="48">
        <v>47</v>
      </c>
      <c r="D5369" s="48">
        <v>47.171799</v>
      </c>
      <c r="E5369" s="48">
        <v>46.921799</v>
      </c>
      <c r="F5369" s="48">
        <v>47.093699999999998</v>
      </c>
      <c r="G5369" s="49">
        <v>127500</v>
      </c>
      <c r="H5369" s="48">
        <v>32.100199000000003</v>
      </c>
      <c r="I5369" s="52">
        <f t="shared" si="598"/>
        <v>0.68162406011844479</v>
      </c>
      <c r="J5369" s="52">
        <f t="shared" ca="1" si="599"/>
        <v>1</v>
      </c>
      <c r="K5369" s="48">
        <f t="shared" si="600"/>
        <v>32.04</v>
      </c>
      <c r="L5369" s="48">
        <f t="shared" si="601"/>
        <v>32.15</v>
      </c>
      <c r="M5369" s="48">
        <f t="shared" si="602"/>
        <v>31.98</v>
      </c>
      <c r="N5369" s="48">
        <f t="shared" si="603"/>
        <v>32.1</v>
      </c>
      <c r="O5369" s="49">
        <f t="shared" ca="1" si="604"/>
        <v>127500</v>
      </c>
    </row>
    <row r="5370" spans="1:15" x14ac:dyDescent="0.25">
      <c r="A5370">
        <v>5355</v>
      </c>
      <c r="B5370" s="89">
        <v>34729</v>
      </c>
      <c r="C5370" s="48">
        <v>47.015597999999997</v>
      </c>
      <c r="D5370" s="48">
        <v>47.046799</v>
      </c>
      <c r="E5370" s="48">
        <v>46.843699999999998</v>
      </c>
      <c r="F5370" s="48">
        <v>46.906199999999998</v>
      </c>
      <c r="G5370" s="49">
        <v>26600</v>
      </c>
      <c r="H5370" s="48">
        <v>31.972394999999999</v>
      </c>
      <c r="I5370" s="52">
        <f t="shared" si="598"/>
        <v>0.68162407101833022</v>
      </c>
      <c r="J5370" s="52">
        <f t="shared" ca="1" si="599"/>
        <v>1</v>
      </c>
      <c r="K5370" s="48">
        <f t="shared" si="600"/>
        <v>32.049999999999997</v>
      </c>
      <c r="L5370" s="48">
        <f t="shared" si="601"/>
        <v>32.07</v>
      </c>
      <c r="M5370" s="48">
        <f t="shared" si="602"/>
        <v>31.93</v>
      </c>
      <c r="N5370" s="48">
        <f t="shared" si="603"/>
        <v>31.97</v>
      </c>
      <c r="O5370" s="49">
        <f t="shared" ca="1" si="604"/>
        <v>26600</v>
      </c>
    </row>
    <row r="5371" spans="1:15" x14ac:dyDescent="0.25">
      <c r="A5371">
        <v>5356</v>
      </c>
      <c r="B5371" s="89">
        <v>34726</v>
      </c>
      <c r="C5371" s="48">
        <v>47.234299</v>
      </c>
      <c r="D5371" s="48">
        <v>47.234299</v>
      </c>
      <c r="E5371" s="48">
        <v>46.921799</v>
      </c>
      <c r="F5371" s="48">
        <v>47.109299</v>
      </c>
      <c r="G5371" s="49">
        <v>91200</v>
      </c>
      <c r="H5371" s="48">
        <v>32.110830999999997</v>
      </c>
      <c r="I5371" s="52">
        <f t="shared" si="598"/>
        <v>0.68162404624191075</v>
      </c>
      <c r="J5371" s="52">
        <f t="shared" ca="1" si="599"/>
        <v>1</v>
      </c>
      <c r="K5371" s="48">
        <f t="shared" si="600"/>
        <v>32.200000000000003</v>
      </c>
      <c r="L5371" s="48">
        <f t="shared" si="601"/>
        <v>32.200000000000003</v>
      </c>
      <c r="M5371" s="48">
        <f t="shared" si="602"/>
        <v>31.98</v>
      </c>
      <c r="N5371" s="48">
        <f t="shared" si="603"/>
        <v>32.11</v>
      </c>
      <c r="O5371" s="49">
        <f t="shared" ca="1" si="604"/>
        <v>91200</v>
      </c>
    </row>
    <row r="5372" spans="1:15" x14ac:dyDescent="0.25">
      <c r="A5372">
        <v>5357</v>
      </c>
      <c r="B5372" s="89">
        <v>34725</v>
      </c>
      <c r="C5372" s="48">
        <v>46.843699999999998</v>
      </c>
      <c r="D5372" s="48">
        <v>46.984299</v>
      </c>
      <c r="E5372" s="48">
        <v>46.75</v>
      </c>
      <c r="F5372" s="48">
        <v>46.921799</v>
      </c>
      <c r="G5372" s="49">
        <v>9800</v>
      </c>
      <c r="H5372" s="48">
        <v>31.983027</v>
      </c>
      <c r="I5372" s="52">
        <f t="shared" si="598"/>
        <v>0.68162405708272178</v>
      </c>
      <c r="J5372" s="52">
        <f t="shared" ca="1" si="599"/>
        <v>1</v>
      </c>
      <c r="K5372" s="48">
        <f t="shared" si="600"/>
        <v>31.93</v>
      </c>
      <c r="L5372" s="48">
        <f t="shared" si="601"/>
        <v>32.03</v>
      </c>
      <c r="M5372" s="48">
        <f t="shared" si="602"/>
        <v>31.87</v>
      </c>
      <c r="N5372" s="48">
        <f t="shared" si="603"/>
        <v>31.98</v>
      </c>
      <c r="O5372" s="49">
        <f t="shared" ca="1" si="604"/>
        <v>9800</v>
      </c>
    </row>
    <row r="5373" spans="1:15" x14ac:dyDescent="0.25">
      <c r="A5373">
        <v>5358</v>
      </c>
      <c r="B5373" s="89">
        <v>34724</v>
      </c>
      <c r="C5373" s="48">
        <v>46.515597999999997</v>
      </c>
      <c r="D5373" s="48">
        <v>47.046799</v>
      </c>
      <c r="E5373" s="48">
        <v>46.515597999999997</v>
      </c>
      <c r="F5373" s="48">
        <v>46.875</v>
      </c>
      <c r="G5373" s="49">
        <v>15700</v>
      </c>
      <c r="H5373" s="48">
        <v>31.951128000000001</v>
      </c>
      <c r="I5373" s="52">
        <f t="shared" si="598"/>
        <v>0.68162406399999997</v>
      </c>
      <c r="J5373" s="52">
        <f t="shared" ca="1" si="599"/>
        <v>1</v>
      </c>
      <c r="K5373" s="48">
        <f t="shared" si="600"/>
        <v>31.71</v>
      </c>
      <c r="L5373" s="48">
        <f t="shared" si="601"/>
        <v>32.07</v>
      </c>
      <c r="M5373" s="48">
        <f t="shared" si="602"/>
        <v>31.71</v>
      </c>
      <c r="N5373" s="48">
        <f t="shared" si="603"/>
        <v>31.95</v>
      </c>
      <c r="O5373" s="49">
        <f t="shared" ca="1" si="604"/>
        <v>15700</v>
      </c>
    </row>
    <row r="5374" spans="1:15" x14ac:dyDescent="0.25">
      <c r="A5374">
        <v>5359</v>
      </c>
      <c r="B5374" s="89">
        <v>34723</v>
      </c>
      <c r="C5374" s="48">
        <v>46.671799</v>
      </c>
      <c r="D5374" s="48">
        <v>46.75</v>
      </c>
      <c r="E5374" s="48">
        <v>46.640597999999997</v>
      </c>
      <c r="F5374" s="48">
        <v>46.75</v>
      </c>
      <c r="G5374" s="49">
        <v>32400</v>
      </c>
      <c r="H5374" s="48">
        <v>31.865925000000001</v>
      </c>
      <c r="I5374" s="52">
        <f t="shared" si="598"/>
        <v>0.68162406417112298</v>
      </c>
      <c r="J5374" s="52">
        <f t="shared" ca="1" si="599"/>
        <v>1</v>
      </c>
      <c r="K5374" s="48">
        <f t="shared" si="600"/>
        <v>31.81</v>
      </c>
      <c r="L5374" s="48">
        <f t="shared" si="601"/>
        <v>31.87</v>
      </c>
      <c r="M5374" s="48">
        <f t="shared" si="602"/>
        <v>31.79</v>
      </c>
      <c r="N5374" s="48">
        <f t="shared" si="603"/>
        <v>31.87</v>
      </c>
      <c r="O5374" s="49">
        <f t="shared" ca="1" si="604"/>
        <v>32400</v>
      </c>
    </row>
    <row r="5375" spans="1:15" x14ac:dyDescent="0.25">
      <c r="A5375">
        <v>5360</v>
      </c>
      <c r="B5375" s="89">
        <v>34722</v>
      </c>
      <c r="C5375" s="48">
        <v>46.234299</v>
      </c>
      <c r="D5375" s="48">
        <v>46.6875</v>
      </c>
      <c r="E5375" s="48">
        <v>46.203097999999997</v>
      </c>
      <c r="F5375" s="48">
        <v>46.6875</v>
      </c>
      <c r="G5375" s="49">
        <v>53700</v>
      </c>
      <c r="H5375" s="48">
        <v>31.823322999999998</v>
      </c>
      <c r="I5375" s="52">
        <f t="shared" si="598"/>
        <v>0.68162405354752342</v>
      </c>
      <c r="J5375" s="52">
        <f t="shared" ca="1" si="599"/>
        <v>1</v>
      </c>
      <c r="K5375" s="48">
        <f t="shared" si="600"/>
        <v>31.51</v>
      </c>
      <c r="L5375" s="48">
        <f t="shared" si="601"/>
        <v>31.82</v>
      </c>
      <c r="M5375" s="48">
        <f t="shared" si="602"/>
        <v>31.49</v>
      </c>
      <c r="N5375" s="48">
        <f t="shared" si="603"/>
        <v>31.82</v>
      </c>
      <c r="O5375" s="49">
        <f t="shared" ca="1" si="604"/>
        <v>53700</v>
      </c>
    </row>
    <row r="5376" spans="1:15" x14ac:dyDescent="0.25">
      <c r="A5376">
        <v>5361</v>
      </c>
      <c r="B5376" s="89">
        <v>34719</v>
      </c>
      <c r="C5376" s="48">
        <v>46.656199999999998</v>
      </c>
      <c r="D5376" s="48">
        <v>46.671799</v>
      </c>
      <c r="E5376" s="48">
        <v>46.453097999999997</v>
      </c>
      <c r="F5376" s="48">
        <v>46.546799</v>
      </c>
      <c r="G5376" s="49">
        <v>78700</v>
      </c>
      <c r="H5376" s="48">
        <v>31.727418</v>
      </c>
      <c r="I5376" s="52">
        <f t="shared" si="598"/>
        <v>0.68162405754260347</v>
      </c>
      <c r="J5376" s="52">
        <f t="shared" ca="1" si="599"/>
        <v>1</v>
      </c>
      <c r="K5376" s="48">
        <f t="shared" si="600"/>
        <v>31.8</v>
      </c>
      <c r="L5376" s="48">
        <f t="shared" si="601"/>
        <v>31.81</v>
      </c>
      <c r="M5376" s="48">
        <f t="shared" si="602"/>
        <v>31.66</v>
      </c>
      <c r="N5376" s="48">
        <f t="shared" si="603"/>
        <v>31.73</v>
      </c>
      <c r="O5376" s="49">
        <f t="shared" ca="1" si="604"/>
        <v>78700</v>
      </c>
    </row>
    <row r="5377" spans="1:15" x14ac:dyDescent="0.25">
      <c r="A5377">
        <v>5362</v>
      </c>
      <c r="B5377" s="89">
        <v>34718</v>
      </c>
      <c r="C5377" s="48">
        <v>46.828097999999997</v>
      </c>
      <c r="D5377" s="48">
        <v>46.875</v>
      </c>
      <c r="E5377" s="48">
        <v>46.6875</v>
      </c>
      <c r="F5377" s="48">
        <v>46.718699999999998</v>
      </c>
      <c r="G5377" s="49">
        <v>139100</v>
      </c>
      <c r="H5377" s="48">
        <v>31.84459</v>
      </c>
      <c r="I5377" s="52">
        <f t="shared" si="598"/>
        <v>0.68162406060100134</v>
      </c>
      <c r="J5377" s="52">
        <f t="shared" ca="1" si="599"/>
        <v>1</v>
      </c>
      <c r="K5377" s="48">
        <f t="shared" si="600"/>
        <v>31.92</v>
      </c>
      <c r="L5377" s="48">
        <f t="shared" si="601"/>
        <v>31.95</v>
      </c>
      <c r="M5377" s="48">
        <f t="shared" si="602"/>
        <v>31.82</v>
      </c>
      <c r="N5377" s="48">
        <f t="shared" si="603"/>
        <v>31.84</v>
      </c>
      <c r="O5377" s="49">
        <f t="shared" ca="1" si="604"/>
        <v>139100</v>
      </c>
    </row>
    <row r="5378" spans="1:15" x14ac:dyDescent="0.25">
      <c r="A5378">
        <v>5363</v>
      </c>
      <c r="B5378" s="89">
        <v>34717</v>
      </c>
      <c r="C5378" s="48">
        <v>47</v>
      </c>
      <c r="D5378" s="48">
        <v>47.078097999999997</v>
      </c>
      <c r="E5378" s="48">
        <v>46.875</v>
      </c>
      <c r="F5378" s="48">
        <v>46.984299</v>
      </c>
      <c r="G5378" s="49">
        <v>84500</v>
      </c>
      <c r="H5378" s="48">
        <v>32.025627999999998</v>
      </c>
      <c r="I5378" s="52">
        <f t="shared" si="598"/>
        <v>0.68162404636493557</v>
      </c>
      <c r="J5378" s="52">
        <f t="shared" ca="1" si="599"/>
        <v>1</v>
      </c>
      <c r="K5378" s="48">
        <f t="shared" si="600"/>
        <v>32.04</v>
      </c>
      <c r="L5378" s="48">
        <f t="shared" si="601"/>
        <v>32.090000000000003</v>
      </c>
      <c r="M5378" s="48">
        <f t="shared" si="602"/>
        <v>31.95</v>
      </c>
      <c r="N5378" s="48">
        <f t="shared" si="603"/>
        <v>32.03</v>
      </c>
      <c r="O5378" s="49">
        <f t="shared" ca="1" si="604"/>
        <v>84500</v>
      </c>
    </row>
    <row r="5379" spans="1:15" x14ac:dyDescent="0.25">
      <c r="A5379">
        <v>5364</v>
      </c>
      <c r="B5379" s="89">
        <v>34716</v>
      </c>
      <c r="C5379" s="48">
        <v>46.921799</v>
      </c>
      <c r="D5379" s="48">
        <v>47.0625</v>
      </c>
      <c r="E5379" s="48">
        <v>46.859299</v>
      </c>
      <c r="F5379" s="48">
        <v>47.031199999999998</v>
      </c>
      <c r="G5379" s="49">
        <v>89500</v>
      </c>
      <c r="H5379" s="48">
        <v>32.057597999999999</v>
      </c>
      <c r="I5379" s="52">
        <f t="shared" si="598"/>
        <v>0.68162407082957699</v>
      </c>
      <c r="J5379" s="52">
        <f t="shared" ca="1" si="599"/>
        <v>1</v>
      </c>
      <c r="K5379" s="48">
        <f t="shared" si="600"/>
        <v>31.98</v>
      </c>
      <c r="L5379" s="48">
        <f t="shared" si="601"/>
        <v>32.08</v>
      </c>
      <c r="M5379" s="48">
        <f t="shared" si="602"/>
        <v>31.94</v>
      </c>
      <c r="N5379" s="48">
        <f t="shared" si="603"/>
        <v>32.06</v>
      </c>
      <c r="O5379" s="49">
        <f t="shared" ca="1" si="604"/>
        <v>89500</v>
      </c>
    </row>
    <row r="5380" spans="1:15" x14ac:dyDescent="0.25">
      <c r="A5380">
        <v>5365</v>
      </c>
      <c r="B5380" s="89">
        <v>34715</v>
      </c>
      <c r="C5380" s="48">
        <v>46.718699999999998</v>
      </c>
      <c r="D5380" s="48">
        <v>47.031199999999998</v>
      </c>
      <c r="E5380" s="48">
        <v>46.718699999999998</v>
      </c>
      <c r="F5380" s="48">
        <v>47.015597999999997</v>
      </c>
      <c r="G5380" s="49">
        <v>105100</v>
      </c>
      <c r="H5380" s="48">
        <v>32.046962999999998</v>
      </c>
      <c r="I5380" s="52">
        <f t="shared" si="598"/>
        <v>0.68162406442219448</v>
      </c>
      <c r="J5380" s="52">
        <f t="shared" ca="1" si="599"/>
        <v>1</v>
      </c>
      <c r="K5380" s="48">
        <f t="shared" si="600"/>
        <v>31.84</v>
      </c>
      <c r="L5380" s="48">
        <f t="shared" si="601"/>
        <v>32.06</v>
      </c>
      <c r="M5380" s="48">
        <f t="shared" si="602"/>
        <v>31.84</v>
      </c>
      <c r="N5380" s="48">
        <f t="shared" si="603"/>
        <v>32.049999999999997</v>
      </c>
      <c r="O5380" s="49">
        <f t="shared" ca="1" si="604"/>
        <v>105100</v>
      </c>
    </row>
    <row r="5381" spans="1:15" x14ac:dyDescent="0.25">
      <c r="A5381">
        <v>5366</v>
      </c>
      <c r="B5381" s="89">
        <v>34712</v>
      </c>
      <c r="C5381" s="48">
        <v>46.4375</v>
      </c>
      <c r="D5381" s="48">
        <v>46.734299</v>
      </c>
      <c r="E5381" s="48">
        <v>46.375</v>
      </c>
      <c r="F5381" s="48">
        <v>46.734299</v>
      </c>
      <c r="G5381" s="49">
        <v>170600</v>
      </c>
      <c r="H5381" s="48">
        <v>31.855222000000001</v>
      </c>
      <c r="I5381" s="52">
        <f t="shared" si="598"/>
        <v>0.68162404661295983</v>
      </c>
      <c r="J5381" s="52">
        <f t="shared" ca="1" si="599"/>
        <v>1</v>
      </c>
      <c r="K5381" s="48">
        <f t="shared" si="600"/>
        <v>31.65</v>
      </c>
      <c r="L5381" s="48">
        <f t="shared" si="601"/>
        <v>31.86</v>
      </c>
      <c r="M5381" s="48">
        <f t="shared" si="602"/>
        <v>31.61</v>
      </c>
      <c r="N5381" s="48">
        <f t="shared" si="603"/>
        <v>31.86</v>
      </c>
      <c r="O5381" s="49">
        <f t="shared" ca="1" si="604"/>
        <v>170600</v>
      </c>
    </row>
    <row r="5382" spans="1:15" x14ac:dyDescent="0.25">
      <c r="A5382">
        <v>5367</v>
      </c>
      <c r="B5382" s="89">
        <v>34711</v>
      </c>
      <c r="C5382" s="48">
        <v>46.125</v>
      </c>
      <c r="D5382" s="48">
        <v>46.218699999999998</v>
      </c>
      <c r="E5382" s="48">
        <v>46.031199999999998</v>
      </c>
      <c r="F5382" s="48">
        <v>46.1875</v>
      </c>
      <c r="G5382" s="49">
        <v>40300</v>
      </c>
      <c r="H5382" s="48">
        <v>31.482510999999999</v>
      </c>
      <c r="I5382" s="52">
        <f t="shared" si="598"/>
        <v>0.68162405412719884</v>
      </c>
      <c r="J5382" s="52">
        <f t="shared" ca="1" si="599"/>
        <v>1</v>
      </c>
      <c r="K5382" s="48">
        <f t="shared" si="600"/>
        <v>31.44</v>
      </c>
      <c r="L5382" s="48">
        <f t="shared" si="601"/>
        <v>31.5</v>
      </c>
      <c r="M5382" s="48">
        <f t="shared" si="602"/>
        <v>31.38</v>
      </c>
      <c r="N5382" s="48">
        <f t="shared" si="603"/>
        <v>31.48</v>
      </c>
      <c r="O5382" s="49">
        <f t="shared" ca="1" si="604"/>
        <v>40300</v>
      </c>
    </row>
    <row r="5383" spans="1:15" x14ac:dyDescent="0.25">
      <c r="A5383">
        <v>5368</v>
      </c>
      <c r="B5383" s="89">
        <v>34710</v>
      </c>
      <c r="C5383" s="48">
        <v>46.296799</v>
      </c>
      <c r="D5383" s="48">
        <v>46.296799</v>
      </c>
      <c r="E5383" s="48">
        <v>45.8125</v>
      </c>
      <c r="F5383" s="48">
        <v>46.171799</v>
      </c>
      <c r="G5383" s="49">
        <v>222400</v>
      </c>
      <c r="H5383" s="48">
        <v>31.471809</v>
      </c>
      <c r="I5383" s="52">
        <f t="shared" si="598"/>
        <v>0.6816240580099554</v>
      </c>
      <c r="J5383" s="52">
        <f t="shared" ca="1" si="599"/>
        <v>1</v>
      </c>
      <c r="K5383" s="48">
        <f t="shared" si="600"/>
        <v>31.56</v>
      </c>
      <c r="L5383" s="48">
        <f t="shared" si="601"/>
        <v>31.56</v>
      </c>
      <c r="M5383" s="48">
        <f t="shared" si="602"/>
        <v>31.23</v>
      </c>
      <c r="N5383" s="48">
        <f t="shared" si="603"/>
        <v>31.47</v>
      </c>
      <c r="O5383" s="49">
        <f t="shared" ca="1" si="604"/>
        <v>222400</v>
      </c>
    </row>
    <row r="5384" spans="1:15" x14ac:dyDescent="0.25">
      <c r="A5384">
        <v>5369</v>
      </c>
      <c r="B5384" s="89">
        <v>34709</v>
      </c>
      <c r="C5384" s="48">
        <v>46.203097999999997</v>
      </c>
      <c r="D5384" s="48">
        <v>46.390597999999997</v>
      </c>
      <c r="E5384" s="48">
        <v>46.140597999999997</v>
      </c>
      <c r="F5384" s="48">
        <v>46.140597999999997</v>
      </c>
      <c r="G5384" s="49">
        <v>229800</v>
      </c>
      <c r="H5384" s="48">
        <v>31.450541999999999</v>
      </c>
      <c r="I5384" s="52">
        <f t="shared" si="598"/>
        <v>0.68162406564388267</v>
      </c>
      <c r="J5384" s="52">
        <f t="shared" ca="1" si="599"/>
        <v>1</v>
      </c>
      <c r="K5384" s="48">
        <f t="shared" si="600"/>
        <v>31.49</v>
      </c>
      <c r="L5384" s="48">
        <f t="shared" si="601"/>
        <v>31.62</v>
      </c>
      <c r="M5384" s="48">
        <f t="shared" si="602"/>
        <v>31.45</v>
      </c>
      <c r="N5384" s="48">
        <f t="shared" si="603"/>
        <v>31.45</v>
      </c>
      <c r="O5384" s="49">
        <f t="shared" ca="1" si="604"/>
        <v>229800</v>
      </c>
    </row>
    <row r="5385" spans="1:15" x14ac:dyDescent="0.25">
      <c r="A5385">
        <v>5370</v>
      </c>
      <c r="B5385" s="89">
        <v>34708</v>
      </c>
      <c r="C5385" s="48">
        <v>46.031199999999998</v>
      </c>
      <c r="D5385" s="48">
        <v>46.093699999999998</v>
      </c>
      <c r="E5385" s="48">
        <v>46</v>
      </c>
      <c r="F5385" s="48">
        <v>46.093699999999998</v>
      </c>
      <c r="G5385" s="49">
        <v>36800</v>
      </c>
      <c r="H5385" s="48">
        <v>31.418575000000001</v>
      </c>
      <c r="I5385" s="52">
        <f t="shared" si="598"/>
        <v>0.6816240614227107</v>
      </c>
      <c r="J5385" s="52">
        <f t="shared" ca="1" si="599"/>
        <v>1</v>
      </c>
      <c r="K5385" s="48">
        <f t="shared" si="600"/>
        <v>31.38</v>
      </c>
      <c r="L5385" s="48">
        <f t="shared" si="601"/>
        <v>31.42</v>
      </c>
      <c r="M5385" s="48">
        <f t="shared" si="602"/>
        <v>31.35</v>
      </c>
      <c r="N5385" s="48">
        <f t="shared" si="603"/>
        <v>31.42</v>
      </c>
      <c r="O5385" s="49">
        <f t="shared" ca="1" si="604"/>
        <v>36800</v>
      </c>
    </row>
    <row r="5386" spans="1:15" x14ac:dyDescent="0.25">
      <c r="A5386">
        <v>5371</v>
      </c>
      <c r="B5386" s="89">
        <v>34705</v>
      </c>
      <c r="C5386" s="48">
        <v>46.093699999999998</v>
      </c>
      <c r="D5386" s="48">
        <v>46.25</v>
      </c>
      <c r="E5386" s="48">
        <v>45.906199999999998</v>
      </c>
      <c r="F5386" s="48">
        <v>46.046799</v>
      </c>
      <c r="G5386" s="49">
        <v>448400</v>
      </c>
      <c r="H5386" s="48">
        <v>31.386606</v>
      </c>
      <c r="I5386" s="52">
        <f t="shared" si="598"/>
        <v>0.68162405816743088</v>
      </c>
      <c r="J5386" s="52">
        <f t="shared" ca="1" si="599"/>
        <v>1</v>
      </c>
      <c r="K5386" s="48">
        <f t="shared" si="600"/>
        <v>31.42</v>
      </c>
      <c r="L5386" s="48">
        <f t="shared" si="601"/>
        <v>31.53</v>
      </c>
      <c r="M5386" s="48">
        <f t="shared" si="602"/>
        <v>31.29</v>
      </c>
      <c r="N5386" s="48">
        <f t="shared" si="603"/>
        <v>31.39</v>
      </c>
      <c r="O5386" s="49">
        <f t="shared" ca="1" si="604"/>
        <v>448400</v>
      </c>
    </row>
    <row r="5387" spans="1:15" x14ac:dyDescent="0.25">
      <c r="A5387">
        <v>5372</v>
      </c>
      <c r="B5387" s="89">
        <v>34704</v>
      </c>
      <c r="C5387" s="48">
        <v>46.031199999999998</v>
      </c>
      <c r="D5387" s="48">
        <v>46.109299</v>
      </c>
      <c r="E5387" s="48">
        <v>45.953097999999997</v>
      </c>
      <c r="F5387" s="48">
        <v>46</v>
      </c>
      <c r="G5387" s="49">
        <v>89800</v>
      </c>
      <c r="H5387" s="48">
        <v>31.354707000000001</v>
      </c>
      <c r="I5387" s="52">
        <f t="shared" si="598"/>
        <v>0.68162406521739138</v>
      </c>
      <c r="J5387" s="52">
        <f t="shared" ca="1" si="599"/>
        <v>1</v>
      </c>
      <c r="K5387" s="48">
        <f t="shared" si="600"/>
        <v>31.38</v>
      </c>
      <c r="L5387" s="48">
        <f t="shared" si="601"/>
        <v>31.43</v>
      </c>
      <c r="M5387" s="48">
        <f t="shared" si="602"/>
        <v>31.32</v>
      </c>
      <c r="N5387" s="48">
        <f t="shared" si="603"/>
        <v>31.35</v>
      </c>
      <c r="O5387" s="49">
        <f t="shared" ca="1" si="604"/>
        <v>89800</v>
      </c>
    </row>
    <row r="5388" spans="1:15" x14ac:dyDescent="0.25">
      <c r="A5388">
        <v>5373</v>
      </c>
      <c r="B5388" s="89">
        <v>34703</v>
      </c>
      <c r="C5388" s="48">
        <v>45.984299</v>
      </c>
      <c r="D5388" s="48">
        <v>46</v>
      </c>
      <c r="E5388" s="48">
        <v>45.75</v>
      </c>
      <c r="F5388" s="48">
        <v>46</v>
      </c>
      <c r="G5388" s="49">
        <v>351800</v>
      </c>
      <c r="H5388" s="48">
        <v>31.354707000000001</v>
      </c>
      <c r="I5388" s="52">
        <f t="shared" si="598"/>
        <v>0.68162406521739138</v>
      </c>
      <c r="J5388" s="52">
        <f t="shared" ca="1" si="599"/>
        <v>1</v>
      </c>
      <c r="K5388" s="48">
        <f t="shared" si="600"/>
        <v>31.34</v>
      </c>
      <c r="L5388" s="48">
        <f t="shared" si="601"/>
        <v>31.35</v>
      </c>
      <c r="M5388" s="48">
        <f t="shared" si="602"/>
        <v>31.18</v>
      </c>
      <c r="N5388" s="48">
        <f t="shared" si="603"/>
        <v>31.35</v>
      </c>
      <c r="O5388" s="49">
        <f t="shared" ca="1" si="604"/>
        <v>351800</v>
      </c>
    </row>
    <row r="5389" spans="1:15" x14ac:dyDescent="0.25">
      <c r="A5389">
        <v>5374</v>
      </c>
      <c r="B5389" s="89">
        <v>34702</v>
      </c>
      <c r="C5389" s="48">
        <v>45.703097999999997</v>
      </c>
      <c r="D5389" s="48">
        <v>45.843699999999998</v>
      </c>
      <c r="E5389" s="48">
        <v>45.6875</v>
      </c>
      <c r="F5389" s="48">
        <v>45.781199999999998</v>
      </c>
      <c r="G5389" s="49">
        <v>324300</v>
      </c>
      <c r="H5389" s="48">
        <v>31.205566999999999</v>
      </c>
      <c r="I5389" s="52">
        <f t="shared" si="598"/>
        <v>0.68162405092046519</v>
      </c>
      <c r="J5389" s="52">
        <f t="shared" ca="1" si="599"/>
        <v>1</v>
      </c>
      <c r="K5389" s="48">
        <f t="shared" si="600"/>
        <v>31.15</v>
      </c>
      <c r="L5389" s="48">
        <f t="shared" si="601"/>
        <v>31.25</v>
      </c>
      <c r="M5389" s="48">
        <f t="shared" si="602"/>
        <v>31.14</v>
      </c>
      <c r="N5389" s="48">
        <f t="shared" si="603"/>
        <v>31.21</v>
      </c>
      <c r="O5389" s="49">
        <f t="shared" ca="1" si="604"/>
        <v>324300</v>
      </c>
    </row>
    <row r="5390" spans="1:15" x14ac:dyDescent="0.25">
      <c r="A5390">
        <v>5375</v>
      </c>
      <c r="B5390" s="89">
        <v>34698</v>
      </c>
      <c r="C5390" s="48">
        <v>46.203097999999997</v>
      </c>
      <c r="D5390" s="48">
        <v>46.25</v>
      </c>
      <c r="E5390" s="48">
        <v>45.5625</v>
      </c>
      <c r="F5390" s="48">
        <v>45.5625</v>
      </c>
      <c r="G5390" s="49">
        <v>2209500</v>
      </c>
      <c r="H5390" s="48">
        <v>31.056495999999999</v>
      </c>
      <c r="I5390" s="52">
        <f t="shared" si="598"/>
        <v>0.68162405486968447</v>
      </c>
      <c r="J5390" s="52">
        <f t="shared" ca="1" si="599"/>
        <v>1</v>
      </c>
      <c r="K5390" s="48">
        <f t="shared" si="600"/>
        <v>31.49</v>
      </c>
      <c r="L5390" s="48">
        <f t="shared" si="601"/>
        <v>31.53</v>
      </c>
      <c r="M5390" s="48">
        <f t="shared" si="602"/>
        <v>31.06</v>
      </c>
      <c r="N5390" s="48">
        <f t="shared" si="603"/>
        <v>31.06</v>
      </c>
      <c r="O5390" s="49">
        <f t="shared" ca="1" si="604"/>
        <v>2209500</v>
      </c>
    </row>
    <row r="5391" spans="1:15" x14ac:dyDescent="0.25">
      <c r="A5391">
        <v>5376</v>
      </c>
      <c r="B5391" s="89">
        <v>34697</v>
      </c>
      <c r="C5391" s="48">
        <v>46.25</v>
      </c>
      <c r="D5391" s="48">
        <v>46.25</v>
      </c>
      <c r="E5391" s="48">
        <v>46.0625</v>
      </c>
      <c r="F5391" s="48">
        <v>46.109299</v>
      </c>
      <c r="G5391" s="49">
        <v>220100</v>
      </c>
      <c r="H5391" s="48">
        <v>31.429207000000002</v>
      </c>
      <c r="I5391" s="52">
        <f t="shared" si="598"/>
        <v>0.68162404724478687</v>
      </c>
      <c r="J5391" s="52">
        <f t="shared" ca="1" si="599"/>
        <v>1</v>
      </c>
      <c r="K5391" s="48">
        <f t="shared" si="600"/>
        <v>31.53</v>
      </c>
      <c r="L5391" s="48">
        <f t="shared" si="601"/>
        <v>31.53</v>
      </c>
      <c r="M5391" s="48">
        <f t="shared" si="602"/>
        <v>31.4</v>
      </c>
      <c r="N5391" s="48">
        <f t="shared" si="603"/>
        <v>31.43</v>
      </c>
      <c r="O5391" s="49">
        <f t="shared" ca="1" si="604"/>
        <v>220100</v>
      </c>
    </row>
    <row r="5392" spans="1:15" x14ac:dyDescent="0.25">
      <c r="A5392">
        <v>5377</v>
      </c>
      <c r="B5392" s="89">
        <v>34696</v>
      </c>
      <c r="C5392" s="48">
        <v>46.359299</v>
      </c>
      <c r="D5392" s="48">
        <v>46.359299</v>
      </c>
      <c r="E5392" s="48">
        <v>45.968699999999998</v>
      </c>
      <c r="F5392" s="48">
        <v>46.078097999999997</v>
      </c>
      <c r="G5392" s="49">
        <v>358200</v>
      </c>
      <c r="H5392" s="48">
        <v>31.40794</v>
      </c>
      <c r="I5392" s="52">
        <f t="shared" si="598"/>
        <v>0.68162405488177924</v>
      </c>
      <c r="J5392" s="52">
        <f t="shared" ca="1" si="599"/>
        <v>1</v>
      </c>
      <c r="K5392" s="48">
        <f t="shared" si="600"/>
        <v>31.6</v>
      </c>
      <c r="L5392" s="48">
        <f t="shared" si="601"/>
        <v>31.6</v>
      </c>
      <c r="M5392" s="48">
        <f t="shared" si="602"/>
        <v>31.33</v>
      </c>
      <c r="N5392" s="48">
        <f t="shared" si="603"/>
        <v>31.41</v>
      </c>
      <c r="O5392" s="49">
        <f t="shared" ca="1" si="604"/>
        <v>358200</v>
      </c>
    </row>
    <row r="5393" spans="1:15" x14ac:dyDescent="0.25">
      <c r="A5393">
        <v>5378</v>
      </c>
      <c r="B5393" s="89">
        <v>34695</v>
      </c>
      <c r="C5393" s="48">
        <v>46.218699999999998</v>
      </c>
      <c r="D5393" s="48">
        <v>46.406199999999998</v>
      </c>
      <c r="E5393" s="48">
        <v>46.1875</v>
      </c>
      <c r="F5393" s="48">
        <v>46.3125</v>
      </c>
      <c r="G5393" s="49">
        <v>95200</v>
      </c>
      <c r="H5393" s="48">
        <v>31.567713999999999</v>
      </c>
      <c r="I5393" s="52">
        <f t="shared" ref="I5393:I5456" si="605">H5393/F5393</f>
        <v>0.68162405398110659</v>
      </c>
      <c r="J5393" s="52">
        <f t="shared" ref="J5393:J5456" ca="1" si="606">INDEX(OFFSET($T$15,0,0,$S$13+1,1),MATCH(B5393,OFFSET($Q$15,0,0,$S$13+1,1),-1))</f>
        <v>1</v>
      </c>
      <c r="K5393" s="48">
        <f t="shared" ref="K5393:K5456" si="607">ROUND($I5393*C5393,2)</f>
        <v>31.5</v>
      </c>
      <c r="L5393" s="48">
        <f t="shared" ref="L5393:L5456" si="608">ROUND($I5393*D5393,2)</f>
        <v>31.63</v>
      </c>
      <c r="M5393" s="48">
        <f t="shared" ref="M5393:M5456" si="609">ROUND($I5393*E5393,2)</f>
        <v>31.48</v>
      </c>
      <c r="N5393" s="48">
        <f t="shared" ref="N5393:N5456" si="610">ROUND($I5393*F5393,2)</f>
        <v>31.57</v>
      </c>
      <c r="O5393" s="49">
        <f t="shared" ref="O5393:O5456" ca="1" si="611">G5393*J5393</f>
        <v>95200</v>
      </c>
    </row>
    <row r="5394" spans="1:15" x14ac:dyDescent="0.25">
      <c r="A5394">
        <v>5379</v>
      </c>
      <c r="B5394" s="89">
        <v>34691</v>
      </c>
      <c r="C5394" s="48">
        <v>45.984299</v>
      </c>
      <c r="D5394" s="48">
        <v>46.171799</v>
      </c>
      <c r="E5394" s="48">
        <v>45.984299</v>
      </c>
      <c r="F5394" s="48">
        <v>46.0625</v>
      </c>
      <c r="G5394" s="49">
        <v>125800</v>
      </c>
      <c r="H5394" s="48">
        <v>31.397307999999999</v>
      </c>
      <c r="I5394" s="52">
        <f t="shared" si="605"/>
        <v>0.68162405427408412</v>
      </c>
      <c r="J5394" s="52">
        <f t="shared" ca="1" si="606"/>
        <v>1</v>
      </c>
      <c r="K5394" s="48">
        <f t="shared" si="607"/>
        <v>31.34</v>
      </c>
      <c r="L5394" s="48">
        <f t="shared" si="608"/>
        <v>31.47</v>
      </c>
      <c r="M5394" s="48">
        <f t="shared" si="609"/>
        <v>31.34</v>
      </c>
      <c r="N5394" s="48">
        <f t="shared" si="610"/>
        <v>31.4</v>
      </c>
      <c r="O5394" s="49">
        <f t="shared" ca="1" si="611"/>
        <v>125800</v>
      </c>
    </row>
    <row r="5395" spans="1:15" x14ac:dyDescent="0.25">
      <c r="A5395">
        <v>5380</v>
      </c>
      <c r="B5395" s="89">
        <v>34690</v>
      </c>
      <c r="C5395" s="48">
        <v>46.156199999999998</v>
      </c>
      <c r="D5395" s="48">
        <v>46.203097999999997</v>
      </c>
      <c r="E5395" s="48">
        <v>45.968699999999998</v>
      </c>
      <c r="F5395" s="48">
        <v>46.015597999999997</v>
      </c>
      <c r="G5395" s="49">
        <v>222000</v>
      </c>
      <c r="H5395" s="48">
        <v>31.365338999999999</v>
      </c>
      <c r="I5395" s="52">
        <f t="shared" si="605"/>
        <v>0.68162406582220225</v>
      </c>
      <c r="J5395" s="52">
        <f t="shared" ca="1" si="606"/>
        <v>1</v>
      </c>
      <c r="K5395" s="48">
        <f t="shared" si="607"/>
        <v>31.46</v>
      </c>
      <c r="L5395" s="48">
        <f t="shared" si="608"/>
        <v>31.49</v>
      </c>
      <c r="M5395" s="48">
        <f t="shared" si="609"/>
        <v>31.33</v>
      </c>
      <c r="N5395" s="48">
        <f t="shared" si="610"/>
        <v>31.37</v>
      </c>
      <c r="O5395" s="49">
        <f t="shared" ca="1" si="611"/>
        <v>222000</v>
      </c>
    </row>
    <row r="5396" spans="1:15" x14ac:dyDescent="0.25">
      <c r="A5396">
        <v>5381</v>
      </c>
      <c r="B5396" s="89">
        <v>34689</v>
      </c>
      <c r="C5396" s="48">
        <v>45.703097999999997</v>
      </c>
      <c r="D5396" s="48">
        <v>46.265597999999997</v>
      </c>
      <c r="E5396" s="48">
        <v>45.703097999999997</v>
      </c>
      <c r="F5396" s="48">
        <v>46.156199999999998</v>
      </c>
      <c r="G5396" s="49">
        <v>544500</v>
      </c>
      <c r="H5396" s="48">
        <v>31.461175999999998</v>
      </c>
      <c r="I5396" s="52">
        <f t="shared" si="605"/>
        <v>0.68162405050675745</v>
      </c>
      <c r="J5396" s="52">
        <f t="shared" ca="1" si="606"/>
        <v>1</v>
      </c>
      <c r="K5396" s="48">
        <f t="shared" si="607"/>
        <v>31.15</v>
      </c>
      <c r="L5396" s="48">
        <f t="shared" si="608"/>
        <v>31.54</v>
      </c>
      <c r="M5396" s="48">
        <f t="shared" si="609"/>
        <v>31.15</v>
      </c>
      <c r="N5396" s="48">
        <f t="shared" si="610"/>
        <v>31.46</v>
      </c>
      <c r="O5396" s="49">
        <f t="shared" ca="1" si="611"/>
        <v>544500</v>
      </c>
    </row>
    <row r="5397" spans="1:15" x14ac:dyDescent="0.25">
      <c r="A5397">
        <v>5382</v>
      </c>
      <c r="B5397" s="89">
        <v>34688</v>
      </c>
      <c r="C5397" s="48">
        <v>45.859299</v>
      </c>
      <c r="D5397" s="48">
        <v>45.890597999999997</v>
      </c>
      <c r="E5397" s="48">
        <v>45.671799</v>
      </c>
      <c r="F5397" s="48">
        <v>45.671799</v>
      </c>
      <c r="G5397" s="49">
        <v>675600</v>
      </c>
      <c r="H5397" s="48">
        <v>31.130997000000001</v>
      </c>
      <c r="I5397" s="52">
        <f t="shared" si="605"/>
        <v>0.68162405864502951</v>
      </c>
      <c r="J5397" s="52">
        <f t="shared" ca="1" si="606"/>
        <v>1</v>
      </c>
      <c r="K5397" s="48">
        <f t="shared" si="607"/>
        <v>31.26</v>
      </c>
      <c r="L5397" s="48">
        <f t="shared" si="608"/>
        <v>31.28</v>
      </c>
      <c r="M5397" s="48">
        <f t="shared" si="609"/>
        <v>31.13</v>
      </c>
      <c r="N5397" s="48">
        <f t="shared" si="610"/>
        <v>31.13</v>
      </c>
      <c r="O5397" s="49">
        <f t="shared" ca="1" si="611"/>
        <v>675600</v>
      </c>
    </row>
    <row r="5398" spans="1:15" x14ac:dyDescent="0.25">
      <c r="A5398">
        <v>5383</v>
      </c>
      <c r="B5398" s="89">
        <v>34687</v>
      </c>
      <c r="C5398" s="48">
        <v>45.75</v>
      </c>
      <c r="D5398" s="48">
        <v>45.843699999999998</v>
      </c>
      <c r="E5398" s="48">
        <v>45.609299</v>
      </c>
      <c r="F5398" s="48">
        <v>45.8125</v>
      </c>
      <c r="G5398" s="49">
        <v>1120200</v>
      </c>
      <c r="H5398" s="48">
        <v>31.226901999999999</v>
      </c>
      <c r="I5398" s="52">
        <f t="shared" si="605"/>
        <v>0.68162405457025921</v>
      </c>
      <c r="J5398" s="52">
        <f t="shared" ca="1" si="606"/>
        <v>1</v>
      </c>
      <c r="K5398" s="48">
        <f t="shared" si="607"/>
        <v>31.18</v>
      </c>
      <c r="L5398" s="48">
        <f t="shared" si="608"/>
        <v>31.25</v>
      </c>
      <c r="M5398" s="48">
        <f t="shared" si="609"/>
        <v>31.09</v>
      </c>
      <c r="N5398" s="48">
        <f t="shared" si="610"/>
        <v>31.23</v>
      </c>
      <c r="O5398" s="49">
        <f t="shared" ca="1" si="611"/>
        <v>1120200</v>
      </c>
    </row>
    <row r="5399" spans="1:15" x14ac:dyDescent="0.25">
      <c r="A5399">
        <v>5384</v>
      </c>
      <c r="B5399" s="89">
        <v>34684</v>
      </c>
      <c r="C5399" s="48">
        <v>45.671799</v>
      </c>
      <c r="D5399" s="48">
        <v>45.843699999999998</v>
      </c>
      <c r="E5399" s="48">
        <v>45.625</v>
      </c>
      <c r="F5399" s="48">
        <v>45.75</v>
      </c>
      <c r="G5399" s="49">
        <v>266100</v>
      </c>
      <c r="H5399" s="48">
        <v>31.184301000000001</v>
      </c>
      <c r="I5399" s="52">
        <f t="shared" si="605"/>
        <v>0.68162406557377053</v>
      </c>
      <c r="J5399" s="52">
        <f t="shared" ca="1" si="606"/>
        <v>1</v>
      </c>
      <c r="K5399" s="48">
        <f t="shared" si="607"/>
        <v>31.13</v>
      </c>
      <c r="L5399" s="48">
        <f t="shared" si="608"/>
        <v>31.25</v>
      </c>
      <c r="M5399" s="48">
        <f t="shared" si="609"/>
        <v>31.1</v>
      </c>
      <c r="N5399" s="48">
        <f t="shared" si="610"/>
        <v>31.18</v>
      </c>
      <c r="O5399" s="49">
        <f t="shared" ca="1" si="611"/>
        <v>266100</v>
      </c>
    </row>
    <row r="5400" spans="1:15" x14ac:dyDescent="0.25">
      <c r="A5400">
        <v>5385</v>
      </c>
      <c r="B5400" s="89">
        <v>34683</v>
      </c>
      <c r="C5400" s="48">
        <v>45.8125</v>
      </c>
      <c r="D5400" s="48">
        <v>46.031199999999998</v>
      </c>
      <c r="E5400" s="48">
        <v>45.8125</v>
      </c>
      <c r="F5400" s="48">
        <v>45.890597999999997</v>
      </c>
      <c r="G5400" s="49">
        <v>130100</v>
      </c>
      <c r="H5400" s="48">
        <v>31.032706999999998</v>
      </c>
      <c r="I5400" s="52">
        <f t="shared" si="605"/>
        <v>0.67623235155924533</v>
      </c>
      <c r="J5400" s="52">
        <f t="shared" ca="1" si="606"/>
        <v>1</v>
      </c>
      <c r="K5400" s="48">
        <f t="shared" si="607"/>
        <v>30.98</v>
      </c>
      <c r="L5400" s="48">
        <f t="shared" si="608"/>
        <v>31.13</v>
      </c>
      <c r="M5400" s="48">
        <f t="shared" si="609"/>
        <v>30.98</v>
      </c>
      <c r="N5400" s="48">
        <f t="shared" si="610"/>
        <v>31.03</v>
      </c>
      <c r="O5400" s="49">
        <f t="shared" ca="1" si="611"/>
        <v>130100</v>
      </c>
    </row>
    <row r="5401" spans="1:15" x14ac:dyDescent="0.25">
      <c r="A5401">
        <v>5386</v>
      </c>
      <c r="B5401" s="89">
        <v>34682</v>
      </c>
      <c r="C5401" s="48">
        <v>45.453097999999997</v>
      </c>
      <c r="D5401" s="48">
        <v>45.953097999999997</v>
      </c>
      <c r="E5401" s="48">
        <v>45.453097999999997</v>
      </c>
      <c r="F5401" s="48">
        <v>45.75</v>
      </c>
      <c r="G5401" s="49">
        <v>203300</v>
      </c>
      <c r="H5401" s="48">
        <v>30.937629000000001</v>
      </c>
      <c r="I5401" s="52">
        <f t="shared" si="605"/>
        <v>0.67623232786885246</v>
      </c>
      <c r="J5401" s="52">
        <f t="shared" ca="1" si="606"/>
        <v>1</v>
      </c>
      <c r="K5401" s="48">
        <f t="shared" si="607"/>
        <v>30.74</v>
      </c>
      <c r="L5401" s="48">
        <f t="shared" si="608"/>
        <v>31.07</v>
      </c>
      <c r="M5401" s="48">
        <f t="shared" si="609"/>
        <v>30.74</v>
      </c>
      <c r="N5401" s="48">
        <f t="shared" si="610"/>
        <v>30.94</v>
      </c>
      <c r="O5401" s="49">
        <f t="shared" ca="1" si="611"/>
        <v>203300</v>
      </c>
    </row>
    <row r="5402" spans="1:15" x14ac:dyDescent="0.25">
      <c r="A5402">
        <v>5387</v>
      </c>
      <c r="B5402" s="89">
        <v>34681</v>
      </c>
      <c r="C5402" s="48">
        <v>45.3125</v>
      </c>
      <c r="D5402" s="48">
        <v>45.531199999999998</v>
      </c>
      <c r="E5402" s="48">
        <v>45.3125</v>
      </c>
      <c r="F5402" s="48">
        <v>45.515597999999997</v>
      </c>
      <c r="G5402" s="49">
        <v>70900</v>
      </c>
      <c r="H5402" s="48">
        <v>30.779119000000001</v>
      </c>
      <c r="I5402" s="52">
        <f t="shared" si="605"/>
        <v>0.67623233248522852</v>
      </c>
      <c r="J5402" s="52">
        <f t="shared" ca="1" si="606"/>
        <v>1</v>
      </c>
      <c r="K5402" s="48">
        <f t="shared" si="607"/>
        <v>30.64</v>
      </c>
      <c r="L5402" s="48">
        <f t="shared" si="608"/>
        <v>30.79</v>
      </c>
      <c r="M5402" s="48">
        <f t="shared" si="609"/>
        <v>30.64</v>
      </c>
      <c r="N5402" s="48">
        <f t="shared" si="610"/>
        <v>30.78</v>
      </c>
      <c r="O5402" s="49">
        <f t="shared" ca="1" si="611"/>
        <v>70900</v>
      </c>
    </row>
    <row r="5403" spans="1:15" x14ac:dyDescent="0.25">
      <c r="A5403">
        <v>5388</v>
      </c>
      <c r="B5403" s="89">
        <v>34680</v>
      </c>
      <c r="C5403" s="48">
        <v>44.953097999999997</v>
      </c>
      <c r="D5403" s="48">
        <v>45.343699999999998</v>
      </c>
      <c r="E5403" s="48">
        <v>44.953097999999997</v>
      </c>
      <c r="F5403" s="48">
        <v>45.343699999999998</v>
      </c>
      <c r="G5403" s="49">
        <v>151100</v>
      </c>
      <c r="H5403" s="48">
        <v>30.662877000000002</v>
      </c>
      <c r="I5403" s="52">
        <f t="shared" si="605"/>
        <v>0.67623235421899852</v>
      </c>
      <c r="J5403" s="52">
        <f t="shared" ca="1" si="606"/>
        <v>1</v>
      </c>
      <c r="K5403" s="48">
        <f t="shared" si="607"/>
        <v>30.4</v>
      </c>
      <c r="L5403" s="48">
        <f t="shared" si="608"/>
        <v>30.66</v>
      </c>
      <c r="M5403" s="48">
        <f t="shared" si="609"/>
        <v>30.4</v>
      </c>
      <c r="N5403" s="48">
        <f t="shared" si="610"/>
        <v>30.66</v>
      </c>
      <c r="O5403" s="49">
        <f t="shared" ca="1" si="611"/>
        <v>151100</v>
      </c>
    </row>
    <row r="5404" spans="1:15" x14ac:dyDescent="0.25">
      <c r="A5404">
        <v>5389</v>
      </c>
      <c r="B5404" s="89">
        <v>34677</v>
      </c>
      <c r="C5404" s="48">
        <v>44.875</v>
      </c>
      <c r="D5404" s="48">
        <v>45.078097999999997</v>
      </c>
      <c r="E5404" s="48">
        <v>44.6875</v>
      </c>
      <c r="F5404" s="48">
        <v>45.046799</v>
      </c>
      <c r="G5404" s="49">
        <v>235900</v>
      </c>
      <c r="H5404" s="48">
        <v>30.462102000000002</v>
      </c>
      <c r="I5404" s="52">
        <f t="shared" si="605"/>
        <v>0.67623233340064859</v>
      </c>
      <c r="J5404" s="52">
        <f t="shared" ca="1" si="606"/>
        <v>1</v>
      </c>
      <c r="K5404" s="48">
        <f t="shared" si="607"/>
        <v>30.35</v>
      </c>
      <c r="L5404" s="48">
        <f t="shared" si="608"/>
        <v>30.48</v>
      </c>
      <c r="M5404" s="48">
        <f t="shared" si="609"/>
        <v>30.22</v>
      </c>
      <c r="N5404" s="48">
        <f t="shared" si="610"/>
        <v>30.46</v>
      </c>
      <c r="O5404" s="49">
        <f t="shared" ca="1" si="611"/>
        <v>235900</v>
      </c>
    </row>
    <row r="5405" spans="1:15" x14ac:dyDescent="0.25">
      <c r="A5405">
        <v>5390</v>
      </c>
      <c r="B5405" s="89">
        <v>34676</v>
      </c>
      <c r="C5405" s="48">
        <v>45.5</v>
      </c>
      <c r="D5405" s="48">
        <v>45.5625</v>
      </c>
      <c r="E5405" s="48">
        <v>44.75</v>
      </c>
      <c r="F5405" s="48">
        <v>44.875</v>
      </c>
      <c r="G5405" s="49">
        <v>261500</v>
      </c>
      <c r="H5405" s="48">
        <v>30.345925999999999</v>
      </c>
      <c r="I5405" s="52">
        <f t="shared" si="605"/>
        <v>0.67623233426183837</v>
      </c>
      <c r="J5405" s="52">
        <f t="shared" ca="1" si="606"/>
        <v>1</v>
      </c>
      <c r="K5405" s="48">
        <f t="shared" si="607"/>
        <v>30.77</v>
      </c>
      <c r="L5405" s="48">
        <f t="shared" si="608"/>
        <v>30.81</v>
      </c>
      <c r="M5405" s="48">
        <f t="shared" si="609"/>
        <v>30.26</v>
      </c>
      <c r="N5405" s="48">
        <f t="shared" si="610"/>
        <v>30.35</v>
      </c>
      <c r="O5405" s="49">
        <f t="shared" ca="1" si="611"/>
        <v>261500</v>
      </c>
    </row>
    <row r="5406" spans="1:15" x14ac:dyDescent="0.25">
      <c r="A5406">
        <v>5391</v>
      </c>
      <c r="B5406" s="89">
        <v>34675</v>
      </c>
      <c r="C5406" s="48">
        <v>45.359299</v>
      </c>
      <c r="D5406" s="48">
        <v>45.5</v>
      </c>
      <c r="E5406" s="48">
        <v>45.265597999999997</v>
      </c>
      <c r="F5406" s="48">
        <v>45.3125</v>
      </c>
      <c r="G5406" s="49">
        <v>531900</v>
      </c>
      <c r="H5406" s="48">
        <v>30.641777999999999</v>
      </c>
      <c r="I5406" s="52">
        <f t="shared" si="605"/>
        <v>0.67623234206896554</v>
      </c>
      <c r="J5406" s="52">
        <f t="shared" ca="1" si="606"/>
        <v>1</v>
      </c>
      <c r="K5406" s="48">
        <f t="shared" si="607"/>
        <v>30.67</v>
      </c>
      <c r="L5406" s="48">
        <f t="shared" si="608"/>
        <v>30.77</v>
      </c>
      <c r="M5406" s="48">
        <f t="shared" si="609"/>
        <v>30.61</v>
      </c>
      <c r="N5406" s="48">
        <f t="shared" si="610"/>
        <v>30.64</v>
      </c>
      <c r="O5406" s="49">
        <f t="shared" ca="1" si="611"/>
        <v>531900</v>
      </c>
    </row>
    <row r="5407" spans="1:15" x14ac:dyDescent="0.25">
      <c r="A5407">
        <v>5392</v>
      </c>
      <c r="B5407" s="89">
        <v>34674</v>
      </c>
      <c r="C5407" s="48">
        <v>45.4375</v>
      </c>
      <c r="D5407" s="48">
        <v>45.656199999999998</v>
      </c>
      <c r="E5407" s="48">
        <v>45.359299</v>
      </c>
      <c r="F5407" s="48">
        <v>45.640597999999997</v>
      </c>
      <c r="G5407" s="49">
        <v>249900</v>
      </c>
      <c r="H5407" s="48">
        <v>30.863648000000001</v>
      </c>
      <c r="I5407" s="52">
        <f t="shared" si="605"/>
        <v>0.67623233157462137</v>
      </c>
      <c r="J5407" s="52">
        <f t="shared" ca="1" si="606"/>
        <v>1</v>
      </c>
      <c r="K5407" s="48">
        <f t="shared" si="607"/>
        <v>30.73</v>
      </c>
      <c r="L5407" s="48">
        <f t="shared" si="608"/>
        <v>30.87</v>
      </c>
      <c r="M5407" s="48">
        <f t="shared" si="609"/>
        <v>30.67</v>
      </c>
      <c r="N5407" s="48">
        <f t="shared" si="610"/>
        <v>30.86</v>
      </c>
      <c r="O5407" s="49">
        <f t="shared" ca="1" si="611"/>
        <v>249900</v>
      </c>
    </row>
    <row r="5408" spans="1:15" x14ac:dyDescent="0.25">
      <c r="A5408">
        <v>5393</v>
      </c>
      <c r="B5408" s="89">
        <v>34673</v>
      </c>
      <c r="C5408" s="48">
        <v>45.656199999999998</v>
      </c>
      <c r="D5408" s="48">
        <v>45.8125</v>
      </c>
      <c r="E5408" s="48">
        <v>45.5</v>
      </c>
      <c r="F5408" s="48">
        <v>45.609299</v>
      </c>
      <c r="G5408" s="49">
        <v>139200</v>
      </c>
      <c r="H5408" s="48">
        <v>30.842483000000001</v>
      </c>
      <c r="I5408" s="52">
        <f t="shared" si="605"/>
        <v>0.67623234025149126</v>
      </c>
      <c r="J5408" s="52">
        <f t="shared" ca="1" si="606"/>
        <v>1</v>
      </c>
      <c r="K5408" s="48">
        <f t="shared" si="607"/>
        <v>30.87</v>
      </c>
      <c r="L5408" s="48">
        <f t="shared" si="608"/>
        <v>30.98</v>
      </c>
      <c r="M5408" s="48">
        <f t="shared" si="609"/>
        <v>30.77</v>
      </c>
      <c r="N5408" s="48">
        <f t="shared" si="610"/>
        <v>30.84</v>
      </c>
      <c r="O5408" s="49">
        <f t="shared" ca="1" si="611"/>
        <v>139200</v>
      </c>
    </row>
    <row r="5409" spans="1:15" x14ac:dyDescent="0.25">
      <c r="A5409">
        <v>5394</v>
      </c>
      <c r="B5409" s="89">
        <v>34670</v>
      </c>
      <c r="C5409" s="48">
        <v>45.046799</v>
      </c>
      <c r="D5409" s="48">
        <v>45.5625</v>
      </c>
      <c r="E5409" s="48">
        <v>45.046799</v>
      </c>
      <c r="F5409" s="48">
        <v>45.5625</v>
      </c>
      <c r="G5409" s="49">
        <v>318500</v>
      </c>
      <c r="H5409" s="48">
        <v>30.810835999999998</v>
      </c>
      <c r="I5409" s="52">
        <f t="shared" si="605"/>
        <v>0.67623234019204381</v>
      </c>
      <c r="J5409" s="52">
        <f t="shared" ca="1" si="606"/>
        <v>1</v>
      </c>
      <c r="K5409" s="48">
        <f t="shared" si="607"/>
        <v>30.46</v>
      </c>
      <c r="L5409" s="48">
        <f t="shared" si="608"/>
        <v>30.81</v>
      </c>
      <c r="M5409" s="48">
        <f t="shared" si="609"/>
        <v>30.46</v>
      </c>
      <c r="N5409" s="48">
        <f t="shared" si="610"/>
        <v>30.81</v>
      </c>
      <c r="O5409" s="49">
        <f t="shared" ca="1" si="611"/>
        <v>318500</v>
      </c>
    </row>
    <row r="5410" spans="1:15" x14ac:dyDescent="0.25">
      <c r="A5410">
        <v>5395</v>
      </c>
      <c r="B5410" s="89">
        <v>34669</v>
      </c>
      <c r="C5410" s="48">
        <v>45.640597999999997</v>
      </c>
      <c r="D5410" s="48">
        <v>45.640597999999997</v>
      </c>
      <c r="E5410" s="48">
        <v>45.046799</v>
      </c>
      <c r="F5410" s="48">
        <v>45.140597999999997</v>
      </c>
      <c r="G5410" s="49">
        <v>439000</v>
      </c>
      <c r="H5410" s="48">
        <v>30.525531999999998</v>
      </c>
      <c r="I5410" s="52">
        <f t="shared" si="605"/>
        <v>0.67623233524730886</v>
      </c>
      <c r="J5410" s="52">
        <f t="shared" ca="1" si="606"/>
        <v>1</v>
      </c>
      <c r="K5410" s="48">
        <f t="shared" si="607"/>
        <v>30.86</v>
      </c>
      <c r="L5410" s="48">
        <f t="shared" si="608"/>
        <v>30.86</v>
      </c>
      <c r="M5410" s="48">
        <f t="shared" si="609"/>
        <v>30.46</v>
      </c>
      <c r="N5410" s="48">
        <f t="shared" si="610"/>
        <v>30.53</v>
      </c>
      <c r="O5410" s="49">
        <f t="shared" ca="1" si="611"/>
        <v>439000</v>
      </c>
    </row>
    <row r="5411" spans="1:15" x14ac:dyDescent="0.25">
      <c r="A5411">
        <v>5396</v>
      </c>
      <c r="B5411" s="89">
        <v>34668</v>
      </c>
      <c r="C5411" s="48">
        <v>45.890597999999997</v>
      </c>
      <c r="D5411" s="48">
        <v>45.953097999999997</v>
      </c>
      <c r="E5411" s="48">
        <v>45.593699999999998</v>
      </c>
      <c r="F5411" s="48">
        <v>45.593699999999998</v>
      </c>
      <c r="G5411" s="49">
        <v>218800</v>
      </c>
      <c r="H5411" s="48">
        <v>30.831935000000001</v>
      </c>
      <c r="I5411" s="52">
        <f t="shared" si="605"/>
        <v>0.67623235227674006</v>
      </c>
      <c r="J5411" s="52">
        <f t="shared" ca="1" si="606"/>
        <v>1</v>
      </c>
      <c r="K5411" s="48">
        <f t="shared" si="607"/>
        <v>31.03</v>
      </c>
      <c r="L5411" s="48">
        <f t="shared" si="608"/>
        <v>31.07</v>
      </c>
      <c r="M5411" s="48">
        <f t="shared" si="609"/>
        <v>30.83</v>
      </c>
      <c r="N5411" s="48">
        <f t="shared" si="610"/>
        <v>30.83</v>
      </c>
      <c r="O5411" s="49">
        <f t="shared" ca="1" si="611"/>
        <v>218800</v>
      </c>
    </row>
    <row r="5412" spans="1:15" x14ac:dyDescent="0.25">
      <c r="A5412">
        <v>5397</v>
      </c>
      <c r="B5412" s="89">
        <v>34667</v>
      </c>
      <c r="C5412" s="48">
        <v>45.656199999999998</v>
      </c>
      <c r="D5412" s="48">
        <v>45.75</v>
      </c>
      <c r="E5412" s="48">
        <v>45.5</v>
      </c>
      <c r="F5412" s="48">
        <v>45.656199999999998</v>
      </c>
      <c r="G5412" s="49">
        <v>105500</v>
      </c>
      <c r="H5412" s="48">
        <v>30.874199000000001</v>
      </c>
      <c r="I5412" s="52">
        <f t="shared" si="605"/>
        <v>0.67623234084308381</v>
      </c>
      <c r="J5412" s="52">
        <f t="shared" ca="1" si="606"/>
        <v>1</v>
      </c>
      <c r="K5412" s="48">
        <f t="shared" si="607"/>
        <v>30.87</v>
      </c>
      <c r="L5412" s="48">
        <f t="shared" si="608"/>
        <v>30.94</v>
      </c>
      <c r="M5412" s="48">
        <f t="shared" si="609"/>
        <v>30.77</v>
      </c>
      <c r="N5412" s="48">
        <f t="shared" si="610"/>
        <v>30.87</v>
      </c>
      <c r="O5412" s="49">
        <f t="shared" ca="1" si="611"/>
        <v>105500</v>
      </c>
    </row>
    <row r="5413" spans="1:15" x14ac:dyDescent="0.25">
      <c r="A5413">
        <v>5398</v>
      </c>
      <c r="B5413" s="89">
        <v>34666</v>
      </c>
      <c r="C5413" s="48">
        <v>45.453097999999997</v>
      </c>
      <c r="D5413" s="48">
        <v>45.6875</v>
      </c>
      <c r="E5413" s="48">
        <v>45.343699999999998</v>
      </c>
      <c r="F5413" s="48">
        <v>45.671799</v>
      </c>
      <c r="G5413" s="49">
        <v>79900</v>
      </c>
      <c r="H5413" s="48">
        <v>30.884747000000001</v>
      </c>
      <c r="I5413" s="52">
        <f t="shared" si="605"/>
        <v>0.67623232883819617</v>
      </c>
      <c r="J5413" s="52">
        <f t="shared" ca="1" si="606"/>
        <v>1</v>
      </c>
      <c r="K5413" s="48">
        <f t="shared" si="607"/>
        <v>30.74</v>
      </c>
      <c r="L5413" s="48">
        <f t="shared" si="608"/>
        <v>30.9</v>
      </c>
      <c r="M5413" s="48">
        <f t="shared" si="609"/>
        <v>30.66</v>
      </c>
      <c r="N5413" s="48">
        <f t="shared" si="610"/>
        <v>30.88</v>
      </c>
      <c r="O5413" s="49">
        <f t="shared" ca="1" si="611"/>
        <v>79900</v>
      </c>
    </row>
    <row r="5414" spans="1:15" x14ac:dyDescent="0.25">
      <c r="A5414">
        <v>5399</v>
      </c>
      <c r="B5414" s="89">
        <v>34663</v>
      </c>
      <c r="C5414" s="48">
        <v>45.281199999999998</v>
      </c>
      <c r="D5414" s="48">
        <v>45.531199999999998</v>
      </c>
      <c r="E5414" s="48">
        <v>45.281199999999998</v>
      </c>
      <c r="F5414" s="48">
        <v>45.468699999999998</v>
      </c>
      <c r="G5414" s="49">
        <v>77300</v>
      </c>
      <c r="H5414" s="48">
        <v>30.747406000000002</v>
      </c>
      <c r="I5414" s="52">
        <f t="shared" si="605"/>
        <v>0.67623235324519948</v>
      </c>
      <c r="J5414" s="52">
        <f t="shared" ca="1" si="606"/>
        <v>1</v>
      </c>
      <c r="K5414" s="48">
        <f t="shared" si="607"/>
        <v>30.62</v>
      </c>
      <c r="L5414" s="48">
        <f t="shared" si="608"/>
        <v>30.79</v>
      </c>
      <c r="M5414" s="48">
        <f t="shared" si="609"/>
        <v>30.62</v>
      </c>
      <c r="N5414" s="48">
        <f t="shared" si="610"/>
        <v>30.75</v>
      </c>
      <c r="O5414" s="49">
        <f t="shared" ca="1" si="611"/>
        <v>77300</v>
      </c>
    </row>
    <row r="5415" spans="1:15" x14ac:dyDescent="0.25">
      <c r="A5415">
        <v>5400</v>
      </c>
      <c r="B5415" s="89">
        <v>34661</v>
      </c>
      <c r="C5415" s="48">
        <v>45.031199999999998</v>
      </c>
      <c r="D5415" s="48">
        <v>45.265597999999997</v>
      </c>
      <c r="E5415" s="48">
        <v>44.609299</v>
      </c>
      <c r="F5415" s="48">
        <v>45.25</v>
      </c>
      <c r="G5415" s="49">
        <v>601600</v>
      </c>
      <c r="H5415" s="48">
        <v>30.599513000000002</v>
      </c>
      <c r="I5415" s="52">
        <f t="shared" si="605"/>
        <v>0.67623233149171269</v>
      </c>
      <c r="J5415" s="52">
        <f t="shared" ca="1" si="606"/>
        <v>1</v>
      </c>
      <c r="K5415" s="48">
        <f t="shared" si="607"/>
        <v>30.45</v>
      </c>
      <c r="L5415" s="48">
        <f t="shared" si="608"/>
        <v>30.61</v>
      </c>
      <c r="M5415" s="48">
        <f t="shared" si="609"/>
        <v>30.17</v>
      </c>
      <c r="N5415" s="48">
        <f t="shared" si="610"/>
        <v>30.6</v>
      </c>
      <c r="O5415" s="49">
        <f t="shared" ca="1" si="611"/>
        <v>601600</v>
      </c>
    </row>
    <row r="5416" spans="1:15" x14ac:dyDescent="0.25">
      <c r="A5416">
        <v>5401</v>
      </c>
      <c r="B5416" s="89">
        <v>34660</v>
      </c>
      <c r="C5416" s="48">
        <v>45.828097999999997</v>
      </c>
      <c r="D5416" s="48">
        <v>46</v>
      </c>
      <c r="E5416" s="48">
        <v>45</v>
      </c>
      <c r="F5416" s="48">
        <v>45</v>
      </c>
      <c r="G5416" s="49">
        <v>483600</v>
      </c>
      <c r="H5416" s="48">
        <v>30.430454999999998</v>
      </c>
      <c r="I5416" s="52">
        <f t="shared" si="605"/>
        <v>0.67623233333333332</v>
      </c>
      <c r="J5416" s="52">
        <f t="shared" ca="1" si="606"/>
        <v>1</v>
      </c>
      <c r="K5416" s="48">
        <f t="shared" si="607"/>
        <v>30.99</v>
      </c>
      <c r="L5416" s="48">
        <f t="shared" si="608"/>
        <v>31.11</v>
      </c>
      <c r="M5416" s="48">
        <f t="shared" si="609"/>
        <v>30.43</v>
      </c>
      <c r="N5416" s="48">
        <f t="shared" si="610"/>
        <v>30.43</v>
      </c>
      <c r="O5416" s="49">
        <f t="shared" ca="1" si="611"/>
        <v>483600</v>
      </c>
    </row>
    <row r="5417" spans="1:15" x14ac:dyDescent="0.25">
      <c r="A5417">
        <v>5402</v>
      </c>
      <c r="B5417" s="89">
        <v>34659</v>
      </c>
      <c r="C5417" s="48">
        <v>46.4375</v>
      </c>
      <c r="D5417" s="48">
        <v>46.578097999999997</v>
      </c>
      <c r="E5417" s="48">
        <v>46</v>
      </c>
      <c r="F5417" s="48">
        <v>46</v>
      </c>
      <c r="G5417" s="49">
        <v>283100</v>
      </c>
      <c r="H5417" s="48">
        <v>31.106687999999998</v>
      </c>
      <c r="I5417" s="52">
        <f t="shared" si="605"/>
        <v>0.67623234782608688</v>
      </c>
      <c r="J5417" s="52">
        <f t="shared" ca="1" si="606"/>
        <v>1</v>
      </c>
      <c r="K5417" s="48">
        <f t="shared" si="607"/>
        <v>31.4</v>
      </c>
      <c r="L5417" s="48">
        <f t="shared" si="608"/>
        <v>31.5</v>
      </c>
      <c r="M5417" s="48">
        <f t="shared" si="609"/>
        <v>31.11</v>
      </c>
      <c r="N5417" s="48">
        <f t="shared" si="610"/>
        <v>31.11</v>
      </c>
      <c r="O5417" s="49">
        <f t="shared" ca="1" si="611"/>
        <v>283100</v>
      </c>
    </row>
    <row r="5418" spans="1:15" x14ac:dyDescent="0.25">
      <c r="A5418">
        <v>5403</v>
      </c>
      <c r="B5418" s="89">
        <v>34656</v>
      </c>
      <c r="C5418" s="48">
        <v>46.546799</v>
      </c>
      <c r="D5418" s="48">
        <v>46.625</v>
      </c>
      <c r="E5418" s="48">
        <v>46.265597999999997</v>
      </c>
      <c r="F5418" s="48">
        <v>46.468699999999998</v>
      </c>
      <c r="G5418" s="49">
        <v>269300</v>
      </c>
      <c r="H5418" s="48">
        <v>31.423638</v>
      </c>
      <c r="I5418" s="52">
        <f t="shared" si="605"/>
        <v>0.67623234564341161</v>
      </c>
      <c r="J5418" s="52">
        <f t="shared" ca="1" si="606"/>
        <v>1</v>
      </c>
      <c r="K5418" s="48">
        <f t="shared" si="607"/>
        <v>31.48</v>
      </c>
      <c r="L5418" s="48">
        <f t="shared" si="608"/>
        <v>31.53</v>
      </c>
      <c r="M5418" s="48">
        <f t="shared" si="609"/>
        <v>31.29</v>
      </c>
      <c r="N5418" s="48">
        <f t="shared" si="610"/>
        <v>31.42</v>
      </c>
      <c r="O5418" s="49">
        <f t="shared" ca="1" si="611"/>
        <v>269300</v>
      </c>
    </row>
    <row r="5419" spans="1:15" x14ac:dyDescent="0.25">
      <c r="A5419">
        <v>5404</v>
      </c>
      <c r="B5419" s="89">
        <v>34655</v>
      </c>
      <c r="C5419" s="48">
        <v>46.875</v>
      </c>
      <c r="D5419" s="48">
        <v>46.875</v>
      </c>
      <c r="E5419" s="48">
        <v>46.343699999999998</v>
      </c>
      <c r="F5419" s="48">
        <v>46.531199999999998</v>
      </c>
      <c r="G5419" s="49">
        <v>104700</v>
      </c>
      <c r="H5419" s="48">
        <v>31.465902</v>
      </c>
      <c r="I5419" s="52">
        <f t="shared" si="605"/>
        <v>0.67623233443367037</v>
      </c>
      <c r="J5419" s="52">
        <f t="shared" ca="1" si="606"/>
        <v>1</v>
      </c>
      <c r="K5419" s="48">
        <f t="shared" si="607"/>
        <v>31.7</v>
      </c>
      <c r="L5419" s="48">
        <f t="shared" si="608"/>
        <v>31.7</v>
      </c>
      <c r="M5419" s="48">
        <f t="shared" si="609"/>
        <v>31.34</v>
      </c>
      <c r="N5419" s="48">
        <f t="shared" si="610"/>
        <v>31.47</v>
      </c>
      <c r="O5419" s="49">
        <f t="shared" ca="1" si="611"/>
        <v>104700</v>
      </c>
    </row>
    <row r="5420" spans="1:15" x14ac:dyDescent="0.25">
      <c r="A5420">
        <v>5405</v>
      </c>
      <c r="B5420" s="89">
        <v>34654</v>
      </c>
      <c r="C5420" s="48">
        <v>46.765597999999997</v>
      </c>
      <c r="D5420" s="48">
        <v>46.843699999999998</v>
      </c>
      <c r="E5420" s="48">
        <v>46.609299</v>
      </c>
      <c r="F5420" s="48">
        <v>46.843699999999998</v>
      </c>
      <c r="G5420" s="49">
        <v>106900</v>
      </c>
      <c r="H5420" s="48">
        <v>31.677225</v>
      </c>
      <c r="I5420" s="52">
        <f t="shared" si="605"/>
        <v>0.67623234287641665</v>
      </c>
      <c r="J5420" s="52">
        <f t="shared" ca="1" si="606"/>
        <v>1</v>
      </c>
      <c r="K5420" s="48">
        <f t="shared" si="607"/>
        <v>31.62</v>
      </c>
      <c r="L5420" s="48">
        <f t="shared" si="608"/>
        <v>31.68</v>
      </c>
      <c r="M5420" s="48">
        <f t="shared" si="609"/>
        <v>31.52</v>
      </c>
      <c r="N5420" s="48">
        <f t="shared" si="610"/>
        <v>31.68</v>
      </c>
      <c r="O5420" s="49">
        <f t="shared" ca="1" si="611"/>
        <v>106900</v>
      </c>
    </row>
    <row r="5421" spans="1:15" x14ac:dyDescent="0.25">
      <c r="A5421">
        <v>5406</v>
      </c>
      <c r="B5421" s="89">
        <v>34653</v>
      </c>
      <c r="C5421" s="48">
        <v>46.796799</v>
      </c>
      <c r="D5421" s="48">
        <v>47.093699999999998</v>
      </c>
      <c r="E5421" s="48">
        <v>46.328097999999997</v>
      </c>
      <c r="F5421" s="48">
        <v>46.6875</v>
      </c>
      <c r="G5421" s="49">
        <v>316900</v>
      </c>
      <c r="H5421" s="48">
        <v>31.571597000000001</v>
      </c>
      <c r="I5421" s="52">
        <f t="shared" si="605"/>
        <v>0.67623233199464527</v>
      </c>
      <c r="J5421" s="52">
        <f t="shared" ca="1" si="606"/>
        <v>1</v>
      </c>
      <c r="K5421" s="48">
        <f t="shared" si="607"/>
        <v>31.65</v>
      </c>
      <c r="L5421" s="48">
        <f t="shared" si="608"/>
        <v>31.85</v>
      </c>
      <c r="M5421" s="48">
        <f t="shared" si="609"/>
        <v>31.33</v>
      </c>
      <c r="N5421" s="48">
        <f t="shared" si="610"/>
        <v>31.57</v>
      </c>
      <c r="O5421" s="49">
        <f t="shared" ca="1" si="611"/>
        <v>316900</v>
      </c>
    </row>
    <row r="5422" spans="1:15" x14ac:dyDescent="0.25">
      <c r="A5422">
        <v>5407</v>
      </c>
      <c r="B5422" s="89">
        <v>34652</v>
      </c>
      <c r="C5422" s="48">
        <v>46.609299</v>
      </c>
      <c r="D5422" s="48">
        <v>46.859299</v>
      </c>
      <c r="E5422" s="48">
        <v>46.609299</v>
      </c>
      <c r="F5422" s="48">
        <v>46.843699999999998</v>
      </c>
      <c r="G5422" s="49">
        <v>181400</v>
      </c>
      <c r="H5422" s="48">
        <v>31.677225</v>
      </c>
      <c r="I5422" s="52">
        <f t="shared" si="605"/>
        <v>0.67623234287641665</v>
      </c>
      <c r="J5422" s="52">
        <f t="shared" ca="1" si="606"/>
        <v>1</v>
      </c>
      <c r="K5422" s="48">
        <f t="shared" si="607"/>
        <v>31.52</v>
      </c>
      <c r="L5422" s="48">
        <f t="shared" si="608"/>
        <v>31.69</v>
      </c>
      <c r="M5422" s="48">
        <f t="shared" si="609"/>
        <v>31.52</v>
      </c>
      <c r="N5422" s="48">
        <f t="shared" si="610"/>
        <v>31.68</v>
      </c>
      <c r="O5422" s="49">
        <f t="shared" ca="1" si="611"/>
        <v>181400</v>
      </c>
    </row>
    <row r="5423" spans="1:15" x14ac:dyDescent="0.25">
      <c r="A5423">
        <v>5408</v>
      </c>
      <c r="B5423" s="89">
        <v>34649</v>
      </c>
      <c r="C5423" s="48">
        <v>46.515597999999997</v>
      </c>
      <c r="D5423" s="48">
        <v>46.5625</v>
      </c>
      <c r="E5423" s="48">
        <v>46.281199999999998</v>
      </c>
      <c r="F5423" s="48">
        <v>46.406199999999998</v>
      </c>
      <c r="G5423" s="49">
        <v>302200</v>
      </c>
      <c r="H5423" s="48">
        <v>31.381373</v>
      </c>
      <c r="I5423" s="52">
        <f t="shared" si="605"/>
        <v>0.67623233533450278</v>
      </c>
      <c r="J5423" s="52">
        <f t="shared" ca="1" si="606"/>
        <v>1</v>
      </c>
      <c r="K5423" s="48">
        <f t="shared" si="607"/>
        <v>31.46</v>
      </c>
      <c r="L5423" s="48">
        <f t="shared" si="608"/>
        <v>31.49</v>
      </c>
      <c r="M5423" s="48">
        <f t="shared" si="609"/>
        <v>31.3</v>
      </c>
      <c r="N5423" s="48">
        <f t="shared" si="610"/>
        <v>31.38</v>
      </c>
      <c r="O5423" s="49">
        <f t="shared" ca="1" si="611"/>
        <v>302200</v>
      </c>
    </row>
    <row r="5424" spans="1:15" x14ac:dyDescent="0.25">
      <c r="A5424">
        <v>5409</v>
      </c>
      <c r="B5424" s="89">
        <v>34648</v>
      </c>
      <c r="C5424" s="48">
        <v>46.9375</v>
      </c>
      <c r="D5424" s="48">
        <v>47.031199999999998</v>
      </c>
      <c r="E5424" s="48">
        <v>46.546799</v>
      </c>
      <c r="F5424" s="48">
        <v>46.578097999999997</v>
      </c>
      <c r="G5424" s="49">
        <v>172100</v>
      </c>
      <c r="H5424" s="48">
        <v>31.497616000000001</v>
      </c>
      <c r="I5424" s="52">
        <f t="shared" si="605"/>
        <v>0.67623233563551699</v>
      </c>
      <c r="J5424" s="52">
        <f t="shared" ca="1" si="606"/>
        <v>1</v>
      </c>
      <c r="K5424" s="48">
        <f t="shared" si="607"/>
        <v>31.74</v>
      </c>
      <c r="L5424" s="48">
        <f t="shared" si="608"/>
        <v>31.8</v>
      </c>
      <c r="M5424" s="48">
        <f t="shared" si="609"/>
        <v>31.48</v>
      </c>
      <c r="N5424" s="48">
        <f t="shared" si="610"/>
        <v>31.5</v>
      </c>
      <c r="O5424" s="49">
        <f t="shared" ca="1" si="611"/>
        <v>172100</v>
      </c>
    </row>
    <row r="5425" spans="1:15" x14ac:dyDescent="0.25">
      <c r="A5425">
        <v>5410</v>
      </c>
      <c r="B5425" s="89">
        <v>34647</v>
      </c>
      <c r="C5425" s="48">
        <v>47.328097999999997</v>
      </c>
      <c r="D5425" s="48">
        <v>47.328097999999997</v>
      </c>
      <c r="E5425" s="48">
        <v>46.5</v>
      </c>
      <c r="F5425" s="48">
        <v>46.906199999999998</v>
      </c>
      <c r="G5425" s="49">
        <v>318500</v>
      </c>
      <c r="H5425" s="48">
        <v>31.71949</v>
      </c>
      <c r="I5425" s="52">
        <f t="shared" si="605"/>
        <v>0.67623235307912388</v>
      </c>
      <c r="J5425" s="52">
        <f t="shared" ca="1" si="606"/>
        <v>1</v>
      </c>
      <c r="K5425" s="48">
        <f t="shared" si="607"/>
        <v>32</v>
      </c>
      <c r="L5425" s="48">
        <f t="shared" si="608"/>
        <v>32</v>
      </c>
      <c r="M5425" s="48">
        <f t="shared" si="609"/>
        <v>31.44</v>
      </c>
      <c r="N5425" s="48">
        <f t="shared" si="610"/>
        <v>31.72</v>
      </c>
      <c r="O5425" s="49">
        <f t="shared" ca="1" si="611"/>
        <v>318500</v>
      </c>
    </row>
    <row r="5426" spans="1:15" x14ac:dyDescent="0.25">
      <c r="A5426">
        <v>5411</v>
      </c>
      <c r="B5426" s="89">
        <v>34646</v>
      </c>
      <c r="C5426" s="48">
        <v>46.625</v>
      </c>
      <c r="D5426" s="48">
        <v>46.984299</v>
      </c>
      <c r="E5426" s="48">
        <v>46.546799</v>
      </c>
      <c r="F5426" s="48">
        <v>46.828097999999997</v>
      </c>
      <c r="G5426" s="49">
        <v>308300</v>
      </c>
      <c r="H5426" s="48">
        <v>31.666674</v>
      </c>
      <c r="I5426" s="52">
        <f t="shared" si="605"/>
        <v>0.67623233384366799</v>
      </c>
      <c r="J5426" s="52">
        <f t="shared" ca="1" si="606"/>
        <v>1</v>
      </c>
      <c r="K5426" s="48">
        <f t="shared" si="607"/>
        <v>31.53</v>
      </c>
      <c r="L5426" s="48">
        <f t="shared" si="608"/>
        <v>31.77</v>
      </c>
      <c r="M5426" s="48">
        <f t="shared" si="609"/>
        <v>31.48</v>
      </c>
      <c r="N5426" s="48">
        <f t="shared" si="610"/>
        <v>31.67</v>
      </c>
      <c r="O5426" s="49">
        <f t="shared" ca="1" si="611"/>
        <v>308300</v>
      </c>
    </row>
    <row r="5427" spans="1:15" x14ac:dyDescent="0.25">
      <c r="A5427">
        <v>5412</v>
      </c>
      <c r="B5427" s="89">
        <v>34645</v>
      </c>
      <c r="C5427" s="48">
        <v>46.4375</v>
      </c>
      <c r="D5427" s="48">
        <v>46.593699999999998</v>
      </c>
      <c r="E5427" s="48">
        <v>46.3125</v>
      </c>
      <c r="F5427" s="48">
        <v>46.468699999999998</v>
      </c>
      <c r="G5427" s="49">
        <v>115000</v>
      </c>
      <c r="H5427" s="48">
        <v>31.423638</v>
      </c>
      <c r="I5427" s="52">
        <f t="shared" si="605"/>
        <v>0.67623234564341161</v>
      </c>
      <c r="J5427" s="52">
        <f t="shared" ca="1" si="606"/>
        <v>1</v>
      </c>
      <c r="K5427" s="48">
        <f t="shared" si="607"/>
        <v>31.4</v>
      </c>
      <c r="L5427" s="48">
        <f t="shared" si="608"/>
        <v>31.51</v>
      </c>
      <c r="M5427" s="48">
        <f t="shared" si="609"/>
        <v>31.32</v>
      </c>
      <c r="N5427" s="48">
        <f t="shared" si="610"/>
        <v>31.42</v>
      </c>
      <c r="O5427" s="49">
        <f t="shared" ca="1" si="611"/>
        <v>115000</v>
      </c>
    </row>
    <row r="5428" spans="1:15" x14ac:dyDescent="0.25">
      <c r="A5428">
        <v>5413</v>
      </c>
      <c r="B5428" s="89">
        <v>34642</v>
      </c>
      <c r="C5428" s="48">
        <v>47.156199999999998</v>
      </c>
      <c r="D5428" s="48">
        <v>47.156199999999998</v>
      </c>
      <c r="E5428" s="48">
        <v>46.328097999999997</v>
      </c>
      <c r="F5428" s="48">
        <v>46.328097999999997</v>
      </c>
      <c r="G5428" s="49">
        <v>124400</v>
      </c>
      <c r="H5428" s="48">
        <v>31.328558000000001</v>
      </c>
      <c r="I5428" s="52">
        <f t="shared" si="605"/>
        <v>0.67623233744670463</v>
      </c>
      <c r="J5428" s="52">
        <f t="shared" ca="1" si="606"/>
        <v>1</v>
      </c>
      <c r="K5428" s="48">
        <f t="shared" si="607"/>
        <v>31.89</v>
      </c>
      <c r="L5428" s="48">
        <f t="shared" si="608"/>
        <v>31.89</v>
      </c>
      <c r="M5428" s="48">
        <f t="shared" si="609"/>
        <v>31.33</v>
      </c>
      <c r="N5428" s="48">
        <f t="shared" si="610"/>
        <v>31.33</v>
      </c>
      <c r="O5428" s="49">
        <f t="shared" ca="1" si="611"/>
        <v>124400</v>
      </c>
    </row>
    <row r="5429" spans="1:15" x14ac:dyDescent="0.25">
      <c r="A5429">
        <v>5414</v>
      </c>
      <c r="B5429" s="89">
        <v>34641</v>
      </c>
      <c r="C5429" s="48">
        <v>46.843699999999998</v>
      </c>
      <c r="D5429" s="48">
        <v>47.015597999999997</v>
      </c>
      <c r="E5429" s="48">
        <v>46.781199999999998</v>
      </c>
      <c r="F5429" s="48">
        <v>46.9375</v>
      </c>
      <c r="G5429" s="49">
        <v>87000</v>
      </c>
      <c r="H5429" s="48">
        <v>31.740655</v>
      </c>
      <c r="I5429" s="52">
        <f t="shared" si="605"/>
        <v>0.67623233022636486</v>
      </c>
      <c r="J5429" s="52">
        <f t="shared" ca="1" si="606"/>
        <v>1</v>
      </c>
      <c r="K5429" s="48">
        <f t="shared" si="607"/>
        <v>31.68</v>
      </c>
      <c r="L5429" s="48">
        <f t="shared" si="608"/>
        <v>31.79</v>
      </c>
      <c r="M5429" s="48">
        <f t="shared" si="609"/>
        <v>31.63</v>
      </c>
      <c r="N5429" s="48">
        <f t="shared" si="610"/>
        <v>31.74</v>
      </c>
      <c r="O5429" s="49">
        <f t="shared" ca="1" si="611"/>
        <v>87000</v>
      </c>
    </row>
    <row r="5430" spans="1:15" x14ac:dyDescent="0.25">
      <c r="A5430">
        <v>5415</v>
      </c>
      <c r="B5430" s="89">
        <v>34640</v>
      </c>
      <c r="C5430" s="48">
        <v>46.8125</v>
      </c>
      <c r="D5430" s="48">
        <v>47.234299</v>
      </c>
      <c r="E5430" s="48">
        <v>46.6875</v>
      </c>
      <c r="F5430" s="48">
        <v>46.6875</v>
      </c>
      <c r="G5430" s="49">
        <v>115600</v>
      </c>
      <c r="H5430" s="48">
        <v>31.571597000000001</v>
      </c>
      <c r="I5430" s="52">
        <f t="shared" si="605"/>
        <v>0.67623233199464527</v>
      </c>
      <c r="J5430" s="52">
        <f t="shared" ca="1" si="606"/>
        <v>1</v>
      </c>
      <c r="K5430" s="48">
        <f t="shared" si="607"/>
        <v>31.66</v>
      </c>
      <c r="L5430" s="48">
        <f t="shared" si="608"/>
        <v>31.94</v>
      </c>
      <c r="M5430" s="48">
        <f t="shared" si="609"/>
        <v>31.57</v>
      </c>
      <c r="N5430" s="48">
        <f t="shared" si="610"/>
        <v>31.57</v>
      </c>
      <c r="O5430" s="49">
        <f t="shared" ca="1" si="611"/>
        <v>115600</v>
      </c>
    </row>
    <row r="5431" spans="1:15" x14ac:dyDescent="0.25">
      <c r="A5431">
        <v>5416</v>
      </c>
      <c r="B5431" s="89">
        <v>34639</v>
      </c>
      <c r="C5431" s="48">
        <v>47.281199999999998</v>
      </c>
      <c r="D5431" s="48">
        <v>47.281199999999998</v>
      </c>
      <c r="E5431" s="48">
        <v>46.9375</v>
      </c>
      <c r="F5431" s="48">
        <v>46.953097999999997</v>
      </c>
      <c r="G5431" s="49">
        <v>435200</v>
      </c>
      <c r="H5431" s="48">
        <v>31.751203</v>
      </c>
      <c r="I5431" s="52">
        <f t="shared" si="605"/>
        <v>0.67623233295489904</v>
      </c>
      <c r="J5431" s="52">
        <f t="shared" ca="1" si="606"/>
        <v>1</v>
      </c>
      <c r="K5431" s="48">
        <f t="shared" si="607"/>
        <v>31.97</v>
      </c>
      <c r="L5431" s="48">
        <f t="shared" si="608"/>
        <v>31.97</v>
      </c>
      <c r="M5431" s="48">
        <f t="shared" si="609"/>
        <v>31.74</v>
      </c>
      <c r="N5431" s="48">
        <f t="shared" si="610"/>
        <v>31.75</v>
      </c>
      <c r="O5431" s="49">
        <f t="shared" ca="1" si="611"/>
        <v>435200</v>
      </c>
    </row>
    <row r="5432" spans="1:15" x14ac:dyDescent="0.25">
      <c r="A5432">
        <v>5417</v>
      </c>
      <c r="B5432" s="89">
        <v>34638</v>
      </c>
      <c r="C5432" s="48">
        <v>47.546799</v>
      </c>
      <c r="D5432" s="48">
        <v>47.593699999999998</v>
      </c>
      <c r="E5432" s="48">
        <v>47.468699999999998</v>
      </c>
      <c r="F5432" s="48">
        <v>47.484299</v>
      </c>
      <c r="G5432" s="49">
        <v>36300</v>
      </c>
      <c r="H5432" s="48">
        <v>32.110418000000003</v>
      </c>
      <c r="I5432" s="52">
        <f t="shared" si="605"/>
        <v>0.67623232681607037</v>
      </c>
      <c r="J5432" s="52">
        <f t="shared" ca="1" si="606"/>
        <v>1</v>
      </c>
      <c r="K5432" s="48">
        <f t="shared" si="607"/>
        <v>32.15</v>
      </c>
      <c r="L5432" s="48">
        <f t="shared" si="608"/>
        <v>32.18</v>
      </c>
      <c r="M5432" s="48">
        <f t="shared" si="609"/>
        <v>32.1</v>
      </c>
      <c r="N5432" s="48">
        <f t="shared" si="610"/>
        <v>32.11</v>
      </c>
      <c r="O5432" s="49">
        <f t="shared" ca="1" si="611"/>
        <v>36300</v>
      </c>
    </row>
    <row r="5433" spans="1:15" x14ac:dyDescent="0.25">
      <c r="A5433">
        <v>5418</v>
      </c>
      <c r="B5433" s="89">
        <v>34635</v>
      </c>
      <c r="C5433" s="48">
        <v>46.765597999999997</v>
      </c>
      <c r="D5433" s="48">
        <v>47.703097999999997</v>
      </c>
      <c r="E5433" s="48">
        <v>46.765597999999997</v>
      </c>
      <c r="F5433" s="48">
        <v>47.656199999999998</v>
      </c>
      <c r="G5433" s="49">
        <v>192100</v>
      </c>
      <c r="H5433" s="48">
        <v>32.226664</v>
      </c>
      <c r="I5433" s="52">
        <f t="shared" si="605"/>
        <v>0.67623234752246297</v>
      </c>
      <c r="J5433" s="52">
        <f t="shared" ca="1" si="606"/>
        <v>1</v>
      </c>
      <c r="K5433" s="48">
        <f t="shared" si="607"/>
        <v>31.62</v>
      </c>
      <c r="L5433" s="48">
        <f t="shared" si="608"/>
        <v>32.26</v>
      </c>
      <c r="M5433" s="48">
        <f t="shared" si="609"/>
        <v>31.62</v>
      </c>
      <c r="N5433" s="48">
        <f t="shared" si="610"/>
        <v>32.229999999999997</v>
      </c>
      <c r="O5433" s="49">
        <f t="shared" ca="1" si="611"/>
        <v>192100</v>
      </c>
    </row>
    <row r="5434" spans="1:15" x14ac:dyDescent="0.25">
      <c r="A5434">
        <v>5419</v>
      </c>
      <c r="B5434" s="89">
        <v>34634</v>
      </c>
      <c r="C5434" s="48">
        <v>46.5625</v>
      </c>
      <c r="D5434" s="48">
        <v>46.671799</v>
      </c>
      <c r="E5434" s="48">
        <v>46.453097999999997</v>
      </c>
      <c r="F5434" s="48">
        <v>46.671799</v>
      </c>
      <c r="G5434" s="49">
        <v>210300</v>
      </c>
      <c r="H5434" s="48">
        <v>31.560980000000001</v>
      </c>
      <c r="I5434" s="52">
        <f t="shared" si="605"/>
        <v>0.67623234321865333</v>
      </c>
      <c r="J5434" s="52">
        <f t="shared" ca="1" si="606"/>
        <v>1</v>
      </c>
      <c r="K5434" s="48">
        <f t="shared" si="607"/>
        <v>31.49</v>
      </c>
      <c r="L5434" s="48">
        <f t="shared" si="608"/>
        <v>31.56</v>
      </c>
      <c r="M5434" s="48">
        <f t="shared" si="609"/>
        <v>31.41</v>
      </c>
      <c r="N5434" s="48">
        <f t="shared" si="610"/>
        <v>31.56</v>
      </c>
      <c r="O5434" s="49">
        <f t="shared" ca="1" si="611"/>
        <v>210300</v>
      </c>
    </row>
    <row r="5435" spans="1:15" x14ac:dyDescent="0.25">
      <c r="A5435">
        <v>5420</v>
      </c>
      <c r="B5435" s="89">
        <v>34633</v>
      </c>
      <c r="C5435" s="48">
        <v>46.390597999999997</v>
      </c>
      <c r="D5435" s="48">
        <v>46.4375</v>
      </c>
      <c r="E5435" s="48">
        <v>46.171799</v>
      </c>
      <c r="F5435" s="48">
        <v>46.390597999999997</v>
      </c>
      <c r="G5435" s="49">
        <v>201000</v>
      </c>
      <c r="H5435" s="48">
        <v>31.370823000000001</v>
      </c>
      <c r="I5435" s="52">
        <f t="shared" si="605"/>
        <v>0.67623234777012364</v>
      </c>
      <c r="J5435" s="52">
        <f t="shared" ca="1" si="606"/>
        <v>1</v>
      </c>
      <c r="K5435" s="48">
        <f t="shared" si="607"/>
        <v>31.37</v>
      </c>
      <c r="L5435" s="48">
        <f t="shared" si="608"/>
        <v>31.4</v>
      </c>
      <c r="M5435" s="48">
        <f t="shared" si="609"/>
        <v>31.22</v>
      </c>
      <c r="N5435" s="48">
        <f t="shared" si="610"/>
        <v>31.37</v>
      </c>
      <c r="O5435" s="49">
        <f t="shared" ca="1" si="611"/>
        <v>201000</v>
      </c>
    </row>
    <row r="5436" spans="1:15" x14ac:dyDescent="0.25">
      <c r="A5436">
        <v>5421</v>
      </c>
      <c r="B5436" s="89">
        <v>34632</v>
      </c>
      <c r="C5436" s="48">
        <v>46.015597999999997</v>
      </c>
      <c r="D5436" s="48">
        <v>46.3125</v>
      </c>
      <c r="E5436" s="48">
        <v>46</v>
      </c>
      <c r="F5436" s="48">
        <v>46.218699999999998</v>
      </c>
      <c r="G5436" s="49">
        <v>91800</v>
      </c>
      <c r="H5436" s="48">
        <v>31.254580000000001</v>
      </c>
      <c r="I5436" s="52">
        <f t="shared" si="605"/>
        <v>0.67623234751301964</v>
      </c>
      <c r="J5436" s="52">
        <f t="shared" ca="1" si="606"/>
        <v>1</v>
      </c>
      <c r="K5436" s="48">
        <f t="shared" si="607"/>
        <v>31.12</v>
      </c>
      <c r="L5436" s="48">
        <f t="shared" si="608"/>
        <v>31.32</v>
      </c>
      <c r="M5436" s="48">
        <f t="shared" si="609"/>
        <v>31.11</v>
      </c>
      <c r="N5436" s="48">
        <f t="shared" si="610"/>
        <v>31.25</v>
      </c>
      <c r="O5436" s="49">
        <f t="shared" ca="1" si="611"/>
        <v>91800</v>
      </c>
    </row>
    <row r="5437" spans="1:15" x14ac:dyDescent="0.25">
      <c r="A5437">
        <v>5422</v>
      </c>
      <c r="B5437" s="89">
        <v>34631</v>
      </c>
      <c r="C5437" s="48">
        <v>46.578097999999997</v>
      </c>
      <c r="D5437" s="48">
        <v>46.765597999999997</v>
      </c>
      <c r="E5437" s="48">
        <v>46.156199999999998</v>
      </c>
      <c r="F5437" s="48">
        <v>46.171799</v>
      </c>
      <c r="G5437" s="49">
        <v>149600</v>
      </c>
      <c r="H5437" s="48">
        <v>31.222863</v>
      </c>
      <c r="I5437" s="52">
        <f t="shared" si="605"/>
        <v>0.67623232527716759</v>
      </c>
      <c r="J5437" s="52">
        <f t="shared" ca="1" si="606"/>
        <v>1</v>
      </c>
      <c r="K5437" s="48">
        <f t="shared" si="607"/>
        <v>31.5</v>
      </c>
      <c r="L5437" s="48">
        <f t="shared" si="608"/>
        <v>31.62</v>
      </c>
      <c r="M5437" s="48">
        <f t="shared" si="609"/>
        <v>31.21</v>
      </c>
      <c r="N5437" s="48">
        <f t="shared" si="610"/>
        <v>31.22</v>
      </c>
      <c r="O5437" s="49">
        <f t="shared" ca="1" si="611"/>
        <v>149600</v>
      </c>
    </row>
    <row r="5438" spans="1:15" x14ac:dyDescent="0.25">
      <c r="A5438">
        <v>5423</v>
      </c>
      <c r="B5438" s="89">
        <v>34628</v>
      </c>
      <c r="C5438" s="48">
        <v>46.625</v>
      </c>
      <c r="D5438" s="48">
        <v>46.6875</v>
      </c>
      <c r="E5438" s="48">
        <v>46.359299</v>
      </c>
      <c r="F5438" s="48">
        <v>46.5625</v>
      </c>
      <c r="G5438" s="49">
        <v>87800</v>
      </c>
      <c r="H5438" s="48">
        <v>31.487068000000001</v>
      </c>
      <c r="I5438" s="52">
        <f t="shared" si="605"/>
        <v>0.67623233288590601</v>
      </c>
      <c r="J5438" s="52">
        <f t="shared" ca="1" si="606"/>
        <v>1</v>
      </c>
      <c r="K5438" s="48">
        <f t="shared" si="607"/>
        <v>31.53</v>
      </c>
      <c r="L5438" s="48">
        <f t="shared" si="608"/>
        <v>31.57</v>
      </c>
      <c r="M5438" s="48">
        <f t="shared" si="609"/>
        <v>31.35</v>
      </c>
      <c r="N5438" s="48">
        <f t="shared" si="610"/>
        <v>31.49</v>
      </c>
      <c r="O5438" s="49">
        <f t="shared" ca="1" si="611"/>
        <v>87800</v>
      </c>
    </row>
    <row r="5439" spans="1:15" x14ac:dyDescent="0.25">
      <c r="A5439">
        <v>5424</v>
      </c>
      <c r="B5439" s="89">
        <v>34627</v>
      </c>
      <c r="C5439" s="48">
        <v>47.0625</v>
      </c>
      <c r="D5439" s="48">
        <v>47.0625</v>
      </c>
      <c r="E5439" s="48">
        <v>46.609299</v>
      </c>
      <c r="F5439" s="48">
        <v>46.75</v>
      </c>
      <c r="G5439" s="49">
        <v>290300</v>
      </c>
      <c r="H5439" s="48">
        <v>31.613862000000001</v>
      </c>
      <c r="I5439" s="52">
        <f t="shared" si="605"/>
        <v>0.67623234224598938</v>
      </c>
      <c r="J5439" s="52">
        <f t="shared" ca="1" si="606"/>
        <v>1</v>
      </c>
      <c r="K5439" s="48">
        <f t="shared" si="607"/>
        <v>31.83</v>
      </c>
      <c r="L5439" s="48">
        <f t="shared" si="608"/>
        <v>31.83</v>
      </c>
      <c r="M5439" s="48">
        <f t="shared" si="609"/>
        <v>31.52</v>
      </c>
      <c r="N5439" s="48">
        <f t="shared" si="610"/>
        <v>31.61</v>
      </c>
      <c r="O5439" s="49">
        <f t="shared" ca="1" si="611"/>
        <v>290300</v>
      </c>
    </row>
    <row r="5440" spans="1:15" x14ac:dyDescent="0.25">
      <c r="A5440">
        <v>5425</v>
      </c>
      <c r="B5440" s="89">
        <v>34626</v>
      </c>
      <c r="C5440" s="48">
        <v>46.671799</v>
      </c>
      <c r="D5440" s="48">
        <v>47.234299</v>
      </c>
      <c r="E5440" s="48">
        <v>46.656199999999998</v>
      </c>
      <c r="F5440" s="48">
        <v>47.0625</v>
      </c>
      <c r="G5440" s="49">
        <v>136700</v>
      </c>
      <c r="H5440" s="48">
        <v>31.825184</v>
      </c>
      <c r="I5440" s="52">
        <f t="shared" si="605"/>
        <v>0.67623232934926958</v>
      </c>
      <c r="J5440" s="52">
        <f t="shared" ca="1" si="606"/>
        <v>1</v>
      </c>
      <c r="K5440" s="48">
        <f t="shared" si="607"/>
        <v>31.56</v>
      </c>
      <c r="L5440" s="48">
        <f t="shared" si="608"/>
        <v>31.94</v>
      </c>
      <c r="M5440" s="48">
        <f t="shared" si="609"/>
        <v>31.55</v>
      </c>
      <c r="N5440" s="48">
        <f t="shared" si="610"/>
        <v>31.83</v>
      </c>
      <c r="O5440" s="49">
        <f t="shared" ca="1" si="611"/>
        <v>136700</v>
      </c>
    </row>
    <row r="5441" spans="1:15" x14ac:dyDescent="0.25">
      <c r="A5441">
        <v>5426</v>
      </c>
      <c r="B5441" s="89">
        <v>34625</v>
      </c>
      <c r="C5441" s="48">
        <v>46.906199999999998</v>
      </c>
      <c r="D5441" s="48">
        <v>46.906199999999998</v>
      </c>
      <c r="E5441" s="48">
        <v>46.6875</v>
      </c>
      <c r="F5441" s="48">
        <v>46.843699999999998</v>
      </c>
      <c r="G5441" s="49">
        <v>132100</v>
      </c>
      <c r="H5441" s="48">
        <v>31.677225</v>
      </c>
      <c r="I5441" s="52">
        <f t="shared" si="605"/>
        <v>0.67623234287641665</v>
      </c>
      <c r="J5441" s="52">
        <f t="shared" ca="1" si="606"/>
        <v>1</v>
      </c>
      <c r="K5441" s="48">
        <f t="shared" si="607"/>
        <v>31.72</v>
      </c>
      <c r="L5441" s="48">
        <f t="shared" si="608"/>
        <v>31.72</v>
      </c>
      <c r="M5441" s="48">
        <f t="shared" si="609"/>
        <v>31.57</v>
      </c>
      <c r="N5441" s="48">
        <f t="shared" si="610"/>
        <v>31.68</v>
      </c>
      <c r="O5441" s="49">
        <f t="shared" ca="1" si="611"/>
        <v>132100</v>
      </c>
    </row>
    <row r="5442" spans="1:15" x14ac:dyDescent="0.25">
      <c r="A5442">
        <v>5427</v>
      </c>
      <c r="B5442" s="89">
        <v>34624</v>
      </c>
      <c r="C5442" s="48">
        <v>47</v>
      </c>
      <c r="D5442" s="48">
        <v>47.0625</v>
      </c>
      <c r="E5442" s="48">
        <v>46.906199999999998</v>
      </c>
      <c r="F5442" s="48">
        <v>46.953097999999997</v>
      </c>
      <c r="G5442" s="49">
        <v>282300</v>
      </c>
      <c r="H5442" s="48">
        <v>31.751203</v>
      </c>
      <c r="I5442" s="52">
        <f t="shared" si="605"/>
        <v>0.67623233295489904</v>
      </c>
      <c r="J5442" s="52">
        <f t="shared" ca="1" si="606"/>
        <v>1</v>
      </c>
      <c r="K5442" s="48">
        <f t="shared" si="607"/>
        <v>31.78</v>
      </c>
      <c r="L5442" s="48">
        <f t="shared" si="608"/>
        <v>31.83</v>
      </c>
      <c r="M5442" s="48">
        <f t="shared" si="609"/>
        <v>31.72</v>
      </c>
      <c r="N5442" s="48">
        <f t="shared" si="610"/>
        <v>31.75</v>
      </c>
      <c r="O5442" s="49">
        <f t="shared" ca="1" si="611"/>
        <v>282300</v>
      </c>
    </row>
    <row r="5443" spans="1:15" x14ac:dyDescent="0.25">
      <c r="A5443">
        <v>5428</v>
      </c>
      <c r="B5443" s="89">
        <v>34621</v>
      </c>
      <c r="C5443" s="48">
        <v>47</v>
      </c>
      <c r="D5443" s="48">
        <v>47.0625</v>
      </c>
      <c r="E5443" s="48">
        <v>46.6875</v>
      </c>
      <c r="F5443" s="48">
        <v>47.046799</v>
      </c>
      <c r="G5443" s="49">
        <v>72800</v>
      </c>
      <c r="H5443" s="48">
        <v>31.814567</v>
      </c>
      <c r="I5443" s="52">
        <f t="shared" si="605"/>
        <v>0.67623234048293068</v>
      </c>
      <c r="J5443" s="52">
        <f t="shared" ca="1" si="606"/>
        <v>1</v>
      </c>
      <c r="K5443" s="48">
        <f t="shared" si="607"/>
        <v>31.78</v>
      </c>
      <c r="L5443" s="48">
        <f t="shared" si="608"/>
        <v>31.83</v>
      </c>
      <c r="M5443" s="48">
        <f t="shared" si="609"/>
        <v>31.57</v>
      </c>
      <c r="N5443" s="48">
        <f t="shared" si="610"/>
        <v>31.81</v>
      </c>
      <c r="O5443" s="49">
        <f t="shared" ca="1" si="611"/>
        <v>72800</v>
      </c>
    </row>
    <row r="5444" spans="1:15" x14ac:dyDescent="0.25">
      <c r="A5444">
        <v>5429</v>
      </c>
      <c r="B5444" s="89">
        <v>34620</v>
      </c>
      <c r="C5444" s="48">
        <v>47.218699999999998</v>
      </c>
      <c r="D5444" s="48">
        <v>47.328097999999997</v>
      </c>
      <c r="E5444" s="48">
        <v>46.796799</v>
      </c>
      <c r="F5444" s="48">
        <v>46.843699999999998</v>
      </c>
      <c r="G5444" s="49">
        <v>1564500</v>
      </c>
      <c r="H5444" s="48">
        <v>31.677225</v>
      </c>
      <c r="I5444" s="52">
        <f t="shared" si="605"/>
        <v>0.67623234287641665</v>
      </c>
      <c r="J5444" s="52">
        <f t="shared" ca="1" si="606"/>
        <v>1</v>
      </c>
      <c r="K5444" s="48">
        <f t="shared" si="607"/>
        <v>31.93</v>
      </c>
      <c r="L5444" s="48">
        <f t="shared" si="608"/>
        <v>32</v>
      </c>
      <c r="M5444" s="48">
        <f t="shared" si="609"/>
        <v>31.65</v>
      </c>
      <c r="N5444" s="48">
        <f t="shared" si="610"/>
        <v>31.68</v>
      </c>
      <c r="O5444" s="49">
        <f t="shared" ca="1" si="611"/>
        <v>1564500</v>
      </c>
    </row>
    <row r="5445" spans="1:15" x14ac:dyDescent="0.25">
      <c r="A5445">
        <v>5430</v>
      </c>
      <c r="B5445" s="89">
        <v>34619</v>
      </c>
      <c r="C5445" s="48">
        <v>46.6875</v>
      </c>
      <c r="D5445" s="48">
        <v>46.75</v>
      </c>
      <c r="E5445" s="48">
        <v>46.578097999999997</v>
      </c>
      <c r="F5445" s="48">
        <v>46.6875</v>
      </c>
      <c r="G5445" s="49">
        <v>162400</v>
      </c>
      <c r="H5445" s="48">
        <v>31.571597000000001</v>
      </c>
      <c r="I5445" s="52">
        <f t="shared" si="605"/>
        <v>0.67623233199464527</v>
      </c>
      <c r="J5445" s="52">
        <f t="shared" ca="1" si="606"/>
        <v>1</v>
      </c>
      <c r="K5445" s="48">
        <f t="shared" si="607"/>
        <v>31.57</v>
      </c>
      <c r="L5445" s="48">
        <f t="shared" si="608"/>
        <v>31.61</v>
      </c>
      <c r="M5445" s="48">
        <f t="shared" si="609"/>
        <v>31.5</v>
      </c>
      <c r="N5445" s="48">
        <f t="shared" si="610"/>
        <v>31.57</v>
      </c>
      <c r="O5445" s="49">
        <f t="shared" ca="1" si="611"/>
        <v>162400</v>
      </c>
    </row>
    <row r="5446" spans="1:15" x14ac:dyDescent="0.25">
      <c r="A5446">
        <v>5431</v>
      </c>
      <c r="B5446" s="89">
        <v>34618</v>
      </c>
      <c r="C5446" s="48">
        <v>46.140597999999997</v>
      </c>
      <c r="D5446" s="48">
        <v>46.75</v>
      </c>
      <c r="E5446" s="48">
        <v>46.140597999999997</v>
      </c>
      <c r="F5446" s="48">
        <v>46.625</v>
      </c>
      <c r="G5446" s="49">
        <v>461400</v>
      </c>
      <c r="H5446" s="48">
        <v>31.529333000000001</v>
      </c>
      <c r="I5446" s="52">
        <f t="shared" si="605"/>
        <v>0.67623234316353886</v>
      </c>
      <c r="J5446" s="52">
        <f t="shared" ca="1" si="606"/>
        <v>1</v>
      </c>
      <c r="K5446" s="48">
        <f t="shared" si="607"/>
        <v>31.2</v>
      </c>
      <c r="L5446" s="48">
        <f t="shared" si="608"/>
        <v>31.61</v>
      </c>
      <c r="M5446" s="48">
        <f t="shared" si="609"/>
        <v>31.2</v>
      </c>
      <c r="N5446" s="48">
        <f t="shared" si="610"/>
        <v>31.53</v>
      </c>
      <c r="O5446" s="49">
        <f t="shared" ca="1" si="611"/>
        <v>461400</v>
      </c>
    </row>
    <row r="5447" spans="1:15" x14ac:dyDescent="0.25">
      <c r="A5447">
        <v>5432</v>
      </c>
      <c r="B5447" s="89">
        <v>34617</v>
      </c>
      <c r="C5447" s="48">
        <v>45.656199999999998</v>
      </c>
      <c r="D5447" s="48">
        <v>46.015597999999997</v>
      </c>
      <c r="E5447" s="48">
        <v>45.640597999999997</v>
      </c>
      <c r="F5447" s="48">
        <v>45.9375</v>
      </c>
      <c r="G5447" s="49">
        <v>213600</v>
      </c>
      <c r="H5447" s="48">
        <v>31.064423000000001</v>
      </c>
      <c r="I5447" s="52">
        <f t="shared" si="605"/>
        <v>0.67623233741496602</v>
      </c>
      <c r="J5447" s="52">
        <f t="shared" ca="1" si="606"/>
        <v>1</v>
      </c>
      <c r="K5447" s="48">
        <f t="shared" si="607"/>
        <v>30.87</v>
      </c>
      <c r="L5447" s="48">
        <f t="shared" si="608"/>
        <v>31.12</v>
      </c>
      <c r="M5447" s="48">
        <f t="shared" si="609"/>
        <v>30.86</v>
      </c>
      <c r="N5447" s="48">
        <f t="shared" si="610"/>
        <v>31.06</v>
      </c>
      <c r="O5447" s="49">
        <f t="shared" ca="1" si="611"/>
        <v>213600</v>
      </c>
    </row>
    <row r="5448" spans="1:15" x14ac:dyDescent="0.25">
      <c r="A5448">
        <v>5433</v>
      </c>
      <c r="B5448" s="89">
        <v>34614</v>
      </c>
      <c r="C5448" s="48">
        <v>45.25</v>
      </c>
      <c r="D5448" s="48">
        <v>45.578097999999997</v>
      </c>
      <c r="E5448" s="48">
        <v>45.203097999999997</v>
      </c>
      <c r="F5448" s="48">
        <v>45.453097999999997</v>
      </c>
      <c r="G5448" s="49">
        <v>188700</v>
      </c>
      <c r="H5448" s="48">
        <v>30.736854999999998</v>
      </c>
      <c r="I5448" s="52">
        <f t="shared" si="605"/>
        <v>0.67623234394276055</v>
      </c>
      <c r="J5448" s="52">
        <f t="shared" ca="1" si="606"/>
        <v>1</v>
      </c>
      <c r="K5448" s="48">
        <f t="shared" si="607"/>
        <v>30.6</v>
      </c>
      <c r="L5448" s="48">
        <f t="shared" si="608"/>
        <v>30.82</v>
      </c>
      <c r="M5448" s="48">
        <f t="shared" si="609"/>
        <v>30.57</v>
      </c>
      <c r="N5448" s="48">
        <f t="shared" si="610"/>
        <v>30.74</v>
      </c>
      <c r="O5448" s="49">
        <f t="shared" ca="1" si="611"/>
        <v>188700</v>
      </c>
    </row>
    <row r="5449" spans="1:15" x14ac:dyDescent="0.25">
      <c r="A5449">
        <v>5434</v>
      </c>
      <c r="B5449" s="89">
        <v>34613</v>
      </c>
      <c r="C5449" s="48">
        <v>45.421799</v>
      </c>
      <c r="D5449" s="48">
        <v>45.453097999999997</v>
      </c>
      <c r="E5449" s="48">
        <v>45.171799</v>
      </c>
      <c r="F5449" s="48">
        <v>45.25</v>
      </c>
      <c r="G5449" s="49">
        <v>345200</v>
      </c>
      <c r="H5449" s="48">
        <v>30.599513000000002</v>
      </c>
      <c r="I5449" s="52">
        <f t="shared" si="605"/>
        <v>0.67623233149171269</v>
      </c>
      <c r="J5449" s="52">
        <f t="shared" ca="1" si="606"/>
        <v>1</v>
      </c>
      <c r="K5449" s="48">
        <f t="shared" si="607"/>
        <v>30.72</v>
      </c>
      <c r="L5449" s="48">
        <f t="shared" si="608"/>
        <v>30.74</v>
      </c>
      <c r="M5449" s="48">
        <f t="shared" si="609"/>
        <v>30.55</v>
      </c>
      <c r="N5449" s="48">
        <f t="shared" si="610"/>
        <v>30.6</v>
      </c>
      <c r="O5449" s="49">
        <f t="shared" ca="1" si="611"/>
        <v>345200</v>
      </c>
    </row>
    <row r="5450" spans="1:15" x14ac:dyDescent="0.25">
      <c r="A5450">
        <v>5435</v>
      </c>
      <c r="B5450" s="89">
        <v>34612</v>
      </c>
      <c r="C5450" s="48">
        <v>45.296799</v>
      </c>
      <c r="D5450" s="48">
        <v>45.390597999999997</v>
      </c>
      <c r="E5450" s="48">
        <v>45</v>
      </c>
      <c r="F5450" s="48">
        <v>45.390597999999997</v>
      </c>
      <c r="G5450" s="49">
        <v>461900</v>
      </c>
      <c r="H5450" s="48">
        <v>30.694590000000002</v>
      </c>
      <c r="I5450" s="52">
        <f t="shared" si="605"/>
        <v>0.67623233340085109</v>
      </c>
      <c r="J5450" s="52">
        <f t="shared" ca="1" si="606"/>
        <v>1</v>
      </c>
      <c r="K5450" s="48">
        <f t="shared" si="607"/>
        <v>30.63</v>
      </c>
      <c r="L5450" s="48">
        <f t="shared" si="608"/>
        <v>30.69</v>
      </c>
      <c r="M5450" s="48">
        <f t="shared" si="609"/>
        <v>30.43</v>
      </c>
      <c r="N5450" s="48">
        <f t="shared" si="610"/>
        <v>30.69</v>
      </c>
      <c r="O5450" s="49">
        <f t="shared" ca="1" si="611"/>
        <v>461900</v>
      </c>
    </row>
    <row r="5451" spans="1:15" x14ac:dyDescent="0.25">
      <c r="A5451">
        <v>5436</v>
      </c>
      <c r="B5451" s="89">
        <v>34611</v>
      </c>
      <c r="C5451" s="48">
        <v>46.296799</v>
      </c>
      <c r="D5451" s="48">
        <v>46.296799</v>
      </c>
      <c r="E5451" s="48">
        <v>45.343699999999998</v>
      </c>
      <c r="F5451" s="48">
        <v>45.375</v>
      </c>
      <c r="G5451" s="49">
        <v>84200</v>
      </c>
      <c r="H5451" s="48">
        <v>30.684042000000002</v>
      </c>
      <c r="I5451" s="52">
        <f t="shared" si="605"/>
        <v>0.6762323305785124</v>
      </c>
      <c r="J5451" s="52">
        <f t="shared" ca="1" si="606"/>
        <v>1</v>
      </c>
      <c r="K5451" s="48">
        <f t="shared" si="607"/>
        <v>31.31</v>
      </c>
      <c r="L5451" s="48">
        <f t="shared" si="608"/>
        <v>31.31</v>
      </c>
      <c r="M5451" s="48">
        <f t="shared" si="609"/>
        <v>30.66</v>
      </c>
      <c r="N5451" s="48">
        <f t="shared" si="610"/>
        <v>30.68</v>
      </c>
      <c r="O5451" s="49">
        <f t="shared" ca="1" si="611"/>
        <v>84200</v>
      </c>
    </row>
    <row r="5452" spans="1:15" x14ac:dyDescent="0.25">
      <c r="A5452">
        <v>5437</v>
      </c>
      <c r="B5452" s="89">
        <v>34610</v>
      </c>
      <c r="C5452" s="48">
        <v>46.203097999999997</v>
      </c>
      <c r="D5452" s="48">
        <v>46.25</v>
      </c>
      <c r="E5452" s="48">
        <v>45.984299</v>
      </c>
      <c r="F5452" s="48">
        <v>46.0625</v>
      </c>
      <c r="G5452" s="49">
        <v>72600</v>
      </c>
      <c r="H5452" s="48">
        <v>31.148952000000001</v>
      </c>
      <c r="I5452" s="52">
        <f t="shared" si="605"/>
        <v>0.67623233649932157</v>
      </c>
      <c r="J5452" s="52">
        <f t="shared" ca="1" si="606"/>
        <v>1</v>
      </c>
      <c r="K5452" s="48">
        <f t="shared" si="607"/>
        <v>31.24</v>
      </c>
      <c r="L5452" s="48">
        <f t="shared" si="608"/>
        <v>31.28</v>
      </c>
      <c r="M5452" s="48">
        <f t="shared" si="609"/>
        <v>31.1</v>
      </c>
      <c r="N5452" s="48">
        <f t="shared" si="610"/>
        <v>31.15</v>
      </c>
      <c r="O5452" s="49">
        <f t="shared" ca="1" si="611"/>
        <v>72600</v>
      </c>
    </row>
    <row r="5453" spans="1:15" x14ac:dyDescent="0.25">
      <c r="A5453">
        <v>5438</v>
      </c>
      <c r="B5453" s="89">
        <v>34607</v>
      </c>
      <c r="C5453" s="48">
        <v>46.218699999999998</v>
      </c>
      <c r="D5453" s="48">
        <v>46.4375</v>
      </c>
      <c r="E5453" s="48">
        <v>46.171799</v>
      </c>
      <c r="F5453" s="48">
        <v>46.171799</v>
      </c>
      <c r="G5453" s="49">
        <v>5200</v>
      </c>
      <c r="H5453" s="48">
        <v>31.222863</v>
      </c>
      <c r="I5453" s="52">
        <f t="shared" si="605"/>
        <v>0.67623232527716759</v>
      </c>
      <c r="J5453" s="52">
        <f t="shared" ca="1" si="606"/>
        <v>1</v>
      </c>
      <c r="K5453" s="48">
        <f t="shared" si="607"/>
        <v>31.25</v>
      </c>
      <c r="L5453" s="48">
        <f t="shared" si="608"/>
        <v>31.4</v>
      </c>
      <c r="M5453" s="48">
        <f t="shared" si="609"/>
        <v>31.22</v>
      </c>
      <c r="N5453" s="48">
        <f t="shared" si="610"/>
        <v>31.22</v>
      </c>
      <c r="O5453" s="49">
        <f t="shared" ca="1" si="611"/>
        <v>5200</v>
      </c>
    </row>
    <row r="5454" spans="1:15" x14ac:dyDescent="0.25">
      <c r="A5454">
        <v>5439</v>
      </c>
      <c r="B5454" s="89">
        <v>34606</v>
      </c>
      <c r="C5454" s="48">
        <v>46.468699999999998</v>
      </c>
      <c r="D5454" s="48">
        <v>46.468699999999998</v>
      </c>
      <c r="E5454" s="48">
        <v>46.093699999999998</v>
      </c>
      <c r="F5454" s="48">
        <v>46.234299</v>
      </c>
      <c r="G5454" s="49">
        <v>195900</v>
      </c>
      <c r="H5454" s="48">
        <v>31.265128000000001</v>
      </c>
      <c r="I5454" s="52">
        <f t="shared" si="605"/>
        <v>0.67623233565193663</v>
      </c>
      <c r="J5454" s="52">
        <f t="shared" ca="1" si="606"/>
        <v>1</v>
      </c>
      <c r="K5454" s="48">
        <f t="shared" si="607"/>
        <v>31.42</v>
      </c>
      <c r="L5454" s="48">
        <f t="shared" si="608"/>
        <v>31.42</v>
      </c>
      <c r="M5454" s="48">
        <f t="shared" si="609"/>
        <v>31.17</v>
      </c>
      <c r="N5454" s="48">
        <f t="shared" si="610"/>
        <v>31.27</v>
      </c>
      <c r="O5454" s="49">
        <f t="shared" ca="1" si="611"/>
        <v>195900</v>
      </c>
    </row>
    <row r="5455" spans="1:15" x14ac:dyDescent="0.25">
      <c r="A5455">
        <v>5440</v>
      </c>
      <c r="B5455" s="89">
        <v>34605</v>
      </c>
      <c r="C5455" s="48">
        <v>46.359299</v>
      </c>
      <c r="D5455" s="48">
        <v>46.531199999999998</v>
      </c>
      <c r="E5455" s="48">
        <v>46.328097999999997</v>
      </c>
      <c r="F5455" s="48">
        <v>46.468699999999998</v>
      </c>
      <c r="G5455" s="49">
        <v>324000</v>
      </c>
      <c r="H5455" s="48">
        <v>31.423638</v>
      </c>
      <c r="I5455" s="52">
        <f t="shared" si="605"/>
        <v>0.67623234564341161</v>
      </c>
      <c r="J5455" s="52">
        <f t="shared" ca="1" si="606"/>
        <v>1</v>
      </c>
      <c r="K5455" s="48">
        <f t="shared" si="607"/>
        <v>31.35</v>
      </c>
      <c r="L5455" s="48">
        <f t="shared" si="608"/>
        <v>31.47</v>
      </c>
      <c r="M5455" s="48">
        <f t="shared" si="609"/>
        <v>31.33</v>
      </c>
      <c r="N5455" s="48">
        <f t="shared" si="610"/>
        <v>31.42</v>
      </c>
      <c r="O5455" s="49">
        <f t="shared" ca="1" si="611"/>
        <v>324000</v>
      </c>
    </row>
    <row r="5456" spans="1:15" x14ac:dyDescent="0.25">
      <c r="A5456">
        <v>5441</v>
      </c>
      <c r="B5456" s="89">
        <v>34604</v>
      </c>
      <c r="C5456" s="48">
        <v>46.140597999999997</v>
      </c>
      <c r="D5456" s="48">
        <v>46.265597999999997</v>
      </c>
      <c r="E5456" s="48">
        <v>46</v>
      </c>
      <c r="F5456" s="48">
        <v>46.109299</v>
      </c>
      <c r="G5456" s="49">
        <v>479500</v>
      </c>
      <c r="H5456" s="48">
        <v>31.180599000000001</v>
      </c>
      <c r="I5456" s="52">
        <f t="shared" si="605"/>
        <v>0.67623233656187232</v>
      </c>
      <c r="J5456" s="52">
        <f t="shared" ca="1" si="606"/>
        <v>1</v>
      </c>
      <c r="K5456" s="48">
        <f t="shared" si="607"/>
        <v>31.2</v>
      </c>
      <c r="L5456" s="48">
        <f t="shared" si="608"/>
        <v>31.29</v>
      </c>
      <c r="M5456" s="48">
        <f t="shared" si="609"/>
        <v>31.11</v>
      </c>
      <c r="N5456" s="48">
        <f t="shared" si="610"/>
        <v>31.18</v>
      </c>
      <c r="O5456" s="49">
        <f t="shared" ca="1" si="611"/>
        <v>479500</v>
      </c>
    </row>
    <row r="5457" spans="1:15" x14ac:dyDescent="0.25">
      <c r="A5457">
        <v>5442</v>
      </c>
      <c r="B5457" s="89">
        <v>34603</v>
      </c>
      <c r="C5457" s="48">
        <v>46.078097999999997</v>
      </c>
      <c r="D5457" s="48">
        <v>46.171799</v>
      </c>
      <c r="E5457" s="48">
        <v>45.984299</v>
      </c>
      <c r="F5457" s="48">
        <v>46.140597999999997</v>
      </c>
      <c r="G5457" s="49">
        <v>223000</v>
      </c>
      <c r="H5457" s="48">
        <v>31.201765000000002</v>
      </c>
      <c r="I5457" s="52">
        <f t="shared" ref="I5457:I5520" si="612">H5457/F5457</f>
        <v>0.67623234965441936</v>
      </c>
      <c r="J5457" s="52">
        <f t="shared" ref="J5457:J5520" ca="1" si="613">INDEX(OFFSET($T$15,0,0,$S$13+1,1),MATCH(B5457,OFFSET($Q$15,0,0,$S$13+1,1),-1))</f>
        <v>1</v>
      </c>
      <c r="K5457" s="48">
        <f t="shared" ref="K5457:K5520" si="614">ROUND($I5457*C5457,2)</f>
        <v>31.16</v>
      </c>
      <c r="L5457" s="48">
        <f t="shared" ref="L5457:L5520" si="615">ROUND($I5457*D5457,2)</f>
        <v>31.22</v>
      </c>
      <c r="M5457" s="48">
        <f t="shared" ref="M5457:M5520" si="616">ROUND($I5457*E5457,2)</f>
        <v>31.1</v>
      </c>
      <c r="N5457" s="48">
        <f t="shared" ref="N5457:N5520" si="617">ROUND($I5457*F5457,2)</f>
        <v>31.2</v>
      </c>
      <c r="O5457" s="49">
        <f t="shared" ref="O5457:O5520" ca="1" si="618">G5457*J5457</f>
        <v>223000</v>
      </c>
    </row>
    <row r="5458" spans="1:15" x14ac:dyDescent="0.25">
      <c r="A5458">
        <v>5443</v>
      </c>
      <c r="B5458" s="89">
        <v>34600</v>
      </c>
      <c r="C5458" s="48">
        <v>46.078097999999997</v>
      </c>
      <c r="D5458" s="48">
        <v>46.171799</v>
      </c>
      <c r="E5458" s="48">
        <v>45.828097999999997</v>
      </c>
      <c r="F5458" s="48">
        <v>45.906199999999998</v>
      </c>
      <c r="G5458" s="49">
        <v>176600</v>
      </c>
      <c r="H5458" s="48">
        <v>31.043257000000001</v>
      </c>
      <c r="I5458" s="52">
        <f t="shared" si="612"/>
        <v>0.67623233898689072</v>
      </c>
      <c r="J5458" s="52">
        <f t="shared" ca="1" si="613"/>
        <v>1</v>
      </c>
      <c r="K5458" s="48">
        <f t="shared" si="614"/>
        <v>31.16</v>
      </c>
      <c r="L5458" s="48">
        <f t="shared" si="615"/>
        <v>31.22</v>
      </c>
      <c r="M5458" s="48">
        <f t="shared" si="616"/>
        <v>30.99</v>
      </c>
      <c r="N5458" s="48">
        <f t="shared" si="617"/>
        <v>31.04</v>
      </c>
      <c r="O5458" s="49">
        <f t="shared" ca="1" si="618"/>
        <v>176600</v>
      </c>
    </row>
    <row r="5459" spans="1:15" x14ac:dyDescent="0.25">
      <c r="A5459">
        <v>5444</v>
      </c>
      <c r="B5459" s="89">
        <v>34599</v>
      </c>
      <c r="C5459" s="48">
        <v>46.281199999999998</v>
      </c>
      <c r="D5459" s="48">
        <v>46.281199999999998</v>
      </c>
      <c r="E5459" s="48">
        <v>46.015597999999997</v>
      </c>
      <c r="F5459" s="48">
        <v>46.0625</v>
      </c>
      <c r="G5459" s="49">
        <v>266400</v>
      </c>
      <c r="H5459" s="48">
        <v>31.148952000000001</v>
      </c>
      <c r="I5459" s="52">
        <f t="shared" si="612"/>
        <v>0.67623233649932157</v>
      </c>
      <c r="J5459" s="52">
        <f t="shared" ca="1" si="613"/>
        <v>1</v>
      </c>
      <c r="K5459" s="48">
        <f t="shared" si="614"/>
        <v>31.3</v>
      </c>
      <c r="L5459" s="48">
        <f t="shared" si="615"/>
        <v>31.3</v>
      </c>
      <c r="M5459" s="48">
        <f t="shared" si="616"/>
        <v>31.12</v>
      </c>
      <c r="N5459" s="48">
        <f t="shared" si="617"/>
        <v>31.15</v>
      </c>
      <c r="O5459" s="49">
        <f t="shared" ca="1" si="618"/>
        <v>266400</v>
      </c>
    </row>
    <row r="5460" spans="1:15" x14ac:dyDescent="0.25">
      <c r="A5460">
        <v>5445</v>
      </c>
      <c r="B5460" s="89">
        <v>34598</v>
      </c>
      <c r="C5460" s="48">
        <v>46.3125</v>
      </c>
      <c r="D5460" s="48">
        <v>46.3125</v>
      </c>
      <c r="E5460" s="48">
        <v>45.734299</v>
      </c>
      <c r="F5460" s="48">
        <v>46.171799</v>
      </c>
      <c r="G5460" s="49">
        <v>397500</v>
      </c>
      <c r="H5460" s="48">
        <v>31.222863</v>
      </c>
      <c r="I5460" s="52">
        <f t="shared" si="612"/>
        <v>0.67623232527716759</v>
      </c>
      <c r="J5460" s="52">
        <f t="shared" ca="1" si="613"/>
        <v>1</v>
      </c>
      <c r="K5460" s="48">
        <f t="shared" si="614"/>
        <v>31.32</v>
      </c>
      <c r="L5460" s="48">
        <f t="shared" si="615"/>
        <v>31.32</v>
      </c>
      <c r="M5460" s="48">
        <f t="shared" si="616"/>
        <v>30.93</v>
      </c>
      <c r="N5460" s="48">
        <f t="shared" si="617"/>
        <v>31.22</v>
      </c>
      <c r="O5460" s="49">
        <f t="shared" ca="1" si="618"/>
        <v>397500</v>
      </c>
    </row>
    <row r="5461" spans="1:15" x14ac:dyDescent="0.25">
      <c r="A5461">
        <v>5446</v>
      </c>
      <c r="B5461" s="89">
        <v>34597</v>
      </c>
      <c r="C5461" s="48">
        <v>46.8125</v>
      </c>
      <c r="D5461" s="48">
        <v>46.859299</v>
      </c>
      <c r="E5461" s="48">
        <v>46.171799</v>
      </c>
      <c r="F5461" s="48">
        <v>46.171799</v>
      </c>
      <c r="G5461" s="49">
        <v>355600</v>
      </c>
      <c r="H5461" s="48">
        <v>31.222863</v>
      </c>
      <c r="I5461" s="52">
        <f t="shared" si="612"/>
        <v>0.67623232527716759</v>
      </c>
      <c r="J5461" s="52">
        <f t="shared" ca="1" si="613"/>
        <v>1</v>
      </c>
      <c r="K5461" s="48">
        <f t="shared" si="614"/>
        <v>31.66</v>
      </c>
      <c r="L5461" s="48">
        <f t="shared" si="615"/>
        <v>31.69</v>
      </c>
      <c r="M5461" s="48">
        <f t="shared" si="616"/>
        <v>31.22</v>
      </c>
      <c r="N5461" s="48">
        <f t="shared" si="617"/>
        <v>31.22</v>
      </c>
      <c r="O5461" s="49">
        <f t="shared" ca="1" si="618"/>
        <v>355600</v>
      </c>
    </row>
    <row r="5462" spans="1:15" x14ac:dyDescent="0.25">
      <c r="A5462">
        <v>5447</v>
      </c>
      <c r="B5462" s="89">
        <v>34596</v>
      </c>
      <c r="C5462" s="48">
        <v>47.125</v>
      </c>
      <c r="D5462" s="48">
        <v>47.328097999999997</v>
      </c>
      <c r="E5462" s="48">
        <v>47.015597999999997</v>
      </c>
      <c r="F5462" s="48">
        <v>47.0625</v>
      </c>
      <c r="G5462" s="49">
        <v>167300</v>
      </c>
      <c r="H5462" s="48">
        <v>31.825184</v>
      </c>
      <c r="I5462" s="52">
        <f t="shared" si="612"/>
        <v>0.67623232934926958</v>
      </c>
      <c r="J5462" s="52">
        <f t="shared" ca="1" si="613"/>
        <v>1</v>
      </c>
      <c r="K5462" s="48">
        <f t="shared" si="614"/>
        <v>31.87</v>
      </c>
      <c r="L5462" s="48">
        <f t="shared" si="615"/>
        <v>32</v>
      </c>
      <c r="M5462" s="48">
        <f t="shared" si="616"/>
        <v>31.79</v>
      </c>
      <c r="N5462" s="48">
        <f t="shared" si="617"/>
        <v>31.83</v>
      </c>
      <c r="O5462" s="49">
        <f t="shared" ca="1" si="618"/>
        <v>167300</v>
      </c>
    </row>
    <row r="5463" spans="1:15" x14ac:dyDescent="0.25">
      <c r="A5463">
        <v>5448</v>
      </c>
      <c r="B5463" s="89">
        <v>34593</v>
      </c>
      <c r="C5463" s="48">
        <v>47</v>
      </c>
      <c r="D5463" s="48">
        <v>47.140597999999997</v>
      </c>
      <c r="E5463" s="48">
        <v>46.843699999999998</v>
      </c>
      <c r="F5463" s="48">
        <v>47.015597999999997</v>
      </c>
      <c r="G5463" s="49">
        <v>571300</v>
      </c>
      <c r="H5463" s="48">
        <v>31.793468000000001</v>
      </c>
      <c r="I5463" s="52">
        <f t="shared" si="612"/>
        <v>0.67623234314705516</v>
      </c>
      <c r="J5463" s="52">
        <f t="shared" ca="1" si="613"/>
        <v>1</v>
      </c>
      <c r="K5463" s="48">
        <f t="shared" si="614"/>
        <v>31.78</v>
      </c>
      <c r="L5463" s="48">
        <f t="shared" si="615"/>
        <v>31.88</v>
      </c>
      <c r="M5463" s="48">
        <f t="shared" si="616"/>
        <v>31.68</v>
      </c>
      <c r="N5463" s="48">
        <f t="shared" si="617"/>
        <v>31.79</v>
      </c>
      <c r="O5463" s="49">
        <f t="shared" ca="1" si="618"/>
        <v>571300</v>
      </c>
    </row>
    <row r="5464" spans="1:15" x14ac:dyDescent="0.25">
      <c r="A5464">
        <v>5449</v>
      </c>
      <c r="B5464" s="89">
        <v>34592</v>
      </c>
      <c r="C5464" s="48">
        <v>47.171799</v>
      </c>
      <c r="D5464" s="48">
        <v>47.640597999999997</v>
      </c>
      <c r="E5464" s="48">
        <v>47.171799</v>
      </c>
      <c r="F5464" s="48">
        <v>47.640597999999997</v>
      </c>
      <c r="G5464" s="49">
        <v>779800</v>
      </c>
      <c r="H5464" s="48">
        <v>32.021358999999997</v>
      </c>
      <c r="I5464" s="52">
        <f t="shared" si="612"/>
        <v>0.6721443546951279</v>
      </c>
      <c r="J5464" s="52">
        <f t="shared" ca="1" si="613"/>
        <v>1</v>
      </c>
      <c r="K5464" s="48">
        <f t="shared" si="614"/>
        <v>31.71</v>
      </c>
      <c r="L5464" s="48">
        <f t="shared" si="615"/>
        <v>32.020000000000003</v>
      </c>
      <c r="M5464" s="48">
        <f t="shared" si="616"/>
        <v>31.71</v>
      </c>
      <c r="N5464" s="48">
        <f t="shared" si="617"/>
        <v>32.020000000000003</v>
      </c>
      <c r="O5464" s="49">
        <f t="shared" ca="1" si="618"/>
        <v>779800</v>
      </c>
    </row>
    <row r="5465" spans="1:15" x14ac:dyDescent="0.25">
      <c r="A5465">
        <v>5450</v>
      </c>
      <c r="B5465" s="89">
        <v>34591</v>
      </c>
      <c r="C5465" s="48">
        <v>46.843699999999998</v>
      </c>
      <c r="D5465" s="48">
        <v>47.109299</v>
      </c>
      <c r="E5465" s="48">
        <v>46.843699999999998</v>
      </c>
      <c r="F5465" s="48">
        <v>47.046799</v>
      </c>
      <c r="G5465" s="49">
        <v>423500</v>
      </c>
      <c r="H5465" s="48">
        <v>31.622240000000001</v>
      </c>
      <c r="I5465" s="52">
        <f t="shared" si="612"/>
        <v>0.6721443471637677</v>
      </c>
      <c r="J5465" s="52">
        <f t="shared" ca="1" si="613"/>
        <v>1</v>
      </c>
      <c r="K5465" s="48">
        <f t="shared" si="614"/>
        <v>31.49</v>
      </c>
      <c r="L5465" s="48">
        <f t="shared" si="615"/>
        <v>31.66</v>
      </c>
      <c r="M5465" s="48">
        <f t="shared" si="616"/>
        <v>31.49</v>
      </c>
      <c r="N5465" s="48">
        <f t="shared" si="617"/>
        <v>31.62</v>
      </c>
      <c r="O5465" s="49">
        <f t="shared" ca="1" si="618"/>
        <v>423500</v>
      </c>
    </row>
    <row r="5466" spans="1:15" x14ac:dyDescent="0.25">
      <c r="A5466">
        <v>5451</v>
      </c>
      <c r="B5466" s="89">
        <v>34590</v>
      </c>
      <c r="C5466" s="48">
        <v>46.953097999999997</v>
      </c>
      <c r="D5466" s="48">
        <v>47.125</v>
      </c>
      <c r="E5466" s="48">
        <v>46.859299</v>
      </c>
      <c r="F5466" s="48">
        <v>47</v>
      </c>
      <c r="G5466" s="49">
        <v>389200</v>
      </c>
      <c r="H5466" s="48">
        <v>31.590785</v>
      </c>
      <c r="I5466" s="52">
        <f t="shared" si="612"/>
        <v>0.67214436170212766</v>
      </c>
      <c r="J5466" s="52">
        <f t="shared" ca="1" si="613"/>
        <v>1</v>
      </c>
      <c r="K5466" s="48">
        <f t="shared" si="614"/>
        <v>31.56</v>
      </c>
      <c r="L5466" s="48">
        <f t="shared" si="615"/>
        <v>31.67</v>
      </c>
      <c r="M5466" s="48">
        <f t="shared" si="616"/>
        <v>31.5</v>
      </c>
      <c r="N5466" s="48">
        <f t="shared" si="617"/>
        <v>31.59</v>
      </c>
      <c r="O5466" s="49">
        <f t="shared" ca="1" si="618"/>
        <v>389200</v>
      </c>
    </row>
    <row r="5467" spans="1:15" x14ac:dyDescent="0.25">
      <c r="A5467">
        <v>5452</v>
      </c>
      <c r="B5467" s="89">
        <v>34589</v>
      </c>
      <c r="C5467" s="48">
        <v>47</v>
      </c>
      <c r="D5467" s="48">
        <v>47.0625</v>
      </c>
      <c r="E5467" s="48">
        <v>46.781199999999998</v>
      </c>
      <c r="F5467" s="48">
        <v>46.859299</v>
      </c>
      <c r="G5467" s="49">
        <v>129400</v>
      </c>
      <c r="H5467" s="48">
        <v>31.496213000000001</v>
      </c>
      <c r="I5467" s="52">
        <f t="shared" si="612"/>
        <v>0.67214434855288807</v>
      </c>
      <c r="J5467" s="52">
        <f t="shared" ca="1" si="613"/>
        <v>1</v>
      </c>
      <c r="K5467" s="48">
        <f t="shared" si="614"/>
        <v>31.59</v>
      </c>
      <c r="L5467" s="48">
        <f t="shared" si="615"/>
        <v>31.63</v>
      </c>
      <c r="M5467" s="48">
        <f t="shared" si="616"/>
        <v>31.44</v>
      </c>
      <c r="N5467" s="48">
        <f t="shared" si="617"/>
        <v>31.5</v>
      </c>
      <c r="O5467" s="49">
        <f t="shared" ca="1" si="618"/>
        <v>129400</v>
      </c>
    </row>
    <row r="5468" spans="1:15" x14ac:dyDescent="0.25">
      <c r="A5468">
        <v>5453</v>
      </c>
      <c r="B5468" s="89">
        <v>34586</v>
      </c>
      <c r="C5468" s="48">
        <v>47.031199999999998</v>
      </c>
      <c r="D5468" s="48">
        <v>47.125</v>
      </c>
      <c r="E5468" s="48">
        <v>46.8125</v>
      </c>
      <c r="F5468" s="48">
        <v>47</v>
      </c>
      <c r="G5468" s="49">
        <v>488400</v>
      </c>
      <c r="H5468" s="48">
        <v>31.590785</v>
      </c>
      <c r="I5468" s="52">
        <f t="shared" si="612"/>
        <v>0.67214436170212766</v>
      </c>
      <c r="J5468" s="52">
        <f t="shared" ca="1" si="613"/>
        <v>1</v>
      </c>
      <c r="K5468" s="48">
        <f t="shared" si="614"/>
        <v>31.61</v>
      </c>
      <c r="L5468" s="48">
        <f t="shared" si="615"/>
        <v>31.67</v>
      </c>
      <c r="M5468" s="48">
        <f t="shared" si="616"/>
        <v>31.46</v>
      </c>
      <c r="N5468" s="48">
        <f t="shared" si="617"/>
        <v>31.59</v>
      </c>
      <c r="O5468" s="49">
        <f t="shared" ca="1" si="618"/>
        <v>488400</v>
      </c>
    </row>
    <row r="5469" spans="1:15" x14ac:dyDescent="0.25">
      <c r="A5469">
        <v>5454</v>
      </c>
      <c r="B5469" s="89">
        <v>34585</v>
      </c>
      <c r="C5469" s="48">
        <v>47.359299</v>
      </c>
      <c r="D5469" s="48">
        <v>47.5625</v>
      </c>
      <c r="E5469" s="48">
        <v>47.343699999999998</v>
      </c>
      <c r="F5469" s="48">
        <v>47.5</v>
      </c>
      <c r="G5469" s="49">
        <v>284800</v>
      </c>
      <c r="H5469" s="48">
        <v>31.926856999999998</v>
      </c>
      <c r="I5469" s="52">
        <f t="shared" si="612"/>
        <v>0.67214435789473681</v>
      </c>
      <c r="J5469" s="52">
        <f t="shared" ca="1" si="613"/>
        <v>1</v>
      </c>
      <c r="K5469" s="48">
        <f t="shared" si="614"/>
        <v>31.83</v>
      </c>
      <c r="L5469" s="48">
        <f t="shared" si="615"/>
        <v>31.97</v>
      </c>
      <c r="M5469" s="48">
        <f t="shared" si="616"/>
        <v>31.82</v>
      </c>
      <c r="N5469" s="48">
        <f t="shared" si="617"/>
        <v>31.93</v>
      </c>
      <c r="O5469" s="49">
        <f t="shared" ca="1" si="618"/>
        <v>284800</v>
      </c>
    </row>
    <row r="5470" spans="1:15" x14ac:dyDescent="0.25">
      <c r="A5470">
        <v>5455</v>
      </c>
      <c r="B5470" s="89">
        <v>34584</v>
      </c>
      <c r="C5470" s="48">
        <v>47.421799</v>
      </c>
      <c r="D5470" s="48">
        <v>47.421799</v>
      </c>
      <c r="E5470" s="48">
        <v>47.218699999999998</v>
      </c>
      <c r="F5470" s="48">
        <v>47.265597999999997</v>
      </c>
      <c r="G5470" s="49">
        <v>27900</v>
      </c>
      <c r="H5470" s="48">
        <v>31.769304999999999</v>
      </c>
      <c r="I5470" s="52">
        <f t="shared" si="612"/>
        <v>0.67214435750923962</v>
      </c>
      <c r="J5470" s="52">
        <f t="shared" ca="1" si="613"/>
        <v>1</v>
      </c>
      <c r="K5470" s="48">
        <f t="shared" si="614"/>
        <v>31.87</v>
      </c>
      <c r="L5470" s="48">
        <f t="shared" si="615"/>
        <v>31.87</v>
      </c>
      <c r="M5470" s="48">
        <f t="shared" si="616"/>
        <v>31.74</v>
      </c>
      <c r="N5470" s="48">
        <f t="shared" si="617"/>
        <v>31.77</v>
      </c>
      <c r="O5470" s="49">
        <f t="shared" ca="1" si="618"/>
        <v>27900</v>
      </c>
    </row>
    <row r="5471" spans="1:15" x14ac:dyDescent="0.25">
      <c r="A5471">
        <v>5456</v>
      </c>
      <c r="B5471" s="89">
        <v>34583</v>
      </c>
      <c r="C5471" s="48">
        <v>47.265597999999997</v>
      </c>
      <c r="D5471" s="48">
        <v>47.359299</v>
      </c>
      <c r="E5471" s="48">
        <v>47.125</v>
      </c>
      <c r="F5471" s="48">
        <v>47.3125</v>
      </c>
      <c r="G5471" s="49">
        <v>229800</v>
      </c>
      <c r="H5471" s="48">
        <v>31.800830000000001</v>
      </c>
      <c r="I5471" s="52">
        <f t="shared" si="612"/>
        <v>0.67214435931307792</v>
      </c>
      <c r="J5471" s="52">
        <f t="shared" ca="1" si="613"/>
        <v>1</v>
      </c>
      <c r="K5471" s="48">
        <f t="shared" si="614"/>
        <v>31.77</v>
      </c>
      <c r="L5471" s="48">
        <f t="shared" si="615"/>
        <v>31.83</v>
      </c>
      <c r="M5471" s="48">
        <f t="shared" si="616"/>
        <v>31.67</v>
      </c>
      <c r="N5471" s="48">
        <f t="shared" si="617"/>
        <v>31.8</v>
      </c>
      <c r="O5471" s="49">
        <f t="shared" ca="1" si="618"/>
        <v>229800</v>
      </c>
    </row>
    <row r="5472" spans="1:15" x14ac:dyDescent="0.25">
      <c r="A5472">
        <v>5457</v>
      </c>
      <c r="B5472" s="89">
        <v>34579</v>
      </c>
      <c r="C5472" s="48">
        <v>47.718699999999998</v>
      </c>
      <c r="D5472" s="48">
        <v>47.718699999999998</v>
      </c>
      <c r="E5472" s="48">
        <v>47.218699999999998</v>
      </c>
      <c r="F5472" s="48">
        <v>47.296799</v>
      </c>
      <c r="G5472" s="49">
        <v>99600</v>
      </c>
      <c r="H5472" s="48">
        <v>31.790275999999999</v>
      </c>
      <c r="I5472" s="52">
        <f t="shared" si="612"/>
        <v>0.6721443453287399</v>
      </c>
      <c r="J5472" s="52">
        <f t="shared" ca="1" si="613"/>
        <v>1</v>
      </c>
      <c r="K5472" s="48">
        <f t="shared" si="614"/>
        <v>32.07</v>
      </c>
      <c r="L5472" s="48">
        <f t="shared" si="615"/>
        <v>32.07</v>
      </c>
      <c r="M5472" s="48">
        <f t="shared" si="616"/>
        <v>31.74</v>
      </c>
      <c r="N5472" s="48">
        <f t="shared" si="617"/>
        <v>31.79</v>
      </c>
      <c r="O5472" s="49">
        <f t="shared" ca="1" si="618"/>
        <v>99600</v>
      </c>
    </row>
    <row r="5473" spans="1:15" x14ac:dyDescent="0.25">
      <c r="A5473">
        <v>5458</v>
      </c>
      <c r="B5473" s="89">
        <v>34578</v>
      </c>
      <c r="C5473" s="48">
        <v>47.5</v>
      </c>
      <c r="D5473" s="48">
        <v>47.531199999999998</v>
      </c>
      <c r="E5473" s="48">
        <v>47.328097999999997</v>
      </c>
      <c r="F5473" s="48">
        <v>47.5</v>
      </c>
      <c r="G5473" s="49">
        <v>294600</v>
      </c>
      <c r="H5473" s="48">
        <v>31.926856999999998</v>
      </c>
      <c r="I5473" s="52">
        <f t="shared" si="612"/>
        <v>0.67214435789473681</v>
      </c>
      <c r="J5473" s="52">
        <f t="shared" ca="1" si="613"/>
        <v>1</v>
      </c>
      <c r="K5473" s="48">
        <f t="shared" si="614"/>
        <v>31.93</v>
      </c>
      <c r="L5473" s="48">
        <f t="shared" si="615"/>
        <v>31.95</v>
      </c>
      <c r="M5473" s="48">
        <f t="shared" si="616"/>
        <v>31.81</v>
      </c>
      <c r="N5473" s="48">
        <f t="shared" si="617"/>
        <v>31.93</v>
      </c>
      <c r="O5473" s="49">
        <f t="shared" ca="1" si="618"/>
        <v>294600</v>
      </c>
    </row>
    <row r="5474" spans="1:15" x14ac:dyDescent="0.25">
      <c r="A5474">
        <v>5459</v>
      </c>
      <c r="B5474" s="89">
        <v>34577</v>
      </c>
      <c r="C5474" s="48">
        <v>47.703097999999997</v>
      </c>
      <c r="D5474" s="48">
        <v>47.890597999999997</v>
      </c>
      <c r="E5474" s="48">
        <v>47.593699999999998</v>
      </c>
      <c r="F5474" s="48">
        <v>47.656199999999998</v>
      </c>
      <c r="G5474" s="49">
        <v>356200</v>
      </c>
      <c r="H5474" s="48">
        <v>32.031846000000002</v>
      </c>
      <c r="I5474" s="52">
        <f t="shared" si="612"/>
        <v>0.67214435897113078</v>
      </c>
      <c r="J5474" s="52">
        <f t="shared" ca="1" si="613"/>
        <v>1</v>
      </c>
      <c r="K5474" s="48">
        <f t="shared" si="614"/>
        <v>32.06</v>
      </c>
      <c r="L5474" s="48">
        <f t="shared" si="615"/>
        <v>32.19</v>
      </c>
      <c r="M5474" s="48">
        <f t="shared" si="616"/>
        <v>31.99</v>
      </c>
      <c r="N5474" s="48">
        <f t="shared" si="617"/>
        <v>32.03</v>
      </c>
      <c r="O5474" s="49">
        <f t="shared" ca="1" si="618"/>
        <v>356200</v>
      </c>
    </row>
    <row r="5475" spans="1:15" x14ac:dyDescent="0.25">
      <c r="A5475">
        <v>5460</v>
      </c>
      <c r="B5475" s="89">
        <v>34576</v>
      </c>
      <c r="C5475" s="48">
        <v>47.640597999999997</v>
      </c>
      <c r="D5475" s="48">
        <v>47.859299</v>
      </c>
      <c r="E5475" s="48">
        <v>47.578097999999997</v>
      </c>
      <c r="F5475" s="48">
        <v>47.781199999999998</v>
      </c>
      <c r="G5475" s="49">
        <v>36000</v>
      </c>
      <c r="H5475" s="48">
        <v>32.115864000000002</v>
      </c>
      <c r="I5475" s="52">
        <f t="shared" si="612"/>
        <v>0.67214435803202943</v>
      </c>
      <c r="J5475" s="52">
        <f t="shared" ca="1" si="613"/>
        <v>1</v>
      </c>
      <c r="K5475" s="48">
        <f t="shared" si="614"/>
        <v>32.020000000000003</v>
      </c>
      <c r="L5475" s="48">
        <f t="shared" si="615"/>
        <v>32.17</v>
      </c>
      <c r="M5475" s="48">
        <f t="shared" si="616"/>
        <v>31.98</v>
      </c>
      <c r="N5475" s="48">
        <f t="shared" si="617"/>
        <v>32.119999999999997</v>
      </c>
      <c r="O5475" s="49">
        <f t="shared" ca="1" si="618"/>
        <v>36000</v>
      </c>
    </row>
    <row r="5476" spans="1:15" x14ac:dyDescent="0.25">
      <c r="A5476">
        <v>5461</v>
      </c>
      <c r="B5476" s="89">
        <v>34575</v>
      </c>
      <c r="C5476" s="48">
        <v>47.8125</v>
      </c>
      <c r="D5476" s="48">
        <v>47.984299</v>
      </c>
      <c r="E5476" s="48">
        <v>47.640597999999997</v>
      </c>
      <c r="F5476" s="48">
        <v>47.656199999999998</v>
      </c>
      <c r="G5476" s="49">
        <v>350300</v>
      </c>
      <c r="H5476" s="48">
        <v>32.031846000000002</v>
      </c>
      <c r="I5476" s="52">
        <f t="shared" si="612"/>
        <v>0.67214435897113078</v>
      </c>
      <c r="J5476" s="52">
        <f t="shared" ca="1" si="613"/>
        <v>1</v>
      </c>
      <c r="K5476" s="48">
        <f t="shared" si="614"/>
        <v>32.14</v>
      </c>
      <c r="L5476" s="48">
        <f t="shared" si="615"/>
        <v>32.25</v>
      </c>
      <c r="M5476" s="48">
        <f t="shared" si="616"/>
        <v>32.020000000000003</v>
      </c>
      <c r="N5476" s="48">
        <f t="shared" si="617"/>
        <v>32.03</v>
      </c>
      <c r="O5476" s="49">
        <f t="shared" ca="1" si="618"/>
        <v>350300</v>
      </c>
    </row>
    <row r="5477" spans="1:15" x14ac:dyDescent="0.25">
      <c r="A5477">
        <v>5462</v>
      </c>
      <c r="B5477" s="89">
        <v>34572</v>
      </c>
      <c r="C5477" s="48">
        <v>47.125</v>
      </c>
      <c r="D5477" s="48">
        <v>47.781199999999998</v>
      </c>
      <c r="E5477" s="48">
        <v>47.125</v>
      </c>
      <c r="F5477" s="48">
        <v>47.6875</v>
      </c>
      <c r="G5477" s="49">
        <v>339500</v>
      </c>
      <c r="H5477" s="48">
        <v>32.052883999999999</v>
      </c>
      <c r="I5477" s="52">
        <f t="shared" si="612"/>
        <v>0.67214435648754911</v>
      </c>
      <c r="J5477" s="52">
        <f t="shared" ca="1" si="613"/>
        <v>1</v>
      </c>
      <c r="K5477" s="48">
        <f t="shared" si="614"/>
        <v>31.67</v>
      </c>
      <c r="L5477" s="48">
        <f t="shared" si="615"/>
        <v>32.119999999999997</v>
      </c>
      <c r="M5477" s="48">
        <f t="shared" si="616"/>
        <v>31.67</v>
      </c>
      <c r="N5477" s="48">
        <f t="shared" si="617"/>
        <v>32.049999999999997</v>
      </c>
      <c r="O5477" s="49">
        <f t="shared" ca="1" si="618"/>
        <v>339500</v>
      </c>
    </row>
    <row r="5478" spans="1:15" x14ac:dyDescent="0.25">
      <c r="A5478">
        <v>5463</v>
      </c>
      <c r="B5478" s="89">
        <v>34571</v>
      </c>
      <c r="C5478" s="48">
        <v>47.093699999999998</v>
      </c>
      <c r="D5478" s="48">
        <v>47.203097999999997</v>
      </c>
      <c r="E5478" s="48">
        <v>46.890597999999997</v>
      </c>
      <c r="F5478" s="48">
        <v>47.015597999999997</v>
      </c>
      <c r="G5478" s="49">
        <v>147400</v>
      </c>
      <c r="H5478" s="48">
        <v>31.601268999999998</v>
      </c>
      <c r="I5478" s="52">
        <f t="shared" si="612"/>
        <v>0.67214435941025363</v>
      </c>
      <c r="J5478" s="52">
        <f t="shared" ca="1" si="613"/>
        <v>1</v>
      </c>
      <c r="K5478" s="48">
        <f t="shared" si="614"/>
        <v>31.65</v>
      </c>
      <c r="L5478" s="48">
        <f t="shared" si="615"/>
        <v>31.73</v>
      </c>
      <c r="M5478" s="48">
        <f t="shared" si="616"/>
        <v>31.52</v>
      </c>
      <c r="N5478" s="48">
        <f t="shared" si="617"/>
        <v>31.6</v>
      </c>
      <c r="O5478" s="49">
        <f t="shared" ca="1" si="618"/>
        <v>147400</v>
      </c>
    </row>
    <row r="5479" spans="1:15" x14ac:dyDescent="0.25">
      <c r="A5479">
        <v>5464</v>
      </c>
      <c r="B5479" s="89">
        <v>34570</v>
      </c>
      <c r="C5479" s="48">
        <v>46.6875</v>
      </c>
      <c r="D5479" s="48">
        <v>47.140597999999997</v>
      </c>
      <c r="E5479" s="48">
        <v>46.671799</v>
      </c>
      <c r="F5479" s="48">
        <v>47.140597999999997</v>
      </c>
      <c r="G5479" s="49">
        <v>254700</v>
      </c>
      <c r="H5479" s="48">
        <v>31.685286999999999</v>
      </c>
      <c r="I5479" s="52">
        <f t="shared" si="612"/>
        <v>0.6721443584572262</v>
      </c>
      <c r="J5479" s="52">
        <f t="shared" ca="1" si="613"/>
        <v>1</v>
      </c>
      <c r="K5479" s="48">
        <f t="shared" si="614"/>
        <v>31.38</v>
      </c>
      <c r="L5479" s="48">
        <f t="shared" si="615"/>
        <v>31.69</v>
      </c>
      <c r="M5479" s="48">
        <f t="shared" si="616"/>
        <v>31.37</v>
      </c>
      <c r="N5479" s="48">
        <f t="shared" si="617"/>
        <v>31.69</v>
      </c>
      <c r="O5479" s="49">
        <f t="shared" ca="1" si="618"/>
        <v>254700</v>
      </c>
    </row>
    <row r="5480" spans="1:15" x14ac:dyDescent="0.25">
      <c r="A5480">
        <v>5465</v>
      </c>
      <c r="B5480" s="89">
        <v>34569</v>
      </c>
      <c r="C5480" s="48">
        <v>46.578097999999997</v>
      </c>
      <c r="D5480" s="48">
        <v>46.859299</v>
      </c>
      <c r="E5480" s="48">
        <v>46.515597999999997</v>
      </c>
      <c r="F5480" s="48">
        <v>46.640597999999997</v>
      </c>
      <c r="G5480" s="49">
        <v>268600</v>
      </c>
      <c r="H5480" s="48">
        <v>31.349215000000001</v>
      </c>
      <c r="I5480" s="52">
        <f t="shared" si="612"/>
        <v>0.67214436229998598</v>
      </c>
      <c r="J5480" s="52">
        <f t="shared" ca="1" si="613"/>
        <v>1</v>
      </c>
      <c r="K5480" s="48">
        <f t="shared" si="614"/>
        <v>31.31</v>
      </c>
      <c r="L5480" s="48">
        <f t="shared" si="615"/>
        <v>31.5</v>
      </c>
      <c r="M5480" s="48">
        <f t="shared" si="616"/>
        <v>31.27</v>
      </c>
      <c r="N5480" s="48">
        <f t="shared" si="617"/>
        <v>31.35</v>
      </c>
      <c r="O5480" s="49">
        <f t="shared" ca="1" si="618"/>
        <v>268600</v>
      </c>
    </row>
    <row r="5481" spans="1:15" x14ac:dyDescent="0.25">
      <c r="A5481">
        <v>5466</v>
      </c>
      <c r="B5481" s="89">
        <v>34568</v>
      </c>
      <c r="C5481" s="48">
        <v>46.4375</v>
      </c>
      <c r="D5481" s="48">
        <v>46.4375</v>
      </c>
      <c r="E5481" s="48">
        <v>46.281199999999998</v>
      </c>
      <c r="F5481" s="48">
        <v>46.375</v>
      </c>
      <c r="G5481" s="49">
        <v>79700</v>
      </c>
      <c r="H5481" s="48">
        <v>31.170694000000001</v>
      </c>
      <c r="I5481" s="52">
        <f t="shared" si="612"/>
        <v>0.67214434501347708</v>
      </c>
      <c r="J5481" s="52">
        <f t="shared" ca="1" si="613"/>
        <v>1</v>
      </c>
      <c r="K5481" s="48">
        <f t="shared" si="614"/>
        <v>31.21</v>
      </c>
      <c r="L5481" s="48">
        <f t="shared" si="615"/>
        <v>31.21</v>
      </c>
      <c r="M5481" s="48">
        <f t="shared" si="616"/>
        <v>31.11</v>
      </c>
      <c r="N5481" s="48">
        <f t="shared" si="617"/>
        <v>31.17</v>
      </c>
      <c r="O5481" s="49">
        <f t="shared" ca="1" si="618"/>
        <v>79700</v>
      </c>
    </row>
    <row r="5482" spans="1:15" x14ac:dyDescent="0.25">
      <c r="A5482">
        <v>5467</v>
      </c>
      <c r="B5482" s="89">
        <v>34565</v>
      </c>
      <c r="C5482" s="48">
        <v>46.468699999999998</v>
      </c>
      <c r="D5482" s="48">
        <v>46.515597999999997</v>
      </c>
      <c r="E5482" s="48">
        <v>46.3125</v>
      </c>
      <c r="F5482" s="48">
        <v>46.421799</v>
      </c>
      <c r="G5482" s="49">
        <v>103200</v>
      </c>
      <c r="H5482" s="48">
        <v>31.20215</v>
      </c>
      <c r="I5482" s="52">
        <f t="shared" si="612"/>
        <v>0.67214435183780796</v>
      </c>
      <c r="J5482" s="52">
        <f t="shared" ca="1" si="613"/>
        <v>1</v>
      </c>
      <c r="K5482" s="48">
        <f t="shared" si="614"/>
        <v>31.23</v>
      </c>
      <c r="L5482" s="48">
        <f t="shared" si="615"/>
        <v>31.27</v>
      </c>
      <c r="M5482" s="48">
        <f t="shared" si="616"/>
        <v>31.13</v>
      </c>
      <c r="N5482" s="48">
        <f t="shared" si="617"/>
        <v>31.2</v>
      </c>
      <c r="O5482" s="49">
        <f t="shared" ca="1" si="618"/>
        <v>103200</v>
      </c>
    </row>
    <row r="5483" spans="1:15" x14ac:dyDescent="0.25">
      <c r="A5483">
        <v>5468</v>
      </c>
      <c r="B5483" s="89">
        <v>34564</v>
      </c>
      <c r="C5483" s="48">
        <v>46.453097999999997</v>
      </c>
      <c r="D5483" s="48">
        <v>46.5625</v>
      </c>
      <c r="E5483" s="48">
        <v>46.406199999999998</v>
      </c>
      <c r="F5483" s="48">
        <v>46.453097999999997</v>
      </c>
      <c r="G5483" s="49">
        <v>620000</v>
      </c>
      <c r="H5483" s="48">
        <v>31.223188</v>
      </c>
      <c r="I5483" s="52">
        <f t="shared" si="612"/>
        <v>0.6721443637623481</v>
      </c>
      <c r="J5483" s="52">
        <f t="shared" ca="1" si="613"/>
        <v>1</v>
      </c>
      <c r="K5483" s="48">
        <f t="shared" si="614"/>
        <v>31.22</v>
      </c>
      <c r="L5483" s="48">
        <f t="shared" si="615"/>
        <v>31.3</v>
      </c>
      <c r="M5483" s="48">
        <f t="shared" si="616"/>
        <v>31.19</v>
      </c>
      <c r="N5483" s="48">
        <f t="shared" si="617"/>
        <v>31.22</v>
      </c>
      <c r="O5483" s="49">
        <f t="shared" ca="1" si="618"/>
        <v>620000</v>
      </c>
    </row>
    <row r="5484" spans="1:15" x14ac:dyDescent="0.25">
      <c r="A5484">
        <v>5469</v>
      </c>
      <c r="B5484" s="89">
        <v>34563</v>
      </c>
      <c r="C5484" s="48">
        <v>46.703097999999997</v>
      </c>
      <c r="D5484" s="48">
        <v>46.734299</v>
      </c>
      <c r="E5484" s="48">
        <v>46.578097999999997</v>
      </c>
      <c r="F5484" s="48">
        <v>46.609299</v>
      </c>
      <c r="G5484" s="49">
        <v>133700</v>
      </c>
      <c r="H5484" s="48">
        <v>31.328177</v>
      </c>
      <c r="I5484" s="52">
        <f t="shared" si="612"/>
        <v>0.67214435042243392</v>
      </c>
      <c r="J5484" s="52">
        <f t="shared" ca="1" si="613"/>
        <v>1</v>
      </c>
      <c r="K5484" s="48">
        <f t="shared" si="614"/>
        <v>31.39</v>
      </c>
      <c r="L5484" s="48">
        <f t="shared" si="615"/>
        <v>31.41</v>
      </c>
      <c r="M5484" s="48">
        <f t="shared" si="616"/>
        <v>31.31</v>
      </c>
      <c r="N5484" s="48">
        <f t="shared" si="617"/>
        <v>31.33</v>
      </c>
      <c r="O5484" s="49">
        <f t="shared" ca="1" si="618"/>
        <v>133700</v>
      </c>
    </row>
    <row r="5485" spans="1:15" x14ac:dyDescent="0.25">
      <c r="A5485">
        <v>5470</v>
      </c>
      <c r="B5485" s="89">
        <v>34562</v>
      </c>
      <c r="C5485" s="48">
        <v>46.343699999999998</v>
      </c>
      <c r="D5485" s="48">
        <v>46.6875</v>
      </c>
      <c r="E5485" s="48">
        <v>46.156199999999998</v>
      </c>
      <c r="F5485" s="48">
        <v>46.640597999999997</v>
      </c>
      <c r="G5485" s="49">
        <v>1089500</v>
      </c>
      <c r="H5485" s="48">
        <v>31.349215000000001</v>
      </c>
      <c r="I5485" s="52">
        <f t="shared" si="612"/>
        <v>0.67214436229998598</v>
      </c>
      <c r="J5485" s="52">
        <f t="shared" ca="1" si="613"/>
        <v>1</v>
      </c>
      <c r="K5485" s="48">
        <f t="shared" si="614"/>
        <v>31.15</v>
      </c>
      <c r="L5485" s="48">
        <f t="shared" si="615"/>
        <v>31.38</v>
      </c>
      <c r="M5485" s="48">
        <f t="shared" si="616"/>
        <v>31.02</v>
      </c>
      <c r="N5485" s="48">
        <f t="shared" si="617"/>
        <v>31.35</v>
      </c>
      <c r="O5485" s="49">
        <f t="shared" ca="1" si="618"/>
        <v>1089500</v>
      </c>
    </row>
    <row r="5486" spans="1:15" x14ac:dyDescent="0.25">
      <c r="A5486">
        <v>5471</v>
      </c>
      <c r="B5486" s="89">
        <v>34561</v>
      </c>
      <c r="C5486" s="48">
        <v>46.375</v>
      </c>
      <c r="D5486" s="48">
        <v>46.484299</v>
      </c>
      <c r="E5486" s="48">
        <v>46.3125</v>
      </c>
      <c r="F5486" s="48">
        <v>46.3125</v>
      </c>
      <c r="G5486" s="49">
        <v>325900</v>
      </c>
      <c r="H5486" s="48">
        <v>31.128685000000001</v>
      </c>
      <c r="I5486" s="52">
        <f t="shared" si="612"/>
        <v>0.67214434547908231</v>
      </c>
      <c r="J5486" s="52">
        <f t="shared" ca="1" si="613"/>
        <v>1</v>
      </c>
      <c r="K5486" s="48">
        <f t="shared" si="614"/>
        <v>31.17</v>
      </c>
      <c r="L5486" s="48">
        <f t="shared" si="615"/>
        <v>31.24</v>
      </c>
      <c r="M5486" s="48">
        <f t="shared" si="616"/>
        <v>31.13</v>
      </c>
      <c r="N5486" s="48">
        <f t="shared" si="617"/>
        <v>31.13</v>
      </c>
      <c r="O5486" s="49">
        <f t="shared" ca="1" si="618"/>
        <v>325900</v>
      </c>
    </row>
    <row r="5487" spans="1:15" x14ac:dyDescent="0.25">
      <c r="A5487">
        <v>5472</v>
      </c>
      <c r="B5487" s="89">
        <v>34558</v>
      </c>
      <c r="C5487" s="48">
        <v>46.046799</v>
      </c>
      <c r="D5487" s="48">
        <v>46.343699999999998</v>
      </c>
      <c r="E5487" s="48">
        <v>46.046799</v>
      </c>
      <c r="F5487" s="48">
        <v>46.328097999999997</v>
      </c>
      <c r="G5487" s="49">
        <v>184100</v>
      </c>
      <c r="H5487" s="48">
        <v>31.13917</v>
      </c>
      <c r="I5487" s="52">
        <f t="shared" si="612"/>
        <v>0.67214436474383221</v>
      </c>
      <c r="J5487" s="52">
        <f t="shared" ca="1" si="613"/>
        <v>1</v>
      </c>
      <c r="K5487" s="48">
        <f t="shared" si="614"/>
        <v>30.95</v>
      </c>
      <c r="L5487" s="48">
        <f t="shared" si="615"/>
        <v>31.15</v>
      </c>
      <c r="M5487" s="48">
        <f t="shared" si="616"/>
        <v>30.95</v>
      </c>
      <c r="N5487" s="48">
        <f t="shared" si="617"/>
        <v>31.14</v>
      </c>
      <c r="O5487" s="49">
        <f t="shared" ca="1" si="618"/>
        <v>184100</v>
      </c>
    </row>
    <row r="5488" spans="1:15" x14ac:dyDescent="0.25">
      <c r="A5488">
        <v>5473</v>
      </c>
      <c r="B5488" s="89">
        <v>34557</v>
      </c>
      <c r="C5488" s="48">
        <v>46.031199999999998</v>
      </c>
      <c r="D5488" s="48">
        <v>46.234299</v>
      </c>
      <c r="E5488" s="48">
        <v>45.734299</v>
      </c>
      <c r="F5488" s="48">
        <v>45.968699999999998</v>
      </c>
      <c r="G5488" s="49">
        <v>876200</v>
      </c>
      <c r="H5488" s="48">
        <v>30.897601999999999</v>
      </c>
      <c r="I5488" s="52">
        <f t="shared" si="612"/>
        <v>0.67214435039494269</v>
      </c>
      <c r="J5488" s="52">
        <f t="shared" ca="1" si="613"/>
        <v>1</v>
      </c>
      <c r="K5488" s="48">
        <f t="shared" si="614"/>
        <v>30.94</v>
      </c>
      <c r="L5488" s="48">
        <f t="shared" si="615"/>
        <v>31.08</v>
      </c>
      <c r="M5488" s="48">
        <f t="shared" si="616"/>
        <v>30.74</v>
      </c>
      <c r="N5488" s="48">
        <f t="shared" si="617"/>
        <v>30.9</v>
      </c>
      <c r="O5488" s="49">
        <f t="shared" ca="1" si="618"/>
        <v>876200</v>
      </c>
    </row>
    <row r="5489" spans="1:15" x14ac:dyDescent="0.25">
      <c r="A5489">
        <v>5474</v>
      </c>
      <c r="B5489" s="89">
        <v>34556</v>
      </c>
      <c r="C5489" s="48">
        <v>46</v>
      </c>
      <c r="D5489" s="48">
        <v>46.1875</v>
      </c>
      <c r="E5489" s="48">
        <v>45.9375</v>
      </c>
      <c r="F5489" s="48">
        <v>46.140597999999997</v>
      </c>
      <c r="G5489" s="49">
        <v>840300</v>
      </c>
      <c r="H5489" s="48">
        <v>31.013142999999999</v>
      </c>
      <c r="I5489" s="52">
        <f t="shared" si="612"/>
        <v>0.67214436622602947</v>
      </c>
      <c r="J5489" s="52">
        <f t="shared" ca="1" si="613"/>
        <v>1</v>
      </c>
      <c r="K5489" s="48">
        <f t="shared" si="614"/>
        <v>30.92</v>
      </c>
      <c r="L5489" s="48">
        <f t="shared" si="615"/>
        <v>31.04</v>
      </c>
      <c r="M5489" s="48">
        <f t="shared" si="616"/>
        <v>30.88</v>
      </c>
      <c r="N5489" s="48">
        <f t="shared" si="617"/>
        <v>31.01</v>
      </c>
      <c r="O5489" s="49">
        <f t="shared" ca="1" si="618"/>
        <v>840300</v>
      </c>
    </row>
    <row r="5490" spans="1:15" x14ac:dyDescent="0.25">
      <c r="A5490">
        <v>5475</v>
      </c>
      <c r="B5490" s="89">
        <v>34555</v>
      </c>
      <c r="C5490" s="48">
        <v>45.718699999999998</v>
      </c>
      <c r="D5490" s="48">
        <v>45.968699999999998</v>
      </c>
      <c r="E5490" s="48">
        <v>45.718699999999998</v>
      </c>
      <c r="F5490" s="48">
        <v>45.968699999999998</v>
      </c>
      <c r="G5490" s="49">
        <v>105900</v>
      </c>
      <c r="H5490" s="48">
        <v>30.897601999999999</v>
      </c>
      <c r="I5490" s="52">
        <f t="shared" si="612"/>
        <v>0.67214435039494269</v>
      </c>
      <c r="J5490" s="52">
        <f t="shared" ca="1" si="613"/>
        <v>1</v>
      </c>
      <c r="K5490" s="48">
        <f t="shared" si="614"/>
        <v>30.73</v>
      </c>
      <c r="L5490" s="48">
        <f t="shared" si="615"/>
        <v>30.9</v>
      </c>
      <c r="M5490" s="48">
        <f t="shared" si="616"/>
        <v>30.73</v>
      </c>
      <c r="N5490" s="48">
        <f t="shared" si="617"/>
        <v>30.9</v>
      </c>
      <c r="O5490" s="49">
        <f t="shared" ca="1" si="618"/>
        <v>105900</v>
      </c>
    </row>
    <row r="5491" spans="1:15" x14ac:dyDescent="0.25">
      <c r="A5491">
        <v>5476</v>
      </c>
      <c r="B5491" s="89">
        <v>34554</v>
      </c>
      <c r="C5491" s="48">
        <v>45.828097999999997</v>
      </c>
      <c r="D5491" s="48">
        <v>45.9375</v>
      </c>
      <c r="E5491" s="48">
        <v>45.781199999999998</v>
      </c>
      <c r="F5491" s="48">
        <v>45.890597999999997</v>
      </c>
      <c r="G5491" s="49">
        <v>328600</v>
      </c>
      <c r="H5491" s="48">
        <v>30.845106999999999</v>
      </c>
      <c r="I5491" s="52">
        <f t="shared" si="612"/>
        <v>0.67214436822113321</v>
      </c>
      <c r="J5491" s="52">
        <f t="shared" ca="1" si="613"/>
        <v>1</v>
      </c>
      <c r="K5491" s="48">
        <f t="shared" si="614"/>
        <v>30.8</v>
      </c>
      <c r="L5491" s="48">
        <f t="shared" si="615"/>
        <v>30.88</v>
      </c>
      <c r="M5491" s="48">
        <f t="shared" si="616"/>
        <v>30.77</v>
      </c>
      <c r="N5491" s="48">
        <f t="shared" si="617"/>
        <v>30.85</v>
      </c>
      <c r="O5491" s="49">
        <f t="shared" ca="1" si="618"/>
        <v>328600</v>
      </c>
    </row>
    <row r="5492" spans="1:15" x14ac:dyDescent="0.25">
      <c r="A5492">
        <v>5477</v>
      </c>
      <c r="B5492" s="89">
        <v>34551</v>
      </c>
      <c r="C5492" s="48">
        <v>45.703097999999997</v>
      </c>
      <c r="D5492" s="48">
        <v>45.843699999999998</v>
      </c>
      <c r="E5492" s="48">
        <v>45.656199999999998</v>
      </c>
      <c r="F5492" s="48">
        <v>45.781199999999998</v>
      </c>
      <c r="G5492" s="49">
        <v>138400</v>
      </c>
      <c r="H5492" s="48">
        <v>30.771574999999999</v>
      </c>
      <c r="I5492" s="52">
        <f t="shared" si="612"/>
        <v>0.67214435183000887</v>
      </c>
      <c r="J5492" s="52">
        <f t="shared" ca="1" si="613"/>
        <v>1</v>
      </c>
      <c r="K5492" s="48">
        <f t="shared" si="614"/>
        <v>30.72</v>
      </c>
      <c r="L5492" s="48">
        <f t="shared" si="615"/>
        <v>30.81</v>
      </c>
      <c r="M5492" s="48">
        <f t="shared" si="616"/>
        <v>30.69</v>
      </c>
      <c r="N5492" s="48">
        <f t="shared" si="617"/>
        <v>30.77</v>
      </c>
      <c r="O5492" s="49">
        <f t="shared" ca="1" si="618"/>
        <v>138400</v>
      </c>
    </row>
    <row r="5493" spans="1:15" x14ac:dyDescent="0.25">
      <c r="A5493">
        <v>5478</v>
      </c>
      <c r="B5493" s="89">
        <v>34550</v>
      </c>
      <c r="C5493" s="48">
        <v>46.171799</v>
      </c>
      <c r="D5493" s="48">
        <v>46.218699999999998</v>
      </c>
      <c r="E5493" s="48">
        <v>45.921799</v>
      </c>
      <c r="F5493" s="48">
        <v>45.9375</v>
      </c>
      <c r="G5493" s="49">
        <v>231700</v>
      </c>
      <c r="H5493" s="48">
        <v>30.876631</v>
      </c>
      <c r="I5493" s="52">
        <f t="shared" si="612"/>
        <v>0.67214434829931968</v>
      </c>
      <c r="J5493" s="52">
        <f t="shared" ca="1" si="613"/>
        <v>1</v>
      </c>
      <c r="K5493" s="48">
        <f t="shared" si="614"/>
        <v>31.03</v>
      </c>
      <c r="L5493" s="48">
        <f t="shared" si="615"/>
        <v>31.07</v>
      </c>
      <c r="M5493" s="48">
        <f t="shared" si="616"/>
        <v>30.87</v>
      </c>
      <c r="N5493" s="48">
        <f t="shared" si="617"/>
        <v>30.88</v>
      </c>
      <c r="O5493" s="49">
        <f t="shared" ca="1" si="618"/>
        <v>231700</v>
      </c>
    </row>
    <row r="5494" spans="1:15" x14ac:dyDescent="0.25">
      <c r="A5494">
        <v>5479</v>
      </c>
      <c r="B5494" s="89">
        <v>34549</v>
      </c>
      <c r="C5494" s="48">
        <v>46.171799</v>
      </c>
      <c r="D5494" s="48">
        <v>46.234299</v>
      </c>
      <c r="E5494" s="48">
        <v>46.093699999999998</v>
      </c>
      <c r="F5494" s="48">
        <v>46.203097999999997</v>
      </c>
      <c r="G5494" s="49">
        <v>144100</v>
      </c>
      <c r="H5494" s="48">
        <v>31.055152</v>
      </c>
      <c r="I5494" s="52">
        <f t="shared" si="612"/>
        <v>0.67214436573062697</v>
      </c>
      <c r="J5494" s="52">
        <f t="shared" ca="1" si="613"/>
        <v>1</v>
      </c>
      <c r="K5494" s="48">
        <f t="shared" si="614"/>
        <v>31.03</v>
      </c>
      <c r="L5494" s="48">
        <f t="shared" si="615"/>
        <v>31.08</v>
      </c>
      <c r="M5494" s="48">
        <f t="shared" si="616"/>
        <v>30.98</v>
      </c>
      <c r="N5494" s="48">
        <f t="shared" si="617"/>
        <v>31.06</v>
      </c>
      <c r="O5494" s="49">
        <f t="shared" ca="1" si="618"/>
        <v>144100</v>
      </c>
    </row>
    <row r="5495" spans="1:15" x14ac:dyDescent="0.25">
      <c r="A5495">
        <v>5480</v>
      </c>
      <c r="B5495" s="89">
        <v>34548</v>
      </c>
      <c r="C5495" s="48">
        <v>46.281199999999998</v>
      </c>
      <c r="D5495" s="48">
        <v>46.375</v>
      </c>
      <c r="E5495" s="48">
        <v>46.031199999999998</v>
      </c>
      <c r="F5495" s="48">
        <v>46.1875</v>
      </c>
      <c r="G5495" s="49">
        <v>505500</v>
      </c>
      <c r="H5495" s="48">
        <v>31.044667</v>
      </c>
      <c r="I5495" s="52">
        <f t="shared" si="612"/>
        <v>0.67214434641407306</v>
      </c>
      <c r="J5495" s="52">
        <f t="shared" ca="1" si="613"/>
        <v>1</v>
      </c>
      <c r="K5495" s="48">
        <f t="shared" si="614"/>
        <v>31.11</v>
      </c>
      <c r="L5495" s="48">
        <f t="shared" si="615"/>
        <v>31.17</v>
      </c>
      <c r="M5495" s="48">
        <f t="shared" si="616"/>
        <v>30.94</v>
      </c>
      <c r="N5495" s="48">
        <f t="shared" si="617"/>
        <v>31.04</v>
      </c>
      <c r="O5495" s="49">
        <f t="shared" ca="1" si="618"/>
        <v>505500</v>
      </c>
    </row>
    <row r="5496" spans="1:15" x14ac:dyDescent="0.25">
      <c r="A5496">
        <v>5481</v>
      </c>
      <c r="B5496" s="89">
        <v>34547</v>
      </c>
      <c r="C5496" s="48">
        <v>45.9375</v>
      </c>
      <c r="D5496" s="48">
        <v>46.156199999999998</v>
      </c>
      <c r="E5496" s="48">
        <v>45.890597999999997</v>
      </c>
      <c r="F5496" s="48">
        <v>46.125</v>
      </c>
      <c r="G5496" s="49">
        <v>486300</v>
      </c>
      <c r="H5496" s="48">
        <v>31.002658</v>
      </c>
      <c r="I5496" s="52">
        <f t="shared" si="612"/>
        <v>0.6721443468834688</v>
      </c>
      <c r="J5496" s="52">
        <f t="shared" ca="1" si="613"/>
        <v>1</v>
      </c>
      <c r="K5496" s="48">
        <f t="shared" si="614"/>
        <v>30.88</v>
      </c>
      <c r="L5496" s="48">
        <f t="shared" si="615"/>
        <v>31.02</v>
      </c>
      <c r="M5496" s="48">
        <f t="shared" si="616"/>
        <v>30.85</v>
      </c>
      <c r="N5496" s="48">
        <f t="shared" si="617"/>
        <v>31</v>
      </c>
      <c r="O5496" s="49">
        <f t="shared" ca="1" si="618"/>
        <v>486300</v>
      </c>
    </row>
    <row r="5497" spans="1:15" x14ac:dyDescent="0.25">
      <c r="A5497">
        <v>5482</v>
      </c>
      <c r="B5497" s="89">
        <v>34544</v>
      </c>
      <c r="C5497" s="48">
        <v>45.765597999999997</v>
      </c>
      <c r="D5497" s="48">
        <v>46.046799</v>
      </c>
      <c r="E5497" s="48">
        <v>45.75</v>
      </c>
      <c r="F5497" s="48">
        <v>45.906199999999998</v>
      </c>
      <c r="G5497" s="49">
        <v>459100</v>
      </c>
      <c r="H5497" s="48">
        <v>30.855592999999999</v>
      </c>
      <c r="I5497" s="52">
        <f t="shared" si="612"/>
        <v>0.67214435087199553</v>
      </c>
      <c r="J5497" s="52">
        <f t="shared" ca="1" si="613"/>
        <v>1</v>
      </c>
      <c r="K5497" s="48">
        <f t="shared" si="614"/>
        <v>30.76</v>
      </c>
      <c r="L5497" s="48">
        <f t="shared" si="615"/>
        <v>30.95</v>
      </c>
      <c r="M5497" s="48">
        <f t="shared" si="616"/>
        <v>30.75</v>
      </c>
      <c r="N5497" s="48">
        <f t="shared" si="617"/>
        <v>30.86</v>
      </c>
      <c r="O5497" s="49">
        <f t="shared" ca="1" si="618"/>
        <v>459100</v>
      </c>
    </row>
    <row r="5498" spans="1:15" x14ac:dyDescent="0.25">
      <c r="A5498">
        <v>5483</v>
      </c>
      <c r="B5498" s="89">
        <v>34543</v>
      </c>
      <c r="C5498" s="48">
        <v>45.359299</v>
      </c>
      <c r="D5498" s="48">
        <v>45.578097999999997</v>
      </c>
      <c r="E5498" s="48">
        <v>45.359299</v>
      </c>
      <c r="F5498" s="48">
        <v>45.453097999999997</v>
      </c>
      <c r="G5498" s="49">
        <v>828200</v>
      </c>
      <c r="H5498" s="48">
        <v>30.551043</v>
      </c>
      <c r="I5498" s="52">
        <f t="shared" si="612"/>
        <v>0.67214434976467397</v>
      </c>
      <c r="J5498" s="52">
        <f t="shared" ca="1" si="613"/>
        <v>1</v>
      </c>
      <c r="K5498" s="48">
        <f t="shared" si="614"/>
        <v>30.49</v>
      </c>
      <c r="L5498" s="48">
        <f t="shared" si="615"/>
        <v>30.64</v>
      </c>
      <c r="M5498" s="48">
        <f t="shared" si="616"/>
        <v>30.49</v>
      </c>
      <c r="N5498" s="48">
        <f t="shared" si="617"/>
        <v>30.55</v>
      </c>
      <c r="O5498" s="49">
        <f t="shared" ca="1" si="618"/>
        <v>828200</v>
      </c>
    </row>
    <row r="5499" spans="1:15" x14ac:dyDescent="0.25">
      <c r="A5499">
        <v>5484</v>
      </c>
      <c r="B5499" s="89">
        <v>34542</v>
      </c>
      <c r="C5499" s="48">
        <v>45.359299</v>
      </c>
      <c r="D5499" s="48">
        <v>45.359299</v>
      </c>
      <c r="E5499" s="48">
        <v>45.171799</v>
      </c>
      <c r="F5499" s="48">
        <v>45.359299</v>
      </c>
      <c r="G5499" s="49">
        <v>83200</v>
      </c>
      <c r="H5499" s="48">
        <v>30.487995999999999</v>
      </c>
      <c r="I5499" s="52">
        <f t="shared" si="612"/>
        <v>0.67214433803308993</v>
      </c>
      <c r="J5499" s="52">
        <f t="shared" ca="1" si="613"/>
        <v>1</v>
      </c>
      <c r="K5499" s="48">
        <f t="shared" si="614"/>
        <v>30.49</v>
      </c>
      <c r="L5499" s="48">
        <f t="shared" si="615"/>
        <v>30.49</v>
      </c>
      <c r="M5499" s="48">
        <f t="shared" si="616"/>
        <v>30.36</v>
      </c>
      <c r="N5499" s="48">
        <f t="shared" si="617"/>
        <v>30.49</v>
      </c>
      <c r="O5499" s="49">
        <f t="shared" ca="1" si="618"/>
        <v>83200</v>
      </c>
    </row>
    <row r="5500" spans="1:15" x14ac:dyDescent="0.25">
      <c r="A5500">
        <v>5485</v>
      </c>
      <c r="B5500" s="89">
        <v>34541</v>
      </c>
      <c r="C5500" s="48">
        <v>45.390597999999997</v>
      </c>
      <c r="D5500" s="48">
        <v>45.421799</v>
      </c>
      <c r="E5500" s="48">
        <v>45.3125</v>
      </c>
      <c r="F5500" s="48">
        <v>45.359299</v>
      </c>
      <c r="G5500" s="49">
        <v>489600</v>
      </c>
      <c r="H5500" s="48">
        <v>30.487995999999999</v>
      </c>
      <c r="I5500" s="52">
        <f t="shared" si="612"/>
        <v>0.67214433803308993</v>
      </c>
      <c r="J5500" s="52">
        <f t="shared" ca="1" si="613"/>
        <v>1</v>
      </c>
      <c r="K5500" s="48">
        <f t="shared" si="614"/>
        <v>30.51</v>
      </c>
      <c r="L5500" s="48">
        <f t="shared" si="615"/>
        <v>30.53</v>
      </c>
      <c r="M5500" s="48">
        <f t="shared" si="616"/>
        <v>30.46</v>
      </c>
      <c r="N5500" s="48">
        <f t="shared" si="617"/>
        <v>30.49</v>
      </c>
      <c r="O5500" s="49">
        <f t="shared" ca="1" si="618"/>
        <v>489600</v>
      </c>
    </row>
    <row r="5501" spans="1:15" x14ac:dyDescent="0.25">
      <c r="A5501">
        <v>5486</v>
      </c>
      <c r="B5501" s="89">
        <v>34540</v>
      </c>
      <c r="C5501" s="48">
        <v>45.359299</v>
      </c>
      <c r="D5501" s="48">
        <v>45.453097999999997</v>
      </c>
      <c r="E5501" s="48">
        <v>45.3125</v>
      </c>
      <c r="F5501" s="48">
        <v>45.406199999999998</v>
      </c>
      <c r="G5501" s="49">
        <v>120900</v>
      </c>
      <c r="H5501" s="48">
        <v>30.519521000000001</v>
      </c>
      <c r="I5501" s="52">
        <f t="shared" si="612"/>
        <v>0.67214435473569689</v>
      </c>
      <c r="J5501" s="52">
        <f t="shared" ca="1" si="613"/>
        <v>1</v>
      </c>
      <c r="K5501" s="48">
        <f t="shared" si="614"/>
        <v>30.49</v>
      </c>
      <c r="L5501" s="48">
        <f t="shared" si="615"/>
        <v>30.55</v>
      </c>
      <c r="M5501" s="48">
        <f t="shared" si="616"/>
        <v>30.46</v>
      </c>
      <c r="N5501" s="48">
        <f t="shared" si="617"/>
        <v>30.52</v>
      </c>
      <c r="O5501" s="49">
        <f t="shared" ca="1" si="618"/>
        <v>120900</v>
      </c>
    </row>
    <row r="5502" spans="1:15" x14ac:dyDescent="0.25">
      <c r="A5502">
        <v>5487</v>
      </c>
      <c r="B5502" s="89">
        <v>34537</v>
      </c>
      <c r="C5502" s="48">
        <v>45.375</v>
      </c>
      <c r="D5502" s="48">
        <v>45.406199999999998</v>
      </c>
      <c r="E5502" s="48">
        <v>45.25</v>
      </c>
      <c r="F5502" s="48">
        <v>45.343699999999998</v>
      </c>
      <c r="G5502" s="49">
        <v>151600</v>
      </c>
      <c r="H5502" s="48">
        <v>30.477512000000001</v>
      </c>
      <c r="I5502" s="52">
        <f t="shared" si="612"/>
        <v>0.67214435522465088</v>
      </c>
      <c r="J5502" s="52">
        <f t="shared" ca="1" si="613"/>
        <v>1</v>
      </c>
      <c r="K5502" s="48">
        <f t="shared" si="614"/>
        <v>30.5</v>
      </c>
      <c r="L5502" s="48">
        <f t="shared" si="615"/>
        <v>30.52</v>
      </c>
      <c r="M5502" s="48">
        <f t="shared" si="616"/>
        <v>30.41</v>
      </c>
      <c r="N5502" s="48">
        <f t="shared" si="617"/>
        <v>30.48</v>
      </c>
      <c r="O5502" s="49">
        <f t="shared" ca="1" si="618"/>
        <v>151600</v>
      </c>
    </row>
    <row r="5503" spans="1:15" x14ac:dyDescent="0.25">
      <c r="A5503">
        <v>5488</v>
      </c>
      <c r="B5503" s="89">
        <v>34536</v>
      </c>
      <c r="C5503" s="48">
        <v>45.171799</v>
      </c>
      <c r="D5503" s="48">
        <v>45.296799</v>
      </c>
      <c r="E5503" s="48">
        <v>45.078097999999997</v>
      </c>
      <c r="F5503" s="48">
        <v>45.265597999999997</v>
      </c>
      <c r="G5503" s="49">
        <v>86300</v>
      </c>
      <c r="H5503" s="48">
        <v>30.425015999999999</v>
      </c>
      <c r="I5503" s="52">
        <f t="shared" si="612"/>
        <v>0.67214435121347571</v>
      </c>
      <c r="J5503" s="52">
        <f t="shared" ca="1" si="613"/>
        <v>1</v>
      </c>
      <c r="K5503" s="48">
        <f t="shared" si="614"/>
        <v>30.36</v>
      </c>
      <c r="L5503" s="48">
        <f t="shared" si="615"/>
        <v>30.45</v>
      </c>
      <c r="M5503" s="48">
        <f t="shared" si="616"/>
        <v>30.3</v>
      </c>
      <c r="N5503" s="48">
        <f t="shared" si="617"/>
        <v>30.43</v>
      </c>
      <c r="O5503" s="49">
        <f t="shared" ca="1" si="618"/>
        <v>86300</v>
      </c>
    </row>
    <row r="5504" spans="1:15" x14ac:dyDescent="0.25">
      <c r="A5504">
        <v>5489</v>
      </c>
      <c r="B5504" s="89">
        <v>34535</v>
      </c>
      <c r="C5504" s="48">
        <v>45.406199999999998</v>
      </c>
      <c r="D5504" s="48">
        <v>45.406199999999998</v>
      </c>
      <c r="E5504" s="48">
        <v>45.0625</v>
      </c>
      <c r="F5504" s="48">
        <v>45.171799</v>
      </c>
      <c r="G5504" s="49">
        <v>185300</v>
      </c>
      <c r="H5504" s="48">
        <v>30.361968999999998</v>
      </c>
      <c r="I5504" s="52">
        <f t="shared" si="612"/>
        <v>0.67214433943620444</v>
      </c>
      <c r="J5504" s="52">
        <f t="shared" ca="1" si="613"/>
        <v>1</v>
      </c>
      <c r="K5504" s="48">
        <f t="shared" si="614"/>
        <v>30.52</v>
      </c>
      <c r="L5504" s="48">
        <f t="shared" si="615"/>
        <v>30.52</v>
      </c>
      <c r="M5504" s="48">
        <f t="shared" si="616"/>
        <v>30.29</v>
      </c>
      <c r="N5504" s="48">
        <f t="shared" si="617"/>
        <v>30.36</v>
      </c>
      <c r="O5504" s="49">
        <f t="shared" ca="1" si="618"/>
        <v>185300</v>
      </c>
    </row>
    <row r="5505" spans="1:15" x14ac:dyDescent="0.25">
      <c r="A5505">
        <v>5490</v>
      </c>
      <c r="B5505" s="89">
        <v>34534</v>
      </c>
      <c r="C5505" s="48">
        <v>45.546799</v>
      </c>
      <c r="D5505" s="48">
        <v>45.5625</v>
      </c>
      <c r="E5505" s="48">
        <v>45.375</v>
      </c>
      <c r="F5505" s="48">
        <v>45.375</v>
      </c>
      <c r="G5505" s="49">
        <v>609500</v>
      </c>
      <c r="H5505" s="48">
        <v>30.498550000000002</v>
      </c>
      <c r="I5505" s="52">
        <f t="shared" si="612"/>
        <v>0.67214435261707994</v>
      </c>
      <c r="J5505" s="52">
        <f t="shared" ca="1" si="613"/>
        <v>1</v>
      </c>
      <c r="K5505" s="48">
        <f t="shared" si="614"/>
        <v>30.61</v>
      </c>
      <c r="L5505" s="48">
        <f t="shared" si="615"/>
        <v>30.62</v>
      </c>
      <c r="M5505" s="48">
        <f t="shared" si="616"/>
        <v>30.5</v>
      </c>
      <c r="N5505" s="48">
        <f t="shared" si="617"/>
        <v>30.5</v>
      </c>
      <c r="O5505" s="49">
        <f t="shared" ca="1" si="618"/>
        <v>609500</v>
      </c>
    </row>
    <row r="5506" spans="1:15" x14ac:dyDescent="0.25">
      <c r="A5506">
        <v>5491</v>
      </c>
      <c r="B5506" s="89">
        <v>34533</v>
      </c>
      <c r="C5506" s="48">
        <v>45.390597999999997</v>
      </c>
      <c r="D5506" s="48">
        <v>45.578097999999997</v>
      </c>
      <c r="E5506" s="48">
        <v>45.390597999999997</v>
      </c>
      <c r="F5506" s="48">
        <v>45.468699999999998</v>
      </c>
      <c r="G5506" s="49">
        <v>72300</v>
      </c>
      <c r="H5506" s="48">
        <v>30.561530000000001</v>
      </c>
      <c r="I5506" s="52">
        <f t="shared" si="612"/>
        <v>0.67214435424808716</v>
      </c>
      <c r="J5506" s="52">
        <f t="shared" ca="1" si="613"/>
        <v>1</v>
      </c>
      <c r="K5506" s="48">
        <f t="shared" si="614"/>
        <v>30.51</v>
      </c>
      <c r="L5506" s="48">
        <f t="shared" si="615"/>
        <v>30.64</v>
      </c>
      <c r="M5506" s="48">
        <f t="shared" si="616"/>
        <v>30.51</v>
      </c>
      <c r="N5506" s="48">
        <f t="shared" si="617"/>
        <v>30.56</v>
      </c>
      <c r="O5506" s="49">
        <f t="shared" ca="1" si="618"/>
        <v>72300</v>
      </c>
    </row>
    <row r="5507" spans="1:15" x14ac:dyDescent="0.25">
      <c r="A5507">
        <v>5492</v>
      </c>
      <c r="B5507" s="89">
        <v>34530</v>
      </c>
      <c r="C5507" s="48">
        <v>45.343699999999998</v>
      </c>
      <c r="D5507" s="48">
        <v>45.484299</v>
      </c>
      <c r="E5507" s="48">
        <v>45.328097999999997</v>
      </c>
      <c r="F5507" s="48">
        <v>45.390597999999997</v>
      </c>
      <c r="G5507" s="49">
        <v>49100</v>
      </c>
      <c r="H5507" s="48">
        <v>30.509034</v>
      </c>
      <c r="I5507" s="52">
        <f t="shared" si="612"/>
        <v>0.67214435024627794</v>
      </c>
      <c r="J5507" s="52">
        <f t="shared" ca="1" si="613"/>
        <v>1</v>
      </c>
      <c r="K5507" s="48">
        <f t="shared" si="614"/>
        <v>30.48</v>
      </c>
      <c r="L5507" s="48">
        <f t="shared" si="615"/>
        <v>30.57</v>
      </c>
      <c r="M5507" s="48">
        <f t="shared" si="616"/>
        <v>30.47</v>
      </c>
      <c r="N5507" s="48">
        <f t="shared" si="617"/>
        <v>30.51</v>
      </c>
      <c r="O5507" s="49">
        <f t="shared" ca="1" si="618"/>
        <v>49100</v>
      </c>
    </row>
    <row r="5508" spans="1:15" x14ac:dyDescent="0.25">
      <c r="A5508">
        <v>5493</v>
      </c>
      <c r="B5508" s="89">
        <v>34529</v>
      </c>
      <c r="C5508" s="48">
        <v>45.109299</v>
      </c>
      <c r="D5508" s="48">
        <v>45.468699999999998</v>
      </c>
      <c r="E5508" s="48">
        <v>45.078097999999997</v>
      </c>
      <c r="F5508" s="48">
        <v>45.375</v>
      </c>
      <c r="G5508" s="49">
        <v>494200</v>
      </c>
      <c r="H5508" s="48">
        <v>30.498550000000002</v>
      </c>
      <c r="I5508" s="52">
        <f t="shared" si="612"/>
        <v>0.67214435261707994</v>
      </c>
      <c r="J5508" s="52">
        <f t="shared" ca="1" si="613"/>
        <v>1</v>
      </c>
      <c r="K5508" s="48">
        <f t="shared" si="614"/>
        <v>30.32</v>
      </c>
      <c r="L5508" s="48">
        <f t="shared" si="615"/>
        <v>30.56</v>
      </c>
      <c r="M5508" s="48">
        <f t="shared" si="616"/>
        <v>30.3</v>
      </c>
      <c r="N5508" s="48">
        <f t="shared" si="617"/>
        <v>30.5</v>
      </c>
      <c r="O5508" s="49">
        <f t="shared" ca="1" si="618"/>
        <v>494200</v>
      </c>
    </row>
    <row r="5509" spans="1:15" x14ac:dyDescent="0.25">
      <c r="A5509">
        <v>5494</v>
      </c>
      <c r="B5509" s="89">
        <v>34528</v>
      </c>
      <c r="C5509" s="48">
        <v>44.828097999999997</v>
      </c>
      <c r="D5509" s="48">
        <v>45.031199999999998</v>
      </c>
      <c r="E5509" s="48">
        <v>44.828097999999997</v>
      </c>
      <c r="F5509" s="48">
        <v>44.890597999999997</v>
      </c>
      <c r="G5509" s="49">
        <v>532700</v>
      </c>
      <c r="H5509" s="48">
        <v>30.172961999999998</v>
      </c>
      <c r="I5509" s="52">
        <f t="shared" si="612"/>
        <v>0.67214435414738738</v>
      </c>
      <c r="J5509" s="52">
        <f t="shared" ca="1" si="613"/>
        <v>1</v>
      </c>
      <c r="K5509" s="48">
        <f t="shared" si="614"/>
        <v>30.13</v>
      </c>
      <c r="L5509" s="48">
        <f t="shared" si="615"/>
        <v>30.27</v>
      </c>
      <c r="M5509" s="48">
        <f t="shared" si="616"/>
        <v>30.13</v>
      </c>
      <c r="N5509" s="48">
        <f t="shared" si="617"/>
        <v>30.17</v>
      </c>
      <c r="O5509" s="49">
        <f t="shared" ca="1" si="618"/>
        <v>532700</v>
      </c>
    </row>
    <row r="5510" spans="1:15" x14ac:dyDescent="0.25">
      <c r="A5510">
        <v>5495</v>
      </c>
      <c r="B5510" s="89">
        <v>34527</v>
      </c>
      <c r="C5510" s="48">
        <v>44.765597999999997</v>
      </c>
      <c r="D5510" s="48">
        <v>44.828097999999997</v>
      </c>
      <c r="E5510" s="48">
        <v>44.515597999999997</v>
      </c>
      <c r="F5510" s="48">
        <v>44.8125</v>
      </c>
      <c r="G5510" s="49">
        <v>257300</v>
      </c>
      <c r="H5510" s="48">
        <v>30.120469</v>
      </c>
      <c r="I5510" s="52">
        <f t="shared" si="612"/>
        <v>0.67214435704323572</v>
      </c>
      <c r="J5510" s="52">
        <f t="shared" ca="1" si="613"/>
        <v>1</v>
      </c>
      <c r="K5510" s="48">
        <f t="shared" si="614"/>
        <v>30.09</v>
      </c>
      <c r="L5510" s="48">
        <f t="shared" si="615"/>
        <v>30.13</v>
      </c>
      <c r="M5510" s="48">
        <f t="shared" si="616"/>
        <v>29.92</v>
      </c>
      <c r="N5510" s="48">
        <f t="shared" si="617"/>
        <v>30.12</v>
      </c>
      <c r="O5510" s="49">
        <f t="shared" ca="1" si="618"/>
        <v>257300</v>
      </c>
    </row>
    <row r="5511" spans="1:15" x14ac:dyDescent="0.25">
      <c r="A5511">
        <v>5496</v>
      </c>
      <c r="B5511" s="89">
        <v>34526</v>
      </c>
      <c r="C5511" s="48">
        <v>44.9375</v>
      </c>
      <c r="D5511" s="48">
        <v>45.015597999999997</v>
      </c>
      <c r="E5511" s="48">
        <v>44.531199999999998</v>
      </c>
      <c r="F5511" s="48">
        <v>44.75</v>
      </c>
      <c r="G5511" s="49">
        <v>124000</v>
      </c>
      <c r="H5511" s="48">
        <v>30.07846</v>
      </c>
      <c r="I5511" s="52">
        <f t="shared" si="612"/>
        <v>0.67214435754189938</v>
      </c>
      <c r="J5511" s="52">
        <f t="shared" ca="1" si="613"/>
        <v>1</v>
      </c>
      <c r="K5511" s="48">
        <f t="shared" si="614"/>
        <v>30.2</v>
      </c>
      <c r="L5511" s="48">
        <f t="shared" si="615"/>
        <v>30.26</v>
      </c>
      <c r="M5511" s="48">
        <f t="shared" si="616"/>
        <v>29.93</v>
      </c>
      <c r="N5511" s="48">
        <f t="shared" si="617"/>
        <v>30.08</v>
      </c>
      <c r="O5511" s="49">
        <f t="shared" ca="1" si="618"/>
        <v>124000</v>
      </c>
    </row>
    <row r="5512" spans="1:15" x14ac:dyDescent="0.25">
      <c r="A5512">
        <v>5497</v>
      </c>
      <c r="B5512" s="89">
        <v>34523</v>
      </c>
      <c r="C5512" s="48">
        <v>44.640597999999997</v>
      </c>
      <c r="D5512" s="48">
        <v>44.984299</v>
      </c>
      <c r="E5512" s="48">
        <v>44.625</v>
      </c>
      <c r="F5512" s="48">
        <v>44.906199999999998</v>
      </c>
      <c r="G5512" s="49">
        <v>148400</v>
      </c>
      <c r="H5512" s="48">
        <v>30.183449</v>
      </c>
      <c r="I5512" s="52">
        <f t="shared" si="612"/>
        <v>0.67214435868543765</v>
      </c>
      <c r="J5512" s="52">
        <f t="shared" ca="1" si="613"/>
        <v>1</v>
      </c>
      <c r="K5512" s="48">
        <f t="shared" si="614"/>
        <v>30</v>
      </c>
      <c r="L5512" s="48">
        <f t="shared" si="615"/>
        <v>30.24</v>
      </c>
      <c r="M5512" s="48">
        <f t="shared" si="616"/>
        <v>29.99</v>
      </c>
      <c r="N5512" s="48">
        <f t="shared" si="617"/>
        <v>30.18</v>
      </c>
      <c r="O5512" s="49">
        <f t="shared" ca="1" si="618"/>
        <v>148400</v>
      </c>
    </row>
    <row r="5513" spans="1:15" x14ac:dyDescent="0.25">
      <c r="A5513">
        <v>5498</v>
      </c>
      <c r="B5513" s="89">
        <v>34522</v>
      </c>
      <c r="C5513" s="48">
        <v>44.734299</v>
      </c>
      <c r="D5513" s="48">
        <v>44.921799</v>
      </c>
      <c r="E5513" s="48">
        <v>44.6875</v>
      </c>
      <c r="F5513" s="48">
        <v>44.921799</v>
      </c>
      <c r="G5513" s="49">
        <v>66700</v>
      </c>
      <c r="H5513" s="48">
        <v>30.193933000000001</v>
      </c>
      <c r="I5513" s="52">
        <f t="shared" si="612"/>
        <v>0.67214434132524392</v>
      </c>
      <c r="J5513" s="52">
        <f t="shared" ca="1" si="613"/>
        <v>1</v>
      </c>
      <c r="K5513" s="48">
        <f t="shared" si="614"/>
        <v>30.07</v>
      </c>
      <c r="L5513" s="48">
        <f t="shared" si="615"/>
        <v>30.19</v>
      </c>
      <c r="M5513" s="48">
        <f t="shared" si="616"/>
        <v>30.04</v>
      </c>
      <c r="N5513" s="48">
        <f t="shared" si="617"/>
        <v>30.19</v>
      </c>
      <c r="O5513" s="49">
        <f t="shared" ca="1" si="618"/>
        <v>66700</v>
      </c>
    </row>
    <row r="5514" spans="1:15" x14ac:dyDescent="0.25">
      <c r="A5514">
        <v>5499</v>
      </c>
      <c r="B5514" s="89">
        <v>34521</v>
      </c>
      <c r="C5514" s="48">
        <v>44.625</v>
      </c>
      <c r="D5514" s="48">
        <v>44.8125</v>
      </c>
      <c r="E5514" s="48">
        <v>44.468699999999998</v>
      </c>
      <c r="F5514" s="48">
        <v>44.734299</v>
      </c>
      <c r="G5514" s="49">
        <v>174800</v>
      </c>
      <c r="H5514" s="48">
        <v>30.067906000000001</v>
      </c>
      <c r="I5514" s="52">
        <f t="shared" si="612"/>
        <v>0.67214434275587953</v>
      </c>
      <c r="J5514" s="52">
        <f t="shared" ca="1" si="613"/>
        <v>1</v>
      </c>
      <c r="K5514" s="48">
        <f t="shared" si="614"/>
        <v>29.99</v>
      </c>
      <c r="L5514" s="48">
        <f t="shared" si="615"/>
        <v>30.12</v>
      </c>
      <c r="M5514" s="48">
        <f t="shared" si="616"/>
        <v>29.89</v>
      </c>
      <c r="N5514" s="48">
        <f t="shared" si="617"/>
        <v>30.07</v>
      </c>
      <c r="O5514" s="49">
        <f t="shared" ca="1" si="618"/>
        <v>174800</v>
      </c>
    </row>
    <row r="5515" spans="1:15" x14ac:dyDescent="0.25">
      <c r="A5515">
        <v>5500</v>
      </c>
      <c r="B5515" s="89">
        <v>34520</v>
      </c>
      <c r="C5515" s="48">
        <v>44.656199999999998</v>
      </c>
      <c r="D5515" s="48">
        <v>44.859299</v>
      </c>
      <c r="E5515" s="48">
        <v>44.515597999999997</v>
      </c>
      <c r="F5515" s="48">
        <v>44.796799</v>
      </c>
      <c r="G5515" s="49">
        <v>112000</v>
      </c>
      <c r="H5515" s="48">
        <v>30.109915000000001</v>
      </c>
      <c r="I5515" s="52">
        <f t="shared" si="612"/>
        <v>0.67214434227767039</v>
      </c>
      <c r="J5515" s="52">
        <f t="shared" ca="1" si="613"/>
        <v>1</v>
      </c>
      <c r="K5515" s="48">
        <f t="shared" si="614"/>
        <v>30.02</v>
      </c>
      <c r="L5515" s="48">
        <f t="shared" si="615"/>
        <v>30.15</v>
      </c>
      <c r="M5515" s="48">
        <f t="shared" si="616"/>
        <v>29.92</v>
      </c>
      <c r="N5515" s="48">
        <f t="shared" si="617"/>
        <v>30.11</v>
      </c>
      <c r="O5515" s="49">
        <f t="shared" ca="1" si="618"/>
        <v>112000</v>
      </c>
    </row>
    <row r="5516" spans="1:15" x14ac:dyDescent="0.25">
      <c r="A5516">
        <v>5501</v>
      </c>
      <c r="B5516" s="89">
        <v>34516</v>
      </c>
      <c r="C5516" s="48">
        <v>44.6875</v>
      </c>
      <c r="D5516" s="48">
        <v>44.6875</v>
      </c>
      <c r="E5516" s="48">
        <v>44.375</v>
      </c>
      <c r="F5516" s="48">
        <v>44.5625</v>
      </c>
      <c r="G5516" s="49">
        <v>406900</v>
      </c>
      <c r="H5516" s="48">
        <v>29.952432999999999</v>
      </c>
      <c r="I5516" s="52">
        <f t="shared" si="612"/>
        <v>0.67214435904628334</v>
      </c>
      <c r="J5516" s="52">
        <f t="shared" ca="1" si="613"/>
        <v>1</v>
      </c>
      <c r="K5516" s="48">
        <f t="shared" si="614"/>
        <v>30.04</v>
      </c>
      <c r="L5516" s="48">
        <f t="shared" si="615"/>
        <v>30.04</v>
      </c>
      <c r="M5516" s="48">
        <f t="shared" si="616"/>
        <v>29.83</v>
      </c>
      <c r="N5516" s="48">
        <f t="shared" si="617"/>
        <v>29.95</v>
      </c>
      <c r="O5516" s="49">
        <f t="shared" ca="1" si="618"/>
        <v>406900</v>
      </c>
    </row>
    <row r="5517" spans="1:15" x14ac:dyDescent="0.25">
      <c r="A5517">
        <v>5502</v>
      </c>
      <c r="B5517" s="89">
        <v>34515</v>
      </c>
      <c r="C5517" s="48">
        <v>44.828097999999997</v>
      </c>
      <c r="D5517" s="48">
        <v>44.843699999999998</v>
      </c>
      <c r="E5517" s="48">
        <v>44.3125</v>
      </c>
      <c r="F5517" s="48">
        <v>44.468699999999998</v>
      </c>
      <c r="G5517" s="49">
        <v>271900</v>
      </c>
      <c r="H5517" s="48">
        <v>29.889385999999998</v>
      </c>
      <c r="I5517" s="52">
        <f t="shared" si="612"/>
        <v>0.6721443622143215</v>
      </c>
      <c r="J5517" s="52">
        <f t="shared" ca="1" si="613"/>
        <v>1</v>
      </c>
      <c r="K5517" s="48">
        <f t="shared" si="614"/>
        <v>30.13</v>
      </c>
      <c r="L5517" s="48">
        <f t="shared" si="615"/>
        <v>30.14</v>
      </c>
      <c r="M5517" s="48">
        <f t="shared" si="616"/>
        <v>29.78</v>
      </c>
      <c r="N5517" s="48">
        <f t="shared" si="617"/>
        <v>29.89</v>
      </c>
      <c r="O5517" s="49">
        <f t="shared" ca="1" si="618"/>
        <v>271900</v>
      </c>
    </row>
    <row r="5518" spans="1:15" x14ac:dyDescent="0.25">
      <c r="A5518">
        <v>5503</v>
      </c>
      <c r="B5518" s="89">
        <v>34514</v>
      </c>
      <c r="C5518" s="48">
        <v>44.671799</v>
      </c>
      <c r="D5518" s="48">
        <v>45.015597999999997</v>
      </c>
      <c r="E5518" s="48">
        <v>44.625</v>
      </c>
      <c r="F5518" s="48">
        <v>44.75</v>
      </c>
      <c r="G5518" s="49">
        <v>311800</v>
      </c>
      <c r="H5518" s="48">
        <v>30.07846</v>
      </c>
      <c r="I5518" s="52">
        <f t="shared" si="612"/>
        <v>0.67214435754189938</v>
      </c>
      <c r="J5518" s="52">
        <f t="shared" ca="1" si="613"/>
        <v>1</v>
      </c>
      <c r="K5518" s="48">
        <f t="shared" si="614"/>
        <v>30.03</v>
      </c>
      <c r="L5518" s="48">
        <f t="shared" si="615"/>
        <v>30.26</v>
      </c>
      <c r="M5518" s="48">
        <f t="shared" si="616"/>
        <v>29.99</v>
      </c>
      <c r="N5518" s="48">
        <f t="shared" si="617"/>
        <v>30.08</v>
      </c>
      <c r="O5518" s="49">
        <f t="shared" ca="1" si="618"/>
        <v>311800</v>
      </c>
    </row>
    <row r="5519" spans="1:15" x14ac:dyDescent="0.25">
      <c r="A5519">
        <v>5504</v>
      </c>
      <c r="B5519" s="89">
        <v>34513</v>
      </c>
      <c r="C5519" s="48">
        <v>44.843699999999998</v>
      </c>
      <c r="D5519" s="48">
        <v>44.843699999999998</v>
      </c>
      <c r="E5519" s="48">
        <v>44.25</v>
      </c>
      <c r="F5519" s="48">
        <v>44.609299</v>
      </c>
      <c r="G5519" s="49">
        <v>5382300</v>
      </c>
      <c r="H5519" s="48">
        <v>29.983888</v>
      </c>
      <c r="I5519" s="52">
        <f t="shared" si="612"/>
        <v>0.67214434371631804</v>
      </c>
      <c r="J5519" s="52">
        <f t="shared" ca="1" si="613"/>
        <v>1</v>
      </c>
      <c r="K5519" s="48">
        <f t="shared" si="614"/>
        <v>30.14</v>
      </c>
      <c r="L5519" s="48">
        <f t="shared" si="615"/>
        <v>30.14</v>
      </c>
      <c r="M5519" s="48">
        <f t="shared" si="616"/>
        <v>29.74</v>
      </c>
      <c r="N5519" s="48">
        <f t="shared" si="617"/>
        <v>29.98</v>
      </c>
      <c r="O5519" s="49">
        <f t="shared" ca="1" si="618"/>
        <v>5382300</v>
      </c>
    </row>
    <row r="5520" spans="1:15" x14ac:dyDescent="0.25">
      <c r="A5520">
        <v>5505</v>
      </c>
      <c r="B5520" s="89">
        <v>34512</v>
      </c>
      <c r="C5520" s="48">
        <v>44.234299</v>
      </c>
      <c r="D5520" s="48">
        <v>44.828097999999997</v>
      </c>
      <c r="E5520" s="48">
        <v>44.015597999999997</v>
      </c>
      <c r="F5520" s="48">
        <v>44.828097999999997</v>
      </c>
      <c r="G5520" s="49">
        <v>371200</v>
      </c>
      <c r="H5520" s="48">
        <v>30.130953000000002</v>
      </c>
      <c r="I5520" s="52">
        <f t="shared" si="612"/>
        <v>0.67214435464114497</v>
      </c>
      <c r="J5520" s="52">
        <f t="shared" ca="1" si="613"/>
        <v>1</v>
      </c>
      <c r="K5520" s="48">
        <f t="shared" si="614"/>
        <v>29.73</v>
      </c>
      <c r="L5520" s="48">
        <f t="shared" si="615"/>
        <v>30.13</v>
      </c>
      <c r="M5520" s="48">
        <f t="shared" si="616"/>
        <v>29.58</v>
      </c>
      <c r="N5520" s="48">
        <f t="shared" si="617"/>
        <v>30.13</v>
      </c>
      <c r="O5520" s="49">
        <f t="shared" ca="1" si="618"/>
        <v>371200</v>
      </c>
    </row>
    <row r="5521" spans="1:15" x14ac:dyDescent="0.25">
      <c r="A5521">
        <v>5506</v>
      </c>
      <c r="B5521" s="89">
        <v>34509</v>
      </c>
      <c r="C5521" s="48">
        <v>44.781199999999998</v>
      </c>
      <c r="D5521" s="48">
        <v>44.781199999999998</v>
      </c>
      <c r="E5521" s="48">
        <v>44</v>
      </c>
      <c r="F5521" s="48">
        <v>44.0625</v>
      </c>
      <c r="G5521" s="49">
        <v>353800</v>
      </c>
      <c r="H5521" s="48">
        <v>29.616361000000001</v>
      </c>
      <c r="I5521" s="52">
        <f t="shared" ref="I5521:I5584" si="619">H5521/F5521</f>
        <v>0.67214436312056736</v>
      </c>
      <c r="J5521" s="52">
        <f t="shared" ref="J5521:J5584" ca="1" si="620">INDEX(OFFSET($T$15,0,0,$S$13+1,1),MATCH(B5521,OFFSET($Q$15,0,0,$S$13+1,1),-1))</f>
        <v>1</v>
      </c>
      <c r="K5521" s="48">
        <f t="shared" ref="K5521:K5584" si="621">ROUND($I5521*C5521,2)</f>
        <v>30.1</v>
      </c>
      <c r="L5521" s="48">
        <f t="shared" ref="L5521:L5584" si="622">ROUND($I5521*D5521,2)</f>
        <v>30.1</v>
      </c>
      <c r="M5521" s="48">
        <f t="shared" ref="M5521:M5584" si="623">ROUND($I5521*E5521,2)</f>
        <v>29.57</v>
      </c>
      <c r="N5521" s="48">
        <f t="shared" ref="N5521:N5584" si="624">ROUND($I5521*F5521,2)</f>
        <v>29.62</v>
      </c>
      <c r="O5521" s="49">
        <f t="shared" ref="O5521:O5584" ca="1" si="625">G5521*J5521</f>
        <v>353800</v>
      </c>
    </row>
    <row r="5522" spans="1:15" x14ac:dyDescent="0.25">
      <c r="A5522">
        <v>5507</v>
      </c>
      <c r="B5522" s="89">
        <v>34508</v>
      </c>
      <c r="C5522" s="48">
        <v>45.343699999999998</v>
      </c>
      <c r="D5522" s="48">
        <v>45.406199999999998</v>
      </c>
      <c r="E5522" s="48">
        <v>44.9375</v>
      </c>
      <c r="F5522" s="48">
        <v>45</v>
      </c>
      <c r="G5522" s="49">
        <v>922500</v>
      </c>
      <c r="H5522" s="48">
        <v>30.246496</v>
      </c>
      <c r="I5522" s="52">
        <f t="shared" si="619"/>
        <v>0.67214435555555552</v>
      </c>
      <c r="J5522" s="52">
        <f t="shared" ca="1" si="620"/>
        <v>1</v>
      </c>
      <c r="K5522" s="48">
        <f t="shared" si="621"/>
        <v>30.48</v>
      </c>
      <c r="L5522" s="48">
        <f t="shared" si="622"/>
        <v>30.52</v>
      </c>
      <c r="M5522" s="48">
        <f t="shared" si="623"/>
        <v>30.2</v>
      </c>
      <c r="N5522" s="48">
        <f t="shared" si="624"/>
        <v>30.25</v>
      </c>
      <c r="O5522" s="49">
        <f t="shared" ca="1" si="625"/>
        <v>922500</v>
      </c>
    </row>
    <row r="5523" spans="1:15" x14ac:dyDescent="0.25">
      <c r="A5523">
        <v>5508</v>
      </c>
      <c r="B5523" s="89">
        <v>34507</v>
      </c>
      <c r="C5523" s="48">
        <v>45.218699999999998</v>
      </c>
      <c r="D5523" s="48">
        <v>45.421799</v>
      </c>
      <c r="E5523" s="48">
        <v>45.171799</v>
      </c>
      <c r="F5523" s="48">
        <v>45.265597999999997</v>
      </c>
      <c r="G5523" s="49">
        <v>279900</v>
      </c>
      <c r="H5523" s="48">
        <v>30.425015999999999</v>
      </c>
      <c r="I5523" s="52">
        <f t="shared" si="619"/>
        <v>0.67214435121347571</v>
      </c>
      <c r="J5523" s="52">
        <f t="shared" ca="1" si="620"/>
        <v>1</v>
      </c>
      <c r="K5523" s="48">
        <f t="shared" si="621"/>
        <v>30.39</v>
      </c>
      <c r="L5523" s="48">
        <f t="shared" si="622"/>
        <v>30.53</v>
      </c>
      <c r="M5523" s="48">
        <f t="shared" si="623"/>
        <v>30.36</v>
      </c>
      <c r="N5523" s="48">
        <f t="shared" si="624"/>
        <v>30.43</v>
      </c>
      <c r="O5523" s="49">
        <f t="shared" ca="1" si="625"/>
        <v>279900</v>
      </c>
    </row>
    <row r="5524" spans="1:15" x14ac:dyDescent="0.25">
      <c r="A5524">
        <v>5509</v>
      </c>
      <c r="B5524" s="89">
        <v>34506</v>
      </c>
      <c r="C5524" s="48">
        <v>45.453097999999997</v>
      </c>
      <c r="D5524" s="48">
        <v>45.453097999999997</v>
      </c>
      <c r="E5524" s="48">
        <v>44.906199999999998</v>
      </c>
      <c r="F5524" s="48">
        <v>45.093699999999998</v>
      </c>
      <c r="G5524" s="49">
        <v>139200</v>
      </c>
      <c r="H5524" s="48">
        <v>30.309476</v>
      </c>
      <c r="I5524" s="52">
        <f t="shared" si="619"/>
        <v>0.67214435719402044</v>
      </c>
      <c r="J5524" s="52">
        <f t="shared" ca="1" si="620"/>
        <v>1</v>
      </c>
      <c r="K5524" s="48">
        <f t="shared" si="621"/>
        <v>30.55</v>
      </c>
      <c r="L5524" s="48">
        <f t="shared" si="622"/>
        <v>30.55</v>
      </c>
      <c r="M5524" s="48">
        <f t="shared" si="623"/>
        <v>30.18</v>
      </c>
      <c r="N5524" s="48">
        <f t="shared" si="624"/>
        <v>30.31</v>
      </c>
      <c r="O5524" s="49">
        <f t="shared" ca="1" si="625"/>
        <v>139200</v>
      </c>
    </row>
    <row r="5525" spans="1:15" x14ac:dyDescent="0.25">
      <c r="A5525">
        <v>5510</v>
      </c>
      <c r="B5525" s="89">
        <v>34505</v>
      </c>
      <c r="C5525" s="48">
        <v>45.546799</v>
      </c>
      <c r="D5525" s="48">
        <v>45.625</v>
      </c>
      <c r="E5525" s="48">
        <v>45.4375</v>
      </c>
      <c r="F5525" s="48">
        <v>45.484299</v>
      </c>
      <c r="G5525" s="49">
        <v>137400</v>
      </c>
      <c r="H5525" s="48">
        <v>30.572015</v>
      </c>
      <c r="I5525" s="52">
        <f t="shared" si="619"/>
        <v>0.67214435908971581</v>
      </c>
      <c r="J5525" s="52">
        <f t="shared" ca="1" si="620"/>
        <v>1</v>
      </c>
      <c r="K5525" s="48">
        <f t="shared" si="621"/>
        <v>30.61</v>
      </c>
      <c r="L5525" s="48">
        <f t="shared" si="622"/>
        <v>30.67</v>
      </c>
      <c r="M5525" s="48">
        <f t="shared" si="623"/>
        <v>30.54</v>
      </c>
      <c r="N5525" s="48">
        <f t="shared" si="624"/>
        <v>30.57</v>
      </c>
      <c r="O5525" s="49">
        <f t="shared" ca="1" si="625"/>
        <v>137400</v>
      </c>
    </row>
    <row r="5526" spans="1:15" x14ac:dyDescent="0.25">
      <c r="A5526">
        <v>5511</v>
      </c>
      <c r="B5526" s="89">
        <v>34502</v>
      </c>
      <c r="C5526" s="48">
        <v>46.156199999999998</v>
      </c>
      <c r="D5526" s="48">
        <v>46.203097999999997</v>
      </c>
      <c r="E5526" s="48">
        <v>45.8125</v>
      </c>
      <c r="F5526" s="48">
        <v>45.875</v>
      </c>
      <c r="G5526" s="49">
        <v>403800</v>
      </c>
      <c r="H5526" s="48">
        <v>30.834622</v>
      </c>
      <c r="I5526" s="52">
        <f t="shared" si="619"/>
        <v>0.67214434877384199</v>
      </c>
      <c r="J5526" s="52">
        <f t="shared" ca="1" si="620"/>
        <v>1</v>
      </c>
      <c r="K5526" s="48">
        <f t="shared" si="621"/>
        <v>31.02</v>
      </c>
      <c r="L5526" s="48">
        <f t="shared" si="622"/>
        <v>31.06</v>
      </c>
      <c r="M5526" s="48">
        <f t="shared" si="623"/>
        <v>30.79</v>
      </c>
      <c r="N5526" s="48">
        <f t="shared" si="624"/>
        <v>30.83</v>
      </c>
      <c r="O5526" s="49">
        <f t="shared" ca="1" si="625"/>
        <v>403800</v>
      </c>
    </row>
    <row r="5527" spans="1:15" x14ac:dyDescent="0.25">
      <c r="A5527">
        <v>5512</v>
      </c>
      <c r="B5527" s="89">
        <v>34501</v>
      </c>
      <c r="C5527" s="48">
        <v>46.343699999999998</v>
      </c>
      <c r="D5527" s="48">
        <v>46.468699999999998</v>
      </c>
      <c r="E5527" s="48">
        <v>46.296799</v>
      </c>
      <c r="F5527" s="48">
        <v>46.4375</v>
      </c>
      <c r="G5527" s="49">
        <v>44000</v>
      </c>
      <c r="H5527" s="48">
        <v>31.007697</v>
      </c>
      <c r="I5527" s="52">
        <f t="shared" si="619"/>
        <v>0.66772967967698516</v>
      </c>
      <c r="J5527" s="52">
        <f t="shared" ca="1" si="620"/>
        <v>1</v>
      </c>
      <c r="K5527" s="48">
        <f t="shared" si="621"/>
        <v>30.95</v>
      </c>
      <c r="L5527" s="48">
        <f t="shared" si="622"/>
        <v>31.03</v>
      </c>
      <c r="M5527" s="48">
        <f t="shared" si="623"/>
        <v>30.91</v>
      </c>
      <c r="N5527" s="48">
        <f t="shared" si="624"/>
        <v>31.01</v>
      </c>
      <c r="O5527" s="49">
        <f t="shared" ca="1" si="625"/>
        <v>44000</v>
      </c>
    </row>
    <row r="5528" spans="1:15" x14ac:dyDescent="0.25">
      <c r="A5528">
        <v>5513</v>
      </c>
      <c r="B5528" s="89">
        <v>34500</v>
      </c>
      <c r="C5528" s="48">
        <v>46.546799</v>
      </c>
      <c r="D5528" s="48">
        <v>46.5625</v>
      </c>
      <c r="E5528" s="48">
        <v>46.3125</v>
      </c>
      <c r="F5528" s="48">
        <v>46.343699999999998</v>
      </c>
      <c r="G5528" s="49">
        <v>142800</v>
      </c>
      <c r="H5528" s="48">
        <v>30.945063999999999</v>
      </c>
      <c r="I5528" s="52">
        <f t="shared" si="619"/>
        <v>0.66772968062541405</v>
      </c>
      <c r="J5528" s="52">
        <f t="shared" ca="1" si="620"/>
        <v>1</v>
      </c>
      <c r="K5528" s="48">
        <f t="shared" si="621"/>
        <v>31.08</v>
      </c>
      <c r="L5528" s="48">
        <f t="shared" si="622"/>
        <v>31.09</v>
      </c>
      <c r="M5528" s="48">
        <f t="shared" si="623"/>
        <v>30.92</v>
      </c>
      <c r="N5528" s="48">
        <f t="shared" si="624"/>
        <v>30.95</v>
      </c>
      <c r="O5528" s="49">
        <f t="shared" ca="1" si="625"/>
        <v>142800</v>
      </c>
    </row>
    <row r="5529" spans="1:15" x14ac:dyDescent="0.25">
      <c r="A5529">
        <v>5514</v>
      </c>
      <c r="B5529" s="89">
        <v>34499</v>
      </c>
      <c r="C5529" s="48">
        <v>46.3125</v>
      </c>
      <c r="D5529" s="48">
        <v>46.546799</v>
      </c>
      <c r="E5529" s="48">
        <v>46.3125</v>
      </c>
      <c r="F5529" s="48">
        <v>46.531199999999998</v>
      </c>
      <c r="G5529" s="49">
        <v>161000</v>
      </c>
      <c r="H5529" s="48">
        <v>31.070263000000001</v>
      </c>
      <c r="I5529" s="52">
        <f t="shared" si="619"/>
        <v>0.66772967385324256</v>
      </c>
      <c r="J5529" s="52">
        <f t="shared" ca="1" si="620"/>
        <v>1</v>
      </c>
      <c r="K5529" s="48">
        <f t="shared" si="621"/>
        <v>30.92</v>
      </c>
      <c r="L5529" s="48">
        <f t="shared" si="622"/>
        <v>31.08</v>
      </c>
      <c r="M5529" s="48">
        <f t="shared" si="623"/>
        <v>30.92</v>
      </c>
      <c r="N5529" s="48">
        <f t="shared" si="624"/>
        <v>31.07</v>
      </c>
      <c r="O5529" s="49">
        <f t="shared" ca="1" si="625"/>
        <v>161000</v>
      </c>
    </row>
    <row r="5530" spans="1:15" x14ac:dyDescent="0.25">
      <c r="A5530">
        <v>5515</v>
      </c>
      <c r="B5530" s="89">
        <v>34498</v>
      </c>
      <c r="C5530" s="48">
        <v>46.046799</v>
      </c>
      <c r="D5530" s="48">
        <v>46.1875</v>
      </c>
      <c r="E5530" s="48">
        <v>46.031199999999998</v>
      </c>
      <c r="F5530" s="48">
        <v>46.171799</v>
      </c>
      <c r="G5530" s="49">
        <v>109700</v>
      </c>
      <c r="H5530" s="48">
        <v>30.830279999999998</v>
      </c>
      <c r="I5530" s="52">
        <f t="shared" si="619"/>
        <v>0.66772966762676933</v>
      </c>
      <c r="J5530" s="52">
        <f t="shared" ca="1" si="620"/>
        <v>1</v>
      </c>
      <c r="K5530" s="48">
        <f t="shared" si="621"/>
        <v>30.75</v>
      </c>
      <c r="L5530" s="48">
        <f t="shared" si="622"/>
        <v>30.84</v>
      </c>
      <c r="M5530" s="48">
        <f t="shared" si="623"/>
        <v>30.74</v>
      </c>
      <c r="N5530" s="48">
        <f t="shared" si="624"/>
        <v>30.83</v>
      </c>
      <c r="O5530" s="49">
        <f t="shared" ca="1" si="625"/>
        <v>109700</v>
      </c>
    </row>
    <row r="5531" spans="1:15" x14ac:dyDescent="0.25">
      <c r="A5531">
        <v>5516</v>
      </c>
      <c r="B5531" s="89">
        <v>34495</v>
      </c>
      <c r="C5531" s="48">
        <v>46.078097999999997</v>
      </c>
      <c r="D5531" s="48">
        <v>46.203097999999997</v>
      </c>
      <c r="E5531" s="48">
        <v>46.078097999999997</v>
      </c>
      <c r="F5531" s="48">
        <v>46.109299</v>
      </c>
      <c r="G5531" s="49">
        <v>83100</v>
      </c>
      <c r="H5531" s="48">
        <v>30.788547000000001</v>
      </c>
      <c r="I5531" s="52">
        <f t="shared" si="619"/>
        <v>0.66772966988719562</v>
      </c>
      <c r="J5531" s="52">
        <f t="shared" ca="1" si="620"/>
        <v>1</v>
      </c>
      <c r="K5531" s="48">
        <f t="shared" si="621"/>
        <v>30.77</v>
      </c>
      <c r="L5531" s="48">
        <f t="shared" si="622"/>
        <v>30.85</v>
      </c>
      <c r="M5531" s="48">
        <f t="shared" si="623"/>
        <v>30.77</v>
      </c>
      <c r="N5531" s="48">
        <f t="shared" si="624"/>
        <v>30.79</v>
      </c>
      <c r="O5531" s="49">
        <f t="shared" ca="1" si="625"/>
        <v>83100</v>
      </c>
    </row>
    <row r="5532" spans="1:15" x14ac:dyDescent="0.25">
      <c r="A5532">
        <v>5517</v>
      </c>
      <c r="B5532" s="89">
        <v>34494</v>
      </c>
      <c r="C5532" s="48">
        <v>45.984299</v>
      </c>
      <c r="D5532" s="48">
        <v>46.031199999999998</v>
      </c>
      <c r="E5532" s="48">
        <v>45.890597999999997</v>
      </c>
      <c r="F5532" s="48">
        <v>46.031199999999998</v>
      </c>
      <c r="G5532" s="49">
        <v>80500</v>
      </c>
      <c r="H5532" s="48">
        <v>30.736398999999999</v>
      </c>
      <c r="I5532" s="52">
        <f t="shared" si="619"/>
        <v>0.66772969203496757</v>
      </c>
      <c r="J5532" s="52">
        <f t="shared" ca="1" si="620"/>
        <v>1</v>
      </c>
      <c r="K5532" s="48">
        <f t="shared" si="621"/>
        <v>30.71</v>
      </c>
      <c r="L5532" s="48">
        <f t="shared" si="622"/>
        <v>30.74</v>
      </c>
      <c r="M5532" s="48">
        <f t="shared" si="623"/>
        <v>30.64</v>
      </c>
      <c r="N5532" s="48">
        <f t="shared" si="624"/>
        <v>30.74</v>
      </c>
      <c r="O5532" s="49">
        <f t="shared" ca="1" si="625"/>
        <v>80500</v>
      </c>
    </row>
    <row r="5533" spans="1:15" x14ac:dyDescent="0.25">
      <c r="A5533">
        <v>5518</v>
      </c>
      <c r="B5533" s="89">
        <v>34493</v>
      </c>
      <c r="C5533" s="48">
        <v>46.265597999999997</v>
      </c>
      <c r="D5533" s="48">
        <v>46.265597999999997</v>
      </c>
      <c r="E5533" s="48">
        <v>45.781199999999998</v>
      </c>
      <c r="F5533" s="48">
        <v>45.781199999999998</v>
      </c>
      <c r="G5533" s="49">
        <v>131900</v>
      </c>
      <c r="H5533" s="48">
        <v>30.569465999999998</v>
      </c>
      <c r="I5533" s="52">
        <f t="shared" si="619"/>
        <v>0.66772967943173178</v>
      </c>
      <c r="J5533" s="52">
        <f t="shared" ca="1" si="620"/>
        <v>1</v>
      </c>
      <c r="K5533" s="48">
        <f t="shared" si="621"/>
        <v>30.89</v>
      </c>
      <c r="L5533" s="48">
        <f t="shared" si="622"/>
        <v>30.89</v>
      </c>
      <c r="M5533" s="48">
        <f t="shared" si="623"/>
        <v>30.57</v>
      </c>
      <c r="N5533" s="48">
        <f t="shared" si="624"/>
        <v>30.57</v>
      </c>
      <c r="O5533" s="49">
        <f t="shared" ca="1" si="625"/>
        <v>131900</v>
      </c>
    </row>
    <row r="5534" spans="1:15" x14ac:dyDescent="0.25">
      <c r="A5534">
        <v>5519</v>
      </c>
      <c r="B5534" s="89">
        <v>34492</v>
      </c>
      <c r="C5534" s="48">
        <v>46.140597999999997</v>
      </c>
      <c r="D5534" s="48">
        <v>46.218699999999998</v>
      </c>
      <c r="E5534" s="48">
        <v>46.031199999999998</v>
      </c>
      <c r="F5534" s="48">
        <v>46.156199999999998</v>
      </c>
      <c r="G5534" s="49">
        <v>120600</v>
      </c>
      <c r="H5534" s="48">
        <v>30.819865</v>
      </c>
      <c r="I5534" s="52">
        <f t="shared" si="619"/>
        <v>0.66772968745260664</v>
      </c>
      <c r="J5534" s="52">
        <f t="shared" ca="1" si="620"/>
        <v>1</v>
      </c>
      <c r="K5534" s="48">
        <f t="shared" si="621"/>
        <v>30.81</v>
      </c>
      <c r="L5534" s="48">
        <f t="shared" si="622"/>
        <v>30.86</v>
      </c>
      <c r="M5534" s="48">
        <f t="shared" si="623"/>
        <v>30.74</v>
      </c>
      <c r="N5534" s="48">
        <f t="shared" si="624"/>
        <v>30.82</v>
      </c>
      <c r="O5534" s="49">
        <f t="shared" ca="1" si="625"/>
        <v>120600</v>
      </c>
    </row>
    <row r="5535" spans="1:15" x14ac:dyDescent="0.25">
      <c r="A5535">
        <v>5520</v>
      </c>
      <c r="B5535" s="89">
        <v>34491</v>
      </c>
      <c r="C5535" s="48">
        <v>46.328097999999997</v>
      </c>
      <c r="D5535" s="48">
        <v>46.468699999999998</v>
      </c>
      <c r="E5535" s="48">
        <v>46.1875</v>
      </c>
      <c r="F5535" s="48">
        <v>46.218699999999998</v>
      </c>
      <c r="G5535" s="49">
        <v>99300</v>
      </c>
      <c r="H5535" s="48">
        <v>30.861598000000001</v>
      </c>
      <c r="I5535" s="52">
        <f t="shared" si="619"/>
        <v>0.66772968517072095</v>
      </c>
      <c r="J5535" s="52">
        <f t="shared" ca="1" si="620"/>
        <v>1</v>
      </c>
      <c r="K5535" s="48">
        <f t="shared" si="621"/>
        <v>30.93</v>
      </c>
      <c r="L5535" s="48">
        <f t="shared" si="622"/>
        <v>31.03</v>
      </c>
      <c r="M5535" s="48">
        <f t="shared" si="623"/>
        <v>30.84</v>
      </c>
      <c r="N5535" s="48">
        <f t="shared" si="624"/>
        <v>30.86</v>
      </c>
      <c r="O5535" s="49">
        <f t="shared" ca="1" si="625"/>
        <v>99300</v>
      </c>
    </row>
    <row r="5536" spans="1:15" x14ac:dyDescent="0.25">
      <c r="A5536">
        <v>5521</v>
      </c>
      <c r="B5536" s="89">
        <v>34488</v>
      </c>
      <c r="C5536" s="48">
        <v>46</v>
      </c>
      <c r="D5536" s="48">
        <v>46.390597999999997</v>
      </c>
      <c r="E5536" s="48">
        <v>45.859299</v>
      </c>
      <c r="F5536" s="48">
        <v>46.234299</v>
      </c>
      <c r="G5536" s="49">
        <v>550400</v>
      </c>
      <c r="H5536" s="48">
        <v>30.872012999999999</v>
      </c>
      <c r="I5536" s="52">
        <f t="shared" si="619"/>
        <v>0.66772966537245426</v>
      </c>
      <c r="J5536" s="52">
        <f t="shared" ca="1" si="620"/>
        <v>1</v>
      </c>
      <c r="K5536" s="48">
        <f t="shared" si="621"/>
        <v>30.72</v>
      </c>
      <c r="L5536" s="48">
        <f t="shared" si="622"/>
        <v>30.98</v>
      </c>
      <c r="M5536" s="48">
        <f t="shared" si="623"/>
        <v>30.62</v>
      </c>
      <c r="N5536" s="48">
        <f t="shared" si="624"/>
        <v>30.87</v>
      </c>
      <c r="O5536" s="49">
        <f t="shared" ca="1" si="625"/>
        <v>550400</v>
      </c>
    </row>
    <row r="5537" spans="1:15" x14ac:dyDescent="0.25">
      <c r="A5537">
        <v>5522</v>
      </c>
      <c r="B5537" s="89">
        <v>34487</v>
      </c>
      <c r="C5537" s="48">
        <v>46.046799</v>
      </c>
      <c r="D5537" s="48">
        <v>46.046799</v>
      </c>
      <c r="E5537" s="48">
        <v>45.890597999999997</v>
      </c>
      <c r="F5537" s="48">
        <v>45.968699999999998</v>
      </c>
      <c r="G5537" s="49">
        <v>55100</v>
      </c>
      <c r="H5537" s="48">
        <v>30.694665000000001</v>
      </c>
      <c r="I5537" s="52">
        <f t="shared" si="619"/>
        <v>0.66772967258156102</v>
      </c>
      <c r="J5537" s="52">
        <f t="shared" ca="1" si="620"/>
        <v>1</v>
      </c>
      <c r="K5537" s="48">
        <f t="shared" si="621"/>
        <v>30.75</v>
      </c>
      <c r="L5537" s="48">
        <f t="shared" si="622"/>
        <v>30.75</v>
      </c>
      <c r="M5537" s="48">
        <f t="shared" si="623"/>
        <v>30.64</v>
      </c>
      <c r="N5537" s="48">
        <f t="shared" si="624"/>
        <v>30.69</v>
      </c>
      <c r="O5537" s="49">
        <f t="shared" ca="1" si="625"/>
        <v>55100</v>
      </c>
    </row>
    <row r="5538" spans="1:15" x14ac:dyDescent="0.25">
      <c r="A5538">
        <v>5523</v>
      </c>
      <c r="B5538" s="89">
        <v>34486</v>
      </c>
      <c r="C5538" s="48">
        <v>45.703097999999997</v>
      </c>
      <c r="D5538" s="48">
        <v>46.015597999999997</v>
      </c>
      <c r="E5538" s="48">
        <v>45.5625</v>
      </c>
      <c r="F5538" s="48">
        <v>46.015597999999997</v>
      </c>
      <c r="G5538" s="49">
        <v>200500</v>
      </c>
      <c r="H5538" s="48">
        <v>30.725981000000001</v>
      </c>
      <c r="I5538" s="52">
        <f t="shared" si="619"/>
        <v>0.6677296902672003</v>
      </c>
      <c r="J5538" s="52">
        <f t="shared" ca="1" si="620"/>
        <v>1</v>
      </c>
      <c r="K5538" s="48">
        <f t="shared" si="621"/>
        <v>30.52</v>
      </c>
      <c r="L5538" s="48">
        <f t="shared" si="622"/>
        <v>30.73</v>
      </c>
      <c r="M5538" s="48">
        <f t="shared" si="623"/>
        <v>30.42</v>
      </c>
      <c r="N5538" s="48">
        <f t="shared" si="624"/>
        <v>30.73</v>
      </c>
      <c r="O5538" s="49">
        <f t="shared" ca="1" si="625"/>
        <v>200500</v>
      </c>
    </row>
    <row r="5539" spans="1:15" x14ac:dyDescent="0.25">
      <c r="A5539">
        <v>5524</v>
      </c>
      <c r="B5539" s="89">
        <v>34485</v>
      </c>
      <c r="C5539" s="48">
        <v>45.734299</v>
      </c>
      <c r="D5539" s="48">
        <v>45.906199999999998</v>
      </c>
      <c r="E5539" s="48">
        <v>45.656199999999998</v>
      </c>
      <c r="F5539" s="48">
        <v>45.8125</v>
      </c>
      <c r="G5539" s="49">
        <v>160000</v>
      </c>
      <c r="H5539" s="48">
        <v>30.590366</v>
      </c>
      <c r="I5539" s="52">
        <f t="shared" si="619"/>
        <v>0.66772968076398365</v>
      </c>
      <c r="J5539" s="52">
        <f t="shared" ca="1" si="620"/>
        <v>1</v>
      </c>
      <c r="K5539" s="48">
        <f t="shared" si="621"/>
        <v>30.54</v>
      </c>
      <c r="L5539" s="48">
        <f t="shared" si="622"/>
        <v>30.65</v>
      </c>
      <c r="M5539" s="48">
        <f t="shared" si="623"/>
        <v>30.49</v>
      </c>
      <c r="N5539" s="48">
        <f t="shared" si="624"/>
        <v>30.59</v>
      </c>
      <c r="O5539" s="49">
        <f t="shared" ca="1" si="625"/>
        <v>160000</v>
      </c>
    </row>
    <row r="5540" spans="1:15" x14ac:dyDescent="0.25">
      <c r="A5540">
        <v>5525</v>
      </c>
      <c r="B5540" s="89">
        <v>34481</v>
      </c>
      <c r="C5540" s="48">
        <v>45.75</v>
      </c>
      <c r="D5540" s="48">
        <v>45.875</v>
      </c>
      <c r="E5540" s="48">
        <v>45.671799</v>
      </c>
      <c r="F5540" s="48">
        <v>45.875</v>
      </c>
      <c r="G5540" s="49">
        <v>162000</v>
      </c>
      <c r="H5540" s="48">
        <v>30.632099</v>
      </c>
      <c r="I5540" s="52">
        <f t="shared" si="619"/>
        <v>0.66772967847411446</v>
      </c>
      <c r="J5540" s="52">
        <f t="shared" ca="1" si="620"/>
        <v>1</v>
      </c>
      <c r="K5540" s="48">
        <f t="shared" si="621"/>
        <v>30.55</v>
      </c>
      <c r="L5540" s="48">
        <f t="shared" si="622"/>
        <v>30.63</v>
      </c>
      <c r="M5540" s="48">
        <f t="shared" si="623"/>
        <v>30.5</v>
      </c>
      <c r="N5540" s="48">
        <f t="shared" si="624"/>
        <v>30.63</v>
      </c>
      <c r="O5540" s="49">
        <f t="shared" ca="1" si="625"/>
        <v>162000</v>
      </c>
    </row>
    <row r="5541" spans="1:15" x14ac:dyDescent="0.25">
      <c r="A5541">
        <v>5526</v>
      </c>
      <c r="B5541" s="89">
        <v>34480</v>
      </c>
      <c r="C5541" s="48">
        <v>45.781199999999998</v>
      </c>
      <c r="D5541" s="48">
        <v>45.9375</v>
      </c>
      <c r="E5541" s="48">
        <v>45.734299</v>
      </c>
      <c r="F5541" s="48">
        <v>45.828097999999997</v>
      </c>
      <c r="G5541" s="49">
        <v>369600</v>
      </c>
      <c r="H5541" s="48">
        <v>30.600781000000001</v>
      </c>
      <c r="I5541" s="52">
        <f t="shared" si="619"/>
        <v>0.66772967536204542</v>
      </c>
      <c r="J5541" s="52">
        <f t="shared" ca="1" si="620"/>
        <v>1</v>
      </c>
      <c r="K5541" s="48">
        <f t="shared" si="621"/>
        <v>30.57</v>
      </c>
      <c r="L5541" s="48">
        <f t="shared" si="622"/>
        <v>30.67</v>
      </c>
      <c r="M5541" s="48">
        <f t="shared" si="623"/>
        <v>30.54</v>
      </c>
      <c r="N5541" s="48">
        <f t="shared" si="624"/>
        <v>30.6</v>
      </c>
      <c r="O5541" s="49">
        <f t="shared" ca="1" si="625"/>
        <v>369600</v>
      </c>
    </row>
    <row r="5542" spans="1:15" x14ac:dyDescent="0.25">
      <c r="A5542">
        <v>5527</v>
      </c>
      <c r="B5542" s="89">
        <v>34479</v>
      </c>
      <c r="C5542" s="48">
        <v>45.5</v>
      </c>
      <c r="D5542" s="48">
        <v>45.828097999999997</v>
      </c>
      <c r="E5542" s="48">
        <v>45.343699999999998</v>
      </c>
      <c r="F5542" s="48">
        <v>45.796799</v>
      </c>
      <c r="G5542" s="49">
        <v>738200</v>
      </c>
      <c r="H5542" s="48">
        <v>30.579882000000001</v>
      </c>
      <c r="I5542" s="52">
        <f t="shared" si="619"/>
        <v>0.66772968128187304</v>
      </c>
      <c r="J5542" s="52">
        <f t="shared" ca="1" si="620"/>
        <v>1</v>
      </c>
      <c r="K5542" s="48">
        <f t="shared" si="621"/>
        <v>30.38</v>
      </c>
      <c r="L5542" s="48">
        <f t="shared" si="622"/>
        <v>30.6</v>
      </c>
      <c r="M5542" s="48">
        <f t="shared" si="623"/>
        <v>30.28</v>
      </c>
      <c r="N5542" s="48">
        <f t="shared" si="624"/>
        <v>30.58</v>
      </c>
      <c r="O5542" s="49">
        <f t="shared" ca="1" si="625"/>
        <v>738200</v>
      </c>
    </row>
    <row r="5543" spans="1:15" x14ac:dyDescent="0.25">
      <c r="A5543">
        <v>5528</v>
      </c>
      <c r="B5543" s="89">
        <v>34478</v>
      </c>
      <c r="C5543" s="48">
        <v>45.609299</v>
      </c>
      <c r="D5543" s="48">
        <v>45.843699999999998</v>
      </c>
      <c r="E5543" s="48">
        <v>45.609299</v>
      </c>
      <c r="F5543" s="48">
        <v>45.671799</v>
      </c>
      <c r="G5543" s="49">
        <v>549600</v>
      </c>
      <c r="H5543" s="48">
        <v>30.496414999999999</v>
      </c>
      <c r="I5543" s="52">
        <f t="shared" si="619"/>
        <v>0.66772966398805522</v>
      </c>
      <c r="J5543" s="52">
        <f t="shared" ca="1" si="620"/>
        <v>1</v>
      </c>
      <c r="K5543" s="48">
        <f t="shared" si="621"/>
        <v>30.45</v>
      </c>
      <c r="L5543" s="48">
        <f t="shared" si="622"/>
        <v>30.61</v>
      </c>
      <c r="M5543" s="48">
        <f t="shared" si="623"/>
        <v>30.45</v>
      </c>
      <c r="N5543" s="48">
        <f t="shared" si="624"/>
        <v>30.5</v>
      </c>
      <c r="O5543" s="49">
        <f t="shared" ca="1" si="625"/>
        <v>549600</v>
      </c>
    </row>
    <row r="5544" spans="1:15" x14ac:dyDescent="0.25">
      <c r="A5544">
        <v>5529</v>
      </c>
      <c r="B5544" s="89">
        <v>34477</v>
      </c>
      <c r="C5544" s="48">
        <v>45.515597999999997</v>
      </c>
      <c r="D5544" s="48">
        <v>45.531199999999998</v>
      </c>
      <c r="E5544" s="48">
        <v>45.343699999999998</v>
      </c>
      <c r="F5544" s="48">
        <v>45.484299</v>
      </c>
      <c r="G5544" s="49">
        <v>262700</v>
      </c>
      <c r="H5544" s="48">
        <v>30.371216</v>
      </c>
      <c r="I5544" s="52">
        <f t="shared" si="619"/>
        <v>0.667729670847516</v>
      </c>
      <c r="J5544" s="52">
        <f t="shared" ca="1" si="620"/>
        <v>1</v>
      </c>
      <c r="K5544" s="48">
        <f t="shared" si="621"/>
        <v>30.39</v>
      </c>
      <c r="L5544" s="48">
        <f t="shared" si="622"/>
        <v>30.4</v>
      </c>
      <c r="M5544" s="48">
        <f t="shared" si="623"/>
        <v>30.28</v>
      </c>
      <c r="N5544" s="48">
        <f t="shared" si="624"/>
        <v>30.37</v>
      </c>
      <c r="O5544" s="49">
        <f t="shared" ca="1" si="625"/>
        <v>262700</v>
      </c>
    </row>
    <row r="5545" spans="1:15" x14ac:dyDescent="0.25">
      <c r="A5545">
        <v>5530</v>
      </c>
      <c r="B5545" s="89">
        <v>34474</v>
      </c>
      <c r="C5545" s="48">
        <v>45.656199999999998</v>
      </c>
      <c r="D5545" s="48">
        <v>45.6875</v>
      </c>
      <c r="E5545" s="48">
        <v>45.5</v>
      </c>
      <c r="F5545" s="48">
        <v>45.5625</v>
      </c>
      <c r="G5545" s="49">
        <v>370400</v>
      </c>
      <c r="H5545" s="48">
        <v>30.423432999999999</v>
      </c>
      <c r="I5545" s="52">
        <f t="shared" si="619"/>
        <v>0.66772966803840872</v>
      </c>
      <c r="J5545" s="52">
        <f t="shared" ca="1" si="620"/>
        <v>1</v>
      </c>
      <c r="K5545" s="48">
        <f t="shared" si="621"/>
        <v>30.49</v>
      </c>
      <c r="L5545" s="48">
        <f t="shared" si="622"/>
        <v>30.51</v>
      </c>
      <c r="M5545" s="48">
        <f t="shared" si="623"/>
        <v>30.38</v>
      </c>
      <c r="N5545" s="48">
        <f t="shared" si="624"/>
        <v>30.42</v>
      </c>
      <c r="O5545" s="49">
        <f t="shared" ca="1" si="625"/>
        <v>370400</v>
      </c>
    </row>
    <row r="5546" spans="1:15" x14ac:dyDescent="0.25">
      <c r="A5546">
        <v>5531</v>
      </c>
      <c r="B5546" s="89">
        <v>34473</v>
      </c>
      <c r="C5546" s="48">
        <v>45.421799</v>
      </c>
      <c r="D5546" s="48">
        <v>45.859299</v>
      </c>
      <c r="E5546" s="48">
        <v>45.421799</v>
      </c>
      <c r="F5546" s="48">
        <v>45.734299</v>
      </c>
      <c r="G5546" s="49">
        <v>531000</v>
      </c>
      <c r="H5546" s="48">
        <v>30.538148</v>
      </c>
      <c r="I5546" s="52">
        <f t="shared" si="619"/>
        <v>0.66772966171406711</v>
      </c>
      <c r="J5546" s="52">
        <f t="shared" ca="1" si="620"/>
        <v>1</v>
      </c>
      <c r="K5546" s="48">
        <f t="shared" si="621"/>
        <v>30.33</v>
      </c>
      <c r="L5546" s="48">
        <f t="shared" si="622"/>
        <v>30.62</v>
      </c>
      <c r="M5546" s="48">
        <f t="shared" si="623"/>
        <v>30.33</v>
      </c>
      <c r="N5546" s="48">
        <f t="shared" si="624"/>
        <v>30.54</v>
      </c>
      <c r="O5546" s="49">
        <f t="shared" ca="1" si="625"/>
        <v>531000</v>
      </c>
    </row>
    <row r="5547" spans="1:15" x14ac:dyDescent="0.25">
      <c r="A5547">
        <v>5532</v>
      </c>
      <c r="B5547" s="89">
        <v>34472</v>
      </c>
      <c r="C5547" s="48">
        <v>45.218699999999998</v>
      </c>
      <c r="D5547" s="48">
        <v>45.6875</v>
      </c>
      <c r="E5547" s="48">
        <v>45.015597999999997</v>
      </c>
      <c r="F5547" s="48">
        <v>45.515597999999997</v>
      </c>
      <c r="G5547" s="49">
        <v>824800</v>
      </c>
      <c r="H5547" s="48">
        <v>30.392116000000001</v>
      </c>
      <c r="I5547" s="52">
        <f t="shared" si="619"/>
        <v>0.66772968686470957</v>
      </c>
      <c r="J5547" s="52">
        <f t="shared" ca="1" si="620"/>
        <v>1</v>
      </c>
      <c r="K5547" s="48">
        <f t="shared" si="621"/>
        <v>30.19</v>
      </c>
      <c r="L5547" s="48">
        <f t="shared" si="622"/>
        <v>30.51</v>
      </c>
      <c r="M5547" s="48">
        <f t="shared" si="623"/>
        <v>30.06</v>
      </c>
      <c r="N5547" s="48">
        <f t="shared" si="624"/>
        <v>30.39</v>
      </c>
      <c r="O5547" s="49">
        <f t="shared" ca="1" si="625"/>
        <v>824800</v>
      </c>
    </row>
    <row r="5548" spans="1:15" x14ac:dyDescent="0.25">
      <c r="A5548">
        <v>5533</v>
      </c>
      <c r="B5548" s="89">
        <v>34471</v>
      </c>
      <c r="C5548" s="48">
        <v>44.5625</v>
      </c>
      <c r="D5548" s="48">
        <v>45.1875</v>
      </c>
      <c r="E5548" s="48">
        <v>44.5</v>
      </c>
      <c r="F5548" s="48">
        <v>45.1875</v>
      </c>
      <c r="G5548" s="49">
        <v>470200</v>
      </c>
      <c r="H5548" s="48">
        <v>30.173034999999999</v>
      </c>
      <c r="I5548" s="52">
        <f t="shared" si="619"/>
        <v>0.6677296818810512</v>
      </c>
      <c r="J5548" s="52">
        <f t="shared" ca="1" si="620"/>
        <v>1</v>
      </c>
      <c r="K5548" s="48">
        <f t="shared" si="621"/>
        <v>29.76</v>
      </c>
      <c r="L5548" s="48">
        <f t="shared" si="622"/>
        <v>30.17</v>
      </c>
      <c r="M5548" s="48">
        <f t="shared" si="623"/>
        <v>29.71</v>
      </c>
      <c r="N5548" s="48">
        <f t="shared" si="624"/>
        <v>30.17</v>
      </c>
      <c r="O5548" s="49">
        <f t="shared" ca="1" si="625"/>
        <v>470200</v>
      </c>
    </row>
    <row r="5549" spans="1:15" x14ac:dyDescent="0.25">
      <c r="A5549">
        <v>5534</v>
      </c>
      <c r="B5549" s="89">
        <v>34470</v>
      </c>
      <c r="C5549" s="48">
        <v>44.609299</v>
      </c>
      <c r="D5549" s="48">
        <v>44.75</v>
      </c>
      <c r="E5549" s="48">
        <v>44.515597999999997</v>
      </c>
      <c r="F5549" s="48">
        <v>44.531199999999998</v>
      </c>
      <c r="G5549" s="49">
        <v>450400</v>
      </c>
      <c r="H5549" s="48">
        <v>29.734804</v>
      </c>
      <c r="I5549" s="52">
        <f t="shared" si="619"/>
        <v>0.66772968166139701</v>
      </c>
      <c r="J5549" s="52">
        <f t="shared" ca="1" si="620"/>
        <v>1</v>
      </c>
      <c r="K5549" s="48">
        <f t="shared" si="621"/>
        <v>29.79</v>
      </c>
      <c r="L5549" s="48">
        <f t="shared" si="622"/>
        <v>29.88</v>
      </c>
      <c r="M5549" s="48">
        <f t="shared" si="623"/>
        <v>29.72</v>
      </c>
      <c r="N5549" s="48">
        <f t="shared" si="624"/>
        <v>29.73</v>
      </c>
      <c r="O5549" s="49">
        <f t="shared" ca="1" si="625"/>
        <v>450400</v>
      </c>
    </row>
    <row r="5550" spans="1:15" x14ac:dyDescent="0.25">
      <c r="A5550">
        <v>5535</v>
      </c>
      <c r="B5550" s="89">
        <v>34467</v>
      </c>
      <c r="C5550" s="48">
        <v>44.640597999999997</v>
      </c>
      <c r="D5550" s="48">
        <v>44.640597999999997</v>
      </c>
      <c r="E5550" s="48">
        <v>44.296799</v>
      </c>
      <c r="F5550" s="48">
        <v>44.515597999999997</v>
      </c>
      <c r="G5550" s="49">
        <v>321300</v>
      </c>
      <c r="H5550" s="48">
        <v>29.724385999999999</v>
      </c>
      <c r="I5550" s="52">
        <f t="shared" si="619"/>
        <v>0.66772967983042708</v>
      </c>
      <c r="J5550" s="52">
        <f t="shared" ca="1" si="620"/>
        <v>1</v>
      </c>
      <c r="K5550" s="48">
        <f t="shared" si="621"/>
        <v>29.81</v>
      </c>
      <c r="L5550" s="48">
        <f t="shared" si="622"/>
        <v>29.81</v>
      </c>
      <c r="M5550" s="48">
        <f t="shared" si="623"/>
        <v>29.58</v>
      </c>
      <c r="N5550" s="48">
        <f t="shared" si="624"/>
        <v>29.72</v>
      </c>
      <c r="O5550" s="49">
        <f t="shared" ca="1" si="625"/>
        <v>321300</v>
      </c>
    </row>
    <row r="5551" spans="1:15" x14ac:dyDescent="0.25">
      <c r="A5551">
        <v>5536</v>
      </c>
      <c r="B5551" s="89">
        <v>34466</v>
      </c>
      <c r="C5551" s="48">
        <v>44.578097999999997</v>
      </c>
      <c r="D5551" s="48">
        <v>44.625</v>
      </c>
      <c r="E5551" s="48">
        <v>44.406199999999998</v>
      </c>
      <c r="F5551" s="48">
        <v>44.515597999999997</v>
      </c>
      <c r="G5551" s="49">
        <v>305200</v>
      </c>
      <c r="H5551" s="48">
        <v>29.724385999999999</v>
      </c>
      <c r="I5551" s="52">
        <f t="shared" si="619"/>
        <v>0.66772967983042708</v>
      </c>
      <c r="J5551" s="52">
        <f t="shared" ca="1" si="620"/>
        <v>1</v>
      </c>
      <c r="K5551" s="48">
        <f t="shared" si="621"/>
        <v>29.77</v>
      </c>
      <c r="L5551" s="48">
        <f t="shared" si="622"/>
        <v>29.8</v>
      </c>
      <c r="M5551" s="48">
        <f t="shared" si="623"/>
        <v>29.65</v>
      </c>
      <c r="N5551" s="48">
        <f t="shared" si="624"/>
        <v>29.72</v>
      </c>
      <c r="O5551" s="49">
        <f t="shared" ca="1" si="625"/>
        <v>305200</v>
      </c>
    </row>
    <row r="5552" spans="1:15" x14ac:dyDescent="0.25">
      <c r="A5552">
        <v>5537</v>
      </c>
      <c r="B5552" s="89">
        <v>34465</v>
      </c>
      <c r="C5552" s="48">
        <v>44.656199999999998</v>
      </c>
      <c r="D5552" s="48">
        <v>44.718699999999998</v>
      </c>
      <c r="E5552" s="48">
        <v>44.171799</v>
      </c>
      <c r="F5552" s="48">
        <v>44.296799</v>
      </c>
      <c r="G5552" s="49">
        <v>210600</v>
      </c>
      <c r="H5552" s="48">
        <v>29.578287</v>
      </c>
      <c r="I5552" s="52">
        <f t="shared" si="619"/>
        <v>0.667729670489283</v>
      </c>
      <c r="J5552" s="52">
        <f t="shared" ca="1" si="620"/>
        <v>1</v>
      </c>
      <c r="K5552" s="48">
        <f t="shared" si="621"/>
        <v>29.82</v>
      </c>
      <c r="L5552" s="48">
        <f t="shared" si="622"/>
        <v>29.86</v>
      </c>
      <c r="M5552" s="48">
        <f t="shared" si="623"/>
        <v>29.49</v>
      </c>
      <c r="N5552" s="48">
        <f t="shared" si="624"/>
        <v>29.58</v>
      </c>
      <c r="O5552" s="49">
        <f t="shared" ca="1" si="625"/>
        <v>210600</v>
      </c>
    </row>
    <row r="5553" spans="1:15" x14ac:dyDescent="0.25">
      <c r="A5553">
        <v>5538</v>
      </c>
      <c r="B5553" s="89">
        <v>34464</v>
      </c>
      <c r="C5553" s="48">
        <v>44.578097999999997</v>
      </c>
      <c r="D5553" s="48">
        <v>44.843699999999998</v>
      </c>
      <c r="E5553" s="48">
        <v>44.546799</v>
      </c>
      <c r="F5553" s="48">
        <v>44.703097999999997</v>
      </c>
      <c r="G5553" s="49">
        <v>583400</v>
      </c>
      <c r="H5553" s="48">
        <v>29.849585000000001</v>
      </c>
      <c r="I5553" s="52">
        <f t="shared" si="619"/>
        <v>0.6677296727846469</v>
      </c>
      <c r="J5553" s="52">
        <f t="shared" ca="1" si="620"/>
        <v>1</v>
      </c>
      <c r="K5553" s="48">
        <f t="shared" si="621"/>
        <v>29.77</v>
      </c>
      <c r="L5553" s="48">
        <f t="shared" si="622"/>
        <v>29.94</v>
      </c>
      <c r="M5553" s="48">
        <f t="shared" si="623"/>
        <v>29.75</v>
      </c>
      <c r="N5553" s="48">
        <f t="shared" si="624"/>
        <v>29.85</v>
      </c>
      <c r="O5553" s="49">
        <f t="shared" ca="1" si="625"/>
        <v>583400</v>
      </c>
    </row>
    <row r="5554" spans="1:15" x14ac:dyDescent="0.25">
      <c r="A5554">
        <v>5539</v>
      </c>
      <c r="B5554" s="89">
        <v>34463</v>
      </c>
      <c r="C5554" s="48">
        <v>44.625</v>
      </c>
      <c r="D5554" s="48">
        <v>44.75</v>
      </c>
      <c r="E5554" s="48">
        <v>44.281199999999998</v>
      </c>
      <c r="F5554" s="48">
        <v>44.359299</v>
      </c>
      <c r="G5554" s="49">
        <v>499300</v>
      </c>
      <c r="H5554" s="48">
        <v>29.62002</v>
      </c>
      <c r="I5554" s="52">
        <f t="shared" si="619"/>
        <v>0.66772966813564838</v>
      </c>
      <c r="J5554" s="52">
        <f t="shared" ca="1" si="620"/>
        <v>1</v>
      </c>
      <c r="K5554" s="48">
        <f t="shared" si="621"/>
        <v>29.8</v>
      </c>
      <c r="L5554" s="48">
        <f t="shared" si="622"/>
        <v>29.88</v>
      </c>
      <c r="M5554" s="48">
        <f t="shared" si="623"/>
        <v>29.57</v>
      </c>
      <c r="N5554" s="48">
        <f t="shared" si="624"/>
        <v>29.62</v>
      </c>
      <c r="O5554" s="49">
        <f t="shared" ca="1" si="625"/>
        <v>499300</v>
      </c>
    </row>
    <row r="5555" spans="1:15" x14ac:dyDescent="0.25">
      <c r="A5555">
        <v>5540</v>
      </c>
      <c r="B5555" s="89">
        <v>34460</v>
      </c>
      <c r="C5555" s="48">
        <v>44.968699999999998</v>
      </c>
      <c r="D5555" s="48">
        <v>44.968699999999998</v>
      </c>
      <c r="E5555" s="48">
        <v>44.593699999999998</v>
      </c>
      <c r="F5555" s="48">
        <v>44.75</v>
      </c>
      <c r="G5555" s="49">
        <v>216300</v>
      </c>
      <c r="H5555" s="48">
        <v>29.880903</v>
      </c>
      <c r="I5555" s="52">
        <f t="shared" si="619"/>
        <v>0.66772967597765365</v>
      </c>
      <c r="J5555" s="52">
        <f t="shared" ca="1" si="620"/>
        <v>1</v>
      </c>
      <c r="K5555" s="48">
        <f t="shared" si="621"/>
        <v>30.03</v>
      </c>
      <c r="L5555" s="48">
        <f t="shared" si="622"/>
        <v>30.03</v>
      </c>
      <c r="M5555" s="48">
        <f t="shared" si="623"/>
        <v>29.78</v>
      </c>
      <c r="N5555" s="48">
        <f t="shared" si="624"/>
        <v>29.88</v>
      </c>
      <c r="O5555" s="49">
        <f t="shared" ca="1" si="625"/>
        <v>216300</v>
      </c>
    </row>
    <row r="5556" spans="1:15" x14ac:dyDescent="0.25">
      <c r="A5556">
        <v>5541</v>
      </c>
      <c r="B5556" s="89">
        <v>34459</v>
      </c>
      <c r="C5556" s="48">
        <v>45.296799</v>
      </c>
      <c r="D5556" s="48">
        <v>45.375</v>
      </c>
      <c r="E5556" s="48">
        <v>45.1875</v>
      </c>
      <c r="F5556" s="48">
        <v>45.1875</v>
      </c>
      <c r="G5556" s="49">
        <v>659800</v>
      </c>
      <c r="H5556" s="48">
        <v>30.173034999999999</v>
      </c>
      <c r="I5556" s="52">
        <f t="shared" si="619"/>
        <v>0.6677296818810512</v>
      </c>
      <c r="J5556" s="52">
        <f t="shared" ca="1" si="620"/>
        <v>1</v>
      </c>
      <c r="K5556" s="48">
        <f t="shared" si="621"/>
        <v>30.25</v>
      </c>
      <c r="L5556" s="48">
        <f t="shared" si="622"/>
        <v>30.3</v>
      </c>
      <c r="M5556" s="48">
        <f t="shared" si="623"/>
        <v>30.17</v>
      </c>
      <c r="N5556" s="48">
        <f t="shared" si="624"/>
        <v>30.17</v>
      </c>
      <c r="O5556" s="49">
        <f t="shared" ca="1" si="625"/>
        <v>659800</v>
      </c>
    </row>
    <row r="5557" spans="1:15" x14ac:dyDescent="0.25">
      <c r="A5557">
        <v>5542</v>
      </c>
      <c r="B5557" s="89">
        <v>34458</v>
      </c>
      <c r="C5557" s="48">
        <v>45.421799</v>
      </c>
      <c r="D5557" s="48">
        <v>45.421799</v>
      </c>
      <c r="E5557" s="48">
        <v>45.078097999999997</v>
      </c>
      <c r="F5557" s="48">
        <v>45.25</v>
      </c>
      <c r="G5557" s="49">
        <v>401900</v>
      </c>
      <c r="H5557" s="48">
        <v>30.214767999999999</v>
      </c>
      <c r="I5557" s="52">
        <f t="shared" si="619"/>
        <v>0.66772967955801099</v>
      </c>
      <c r="J5557" s="52">
        <f t="shared" ca="1" si="620"/>
        <v>1</v>
      </c>
      <c r="K5557" s="48">
        <f t="shared" si="621"/>
        <v>30.33</v>
      </c>
      <c r="L5557" s="48">
        <f t="shared" si="622"/>
        <v>30.33</v>
      </c>
      <c r="M5557" s="48">
        <f t="shared" si="623"/>
        <v>30.1</v>
      </c>
      <c r="N5557" s="48">
        <f t="shared" si="624"/>
        <v>30.21</v>
      </c>
      <c r="O5557" s="49">
        <f t="shared" ca="1" si="625"/>
        <v>401900</v>
      </c>
    </row>
    <row r="5558" spans="1:15" x14ac:dyDescent="0.25">
      <c r="A5558">
        <v>5543</v>
      </c>
      <c r="B5558" s="89">
        <v>34457</v>
      </c>
      <c r="C5558" s="48">
        <v>45.390597999999997</v>
      </c>
      <c r="D5558" s="48">
        <v>45.406199999999998</v>
      </c>
      <c r="E5558" s="48">
        <v>45.0625</v>
      </c>
      <c r="F5558" s="48">
        <v>45.328097999999997</v>
      </c>
      <c r="G5558" s="49">
        <v>183400</v>
      </c>
      <c r="H5558" s="48">
        <v>30.266915999999998</v>
      </c>
      <c r="I5558" s="52">
        <f t="shared" si="619"/>
        <v>0.66772967178106613</v>
      </c>
      <c r="J5558" s="52">
        <f t="shared" ca="1" si="620"/>
        <v>1</v>
      </c>
      <c r="K5558" s="48">
        <f t="shared" si="621"/>
        <v>30.31</v>
      </c>
      <c r="L5558" s="48">
        <f t="shared" si="622"/>
        <v>30.32</v>
      </c>
      <c r="M5558" s="48">
        <f t="shared" si="623"/>
        <v>30.09</v>
      </c>
      <c r="N5558" s="48">
        <f t="shared" si="624"/>
        <v>30.27</v>
      </c>
      <c r="O5558" s="49">
        <f t="shared" ca="1" si="625"/>
        <v>183400</v>
      </c>
    </row>
    <row r="5559" spans="1:15" x14ac:dyDescent="0.25">
      <c r="A5559">
        <v>5544</v>
      </c>
      <c r="B5559" s="89">
        <v>34456</v>
      </c>
      <c r="C5559" s="48">
        <v>45.093699999999998</v>
      </c>
      <c r="D5559" s="48">
        <v>45.718699999999998</v>
      </c>
      <c r="E5559" s="48">
        <v>44.9375</v>
      </c>
      <c r="F5559" s="48">
        <v>45.375</v>
      </c>
      <c r="G5559" s="49">
        <v>275000</v>
      </c>
      <c r="H5559" s="48">
        <v>30.298234000000001</v>
      </c>
      <c r="I5559" s="52">
        <f t="shared" si="619"/>
        <v>0.66772967493112945</v>
      </c>
      <c r="J5559" s="52">
        <f t="shared" ca="1" si="620"/>
        <v>1</v>
      </c>
      <c r="K5559" s="48">
        <f t="shared" si="621"/>
        <v>30.11</v>
      </c>
      <c r="L5559" s="48">
        <f t="shared" si="622"/>
        <v>30.53</v>
      </c>
      <c r="M5559" s="48">
        <f t="shared" si="623"/>
        <v>30.01</v>
      </c>
      <c r="N5559" s="48">
        <f t="shared" si="624"/>
        <v>30.3</v>
      </c>
      <c r="O5559" s="49">
        <f t="shared" ca="1" si="625"/>
        <v>275000</v>
      </c>
    </row>
    <row r="5560" spans="1:15" x14ac:dyDescent="0.25">
      <c r="A5560">
        <v>5545</v>
      </c>
      <c r="B5560" s="89">
        <v>34453</v>
      </c>
      <c r="C5560" s="48">
        <v>44.875</v>
      </c>
      <c r="D5560" s="48">
        <v>45.156199999999998</v>
      </c>
      <c r="E5560" s="48">
        <v>44.8125</v>
      </c>
      <c r="F5560" s="48">
        <v>45.093699999999998</v>
      </c>
      <c r="G5560" s="49">
        <v>481900</v>
      </c>
      <c r="H5560" s="48">
        <v>30.110402000000001</v>
      </c>
      <c r="I5560" s="52">
        <f t="shared" si="619"/>
        <v>0.66772968286035528</v>
      </c>
      <c r="J5560" s="52">
        <f t="shared" ca="1" si="620"/>
        <v>1</v>
      </c>
      <c r="K5560" s="48">
        <f t="shared" si="621"/>
        <v>29.96</v>
      </c>
      <c r="L5560" s="48">
        <f t="shared" si="622"/>
        <v>30.15</v>
      </c>
      <c r="M5560" s="48">
        <f t="shared" si="623"/>
        <v>29.92</v>
      </c>
      <c r="N5560" s="48">
        <f t="shared" si="624"/>
        <v>30.11</v>
      </c>
      <c r="O5560" s="49">
        <f t="shared" ca="1" si="625"/>
        <v>481900</v>
      </c>
    </row>
    <row r="5561" spans="1:15" x14ac:dyDescent="0.25">
      <c r="A5561">
        <v>5546</v>
      </c>
      <c r="B5561" s="89">
        <v>34452</v>
      </c>
      <c r="C5561" s="48">
        <v>45.1875</v>
      </c>
      <c r="D5561" s="48">
        <v>45.25</v>
      </c>
      <c r="E5561" s="48">
        <v>44.8125</v>
      </c>
      <c r="F5561" s="48">
        <v>44.953097999999997</v>
      </c>
      <c r="G5561" s="49">
        <v>287000</v>
      </c>
      <c r="H5561" s="48">
        <v>30.016518000000001</v>
      </c>
      <c r="I5561" s="52">
        <f t="shared" si="619"/>
        <v>0.66772968572711056</v>
      </c>
      <c r="J5561" s="52">
        <f t="shared" ca="1" si="620"/>
        <v>1</v>
      </c>
      <c r="K5561" s="48">
        <f t="shared" si="621"/>
        <v>30.17</v>
      </c>
      <c r="L5561" s="48">
        <f t="shared" si="622"/>
        <v>30.21</v>
      </c>
      <c r="M5561" s="48">
        <f t="shared" si="623"/>
        <v>29.92</v>
      </c>
      <c r="N5561" s="48">
        <f t="shared" si="624"/>
        <v>30.02</v>
      </c>
      <c r="O5561" s="49">
        <f t="shared" ca="1" si="625"/>
        <v>287000</v>
      </c>
    </row>
    <row r="5562" spans="1:15" x14ac:dyDescent="0.25">
      <c r="A5562">
        <v>5547</v>
      </c>
      <c r="B5562" s="89">
        <v>34450</v>
      </c>
      <c r="C5562" s="48">
        <v>45.265597999999997</v>
      </c>
      <c r="D5562" s="48">
        <v>45.343699999999998</v>
      </c>
      <c r="E5562" s="48">
        <v>45.1875</v>
      </c>
      <c r="F5562" s="48">
        <v>45.281199999999998</v>
      </c>
      <c r="G5562" s="49">
        <v>399000</v>
      </c>
      <c r="H5562" s="48">
        <v>30.235600999999999</v>
      </c>
      <c r="I5562" s="52">
        <f t="shared" si="619"/>
        <v>0.66772967589198162</v>
      </c>
      <c r="J5562" s="52">
        <f t="shared" ca="1" si="620"/>
        <v>1</v>
      </c>
      <c r="K5562" s="48">
        <f t="shared" si="621"/>
        <v>30.23</v>
      </c>
      <c r="L5562" s="48">
        <f t="shared" si="622"/>
        <v>30.28</v>
      </c>
      <c r="M5562" s="48">
        <f t="shared" si="623"/>
        <v>30.17</v>
      </c>
      <c r="N5562" s="48">
        <f t="shared" si="624"/>
        <v>30.24</v>
      </c>
      <c r="O5562" s="49">
        <f t="shared" ca="1" si="625"/>
        <v>399000</v>
      </c>
    </row>
    <row r="5563" spans="1:15" x14ac:dyDescent="0.25">
      <c r="A5563">
        <v>5548</v>
      </c>
      <c r="B5563" s="89">
        <v>34449</v>
      </c>
      <c r="C5563" s="48">
        <v>44.843699999999998</v>
      </c>
      <c r="D5563" s="48">
        <v>45.359299</v>
      </c>
      <c r="E5563" s="48">
        <v>44.843699999999998</v>
      </c>
      <c r="F5563" s="48">
        <v>45.328097999999997</v>
      </c>
      <c r="G5563" s="49">
        <v>394600</v>
      </c>
      <c r="H5563" s="48">
        <v>30.266915999999998</v>
      </c>
      <c r="I5563" s="52">
        <f t="shared" si="619"/>
        <v>0.66772967178106613</v>
      </c>
      <c r="J5563" s="52">
        <f t="shared" ca="1" si="620"/>
        <v>1</v>
      </c>
      <c r="K5563" s="48">
        <f t="shared" si="621"/>
        <v>29.94</v>
      </c>
      <c r="L5563" s="48">
        <f t="shared" si="622"/>
        <v>30.29</v>
      </c>
      <c r="M5563" s="48">
        <f t="shared" si="623"/>
        <v>29.94</v>
      </c>
      <c r="N5563" s="48">
        <f t="shared" si="624"/>
        <v>30.27</v>
      </c>
      <c r="O5563" s="49">
        <f t="shared" ca="1" si="625"/>
        <v>394600</v>
      </c>
    </row>
    <row r="5564" spans="1:15" x14ac:dyDescent="0.25">
      <c r="A5564">
        <v>5549</v>
      </c>
      <c r="B5564" s="89">
        <v>34446</v>
      </c>
      <c r="C5564" s="48">
        <v>45.015597999999997</v>
      </c>
      <c r="D5564" s="48">
        <v>45.046799</v>
      </c>
      <c r="E5564" s="48">
        <v>44.734299</v>
      </c>
      <c r="F5564" s="48">
        <v>44.859299</v>
      </c>
      <c r="G5564" s="49">
        <v>301800</v>
      </c>
      <c r="H5564" s="48">
        <v>29.953885</v>
      </c>
      <c r="I5564" s="52">
        <f t="shared" si="619"/>
        <v>0.66772967183459553</v>
      </c>
      <c r="J5564" s="52">
        <f t="shared" ca="1" si="620"/>
        <v>1</v>
      </c>
      <c r="K5564" s="48">
        <f t="shared" si="621"/>
        <v>30.06</v>
      </c>
      <c r="L5564" s="48">
        <f t="shared" si="622"/>
        <v>30.08</v>
      </c>
      <c r="M5564" s="48">
        <f t="shared" si="623"/>
        <v>29.87</v>
      </c>
      <c r="N5564" s="48">
        <f t="shared" si="624"/>
        <v>29.95</v>
      </c>
      <c r="O5564" s="49">
        <f t="shared" ca="1" si="625"/>
        <v>301800</v>
      </c>
    </row>
    <row r="5565" spans="1:15" x14ac:dyDescent="0.25">
      <c r="A5565">
        <v>5550</v>
      </c>
      <c r="B5565" s="89">
        <v>34445</v>
      </c>
      <c r="C5565" s="48">
        <v>44.5</v>
      </c>
      <c r="D5565" s="48">
        <v>44.968699999999998</v>
      </c>
      <c r="E5565" s="48">
        <v>44.343699999999998</v>
      </c>
      <c r="F5565" s="48">
        <v>44.906199999999998</v>
      </c>
      <c r="G5565" s="49">
        <v>200300</v>
      </c>
      <c r="H5565" s="48">
        <v>29.985202999999998</v>
      </c>
      <c r="I5565" s="52">
        <f t="shared" si="619"/>
        <v>0.66772968988691983</v>
      </c>
      <c r="J5565" s="52">
        <f t="shared" ca="1" si="620"/>
        <v>1</v>
      </c>
      <c r="K5565" s="48">
        <f t="shared" si="621"/>
        <v>29.71</v>
      </c>
      <c r="L5565" s="48">
        <f t="shared" si="622"/>
        <v>30.03</v>
      </c>
      <c r="M5565" s="48">
        <f t="shared" si="623"/>
        <v>29.61</v>
      </c>
      <c r="N5565" s="48">
        <f t="shared" si="624"/>
        <v>29.99</v>
      </c>
      <c r="O5565" s="49">
        <f t="shared" ca="1" si="625"/>
        <v>200300</v>
      </c>
    </row>
    <row r="5566" spans="1:15" x14ac:dyDescent="0.25">
      <c r="A5566">
        <v>5551</v>
      </c>
      <c r="B5566" s="89">
        <v>34444</v>
      </c>
      <c r="C5566" s="48">
        <v>44.406199999999998</v>
      </c>
      <c r="D5566" s="48">
        <v>44.515597999999997</v>
      </c>
      <c r="E5566" s="48">
        <v>44.078097999999997</v>
      </c>
      <c r="F5566" s="48">
        <v>44.3125</v>
      </c>
      <c r="G5566" s="49">
        <v>508000</v>
      </c>
      <c r="H5566" s="48">
        <v>29.588771000000001</v>
      </c>
      <c r="I5566" s="52">
        <f t="shared" si="619"/>
        <v>0.6677296699576869</v>
      </c>
      <c r="J5566" s="52">
        <f t="shared" ca="1" si="620"/>
        <v>1</v>
      </c>
      <c r="K5566" s="48">
        <f t="shared" si="621"/>
        <v>29.65</v>
      </c>
      <c r="L5566" s="48">
        <f t="shared" si="622"/>
        <v>29.72</v>
      </c>
      <c r="M5566" s="48">
        <f t="shared" si="623"/>
        <v>29.43</v>
      </c>
      <c r="N5566" s="48">
        <f t="shared" si="624"/>
        <v>29.59</v>
      </c>
      <c r="O5566" s="49">
        <f t="shared" ca="1" si="625"/>
        <v>508000</v>
      </c>
    </row>
    <row r="5567" spans="1:15" x14ac:dyDescent="0.25">
      <c r="A5567">
        <v>5552</v>
      </c>
      <c r="B5567" s="89">
        <v>34443</v>
      </c>
      <c r="C5567" s="48">
        <v>44.25</v>
      </c>
      <c r="D5567" s="48">
        <v>44.531199999999998</v>
      </c>
      <c r="E5567" s="48">
        <v>43.984299</v>
      </c>
      <c r="F5567" s="48">
        <v>44.359299</v>
      </c>
      <c r="G5567" s="49">
        <v>472200</v>
      </c>
      <c r="H5567" s="48">
        <v>29.62002</v>
      </c>
      <c r="I5567" s="52">
        <f t="shared" si="619"/>
        <v>0.66772966813564838</v>
      </c>
      <c r="J5567" s="52">
        <f t="shared" ca="1" si="620"/>
        <v>1</v>
      </c>
      <c r="K5567" s="48">
        <f t="shared" si="621"/>
        <v>29.55</v>
      </c>
      <c r="L5567" s="48">
        <f t="shared" si="622"/>
        <v>29.73</v>
      </c>
      <c r="M5567" s="48">
        <f t="shared" si="623"/>
        <v>29.37</v>
      </c>
      <c r="N5567" s="48">
        <f t="shared" si="624"/>
        <v>29.62</v>
      </c>
      <c r="O5567" s="49">
        <f t="shared" ca="1" si="625"/>
        <v>472200</v>
      </c>
    </row>
    <row r="5568" spans="1:15" x14ac:dyDescent="0.25">
      <c r="A5568">
        <v>5553</v>
      </c>
      <c r="B5568" s="89">
        <v>34442</v>
      </c>
      <c r="C5568" s="48">
        <v>44.640597999999997</v>
      </c>
      <c r="D5568" s="48">
        <v>44.765597999999997</v>
      </c>
      <c r="E5568" s="48">
        <v>44.156199999999998</v>
      </c>
      <c r="F5568" s="48">
        <v>44.296799</v>
      </c>
      <c r="G5568" s="49">
        <v>369100</v>
      </c>
      <c r="H5568" s="48">
        <v>29.578287</v>
      </c>
      <c r="I5568" s="52">
        <f t="shared" si="619"/>
        <v>0.667729670489283</v>
      </c>
      <c r="J5568" s="52">
        <f t="shared" ca="1" si="620"/>
        <v>1</v>
      </c>
      <c r="K5568" s="48">
        <f t="shared" si="621"/>
        <v>29.81</v>
      </c>
      <c r="L5568" s="48">
        <f t="shared" si="622"/>
        <v>29.89</v>
      </c>
      <c r="M5568" s="48">
        <f t="shared" si="623"/>
        <v>29.48</v>
      </c>
      <c r="N5568" s="48">
        <f t="shared" si="624"/>
        <v>29.58</v>
      </c>
      <c r="O5568" s="49">
        <f t="shared" ca="1" si="625"/>
        <v>369100</v>
      </c>
    </row>
    <row r="5569" spans="1:15" x14ac:dyDescent="0.25">
      <c r="A5569">
        <v>5554</v>
      </c>
      <c r="B5569" s="89">
        <v>34439</v>
      </c>
      <c r="C5569" s="48">
        <v>44.578097999999997</v>
      </c>
      <c r="D5569" s="48">
        <v>44.781199999999998</v>
      </c>
      <c r="E5569" s="48">
        <v>44.515597999999997</v>
      </c>
      <c r="F5569" s="48">
        <v>44.593699999999998</v>
      </c>
      <c r="G5569" s="49">
        <v>387300</v>
      </c>
      <c r="H5569" s="48">
        <v>29.776537000000001</v>
      </c>
      <c r="I5569" s="52">
        <f t="shared" si="619"/>
        <v>0.6677296793044758</v>
      </c>
      <c r="J5569" s="52">
        <f t="shared" ca="1" si="620"/>
        <v>1</v>
      </c>
      <c r="K5569" s="48">
        <f t="shared" si="621"/>
        <v>29.77</v>
      </c>
      <c r="L5569" s="48">
        <f t="shared" si="622"/>
        <v>29.9</v>
      </c>
      <c r="M5569" s="48">
        <f t="shared" si="623"/>
        <v>29.72</v>
      </c>
      <c r="N5569" s="48">
        <f t="shared" si="624"/>
        <v>29.78</v>
      </c>
      <c r="O5569" s="49">
        <f t="shared" ca="1" si="625"/>
        <v>387300</v>
      </c>
    </row>
    <row r="5570" spans="1:15" x14ac:dyDescent="0.25">
      <c r="A5570">
        <v>5555</v>
      </c>
      <c r="B5570" s="89">
        <v>34438</v>
      </c>
      <c r="C5570" s="48">
        <v>44.5</v>
      </c>
      <c r="D5570" s="48">
        <v>44.828097999999997</v>
      </c>
      <c r="E5570" s="48">
        <v>44.406199999999998</v>
      </c>
      <c r="F5570" s="48">
        <v>44.593699999999998</v>
      </c>
      <c r="G5570" s="49">
        <v>419900</v>
      </c>
      <c r="H5570" s="48">
        <v>29.776537000000001</v>
      </c>
      <c r="I5570" s="52">
        <f t="shared" si="619"/>
        <v>0.6677296793044758</v>
      </c>
      <c r="J5570" s="52">
        <f t="shared" ca="1" si="620"/>
        <v>1</v>
      </c>
      <c r="K5570" s="48">
        <f t="shared" si="621"/>
        <v>29.71</v>
      </c>
      <c r="L5570" s="48">
        <f t="shared" si="622"/>
        <v>29.93</v>
      </c>
      <c r="M5570" s="48">
        <f t="shared" si="623"/>
        <v>29.65</v>
      </c>
      <c r="N5570" s="48">
        <f t="shared" si="624"/>
        <v>29.78</v>
      </c>
      <c r="O5570" s="49">
        <f t="shared" ca="1" si="625"/>
        <v>419900</v>
      </c>
    </row>
    <row r="5571" spans="1:15" x14ac:dyDescent="0.25">
      <c r="A5571">
        <v>5556</v>
      </c>
      <c r="B5571" s="89">
        <v>34437</v>
      </c>
      <c r="C5571" s="48">
        <v>44.796799</v>
      </c>
      <c r="D5571" s="48">
        <v>44.906199999999998</v>
      </c>
      <c r="E5571" s="48">
        <v>44.25</v>
      </c>
      <c r="F5571" s="48">
        <v>44.578097999999997</v>
      </c>
      <c r="G5571" s="49">
        <v>364100</v>
      </c>
      <c r="H5571" s="48">
        <v>29.766119</v>
      </c>
      <c r="I5571" s="52">
        <f t="shared" si="619"/>
        <v>0.66772967747524814</v>
      </c>
      <c r="J5571" s="52">
        <f t="shared" ca="1" si="620"/>
        <v>1</v>
      </c>
      <c r="K5571" s="48">
        <f t="shared" si="621"/>
        <v>29.91</v>
      </c>
      <c r="L5571" s="48">
        <f t="shared" si="622"/>
        <v>29.99</v>
      </c>
      <c r="M5571" s="48">
        <f t="shared" si="623"/>
        <v>29.55</v>
      </c>
      <c r="N5571" s="48">
        <f t="shared" si="624"/>
        <v>29.77</v>
      </c>
      <c r="O5571" s="49">
        <f t="shared" ca="1" si="625"/>
        <v>364100</v>
      </c>
    </row>
    <row r="5572" spans="1:15" x14ac:dyDescent="0.25">
      <c r="A5572">
        <v>5557</v>
      </c>
      <c r="B5572" s="89">
        <v>34436</v>
      </c>
      <c r="C5572" s="48">
        <v>44.921799</v>
      </c>
      <c r="D5572" s="48">
        <v>45</v>
      </c>
      <c r="E5572" s="48">
        <v>44.718699999999998</v>
      </c>
      <c r="F5572" s="48">
        <v>44.8125</v>
      </c>
      <c r="G5572" s="49">
        <v>1409200</v>
      </c>
      <c r="H5572" s="48">
        <v>29.922636000000001</v>
      </c>
      <c r="I5572" s="52">
        <f t="shared" si="619"/>
        <v>0.66772967364016733</v>
      </c>
      <c r="J5572" s="52">
        <f t="shared" ca="1" si="620"/>
        <v>1</v>
      </c>
      <c r="K5572" s="48">
        <f t="shared" si="621"/>
        <v>30</v>
      </c>
      <c r="L5572" s="48">
        <f t="shared" si="622"/>
        <v>30.05</v>
      </c>
      <c r="M5572" s="48">
        <f t="shared" si="623"/>
        <v>29.86</v>
      </c>
      <c r="N5572" s="48">
        <f t="shared" si="624"/>
        <v>29.92</v>
      </c>
      <c r="O5572" s="49">
        <f t="shared" ca="1" si="625"/>
        <v>1409200</v>
      </c>
    </row>
    <row r="5573" spans="1:15" x14ac:dyDescent="0.25">
      <c r="A5573">
        <v>5558</v>
      </c>
      <c r="B5573" s="89">
        <v>34435</v>
      </c>
      <c r="C5573" s="48">
        <v>44.8125</v>
      </c>
      <c r="D5573" s="48">
        <v>45.0625</v>
      </c>
      <c r="E5573" s="48">
        <v>44.703097999999997</v>
      </c>
      <c r="F5573" s="48">
        <v>44.875</v>
      </c>
      <c r="G5573" s="49">
        <v>203300</v>
      </c>
      <c r="H5573" s="48">
        <v>29.964369000000001</v>
      </c>
      <c r="I5573" s="52">
        <f t="shared" si="619"/>
        <v>0.66772967130919225</v>
      </c>
      <c r="J5573" s="52">
        <f t="shared" ca="1" si="620"/>
        <v>1</v>
      </c>
      <c r="K5573" s="48">
        <f t="shared" si="621"/>
        <v>29.92</v>
      </c>
      <c r="L5573" s="48">
        <f t="shared" si="622"/>
        <v>30.09</v>
      </c>
      <c r="M5573" s="48">
        <f t="shared" si="623"/>
        <v>29.85</v>
      </c>
      <c r="N5573" s="48">
        <f t="shared" si="624"/>
        <v>29.96</v>
      </c>
      <c r="O5573" s="49">
        <f t="shared" ca="1" si="625"/>
        <v>203300</v>
      </c>
    </row>
    <row r="5574" spans="1:15" x14ac:dyDescent="0.25">
      <c r="A5574">
        <v>5559</v>
      </c>
      <c r="B5574" s="89">
        <v>34432</v>
      </c>
      <c r="C5574" s="48">
        <v>44.9375</v>
      </c>
      <c r="D5574" s="48">
        <v>44.9375</v>
      </c>
      <c r="E5574" s="48">
        <v>44.468699999999998</v>
      </c>
      <c r="F5574" s="48">
        <v>44.6875</v>
      </c>
      <c r="G5574" s="49">
        <v>242400</v>
      </c>
      <c r="H5574" s="48">
        <v>29.839169999999999</v>
      </c>
      <c r="I5574" s="52">
        <f t="shared" si="619"/>
        <v>0.66772967832167829</v>
      </c>
      <c r="J5574" s="52">
        <f t="shared" ca="1" si="620"/>
        <v>1</v>
      </c>
      <c r="K5574" s="48">
        <f t="shared" si="621"/>
        <v>30.01</v>
      </c>
      <c r="L5574" s="48">
        <f t="shared" si="622"/>
        <v>30.01</v>
      </c>
      <c r="M5574" s="48">
        <f t="shared" si="623"/>
        <v>29.69</v>
      </c>
      <c r="N5574" s="48">
        <f t="shared" si="624"/>
        <v>29.84</v>
      </c>
      <c r="O5574" s="49">
        <f t="shared" ca="1" si="625"/>
        <v>242400</v>
      </c>
    </row>
    <row r="5575" spans="1:15" x14ac:dyDescent="0.25">
      <c r="A5575">
        <v>5560</v>
      </c>
      <c r="B5575" s="89">
        <v>34431</v>
      </c>
      <c r="C5575" s="48">
        <v>44.781199999999998</v>
      </c>
      <c r="D5575" s="48">
        <v>45.125</v>
      </c>
      <c r="E5575" s="48">
        <v>44.531199999999998</v>
      </c>
      <c r="F5575" s="48">
        <v>45.031199999999998</v>
      </c>
      <c r="G5575" s="49">
        <v>666100</v>
      </c>
      <c r="H5575" s="48">
        <v>30.068669</v>
      </c>
      <c r="I5575" s="52">
        <f t="shared" si="619"/>
        <v>0.66772968519604192</v>
      </c>
      <c r="J5575" s="52">
        <f t="shared" ca="1" si="620"/>
        <v>1</v>
      </c>
      <c r="K5575" s="48">
        <f t="shared" si="621"/>
        <v>29.9</v>
      </c>
      <c r="L5575" s="48">
        <f t="shared" si="622"/>
        <v>30.13</v>
      </c>
      <c r="M5575" s="48">
        <f t="shared" si="623"/>
        <v>29.73</v>
      </c>
      <c r="N5575" s="48">
        <f t="shared" si="624"/>
        <v>30.07</v>
      </c>
      <c r="O5575" s="49">
        <f t="shared" ca="1" si="625"/>
        <v>666100</v>
      </c>
    </row>
    <row r="5576" spans="1:15" x14ac:dyDescent="0.25">
      <c r="A5576">
        <v>5561</v>
      </c>
      <c r="B5576" s="89">
        <v>34430</v>
      </c>
      <c r="C5576" s="48">
        <v>44.875</v>
      </c>
      <c r="D5576" s="48">
        <v>44.906199999999998</v>
      </c>
      <c r="E5576" s="48">
        <v>44.5</v>
      </c>
      <c r="F5576" s="48">
        <v>44.8125</v>
      </c>
      <c r="G5576" s="49">
        <v>516500</v>
      </c>
      <c r="H5576" s="48">
        <v>29.922636000000001</v>
      </c>
      <c r="I5576" s="52">
        <f t="shared" si="619"/>
        <v>0.66772967364016733</v>
      </c>
      <c r="J5576" s="52">
        <f t="shared" ca="1" si="620"/>
        <v>1</v>
      </c>
      <c r="K5576" s="48">
        <f t="shared" si="621"/>
        <v>29.96</v>
      </c>
      <c r="L5576" s="48">
        <f t="shared" si="622"/>
        <v>29.99</v>
      </c>
      <c r="M5576" s="48">
        <f t="shared" si="623"/>
        <v>29.71</v>
      </c>
      <c r="N5576" s="48">
        <f t="shared" si="624"/>
        <v>29.92</v>
      </c>
      <c r="O5576" s="49">
        <f t="shared" ca="1" si="625"/>
        <v>516500</v>
      </c>
    </row>
    <row r="5577" spans="1:15" x14ac:dyDescent="0.25">
      <c r="A5577">
        <v>5562</v>
      </c>
      <c r="B5577" s="89">
        <v>34429</v>
      </c>
      <c r="C5577" s="48">
        <v>44.343699999999998</v>
      </c>
      <c r="D5577" s="48">
        <v>44.8125</v>
      </c>
      <c r="E5577" s="48">
        <v>44.343699999999998</v>
      </c>
      <c r="F5577" s="48">
        <v>44.8125</v>
      </c>
      <c r="G5577" s="49">
        <v>1179000</v>
      </c>
      <c r="H5577" s="48">
        <v>29.922636000000001</v>
      </c>
      <c r="I5577" s="52">
        <f t="shared" si="619"/>
        <v>0.66772967364016733</v>
      </c>
      <c r="J5577" s="52">
        <f t="shared" ca="1" si="620"/>
        <v>1</v>
      </c>
      <c r="K5577" s="48">
        <f t="shared" si="621"/>
        <v>29.61</v>
      </c>
      <c r="L5577" s="48">
        <f t="shared" si="622"/>
        <v>29.92</v>
      </c>
      <c r="M5577" s="48">
        <f t="shared" si="623"/>
        <v>29.61</v>
      </c>
      <c r="N5577" s="48">
        <f t="shared" si="624"/>
        <v>29.92</v>
      </c>
      <c r="O5577" s="49">
        <f t="shared" ca="1" si="625"/>
        <v>1179000</v>
      </c>
    </row>
    <row r="5578" spans="1:15" x14ac:dyDescent="0.25">
      <c r="A5578">
        <v>5563</v>
      </c>
      <c r="B5578" s="89">
        <v>34428</v>
      </c>
      <c r="C5578" s="48">
        <v>43.343699999999998</v>
      </c>
      <c r="D5578" s="48">
        <v>44.031199999999998</v>
      </c>
      <c r="E5578" s="48">
        <v>43.343699999999998</v>
      </c>
      <c r="F5578" s="48">
        <v>43.906199999999998</v>
      </c>
      <c r="G5578" s="49">
        <v>2627300</v>
      </c>
      <c r="H5578" s="48">
        <v>29.317473</v>
      </c>
      <c r="I5578" s="52">
        <f t="shared" si="619"/>
        <v>0.66772968282383816</v>
      </c>
      <c r="J5578" s="52">
        <f t="shared" ca="1" si="620"/>
        <v>1</v>
      </c>
      <c r="K5578" s="48">
        <f t="shared" si="621"/>
        <v>28.94</v>
      </c>
      <c r="L5578" s="48">
        <f t="shared" si="622"/>
        <v>29.4</v>
      </c>
      <c r="M5578" s="48">
        <f t="shared" si="623"/>
        <v>28.94</v>
      </c>
      <c r="N5578" s="48">
        <f t="shared" si="624"/>
        <v>29.32</v>
      </c>
      <c r="O5578" s="49">
        <f t="shared" ca="1" si="625"/>
        <v>2627300</v>
      </c>
    </row>
    <row r="5579" spans="1:15" x14ac:dyDescent="0.25">
      <c r="A5579">
        <v>5564</v>
      </c>
      <c r="B5579" s="89">
        <v>34424</v>
      </c>
      <c r="C5579" s="48">
        <v>44.468699999999998</v>
      </c>
      <c r="D5579" s="48">
        <v>44.6875</v>
      </c>
      <c r="E5579" s="48">
        <v>43.531199999999998</v>
      </c>
      <c r="F5579" s="48">
        <v>44.593699999999998</v>
      </c>
      <c r="G5579" s="49">
        <v>788800</v>
      </c>
      <c r="H5579" s="48">
        <v>29.776537000000001</v>
      </c>
      <c r="I5579" s="52">
        <f t="shared" si="619"/>
        <v>0.6677296793044758</v>
      </c>
      <c r="J5579" s="52">
        <f t="shared" ca="1" si="620"/>
        <v>1</v>
      </c>
      <c r="K5579" s="48">
        <f t="shared" si="621"/>
        <v>29.69</v>
      </c>
      <c r="L5579" s="48">
        <f t="shared" si="622"/>
        <v>29.84</v>
      </c>
      <c r="M5579" s="48">
        <f t="shared" si="623"/>
        <v>29.07</v>
      </c>
      <c r="N5579" s="48">
        <f t="shared" si="624"/>
        <v>29.78</v>
      </c>
      <c r="O5579" s="49">
        <f t="shared" ca="1" si="625"/>
        <v>788800</v>
      </c>
    </row>
    <row r="5580" spans="1:15" x14ac:dyDescent="0.25">
      <c r="A5580">
        <v>5565</v>
      </c>
      <c r="B5580" s="89">
        <v>34423</v>
      </c>
      <c r="C5580" s="48">
        <v>45.125</v>
      </c>
      <c r="D5580" s="48">
        <v>45.25</v>
      </c>
      <c r="E5580" s="48">
        <v>44.468699999999998</v>
      </c>
      <c r="F5580" s="48">
        <v>44.468699999999998</v>
      </c>
      <c r="G5580" s="49">
        <v>1123900</v>
      </c>
      <c r="H5580" s="48">
        <v>29.693071</v>
      </c>
      <c r="I5580" s="52">
        <f t="shared" si="619"/>
        <v>0.66772968402494337</v>
      </c>
      <c r="J5580" s="52">
        <f t="shared" ca="1" si="620"/>
        <v>1</v>
      </c>
      <c r="K5580" s="48">
        <f t="shared" si="621"/>
        <v>30.13</v>
      </c>
      <c r="L5580" s="48">
        <f t="shared" si="622"/>
        <v>30.21</v>
      </c>
      <c r="M5580" s="48">
        <f t="shared" si="623"/>
        <v>29.69</v>
      </c>
      <c r="N5580" s="48">
        <f t="shared" si="624"/>
        <v>29.69</v>
      </c>
      <c r="O5580" s="49">
        <f t="shared" ca="1" si="625"/>
        <v>1123900</v>
      </c>
    </row>
    <row r="5581" spans="1:15" x14ac:dyDescent="0.25">
      <c r="A5581">
        <v>5566</v>
      </c>
      <c r="B5581" s="89">
        <v>34422</v>
      </c>
      <c r="C5581" s="48">
        <v>46</v>
      </c>
      <c r="D5581" s="48">
        <v>46.031199999999998</v>
      </c>
      <c r="E5581" s="48">
        <v>45.093699999999998</v>
      </c>
      <c r="F5581" s="48">
        <v>45.093699999999998</v>
      </c>
      <c r="G5581" s="49">
        <v>338400</v>
      </c>
      <c r="H5581" s="48">
        <v>30.110402000000001</v>
      </c>
      <c r="I5581" s="52">
        <f t="shared" si="619"/>
        <v>0.66772968286035528</v>
      </c>
      <c r="J5581" s="52">
        <f t="shared" ca="1" si="620"/>
        <v>1</v>
      </c>
      <c r="K5581" s="48">
        <f t="shared" si="621"/>
        <v>30.72</v>
      </c>
      <c r="L5581" s="48">
        <f t="shared" si="622"/>
        <v>30.74</v>
      </c>
      <c r="M5581" s="48">
        <f t="shared" si="623"/>
        <v>30.11</v>
      </c>
      <c r="N5581" s="48">
        <f t="shared" si="624"/>
        <v>30.11</v>
      </c>
      <c r="O5581" s="49">
        <f t="shared" ca="1" si="625"/>
        <v>338400</v>
      </c>
    </row>
    <row r="5582" spans="1:15" x14ac:dyDescent="0.25">
      <c r="A5582">
        <v>5567</v>
      </c>
      <c r="B5582" s="89">
        <v>34421</v>
      </c>
      <c r="C5582" s="48">
        <v>46</v>
      </c>
      <c r="D5582" s="48">
        <v>46.0625</v>
      </c>
      <c r="E5582" s="48">
        <v>45.593699999999998</v>
      </c>
      <c r="F5582" s="48">
        <v>46</v>
      </c>
      <c r="G5582" s="49">
        <v>1117200</v>
      </c>
      <c r="H5582" s="48">
        <v>30.715565000000002</v>
      </c>
      <c r="I5582" s="52">
        <f t="shared" si="619"/>
        <v>0.6677296739130435</v>
      </c>
      <c r="J5582" s="52">
        <f t="shared" ca="1" si="620"/>
        <v>1</v>
      </c>
      <c r="K5582" s="48">
        <f t="shared" si="621"/>
        <v>30.72</v>
      </c>
      <c r="L5582" s="48">
        <f t="shared" si="622"/>
        <v>30.76</v>
      </c>
      <c r="M5582" s="48">
        <f t="shared" si="623"/>
        <v>30.44</v>
      </c>
      <c r="N5582" s="48">
        <f t="shared" si="624"/>
        <v>30.72</v>
      </c>
      <c r="O5582" s="49">
        <f t="shared" ca="1" si="625"/>
        <v>1117200</v>
      </c>
    </row>
    <row r="5583" spans="1:15" x14ac:dyDescent="0.25">
      <c r="A5583">
        <v>5568</v>
      </c>
      <c r="B5583" s="89">
        <v>34418</v>
      </c>
      <c r="C5583" s="48">
        <v>46.406199999999998</v>
      </c>
      <c r="D5583" s="48">
        <v>46.531199999999998</v>
      </c>
      <c r="E5583" s="48">
        <v>45.9375</v>
      </c>
      <c r="F5583" s="48">
        <v>45.9375</v>
      </c>
      <c r="G5583" s="49">
        <v>100900</v>
      </c>
      <c r="H5583" s="48">
        <v>30.673832000000001</v>
      </c>
      <c r="I5583" s="52">
        <f t="shared" si="619"/>
        <v>0.66772967619047618</v>
      </c>
      <c r="J5583" s="52">
        <f t="shared" ca="1" si="620"/>
        <v>1</v>
      </c>
      <c r="K5583" s="48">
        <f t="shared" si="621"/>
        <v>30.99</v>
      </c>
      <c r="L5583" s="48">
        <f t="shared" si="622"/>
        <v>31.07</v>
      </c>
      <c r="M5583" s="48">
        <f t="shared" si="623"/>
        <v>30.67</v>
      </c>
      <c r="N5583" s="48">
        <f t="shared" si="624"/>
        <v>30.67</v>
      </c>
      <c r="O5583" s="49">
        <f t="shared" ca="1" si="625"/>
        <v>100900</v>
      </c>
    </row>
    <row r="5584" spans="1:15" x14ac:dyDescent="0.25">
      <c r="A5584">
        <v>5569</v>
      </c>
      <c r="B5584" s="89">
        <v>34417</v>
      </c>
      <c r="C5584" s="48">
        <v>46.75</v>
      </c>
      <c r="D5584" s="48">
        <v>46.843699999999998</v>
      </c>
      <c r="E5584" s="48">
        <v>46.156199999999998</v>
      </c>
      <c r="F5584" s="48">
        <v>46.375</v>
      </c>
      <c r="G5584" s="49">
        <v>1200500</v>
      </c>
      <c r="H5584" s="48">
        <v>30.965964</v>
      </c>
      <c r="I5584" s="52">
        <f t="shared" si="619"/>
        <v>0.66772968194070081</v>
      </c>
      <c r="J5584" s="52">
        <f t="shared" ca="1" si="620"/>
        <v>1</v>
      </c>
      <c r="K5584" s="48">
        <f t="shared" si="621"/>
        <v>31.22</v>
      </c>
      <c r="L5584" s="48">
        <f t="shared" si="622"/>
        <v>31.28</v>
      </c>
      <c r="M5584" s="48">
        <f t="shared" si="623"/>
        <v>30.82</v>
      </c>
      <c r="N5584" s="48">
        <f t="shared" si="624"/>
        <v>30.97</v>
      </c>
      <c r="O5584" s="49">
        <f t="shared" ca="1" si="625"/>
        <v>1200500</v>
      </c>
    </row>
    <row r="5585" spans="1:15" x14ac:dyDescent="0.25">
      <c r="A5585">
        <v>5570</v>
      </c>
      <c r="B5585" s="89">
        <v>34416</v>
      </c>
      <c r="C5585" s="48">
        <v>46.9375</v>
      </c>
      <c r="D5585" s="48">
        <v>47.0625</v>
      </c>
      <c r="E5585" s="48">
        <v>46.906199999999998</v>
      </c>
      <c r="F5585" s="48">
        <v>46.9375</v>
      </c>
      <c r="G5585" s="49">
        <v>698500</v>
      </c>
      <c r="H5585" s="48">
        <v>31.341562</v>
      </c>
      <c r="I5585" s="52">
        <f t="shared" ref="I5585:I5648" si="626">H5585/F5585</f>
        <v>0.66772968308921432</v>
      </c>
      <c r="J5585" s="52">
        <f t="shared" ref="J5585:J5648" ca="1" si="627">INDEX(OFFSET($T$15,0,0,$S$13+1,1),MATCH(B5585,OFFSET($Q$15,0,0,$S$13+1,1),-1))</f>
        <v>1</v>
      </c>
      <c r="K5585" s="48">
        <f t="shared" ref="K5585:K5648" si="628">ROUND($I5585*C5585,2)</f>
        <v>31.34</v>
      </c>
      <c r="L5585" s="48">
        <f t="shared" ref="L5585:L5648" si="629">ROUND($I5585*D5585,2)</f>
        <v>31.43</v>
      </c>
      <c r="M5585" s="48">
        <f t="shared" ref="M5585:M5648" si="630">ROUND($I5585*E5585,2)</f>
        <v>31.32</v>
      </c>
      <c r="N5585" s="48">
        <f t="shared" ref="N5585:N5648" si="631">ROUND($I5585*F5585,2)</f>
        <v>31.34</v>
      </c>
      <c r="O5585" s="49">
        <f t="shared" ref="O5585:O5648" ca="1" si="632">G5585*J5585</f>
        <v>698500</v>
      </c>
    </row>
    <row r="5586" spans="1:15" x14ac:dyDescent="0.25">
      <c r="A5586">
        <v>5571</v>
      </c>
      <c r="B5586" s="89">
        <v>34415</v>
      </c>
      <c r="C5586" s="48">
        <v>46.843699999999998</v>
      </c>
      <c r="D5586" s="48">
        <v>47.0625</v>
      </c>
      <c r="E5586" s="48">
        <v>46.75</v>
      </c>
      <c r="F5586" s="48">
        <v>46.968699999999998</v>
      </c>
      <c r="G5586" s="49">
        <v>435700</v>
      </c>
      <c r="H5586" s="48">
        <v>31.362394999999999</v>
      </c>
      <c r="I5586" s="52">
        <f t="shared" si="626"/>
        <v>0.66772967955255313</v>
      </c>
      <c r="J5586" s="52">
        <f t="shared" ca="1" si="627"/>
        <v>1</v>
      </c>
      <c r="K5586" s="48">
        <f t="shared" si="628"/>
        <v>31.28</v>
      </c>
      <c r="L5586" s="48">
        <f t="shared" si="629"/>
        <v>31.43</v>
      </c>
      <c r="M5586" s="48">
        <f t="shared" si="630"/>
        <v>31.22</v>
      </c>
      <c r="N5586" s="48">
        <f t="shared" si="631"/>
        <v>31.36</v>
      </c>
      <c r="O5586" s="49">
        <f t="shared" ca="1" si="632"/>
        <v>435700</v>
      </c>
    </row>
    <row r="5587" spans="1:15" x14ac:dyDescent="0.25">
      <c r="A5587">
        <v>5572</v>
      </c>
      <c r="B5587" s="89">
        <v>34414</v>
      </c>
      <c r="C5587" s="48">
        <v>46.8125</v>
      </c>
      <c r="D5587" s="48">
        <v>46.9375</v>
      </c>
      <c r="E5587" s="48">
        <v>46.718699999999998</v>
      </c>
      <c r="F5587" s="48">
        <v>46.843699999999998</v>
      </c>
      <c r="G5587" s="49">
        <v>324800</v>
      </c>
      <c r="H5587" s="48">
        <v>31.278929000000002</v>
      </c>
      <c r="I5587" s="52">
        <f t="shared" si="626"/>
        <v>0.66772968403435262</v>
      </c>
      <c r="J5587" s="52">
        <f t="shared" ca="1" si="627"/>
        <v>1</v>
      </c>
      <c r="K5587" s="48">
        <f t="shared" si="628"/>
        <v>31.26</v>
      </c>
      <c r="L5587" s="48">
        <f t="shared" si="629"/>
        <v>31.34</v>
      </c>
      <c r="M5587" s="48">
        <f t="shared" si="630"/>
        <v>31.2</v>
      </c>
      <c r="N5587" s="48">
        <f t="shared" si="631"/>
        <v>31.28</v>
      </c>
      <c r="O5587" s="49">
        <f t="shared" ca="1" si="632"/>
        <v>324800</v>
      </c>
    </row>
    <row r="5588" spans="1:15" x14ac:dyDescent="0.25">
      <c r="A5588">
        <v>5573</v>
      </c>
      <c r="B5588" s="89">
        <v>34411</v>
      </c>
      <c r="C5588" s="48">
        <v>46.75</v>
      </c>
      <c r="D5588" s="48">
        <v>47.031199999999998</v>
      </c>
      <c r="E5588" s="48">
        <v>46.718699999999998</v>
      </c>
      <c r="F5588" s="48">
        <v>46.968699999999998</v>
      </c>
      <c r="G5588" s="49">
        <v>365500</v>
      </c>
      <c r="H5588" s="48">
        <v>31.362394999999999</v>
      </c>
      <c r="I5588" s="52">
        <f t="shared" si="626"/>
        <v>0.66772967955255313</v>
      </c>
      <c r="J5588" s="52">
        <f t="shared" ca="1" si="627"/>
        <v>1</v>
      </c>
      <c r="K5588" s="48">
        <f t="shared" si="628"/>
        <v>31.22</v>
      </c>
      <c r="L5588" s="48">
        <f t="shared" si="629"/>
        <v>31.4</v>
      </c>
      <c r="M5588" s="48">
        <f t="shared" si="630"/>
        <v>31.2</v>
      </c>
      <c r="N5588" s="48">
        <f t="shared" si="631"/>
        <v>31.36</v>
      </c>
      <c r="O5588" s="49">
        <f t="shared" ca="1" si="632"/>
        <v>365500</v>
      </c>
    </row>
    <row r="5589" spans="1:15" x14ac:dyDescent="0.25">
      <c r="A5589">
        <v>5574</v>
      </c>
      <c r="B5589" s="89">
        <v>34410</v>
      </c>
      <c r="C5589" s="48">
        <v>47.093699999999998</v>
      </c>
      <c r="D5589" s="48">
        <v>47.3125</v>
      </c>
      <c r="E5589" s="48">
        <v>47.093699999999998</v>
      </c>
      <c r="F5589" s="48">
        <v>47.25</v>
      </c>
      <c r="G5589" s="49">
        <v>133000</v>
      </c>
      <c r="H5589" s="48">
        <v>31.369273</v>
      </c>
      <c r="I5589" s="52">
        <f t="shared" si="626"/>
        <v>0.66389995767195764</v>
      </c>
      <c r="J5589" s="52">
        <f t="shared" ca="1" si="627"/>
        <v>1</v>
      </c>
      <c r="K5589" s="48">
        <f t="shared" si="628"/>
        <v>31.27</v>
      </c>
      <c r="L5589" s="48">
        <f t="shared" si="629"/>
        <v>31.41</v>
      </c>
      <c r="M5589" s="48">
        <f t="shared" si="630"/>
        <v>31.27</v>
      </c>
      <c r="N5589" s="48">
        <f t="shared" si="631"/>
        <v>31.37</v>
      </c>
      <c r="O5589" s="49">
        <f t="shared" ca="1" si="632"/>
        <v>133000</v>
      </c>
    </row>
    <row r="5590" spans="1:15" x14ac:dyDescent="0.25">
      <c r="A5590">
        <v>5575</v>
      </c>
      <c r="B5590" s="89">
        <v>34409</v>
      </c>
      <c r="C5590" s="48">
        <v>46.9375</v>
      </c>
      <c r="D5590" s="48">
        <v>47.25</v>
      </c>
      <c r="E5590" s="48">
        <v>46.781199999999998</v>
      </c>
      <c r="F5590" s="48">
        <v>47.25</v>
      </c>
      <c r="G5590" s="49">
        <v>455500</v>
      </c>
      <c r="H5590" s="48">
        <v>31.369273</v>
      </c>
      <c r="I5590" s="52">
        <f t="shared" si="626"/>
        <v>0.66389995767195764</v>
      </c>
      <c r="J5590" s="52">
        <f t="shared" ca="1" si="627"/>
        <v>1</v>
      </c>
      <c r="K5590" s="48">
        <f t="shared" si="628"/>
        <v>31.16</v>
      </c>
      <c r="L5590" s="48">
        <f t="shared" si="629"/>
        <v>31.37</v>
      </c>
      <c r="M5590" s="48">
        <f t="shared" si="630"/>
        <v>31.06</v>
      </c>
      <c r="N5590" s="48">
        <f t="shared" si="631"/>
        <v>31.37</v>
      </c>
      <c r="O5590" s="49">
        <f t="shared" ca="1" si="632"/>
        <v>455500</v>
      </c>
    </row>
    <row r="5591" spans="1:15" x14ac:dyDescent="0.25">
      <c r="A5591">
        <v>5576</v>
      </c>
      <c r="B5591" s="89">
        <v>34408</v>
      </c>
      <c r="C5591" s="48">
        <v>47</v>
      </c>
      <c r="D5591" s="48">
        <v>47.093699999999998</v>
      </c>
      <c r="E5591" s="48">
        <v>46.843699999999998</v>
      </c>
      <c r="F5591" s="48">
        <v>46.875</v>
      </c>
      <c r="G5591" s="49">
        <v>748600</v>
      </c>
      <c r="H5591" s="48">
        <v>31.120311000000001</v>
      </c>
      <c r="I5591" s="52">
        <f t="shared" si="626"/>
        <v>0.66389996800000006</v>
      </c>
      <c r="J5591" s="52">
        <f t="shared" ca="1" si="627"/>
        <v>1</v>
      </c>
      <c r="K5591" s="48">
        <f t="shared" si="628"/>
        <v>31.2</v>
      </c>
      <c r="L5591" s="48">
        <f t="shared" si="629"/>
        <v>31.27</v>
      </c>
      <c r="M5591" s="48">
        <f t="shared" si="630"/>
        <v>31.1</v>
      </c>
      <c r="N5591" s="48">
        <f t="shared" si="631"/>
        <v>31.12</v>
      </c>
      <c r="O5591" s="49">
        <f t="shared" ca="1" si="632"/>
        <v>748600</v>
      </c>
    </row>
    <row r="5592" spans="1:15" x14ac:dyDescent="0.25">
      <c r="A5592">
        <v>5577</v>
      </c>
      <c r="B5592" s="89">
        <v>34407</v>
      </c>
      <c r="C5592" s="48">
        <v>47.031199999999998</v>
      </c>
      <c r="D5592" s="48">
        <v>47.031199999999998</v>
      </c>
      <c r="E5592" s="48">
        <v>46.843699999999998</v>
      </c>
      <c r="F5592" s="48">
        <v>46.906199999999998</v>
      </c>
      <c r="G5592" s="49">
        <v>345900</v>
      </c>
      <c r="H5592" s="48">
        <v>31.141024000000002</v>
      </c>
      <c r="I5592" s="52">
        <f t="shared" si="626"/>
        <v>0.66389995352426767</v>
      </c>
      <c r="J5592" s="52">
        <f t="shared" ca="1" si="627"/>
        <v>1</v>
      </c>
      <c r="K5592" s="48">
        <f t="shared" si="628"/>
        <v>31.22</v>
      </c>
      <c r="L5592" s="48">
        <f t="shared" si="629"/>
        <v>31.22</v>
      </c>
      <c r="M5592" s="48">
        <f t="shared" si="630"/>
        <v>31.1</v>
      </c>
      <c r="N5592" s="48">
        <f t="shared" si="631"/>
        <v>31.14</v>
      </c>
      <c r="O5592" s="49">
        <f t="shared" ca="1" si="632"/>
        <v>345900</v>
      </c>
    </row>
    <row r="5593" spans="1:15" x14ac:dyDescent="0.25">
      <c r="A5593">
        <v>5578</v>
      </c>
      <c r="B5593" s="89">
        <v>34404</v>
      </c>
      <c r="C5593" s="48">
        <v>46.656199999999998</v>
      </c>
      <c r="D5593" s="48">
        <v>46.906199999999998</v>
      </c>
      <c r="E5593" s="48">
        <v>46.406199999999998</v>
      </c>
      <c r="F5593" s="48">
        <v>46.843699999999998</v>
      </c>
      <c r="G5593" s="49">
        <v>576600</v>
      </c>
      <c r="H5593" s="48">
        <v>31.099530999999999</v>
      </c>
      <c r="I5593" s="52">
        <f t="shared" si="626"/>
        <v>0.66389996947294938</v>
      </c>
      <c r="J5593" s="52">
        <f t="shared" ca="1" si="627"/>
        <v>1</v>
      </c>
      <c r="K5593" s="48">
        <f t="shared" si="628"/>
        <v>30.98</v>
      </c>
      <c r="L5593" s="48">
        <f t="shared" si="629"/>
        <v>31.14</v>
      </c>
      <c r="M5593" s="48">
        <f t="shared" si="630"/>
        <v>30.81</v>
      </c>
      <c r="N5593" s="48">
        <f t="shared" si="631"/>
        <v>31.1</v>
      </c>
      <c r="O5593" s="49">
        <f t="shared" ca="1" si="632"/>
        <v>576600</v>
      </c>
    </row>
    <row r="5594" spans="1:15" x14ac:dyDescent="0.25">
      <c r="A5594">
        <v>5579</v>
      </c>
      <c r="B5594" s="89">
        <v>34403</v>
      </c>
      <c r="C5594" s="48">
        <v>46.9375</v>
      </c>
      <c r="D5594" s="48">
        <v>46.9375</v>
      </c>
      <c r="E5594" s="48">
        <v>46.4375</v>
      </c>
      <c r="F5594" s="48">
        <v>46.593699999999998</v>
      </c>
      <c r="G5594" s="49">
        <v>207400</v>
      </c>
      <c r="H5594" s="48">
        <v>30.933555999999999</v>
      </c>
      <c r="I5594" s="52">
        <f t="shared" si="626"/>
        <v>0.66389996930915551</v>
      </c>
      <c r="J5594" s="52">
        <f t="shared" ca="1" si="627"/>
        <v>1</v>
      </c>
      <c r="K5594" s="48">
        <f t="shared" si="628"/>
        <v>31.16</v>
      </c>
      <c r="L5594" s="48">
        <f t="shared" si="629"/>
        <v>31.16</v>
      </c>
      <c r="M5594" s="48">
        <f t="shared" si="630"/>
        <v>30.83</v>
      </c>
      <c r="N5594" s="48">
        <f t="shared" si="631"/>
        <v>30.93</v>
      </c>
      <c r="O5594" s="49">
        <f t="shared" ca="1" si="632"/>
        <v>207400</v>
      </c>
    </row>
    <row r="5595" spans="1:15" x14ac:dyDescent="0.25">
      <c r="A5595">
        <v>5580</v>
      </c>
      <c r="B5595" s="89">
        <v>34402</v>
      </c>
      <c r="C5595" s="48">
        <v>46.8125</v>
      </c>
      <c r="D5595" s="48">
        <v>47</v>
      </c>
      <c r="E5595" s="48">
        <v>46.593699999999998</v>
      </c>
      <c r="F5595" s="48">
        <v>46.968699999999998</v>
      </c>
      <c r="G5595" s="49">
        <v>2500100</v>
      </c>
      <c r="H5595" s="48">
        <v>31.182518000000002</v>
      </c>
      <c r="I5595" s="52">
        <f t="shared" si="626"/>
        <v>0.66389995890880527</v>
      </c>
      <c r="J5595" s="52">
        <f t="shared" ca="1" si="627"/>
        <v>1</v>
      </c>
      <c r="K5595" s="48">
        <f t="shared" si="628"/>
        <v>31.08</v>
      </c>
      <c r="L5595" s="48">
        <f t="shared" si="629"/>
        <v>31.2</v>
      </c>
      <c r="M5595" s="48">
        <f t="shared" si="630"/>
        <v>30.93</v>
      </c>
      <c r="N5595" s="48">
        <f t="shared" si="631"/>
        <v>31.18</v>
      </c>
      <c r="O5595" s="49">
        <f t="shared" ca="1" si="632"/>
        <v>2500100</v>
      </c>
    </row>
    <row r="5596" spans="1:15" x14ac:dyDescent="0.25">
      <c r="A5596">
        <v>5581</v>
      </c>
      <c r="B5596" s="89">
        <v>34401</v>
      </c>
      <c r="C5596" s="48">
        <v>46.968699999999998</v>
      </c>
      <c r="D5596" s="48">
        <v>46.968699999999998</v>
      </c>
      <c r="E5596" s="48">
        <v>46.6875</v>
      </c>
      <c r="F5596" s="48">
        <v>46.75</v>
      </c>
      <c r="G5596" s="49">
        <v>880300</v>
      </c>
      <c r="H5596" s="48">
        <v>31.037323000000001</v>
      </c>
      <c r="I5596" s="52">
        <f t="shared" si="626"/>
        <v>0.66389995721925132</v>
      </c>
      <c r="J5596" s="52">
        <f t="shared" ca="1" si="627"/>
        <v>1</v>
      </c>
      <c r="K5596" s="48">
        <f t="shared" si="628"/>
        <v>31.18</v>
      </c>
      <c r="L5596" s="48">
        <f t="shared" si="629"/>
        <v>31.18</v>
      </c>
      <c r="M5596" s="48">
        <f t="shared" si="630"/>
        <v>31</v>
      </c>
      <c r="N5596" s="48">
        <f t="shared" si="631"/>
        <v>31.04</v>
      </c>
      <c r="O5596" s="49">
        <f t="shared" ca="1" si="632"/>
        <v>880300</v>
      </c>
    </row>
    <row r="5597" spans="1:15" x14ac:dyDescent="0.25">
      <c r="A5597">
        <v>5582</v>
      </c>
      <c r="B5597" s="89">
        <v>34400</v>
      </c>
      <c r="C5597" s="48">
        <v>46.843699999999998</v>
      </c>
      <c r="D5597" s="48">
        <v>47</v>
      </c>
      <c r="E5597" s="48">
        <v>46.843699999999998</v>
      </c>
      <c r="F5597" s="48">
        <v>46.9375</v>
      </c>
      <c r="G5597" s="49">
        <v>539800</v>
      </c>
      <c r="H5597" s="48">
        <v>31.161804</v>
      </c>
      <c r="I5597" s="52">
        <f t="shared" si="626"/>
        <v>0.66389995206391483</v>
      </c>
      <c r="J5597" s="52">
        <f t="shared" ca="1" si="627"/>
        <v>1</v>
      </c>
      <c r="K5597" s="48">
        <f t="shared" si="628"/>
        <v>31.1</v>
      </c>
      <c r="L5597" s="48">
        <f t="shared" si="629"/>
        <v>31.2</v>
      </c>
      <c r="M5597" s="48">
        <f t="shared" si="630"/>
        <v>31.1</v>
      </c>
      <c r="N5597" s="48">
        <f t="shared" si="631"/>
        <v>31.16</v>
      </c>
      <c r="O5597" s="49">
        <f t="shared" ca="1" si="632"/>
        <v>539800</v>
      </c>
    </row>
    <row r="5598" spans="1:15" x14ac:dyDescent="0.25">
      <c r="A5598">
        <v>5583</v>
      </c>
      <c r="B5598" s="89">
        <v>34397</v>
      </c>
      <c r="C5598" s="48">
        <v>46.5625</v>
      </c>
      <c r="D5598" s="48">
        <v>46.8125</v>
      </c>
      <c r="E5598" s="48">
        <v>46.406199999999998</v>
      </c>
      <c r="F5598" s="48">
        <v>46.6875</v>
      </c>
      <c r="G5598" s="49">
        <v>595800</v>
      </c>
      <c r="H5598" s="48">
        <v>30.995829000000001</v>
      </c>
      <c r="I5598" s="52">
        <f t="shared" si="626"/>
        <v>0.66389995180722894</v>
      </c>
      <c r="J5598" s="52">
        <f t="shared" ca="1" si="627"/>
        <v>1</v>
      </c>
      <c r="K5598" s="48">
        <f t="shared" si="628"/>
        <v>30.91</v>
      </c>
      <c r="L5598" s="48">
        <f t="shared" si="629"/>
        <v>31.08</v>
      </c>
      <c r="M5598" s="48">
        <f t="shared" si="630"/>
        <v>30.81</v>
      </c>
      <c r="N5598" s="48">
        <f t="shared" si="631"/>
        <v>31</v>
      </c>
      <c r="O5598" s="49">
        <f t="shared" ca="1" si="632"/>
        <v>595800</v>
      </c>
    </row>
    <row r="5599" spans="1:15" x14ac:dyDescent="0.25">
      <c r="A5599">
        <v>5584</v>
      </c>
      <c r="B5599" s="89">
        <v>34396</v>
      </c>
      <c r="C5599" s="48">
        <v>46.625</v>
      </c>
      <c r="D5599" s="48">
        <v>46.625</v>
      </c>
      <c r="E5599" s="48">
        <v>46.4375</v>
      </c>
      <c r="F5599" s="48">
        <v>46.5625</v>
      </c>
      <c r="G5599" s="49">
        <v>223200</v>
      </c>
      <c r="H5599" s="48">
        <v>30.912842000000001</v>
      </c>
      <c r="I5599" s="52">
        <f t="shared" si="626"/>
        <v>0.66389996241610738</v>
      </c>
      <c r="J5599" s="52">
        <f t="shared" ca="1" si="627"/>
        <v>1</v>
      </c>
      <c r="K5599" s="48">
        <f t="shared" si="628"/>
        <v>30.95</v>
      </c>
      <c r="L5599" s="48">
        <f t="shared" si="629"/>
        <v>30.95</v>
      </c>
      <c r="M5599" s="48">
        <f t="shared" si="630"/>
        <v>30.83</v>
      </c>
      <c r="N5599" s="48">
        <f t="shared" si="631"/>
        <v>30.91</v>
      </c>
      <c r="O5599" s="49">
        <f t="shared" ca="1" si="632"/>
        <v>223200</v>
      </c>
    </row>
    <row r="5600" spans="1:15" x14ac:dyDescent="0.25">
      <c r="A5600">
        <v>5585</v>
      </c>
      <c r="B5600" s="89">
        <v>34395</v>
      </c>
      <c r="C5600" s="48">
        <v>46.031199999999998</v>
      </c>
      <c r="D5600" s="48">
        <v>46.6875</v>
      </c>
      <c r="E5600" s="48">
        <v>45.906199999999998</v>
      </c>
      <c r="F5600" s="48">
        <v>46.6875</v>
      </c>
      <c r="G5600" s="49">
        <v>581500</v>
      </c>
      <c r="H5600" s="48">
        <v>30.995829000000001</v>
      </c>
      <c r="I5600" s="52">
        <f t="shared" si="626"/>
        <v>0.66389995180722894</v>
      </c>
      <c r="J5600" s="52">
        <f t="shared" ca="1" si="627"/>
        <v>1</v>
      </c>
      <c r="K5600" s="48">
        <f t="shared" si="628"/>
        <v>30.56</v>
      </c>
      <c r="L5600" s="48">
        <f t="shared" si="629"/>
        <v>31</v>
      </c>
      <c r="M5600" s="48">
        <f t="shared" si="630"/>
        <v>30.48</v>
      </c>
      <c r="N5600" s="48">
        <f t="shared" si="631"/>
        <v>31</v>
      </c>
      <c r="O5600" s="49">
        <f t="shared" ca="1" si="632"/>
        <v>581500</v>
      </c>
    </row>
    <row r="5601" spans="1:15" x14ac:dyDescent="0.25">
      <c r="A5601">
        <v>5586</v>
      </c>
      <c r="B5601" s="89">
        <v>34394</v>
      </c>
      <c r="C5601" s="48">
        <v>46.8125</v>
      </c>
      <c r="D5601" s="48">
        <v>46.906199999999998</v>
      </c>
      <c r="E5601" s="48">
        <v>46.375</v>
      </c>
      <c r="F5601" s="48">
        <v>46.625</v>
      </c>
      <c r="G5601" s="49">
        <v>423600</v>
      </c>
      <c r="H5601" s="48">
        <v>30.954336000000001</v>
      </c>
      <c r="I5601" s="52">
        <f t="shared" si="626"/>
        <v>0.66389996782841831</v>
      </c>
      <c r="J5601" s="52">
        <f t="shared" ca="1" si="627"/>
        <v>1</v>
      </c>
      <c r="K5601" s="48">
        <f t="shared" si="628"/>
        <v>31.08</v>
      </c>
      <c r="L5601" s="48">
        <f t="shared" si="629"/>
        <v>31.14</v>
      </c>
      <c r="M5601" s="48">
        <f t="shared" si="630"/>
        <v>30.79</v>
      </c>
      <c r="N5601" s="48">
        <f t="shared" si="631"/>
        <v>30.95</v>
      </c>
      <c r="O5601" s="49">
        <f t="shared" ca="1" si="632"/>
        <v>423600</v>
      </c>
    </row>
    <row r="5602" spans="1:15" x14ac:dyDescent="0.25">
      <c r="A5602">
        <v>5587</v>
      </c>
      <c r="B5602" s="89">
        <v>34393</v>
      </c>
      <c r="C5602" s="48">
        <v>46.9375</v>
      </c>
      <c r="D5602" s="48">
        <v>47.0625</v>
      </c>
      <c r="E5602" s="48">
        <v>46.8125</v>
      </c>
      <c r="F5602" s="48">
        <v>46.8125</v>
      </c>
      <c r="G5602" s="49">
        <v>333000</v>
      </c>
      <c r="H5602" s="48">
        <v>31.078817000000001</v>
      </c>
      <c r="I5602" s="52">
        <f t="shared" si="626"/>
        <v>0.66389996261682249</v>
      </c>
      <c r="J5602" s="52">
        <f t="shared" ca="1" si="627"/>
        <v>1</v>
      </c>
      <c r="K5602" s="48">
        <f t="shared" si="628"/>
        <v>31.16</v>
      </c>
      <c r="L5602" s="48">
        <f t="shared" si="629"/>
        <v>31.24</v>
      </c>
      <c r="M5602" s="48">
        <f t="shared" si="630"/>
        <v>31.08</v>
      </c>
      <c r="N5602" s="48">
        <f t="shared" si="631"/>
        <v>31.08</v>
      </c>
      <c r="O5602" s="49">
        <f t="shared" ca="1" si="632"/>
        <v>333000</v>
      </c>
    </row>
    <row r="5603" spans="1:15" x14ac:dyDescent="0.25">
      <c r="A5603">
        <v>5588</v>
      </c>
      <c r="B5603" s="89">
        <v>34390</v>
      </c>
      <c r="C5603" s="48">
        <v>46.656199999999998</v>
      </c>
      <c r="D5603" s="48">
        <v>46.8125</v>
      </c>
      <c r="E5603" s="48">
        <v>46.5625</v>
      </c>
      <c r="F5603" s="48">
        <v>46.8125</v>
      </c>
      <c r="G5603" s="49">
        <v>531300</v>
      </c>
      <c r="H5603" s="48">
        <v>31.078817000000001</v>
      </c>
      <c r="I5603" s="52">
        <f t="shared" si="626"/>
        <v>0.66389996261682249</v>
      </c>
      <c r="J5603" s="52">
        <f t="shared" ca="1" si="627"/>
        <v>1</v>
      </c>
      <c r="K5603" s="48">
        <f t="shared" si="628"/>
        <v>30.98</v>
      </c>
      <c r="L5603" s="48">
        <f t="shared" si="629"/>
        <v>31.08</v>
      </c>
      <c r="M5603" s="48">
        <f t="shared" si="630"/>
        <v>30.91</v>
      </c>
      <c r="N5603" s="48">
        <f t="shared" si="631"/>
        <v>31.08</v>
      </c>
      <c r="O5603" s="49">
        <f t="shared" ca="1" si="632"/>
        <v>531300</v>
      </c>
    </row>
    <row r="5604" spans="1:15" x14ac:dyDescent="0.25">
      <c r="A5604">
        <v>5589</v>
      </c>
      <c r="B5604" s="89">
        <v>34389</v>
      </c>
      <c r="C5604" s="48">
        <v>47.0625</v>
      </c>
      <c r="D5604" s="48">
        <v>47.0625</v>
      </c>
      <c r="E5604" s="48">
        <v>46.5625</v>
      </c>
      <c r="F5604" s="48">
        <v>46.593699999999998</v>
      </c>
      <c r="G5604" s="49">
        <v>770800</v>
      </c>
      <c r="H5604" s="48">
        <v>30.933555999999999</v>
      </c>
      <c r="I5604" s="52">
        <f t="shared" si="626"/>
        <v>0.66389996930915551</v>
      </c>
      <c r="J5604" s="52">
        <f t="shared" ca="1" si="627"/>
        <v>1</v>
      </c>
      <c r="K5604" s="48">
        <f t="shared" si="628"/>
        <v>31.24</v>
      </c>
      <c r="L5604" s="48">
        <f t="shared" si="629"/>
        <v>31.24</v>
      </c>
      <c r="M5604" s="48">
        <f t="shared" si="630"/>
        <v>30.91</v>
      </c>
      <c r="N5604" s="48">
        <f t="shared" si="631"/>
        <v>30.93</v>
      </c>
      <c r="O5604" s="49">
        <f t="shared" ca="1" si="632"/>
        <v>770800</v>
      </c>
    </row>
    <row r="5605" spans="1:15" x14ac:dyDescent="0.25">
      <c r="A5605">
        <v>5590</v>
      </c>
      <c r="B5605" s="89">
        <v>34388</v>
      </c>
      <c r="C5605" s="48">
        <v>47.406199999999998</v>
      </c>
      <c r="D5605" s="48">
        <v>47.4375</v>
      </c>
      <c r="E5605" s="48">
        <v>47.0625</v>
      </c>
      <c r="F5605" s="48">
        <v>47.218699999999998</v>
      </c>
      <c r="G5605" s="49">
        <v>391700</v>
      </c>
      <c r="H5605" s="48">
        <v>31.348493000000001</v>
      </c>
      <c r="I5605" s="52">
        <f t="shared" si="626"/>
        <v>0.66389995912636313</v>
      </c>
      <c r="J5605" s="52">
        <f t="shared" ca="1" si="627"/>
        <v>1</v>
      </c>
      <c r="K5605" s="48">
        <f t="shared" si="628"/>
        <v>31.47</v>
      </c>
      <c r="L5605" s="48">
        <f t="shared" si="629"/>
        <v>31.49</v>
      </c>
      <c r="M5605" s="48">
        <f t="shared" si="630"/>
        <v>31.24</v>
      </c>
      <c r="N5605" s="48">
        <f t="shared" si="631"/>
        <v>31.35</v>
      </c>
      <c r="O5605" s="49">
        <f t="shared" ca="1" si="632"/>
        <v>391700</v>
      </c>
    </row>
    <row r="5606" spans="1:15" x14ac:dyDescent="0.25">
      <c r="A5606">
        <v>5591</v>
      </c>
      <c r="B5606" s="89">
        <v>34387</v>
      </c>
      <c r="C5606" s="48">
        <v>47</v>
      </c>
      <c r="D5606" s="48">
        <v>47.343699999999998</v>
      </c>
      <c r="E5606" s="48">
        <v>47</v>
      </c>
      <c r="F5606" s="48">
        <v>47.343699999999998</v>
      </c>
      <c r="G5606" s="49">
        <v>154500</v>
      </c>
      <c r="H5606" s="48">
        <v>31.431481000000002</v>
      </c>
      <c r="I5606" s="52">
        <f t="shared" si="626"/>
        <v>0.66389996979534771</v>
      </c>
      <c r="J5606" s="52">
        <f t="shared" ca="1" si="627"/>
        <v>1</v>
      </c>
      <c r="K5606" s="48">
        <f t="shared" si="628"/>
        <v>31.2</v>
      </c>
      <c r="L5606" s="48">
        <f t="shared" si="629"/>
        <v>31.43</v>
      </c>
      <c r="M5606" s="48">
        <f t="shared" si="630"/>
        <v>31.2</v>
      </c>
      <c r="N5606" s="48">
        <f t="shared" si="631"/>
        <v>31.43</v>
      </c>
      <c r="O5606" s="49">
        <f t="shared" ca="1" si="632"/>
        <v>154500</v>
      </c>
    </row>
    <row r="5607" spans="1:15" x14ac:dyDescent="0.25">
      <c r="A5607">
        <v>5592</v>
      </c>
      <c r="B5607" s="89">
        <v>34383</v>
      </c>
      <c r="C5607" s="48">
        <v>47.1875</v>
      </c>
      <c r="D5607" s="48">
        <v>47.218699999999998</v>
      </c>
      <c r="E5607" s="48">
        <v>46.75</v>
      </c>
      <c r="F5607" s="48">
        <v>46.875</v>
      </c>
      <c r="G5607" s="49">
        <v>313300</v>
      </c>
      <c r="H5607" s="48">
        <v>31.120311000000001</v>
      </c>
      <c r="I5607" s="52">
        <f t="shared" si="626"/>
        <v>0.66389996800000006</v>
      </c>
      <c r="J5607" s="52">
        <f t="shared" ca="1" si="627"/>
        <v>1</v>
      </c>
      <c r="K5607" s="48">
        <f t="shared" si="628"/>
        <v>31.33</v>
      </c>
      <c r="L5607" s="48">
        <f t="shared" si="629"/>
        <v>31.35</v>
      </c>
      <c r="M5607" s="48">
        <f t="shared" si="630"/>
        <v>31.04</v>
      </c>
      <c r="N5607" s="48">
        <f t="shared" si="631"/>
        <v>31.12</v>
      </c>
      <c r="O5607" s="49">
        <f t="shared" ca="1" si="632"/>
        <v>313300</v>
      </c>
    </row>
    <row r="5608" spans="1:15" x14ac:dyDescent="0.25">
      <c r="A5608">
        <v>5593</v>
      </c>
      <c r="B5608" s="89">
        <v>34382</v>
      </c>
      <c r="C5608" s="48">
        <v>47.656199999999998</v>
      </c>
      <c r="D5608" s="48">
        <v>47.6875</v>
      </c>
      <c r="E5608" s="48">
        <v>47.031199999999998</v>
      </c>
      <c r="F5608" s="48">
        <v>47.156199999999998</v>
      </c>
      <c r="G5608" s="49">
        <v>342400</v>
      </c>
      <c r="H5608" s="48">
        <v>31.306999000000001</v>
      </c>
      <c r="I5608" s="52">
        <f t="shared" si="626"/>
        <v>0.66389995377066013</v>
      </c>
      <c r="J5608" s="52">
        <f t="shared" ca="1" si="627"/>
        <v>1</v>
      </c>
      <c r="K5608" s="48">
        <f t="shared" si="628"/>
        <v>31.64</v>
      </c>
      <c r="L5608" s="48">
        <f t="shared" si="629"/>
        <v>31.66</v>
      </c>
      <c r="M5608" s="48">
        <f t="shared" si="630"/>
        <v>31.22</v>
      </c>
      <c r="N5608" s="48">
        <f t="shared" si="631"/>
        <v>31.31</v>
      </c>
      <c r="O5608" s="49">
        <f t="shared" ca="1" si="632"/>
        <v>342400</v>
      </c>
    </row>
    <row r="5609" spans="1:15" x14ac:dyDescent="0.25">
      <c r="A5609">
        <v>5594</v>
      </c>
      <c r="B5609" s="89">
        <v>34381</v>
      </c>
      <c r="C5609" s="48">
        <v>47.531199999999998</v>
      </c>
      <c r="D5609" s="48">
        <v>47.531199999999998</v>
      </c>
      <c r="E5609" s="48">
        <v>47.343699999999998</v>
      </c>
      <c r="F5609" s="48">
        <v>47.4375</v>
      </c>
      <c r="G5609" s="49">
        <v>287600</v>
      </c>
      <c r="H5609" s="48">
        <v>31.493753999999999</v>
      </c>
      <c r="I5609" s="52">
        <f t="shared" si="626"/>
        <v>0.66389995256916989</v>
      </c>
      <c r="J5609" s="52">
        <f t="shared" ca="1" si="627"/>
        <v>1</v>
      </c>
      <c r="K5609" s="48">
        <f t="shared" si="628"/>
        <v>31.56</v>
      </c>
      <c r="L5609" s="48">
        <f t="shared" si="629"/>
        <v>31.56</v>
      </c>
      <c r="M5609" s="48">
        <f t="shared" si="630"/>
        <v>31.43</v>
      </c>
      <c r="N5609" s="48">
        <f t="shared" si="631"/>
        <v>31.49</v>
      </c>
      <c r="O5609" s="49">
        <f t="shared" ca="1" si="632"/>
        <v>287600</v>
      </c>
    </row>
    <row r="5610" spans="1:15" x14ac:dyDescent="0.25">
      <c r="A5610">
        <v>5595</v>
      </c>
      <c r="B5610" s="89">
        <v>34380</v>
      </c>
      <c r="C5610" s="48">
        <v>47.3125</v>
      </c>
      <c r="D5610" s="48">
        <v>47.5</v>
      </c>
      <c r="E5610" s="48">
        <v>47.25</v>
      </c>
      <c r="F5610" s="48">
        <v>47.468699999999998</v>
      </c>
      <c r="G5610" s="49">
        <v>374700</v>
      </c>
      <c r="H5610" s="48">
        <v>31.514468000000001</v>
      </c>
      <c r="I5610" s="52">
        <f t="shared" si="626"/>
        <v>0.66389995934162938</v>
      </c>
      <c r="J5610" s="52">
        <f t="shared" ca="1" si="627"/>
        <v>1</v>
      </c>
      <c r="K5610" s="48">
        <f t="shared" si="628"/>
        <v>31.41</v>
      </c>
      <c r="L5610" s="48">
        <f t="shared" si="629"/>
        <v>31.54</v>
      </c>
      <c r="M5610" s="48">
        <f t="shared" si="630"/>
        <v>31.37</v>
      </c>
      <c r="N5610" s="48">
        <f t="shared" si="631"/>
        <v>31.51</v>
      </c>
      <c r="O5610" s="49">
        <f t="shared" ca="1" si="632"/>
        <v>374700</v>
      </c>
    </row>
    <row r="5611" spans="1:15" x14ac:dyDescent="0.25">
      <c r="A5611">
        <v>5596</v>
      </c>
      <c r="B5611" s="89">
        <v>34379</v>
      </c>
      <c r="C5611" s="48">
        <v>47.0625</v>
      </c>
      <c r="D5611" s="48">
        <v>47.375</v>
      </c>
      <c r="E5611" s="48">
        <v>47</v>
      </c>
      <c r="F5611" s="48">
        <v>47.218699999999998</v>
      </c>
      <c r="G5611" s="49">
        <v>2742100</v>
      </c>
      <c r="H5611" s="48">
        <v>31.348493000000001</v>
      </c>
      <c r="I5611" s="52">
        <f t="shared" si="626"/>
        <v>0.66389995912636313</v>
      </c>
      <c r="J5611" s="52">
        <f t="shared" ca="1" si="627"/>
        <v>1</v>
      </c>
      <c r="K5611" s="48">
        <f t="shared" si="628"/>
        <v>31.24</v>
      </c>
      <c r="L5611" s="48">
        <f t="shared" si="629"/>
        <v>31.45</v>
      </c>
      <c r="M5611" s="48">
        <f t="shared" si="630"/>
        <v>31.2</v>
      </c>
      <c r="N5611" s="48">
        <f t="shared" si="631"/>
        <v>31.35</v>
      </c>
      <c r="O5611" s="49">
        <f t="shared" ca="1" si="632"/>
        <v>2742100</v>
      </c>
    </row>
    <row r="5612" spans="1:15" x14ac:dyDescent="0.25">
      <c r="A5612">
        <v>5597</v>
      </c>
      <c r="B5612" s="89">
        <v>34376</v>
      </c>
      <c r="C5612" s="48">
        <v>47.031199999999998</v>
      </c>
      <c r="D5612" s="48">
        <v>47.281199999999998</v>
      </c>
      <c r="E5612" s="48">
        <v>46.8125</v>
      </c>
      <c r="F5612" s="48">
        <v>47.156199999999998</v>
      </c>
      <c r="G5612" s="49">
        <v>519400</v>
      </c>
      <c r="H5612" s="48">
        <v>31.306999000000001</v>
      </c>
      <c r="I5612" s="52">
        <f t="shared" si="626"/>
        <v>0.66389995377066013</v>
      </c>
      <c r="J5612" s="52">
        <f t="shared" ca="1" si="627"/>
        <v>1</v>
      </c>
      <c r="K5612" s="48">
        <f t="shared" si="628"/>
        <v>31.22</v>
      </c>
      <c r="L5612" s="48">
        <f t="shared" si="629"/>
        <v>31.39</v>
      </c>
      <c r="M5612" s="48">
        <f t="shared" si="630"/>
        <v>31.08</v>
      </c>
      <c r="N5612" s="48">
        <f t="shared" si="631"/>
        <v>31.31</v>
      </c>
      <c r="O5612" s="49">
        <f t="shared" ca="1" si="632"/>
        <v>519400</v>
      </c>
    </row>
    <row r="5613" spans="1:15" x14ac:dyDescent="0.25">
      <c r="A5613">
        <v>5598</v>
      </c>
      <c r="B5613" s="89">
        <v>34375</v>
      </c>
      <c r="C5613" s="48">
        <v>47.375</v>
      </c>
      <c r="D5613" s="48">
        <v>47.406199999999998</v>
      </c>
      <c r="E5613" s="48">
        <v>47</v>
      </c>
      <c r="F5613" s="48">
        <v>47</v>
      </c>
      <c r="G5613" s="49">
        <v>883900</v>
      </c>
      <c r="H5613" s="48">
        <v>31.203298</v>
      </c>
      <c r="I5613" s="52">
        <f t="shared" si="626"/>
        <v>0.66389995744680852</v>
      </c>
      <c r="J5613" s="52">
        <f t="shared" ca="1" si="627"/>
        <v>1</v>
      </c>
      <c r="K5613" s="48">
        <f t="shared" si="628"/>
        <v>31.45</v>
      </c>
      <c r="L5613" s="48">
        <f t="shared" si="629"/>
        <v>31.47</v>
      </c>
      <c r="M5613" s="48">
        <f t="shared" si="630"/>
        <v>31.2</v>
      </c>
      <c r="N5613" s="48">
        <f t="shared" si="631"/>
        <v>31.2</v>
      </c>
      <c r="O5613" s="49">
        <f t="shared" ca="1" si="632"/>
        <v>883900</v>
      </c>
    </row>
    <row r="5614" spans="1:15" x14ac:dyDescent="0.25">
      <c r="A5614">
        <v>5599</v>
      </c>
      <c r="B5614" s="89">
        <v>34374</v>
      </c>
      <c r="C5614" s="48">
        <v>47.25</v>
      </c>
      <c r="D5614" s="48">
        <v>47.4375</v>
      </c>
      <c r="E5614" s="48">
        <v>47.1875</v>
      </c>
      <c r="F5614" s="48">
        <v>47.406199999999998</v>
      </c>
      <c r="G5614" s="49">
        <v>144600</v>
      </c>
      <c r="H5614" s="48">
        <v>31.472974000000001</v>
      </c>
      <c r="I5614" s="52">
        <f t="shared" si="626"/>
        <v>0.6638999540144539</v>
      </c>
      <c r="J5614" s="52">
        <f t="shared" ca="1" si="627"/>
        <v>1</v>
      </c>
      <c r="K5614" s="48">
        <f t="shared" si="628"/>
        <v>31.37</v>
      </c>
      <c r="L5614" s="48">
        <f t="shared" si="629"/>
        <v>31.49</v>
      </c>
      <c r="M5614" s="48">
        <f t="shared" si="630"/>
        <v>31.33</v>
      </c>
      <c r="N5614" s="48">
        <f t="shared" si="631"/>
        <v>31.47</v>
      </c>
      <c r="O5614" s="49">
        <f t="shared" ca="1" si="632"/>
        <v>144600</v>
      </c>
    </row>
    <row r="5615" spans="1:15" x14ac:dyDescent="0.25">
      <c r="A5615">
        <v>5600</v>
      </c>
      <c r="B5615" s="89">
        <v>34373</v>
      </c>
      <c r="C5615" s="48">
        <v>47.281199999999998</v>
      </c>
      <c r="D5615" s="48">
        <v>47.281199999999998</v>
      </c>
      <c r="E5615" s="48">
        <v>47.031199999999998</v>
      </c>
      <c r="F5615" s="48">
        <v>47.218699999999998</v>
      </c>
      <c r="G5615" s="49">
        <v>188200</v>
      </c>
      <c r="H5615" s="48">
        <v>31.348493000000001</v>
      </c>
      <c r="I5615" s="52">
        <f t="shared" si="626"/>
        <v>0.66389995912636313</v>
      </c>
      <c r="J5615" s="52">
        <f t="shared" ca="1" si="627"/>
        <v>1</v>
      </c>
      <c r="K5615" s="48">
        <f t="shared" si="628"/>
        <v>31.39</v>
      </c>
      <c r="L5615" s="48">
        <f t="shared" si="629"/>
        <v>31.39</v>
      </c>
      <c r="M5615" s="48">
        <f t="shared" si="630"/>
        <v>31.22</v>
      </c>
      <c r="N5615" s="48">
        <f t="shared" si="631"/>
        <v>31.35</v>
      </c>
      <c r="O5615" s="49">
        <f t="shared" ca="1" si="632"/>
        <v>188200</v>
      </c>
    </row>
    <row r="5616" spans="1:15" x14ac:dyDescent="0.25">
      <c r="A5616">
        <v>5601</v>
      </c>
      <c r="B5616" s="89">
        <v>34372</v>
      </c>
      <c r="C5616" s="48">
        <v>46.843699999999998</v>
      </c>
      <c r="D5616" s="48">
        <v>47.3125</v>
      </c>
      <c r="E5616" s="48">
        <v>46.843699999999998</v>
      </c>
      <c r="F5616" s="48">
        <v>47.1875</v>
      </c>
      <c r="G5616" s="49">
        <v>516400</v>
      </c>
      <c r="H5616" s="48">
        <v>31.327779</v>
      </c>
      <c r="I5616" s="52">
        <f t="shared" si="626"/>
        <v>0.66389995231788079</v>
      </c>
      <c r="J5616" s="52">
        <f t="shared" ca="1" si="627"/>
        <v>1</v>
      </c>
      <c r="K5616" s="48">
        <f t="shared" si="628"/>
        <v>31.1</v>
      </c>
      <c r="L5616" s="48">
        <f t="shared" si="629"/>
        <v>31.41</v>
      </c>
      <c r="M5616" s="48">
        <f t="shared" si="630"/>
        <v>31.1</v>
      </c>
      <c r="N5616" s="48">
        <f t="shared" si="631"/>
        <v>31.33</v>
      </c>
      <c r="O5616" s="49">
        <f t="shared" ca="1" si="632"/>
        <v>516400</v>
      </c>
    </row>
    <row r="5617" spans="1:15" x14ac:dyDescent="0.25">
      <c r="A5617">
        <v>5602</v>
      </c>
      <c r="B5617" s="89">
        <v>34369</v>
      </c>
      <c r="C5617" s="48">
        <v>48.0625</v>
      </c>
      <c r="D5617" s="48">
        <v>48.125</v>
      </c>
      <c r="E5617" s="48">
        <v>46.968699999999998</v>
      </c>
      <c r="F5617" s="48">
        <v>46.968699999999998</v>
      </c>
      <c r="G5617" s="49">
        <v>1403200</v>
      </c>
      <c r="H5617" s="48">
        <v>31.182518000000002</v>
      </c>
      <c r="I5617" s="52">
        <f t="shared" si="626"/>
        <v>0.66389995890880527</v>
      </c>
      <c r="J5617" s="52">
        <f t="shared" ca="1" si="627"/>
        <v>1</v>
      </c>
      <c r="K5617" s="48">
        <f t="shared" si="628"/>
        <v>31.91</v>
      </c>
      <c r="L5617" s="48">
        <f t="shared" si="629"/>
        <v>31.95</v>
      </c>
      <c r="M5617" s="48">
        <f t="shared" si="630"/>
        <v>31.18</v>
      </c>
      <c r="N5617" s="48">
        <f t="shared" si="631"/>
        <v>31.18</v>
      </c>
      <c r="O5617" s="49">
        <f t="shared" ca="1" si="632"/>
        <v>1403200</v>
      </c>
    </row>
    <row r="5618" spans="1:15" x14ac:dyDescent="0.25">
      <c r="A5618">
        <v>5603</v>
      </c>
      <c r="B5618" s="89">
        <v>34368</v>
      </c>
      <c r="C5618" s="48">
        <v>48.1875</v>
      </c>
      <c r="D5618" s="48">
        <v>48.1875</v>
      </c>
      <c r="E5618" s="48">
        <v>47.906199999999998</v>
      </c>
      <c r="F5618" s="48">
        <v>48.0625</v>
      </c>
      <c r="G5618" s="49">
        <v>466100</v>
      </c>
      <c r="H5618" s="48">
        <v>31.908691999999999</v>
      </c>
      <c r="I5618" s="52">
        <f t="shared" si="626"/>
        <v>0.66389996358907666</v>
      </c>
      <c r="J5618" s="52">
        <f t="shared" ca="1" si="627"/>
        <v>1</v>
      </c>
      <c r="K5618" s="48">
        <f t="shared" si="628"/>
        <v>31.99</v>
      </c>
      <c r="L5618" s="48">
        <f t="shared" si="629"/>
        <v>31.99</v>
      </c>
      <c r="M5618" s="48">
        <f t="shared" si="630"/>
        <v>31.8</v>
      </c>
      <c r="N5618" s="48">
        <f t="shared" si="631"/>
        <v>31.91</v>
      </c>
      <c r="O5618" s="49">
        <f t="shared" ca="1" si="632"/>
        <v>466100</v>
      </c>
    </row>
    <row r="5619" spans="1:15" x14ac:dyDescent="0.25">
      <c r="A5619">
        <v>5604</v>
      </c>
      <c r="B5619" s="89">
        <v>34367</v>
      </c>
      <c r="C5619" s="48">
        <v>48.125</v>
      </c>
      <c r="D5619" s="48">
        <v>48.281199999999998</v>
      </c>
      <c r="E5619" s="48">
        <v>48.093699999999998</v>
      </c>
      <c r="F5619" s="48">
        <v>48.281199999999998</v>
      </c>
      <c r="G5619" s="49">
        <v>307600</v>
      </c>
      <c r="H5619" s="48">
        <v>32.053887000000003</v>
      </c>
      <c r="I5619" s="52">
        <f t="shared" si="626"/>
        <v>0.66389996520384753</v>
      </c>
      <c r="J5619" s="52">
        <f t="shared" ca="1" si="627"/>
        <v>1</v>
      </c>
      <c r="K5619" s="48">
        <f t="shared" si="628"/>
        <v>31.95</v>
      </c>
      <c r="L5619" s="48">
        <f t="shared" si="629"/>
        <v>32.049999999999997</v>
      </c>
      <c r="M5619" s="48">
        <f t="shared" si="630"/>
        <v>31.93</v>
      </c>
      <c r="N5619" s="48">
        <f t="shared" si="631"/>
        <v>32.049999999999997</v>
      </c>
      <c r="O5619" s="49">
        <f t="shared" ca="1" si="632"/>
        <v>307600</v>
      </c>
    </row>
    <row r="5620" spans="1:15" x14ac:dyDescent="0.25">
      <c r="A5620">
        <v>5605</v>
      </c>
      <c r="B5620" s="89">
        <v>34366</v>
      </c>
      <c r="C5620" s="48">
        <v>48.156199999999998</v>
      </c>
      <c r="D5620" s="48">
        <v>48.156199999999998</v>
      </c>
      <c r="E5620" s="48">
        <v>47.906199999999998</v>
      </c>
      <c r="F5620" s="48">
        <v>47.968699999999998</v>
      </c>
      <c r="G5620" s="49">
        <v>303600</v>
      </c>
      <c r="H5620" s="48">
        <v>31.846418</v>
      </c>
      <c r="I5620" s="52">
        <f t="shared" si="626"/>
        <v>0.66389995976543037</v>
      </c>
      <c r="J5620" s="52">
        <f t="shared" ca="1" si="627"/>
        <v>1</v>
      </c>
      <c r="K5620" s="48">
        <f t="shared" si="628"/>
        <v>31.97</v>
      </c>
      <c r="L5620" s="48">
        <f t="shared" si="629"/>
        <v>31.97</v>
      </c>
      <c r="M5620" s="48">
        <f t="shared" si="630"/>
        <v>31.8</v>
      </c>
      <c r="N5620" s="48">
        <f t="shared" si="631"/>
        <v>31.85</v>
      </c>
      <c r="O5620" s="49">
        <f t="shared" ca="1" si="632"/>
        <v>303600</v>
      </c>
    </row>
    <row r="5621" spans="1:15" x14ac:dyDescent="0.25">
      <c r="A5621">
        <v>5606</v>
      </c>
      <c r="B5621" s="89">
        <v>34365</v>
      </c>
      <c r="C5621" s="48">
        <v>48.0625</v>
      </c>
      <c r="D5621" s="48">
        <v>48.3125</v>
      </c>
      <c r="E5621" s="48">
        <v>48</v>
      </c>
      <c r="F5621" s="48">
        <v>48.218699999999998</v>
      </c>
      <c r="G5621" s="49">
        <v>313800</v>
      </c>
      <c r="H5621" s="48">
        <v>32.012393000000003</v>
      </c>
      <c r="I5621" s="52">
        <f t="shared" si="626"/>
        <v>0.66389995997403506</v>
      </c>
      <c r="J5621" s="52">
        <f t="shared" ca="1" si="627"/>
        <v>1</v>
      </c>
      <c r="K5621" s="48">
        <f t="shared" si="628"/>
        <v>31.91</v>
      </c>
      <c r="L5621" s="48">
        <f t="shared" si="629"/>
        <v>32.07</v>
      </c>
      <c r="M5621" s="48">
        <f t="shared" si="630"/>
        <v>31.87</v>
      </c>
      <c r="N5621" s="48">
        <f t="shared" si="631"/>
        <v>32.01</v>
      </c>
      <c r="O5621" s="49">
        <f t="shared" ca="1" si="632"/>
        <v>313800</v>
      </c>
    </row>
    <row r="5622" spans="1:15" x14ac:dyDescent="0.25">
      <c r="A5622">
        <v>5607</v>
      </c>
      <c r="B5622" s="89">
        <v>34362</v>
      </c>
      <c r="C5622" s="48">
        <v>47.9375</v>
      </c>
      <c r="D5622" s="48">
        <v>48.031199999999998</v>
      </c>
      <c r="E5622" s="48">
        <v>47.875</v>
      </c>
      <c r="F5622" s="48">
        <v>47.875</v>
      </c>
      <c r="G5622" s="49">
        <v>356500</v>
      </c>
      <c r="H5622" s="48">
        <v>31.784210000000002</v>
      </c>
      <c r="I5622" s="52">
        <f t="shared" si="626"/>
        <v>0.66389994778067885</v>
      </c>
      <c r="J5622" s="52">
        <f t="shared" ca="1" si="627"/>
        <v>1</v>
      </c>
      <c r="K5622" s="48">
        <f t="shared" si="628"/>
        <v>31.83</v>
      </c>
      <c r="L5622" s="48">
        <f t="shared" si="629"/>
        <v>31.89</v>
      </c>
      <c r="M5622" s="48">
        <f t="shared" si="630"/>
        <v>31.78</v>
      </c>
      <c r="N5622" s="48">
        <f t="shared" si="631"/>
        <v>31.78</v>
      </c>
      <c r="O5622" s="49">
        <f t="shared" ca="1" si="632"/>
        <v>356500</v>
      </c>
    </row>
    <row r="5623" spans="1:15" x14ac:dyDescent="0.25">
      <c r="A5623">
        <v>5608</v>
      </c>
      <c r="B5623" s="89">
        <v>34361</v>
      </c>
      <c r="C5623" s="48">
        <v>47.406199999999998</v>
      </c>
      <c r="D5623" s="48">
        <v>47.8125</v>
      </c>
      <c r="E5623" s="48">
        <v>47.343699999999998</v>
      </c>
      <c r="F5623" s="48">
        <v>47.75</v>
      </c>
      <c r="G5623" s="49">
        <v>344500</v>
      </c>
      <c r="H5623" s="48">
        <v>31.701222999999999</v>
      </c>
      <c r="I5623" s="52">
        <f t="shared" si="626"/>
        <v>0.66389995811518321</v>
      </c>
      <c r="J5623" s="52">
        <f t="shared" ca="1" si="627"/>
        <v>1</v>
      </c>
      <c r="K5623" s="48">
        <f t="shared" si="628"/>
        <v>31.47</v>
      </c>
      <c r="L5623" s="48">
        <f t="shared" si="629"/>
        <v>31.74</v>
      </c>
      <c r="M5623" s="48">
        <f t="shared" si="630"/>
        <v>31.43</v>
      </c>
      <c r="N5623" s="48">
        <f t="shared" si="631"/>
        <v>31.7</v>
      </c>
      <c r="O5623" s="49">
        <f t="shared" ca="1" si="632"/>
        <v>344500</v>
      </c>
    </row>
    <row r="5624" spans="1:15" x14ac:dyDescent="0.25">
      <c r="A5624">
        <v>5609</v>
      </c>
      <c r="B5624" s="89">
        <v>34360</v>
      </c>
      <c r="C5624" s="48">
        <v>47.1875</v>
      </c>
      <c r="D5624" s="48">
        <v>47.343699999999998</v>
      </c>
      <c r="E5624" s="48">
        <v>47.125</v>
      </c>
      <c r="F5624" s="48">
        <v>47.3125</v>
      </c>
      <c r="G5624" s="49">
        <v>145100</v>
      </c>
      <c r="H5624" s="48">
        <v>31.410767</v>
      </c>
      <c r="I5624" s="52">
        <f t="shared" si="626"/>
        <v>0.66389996301188903</v>
      </c>
      <c r="J5624" s="52">
        <f t="shared" ca="1" si="627"/>
        <v>1</v>
      </c>
      <c r="K5624" s="48">
        <f t="shared" si="628"/>
        <v>31.33</v>
      </c>
      <c r="L5624" s="48">
        <f t="shared" si="629"/>
        <v>31.43</v>
      </c>
      <c r="M5624" s="48">
        <f t="shared" si="630"/>
        <v>31.29</v>
      </c>
      <c r="N5624" s="48">
        <f t="shared" si="631"/>
        <v>31.41</v>
      </c>
      <c r="O5624" s="49">
        <f t="shared" ca="1" si="632"/>
        <v>145100</v>
      </c>
    </row>
    <row r="5625" spans="1:15" x14ac:dyDescent="0.25">
      <c r="A5625">
        <v>5610</v>
      </c>
      <c r="B5625" s="89">
        <v>34359</v>
      </c>
      <c r="C5625" s="48">
        <v>47.218699999999998</v>
      </c>
      <c r="D5625" s="48">
        <v>47.25</v>
      </c>
      <c r="E5625" s="48">
        <v>47.093699999999998</v>
      </c>
      <c r="F5625" s="48">
        <v>47.1875</v>
      </c>
      <c r="G5625" s="49">
        <v>310400</v>
      </c>
      <c r="H5625" s="48">
        <v>31.327779</v>
      </c>
      <c r="I5625" s="52">
        <f t="shared" si="626"/>
        <v>0.66389995231788079</v>
      </c>
      <c r="J5625" s="52">
        <f t="shared" ca="1" si="627"/>
        <v>1</v>
      </c>
      <c r="K5625" s="48">
        <f t="shared" si="628"/>
        <v>31.35</v>
      </c>
      <c r="L5625" s="48">
        <f t="shared" si="629"/>
        <v>31.37</v>
      </c>
      <c r="M5625" s="48">
        <f t="shared" si="630"/>
        <v>31.27</v>
      </c>
      <c r="N5625" s="48">
        <f t="shared" si="631"/>
        <v>31.33</v>
      </c>
      <c r="O5625" s="49">
        <f t="shared" ca="1" si="632"/>
        <v>310400</v>
      </c>
    </row>
    <row r="5626" spans="1:15" x14ac:dyDescent="0.25">
      <c r="A5626">
        <v>5611</v>
      </c>
      <c r="B5626" s="89">
        <v>34358</v>
      </c>
      <c r="C5626" s="48">
        <v>47.343699999999998</v>
      </c>
      <c r="D5626" s="48">
        <v>47.5625</v>
      </c>
      <c r="E5626" s="48">
        <v>47.1875</v>
      </c>
      <c r="F5626" s="48">
        <v>47.1875</v>
      </c>
      <c r="G5626" s="49">
        <v>373800</v>
      </c>
      <c r="H5626" s="48">
        <v>31.327779</v>
      </c>
      <c r="I5626" s="52">
        <f t="shared" si="626"/>
        <v>0.66389995231788079</v>
      </c>
      <c r="J5626" s="52">
        <f t="shared" ca="1" si="627"/>
        <v>1</v>
      </c>
      <c r="K5626" s="48">
        <f t="shared" si="628"/>
        <v>31.43</v>
      </c>
      <c r="L5626" s="48">
        <f t="shared" si="629"/>
        <v>31.58</v>
      </c>
      <c r="M5626" s="48">
        <f t="shared" si="630"/>
        <v>31.33</v>
      </c>
      <c r="N5626" s="48">
        <f t="shared" si="631"/>
        <v>31.33</v>
      </c>
      <c r="O5626" s="49">
        <f t="shared" ca="1" si="632"/>
        <v>373800</v>
      </c>
    </row>
    <row r="5627" spans="1:15" x14ac:dyDescent="0.25">
      <c r="A5627">
        <v>5612</v>
      </c>
      <c r="B5627" s="89">
        <v>34355</v>
      </c>
      <c r="C5627" s="48">
        <v>47.531199999999998</v>
      </c>
      <c r="D5627" s="48">
        <v>47.531199999999998</v>
      </c>
      <c r="E5627" s="48">
        <v>47.343699999999998</v>
      </c>
      <c r="F5627" s="48">
        <v>47.375</v>
      </c>
      <c r="G5627" s="49">
        <v>85600</v>
      </c>
      <c r="H5627" s="48">
        <v>31.452261</v>
      </c>
      <c r="I5627" s="52">
        <f t="shared" si="626"/>
        <v>0.66389996833773091</v>
      </c>
      <c r="J5627" s="52">
        <f t="shared" ca="1" si="627"/>
        <v>1</v>
      </c>
      <c r="K5627" s="48">
        <f t="shared" si="628"/>
        <v>31.56</v>
      </c>
      <c r="L5627" s="48">
        <f t="shared" si="629"/>
        <v>31.56</v>
      </c>
      <c r="M5627" s="48">
        <f t="shared" si="630"/>
        <v>31.43</v>
      </c>
      <c r="N5627" s="48">
        <f t="shared" si="631"/>
        <v>31.45</v>
      </c>
      <c r="O5627" s="49">
        <f t="shared" ca="1" si="632"/>
        <v>85600</v>
      </c>
    </row>
    <row r="5628" spans="1:15" x14ac:dyDescent="0.25">
      <c r="A5628">
        <v>5613</v>
      </c>
      <c r="B5628" s="89">
        <v>34354</v>
      </c>
      <c r="C5628" s="48">
        <v>47.406199999999998</v>
      </c>
      <c r="D5628" s="48">
        <v>47.5</v>
      </c>
      <c r="E5628" s="48">
        <v>47.375</v>
      </c>
      <c r="F5628" s="48">
        <v>47.468699999999998</v>
      </c>
      <c r="G5628" s="49">
        <v>281100</v>
      </c>
      <c r="H5628" s="48">
        <v>31.514468000000001</v>
      </c>
      <c r="I5628" s="52">
        <f t="shared" si="626"/>
        <v>0.66389995934162938</v>
      </c>
      <c r="J5628" s="52">
        <f t="shared" ca="1" si="627"/>
        <v>1</v>
      </c>
      <c r="K5628" s="48">
        <f t="shared" si="628"/>
        <v>31.47</v>
      </c>
      <c r="L5628" s="48">
        <f t="shared" si="629"/>
        <v>31.54</v>
      </c>
      <c r="M5628" s="48">
        <f t="shared" si="630"/>
        <v>31.45</v>
      </c>
      <c r="N5628" s="48">
        <f t="shared" si="631"/>
        <v>31.51</v>
      </c>
      <c r="O5628" s="49">
        <f t="shared" ca="1" si="632"/>
        <v>281100</v>
      </c>
    </row>
    <row r="5629" spans="1:15" x14ac:dyDescent="0.25">
      <c r="A5629">
        <v>5614</v>
      </c>
      <c r="B5629" s="89">
        <v>34353</v>
      </c>
      <c r="C5629" s="48">
        <v>47.406199999999998</v>
      </c>
      <c r="D5629" s="48">
        <v>47.468699999999998</v>
      </c>
      <c r="E5629" s="48">
        <v>47.25</v>
      </c>
      <c r="F5629" s="48">
        <v>47.343699999999998</v>
      </c>
      <c r="G5629" s="49">
        <v>200800</v>
      </c>
      <c r="H5629" s="48">
        <v>31.431481000000002</v>
      </c>
      <c r="I5629" s="52">
        <f t="shared" si="626"/>
        <v>0.66389996979534771</v>
      </c>
      <c r="J5629" s="52">
        <f t="shared" ca="1" si="627"/>
        <v>1</v>
      </c>
      <c r="K5629" s="48">
        <f t="shared" si="628"/>
        <v>31.47</v>
      </c>
      <c r="L5629" s="48">
        <f t="shared" si="629"/>
        <v>31.51</v>
      </c>
      <c r="M5629" s="48">
        <f t="shared" si="630"/>
        <v>31.37</v>
      </c>
      <c r="N5629" s="48">
        <f t="shared" si="631"/>
        <v>31.43</v>
      </c>
      <c r="O5629" s="49">
        <f t="shared" ca="1" si="632"/>
        <v>200800</v>
      </c>
    </row>
    <row r="5630" spans="1:15" x14ac:dyDescent="0.25">
      <c r="A5630">
        <v>5615</v>
      </c>
      <c r="B5630" s="89">
        <v>34352</v>
      </c>
      <c r="C5630" s="48">
        <v>47.468699999999998</v>
      </c>
      <c r="D5630" s="48">
        <v>47.531199999999998</v>
      </c>
      <c r="E5630" s="48">
        <v>47.375</v>
      </c>
      <c r="F5630" s="48">
        <v>47.468699999999998</v>
      </c>
      <c r="G5630" s="49">
        <v>166400</v>
      </c>
      <c r="H5630" s="48">
        <v>31.514468000000001</v>
      </c>
      <c r="I5630" s="52">
        <f t="shared" si="626"/>
        <v>0.66389995934162938</v>
      </c>
      <c r="J5630" s="52">
        <f t="shared" ca="1" si="627"/>
        <v>1</v>
      </c>
      <c r="K5630" s="48">
        <f t="shared" si="628"/>
        <v>31.51</v>
      </c>
      <c r="L5630" s="48">
        <f t="shared" si="629"/>
        <v>31.56</v>
      </c>
      <c r="M5630" s="48">
        <f t="shared" si="630"/>
        <v>31.45</v>
      </c>
      <c r="N5630" s="48">
        <f t="shared" si="631"/>
        <v>31.51</v>
      </c>
      <c r="O5630" s="49">
        <f t="shared" ca="1" si="632"/>
        <v>166400</v>
      </c>
    </row>
    <row r="5631" spans="1:15" x14ac:dyDescent="0.25">
      <c r="A5631">
        <v>5616</v>
      </c>
      <c r="B5631" s="89">
        <v>34351</v>
      </c>
      <c r="C5631" s="48">
        <v>47.406199999999998</v>
      </c>
      <c r="D5631" s="48">
        <v>47.468699999999998</v>
      </c>
      <c r="E5631" s="48">
        <v>47.3125</v>
      </c>
      <c r="F5631" s="48">
        <v>47.406199999999998</v>
      </c>
      <c r="G5631" s="49">
        <v>17700</v>
      </c>
      <c r="H5631" s="48">
        <v>31.472974000000001</v>
      </c>
      <c r="I5631" s="52">
        <f t="shared" si="626"/>
        <v>0.6638999540144539</v>
      </c>
      <c r="J5631" s="52">
        <f t="shared" ca="1" si="627"/>
        <v>1</v>
      </c>
      <c r="K5631" s="48">
        <f t="shared" si="628"/>
        <v>31.47</v>
      </c>
      <c r="L5631" s="48">
        <f t="shared" si="629"/>
        <v>31.51</v>
      </c>
      <c r="M5631" s="48">
        <f t="shared" si="630"/>
        <v>31.41</v>
      </c>
      <c r="N5631" s="48">
        <f t="shared" si="631"/>
        <v>31.47</v>
      </c>
      <c r="O5631" s="49">
        <f t="shared" ca="1" si="632"/>
        <v>17700</v>
      </c>
    </row>
    <row r="5632" spans="1:15" x14ac:dyDescent="0.25">
      <c r="A5632">
        <v>5617</v>
      </c>
      <c r="B5632" s="89">
        <v>34348</v>
      </c>
      <c r="C5632" s="48">
        <v>47.375</v>
      </c>
      <c r="D5632" s="48">
        <v>47.5</v>
      </c>
      <c r="E5632" s="48">
        <v>47.375</v>
      </c>
      <c r="F5632" s="48">
        <v>47.406199999999998</v>
      </c>
      <c r="G5632" s="49">
        <v>137200</v>
      </c>
      <c r="H5632" s="48">
        <v>31.472974000000001</v>
      </c>
      <c r="I5632" s="52">
        <f t="shared" si="626"/>
        <v>0.6638999540144539</v>
      </c>
      <c r="J5632" s="52">
        <f t="shared" ca="1" si="627"/>
        <v>1</v>
      </c>
      <c r="K5632" s="48">
        <f t="shared" si="628"/>
        <v>31.45</v>
      </c>
      <c r="L5632" s="48">
        <f t="shared" si="629"/>
        <v>31.54</v>
      </c>
      <c r="M5632" s="48">
        <f t="shared" si="630"/>
        <v>31.45</v>
      </c>
      <c r="N5632" s="48">
        <f t="shared" si="631"/>
        <v>31.47</v>
      </c>
      <c r="O5632" s="49">
        <f t="shared" ca="1" si="632"/>
        <v>137200</v>
      </c>
    </row>
    <row r="5633" spans="1:15" x14ac:dyDescent="0.25">
      <c r="A5633">
        <v>5618</v>
      </c>
      <c r="B5633" s="89">
        <v>34347</v>
      </c>
      <c r="C5633" s="48">
        <v>47.218699999999998</v>
      </c>
      <c r="D5633" s="48">
        <v>47.3125</v>
      </c>
      <c r="E5633" s="48">
        <v>47.156199999999998</v>
      </c>
      <c r="F5633" s="48">
        <v>47.218699999999998</v>
      </c>
      <c r="G5633" s="49">
        <v>244300</v>
      </c>
      <c r="H5633" s="48">
        <v>31.348493000000001</v>
      </c>
      <c r="I5633" s="52">
        <f t="shared" si="626"/>
        <v>0.66389995912636313</v>
      </c>
      <c r="J5633" s="52">
        <f t="shared" ca="1" si="627"/>
        <v>1</v>
      </c>
      <c r="K5633" s="48">
        <f t="shared" si="628"/>
        <v>31.35</v>
      </c>
      <c r="L5633" s="48">
        <f t="shared" si="629"/>
        <v>31.41</v>
      </c>
      <c r="M5633" s="48">
        <f t="shared" si="630"/>
        <v>31.31</v>
      </c>
      <c r="N5633" s="48">
        <f t="shared" si="631"/>
        <v>31.35</v>
      </c>
      <c r="O5633" s="49">
        <f t="shared" ca="1" si="632"/>
        <v>244300</v>
      </c>
    </row>
    <row r="5634" spans="1:15" x14ac:dyDescent="0.25">
      <c r="A5634">
        <v>5619</v>
      </c>
      <c r="B5634" s="89">
        <v>34346</v>
      </c>
      <c r="C5634" s="48">
        <v>47.531199999999998</v>
      </c>
      <c r="D5634" s="48">
        <v>47.531199999999998</v>
      </c>
      <c r="E5634" s="48">
        <v>47.1875</v>
      </c>
      <c r="F5634" s="48">
        <v>47.343699999999998</v>
      </c>
      <c r="G5634" s="49">
        <v>158400</v>
      </c>
      <c r="H5634" s="48">
        <v>31.431481000000002</v>
      </c>
      <c r="I5634" s="52">
        <f t="shared" si="626"/>
        <v>0.66389996979534771</v>
      </c>
      <c r="J5634" s="52">
        <f t="shared" ca="1" si="627"/>
        <v>1</v>
      </c>
      <c r="K5634" s="48">
        <f t="shared" si="628"/>
        <v>31.56</v>
      </c>
      <c r="L5634" s="48">
        <f t="shared" si="629"/>
        <v>31.56</v>
      </c>
      <c r="M5634" s="48">
        <f t="shared" si="630"/>
        <v>31.33</v>
      </c>
      <c r="N5634" s="48">
        <f t="shared" si="631"/>
        <v>31.43</v>
      </c>
      <c r="O5634" s="49">
        <f t="shared" ca="1" si="632"/>
        <v>158400</v>
      </c>
    </row>
    <row r="5635" spans="1:15" x14ac:dyDescent="0.25">
      <c r="A5635">
        <v>5620</v>
      </c>
      <c r="B5635" s="89">
        <v>34345</v>
      </c>
      <c r="C5635" s="48">
        <v>47.5625</v>
      </c>
      <c r="D5635" s="48">
        <v>47.5625</v>
      </c>
      <c r="E5635" s="48">
        <v>47.343699999999998</v>
      </c>
      <c r="F5635" s="48">
        <v>47.5</v>
      </c>
      <c r="G5635" s="49">
        <v>295200</v>
      </c>
      <c r="H5635" s="48">
        <v>31.535247999999999</v>
      </c>
      <c r="I5635" s="52">
        <f t="shared" si="626"/>
        <v>0.66389995789473688</v>
      </c>
      <c r="J5635" s="52">
        <f t="shared" ca="1" si="627"/>
        <v>1</v>
      </c>
      <c r="K5635" s="48">
        <f t="shared" si="628"/>
        <v>31.58</v>
      </c>
      <c r="L5635" s="48">
        <f t="shared" si="629"/>
        <v>31.58</v>
      </c>
      <c r="M5635" s="48">
        <f t="shared" si="630"/>
        <v>31.43</v>
      </c>
      <c r="N5635" s="48">
        <f t="shared" si="631"/>
        <v>31.54</v>
      </c>
      <c r="O5635" s="49">
        <f t="shared" ca="1" si="632"/>
        <v>295200</v>
      </c>
    </row>
    <row r="5636" spans="1:15" x14ac:dyDescent="0.25">
      <c r="A5636">
        <v>5621</v>
      </c>
      <c r="B5636" s="89">
        <v>34344</v>
      </c>
      <c r="C5636" s="48">
        <v>47.093699999999998</v>
      </c>
      <c r="D5636" s="48">
        <v>47.593699999999998</v>
      </c>
      <c r="E5636" s="48">
        <v>46.968699999999998</v>
      </c>
      <c r="F5636" s="48">
        <v>47.593699999999998</v>
      </c>
      <c r="G5636" s="49">
        <v>593700</v>
      </c>
      <c r="H5636" s="48">
        <v>31.597456000000001</v>
      </c>
      <c r="I5636" s="52">
        <f t="shared" si="626"/>
        <v>0.66389996995400657</v>
      </c>
      <c r="J5636" s="52">
        <f t="shared" ca="1" si="627"/>
        <v>1</v>
      </c>
      <c r="K5636" s="48">
        <f t="shared" si="628"/>
        <v>31.27</v>
      </c>
      <c r="L5636" s="48">
        <f t="shared" si="629"/>
        <v>31.6</v>
      </c>
      <c r="M5636" s="48">
        <f t="shared" si="630"/>
        <v>31.18</v>
      </c>
      <c r="N5636" s="48">
        <f t="shared" si="631"/>
        <v>31.6</v>
      </c>
      <c r="O5636" s="49">
        <f t="shared" ca="1" si="632"/>
        <v>593700</v>
      </c>
    </row>
    <row r="5637" spans="1:15" x14ac:dyDescent="0.25">
      <c r="A5637">
        <v>5622</v>
      </c>
      <c r="B5637" s="89">
        <v>34341</v>
      </c>
      <c r="C5637" s="48">
        <v>46.843699999999998</v>
      </c>
      <c r="D5637" s="48">
        <v>47.0625</v>
      </c>
      <c r="E5637" s="48">
        <v>46.718699999999998</v>
      </c>
      <c r="F5637" s="48">
        <v>47.031199999999998</v>
      </c>
      <c r="G5637" s="49">
        <v>775500</v>
      </c>
      <c r="H5637" s="48">
        <v>31.224011999999998</v>
      </c>
      <c r="I5637" s="52">
        <f t="shared" si="626"/>
        <v>0.66389996427903175</v>
      </c>
      <c r="J5637" s="52">
        <f t="shared" ca="1" si="627"/>
        <v>1</v>
      </c>
      <c r="K5637" s="48">
        <f t="shared" si="628"/>
        <v>31.1</v>
      </c>
      <c r="L5637" s="48">
        <f t="shared" si="629"/>
        <v>31.24</v>
      </c>
      <c r="M5637" s="48">
        <f t="shared" si="630"/>
        <v>31.02</v>
      </c>
      <c r="N5637" s="48">
        <f t="shared" si="631"/>
        <v>31.22</v>
      </c>
      <c r="O5637" s="49">
        <f t="shared" ca="1" si="632"/>
        <v>775500</v>
      </c>
    </row>
    <row r="5638" spans="1:15" x14ac:dyDescent="0.25">
      <c r="A5638">
        <v>5623</v>
      </c>
      <c r="B5638" s="89">
        <v>34340</v>
      </c>
      <c r="C5638" s="48">
        <v>46.8125</v>
      </c>
      <c r="D5638" s="48">
        <v>46.843699999999998</v>
      </c>
      <c r="E5638" s="48">
        <v>46.6875</v>
      </c>
      <c r="F5638" s="48">
        <v>46.75</v>
      </c>
      <c r="G5638" s="49">
        <v>201000</v>
      </c>
      <c r="H5638" s="48">
        <v>31.037323000000001</v>
      </c>
      <c r="I5638" s="52">
        <f t="shared" si="626"/>
        <v>0.66389995721925132</v>
      </c>
      <c r="J5638" s="52">
        <f t="shared" ca="1" si="627"/>
        <v>1</v>
      </c>
      <c r="K5638" s="48">
        <f t="shared" si="628"/>
        <v>31.08</v>
      </c>
      <c r="L5638" s="48">
        <f t="shared" si="629"/>
        <v>31.1</v>
      </c>
      <c r="M5638" s="48">
        <f t="shared" si="630"/>
        <v>31</v>
      </c>
      <c r="N5638" s="48">
        <f t="shared" si="631"/>
        <v>31.04</v>
      </c>
      <c r="O5638" s="49">
        <f t="shared" ca="1" si="632"/>
        <v>201000</v>
      </c>
    </row>
    <row r="5639" spans="1:15" x14ac:dyDescent="0.25">
      <c r="A5639">
        <v>5624</v>
      </c>
      <c r="B5639" s="89">
        <v>34339</v>
      </c>
      <c r="C5639" s="48">
        <v>46.718699999999998</v>
      </c>
      <c r="D5639" s="48">
        <v>46.781199999999998</v>
      </c>
      <c r="E5639" s="48">
        <v>46.531199999999998</v>
      </c>
      <c r="F5639" s="48">
        <v>46.75</v>
      </c>
      <c r="G5639" s="49">
        <v>710900</v>
      </c>
      <c r="H5639" s="48">
        <v>31.037323000000001</v>
      </c>
      <c r="I5639" s="52">
        <f t="shared" si="626"/>
        <v>0.66389995721925132</v>
      </c>
      <c r="J5639" s="52">
        <f t="shared" ca="1" si="627"/>
        <v>1</v>
      </c>
      <c r="K5639" s="48">
        <f t="shared" si="628"/>
        <v>31.02</v>
      </c>
      <c r="L5639" s="48">
        <f t="shared" si="629"/>
        <v>31.06</v>
      </c>
      <c r="M5639" s="48">
        <f t="shared" si="630"/>
        <v>30.89</v>
      </c>
      <c r="N5639" s="48">
        <f t="shared" si="631"/>
        <v>31.04</v>
      </c>
      <c r="O5639" s="49">
        <f t="shared" ca="1" si="632"/>
        <v>710900</v>
      </c>
    </row>
    <row r="5640" spans="1:15" x14ac:dyDescent="0.25">
      <c r="A5640">
        <v>5625</v>
      </c>
      <c r="B5640" s="89">
        <v>34338</v>
      </c>
      <c r="C5640" s="48">
        <v>46.531199999999998</v>
      </c>
      <c r="D5640" s="48">
        <v>46.656199999999998</v>
      </c>
      <c r="E5640" s="48">
        <v>46.468699999999998</v>
      </c>
      <c r="F5640" s="48">
        <v>46.656199999999998</v>
      </c>
      <c r="G5640" s="49">
        <v>164300</v>
      </c>
      <c r="H5640" s="48">
        <v>30.975048999999999</v>
      </c>
      <c r="I5640" s="52">
        <f t="shared" si="626"/>
        <v>0.66389995327523454</v>
      </c>
      <c r="J5640" s="52">
        <f t="shared" ca="1" si="627"/>
        <v>1</v>
      </c>
      <c r="K5640" s="48">
        <f t="shared" si="628"/>
        <v>30.89</v>
      </c>
      <c r="L5640" s="48">
        <f t="shared" si="629"/>
        <v>30.98</v>
      </c>
      <c r="M5640" s="48">
        <f t="shared" si="630"/>
        <v>30.85</v>
      </c>
      <c r="N5640" s="48">
        <f t="shared" si="631"/>
        <v>30.98</v>
      </c>
      <c r="O5640" s="49">
        <f t="shared" ca="1" si="632"/>
        <v>164300</v>
      </c>
    </row>
    <row r="5641" spans="1:15" x14ac:dyDescent="0.25">
      <c r="A5641">
        <v>5626</v>
      </c>
      <c r="B5641" s="89">
        <v>34337</v>
      </c>
      <c r="C5641" s="48">
        <v>46.593699999999998</v>
      </c>
      <c r="D5641" s="48">
        <v>46.656199999999998</v>
      </c>
      <c r="E5641" s="48">
        <v>46.406199999999998</v>
      </c>
      <c r="F5641" s="48">
        <v>46.468699999999998</v>
      </c>
      <c r="G5641" s="49">
        <v>960900</v>
      </c>
      <c r="H5641" s="48">
        <v>30.850567999999999</v>
      </c>
      <c r="I5641" s="52">
        <f t="shared" si="626"/>
        <v>0.66389995846666683</v>
      </c>
      <c r="J5641" s="52">
        <f t="shared" ca="1" si="627"/>
        <v>1</v>
      </c>
      <c r="K5641" s="48">
        <f t="shared" si="628"/>
        <v>30.93</v>
      </c>
      <c r="L5641" s="48">
        <f t="shared" si="629"/>
        <v>30.98</v>
      </c>
      <c r="M5641" s="48">
        <f t="shared" si="630"/>
        <v>30.81</v>
      </c>
      <c r="N5641" s="48">
        <f t="shared" si="631"/>
        <v>30.85</v>
      </c>
      <c r="O5641" s="49">
        <f t="shared" ca="1" si="632"/>
        <v>960900</v>
      </c>
    </row>
    <row r="5642" spans="1:15" x14ac:dyDescent="0.25">
      <c r="A5642">
        <v>5627</v>
      </c>
      <c r="B5642" s="89">
        <v>34334</v>
      </c>
      <c r="C5642" s="48">
        <v>46.9375</v>
      </c>
      <c r="D5642" s="48">
        <v>47</v>
      </c>
      <c r="E5642" s="48">
        <v>46.5625</v>
      </c>
      <c r="F5642" s="48">
        <v>46.593699999999998</v>
      </c>
      <c r="G5642" s="49">
        <v>312900</v>
      </c>
      <c r="H5642" s="48">
        <v>30.933555999999999</v>
      </c>
      <c r="I5642" s="52">
        <f t="shared" si="626"/>
        <v>0.66389996930915551</v>
      </c>
      <c r="J5642" s="52">
        <f t="shared" ca="1" si="627"/>
        <v>1</v>
      </c>
      <c r="K5642" s="48">
        <f t="shared" si="628"/>
        <v>31.16</v>
      </c>
      <c r="L5642" s="48">
        <f t="shared" si="629"/>
        <v>31.2</v>
      </c>
      <c r="M5642" s="48">
        <f t="shared" si="630"/>
        <v>30.91</v>
      </c>
      <c r="N5642" s="48">
        <f t="shared" si="631"/>
        <v>30.93</v>
      </c>
      <c r="O5642" s="49">
        <f t="shared" ca="1" si="632"/>
        <v>312900</v>
      </c>
    </row>
    <row r="5643" spans="1:15" x14ac:dyDescent="0.25">
      <c r="A5643">
        <v>5628</v>
      </c>
      <c r="B5643" s="89">
        <v>34333</v>
      </c>
      <c r="C5643" s="48">
        <v>47</v>
      </c>
      <c r="D5643" s="48">
        <v>47</v>
      </c>
      <c r="E5643" s="48">
        <v>46.75</v>
      </c>
      <c r="F5643" s="48">
        <v>46.843699999999998</v>
      </c>
      <c r="G5643" s="49">
        <v>219900</v>
      </c>
      <c r="H5643" s="48">
        <v>31.099530999999999</v>
      </c>
      <c r="I5643" s="52">
        <f t="shared" si="626"/>
        <v>0.66389996947294938</v>
      </c>
      <c r="J5643" s="52">
        <f t="shared" ca="1" si="627"/>
        <v>1</v>
      </c>
      <c r="K5643" s="48">
        <f t="shared" si="628"/>
        <v>31.2</v>
      </c>
      <c r="L5643" s="48">
        <f t="shared" si="629"/>
        <v>31.2</v>
      </c>
      <c r="M5643" s="48">
        <f t="shared" si="630"/>
        <v>31.04</v>
      </c>
      <c r="N5643" s="48">
        <f t="shared" si="631"/>
        <v>31.1</v>
      </c>
      <c r="O5643" s="49">
        <f t="shared" ca="1" si="632"/>
        <v>219900</v>
      </c>
    </row>
    <row r="5644" spans="1:15" x14ac:dyDescent="0.25">
      <c r="A5644">
        <v>5629</v>
      </c>
      <c r="B5644" s="89">
        <v>34332</v>
      </c>
      <c r="C5644" s="48">
        <v>47.125</v>
      </c>
      <c r="D5644" s="48">
        <v>47.156199999999998</v>
      </c>
      <c r="E5644" s="48">
        <v>47</v>
      </c>
      <c r="F5644" s="48">
        <v>47.031199999999998</v>
      </c>
      <c r="G5644" s="49">
        <v>266700</v>
      </c>
      <c r="H5644" s="48">
        <v>31.224011999999998</v>
      </c>
      <c r="I5644" s="52">
        <f t="shared" si="626"/>
        <v>0.66389996427903175</v>
      </c>
      <c r="J5644" s="52">
        <f t="shared" ca="1" si="627"/>
        <v>1</v>
      </c>
      <c r="K5644" s="48">
        <f t="shared" si="628"/>
        <v>31.29</v>
      </c>
      <c r="L5644" s="48">
        <f t="shared" si="629"/>
        <v>31.31</v>
      </c>
      <c r="M5644" s="48">
        <f t="shared" si="630"/>
        <v>31.2</v>
      </c>
      <c r="N5644" s="48">
        <f t="shared" si="631"/>
        <v>31.22</v>
      </c>
      <c r="O5644" s="49">
        <f t="shared" ca="1" si="632"/>
        <v>266700</v>
      </c>
    </row>
    <row r="5645" spans="1:15" x14ac:dyDescent="0.25">
      <c r="A5645">
        <v>5630</v>
      </c>
      <c r="B5645" s="89">
        <v>34331</v>
      </c>
      <c r="C5645" s="48">
        <v>46.968699999999998</v>
      </c>
      <c r="D5645" s="48">
        <v>47.125</v>
      </c>
      <c r="E5645" s="48">
        <v>46.9375</v>
      </c>
      <c r="F5645" s="48">
        <v>47.093699999999998</v>
      </c>
      <c r="G5645" s="49">
        <v>880600</v>
      </c>
      <c r="H5645" s="48">
        <v>31.265505999999998</v>
      </c>
      <c r="I5645" s="52">
        <f t="shared" si="626"/>
        <v>0.66389996963500419</v>
      </c>
      <c r="J5645" s="52">
        <f t="shared" ca="1" si="627"/>
        <v>1</v>
      </c>
      <c r="K5645" s="48">
        <f t="shared" si="628"/>
        <v>31.18</v>
      </c>
      <c r="L5645" s="48">
        <f t="shared" si="629"/>
        <v>31.29</v>
      </c>
      <c r="M5645" s="48">
        <f t="shared" si="630"/>
        <v>31.16</v>
      </c>
      <c r="N5645" s="48">
        <f t="shared" si="631"/>
        <v>31.27</v>
      </c>
      <c r="O5645" s="49">
        <f t="shared" ca="1" si="632"/>
        <v>880600</v>
      </c>
    </row>
    <row r="5646" spans="1:15" x14ac:dyDescent="0.25">
      <c r="A5646">
        <v>5631</v>
      </c>
      <c r="B5646" s="89">
        <v>34330</v>
      </c>
      <c r="C5646" s="48">
        <v>46.75</v>
      </c>
      <c r="D5646" s="48">
        <v>47</v>
      </c>
      <c r="E5646" s="48">
        <v>46.75</v>
      </c>
      <c r="F5646" s="48">
        <v>47</v>
      </c>
      <c r="G5646" s="49">
        <v>447100</v>
      </c>
      <c r="H5646" s="48">
        <v>31.203298</v>
      </c>
      <c r="I5646" s="52">
        <f t="shared" si="626"/>
        <v>0.66389995744680852</v>
      </c>
      <c r="J5646" s="52">
        <f t="shared" ca="1" si="627"/>
        <v>1</v>
      </c>
      <c r="K5646" s="48">
        <f t="shared" si="628"/>
        <v>31.04</v>
      </c>
      <c r="L5646" s="48">
        <f t="shared" si="629"/>
        <v>31.2</v>
      </c>
      <c r="M5646" s="48">
        <f t="shared" si="630"/>
        <v>31.04</v>
      </c>
      <c r="N5646" s="48">
        <f t="shared" si="631"/>
        <v>31.2</v>
      </c>
      <c r="O5646" s="49">
        <f t="shared" ca="1" si="632"/>
        <v>447100</v>
      </c>
    </row>
    <row r="5647" spans="1:15" x14ac:dyDescent="0.25">
      <c r="A5647">
        <v>5632</v>
      </c>
      <c r="B5647" s="89">
        <v>34326</v>
      </c>
      <c r="C5647" s="48">
        <v>46.75</v>
      </c>
      <c r="D5647" s="48">
        <v>46.843699999999998</v>
      </c>
      <c r="E5647" s="48">
        <v>46.6875</v>
      </c>
      <c r="F5647" s="48">
        <v>46.75</v>
      </c>
      <c r="G5647" s="49">
        <v>533800</v>
      </c>
      <c r="H5647" s="48">
        <v>31.037323000000001</v>
      </c>
      <c r="I5647" s="52">
        <f t="shared" si="626"/>
        <v>0.66389995721925132</v>
      </c>
      <c r="J5647" s="52">
        <f t="shared" ca="1" si="627"/>
        <v>1</v>
      </c>
      <c r="K5647" s="48">
        <f t="shared" si="628"/>
        <v>31.04</v>
      </c>
      <c r="L5647" s="48">
        <f t="shared" si="629"/>
        <v>31.1</v>
      </c>
      <c r="M5647" s="48">
        <f t="shared" si="630"/>
        <v>31</v>
      </c>
      <c r="N5647" s="48">
        <f t="shared" si="631"/>
        <v>31.04</v>
      </c>
      <c r="O5647" s="49">
        <f t="shared" ca="1" si="632"/>
        <v>533800</v>
      </c>
    </row>
    <row r="5648" spans="1:15" x14ac:dyDescent="0.25">
      <c r="A5648">
        <v>5633</v>
      </c>
      <c r="B5648" s="89">
        <v>34325</v>
      </c>
      <c r="C5648" s="48">
        <v>46.593699999999998</v>
      </c>
      <c r="D5648" s="48">
        <v>46.8125</v>
      </c>
      <c r="E5648" s="48">
        <v>46.5</v>
      </c>
      <c r="F5648" s="48">
        <v>46.781199999999998</v>
      </c>
      <c r="G5648" s="49">
        <v>410300</v>
      </c>
      <c r="H5648" s="48">
        <v>31.058036999999999</v>
      </c>
      <c r="I5648" s="52">
        <f t="shared" si="626"/>
        <v>0.66389996408813801</v>
      </c>
      <c r="J5648" s="52">
        <f t="shared" ca="1" si="627"/>
        <v>1</v>
      </c>
      <c r="K5648" s="48">
        <f t="shared" si="628"/>
        <v>30.93</v>
      </c>
      <c r="L5648" s="48">
        <f t="shared" si="629"/>
        <v>31.08</v>
      </c>
      <c r="M5648" s="48">
        <f t="shared" si="630"/>
        <v>30.87</v>
      </c>
      <c r="N5648" s="48">
        <f t="shared" si="631"/>
        <v>31.06</v>
      </c>
      <c r="O5648" s="49">
        <f t="shared" ca="1" si="632"/>
        <v>410300</v>
      </c>
    </row>
    <row r="5649" spans="1:15" x14ac:dyDescent="0.25">
      <c r="A5649">
        <v>5634</v>
      </c>
      <c r="B5649" s="89">
        <v>34324</v>
      </c>
      <c r="C5649" s="48">
        <v>46.5625</v>
      </c>
      <c r="D5649" s="48">
        <v>46.5625</v>
      </c>
      <c r="E5649" s="48">
        <v>46.406199999999998</v>
      </c>
      <c r="F5649" s="48">
        <v>46.468699999999998</v>
      </c>
      <c r="G5649" s="49">
        <v>205700</v>
      </c>
      <c r="H5649" s="48">
        <v>30.850567999999999</v>
      </c>
      <c r="I5649" s="52">
        <f t="shared" ref="I5649:I5712" si="633">H5649/F5649</f>
        <v>0.66389995846666683</v>
      </c>
      <c r="J5649" s="52">
        <f t="shared" ref="J5649:J5712" ca="1" si="634">INDEX(OFFSET($T$15,0,0,$S$13+1,1),MATCH(B5649,OFFSET($Q$15,0,0,$S$13+1,1),-1))</f>
        <v>1</v>
      </c>
      <c r="K5649" s="48">
        <f t="shared" ref="K5649:K5712" si="635">ROUND($I5649*C5649,2)</f>
        <v>30.91</v>
      </c>
      <c r="L5649" s="48">
        <f t="shared" ref="L5649:L5712" si="636">ROUND($I5649*D5649,2)</f>
        <v>30.91</v>
      </c>
      <c r="M5649" s="48">
        <f t="shared" ref="M5649:M5712" si="637">ROUND($I5649*E5649,2)</f>
        <v>30.81</v>
      </c>
      <c r="N5649" s="48">
        <f t="shared" ref="N5649:N5712" si="638">ROUND($I5649*F5649,2)</f>
        <v>30.85</v>
      </c>
      <c r="O5649" s="49">
        <f t="shared" ref="O5649:O5712" ca="1" si="639">G5649*J5649</f>
        <v>205700</v>
      </c>
    </row>
    <row r="5650" spans="1:15" x14ac:dyDescent="0.25">
      <c r="A5650">
        <v>5635</v>
      </c>
      <c r="B5650" s="89">
        <v>34323</v>
      </c>
      <c r="C5650" s="48">
        <v>46.531199999999998</v>
      </c>
      <c r="D5650" s="48">
        <v>46.656199999999998</v>
      </c>
      <c r="E5650" s="48">
        <v>46.5</v>
      </c>
      <c r="F5650" s="48">
        <v>46.625</v>
      </c>
      <c r="G5650" s="49">
        <v>68800</v>
      </c>
      <c r="H5650" s="48">
        <v>30.954336000000001</v>
      </c>
      <c r="I5650" s="52">
        <f t="shared" si="633"/>
        <v>0.66389996782841831</v>
      </c>
      <c r="J5650" s="52">
        <f t="shared" ca="1" si="634"/>
        <v>1</v>
      </c>
      <c r="K5650" s="48">
        <f t="shared" si="635"/>
        <v>30.89</v>
      </c>
      <c r="L5650" s="48">
        <f t="shared" si="636"/>
        <v>30.98</v>
      </c>
      <c r="M5650" s="48">
        <f t="shared" si="637"/>
        <v>30.87</v>
      </c>
      <c r="N5650" s="48">
        <f t="shared" si="638"/>
        <v>30.95</v>
      </c>
      <c r="O5650" s="49">
        <f t="shared" ca="1" si="639"/>
        <v>68800</v>
      </c>
    </row>
    <row r="5651" spans="1:15" x14ac:dyDescent="0.25">
      <c r="A5651">
        <v>5636</v>
      </c>
      <c r="B5651" s="89">
        <v>34320</v>
      </c>
      <c r="C5651" s="48">
        <v>46.406199999999998</v>
      </c>
      <c r="D5651" s="48">
        <v>46.593699999999998</v>
      </c>
      <c r="E5651" s="48">
        <v>46.375</v>
      </c>
      <c r="F5651" s="48">
        <v>46.5625</v>
      </c>
      <c r="G5651" s="49">
        <v>104700</v>
      </c>
      <c r="H5651" s="48">
        <v>30.912842000000001</v>
      </c>
      <c r="I5651" s="52">
        <f t="shared" si="633"/>
        <v>0.66389996241610738</v>
      </c>
      <c r="J5651" s="52">
        <f t="shared" ca="1" si="634"/>
        <v>1</v>
      </c>
      <c r="K5651" s="48">
        <f t="shared" si="635"/>
        <v>30.81</v>
      </c>
      <c r="L5651" s="48">
        <f t="shared" si="636"/>
        <v>30.93</v>
      </c>
      <c r="M5651" s="48">
        <f t="shared" si="637"/>
        <v>30.79</v>
      </c>
      <c r="N5651" s="48">
        <f t="shared" si="638"/>
        <v>30.91</v>
      </c>
      <c r="O5651" s="49">
        <f t="shared" ca="1" si="639"/>
        <v>104700</v>
      </c>
    </row>
    <row r="5652" spans="1:15" x14ac:dyDescent="0.25">
      <c r="A5652">
        <v>5637</v>
      </c>
      <c r="B5652" s="89">
        <v>34319</v>
      </c>
      <c r="C5652" s="48">
        <v>46.656199999999998</v>
      </c>
      <c r="D5652" s="48">
        <v>46.656199999999998</v>
      </c>
      <c r="E5652" s="48">
        <v>46.5625</v>
      </c>
      <c r="F5652" s="48">
        <v>46.625</v>
      </c>
      <c r="G5652" s="49">
        <v>78200</v>
      </c>
      <c r="H5652" s="48">
        <v>30.743880000000001</v>
      </c>
      <c r="I5652" s="52">
        <f t="shared" si="633"/>
        <v>0.65938616621983914</v>
      </c>
      <c r="J5652" s="52">
        <f t="shared" ca="1" si="634"/>
        <v>1</v>
      </c>
      <c r="K5652" s="48">
        <f t="shared" si="635"/>
        <v>30.76</v>
      </c>
      <c r="L5652" s="48">
        <f t="shared" si="636"/>
        <v>30.76</v>
      </c>
      <c r="M5652" s="48">
        <f t="shared" si="637"/>
        <v>30.7</v>
      </c>
      <c r="N5652" s="48">
        <f t="shared" si="638"/>
        <v>30.74</v>
      </c>
      <c r="O5652" s="49">
        <f t="shared" ca="1" si="639"/>
        <v>78200</v>
      </c>
    </row>
    <row r="5653" spans="1:15" x14ac:dyDescent="0.25">
      <c r="A5653">
        <v>5638</v>
      </c>
      <c r="B5653" s="89">
        <v>34318</v>
      </c>
      <c r="C5653" s="48">
        <v>46.593699999999998</v>
      </c>
      <c r="D5653" s="48">
        <v>46.625</v>
      </c>
      <c r="E5653" s="48">
        <v>46.468699999999998</v>
      </c>
      <c r="F5653" s="48">
        <v>46.468699999999998</v>
      </c>
      <c r="G5653" s="49">
        <v>82600</v>
      </c>
      <c r="H5653" s="48">
        <v>30.640817999999999</v>
      </c>
      <c r="I5653" s="52">
        <f t="shared" si="633"/>
        <v>0.65938616746326018</v>
      </c>
      <c r="J5653" s="52">
        <f t="shared" ca="1" si="634"/>
        <v>1</v>
      </c>
      <c r="K5653" s="48">
        <f t="shared" si="635"/>
        <v>30.72</v>
      </c>
      <c r="L5653" s="48">
        <f t="shared" si="636"/>
        <v>30.74</v>
      </c>
      <c r="M5653" s="48">
        <f t="shared" si="637"/>
        <v>30.64</v>
      </c>
      <c r="N5653" s="48">
        <f t="shared" si="638"/>
        <v>30.64</v>
      </c>
      <c r="O5653" s="49">
        <f t="shared" ca="1" si="639"/>
        <v>82600</v>
      </c>
    </row>
    <row r="5654" spans="1:15" x14ac:dyDescent="0.25">
      <c r="A5654">
        <v>5639</v>
      </c>
      <c r="B5654" s="89">
        <v>34317</v>
      </c>
      <c r="C5654" s="48">
        <v>46.906199999999998</v>
      </c>
      <c r="D5654" s="48">
        <v>46.906199999999998</v>
      </c>
      <c r="E5654" s="48">
        <v>46.531199999999998</v>
      </c>
      <c r="F5654" s="48">
        <v>46.531199999999998</v>
      </c>
      <c r="G5654" s="49">
        <v>41900</v>
      </c>
      <c r="H5654" s="48">
        <v>30.682029</v>
      </c>
      <c r="I5654" s="52">
        <f t="shared" si="633"/>
        <v>0.65938615380647825</v>
      </c>
      <c r="J5654" s="52">
        <f t="shared" ca="1" si="634"/>
        <v>1</v>
      </c>
      <c r="K5654" s="48">
        <f t="shared" si="635"/>
        <v>30.93</v>
      </c>
      <c r="L5654" s="48">
        <f t="shared" si="636"/>
        <v>30.93</v>
      </c>
      <c r="M5654" s="48">
        <f t="shared" si="637"/>
        <v>30.68</v>
      </c>
      <c r="N5654" s="48">
        <f t="shared" si="638"/>
        <v>30.68</v>
      </c>
      <c r="O5654" s="49">
        <f t="shared" ca="1" si="639"/>
        <v>41900</v>
      </c>
    </row>
    <row r="5655" spans="1:15" x14ac:dyDescent="0.25">
      <c r="A5655">
        <v>5640</v>
      </c>
      <c r="B5655" s="89">
        <v>34316</v>
      </c>
      <c r="C5655" s="48">
        <v>46.593699999999998</v>
      </c>
      <c r="D5655" s="48">
        <v>46.875</v>
      </c>
      <c r="E5655" s="48">
        <v>46.531199999999998</v>
      </c>
      <c r="F5655" s="48">
        <v>46.875</v>
      </c>
      <c r="G5655" s="49">
        <v>273200</v>
      </c>
      <c r="H5655" s="48">
        <v>30.908726000000001</v>
      </c>
      <c r="I5655" s="52">
        <f t="shared" si="633"/>
        <v>0.65938615466666672</v>
      </c>
      <c r="J5655" s="52">
        <f t="shared" ca="1" si="634"/>
        <v>1</v>
      </c>
      <c r="K5655" s="48">
        <f t="shared" si="635"/>
        <v>30.72</v>
      </c>
      <c r="L5655" s="48">
        <f t="shared" si="636"/>
        <v>30.91</v>
      </c>
      <c r="M5655" s="48">
        <f t="shared" si="637"/>
        <v>30.68</v>
      </c>
      <c r="N5655" s="48">
        <f t="shared" si="638"/>
        <v>30.91</v>
      </c>
      <c r="O5655" s="49">
        <f t="shared" ca="1" si="639"/>
        <v>273200</v>
      </c>
    </row>
    <row r="5656" spans="1:15" x14ac:dyDescent="0.25">
      <c r="A5656">
        <v>5641</v>
      </c>
      <c r="B5656" s="89">
        <v>34313</v>
      </c>
      <c r="C5656" s="48">
        <v>46.718699999999998</v>
      </c>
      <c r="D5656" s="48">
        <v>46.718699999999998</v>
      </c>
      <c r="E5656" s="48">
        <v>46.5</v>
      </c>
      <c r="F5656" s="48">
        <v>46.593699999999998</v>
      </c>
      <c r="G5656" s="49">
        <v>412900</v>
      </c>
      <c r="H5656" s="48">
        <v>30.723241000000002</v>
      </c>
      <c r="I5656" s="52">
        <f t="shared" si="633"/>
        <v>0.65938616164846331</v>
      </c>
      <c r="J5656" s="52">
        <f t="shared" ca="1" si="634"/>
        <v>1</v>
      </c>
      <c r="K5656" s="48">
        <f t="shared" si="635"/>
        <v>30.81</v>
      </c>
      <c r="L5656" s="48">
        <f t="shared" si="636"/>
        <v>30.81</v>
      </c>
      <c r="M5656" s="48">
        <f t="shared" si="637"/>
        <v>30.66</v>
      </c>
      <c r="N5656" s="48">
        <f t="shared" si="638"/>
        <v>30.72</v>
      </c>
      <c r="O5656" s="49">
        <f t="shared" ca="1" si="639"/>
        <v>412900</v>
      </c>
    </row>
    <row r="5657" spans="1:15" x14ac:dyDescent="0.25">
      <c r="A5657">
        <v>5642</v>
      </c>
      <c r="B5657" s="89">
        <v>34312</v>
      </c>
      <c r="C5657" s="48">
        <v>46.843699999999998</v>
      </c>
      <c r="D5657" s="48">
        <v>46.906199999999998</v>
      </c>
      <c r="E5657" s="48">
        <v>46.625</v>
      </c>
      <c r="F5657" s="48">
        <v>46.6875</v>
      </c>
      <c r="G5657" s="49">
        <v>416500</v>
      </c>
      <c r="H5657" s="48">
        <v>30.785091000000001</v>
      </c>
      <c r="I5657" s="52">
        <f t="shared" si="633"/>
        <v>0.65938615261044176</v>
      </c>
      <c r="J5657" s="52">
        <f t="shared" ca="1" si="634"/>
        <v>1</v>
      </c>
      <c r="K5657" s="48">
        <f t="shared" si="635"/>
        <v>30.89</v>
      </c>
      <c r="L5657" s="48">
        <f t="shared" si="636"/>
        <v>30.93</v>
      </c>
      <c r="M5657" s="48">
        <f t="shared" si="637"/>
        <v>30.74</v>
      </c>
      <c r="N5657" s="48">
        <f t="shared" si="638"/>
        <v>30.79</v>
      </c>
      <c r="O5657" s="49">
        <f t="shared" ca="1" si="639"/>
        <v>416500</v>
      </c>
    </row>
    <row r="5658" spans="1:15" x14ac:dyDescent="0.25">
      <c r="A5658">
        <v>5643</v>
      </c>
      <c r="B5658" s="89">
        <v>34311</v>
      </c>
      <c r="C5658" s="48">
        <v>46.843699999999998</v>
      </c>
      <c r="D5658" s="48">
        <v>46.843699999999998</v>
      </c>
      <c r="E5658" s="48">
        <v>46.781199999999998</v>
      </c>
      <c r="F5658" s="48">
        <v>46.843699999999998</v>
      </c>
      <c r="G5658" s="49">
        <v>146700</v>
      </c>
      <c r="H5658" s="48">
        <v>30.888088</v>
      </c>
      <c r="I5658" s="52">
        <f t="shared" si="633"/>
        <v>0.65938617145955591</v>
      </c>
      <c r="J5658" s="52">
        <f t="shared" ca="1" si="634"/>
        <v>1</v>
      </c>
      <c r="K5658" s="48">
        <f t="shared" si="635"/>
        <v>30.89</v>
      </c>
      <c r="L5658" s="48">
        <f t="shared" si="636"/>
        <v>30.89</v>
      </c>
      <c r="M5658" s="48">
        <f t="shared" si="637"/>
        <v>30.85</v>
      </c>
      <c r="N5658" s="48">
        <f t="shared" si="638"/>
        <v>30.89</v>
      </c>
      <c r="O5658" s="49">
        <f t="shared" ca="1" si="639"/>
        <v>146700</v>
      </c>
    </row>
    <row r="5659" spans="1:15" x14ac:dyDescent="0.25">
      <c r="A5659">
        <v>5644</v>
      </c>
      <c r="B5659" s="89">
        <v>34310</v>
      </c>
      <c r="C5659" s="48">
        <v>46.875</v>
      </c>
      <c r="D5659" s="48">
        <v>46.906199999999998</v>
      </c>
      <c r="E5659" s="48">
        <v>46.781199999999998</v>
      </c>
      <c r="F5659" s="48">
        <v>46.843699999999998</v>
      </c>
      <c r="G5659" s="49">
        <v>88800</v>
      </c>
      <c r="H5659" s="48">
        <v>30.888088</v>
      </c>
      <c r="I5659" s="52">
        <f t="shared" si="633"/>
        <v>0.65938617145955591</v>
      </c>
      <c r="J5659" s="52">
        <f t="shared" ca="1" si="634"/>
        <v>1</v>
      </c>
      <c r="K5659" s="48">
        <f t="shared" si="635"/>
        <v>30.91</v>
      </c>
      <c r="L5659" s="48">
        <f t="shared" si="636"/>
        <v>30.93</v>
      </c>
      <c r="M5659" s="48">
        <f t="shared" si="637"/>
        <v>30.85</v>
      </c>
      <c r="N5659" s="48">
        <f t="shared" si="638"/>
        <v>30.89</v>
      </c>
      <c r="O5659" s="49">
        <f t="shared" ca="1" si="639"/>
        <v>88800</v>
      </c>
    </row>
    <row r="5660" spans="1:15" x14ac:dyDescent="0.25">
      <c r="A5660">
        <v>5645</v>
      </c>
      <c r="B5660" s="89">
        <v>34309</v>
      </c>
      <c r="C5660" s="48">
        <v>46.781199999999998</v>
      </c>
      <c r="D5660" s="48">
        <v>46.9375</v>
      </c>
      <c r="E5660" s="48">
        <v>46.781199999999998</v>
      </c>
      <c r="F5660" s="48">
        <v>46.875</v>
      </c>
      <c r="G5660" s="49">
        <v>99500</v>
      </c>
      <c r="H5660" s="48">
        <v>30.908726000000001</v>
      </c>
      <c r="I5660" s="52">
        <f t="shared" si="633"/>
        <v>0.65938615466666672</v>
      </c>
      <c r="J5660" s="52">
        <f t="shared" ca="1" si="634"/>
        <v>1</v>
      </c>
      <c r="K5660" s="48">
        <f t="shared" si="635"/>
        <v>30.85</v>
      </c>
      <c r="L5660" s="48">
        <f t="shared" si="636"/>
        <v>30.95</v>
      </c>
      <c r="M5660" s="48">
        <f t="shared" si="637"/>
        <v>30.85</v>
      </c>
      <c r="N5660" s="48">
        <f t="shared" si="638"/>
        <v>30.91</v>
      </c>
      <c r="O5660" s="49">
        <f t="shared" ca="1" si="639"/>
        <v>99500</v>
      </c>
    </row>
    <row r="5661" spans="1:15" x14ac:dyDescent="0.25">
      <c r="A5661">
        <v>5646</v>
      </c>
      <c r="B5661" s="89">
        <v>34306</v>
      </c>
      <c r="C5661" s="48">
        <v>46.5</v>
      </c>
      <c r="D5661" s="48">
        <v>46.718699999999998</v>
      </c>
      <c r="E5661" s="48">
        <v>46.5</v>
      </c>
      <c r="F5661" s="48">
        <v>46.718699999999998</v>
      </c>
      <c r="G5661" s="49">
        <v>306000</v>
      </c>
      <c r="H5661" s="48">
        <v>30.805664</v>
      </c>
      <c r="I5661" s="52">
        <f t="shared" si="633"/>
        <v>0.65938615586478222</v>
      </c>
      <c r="J5661" s="52">
        <f t="shared" ca="1" si="634"/>
        <v>1</v>
      </c>
      <c r="K5661" s="48">
        <f t="shared" si="635"/>
        <v>30.66</v>
      </c>
      <c r="L5661" s="48">
        <f t="shared" si="636"/>
        <v>30.81</v>
      </c>
      <c r="M5661" s="48">
        <f t="shared" si="637"/>
        <v>30.66</v>
      </c>
      <c r="N5661" s="48">
        <f t="shared" si="638"/>
        <v>30.81</v>
      </c>
      <c r="O5661" s="49">
        <f t="shared" ca="1" si="639"/>
        <v>306000</v>
      </c>
    </row>
    <row r="5662" spans="1:15" x14ac:dyDescent="0.25">
      <c r="A5662">
        <v>5647</v>
      </c>
      <c r="B5662" s="89">
        <v>34305</v>
      </c>
      <c r="C5662" s="48">
        <v>46.5</v>
      </c>
      <c r="D5662" s="48">
        <v>46.5625</v>
      </c>
      <c r="E5662" s="48">
        <v>46.406199999999998</v>
      </c>
      <c r="F5662" s="48">
        <v>46.531199999999998</v>
      </c>
      <c r="G5662" s="49">
        <v>352000</v>
      </c>
      <c r="H5662" s="48">
        <v>30.682029</v>
      </c>
      <c r="I5662" s="52">
        <f t="shared" si="633"/>
        <v>0.65938615380647825</v>
      </c>
      <c r="J5662" s="52">
        <f t="shared" ca="1" si="634"/>
        <v>1</v>
      </c>
      <c r="K5662" s="48">
        <f t="shared" si="635"/>
        <v>30.66</v>
      </c>
      <c r="L5662" s="48">
        <f t="shared" si="636"/>
        <v>30.7</v>
      </c>
      <c r="M5662" s="48">
        <f t="shared" si="637"/>
        <v>30.6</v>
      </c>
      <c r="N5662" s="48">
        <f t="shared" si="638"/>
        <v>30.68</v>
      </c>
      <c r="O5662" s="49">
        <f t="shared" ca="1" si="639"/>
        <v>352000</v>
      </c>
    </row>
    <row r="5663" spans="1:15" x14ac:dyDescent="0.25">
      <c r="A5663">
        <v>5648</v>
      </c>
      <c r="B5663" s="89">
        <v>34304</v>
      </c>
      <c r="C5663" s="48">
        <v>46.593699999999998</v>
      </c>
      <c r="D5663" s="48">
        <v>46.625</v>
      </c>
      <c r="E5663" s="48">
        <v>46.406199999999998</v>
      </c>
      <c r="F5663" s="48">
        <v>46.406199999999998</v>
      </c>
      <c r="G5663" s="49">
        <v>379200</v>
      </c>
      <c r="H5663" s="48">
        <v>30.599606000000001</v>
      </c>
      <c r="I5663" s="52">
        <f t="shared" si="633"/>
        <v>0.65938615960798352</v>
      </c>
      <c r="J5663" s="52">
        <f t="shared" ca="1" si="634"/>
        <v>1</v>
      </c>
      <c r="K5663" s="48">
        <f t="shared" si="635"/>
        <v>30.72</v>
      </c>
      <c r="L5663" s="48">
        <f t="shared" si="636"/>
        <v>30.74</v>
      </c>
      <c r="M5663" s="48">
        <f t="shared" si="637"/>
        <v>30.6</v>
      </c>
      <c r="N5663" s="48">
        <f t="shared" si="638"/>
        <v>30.6</v>
      </c>
      <c r="O5663" s="49">
        <f t="shared" ca="1" si="639"/>
        <v>379200</v>
      </c>
    </row>
    <row r="5664" spans="1:15" x14ac:dyDescent="0.25">
      <c r="A5664">
        <v>5649</v>
      </c>
      <c r="B5664" s="89">
        <v>34303</v>
      </c>
      <c r="C5664" s="48">
        <v>46.281199999999998</v>
      </c>
      <c r="D5664" s="48">
        <v>46.5625</v>
      </c>
      <c r="E5664" s="48">
        <v>46.25</v>
      </c>
      <c r="F5664" s="48">
        <v>46.343699999999998</v>
      </c>
      <c r="G5664" s="49">
        <v>230000</v>
      </c>
      <c r="H5664" s="48">
        <v>30.558395000000001</v>
      </c>
      <c r="I5664" s="52">
        <f t="shared" si="633"/>
        <v>0.65938617330942506</v>
      </c>
      <c r="J5664" s="52">
        <f t="shared" ca="1" si="634"/>
        <v>1</v>
      </c>
      <c r="K5664" s="48">
        <f t="shared" si="635"/>
        <v>30.52</v>
      </c>
      <c r="L5664" s="48">
        <f t="shared" si="636"/>
        <v>30.7</v>
      </c>
      <c r="M5664" s="48">
        <f t="shared" si="637"/>
        <v>30.5</v>
      </c>
      <c r="N5664" s="48">
        <f t="shared" si="638"/>
        <v>30.56</v>
      </c>
      <c r="O5664" s="49">
        <f t="shared" ca="1" si="639"/>
        <v>230000</v>
      </c>
    </row>
    <row r="5665" spans="1:15" x14ac:dyDescent="0.25">
      <c r="A5665">
        <v>5650</v>
      </c>
      <c r="B5665" s="89">
        <v>34302</v>
      </c>
      <c r="C5665" s="48">
        <v>46.625</v>
      </c>
      <c r="D5665" s="48">
        <v>46.718699999999998</v>
      </c>
      <c r="E5665" s="48">
        <v>46.3125</v>
      </c>
      <c r="F5665" s="48">
        <v>46.3125</v>
      </c>
      <c r="G5665" s="49">
        <v>517500</v>
      </c>
      <c r="H5665" s="48">
        <v>30.537821000000001</v>
      </c>
      <c r="I5665" s="52">
        <f t="shared" si="633"/>
        <v>0.65938614844804322</v>
      </c>
      <c r="J5665" s="52">
        <f t="shared" ca="1" si="634"/>
        <v>1</v>
      </c>
      <c r="K5665" s="48">
        <f t="shared" si="635"/>
        <v>30.74</v>
      </c>
      <c r="L5665" s="48">
        <f t="shared" si="636"/>
        <v>30.81</v>
      </c>
      <c r="M5665" s="48">
        <f t="shared" si="637"/>
        <v>30.54</v>
      </c>
      <c r="N5665" s="48">
        <f t="shared" si="638"/>
        <v>30.54</v>
      </c>
      <c r="O5665" s="49">
        <f t="shared" ca="1" si="639"/>
        <v>517500</v>
      </c>
    </row>
    <row r="5666" spans="1:15" x14ac:dyDescent="0.25">
      <c r="A5666">
        <v>5651</v>
      </c>
      <c r="B5666" s="89">
        <v>34299</v>
      </c>
      <c r="C5666" s="48">
        <v>46.593699999999998</v>
      </c>
      <c r="D5666" s="48">
        <v>46.593699999999998</v>
      </c>
      <c r="E5666" s="48">
        <v>46.468699999999998</v>
      </c>
      <c r="F5666" s="48">
        <v>46.5</v>
      </c>
      <c r="G5666" s="49">
        <v>1019800</v>
      </c>
      <c r="H5666" s="48">
        <v>30.661456000000001</v>
      </c>
      <c r="I5666" s="52">
        <f t="shared" si="633"/>
        <v>0.65938615053763439</v>
      </c>
      <c r="J5666" s="52">
        <f t="shared" ca="1" si="634"/>
        <v>1</v>
      </c>
      <c r="K5666" s="48">
        <f t="shared" si="635"/>
        <v>30.72</v>
      </c>
      <c r="L5666" s="48">
        <f t="shared" si="636"/>
        <v>30.72</v>
      </c>
      <c r="M5666" s="48">
        <f t="shared" si="637"/>
        <v>30.64</v>
      </c>
      <c r="N5666" s="48">
        <f t="shared" si="638"/>
        <v>30.66</v>
      </c>
      <c r="O5666" s="49">
        <f t="shared" ca="1" si="639"/>
        <v>1019800</v>
      </c>
    </row>
    <row r="5667" spans="1:15" x14ac:dyDescent="0.25">
      <c r="A5667">
        <v>5652</v>
      </c>
      <c r="B5667" s="89">
        <v>34297</v>
      </c>
      <c r="C5667" s="48">
        <v>46.406199999999998</v>
      </c>
      <c r="D5667" s="48">
        <v>46.5</v>
      </c>
      <c r="E5667" s="48">
        <v>46.343699999999998</v>
      </c>
      <c r="F5667" s="48">
        <v>46.468699999999998</v>
      </c>
      <c r="G5667" s="49">
        <v>77200</v>
      </c>
      <c r="H5667" s="48">
        <v>30.640817999999999</v>
      </c>
      <c r="I5667" s="52">
        <f t="shared" si="633"/>
        <v>0.65938616746326018</v>
      </c>
      <c r="J5667" s="52">
        <f t="shared" ca="1" si="634"/>
        <v>1</v>
      </c>
      <c r="K5667" s="48">
        <f t="shared" si="635"/>
        <v>30.6</v>
      </c>
      <c r="L5667" s="48">
        <f t="shared" si="636"/>
        <v>30.66</v>
      </c>
      <c r="M5667" s="48">
        <f t="shared" si="637"/>
        <v>30.56</v>
      </c>
      <c r="N5667" s="48">
        <f t="shared" si="638"/>
        <v>30.64</v>
      </c>
      <c r="O5667" s="49">
        <f t="shared" ca="1" si="639"/>
        <v>77200</v>
      </c>
    </row>
    <row r="5668" spans="1:15" x14ac:dyDescent="0.25">
      <c r="A5668">
        <v>5653</v>
      </c>
      <c r="B5668" s="89">
        <v>34296</v>
      </c>
      <c r="C5668" s="48">
        <v>46.281199999999998</v>
      </c>
      <c r="D5668" s="48">
        <v>46.3125</v>
      </c>
      <c r="E5668" s="48">
        <v>46.031199999999998</v>
      </c>
      <c r="F5668" s="48">
        <v>46.281199999999998</v>
      </c>
      <c r="G5668" s="49">
        <v>89700</v>
      </c>
      <c r="H5668" s="48">
        <v>30.517182999999999</v>
      </c>
      <c r="I5668" s="52">
        <f t="shared" si="633"/>
        <v>0.65938616544082695</v>
      </c>
      <c r="J5668" s="52">
        <f t="shared" ca="1" si="634"/>
        <v>1</v>
      </c>
      <c r="K5668" s="48">
        <f t="shared" si="635"/>
        <v>30.52</v>
      </c>
      <c r="L5668" s="48">
        <f t="shared" si="636"/>
        <v>30.54</v>
      </c>
      <c r="M5668" s="48">
        <f t="shared" si="637"/>
        <v>30.35</v>
      </c>
      <c r="N5668" s="48">
        <f t="shared" si="638"/>
        <v>30.52</v>
      </c>
      <c r="O5668" s="49">
        <f t="shared" ca="1" si="639"/>
        <v>89700</v>
      </c>
    </row>
    <row r="5669" spans="1:15" x14ac:dyDescent="0.25">
      <c r="A5669">
        <v>5654</v>
      </c>
      <c r="B5669" s="89">
        <v>34295</v>
      </c>
      <c r="C5669" s="48">
        <v>46.1875</v>
      </c>
      <c r="D5669" s="48">
        <v>46.218699999999998</v>
      </c>
      <c r="E5669" s="48">
        <v>45.875</v>
      </c>
      <c r="F5669" s="48">
        <v>46.031199999999998</v>
      </c>
      <c r="G5669" s="49">
        <v>165300</v>
      </c>
      <c r="H5669" s="48">
        <v>30.352336000000001</v>
      </c>
      <c r="I5669" s="52">
        <f t="shared" si="633"/>
        <v>0.65938615547715462</v>
      </c>
      <c r="J5669" s="52">
        <f t="shared" ca="1" si="634"/>
        <v>1</v>
      </c>
      <c r="K5669" s="48">
        <f t="shared" si="635"/>
        <v>30.46</v>
      </c>
      <c r="L5669" s="48">
        <f t="shared" si="636"/>
        <v>30.48</v>
      </c>
      <c r="M5669" s="48">
        <f t="shared" si="637"/>
        <v>30.25</v>
      </c>
      <c r="N5669" s="48">
        <f t="shared" si="638"/>
        <v>30.35</v>
      </c>
      <c r="O5669" s="49">
        <f t="shared" ca="1" si="639"/>
        <v>165300</v>
      </c>
    </row>
    <row r="5670" spans="1:15" x14ac:dyDescent="0.25">
      <c r="A5670">
        <v>5655</v>
      </c>
      <c r="B5670" s="89">
        <v>34292</v>
      </c>
      <c r="C5670" s="48">
        <v>46.25</v>
      </c>
      <c r="D5670" s="48">
        <v>46.375</v>
      </c>
      <c r="E5670" s="48">
        <v>46.218699999999998</v>
      </c>
      <c r="F5670" s="48">
        <v>46.3125</v>
      </c>
      <c r="G5670" s="49">
        <v>106000</v>
      </c>
      <c r="H5670" s="48">
        <v>30.537821000000001</v>
      </c>
      <c r="I5670" s="52">
        <f t="shared" si="633"/>
        <v>0.65938614844804322</v>
      </c>
      <c r="J5670" s="52">
        <f t="shared" ca="1" si="634"/>
        <v>1</v>
      </c>
      <c r="K5670" s="48">
        <f t="shared" si="635"/>
        <v>30.5</v>
      </c>
      <c r="L5670" s="48">
        <f t="shared" si="636"/>
        <v>30.58</v>
      </c>
      <c r="M5670" s="48">
        <f t="shared" si="637"/>
        <v>30.48</v>
      </c>
      <c r="N5670" s="48">
        <f t="shared" si="638"/>
        <v>30.54</v>
      </c>
      <c r="O5670" s="49">
        <f t="shared" ca="1" si="639"/>
        <v>106000</v>
      </c>
    </row>
    <row r="5671" spans="1:15" x14ac:dyDescent="0.25">
      <c r="A5671">
        <v>5656</v>
      </c>
      <c r="B5671" s="89">
        <v>34291</v>
      </c>
      <c r="C5671" s="48">
        <v>46.468699999999998</v>
      </c>
      <c r="D5671" s="48">
        <v>46.5625</v>
      </c>
      <c r="E5671" s="48">
        <v>46.281199999999998</v>
      </c>
      <c r="F5671" s="48">
        <v>46.406199999999998</v>
      </c>
      <c r="G5671" s="49">
        <v>240800</v>
      </c>
      <c r="H5671" s="48">
        <v>30.599606000000001</v>
      </c>
      <c r="I5671" s="52">
        <f t="shared" si="633"/>
        <v>0.65938615960798352</v>
      </c>
      <c r="J5671" s="52">
        <f t="shared" ca="1" si="634"/>
        <v>1</v>
      </c>
      <c r="K5671" s="48">
        <f t="shared" si="635"/>
        <v>30.64</v>
      </c>
      <c r="L5671" s="48">
        <f t="shared" si="636"/>
        <v>30.7</v>
      </c>
      <c r="M5671" s="48">
        <f t="shared" si="637"/>
        <v>30.52</v>
      </c>
      <c r="N5671" s="48">
        <f t="shared" si="638"/>
        <v>30.6</v>
      </c>
      <c r="O5671" s="49">
        <f t="shared" ca="1" si="639"/>
        <v>240800</v>
      </c>
    </row>
    <row r="5672" spans="1:15" x14ac:dyDescent="0.25">
      <c r="A5672">
        <v>5657</v>
      </c>
      <c r="B5672" s="89">
        <v>34290</v>
      </c>
      <c r="C5672" s="48">
        <v>46.8125</v>
      </c>
      <c r="D5672" s="48">
        <v>46.8125</v>
      </c>
      <c r="E5672" s="48">
        <v>46.406199999999998</v>
      </c>
      <c r="F5672" s="48">
        <v>46.531199999999998</v>
      </c>
      <c r="G5672" s="49">
        <v>39600</v>
      </c>
      <c r="H5672" s="48">
        <v>30.682029</v>
      </c>
      <c r="I5672" s="52">
        <f t="shared" si="633"/>
        <v>0.65938615380647825</v>
      </c>
      <c r="J5672" s="52">
        <f t="shared" ca="1" si="634"/>
        <v>1</v>
      </c>
      <c r="K5672" s="48">
        <f t="shared" si="635"/>
        <v>30.87</v>
      </c>
      <c r="L5672" s="48">
        <f t="shared" si="636"/>
        <v>30.87</v>
      </c>
      <c r="M5672" s="48">
        <f t="shared" si="637"/>
        <v>30.6</v>
      </c>
      <c r="N5672" s="48">
        <f t="shared" si="638"/>
        <v>30.68</v>
      </c>
      <c r="O5672" s="49">
        <f t="shared" ca="1" si="639"/>
        <v>39600</v>
      </c>
    </row>
    <row r="5673" spans="1:15" x14ac:dyDescent="0.25">
      <c r="A5673">
        <v>5658</v>
      </c>
      <c r="B5673" s="89">
        <v>34289</v>
      </c>
      <c r="C5673" s="48">
        <v>46.656199999999998</v>
      </c>
      <c r="D5673" s="48">
        <v>46.8125</v>
      </c>
      <c r="E5673" s="48">
        <v>46.468699999999998</v>
      </c>
      <c r="F5673" s="48">
        <v>46.781199999999998</v>
      </c>
      <c r="G5673" s="49">
        <v>492600</v>
      </c>
      <c r="H5673" s="48">
        <v>30.846876000000002</v>
      </c>
      <c r="I5673" s="52">
        <f t="shared" si="633"/>
        <v>0.65938616367258651</v>
      </c>
      <c r="J5673" s="52">
        <f t="shared" ca="1" si="634"/>
        <v>1</v>
      </c>
      <c r="K5673" s="48">
        <f t="shared" si="635"/>
        <v>30.76</v>
      </c>
      <c r="L5673" s="48">
        <f t="shared" si="636"/>
        <v>30.87</v>
      </c>
      <c r="M5673" s="48">
        <f t="shared" si="637"/>
        <v>30.64</v>
      </c>
      <c r="N5673" s="48">
        <f t="shared" si="638"/>
        <v>30.85</v>
      </c>
      <c r="O5673" s="49">
        <f t="shared" ca="1" si="639"/>
        <v>492600</v>
      </c>
    </row>
    <row r="5674" spans="1:15" x14ac:dyDescent="0.25">
      <c r="A5674">
        <v>5659</v>
      </c>
      <c r="B5674" s="89">
        <v>34288</v>
      </c>
      <c r="C5674" s="48">
        <v>46.6875</v>
      </c>
      <c r="D5674" s="48">
        <v>46.6875</v>
      </c>
      <c r="E5674" s="48">
        <v>46.4375</v>
      </c>
      <c r="F5674" s="48">
        <v>46.5625</v>
      </c>
      <c r="G5674" s="49">
        <v>243300</v>
      </c>
      <c r="H5674" s="48">
        <v>30.702667999999999</v>
      </c>
      <c r="I5674" s="52">
        <f t="shared" si="633"/>
        <v>0.65938615838926173</v>
      </c>
      <c r="J5674" s="52">
        <f t="shared" ca="1" si="634"/>
        <v>1</v>
      </c>
      <c r="K5674" s="48">
        <f t="shared" si="635"/>
        <v>30.79</v>
      </c>
      <c r="L5674" s="48">
        <f t="shared" si="636"/>
        <v>30.79</v>
      </c>
      <c r="M5674" s="48">
        <f t="shared" si="637"/>
        <v>30.62</v>
      </c>
      <c r="N5674" s="48">
        <f t="shared" si="638"/>
        <v>30.7</v>
      </c>
      <c r="O5674" s="49">
        <f t="shared" ca="1" si="639"/>
        <v>243300</v>
      </c>
    </row>
    <row r="5675" spans="1:15" x14ac:dyDescent="0.25">
      <c r="A5675">
        <v>5660</v>
      </c>
      <c r="B5675" s="89">
        <v>34285</v>
      </c>
      <c r="C5675" s="48">
        <v>46.468699999999998</v>
      </c>
      <c r="D5675" s="48">
        <v>46.75</v>
      </c>
      <c r="E5675" s="48">
        <v>46.4375</v>
      </c>
      <c r="F5675" s="48">
        <v>46.593699999999998</v>
      </c>
      <c r="G5675" s="49">
        <v>108200</v>
      </c>
      <c r="H5675" s="48">
        <v>30.723241000000002</v>
      </c>
      <c r="I5675" s="52">
        <f t="shared" si="633"/>
        <v>0.65938616164846331</v>
      </c>
      <c r="J5675" s="52">
        <f t="shared" ca="1" si="634"/>
        <v>1</v>
      </c>
      <c r="K5675" s="48">
        <f t="shared" si="635"/>
        <v>30.64</v>
      </c>
      <c r="L5675" s="48">
        <f t="shared" si="636"/>
        <v>30.83</v>
      </c>
      <c r="M5675" s="48">
        <f t="shared" si="637"/>
        <v>30.62</v>
      </c>
      <c r="N5675" s="48">
        <f t="shared" si="638"/>
        <v>30.72</v>
      </c>
      <c r="O5675" s="49">
        <f t="shared" ca="1" si="639"/>
        <v>108200</v>
      </c>
    </row>
    <row r="5676" spans="1:15" x14ac:dyDescent="0.25">
      <c r="A5676">
        <v>5661</v>
      </c>
      <c r="B5676" s="89">
        <v>34284</v>
      </c>
      <c r="C5676" s="48">
        <v>46.5</v>
      </c>
      <c r="D5676" s="48">
        <v>46.625</v>
      </c>
      <c r="E5676" s="48">
        <v>46.343699999999998</v>
      </c>
      <c r="F5676" s="48">
        <v>46.375</v>
      </c>
      <c r="G5676" s="49">
        <v>88900</v>
      </c>
      <c r="H5676" s="48">
        <v>30.579032999999999</v>
      </c>
      <c r="I5676" s="52">
        <f t="shared" si="633"/>
        <v>0.65938615633423181</v>
      </c>
      <c r="J5676" s="52">
        <f t="shared" ca="1" si="634"/>
        <v>1</v>
      </c>
      <c r="K5676" s="48">
        <f t="shared" si="635"/>
        <v>30.66</v>
      </c>
      <c r="L5676" s="48">
        <f t="shared" si="636"/>
        <v>30.74</v>
      </c>
      <c r="M5676" s="48">
        <f t="shared" si="637"/>
        <v>30.56</v>
      </c>
      <c r="N5676" s="48">
        <f t="shared" si="638"/>
        <v>30.58</v>
      </c>
      <c r="O5676" s="49">
        <f t="shared" ca="1" si="639"/>
        <v>88900</v>
      </c>
    </row>
    <row r="5677" spans="1:15" x14ac:dyDescent="0.25">
      <c r="A5677">
        <v>5662</v>
      </c>
      <c r="B5677" s="89">
        <v>34283</v>
      </c>
      <c r="C5677" s="48">
        <v>46.156199999999998</v>
      </c>
      <c r="D5677" s="48">
        <v>46.5</v>
      </c>
      <c r="E5677" s="48">
        <v>46.031199999999998</v>
      </c>
      <c r="F5677" s="48">
        <v>46.5</v>
      </c>
      <c r="G5677" s="49">
        <v>46500</v>
      </c>
      <c r="H5677" s="48">
        <v>30.661456000000001</v>
      </c>
      <c r="I5677" s="52">
        <f t="shared" si="633"/>
        <v>0.65938615053763439</v>
      </c>
      <c r="J5677" s="52">
        <f t="shared" ca="1" si="634"/>
        <v>1</v>
      </c>
      <c r="K5677" s="48">
        <f t="shared" si="635"/>
        <v>30.43</v>
      </c>
      <c r="L5677" s="48">
        <f t="shared" si="636"/>
        <v>30.66</v>
      </c>
      <c r="M5677" s="48">
        <f t="shared" si="637"/>
        <v>30.35</v>
      </c>
      <c r="N5677" s="48">
        <f t="shared" si="638"/>
        <v>30.66</v>
      </c>
      <c r="O5677" s="49">
        <f t="shared" ca="1" si="639"/>
        <v>46500</v>
      </c>
    </row>
    <row r="5678" spans="1:15" x14ac:dyDescent="0.25">
      <c r="A5678">
        <v>5663</v>
      </c>
      <c r="B5678" s="89">
        <v>34282</v>
      </c>
      <c r="C5678" s="48">
        <v>46.4375</v>
      </c>
      <c r="D5678" s="48">
        <v>46.468699999999998</v>
      </c>
      <c r="E5678" s="48">
        <v>46.125</v>
      </c>
      <c r="F5678" s="48">
        <v>46.156199999999998</v>
      </c>
      <c r="G5678" s="49">
        <v>246900</v>
      </c>
      <c r="H5678" s="48">
        <v>30.434760000000001</v>
      </c>
      <c r="I5678" s="52">
        <f t="shared" si="633"/>
        <v>0.65938617130526345</v>
      </c>
      <c r="J5678" s="52">
        <f t="shared" ca="1" si="634"/>
        <v>1</v>
      </c>
      <c r="K5678" s="48">
        <f t="shared" si="635"/>
        <v>30.62</v>
      </c>
      <c r="L5678" s="48">
        <f t="shared" si="636"/>
        <v>30.64</v>
      </c>
      <c r="M5678" s="48">
        <f t="shared" si="637"/>
        <v>30.41</v>
      </c>
      <c r="N5678" s="48">
        <f t="shared" si="638"/>
        <v>30.43</v>
      </c>
      <c r="O5678" s="49">
        <f t="shared" ca="1" si="639"/>
        <v>246900</v>
      </c>
    </row>
    <row r="5679" spans="1:15" x14ac:dyDescent="0.25">
      <c r="A5679">
        <v>5664</v>
      </c>
      <c r="B5679" s="89">
        <v>34281</v>
      </c>
      <c r="C5679" s="48">
        <v>46.093699999999998</v>
      </c>
      <c r="D5679" s="48">
        <v>46.25</v>
      </c>
      <c r="E5679" s="48">
        <v>45.968699999999998</v>
      </c>
      <c r="F5679" s="48">
        <v>46.125</v>
      </c>
      <c r="G5679" s="49">
        <v>367600</v>
      </c>
      <c r="H5679" s="48">
        <v>30.414186999999998</v>
      </c>
      <c r="I5679" s="52">
        <f t="shared" si="633"/>
        <v>0.65938616802168015</v>
      </c>
      <c r="J5679" s="52">
        <f t="shared" ca="1" si="634"/>
        <v>1</v>
      </c>
      <c r="K5679" s="48">
        <f t="shared" si="635"/>
        <v>30.39</v>
      </c>
      <c r="L5679" s="48">
        <f t="shared" si="636"/>
        <v>30.5</v>
      </c>
      <c r="M5679" s="48">
        <f t="shared" si="637"/>
        <v>30.31</v>
      </c>
      <c r="N5679" s="48">
        <f t="shared" si="638"/>
        <v>30.41</v>
      </c>
      <c r="O5679" s="49">
        <f t="shared" ca="1" si="639"/>
        <v>367600</v>
      </c>
    </row>
    <row r="5680" spans="1:15" x14ac:dyDescent="0.25">
      <c r="A5680">
        <v>5665</v>
      </c>
      <c r="B5680" s="89">
        <v>34278</v>
      </c>
      <c r="C5680" s="48">
        <v>45.718699999999998</v>
      </c>
      <c r="D5680" s="48">
        <v>46.0625</v>
      </c>
      <c r="E5680" s="48">
        <v>45.531199999999998</v>
      </c>
      <c r="F5680" s="48">
        <v>46.0625</v>
      </c>
      <c r="G5680" s="49">
        <v>363200</v>
      </c>
      <c r="H5680" s="48">
        <v>30.372975</v>
      </c>
      <c r="I5680" s="52">
        <f t="shared" si="633"/>
        <v>0.65938616010854822</v>
      </c>
      <c r="J5680" s="52">
        <f t="shared" ca="1" si="634"/>
        <v>1</v>
      </c>
      <c r="K5680" s="48">
        <f t="shared" si="635"/>
        <v>30.15</v>
      </c>
      <c r="L5680" s="48">
        <f t="shared" si="636"/>
        <v>30.37</v>
      </c>
      <c r="M5680" s="48">
        <f t="shared" si="637"/>
        <v>30.02</v>
      </c>
      <c r="N5680" s="48">
        <f t="shared" si="638"/>
        <v>30.37</v>
      </c>
      <c r="O5680" s="49">
        <f t="shared" ca="1" si="639"/>
        <v>363200</v>
      </c>
    </row>
    <row r="5681" spans="1:15" x14ac:dyDescent="0.25">
      <c r="A5681">
        <v>5666</v>
      </c>
      <c r="B5681" s="89">
        <v>34277</v>
      </c>
      <c r="C5681" s="48">
        <v>46.343699999999998</v>
      </c>
      <c r="D5681" s="48">
        <v>46.343699999999998</v>
      </c>
      <c r="E5681" s="48">
        <v>45.8125</v>
      </c>
      <c r="F5681" s="48">
        <v>45.843699999999998</v>
      </c>
      <c r="G5681" s="49">
        <v>130400</v>
      </c>
      <c r="H5681" s="48">
        <v>30.228701000000001</v>
      </c>
      <c r="I5681" s="52">
        <f t="shared" si="633"/>
        <v>0.65938615338639772</v>
      </c>
      <c r="J5681" s="52">
        <f t="shared" ca="1" si="634"/>
        <v>1</v>
      </c>
      <c r="K5681" s="48">
        <f t="shared" si="635"/>
        <v>30.56</v>
      </c>
      <c r="L5681" s="48">
        <f t="shared" si="636"/>
        <v>30.56</v>
      </c>
      <c r="M5681" s="48">
        <f t="shared" si="637"/>
        <v>30.21</v>
      </c>
      <c r="N5681" s="48">
        <f t="shared" si="638"/>
        <v>30.23</v>
      </c>
      <c r="O5681" s="49">
        <f t="shared" ca="1" si="639"/>
        <v>130400</v>
      </c>
    </row>
    <row r="5682" spans="1:15" x14ac:dyDescent="0.25">
      <c r="A5682">
        <v>5667</v>
      </c>
      <c r="B5682" s="89">
        <v>34276</v>
      </c>
      <c r="C5682" s="48">
        <v>46.906199999999998</v>
      </c>
      <c r="D5682" s="48">
        <v>46.906199999999998</v>
      </c>
      <c r="E5682" s="48">
        <v>46.125</v>
      </c>
      <c r="F5682" s="48">
        <v>46.343699999999998</v>
      </c>
      <c r="G5682" s="49">
        <v>479100</v>
      </c>
      <c r="H5682" s="48">
        <v>30.558395000000001</v>
      </c>
      <c r="I5682" s="52">
        <f t="shared" si="633"/>
        <v>0.65938617330942506</v>
      </c>
      <c r="J5682" s="52">
        <f t="shared" ca="1" si="634"/>
        <v>1</v>
      </c>
      <c r="K5682" s="48">
        <f t="shared" si="635"/>
        <v>30.93</v>
      </c>
      <c r="L5682" s="48">
        <f t="shared" si="636"/>
        <v>30.93</v>
      </c>
      <c r="M5682" s="48">
        <f t="shared" si="637"/>
        <v>30.41</v>
      </c>
      <c r="N5682" s="48">
        <f t="shared" si="638"/>
        <v>30.56</v>
      </c>
      <c r="O5682" s="49">
        <f t="shared" ca="1" si="639"/>
        <v>479100</v>
      </c>
    </row>
    <row r="5683" spans="1:15" x14ac:dyDescent="0.25">
      <c r="A5683">
        <v>5668</v>
      </c>
      <c r="B5683" s="89">
        <v>34275</v>
      </c>
      <c r="C5683" s="48">
        <v>46.906199999999998</v>
      </c>
      <c r="D5683" s="48">
        <v>47</v>
      </c>
      <c r="E5683" s="48">
        <v>46.656199999999998</v>
      </c>
      <c r="F5683" s="48">
        <v>46.9375</v>
      </c>
      <c r="G5683" s="49">
        <v>262100</v>
      </c>
      <c r="H5683" s="48">
        <v>30.949938</v>
      </c>
      <c r="I5683" s="52">
        <f t="shared" si="633"/>
        <v>0.65938616245006654</v>
      </c>
      <c r="J5683" s="52">
        <f t="shared" ca="1" si="634"/>
        <v>1</v>
      </c>
      <c r="K5683" s="48">
        <f t="shared" si="635"/>
        <v>30.93</v>
      </c>
      <c r="L5683" s="48">
        <f t="shared" si="636"/>
        <v>30.99</v>
      </c>
      <c r="M5683" s="48">
        <f t="shared" si="637"/>
        <v>30.76</v>
      </c>
      <c r="N5683" s="48">
        <f t="shared" si="638"/>
        <v>30.95</v>
      </c>
      <c r="O5683" s="49">
        <f t="shared" ca="1" si="639"/>
        <v>262100</v>
      </c>
    </row>
    <row r="5684" spans="1:15" x14ac:dyDescent="0.25">
      <c r="A5684">
        <v>5669</v>
      </c>
      <c r="B5684" s="89">
        <v>34274</v>
      </c>
      <c r="C5684" s="48">
        <v>46.781199999999998</v>
      </c>
      <c r="D5684" s="48">
        <v>47</v>
      </c>
      <c r="E5684" s="48">
        <v>46.781199999999998</v>
      </c>
      <c r="F5684" s="48">
        <v>46.968699999999998</v>
      </c>
      <c r="G5684" s="49">
        <v>36400</v>
      </c>
      <c r="H5684" s="48">
        <v>30.970510999999998</v>
      </c>
      <c r="I5684" s="52">
        <f t="shared" si="633"/>
        <v>0.65938616568054897</v>
      </c>
      <c r="J5684" s="52">
        <f t="shared" ca="1" si="634"/>
        <v>1</v>
      </c>
      <c r="K5684" s="48">
        <f t="shared" si="635"/>
        <v>30.85</v>
      </c>
      <c r="L5684" s="48">
        <f t="shared" si="636"/>
        <v>30.99</v>
      </c>
      <c r="M5684" s="48">
        <f t="shared" si="637"/>
        <v>30.85</v>
      </c>
      <c r="N5684" s="48">
        <f t="shared" si="638"/>
        <v>30.97</v>
      </c>
      <c r="O5684" s="49">
        <f t="shared" ca="1" si="639"/>
        <v>36400</v>
      </c>
    </row>
    <row r="5685" spans="1:15" x14ac:dyDescent="0.25">
      <c r="A5685">
        <v>5670</v>
      </c>
      <c r="B5685" s="89">
        <v>34271</v>
      </c>
      <c r="C5685" s="48">
        <v>46.8125</v>
      </c>
      <c r="D5685" s="48">
        <v>46.875</v>
      </c>
      <c r="E5685" s="48">
        <v>46.781199999999998</v>
      </c>
      <c r="F5685" s="48">
        <v>46.843699999999998</v>
      </c>
      <c r="G5685" s="49">
        <v>80700</v>
      </c>
      <c r="H5685" s="48">
        <v>30.888088</v>
      </c>
      <c r="I5685" s="52">
        <f t="shared" si="633"/>
        <v>0.65938617145955591</v>
      </c>
      <c r="J5685" s="52">
        <f t="shared" ca="1" si="634"/>
        <v>1</v>
      </c>
      <c r="K5685" s="48">
        <f t="shared" si="635"/>
        <v>30.87</v>
      </c>
      <c r="L5685" s="48">
        <f t="shared" si="636"/>
        <v>30.91</v>
      </c>
      <c r="M5685" s="48">
        <f t="shared" si="637"/>
        <v>30.85</v>
      </c>
      <c r="N5685" s="48">
        <f t="shared" si="638"/>
        <v>30.89</v>
      </c>
      <c r="O5685" s="49">
        <f t="shared" ca="1" si="639"/>
        <v>80700</v>
      </c>
    </row>
    <row r="5686" spans="1:15" x14ac:dyDescent="0.25">
      <c r="A5686">
        <v>5671</v>
      </c>
      <c r="B5686" s="89">
        <v>34270</v>
      </c>
      <c r="C5686" s="48">
        <v>46.5625</v>
      </c>
      <c r="D5686" s="48">
        <v>46.968699999999998</v>
      </c>
      <c r="E5686" s="48">
        <v>46.5625</v>
      </c>
      <c r="F5686" s="48">
        <v>46.843699999999998</v>
      </c>
      <c r="G5686" s="49">
        <v>129600</v>
      </c>
      <c r="H5686" s="48">
        <v>30.888088</v>
      </c>
      <c r="I5686" s="52">
        <f t="shared" si="633"/>
        <v>0.65938617145955591</v>
      </c>
      <c r="J5686" s="52">
        <f t="shared" ca="1" si="634"/>
        <v>1</v>
      </c>
      <c r="K5686" s="48">
        <f t="shared" si="635"/>
        <v>30.7</v>
      </c>
      <c r="L5686" s="48">
        <f t="shared" si="636"/>
        <v>30.97</v>
      </c>
      <c r="M5686" s="48">
        <f t="shared" si="637"/>
        <v>30.7</v>
      </c>
      <c r="N5686" s="48">
        <f t="shared" si="638"/>
        <v>30.89</v>
      </c>
      <c r="O5686" s="49">
        <f t="shared" ca="1" si="639"/>
        <v>129600</v>
      </c>
    </row>
    <row r="5687" spans="1:15" x14ac:dyDescent="0.25">
      <c r="A5687">
        <v>5672</v>
      </c>
      <c r="B5687" s="89">
        <v>34269</v>
      </c>
      <c r="C5687" s="48">
        <v>46.406199999999998</v>
      </c>
      <c r="D5687" s="48">
        <v>46.531199999999998</v>
      </c>
      <c r="E5687" s="48">
        <v>46.406199999999998</v>
      </c>
      <c r="F5687" s="48">
        <v>46.5</v>
      </c>
      <c r="G5687" s="49">
        <v>118400</v>
      </c>
      <c r="H5687" s="48">
        <v>30.661456000000001</v>
      </c>
      <c r="I5687" s="52">
        <f t="shared" si="633"/>
        <v>0.65938615053763439</v>
      </c>
      <c r="J5687" s="52">
        <f t="shared" ca="1" si="634"/>
        <v>1</v>
      </c>
      <c r="K5687" s="48">
        <f t="shared" si="635"/>
        <v>30.6</v>
      </c>
      <c r="L5687" s="48">
        <f t="shared" si="636"/>
        <v>30.68</v>
      </c>
      <c r="M5687" s="48">
        <f t="shared" si="637"/>
        <v>30.6</v>
      </c>
      <c r="N5687" s="48">
        <f t="shared" si="638"/>
        <v>30.66</v>
      </c>
      <c r="O5687" s="49">
        <f t="shared" ca="1" si="639"/>
        <v>118400</v>
      </c>
    </row>
    <row r="5688" spans="1:15" x14ac:dyDescent="0.25">
      <c r="A5688">
        <v>5673</v>
      </c>
      <c r="B5688" s="89">
        <v>34268</v>
      </c>
      <c r="C5688" s="48">
        <v>46.468699999999998</v>
      </c>
      <c r="D5688" s="48">
        <v>46.5</v>
      </c>
      <c r="E5688" s="48">
        <v>46.3125</v>
      </c>
      <c r="F5688" s="48">
        <v>46.468699999999998</v>
      </c>
      <c r="G5688" s="49">
        <v>186200</v>
      </c>
      <c r="H5688" s="48">
        <v>30.640817999999999</v>
      </c>
      <c r="I5688" s="52">
        <f t="shared" si="633"/>
        <v>0.65938616746326018</v>
      </c>
      <c r="J5688" s="52">
        <f t="shared" ca="1" si="634"/>
        <v>1</v>
      </c>
      <c r="K5688" s="48">
        <f t="shared" si="635"/>
        <v>30.64</v>
      </c>
      <c r="L5688" s="48">
        <f t="shared" si="636"/>
        <v>30.66</v>
      </c>
      <c r="M5688" s="48">
        <f t="shared" si="637"/>
        <v>30.54</v>
      </c>
      <c r="N5688" s="48">
        <f t="shared" si="638"/>
        <v>30.64</v>
      </c>
      <c r="O5688" s="49">
        <f t="shared" ca="1" si="639"/>
        <v>186200</v>
      </c>
    </row>
    <row r="5689" spans="1:15" x14ac:dyDescent="0.25">
      <c r="A5689">
        <v>5674</v>
      </c>
      <c r="B5689" s="89">
        <v>34267</v>
      </c>
      <c r="C5689" s="48">
        <v>46.406199999999998</v>
      </c>
      <c r="D5689" s="48">
        <v>46.5625</v>
      </c>
      <c r="E5689" s="48">
        <v>46.281199999999998</v>
      </c>
      <c r="F5689" s="48">
        <v>46.5</v>
      </c>
      <c r="G5689" s="49">
        <v>114500</v>
      </c>
      <c r="H5689" s="48">
        <v>30.661456000000001</v>
      </c>
      <c r="I5689" s="52">
        <f t="shared" si="633"/>
        <v>0.65938615053763439</v>
      </c>
      <c r="J5689" s="52">
        <f t="shared" ca="1" si="634"/>
        <v>1</v>
      </c>
      <c r="K5689" s="48">
        <f t="shared" si="635"/>
        <v>30.6</v>
      </c>
      <c r="L5689" s="48">
        <f t="shared" si="636"/>
        <v>30.7</v>
      </c>
      <c r="M5689" s="48">
        <f t="shared" si="637"/>
        <v>30.52</v>
      </c>
      <c r="N5689" s="48">
        <f t="shared" si="638"/>
        <v>30.66</v>
      </c>
      <c r="O5689" s="49">
        <f t="shared" ca="1" si="639"/>
        <v>114500</v>
      </c>
    </row>
    <row r="5690" spans="1:15" x14ac:dyDescent="0.25">
      <c r="A5690">
        <v>5675</v>
      </c>
      <c r="B5690" s="89">
        <v>34264</v>
      </c>
      <c r="C5690" s="48">
        <v>46.656199999999998</v>
      </c>
      <c r="D5690" s="48">
        <v>46.843699999999998</v>
      </c>
      <c r="E5690" s="48">
        <v>46.375</v>
      </c>
      <c r="F5690" s="48">
        <v>46.375</v>
      </c>
      <c r="G5690" s="49">
        <v>390700</v>
      </c>
      <c r="H5690" s="48">
        <v>30.579032999999999</v>
      </c>
      <c r="I5690" s="52">
        <f t="shared" si="633"/>
        <v>0.65938615633423181</v>
      </c>
      <c r="J5690" s="52">
        <f t="shared" ca="1" si="634"/>
        <v>1</v>
      </c>
      <c r="K5690" s="48">
        <f t="shared" si="635"/>
        <v>30.76</v>
      </c>
      <c r="L5690" s="48">
        <f t="shared" si="636"/>
        <v>30.89</v>
      </c>
      <c r="M5690" s="48">
        <f t="shared" si="637"/>
        <v>30.58</v>
      </c>
      <c r="N5690" s="48">
        <f t="shared" si="638"/>
        <v>30.58</v>
      </c>
      <c r="O5690" s="49">
        <f t="shared" ca="1" si="639"/>
        <v>390700</v>
      </c>
    </row>
    <row r="5691" spans="1:15" x14ac:dyDescent="0.25">
      <c r="A5691">
        <v>5676</v>
      </c>
      <c r="B5691" s="89">
        <v>34263</v>
      </c>
      <c r="C5691" s="48">
        <v>46.6875</v>
      </c>
      <c r="D5691" s="48">
        <v>46.6875</v>
      </c>
      <c r="E5691" s="48">
        <v>46.531199999999998</v>
      </c>
      <c r="F5691" s="48">
        <v>46.593699999999998</v>
      </c>
      <c r="G5691" s="49">
        <v>56200</v>
      </c>
      <c r="H5691" s="48">
        <v>30.723241000000002</v>
      </c>
      <c r="I5691" s="52">
        <f t="shared" si="633"/>
        <v>0.65938616164846331</v>
      </c>
      <c r="J5691" s="52">
        <f t="shared" ca="1" si="634"/>
        <v>1</v>
      </c>
      <c r="K5691" s="48">
        <f t="shared" si="635"/>
        <v>30.79</v>
      </c>
      <c r="L5691" s="48">
        <f t="shared" si="636"/>
        <v>30.79</v>
      </c>
      <c r="M5691" s="48">
        <f t="shared" si="637"/>
        <v>30.68</v>
      </c>
      <c r="N5691" s="48">
        <f t="shared" si="638"/>
        <v>30.72</v>
      </c>
      <c r="O5691" s="49">
        <f t="shared" ca="1" si="639"/>
        <v>56200</v>
      </c>
    </row>
    <row r="5692" spans="1:15" x14ac:dyDescent="0.25">
      <c r="A5692">
        <v>5677</v>
      </c>
      <c r="B5692" s="89">
        <v>34262</v>
      </c>
      <c r="C5692" s="48">
        <v>46.75</v>
      </c>
      <c r="D5692" s="48">
        <v>46.75</v>
      </c>
      <c r="E5692" s="48">
        <v>46.5625</v>
      </c>
      <c r="F5692" s="48">
        <v>46.656199999999998</v>
      </c>
      <c r="G5692" s="49">
        <v>230400</v>
      </c>
      <c r="H5692" s="48">
        <v>30.764453</v>
      </c>
      <c r="I5692" s="52">
        <f t="shared" si="633"/>
        <v>0.65938616946943818</v>
      </c>
      <c r="J5692" s="52">
        <f t="shared" ca="1" si="634"/>
        <v>1</v>
      </c>
      <c r="K5692" s="48">
        <f t="shared" si="635"/>
        <v>30.83</v>
      </c>
      <c r="L5692" s="48">
        <f t="shared" si="636"/>
        <v>30.83</v>
      </c>
      <c r="M5692" s="48">
        <f t="shared" si="637"/>
        <v>30.7</v>
      </c>
      <c r="N5692" s="48">
        <f t="shared" si="638"/>
        <v>30.76</v>
      </c>
      <c r="O5692" s="49">
        <f t="shared" ca="1" si="639"/>
        <v>230400</v>
      </c>
    </row>
    <row r="5693" spans="1:15" x14ac:dyDescent="0.25">
      <c r="A5693">
        <v>5678</v>
      </c>
      <c r="B5693" s="89">
        <v>34261</v>
      </c>
      <c r="C5693" s="48">
        <v>46.875</v>
      </c>
      <c r="D5693" s="48">
        <v>46.968699999999998</v>
      </c>
      <c r="E5693" s="48">
        <v>46.593699999999998</v>
      </c>
      <c r="F5693" s="48">
        <v>46.593699999999998</v>
      </c>
      <c r="G5693" s="49">
        <v>880100</v>
      </c>
      <c r="H5693" s="48">
        <v>30.723241000000002</v>
      </c>
      <c r="I5693" s="52">
        <f t="shared" si="633"/>
        <v>0.65938616164846331</v>
      </c>
      <c r="J5693" s="52">
        <f t="shared" ca="1" si="634"/>
        <v>1</v>
      </c>
      <c r="K5693" s="48">
        <f t="shared" si="635"/>
        <v>30.91</v>
      </c>
      <c r="L5693" s="48">
        <f t="shared" si="636"/>
        <v>30.97</v>
      </c>
      <c r="M5693" s="48">
        <f t="shared" si="637"/>
        <v>30.72</v>
      </c>
      <c r="N5693" s="48">
        <f t="shared" si="638"/>
        <v>30.72</v>
      </c>
      <c r="O5693" s="49">
        <f t="shared" ca="1" si="639"/>
        <v>880100</v>
      </c>
    </row>
    <row r="5694" spans="1:15" x14ac:dyDescent="0.25">
      <c r="A5694">
        <v>5679</v>
      </c>
      <c r="B5694" s="89">
        <v>34260</v>
      </c>
      <c r="C5694" s="48">
        <v>47.031199999999998</v>
      </c>
      <c r="D5694" s="48">
        <v>47.031199999999998</v>
      </c>
      <c r="E5694" s="48">
        <v>46.875</v>
      </c>
      <c r="F5694" s="48">
        <v>46.9375</v>
      </c>
      <c r="G5694" s="49">
        <v>722400</v>
      </c>
      <c r="H5694" s="48">
        <v>30.949938</v>
      </c>
      <c r="I5694" s="52">
        <f t="shared" si="633"/>
        <v>0.65938616245006654</v>
      </c>
      <c r="J5694" s="52">
        <f t="shared" ca="1" si="634"/>
        <v>1</v>
      </c>
      <c r="K5694" s="48">
        <f t="shared" si="635"/>
        <v>31.01</v>
      </c>
      <c r="L5694" s="48">
        <f t="shared" si="636"/>
        <v>31.01</v>
      </c>
      <c r="M5694" s="48">
        <f t="shared" si="637"/>
        <v>30.91</v>
      </c>
      <c r="N5694" s="48">
        <f t="shared" si="638"/>
        <v>30.95</v>
      </c>
      <c r="O5694" s="49">
        <f t="shared" ca="1" si="639"/>
        <v>722400</v>
      </c>
    </row>
    <row r="5695" spans="1:15" x14ac:dyDescent="0.25">
      <c r="A5695">
        <v>5680</v>
      </c>
      <c r="B5695" s="89">
        <v>34257</v>
      </c>
      <c r="C5695" s="48">
        <v>47.031199999999998</v>
      </c>
      <c r="D5695" s="48">
        <v>47.156199999999998</v>
      </c>
      <c r="E5695" s="48">
        <v>46.906199999999998</v>
      </c>
      <c r="F5695" s="48">
        <v>47.0625</v>
      </c>
      <c r="G5695" s="49">
        <v>1502500</v>
      </c>
      <c r="H5695" s="48">
        <v>31.032361000000002</v>
      </c>
      <c r="I5695" s="52">
        <f t="shared" si="633"/>
        <v>0.65938615670650735</v>
      </c>
      <c r="J5695" s="52">
        <f t="shared" ca="1" si="634"/>
        <v>1</v>
      </c>
      <c r="K5695" s="48">
        <f t="shared" si="635"/>
        <v>31.01</v>
      </c>
      <c r="L5695" s="48">
        <f t="shared" si="636"/>
        <v>31.09</v>
      </c>
      <c r="M5695" s="48">
        <f t="shared" si="637"/>
        <v>30.93</v>
      </c>
      <c r="N5695" s="48">
        <f t="shared" si="638"/>
        <v>31.03</v>
      </c>
      <c r="O5695" s="49">
        <f t="shared" ca="1" si="639"/>
        <v>1502500</v>
      </c>
    </row>
    <row r="5696" spans="1:15" x14ac:dyDescent="0.25">
      <c r="A5696">
        <v>5681</v>
      </c>
      <c r="B5696" s="89">
        <v>34256</v>
      </c>
      <c r="C5696" s="48">
        <v>46.406199999999998</v>
      </c>
      <c r="D5696" s="48">
        <v>46.8125</v>
      </c>
      <c r="E5696" s="48">
        <v>46.281199999999998</v>
      </c>
      <c r="F5696" s="48">
        <v>46.8125</v>
      </c>
      <c r="G5696" s="49">
        <v>108100</v>
      </c>
      <c r="H5696" s="48">
        <v>30.867515000000001</v>
      </c>
      <c r="I5696" s="52">
        <f t="shared" si="633"/>
        <v>0.65938616822429907</v>
      </c>
      <c r="J5696" s="52">
        <f t="shared" ca="1" si="634"/>
        <v>1</v>
      </c>
      <c r="K5696" s="48">
        <f t="shared" si="635"/>
        <v>30.6</v>
      </c>
      <c r="L5696" s="48">
        <f t="shared" si="636"/>
        <v>30.87</v>
      </c>
      <c r="M5696" s="48">
        <f t="shared" si="637"/>
        <v>30.52</v>
      </c>
      <c r="N5696" s="48">
        <f t="shared" si="638"/>
        <v>30.87</v>
      </c>
      <c r="O5696" s="49">
        <f t="shared" ca="1" si="639"/>
        <v>108100</v>
      </c>
    </row>
    <row r="5697" spans="1:15" x14ac:dyDescent="0.25">
      <c r="A5697">
        <v>5682</v>
      </c>
      <c r="B5697" s="89">
        <v>34255</v>
      </c>
      <c r="C5697" s="48">
        <v>46.25</v>
      </c>
      <c r="D5697" s="48">
        <v>46.25</v>
      </c>
      <c r="E5697" s="48">
        <v>46.156199999999998</v>
      </c>
      <c r="F5697" s="48">
        <v>46.218699999999998</v>
      </c>
      <c r="G5697" s="49">
        <v>139100</v>
      </c>
      <c r="H5697" s="48">
        <v>30.475971000000001</v>
      </c>
      <c r="I5697" s="52">
        <f t="shared" si="633"/>
        <v>0.65938615755094809</v>
      </c>
      <c r="J5697" s="52">
        <f t="shared" ca="1" si="634"/>
        <v>1</v>
      </c>
      <c r="K5697" s="48">
        <f t="shared" si="635"/>
        <v>30.5</v>
      </c>
      <c r="L5697" s="48">
        <f t="shared" si="636"/>
        <v>30.5</v>
      </c>
      <c r="M5697" s="48">
        <f t="shared" si="637"/>
        <v>30.43</v>
      </c>
      <c r="N5697" s="48">
        <f t="shared" si="638"/>
        <v>30.48</v>
      </c>
      <c r="O5697" s="49">
        <f t="shared" ca="1" si="639"/>
        <v>139100</v>
      </c>
    </row>
    <row r="5698" spans="1:15" x14ac:dyDescent="0.25">
      <c r="A5698">
        <v>5683</v>
      </c>
      <c r="B5698" s="89">
        <v>34254</v>
      </c>
      <c r="C5698" s="48">
        <v>46.218699999999998</v>
      </c>
      <c r="D5698" s="48">
        <v>46.25</v>
      </c>
      <c r="E5698" s="48">
        <v>46.1875</v>
      </c>
      <c r="F5698" s="48">
        <v>46.218699999999998</v>
      </c>
      <c r="G5698" s="49">
        <v>26200</v>
      </c>
      <c r="H5698" s="48">
        <v>30.475971000000001</v>
      </c>
      <c r="I5698" s="52">
        <f t="shared" si="633"/>
        <v>0.65938615755094809</v>
      </c>
      <c r="J5698" s="52">
        <f t="shared" ca="1" si="634"/>
        <v>1</v>
      </c>
      <c r="K5698" s="48">
        <f t="shared" si="635"/>
        <v>30.48</v>
      </c>
      <c r="L5698" s="48">
        <f t="shared" si="636"/>
        <v>30.5</v>
      </c>
      <c r="M5698" s="48">
        <f t="shared" si="637"/>
        <v>30.46</v>
      </c>
      <c r="N5698" s="48">
        <f t="shared" si="638"/>
        <v>30.48</v>
      </c>
      <c r="O5698" s="49">
        <f t="shared" ca="1" si="639"/>
        <v>26200</v>
      </c>
    </row>
    <row r="5699" spans="1:15" x14ac:dyDescent="0.25">
      <c r="A5699">
        <v>5684</v>
      </c>
      <c r="B5699" s="89">
        <v>34253</v>
      </c>
      <c r="C5699" s="48">
        <v>46.156199999999998</v>
      </c>
      <c r="D5699" s="48">
        <v>46.25</v>
      </c>
      <c r="E5699" s="48">
        <v>46.156199999999998</v>
      </c>
      <c r="F5699" s="48">
        <v>46.156199999999998</v>
      </c>
      <c r="G5699" s="49">
        <v>467100</v>
      </c>
      <c r="H5699" s="48">
        <v>30.434760000000001</v>
      </c>
      <c r="I5699" s="52">
        <f t="shared" si="633"/>
        <v>0.65938617130526345</v>
      </c>
      <c r="J5699" s="52">
        <f t="shared" ca="1" si="634"/>
        <v>1</v>
      </c>
      <c r="K5699" s="48">
        <f t="shared" si="635"/>
        <v>30.43</v>
      </c>
      <c r="L5699" s="48">
        <f t="shared" si="636"/>
        <v>30.5</v>
      </c>
      <c r="M5699" s="48">
        <f t="shared" si="637"/>
        <v>30.43</v>
      </c>
      <c r="N5699" s="48">
        <f t="shared" si="638"/>
        <v>30.43</v>
      </c>
      <c r="O5699" s="49">
        <f t="shared" ca="1" si="639"/>
        <v>467100</v>
      </c>
    </row>
    <row r="5700" spans="1:15" x14ac:dyDescent="0.25">
      <c r="A5700">
        <v>5685</v>
      </c>
      <c r="B5700" s="89">
        <v>34250</v>
      </c>
      <c r="C5700" s="48">
        <v>46.125</v>
      </c>
      <c r="D5700" s="48">
        <v>46.156199999999998</v>
      </c>
      <c r="E5700" s="48">
        <v>45.718699999999998</v>
      </c>
      <c r="F5700" s="48">
        <v>46.0625</v>
      </c>
      <c r="G5700" s="49">
        <v>54400</v>
      </c>
      <c r="H5700" s="48">
        <v>30.372975</v>
      </c>
      <c r="I5700" s="52">
        <f t="shared" si="633"/>
        <v>0.65938616010854822</v>
      </c>
      <c r="J5700" s="52">
        <f t="shared" ca="1" si="634"/>
        <v>1</v>
      </c>
      <c r="K5700" s="48">
        <f t="shared" si="635"/>
        <v>30.41</v>
      </c>
      <c r="L5700" s="48">
        <f t="shared" si="636"/>
        <v>30.43</v>
      </c>
      <c r="M5700" s="48">
        <f t="shared" si="637"/>
        <v>30.15</v>
      </c>
      <c r="N5700" s="48">
        <f t="shared" si="638"/>
        <v>30.37</v>
      </c>
      <c r="O5700" s="49">
        <f t="shared" ca="1" si="639"/>
        <v>54400</v>
      </c>
    </row>
    <row r="5701" spans="1:15" x14ac:dyDescent="0.25">
      <c r="A5701">
        <v>5686</v>
      </c>
      <c r="B5701" s="89">
        <v>34249</v>
      </c>
      <c r="C5701" s="48">
        <v>46.1875</v>
      </c>
      <c r="D5701" s="48">
        <v>46.1875</v>
      </c>
      <c r="E5701" s="48">
        <v>45.968699999999998</v>
      </c>
      <c r="F5701" s="48">
        <v>46</v>
      </c>
      <c r="G5701" s="49">
        <v>59400</v>
      </c>
      <c r="H5701" s="48">
        <v>30.331762999999999</v>
      </c>
      <c r="I5701" s="52">
        <f t="shared" si="633"/>
        <v>0.65938615217391305</v>
      </c>
      <c r="J5701" s="52">
        <f t="shared" ca="1" si="634"/>
        <v>1</v>
      </c>
      <c r="K5701" s="48">
        <f t="shared" si="635"/>
        <v>30.46</v>
      </c>
      <c r="L5701" s="48">
        <f t="shared" si="636"/>
        <v>30.46</v>
      </c>
      <c r="M5701" s="48">
        <f t="shared" si="637"/>
        <v>30.31</v>
      </c>
      <c r="N5701" s="48">
        <f t="shared" si="638"/>
        <v>30.33</v>
      </c>
      <c r="O5701" s="49">
        <f t="shared" ca="1" si="639"/>
        <v>59400</v>
      </c>
    </row>
    <row r="5702" spans="1:15" x14ac:dyDescent="0.25">
      <c r="A5702">
        <v>5687</v>
      </c>
      <c r="B5702" s="89">
        <v>34248</v>
      </c>
      <c r="C5702" s="48">
        <v>46.1875</v>
      </c>
      <c r="D5702" s="48">
        <v>46.375</v>
      </c>
      <c r="E5702" s="48">
        <v>46.125</v>
      </c>
      <c r="F5702" s="48">
        <v>46.125</v>
      </c>
      <c r="G5702" s="49">
        <v>209200</v>
      </c>
      <c r="H5702" s="48">
        <v>30.414186999999998</v>
      </c>
      <c r="I5702" s="52">
        <f t="shared" si="633"/>
        <v>0.65938616802168015</v>
      </c>
      <c r="J5702" s="52">
        <f t="shared" ca="1" si="634"/>
        <v>1</v>
      </c>
      <c r="K5702" s="48">
        <f t="shared" si="635"/>
        <v>30.46</v>
      </c>
      <c r="L5702" s="48">
        <f t="shared" si="636"/>
        <v>30.58</v>
      </c>
      <c r="M5702" s="48">
        <f t="shared" si="637"/>
        <v>30.41</v>
      </c>
      <c r="N5702" s="48">
        <f t="shared" si="638"/>
        <v>30.41</v>
      </c>
      <c r="O5702" s="49">
        <f t="shared" ca="1" si="639"/>
        <v>209200</v>
      </c>
    </row>
    <row r="5703" spans="1:15" x14ac:dyDescent="0.25">
      <c r="A5703">
        <v>5688</v>
      </c>
      <c r="B5703" s="89">
        <v>34247</v>
      </c>
      <c r="C5703" s="48">
        <v>46.3125</v>
      </c>
      <c r="D5703" s="48">
        <v>46.3125</v>
      </c>
      <c r="E5703" s="48">
        <v>46</v>
      </c>
      <c r="F5703" s="48">
        <v>46.156199999999998</v>
      </c>
      <c r="G5703" s="49">
        <v>436500</v>
      </c>
      <c r="H5703" s="48">
        <v>30.434760000000001</v>
      </c>
      <c r="I5703" s="52">
        <f t="shared" si="633"/>
        <v>0.65938617130526345</v>
      </c>
      <c r="J5703" s="52">
        <f t="shared" ca="1" si="634"/>
        <v>1</v>
      </c>
      <c r="K5703" s="48">
        <f t="shared" si="635"/>
        <v>30.54</v>
      </c>
      <c r="L5703" s="48">
        <f t="shared" si="636"/>
        <v>30.54</v>
      </c>
      <c r="M5703" s="48">
        <f t="shared" si="637"/>
        <v>30.33</v>
      </c>
      <c r="N5703" s="48">
        <f t="shared" si="638"/>
        <v>30.43</v>
      </c>
      <c r="O5703" s="49">
        <f t="shared" ca="1" si="639"/>
        <v>436500</v>
      </c>
    </row>
    <row r="5704" spans="1:15" x14ac:dyDescent="0.25">
      <c r="A5704">
        <v>5689</v>
      </c>
      <c r="B5704" s="89">
        <v>34246</v>
      </c>
      <c r="C5704" s="48">
        <v>46.218699999999998</v>
      </c>
      <c r="D5704" s="48">
        <v>46.218699999999998</v>
      </c>
      <c r="E5704" s="48">
        <v>46.093699999999998</v>
      </c>
      <c r="F5704" s="48">
        <v>46.218699999999998</v>
      </c>
      <c r="G5704" s="49">
        <v>1038500</v>
      </c>
      <c r="H5704" s="48">
        <v>30.475971000000001</v>
      </c>
      <c r="I5704" s="52">
        <f t="shared" si="633"/>
        <v>0.65938615755094809</v>
      </c>
      <c r="J5704" s="52">
        <f t="shared" ca="1" si="634"/>
        <v>1</v>
      </c>
      <c r="K5704" s="48">
        <f t="shared" si="635"/>
        <v>30.48</v>
      </c>
      <c r="L5704" s="48">
        <f t="shared" si="636"/>
        <v>30.48</v>
      </c>
      <c r="M5704" s="48">
        <f t="shared" si="637"/>
        <v>30.39</v>
      </c>
      <c r="N5704" s="48">
        <f t="shared" si="638"/>
        <v>30.48</v>
      </c>
      <c r="O5704" s="49">
        <f t="shared" ca="1" si="639"/>
        <v>1038500</v>
      </c>
    </row>
    <row r="5705" spans="1:15" x14ac:dyDescent="0.25">
      <c r="A5705">
        <v>5690</v>
      </c>
      <c r="B5705" s="89">
        <v>34243</v>
      </c>
      <c r="C5705" s="48">
        <v>45.875</v>
      </c>
      <c r="D5705" s="48">
        <v>46.218699999999998</v>
      </c>
      <c r="E5705" s="48">
        <v>45.8125</v>
      </c>
      <c r="F5705" s="48">
        <v>46.156199999999998</v>
      </c>
      <c r="G5705" s="49">
        <v>22700</v>
      </c>
      <c r="H5705" s="48">
        <v>30.434760000000001</v>
      </c>
      <c r="I5705" s="52">
        <f t="shared" si="633"/>
        <v>0.65938617130526345</v>
      </c>
      <c r="J5705" s="52">
        <f t="shared" ca="1" si="634"/>
        <v>1</v>
      </c>
      <c r="K5705" s="48">
        <f t="shared" si="635"/>
        <v>30.25</v>
      </c>
      <c r="L5705" s="48">
        <f t="shared" si="636"/>
        <v>30.48</v>
      </c>
      <c r="M5705" s="48">
        <f t="shared" si="637"/>
        <v>30.21</v>
      </c>
      <c r="N5705" s="48">
        <f t="shared" si="638"/>
        <v>30.43</v>
      </c>
      <c r="O5705" s="49">
        <f t="shared" ca="1" si="639"/>
        <v>22700</v>
      </c>
    </row>
    <row r="5706" spans="1:15" x14ac:dyDescent="0.25">
      <c r="A5706">
        <v>5691</v>
      </c>
      <c r="B5706" s="89">
        <v>34242</v>
      </c>
      <c r="C5706" s="48">
        <v>46.031199999999998</v>
      </c>
      <c r="D5706" s="48">
        <v>46.125</v>
      </c>
      <c r="E5706" s="48">
        <v>45.843699999999998</v>
      </c>
      <c r="F5706" s="48">
        <v>45.9375</v>
      </c>
      <c r="G5706" s="49">
        <v>99300</v>
      </c>
      <c r="H5706" s="48">
        <v>30.290552000000002</v>
      </c>
      <c r="I5706" s="52">
        <f t="shared" si="633"/>
        <v>0.65938616598639455</v>
      </c>
      <c r="J5706" s="52">
        <f t="shared" ca="1" si="634"/>
        <v>1</v>
      </c>
      <c r="K5706" s="48">
        <f t="shared" si="635"/>
        <v>30.35</v>
      </c>
      <c r="L5706" s="48">
        <f t="shared" si="636"/>
        <v>30.41</v>
      </c>
      <c r="M5706" s="48">
        <f t="shared" si="637"/>
        <v>30.23</v>
      </c>
      <c r="N5706" s="48">
        <f t="shared" si="638"/>
        <v>30.29</v>
      </c>
      <c r="O5706" s="49">
        <f t="shared" ca="1" si="639"/>
        <v>99300</v>
      </c>
    </row>
    <row r="5707" spans="1:15" x14ac:dyDescent="0.25">
      <c r="A5707">
        <v>5692</v>
      </c>
      <c r="B5707" s="89">
        <v>34241</v>
      </c>
      <c r="C5707" s="48">
        <v>46.1875</v>
      </c>
      <c r="D5707" s="48">
        <v>46.3125</v>
      </c>
      <c r="E5707" s="48">
        <v>45.968699999999998</v>
      </c>
      <c r="F5707" s="48">
        <v>46.031199999999998</v>
      </c>
      <c r="G5707" s="49">
        <v>221000</v>
      </c>
      <c r="H5707" s="48">
        <v>30.352336000000001</v>
      </c>
      <c r="I5707" s="52">
        <f t="shared" si="633"/>
        <v>0.65938615547715462</v>
      </c>
      <c r="J5707" s="52">
        <f t="shared" ca="1" si="634"/>
        <v>1</v>
      </c>
      <c r="K5707" s="48">
        <f t="shared" si="635"/>
        <v>30.46</v>
      </c>
      <c r="L5707" s="48">
        <f t="shared" si="636"/>
        <v>30.54</v>
      </c>
      <c r="M5707" s="48">
        <f t="shared" si="637"/>
        <v>30.31</v>
      </c>
      <c r="N5707" s="48">
        <f t="shared" si="638"/>
        <v>30.35</v>
      </c>
      <c r="O5707" s="49">
        <f t="shared" ca="1" si="639"/>
        <v>221000</v>
      </c>
    </row>
    <row r="5708" spans="1:15" x14ac:dyDescent="0.25">
      <c r="A5708">
        <v>5693</v>
      </c>
      <c r="B5708" s="89">
        <v>34240</v>
      </c>
      <c r="C5708" s="48">
        <v>46.3125</v>
      </c>
      <c r="D5708" s="48">
        <v>46.3125</v>
      </c>
      <c r="E5708" s="48">
        <v>46.156199999999998</v>
      </c>
      <c r="F5708" s="48">
        <v>46.1875</v>
      </c>
      <c r="G5708" s="49">
        <v>158300</v>
      </c>
      <c r="H5708" s="48">
        <v>30.455397999999999</v>
      </c>
      <c r="I5708" s="52">
        <f t="shared" si="633"/>
        <v>0.6593861542625169</v>
      </c>
      <c r="J5708" s="52">
        <f t="shared" ca="1" si="634"/>
        <v>1</v>
      </c>
      <c r="K5708" s="48">
        <f t="shared" si="635"/>
        <v>30.54</v>
      </c>
      <c r="L5708" s="48">
        <f t="shared" si="636"/>
        <v>30.54</v>
      </c>
      <c r="M5708" s="48">
        <f t="shared" si="637"/>
        <v>30.43</v>
      </c>
      <c r="N5708" s="48">
        <f t="shared" si="638"/>
        <v>30.46</v>
      </c>
      <c r="O5708" s="49">
        <f t="shared" ca="1" si="639"/>
        <v>158300</v>
      </c>
    </row>
    <row r="5709" spans="1:15" x14ac:dyDescent="0.25">
      <c r="A5709">
        <v>5694</v>
      </c>
      <c r="B5709" s="89">
        <v>34239</v>
      </c>
      <c r="C5709" s="48">
        <v>46.125</v>
      </c>
      <c r="D5709" s="48">
        <v>46.281199999999998</v>
      </c>
      <c r="E5709" s="48">
        <v>46.125</v>
      </c>
      <c r="F5709" s="48">
        <v>46.281199999999998</v>
      </c>
      <c r="G5709" s="49">
        <v>274600</v>
      </c>
      <c r="H5709" s="48">
        <v>30.517182999999999</v>
      </c>
      <c r="I5709" s="52">
        <f t="shared" si="633"/>
        <v>0.65938616544082695</v>
      </c>
      <c r="J5709" s="52">
        <f t="shared" ca="1" si="634"/>
        <v>1</v>
      </c>
      <c r="K5709" s="48">
        <f t="shared" si="635"/>
        <v>30.41</v>
      </c>
      <c r="L5709" s="48">
        <f t="shared" si="636"/>
        <v>30.52</v>
      </c>
      <c r="M5709" s="48">
        <f t="shared" si="637"/>
        <v>30.41</v>
      </c>
      <c r="N5709" s="48">
        <f t="shared" si="638"/>
        <v>30.52</v>
      </c>
      <c r="O5709" s="49">
        <f t="shared" ca="1" si="639"/>
        <v>274600</v>
      </c>
    </row>
    <row r="5710" spans="1:15" x14ac:dyDescent="0.25">
      <c r="A5710">
        <v>5695</v>
      </c>
      <c r="B5710" s="89">
        <v>34236</v>
      </c>
      <c r="C5710" s="48">
        <v>45.843699999999998</v>
      </c>
      <c r="D5710" s="48">
        <v>45.875</v>
      </c>
      <c r="E5710" s="48">
        <v>45.718699999999998</v>
      </c>
      <c r="F5710" s="48">
        <v>45.781199999999998</v>
      </c>
      <c r="G5710" s="49">
        <v>53500</v>
      </c>
      <c r="H5710" s="48">
        <v>30.18749</v>
      </c>
      <c r="I5710" s="52">
        <f t="shared" si="633"/>
        <v>0.65938616724769128</v>
      </c>
      <c r="J5710" s="52">
        <f t="shared" ca="1" si="634"/>
        <v>1</v>
      </c>
      <c r="K5710" s="48">
        <f t="shared" si="635"/>
        <v>30.23</v>
      </c>
      <c r="L5710" s="48">
        <f t="shared" si="636"/>
        <v>30.25</v>
      </c>
      <c r="M5710" s="48">
        <f t="shared" si="637"/>
        <v>30.15</v>
      </c>
      <c r="N5710" s="48">
        <f t="shared" si="638"/>
        <v>30.19</v>
      </c>
      <c r="O5710" s="49">
        <f t="shared" ca="1" si="639"/>
        <v>53500</v>
      </c>
    </row>
    <row r="5711" spans="1:15" x14ac:dyDescent="0.25">
      <c r="A5711">
        <v>5696</v>
      </c>
      <c r="B5711" s="89">
        <v>34235</v>
      </c>
      <c r="C5711" s="48">
        <v>45.781199999999998</v>
      </c>
      <c r="D5711" s="48">
        <v>45.9375</v>
      </c>
      <c r="E5711" s="48">
        <v>45.718699999999998</v>
      </c>
      <c r="F5711" s="48">
        <v>45.906199999999998</v>
      </c>
      <c r="G5711" s="49">
        <v>88500</v>
      </c>
      <c r="H5711" s="48">
        <v>30.269912999999999</v>
      </c>
      <c r="I5711" s="52">
        <f t="shared" si="633"/>
        <v>0.6593861613463976</v>
      </c>
      <c r="J5711" s="52">
        <f t="shared" ca="1" si="634"/>
        <v>1</v>
      </c>
      <c r="K5711" s="48">
        <f t="shared" si="635"/>
        <v>30.19</v>
      </c>
      <c r="L5711" s="48">
        <f t="shared" si="636"/>
        <v>30.29</v>
      </c>
      <c r="M5711" s="48">
        <f t="shared" si="637"/>
        <v>30.15</v>
      </c>
      <c r="N5711" s="48">
        <f t="shared" si="638"/>
        <v>30.27</v>
      </c>
      <c r="O5711" s="49">
        <f t="shared" ca="1" si="639"/>
        <v>88500</v>
      </c>
    </row>
    <row r="5712" spans="1:15" x14ac:dyDescent="0.25">
      <c r="A5712">
        <v>5697</v>
      </c>
      <c r="B5712" s="89">
        <v>34234</v>
      </c>
      <c r="C5712" s="48">
        <v>45.4375</v>
      </c>
      <c r="D5712" s="48">
        <v>45.718699999999998</v>
      </c>
      <c r="E5712" s="48">
        <v>45.375</v>
      </c>
      <c r="F5712" s="48">
        <v>45.656199999999998</v>
      </c>
      <c r="G5712" s="49">
        <v>439700</v>
      </c>
      <c r="H5712" s="48">
        <v>30.105066999999998</v>
      </c>
      <c r="I5712" s="52">
        <f t="shared" si="633"/>
        <v>0.65938617318129844</v>
      </c>
      <c r="J5712" s="52">
        <f t="shared" ca="1" si="634"/>
        <v>1</v>
      </c>
      <c r="K5712" s="48">
        <f t="shared" si="635"/>
        <v>29.96</v>
      </c>
      <c r="L5712" s="48">
        <f t="shared" si="636"/>
        <v>30.15</v>
      </c>
      <c r="M5712" s="48">
        <f t="shared" si="637"/>
        <v>29.92</v>
      </c>
      <c r="N5712" s="48">
        <f t="shared" si="638"/>
        <v>30.11</v>
      </c>
      <c r="O5712" s="49">
        <f t="shared" ca="1" si="639"/>
        <v>439700</v>
      </c>
    </row>
    <row r="5713" spans="1:15" x14ac:dyDescent="0.25">
      <c r="A5713">
        <v>5698</v>
      </c>
      <c r="B5713" s="89">
        <v>34233</v>
      </c>
      <c r="C5713" s="48">
        <v>45.5</v>
      </c>
      <c r="D5713" s="48">
        <v>45.5625</v>
      </c>
      <c r="E5713" s="48">
        <v>44.8125</v>
      </c>
      <c r="F5713" s="48">
        <v>45.281199999999998</v>
      </c>
      <c r="G5713" s="49">
        <v>318200</v>
      </c>
      <c r="H5713" s="48">
        <v>29.857797000000001</v>
      </c>
      <c r="I5713" s="52">
        <f t="shared" ref="I5713:I5776" si="640">H5713/F5713</f>
        <v>0.65938616909445869</v>
      </c>
      <c r="J5713" s="52">
        <f t="shared" ref="J5713:J5776" ca="1" si="641">INDEX(OFFSET($T$15,0,0,$S$13+1,1),MATCH(B5713,OFFSET($Q$15,0,0,$S$13+1,1),-1))</f>
        <v>1</v>
      </c>
      <c r="K5713" s="48">
        <f t="shared" ref="K5713:K5776" si="642">ROUND($I5713*C5713,2)</f>
        <v>30</v>
      </c>
      <c r="L5713" s="48">
        <f t="shared" ref="L5713:L5776" si="643">ROUND($I5713*D5713,2)</f>
        <v>30.04</v>
      </c>
      <c r="M5713" s="48">
        <f t="shared" ref="M5713:M5776" si="644">ROUND($I5713*E5713,2)</f>
        <v>29.55</v>
      </c>
      <c r="N5713" s="48">
        <f t="shared" ref="N5713:N5776" si="645">ROUND($I5713*F5713,2)</f>
        <v>29.86</v>
      </c>
      <c r="O5713" s="49">
        <f t="shared" ref="O5713:O5776" ca="1" si="646">G5713*J5713</f>
        <v>318200</v>
      </c>
    </row>
    <row r="5714" spans="1:15" x14ac:dyDescent="0.25">
      <c r="A5714">
        <v>5699</v>
      </c>
      <c r="B5714" s="89">
        <v>34232</v>
      </c>
      <c r="C5714" s="48">
        <v>45.875</v>
      </c>
      <c r="D5714" s="48">
        <v>45.968699999999998</v>
      </c>
      <c r="E5714" s="48">
        <v>45.4375</v>
      </c>
      <c r="F5714" s="48">
        <v>45.4375</v>
      </c>
      <c r="G5714" s="49">
        <v>57800</v>
      </c>
      <c r="H5714" s="48">
        <v>29.960858999999999</v>
      </c>
      <c r="I5714" s="52">
        <f t="shared" si="640"/>
        <v>0.6593861678129298</v>
      </c>
      <c r="J5714" s="52">
        <f t="shared" ca="1" si="641"/>
        <v>1</v>
      </c>
      <c r="K5714" s="48">
        <f t="shared" si="642"/>
        <v>30.25</v>
      </c>
      <c r="L5714" s="48">
        <f t="shared" si="643"/>
        <v>30.31</v>
      </c>
      <c r="M5714" s="48">
        <f t="shared" si="644"/>
        <v>29.96</v>
      </c>
      <c r="N5714" s="48">
        <f t="shared" si="645"/>
        <v>29.96</v>
      </c>
      <c r="O5714" s="49">
        <f t="shared" ca="1" si="646"/>
        <v>57800</v>
      </c>
    </row>
    <row r="5715" spans="1:15" x14ac:dyDescent="0.25">
      <c r="A5715">
        <v>5700</v>
      </c>
      <c r="B5715" s="89">
        <v>34229</v>
      </c>
      <c r="C5715" s="48">
        <v>45.875</v>
      </c>
      <c r="D5715" s="48">
        <v>45.906199999999998</v>
      </c>
      <c r="E5715" s="48">
        <v>45.75</v>
      </c>
      <c r="F5715" s="48">
        <v>45.8125</v>
      </c>
      <c r="G5715" s="49">
        <v>200900</v>
      </c>
      <c r="H5715" s="48">
        <v>30.208127999999999</v>
      </c>
      <c r="I5715" s="52">
        <f t="shared" si="640"/>
        <v>0.65938615006821277</v>
      </c>
      <c r="J5715" s="52">
        <f t="shared" ca="1" si="641"/>
        <v>1</v>
      </c>
      <c r="K5715" s="48">
        <f t="shared" si="642"/>
        <v>30.25</v>
      </c>
      <c r="L5715" s="48">
        <f t="shared" si="643"/>
        <v>30.27</v>
      </c>
      <c r="M5715" s="48">
        <f t="shared" si="644"/>
        <v>30.17</v>
      </c>
      <c r="N5715" s="48">
        <f t="shared" si="645"/>
        <v>30.21</v>
      </c>
      <c r="O5715" s="49">
        <f t="shared" ca="1" si="646"/>
        <v>200900</v>
      </c>
    </row>
    <row r="5716" spans="1:15" x14ac:dyDescent="0.25">
      <c r="A5716">
        <v>5701</v>
      </c>
      <c r="B5716" s="89">
        <v>34228</v>
      </c>
      <c r="C5716" s="48">
        <v>46.3125</v>
      </c>
      <c r="D5716" s="48">
        <v>46.343699999999998</v>
      </c>
      <c r="E5716" s="48">
        <v>46.156199999999998</v>
      </c>
      <c r="F5716" s="48">
        <v>46.1875</v>
      </c>
      <c r="G5716" s="49">
        <v>54300</v>
      </c>
      <c r="H5716" s="48">
        <v>30.266812999999999</v>
      </c>
      <c r="I5716" s="52">
        <f t="shared" si="640"/>
        <v>0.65530312313937755</v>
      </c>
      <c r="J5716" s="52">
        <f t="shared" ca="1" si="641"/>
        <v>1</v>
      </c>
      <c r="K5716" s="48">
        <f t="shared" si="642"/>
        <v>30.35</v>
      </c>
      <c r="L5716" s="48">
        <f t="shared" si="643"/>
        <v>30.37</v>
      </c>
      <c r="M5716" s="48">
        <f t="shared" si="644"/>
        <v>30.25</v>
      </c>
      <c r="N5716" s="48">
        <f t="shared" si="645"/>
        <v>30.27</v>
      </c>
      <c r="O5716" s="49">
        <f t="shared" ca="1" si="646"/>
        <v>54300</v>
      </c>
    </row>
    <row r="5717" spans="1:15" x14ac:dyDescent="0.25">
      <c r="A5717">
        <v>5702</v>
      </c>
      <c r="B5717" s="89">
        <v>34227</v>
      </c>
      <c r="C5717" s="48">
        <v>46.0625</v>
      </c>
      <c r="D5717" s="48">
        <v>46.406199999999998</v>
      </c>
      <c r="E5717" s="48">
        <v>45.906199999999998</v>
      </c>
      <c r="F5717" s="48">
        <v>46.375</v>
      </c>
      <c r="G5717" s="49">
        <v>101000</v>
      </c>
      <c r="H5717" s="48">
        <v>30.389682000000001</v>
      </c>
      <c r="I5717" s="52">
        <f t="shared" si="640"/>
        <v>0.65530311590296497</v>
      </c>
      <c r="J5717" s="52">
        <f t="shared" ca="1" si="641"/>
        <v>1</v>
      </c>
      <c r="K5717" s="48">
        <f t="shared" si="642"/>
        <v>30.18</v>
      </c>
      <c r="L5717" s="48">
        <f t="shared" si="643"/>
        <v>30.41</v>
      </c>
      <c r="M5717" s="48">
        <f t="shared" si="644"/>
        <v>30.08</v>
      </c>
      <c r="N5717" s="48">
        <f t="shared" si="645"/>
        <v>30.39</v>
      </c>
      <c r="O5717" s="49">
        <f t="shared" ca="1" si="646"/>
        <v>101000</v>
      </c>
    </row>
    <row r="5718" spans="1:15" x14ac:dyDescent="0.25">
      <c r="A5718">
        <v>5703</v>
      </c>
      <c r="B5718" s="89">
        <v>34226</v>
      </c>
      <c r="C5718" s="48">
        <v>46.3125</v>
      </c>
      <c r="D5718" s="48">
        <v>46.3125</v>
      </c>
      <c r="E5718" s="48">
        <v>46.093699999999998</v>
      </c>
      <c r="F5718" s="48">
        <v>46.25</v>
      </c>
      <c r="G5718" s="49">
        <v>184500</v>
      </c>
      <c r="H5718" s="48">
        <v>30.307769</v>
      </c>
      <c r="I5718" s="52">
        <f t="shared" si="640"/>
        <v>0.65530311351351356</v>
      </c>
      <c r="J5718" s="52">
        <f t="shared" ca="1" si="641"/>
        <v>1</v>
      </c>
      <c r="K5718" s="48">
        <f t="shared" si="642"/>
        <v>30.35</v>
      </c>
      <c r="L5718" s="48">
        <f t="shared" si="643"/>
        <v>30.35</v>
      </c>
      <c r="M5718" s="48">
        <f t="shared" si="644"/>
        <v>30.21</v>
      </c>
      <c r="N5718" s="48">
        <f t="shared" si="645"/>
        <v>30.31</v>
      </c>
      <c r="O5718" s="49">
        <f t="shared" ca="1" si="646"/>
        <v>184500</v>
      </c>
    </row>
    <row r="5719" spans="1:15" x14ac:dyDescent="0.25">
      <c r="A5719">
        <v>5704</v>
      </c>
      <c r="B5719" s="89">
        <v>34225</v>
      </c>
      <c r="C5719" s="48">
        <v>46.5625</v>
      </c>
      <c r="D5719" s="48">
        <v>46.5625</v>
      </c>
      <c r="E5719" s="48">
        <v>46.4375</v>
      </c>
      <c r="F5719" s="48">
        <v>46.4375</v>
      </c>
      <c r="G5719" s="49">
        <v>66900</v>
      </c>
      <c r="H5719" s="48">
        <v>30.430638999999999</v>
      </c>
      <c r="I5719" s="52">
        <f t="shared" si="640"/>
        <v>0.65530312786002687</v>
      </c>
      <c r="J5719" s="52">
        <f t="shared" ca="1" si="641"/>
        <v>1</v>
      </c>
      <c r="K5719" s="48">
        <f t="shared" si="642"/>
        <v>30.51</v>
      </c>
      <c r="L5719" s="48">
        <f t="shared" si="643"/>
        <v>30.51</v>
      </c>
      <c r="M5719" s="48">
        <f t="shared" si="644"/>
        <v>30.43</v>
      </c>
      <c r="N5719" s="48">
        <f t="shared" si="645"/>
        <v>30.43</v>
      </c>
      <c r="O5719" s="49">
        <f t="shared" ca="1" si="646"/>
        <v>66900</v>
      </c>
    </row>
    <row r="5720" spans="1:15" x14ac:dyDescent="0.25">
      <c r="A5720">
        <v>5705</v>
      </c>
      <c r="B5720" s="89">
        <v>34222</v>
      </c>
      <c r="C5720" s="48">
        <v>46.125</v>
      </c>
      <c r="D5720" s="48">
        <v>46.4375</v>
      </c>
      <c r="E5720" s="48">
        <v>46.0625</v>
      </c>
      <c r="F5720" s="48">
        <v>46.406199999999998</v>
      </c>
      <c r="G5720" s="49">
        <v>106500</v>
      </c>
      <c r="H5720" s="48">
        <v>30.410128</v>
      </c>
      <c r="I5720" s="52">
        <f t="shared" si="640"/>
        <v>0.6553031275993294</v>
      </c>
      <c r="J5720" s="52">
        <f t="shared" ca="1" si="641"/>
        <v>1</v>
      </c>
      <c r="K5720" s="48">
        <f t="shared" si="642"/>
        <v>30.23</v>
      </c>
      <c r="L5720" s="48">
        <f t="shared" si="643"/>
        <v>30.43</v>
      </c>
      <c r="M5720" s="48">
        <f t="shared" si="644"/>
        <v>30.18</v>
      </c>
      <c r="N5720" s="48">
        <f t="shared" si="645"/>
        <v>30.41</v>
      </c>
      <c r="O5720" s="49">
        <f t="shared" ca="1" si="646"/>
        <v>106500</v>
      </c>
    </row>
    <row r="5721" spans="1:15" x14ac:dyDescent="0.25">
      <c r="A5721">
        <v>5706</v>
      </c>
      <c r="B5721" s="89">
        <v>34221</v>
      </c>
      <c r="C5721" s="48">
        <v>45.718699999999998</v>
      </c>
      <c r="D5721" s="48">
        <v>46.031199999999998</v>
      </c>
      <c r="E5721" s="48">
        <v>45.718699999999998</v>
      </c>
      <c r="F5721" s="48">
        <v>46</v>
      </c>
      <c r="G5721" s="49">
        <v>239200</v>
      </c>
      <c r="H5721" s="48">
        <v>30.143944000000001</v>
      </c>
      <c r="I5721" s="52">
        <f t="shared" si="640"/>
        <v>0.65530313043478261</v>
      </c>
      <c r="J5721" s="52">
        <f t="shared" ca="1" si="641"/>
        <v>1</v>
      </c>
      <c r="K5721" s="48">
        <f t="shared" si="642"/>
        <v>29.96</v>
      </c>
      <c r="L5721" s="48">
        <f t="shared" si="643"/>
        <v>30.16</v>
      </c>
      <c r="M5721" s="48">
        <f t="shared" si="644"/>
        <v>29.96</v>
      </c>
      <c r="N5721" s="48">
        <f t="shared" si="645"/>
        <v>30.14</v>
      </c>
      <c r="O5721" s="49">
        <f t="shared" ca="1" si="646"/>
        <v>239200</v>
      </c>
    </row>
    <row r="5722" spans="1:15" x14ac:dyDescent="0.25">
      <c r="A5722">
        <v>5707</v>
      </c>
      <c r="B5722" s="89">
        <v>34220</v>
      </c>
      <c r="C5722" s="48">
        <v>46.0625</v>
      </c>
      <c r="D5722" s="48">
        <v>46.0625</v>
      </c>
      <c r="E5722" s="48">
        <v>45.593699999999998</v>
      </c>
      <c r="F5722" s="48">
        <v>45.906199999999998</v>
      </c>
      <c r="G5722" s="49">
        <v>269900</v>
      </c>
      <c r="H5722" s="48">
        <v>30.082476</v>
      </c>
      <c r="I5722" s="52">
        <f t="shared" si="640"/>
        <v>0.65530311809733766</v>
      </c>
      <c r="J5722" s="52">
        <f t="shared" ca="1" si="641"/>
        <v>1</v>
      </c>
      <c r="K5722" s="48">
        <f t="shared" si="642"/>
        <v>30.18</v>
      </c>
      <c r="L5722" s="48">
        <f t="shared" si="643"/>
        <v>30.18</v>
      </c>
      <c r="M5722" s="48">
        <f t="shared" si="644"/>
        <v>29.88</v>
      </c>
      <c r="N5722" s="48">
        <f t="shared" si="645"/>
        <v>30.08</v>
      </c>
      <c r="O5722" s="49">
        <f t="shared" ca="1" si="646"/>
        <v>269900</v>
      </c>
    </row>
    <row r="5723" spans="1:15" x14ac:dyDescent="0.25">
      <c r="A5723">
        <v>5708</v>
      </c>
      <c r="B5723" s="89">
        <v>34219</v>
      </c>
      <c r="C5723" s="48">
        <v>46.375</v>
      </c>
      <c r="D5723" s="48">
        <v>46.4375</v>
      </c>
      <c r="E5723" s="48">
        <v>46</v>
      </c>
      <c r="F5723" s="48">
        <v>46.0625</v>
      </c>
      <c r="G5723" s="49">
        <v>196400</v>
      </c>
      <c r="H5723" s="48">
        <v>30.184899999999999</v>
      </c>
      <c r="I5723" s="52">
        <f t="shared" si="640"/>
        <v>0.65530312075983721</v>
      </c>
      <c r="J5723" s="52">
        <f t="shared" ca="1" si="641"/>
        <v>1</v>
      </c>
      <c r="K5723" s="48">
        <f t="shared" si="642"/>
        <v>30.39</v>
      </c>
      <c r="L5723" s="48">
        <f t="shared" si="643"/>
        <v>30.43</v>
      </c>
      <c r="M5723" s="48">
        <f t="shared" si="644"/>
        <v>30.14</v>
      </c>
      <c r="N5723" s="48">
        <f t="shared" si="645"/>
        <v>30.18</v>
      </c>
      <c r="O5723" s="49">
        <f t="shared" ca="1" si="646"/>
        <v>196400</v>
      </c>
    </row>
    <row r="5724" spans="1:15" x14ac:dyDescent="0.25">
      <c r="A5724">
        <v>5709</v>
      </c>
      <c r="B5724" s="89">
        <v>34215</v>
      </c>
      <c r="C5724" s="48">
        <v>46.3125</v>
      </c>
      <c r="D5724" s="48">
        <v>46.4375</v>
      </c>
      <c r="E5724" s="48">
        <v>46.25</v>
      </c>
      <c r="F5724" s="48">
        <v>46.375</v>
      </c>
      <c r="G5724" s="49">
        <v>630500</v>
      </c>
      <c r="H5724" s="48">
        <v>30.389682000000001</v>
      </c>
      <c r="I5724" s="52">
        <f t="shared" si="640"/>
        <v>0.65530311590296497</v>
      </c>
      <c r="J5724" s="52">
        <f t="shared" ca="1" si="641"/>
        <v>1</v>
      </c>
      <c r="K5724" s="48">
        <f t="shared" si="642"/>
        <v>30.35</v>
      </c>
      <c r="L5724" s="48">
        <f t="shared" si="643"/>
        <v>30.43</v>
      </c>
      <c r="M5724" s="48">
        <f t="shared" si="644"/>
        <v>30.31</v>
      </c>
      <c r="N5724" s="48">
        <f t="shared" si="645"/>
        <v>30.39</v>
      </c>
      <c r="O5724" s="49">
        <f t="shared" ca="1" si="646"/>
        <v>630500</v>
      </c>
    </row>
    <row r="5725" spans="1:15" x14ac:dyDescent="0.25">
      <c r="A5725">
        <v>5710</v>
      </c>
      <c r="B5725" s="89">
        <v>34214</v>
      </c>
      <c r="C5725" s="48">
        <v>46.531199999999998</v>
      </c>
      <c r="D5725" s="48">
        <v>46.593699999999998</v>
      </c>
      <c r="E5725" s="48">
        <v>46.3125</v>
      </c>
      <c r="F5725" s="48">
        <v>46.343699999999998</v>
      </c>
      <c r="G5725" s="49">
        <v>472400</v>
      </c>
      <c r="H5725" s="48">
        <v>30.369171000000001</v>
      </c>
      <c r="I5725" s="52">
        <f t="shared" si="640"/>
        <v>0.65530311563384025</v>
      </c>
      <c r="J5725" s="52">
        <f t="shared" ca="1" si="641"/>
        <v>1</v>
      </c>
      <c r="K5725" s="48">
        <f t="shared" si="642"/>
        <v>30.49</v>
      </c>
      <c r="L5725" s="48">
        <f t="shared" si="643"/>
        <v>30.53</v>
      </c>
      <c r="M5725" s="48">
        <f t="shared" si="644"/>
        <v>30.35</v>
      </c>
      <c r="N5725" s="48">
        <f t="shared" si="645"/>
        <v>30.37</v>
      </c>
      <c r="O5725" s="49">
        <f t="shared" ca="1" si="646"/>
        <v>472400</v>
      </c>
    </row>
    <row r="5726" spans="1:15" x14ac:dyDescent="0.25">
      <c r="A5726">
        <v>5711</v>
      </c>
      <c r="B5726" s="89">
        <v>34213</v>
      </c>
      <c r="C5726" s="48">
        <v>46.406199999999998</v>
      </c>
      <c r="D5726" s="48">
        <v>46.593699999999998</v>
      </c>
      <c r="E5726" s="48">
        <v>46.406199999999998</v>
      </c>
      <c r="F5726" s="48">
        <v>46.5</v>
      </c>
      <c r="G5726" s="49">
        <v>136500</v>
      </c>
      <c r="H5726" s="48">
        <v>30.471595000000001</v>
      </c>
      <c r="I5726" s="52">
        <f t="shared" si="640"/>
        <v>0.65530311827956989</v>
      </c>
      <c r="J5726" s="52">
        <f t="shared" ca="1" si="641"/>
        <v>1</v>
      </c>
      <c r="K5726" s="48">
        <f t="shared" si="642"/>
        <v>30.41</v>
      </c>
      <c r="L5726" s="48">
        <f t="shared" si="643"/>
        <v>30.53</v>
      </c>
      <c r="M5726" s="48">
        <f t="shared" si="644"/>
        <v>30.41</v>
      </c>
      <c r="N5726" s="48">
        <f t="shared" si="645"/>
        <v>30.47</v>
      </c>
      <c r="O5726" s="49">
        <f t="shared" ca="1" si="646"/>
        <v>136500</v>
      </c>
    </row>
    <row r="5727" spans="1:15" x14ac:dyDescent="0.25">
      <c r="A5727">
        <v>5712</v>
      </c>
      <c r="B5727" s="89">
        <v>34212</v>
      </c>
      <c r="C5727" s="48">
        <v>46.406199999999998</v>
      </c>
      <c r="D5727" s="48">
        <v>46.5625</v>
      </c>
      <c r="E5727" s="48">
        <v>46.343699999999998</v>
      </c>
      <c r="F5727" s="48">
        <v>46.5625</v>
      </c>
      <c r="G5727" s="49">
        <v>66500</v>
      </c>
      <c r="H5727" s="48">
        <v>30.512551999999999</v>
      </c>
      <c r="I5727" s="52">
        <f t="shared" si="640"/>
        <v>0.65530313020134223</v>
      </c>
      <c r="J5727" s="52">
        <f t="shared" ca="1" si="641"/>
        <v>1</v>
      </c>
      <c r="K5727" s="48">
        <f t="shared" si="642"/>
        <v>30.41</v>
      </c>
      <c r="L5727" s="48">
        <f t="shared" si="643"/>
        <v>30.51</v>
      </c>
      <c r="M5727" s="48">
        <f t="shared" si="644"/>
        <v>30.37</v>
      </c>
      <c r="N5727" s="48">
        <f t="shared" si="645"/>
        <v>30.51</v>
      </c>
      <c r="O5727" s="49">
        <f t="shared" ca="1" si="646"/>
        <v>66500</v>
      </c>
    </row>
    <row r="5728" spans="1:15" x14ac:dyDescent="0.25">
      <c r="A5728">
        <v>5713</v>
      </c>
      <c r="B5728" s="89">
        <v>34211</v>
      </c>
      <c r="C5728" s="48">
        <v>46.281199999999998</v>
      </c>
      <c r="D5728" s="48">
        <v>46.5</v>
      </c>
      <c r="E5728" s="48">
        <v>46.281199999999998</v>
      </c>
      <c r="F5728" s="48">
        <v>46.4375</v>
      </c>
      <c r="G5728" s="49">
        <v>183500</v>
      </c>
      <c r="H5728" s="48">
        <v>30.430638999999999</v>
      </c>
      <c r="I5728" s="52">
        <f t="shared" si="640"/>
        <v>0.65530312786002687</v>
      </c>
      <c r="J5728" s="52">
        <f t="shared" ca="1" si="641"/>
        <v>1</v>
      </c>
      <c r="K5728" s="48">
        <f t="shared" si="642"/>
        <v>30.33</v>
      </c>
      <c r="L5728" s="48">
        <f t="shared" si="643"/>
        <v>30.47</v>
      </c>
      <c r="M5728" s="48">
        <f t="shared" si="644"/>
        <v>30.33</v>
      </c>
      <c r="N5728" s="48">
        <f t="shared" si="645"/>
        <v>30.43</v>
      </c>
      <c r="O5728" s="49">
        <f t="shared" ca="1" si="646"/>
        <v>183500</v>
      </c>
    </row>
    <row r="5729" spans="1:15" x14ac:dyDescent="0.25">
      <c r="A5729">
        <v>5714</v>
      </c>
      <c r="B5729" s="89">
        <v>34208</v>
      </c>
      <c r="C5729" s="48">
        <v>46.156199999999998</v>
      </c>
      <c r="D5729" s="48">
        <v>46.25</v>
      </c>
      <c r="E5729" s="48">
        <v>46.156199999999998</v>
      </c>
      <c r="F5729" s="48">
        <v>46.25</v>
      </c>
      <c r="G5729" s="49">
        <v>25700</v>
      </c>
      <c r="H5729" s="48">
        <v>30.307769</v>
      </c>
      <c r="I5729" s="52">
        <f t="shared" si="640"/>
        <v>0.65530311351351356</v>
      </c>
      <c r="J5729" s="52">
        <f t="shared" ca="1" si="641"/>
        <v>1</v>
      </c>
      <c r="K5729" s="48">
        <f t="shared" si="642"/>
        <v>30.25</v>
      </c>
      <c r="L5729" s="48">
        <f t="shared" si="643"/>
        <v>30.31</v>
      </c>
      <c r="M5729" s="48">
        <f t="shared" si="644"/>
        <v>30.25</v>
      </c>
      <c r="N5729" s="48">
        <f t="shared" si="645"/>
        <v>30.31</v>
      </c>
      <c r="O5729" s="49">
        <f t="shared" ca="1" si="646"/>
        <v>25700</v>
      </c>
    </row>
    <row r="5730" spans="1:15" x14ac:dyDescent="0.25">
      <c r="A5730">
        <v>5715</v>
      </c>
      <c r="B5730" s="89">
        <v>34207</v>
      </c>
      <c r="C5730" s="48">
        <v>46.281199999999998</v>
      </c>
      <c r="D5730" s="48">
        <v>46.531199999999998</v>
      </c>
      <c r="E5730" s="48">
        <v>46.093699999999998</v>
      </c>
      <c r="F5730" s="48">
        <v>46.281199999999998</v>
      </c>
      <c r="G5730" s="49">
        <v>120000</v>
      </c>
      <c r="H5730" s="48">
        <v>30.328215</v>
      </c>
      <c r="I5730" s="52">
        <f t="shared" si="640"/>
        <v>0.65530312524307932</v>
      </c>
      <c r="J5730" s="52">
        <f t="shared" ca="1" si="641"/>
        <v>1</v>
      </c>
      <c r="K5730" s="48">
        <f t="shared" si="642"/>
        <v>30.33</v>
      </c>
      <c r="L5730" s="48">
        <f t="shared" si="643"/>
        <v>30.49</v>
      </c>
      <c r="M5730" s="48">
        <f t="shared" si="644"/>
        <v>30.21</v>
      </c>
      <c r="N5730" s="48">
        <f t="shared" si="645"/>
        <v>30.33</v>
      </c>
      <c r="O5730" s="49">
        <f t="shared" ca="1" si="646"/>
        <v>120000</v>
      </c>
    </row>
    <row r="5731" spans="1:15" x14ac:dyDescent="0.25">
      <c r="A5731">
        <v>5716</v>
      </c>
      <c r="B5731" s="89">
        <v>34206</v>
      </c>
      <c r="C5731" s="48">
        <v>46.218699999999998</v>
      </c>
      <c r="D5731" s="48">
        <v>46.4375</v>
      </c>
      <c r="E5731" s="48">
        <v>46.156199999999998</v>
      </c>
      <c r="F5731" s="48">
        <v>46.25</v>
      </c>
      <c r="G5731" s="49">
        <v>242300</v>
      </c>
      <c r="H5731" s="48">
        <v>30.307769</v>
      </c>
      <c r="I5731" s="52">
        <f t="shared" si="640"/>
        <v>0.65530311351351356</v>
      </c>
      <c r="J5731" s="52">
        <f t="shared" ca="1" si="641"/>
        <v>1</v>
      </c>
      <c r="K5731" s="48">
        <f t="shared" si="642"/>
        <v>30.29</v>
      </c>
      <c r="L5731" s="48">
        <f t="shared" si="643"/>
        <v>30.43</v>
      </c>
      <c r="M5731" s="48">
        <f t="shared" si="644"/>
        <v>30.25</v>
      </c>
      <c r="N5731" s="48">
        <f t="shared" si="645"/>
        <v>30.31</v>
      </c>
      <c r="O5731" s="49">
        <f t="shared" ca="1" si="646"/>
        <v>242300</v>
      </c>
    </row>
    <row r="5732" spans="1:15" x14ac:dyDescent="0.25">
      <c r="A5732">
        <v>5717</v>
      </c>
      <c r="B5732" s="89">
        <v>34205</v>
      </c>
      <c r="C5732" s="48">
        <v>45.718699999999998</v>
      </c>
      <c r="D5732" s="48">
        <v>46.218699999999998</v>
      </c>
      <c r="E5732" s="48">
        <v>45.718699999999998</v>
      </c>
      <c r="F5732" s="48">
        <v>46.218699999999998</v>
      </c>
      <c r="G5732" s="49">
        <v>273400</v>
      </c>
      <c r="H5732" s="48">
        <v>30.287258999999999</v>
      </c>
      <c r="I5732" s="52">
        <f t="shared" si="640"/>
        <v>0.65530313487830683</v>
      </c>
      <c r="J5732" s="52">
        <f t="shared" ca="1" si="641"/>
        <v>1</v>
      </c>
      <c r="K5732" s="48">
        <f t="shared" si="642"/>
        <v>29.96</v>
      </c>
      <c r="L5732" s="48">
        <f t="shared" si="643"/>
        <v>30.29</v>
      </c>
      <c r="M5732" s="48">
        <f t="shared" si="644"/>
        <v>29.96</v>
      </c>
      <c r="N5732" s="48">
        <f t="shared" si="645"/>
        <v>30.29</v>
      </c>
      <c r="O5732" s="49">
        <f t="shared" ca="1" si="646"/>
        <v>273400</v>
      </c>
    </row>
    <row r="5733" spans="1:15" x14ac:dyDescent="0.25">
      <c r="A5733">
        <v>5718</v>
      </c>
      <c r="B5733" s="89">
        <v>34204</v>
      </c>
      <c r="C5733" s="48">
        <v>45.625</v>
      </c>
      <c r="D5733" s="48">
        <v>45.75</v>
      </c>
      <c r="E5733" s="48">
        <v>45.625</v>
      </c>
      <c r="F5733" s="48">
        <v>45.718699999999998</v>
      </c>
      <c r="G5733" s="49">
        <v>15600</v>
      </c>
      <c r="H5733" s="48">
        <v>29.959606999999998</v>
      </c>
      <c r="I5733" s="52">
        <f t="shared" si="640"/>
        <v>0.6553031254169519</v>
      </c>
      <c r="J5733" s="52">
        <f t="shared" ca="1" si="641"/>
        <v>1</v>
      </c>
      <c r="K5733" s="48">
        <f t="shared" si="642"/>
        <v>29.9</v>
      </c>
      <c r="L5733" s="48">
        <f t="shared" si="643"/>
        <v>29.98</v>
      </c>
      <c r="M5733" s="48">
        <f t="shared" si="644"/>
        <v>29.9</v>
      </c>
      <c r="N5733" s="48">
        <f t="shared" si="645"/>
        <v>29.96</v>
      </c>
      <c r="O5733" s="49">
        <f t="shared" ca="1" si="646"/>
        <v>15600</v>
      </c>
    </row>
    <row r="5734" spans="1:15" x14ac:dyDescent="0.25">
      <c r="A5734">
        <v>5719</v>
      </c>
      <c r="B5734" s="89">
        <v>34201</v>
      </c>
      <c r="C5734" s="48">
        <v>45.6875</v>
      </c>
      <c r="D5734" s="48">
        <v>45.8125</v>
      </c>
      <c r="E5734" s="48">
        <v>45.656199999999998</v>
      </c>
      <c r="F5734" s="48">
        <v>45.8125</v>
      </c>
      <c r="G5734" s="49">
        <v>80700</v>
      </c>
      <c r="H5734" s="48">
        <v>30.021073999999999</v>
      </c>
      <c r="I5734" s="52">
        <f t="shared" si="640"/>
        <v>0.6553031159618008</v>
      </c>
      <c r="J5734" s="52">
        <f t="shared" ca="1" si="641"/>
        <v>1</v>
      </c>
      <c r="K5734" s="48">
        <f t="shared" si="642"/>
        <v>29.94</v>
      </c>
      <c r="L5734" s="48">
        <f t="shared" si="643"/>
        <v>30.02</v>
      </c>
      <c r="M5734" s="48">
        <f t="shared" si="644"/>
        <v>29.92</v>
      </c>
      <c r="N5734" s="48">
        <f t="shared" si="645"/>
        <v>30.02</v>
      </c>
      <c r="O5734" s="49">
        <f t="shared" ca="1" si="646"/>
        <v>80700</v>
      </c>
    </row>
    <row r="5735" spans="1:15" x14ac:dyDescent="0.25">
      <c r="A5735">
        <v>5720</v>
      </c>
      <c r="B5735" s="89">
        <v>34200</v>
      </c>
      <c r="C5735" s="48">
        <v>45.8125</v>
      </c>
      <c r="D5735" s="48">
        <v>45.8125</v>
      </c>
      <c r="E5735" s="48">
        <v>45.718699999999998</v>
      </c>
      <c r="F5735" s="48">
        <v>45.781199999999998</v>
      </c>
      <c r="G5735" s="49">
        <v>28500</v>
      </c>
      <c r="H5735" s="48">
        <v>30.000563</v>
      </c>
      <c r="I5735" s="52">
        <f t="shared" si="640"/>
        <v>0.65530311568940969</v>
      </c>
      <c r="J5735" s="52">
        <f t="shared" ca="1" si="641"/>
        <v>1</v>
      </c>
      <c r="K5735" s="48">
        <f t="shared" si="642"/>
        <v>30.02</v>
      </c>
      <c r="L5735" s="48">
        <f t="shared" si="643"/>
        <v>30.02</v>
      </c>
      <c r="M5735" s="48">
        <f t="shared" si="644"/>
        <v>29.96</v>
      </c>
      <c r="N5735" s="48">
        <f t="shared" si="645"/>
        <v>30</v>
      </c>
      <c r="O5735" s="49">
        <f t="shared" ca="1" si="646"/>
        <v>28500</v>
      </c>
    </row>
    <row r="5736" spans="1:15" x14ac:dyDescent="0.25">
      <c r="A5736">
        <v>5721</v>
      </c>
      <c r="B5736" s="89">
        <v>34199</v>
      </c>
      <c r="C5736" s="48">
        <v>45.6875</v>
      </c>
      <c r="D5736" s="48">
        <v>45.875</v>
      </c>
      <c r="E5736" s="48">
        <v>45.656199999999998</v>
      </c>
      <c r="F5736" s="48">
        <v>45.781199999999998</v>
      </c>
      <c r="G5736" s="49">
        <v>414300</v>
      </c>
      <c r="H5736" s="48">
        <v>30.000563</v>
      </c>
      <c r="I5736" s="52">
        <f t="shared" si="640"/>
        <v>0.65530311568940969</v>
      </c>
      <c r="J5736" s="52">
        <f t="shared" ca="1" si="641"/>
        <v>1</v>
      </c>
      <c r="K5736" s="48">
        <f t="shared" si="642"/>
        <v>29.94</v>
      </c>
      <c r="L5736" s="48">
        <f t="shared" si="643"/>
        <v>30.06</v>
      </c>
      <c r="M5736" s="48">
        <f t="shared" si="644"/>
        <v>29.92</v>
      </c>
      <c r="N5736" s="48">
        <f t="shared" si="645"/>
        <v>30</v>
      </c>
      <c r="O5736" s="49">
        <f t="shared" ca="1" si="646"/>
        <v>414300</v>
      </c>
    </row>
    <row r="5737" spans="1:15" x14ac:dyDescent="0.25">
      <c r="A5737">
        <v>5722</v>
      </c>
      <c r="B5737" s="89">
        <v>34198</v>
      </c>
      <c r="C5737" s="48">
        <v>45.343699999999998</v>
      </c>
      <c r="D5737" s="48">
        <v>45.531199999999998</v>
      </c>
      <c r="E5737" s="48">
        <v>45.343699999999998</v>
      </c>
      <c r="F5737" s="48">
        <v>45.531199999999998</v>
      </c>
      <c r="G5737" s="49">
        <v>369300</v>
      </c>
      <c r="H5737" s="48">
        <v>29.836738</v>
      </c>
      <c r="I5737" s="52">
        <f t="shared" si="640"/>
        <v>0.65530313279685137</v>
      </c>
      <c r="J5737" s="52">
        <f t="shared" ca="1" si="641"/>
        <v>1</v>
      </c>
      <c r="K5737" s="48">
        <f t="shared" si="642"/>
        <v>29.71</v>
      </c>
      <c r="L5737" s="48">
        <f t="shared" si="643"/>
        <v>29.84</v>
      </c>
      <c r="M5737" s="48">
        <f t="shared" si="644"/>
        <v>29.71</v>
      </c>
      <c r="N5737" s="48">
        <f t="shared" si="645"/>
        <v>29.84</v>
      </c>
      <c r="O5737" s="49">
        <f t="shared" ca="1" si="646"/>
        <v>369300</v>
      </c>
    </row>
    <row r="5738" spans="1:15" x14ac:dyDescent="0.25">
      <c r="A5738">
        <v>5723</v>
      </c>
      <c r="B5738" s="89">
        <v>34197</v>
      </c>
      <c r="C5738" s="48">
        <v>45.156199999999998</v>
      </c>
      <c r="D5738" s="48">
        <v>45.5</v>
      </c>
      <c r="E5738" s="48">
        <v>45.156199999999998</v>
      </c>
      <c r="F5738" s="48">
        <v>45.375</v>
      </c>
      <c r="G5738" s="49">
        <v>241800</v>
      </c>
      <c r="H5738" s="48">
        <v>29.734379000000001</v>
      </c>
      <c r="I5738" s="52">
        <f t="shared" si="640"/>
        <v>0.65530311845730027</v>
      </c>
      <c r="J5738" s="52">
        <f t="shared" ca="1" si="641"/>
        <v>1</v>
      </c>
      <c r="K5738" s="48">
        <f t="shared" si="642"/>
        <v>29.59</v>
      </c>
      <c r="L5738" s="48">
        <f t="shared" si="643"/>
        <v>29.82</v>
      </c>
      <c r="M5738" s="48">
        <f t="shared" si="644"/>
        <v>29.59</v>
      </c>
      <c r="N5738" s="48">
        <f t="shared" si="645"/>
        <v>29.73</v>
      </c>
      <c r="O5738" s="49">
        <f t="shared" ca="1" si="646"/>
        <v>241800</v>
      </c>
    </row>
    <row r="5739" spans="1:15" x14ac:dyDescent="0.25">
      <c r="A5739">
        <v>5724</v>
      </c>
      <c r="B5739" s="89">
        <v>34194</v>
      </c>
      <c r="C5739" s="48">
        <v>45.093699999999998</v>
      </c>
      <c r="D5739" s="48">
        <v>45.156199999999998</v>
      </c>
      <c r="E5739" s="48">
        <v>45.093699999999998</v>
      </c>
      <c r="F5739" s="48">
        <v>45.125</v>
      </c>
      <c r="G5739" s="49">
        <v>103500</v>
      </c>
      <c r="H5739" s="48">
        <v>29.570553</v>
      </c>
      <c r="I5739" s="52">
        <f t="shared" si="640"/>
        <v>0.6553031135734072</v>
      </c>
      <c r="J5739" s="52">
        <f t="shared" ca="1" si="641"/>
        <v>1</v>
      </c>
      <c r="K5739" s="48">
        <f t="shared" si="642"/>
        <v>29.55</v>
      </c>
      <c r="L5739" s="48">
        <f t="shared" si="643"/>
        <v>29.59</v>
      </c>
      <c r="M5739" s="48">
        <f t="shared" si="644"/>
        <v>29.55</v>
      </c>
      <c r="N5739" s="48">
        <f t="shared" si="645"/>
        <v>29.57</v>
      </c>
      <c r="O5739" s="49">
        <f t="shared" ca="1" si="646"/>
        <v>103500</v>
      </c>
    </row>
    <row r="5740" spans="1:15" x14ac:dyDescent="0.25">
      <c r="A5740">
        <v>5725</v>
      </c>
      <c r="B5740" s="89">
        <v>34193</v>
      </c>
      <c r="C5740" s="48">
        <v>45.3125</v>
      </c>
      <c r="D5740" s="48">
        <v>45.3125</v>
      </c>
      <c r="E5740" s="48">
        <v>44.906199999999998</v>
      </c>
      <c r="F5740" s="48">
        <v>45.0625</v>
      </c>
      <c r="G5740" s="49">
        <v>303700</v>
      </c>
      <c r="H5740" s="48">
        <v>29.529596999999999</v>
      </c>
      <c r="I5740" s="52">
        <f t="shared" si="640"/>
        <v>0.65530312343966712</v>
      </c>
      <c r="J5740" s="52">
        <f t="shared" ca="1" si="641"/>
        <v>1</v>
      </c>
      <c r="K5740" s="48">
        <f t="shared" si="642"/>
        <v>29.69</v>
      </c>
      <c r="L5740" s="48">
        <f t="shared" si="643"/>
        <v>29.69</v>
      </c>
      <c r="M5740" s="48">
        <f t="shared" si="644"/>
        <v>29.43</v>
      </c>
      <c r="N5740" s="48">
        <f t="shared" si="645"/>
        <v>29.53</v>
      </c>
      <c r="O5740" s="49">
        <f t="shared" ca="1" si="646"/>
        <v>303700</v>
      </c>
    </row>
    <row r="5741" spans="1:15" x14ac:dyDescent="0.25">
      <c r="A5741">
        <v>5726</v>
      </c>
      <c r="B5741" s="89">
        <v>34192</v>
      </c>
      <c r="C5741" s="48">
        <v>45.156199999999998</v>
      </c>
      <c r="D5741" s="48">
        <v>45.3125</v>
      </c>
      <c r="E5741" s="48">
        <v>45.156199999999998</v>
      </c>
      <c r="F5741" s="48">
        <v>45.1875</v>
      </c>
      <c r="G5741" s="49">
        <v>542200</v>
      </c>
      <c r="H5741" s="48">
        <v>29.611509999999999</v>
      </c>
      <c r="I5741" s="52">
        <f t="shared" si="640"/>
        <v>0.65530312586445361</v>
      </c>
      <c r="J5741" s="52">
        <f t="shared" ca="1" si="641"/>
        <v>1</v>
      </c>
      <c r="K5741" s="48">
        <f t="shared" si="642"/>
        <v>29.59</v>
      </c>
      <c r="L5741" s="48">
        <f t="shared" si="643"/>
        <v>29.69</v>
      </c>
      <c r="M5741" s="48">
        <f t="shared" si="644"/>
        <v>29.59</v>
      </c>
      <c r="N5741" s="48">
        <f t="shared" si="645"/>
        <v>29.61</v>
      </c>
      <c r="O5741" s="49">
        <f t="shared" ca="1" si="646"/>
        <v>542200</v>
      </c>
    </row>
    <row r="5742" spans="1:15" x14ac:dyDescent="0.25">
      <c r="A5742">
        <v>5727</v>
      </c>
      <c r="B5742" s="89">
        <v>34191</v>
      </c>
      <c r="C5742" s="48">
        <v>45.1875</v>
      </c>
      <c r="D5742" s="48">
        <v>45.218699999999998</v>
      </c>
      <c r="E5742" s="48">
        <v>45.125</v>
      </c>
      <c r="F5742" s="48">
        <v>45.1875</v>
      </c>
      <c r="G5742" s="49">
        <v>604900</v>
      </c>
      <c r="H5742" s="48">
        <v>29.611509999999999</v>
      </c>
      <c r="I5742" s="52">
        <f t="shared" si="640"/>
        <v>0.65530312586445361</v>
      </c>
      <c r="J5742" s="52">
        <f t="shared" ca="1" si="641"/>
        <v>1</v>
      </c>
      <c r="K5742" s="48">
        <f t="shared" si="642"/>
        <v>29.61</v>
      </c>
      <c r="L5742" s="48">
        <f t="shared" si="643"/>
        <v>29.63</v>
      </c>
      <c r="M5742" s="48">
        <f t="shared" si="644"/>
        <v>29.57</v>
      </c>
      <c r="N5742" s="48">
        <f t="shared" si="645"/>
        <v>29.61</v>
      </c>
      <c r="O5742" s="49">
        <f t="shared" ca="1" si="646"/>
        <v>604900</v>
      </c>
    </row>
    <row r="5743" spans="1:15" x14ac:dyDescent="0.25">
      <c r="A5743">
        <v>5728</v>
      </c>
      <c r="B5743" s="89">
        <v>34190</v>
      </c>
      <c r="C5743" s="48">
        <v>45.093699999999998</v>
      </c>
      <c r="D5743" s="48">
        <v>45.343699999999998</v>
      </c>
      <c r="E5743" s="48">
        <v>45</v>
      </c>
      <c r="F5743" s="48">
        <v>45.218699999999998</v>
      </c>
      <c r="G5743" s="49">
        <v>828200</v>
      </c>
      <c r="H5743" s="48">
        <v>29.631955000000001</v>
      </c>
      <c r="I5743" s="52">
        <f t="shared" si="640"/>
        <v>0.65530311574636158</v>
      </c>
      <c r="J5743" s="52">
        <f t="shared" ca="1" si="641"/>
        <v>1</v>
      </c>
      <c r="K5743" s="48">
        <f t="shared" si="642"/>
        <v>29.55</v>
      </c>
      <c r="L5743" s="48">
        <f t="shared" si="643"/>
        <v>29.71</v>
      </c>
      <c r="M5743" s="48">
        <f t="shared" si="644"/>
        <v>29.49</v>
      </c>
      <c r="N5743" s="48">
        <f t="shared" si="645"/>
        <v>29.63</v>
      </c>
      <c r="O5743" s="49">
        <f t="shared" ca="1" si="646"/>
        <v>828200</v>
      </c>
    </row>
    <row r="5744" spans="1:15" x14ac:dyDescent="0.25">
      <c r="A5744">
        <v>5729</v>
      </c>
      <c r="B5744" s="89">
        <v>34187</v>
      </c>
      <c r="C5744" s="48">
        <v>45.031199999999998</v>
      </c>
      <c r="D5744" s="48">
        <v>45.0625</v>
      </c>
      <c r="E5744" s="48">
        <v>44.906199999999998</v>
      </c>
      <c r="F5744" s="48">
        <v>44.968699999999998</v>
      </c>
      <c r="G5744" s="49">
        <v>402300</v>
      </c>
      <c r="H5744" s="48">
        <v>29.468129999999999</v>
      </c>
      <c r="I5744" s="52">
        <f t="shared" si="640"/>
        <v>0.65530313306811183</v>
      </c>
      <c r="J5744" s="52">
        <f t="shared" ca="1" si="641"/>
        <v>1</v>
      </c>
      <c r="K5744" s="48">
        <f t="shared" si="642"/>
        <v>29.51</v>
      </c>
      <c r="L5744" s="48">
        <f t="shared" si="643"/>
        <v>29.53</v>
      </c>
      <c r="M5744" s="48">
        <f t="shared" si="644"/>
        <v>29.43</v>
      </c>
      <c r="N5744" s="48">
        <f t="shared" si="645"/>
        <v>29.47</v>
      </c>
      <c r="O5744" s="49">
        <f t="shared" ca="1" si="646"/>
        <v>402300</v>
      </c>
    </row>
    <row r="5745" spans="1:15" x14ac:dyDescent="0.25">
      <c r="A5745">
        <v>5730</v>
      </c>
      <c r="B5745" s="89">
        <v>34186</v>
      </c>
      <c r="C5745" s="48">
        <v>45</v>
      </c>
      <c r="D5745" s="48">
        <v>45</v>
      </c>
      <c r="E5745" s="48">
        <v>44.843699999999998</v>
      </c>
      <c r="F5745" s="48">
        <v>44.906199999999998</v>
      </c>
      <c r="G5745" s="49">
        <v>36800</v>
      </c>
      <c r="H5745" s="48">
        <v>29.427173</v>
      </c>
      <c r="I5745" s="52">
        <f t="shared" si="640"/>
        <v>0.65530312072720476</v>
      </c>
      <c r="J5745" s="52">
        <f t="shared" ca="1" si="641"/>
        <v>1</v>
      </c>
      <c r="K5745" s="48">
        <f t="shared" si="642"/>
        <v>29.49</v>
      </c>
      <c r="L5745" s="48">
        <f t="shared" si="643"/>
        <v>29.49</v>
      </c>
      <c r="M5745" s="48">
        <f t="shared" si="644"/>
        <v>29.39</v>
      </c>
      <c r="N5745" s="48">
        <f t="shared" si="645"/>
        <v>29.43</v>
      </c>
      <c r="O5745" s="49">
        <f t="shared" ca="1" si="646"/>
        <v>36800</v>
      </c>
    </row>
    <row r="5746" spans="1:15" x14ac:dyDescent="0.25">
      <c r="A5746">
        <v>5731</v>
      </c>
      <c r="B5746" s="89">
        <v>34185</v>
      </c>
      <c r="C5746" s="48">
        <v>45</v>
      </c>
      <c r="D5746" s="48">
        <v>45.093699999999998</v>
      </c>
      <c r="E5746" s="48">
        <v>44.875</v>
      </c>
      <c r="F5746" s="48">
        <v>45</v>
      </c>
      <c r="G5746" s="49">
        <v>434000</v>
      </c>
      <c r="H5746" s="48">
        <v>29.48864</v>
      </c>
      <c r="I5746" s="52">
        <f t="shared" si="640"/>
        <v>0.65530311111111117</v>
      </c>
      <c r="J5746" s="52">
        <f t="shared" ca="1" si="641"/>
        <v>1</v>
      </c>
      <c r="K5746" s="48">
        <f t="shared" si="642"/>
        <v>29.49</v>
      </c>
      <c r="L5746" s="48">
        <f t="shared" si="643"/>
        <v>29.55</v>
      </c>
      <c r="M5746" s="48">
        <f t="shared" si="644"/>
        <v>29.41</v>
      </c>
      <c r="N5746" s="48">
        <f t="shared" si="645"/>
        <v>29.49</v>
      </c>
      <c r="O5746" s="49">
        <f t="shared" ca="1" si="646"/>
        <v>434000</v>
      </c>
    </row>
    <row r="5747" spans="1:15" x14ac:dyDescent="0.25">
      <c r="A5747">
        <v>5732</v>
      </c>
      <c r="B5747" s="89">
        <v>34184</v>
      </c>
      <c r="C5747" s="48">
        <v>45.0625</v>
      </c>
      <c r="D5747" s="48">
        <v>45.1875</v>
      </c>
      <c r="E5747" s="48">
        <v>44.843699999999998</v>
      </c>
      <c r="F5747" s="48">
        <v>45</v>
      </c>
      <c r="G5747" s="49">
        <v>81600</v>
      </c>
      <c r="H5747" s="48">
        <v>29.48864</v>
      </c>
      <c r="I5747" s="52">
        <f t="shared" si="640"/>
        <v>0.65530311111111117</v>
      </c>
      <c r="J5747" s="52">
        <f t="shared" ca="1" si="641"/>
        <v>1</v>
      </c>
      <c r="K5747" s="48">
        <f t="shared" si="642"/>
        <v>29.53</v>
      </c>
      <c r="L5747" s="48">
        <f t="shared" si="643"/>
        <v>29.61</v>
      </c>
      <c r="M5747" s="48">
        <f t="shared" si="644"/>
        <v>29.39</v>
      </c>
      <c r="N5747" s="48">
        <f t="shared" si="645"/>
        <v>29.49</v>
      </c>
      <c r="O5747" s="49">
        <f t="shared" ca="1" si="646"/>
        <v>81600</v>
      </c>
    </row>
    <row r="5748" spans="1:15" x14ac:dyDescent="0.25">
      <c r="A5748">
        <v>5733</v>
      </c>
      <c r="B5748" s="89">
        <v>34183</v>
      </c>
      <c r="C5748" s="48">
        <v>44.906199999999998</v>
      </c>
      <c r="D5748" s="48">
        <v>45.125</v>
      </c>
      <c r="E5748" s="48">
        <v>44.906199999999998</v>
      </c>
      <c r="F5748" s="48">
        <v>44.968699999999998</v>
      </c>
      <c r="G5748" s="49">
        <v>41300</v>
      </c>
      <c r="H5748" s="48">
        <v>29.468129999999999</v>
      </c>
      <c r="I5748" s="52">
        <f t="shared" si="640"/>
        <v>0.65530313306811183</v>
      </c>
      <c r="J5748" s="52">
        <f t="shared" ca="1" si="641"/>
        <v>1</v>
      </c>
      <c r="K5748" s="48">
        <f t="shared" si="642"/>
        <v>29.43</v>
      </c>
      <c r="L5748" s="48">
        <f t="shared" si="643"/>
        <v>29.57</v>
      </c>
      <c r="M5748" s="48">
        <f t="shared" si="644"/>
        <v>29.43</v>
      </c>
      <c r="N5748" s="48">
        <f t="shared" si="645"/>
        <v>29.47</v>
      </c>
      <c r="O5748" s="49">
        <f t="shared" ca="1" si="646"/>
        <v>41300</v>
      </c>
    </row>
    <row r="5749" spans="1:15" x14ac:dyDescent="0.25">
      <c r="A5749">
        <v>5734</v>
      </c>
      <c r="B5749" s="89">
        <v>34180</v>
      </c>
      <c r="C5749" s="48">
        <v>45.093699999999998</v>
      </c>
      <c r="D5749" s="48">
        <v>45.093699999999998</v>
      </c>
      <c r="E5749" s="48">
        <v>44.781199999999998</v>
      </c>
      <c r="F5749" s="48">
        <v>44.843699999999998</v>
      </c>
      <c r="G5749" s="49">
        <v>75300</v>
      </c>
      <c r="H5749" s="48">
        <v>29.386216999999998</v>
      </c>
      <c r="I5749" s="52">
        <f t="shared" si="640"/>
        <v>0.65530313065157419</v>
      </c>
      <c r="J5749" s="52">
        <f t="shared" ca="1" si="641"/>
        <v>1</v>
      </c>
      <c r="K5749" s="48">
        <f t="shared" si="642"/>
        <v>29.55</v>
      </c>
      <c r="L5749" s="48">
        <f t="shared" si="643"/>
        <v>29.55</v>
      </c>
      <c r="M5749" s="48">
        <f t="shared" si="644"/>
        <v>29.35</v>
      </c>
      <c r="N5749" s="48">
        <f t="shared" si="645"/>
        <v>29.39</v>
      </c>
      <c r="O5749" s="49">
        <f t="shared" ca="1" si="646"/>
        <v>75300</v>
      </c>
    </row>
    <row r="5750" spans="1:15" x14ac:dyDescent="0.25">
      <c r="A5750">
        <v>5735</v>
      </c>
      <c r="B5750" s="89">
        <v>34179</v>
      </c>
      <c r="C5750" s="48">
        <v>44.9375</v>
      </c>
      <c r="D5750" s="48">
        <v>45.218699999999998</v>
      </c>
      <c r="E5750" s="48">
        <v>44.875</v>
      </c>
      <c r="F5750" s="48">
        <v>45.093699999999998</v>
      </c>
      <c r="G5750" s="49">
        <v>331000</v>
      </c>
      <c r="H5750" s="48">
        <v>29.550042999999999</v>
      </c>
      <c r="I5750" s="52">
        <f t="shared" si="640"/>
        <v>0.65530313547125207</v>
      </c>
      <c r="J5750" s="52">
        <f t="shared" ca="1" si="641"/>
        <v>1</v>
      </c>
      <c r="K5750" s="48">
        <f t="shared" si="642"/>
        <v>29.45</v>
      </c>
      <c r="L5750" s="48">
        <f t="shared" si="643"/>
        <v>29.63</v>
      </c>
      <c r="M5750" s="48">
        <f t="shared" si="644"/>
        <v>29.41</v>
      </c>
      <c r="N5750" s="48">
        <f t="shared" si="645"/>
        <v>29.55</v>
      </c>
      <c r="O5750" s="49">
        <f t="shared" ca="1" si="646"/>
        <v>331000</v>
      </c>
    </row>
    <row r="5751" spans="1:15" x14ac:dyDescent="0.25">
      <c r="A5751">
        <v>5736</v>
      </c>
      <c r="B5751" s="89">
        <v>34178</v>
      </c>
      <c r="C5751" s="48">
        <v>44.843699999999998</v>
      </c>
      <c r="D5751" s="48">
        <v>44.9375</v>
      </c>
      <c r="E5751" s="48">
        <v>44.781199999999998</v>
      </c>
      <c r="F5751" s="48">
        <v>44.843699999999998</v>
      </c>
      <c r="G5751" s="49">
        <v>30800</v>
      </c>
      <c r="H5751" s="48">
        <v>29.386216999999998</v>
      </c>
      <c r="I5751" s="52">
        <f t="shared" si="640"/>
        <v>0.65530313065157419</v>
      </c>
      <c r="J5751" s="52">
        <f t="shared" ca="1" si="641"/>
        <v>1</v>
      </c>
      <c r="K5751" s="48">
        <f t="shared" si="642"/>
        <v>29.39</v>
      </c>
      <c r="L5751" s="48">
        <f t="shared" si="643"/>
        <v>29.45</v>
      </c>
      <c r="M5751" s="48">
        <f t="shared" si="644"/>
        <v>29.35</v>
      </c>
      <c r="N5751" s="48">
        <f t="shared" si="645"/>
        <v>29.39</v>
      </c>
      <c r="O5751" s="49">
        <f t="shared" ca="1" si="646"/>
        <v>30800</v>
      </c>
    </row>
    <row r="5752" spans="1:15" x14ac:dyDescent="0.25">
      <c r="A5752">
        <v>5737</v>
      </c>
      <c r="B5752" s="89">
        <v>34177</v>
      </c>
      <c r="C5752" s="48">
        <v>45</v>
      </c>
      <c r="D5752" s="48">
        <v>45.031199999999998</v>
      </c>
      <c r="E5752" s="48">
        <v>44.781199999999998</v>
      </c>
      <c r="F5752" s="48">
        <v>44.9375</v>
      </c>
      <c r="G5752" s="49">
        <v>92800</v>
      </c>
      <c r="H5752" s="48">
        <v>29.447683999999999</v>
      </c>
      <c r="I5752" s="52">
        <f t="shared" si="640"/>
        <v>0.65530312100139076</v>
      </c>
      <c r="J5752" s="52">
        <f t="shared" ca="1" si="641"/>
        <v>1</v>
      </c>
      <c r="K5752" s="48">
        <f t="shared" si="642"/>
        <v>29.49</v>
      </c>
      <c r="L5752" s="48">
        <f t="shared" si="643"/>
        <v>29.51</v>
      </c>
      <c r="M5752" s="48">
        <f t="shared" si="644"/>
        <v>29.35</v>
      </c>
      <c r="N5752" s="48">
        <f t="shared" si="645"/>
        <v>29.45</v>
      </c>
      <c r="O5752" s="49">
        <f t="shared" ca="1" si="646"/>
        <v>92800</v>
      </c>
    </row>
    <row r="5753" spans="1:15" x14ac:dyDescent="0.25">
      <c r="A5753">
        <v>5738</v>
      </c>
      <c r="B5753" s="89">
        <v>34176</v>
      </c>
      <c r="C5753" s="48">
        <v>44.843699999999998</v>
      </c>
      <c r="D5753" s="48">
        <v>45.0625</v>
      </c>
      <c r="E5753" s="48">
        <v>44.843699999999998</v>
      </c>
      <c r="F5753" s="48">
        <v>44.968699999999998</v>
      </c>
      <c r="G5753" s="49">
        <v>121300</v>
      </c>
      <c r="H5753" s="48">
        <v>29.468129999999999</v>
      </c>
      <c r="I5753" s="52">
        <f t="shared" si="640"/>
        <v>0.65530313306811183</v>
      </c>
      <c r="J5753" s="52">
        <f t="shared" ca="1" si="641"/>
        <v>1</v>
      </c>
      <c r="K5753" s="48">
        <f t="shared" si="642"/>
        <v>29.39</v>
      </c>
      <c r="L5753" s="48">
        <f t="shared" si="643"/>
        <v>29.53</v>
      </c>
      <c r="M5753" s="48">
        <f t="shared" si="644"/>
        <v>29.39</v>
      </c>
      <c r="N5753" s="48">
        <f t="shared" si="645"/>
        <v>29.47</v>
      </c>
      <c r="O5753" s="49">
        <f t="shared" ca="1" si="646"/>
        <v>121300</v>
      </c>
    </row>
    <row r="5754" spans="1:15" x14ac:dyDescent="0.25">
      <c r="A5754">
        <v>5739</v>
      </c>
      <c r="B5754" s="89">
        <v>34173</v>
      </c>
      <c r="C5754" s="48">
        <v>44.593699999999998</v>
      </c>
      <c r="D5754" s="48">
        <v>44.718699999999998</v>
      </c>
      <c r="E5754" s="48">
        <v>44.5625</v>
      </c>
      <c r="F5754" s="48">
        <v>44.718699999999998</v>
      </c>
      <c r="G5754" s="49">
        <v>286200</v>
      </c>
      <c r="H5754" s="48">
        <v>29.304303999999998</v>
      </c>
      <c r="I5754" s="52">
        <f t="shared" si="640"/>
        <v>0.65530312822152703</v>
      </c>
      <c r="J5754" s="52">
        <f t="shared" ca="1" si="641"/>
        <v>1</v>
      </c>
      <c r="K5754" s="48">
        <f t="shared" si="642"/>
        <v>29.22</v>
      </c>
      <c r="L5754" s="48">
        <f t="shared" si="643"/>
        <v>29.3</v>
      </c>
      <c r="M5754" s="48">
        <f t="shared" si="644"/>
        <v>29.2</v>
      </c>
      <c r="N5754" s="48">
        <f t="shared" si="645"/>
        <v>29.3</v>
      </c>
      <c r="O5754" s="49">
        <f t="shared" ca="1" si="646"/>
        <v>286200</v>
      </c>
    </row>
    <row r="5755" spans="1:15" x14ac:dyDescent="0.25">
      <c r="A5755">
        <v>5740</v>
      </c>
      <c r="B5755" s="89">
        <v>34172</v>
      </c>
      <c r="C5755" s="48">
        <v>44.75</v>
      </c>
      <c r="D5755" s="48">
        <v>44.8125</v>
      </c>
      <c r="E5755" s="48">
        <v>44.5</v>
      </c>
      <c r="F5755" s="48">
        <v>44.5</v>
      </c>
      <c r="G5755" s="49">
        <v>632400</v>
      </c>
      <c r="H5755" s="48">
        <v>29.160989000000001</v>
      </c>
      <c r="I5755" s="52">
        <f t="shared" si="640"/>
        <v>0.65530312359550569</v>
      </c>
      <c r="J5755" s="52">
        <f t="shared" ca="1" si="641"/>
        <v>1</v>
      </c>
      <c r="K5755" s="48">
        <f t="shared" si="642"/>
        <v>29.32</v>
      </c>
      <c r="L5755" s="48">
        <f t="shared" si="643"/>
        <v>29.37</v>
      </c>
      <c r="M5755" s="48">
        <f t="shared" si="644"/>
        <v>29.16</v>
      </c>
      <c r="N5755" s="48">
        <f t="shared" si="645"/>
        <v>29.16</v>
      </c>
      <c r="O5755" s="49">
        <f t="shared" ca="1" si="646"/>
        <v>632400</v>
      </c>
    </row>
    <row r="5756" spans="1:15" x14ac:dyDescent="0.25">
      <c r="A5756">
        <v>5741</v>
      </c>
      <c r="B5756" s="89">
        <v>34171</v>
      </c>
      <c r="C5756" s="48">
        <v>44.781199999999998</v>
      </c>
      <c r="D5756" s="48">
        <v>44.8125</v>
      </c>
      <c r="E5756" s="48">
        <v>44.656199999999998</v>
      </c>
      <c r="F5756" s="48">
        <v>44.8125</v>
      </c>
      <c r="G5756" s="49">
        <v>142700</v>
      </c>
      <c r="H5756" s="48">
        <v>29.365770999999999</v>
      </c>
      <c r="I5756" s="52">
        <f t="shared" si="640"/>
        <v>0.65530311854951184</v>
      </c>
      <c r="J5756" s="52">
        <f t="shared" ca="1" si="641"/>
        <v>1</v>
      </c>
      <c r="K5756" s="48">
        <f t="shared" si="642"/>
        <v>29.35</v>
      </c>
      <c r="L5756" s="48">
        <f t="shared" si="643"/>
        <v>29.37</v>
      </c>
      <c r="M5756" s="48">
        <f t="shared" si="644"/>
        <v>29.26</v>
      </c>
      <c r="N5756" s="48">
        <f t="shared" si="645"/>
        <v>29.37</v>
      </c>
      <c r="O5756" s="49">
        <f t="shared" ca="1" si="646"/>
        <v>142700</v>
      </c>
    </row>
    <row r="5757" spans="1:15" x14ac:dyDescent="0.25">
      <c r="A5757">
        <v>5742</v>
      </c>
      <c r="B5757" s="89">
        <v>34170</v>
      </c>
      <c r="C5757" s="48">
        <v>44.6875</v>
      </c>
      <c r="D5757" s="48">
        <v>44.843699999999998</v>
      </c>
      <c r="E5757" s="48">
        <v>44.468699999999998</v>
      </c>
      <c r="F5757" s="48">
        <v>44.843699999999998</v>
      </c>
      <c r="G5757" s="49">
        <v>68500</v>
      </c>
      <c r="H5757" s="48">
        <v>29.386216999999998</v>
      </c>
      <c r="I5757" s="52">
        <f t="shared" si="640"/>
        <v>0.65530313065157419</v>
      </c>
      <c r="J5757" s="52">
        <f t="shared" ca="1" si="641"/>
        <v>1</v>
      </c>
      <c r="K5757" s="48">
        <f t="shared" si="642"/>
        <v>29.28</v>
      </c>
      <c r="L5757" s="48">
        <f t="shared" si="643"/>
        <v>29.39</v>
      </c>
      <c r="M5757" s="48">
        <f t="shared" si="644"/>
        <v>29.14</v>
      </c>
      <c r="N5757" s="48">
        <f t="shared" si="645"/>
        <v>29.39</v>
      </c>
      <c r="O5757" s="49">
        <f t="shared" ca="1" si="646"/>
        <v>68500</v>
      </c>
    </row>
    <row r="5758" spans="1:15" x14ac:dyDescent="0.25">
      <c r="A5758">
        <v>5743</v>
      </c>
      <c r="B5758" s="89">
        <v>34169</v>
      </c>
      <c r="C5758" s="48">
        <v>44.75</v>
      </c>
      <c r="D5758" s="48">
        <v>44.75</v>
      </c>
      <c r="E5758" s="48">
        <v>44.593699999999998</v>
      </c>
      <c r="F5758" s="48">
        <v>44.718699999999998</v>
      </c>
      <c r="G5758" s="49">
        <v>188200</v>
      </c>
      <c r="H5758" s="48">
        <v>29.304303999999998</v>
      </c>
      <c r="I5758" s="52">
        <f t="shared" si="640"/>
        <v>0.65530312822152703</v>
      </c>
      <c r="J5758" s="52">
        <f t="shared" ca="1" si="641"/>
        <v>1</v>
      </c>
      <c r="K5758" s="48">
        <f t="shared" si="642"/>
        <v>29.32</v>
      </c>
      <c r="L5758" s="48">
        <f t="shared" si="643"/>
        <v>29.32</v>
      </c>
      <c r="M5758" s="48">
        <f t="shared" si="644"/>
        <v>29.22</v>
      </c>
      <c r="N5758" s="48">
        <f t="shared" si="645"/>
        <v>29.3</v>
      </c>
      <c r="O5758" s="49">
        <f t="shared" ca="1" si="646"/>
        <v>188200</v>
      </c>
    </row>
    <row r="5759" spans="1:15" x14ac:dyDescent="0.25">
      <c r="A5759">
        <v>5744</v>
      </c>
      <c r="B5759" s="89">
        <v>34166</v>
      </c>
      <c r="C5759" s="48">
        <v>44.906199999999998</v>
      </c>
      <c r="D5759" s="48">
        <v>44.9375</v>
      </c>
      <c r="E5759" s="48">
        <v>44.6875</v>
      </c>
      <c r="F5759" s="48">
        <v>44.75</v>
      </c>
      <c r="G5759" s="49">
        <v>216400</v>
      </c>
      <c r="H5759" s="48">
        <v>29.324815000000001</v>
      </c>
      <c r="I5759" s="52">
        <f t="shared" si="640"/>
        <v>0.65530312849162009</v>
      </c>
      <c r="J5759" s="52">
        <f t="shared" ca="1" si="641"/>
        <v>1</v>
      </c>
      <c r="K5759" s="48">
        <f t="shared" si="642"/>
        <v>29.43</v>
      </c>
      <c r="L5759" s="48">
        <f t="shared" si="643"/>
        <v>29.45</v>
      </c>
      <c r="M5759" s="48">
        <f t="shared" si="644"/>
        <v>29.28</v>
      </c>
      <c r="N5759" s="48">
        <f t="shared" si="645"/>
        <v>29.32</v>
      </c>
      <c r="O5759" s="49">
        <f t="shared" ca="1" si="646"/>
        <v>216400</v>
      </c>
    </row>
    <row r="5760" spans="1:15" x14ac:dyDescent="0.25">
      <c r="A5760">
        <v>5745</v>
      </c>
      <c r="B5760" s="89">
        <v>34165</v>
      </c>
      <c r="C5760" s="48">
        <v>45.031199999999998</v>
      </c>
      <c r="D5760" s="48">
        <v>45.031199999999998</v>
      </c>
      <c r="E5760" s="48">
        <v>44.781199999999998</v>
      </c>
      <c r="F5760" s="48">
        <v>44.875</v>
      </c>
      <c r="G5760" s="49">
        <v>443800</v>
      </c>
      <c r="H5760" s="48">
        <v>29.406728000000001</v>
      </c>
      <c r="I5760" s="52">
        <f t="shared" si="640"/>
        <v>0.6553031309192201</v>
      </c>
      <c r="J5760" s="52">
        <f t="shared" ca="1" si="641"/>
        <v>1</v>
      </c>
      <c r="K5760" s="48">
        <f t="shared" si="642"/>
        <v>29.51</v>
      </c>
      <c r="L5760" s="48">
        <f t="shared" si="643"/>
        <v>29.51</v>
      </c>
      <c r="M5760" s="48">
        <f t="shared" si="644"/>
        <v>29.35</v>
      </c>
      <c r="N5760" s="48">
        <f t="shared" si="645"/>
        <v>29.41</v>
      </c>
      <c r="O5760" s="49">
        <f t="shared" ca="1" si="646"/>
        <v>443800</v>
      </c>
    </row>
    <row r="5761" spans="1:15" x14ac:dyDescent="0.25">
      <c r="A5761">
        <v>5746</v>
      </c>
      <c r="B5761" s="89">
        <v>34164</v>
      </c>
      <c r="C5761" s="48">
        <v>44.9375</v>
      </c>
      <c r="D5761" s="48">
        <v>45.1875</v>
      </c>
      <c r="E5761" s="48">
        <v>44.906199999999998</v>
      </c>
      <c r="F5761" s="48">
        <v>45.0625</v>
      </c>
      <c r="G5761" s="49">
        <v>617300</v>
      </c>
      <c r="H5761" s="48">
        <v>29.529596999999999</v>
      </c>
      <c r="I5761" s="52">
        <f t="shared" si="640"/>
        <v>0.65530312343966712</v>
      </c>
      <c r="J5761" s="52">
        <f t="shared" ca="1" si="641"/>
        <v>1</v>
      </c>
      <c r="K5761" s="48">
        <f t="shared" si="642"/>
        <v>29.45</v>
      </c>
      <c r="L5761" s="48">
        <f t="shared" si="643"/>
        <v>29.61</v>
      </c>
      <c r="M5761" s="48">
        <f t="shared" si="644"/>
        <v>29.43</v>
      </c>
      <c r="N5761" s="48">
        <f t="shared" si="645"/>
        <v>29.53</v>
      </c>
      <c r="O5761" s="49">
        <f t="shared" ca="1" si="646"/>
        <v>617300</v>
      </c>
    </row>
    <row r="5762" spans="1:15" x14ac:dyDescent="0.25">
      <c r="A5762">
        <v>5747</v>
      </c>
      <c r="B5762" s="89">
        <v>34163</v>
      </c>
      <c r="C5762" s="48">
        <v>44.968699999999998</v>
      </c>
      <c r="D5762" s="48">
        <v>45.093699999999998</v>
      </c>
      <c r="E5762" s="48">
        <v>44.656199999999998</v>
      </c>
      <c r="F5762" s="48">
        <v>44.906199999999998</v>
      </c>
      <c r="G5762" s="49">
        <v>389600</v>
      </c>
      <c r="H5762" s="48">
        <v>29.427173</v>
      </c>
      <c r="I5762" s="52">
        <f t="shared" si="640"/>
        <v>0.65530312072720476</v>
      </c>
      <c r="J5762" s="52">
        <f t="shared" ca="1" si="641"/>
        <v>1</v>
      </c>
      <c r="K5762" s="48">
        <f t="shared" si="642"/>
        <v>29.47</v>
      </c>
      <c r="L5762" s="48">
        <f t="shared" si="643"/>
        <v>29.55</v>
      </c>
      <c r="M5762" s="48">
        <f t="shared" si="644"/>
        <v>29.26</v>
      </c>
      <c r="N5762" s="48">
        <f t="shared" si="645"/>
        <v>29.43</v>
      </c>
      <c r="O5762" s="49">
        <f t="shared" ca="1" si="646"/>
        <v>389600</v>
      </c>
    </row>
    <row r="5763" spans="1:15" x14ac:dyDescent="0.25">
      <c r="A5763">
        <v>5748</v>
      </c>
      <c r="B5763" s="89">
        <v>34162</v>
      </c>
      <c r="C5763" s="48">
        <v>44.906199999999998</v>
      </c>
      <c r="D5763" s="48">
        <v>44.968699999999998</v>
      </c>
      <c r="E5763" s="48">
        <v>44.843699999999998</v>
      </c>
      <c r="F5763" s="48">
        <v>44.9375</v>
      </c>
      <c r="G5763" s="49">
        <v>373700</v>
      </c>
      <c r="H5763" s="48">
        <v>29.447683999999999</v>
      </c>
      <c r="I5763" s="52">
        <f t="shared" si="640"/>
        <v>0.65530312100139076</v>
      </c>
      <c r="J5763" s="52">
        <f t="shared" ca="1" si="641"/>
        <v>1</v>
      </c>
      <c r="K5763" s="48">
        <f t="shared" si="642"/>
        <v>29.43</v>
      </c>
      <c r="L5763" s="48">
        <f t="shared" si="643"/>
        <v>29.47</v>
      </c>
      <c r="M5763" s="48">
        <f t="shared" si="644"/>
        <v>29.39</v>
      </c>
      <c r="N5763" s="48">
        <f t="shared" si="645"/>
        <v>29.45</v>
      </c>
      <c r="O5763" s="49">
        <f t="shared" ca="1" si="646"/>
        <v>373700</v>
      </c>
    </row>
    <row r="5764" spans="1:15" x14ac:dyDescent="0.25">
      <c r="A5764">
        <v>5749</v>
      </c>
      <c r="B5764" s="89">
        <v>34159</v>
      </c>
      <c r="C5764" s="48">
        <v>44.843699999999998</v>
      </c>
      <c r="D5764" s="48">
        <v>44.968699999999998</v>
      </c>
      <c r="E5764" s="48">
        <v>44.75</v>
      </c>
      <c r="F5764" s="48">
        <v>44.968699999999998</v>
      </c>
      <c r="G5764" s="49">
        <v>378200</v>
      </c>
      <c r="H5764" s="48">
        <v>29.468129999999999</v>
      </c>
      <c r="I5764" s="52">
        <f t="shared" si="640"/>
        <v>0.65530313306811183</v>
      </c>
      <c r="J5764" s="52">
        <f t="shared" ca="1" si="641"/>
        <v>1</v>
      </c>
      <c r="K5764" s="48">
        <f t="shared" si="642"/>
        <v>29.39</v>
      </c>
      <c r="L5764" s="48">
        <f t="shared" si="643"/>
        <v>29.47</v>
      </c>
      <c r="M5764" s="48">
        <f t="shared" si="644"/>
        <v>29.32</v>
      </c>
      <c r="N5764" s="48">
        <f t="shared" si="645"/>
        <v>29.47</v>
      </c>
      <c r="O5764" s="49">
        <f t="shared" ca="1" si="646"/>
        <v>378200</v>
      </c>
    </row>
    <row r="5765" spans="1:15" x14ac:dyDescent="0.25">
      <c r="A5765">
        <v>5750</v>
      </c>
      <c r="B5765" s="89">
        <v>34158</v>
      </c>
      <c r="C5765" s="48">
        <v>44.375</v>
      </c>
      <c r="D5765" s="48">
        <v>44.9375</v>
      </c>
      <c r="E5765" s="48">
        <v>44.3125</v>
      </c>
      <c r="F5765" s="48">
        <v>44.843699999999998</v>
      </c>
      <c r="G5765" s="49">
        <v>248200</v>
      </c>
      <c r="H5765" s="48">
        <v>29.386216999999998</v>
      </c>
      <c r="I5765" s="52">
        <f t="shared" si="640"/>
        <v>0.65530313065157419</v>
      </c>
      <c r="J5765" s="52">
        <f t="shared" ca="1" si="641"/>
        <v>1</v>
      </c>
      <c r="K5765" s="48">
        <f t="shared" si="642"/>
        <v>29.08</v>
      </c>
      <c r="L5765" s="48">
        <f t="shared" si="643"/>
        <v>29.45</v>
      </c>
      <c r="M5765" s="48">
        <f t="shared" si="644"/>
        <v>29.04</v>
      </c>
      <c r="N5765" s="48">
        <f t="shared" si="645"/>
        <v>29.39</v>
      </c>
      <c r="O5765" s="49">
        <f t="shared" ca="1" si="646"/>
        <v>248200</v>
      </c>
    </row>
    <row r="5766" spans="1:15" x14ac:dyDescent="0.25">
      <c r="A5766">
        <v>5751</v>
      </c>
      <c r="B5766" s="89">
        <v>34157</v>
      </c>
      <c r="C5766" s="48">
        <v>44.1875</v>
      </c>
      <c r="D5766" s="48">
        <v>44.406199999999998</v>
      </c>
      <c r="E5766" s="48">
        <v>44.1875</v>
      </c>
      <c r="F5766" s="48">
        <v>44.343699999999998</v>
      </c>
      <c r="G5766" s="49">
        <v>343700</v>
      </c>
      <c r="H5766" s="48">
        <v>29.058565000000002</v>
      </c>
      <c r="I5766" s="52">
        <f t="shared" si="640"/>
        <v>0.65530312084918496</v>
      </c>
      <c r="J5766" s="52">
        <f t="shared" ca="1" si="641"/>
        <v>1</v>
      </c>
      <c r="K5766" s="48">
        <f t="shared" si="642"/>
        <v>28.96</v>
      </c>
      <c r="L5766" s="48">
        <f t="shared" si="643"/>
        <v>29.1</v>
      </c>
      <c r="M5766" s="48">
        <f t="shared" si="644"/>
        <v>28.96</v>
      </c>
      <c r="N5766" s="48">
        <f t="shared" si="645"/>
        <v>29.06</v>
      </c>
      <c r="O5766" s="49">
        <f t="shared" ca="1" si="646"/>
        <v>343700</v>
      </c>
    </row>
    <row r="5767" spans="1:15" x14ac:dyDescent="0.25">
      <c r="A5767">
        <v>5752</v>
      </c>
      <c r="B5767" s="89">
        <v>34156</v>
      </c>
      <c r="C5767" s="48">
        <v>44.625</v>
      </c>
      <c r="D5767" s="48">
        <v>44.75</v>
      </c>
      <c r="E5767" s="48">
        <v>44.156199999999998</v>
      </c>
      <c r="F5767" s="48">
        <v>44.218699999999998</v>
      </c>
      <c r="G5767" s="49">
        <v>246400</v>
      </c>
      <c r="H5767" s="48">
        <v>28.976652000000001</v>
      </c>
      <c r="I5767" s="52">
        <f t="shared" si="640"/>
        <v>0.65530311836395017</v>
      </c>
      <c r="J5767" s="52">
        <f t="shared" ca="1" si="641"/>
        <v>1</v>
      </c>
      <c r="K5767" s="48">
        <f t="shared" si="642"/>
        <v>29.24</v>
      </c>
      <c r="L5767" s="48">
        <f t="shared" si="643"/>
        <v>29.32</v>
      </c>
      <c r="M5767" s="48">
        <f t="shared" si="644"/>
        <v>28.94</v>
      </c>
      <c r="N5767" s="48">
        <f t="shared" si="645"/>
        <v>28.98</v>
      </c>
      <c r="O5767" s="49">
        <f t="shared" ca="1" si="646"/>
        <v>246400</v>
      </c>
    </row>
    <row r="5768" spans="1:15" x14ac:dyDescent="0.25">
      <c r="A5768">
        <v>5753</v>
      </c>
      <c r="B5768" s="89">
        <v>34152</v>
      </c>
      <c r="C5768" s="48">
        <v>44.781199999999998</v>
      </c>
      <c r="D5768" s="48">
        <v>44.8125</v>
      </c>
      <c r="E5768" s="48">
        <v>44.531199999999998</v>
      </c>
      <c r="F5768" s="48">
        <v>44.6875</v>
      </c>
      <c r="G5768" s="49">
        <v>285400</v>
      </c>
      <c r="H5768" s="48">
        <v>29.283857999999999</v>
      </c>
      <c r="I5768" s="52">
        <f t="shared" si="640"/>
        <v>0.655303116083916</v>
      </c>
      <c r="J5768" s="52">
        <f t="shared" ca="1" si="641"/>
        <v>1</v>
      </c>
      <c r="K5768" s="48">
        <f t="shared" si="642"/>
        <v>29.35</v>
      </c>
      <c r="L5768" s="48">
        <f t="shared" si="643"/>
        <v>29.37</v>
      </c>
      <c r="M5768" s="48">
        <f t="shared" si="644"/>
        <v>29.18</v>
      </c>
      <c r="N5768" s="48">
        <f t="shared" si="645"/>
        <v>29.28</v>
      </c>
      <c r="O5768" s="49">
        <f t="shared" ca="1" si="646"/>
        <v>285400</v>
      </c>
    </row>
    <row r="5769" spans="1:15" x14ac:dyDescent="0.25">
      <c r="A5769">
        <v>5754</v>
      </c>
      <c r="B5769" s="89">
        <v>34151</v>
      </c>
      <c r="C5769" s="48">
        <v>45.125</v>
      </c>
      <c r="D5769" s="48">
        <v>45.125</v>
      </c>
      <c r="E5769" s="48">
        <v>44.875</v>
      </c>
      <c r="F5769" s="48">
        <v>44.9375</v>
      </c>
      <c r="G5769" s="49">
        <v>605700</v>
      </c>
      <c r="H5769" s="48">
        <v>29.447683999999999</v>
      </c>
      <c r="I5769" s="52">
        <f t="shared" si="640"/>
        <v>0.65530312100139076</v>
      </c>
      <c r="J5769" s="52">
        <f t="shared" ca="1" si="641"/>
        <v>1</v>
      </c>
      <c r="K5769" s="48">
        <f t="shared" si="642"/>
        <v>29.57</v>
      </c>
      <c r="L5769" s="48">
        <f t="shared" si="643"/>
        <v>29.57</v>
      </c>
      <c r="M5769" s="48">
        <f t="shared" si="644"/>
        <v>29.41</v>
      </c>
      <c r="N5769" s="48">
        <f t="shared" si="645"/>
        <v>29.45</v>
      </c>
      <c r="O5769" s="49">
        <f t="shared" ca="1" si="646"/>
        <v>605700</v>
      </c>
    </row>
    <row r="5770" spans="1:15" x14ac:dyDescent="0.25">
      <c r="A5770">
        <v>5755</v>
      </c>
      <c r="B5770" s="89">
        <v>34150</v>
      </c>
      <c r="C5770" s="48">
        <v>45.125</v>
      </c>
      <c r="D5770" s="48">
        <v>45.218699999999998</v>
      </c>
      <c r="E5770" s="48">
        <v>45</v>
      </c>
      <c r="F5770" s="48">
        <v>45.0625</v>
      </c>
      <c r="G5770" s="49">
        <v>437600</v>
      </c>
      <c r="H5770" s="48">
        <v>29.529596999999999</v>
      </c>
      <c r="I5770" s="52">
        <f t="shared" si="640"/>
        <v>0.65530312343966712</v>
      </c>
      <c r="J5770" s="52">
        <f t="shared" ca="1" si="641"/>
        <v>1</v>
      </c>
      <c r="K5770" s="48">
        <f t="shared" si="642"/>
        <v>29.57</v>
      </c>
      <c r="L5770" s="48">
        <f t="shared" si="643"/>
        <v>29.63</v>
      </c>
      <c r="M5770" s="48">
        <f t="shared" si="644"/>
        <v>29.49</v>
      </c>
      <c r="N5770" s="48">
        <f t="shared" si="645"/>
        <v>29.53</v>
      </c>
      <c r="O5770" s="49">
        <f t="shared" ca="1" si="646"/>
        <v>437600</v>
      </c>
    </row>
    <row r="5771" spans="1:15" x14ac:dyDescent="0.25">
      <c r="A5771">
        <v>5756</v>
      </c>
      <c r="B5771" s="89">
        <v>34149</v>
      </c>
      <c r="C5771" s="48">
        <v>45.218699999999998</v>
      </c>
      <c r="D5771" s="48">
        <v>45.218699999999998</v>
      </c>
      <c r="E5771" s="48">
        <v>45</v>
      </c>
      <c r="F5771" s="48">
        <v>45.0625</v>
      </c>
      <c r="G5771" s="49">
        <v>207500</v>
      </c>
      <c r="H5771" s="48">
        <v>29.529596999999999</v>
      </c>
      <c r="I5771" s="52">
        <f t="shared" si="640"/>
        <v>0.65530312343966712</v>
      </c>
      <c r="J5771" s="52">
        <f t="shared" ca="1" si="641"/>
        <v>1</v>
      </c>
      <c r="K5771" s="48">
        <f t="shared" si="642"/>
        <v>29.63</v>
      </c>
      <c r="L5771" s="48">
        <f t="shared" si="643"/>
        <v>29.63</v>
      </c>
      <c r="M5771" s="48">
        <f t="shared" si="644"/>
        <v>29.49</v>
      </c>
      <c r="N5771" s="48">
        <f t="shared" si="645"/>
        <v>29.53</v>
      </c>
      <c r="O5771" s="49">
        <f t="shared" ca="1" si="646"/>
        <v>207500</v>
      </c>
    </row>
    <row r="5772" spans="1:15" x14ac:dyDescent="0.25">
      <c r="A5772">
        <v>5757</v>
      </c>
      <c r="B5772" s="89">
        <v>34148</v>
      </c>
      <c r="C5772" s="48">
        <v>45</v>
      </c>
      <c r="D5772" s="48">
        <v>45.281199999999998</v>
      </c>
      <c r="E5772" s="48">
        <v>44.9375</v>
      </c>
      <c r="F5772" s="48">
        <v>45.281199999999998</v>
      </c>
      <c r="G5772" s="49">
        <v>439900</v>
      </c>
      <c r="H5772" s="48">
        <v>29.672912</v>
      </c>
      <c r="I5772" s="52">
        <f t="shared" si="640"/>
        <v>0.65530312800897506</v>
      </c>
      <c r="J5772" s="52">
        <f t="shared" ca="1" si="641"/>
        <v>1</v>
      </c>
      <c r="K5772" s="48">
        <f t="shared" si="642"/>
        <v>29.49</v>
      </c>
      <c r="L5772" s="48">
        <f t="shared" si="643"/>
        <v>29.67</v>
      </c>
      <c r="M5772" s="48">
        <f t="shared" si="644"/>
        <v>29.45</v>
      </c>
      <c r="N5772" s="48">
        <f t="shared" si="645"/>
        <v>29.67</v>
      </c>
      <c r="O5772" s="49">
        <f t="shared" ca="1" si="646"/>
        <v>439900</v>
      </c>
    </row>
    <row r="5773" spans="1:15" x14ac:dyDescent="0.25">
      <c r="A5773">
        <v>5758</v>
      </c>
      <c r="B5773" s="89">
        <v>34145</v>
      </c>
      <c r="C5773" s="48">
        <v>44.781199999999998</v>
      </c>
      <c r="D5773" s="48">
        <v>44.906199999999998</v>
      </c>
      <c r="E5773" s="48">
        <v>44.75</v>
      </c>
      <c r="F5773" s="48">
        <v>44.781199999999998</v>
      </c>
      <c r="G5773" s="49">
        <v>44800</v>
      </c>
      <c r="H5773" s="48">
        <v>29.34526</v>
      </c>
      <c r="I5773" s="52">
        <f t="shared" si="640"/>
        <v>0.65530311827284671</v>
      </c>
      <c r="J5773" s="52">
        <f t="shared" ca="1" si="641"/>
        <v>1</v>
      </c>
      <c r="K5773" s="48">
        <f t="shared" si="642"/>
        <v>29.35</v>
      </c>
      <c r="L5773" s="48">
        <f t="shared" si="643"/>
        <v>29.43</v>
      </c>
      <c r="M5773" s="48">
        <f t="shared" si="644"/>
        <v>29.32</v>
      </c>
      <c r="N5773" s="48">
        <f t="shared" si="645"/>
        <v>29.35</v>
      </c>
      <c r="O5773" s="49">
        <f t="shared" ca="1" si="646"/>
        <v>44800</v>
      </c>
    </row>
    <row r="5774" spans="1:15" x14ac:dyDescent="0.25">
      <c r="A5774">
        <v>5759</v>
      </c>
      <c r="B5774" s="89">
        <v>34144</v>
      </c>
      <c r="C5774" s="48">
        <v>44.343699999999998</v>
      </c>
      <c r="D5774" s="48">
        <v>44.8125</v>
      </c>
      <c r="E5774" s="48">
        <v>44.343699999999998</v>
      </c>
      <c r="F5774" s="48">
        <v>44.8125</v>
      </c>
      <c r="G5774" s="49">
        <v>243700</v>
      </c>
      <c r="H5774" s="48">
        <v>29.365770999999999</v>
      </c>
      <c r="I5774" s="52">
        <f t="shared" si="640"/>
        <v>0.65530311854951184</v>
      </c>
      <c r="J5774" s="52">
        <f t="shared" ca="1" si="641"/>
        <v>1</v>
      </c>
      <c r="K5774" s="48">
        <f t="shared" si="642"/>
        <v>29.06</v>
      </c>
      <c r="L5774" s="48">
        <f t="shared" si="643"/>
        <v>29.37</v>
      </c>
      <c r="M5774" s="48">
        <f t="shared" si="644"/>
        <v>29.06</v>
      </c>
      <c r="N5774" s="48">
        <f t="shared" si="645"/>
        <v>29.37</v>
      </c>
      <c r="O5774" s="49">
        <f t="shared" ca="1" si="646"/>
        <v>243700</v>
      </c>
    </row>
    <row r="5775" spans="1:15" x14ac:dyDescent="0.25">
      <c r="A5775">
        <v>5760</v>
      </c>
      <c r="B5775" s="89">
        <v>34143</v>
      </c>
      <c r="C5775" s="48">
        <v>44.625</v>
      </c>
      <c r="D5775" s="48">
        <v>44.625</v>
      </c>
      <c r="E5775" s="48">
        <v>44.218699999999998</v>
      </c>
      <c r="F5775" s="48">
        <v>44.218699999999998</v>
      </c>
      <c r="G5775" s="49">
        <v>227600</v>
      </c>
      <c r="H5775" s="48">
        <v>28.976652000000001</v>
      </c>
      <c r="I5775" s="52">
        <f t="shared" si="640"/>
        <v>0.65530311836395017</v>
      </c>
      <c r="J5775" s="52">
        <f t="shared" ca="1" si="641"/>
        <v>1</v>
      </c>
      <c r="K5775" s="48">
        <f t="shared" si="642"/>
        <v>29.24</v>
      </c>
      <c r="L5775" s="48">
        <f t="shared" si="643"/>
        <v>29.24</v>
      </c>
      <c r="M5775" s="48">
        <f t="shared" si="644"/>
        <v>28.98</v>
      </c>
      <c r="N5775" s="48">
        <f t="shared" si="645"/>
        <v>28.98</v>
      </c>
      <c r="O5775" s="49">
        <f t="shared" ca="1" si="646"/>
        <v>227600</v>
      </c>
    </row>
    <row r="5776" spans="1:15" x14ac:dyDescent="0.25">
      <c r="A5776">
        <v>5761</v>
      </c>
      <c r="B5776" s="89">
        <v>34142</v>
      </c>
      <c r="C5776" s="48">
        <v>44.656199999999998</v>
      </c>
      <c r="D5776" s="48">
        <v>44.656199999999998</v>
      </c>
      <c r="E5776" s="48">
        <v>44.5625</v>
      </c>
      <c r="F5776" s="48">
        <v>44.625</v>
      </c>
      <c r="G5776" s="49">
        <v>137500</v>
      </c>
      <c r="H5776" s="48">
        <v>29.242902000000001</v>
      </c>
      <c r="I5776" s="52">
        <f t="shared" si="640"/>
        <v>0.65530312605042018</v>
      </c>
      <c r="J5776" s="52">
        <f t="shared" ca="1" si="641"/>
        <v>1</v>
      </c>
      <c r="K5776" s="48">
        <f t="shared" si="642"/>
        <v>29.26</v>
      </c>
      <c r="L5776" s="48">
        <f t="shared" si="643"/>
        <v>29.26</v>
      </c>
      <c r="M5776" s="48">
        <f t="shared" si="644"/>
        <v>29.2</v>
      </c>
      <c r="N5776" s="48">
        <f t="shared" si="645"/>
        <v>29.24</v>
      </c>
      <c r="O5776" s="49">
        <f t="shared" ca="1" si="646"/>
        <v>137500</v>
      </c>
    </row>
    <row r="5777" spans="1:15" x14ac:dyDescent="0.25">
      <c r="A5777">
        <v>5762</v>
      </c>
      <c r="B5777" s="89">
        <v>34141</v>
      </c>
      <c r="C5777" s="48">
        <v>44.625</v>
      </c>
      <c r="D5777" s="48">
        <v>44.625</v>
      </c>
      <c r="E5777" s="48">
        <v>44.531199999999998</v>
      </c>
      <c r="F5777" s="48">
        <v>44.593699999999998</v>
      </c>
      <c r="G5777" s="49">
        <v>29300</v>
      </c>
      <c r="H5777" s="48">
        <v>29.222390999999998</v>
      </c>
      <c r="I5777" s="52">
        <f t="shared" ref="I5777:I5840" si="647">H5777/F5777</f>
        <v>0.65530312577785654</v>
      </c>
      <c r="J5777" s="52">
        <f t="shared" ref="J5777:J5840" ca="1" si="648">INDEX(OFFSET($T$15,0,0,$S$13+1,1),MATCH(B5777,OFFSET($Q$15,0,0,$S$13+1,1),-1))</f>
        <v>1</v>
      </c>
      <c r="K5777" s="48">
        <f t="shared" ref="K5777:K5840" si="649">ROUND($I5777*C5777,2)</f>
        <v>29.24</v>
      </c>
      <c r="L5777" s="48">
        <f t="shared" ref="L5777:L5840" si="650">ROUND($I5777*D5777,2)</f>
        <v>29.24</v>
      </c>
      <c r="M5777" s="48">
        <f t="shared" ref="M5777:M5840" si="651">ROUND($I5777*E5777,2)</f>
        <v>29.18</v>
      </c>
      <c r="N5777" s="48">
        <f t="shared" ref="N5777:N5840" si="652">ROUND($I5777*F5777,2)</f>
        <v>29.22</v>
      </c>
      <c r="O5777" s="49">
        <f t="shared" ref="O5777:O5840" ca="1" si="653">G5777*J5777</f>
        <v>29300</v>
      </c>
    </row>
    <row r="5778" spans="1:15" x14ac:dyDescent="0.25">
      <c r="A5778">
        <v>5763</v>
      </c>
      <c r="B5778" s="89">
        <v>34138</v>
      </c>
      <c r="C5778" s="48">
        <v>44.843699999999998</v>
      </c>
      <c r="D5778" s="48">
        <v>44.843699999999998</v>
      </c>
      <c r="E5778" s="48">
        <v>44.5</v>
      </c>
      <c r="F5778" s="48">
        <v>44.5</v>
      </c>
      <c r="G5778" s="49">
        <v>58500</v>
      </c>
      <c r="H5778" s="48">
        <v>29.160989000000001</v>
      </c>
      <c r="I5778" s="52">
        <f t="shared" si="647"/>
        <v>0.65530312359550569</v>
      </c>
      <c r="J5778" s="52">
        <f t="shared" ca="1" si="648"/>
        <v>1</v>
      </c>
      <c r="K5778" s="48">
        <f t="shared" si="649"/>
        <v>29.39</v>
      </c>
      <c r="L5778" s="48">
        <f t="shared" si="650"/>
        <v>29.39</v>
      </c>
      <c r="M5778" s="48">
        <f t="shared" si="651"/>
        <v>29.16</v>
      </c>
      <c r="N5778" s="48">
        <f t="shared" si="652"/>
        <v>29.16</v>
      </c>
      <c r="O5778" s="49">
        <f t="shared" ca="1" si="653"/>
        <v>58500</v>
      </c>
    </row>
    <row r="5779" spans="1:15" x14ac:dyDescent="0.25">
      <c r="A5779">
        <v>5764</v>
      </c>
      <c r="B5779" s="89">
        <v>34137</v>
      </c>
      <c r="C5779" s="48">
        <v>45.125</v>
      </c>
      <c r="D5779" s="48">
        <v>45.1875</v>
      </c>
      <c r="E5779" s="48">
        <v>45.031199999999998</v>
      </c>
      <c r="F5779" s="48">
        <v>45.1875</v>
      </c>
      <c r="G5779" s="49">
        <v>37400</v>
      </c>
      <c r="H5779" s="48">
        <v>29.403124999999999</v>
      </c>
      <c r="I5779" s="52">
        <f t="shared" si="647"/>
        <v>0.65069156293222685</v>
      </c>
      <c r="J5779" s="52">
        <f t="shared" ca="1" si="648"/>
        <v>1</v>
      </c>
      <c r="K5779" s="48">
        <f t="shared" si="649"/>
        <v>29.36</v>
      </c>
      <c r="L5779" s="48">
        <f t="shared" si="650"/>
        <v>29.4</v>
      </c>
      <c r="M5779" s="48">
        <f t="shared" si="651"/>
        <v>29.3</v>
      </c>
      <c r="N5779" s="48">
        <f t="shared" si="652"/>
        <v>29.4</v>
      </c>
      <c r="O5779" s="49">
        <f t="shared" ca="1" si="653"/>
        <v>37400</v>
      </c>
    </row>
    <row r="5780" spans="1:15" x14ac:dyDescent="0.25">
      <c r="A5780">
        <v>5765</v>
      </c>
      <c r="B5780" s="89">
        <v>34136</v>
      </c>
      <c r="C5780" s="48">
        <v>44.9375</v>
      </c>
      <c r="D5780" s="48">
        <v>45.031199999999998</v>
      </c>
      <c r="E5780" s="48">
        <v>44.8125</v>
      </c>
      <c r="F5780" s="48">
        <v>45.031199999999998</v>
      </c>
      <c r="G5780" s="49">
        <v>330900</v>
      </c>
      <c r="H5780" s="48">
        <v>29.301421999999999</v>
      </c>
      <c r="I5780" s="52">
        <f t="shared" si="647"/>
        <v>0.65069156495940594</v>
      </c>
      <c r="J5780" s="52">
        <f t="shared" ca="1" si="648"/>
        <v>1</v>
      </c>
      <c r="K5780" s="48">
        <f t="shared" si="649"/>
        <v>29.24</v>
      </c>
      <c r="L5780" s="48">
        <f t="shared" si="650"/>
        <v>29.3</v>
      </c>
      <c r="M5780" s="48">
        <f t="shared" si="651"/>
        <v>29.16</v>
      </c>
      <c r="N5780" s="48">
        <f t="shared" si="652"/>
        <v>29.3</v>
      </c>
      <c r="O5780" s="49">
        <f t="shared" ca="1" si="653"/>
        <v>330900</v>
      </c>
    </row>
    <row r="5781" spans="1:15" x14ac:dyDescent="0.25">
      <c r="A5781">
        <v>5766</v>
      </c>
      <c r="B5781" s="89">
        <v>34135</v>
      </c>
      <c r="C5781" s="48">
        <v>45.093699999999998</v>
      </c>
      <c r="D5781" s="48">
        <v>45.125</v>
      </c>
      <c r="E5781" s="48">
        <v>44.9375</v>
      </c>
      <c r="F5781" s="48">
        <v>44.9375</v>
      </c>
      <c r="G5781" s="49">
        <v>142400</v>
      </c>
      <c r="H5781" s="48">
        <v>29.240452000000001</v>
      </c>
      <c r="I5781" s="52">
        <f t="shared" si="647"/>
        <v>0.65069156050069543</v>
      </c>
      <c r="J5781" s="52">
        <f t="shared" ca="1" si="648"/>
        <v>1</v>
      </c>
      <c r="K5781" s="48">
        <f t="shared" si="649"/>
        <v>29.34</v>
      </c>
      <c r="L5781" s="48">
        <f t="shared" si="650"/>
        <v>29.36</v>
      </c>
      <c r="M5781" s="48">
        <f t="shared" si="651"/>
        <v>29.24</v>
      </c>
      <c r="N5781" s="48">
        <f t="shared" si="652"/>
        <v>29.24</v>
      </c>
      <c r="O5781" s="49">
        <f t="shared" ca="1" si="653"/>
        <v>142400</v>
      </c>
    </row>
    <row r="5782" spans="1:15" x14ac:dyDescent="0.25">
      <c r="A5782">
        <v>5767</v>
      </c>
      <c r="B5782" s="89">
        <v>34134</v>
      </c>
      <c r="C5782" s="48">
        <v>45.156199999999998</v>
      </c>
      <c r="D5782" s="48">
        <v>45.1875</v>
      </c>
      <c r="E5782" s="48">
        <v>45.031199999999998</v>
      </c>
      <c r="F5782" s="48">
        <v>45.031199999999998</v>
      </c>
      <c r="G5782" s="49">
        <v>64200</v>
      </c>
      <c r="H5782" s="48">
        <v>29.301421999999999</v>
      </c>
      <c r="I5782" s="52">
        <f t="shared" si="647"/>
        <v>0.65069156495940594</v>
      </c>
      <c r="J5782" s="52">
        <f t="shared" ca="1" si="648"/>
        <v>1</v>
      </c>
      <c r="K5782" s="48">
        <f t="shared" si="649"/>
        <v>29.38</v>
      </c>
      <c r="L5782" s="48">
        <f t="shared" si="650"/>
        <v>29.4</v>
      </c>
      <c r="M5782" s="48">
        <f t="shared" si="651"/>
        <v>29.3</v>
      </c>
      <c r="N5782" s="48">
        <f t="shared" si="652"/>
        <v>29.3</v>
      </c>
      <c r="O5782" s="49">
        <f t="shared" ca="1" si="653"/>
        <v>64200</v>
      </c>
    </row>
    <row r="5783" spans="1:15" x14ac:dyDescent="0.25">
      <c r="A5783">
        <v>5768</v>
      </c>
      <c r="B5783" s="89">
        <v>34131</v>
      </c>
      <c r="C5783" s="48">
        <v>45.0625</v>
      </c>
      <c r="D5783" s="48">
        <v>45.156199999999998</v>
      </c>
      <c r="E5783" s="48">
        <v>44.906199999999998</v>
      </c>
      <c r="F5783" s="48">
        <v>45.093699999999998</v>
      </c>
      <c r="G5783" s="49">
        <v>647400</v>
      </c>
      <c r="H5783" s="48">
        <v>29.342091</v>
      </c>
      <c r="I5783" s="52">
        <f t="shared" si="647"/>
        <v>0.65069158219440859</v>
      </c>
      <c r="J5783" s="52">
        <f t="shared" ca="1" si="648"/>
        <v>1</v>
      </c>
      <c r="K5783" s="48">
        <f t="shared" si="649"/>
        <v>29.32</v>
      </c>
      <c r="L5783" s="48">
        <f t="shared" si="650"/>
        <v>29.38</v>
      </c>
      <c r="M5783" s="48">
        <f t="shared" si="651"/>
        <v>29.22</v>
      </c>
      <c r="N5783" s="48">
        <f t="shared" si="652"/>
        <v>29.34</v>
      </c>
      <c r="O5783" s="49">
        <f t="shared" ca="1" si="653"/>
        <v>647400</v>
      </c>
    </row>
    <row r="5784" spans="1:15" x14ac:dyDescent="0.25">
      <c r="A5784">
        <v>5769</v>
      </c>
      <c r="B5784" s="89">
        <v>34130</v>
      </c>
      <c r="C5784" s="48">
        <v>44.843699999999998</v>
      </c>
      <c r="D5784" s="48">
        <v>44.9375</v>
      </c>
      <c r="E5784" s="48">
        <v>44.75</v>
      </c>
      <c r="F5784" s="48">
        <v>44.906199999999998</v>
      </c>
      <c r="G5784" s="49">
        <v>17900</v>
      </c>
      <c r="H5784" s="48">
        <v>29.220085999999998</v>
      </c>
      <c r="I5784" s="52">
        <f t="shared" si="647"/>
        <v>0.65069157488275564</v>
      </c>
      <c r="J5784" s="52">
        <f t="shared" ca="1" si="648"/>
        <v>1</v>
      </c>
      <c r="K5784" s="48">
        <f t="shared" si="649"/>
        <v>29.18</v>
      </c>
      <c r="L5784" s="48">
        <f t="shared" si="650"/>
        <v>29.24</v>
      </c>
      <c r="M5784" s="48">
        <f t="shared" si="651"/>
        <v>29.12</v>
      </c>
      <c r="N5784" s="48">
        <f t="shared" si="652"/>
        <v>29.22</v>
      </c>
      <c r="O5784" s="49">
        <f t="shared" ca="1" si="653"/>
        <v>17900</v>
      </c>
    </row>
    <row r="5785" spans="1:15" x14ac:dyDescent="0.25">
      <c r="A5785">
        <v>5770</v>
      </c>
      <c r="B5785" s="89">
        <v>34129</v>
      </c>
      <c r="C5785" s="48">
        <v>44.875</v>
      </c>
      <c r="D5785" s="48">
        <v>45.0625</v>
      </c>
      <c r="E5785" s="48">
        <v>44.8125</v>
      </c>
      <c r="F5785" s="48">
        <v>44.875</v>
      </c>
      <c r="G5785" s="49">
        <v>43300</v>
      </c>
      <c r="H5785" s="48">
        <v>29.199784000000001</v>
      </c>
      <c r="I5785" s="52">
        <f t="shared" si="647"/>
        <v>0.65069156545961004</v>
      </c>
      <c r="J5785" s="52">
        <f t="shared" ca="1" si="648"/>
        <v>1</v>
      </c>
      <c r="K5785" s="48">
        <f t="shared" si="649"/>
        <v>29.2</v>
      </c>
      <c r="L5785" s="48">
        <f t="shared" si="650"/>
        <v>29.32</v>
      </c>
      <c r="M5785" s="48">
        <f t="shared" si="651"/>
        <v>29.16</v>
      </c>
      <c r="N5785" s="48">
        <f t="shared" si="652"/>
        <v>29.2</v>
      </c>
      <c r="O5785" s="49">
        <f t="shared" ca="1" si="653"/>
        <v>43300</v>
      </c>
    </row>
    <row r="5786" spans="1:15" x14ac:dyDescent="0.25">
      <c r="A5786">
        <v>5771</v>
      </c>
      <c r="B5786" s="89">
        <v>34128</v>
      </c>
      <c r="C5786" s="48">
        <v>45</v>
      </c>
      <c r="D5786" s="48">
        <v>45</v>
      </c>
      <c r="E5786" s="48">
        <v>44.718699999999998</v>
      </c>
      <c r="F5786" s="48">
        <v>44.718699999999998</v>
      </c>
      <c r="G5786" s="49">
        <v>104500</v>
      </c>
      <c r="H5786" s="48">
        <v>29.098081000000001</v>
      </c>
      <c r="I5786" s="52">
        <f t="shared" si="647"/>
        <v>0.65069156750978896</v>
      </c>
      <c r="J5786" s="52">
        <f t="shared" ca="1" si="648"/>
        <v>1</v>
      </c>
      <c r="K5786" s="48">
        <f t="shared" si="649"/>
        <v>29.28</v>
      </c>
      <c r="L5786" s="48">
        <f t="shared" si="650"/>
        <v>29.28</v>
      </c>
      <c r="M5786" s="48">
        <f t="shared" si="651"/>
        <v>29.1</v>
      </c>
      <c r="N5786" s="48">
        <f t="shared" si="652"/>
        <v>29.1</v>
      </c>
      <c r="O5786" s="49">
        <f t="shared" ca="1" si="653"/>
        <v>104500</v>
      </c>
    </row>
    <row r="5787" spans="1:15" x14ac:dyDescent="0.25">
      <c r="A5787">
        <v>5772</v>
      </c>
      <c r="B5787" s="89">
        <v>34127</v>
      </c>
      <c r="C5787" s="48">
        <v>45.375</v>
      </c>
      <c r="D5787" s="48">
        <v>45.375</v>
      </c>
      <c r="E5787" s="48">
        <v>45.125</v>
      </c>
      <c r="F5787" s="48">
        <v>45.125</v>
      </c>
      <c r="G5787" s="49">
        <v>121400</v>
      </c>
      <c r="H5787" s="48">
        <v>29.362456999999999</v>
      </c>
      <c r="I5787" s="52">
        <f t="shared" si="647"/>
        <v>0.65069156786703597</v>
      </c>
      <c r="J5787" s="52">
        <f t="shared" ca="1" si="648"/>
        <v>1</v>
      </c>
      <c r="K5787" s="48">
        <f t="shared" si="649"/>
        <v>29.53</v>
      </c>
      <c r="L5787" s="48">
        <f t="shared" si="650"/>
        <v>29.53</v>
      </c>
      <c r="M5787" s="48">
        <f t="shared" si="651"/>
        <v>29.36</v>
      </c>
      <c r="N5787" s="48">
        <f t="shared" si="652"/>
        <v>29.36</v>
      </c>
      <c r="O5787" s="49">
        <f t="shared" ca="1" si="653"/>
        <v>121400</v>
      </c>
    </row>
    <row r="5788" spans="1:15" x14ac:dyDescent="0.25">
      <c r="A5788">
        <v>5773</v>
      </c>
      <c r="B5788" s="89">
        <v>34124</v>
      </c>
      <c r="C5788" s="48">
        <v>45.3125</v>
      </c>
      <c r="D5788" s="48">
        <v>45.3125</v>
      </c>
      <c r="E5788" s="48">
        <v>45.093699999999998</v>
      </c>
      <c r="F5788" s="48">
        <v>45.281199999999998</v>
      </c>
      <c r="G5788" s="49">
        <v>32000</v>
      </c>
      <c r="H5788" s="48">
        <v>29.464095</v>
      </c>
      <c r="I5788" s="52">
        <f t="shared" si="647"/>
        <v>0.65069156736128908</v>
      </c>
      <c r="J5788" s="52">
        <f t="shared" ca="1" si="648"/>
        <v>1</v>
      </c>
      <c r="K5788" s="48">
        <f t="shared" si="649"/>
        <v>29.48</v>
      </c>
      <c r="L5788" s="48">
        <f t="shared" si="650"/>
        <v>29.48</v>
      </c>
      <c r="M5788" s="48">
        <f t="shared" si="651"/>
        <v>29.34</v>
      </c>
      <c r="N5788" s="48">
        <f t="shared" si="652"/>
        <v>29.46</v>
      </c>
      <c r="O5788" s="49">
        <f t="shared" ca="1" si="653"/>
        <v>32000</v>
      </c>
    </row>
    <row r="5789" spans="1:15" x14ac:dyDescent="0.25">
      <c r="A5789">
        <v>5774</v>
      </c>
      <c r="B5789" s="89">
        <v>34123</v>
      </c>
      <c r="C5789" s="48">
        <v>45.5</v>
      </c>
      <c r="D5789" s="48">
        <v>45.5</v>
      </c>
      <c r="E5789" s="48">
        <v>45.343699999999998</v>
      </c>
      <c r="F5789" s="48">
        <v>45.4375</v>
      </c>
      <c r="G5789" s="49">
        <v>21600</v>
      </c>
      <c r="H5789" s="48">
        <v>29.565798000000001</v>
      </c>
      <c r="I5789" s="52">
        <f t="shared" si="647"/>
        <v>0.65069156533700134</v>
      </c>
      <c r="J5789" s="52">
        <f t="shared" ca="1" si="648"/>
        <v>1</v>
      </c>
      <c r="K5789" s="48">
        <f t="shared" si="649"/>
        <v>29.61</v>
      </c>
      <c r="L5789" s="48">
        <f t="shared" si="650"/>
        <v>29.61</v>
      </c>
      <c r="M5789" s="48">
        <f t="shared" si="651"/>
        <v>29.5</v>
      </c>
      <c r="N5789" s="48">
        <f t="shared" si="652"/>
        <v>29.57</v>
      </c>
      <c r="O5789" s="49">
        <f t="shared" ca="1" si="653"/>
        <v>21600</v>
      </c>
    </row>
    <row r="5790" spans="1:15" x14ac:dyDescent="0.25">
      <c r="A5790">
        <v>5775</v>
      </c>
      <c r="B5790" s="89">
        <v>34122</v>
      </c>
      <c r="C5790" s="48">
        <v>45.531199999999998</v>
      </c>
      <c r="D5790" s="48">
        <v>45.75</v>
      </c>
      <c r="E5790" s="48">
        <v>45.343699999999998</v>
      </c>
      <c r="F5790" s="48">
        <v>45.593699999999998</v>
      </c>
      <c r="G5790" s="49">
        <v>20300</v>
      </c>
      <c r="H5790" s="48">
        <v>29.667435999999999</v>
      </c>
      <c r="I5790" s="52">
        <f t="shared" si="647"/>
        <v>0.65069156484338841</v>
      </c>
      <c r="J5790" s="52">
        <f t="shared" ca="1" si="648"/>
        <v>1</v>
      </c>
      <c r="K5790" s="48">
        <f t="shared" si="649"/>
        <v>29.63</v>
      </c>
      <c r="L5790" s="48">
        <f t="shared" si="650"/>
        <v>29.77</v>
      </c>
      <c r="M5790" s="48">
        <f t="shared" si="651"/>
        <v>29.5</v>
      </c>
      <c r="N5790" s="48">
        <f t="shared" si="652"/>
        <v>29.67</v>
      </c>
      <c r="O5790" s="49">
        <f t="shared" ca="1" si="653"/>
        <v>20300</v>
      </c>
    </row>
    <row r="5791" spans="1:15" x14ac:dyDescent="0.25">
      <c r="A5791">
        <v>5776</v>
      </c>
      <c r="B5791" s="89">
        <v>34121</v>
      </c>
      <c r="C5791" s="48">
        <v>45.375</v>
      </c>
      <c r="D5791" s="48">
        <v>45.8125</v>
      </c>
      <c r="E5791" s="48">
        <v>45.3125</v>
      </c>
      <c r="F5791" s="48">
        <v>45.656199999999998</v>
      </c>
      <c r="G5791" s="49">
        <v>28300</v>
      </c>
      <c r="H5791" s="48">
        <v>29.708105</v>
      </c>
      <c r="I5791" s="52">
        <f t="shared" si="647"/>
        <v>0.65069158186620879</v>
      </c>
      <c r="J5791" s="52">
        <f t="shared" ca="1" si="648"/>
        <v>1</v>
      </c>
      <c r="K5791" s="48">
        <f t="shared" si="649"/>
        <v>29.53</v>
      </c>
      <c r="L5791" s="48">
        <f t="shared" si="650"/>
        <v>29.81</v>
      </c>
      <c r="M5791" s="48">
        <f t="shared" si="651"/>
        <v>29.48</v>
      </c>
      <c r="N5791" s="48">
        <f t="shared" si="652"/>
        <v>29.71</v>
      </c>
      <c r="O5791" s="49">
        <f t="shared" ca="1" si="653"/>
        <v>28300</v>
      </c>
    </row>
    <row r="5792" spans="1:15" x14ac:dyDescent="0.25">
      <c r="A5792">
        <v>5777</v>
      </c>
      <c r="B5792" s="89">
        <v>34117</v>
      </c>
      <c r="C5792" s="48">
        <v>45.406199999999998</v>
      </c>
      <c r="D5792" s="48">
        <v>45.406199999999998</v>
      </c>
      <c r="E5792" s="48">
        <v>45</v>
      </c>
      <c r="F5792" s="48">
        <v>45.218699999999998</v>
      </c>
      <c r="G5792" s="49">
        <v>79100</v>
      </c>
      <c r="H5792" s="48">
        <v>29.423427</v>
      </c>
      <c r="I5792" s="52">
        <f t="shared" si="647"/>
        <v>0.65069157229199426</v>
      </c>
      <c r="J5792" s="52">
        <f t="shared" ca="1" si="648"/>
        <v>1</v>
      </c>
      <c r="K5792" s="48">
        <f t="shared" si="649"/>
        <v>29.55</v>
      </c>
      <c r="L5792" s="48">
        <f t="shared" si="650"/>
        <v>29.55</v>
      </c>
      <c r="M5792" s="48">
        <f t="shared" si="651"/>
        <v>29.28</v>
      </c>
      <c r="N5792" s="48">
        <f t="shared" si="652"/>
        <v>29.42</v>
      </c>
      <c r="O5792" s="49">
        <f t="shared" ca="1" si="653"/>
        <v>79100</v>
      </c>
    </row>
    <row r="5793" spans="1:15" x14ac:dyDescent="0.25">
      <c r="A5793">
        <v>5778</v>
      </c>
      <c r="B5793" s="89">
        <v>34116</v>
      </c>
      <c r="C5793" s="48">
        <v>45.656199999999998</v>
      </c>
      <c r="D5793" s="48">
        <v>45.656199999999998</v>
      </c>
      <c r="E5793" s="48">
        <v>45.375</v>
      </c>
      <c r="F5793" s="48">
        <v>45.4375</v>
      </c>
      <c r="G5793" s="49">
        <v>53800</v>
      </c>
      <c r="H5793" s="48">
        <v>29.565798000000001</v>
      </c>
      <c r="I5793" s="52">
        <f t="shared" si="647"/>
        <v>0.65069156533700134</v>
      </c>
      <c r="J5793" s="52">
        <f t="shared" ca="1" si="648"/>
        <v>1</v>
      </c>
      <c r="K5793" s="48">
        <f t="shared" si="649"/>
        <v>29.71</v>
      </c>
      <c r="L5793" s="48">
        <f t="shared" si="650"/>
        <v>29.71</v>
      </c>
      <c r="M5793" s="48">
        <f t="shared" si="651"/>
        <v>29.53</v>
      </c>
      <c r="N5793" s="48">
        <f t="shared" si="652"/>
        <v>29.57</v>
      </c>
      <c r="O5793" s="49">
        <f t="shared" ca="1" si="653"/>
        <v>53800</v>
      </c>
    </row>
    <row r="5794" spans="1:15" x14ac:dyDescent="0.25">
      <c r="A5794">
        <v>5779</v>
      </c>
      <c r="B5794" s="89">
        <v>34115</v>
      </c>
      <c r="C5794" s="48">
        <v>45.156199999999998</v>
      </c>
      <c r="D5794" s="48">
        <v>45.625</v>
      </c>
      <c r="E5794" s="48">
        <v>45.125</v>
      </c>
      <c r="F5794" s="48">
        <v>45.593699999999998</v>
      </c>
      <c r="G5794" s="49">
        <v>102400</v>
      </c>
      <c r="H5794" s="48">
        <v>29.667435999999999</v>
      </c>
      <c r="I5794" s="52">
        <f t="shared" si="647"/>
        <v>0.65069156484338841</v>
      </c>
      <c r="J5794" s="52">
        <f t="shared" ca="1" si="648"/>
        <v>1</v>
      </c>
      <c r="K5794" s="48">
        <f t="shared" si="649"/>
        <v>29.38</v>
      </c>
      <c r="L5794" s="48">
        <f t="shared" si="650"/>
        <v>29.69</v>
      </c>
      <c r="M5794" s="48">
        <f t="shared" si="651"/>
        <v>29.36</v>
      </c>
      <c r="N5794" s="48">
        <f t="shared" si="652"/>
        <v>29.67</v>
      </c>
      <c r="O5794" s="49">
        <f t="shared" ca="1" si="653"/>
        <v>102400</v>
      </c>
    </row>
    <row r="5795" spans="1:15" x14ac:dyDescent="0.25">
      <c r="A5795">
        <v>5780</v>
      </c>
      <c r="B5795" s="89">
        <v>34114</v>
      </c>
      <c r="C5795" s="48">
        <v>45.125</v>
      </c>
      <c r="D5795" s="48">
        <v>45.125</v>
      </c>
      <c r="E5795" s="48">
        <v>45.031199999999998</v>
      </c>
      <c r="F5795" s="48">
        <v>45.031199999999998</v>
      </c>
      <c r="G5795" s="49">
        <v>191800</v>
      </c>
      <c r="H5795" s="48">
        <v>29.301421999999999</v>
      </c>
      <c r="I5795" s="52">
        <f t="shared" si="647"/>
        <v>0.65069156495940594</v>
      </c>
      <c r="J5795" s="52">
        <f t="shared" ca="1" si="648"/>
        <v>1</v>
      </c>
      <c r="K5795" s="48">
        <f t="shared" si="649"/>
        <v>29.36</v>
      </c>
      <c r="L5795" s="48">
        <f t="shared" si="650"/>
        <v>29.36</v>
      </c>
      <c r="M5795" s="48">
        <f t="shared" si="651"/>
        <v>29.3</v>
      </c>
      <c r="N5795" s="48">
        <f t="shared" si="652"/>
        <v>29.3</v>
      </c>
      <c r="O5795" s="49">
        <f t="shared" ca="1" si="653"/>
        <v>191800</v>
      </c>
    </row>
    <row r="5796" spans="1:15" x14ac:dyDescent="0.25">
      <c r="A5796">
        <v>5781</v>
      </c>
      <c r="B5796" s="89">
        <v>34113</v>
      </c>
      <c r="C5796" s="48">
        <v>44.843699999999998</v>
      </c>
      <c r="D5796" s="48">
        <v>45.093699999999998</v>
      </c>
      <c r="E5796" s="48">
        <v>44.843699999999998</v>
      </c>
      <c r="F5796" s="48">
        <v>44.9375</v>
      </c>
      <c r="G5796" s="49">
        <v>30500</v>
      </c>
      <c r="H5796" s="48">
        <v>29.240452000000001</v>
      </c>
      <c r="I5796" s="52">
        <f t="shared" si="647"/>
        <v>0.65069156050069543</v>
      </c>
      <c r="J5796" s="52">
        <f t="shared" ca="1" si="648"/>
        <v>1</v>
      </c>
      <c r="K5796" s="48">
        <f t="shared" si="649"/>
        <v>29.18</v>
      </c>
      <c r="L5796" s="48">
        <f t="shared" si="650"/>
        <v>29.34</v>
      </c>
      <c r="M5796" s="48">
        <f t="shared" si="651"/>
        <v>29.18</v>
      </c>
      <c r="N5796" s="48">
        <f t="shared" si="652"/>
        <v>29.24</v>
      </c>
      <c r="O5796" s="49">
        <f t="shared" ca="1" si="653"/>
        <v>30500</v>
      </c>
    </row>
    <row r="5797" spans="1:15" x14ac:dyDescent="0.25">
      <c r="A5797">
        <v>5782</v>
      </c>
      <c r="B5797" s="89">
        <v>34110</v>
      </c>
      <c r="C5797" s="48">
        <v>45.1875</v>
      </c>
      <c r="D5797" s="48">
        <v>45.25</v>
      </c>
      <c r="E5797" s="48">
        <v>44.718699999999998</v>
      </c>
      <c r="F5797" s="48">
        <v>44.75</v>
      </c>
      <c r="G5797" s="49">
        <v>221400</v>
      </c>
      <c r="H5797" s="48">
        <v>29.118448000000001</v>
      </c>
      <c r="I5797" s="52">
        <f t="shared" si="647"/>
        <v>0.65069157541899447</v>
      </c>
      <c r="J5797" s="52">
        <f t="shared" ca="1" si="648"/>
        <v>1</v>
      </c>
      <c r="K5797" s="48">
        <f t="shared" si="649"/>
        <v>29.4</v>
      </c>
      <c r="L5797" s="48">
        <f t="shared" si="650"/>
        <v>29.44</v>
      </c>
      <c r="M5797" s="48">
        <f t="shared" si="651"/>
        <v>29.1</v>
      </c>
      <c r="N5797" s="48">
        <f t="shared" si="652"/>
        <v>29.12</v>
      </c>
      <c r="O5797" s="49">
        <f t="shared" ca="1" si="653"/>
        <v>221400</v>
      </c>
    </row>
    <row r="5798" spans="1:15" x14ac:dyDescent="0.25">
      <c r="A5798">
        <v>5783</v>
      </c>
      <c r="B5798" s="89">
        <v>34109</v>
      </c>
      <c r="C5798" s="48">
        <v>45.031199999999998</v>
      </c>
      <c r="D5798" s="48">
        <v>45.156199999999998</v>
      </c>
      <c r="E5798" s="48">
        <v>44.9375</v>
      </c>
      <c r="F5798" s="48">
        <v>45.156199999999998</v>
      </c>
      <c r="G5798" s="49">
        <v>98200</v>
      </c>
      <c r="H5798" s="48">
        <v>29.382759</v>
      </c>
      <c r="I5798" s="52">
        <f t="shared" si="647"/>
        <v>0.65069157723634852</v>
      </c>
      <c r="J5798" s="52">
        <f t="shared" ca="1" si="648"/>
        <v>1</v>
      </c>
      <c r="K5798" s="48">
        <f t="shared" si="649"/>
        <v>29.3</v>
      </c>
      <c r="L5798" s="48">
        <f t="shared" si="650"/>
        <v>29.38</v>
      </c>
      <c r="M5798" s="48">
        <f t="shared" si="651"/>
        <v>29.24</v>
      </c>
      <c r="N5798" s="48">
        <f t="shared" si="652"/>
        <v>29.38</v>
      </c>
      <c r="O5798" s="49">
        <f t="shared" ca="1" si="653"/>
        <v>98200</v>
      </c>
    </row>
    <row r="5799" spans="1:15" x14ac:dyDescent="0.25">
      <c r="A5799">
        <v>5784</v>
      </c>
      <c r="B5799" s="89">
        <v>34108</v>
      </c>
      <c r="C5799" s="48">
        <v>44.125</v>
      </c>
      <c r="D5799" s="48">
        <v>45.031199999999998</v>
      </c>
      <c r="E5799" s="48">
        <v>43.843699999999998</v>
      </c>
      <c r="F5799" s="48">
        <v>45.031199999999998</v>
      </c>
      <c r="G5799" s="49">
        <v>50200</v>
      </c>
      <c r="H5799" s="48">
        <v>29.301421999999999</v>
      </c>
      <c r="I5799" s="52">
        <f t="shared" si="647"/>
        <v>0.65069156495940594</v>
      </c>
      <c r="J5799" s="52">
        <f t="shared" ca="1" si="648"/>
        <v>1</v>
      </c>
      <c r="K5799" s="48">
        <f t="shared" si="649"/>
        <v>28.71</v>
      </c>
      <c r="L5799" s="48">
        <f t="shared" si="650"/>
        <v>29.3</v>
      </c>
      <c r="M5799" s="48">
        <f t="shared" si="651"/>
        <v>28.53</v>
      </c>
      <c r="N5799" s="48">
        <f t="shared" si="652"/>
        <v>29.3</v>
      </c>
      <c r="O5799" s="49">
        <f t="shared" ca="1" si="653"/>
        <v>50200</v>
      </c>
    </row>
    <row r="5800" spans="1:15" x14ac:dyDescent="0.25">
      <c r="A5800">
        <v>5785</v>
      </c>
      <c r="B5800" s="89">
        <v>34107</v>
      </c>
      <c r="C5800" s="48">
        <v>44.1875</v>
      </c>
      <c r="D5800" s="48">
        <v>44.218699999999998</v>
      </c>
      <c r="E5800" s="48">
        <v>43.968699999999998</v>
      </c>
      <c r="F5800" s="48">
        <v>44.125</v>
      </c>
      <c r="G5800" s="49">
        <v>105200</v>
      </c>
      <c r="H5800" s="48">
        <v>28.711765</v>
      </c>
      <c r="I5800" s="52">
        <f t="shared" si="647"/>
        <v>0.65069155807365442</v>
      </c>
      <c r="J5800" s="52">
        <f t="shared" ca="1" si="648"/>
        <v>1</v>
      </c>
      <c r="K5800" s="48">
        <f t="shared" si="649"/>
        <v>28.75</v>
      </c>
      <c r="L5800" s="48">
        <f t="shared" si="650"/>
        <v>28.77</v>
      </c>
      <c r="M5800" s="48">
        <f t="shared" si="651"/>
        <v>28.61</v>
      </c>
      <c r="N5800" s="48">
        <f t="shared" si="652"/>
        <v>28.71</v>
      </c>
      <c r="O5800" s="49">
        <f t="shared" ca="1" si="653"/>
        <v>105200</v>
      </c>
    </row>
    <row r="5801" spans="1:15" x14ac:dyDescent="0.25">
      <c r="A5801">
        <v>5786</v>
      </c>
      <c r="B5801" s="89">
        <v>34106</v>
      </c>
      <c r="C5801" s="48">
        <v>44.125</v>
      </c>
      <c r="D5801" s="48">
        <v>44.156199999999998</v>
      </c>
      <c r="E5801" s="48">
        <v>43.9375</v>
      </c>
      <c r="F5801" s="48">
        <v>44.156199999999998</v>
      </c>
      <c r="G5801" s="49">
        <v>34000</v>
      </c>
      <c r="H5801" s="48">
        <v>28.732067000000001</v>
      </c>
      <c r="I5801" s="52">
        <f t="shared" si="647"/>
        <v>0.65069156766207237</v>
      </c>
      <c r="J5801" s="52">
        <f t="shared" ca="1" si="648"/>
        <v>1</v>
      </c>
      <c r="K5801" s="48">
        <f t="shared" si="649"/>
        <v>28.71</v>
      </c>
      <c r="L5801" s="48">
        <f t="shared" si="650"/>
        <v>28.73</v>
      </c>
      <c r="M5801" s="48">
        <f t="shared" si="651"/>
        <v>28.59</v>
      </c>
      <c r="N5801" s="48">
        <f t="shared" si="652"/>
        <v>28.73</v>
      </c>
      <c r="O5801" s="49">
        <f t="shared" ca="1" si="653"/>
        <v>34000</v>
      </c>
    </row>
    <row r="5802" spans="1:15" x14ac:dyDescent="0.25">
      <c r="A5802">
        <v>5787</v>
      </c>
      <c r="B5802" s="89">
        <v>34103</v>
      </c>
      <c r="C5802" s="48">
        <v>44.031199999999998</v>
      </c>
      <c r="D5802" s="48">
        <v>44.156199999999998</v>
      </c>
      <c r="E5802" s="48">
        <v>43.968699999999998</v>
      </c>
      <c r="F5802" s="48">
        <v>44</v>
      </c>
      <c r="G5802" s="49">
        <v>63500</v>
      </c>
      <c r="H5802" s="48">
        <v>28.630428999999999</v>
      </c>
      <c r="I5802" s="52">
        <f t="shared" si="647"/>
        <v>0.65069156818181817</v>
      </c>
      <c r="J5802" s="52">
        <f t="shared" ca="1" si="648"/>
        <v>1</v>
      </c>
      <c r="K5802" s="48">
        <f t="shared" si="649"/>
        <v>28.65</v>
      </c>
      <c r="L5802" s="48">
        <f t="shared" si="650"/>
        <v>28.73</v>
      </c>
      <c r="M5802" s="48">
        <f t="shared" si="651"/>
        <v>28.61</v>
      </c>
      <c r="N5802" s="48">
        <f t="shared" si="652"/>
        <v>28.63</v>
      </c>
      <c r="O5802" s="49">
        <f t="shared" ca="1" si="653"/>
        <v>63500</v>
      </c>
    </row>
    <row r="5803" spans="1:15" x14ac:dyDescent="0.25">
      <c r="A5803">
        <v>5788</v>
      </c>
      <c r="B5803" s="89">
        <v>34102</v>
      </c>
      <c r="C5803" s="48">
        <v>44.375</v>
      </c>
      <c r="D5803" s="48">
        <v>44.375</v>
      </c>
      <c r="E5803" s="48">
        <v>44</v>
      </c>
      <c r="F5803" s="48">
        <v>44.031199999999998</v>
      </c>
      <c r="G5803" s="49">
        <v>129100</v>
      </c>
      <c r="H5803" s="48">
        <v>28.650731</v>
      </c>
      <c r="I5803" s="52">
        <f t="shared" si="647"/>
        <v>0.65069157779029418</v>
      </c>
      <c r="J5803" s="52">
        <f t="shared" ca="1" si="648"/>
        <v>1</v>
      </c>
      <c r="K5803" s="48">
        <f t="shared" si="649"/>
        <v>28.87</v>
      </c>
      <c r="L5803" s="48">
        <f t="shared" si="650"/>
        <v>28.87</v>
      </c>
      <c r="M5803" s="48">
        <f t="shared" si="651"/>
        <v>28.63</v>
      </c>
      <c r="N5803" s="48">
        <f t="shared" si="652"/>
        <v>28.65</v>
      </c>
      <c r="O5803" s="49">
        <f t="shared" ca="1" si="653"/>
        <v>129100</v>
      </c>
    </row>
    <row r="5804" spans="1:15" x14ac:dyDescent="0.25">
      <c r="A5804">
        <v>5789</v>
      </c>
      <c r="B5804" s="89">
        <v>34101</v>
      </c>
      <c r="C5804" s="48">
        <v>44.4375</v>
      </c>
      <c r="D5804" s="48">
        <v>44.593699999999998</v>
      </c>
      <c r="E5804" s="48">
        <v>44.4375</v>
      </c>
      <c r="F5804" s="48">
        <v>44.5625</v>
      </c>
      <c r="G5804" s="49">
        <v>31000</v>
      </c>
      <c r="H5804" s="48">
        <v>28.996442999999999</v>
      </c>
      <c r="I5804" s="52">
        <f t="shared" si="647"/>
        <v>0.65069156802244033</v>
      </c>
      <c r="J5804" s="52">
        <f t="shared" ca="1" si="648"/>
        <v>1</v>
      </c>
      <c r="K5804" s="48">
        <f t="shared" si="649"/>
        <v>28.92</v>
      </c>
      <c r="L5804" s="48">
        <f t="shared" si="650"/>
        <v>29.02</v>
      </c>
      <c r="M5804" s="48">
        <f t="shared" si="651"/>
        <v>28.92</v>
      </c>
      <c r="N5804" s="48">
        <f t="shared" si="652"/>
        <v>29</v>
      </c>
      <c r="O5804" s="49">
        <f t="shared" ca="1" si="653"/>
        <v>31000</v>
      </c>
    </row>
    <row r="5805" spans="1:15" x14ac:dyDescent="0.25">
      <c r="A5805">
        <v>5790</v>
      </c>
      <c r="B5805" s="89">
        <v>34100</v>
      </c>
      <c r="C5805" s="48">
        <v>44.4375</v>
      </c>
      <c r="D5805" s="48">
        <v>44.625</v>
      </c>
      <c r="E5805" s="48">
        <v>44.3125</v>
      </c>
      <c r="F5805" s="48">
        <v>44.625</v>
      </c>
      <c r="G5805" s="49">
        <v>42600</v>
      </c>
      <c r="H5805" s="48">
        <v>29.037110999999999</v>
      </c>
      <c r="I5805" s="52">
        <f t="shared" si="647"/>
        <v>0.65069156302521003</v>
      </c>
      <c r="J5805" s="52">
        <f t="shared" ca="1" si="648"/>
        <v>1</v>
      </c>
      <c r="K5805" s="48">
        <f t="shared" si="649"/>
        <v>28.92</v>
      </c>
      <c r="L5805" s="48">
        <f t="shared" si="650"/>
        <v>29.04</v>
      </c>
      <c r="M5805" s="48">
        <f t="shared" si="651"/>
        <v>28.83</v>
      </c>
      <c r="N5805" s="48">
        <f t="shared" si="652"/>
        <v>29.04</v>
      </c>
      <c r="O5805" s="49">
        <f t="shared" ca="1" si="653"/>
        <v>42600</v>
      </c>
    </row>
    <row r="5806" spans="1:15" x14ac:dyDescent="0.25">
      <c r="A5806">
        <v>5791</v>
      </c>
      <c r="B5806" s="89">
        <v>34099</v>
      </c>
      <c r="C5806" s="48">
        <v>44.406199999999998</v>
      </c>
      <c r="D5806" s="48">
        <v>44.6875</v>
      </c>
      <c r="E5806" s="48">
        <v>44.406199999999998</v>
      </c>
      <c r="F5806" s="48">
        <v>44.4375</v>
      </c>
      <c r="G5806" s="49">
        <v>113900</v>
      </c>
      <c r="H5806" s="48">
        <v>28.915106999999999</v>
      </c>
      <c r="I5806" s="52">
        <f t="shared" si="647"/>
        <v>0.65069157805907174</v>
      </c>
      <c r="J5806" s="52">
        <f t="shared" ca="1" si="648"/>
        <v>1</v>
      </c>
      <c r="K5806" s="48">
        <f t="shared" si="649"/>
        <v>28.89</v>
      </c>
      <c r="L5806" s="48">
        <f t="shared" si="650"/>
        <v>29.08</v>
      </c>
      <c r="M5806" s="48">
        <f t="shared" si="651"/>
        <v>28.89</v>
      </c>
      <c r="N5806" s="48">
        <f t="shared" si="652"/>
        <v>28.92</v>
      </c>
      <c r="O5806" s="49">
        <f t="shared" ca="1" si="653"/>
        <v>113900</v>
      </c>
    </row>
    <row r="5807" spans="1:15" x14ac:dyDescent="0.25">
      <c r="A5807">
        <v>5792</v>
      </c>
      <c r="B5807" s="89">
        <v>34096</v>
      </c>
      <c r="C5807" s="48">
        <v>44.468699999999998</v>
      </c>
      <c r="D5807" s="48">
        <v>44.468699999999998</v>
      </c>
      <c r="E5807" s="48">
        <v>44.281199999999998</v>
      </c>
      <c r="F5807" s="48">
        <v>44.343699999999998</v>
      </c>
      <c r="G5807" s="49">
        <v>68000</v>
      </c>
      <c r="H5807" s="48">
        <v>28.854071999999999</v>
      </c>
      <c r="I5807" s="52">
        <f t="shared" si="647"/>
        <v>0.6506915751279212</v>
      </c>
      <c r="J5807" s="52">
        <f t="shared" ca="1" si="648"/>
        <v>1</v>
      </c>
      <c r="K5807" s="48">
        <f t="shared" si="649"/>
        <v>28.94</v>
      </c>
      <c r="L5807" s="48">
        <f t="shared" si="650"/>
        <v>28.94</v>
      </c>
      <c r="M5807" s="48">
        <f t="shared" si="651"/>
        <v>28.81</v>
      </c>
      <c r="N5807" s="48">
        <f t="shared" si="652"/>
        <v>28.85</v>
      </c>
      <c r="O5807" s="49">
        <f t="shared" ca="1" si="653"/>
        <v>68000</v>
      </c>
    </row>
    <row r="5808" spans="1:15" x14ac:dyDescent="0.25">
      <c r="A5808">
        <v>5793</v>
      </c>
      <c r="B5808" s="89">
        <v>34095</v>
      </c>
      <c r="C5808" s="48">
        <v>44.531199999999998</v>
      </c>
      <c r="D5808" s="48">
        <v>44.5625</v>
      </c>
      <c r="E5808" s="48">
        <v>44.406199999999998</v>
      </c>
      <c r="F5808" s="48">
        <v>44.4375</v>
      </c>
      <c r="G5808" s="49">
        <v>54700</v>
      </c>
      <c r="H5808" s="48">
        <v>28.915106999999999</v>
      </c>
      <c r="I5808" s="52">
        <f t="shared" si="647"/>
        <v>0.65069157805907174</v>
      </c>
      <c r="J5808" s="52">
        <f t="shared" ca="1" si="648"/>
        <v>1</v>
      </c>
      <c r="K5808" s="48">
        <f t="shared" si="649"/>
        <v>28.98</v>
      </c>
      <c r="L5808" s="48">
        <f t="shared" si="650"/>
        <v>29</v>
      </c>
      <c r="M5808" s="48">
        <f t="shared" si="651"/>
        <v>28.89</v>
      </c>
      <c r="N5808" s="48">
        <f t="shared" si="652"/>
        <v>28.92</v>
      </c>
      <c r="O5808" s="49">
        <f t="shared" ca="1" si="653"/>
        <v>54700</v>
      </c>
    </row>
    <row r="5809" spans="1:15" x14ac:dyDescent="0.25">
      <c r="A5809">
        <v>5794</v>
      </c>
      <c r="B5809" s="89">
        <v>34094</v>
      </c>
      <c r="C5809" s="48">
        <v>44.468699999999998</v>
      </c>
      <c r="D5809" s="48">
        <v>44.75</v>
      </c>
      <c r="E5809" s="48">
        <v>44.468699999999998</v>
      </c>
      <c r="F5809" s="48">
        <v>44.593699999999998</v>
      </c>
      <c r="G5809" s="49">
        <v>109000</v>
      </c>
      <c r="H5809" s="48">
        <v>29.016745</v>
      </c>
      <c r="I5809" s="52">
        <f t="shared" si="647"/>
        <v>0.65069157750982765</v>
      </c>
      <c r="J5809" s="52">
        <f t="shared" ca="1" si="648"/>
        <v>1</v>
      </c>
      <c r="K5809" s="48">
        <f t="shared" si="649"/>
        <v>28.94</v>
      </c>
      <c r="L5809" s="48">
        <f t="shared" si="650"/>
        <v>29.12</v>
      </c>
      <c r="M5809" s="48">
        <f t="shared" si="651"/>
        <v>28.94</v>
      </c>
      <c r="N5809" s="48">
        <f t="shared" si="652"/>
        <v>29.02</v>
      </c>
      <c r="O5809" s="49">
        <f t="shared" ca="1" si="653"/>
        <v>109000</v>
      </c>
    </row>
    <row r="5810" spans="1:15" x14ac:dyDescent="0.25">
      <c r="A5810">
        <v>5795</v>
      </c>
      <c r="B5810" s="89">
        <v>34093</v>
      </c>
      <c r="C5810" s="48">
        <v>44.406199999999998</v>
      </c>
      <c r="D5810" s="48">
        <v>44.625</v>
      </c>
      <c r="E5810" s="48">
        <v>44.343699999999998</v>
      </c>
      <c r="F5810" s="48">
        <v>44.468699999999998</v>
      </c>
      <c r="G5810" s="49">
        <v>149100</v>
      </c>
      <c r="H5810" s="48">
        <v>28.935407999999999</v>
      </c>
      <c r="I5810" s="52">
        <f t="shared" si="647"/>
        <v>0.65069156507835846</v>
      </c>
      <c r="J5810" s="52">
        <f t="shared" ca="1" si="648"/>
        <v>1</v>
      </c>
      <c r="K5810" s="48">
        <f t="shared" si="649"/>
        <v>28.89</v>
      </c>
      <c r="L5810" s="48">
        <f t="shared" si="650"/>
        <v>29.04</v>
      </c>
      <c r="M5810" s="48">
        <f t="shared" si="651"/>
        <v>28.85</v>
      </c>
      <c r="N5810" s="48">
        <f t="shared" si="652"/>
        <v>28.94</v>
      </c>
      <c r="O5810" s="49">
        <f t="shared" ca="1" si="653"/>
        <v>149100</v>
      </c>
    </row>
    <row r="5811" spans="1:15" x14ac:dyDescent="0.25">
      <c r="A5811">
        <v>5796</v>
      </c>
      <c r="B5811" s="89">
        <v>34092</v>
      </c>
      <c r="C5811" s="48">
        <v>44.093699999999998</v>
      </c>
      <c r="D5811" s="48">
        <v>44.3125</v>
      </c>
      <c r="E5811" s="48">
        <v>43.906199999999998</v>
      </c>
      <c r="F5811" s="48">
        <v>44.3125</v>
      </c>
      <c r="G5811" s="49">
        <v>80500</v>
      </c>
      <c r="H5811" s="48">
        <v>28.833770000000001</v>
      </c>
      <c r="I5811" s="52">
        <f t="shared" si="647"/>
        <v>0.65069156558533148</v>
      </c>
      <c r="J5811" s="52">
        <f t="shared" ca="1" si="648"/>
        <v>1</v>
      </c>
      <c r="K5811" s="48">
        <f t="shared" si="649"/>
        <v>28.69</v>
      </c>
      <c r="L5811" s="48">
        <f t="shared" si="650"/>
        <v>28.83</v>
      </c>
      <c r="M5811" s="48">
        <f t="shared" si="651"/>
        <v>28.57</v>
      </c>
      <c r="N5811" s="48">
        <f t="shared" si="652"/>
        <v>28.83</v>
      </c>
      <c r="O5811" s="49">
        <f t="shared" ca="1" si="653"/>
        <v>80500</v>
      </c>
    </row>
    <row r="5812" spans="1:15" x14ac:dyDescent="0.25">
      <c r="A5812">
        <v>5797</v>
      </c>
      <c r="B5812" s="89">
        <v>34089</v>
      </c>
      <c r="C5812" s="48">
        <v>44.125</v>
      </c>
      <c r="D5812" s="48">
        <v>44.281199999999998</v>
      </c>
      <c r="E5812" s="48">
        <v>44.031199999999998</v>
      </c>
      <c r="F5812" s="48">
        <v>44.031199999999998</v>
      </c>
      <c r="G5812" s="49">
        <v>88500</v>
      </c>
      <c r="H5812" s="48">
        <v>28.650731</v>
      </c>
      <c r="I5812" s="52">
        <f t="shared" si="647"/>
        <v>0.65069157779029418</v>
      </c>
      <c r="J5812" s="52">
        <f t="shared" ca="1" si="648"/>
        <v>1</v>
      </c>
      <c r="K5812" s="48">
        <f t="shared" si="649"/>
        <v>28.71</v>
      </c>
      <c r="L5812" s="48">
        <f t="shared" si="650"/>
        <v>28.81</v>
      </c>
      <c r="M5812" s="48">
        <f t="shared" si="651"/>
        <v>28.65</v>
      </c>
      <c r="N5812" s="48">
        <f t="shared" si="652"/>
        <v>28.65</v>
      </c>
      <c r="O5812" s="49">
        <f t="shared" ca="1" si="653"/>
        <v>88500</v>
      </c>
    </row>
    <row r="5813" spans="1:15" x14ac:dyDescent="0.25">
      <c r="A5813">
        <v>5798</v>
      </c>
      <c r="B5813" s="89">
        <v>34088</v>
      </c>
      <c r="C5813" s="48">
        <v>43.875</v>
      </c>
      <c r="D5813" s="48">
        <v>43.968699999999998</v>
      </c>
      <c r="E5813" s="48">
        <v>43.625</v>
      </c>
      <c r="F5813" s="48">
        <v>43.968699999999998</v>
      </c>
      <c r="G5813" s="49">
        <v>85000</v>
      </c>
      <c r="H5813" s="48">
        <v>28.610063</v>
      </c>
      <c r="I5813" s="52">
        <f t="shared" si="647"/>
        <v>0.65069158287600048</v>
      </c>
      <c r="J5813" s="52">
        <f t="shared" ca="1" si="648"/>
        <v>1</v>
      </c>
      <c r="K5813" s="48">
        <f t="shared" si="649"/>
        <v>28.55</v>
      </c>
      <c r="L5813" s="48">
        <f t="shared" si="650"/>
        <v>28.61</v>
      </c>
      <c r="M5813" s="48">
        <f t="shared" si="651"/>
        <v>28.39</v>
      </c>
      <c r="N5813" s="48">
        <f t="shared" si="652"/>
        <v>28.61</v>
      </c>
      <c r="O5813" s="49">
        <f t="shared" ca="1" si="653"/>
        <v>85000</v>
      </c>
    </row>
    <row r="5814" spans="1:15" x14ac:dyDescent="0.25">
      <c r="A5814">
        <v>5799</v>
      </c>
      <c r="B5814" s="89">
        <v>34087</v>
      </c>
      <c r="C5814" s="48">
        <v>43.8125</v>
      </c>
      <c r="D5814" s="48">
        <v>43.906199999999998</v>
      </c>
      <c r="E5814" s="48">
        <v>43.718699999999998</v>
      </c>
      <c r="F5814" s="48">
        <v>43.781199999999998</v>
      </c>
      <c r="G5814" s="49">
        <v>85900</v>
      </c>
      <c r="H5814" s="48">
        <v>28.488057999999999</v>
      </c>
      <c r="I5814" s="52">
        <f t="shared" si="647"/>
        <v>0.6506915753793866</v>
      </c>
      <c r="J5814" s="52">
        <f t="shared" ca="1" si="648"/>
        <v>1</v>
      </c>
      <c r="K5814" s="48">
        <f t="shared" si="649"/>
        <v>28.51</v>
      </c>
      <c r="L5814" s="48">
        <f t="shared" si="650"/>
        <v>28.57</v>
      </c>
      <c r="M5814" s="48">
        <f t="shared" si="651"/>
        <v>28.45</v>
      </c>
      <c r="N5814" s="48">
        <f t="shared" si="652"/>
        <v>28.49</v>
      </c>
      <c r="O5814" s="49">
        <f t="shared" ca="1" si="653"/>
        <v>85900</v>
      </c>
    </row>
    <row r="5815" spans="1:15" x14ac:dyDescent="0.25">
      <c r="A5815">
        <v>5800</v>
      </c>
      <c r="B5815" s="89">
        <v>34086</v>
      </c>
      <c r="C5815" s="48">
        <v>43.343699999999998</v>
      </c>
      <c r="D5815" s="48">
        <v>43.875</v>
      </c>
      <c r="E5815" s="48">
        <v>43.343699999999998</v>
      </c>
      <c r="F5815" s="48">
        <v>43.875</v>
      </c>
      <c r="G5815" s="49">
        <v>156800</v>
      </c>
      <c r="H5815" s="48">
        <v>28.549092999999999</v>
      </c>
      <c r="I5815" s="52">
        <f t="shared" si="647"/>
        <v>0.65069157834757829</v>
      </c>
      <c r="J5815" s="52">
        <f t="shared" ca="1" si="648"/>
        <v>1</v>
      </c>
      <c r="K5815" s="48">
        <f t="shared" si="649"/>
        <v>28.2</v>
      </c>
      <c r="L5815" s="48">
        <f t="shared" si="650"/>
        <v>28.55</v>
      </c>
      <c r="M5815" s="48">
        <f t="shared" si="651"/>
        <v>28.2</v>
      </c>
      <c r="N5815" s="48">
        <f t="shared" si="652"/>
        <v>28.55</v>
      </c>
      <c r="O5815" s="49">
        <f t="shared" ca="1" si="653"/>
        <v>156800</v>
      </c>
    </row>
    <row r="5816" spans="1:15" x14ac:dyDescent="0.25">
      <c r="A5816">
        <v>5801</v>
      </c>
      <c r="B5816" s="89">
        <v>34085</v>
      </c>
      <c r="C5816" s="48">
        <v>43.781199999999998</v>
      </c>
      <c r="D5816" s="48">
        <v>43.9375</v>
      </c>
      <c r="E5816" s="48">
        <v>43.281199999999998</v>
      </c>
      <c r="F5816" s="48">
        <v>43.406199999999998</v>
      </c>
      <c r="G5816" s="49">
        <v>62600</v>
      </c>
      <c r="H5816" s="48">
        <v>28.244049</v>
      </c>
      <c r="I5816" s="52">
        <f t="shared" si="647"/>
        <v>0.6506915832300455</v>
      </c>
      <c r="J5816" s="52">
        <f t="shared" ca="1" si="648"/>
        <v>1</v>
      </c>
      <c r="K5816" s="48">
        <f t="shared" si="649"/>
        <v>28.49</v>
      </c>
      <c r="L5816" s="48">
        <f t="shared" si="650"/>
        <v>28.59</v>
      </c>
      <c r="M5816" s="48">
        <f t="shared" si="651"/>
        <v>28.16</v>
      </c>
      <c r="N5816" s="48">
        <f t="shared" si="652"/>
        <v>28.24</v>
      </c>
      <c r="O5816" s="49">
        <f t="shared" ca="1" si="653"/>
        <v>62600</v>
      </c>
    </row>
    <row r="5817" spans="1:15" x14ac:dyDescent="0.25">
      <c r="A5817">
        <v>5802</v>
      </c>
      <c r="B5817" s="89">
        <v>34082</v>
      </c>
      <c r="C5817" s="48">
        <v>43.843699999999998</v>
      </c>
      <c r="D5817" s="48">
        <v>43.968699999999998</v>
      </c>
      <c r="E5817" s="48">
        <v>43.6875</v>
      </c>
      <c r="F5817" s="48">
        <v>43.75</v>
      </c>
      <c r="G5817" s="49">
        <v>106000</v>
      </c>
      <c r="H5817" s="48">
        <v>28.467756000000001</v>
      </c>
      <c r="I5817" s="52">
        <f t="shared" si="647"/>
        <v>0.65069156571428577</v>
      </c>
      <c r="J5817" s="52">
        <f t="shared" ca="1" si="648"/>
        <v>1</v>
      </c>
      <c r="K5817" s="48">
        <f t="shared" si="649"/>
        <v>28.53</v>
      </c>
      <c r="L5817" s="48">
        <f t="shared" si="650"/>
        <v>28.61</v>
      </c>
      <c r="M5817" s="48">
        <f t="shared" si="651"/>
        <v>28.43</v>
      </c>
      <c r="N5817" s="48">
        <f t="shared" si="652"/>
        <v>28.47</v>
      </c>
      <c r="O5817" s="49">
        <f t="shared" ca="1" si="653"/>
        <v>106000</v>
      </c>
    </row>
    <row r="5818" spans="1:15" x14ac:dyDescent="0.25">
      <c r="A5818">
        <v>5803</v>
      </c>
      <c r="B5818" s="89">
        <v>34081</v>
      </c>
      <c r="C5818" s="48">
        <v>44.3125</v>
      </c>
      <c r="D5818" s="48">
        <v>44.6875</v>
      </c>
      <c r="E5818" s="48">
        <v>43.9375</v>
      </c>
      <c r="F5818" s="48">
        <v>43.9375</v>
      </c>
      <c r="G5818" s="49">
        <v>97700</v>
      </c>
      <c r="H5818" s="48">
        <v>28.589760999999999</v>
      </c>
      <c r="I5818" s="52">
        <f t="shared" si="647"/>
        <v>0.65069157325746796</v>
      </c>
      <c r="J5818" s="52">
        <f t="shared" ca="1" si="648"/>
        <v>1</v>
      </c>
      <c r="K5818" s="48">
        <f t="shared" si="649"/>
        <v>28.83</v>
      </c>
      <c r="L5818" s="48">
        <f t="shared" si="650"/>
        <v>29.08</v>
      </c>
      <c r="M5818" s="48">
        <f t="shared" si="651"/>
        <v>28.59</v>
      </c>
      <c r="N5818" s="48">
        <f t="shared" si="652"/>
        <v>28.59</v>
      </c>
      <c r="O5818" s="49">
        <f t="shared" ca="1" si="653"/>
        <v>97700</v>
      </c>
    </row>
    <row r="5819" spans="1:15" x14ac:dyDescent="0.25">
      <c r="A5819">
        <v>5804</v>
      </c>
      <c r="B5819" s="89">
        <v>34080</v>
      </c>
      <c r="C5819" s="48">
        <v>44.625</v>
      </c>
      <c r="D5819" s="48">
        <v>44.625</v>
      </c>
      <c r="E5819" s="48">
        <v>44.375</v>
      </c>
      <c r="F5819" s="48">
        <v>44.5</v>
      </c>
      <c r="G5819" s="49">
        <v>67900</v>
      </c>
      <c r="H5819" s="48">
        <v>28.955774999999999</v>
      </c>
      <c r="I5819" s="52">
        <f t="shared" si="647"/>
        <v>0.65069157303370784</v>
      </c>
      <c r="J5819" s="52">
        <f t="shared" ca="1" si="648"/>
        <v>1</v>
      </c>
      <c r="K5819" s="48">
        <f t="shared" si="649"/>
        <v>29.04</v>
      </c>
      <c r="L5819" s="48">
        <f t="shared" si="650"/>
        <v>29.04</v>
      </c>
      <c r="M5819" s="48">
        <f t="shared" si="651"/>
        <v>28.87</v>
      </c>
      <c r="N5819" s="48">
        <f t="shared" si="652"/>
        <v>28.96</v>
      </c>
      <c r="O5819" s="49">
        <f t="shared" ca="1" si="653"/>
        <v>67900</v>
      </c>
    </row>
    <row r="5820" spans="1:15" x14ac:dyDescent="0.25">
      <c r="A5820">
        <v>5805</v>
      </c>
      <c r="B5820" s="89">
        <v>34079</v>
      </c>
      <c r="C5820" s="48">
        <v>44.6875</v>
      </c>
      <c r="D5820" s="48">
        <v>44.75</v>
      </c>
      <c r="E5820" s="48">
        <v>44.25</v>
      </c>
      <c r="F5820" s="48">
        <v>44.531199999999998</v>
      </c>
      <c r="G5820" s="49">
        <v>279500</v>
      </c>
      <c r="H5820" s="48">
        <v>28.976077</v>
      </c>
      <c r="I5820" s="52">
        <f t="shared" si="647"/>
        <v>0.65069158253089976</v>
      </c>
      <c r="J5820" s="52">
        <f t="shared" ca="1" si="648"/>
        <v>1</v>
      </c>
      <c r="K5820" s="48">
        <f t="shared" si="649"/>
        <v>29.08</v>
      </c>
      <c r="L5820" s="48">
        <f t="shared" si="650"/>
        <v>29.12</v>
      </c>
      <c r="M5820" s="48">
        <f t="shared" si="651"/>
        <v>28.79</v>
      </c>
      <c r="N5820" s="48">
        <f t="shared" si="652"/>
        <v>28.98</v>
      </c>
      <c r="O5820" s="49">
        <f t="shared" ca="1" si="653"/>
        <v>279500</v>
      </c>
    </row>
    <row r="5821" spans="1:15" x14ac:dyDescent="0.25">
      <c r="A5821">
        <v>5806</v>
      </c>
      <c r="B5821" s="89">
        <v>34078</v>
      </c>
      <c r="C5821" s="48">
        <v>44.9375</v>
      </c>
      <c r="D5821" s="48">
        <v>45.0625</v>
      </c>
      <c r="E5821" s="48">
        <v>44.718699999999998</v>
      </c>
      <c r="F5821" s="48">
        <v>44.75</v>
      </c>
      <c r="G5821" s="49">
        <v>157000</v>
      </c>
      <c r="H5821" s="48">
        <v>29.118448000000001</v>
      </c>
      <c r="I5821" s="52">
        <f t="shared" si="647"/>
        <v>0.65069157541899447</v>
      </c>
      <c r="J5821" s="52">
        <f t="shared" ca="1" si="648"/>
        <v>1</v>
      </c>
      <c r="K5821" s="48">
        <f t="shared" si="649"/>
        <v>29.24</v>
      </c>
      <c r="L5821" s="48">
        <f t="shared" si="650"/>
        <v>29.32</v>
      </c>
      <c r="M5821" s="48">
        <f t="shared" si="651"/>
        <v>29.1</v>
      </c>
      <c r="N5821" s="48">
        <f t="shared" si="652"/>
        <v>29.12</v>
      </c>
      <c r="O5821" s="49">
        <f t="shared" ca="1" si="653"/>
        <v>157000</v>
      </c>
    </row>
    <row r="5822" spans="1:15" x14ac:dyDescent="0.25">
      <c r="A5822">
        <v>5807</v>
      </c>
      <c r="B5822" s="89">
        <v>34075</v>
      </c>
      <c r="C5822" s="48">
        <v>44.968699999999998</v>
      </c>
      <c r="D5822" s="48">
        <v>45.031199999999998</v>
      </c>
      <c r="E5822" s="48">
        <v>44.875</v>
      </c>
      <c r="F5822" s="48">
        <v>44.9375</v>
      </c>
      <c r="G5822" s="49">
        <v>47900</v>
      </c>
      <c r="H5822" s="48">
        <v>29.240452000000001</v>
      </c>
      <c r="I5822" s="52">
        <f t="shared" si="647"/>
        <v>0.65069156050069543</v>
      </c>
      <c r="J5822" s="52">
        <f t="shared" ca="1" si="648"/>
        <v>1</v>
      </c>
      <c r="K5822" s="48">
        <f t="shared" si="649"/>
        <v>29.26</v>
      </c>
      <c r="L5822" s="48">
        <f t="shared" si="650"/>
        <v>29.3</v>
      </c>
      <c r="M5822" s="48">
        <f t="shared" si="651"/>
        <v>29.2</v>
      </c>
      <c r="N5822" s="48">
        <f t="shared" si="652"/>
        <v>29.24</v>
      </c>
      <c r="O5822" s="49">
        <f t="shared" ca="1" si="653"/>
        <v>47900</v>
      </c>
    </row>
    <row r="5823" spans="1:15" x14ac:dyDescent="0.25">
      <c r="A5823">
        <v>5808</v>
      </c>
      <c r="B5823" s="89">
        <v>34074</v>
      </c>
      <c r="C5823" s="48">
        <v>44.906199999999998</v>
      </c>
      <c r="D5823" s="48">
        <v>45.031199999999998</v>
      </c>
      <c r="E5823" s="48">
        <v>44.75</v>
      </c>
      <c r="F5823" s="48">
        <v>44.9375</v>
      </c>
      <c r="G5823" s="49">
        <v>148600</v>
      </c>
      <c r="H5823" s="48">
        <v>29.240452000000001</v>
      </c>
      <c r="I5823" s="52">
        <f t="shared" si="647"/>
        <v>0.65069156050069543</v>
      </c>
      <c r="J5823" s="52">
        <f t="shared" ca="1" si="648"/>
        <v>1</v>
      </c>
      <c r="K5823" s="48">
        <f t="shared" si="649"/>
        <v>29.22</v>
      </c>
      <c r="L5823" s="48">
        <f t="shared" si="650"/>
        <v>29.3</v>
      </c>
      <c r="M5823" s="48">
        <f t="shared" si="651"/>
        <v>29.12</v>
      </c>
      <c r="N5823" s="48">
        <f t="shared" si="652"/>
        <v>29.24</v>
      </c>
      <c r="O5823" s="49">
        <f t="shared" ca="1" si="653"/>
        <v>148600</v>
      </c>
    </row>
    <row r="5824" spans="1:15" x14ac:dyDescent="0.25">
      <c r="A5824">
        <v>5809</v>
      </c>
      <c r="B5824" s="89">
        <v>34073</v>
      </c>
      <c r="C5824" s="48">
        <v>45.031199999999998</v>
      </c>
      <c r="D5824" s="48">
        <v>45.0625</v>
      </c>
      <c r="E5824" s="48">
        <v>44.906199999999998</v>
      </c>
      <c r="F5824" s="48">
        <v>44.9375</v>
      </c>
      <c r="G5824" s="49">
        <v>119600</v>
      </c>
      <c r="H5824" s="48">
        <v>29.240452000000001</v>
      </c>
      <c r="I5824" s="52">
        <f t="shared" si="647"/>
        <v>0.65069156050069543</v>
      </c>
      <c r="J5824" s="52">
        <f t="shared" ca="1" si="648"/>
        <v>1</v>
      </c>
      <c r="K5824" s="48">
        <f t="shared" si="649"/>
        <v>29.3</v>
      </c>
      <c r="L5824" s="48">
        <f t="shared" si="650"/>
        <v>29.32</v>
      </c>
      <c r="M5824" s="48">
        <f t="shared" si="651"/>
        <v>29.22</v>
      </c>
      <c r="N5824" s="48">
        <f t="shared" si="652"/>
        <v>29.24</v>
      </c>
      <c r="O5824" s="49">
        <f t="shared" ca="1" si="653"/>
        <v>119600</v>
      </c>
    </row>
    <row r="5825" spans="1:15" x14ac:dyDescent="0.25">
      <c r="A5825">
        <v>5810</v>
      </c>
      <c r="B5825" s="89">
        <v>34072</v>
      </c>
      <c r="C5825" s="48">
        <v>44.875</v>
      </c>
      <c r="D5825" s="48">
        <v>45.156199999999998</v>
      </c>
      <c r="E5825" s="48">
        <v>44.843699999999998</v>
      </c>
      <c r="F5825" s="48">
        <v>45</v>
      </c>
      <c r="G5825" s="49">
        <v>146100</v>
      </c>
      <c r="H5825" s="48">
        <v>29.281120999999999</v>
      </c>
      <c r="I5825" s="52">
        <f t="shared" si="647"/>
        <v>0.65069157777777775</v>
      </c>
      <c r="J5825" s="52">
        <f t="shared" ca="1" si="648"/>
        <v>1</v>
      </c>
      <c r="K5825" s="48">
        <f t="shared" si="649"/>
        <v>29.2</v>
      </c>
      <c r="L5825" s="48">
        <f t="shared" si="650"/>
        <v>29.38</v>
      </c>
      <c r="M5825" s="48">
        <f t="shared" si="651"/>
        <v>29.18</v>
      </c>
      <c r="N5825" s="48">
        <f t="shared" si="652"/>
        <v>29.28</v>
      </c>
      <c r="O5825" s="49">
        <f t="shared" ca="1" si="653"/>
        <v>146100</v>
      </c>
    </row>
    <row r="5826" spans="1:15" x14ac:dyDescent="0.25">
      <c r="A5826">
        <v>5811</v>
      </c>
      <c r="B5826" s="89">
        <v>34071</v>
      </c>
      <c r="C5826" s="48">
        <v>44.718699999999998</v>
      </c>
      <c r="D5826" s="48">
        <v>44.9375</v>
      </c>
      <c r="E5826" s="48">
        <v>44.656199999999998</v>
      </c>
      <c r="F5826" s="48">
        <v>44.906199999999998</v>
      </c>
      <c r="G5826" s="49">
        <v>348500</v>
      </c>
      <c r="H5826" s="48">
        <v>29.220085999999998</v>
      </c>
      <c r="I5826" s="52">
        <f t="shared" si="647"/>
        <v>0.65069157488275564</v>
      </c>
      <c r="J5826" s="52">
        <f t="shared" ca="1" si="648"/>
        <v>1</v>
      </c>
      <c r="K5826" s="48">
        <f t="shared" si="649"/>
        <v>29.1</v>
      </c>
      <c r="L5826" s="48">
        <f t="shared" si="650"/>
        <v>29.24</v>
      </c>
      <c r="M5826" s="48">
        <f t="shared" si="651"/>
        <v>29.06</v>
      </c>
      <c r="N5826" s="48">
        <f t="shared" si="652"/>
        <v>29.22</v>
      </c>
      <c r="O5826" s="49">
        <f t="shared" ca="1" si="653"/>
        <v>348500</v>
      </c>
    </row>
    <row r="5827" spans="1:15" x14ac:dyDescent="0.25">
      <c r="A5827">
        <v>5812</v>
      </c>
      <c r="B5827" s="89">
        <v>34067</v>
      </c>
      <c r="C5827" s="48">
        <v>44.531199999999998</v>
      </c>
      <c r="D5827" s="48">
        <v>44.531199999999998</v>
      </c>
      <c r="E5827" s="48">
        <v>44.093699999999998</v>
      </c>
      <c r="F5827" s="48">
        <v>44.281199999999998</v>
      </c>
      <c r="G5827" s="49">
        <v>180800</v>
      </c>
      <c r="H5827" s="48">
        <v>28.813403999999998</v>
      </c>
      <c r="I5827" s="52">
        <f t="shared" si="647"/>
        <v>0.65069158017397899</v>
      </c>
      <c r="J5827" s="52">
        <f t="shared" ca="1" si="648"/>
        <v>1</v>
      </c>
      <c r="K5827" s="48">
        <f t="shared" si="649"/>
        <v>28.98</v>
      </c>
      <c r="L5827" s="48">
        <f t="shared" si="650"/>
        <v>28.98</v>
      </c>
      <c r="M5827" s="48">
        <f t="shared" si="651"/>
        <v>28.69</v>
      </c>
      <c r="N5827" s="48">
        <f t="shared" si="652"/>
        <v>28.81</v>
      </c>
      <c r="O5827" s="49">
        <f t="shared" ca="1" si="653"/>
        <v>180800</v>
      </c>
    </row>
    <row r="5828" spans="1:15" x14ac:dyDescent="0.25">
      <c r="A5828">
        <v>5813</v>
      </c>
      <c r="B5828" s="89">
        <v>34066</v>
      </c>
      <c r="C5828" s="48">
        <v>44.25</v>
      </c>
      <c r="D5828" s="48">
        <v>44.343699999999998</v>
      </c>
      <c r="E5828" s="48">
        <v>44.156199999999998</v>
      </c>
      <c r="F5828" s="48">
        <v>44.343699999999998</v>
      </c>
      <c r="G5828" s="49">
        <v>28000</v>
      </c>
      <c r="H5828" s="48">
        <v>28.854071999999999</v>
      </c>
      <c r="I5828" s="52">
        <f t="shared" si="647"/>
        <v>0.6506915751279212</v>
      </c>
      <c r="J5828" s="52">
        <f t="shared" ca="1" si="648"/>
        <v>1</v>
      </c>
      <c r="K5828" s="48">
        <f t="shared" si="649"/>
        <v>28.79</v>
      </c>
      <c r="L5828" s="48">
        <f t="shared" si="650"/>
        <v>28.85</v>
      </c>
      <c r="M5828" s="48">
        <f t="shared" si="651"/>
        <v>28.73</v>
      </c>
      <c r="N5828" s="48">
        <f t="shared" si="652"/>
        <v>28.85</v>
      </c>
      <c r="O5828" s="49">
        <f t="shared" ca="1" si="653"/>
        <v>28000</v>
      </c>
    </row>
    <row r="5829" spans="1:15" x14ac:dyDescent="0.25">
      <c r="A5829">
        <v>5814</v>
      </c>
      <c r="B5829" s="89">
        <v>34065</v>
      </c>
      <c r="C5829" s="48">
        <v>44.406199999999998</v>
      </c>
      <c r="D5829" s="48">
        <v>44.406199999999998</v>
      </c>
      <c r="E5829" s="48">
        <v>44.0625</v>
      </c>
      <c r="F5829" s="48">
        <v>44.1875</v>
      </c>
      <c r="G5829" s="49">
        <v>129700</v>
      </c>
      <c r="H5829" s="48">
        <v>28.752434000000001</v>
      </c>
      <c r="I5829" s="52">
        <f t="shared" si="647"/>
        <v>0.65069157567185287</v>
      </c>
      <c r="J5829" s="52">
        <f t="shared" ca="1" si="648"/>
        <v>1</v>
      </c>
      <c r="K5829" s="48">
        <f t="shared" si="649"/>
        <v>28.89</v>
      </c>
      <c r="L5829" s="48">
        <f t="shared" si="650"/>
        <v>28.89</v>
      </c>
      <c r="M5829" s="48">
        <f t="shared" si="651"/>
        <v>28.67</v>
      </c>
      <c r="N5829" s="48">
        <f t="shared" si="652"/>
        <v>28.75</v>
      </c>
      <c r="O5829" s="49">
        <f t="shared" ca="1" si="653"/>
        <v>129700</v>
      </c>
    </row>
    <row r="5830" spans="1:15" x14ac:dyDescent="0.25">
      <c r="A5830">
        <v>5815</v>
      </c>
      <c r="B5830" s="89">
        <v>34064</v>
      </c>
      <c r="C5830" s="48">
        <v>44.4375</v>
      </c>
      <c r="D5830" s="48">
        <v>44.4375</v>
      </c>
      <c r="E5830" s="48">
        <v>44.1875</v>
      </c>
      <c r="F5830" s="48">
        <v>44.3125</v>
      </c>
      <c r="G5830" s="49">
        <v>172200</v>
      </c>
      <c r="H5830" s="48">
        <v>28.833770000000001</v>
      </c>
      <c r="I5830" s="52">
        <f t="shared" si="647"/>
        <v>0.65069156558533148</v>
      </c>
      <c r="J5830" s="52">
        <f t="shared" ca="1" si="648"/>
        <v>1</v>
      </c>
      <c r="K5830" s="48">
        <f t="shared" si="649"/>
        <v>28.92</v>
      </c>
      <c r="L5830" s="48">
        <f t="shared" si="650"/>
        <v>28.92</v>
      </c>
      <c r="M5830" s="48">
        <f t="shared" si="651"/>
        <v>28.75</v>
      </c>
      <c r="N5830" s="48">
        <f t="shared" si="652"/>
        <v>28.83</v>
      </c>
      <c r="O5830" s="49">
        <f t="shared" ca="1" si="653"/>
        <v>172200</v>
      </c>
    </row>
    <row r="5831" spans="1:15" x14ac:dyDescent="0.25">
      <c r="A5831">
        <v>5816</v>
      </c>
      <c r="B5831" s="89">
        <v>34061</v>
      </c>
      <c r="C5831" s="48">
        <v>44.656199999999998</v>
      </c>
      <c r="D5831" s="48">
        <v>44.656199999999998</v>
      </c>
      <c r="E5831" s="48">
        <v>44.093699999999998</v>
      </c>
      <c r="F5831" s="48">
        <v>44.093699999999998</v>
      </c>
      <c r="G5831" s="49">
        <v>59400</v>
      </c>
      <c r="H5831" s="48">
        <v>28.691399000000001</v>
      </c>
      <c r="I5831" s="52">
        <f t="shared" si="647"/>
        <v>0.65069157271900524</v>
      </c>
      <c r="J5831" s="52">
        <f t="shared" ca="1" si="648"/>
        <v>1</v>
      </c>
      <c r="K5831" s="48">
        <f t="shared" si="649"/>
        <v>29.06</v>
      </c>
      <c r="L5831" s="48">
        <f t="shared" si="650"/>
        <v>29.06</v>
      </c>
      <c r="M5831" s="48">
        <f t="shared" si="651"/>
        <v>28.69</v>
      </c>
      <c r="N5831" s="48">
        <f t="shared" si="652"/>
        <v>28.69</v>
      </c>
      <c r="O5831" s="49">
        <f t="shared" ca="1" si="653"/>
        <v>59400</v>
      </c>
    </row>
    <row r="5832" spans="1:15" x14ac:dyDescent="0.25">
      <c r="A5832">
        <v>5817</v>
      </c>
      <c r="B5832" s="89">
        <v>34060</v>
      </c>
      <c r="C5832" s="48">
        <v>45.25</v>
      </c>
      <c r="D5832" s="48">
        <v>45.25</v>
      </c>
      <c r="E5832" s="48">
        <v>44.9375</v>
      </c>
      <c r="F5832" s="48">
        <v>45.031199999999998</v>
      </c>
      <c r="G5832" s="49">
        <v>129500</v>
      </c>
      <c r="H5832" s="48">
        <v>29.301421999999999</v>
      </c>
      <c r="I5832" s="52">
        <f t="shared" si="647"/>
        <v>0.65069156495940594</v>
      </c>
      <c r="J5832" s="52">
        <f t="shared" ca="1" si="648"/>
        <v>1</v>
      </c>
      <c r="K5832" s="48">
        <f t="shared" si="649"/>
        <v>29.44</v>
      </c>
      <c r="L5832" s="48">
        <f t="shared" si="650"/>
        <v>29.44</v>
      </c>
      <c r="M5832" s="48">
        <f t="shared" si="651"/>
        <v>29.24</v>
      </c>
      <c r="N5832" s="48">
        <f t="shared" si="652"/>
        <v>29.3</v>
      </c>
      <c r="O5832" s="49">
        <f t="shared" ca="1" si="653"/>
        <v>129500</v>
      </c>
    </row>
    <row r="5833" spans="1:15" x14ac:dyDescent="0.25">
      <c r="A5833">
        <v>5818</v>
      </c>
      <c r="B5833" s="89">
        <v>34059</v>
      </c>
      <c r="C5833" s="48">
        <v>45.343699999999998</v>
      </c>
      <c r="D5833" s="48">
        <v>45.468699999999998</v>
      </c>
      <c r="E5833" s="48">
        <v>45.1875</v>
      </c>
      <c r="F5833" s="48">
        <v>45.1875</v>
      </c>
      <c r="G5833" s="49">
        <v>111600</v>
      </c>
      <c r="H5833" s="48">
        <v>29.403124999999999</v>
      </c>
      <c r="I5833" s="52">
        <f t="shared" si="647"/>
        <v>0.65069156293222685</v>
      </c>
      <c r="J5833" s="52">
        <f t="shared" ca="1" si="648"/>
        <v>1</v>
      </c>
      <c r="K5833" s="48">
        <f t="shared" si="649"/>
        <v>29.5</v>
      </c>
      <c r="L5833" s="48">
        <f t="shared" si="650"/>
        <v>29.59</v>
      </c>
      <c r="M5833" s="48">
        <f t="shared" si="651"/>
        <v>29.4</v>
      </c>
      <c r="N5833" s="48">
        <f t="shared" si="652"/>
        <v>29.4</v>
      </c>
      <c r="O5833" s="49">
        <f t="shared" ca="1" si="653"/>
        <v>111600</v>
      </c>
    </row>
    <row r="5834" spans="1:15" x14ac:dyDescent="0.25">
      <c r="A5834">
        <v>5819</v>
      </c>
      <c r="B5834" s="89">
        <v>34058</v>
      </c>
      <c r="C5834" s="48">
        <v>45.156199999999998</v>
      </c>
      <c r="D5834" s="48">
        <v>45.218699999999998</v>
      </c>
      <c r="E5834" s="48">
        <v>45.093699999999998</v>
      </c>
      <c r="F5834" s="48">
        <v>45.218699999999998</v>
      </c>
      <c r="G5834" s="49">
        <v>56000</v>
      </c>
      <c r="H5834" s="48">
        <v>29.423427</v>
      </c>
      <c r="I5834" s="52">
        <f t="shared" si="647"/>
        <v>0.65069157229199426</v>
      </c>
      <c r="J5834" s="52">
        <f t="shared" ca="1" si="648"/>
        <v>1</v>
      </c>
      <c r="K5834" s="48">
        <f t="shared" si="649"/>
        <v>29.38</v>
      </c>
      <c r="L5834" s="48">
        <f t="shared" si="650"/>
        <v>29.42</v>
      </c>
      <c r="M5834" s="48">
        <f t="shared" si="651"/>
        <v>29.34</v>
      </c>
      <c r="N5834" s="48">
        <f t="shared" si="652"/>
        <v>29.42</v>
      </c>
      <c r="O5834" s="49">
        <f t="shared" ca="1" si="653"/>
        <v>56000</v>
      </c>
    </row>
    <row r="5835" spans="1:15" x14ac:dyDescent="0.25">
      <c r="A5835">
        <v>5820</v>
      </c>
      <c r="B5835" s="89">
        <v>34057</v>
      </c>
      <c r="C5835" s="48">
        <v>44.9375</v>
      </c>
      <c r="D5835" s="48">
        <v>45.3125</v>
      </c>
      <c r="E5835" s="48">
        <v>44.9375</v>
      </c>
      <c r="F5835" s="48">
        <v>45.093699999999998</v>
      </c>
      <c r="G5835" s="49">
        <v>87100</v>
      </c>
      <c r="H5835" s="48">
        <v>29.342091</v>
      </c>
      <c r="I5835" s="52">
        <f t="shared" si="647"/>
        <v>0.65069158219440859</v>
      </c>
      <c r="J5835" s="52">
        <f t="shared" ca="1" si="648"/>
        <v>1</v>
      </c>
      <c r="K5835" s="48">
        <f t="shared" si="649"/>
        <v>29.24</v>
      </c>
      <c r="L5835" s="48">
        <f t="shared" si="650"/>
        <v>29.48</v>
      </c>
      <c r="M5835" s="48">
        <f t="shared" si="651"/>
        <v>29.24</v>
      </c>
      <c r="N5835" s="48">
        <f t="shared" si="652"/>
        <v>29.34</v>
      </c>
      <c r="O5835" s="49">
        <f t="shared" ca="1" si="653"/>
        <v>87100</v>
      </c>
    </row>
    <row r="5836" spans="1:15" x14ac:dyDescent="0.25">
      <c r="A5836">
        <v>5821</v>
      </c>
      <c r="B5836" s="89">
        <v>34054</v>
      </c>
      <c r="C5836" s="48">
        <v>45.125</v>
      </c>
      <c r="D5836" s="48">
        <v>45.156199999999998</v>
      </c>
      <c r="E5836" s="48">
        <v>44.875</v>
      </c>
      <c r="F5836" s="48">
        <v>44.906199999999998</v>
      </c>
      <c r="G5836" s="49">
        <v>101500</v>
      </c>
      <c r="H5836" s="48">
        <v>29.220085999999998</v>
      </c>
      <c r="I5836" s="52">
        <f t="shared" si="647"/>
        <v>0.65069157488275564</v>
      </c>
      <c r="J5836" s="52">
        <f t="shared" ca="1" si="648"/>
        <v>1</v>
      </c>
      <c r="K5836" s="48">
        <f t="shared" si="649"/>
        <v>29.36</v>
      </c>
      <c r="L5836" s="48">
        <f t="shared" si="650"/>
        <v>29.38</v>
      </c>
      <c r="M5836" s="48">
        <f t="shared" si="651"/>
        <v>29.2</v>
      </c>
      <c r="N5836" s="48">
        <f t="shared" si="652"/>
        <v>29.22</v>
      </c>
      <c r="O5836" s="49">
        <f t="shared" ca="1" si="653"/>
        <v>101500</v>
      </c>
    </row>
    <row r="5837" spans="1:15" x14ac:dyDescent="0.25">
      <c r="A5837">
        <v>5822</v>
      </c>
      <c r="B5837" s="89">
        <v>34053</v>
      </c>
      <c r="C5837" s="48">
        <v>44.906199999999998</v>
      </c>
      <c r="D5837" s="48">
        <v>45.25</v>
      </c>
      <c r="E5837" s="48">
        <v>44.843699999999998</v>
      </c>
      <c r="F5837" s="48">
        <v>45.156199999999998</v>
      </c>
      <c r="G5837" s="49">
        <v>110100</v>
      </c>
      <c r="H5837" s="48">
        <v>29.382759</v>
      </c>
      <c r="I5837" s="52">
        <f t="shared" si="647"/>
        <v>0.65069157723634852</v>
      </c>
      <c r="J5837" s="52">
        <f t="shared" ca="1" si="648"/>
        <v>1</v>
      </c>
      <c r="K5837" s="48">
        <f t="shared" si="649"/>
        <v>29.22</v>
      </c>
      <c r="L5837" s="48">
        <f t="shared" si="650"/>
        <v>29.44</v>
      </c>
      <c r="M5837" s="48">
        <f t="shared" si="651"/>
        <v>29.18</v>
      </c>
      <c r="N5837" s="48">
        <f t="shared" si="652"/>
        <v>29.38</v>
      </c>
      <c r="O5837" s="49">
        <f t="shared" ca="1" si="653"/>
        <v>110100</v>
      </c>
    </row>
    <row r="5838" spans="1:15" x14ac:dyDescent="0.25">
      <c r="A5838">
        <v>5823</v>
      </c>
      <c r="B5838" s="89">
        <v>34052</v>
      </c>
      <c r="C5838" s="48">
        <v>44.8125</v>
      </c>
      <c r="D5838" s="48">
        <v>45.0625</v>
      </c>
      <c r="E5838" s="48">
        <v>44.593699999999998</v>
      </c>
      <c r="F5838" s="48">
        <v>44.875</v>
      </c>
      <c r="G5838" s="49">
        <v>37200</v>
      </c>
      <c r="H5838" s="48">
        <v>29.199784000000001</v>
      </c>
      <c r="I5838" s="52">
        <f t="shared" si="647"/>
        <v>0.65069156545961004</v>
      </c>
      <c r="J5838" s="52">
        <f t="shared" ca="1" si="648"/>
        <v>1</v>
      </c>
      <c r="K5838" s="48">
        <f t="shared" si="649"/>
        <v>29.16</v>
      </c>
      <c r="L5838" s="48">
        <f t="shared" si="650"/>
        <v>29.32</v>
      </c>
      <c r="M5838" s="48">
        <f t="shared" si="651"/>
        <v>29.02</v>
      </c>
      <c r="N5838" s="48">
        <f t="shared" si="652"/>
        <v>29.2</v>
      </c>
      <c r="O5838" s="49">
        <f t="shared" ca="1" si="653"/>
        <v>37200</v>
      </c>
    </row>
    <row r="5839" spans="1:15" x14ac:dyDescent="0.25">
      <c r="A5839">
        <v>5824</v>
      </c>
      <c r="B5839" s="89">
        <v>34051</v>
      </c>
      <c r="C5839" s="48">
        <v>44.906199999999998</v>
      </c>
      <c r="D5839" s="48">
        <v>44.9375</v>
      </c>
      <c r="E5839" s="48">
        <v>44.8125</v>
      </c>
      <c r="F5839" s="48">
        <v>44.875</v>
      </c>
      <c r="G5839" s="49">
        <v>55200</v>
      </c>
      <c r="H5839" s="48">
        <v>29.199784000000001</v>
      </c>
      <c r="I5839" s="52">
        <f t="shared" si="647"/>
        <v>0.65069156545961004</v>
      </c>
      <c r="J5839" s="52">
        <f t="shared" ca="1" si="648"/>
        <v>1</v>
      </c>
      <c r="K5839" s="48">
        <f t="shared" si="649"/>
        <v>29.22</v>
      </c>
      <c r="L5839" s="48">
        <f t="shared" si="650"/>
        <v>29.24</v>
      </c>
      <c r="M5839" s="48">
        <f t="shared" si="651"/>
        <v>29.16</v>
      </c>
      <c r="N5839" s="48">
        <f t="shared" si="652"/>
        <v>29.2</v>
      </c>
      <c r="O5839" s="49">
        <f t="shared" ca="1" si="653"/>
        <v>55200</v>
      </c>
    </row>
    <row r="5840" spans="1:15" x14ac:dyDescent="0.25">
      <c r="A5840">
        <v>5825</v>
      </c>
      <c r="B5840" s="89">
        <v>34050</v>
      </c>
      <c r="C5840" s="48">
        <v>44.593699999999998</v>
      </c>
      <c r="D5840" s="48">
        <v>44.875</v>
      </c>
      <c r="E5840" s="48">
        <v>44.5625</v>
      </c>
      <c r="F5840" s="48">
        <v>44.781199999999998</v>
      </c>
      <c r="G5840" s="49">
        <v>183400</v>
      </c>
      <c r="H5840" s="48">
        <v>29.138750000000002</v>
      </c>
      <c r="I5840" s="52">
        <f t="shared" si="647"/>
        <v>0.65069158486150447</v>
      </c>
      <c r="J5840" s="52">
        <f t="shared" ca="1" si="648"/>
        <v>1</v>
      </c>
      <c r="K5840" s="48">
        <f t="shared" si="649"/>
        <v>29.02</v>
      </c>
      <c r="L5840" s="48">
        <f t="shared" si="650"/>
        <v>29.2</v>
      </c>
      <c r="M5840" s="48">
        <f t="shared" si="651"/>
        <v>29</v>
      </c>
      <c r="N5840" s="48">
        <f t="shared" si="652"/>
        <v>29.14</v>
      </c>
      <c r="O5840" s="49">
        <f t="shared" ca="1" si="653"/>
        <v>183400</v>
      </c>
    </row>
    <row r="5841" spans="1:15" x14ac:dyDescent="0.25">
      <c r="A5841">
        <v>5826</v>
      </c>
      <c r="B5841" s="89">
        <v>34047</v>
      </c>
      <c r="C5841" s="48">
        <v>45.281199999999998</v>
      </c>
      <c r="D5841" s="48">
        <v>45.281199999999998</v>
      </c>
      <c r="E5841" s="48">
        <v>45.031199999999998</v>
      </c>
      <c r="F5841" s="48">
        <v>45.031199999999998</v>
      </c>
      <c r="G5841" s="49">
        <v>66900</v>
      </c>
      <c r="H5841" s="48">
        <v>29.301421999999999</v>
      </c>
      <c r="I5841" s="52">
        <f t="shared" ref="I5841:I5875" si="654">H5841/F5841</f>
        <v>0.65069156495940594</v>
      </c>
      <c r="J5841" s="52">
        <f t="shared" ref="J5841:J5875" ca="1" si="655">INDEX(OFFSET($T$15,0,0,$S$13+1,1),MATCH(B5841,OFFSET($Q$15,0,0,$S$13+1,1),-1))</f>
        <v>1</v>
      </c>
      <c r="K5841" s="48">
        <f t="shared" ref="K5841:K5875" si="656">ROUND($I5841*C5841,2)</f>
        <v>29.46</v>
      </c>
      <c r="L5841" s="48">
        <f t="shared" ref="L5841:L5875" si="657">ROUND($I5841*D5841,2)</f>
        <v>29.46</v>
      </c>
      <c r="M5841" s="48">
        <f t="shared" ref="M5841:M5875" si="658">ROUND($I5841*E5841,2)</f>
        <v>29.3</v>
      </c>
      <c r="N5841" s="48">
        <f t="shared" ref="N5841:N5875" si="659">ROUND($I5841*F5841,2)</f>
        <v>29.3</v>
      </c>
      <c r="O5841" s="49">
        <f t="shared" ref="O5841:O5875" ca="1" si="660">G5841*J5841</f>
        <v>66900</v>
      </c>
    </row>
    <row r="5842" spans="1:15" x14ac:dyDescent="0.25">
      <c r="A5842">
        <v>5827</v>
      </c>
      <c r="B5842" s="89">
        <v>34046</v>
      </c>
      <c r="C5842" s="48">
        <v>45.218699999999998</v>
      </c>
      <c r="D5842" s="48">
        <v>45.5</v>
      </c>
      <c r="E5842" s="48">
        <v>45.218699999999998</v>
      </c>
      <c r="F5842" s="48">
        <v>45.3125</v>
      </c>
      <c r="G5842" s="49">
        <v>59300</v>
      </c>
      <c r="H5842" s="48">
        <v>29.345863000000001</v>
      </c>
      <c r="I5842" s="52">
        <f t="shared" si="654"/>
        <v>0.64763283862068965</v>
      </c>
      <c r="J5842" s="52">
        <f t="shared" ca="1" si="655"/>
        <v>1</v>
      </c>
      <c r="K5842" s="48">
        <f t="shared" si="656"/>
        <v>29.29</v>
      </c>
      <c r="L5842" s="48">
        <f t="shared" si="657"/>
        <v>29.47</v>
      </c>
      <c r="M5842" s="48">
        <f t="shared" si="658"/>
        <v>29.29</v>
      </c>
      <c r="N5842" s="48">
        <f t="shared" si="659"/>
        <v>29.35</v>
      </c>
      <c r="O5842" s="49">
        <f t="shared" ca="1" si="660"/>
        <v>59300</v>
      </c>
    </row>
    <row r="5843" spans="1:15" x14ac:dyDescent="0.25">
      <c r="A5843">
        <v>5828</v>
      </c>
      <c r="B5843" s="89">
        <v>34045</v>
      </c>
      <c r="C5843" s="48">
        <v>45.25</v>
      </c>
      <c r="D5843" s="48">
        <v>45.25</v>
      </c>
      <c r="E5843" s="48">
        <v>44.968699999999998</v>
      </c>
      <c r="F5843" s="48">
        <v>45.031199999999998</v>
      </c>
      <c r="G5843" s="49">
        <v>21800</v>
      </c>
      <c r="H5843" s="48">
        <v>29.163684</v>
      </c>
      <c r="I5843" s="52">
        <f t="shared" si="654"/>
        <v>0.64763284123008047</v>
      </c>
      <c r="J5843" s="52">
        <f t="shared" ca="1" si="655"/>
        <v>1</v>
      </c>
      <c r="K5843" s="48">
        <f t="shared" si="656"/>
        <v>29.31</v>
      </c>
      <c r="L5843" s="48">
        <f t="shared" si="657"/>
        <v>29.31</v>
      </c>
      <c r="M5843" s="48">
        <f t="shared" si="658"/>
        <v>29.12</v>
      </c>
      <c r="N5843" s="48">
        <f t="shared" si="659"/>
        <v>29.16</v>
      </c>
      <c r="O5843" s="49">
        <f t="shared" ca="1" si="660"/>
        <v>21800</v>
      </c>
    </row>
    <row r="5844" spans="1:15" x14ac:dyDescent="0.25">
      <c r="A5844">
        <v>5829</v>
      </c>
      <c r="B5844" s="89">
        <v>34044</v>
      </c>
      <c r="C5844" s="48">
        <v>45.3125</v>
      </c>
      <c r="D5844" s="48">
        <v>45.4375</v>
      </c>
      <c r="E5844" s="48">
        <v>45.3125</v>
      </c>
      <c r="F5844" s="48">
        <v>45.3125</v>
      </c>
      <c r="G5844" s="49">
        <v>30800</v>
      </c>
      <c r="H5844" s="48">
        <v>29.345863000000001</v>
      </c>
      <c r="I5844" s="52">
        <f t="shared" si="654"/>
        <v>0.64763283862068965</v>
      </c>
      <c r="J5844" s="52">
        <f t="shared" ca="1" si="655"/>
        <v>1</v>
      </c>
      <c r="K5844" s="48">
        <f t="shared" si="656"/>
        <v>29.35</v>
      </c>
      <c r="L5844" s="48">
        <f t="shared" si="657"/>
        <v>29.43</v>
      </c>
      <c r="M5844" s="48">
        <f t="shared" si="658"/>
        <v>29.35</v>
      </c>
      <c r="N5844" s="48">
        <f t="shared" si="659"/>
        <v>29.35</v>
      </c>
      <c r="O5844" s="49">
        <f t="shared" ca="1" si="660"/>
        <v>30800</v>
      </c>
    </row>
    <row r="5845" spans="1:15" x14ac:dyDescent="0.25">
      <c r="A5845">
        <v>5830</v>
      </c>
      <c r="B5845" s="89">
        <v>34043</v>
      </c>
      <c r="C5845" s="48">
        <v>45.0625</v>
      </c>
      <c r="D5845" s="48">
        <v>45.3125</v>
      </c>
      <c r="E5845" s="48">
        <v>45.0625</v>
      </c>
      <c r="F5845" s="48">
        <v>45.3125</v>
      </c>
      <c r="G5845" s="49">
        <v>310800</v>
      </c>
      <c r="H5845" s="48">
        <v>29.345863000000001</v>
      </c>
      <c r="I5845" s="52">
        <f t="shared" si="654"/>
        <v>0.64763283862068965</v>
      </c>
      <c r="J5845" s="52">
        <f t="shared" ca="1" si="655"/>
        <v>1</v>
      </c>
      <c r="K5845" s="48">
        <f t="shared" si="656"/>
        <v>29.18</v>
      </c>
      <c r="L5845" s="48">
        <f t="shared" si="657"/>
        <v>29.35</v>
      </c>
      <c r="M5845" s="48">
        <f t="shared" si="658"/>
        <v>29.18</v>
      </c>
      <c r="N5845" s="48">
        <f t="shared" si="659"/>
        <v>29.35</v>
      </c>
      <c r="O5845" s="49">
        <f t="shared" ca="1" si="660"/>
        <v>310800</v>
      </c>
    </row>
    <row r="5846" spans="1:15" x14ac:dyDescent="0.25">
      <c r="A5846">
        <v>5831</v>
      </c>
      <c r="B5846" s="89">
        <v>34040</v>
      </c>
      <c r="C5846" s="48">
        <v>45.1875</v>
      </c>
      <c r="D5846" s="48">
        <v>45.218699999999998</v>
      </c>
      <c r="E5846" s="48">
        <v>44.8125</v>
      </c>
      <c r="F5846" s="48">
        <v>45.093699999999998</v>
      </c>
      <c r="G5846" s="49">
        <v>643600</v>
      </c>
      <c r="H5846" s="48">
        <v>29.204160999999999</v>
      </c>
      <c r="I5846" s="52">
        <f t="shared" si="654"/>
        <v>0.64763284006413313</v>
      </c>
      <c r="J5846" s="52">
        <f t="shared" ca="1" si="655"/>
        <v>1</v>
      </c>
      <c r="K5846" s="48">
        <f t="shared" si="656"/>
        <v>29.26</v>
      </c>
      <c r="L5846" s="48">
        <f t="shared" si="657"/>
        <v>29.29</v>
      </c>
      <c r="M5846" s="48">
        <f t="shared" si="658"/>
        <v>29.02</v>
      </c>
      <c r="N5846" s="48">
        <f t="shared" si="659"/>
        <v>29.2</v>
      </c>
      <c r="O5846" s="49">
        <f t="shared" ca="1" si="660"/>
        <v>643600</v>
      </c>
    </row>
    <row r="5847" spans="1:15" x14ac:dyDescent="0.25">
      <c r="A5847">
        <v>5832</v>
      </c>
      <c r="B5847" s="89">
        <v>34039</v>
      </c>
      <c r="C5847" s="48">
        <v>45.718699999999998</v>
      </c>
      <c r="D5847" s="48">
        <v>45.843699999999998</v>
      </c>
      <c r="E5847" s="48">
        <v>45.5</v>
      </c>
      <c r="F5847" s="48">
        <v>45.5625</v>
      </c>
      <c r="G5847" s="49">
        <v>70900</v>
      </c>
      <c r="H5847" s="48">
        <v>29.507771000000002</v>
      </c>
      <c r="I5847" s="52">
        <f t="shared" si="654"/>
        <v>0.64763283401920446</v>
      </c>
      <c r="J5847" s="52">
        <f t="shared" ca="1" si="655"/>
        <v>1</v>
      </c>
      <c r="K5847" s="48">
        <f t="shared" si="656"/>
        <v>29.61</v>
      </c>
      <c r="L5847" s="48">
        <f t="shared" si="657"/>
        <v>29.69</v>
      </c>
      <c r="M5847" s="48">
        <f t="shared" si="658"/>
        <v>29.47</v>
      </c>
      <c r="N5847" s="48">
        <f t="shared" si="659"/>
        <v>29.51</v>
      </c>
      <c r="O5847" s="49">
        <f t="shared" ca="1" si="660"/>
        <v>70900</v>
      </c>
    </row>
    <row r="5848" spans="1:15" x14ac:dyDescent="0.25">
      <c r="A5848">
        <v>5833</v>
      </c>
      <c r="B5848" s="89">
        <v>34038</v>
      </c>
      <c r="C5848" s="48">
        <v>45.593699999999998</v>
      </c>
      <c r="D5848" s="48">
        <v>45.6875</v>
      </c>
      <c r="E5848" s="48">
        <v>45.406199999999998</v>
      </c>
      <c r="F5848" s="48">
        <v>45.6875</v>
      </c>
      <c r="G5848" s="49">
        <v>194400</v>
      </c>
      <c r="H5848" s="48">
        <v>29.588725</v>
      </c>
      <c r="I5848" s="52">
        <f t="shared" si="654"/>
        <v>0.64763283173734609</v>
      </c>
      <c r="J5848" s="52">
        <f t="shared" ca="1" si="655"/>
        <v>1</v>
      </c>
      <c r="K5848" s="48">
        <f t="shared" si="656"/>
        <v>29.53</v>
      </c>
      <c r="L5848" s="48">
        <f t="shared" si="657"/>
        <v>29.59</v>
      </c>
      <c r="M5848" s="48">
        <f t="shared" si="658"/>
        <v>29.41</v>
      </c>
      <c r="N5848" s="48">
        <f t="shared" si="659"/>
        <v>29.59</v>
      </c>
      <c r="O5848" s="49">
        <f t="shared" ca="1" si="660"/>
        <v>194400</v>
      </c>
    </row>
    <row r="5849" spans="1:15" x14ac:dyDescent="0.25">
      <c r="A5849">
        <v>5834</v>
      </c>
      <c r="B5849" s="89">
        <v>34037</v>
      </c>
      <c r="C5849" s="48">
        <v>45.656199999999998</v>
      </c>
      <c r="D5849" s="48">
        <v>45.6875</v>
      </c>
      <c r="E5849" s="48">
        <v>45.5</v>
      </c>
      <c r="F5849" s="48">
        <v>45.593699999999998</v>
      </c>
      <c r="G5849" s="49">
        <v>169300</v>
      </c>
      <c r="H5849" s="48">
        <v>29.527978000000001</v>
      </c>
      <c r="I5849" s="52">
        <f t="shared" si="654"/>
        <v>0.64763285278448557</v>
      </c>
      <c r="J5849" s="52">
        <f t="shared" ca="1" si="655"/>
        <v>1</v>
      </c>
      <c r="K5849" s="48">
        <f t="shared" si="656"/>
        <v>29.57</v>
      </c>
      <c r="L5849" s="48">
        <f t="shared" si="657"/>
        <v>29.59</v>
      </c>
      <c r="M5849" s="48">
        <f t="shared" si="658"/>
        <v>29.47</v>
      </c>
      <c r="N5849" s="48">
        <f t="shared" si="659"/>
        <v>29.53</v>
      </c>
      <c r="O5849" s="49">
        <f t="shared" ca="1" si="660"/>
        <v>169300</v>
      </c>
    </row>
    <row r="5850" spans="1:15" x14ac:dyDescent="0.25">
      <c r="A5850">
        <v>5835</v>
      </c>
      <c r="B5850" s="89">
        <v>34036</v>
      </c>
      <c r="C5850" s="48">
        <v>44.843699999999998</v>
      </c>
      <c r="D5850" s="48">
        <v>45.75</v>
      </c>
      <c r="E5850" s="48">
        <v>44.843699999999998</v>
      </c>
      <c r="F5850" s="48">
        <v>45.75</v>
      </c>
      <c r="G5850" s="49">
        <v>50800</v>
      </c>
      <c r="H5850" s="48">
        <v>29.629201999999999</v>
      </c>
      <c r="I5850" s="52">
        <f t="shared" si="654"/>
        <v>0.64763283060109289</v>
      </c>
      <c r="J5850" s="52">
        <f t="shared" ca="1" si="655"/>
        <v>1</v>
      </c>
      <c r="K5850" s="48">
        <f t="shared" si="656"/>
        <v>29.04</v>
      </c>
      <c r="L5850" s="48">
        <f t="shared" si="657"/>
        <v>29.63</v>
      </c>
      <c r="M5850" s="48">
        <f t="shared" si="658"/>
        <v>29.04</v>
      </c>
      <c r="N5850" s="48">
        <f t="shared" si="659"/>
        <v>29.63</v>
      </c>
      <c r="O5850" s="49">
        <f t="shared" ca="1" si="660"/>
        <v>50800</v>
      </c>
    </row>
    <row r="5851" spans="1:15" x14ac:dyDescent="0.25">
      <c r="A5851">
        <v>5836</v>
      </c>
      <c r="B5851" s="89">
        <v>34033</v>
      </c>
      <c r="C5851" s="48">
        <v>44.9375</v>
      </c>
      <c r="D5851" s="48">
        <v>45.125</v>
      </c>
      <c r="E5851" s="48">
        <v>44.718699999999998</v>
      </c>
      <c r="F5851" s="48">
        <v>44.75</v>
      </c>
      <c r="G5851" s="49">
        <v>40000</v>
      </c>
      <c r="H5851" s="48">
        <v>28.981569</v>
      </c>
      <c r="I5851" s="52">
        <f t="shared" si="654"/>
        <v>0.64763282681564249</v>
      </c>
      <c r="J5851" s="52">
        <f t="shared" ca="1" si="655"/>
        <v>1</v>
      </c>
      <c r="K5851" s="48">
        <f t="shared" si="656"/>
        <v>29.1</v>
      </c>
      <c r="L5851" s="48">
        <f t="shared" si="657"/>
        <v>29.22</v>
      </c>
      <c r="M5851" s="48">
        <f t="shared" si="658"/>
        <v>28.96</v>
      </c>
      <c r="N5851" s="48">
        <f t="shared" si="659"/>
        <v>28.98</v>
      </c>
      <c r="O5851" s="49">
        <f t="shared" ca="1" si="660"/>
        <v>40000</v>
      </c>
    </row>
    <row r="5852" spans="1:15" x14ac:dyDescent="0.25">
      <c r="A5852">
        <v>5837</v>
      </c>
      <c r="B5852" s="89">
        <v>34032</v>
      </c>
      <c r="C5852" s="48">
        <v>45.1875</v>
      </c>
      <c r="D5852" s="48">
        <v>45.1875</v>
      </c>
      <c r="E5852" s="48">
        <v>44.875</v>
      </c>
      <c r="F5852" s="48">
        <v>44.875</v>
      </c>
      <c r="G5852" s="49">
        <v>89500</v>
      </c>
      <c r="H5852" s="48">
        <v>29.062524</v>
      </c>
      <c r="I5852" s="52">
        <f t="shared" si="654"/>
        <v>0.64763284679665734</v>
      </c>
      <c r="J5852" s="52">
        <f t="shared" ca="1" si="655"/>
        <v>1</v>
      </c>
      <c r="K5852" s="48">
        <f t="shared" si="656"/>
        <v>29.26</v>
      </c>
      <c r="L5852" s="48">
        <f t="shared" si="657"/>
        <v>29.26</v>
      </c>
      <c r="M5852" s="48">
        <f t="shared" si="658"/>
        <v>29.06</v>
      </c>
      <c r="N5852" s="48">
        <f t="shared" si="659"/>
        <v>29.06</v>
      </c>
      <c r="O5852" s="49">
        <f t="shared" ca="1" si="660"/>
        <v>89500</v>
      </c>
    </row>
    <row r="5853" spans="1:15" x14ac:dyDescent="0.25">
      <c r="A5853">
        <v>5838</v>
      </c>
      <c r="B5853" s="89">
        <v>34031</v>
      </c>
      <c r="C5853" s="48">
        <v>45</v>
      </c>
      <c r="D5853" s="48">
        <v>45.156199999999998</v>
      </c>
      <c r="E5853" s="48">
        <v>44.9375</v>
      </c>
      <c r="F5853" s="48">
        <v>45.125</v>
      </c>
      <c r="G5853" s="49">
        <v>280100</v>
      </c>
      <c r="H5853" s="48">
        <v>29.224432</v>
      </c>
      <c r="I5853" s="52">
        <f t="shared" si="654"/>
        <v>0.64763284210526317</v>
      </c>
      <c r="J5853" s="52">
        <f t="shared" ca="1" si="655"/>
        <v>1</v>
      </c>
      <c r="K5853" s="48">
        <f t="shared" si="656"/>
        <v>29.14</v>
      </c>
      <c r="L5853" s="48">
        <f t="shared" si="657"/>
        <v>29.24</v>
      </c>
      <c r="M5853" s="48">
        <f t="shared" si="658"/>
        <v>29.1</v>
      </c>
      <c r="N5853" s="48">
        <f t="shared" si="659"/>
        <v>29.22</v>
      </c>
      <c r="O5853" s="49">
        <f t="shared" ca="1" si="660"/>
        <v>280100</v>
      </c>
    </row>
    <row r="5854" spans="1:15" x14ac:dyDescent="0.25">
      <c r="A5854">
        <v>5839</v>
      </c>
      <c r="B5854" s="89">
        <v>34030</v>
      </c>
      <c r="C5854" s="48">
        <v>44.3125</v>
      </c>
      <c r="D5854" s="48">
        <v>44.9375</v>
      </c>
      <c r="E5854" s="48">
        <v>44.25</v>
      </c>
      <c r="F5854" s="48">
        <v>44.9375</v>
      </c>
      <c r="G5854" s="49">
        <v>182400</v>
      </c>
      <c r="H5854" s="48">
        <v>29.103000999999999</v>
      </c>
      <c r="I5854" s="52">
        <f t="shared" si="654"/>
        <v>0.6476328456189151</v>
      </c>
      <c r="J5854" s="52">
        <f t="shared" ca="1" si="655"/>
        <v>1</v>
      </c>
      <c r="K5854" s="48">
        <f t="shared" si="656"/>
        <v>28.7</v>
      </c>
      <c r="L5854" s="48">
        <f t="shared" si="657"/>
        <v>29.1</v>
      </c>
      <c r="M5854" s="48">
        <f t="shared" si="658"/>
        <v>28.66</v>
      </c>
      <c r="N5854" s="48">
        <f t="shared" si="659"/>
        <v>29.1</v>
      </c>
      <c r="O5854" s="49">
        <f t="shared" ca="1" si="660"/>
        <v>182400</v>
      </c>
    </row>
    <row r="5855" spans="1:15" x14ac:dyDescent="0.25">
      <c r="A5855">
        <v>5840</v>
      </c>
      <c r="B5855" s="89">
        <v>34029</v>
      </c>
      <c r="C5855" s="48">
        <v>44.5625</v>
      </c>
      <c r="D5855" s="48">
        <v>44.5625</v>
      </c>
      <c r="E5855" s="48">
        <v>44.218699999999998</v>
      </c>
      <c r="F5855" s="48">
        <v>44.281199999999998</v>
      </c>
      <c r="G5855" s="49">
        <v>66500</v>
      </c>
      <c r="H5855" s="48">
        <v>28.677959000000001</v>
      </c>
      <c r="I5855" s="52">
        <f t="shared" si="654"/>
        <v>0.64763283289522422</v>
      </c>
      <c r="J5855" s="52">
        <f t="shared" ca="1" si="655"/>
        <v>1</v>
      </c>
      <c r="K5855" s="48">
        <f t="shared" si="656"/>
        <v>28.86</v>
      </c>
      <c r="L5855" s="48">
        <f t="shared" si="657"/>
        <v>28.86</v>
      </c>
      <c r="M5855" s="48">
        <f t="shared" si="658"/>
        <v>28.64</v>
      </c>
      <c r="N5855" s="48">
        <f t="shared" si="659"/>
        <v>28.68</v>
      </c>
      <c r="O5855" s="49">
        <f t="shared" ca="1" si="660"/>
        <v>66500</v>
      </c>
    </row>
    <row r="5856" spans="1:15" x14ac:dyDescent="0.25">
      <c r="A5856">
        <v>5841</v>
      </c>
      <c r="B5856" s="89">
        <v>34026</v>
      </c>
      <c r="C5856" s="48">
        <v>44.4375</v>
      </c>
      <c r="D5856" s="48">
        <v>44.4375</v>
      </c>
      <c r="E5856" s="48">
        <v>44.1875</v>
      </c>
      <c r="F5856" s="48">
        <v>44.406199999999998</v>
      </c>
      <c r="G5856" s="49">
        <v>66200</v>
      </c>
      <c r="H5856" s="48">
        <v>28.758914000000001</v>
      </c>
      <c r="I5856" s="52">
        <f t="shared" si="654"/>
        <v>0.64763285307006679</v>
      </c>
      <c r="J5856" s="52">
        <f t="shared" ca="1" si="655"/>
        <v>1</v>
      </c>
      <c r="K5856" s="48">
        <f t="shared" si="656"/>
        <v>28.78</v>
      </c>
      <c r="L5856" s="48">
        <f t="shared" si="657"/>
        <v>28.78</v>
      </c>
      <c r="M5856" s="48">
        <f t="shared" si="658"/>
        <v>28.62</v>
      </c>
      <c r="N5856" s="48">
        <f t="shared" si="659"/>
        <v>28.76</v>
      </c>
      <c r="O5856" s="49">
        <f t="shared" ca="1" si="660"/>
        <v>66200</v>
      </c>
    </row>
    <row r="5857" spans="1:15" x14ac:dyDescent="0.25">
      <c r="A5857">
        <v>5842</v>
      </c>
      <c r="B5857" s="89">
        <v>34025</v>
      </c>
      <c r="C5857" s="48">
        <v>44.218699999999998</v>
      </c>
      <c r="D5857" s="48">
        <v>44.375</v>
      </c>
      <c r="E5857" s="48">
        <v>44.125</v>
      </c>
      <c r="F5857" s="48">
        <v>44.343699999999998</v>
      </c>
      <c r="G5857" s="49">
        <v>44500</v>
      </c>
      <c r="H5857" s="48">
        <v>28.718437000000002</v>
      </c>
      <c r="I5857" s="52">
        <f t="shared" si="654"/>
        <v>0.64763285427242212</v>
      </c>
      <c r="J5857" s="52">
        <f t="shared" ca="1" si="655"/>
        <v>1</v>
      </c>
      <c r="K5857" s="48">
        <f t="shared" si="656"/>
        <v>28.64</v>
      </c>
      <c r="L5857" s="48">
        <f t="shared" si="657"/>
        <v>28.74</v>
      </c>
      <c r="M5857" s="48">
        <f t="shared" si="658"/>
        <v>28.58</v>
      </c>
      <c r="N5857" s="48">
        <f t="shared" si="659"/>
        <v>28.72</v>
      </c>
      <c r="O5857" s="49">
        <f t="shared" ca="1" si="660"/>
        <v>44500</v>
      </c>
    </row>
    <row r="5858" spans="1:15" x14ac:dyDescent="0.25">
      <c r="A5858">
        <v>5843</v>
      </c>
      <c r="B5858" s="89">
        <v>34024</v>
      </c>
      <c r="C5858" s="48">
        <v>43.718699999999998</v>
      </c>
      <c r="D5858" s="48">
        <v>44.25</v>
      </c>
      <c r="E5858" s="48">
        <v>43.718699999999998</v>
      </c>
      <c r="F5858" s="48">
        <v>44.25</v>
      </c>
      <c r="G5858" s="49">
        <v>26300</v>
      </c>
      <c r="H5858" s="48">
        <v>28.657753</v>
      </c>
      <c r="I5858" s="52">
        <f t="shared" si="654"/>
        <v>0.64763283615819212</v>
      </c>
      <c r="J5858" s="52">
        <f t="shared" ca="1" si="655"/>
        <v>1</v>
      </c>
      <c r="K5858" s="48">
        <f t="shared" si="656"/>
        <v>28.31</v>
      </c>
      <c r="L5858" s="48">
        <f t="shared" si="657"/>
        <v>28.66</v>
      </c>
      <c r="M5858" s="48">
        <f t="shared" si="658"/>
        <v>28.31</v>
      </c>
      <c r="N5858" s="48">
        <f t="shared" si="659"/>
        <v>28.66</v>
      </c>
      <c r="O5858" s="49">
        <f t="shared" ca="1" si="660"/>
        <v>26300</v>
      </c>
    </row>
    <row r="5859" spans="1:15" x14ac:dyDescent="0.25">
      <c r="A5859">
        <v>5844</v>
      </c>
      <c r="B5859" s="89">
        <v>34023</v>
      </c>
      <c r="C5859" s="48">
        <v>43.843699999999998</v>
      </c>
      <c r="D5859" s="48">
        <v>43.875</v>
      </c>
      <c r="E5859" s="48">
        <v>43.468699999999998</v>
      </c>
      <c r="F5859" s="48">
        <v>43.6875</v>
      </c>
      <c r="G5859" s="49">
        <v>373700</v>
      </c>
      <c r="H5859" s="48">
        <v>28.29346</v>
      </c>
      <c r="I5859" s="52">
        <f t="shared" si="654"/>
        <v>0.64763284692417744</v>
      </c>
      <c r="J5859" s="52">
        <f t="shared" ca="1" si="655"/>
        <v>1</v>
      </c>
      <c r="K5859" s="48">
        <f t="shared" si="656"/>
        <v>28.39</v>
      </c>
      <c r="L5859" s="48">
        <f t="shared" si="657"/>
        <v>28.41</v>
      </c>
      <c r="M5859" s="48">
        <f t="shared" si="658"/>
        <v>28.15</v>
      </c>
      <c r="N5859" s="48">
        <f t="shared" si="659"/>
        <v>28.29</v>
      </c>
      <c r="O5859" s="49">
        <f t="shared" ca="1" si="660"/>
        <v>373700</v>
      </c>
    </row>
    <row r="5860" spans="1:15" x14ac:dyDescent="0.25">
      <c r="A5860">
        <v>5845</v>
      </c>
      <c r="B5860" s="89">
        <v>34022</v>
      </c>
      <c r="C5860" s="48">
        <v>43.6875</v>
      </c>
      <c r="D5860" s="48">
        <v>43.781199999999998</v>
      </c>
      <c r="E5860" s="48">
        <v>43.5625</v>
      </c>
      <c r="F5860" s="48">
        <v>43.718699999999998</v>
      </c>
      <c r="G5860" s="49">
        <v>513600</v>
      </c>
      <c r="H5860" s="48">
        <v>28.313666000000001</v>
      </c>
      <c r="I5860" s="52">
        <f t="shared" si="654"/>
        <v>0.64763284361154383</v>
      </c>
      <c r="J5860" s="52">
        <f t="shared" ca="1" si="655"/>
        <v>1</v>
      </c>
      <c r="K5860" s="48">
        <f t="shared" si="656"/>
        <v>28.29</v>
      </c>
      <c r="L5860" s="48">
        <f t="shared" si="657"/>
        <v>28.35</v>
      </c>
      <c r="M5860" s="48">
        <f t="shared" si="658"/>
        <v>28.21</v>
      </c>
      <c r="N5860" s="48">
        <f t="shared" si="659"/>
        <v>28.31</v>
      </c>
      <c r="O5860" s="49">
        <f t="shared" ca="1" si="660"/>
        <v>513600</v>
      </c>
    </row>
    <row r="5861" spans="1:15" x14ac:dyDescent="0.25">
      <c r="A5861">
        <v>5846</v>
      </c>
      <c r="B5861" s="89">
        <v>34019</v>
      </c>
      <c r="C5861" s="48">
        <v>43.406199999999998</v>
      </c>
      <c r="D5861" s="48">
        <v>43.5625</v>
      </c>
      <c r="E5861" s="48">
        <v>43.343699999999998</v>
      </c>
      <c r="F5861" s="48">
        <v>43.5625</v>
      </c>
      <c r="G5861" s="49">
        <v>34900</v>
      </c>
      <c r="H5861" s="48">
        <v>28.212505</v>
      </c>
      <c r="I5861" s="52">
        <f t="shared" si="654"/>
        <v>0.64763282639885222</v>
      </c>
      <c r="J5861" s="52">
        <f t="shared" ca="1" si="655"/>
        <v>1</v>
      </c>
      <c r="K5861" s="48">
        <f t="shared" si="656"/>
        <v>28.11</v>
      </c>
      <c r="L5861" s="48">
        <f t="shared" si="657"/>
        <v>28.21</v>
      </c>
      <c r="M5861" s="48">
        <f t="shared" si="658"/>
        <v>28.07</v>
      </c>
      <c r="N5861" s="48">
        <f t="shared" si="659"/>
        <v>28.21</v>
      </c>
      <c r="O5861" s="49">
        <f t="shared" ca="1" si="660"/>
        <v>34900</v>
      </c>
    </row>
    <row r="5862" spans="1:15" x14ac:dyDescent="0.25">
      <c r="A5862">
        <v>5847</v>
      </c>
      <c r="B5862" s="89">
        <v>34018</v>
      </c>
      <c r="C5862" s="48">
        <v>43.9375</v>
      </c>
      <c r="D5862" s="48">
        <v>43.9375</v>
      </c>
      <c r="E5862" s="48">
        <v>42.8125</v>
      </c>
      <c r="F5862" s="48">
        <v>43.406199999999998</v>
      </c>
      <c r="G5862" s="49">
        <v>378100</v>
      </c>
      <c r="H5862" s="48">
        <v>28.111281000000002</v>
      </c>
      <c r="I5862" s="52">
        <f t="shared" si="654"/>
        <v>0.64763284968506807</v>
      </c>
      <c r="J5862" s="52">
        <f t="shared" ca="1" si="655"/>
        <v>1</v>
      </c>
      <c r="K5862" s="48">
        <f t="shared" si="656"/>
        <v>28.46</v>
      </c>
      <c r="L5862" s="48">
        <f t="shared" si="657"/>
        <v>28.46</v>
      </c>
      <c r="M5862" s="48">
        <f t="shared" si="658"/>
        <v>27.73</v>
      </c>
      <c r="N5862" s="48">
        <f t="shared" si="659"/>
        <v>28.11</v>
      </c>
      <c r="O5862" s="49">
        <f t="shared" ca="1" si="660"/>
        <v>378100</v>
      </c>
    </row>
    <row r="5863" spans="1:15" x14ac:dyDescent="0.25">
      <c r="A5863">
        <v>5848</v>
      </c>
      <c r="B5863" s="89">
        <v>34017</v>
      </c>
      <c r="C5863" s="48">
        <v>43.468699999999998</v>
      </c>
      <c r="D5863" s="48">
        <v>43.531199999999998</v>
      </c>
      <c r="E5863" s="48">
        <v>43.281199999999998</v>
      </c>
      <c r="F5863" s="48">
        <v>43.4375</v>
      </c>
      <c r="G5863" s="49">
        <v>210900</v>
      </c>
      <c r="H5863" s="48">
        <v>28.131551000000002</v>
      </c>
      <c r="I5863" s="52">
        <f t="shared" si="654"/>
        <v>0.64763282877697848</v>
      </c>
      <c r="J5863" s="52">
        <f t="shared" ca="1" si="655"/>
        <v>1</v>
      </c>
      <c r="K5863" s="48">
        <f t="shared" si="656"/>
        <v>28.15</v>
      </c>
      <c r="L5863" s="48">
        <f t="shared" si="657"/>
        <v>28.19</v>
      </c>
      <c r="M5863" s="48">
        <f t="shared" si="658"/>
        <v>28.03</v>
      </c>
      <c r="N5863" s="48">
        <f t="shared" si="659"/>
        <v>28.13</v>
      </c>
      <c r="O5863" s="49">
        <f t="shared" ca="1" si="660"/>
        <v>210900</v>
      </c>
    </row>
    <row r="5864" spans="1:15" x14ac:dyDescent="0.25">
      <c r="A5864">
        <v>5849</v>
      </c>
      <c r="B5864" s="89">
        <v>34016</v>
      </c>
      <c r="C5864" s="48">
        <v>44.468699999999998</v>
      </c>
      <c r="D5864" s="48">
        <v>44.468699999999998</v>
      </c>
      <c r="E5864" s="48">
        <v>43.406199999999998</v>
      </c>
      <c r="F5864" s="48">
        <v>43.468699999999998</v>
      </c>
      <c r="G5864" s="49">
        <v>374800</v>
      </c>
      <c r="H5864" s="48">
        <v>28.151758000000001</v>
      </c>
      <c r="I5864" s="52">
        <f t="shared" si="654"/>
        <v>0.6476328484633771</v>
      </c>
      <c r="J5864" s="52">
        <f t="shared" ca="1" si="655"/>
        <v>1</v>
      </c>
      <c r="K5864" s="48">
        <f t="shared" si="656"/>
        <v>28.8</v>
      </c>
      <c r="L5864" s="48">
        <f t="shared" si="657"/>
        <v>28.8</v>
      </c>
      <c r="M5864" s="48">
        <f t="shared" si="658"/>
        <v>28.11</v>
      </c>
      <c r="N5864" s="48">
        <f t="shared" si="659"/>
        <v>28.15</v>
      </c>
      <c r="O5864" s="49">
        <f t="shared" ca="1" si="660"/>
        <v>374800</v>
      </c>
    </row>
    <row r="5865" spans="1:15" x14ac:dyDescent="0.25">
      <c r="A5865">
        <v>5850</v>
      </c>
      <c r="B5865" s="89">
        <v>34012</v>
      </c>
      <c r="C5865" s="48">
        <v>44.875</v>
      </c>
      <c r="D5865" s="48">
        <v>44.875</v>
      </c>
      <c r="E5865" s="48">
        <v>44.593699999999998</v>
      </c>
      <c r="F5865" s="48">
        <v>44.593699999999998</v>
      </c>
      <c r="G5865" s="49">
        <v>42500</v>
      </c>
      <c r="H5865" s="48">
        <v>28.880344999999998</v>
      </c>
      <c r="I5865" s="52">
        <f t="shared" si="654"/>
        <v>0.64763284948322297</v>
      </c>
      <c r="J5865" s="52">
        <f t="shared" ca="1" si="655"/>
        <v>1</v>
      </c>
      <c r="K5865" s="48">
        <f t="shared" si="656"/>
        <v>29.06</v>
      </c>
      <c r="L5865" s="48">
        <f t="shared" si="657"/>
        <v>29.06</v>
      </c>
      <c r="M5865" s="48">
        <f t="shared" si="658"/>
        <v>28.88</v>
      </c>
      <c r="N5865" s="48">
        <f t="shared" si="659"/>
        <v>28.88</v>
      </c>
      <c r="O5865" s="49">
        <f t="shared" ca="1" si="660"/>
        <v>42500</v>
      </c>
    </row>
    <row r="5866" spans="1:15" x14ac:dyDescent="0.25">
      <c r="A5866">
        <v>5851</v>
      </c>
      <c r="B5866" s="89">
        <v>34011</v>
      </c>
      <c r="C5866" s="48">
        <v>44.781199999999998</v>
      </c>
      <c r="D5866" s="48">
        <v>45.125</v>
      </c>
      <c r="E5866" s="48">
        <v>44.781199999999998</v>
      </c>
      <c r="F5866" s="48">
        <v>44.9375</v>
      </c>
      <c r="G5866" s="49">
        <v>19500</v>
      </c>
      <c r="H5866" s="48">
        <v>29.103000999999999</v>
      </c>
      <c r="I5866" s="52">
        <f t="shared" si="654"/>
        <v>0.6476328456189151</v>
      </c>
      <c r="J5866" s="52">
        <f t="shared" ca="1" si="655"/>
        <v>1</v>
      </c>
      <c r="K5866" s="48">
        <f t="shared" si="656"/>
        <v>29</v>
      </c>
      <c r="L5866" s="48">
        <f t="shared" si="657"/>
        <v>29.22</v>
      </c>
      <c r="M5866" s="48">
        <f t="shared" si="658"/>
        <v>29</v>
      </c>
      <c r="N5866" s="48">
        <f t="shared" si="659"/>
        <v>29.1</v>
      </c>
      <c r="O5866" s="49">
        <f t="shared" ca="1" si="660"/>
        <v>19500</v>
      </c>
    </row>
    <row r="5867" spans="1:15" x14ac:dyDescent="0.25">
      <c r="A5867">
        <v>5852</v>
      </c>
      <c r="B5867" s="89">
        <v>34010</v>
      </c>
      <c r="C5867" s="48">
        <v>44.656199999999998</v>
      </c>
      <c r="D5867" s="48">
        <v>44.75</v>
      </c>
      <c r="E5867" s="48">
        <v>44.531199999999998</v>
      </c>
      <c r="F5867" s="48">
        <v>44.718699999999998</v>
      </c>
      <c r="G5867" s="49">
        <v>379600</v>
      </c>
      <c r="H5867" s="48">
        <v>28.961299</v>
      </c>
      <c r="I5867" s="52">
        <f t="shared" si="654"/>
        <v>0.64763284710870395</v>
      </c>
      <c r="J5867" s="52">
        <f t="shared" ca="1" si="655"/>
        <v>1</v>
      </c>
      <c r="K5867" s="48">
        <f t="shared" si="656"/>
        <v>28.92</v>
      </c>
      <c r="L5867" s="48">
        <f t="shared" si="657"/>
        <v>28.98</v>
      </c>
      <c r="M5867" s="48">
        <f t="shared" si="658"/>
        <v>28.84</v>
      </c>
      <c r="N5867" s="48">
        <f t="shared" si="659"/>
        <v>28.96</v>
      </c>
      <c r="O5867" s="49">
        <f t="shared" ca="1" si="660"/>
        <v>379600</v>
      </c>
    </row>
    <row r="5868" spans="1:15" x14ac:dyDescent="0.25">
      <c r="A5868">
        <v>5853</v>
      </c>
      <c r="B5868" s="89">
        <v>34009</v>
      </c>
      <c r="C5868" s="48">
        <v>44.8125</v>
      </c>
      <c r="D5868" s="48">
        <v>44.8125</v>
      </c>
      <c r="E5868" s="48">
        <v>44.5625</v>
      </c>
      <c r="F5868" s="48">
        <v>44.656199999999998</v>
      </c>
      <c r="G5868" s="49">
        <v>122100</v>
      </c>
      <c r="H5868" s="48">
        <v>28.920822000000001</v>
      </c>
      <c r="I5868" s="52">
        <f t="shared" si="654"/>
        <v>0.6476328482943019</v>
      </c>
      <c r="J5868" s="52">
        <f t="shared" ca="1" si="655"/>
        <v>1</v>
      </c>
      <c r="K5868" s="48">
        <f t="shared" si="656"/>
        <v>29.02</v>
      </c>
      <c r="L5868" s="48">
        <f t="shared" si="657"/>
        <v>29.02</v>
      </c>
      <c r="M5868" s="48">
        <f t="shared" si="658"/>
        <v>28.86</v>
      </c>
      <c r="N5868" s="48">
        <f t="shared" si="659"/>
        <v>28.92</v>
      </c>
      <c r="O5868" s="49">
        <f t="shared" ca="1" si="660"/>
        <v>122100</v>
      </c>
    </row>
    <row r="5869" spans="1:15" x14ac:dyDescent="0.25">
      <c r="A5869">
        <v>5854</v>
      </c>
      <c r="B5869" s="89">
        <v>34008</v>
      </c>
      <c r="C5869" s="48">
        <v>44.968699999999998</v>
      </c>
      <c r="D5869" s="48">
        <v>45.125</v>
      </c>
      <c r="E5869" s="48">
        <v>44.906199999999998</v>
      </c>
      <c r="F5869" s="48">
        <v>44.968699999999998</v>
      </c>
      <c r="G5869" s="49">
        <v>596100</v>
      </c>
      <c r="H5869" s="48">
        <v>29.123207000000001</v>
      </c>
      <c r="I5869" s="52">
        <f t="shared" si="654"/>
        <v>0.64763284239926888</v>
      </c>
      <c r="J5869" s="52">
        <f t="shared" ca="1" si="655"/>
        <v>1</v>
      </c>
      <c r="K5869" s="48">
        <f t="shared" si="656"/>
        <v>29.12</v>
      </c>
      <c r="L5869" s="48">
        <f t="shared" si="657"/>
        <v>29.22</v>
      </c>
      <c r="M5869" s="48">
        <f t="shared" si="658"/>
        <v>29.08</v>
      </c>
      <c r="N5869" s="48">
        <f t="shared" si="659"/>
        <v>29.12</v>
      </c>
      <c r="O5869" s="49">
        <f t="shared" ca="1" si="660"/>
        <v>596100</v>
      </c>
    </row>
    <row r="5870" spans="1:15" x14ac:dyDescent="0.25">
      <c r="A5870">
        <v>5855</v>
      </c>
      <c r="B5870" s="89">
        <v>34005</v>
      </c>
      <c r="C5870" s="48">
        <v>44.968699999999998</v>
      </c>
      <c r="D5870" s="48">
        <v>45.0625</v>
      </c>
      <c r="E5870" s="48">
        <v>44.718699999999998</v>
      </c>
      <c r="F5870" s="48">
        <v>44.968699999999998</v>
      </c>
      <c r="G5870" s="49">
        <v>492100</v>
      </c>
      <c r="H5870" s="48">
        <v>29.123207000000001</v>
      </c>
      <c r="I5870" s="52">
        <f t="shared" si="654"/>
        <v>0.64763284239926888</v>
      </c>
      <c r="J5870" s="52">
        <f t="shared" ca="1" si="655"/>
        <v>1</v>
      </c>
      <c r="K5870" s="48">
        <f t="shared" si="656"/>
        <v>29.12</v>
      </c>
      <c r="L5870" s="48">
        <f t="shared" si="657"/>
        <v>29.18</v>
      </c>
      <c r="M5870" s="48">
        <f t="shared" si="658"/>
        <v>28.96</v>
      </c>
      <c r="N5870" s="48">
        <f t="shared" si="659"/>
        <v>29.12</v>
      </c>
      <c r="O5870" s="49">
        <f t="shared" ca="1" si="660"/>
        <v>492100</v>
      </c>
    </row>
    <row r="5871" spans="1:15" x14ac:dyDescent="0.25">
      <c r="A5871">
        <v>5856</v>
      </c>
      <c r="B5871" s="89">
        <v>34004</v>
      </c>
      <c r="C5871" s="48">
        <v>44.968699999999998</v>
      </c>
      <c r="D5871" s="48">
        <v>45.093699999999998</v>
      </c>
      <c r="E5871" s="48">
        <v>44.468699999999998</v>
      </c>
      <c r="F5871" s="48">
        <v>45</v>
      </c>
      <c r="G5871" s="49">
        <v>531500</v>
      </c>
      <c r="H5871" s="48">
        <v>29.143478000000002</v>
      </c>
      <c r="I5871" s="52">
        <f t="shared" si="654"/>
        <v>0.64763284444444447</v>
      </c>
      <c r="J5871" s="52">
        <f t="shared" ca="1" si="655"/>
        <v>1</v>
      </c>
      <c r="K5871" s="48">
        <f t="shared" si="656"/>
        <v>29.12</v>
      </c>
      <c r="L5871" s="48">
        <f t="shared" si="657"/>
        <v>29.2</v>
      </c>
      <c r="M5871" s="48">
        <f t="shared" si="658"/>
        <v>28.8</v>
      </c>
      <c r="N5871" s="48">
        <f t="shared" si="659"/>
        <v>29.14</v>
      </c>
      <c r="O5871" s="49">
        <f t="shared" ca="1" si="660"/>
        <v>531500</v>
      </c>
    </row>
    <row r="5872" spans="1:15" x14ac:dyDescent="0.25">
      <c r="A5872">
        <v>5857</v>
      </c>
      <c r="B5872" s="89">
        <v>34003</v>
      </c>
      <c r="C5872" s="48">
        <v>44.406199999999998</v>
      </c>
      <c r="D5872" s="48">
        <v>44.843699999999998</v>
      </c>
      <c r="E5872" s="48">
        <v>44.375</v>
      </c>
      <c r="F5872" s="48">
        <v>44.8125</v>
      </c>
      <c r="G5872" s="49">
        <v>529400</v>
      </c>
      <c r="H5872" s="48">
        <v>29.022047000000001</v>
      </c>
      <c r="I5872" s="52">
        <f t="shared" si="654"/>
        <v>0.64763284797768483</v>
      </c>
      <c r="J5872" s="52">
        <f t="shared" ca="1" si="655"/>
        <v>1</v>
      </c>
      <c r="K5872" s="48">
        <f t="shared" si="656"/>
        <v>28.76</v>
      </c>
      <c r="L5872" s="48">
        <f t="shared" si="657"/>
        <v>29.04</v>
      </c>
      <c r="M5872" s="48">
        <f t="shared" si="658"/>
        <v>28.74</v>
      </c>
      <c r="N5872" s="48">
        <f t="shared" si="659"/>
        <v>29.02</v>
      </c>
      <c r="O5872" s="49">
        <f t="shared" ca="1" si="660"/>
        <v>529400</v>
      </c>
    </row>
    <row r="5873" spans="1:15" x14ac:dyDescent="0.25">
      <c r="A5873">
        <v>5858</v>
      </c>
      <c r="B5873" s="89">
        <v>34002</v>
      </c>
      <c r="C5873" s="48">
        <v>44.218699999999998</v>
      </c>
      <c r="D5873" s="48">
        <v>44.375</v>
      </c>
      <c r="E5873" s="48">
        <v>44.125</v>
      </c>
      <c r="F5873" s="48">
        <v>44.343699999999998</v>
      </c>
      <c r="G5873" s="49">
        <v>201300</v>
      </c>
      <c r="H5873" s="48">
        <v>28.718437000000002</v>
      </c>
      <c r="I5873" s="52">
        <f t="shared" si="654"/>
        <v>0.64763285427242212</v>
      </c>
      <c r="J5873" s="52">
        <f t="shared" ca="1" si="655"/>
        <v>1</v>
      </c>
      <c r="K5873" s="48">
        <f t="shared" si="656"/>
        <v>28.64</v>
      </c>
      <c r="L5873" s="48">
        <f t="shared" si="657"/>
        <v>28.74</v>
      </c>
      <c r="M5873" s="48">
        <f t="shared" si="658"/>
        <v>28.58</v>
      </c>
      <c r="N5873" s="48">
        <f t="shared" si="659"/>
        <v>28.72</v>
      </c>
      <c r="O5873" s="49">
        <f t="shared" ca="1" si="660"/>
        <v>201300</v>
      </c>
    </row>
    <row r="5874" spans="1:15" x14ac:dyDescent="0.25">
      <c r="A5874">
        <v>5859</v>
      </c>
      <c r="B5874" s="89">
        <v>34001</v>
      </c>
      <c r="C5874" s="48">
        <v>43.968699999999998</v>
      </c>
      <c r="D5874" s="48">
        <v>44.25</v>
      </c>
      <c r="E5874" s="48">
        <v>43.968699999999998</v>
      </c>
      <c r="F5874" s="48">
        <v>44.25</v>
      </c>
      <c r="G5874" s="49">
        <v>480500</v>
      </c>
      <c r="H5874" s="48">
        <v>28.657753</v>
      </c>
      <c r="I5874" s="52">
        <f t="shared" si="654"/>
        <v>0.64763283615819212</v>
      </c>
      <c r="J5874" s="52">
        <f t="shared" ca="1" si="655"/>
        <v>1</v>
      </c>
      <c r="K5874" s="48">
        <f t="shared" si="656"/>
        <v>28.48</v>
      </c>
      <c r="L5874" s="48">
        <f t="shared" si="657"/>
        <v>28.66</v>
      </c>
      <c r="M5874" s="48">
        <f t="shared" si="658"/>
        <v>28.48</v>
      </c>
      <c r="N5874" s="48">
        <f t="shared" si="659"/>
        <v>28.66</v>
      </c>
      <c r="O5874" s="49">
        <f t="shared" ca="1" si="660"/>
        <v>480500</v>
      </c>
    </row>
    <row r="5875" spans="1:15" x14ac:dyDescent="0.25">
      <c r="A5875">
        <v>5860</v>
      </c>
      <c r="B5875" s="89">
        <v>33998</v>
      </c>
      <c r="C5875" s="48">
        <v>43.968699999999998</v>
      </c>
      <c r="D5875" s="48">
        <v>43.968699999999998</v>
      </c>
      <c r="E5875" s="48">
        <v>43.75</v>
      </c>
      <c r="F5875" s="48">
        <v>43.9375</v>
      </c>
      <c r="G5875" s="49">
        <v>1003200</v>
      </c>
      <c r="H5875" s="48">
        <v>28.455368</v>
      </c>
      <c r="I5875" s="52">
        <f t="shared" si="654"/>
        <v>0.64763284210526317</v>
      </c>
      <c r="J5875" s="52">
        <f t="shared" ca="1" si="655"/>
        <v>1</v>
      </c>
      <c r="K5875" s="48">
        <f t="shared" si="656"/>
        <v>28.48</v>
      </c>
      <c r="L5875" s="48">
        <f t="shared" si="657"/>
        <v>28.48</v>
      </c>
      <c r="M5875" s="48">
        <f t="shared" si="658"/>
        <v>28.33</v>
      </c>
      <c r="N5875" s="48">
        <f t="shared" si="659"/>
        <v>28.46</v>
      </c>
      <c r="O5875" s="49">
        <f t="shared" ca="1" si="660"/>
        <v>1003200</v>
      </c>
    </row>
    <row r="5876" spans="1:15" x14ac:dyDescent="0.25">
      <c r="B5876" s="89"/>
      <c r="C5876" s="48"/>
      <c r="D5876" s="48"/>
      <c r="E5876" s="48"/>
      <c r="F5876" s="48"/>
      <c r="G5876" s="49"/>
      <c r="H5876" s="48"/>
      <c r="I5876" s="52"/>
      <c r="J5876" s="52"/>
      <c r="K5876" s="48"/>
      <c r="L5876" s="48"/>
      <c r="M5876" s="48"/>
      <c r="N5876" s="48"/>
      <c r="O5876" s="49"/>
    </row>
    <row r="5877" spans="1:15" x14ac:dyDescent="0.25">
      <c r="B5877" s="89"/>
      <c r="C5877" s="48"/>
      <c r="D5877" s="48"/>
      <c r="E5877" s="48"/>
      <c r="F5877" s="48"/>
      <c r="G5877" s="49"/>
      <c r="H5877" s="48"/>
      <c r="I5877" s="52"/>
      <c r="J5877" s="52"/>
      <c r="K5877" s="48"/>
      <c r="L5877" s="48"/>
      <c r="M5877" s="48"/>
      <c r="N5877" s="48"/>
      <c r="O5877" s="49"/>
    </row>
    <row r="5878" spans="1:15" x14ac:dyDescent="0.25">
      <c r="B5878" s="89"/>
      <c r="C5878" s="48"/>
      <c r="D5878" s="48"/>
      <c r="E5878" s="48"/>
      <c r="F5878" s="48"/>
      <c r="G5878" s="49"/>
      <c r="H5878" s="48"/>
      <c r="I5878" s="52"/>
      <c r="J5878" s="52"/>
      <c r="K5878" s="48"/>
      <c r="L5878" s="48"/>
      <c r="M5878" s="48"/>
      <c r="N5878" s="48"/>
      <c r="O5878" s="49"/>
    </row>
    <row r="5879" spans="1:15" x14ac:dyDescent="0.25">
      <c r="B5879" s="89"/>
      <c r="C5879" s="48"/>
      <c r="D5879" s="48"/>
      <c r="E5879" s="48"/>
      <c r="F5879" s="48"/>
      <c r="G5879" s="49"/>
      <c r="H5879" s="48"/>
      <c r="I5879" s="52"/>
      <c r="J5879" s="52"/>
      <c r="K5879" s="48"/>
      <c r="L5879" s="48"/>
      <c r="M5879" s="48"/>
      <c r="N5879" s="48"/>
      <c r="O5879" s="49"/>
    </row>
    <row r="5880" spans="1:15" x14ac:dyDescent="0.25">
      <c r="B5880" s="89"/>
      <c r="C5880" s="48"/>
      <c r="D5880" s="48"/>
      <c r="E5880" s="48"/>
      <c r="F5880" s="48"/>
      <c r="G5880" s="49"/>
      <c r="H5880" s="48"/>
      <c r="I5880" s="52"/>
      <c r="J5880" s="52"/>
      <c r="K5880" s="48"/>
      <c r="L5880" s="48"/>
      <c r="M5880" s="48"/>
      <c r="N5880" s="48"/>
      <c r="O5880" s="49"/>
    </row>
    <row r="5881" spans="1:15" x14ac:dyDescent="0.25">
      <c r="B5881" s="89"/>
      <c r="C5881" s="48"/>
      <c r="D5881" s="48"/>
      <c r="E5881" s="48"/>
      <c r="F5881" s="48"/>
      <c r="G5881" s="49"/>
      <c r="H5881" s="48"/>
      <c r="I5881" s="52"/>
      <c r="J5881" s="52"/>
      <c r="K5881" s="48"/>
      <c r="L5881" s="48"/>
      <c r="M5881" s="48"/>
      <c r="N5881" s="48"/>
      <c r="O5881" s="49"/>
    </row>
    <row r="5882" spans="1:15" x14ac:dyDescent="0.25">
      <c r="B5882" s="89"/>
      <c r="C5882" s="48"/>
      <c r="D5882" s="48"/>
      <c r="E5882" s="48"/>
      <c r="F5882" s="48"/>
      <c r="G5882" s="49"/>
      <c r="H5882" s="48"/>
      <c r="I5882" s="52"/>
      <c r="J5882" s="52"/>
      <c r="K5882" s="48"/>
      <c r="L5882" s="48"/>
      <c r="M5882" s="48"/>
      <c r="N5882" s="48"/>
      <c r="O5882" s="49"/>
    </row>
    <row r="5883" spans="1:15" x14ac:dyDescent="0.25">
      <c r="B5883" s="89"/>
      <c r="C5883" s="48"/>
      <c r="D5883" s="48"/>
      <c r="E5883" s="48"/>
      <c r="F5883" s="48"/>
      <c r="G5883" s="49"/>
      <c r="H5883" s="48"/>
      <c r="I5883" s="52"/>
      <c r="J5883" s="52"/>
      <c r="K5883" s="48"/>
      <c r="L5883" s="48"/>
      <c r="M5883" s="48"/>
      <c r="N5883" s="48"/>
      <c r="O5883" s="49"/>
    </row>
    <row r="5884" spans="1:15" x14ac:dyDescent="0.25">
      <c r="B5884" s="89"/>
      <c r="C5884" s="48"/>
      <c r="D5884" s="48"/>
      <c r="E5884" s="48"/>
      <c r="F5884" s="48"/>
      <c r="G5884" s="49"/>
      <c r="H5884" s="48"/>
      <c r="I5884" s="52"/>
      <c r="J5884" s="52"/>
      <c r="K5884" s="48"/>
      <c r="L5884" s="48"/>
      <c r="M5884" s="48"/>
      <c r="N5884" s="48"/>
      <c r="O5884" s="49"/>
    </row>
    <row r="5885" spans="1:15" x14ac:dyDescent="0.25">
      <c r="B5885" s="89"/>
      <c r="C5885" s="48"/>
      <c r="D5885" s="48"/>
      <c r="E5885" s="48"/>
      <c r="F5885" s="48"/>
      <c r="G5885" s="49"/>
      <c r="H5885" s="48"/>
      <c r="I5885" s="52"/>
      <c r="J5885" s="52"/>
      <c r="K5885" s="48"/>
      <c r="L5885" s="48"/>
      <c r="M5885" s="48"/>
      <c r="N5885" s="48"/>
      <c r="O5885" s="49"/>
    </row>
    <row r="5886" spans="1:15" x14ac:dyDescent="0.25">
      <c r="B5886" s="89"/>
      <c r="C5886" s="48"/>
      <c r="D5886" s="48"/>
      <c r="E5886" s="48"/>
      <c r="F5886" s="48"/>
      <c r="G5886" s="49"/>
      <c r="H5886" s="48"/>
      <c r="I5886" s="52"/>
      <c r="J5886" s="52"/>
      <c r="K5886" s="48"/>
      <c r="L5886" s="48"/>
      <c r="M5886" s="48"/>
      <c r="N5886" s="48"/>
      <c r="O5886" s="49"/>
    </row>
    <row r="5887" spans="1:15" x14ac:dyDescent="0.25">
      <c r="B5887" s="89"/>
      <c r="C5887" s="48"/>
      <c r="D5887" s="48"/>
      <c r="E5887" s="48"/>
      <c r="F5887" s="48"/>
      <c r="G5887" s="49"/>
      <c r="H5887" s="48"/>
      <c r="I5887" s="52"/>
      <c r="J5887" s="52"/>
      <c r="K5887" s="48"/>
      <c r="L5887" s="48"/>
      <c r="M5887" s="48"/>
      <c r="N5887" s="48"/>
      <c r="O5887" s="49"/>
    </row>
    <row r="5888" spans="1:15" x14ac:dyDescent="0.25">
      <c r="B5888" s="89"/>
      <c r="C5888" s="48"/>
      <c r="D5888" s="48"/>
      <c r="E5888" s="48"/>
      <c r="F5888" s="48"/>
      <c r="G5888" s="49"/>
      <c r="H5888" s="48"/>
      <c r="I5888" s="52"/>
      <c r="J5888" s="52"/>
      <c r="K5888" s="48"/>
      <c r="L5888" s="48"/>
      <c r="M5888" s="48"/>
      <c r="N5888" s="48"/>
      <c r="O5888" s="49"/>
    </row>
    <row r="5889" spans="2:15" x14ac:dyDescent="0.25">
      <c r="B5889" s="89"/>
      <c r="C5889" s="48"/>
      <c r="D5889" s="48"/>
      <c r="E5889" s="48"/>
      <c r="F5889" s="48"/>
      <c r="G5889" s="49"/>
      <c r="H5889" s="48"/>
      <c r="I5889" s="52"/>
      <c r="J5889" s="52"/>
      <c r="K5889" s="48"/>
      <c r="L5889" s="48"/>
      <c r="M5889" s="48"/>
      <c r="N5889" s="48"/>
      <c r="O5889" s="49"/>
    </row>
    <row r="5890" spans="2:15" x14ac:dyDescent="0.25">
      <c r="B5890" s="89"/>
      <c r="C5890" s="48"/>
      <c r="D5890" s="48"/>
      <c r="E5890" s="48"/>
      <c r="F5890" s="48"/>
      <c r="G5890" s="49"/>
      <c r="H5890" s="48"/>
      <c r="I5890" s="52"/>
      <c r="J5890" s="52"/>
      <c r="K5890" s="48"/>
      <c r="L5890" s="48"/>
      <c r="M5890" s="48"/>
      <c r="N5890" s="48"/>
      <c r="O5890" s="49"/>
    </row>
    <row r="5891" spans="2:15" x14ac:dyDescent="0.25">
      <c r="B5891" s="89"/>
      <c r="C5891" s="48"/>
      <c r="D5891" s="48"/>
      <c r="E5891" s="48"/>
      <c r="F5891" s="48"/>
      <c r="G5891" s="49"/>
      <c r="H5891" s="48"/>
      <c r="I5891" s="52"/>
      <c r="J5891" s="52"/>
      <c r="K5891" s="48"/>
      <c r="L5891" s="48"/>
      <c r="M5891" s="48"/>
      <c r="N5891" s="48"/>
      <c r="O5891" s="49"/>
    </row>
    <row r="5892" spans="2:15" x14ac:dyDescent="0.25">
      <c r="B5892" s="89"/>
      <c r="C5892" s="48"/>
      <c r="D5892" s="48"/>
      <c r="E5892" s="48"/>
      <c r="F5892" s="48"/>
      <c r="G5892" s="49"/>
      <c r="H5892" s="48"/>
      <c r="I5892" s="52"/>
      <c r="J5892" s="52"/>
      <c r="K5892" s="48"/>
      <c r="L5892" s="48"/>
      <c r="M5892" s="48"/>
      <c r="N5892" s="48"/>
      <c r="O5892" s="49"/>
    </row>
    <row r="5893" spans="2:15" x14ac:dyDescent="0.25">
      <c r="B5893" s="89"/>
      <c r="C5893" s="48"/>
      <c r="D5893" s="48"/>
      <c r="E5893" s="48"/>
      <c r="F5893" s="48"/>
      <c r="G5893" s="49"/>
      <c r="H5893" s="48"/>
      <c r="I5893" s="52"/>
      <c r="J5893" s="52"/>
      <c r="K5893" s="48"/>
      <c r="L5893" s="48"/>
      <c r="M5893" s="48"/>
      <c r="N5893" s="48"/>
      <c r="O5893" s="49"/>
    </row>
    <row r="5894" spans="2:15" x14ac:dyDescent="0.25">
      <c r="B5894" s="89"/>
      <c r="C5894" s="48"/>
      <c r="D5894" s="48"/>
      <c r="E5894" s="48"/>
      <c r="F5894" s="48"/>
      <c r="G5894" s="49"/>
      <c r="H5894" s="48"/>
      <c r="I5894" s="52"/>
      <c r="J5894" s="52"/>
      <c r="K5894" s="48"/>
      <c r="L5894" s="48"/>
      <c r="M5894" s="48"/>
      <c r="N5894" s="48"/>
      <c r="O5894" s="49"/>
    </row>
    <row r="5895" spans="2:15" x14ac:dyDescent="0.25">
      <c r="B5895" s="89"/>
      <c r="C5895" s="48"/>
      <c r="D5895" s="48"/>
      <c r="E5895" s="48"/>
      <c r="F5895" s="48"/>
      <c r="G5895" s="49"/>
      <c r="H5895" s="48"/>
      <c r="I5895" s="52"/>
      <c r="J5895" s="52"/>
      <c r="K5895" s="48"/>
      <c r="L5895" s="48"/>
      <c r="M5895" s="48"/>
      <c r="N5895" s="48"/>
      <c r="O5895" s="49"/>
    </row>
    <row r="5896" spans="2:15" x14ac:dyDescent="0.25">
      <c r="B5896" s="89"/>
      <c r="C5896" s="48"/>
      <c r="D5896" s="48"/>
      <c r="E5896" s="48"/>
      <c r="F5896" s="48"/>
      <c r="G5896" s="49"/>
      <c r="H5896" s="48"/>
      <c r="I5896" s="52"/>
      <c r="J5896" s="52"/>
      <c r="K5896" s="48"/>
      <c r="L5896" s="48"/>
      <c r="M5896" s="48"/>
      <c r="N5896" s="48"/>
      <c r="O5896" s="49"/>
    </row>
    <row r="5897" spans="2:15" x14ac:dyDescent="0.25">
      <c r="B5897" s="89"/>
      <c r="C5897" s="48"/>
      <c r="D5897" s="48"/>
      <c r="E5897" s="48"/>
      <c r="F5897" s="48"/>
      <c r="G5897" s="49"/>
      <c r="H5897" s="48"/>
      <c r="I5897" s="52"/>
      <c r="J5897" s="52"/>
      <c r="K5897" s="48"/>
      <c r="L5897" s="48"/>
      <c r="M5897" s="48"/>
      <c r="N5897" s="48"/>
      <c r="O5897" s="49"/>
    </row>
    <row r="5898" spans="2:15" x14ac:dyDescent="0.25">
      <c r="B5898" s="89"/>
      <c r="C5898" s="48"/>
      <c r="D5898" s="48"/>
      <c r="E5898" s="48"/>
      <c r="F5898" s="48"/>
      <c r="G5898" s="49"/>
      <c r="H5898" s="48"/>
      <c r="I5898" s="52"/>
      <c r="J5898" s="52"/>
      <c r="K5898" s="48"/>
      <c r="L5898" s="48"/>
      <c r="M5898" s="48"/>
      <c r="N5898" s="48"/>
      <c r="O5898" s="49"/>
    </row>
    <row r="5899" spans="2:15" x14ac:dyDescent="0.25">
      <c r="B5899" s="89"/>
      <c r="C5899" s="48"/>
      <c r="D5899" s="48"/>
      <c r="E5899" s="48"/>
      <c r="F5899" s="48"/>
      <c r="G5899" s="49"/>
      <c r="H5899" s="48"/>
      <c r="I5899" s="52"/>
      <c r="J5899" s="52"/>
      <c r="K5899" s="48"/>
      <c r="L5899" s="48"/>
      <c r="M5899" s="48"/>
      <c r="N5899" s="48"/>
      <c r="O5899" s="49"/>
    </row>
    <row r="5900" spans="2:15" x14ac:dyDescent="0.25">
      <c r="B5900" s="89"/>
      <c r="C5900" s="48"/>
      <c r="D5900" s="48"/>
      <c r="E5900" s="48"/>
      <c r="F5900" s="48"/>
      <c r="G5900" s="49"/>
      <c r="H5900" s="48"/>
      <c r="I5900" s="52"/>
      <c r="J5900" s="52"/>
      <c r="K5900" s="48"/>
      <c r="L5900" s="48"/>
      <c r="M5900" s="48"/>
      <c r="N5900" s="48"/>
      <c r="O5900" s="49"/>
    </row>
    <row r="5901" spans="2:15" x14ac:dyDescent="0.25">
      <c r="B5901" s="89"/>
      <c r="C5901" s="48"/>
      <c r="D5901" s="48"/>
      <c r="E5901" s="48"/>
      <c r="F5901" s="48"/>
      <c r="G5901" s="49"/>
      <c r="H5901" s="48"/>
      <c r="I5901" s="52"/>
      <c r="J5901" s="52"/>
      <c r="K5901" s="48"/>
      <c r="L5901" s="48"/>
      <c r="M5901" s="48"/>
      <c r="N5901" s="48"/>
      <c r="O5901" s="49"/>
    </row>
    <row r="5902" spans="2:15" x14ac:dyDescent="0.25">
      <c r="B5902" s="89"/>
      <c r="C5902" s="48"/>
      <c r="D5902" s="48"/>
      <c r="E5902" s="48"/>
      <c r="F5902" s="48"/>
      <c r="G5902" s="49"/>
      <c r="H5902" s="48"/>
      <c r="I5902" s="52"/>
      <c r="J5902" s="52"/>
      <c r="K5902" s="48"/>
      <c r="L5902" s="48"/>
      <c r="M5902" s="48"/>
      <c r="N5902" s="48"/>
      <c r="O5902" s="49"/>
    </row>
    <row r="5903" spans="2:15" x14ac:dyDescent="0.25">
      <c r="B5903" s="89"/>
      <c r="C5903" s="48"/>
      <c r="D5903" s="48"/>
      <c r="E5903" s="48"/>
      <c r="F5903" s="48"/>
      <c r="G5903" s="49"/>
      <c r="H5903" s="48"/>
      <c r="I5903" s="52"/>
      <c r="J5903" s="52"/>
      <c r="K5903" s="48"/>
      <c r="L5903" s="48"/>
      <c r="M5903" s="48"/>
      <c r="N5903" s="48"/>
      <c r="O5903" s="49"/>
    </row>
    <row r="5904" spans="2:15" x14ac:dyDescent="0.25">
      <c r="B5904" s="89"/>
      <c r="C5904" s="48"/>
      <c r="D5904" s="48"/>
      <c r="E5904" s="48"/>
      <c r="F5904" s="48"/>
      <c r="G5904" s="49"/>
      <c r="H5904" s="48"/>
      <c r="I5904" s="52"/>
      <c r="J5904" s="52"/>
      <c r="K5904" s="48"/>
      <c r="L5904" s="48"/>
      <c r="M5904" s="48"/>
      <c r="N5904" s="48"/>
      <c r="O5904" s="49"/>
    </row>
    <row r="5905" spans="2:15" x14ac:dyDescent="0.25">
      <c r="B5905" s="89"/>
      <c r="C5905" s="48"/>
      <c r="D5905" s="48"/>
      <c r="E5905" s="48"/>
      <c r="F5905" s="48"/>
      <c r="G5905" s="49"/>
      <c r="H5905" s="48"/>
      <c r="I5905" s="52"/>
      <c r="J5905" s="52"/>
      <c r="K5905" s="48"/>
      <c r="L5905" s="48"/>
      <c r="M5905" s="48"/>
      <c r="N5905" s="48"/>
      <c r="O5905" s="49"/>
    </row>
    <row r="5906" spans="2:15" x14ac:dyDescent="0.25">
      <c r="B5906" s="89"/>
      <c r="C5906" s="48"/>
      <c r="D5906" s="48"/>
      <c r="E5906" s="48"/>
      <c r="F5906" s="48"/>
      <c r="G5906" s="49"/>
      <c r="H5906" s="48"/>
      <c r="I5906" s="52"/>
      <c r="J5906" s="52"/>
      <c r="K5906" s="48"/>
      <c r="L5906" s="48"/>
      <c r="M5906" s="48"/>
      <c r="N5906" s="48"/>
      <c r="O5906" s="49"/>
    </row>
    <row r="5907" spans="2:15" x14ac:dyDescent="0.25">
      <c r="B5907" s="89"/>
      <c r="C5907" s="48"/>
      <c r="D5907" s="48"/>
      <c r="E5907" s="48"/>
      <c r="F5907" s="48"/>
      <c r="G5907" s="49"/>
      <c r="H5907" s="48"/>
      <c r="I5907" s="52"/>
      <c r="J5907" s="52"/>
      <c r="K5907" s="48"/>
      <c r="L5907" s="48"/>
      <c r="M5907" s="48"/>
      <c r="N5907" s="48"/>
      <c r="O5907" s="49"/>
    </row>
    <row r="5908" spans="2:15" x14ac:dyDescent="0.25">
      <c r="B5908" s="89"/>
      <c r="C5908" s="48"/>
      <c r="D5908" s="48"/>
      <c r="E5908" s="48"/>
      <c r="F5908" s="48"/>
      <c r="G5908" s="49"/>
      <c r="H5908" s="48"/>
      <c r="I5908" s="52"/>
      <c r="J5908" s="52"/>
      <c r="K5908" s="48"/>
      <c r="L5908" s="48"/>
      <c r="M5908" s="48"/>
      <c r="N5908" s="48"/>
      <c r="O5908" s="49"/>
    </row>
    <row r="5909" spans="2:15" x14ac:dyDescent="0.25">
      <c r="B5909" s="89"/>
      <c r="C5909" s="48"/>
      <c r="D5909" s="48"/>
      <c r="E5909" s="48"/>
      <c r="F5909" s="48"/>
      <c r="G5909" s="49"/>
      <c r="H5909" s="48"/>
      <c r="I5909" s="52"/>
      <c r="J5909" s="52"/>
      <c r="K5909" s="48"/>
      <c r="L5909" s="48"/>
      <c r="M5909" s="48"/>
      <c r="N5909" s="48"/>
      <c r="O5909" s="49"/>
    </row>
    <row r="5910" spans="2:15" x14ac:dyDescent="0.25">
      <c r="B5910" s="89"/>
      <c r="C5910" s="48"/>
      <c r="D5910" s="48"/>
      <c r="E5910" s="48"/>
      <c r="F5910" s="48"/>
      <c r="G5910" s="49"/>
      <c r="H5910" s="48"/>
      <c r="I5910" s="52"/>
      <c r="J5910" s="52"/>
      <c r="K5910" s="48"/>
      <c r="L5910" s="48"/>
      <c r="M5910" s="48"/>
      <c r="N5910" s="48"/>
      <c r="O5910" s="49"/>
    </row>
    <row r="5911" spans="2:15" x14ac:dyDescent="0.25">
      <c r="B5911" s="89"/>
      <c r="C5911" s="48"/>
      <c r="D5911" s="48"/>
      <c r="E5911" s="48"/>
      <c r="F5911" s="48"/>
      <c r="G5911" s="49"/>
      <c r="H5911" s="48"/>
      <c r="I5911" s="52"/>
      <c r="J5911" s="52"/>
      <c r="K5911" s="48"/>
      <c r="L5911" s="48"/>
      <c r="M5911" s="48"/>
      <c r="N5911" s="48"/>
      <c r="O5911" s="49"/>
    </row>
    <row r="5912" spans="2:15" x14ac:dyDescent="0.25">
      <c r="B5912" s="89"/>
      <c r="C5912" s="48"/>
      <c r="D5912" s="48"/>
      <c r="E5912" s="48"/>
      <c r="F5912" s="48"/>
      <c r="G5912" s="49"/>
      <c r="H5912" s="48"/>
      <c r="I5912" s="52"/>
      <c r="J5912" s="52"/>
      <c r="K5912" s="48"/>
      <c r="L5912" s="48"/>
      <c r="M5912" s="48"/>
      <c r="N5912" s="48"/>
      <c r="O5912" s="49"/>
    </row>
    <row r="5913" spans="2:15" x14ac:dyDescent="0.25">
      <c r="B5913" s="89"/>
      <c r="C5913" s="48"/>
      <c r="D5913" s="48"/>
      <c r="E5913" s="48"/>
      <c r="F5913" s="48"/>
      <c r="G5913" s="49"/>
      <c r="H5913" s="48"/>
      <c r="I5913" s="52"/>
      <c r="J5913" s="52"/>
      <c r="K5913" s="48"/>
      <c r="L5913" s="48"/>
      <c r="M5913" s="48"/>
      <c r="N5913" s="48"/>
      <c r="O5913" s="49"/>
    </row>
    <row r="5914" spans="2:15" x14ac:dyDescent="0.25">
      <c r="B5914" s="89"/>
      <c r="C5914" s="48"/>
      <c r="D5914" s="48"/>
      <c r="E5914" s="48"/>
      <c r="F5914" s="48"/>
      <c r="G5914" s="49"/>
      <c r="H5914" s="48"/>
      <c r="I5914" s="52"/>
      <c r="J5914" s="52"/>
      <c r="K5914" s="48"/>
      <c r="L5914" s="48"/>
      <c r="M5914" s="48"/>
      <c r="N5914" s="48"/>
      <c r="O5914" s="49"/>
    </row>
    <row r="5915" spans="2:15" x14ac:dyDescent="0.25">
      <c r="B5915" s="89"/>
      <c r="C5915" s="48"/>
      <c r="D5915" s="48"/>
      <c r="E5915" s="48"/>
      <c r="F5915" s="48"/>
      <c r="G5915" s="49"/>
      <c r="H5915" s="48"/>
      <c r="I5915" s="52"/>
      <c r="J5915" s="52"/>
      <c r="K5915" s="48"/>
      <c r="L5915" s="48"/>
      <c r="M5915" s="48"/>
      <c r="N5915" s="48"/>
      <c r="O5915" s="49"/>
    </row>
    <row r="5916" spans="2:15" x14ac:dyDescent="0.25">
      <c r="B5916" s="89"/>
      <c r="C5916" s="48"/>
      <c r="D5916" s="48"/>
      <c r="E5916" s="48"/>
      <c r="F5916" s="48"/>
      <c r="G5916" s="49"/>
      <c r="H5916" s="48"/>
      <c r="I5916" s="52"/>
      <c r="J5916" s="52"/>
      <c r="K5916" s="48"/>
      <c r="L5916" s="48"/>
      <c r="M5916" s="48"/>
      <c r="N5916" s="48"/>
      <c r="O5916" s="49"/>
    </row>
    <row r="5917" spans="2:15" x14ac:dyDescent="0.25">
      <c r="B5917" s="89"/>
      <c r="C5917" s="48"/>
      <c r="D5917" s="48"/>
      <c r="E5917" s="48"/>
      <c r="F5917" s="48"/>
      <c r="G5917" s="49"/>
      <c r="H5917" s="48"/>
      <c r="I5917" s="52"/>
      <c r="J5917" s="52"/>
      <c r="K5917" s="48"/>
      <c r="L5917" s="48"/>
      <c r="M5917" s="48"/>
      <c r="N5917" s="48"/>
      <c r="O5917" s="49"/>
    </row>
    <row r="5918" spans="2:15" x14ac:dyDescent="0.25">
      <c r="B5918" s="89"/>
      <c r="C5918" s="48"/>
      <c r="D5918" s="48"/>
      <c r="E5918" s="48"/>
      <c r="F5918" s="48"/>
      <c r="G5918" s="49"/>
      <c r="H5918" s="48"/>
      <c r="I5918" s="52"/>
      <c r="J5918" s="52"/>
      <c r="K5918" s="48"/>
      <c r="L5918" s="48"/>
      <c r="M5918" s="48"/>
      <c r="N5918" s="48"/>
      <c r="O5918" s="49"/>
    </row>
    <row r="5919" spans="2:15" x14ac:dyDescent="0.25">
      <c r="B5919" s="89"/>
      <c r="C5919" s="48"/>
      <c r="D5919" s="48"/>
      <c r="E5919" s="48"/>
      <c r="F5919" s="48"/>
      <c r="G5919" s="49"/>
      <c r="H5919" s="48"/>
      <c r="I5919" s="52"/>
      <c r="J5919" s="52"/>
      <c r="K5919" s="48"/>
      <c r="L5919" s="48"/>
      <c r="M5919" s="48"/>
      <c r="N5919" s="48"/>
      <c r="O5919" s="49"/>
    </row>
    <row r="5920" spans="2:15" x14ac:dyDescent="0.25">
      <c r="B5920" s="89"/>
      <c r="C5920" s="48"/>
      <c r="D5920" s="48"/>
      <c r="E5920" s="48"/>
      <c r="F5920" s="48"/>
      <c r="G5920" s="49"/>
      <c r="H5920" s="48"/>
      <c r="I5920" s="52"/>
      <c r="J5920" s="52"/>
      <c r="K5920" s="48"/>
      <c r="L5920" s="48"/>
      <c r="M5920" s="48"/>
      <c r="N5920" s="48"/>
      <c r="O5920" s="49"/>
    </row>
    <row r="5921" spans="2:15" x14ac:dyDescent="0.25">
      <c r="B5921" s="89"/>
      <c r="C5921" s="48"/>
      <c r="D5921" s="48"/>
      <c r="E5921" s="48"/>
      <c r="F5921" s="48"/>
      <c r="G5921" s="49"/>
      <c r="H5921" s="48"/>
      <c r="I5921" s="52"/>
      <c r="J5921" s="52"/>
      <c r="K5921" s="48"/>
      <c r="L5921" s="48"/>
      <c r="M5921" s="48"/>
      <c r="N5921" s="48"/>
      <c r="O5921" s="49"/>
    </row>
    <row r="5922" spans="2:15" x14ac:dyDescent="0.25">
      <c r="B5922" s="89"/>
      <c r="C5922" s="48"/>
      <c r="D5922" s="48"/>
      <c r="E5922" s="48"/>
      <c r="F5922" s="48"/>
      <c r="G5922" s="49"/>
      <c r="H5922" s="48"/>
      <c r="I5922" s="52"/>
      <c r="J5922" s="52"/>
      <c r="K5922" s="48"/>
      <c r="L5922" s="48"/>
      <c r="M5922" s="48"/>
      <c r="N5922" s="48"/>
      <c r="O5922" s="49"/>
    </row>
    <row r="5923" spans="2:15" x14ac:dyDescent="0.25">
      <c r="B5923" s="89"/>
      <c r="C5923" s="48"/>
      <c r="D5923" s="48"/>
      <c r="E5923" s="48"/>
      <c r="F5923" s="48"/>
      <c r="G5923" s="49"/>
      <c r="H5923" s="48"/>
      <c r="I5923" s="52"/>
      <c r="J5923" s="52"/>
      <c r="K5923" s="48"/>
      <c r="L5923" s="48"/>
      <c r="M5923" s="48"/>
      <c r="N5923" s="48"/>
      <c r="O5923" s="49"/>
    </row>
    <row r="5924" spans="2:15" x14ac:dyDescent="0.25">
      <c r="B5924" s="89"/>
      <c r="C5924" s="48"/>
      <c r="D5924" s="48"/>
      <c r="E5924" s="48"/>
      <c r="F5924" s="48"/>
      <c r="G5924" s="49"/>
      <c r="H5924" s="48"/>
      <c r="I5924" s="52"/>
      <c r="J5924" s="52"/>
      <c r="K5924" s="48"/>
      <c r="L5924" s="48"/>
      <c r="M5924" s="48"/>
      <c r="N5924" s="48"/>
      <c r="O5924" s="49"/>
    </row>
    <row r="5925" spans="2:15" x14ac:dyDescent="0.25">
      <c r="B5925" s="89"/>
      <c r="C5925" s="48"/>
      <c r="D5925" s="48"/>
      <c r="E5925" s="48"/>
      <c r="F5925" s="48"/>
      <c r="G5925" s="49"/>
      <c r="H5925" s="48"/>
      <c r="I5925" s="52"/>
      <c r="J5925" s="52"/>
      <c r="K5925" s="48"/>
      <c r="L5925" s="48"/>
      <c r="M5925" s="48"/>
      <c r="N5925" s="48"/>
      <c r="O5925" s="49"/>
    </row>
    <row r="5926" spans="2:15" x14ac:dyDescent="0.25">
      <c r="B5926" s="89"/>
      <c r="C5926" s="48"/>
      <c r="D5926" s="48"/>
      <c r="E5926" s="48"/>
      <c r="F5926" s="48"/>
      <c r="G5926" s="49"/>
      <c r="H5926" s="48"/>
      <c r="I5926" s="52"/>
      <c r="J5926" s="52"/>
      <c r="K5926" s="48"/>
      <c r="L5926" s="48"/>
      <c r="M5926" s="48"/>
      <c r="N5926" s="48"/>
      <c r="O5926" s="49"/>
    </row>
    <row r="5927" spans="2:15" x14ac:dyDescent="0.25">
      <c r="B5927" s="89"/>
      <c r="C5927" s="48"/>
      <c r="D5927" s="48"/>
      <c r="E5927" s="48"/>
      <c r="F5927" s="48"/>
      <c r="G5927" s="49"/>
      <c r="H5927" s="48"/>
      <c r="I5927" s="52"/>
      <c r="J5927" s="52"/>
      <c r="K5927" s="48"/>
      <c r="L5927" s="48"/>
      <c r="M5927" s="48"/>
      <c r="N5927" s="48"/>
      <c r="O5927" s="49"/>
    </row>
    <row r="5928" spans="2:15" x14ac:dyDescent="0.25">
      <c r="B5928" s="89"/>
      <c r="C5928" s="48"/>
      <c r="D5928" s="48"/>
      <c r="E5928" s="48"/>
      <c r="F5928" s="48"/>
      <c r="G5928" s="49"/>
      <c r="H5928" s="48"/>
      <c r="I5928" s="52"/>
      <c r="J5928" s="52"/>
      <c r="K5928" s="48"/>
      <c r="L5928" s="48"/>
      <c r="M5928" s="48"/>
      <c r="N5928" s="48"/>
      <c r="O5928" s="49"/>
    </row>
    <row r="5929" spans="2:15" x14ac:dyDescent="0.25">
      <c r="B5929" s="89"/>
      <c r="C5929" s="48"/>
      <c r="D5929" s="48"/>
      <c r="E5929" s="48"/>
      <c r="F5929" s="48"/>
      <c r="G5929" s="49"/>
      <c r="H5929" s="48"/>
      <c r="I5929" s="52"/>
      <c r="J5929" s="52"/>
      <c r="K5929" s="48"/>
      <c r="L5929" s="48"/>
      <c r="M5929" s="48"/>
      <c r="N5929" s="48"/>
      <c r="O5929" s="49"/>
    </row>
    <row r="5930" spans="2:15" x14ac:dyDescent="0.25">
      <c r="B5930" s="89"/>
      <c r="C5930" s="48"/>
      <c r="D5930" s="48"/>
      <c r="E5930" s="48"/>
      <c r="F5930" s="48"/>
      <c r="G5930" s="49"/>
      <c r="H5930" s="48"/>
      <c r="I5930" s="52"/>
      <c r="J5930" s="52"/>
      <c r="K5930" s="48"/>
      <c r="L5930" s="48"/>
      <c r="M5930" s="48"/>
      <c r="N5930" s="48"/>
      <c r="O5930" s="49"/>
    </row>
    <row r="5931" spans="2:15" x14ac:dyDescent="0.25">
      <c r="B5931" s="89"/>
      <c r="C5931" s="48"/>
      <c r="D5931" s="48"/>
      <c r="E5931" s="48"/>
      <c r="F5931" s="48"/>
      <c r="G5931" s="49"/>
      <c r="H5931" s="48"/>
      <c r="I5931" s="52"/>
      <c r="J5931" s="52"/>
      <c r="K5931" s="48"/>
      <c r="L5931" s="48"/>
      <c r="M5931" s="48"/>
      <c r="N5931" s="48"/>
      <c r="O5931" s="49"/>
    </row>
    <row r="5932" spans="2:15" x14ac:dyDescent="0.25">
      <c r="B5932" s="89"/>
      <c r="C5932" s="48"/>
      <c r="D5932" s="48"/>
      <c r="E5932" s="48"/>
      <c r="F5932" s="48"/>
      <c r="G5932" s="49"/>
      <c r="H5932" s="48"/>
      <c r="I5932" s="52"/>
      <c r="J5932" s="52"/>
      <c r="K5932" s="48"/>
      <c r="L5932" s="48"/>
      <c r="M5932" s="48"/>
      <c r="N5932" s="48"/>
      <c r="O5932" s="49"/>
    </row>
    <row r="5933" spans="2:15" x14ac:dyDescent="0.25">
      <c r="B5933" s="89"/>
      <c r="C5933" s="48"/>
      <c r="D5933" s="48"/>
      <c r="E5933" s="48"/>
      <c r="F5933" s="48"/>
      <c r="G5933" s="49"/>
      <c r="H5933" s="48"/>
      <c r="I5933" s="52"/>
      <c r="J5933" s="52"/>
      <c r="K5933" s="48"/>
      <c r="L5933" s="48"/>
      <c r="M5933" s="48"/>
      <c r="N5933" s="48"/>
      <c r="O5933" s="49"/>
    </row>
    <row r="5934" spans="2:15" x14ac:dyDescent="0.25">
      <c r="B5934" s="89"/>
      <c r="C5934" s="48"/>
      <c r="D5934" s="48"/>
      <c r="E5934" s="48"/>
      <c r="F5934" s="48"/>
      <c r="G5934" s="49"/>
      <c r="H5934" s="48"/>
      <c r="I5934" s="52"/>
      <c r="J5934" s="52"/>
      <c r="K5934" s="48"/>
      <c r="L5934" s="48"/>
      <c r="M5934" s="48"/>
      <c r="N5934" s="48"/>
      <c r="O5934" s="49"/>
    </row>
    <row r="5935" spans="2:15" x14ac:dyDescent="0.25">
      <c r="B5935" s="89"/>
      <c r="C5935" s="48"/>
      <c r="D5935" s="48"/>
      <c r="E5935" s="48"/>
      <c r="F5935" s="48"/>
      <c r="G5935" s="49"/>
      <c r="H5935" s="48"/>
      <c r="I5935" s="52"/>
      <c r="J5935" s="52"/>
      <c r="K5935" s="48"/>
      <c r="L5935" s="48"/>
      <c r="M5935" s="48"/>
      <c r="N5935" s="48"/>
      <c r="O5935" s="49"/>
    </row>
    <row r="5936" spans="2:15" x14ac:dyDescent="0.25">
      <c r="B5936" s="89"/>
      <c r="C5936" s="48"/>
      <c r="D5936" s="48"/>
      <c r="E5936" s="48"/>
      <c r="F5936" s="48"/>
      <c r="G5936" s="49"/>
      <c r="H5936" s="48"/>
      <c r="I5936" s="52"/>
      <c r="J5936" s="52"/>
      <c r="K5936" s="48"/>
      <c r="L5936" s="48"/>
      <c r="M5936" s="48"/>
      <c r="N5936" s="48"/>
      <c r="O5936" s="49"/>
    </row>
    <row r="5937" spans="2:15" x14ac:dyDescent="0.25">
      <c r="B5937" s="89"/>
      <c r="C5937" s="48"/>
      <c r="D5937" s="48"/>
      <c r="E5937" s="48"/>
      <c r="F5937" s="48"/>
      <c r="G5937" s="49"/>
      <c r="H5937" s="48"/>
      <c r="I5937" s="52"/>
      <c r="J5937" s="52"/>
      <c r="K5937" s="48"/>
      <c r="L5937" s="48"/>
      <c r="M5937" s="48"/>
      <c r="N5937" s="48"/>
      <c r="O5937" s="49"/>
    </row>
    <row r="5938" spans="2:15" x14ac:dyDescent="0.25">
      <c r="B5938" s="89"/>
      <c r="C5938" s="48"/>
      <c r="D5938" s="48"/>
      <c r="E5938" s="48"/>
      <c r="F5938" s="48"/>
      <c r="G5938" s="49"/>
      <c r="H5938" s="48"/>
      <c r="I5938" s="52"/>
      <c r="J5938" s="52"/>
      <c r="K5938" s="48"/>
      <c r="L5938" s="48"/>
      <c r="M5938" s="48"/>
      <c r="N5938" s="48"/>
      <c r="O5938" s="49"/>
    </row>
    <row r="5939" spans="2:15" x14ac:dyDescent="0.25">
      <c r="B5939" s="89"/>
      <c r="C5939" s="48"/>
      <c r="D5939" s="48"/>
      <c r="E5939" s="48"/>
      <c r="F5939" s="48"/>
      <c r="G5939" s="49"/>
      <c r="H5939" s="48"/>
      <c r="I5939" s="52"/>
      <c r="J5939" s="52"/>
      <c r="K5939" s="48"/>
      <c r="L5939" s="48"/>
      <c r="M5939" s="48"/>
      <c r="N5939" s="48"/>
      <c r="O5939" s="49"/>
    </row>
    <row r="5940" spans="2:15" x14ac:dyDescent="0.25">
      <c r="B5940" s="89"/>
      <c r="C5940" s="48"/>
      <c r="D5940" s="48"/>
      <c r="E5940" s="48"/>
      <c r="F5940" s="48"/>
      <c r="G5940" s="49"/>
      <c r="H5940" s="48"/>
      <c r="I5940" s="52"/>
      <c r="J5940" s="52"/>
      <c r="K5940" s="48"/>
      <c r="L5940" s="48"/>
      <c r="M5940" s="48"/>
      <c r="N5940" s="48"/>
      <c r="O5940" s="49"/>
    </row>
    <row r="5941" spans="2:15" x14ac:dyDescent="0.25">
      <c r="B5941" s="89"/>
      <c r="C5941" s="48"/>
      <c r="D5941" s="48"/>
      <c r="E5941" s="48"/>
      <c r="F5941" s="48"/>
      <c r="G5941" s="49"/>
      <c r="H5941" s="48"/>
      <c r="I5941" s="52"/>
      <c r="J5941" s="52"/>
      <c r="K5941" s="48"/>
      <c r="L5941" s="48"/>
      <c r="M5941" s="48"/>
      <c r="N5941" s="48"/>
      <c r="O5941" s="49"/>
    </row>
    <row r="5942" spans="2:15" x14ac:dyDescent="0.25">
      <c r="B5942" s="89"/>
      <c r="C5942" s="48"/>
      <c r="D5942" s="48"/>
      <c r="E5942" s="48"/>
      <c r="F5942" s="48"/>
      <c r="G5942" s="49"/>
      <c r="H5942" s="48"/>
      <c r="I5942" s="52"/>
      <c r="J5942" s="52"/>
      <c r="K5942" s="48"/>
      <c r="L5942" s="48"/>
      <c r="M5942" s="48"/>
      <c r="N5942" s="48"/>
      <c r="O5942" s="49"/>
    </row>
    <row r="5943" spans="2:15" x14ac:dyDescent="0.25">
      <c r="B5943" s="89"/>
      <c r="C5943" s="48"/>
      <c r="D5943" s="48"/>
      <c r="E5943" s="48"/>
      <c r="F5943" s="48"/>
      <c r="G5943" s="49"/>
      <c r="H5943" s="48"/>
      <c r="I5943" s="52"/>
      <c r="J5943" s="52"/>
      <c r="K5943" s="48"/>
      <c r="L5943" s="48"/>
      <c r="M5943" s="48"/>
      <c r="N5943" s="48"/>
      <c r="O5943" s="49"/>
    </row>
    <row r="5944" spans="2:15" x14ac:dyDescent="0.25">
      <c r="B5944" s="89"/>
      <c r="C5944" s="48"/>
      <c r="D5944" s="48"/>
      <c r="E5944" s="48"/>
      <c r="F5944" s="48"/>
      <c r="G5944" s="49"/>
      <c r="H5944" s="48"/>
      <c r="I5944" s="52"/>
      <c r="J5944" s="52"/>
      <c r="K5944" s="48"/>
      <c r="L5944" s="48"/>
      <c r="M5944" s="48"/>
      <c r="N5944" s="48"/>
      <c r="O5944" s="49"/>
    </row>
    <row r="5945" spans="2:15" x14ac:dyDescent="0.25">
      <c r="B5945" s="89"/>
      <c r="C5945" s="48"/>
      <c r="D5945" s="48"/>
      <c r="E5945" s="48"/>
      <c r="F5945" s="48"/>
      <c r="G5945" s="49"/>
      <c r="H5945" s="48"/>
      <c r="I5945" s="52"/>
      <c r="J5945" s="52"/>
      <c r="K5945" s="48"/>
      <c r="L5945" s="48"/>
      <c r="M5945" s="48"/>
      <c r="N5945" s="48"/>
      <c r="O5945" s="49"/>
    </row>
    <row r="5946" spans="2:15" x14ac:dyDescent="0.25">
      <c r="B5946" s="89"/>
      <c r="C5946" s="48"/>
      <c r="D5946" s="48"/>
      <c r="E5946" s="48"/>
      <c r="F5946" s="48"/>
      <c r="G5946" s="49"/>
      <c r="H5946" s="48"/>
      <c r="I5946" s="52"/>
      <c r="J5946" s="52"/>
      <c r="K5946" s="48"/>
      <c r="L5946" s="48"/>
      <c r="M5946" s="48"/>
      <c r="N5946" s="48"/>
      <c r="O5946" s="49"/>
    </row>
    <row r="5947" spans="2:15" x14ac:dyDescent="0.25">
      <c r="B5947" s="89"/>
      <c r="C5947" s="48"/>
      <c r="D5947" s="48"/>
      <c r="E5947" s="48"/>
      <c r="F5947" s="48"/>
      <c r="G5947" s="49"/>
      <c r="H5947" s="48"/>
      <c r="I5947" s="52"/>
      <c r="J5947" s="52"/>
      <c r="K5947" s="48"/>
      <c r="L5947" s="48"/>
      <c r="M5947" s="48"/>
      <c r="N5947" s="48"/>
      <c r="O5947" s="49"/>
    </row>
    <row r="5948" spans="2:15" x14ac:dyDescent="0.25">
      <c r="B5948" s="89"/>
      <c r="C5948" s="48"/>
      <c r="D5948" s="48"/>
      <c r="E5948" s="48"/>
      <c r="F5948" s="48"/>
      <c r="G5948" s="49"/>
      <c r="H5948" s="48"/>
      <c r="I5948" s="52"/>
      <c r="J5948" s="52"/>
      <c r="K5948" s="48"/>
      <c r="L5948" s="48"/>
      <c r="M5948" s="48"/>
      <c r="N5948" s="48"/>
      <c r="O5948" s="49"/>
    </row>
    <row r="5949" spans="2:15" x14ac:dyDescent="0.25">
      <c r="B5949" s="89"/>
      <c r="C5949" s="48"/>
      <c r="D5949" s="48"/>
      <c r="E5949" s="48"/>
      <c r="F5949" s="48"/>
      <c r="G5949" s="49"/>
      <c r="H5949" s="48"/>
      <c r="I5949" s="52"/>
      <c r="J5949" s="52"/>
      <c r="K5949" s="48"/>
      <c r="L5949" s="48"/>
      <c r="M5949" s="48"/>
      <c r="N5949" s="48"/>
      <c r="O5949" s="49"/>
    </row>
    <row r="5950" spans="2:15" x14ac:dyDescent="0.25">
      <c r="B5950" s="89"/>
      <c r="C5950" s="48"/>
      <c r="D5950" s="48"/>
      <c r="E5950" s="48"/>
      <c r="F5950" s="48"/>
      <c r="G5950" s="49"/>
      <c r="H5950" s="48"/>
      <c r="I5950" s="52"/>
      <c r="J5950" s="52"/>
      <c r="K5950" s="48"/>
      <c r="L5950" s="48"/>
      <c r="M5950" s="48"/>
      <c r="N5950" s="48"/>
      <c r="O5950" s="49"/>
    </row>
    <row r="5951" spans="2:15" x14ac:dyDescent="0.25">
      <c r="B5951" s="89"/>
      <c r="C5951" s="48"/>
      <c r="D5951" s="48"/>
      <c r="E5951" s="48"/>
      <c r="F5951" s="48"/>
      <c r="G5951" s="49"/>
      <c r="H5951" s="48"/>
      <c r="I5951" s="52"/>
      <c r="J5951" s="52"/>
      <c r="K5951" s="48"/>
      <c r="L5951" s="48"/>
      <c r="M5951" s="48"/>
      <c r="N5951" s="48"/>
      <c r="O5951" s="49"/>
    </row>
    <row r="5952" spans="2:15" x14ac:dyDescent="0.25">
      <c r="B5952" s="89"/>
      <c r="C5952" s="48"/>
      <c r="D5952" s="48"/>
      <c r="E5952" s="48"/>
      <c r="F5952" s="48"/>
      <c r="G5952" s="49"/>
      <c r="H5952" s="48"/>
      <c r="I5952" s="52"/>
      <c r="J5952" s="52"/>
      <c r="K5952" s="48"/>
      <c r="L5952" s="48"/>
      <c r="M5952" s="48"/>
      <c r="N5952" s="48"/>
      <c r="O5952" s="49"/>
    </row>
    <row r="5953" spans="2:15" x14ac:dyDescent="0.25">
      <c r="B5953" s="89"/>
      <c r="C5953" s="48"/>
      <c r="D5953" s="48"/>
      <c r="E5953" s="48"/>
      <c r="F5953" s="48"/>
      <c r="G5953" s="49"/>
      <c r="H5953" s="48"/>
      <c r="I5953" s="52"/>
      <c r="J5953" s="52"/>
      <c r="K5953" s="48"/>
      <c r="L5953" s="48"/>
      <c r="M5953" s="48"/>
      <c r="N5953" s="48"/>
      <c r="O5953" s="49"/>
    </row>
    <row r="5954" spans="2:15" x14ac:dyDescent="0.25">
      <c r="B5954" s="89"/>
      <c r="C5954" s="48"/>
      <c r="D5954" s="48"/>
      <c r="E5954" s="48"/>
      <c r="F5954" s="48"/>
      <c r="G5954" s="49"/>
      <c r="H5954" s="48"/>
      <c r="I5954" s="52"/>
      <c r="J5954" s="52"/>
      <c r="K5954" s="48"/>
      <c r="L5954" s="48"/>
      <c r="M5954" s="48"/>
      <c r="N5954" s="48"/>
      <c r="O5954" s="49"/>
    </row>
    <row r="5955" spans="2:15" x14ac:dyDescent="0.25">
      <c r="B5955" s="89"/>
      <c r="C5955" s="48"/>
      <c r="D5955" s="48"/>
      <c r="E5955" s="48"/>
      <c r="F5955" s="48"/>
      <c r="G5955" s="49"/>
      <c r="H5955" s="48"/>
      <c r="I5955" s="52"/>
      <c r="J5955" s="52"/>
      <c r="K5955" s="48"/>
      <c r="L5955" s="48"/>
      <c r="M5955" s="48"/>
      <c r="N5955" s="48"/>
      <c r="O5955" s="49"/>
    </row>
    <row r="5956" spans="2:15" x14ac:dyDescent="0.25">
      <c r="B5956" s="89"/>
      <c r="C5956" s="48"/>
      <c r="D5956" s="48"/>
      <c r="E5956" s="48"/>
      <c r="F5956" s="48"/>
      <c r="G5956" s="49"/>
      <c r="H5956" s="48"/>
      <c r="I5956" s="52"/>
      <c r="J5956" s="52"/>
      <c r="K5956" s="48"/>
      <c r="L5956" s="48"/>
      <c r="M5956" s="48"/>
      <c r="N5956" s="48"/>
      <c r="O5956" s="49"/>
    </row>
    <row r="5957" spans="2:15" x14ac:dyDescent="0.25">
      <c r="B5957" s="89"/>
      <c r="C5957" s="48"/>
      <c r="D5957" s="48"/>
      <c r="E5957" s="48"/>
      <c r="F5957" s="48"/>
      <c r="G5957" s="49"/>
      <c r="H5957" s="48"/>
      <c r="I5957" s="52"/>
      <c r="J5957" s="52"/>
      <c r="K5957" s="48"/>
      <c r="L5957" s="48"/>
      <c r="M5957" s="48"/>
      <c r="N5957" s="48"/>
      <c r="O5957" s="49"/>
    </row>
    <row r="5958" spans="2:15" x14ac:dyDescent="0.25">
      <c r="B5958" s="89"/>
      <c r="C5958" s="48"/>
      <c r="D5958" s="48"/>
      <c r="E5958" s="48"/>
      <c r="F5958" s="48"/>
      <c r="G5958" s="49"/>
      <c r="H5958" s="48"/>
      <c r="I5958" s="52"/>
      <c r="J5958" s="52"/>
      <c r="K5958" s="48"/>
      <c r="L5958" s="48"/>
      <c r="M5958" s="48"/>
      <c r="N5958" s="48"/>
      <c r="O5958" s="49"/>
    </row>
    <row r="5959" spans="2:15" x14ac:dyDescent="0.25">
      <c r="B5959" s="89"/>
      <c r="C5959" s="48"/>
      <c r="D5959" s="48"/>
      <c r="E5959" s="48"/>
      <c r="F5959" s="48"/>
      <c r="G5959" s="49"/>
      <c r="H5959" s="48"/>
      <c r="I5959" s="52"/>
      <c r="J5959" s="52"/>
      <c r="K5959" s="48"/>
      <c r="L5959" s="48"/>
      <c r="M5959" s="48"/>
      <c r="N5959" s="48"/>
      <c r="O5959" s="49"/>
    </row>
    <row r="5960" spans="2:15" x14ac:dyDescent="0.25">
      <c r="B5960" s="89"/>
      <c r="C5960" s="48"/>
      <c r="D5960" s="48"/>
      <c r="E5960" s="48"/>
      <c r="F5960" s="48"/>
      <c r="G5960" s="49"/>
      <c r="H5960" s="48"/>
      <c r="I5960" s="52"/>
      <c r="J5960" s="52"/>
      <c r="K5960" s="48"/>
      <c r="L5960" s="48"/>
      <c r="M5960" s="48"/>
      <c r="N5960" s="48"/>
      <c r="O5960" s="49"/>
    </row>
    <row r="5961" spans="2:15" x14ac:dyDescent="0.25">
      <c r="B5961" s="89"/>
      <c r="C5961" s="48"/>
      <c r="D5961" s="48"/>
      <c r="E5961" s="48"/>
      <c r="F5961" s="48"/>
      <c r="G5961" s="49"/>
      <c r="H5961" s="48"/>
      <c r="I5961" s="52"/>
      <c r="J5961" s="52"/>
      <c r="K5961" s="48"/>
      <c r="L5961" s="48"/>
      <c r="M5961" s="48"/>
      <c r="N5961" s="48"/>
      <c r="O5961" s="49"/>
    </row>
    <row r="5962" spans="2:15" x14ac:dyDescent="0.25">
      <c r="B5962" s="89"/>
      <c r="C5962" s="48"/>
      <c r="D5962" s="48"/>
      <c r="E5962" s="48"/>
      <c r="F5962" s="48"/>
      <c r="G5962" s="49"/>
      <c r="H5962" s="48"/>
      <c r="I5962" s="52"/>
      <c r="J5962" s="52"/>
      <c r="K5962" s="48"/>
      <c r="L5962" s="48"/>
      <c r="M5962" s="48"/>
      <c r="N5962" s="48"/>
      <c r="O5962" s="49"/>
    </row>
    <row r="5963" spans="2:15" x14ac:dyDescent="0.25">
      <c r="B5963" s="89"/>
      <c r="C5963" s="48"/>
      <c r="D5963" s="48"/>
      <c r="E5963" s="48"/>
      <c r="F5963" s="48"/>
      <c r="G5963" s="49"/>
      <c r="H5963" s="48"/>
      <c r="I5963" s="52"/>
      <c r="J5963" s="52"/>
      <c r="K5963" s="48"/>
      <c r="L5963" s="48"/>
      <c r="M5963" s="48"/>
      <c r="N5963" s="48"/>
      <c r="O5963" s="49"/>
    </row>
    <row r="5964" spans="2:15" x14ac:dyDescent="0.25">
      <c r="B5964" s="89"/>
      <c r="C5964" s="48"/>
      <c r="D5964" s="48"/>
      <c r="E5964" s="48"/>
      <c r="F5964" s="48"/>
      <c r="G5964" s="49"/>
      <c r="H5964" s="48"/>
      <c r="I5964" s="52"/>
      <c r="J5964" s="52"/>
      <c r="K5964" s="48"/>
      <c r="L5964" s="48"/>
      <c r="M5964" s="48"/>
      <c r="N5964" s="48"/>
      <c r="O5964" s="49"/>
    </row>
    <row r="5965" spans="2:15" x14ac:dyDescent="0.25">
      <c r="B5965" s="89"/>
      <c r="C5965" s="48"/>
      <c r="D5965" s="48"/>
      <c r="E5965" s="48"/>
      <c r="F5965" s="48"/>
      <c r="G5965" s="49"/>
      <c r="H5965" s="48"/>
      <c r="I5965" s="52"/>
      <c r="J5965" s="52"/>
      <c r="K5965" s="48"/>
      <c r="L5965" s="48"/>
      <c r="M5965" s="48"/>
      <c r="N5965" s="48"/>
      <c r="O5965" s="49"/>
    </row>
    <row r="5966" spans="2:15" x14ac:dyDescent="0.25">
      <c r="B5966" s="89"/>
      <c r="C5966" s="48"/>
      <c r="D5966" s="48"/>
      <c r="E5966" s="48"/>
      <c r="F5966" s="48"/>
      <c r="G5966" s="49"/>
      <c r="H5966" s="48"/>
      <c r="I5966" s="52"/>
      <c r="J5966" s="52"/>
      <c r="K5966" s="48"/>
      <c r="L5966" s="48"/>
      <c r="M5966" s="48"/>
      <c r="N5966" s="48"/>
      <c r="O5966" s="49"/>
    </row>
    <row r="5967" spans="2:15" x14ac:dyDescent="0.25">
      <c r="B5967" s="89"/>
      <c r="C5967" s="48"/>
      <c r="D5967" s="48"/>
      <c r="E5967" s="48"/>
      <c r="F5967" s="48"/>
      <c r="G5967" s="49"/>
      <c r="H5967" s="48"/>
      <c r="I5967" s="52"/>
      <c r="J5967" s="52"/>
      <c r="K5967" s="48"/>
      <c r="L5967" s="48"/>
      <c r="M5967" s="48"/>
      <c r="N5967" s="48"/>
      <c r="O5967" s="49"/>
    </row>
    <row r="5968" spans="2:15" x14ac:dyDescent="0.25">
      <c r="B5968" s="89"/>
      <c r="C5968" s="48"/>
      <c r="D5968" s="48"/>
      <c r="E5968" s="48"/>
      <c r="F5968" s="48"/>
      <c r="G5968" s="49"/>
      <c r="H5968" s="48"/>
      <c r="I5968" s="52"/>
      <c r="J5968" s="52"/>
      <c r="K5968" s="48"/>
      <c r="L5968" s="48"/>
      <c r="M5968" s="48"/>
      <c r="N5968" s="48"/>
      <c r="O5968" s="49"/>
    </row>
    <row r="5969" spans="2:15" x14ac:dyDescent="0.25">
      <c r="B5969" s="89"/>
      <c r="C5969" s="48"/>
      <c r="D5969" s="48"/>
      <c r="E5969" s="48"/>
      <c r="F5969" s="48"/>
      <c r="G5969" s="49"/>
      <c r="H5969" s="48"/>
      <c r="I5969" s="52"/>
      <c r="J5969" s="52"/>
      <c r="K5969" s="48"/>
      <c r="L5969" s="48"/>
      <c r="M5969" s="48"/>
      <c r="N5969" s="48"/>
      <c r="O5969" s="49"/>
    </row>
    <row r="5970" spans="2:15" x14ac:dyDescent="0.25">
      <c r="B5970" s="89"/>
      <c r="C5970" s="48"/>
      <c r="D5970" s="48"/>
      <c r="E5970" s="48"/>
      <c r="F5970" s="48"/>
      <c r="G5970" s="49"/>
      <c r="H5970" s="48"/>
      <c r="I5970" s="52"/>
      <c r="J5970" s="52"/>
      <c r="K5970" s="48"/>
      <c r="L5970" s="48"/>
      <c r="M5970" s="48"/>
      <c r="N5970" s="48"/>
      <c r="O5970" s="49"/>
    </row>
    <row r="5971" spans="2:15" x14ac:dyDescent="0.25">
      <c r="B5971" s="89"/>
      <c r="C5971" s="48"/>
      <c r="D5971" s="48"/>
      <c r="E5971" s="48"/>
      <c r="F5971" s="48"/>
      <c r="G5971" s="49"/>
      <c r="H5971" s="48"/>
      <c r="I5971" s="52"/>
      <c r="J5971" s="52"/>
      <c r="K5971" s="48"/>
      <c r="L5971" s="48"/>
      <c r="M5971" s="48"/>
      <c r="N5971" s="48"/>
      <c r="O5971" s="49"/>
    </row>
    <row r="5972" spans="2:15" x14ac:dyDescent="0.25">
      <c r="B5972" s="89"/>
      <c r="C5972" s="48"/>
      <c r="D5972" s="48"/>
      <c r="E5972" s="48"/>
      <c r="F5972" s="48"/>
      <c r="G5972" s="49"/>
      <c r="H5972" s="48"/>
      <c r="I5972" s="52"/>
      <c r="J5972" s="52"/>
      <c r="K5972" s="48"/>
      <c r="L5972" s="48"/>
      <c r="M5972" s="48"/>
      <c r="N5972" s="48"/>
      <c r="O5972" s="49"/>
    </row>
    <row r="5973" spans="2:15" x14ac:dyDescent="0.25">
      <c r="B5973" s="89"/>
      <c r="C5973" s="48"/>
      <c r="D5973" s="48"/>
      <c r="E5973" s="48"/>
      <c r="F5973" s="48"/>
      <c r="G5973" s="49"/>
      <c r="H5973" s="48"/>
      <c r="I5973" s="52"/>
      <c r="J5973" s="52"/>
      <c r="K5973" s="48"/>
      <c r="L5973" s="48"/>
      <c r="M5973" s="48"/>
      <c r="N5973" s="48"/>
      <c r="O5973" s="49"/>
    </row>
    <row r="5974" spans="2:15" x14ac:dyDescent="0.25">
      <c r="B5974" s="89"/>
      <c r="C5974" s="48"/>
      <c r="D5974" s="48"/>
      <c r="E5974" s="48"/>
      <c r="F5974" s="48"/>
      <c r="G5974" s="49"/>
      <c r="H5974" s="48"/>
      <c r="I5974" s="52"/>
      <c r="J5974" s="52"/>
      <c r="K5974" s="48"/>
      <c r="L5974" s="48"/>
      <c r="M5974" s="48"/>
      <c r="N5974" s="48"/>
      <c r="O5974" s="49"/>
    </row>
    <row r="5975" spans="2:15" x14ac:dyDescent="0.25">
      <c r="B5975" s="89"/>
      <c r="C5975" s="48"/>
      <c r="D5975" s="48"/>
      <c r="E5975" s="48"/>
      <c r="F5975" s="48"/>
      <c r="G5975" s="49"/>
      <c r="H5975" s="48"/>
      <c r="I5975" s="52"/>
      <c r="J5975" s="52"/>
      <c r="K5975" s="48"/>
      <c r="L5975" s="48"/>
      <c r="M5975" s="48"/>
      <c r="N5975" s="48"/>
      <c r="O5975" s="49"/>
    </row>
    <row r="5976" spans="2:15" x14ac:dyDescent="0.25">
      <c r="B5976" s="89"/>
      <c r="C5976" s="48"/>
      <c r="D5976" s="48"/>
      <c r="E5976" s="48"/>
      <c r="F5976" s="48"/>
      <c r="G5976" s="49"/>
      <c r="H5976" s="48"/>
      <c r="I5976" s="52"/>
      <c r="J5976" s="52"/>
      <c r="K5976" s="48"/>
      <c r="L5976" s="48"/>
      <c r="M5976" s="48"/>
      <c r="N5976" s="48"/>
      <c r="O5976" s="49"/>
    </row>
    <row r="5977" spans="2:15" x14ac:dyDescent="0.25">
      <c r="B5977" s="89"/>
      <c r="C5977" s="48"/>
      <c r="D5977" s="48"/>
      <c r="E5977" s="48"/>
      <c r="F5977" s="48"/>
      <c r="G5977" s="49"/>
      <c r="H5977" s="48"/>
      <c r="I5977" s="52"/>
      <c r="J5977" s="52"/>
      <c r="K5977" s="48"/>
      <c r="L5977" s="48"/>
      <c r="M5977" s="48"/>
      <c r="N5977" s="48"/>
      <c r="O5977" s="49"/>
    </row>
    <row r="5978" spans="2:15" x14ac:dyDescent="0.25">
      <c r="B5978" s="89"/>
      <c r="C5978" s="48"/>
      <c r="D5978" s="48"/>
      <c r="E5978" s="48"/>
      <c r="F5978" s="48"/>
      <c r="G5978" s="49"/>
      <c r="H5978" s="48"/>
      <c r="I5978" s="52"/>
      <c r="J5978" s="52"/>
      <c r="K5978" s="48"/>
      <c r="L5978" s="48"/>
      <c r="M5978" s="48"/>
      <c r="N5978" s="48"/>
      <c r="O5978" s="49"/>
    </row>
    <row r="5979" spans="2:15" x14ac:dyDescent="0.25">
      <c r="B5979" s="89"/>
      <c r="C5979" s="48"/>
      <c r="D5979" s="48"/>
      <c r="E5979" s="48"/>
      <c r="F5979" s="48"/>
      <c r="G5979" s="49"/>
      <c r="H5979" s="48"/>
      <c r="I5979" s="52"/>
      <c r="J5979" s="52"/>
      <c r="K5979" s="48"/>
      <c r="L5979" s="48"/>
      <c r="M5979" s="48"/>
      <c r="N5979" s="48"/>
      <c r="O5979" s="49"/>
    </row>
    <row r="5980" spans="2:15" x14ac:dyDescent="0.25">
      <c r="B5980" s="89"/>
      <c r="C5980" s="48"/>
      <c r="D5980" s="48"/>
      <c r="E5980" s="48"/>
      <c r="F5980" s="48"/>
      <c r="G5980" s="49"/>
      <c r="H5980" s="48"/>
      <c r="I5980" s="52"/>
      <c r="J5980" s="52"/>
      <c r="K5980" s="48"/>
      <c r="L5980" s="48"/>
      <c r="M5980" s="48"/>
      <c r="N5980" s="48"/>
      <c r="O5980" s="49"/>
    </row>
    <row r="5981" spans="2:15" x14ac:dyDescent="0.25">
      <c r="B5981" s="89"/>
      <c r="C5981" s="48"/>
      <c r="D5981" s="48"/>
      <c r="E5981" s="48"/>
      <c r="F5981" s="48"/>
      <c r="G5981" s="49"/>
      <c r="H5981" s="48"/>
      <c r="I5981" s="52"/>
      <c r="J5981" s="52"/>
      <c r="K5981" s="48"/>
      <c r="L5981" s="48"/>
      <c r="M5981" s="48"/>
      <c r="N5981" s="48"/>
      <c r="O5981" s="49"/>
    </row>
    <row r="5982" spans="2:15" x14ac:dyDescent="0.25">
      <c r="B5982" s="89"/>
      <c r="C5982" s="48"/>
      <c r="D5982" s="48"/>
      <c r="E5982" s="48"/>
      <c r="F5982" s="48"/>
      <c r="G5982" s="49"/>
      <c r="H5982" s="48"/>
      <c r="I5982" s="52"/>
      <c r="J5982" s="52"/>
      <c r="K5982" s="48"/>
      <c r="L5982" s="48"/>
      <c r="M5982" s="48"/>
      <c r="N5982" s="48"/>
      <c r="O5982" s="49"/>
    </row>
    <row r="5983" spans="2:15" x14ac:dyDescent="0.25">
      <c r="B5983" s="89"/>
      <c r="C5983" s="48"/>
      <c r="D5983" s="48"/>
      <c r="E5983" s="48"/>
      <c r="F5983" s="48"/>
      <c r="G5983" s="49"/>
      <c r="H5983" s="48"/>
      <c r="I5983" s="52"/>
      <c r="J5983" s="52"/>
      <c r="K5983" s="48"/>
      <c r="L5983" s="48"/>
      <c r="M5983" s="48"/>
      <c r="N5983" s="48"/>
      <c r="O5983" s="49"/>
    </row>
    <row r="5984" spans="2:15" x14ac:dyDescent="0.25">
      <c r="B5984" s="89"/>
      <c r="C5984" s="48"/>
      <c r="D5984" s="48"/>
      <c r="E5984" s="48"/>
      <c r="F5984" s="48"/>
      <c r="G5984" s="49"/>
      <c r="H5984" s="48"/>
      <c r="I5984" s="52"/>
      <c r="J5984" s="52"/>
      <c r="K5984" s="48"/>
      <c r="L5984" s="48"/>
      <c r="M5984" s="48"/>
      <c r="N5984" s="48"/>
      <c r="O5984" s="49"/>
    </row>
    <row r="5985" spans="2:15" x14ac:dyDescent="0.25">
      <c r="B5985" s="89"/>
      <c r="C5985" s="48"/>
      <c r="D5985" s="48"/>
      <c r="E5985" s="48"/>
      <c r="F5985" s="48"/>
      <c r="G5985" s="49"/>
      <c r="H5985" s="48"/>
      <c r="I5985" s="52"/>
      <c r="J5985" s="52"/>
      <c r="K5985" s="48"/>
      <c r="L5985" s="48"/>
      <c r="M5985" s="48"/>
      <c r="N5985" s="48"/>
      <c r="O5985" s="49"/>
    </row>
    <row r="5986" spans="2:15" x14ac:dyDescent="0.25">
      <c r="B5986" s="89"/>
      <c r="C5986" s="48"/>
      <c r="D5986" s="48"/>
      <c r="E5986" s="48"/>
      <c r="F5986" s="48"/>
      <c r="G5986" s="49"/>
      <c r="H5986" s="48"/>
      <c r="I5986" s="52"/>
      <c r="J5986" s="52"/>
      <c r="K5986" s="48"/>
      <c r="L5986" s="48"/>
      <c r="M5986" s="48"/>
      <c r="N5986" s="48"/>
      <c r="O5986" s="49"/>
    </row>
    <row r="5987" spans="2:15" x14ac:dyDescent="0.25">
      <c r="B5987" s="89"/>
      <c r="C5987" s="48"/>
      <c r="D5987" s="48"/>
      <c r="E5987" s="48"/>
      <c r="F5987" s="48"/>
      <c r="G5987" s="49"/>
      <c r="H5987" s="48"/>
      <c r="I5987" s="52"/>
      <c r="J5987" s="52"/>
      <c r="K5987" s="48"/>
      <c r="L5987" s="48"/>
      <c r="M5987" s="48"/>
      <c r="N5987" s="48"/>
      <c r="O5987" s="49"/>
    </row>
    <row r="5988" spans="2:15" x14ac:dyDescent="0.25">
      <c r="B5988" s="89"/>
      <c r="C5988" s="48"/>
      <c r="D5988" s="48"/>
      <c r="E5988" s="48"/>
      <c r="F5988" s="48"/>
      <c r="G5988" s="49"/>
      <c r="H5988" s="48"/>
      <c r="I5988" s="52"/>
      <c r="J5988" s="52"/>
      <c r="K5988" s="48"/>
      <c r="L5988" s="48"/>
      <c r="M5988" s="48"/>
      <c r="N5988" s="48"/>
      <c r="O5988" s="49"/>
    </row>
    <row r="5989" spans="2:15" x14ac:dyDescent="0.25">
      <c r="B5989" s="89"/>
      <c r="C5989" s="48"/>
      <c r="D5989" s="48"/>
      <c r="E5989" s="48"/>
      <c r="F5989" s="48"/>
      <c r="G5989" s="49"/>
      <c r="H5989" s="48"/>
      <c r="I5989" s="52"/>
      <c r="J5989" s="52"/>
      <c r="K5989" s="48"/>
      <c r="L5989" s="48"/>
      <c r="M5989" s="48"/>
      <c r="N5989" s="48"/>
      <c r="O5989" s="49"/>
    </row>
    <row r="5990" spans="2:15" x14ac:dyDescent="0.25">
      <c r="B5990" s="89"/>
      <c r="C5990" s="48"/>
      <c r="D5990" s="48"/>
      <c r="E5990" s="48"/>
      <c r="F5990" s="48"/>
      <c r="G5990" s="49"/>
      <c r="H5990" s="48"/>
      <c r="I5990" s="52"/>
      <c r="J5990" s="52"/>
      <c r="K5990" s="48"/>
      <c r="L5990" s="48"/>
      <c r="M5990" s="48"/>
      <c r="N5990" s="48"/>
      <c r="O5990" s="49"/>
    </row>
    <row r="5991" spans="2:15" x14ac:dyDescent="0.25">
      <c r="B5991" s="89"/>
      <c r="C5991" s="48"/>
      <c r="D5991" s="48"/>
      <c r="E5991" s="48"/>
      <c r="F5991" s="48"/>
      <c r="G5991" s="49"/>
      <c r="H5991" s="48"/>
      <c r="I5991" s="52"/>
      <c r="J5991" s="52"/>
      <c r="K5991" s="48"/>
      <c r="L5991" s="48"/>
      <c r="M5991" s="48"/>
      <c r="N5991" s="48"/>
      <c r="O5991" s="49"/>
    </row>
    <row r="5992" spans="2:15" x14ac:dyDescent="0.25">
      <c r="B5992" s="89"/>
      <c r="C5992" s="48"/>
      <c r="D5992" s="48"/>
      <c r="E5992" s="48"/>
      <c r="F5992" s="48"/>
      <c r="G5992" s="49"/>
      <c r="H5992" s="48"/>
      <c r="I5992" s="52"/>
      <c r="J5992" s="52"/>
      <c r="K5992" s="48"/>
      <c r="L5992" s="48"/>
      <c r="M5992" s="48"/>
      <c r="N5992" s="48"/>
      <c r="O5992" s="49"/>
    </row>
    <row r="5993" spans="2:15" x14ac:dyDescent="0.25">
      <c r="B5993" s="89"/>
      <c r="C5993" s="48"/>
      <c r="D5993" s="48"/>
      <c r="E5993" s="48"/>
      <c r="F5993" s="48"/>
      <c r="G5993" s="49"/>
      <c r="H5993" s="48"/>
      <c r="I5993" s="52"/>
      <c r="J5993" s="52"/>
      <c r="K5993" s="48"/>
      <c r="L5993" s="48"/>
      <c r="M5993" s="48"/>
      <c r="N5993" s="48"/>
      <c r="O5993" s="49"/>
    </row>
    <row r="5994" spans="2:15" x14ac:dyDescent="0.25">
      <c r="B5994" s="89"/>
      <c r="C5994" s="48"/>
      <c r="D5994" s="48"/>
      <c r="E5994" s="48"/>
      <c r="F5994" s="48"/>
      <c r="G5994" s="49"/>
      <c r="H5994" s="48"/>
      <c r="I5994" s="52"/>
      <c r="J5994" s="52"/>
      <c r="K5994" s="48"/>
      <c r="L5994" s="48"/>
      <c r="M5994" s="48"/>
      <c r="N5994" s="48"/>
      <c r="O5994" s="49"/>
    </row>
    <row r="5995" spans="2:15" x14ac:dyDescent="0.25">
      <c r="B5995" s="89"/>
      <c r="C5995" s="48"/>
      <c r="D5995" s="48"/>
      <c r="E5995" s="48"/>
      <c r="F5995" s="48"/>
      <c r="G5995" s="49"/>
      <c r="H5995" s="48"/>
      <c r="I5995" s="52"/>
      <c r="J5995" s="52"/>
      <c r="K5995" s="48"/>
      <c r="L5995" s="48"/>
      <c r="M5995" s="48"/>
      <c r="N5995" s="48"/>
      <c r="O5995" s="49"/>
    </row>
    <row r="5996" spans="2:15" x14ac:dyDescent="0.25">
      <c r="B5996" s="89"/>
      <c r="C5996" s="48"/>
      <c r="D5996" s="48"/>
      <c r="E5996" s="48"/>
      <c r="F5996" s="48"/>
      <c r="G5996" s="49"/>
      <c r="H5996" s="48"/>
      <c r="I5996" s="52"/>
      <c r="J5996" s="52"/>
      <c r="K5996" s="48"/>
      <c r="L5996" s="48"/>
      <c r="M5996" s="48"/>
      <c r="N5996" s="48"/>
      <c r="O5996" s="49"/>
    </row>
    <row r="5997" spans="2:15" x14ac:dyDescent="0.25">
      <c r="B5997" s="89"/>
      <c r="C5997" s="48"/>
      <c r="D5997" s="48"/>
      <c r="E5997" s="48"/>
      <c r="F5997" s="48"/>
      <c r="G5997" s="49"/>
      <c r="H5997" s="48"/>
      <c r="I5997" s="52"/>
      <c r="J5997" s="52"/>
      <c r="K5997" s="48"/>
      <c r="L5997" s="48"/>
      <c r="M5997" s="48"/>
      <c r="N5997" s="48"/>
      <c r="O5997" s="49"/>
    </row>
    <row r="5998" spans="2:15" x14ac:dyDescent="0.25">
      <c r="B5998" s="89"/>
      <c r="C5998" s="48"/>
      <c r="D5998" s="48"/>
      <c r="E5998" s="48"/>
      <c r="F5998" s="48"/>
      <c r="G5998" s="49"/>
      <c r="H5998" s="48"/>
      <c r="I5998" s="52"/>
      <c r="J5998" s="52"/>
      <c r="K5998" s="48"/>
      <c r="L5998" s="48"/>
      <c r="M5998" s="48"/>
      <c r="N5998" s="48"/>
      <c r="O5998" s="49"/>
    </row>
    <row r="5999" spans="2:15" x14ac:dyDescent="0.25">
      <c r="B5999" s="89"/>
      <c r="C5999" s="48"/>
      <c r="D5999" s="48"/>
      <c r="E5999" s="48"/>
      <c r="F5999" s="48"/>
      <c r="G5999" s="49"/>
      <c r="H5999" s="48"/>
      <c r="I5999" s="52"/>
      <c r="J5999" s="52"/>
      <c r="K5999" s="48"/>
      <c r="L5999" s="48"/>
      <c r="M5999" s="48"/>
      <c r="N5999" s="48"/>
      <c r="O5999" s="49"/>
    </row>
    <row r="6000" spans="2:15" x14ac:dyDescent="0.25">
      <c r="B6000" s="89"/>
      <c r="C6000" s="48"/>
      <c r="D6000" s="48"/>
      <c r="E6000" s="48"/>
      <c r="F6000" s="48"/>
      <c r="G6000" s="49"/>
      <c r="H6000" s="48"/>
      <c r="I6000" s="52"/>
      <c r="J6000" s="52"/>
      <c r="K6000" s="48"/>
      <c r="L6000" s="48"/>
      <c r="M6000" s="48"/>
      <c r="N6000" s="48"/>
      <c r="O6000" s="49"/>
    </row>
    <row r="6001" spans="2:15" x14ac:dyDescent="0.25">
      <c r="B6001" s="89"/>
      <c r="C6001" s="48"/>
      <c r="D6001" s="48"/>
      <c r="E6001" s="48"/>
      <c r="F6001" s="48"/>
      <c r="G6001" s="49"/>
      <c r="H6001" s="48"/>
      <c r="I6001" s="52"/>
      <c r="J6001" s="52"/>
      <c r="K6001" s="48"/>
      <c r="L6001" s="48"/>
      <c r="M6001" s="48"/>
      <c r="N6001" s="48"/>
      <c r="O6001" s="49"/>
    </row>
    <row r="6002" spans="2:15" x14ac:dyDescent="0.25">
      <c r="B6002" s="89"/>
      <c r="C6002" s="48"/>
      <c r="D6002" s="48"/>
      <c r="E6002" s="48"/>
      <c r="F6002" s="48"/>
      <c r="G6002" s="49"/>
      <c r="H6002" s="48"/>
      <c r="I6002" s="52"/>
      <c r="J6002" s="52"/>
      <c r="K6002" s="48"/>
      <c r="L6002" s="48"/>
      <c r="M6002" s="48"/>
      <c r="N6002" s="48"/>
      <c r="O6002" s="49"/>
    </row>
    <row r="6003" spans="2:15" x14ac:dyDescent="0.25">
      <c r="B6003" s="89"/>
      <c r="C6003" s="48"/>
      <c r="D6003" s="48"/>
      <c r="E6003" s="48"/>
      <c r="F6003" s="48"/>
      <c r="G6003" s="49"/>
      <c r="H6003" s="48"/>
      <c r="I6003" s="52"/>
      <c r="J6003" s="52"/>
      <c r="K6003" s="48"/>
      <c r="L6003" s="48"/>
      <c r="M6003" s="48"/>
      <c r="N6003" s="48"/>
      <c r="O6003" s="49"/>
    </row>
    <row r="6004" spans="2:15" x14ac:dyDescent="0.25">
      <c r="B6004" s="89"/>
      <c r="C6004" s="48"/>
      <c r="D6004" s="48"/>
      <c r="E6004" s="48"/>
      <c r="F6004" s="48"/>
      <c r="G6004" s="49"/>
      <c r="H6004" s="48"/>
      <c r="I6004" s="52"/>
      <c r="J6004" s="52"/>
      <c r="K6004" s="48"/>
      <c r="L6004" s="48"/>
      <c r="M6004" s="48"/>
      <c r="N6004" s="48"/>
      <c r="O6004" s="49"/>
    </row>
    <row r="6005" spans="2:15" x14ac:dyDescent="0.25">
      <c r="B6005" s="89"/>
      <c r="C6005" s="48"/>
      <c r="D6005" s="48"/>
      <c r="E6005" s="48"/>
      <c r="F6005" s="48"/>
      <c r="G6005" s="49"/>
      <c r="H6005" s="48"/>
      <c r="I6005" s="52"/>
      <c r="J6005" s="52"/>
      <c r="K6005" s="48"/>
      <c r="L6005" s="48"/>
      <c r="M6005" s="48"/>
      <c r="N6005" s="48"/>
      <c r="O6005" s="49"/>
    </row>
    <row r="6006" spans="2:15" x14ac:dyDescent="0.25">
      <c r="B6006" s="89"/>
      <c r="C6006" s="48"/>
      <c r="D6006" s="48"/>
      <c r="E6006" s="48"/>
      <c r="F6006" s="48"/>
      <c r="G6006" s="49"/>
      <c r="H6006" s="48"/>
      <c r="I6006" s="52"/>
      <c r="J6006" s="52"/>
      <c r="K6006" s="48"/>
      <c r="L6006" s="48"/>
      <c r="M6006" s="48"/>
      <c r="N6006" s="48"/>
      <c r="O6006" s="49"/>
    </row>
    <row r="6007" spans="2:15" x14ac:dyDescent="0.25">
      <c r="B6007" s="89"/>
      <c r="C6007" s="48"/>
      <c r="D6007" s="48"/>
      <c r="E6007" s="48"/>
      <c r="F6007" s="48"/>
      <c r="G6007" s="49"/>
      <c r="H6007" s="48"/>
      <c r="I6007" s="52"/>
      <c r="J6007" s="52"/>
      <c r="K6007" s="48"/>
      <c r="L6007" s="48"/>
      <c r="M6007" s="48"/>
      <c r="N6007" s="48"/>
      <c r="O6007" s="49"/>
    </row>
    <row r="6008" spans="2:15" x14ac:dyDescent="0.25">
      <c r="B6008" s="89"/>
      <c r="C6008" s="48"/>
      <c r="D6008" s="48"/>
      <c r="E6008" s="48"/>
      <c r="F6008" s="48"/>
      <c r="G6008" s="49"/>
      <c r="H6008" s="48"/>
      <c r="I6008" s="52"/>
      <c r="J6008" s="52"/>
      <c r="K6008" s="48"/>
      <c r="L6008" s="48"/>
      <c r="M6008" s="48"/>
      <c r="N6008" s="48"/>
      <c r="O6008" s="49"/>
    </row>
    <row r="6009" spans="2:15" x14ac:dyDescent="0.25">
      <c r="B6009" s="89"/>
      <c r="C6009" s="48"/>
      <c r="D6009" s="48"/>
      <c r="E6009" s="48"/>
      <c r="F6009" s="48"/>
      <c r="G6009" s="49"/>
      <c r="H6009" s="48"/>
      <c r="I6009" s="52"/>
      <c r="J6009" s="52"/>
      <c r="K6009" s="48"/>
      <c r="L6009" s="48"/>
      <c r="M6009" s="48"/>
      <c r="N6009" s="48"/>
      <c r="O6009" s="49"/>
    </row>
    <row r="6010" spans="2:15" x14ac:dyDescent="0.25">
      <c r="B6010" s="89"/>
      <c r="C6010" s="48"/>
      <c r="D6010" s="48"/>
      <c r="E6010" s="48"/>
      <c r="F6010" s="48"/>
      <c r="G6010" s="49"/>
      <c r="H6010" s="48"/>
      <c r="I6010" s="52"/>
      <c r="J6010" s="52"/>
      <c r="K6010" s="48"/>
      <c r="L6010" s="48"/>
      <c r="M6010" s="48"/>
      <c r="N6010" s="48"/>
      <c r="O6010" s="49"/>
    </row>
    <row r="6011" spans="2:15" x14ac:dyDescent="0.25">
      <c r="B6011" s="89"/>
      <c r="C6011" s="48"/>
      <c r="D6011" s="48"/>
      <c r="E6011" s="48"/>
      <c r="F6011" s="48"/>
      <c r="G6011" s="49"/>
      <c r="H6011" s="48"/>
      <c r="I6011" s="52"/>
      <c r="J6011" s="52"/>
      <c r="K6011" s="48"/>
      <c r="L6011" s="48"/>
      <c r="M6011" s="48"/>
      <c r="N6011" s="48"/>
      <c r="O6011" s="49"/>
    </row>
    <row r="6012" spans="2:15" x14ac:dyDescent="0.25">
      <c r="B6012" s="89"/>
      <c r="C6012" s="48"/>
      <c r="D6012" s="48"/>
      <c r="E6012" s="48"/>
      <c r="F6012" s="48"/>
      <c r="G6012" s="49"/>
      <c r="H6012" s="48"/>
      <c r="I6012" s="52"/>
      <c r="J6012" s="52"/>
      <c r="K6012" s="48"/>
      <c r="L6012" s="48"/>
      <c r="M6012" s="48"/>
      <c r="N6012" s="48"/>
      <c r="O6012" s="49"/>
    </row>
    <row r="6013" spans="2:15" x14ac:dyDescent="0.25">
      <c r="B6013" s="89"/>
      <c r="C6013" s="48"/>
      <c r="D6013" s="48"/>
      <c r="E6013" s="48"/>
      <c r="F6013" s="48"/>
      <c r="G6013" s="49"/>
      <c r="H6013" s="48"/>
      <c r="I6013" s="52"/>
      <c r="J6013" s="52"/>
      <c r="K6013" s="48"/>
      <c r="L6013" s="48"/>
      <c r="M6013" s="48"/>
      <c r="N6013" s="48"/>
      <c r="O6013" s="49"/>
    </row>
    <row r="6014" spans="2:15" x14ac:dyDescent="0.25">
      <c r="B6014" s="89"/>
      <c r="C6014" s="48"/>
      <c r="D6014" s="48"/>
      <c r="E6014" s="48"/>
      <c r="F6014" s="48"/>
      <c r="G6014" s="49"/>
      <c r="H6014" s="48"/>
      <c r="I6014" s="52"/>
      <c r="J6014" s="52"/>
      <c r="K6014" s="48"/>
      <c r="L6014" s="48"/>
      <c r="M6014" s="48"/>
      <c r="N6014" s="48"/>
      <c r="O6014" s="49"/>
    </row>
    <row r="6015" spans="2:15" x14ac:dyDescent="0.25">
      <c r="B6015" s="89"/>
      <c r="C6015" s="48"/>
      <c r="D6015" s="48"/>
      <c r="E6015" s="48"/>
      <c r="F6015" s="48"/>
      <c r="G6015" s="49"/>
      <c r="H6015" s="48"/>
      <c r="I6015" s="52"/>
      <c r="J6015" s="52"/>
      <c r="K6015" s="48"/>
      <c r="L6015" s="48"/>
      <c r="M6015" s="48"/>
      <c r="N6015" s="48"/>
      <c r="O6015" s="49"/>
    </row>
    <row r="6016" spans="2:15" x14ac:dyDescent="0.25">
      <c r="B6016" s="89"/>
      <c r="C6016" s="48"/>
      <c r="D6016" s="48"/>
      <c r="E6016" s="48"/>
      <c r="F6016" s="48"/>
      <c r="G6016" s="49"/>
      <c r="H6016" s="48"/>
      <c r="I6016" s="52"/>
      <c r="J6016" s="52"/>
      <c r="K6016" s="48"/>
      <c r="L6016" s="48"/>
      <c r="M6016" s="48"/>
      <c r="N6016" s="48"/>
      <c r="O6016" s="49"/>
    </row>
    <row r="6017" spans="2:15" x14ac:dyDescent="0.25">
      <c r="B6017" s="89"/>
      <c r="C6017" s="48"/>
      <c r="D6017" s="48"/>
      <c r="E6017" s="48"/>
      <c r="F6017" s="48"/>
      <c r="G6017" s="49"/>
      <c r="H6017" s="48"/>
      <c r="I6017" s="52"/>
      <c r="J6017" s="52"/>
      <c r="K6017" s="48"/>
      <c r="L6017" s="48"/>
      <c r="M6017" s="48"/>
      <c r="N6017" s="48"/>
      <c r="O6017" s="49"/>
    </row>
    <row r="6018" spans="2:15" x14ac:dyDescent="0.25">
      <c r="B6018" s="89"/>
      <c r="C6018" s="48"/>
      <c r="D6018" s="48"/>
      <c r="E6018" s="48"/>
      <c r="F6018" s="48"/>
      <c r="G6018" s="49"/>
      <c r="H6018" s="48"/>
      <c r="I6018" s="52"/>
      <c r="J6018" s="52"/>
      <c r="K6018" s="48"/>
      <c r="L6018" s="48"/>
      <c r="M6018" s="48"/>
      <c r="N6018" s="48"/>
      <c r="O6018" s="49"/>
    </row>
    <row r="6019" spans="2:15" x14ac:dyDescent="0.25">
      <c r="B6019" s="89"/>
      <c r="C6019" s="48"/>
      <c r="D6019" s="48"/>
      <c r="E6019" s="48"/>
      <c r="F6019" s="48"/>
      <c r="G6019" s="49"/>
      <c r="H6019" s="48"/>
      <c r="I6019" s="52"/>
      <c r="J6019" s="52"/>
      <c r="K6019" s="48"/>
      <c r="L6019" s="48"/>
      <c r="M6019" s="48"/>
      <c r="N6019" s="48"/>
      <c r="O6019" s="49"/>
    </row>
    <row r="6020" spans="2:15" x14ac:dyDescent="0.25">
      <c r="B6020" s="89"/>
      <c r="C6020" s="48"/>
      <c r="D6020" s="48"/>
      <c r="E6020" s="48"/>
      <c r="F6020" s="48"/>
      <c r="G6020" s="49"/>
      <c r="H6020" s="48"/>
      <c r="I6020" s="52"/>
      <c r="J6020" s="52"/>
      <c r="K6020" s="48"/>
      <c r="L6020" s="48"/>
      <c r="M6020" s="48"/>
      <c r="N6020" s="48"/>
      <c r="O6020" s="49"/>
    </row>
    <row r="6021" spans="2:15" x14ac:dyDescent="0.25">
      <c r="B6021" s="89"/>
      <c r="C6021" s="48"/>
      <c r="D6021" s="48"/>
      <c r="E6021" s="48"/>
      <c r="F6021" s="48"/>
      <c r="G6021" s="49"/>
      <c r="H6021" s="48"/>
      <c r="I6021" s="52"/>
      <c r="J6021" s="52"/>
      <c r="K6021" s="48"/>
      <c r="L6021" s="48"/>
      <c r="M6021" s="48"/>
      <c r="N6021" s="48"/>
      <c r="O6021" s="49"/>
    </row>
    <row r="6022" spans="2:15" x14ac:dyDescent="0.25">
      <c r="B6022" s="89"/>
      <c r="C6022" s="48"/>
      <c r="D6022" s="48"/>
      <c r="E6022" s="48"/>
      <c r="F6022" s="48"/>
      <c r="G6022" s="49"/>
      <c r="H6022" s="48"/>
      <c r="I6022" s="52"/>
      <c r="J6022" s="52"/>
      <c r="K6022" s="48"/>
      <c r="L6022" s="48"/>
      <c r="M6022" s="48"/>
      <c r="N6022" s="48"/>
      <c r="O6022" s="49"/>
    </row>
    <row r="6023" spans="2:15" x14ac:dyDescent="0.25">
      <c r="B6023" s="89"/>
      <c r="C6023" s="48"/>
      <c r="D6023" s="48"/>
      <c r="E6023" s="48"/>
      <c r="F6023" s="48"/>
      <c r="G6023" s="49"/>
      <c r="H6023" s="48"/>
      <c r="I6023" s="52"/>
      <c r="J6023" s="52"/>
      <c r="K6023" s="48"/>
      <c r="L6023" s="48"/>
      <c r="M6023" s="48"/>
      <c r="N6023" s="48"/>
      <c r="O6023" s="49"/>
    </row>
    <row r="6024" spans="2:15" x14ac:dyDescent="0.25">
      <c r="B6024" s="89"/>
      <c r="C6024" s="48"/>
      <c r="D6024" s="48"/>
      <c r="E6024" s="48"/>
      <c r="F6024" s="48"/>
      <c r="G6024" s="49"/>
      <c r="H6024" s="48"/>
      <c r="I6024" s="52"/>
      <c r="J6024" s="52"/>
      <c r="K6024" s="48"/>
      <c r="L6024" s="48"/>
      <c r="M6024" s="48"/>
      <c r="N6024" s="48"/>
      <c r="O6024" s="49"/>
    </row>
    <row r="6025" spans="2:15" x14ac:dyDescent="0.25">
      <c r="B6025" s="89"/>
      <c r="C6025" s="48"/>
      <c r="D6025" s="48"/>
      <c r="E6025" s="48"/>
      <c r="F6025" s="48"/>
      <c r="G6025" s="49"/>
      <c r="H6025" s="48"/>
      <c r="I6025" s="52"/>
      <c r="J6025" s="52"/>
      <c r="K6025" s="48"/>
      <c r="L6025" s="48"/>
      <c r="M6025" s="48"/>
      <c r="N6025" s="48"/>
      <c r="O6025" s="49"/>
    </row>
    <row r="6026" spans="2:15" x14ac:dyDescent="0.25">
      <c r="B6026" s="89"/>
      <c r="C6026" s="48"/>
      <c r="D6026" s="48"/>
      <c r="E6026" s="48"/>
      <c r="F6026" s="48"/>
      <c r="G6026" s="49"/>
      <c r="H6026" s="48"/>
      <c r="I6026" s="52"/>
      <c r="J6026" s="52"/>
      <c r="K6026" s="48"/>
      <c r="L6026" s="48"/>
      <c r="M6026" s="48"/>
      <c r="N6026" s="48"/>
      <c r="O6026" s="49"/>
    </row>
    <row r="6027" spans="2:15" x14ac:dyDescent="0.25">
      <c r="B6027" s="89"/>
      <c r="C6027" s="48"/>
      <c r="D6027" s="48"/>
      <c r="E6027" s="48"/>
      <c r="F6027" s="48"/>
      <c r="G6027" s="49"/>
      <c r="H6027" s="48"/>
      <c r="I6027" s="52"/>
      <c r="J6027" s="52"/>
      <c r="K6027" s="48"/>
      <c r="L6027" s="48"/>
      <c r="M6027" s="48"/>
      <c r="N6027" s="48"/>
      <c r="O6027" s="49"/>
    </row>
    <row r="6028" spans="2:15" x14ac:dyDescent="0.25">
      <c r="B6028" s="89"/>
      <c r="C6028" s="48"/>
      <c r="D6028" s="48"/>
      <c r="E6028" s="48"/>
      <c r="F6028" s="48"/>
      <c r="G6028" s="49"/>
      <c r="H6028" s="48"/>
      <c r="I6028" s="52"/>
      <c r="J6028" s="52"/>
      <c r="K6028" s="48"/>
      <c r="L6028" s="48"/>
      <c r="M6028" s="48"/>
      <c r="N6028" s="48"/>
      <c r="O6028" s="49"/>
    </row>
    <row r="6029" spans="2:15" x14ac:dyDescent="0.25">
      <c r="B6029" s="89"/>
      <c r="C6029" s="48"/>
      <c r="D6029" s="48"/>
      <c r="E6029" s="48"/>
      <c r="F6029" s="48"/>
      <c r="G6029" s="49"/>
      <c r="H6029" s="48"/>
      <c r="I6029" s="52"/>
      <c r="J6029" s="52"/>
      <c r="K6029" s="48"/>
      <c r="L6029" s="48"/>
      <c r="M6029" s="48"/>
      <c r="N6029" s="48"/>
      <c r="O6029" s="49"/>
    </row>
    <row r="6030" spans="2:15" x14ac:dyDescent="0.25">
      <c r="B6030" s="89"/>
      <c r="C6030" s="48"/>
      <c r="D6030" s="48"/>
      <c r="E6030" s="48"/>
      <c r="F6030" s="48"/>
      <c r="G6030" s="49"/>
      <c r="H6030" s="48"/>
      <c r="I6030" s="52"/>
      <c r="J6030" s="52"/>
      <c r="K6030" s="48"/>
      <c r="L6030" s="48"/>
      <c r="M6030" s="48"/>
      <c r="N6030" s="48"/>
      <c r="O6030" s="49"/>
    </row>
    <row r="6031" spans="2:15" x14ac:dyDescent="0.25">
      <c r="B6031" s="89"/>
      <c r="C6031" s="48"/>
      <c r="D6031" s="48"/>
      <c r="E6031" s="48"/>
      <c r="F6031" s="48"/>
      <c r="G6031" s="49"/>
      <c r="H6031" s="48"/>
      <c r="I6031" s="52"/>
      <c r="J6031" s="52"/>
      <c r="K6031" s="48"/>
      <c r="L6031" s="48"/>
      <c r="M6031" s="48"/>
      <c r="N6031" s="48"/>
      <c r="O6031" s="49"/>
    </row>
    <row r="6032" spans="2:15" x14ac:dyDescent="0.25">
      <c r="B6032" s="89"/>
      <c r="C6032" s="48"/>
      <c r="D6032" s="48"/>
      <c r="E6032" s="48"/>
      <c r="F6032" s="48"/>
      <c r="G6032" s="49"/>
      <c r="H6032" s="48"/>
      <c r="I6032" s="52"/>
      <c r="J6032" s="52"/>
      <c r="K6032" s="48"/>
      <c r="L6032" s="48"/>
      <c r="M6032" s="48"/>
      <c r="N6032" s="48"/>
      <c r="O6032" s="49"/>
    </row>
    <row r="6033" spans="2:15" x14ac:dyDescent="0.25">
      <c r="B6033" s="89"/>
      <c r="C6033" s="48"/>
      <c r="D6033" s="48"/>
      <c r="E6033" s="48"/>
      <c r="F6033" s="48"/>
      <c r="G6033" s="49"/>
      <c r="H6033" s="48"/>
      <c r="I6033" s="52"/>
      <c r="J6033" s="52"/>
      <c r="K6033" s="48"/>
      <c r="L6033" s="48"/>
      <c r="M6033" s="48"/>
      <c r="N6033" s="48"/>
      <c r="O6033" s="49"/>
    </row>
    <row r="6034" spans="2:15" x14ac:dyDescent="0.25">
      <c r="B6034" s="89"/>
      <c r="C6034" s="48"/>
      <c r="D6034" s="48"/>
      <c r="E6034" s="48"/>
      <c r="F6034" s="48"/>
      <c r="G6034" s="49"/>
      <c r="H6034" s="48"/>
      <c r="I6034" s="52"/>
      <c r="J6034" s="52"/>
      <c r="K6034" s="48"/>
      <c r="L6034" s="48"/>
      <c r="M6034" s="48"/>
      <c r="N6034" s="48"/>
      <c r="O6034" s="49"/>
    </row>
    <row r="6035" spans="2:15" x14ac:dyDescent="0.25">
      <c r="B6035" s="89"/>
      <c r="C6035" s="48"/>
      <c r="D6035" s="48"/>
      <c r="E6035" s="48"/>
      <c r="F6035" s="48"/>
      <c r="G6035" s="49"/>
      <c r="H6035" s="48"/>
      <c r="I6035" s="52"/>
      <c r="J6035" s="52"/>
      <c r="K6035" s="48"/>
      <c r="L6035" s="48"/>
      <c r="M6035" s="48"/>
      <c r="N6035" s="48"/>
      <c r="O6035" s="49"/>
    </row>
    <row r="6036" spans="2:15" x14ac:dyDescent="0.25">
      <c r="B6036" s="89"/>
      <c r="C6036" s="48"/>
      <c r="D6036" s="48"/>
      <c r="E6036" s="48"/>
      <c r="F6036" s="48"/>
      <c r="G6036" s="49"/>
      <c r="H6036" s="48"/>
      <c r="I6036" s="52"/>
      <c r="J6036" s="52"/>
      <c r="K6036" s="48"/>
      <c r="L6036" s="48"/>
      <c r="M6036" s="48"/>
      <c r="N6036" s="48"/>
      <c r="O6036" s="49"/>
    </row>
    <row r="6037" spans="2:15" x14ac:dyDescent="0.25">
      <c r="B6037" s="89"/>
      <c r="C6037" s="48"/>
      <c r="D6037" s="48"/>
      <c r="E6037" s="48"/>
      <c r="F6037" s="48"/>
      <c r="G6037" s="49"/>
      <c r="H6037" s="48"/>
      <c r="I6037" s="52"/>
      <c r="J6037" s="52"/>
      <c r="K6037" s="48"/>
      <c r="L6037" s="48"/>
      <c r="M6037" s="48"/>
      <c r="N6037" s="48"/>
      <c r="O6037" s="49"/>
    </row>
    <row r="6038" spans="2:15" x14ac:dyDescent="0.25">
      <c r="B6038" s="89"/>
      <c r="C6038" s="48"/>
      <c r="D6038" s="48"/>
      <c r="E6038" s="48"/>
      <c r="F6038" s="48"/>
      <c r="G6038" s="49"/>
      <c r="H6038" s="48"/>
      <c r="I6038" s="52"/>
      <c r="J6038" s="52"/>
      <c r="K6038" s="48"/>
      <c r="L6038" s="48"/>
      <c r="M6038" s="48"/>
      <c r="N6038" s="48"/>
      <c r="O6038" s="49"/>
    </row>
    <row r="6039" spans="2:15" x14ac:dyDescent="0.25">
      <c r="B6039" s="89"/>
      <c r="C6039" s="48"/>
      <c r="D6039" s="48"/>
      <c r="E6039" s="48"/>
      <c r="F6039" s="48"/>
      <c r="G6039" s="49"/>
      <c r="H6039" s="48"/>
      <c r="I6039" s="52"/>
      <c r="J6039" s="52"/>
      <c r="K6039" s="48"/>
      <c r="L6039" s="48"/>
      <c r="M6039" s="48"/>
      <c r="N6039" s="48"/>
      <c r="O6039" s="49"/>
    </row>
    <row r="6040" spans="2:15" x14ac:dyDescent="0.25">
      <c r="B6040" s="89"/>
      <c r="C6040" s="48"/>
      <c r="D6040" s="48"/>
      <c r="E6040" s="48"/>
      <c r="F6040" s="48"/>
      <c r="G6040" s="49"/>
      <c r="H6040" s="48"/>
      <c r="I6040" s="52"/>
      <c r="J6040" s="52"/>
      <c r="K6040" s="48"/>
      <c r="L6040" s="48"/>
      <c r="M6040" s="48"/>
      <c r="N6040" s="48"/>
      <c r="O6040" s="49"/>
    </row>
    <row r="6041" spans="2:15" x14ac:dyDescent="0.25">
      <c r="B6041" s="89"/>
      <c r="C6041" s="48"/>
      <c r="D6041" s="48"/>
      <c r="E6041" s="48"/>
      <c r="F6041" s="48"/>
      <c r="G6041" s="49"/>
      <c r="H6041" s="48"/>
      <c r="I6041" s="52"/>
      <c r="J6041" s="52"/>
      <c r="K6041" s="48"/>
      <c r="L6041" s="48"/>
      <c r="M6041" s="48"/>
      <c r="N6041" s="48"/>
      <c r="O6041" s="49"/>
    </row>
    <row r="6042" spans="2:15" x14ac:dyDescent="0.25">
      <c r="B6042" s="89"/>
      <c r="C6042" s="48"/>
      <c r="D6042" s="48"/>
      <c r="E6042" s="48"/>
      <c r="F6042" s="48"/>
      <c r="G6042" s="49"/>
      <c r="H6042" s="48"/>
      <c r="I6042" s="52"/>
      <c r="J6042" s="52"/>
      <c r="K6042" s="48"/>
      <c r="L6042" s="48"/>
      <c r="M6042" s="48"/>
      <c r="N6042" s="48"/>
      <c r="O6042" s="49"/>
    </row>
    <row r="6043" spans="2:15" x14ac:dyDescent="0.25">
      <c r="B6043" s="89"/>
      <c r="C6043" s="48"/>
      <c r="D6043" s="48"/>
      <c r="E6043" s="48"/>
      <c r="F6043" s="48"/>
      <c r="G6043" s="49"/>
      <c r="H6043" s="48"/>
      <c r="I6043" s="52"/>
      <c r="J6043" s="52"/>
      <c r="K6043" s="48"/>
      <c r="L6043" s="48"/>
      <c r="M6043" s="48"/>
      <c r="N6043" s="48"/>
      <c r="O6043" s="49"/>
    </row>
    <row r="6044" spans="2:15" x14ac:dyDescent="0.25">
      <c r="B6044" s="89"/>
      <c r="C6044" s="48"/>
      <c r="D6044" s="48"/>
      <c r="E6044" s="48"/>
      <c r="F6044" s="48"/>
      <c r="G6044" s="49"/>
      <c r="H6044" s="48"/>
      <c r="I6044" s="52"/>
      <c r="J6044" s="52"/>
      <c r="K6044" s="48"/>
      <c r="L6044" s="48"/>
      <c r="M6044" s="48"/>
      <c r="N6044" s="48"/>
      <c r="O6044" s="49"/>
    </row>
    <row r="6045" spans="2:15" x14ac:dyDescent="0.25">
      <c r="B6045" s="89"/>
      <c r="C6045" s="48"/>
      <c r="D6045" s="48"/>
      <c r="E6045" s="48"/>
      <c r="F6045" s="48"/>
      <c r="G6045" s="49"/>
      <c r="H6045" s="48"/>
      <c r="I6045" s="52"/>
      <c r="J6045" s="52"/>
      <c r="K6045" s="48"/>
      <c r="L6045" s="48"/>
      <c r="M6045" s="48"/>
      <c r="N6045" s="48"/>
      <c r="O6045" s="49"/>
    </row>
    <row r="6046" spans="2:15" x14ac:dyDescent="0.25">
      <c r="B6046" s="89"/>
      <c r="C6046" s="48"/>
      <c r="D6046" s="48"/>
      <c r="E6046" s="48"/>
      <c r="F6046" s="48"/>
      <c r="G6046" s="49"/>
      <c r="H6046" s="48"/>
      <c r="I6046" s="52"/>
      <c r="J6046" s="52"/>
      <c r="K6046" s="48"/>
      <c r="L6046" s="48"/>
      <c r="M6046" s="48"/>
      <c r="N6046" s="48"/>
      <c r="O6046" s="49"/>
    </row>
    <row r="6047" spans="2:15" x14ac:dyDescent="0.25">
      <c r="B6047" s="89"/>
      <c r="C6047" s="48"/>
      <c r="D6047" s="48"/>
      <c r="E6047" s="48"/>
      <c r="F6047" s="48"/>
      <c r="G6047" s="49"/>
      <c r="H6047" s="48"/>
      <c r="I6047" s="52"/>
      <c r="J6047" s="52"/>
      <c r="K6047" s="48"/>
      <c r="L6047" s="48"/>
      <c r="M6047" s="48"/>
      <c r="N6047" s="48"/>
      <c r="O6047" s="49"/>
    </row>
    <row r="6048" spans="2:15" x14ac:dyDescent="0.25">
      <c r="B6048" s="89"/>
      <c r="C6048" s="48"/>
      <c r="D6048" s="48"/>
      <c r="E6048" s="48"/>
      <c r="F6048" s="48"/>
      <c r="G6048" s="49"/>
      <c r="H6048" s="48"/>
      <c r="I6048" s="52"/>
      <c r="J6048" s="52"/>
      <c r="K6048" s="48"/>
      <c r="L6048" s="48"/>
      <c r="M6048" s="48"/>
      <c r="N6048" s="48"/>
      <c r="O6048" s="49"/>
    </row>
    <row r="6049" spans="2:15" x14ac:dyDescent="0.25">
      <c r="B6049" s="89"/>
      <c r="C6049" s="48"/>
      <c r="D6049" s="48"/>
      <c r="E6049" s="48"/>
      <c r="F6049" s="48"/>
      <c r="G6049" s="49"/>
      <c r="H6049" s="48"/>
      <c r="I6049" s="52"/>
      <c r="J6049" s="52"/>
      <c r="K6049" s="48"/>
      <c r="L6049" s="48"/>
      <c r="M6049" s="48"/>
      <c r="N6049" s="48"/>
      <c r="O6049" s="49"/>
    </row>
    <row r="6050" spans="2:15" x14ac:dyDescent="0.25">
      <c r="B6050" s="89"/>
      <c r="C6050" s="48"/>
      <c r="D6050" s="48"/>
      <c r="E6050" s="48"/>
      <c r="F6050" s="48"/>
      <c r="G6050" s="49"/>
      <c r="H6050" s="48"/>
      <c r="I6050" s="52"/>
      <c r="J6050" s="52"/>
      <c r="K6050" s="48"/>
      <c r="L6050" s="48"/>
      <c r="M6050" s="48"/>
      <c r="N6050" s="48"/>
      <c r="O6050" s="49"/>
    </row>
    <row r="6051" spans="2:15" x14ac:dyDescent="0.25">
      <c r="B6051" s="89"/>
      <c r="C6051" s="48"/>
      <c r="D6051" s="48"/>
      <c r="E6051" s="48"/>
      <c r="F6051" s="48"/>
      <c r="G6051" s="49"/>
      <c r="H6051" s="48"/>
      <c r="I6051" s="52"/>
      <c r="J6051" s="52"/>
      <c r="K6051" s="48"/>
      <c r="L6051" s="48"/>
      <c r="M6051" s="48"/>
      <c r="N6051" s="48"/>
      <c r="O6051" s="49"/>
    </row>
    <row r="6052" spans="2:15" x14ac:dyDescent="0.25">
      <c r="B6052" s="89"/>
      <c r="C6052" s="48"/>
      <c r="D6052" s="48"/>
      <c r="E6052" s="48"/>
      <c r="F6052" s="48"/>
      <c r="G6052" s="49"/>
      <c r="H6052" s="48"/>
      <c r="I6052" s="52"/>
      <c r="J6052" s="52"/>
      <c r="K6052" s="48"/>
      <c r="L6052" s="48"/>
      <c r="M6052" s="48"/>
      <c r="N6052" s="48"/>
      <c r="O6052" s="49"/>
    </row>
    <row r="6053" spans="2:15" x14ac:dyDescent="0.25">
      <c r="B6053" s="89"/>
      <c r="C6053" s="48"/>
      <c r="D6053" s="48"/>
      <c r="E6053" s="48"/>
      <c r="F6053" s="48"/>
      <c r="G6053" s="49"/>
      <c r="H6053" s="48"/>
      <c r="I6053" s="52"/>
      <c r="J6053" s="52"/>
      <c r="K6053" s="48"/>
      <c r="L6053" s="48"/>
      <c r="M6053" s="48"/>
      <c r="N6053" s="48"/>
      <c r="O6053" s="49"/>
    </row>
    <row r="6054" spans="2:15" x14ac:dyDescent="0.25">
      <c r="B6054" s="89"/>
      <c r="C6054" s="48"/>
      <c r="D6054" s="48"/>
      <c r="E6054" s="48"/>
      <c r="F6054" s="48"/>
      <c r="G6054" s="49"/>
      <c r="H6054" s="48"/>
      <c r="I6054" s="52"/>
      <c r="J6054" s="52"/>
      <c r="K6054" s="48"/>
      <c r="L6054" s="48"/>
      <c r="M6054" s="48"/>
      <c r="N6054" s="48"/>
      <c r="O6054" s="49"/>
    </row>
    <row r="6055" spans="2:15" x14ac:dyDescent="0.25">
      <c r="B6055" s="89"/>
      <c r="C6055" s="48"/>
      <c r="D6055" s="48"/>
      <c r="E6055" s="48"/>
      <c r="F6055" s="48"/>
      <c r="G6055" s="49"/>
      <c r="H6055" s="48"/>
      <c r="I6055" s="52"/>
      <c r="J6055" s="52"/>
      <c r="K6055" s="48"/>
      <c r="L6055" s="48"/>
      <c r="M6055" s="48"/>
      <c r="N6055" s="48"/>
      <c r="O6055" s="49"/>
    </row>
    <row r="6056" spans="2:15" x14ac:dyDescent="0.25">
      <c r="B6056" s="89"/>
      <c r="C6056" s="48"/>
      <c r="D6056" s="48"/>
      <c r="E6056" s="48"/>
      <c r="F6056" s="48"/>
      <c r="G6056" s="49"/>
      <c r="H6056" s="48"/>
      <c r="I6056" s="52"/>
      <c r="J6056" s="52"/>
      <c r="K6056" s="48"/>
      <c r="L6056" s="48"/>
      <c r="M6056" s="48"/>
      <c r="N6056" s="48"/>
      <c r="O6056" s="49"/>
    </row>
    <row r="6057" spans="2:15" x14ac:dyDescent="0.25">
      <c r="B6057" s="89"/>
      <c r="C6057" s="48"/>
      <c r="D6057" s="48"/>
      <c r="E6057" s="48"/>
      <c r="F6057" s="48"/>
      <c r="G6057" s="49"/>
      <c r="H6057" s="48"/>
      <c r="I6057" s="52"/>
      <c r="J6057" s="52"/>
      <c r="K6057" s="48"/>
      <c r="L6057" s="48"/>
      <c r="M6057" s="48"/>
      <c r="N6057" s="48"/>
      <c r="O6057" s="49"/>
    </row>
    <row r="6058" spans="2:15" x14ac:dyDescent="0.25">
      <c r="B6058" s="89"/>
      <c r="C6058" s="48"/>
      <c r="D6058" s="48"/>
      <c r="E6058" s="48"/>
      <c r="F6058" s="48"/>
      <c r="G6058" s="49"/>
      <c r="H6058" s="48"/>
      <c r="I6058" s="52"/>
      <c r="J6058" s="52"/>
      <c r="K6058" s="48"/>
      <c r="L6058" s="48"/>
      <c r="M6058" s="48"/>
      <c r="N6058" s="48"/>
      <c r="O6058" s="49"/>
    </row>
    <row r="6059" spans="2:15" x14ac:dyDescent="0.25">
      <c r="B6059" s="89"/>
      <c r="C6059" s="48"/>
      <c r="D6059" s="48"/>
      <c r="E6059" s="48"/>
      <c r="F6059" s="48"/>
      <c r="G6059" s="49"/>
      <c r="H6059" s="48"/>
      <c r="I6059" s="52"/>
      <c r="J6059" s="52"/>
      <c r="K6059" s="48"/>
      <c r="L6059" s="48"/>
      <c r="M6059" s="48"/>
      <c r="N6059" s="48"/>
      <c r="O6059" s="49"/>
    </row>
    <row r="6060" spans="2:15" x14ac:dyDescent="0.25">
      <c r="B6060" s="89"/>
      <c r="C6060" s="48"/>
      <c r="D6060" s="48"/>
      <c r="E6060" s="48"/>
      <c r="F6060" s="48"/>
      <c r="G6060" s="49"/>
      <c r="H6060" s="48"/>
      <c r="I6060" s="52"/>
      <c r="J6060" s="52"/>
      <c r="K6060" s="48"/>
      <c r="L6060" s="48"/>
      <c r="M6060" s="48"/>
      <c r="N6060" s="48"/>
      <c r="O6060" s="49"/>
    </row>
    <row r="6061" spans="2:15" x14ac:dyDescent="0.25">
      <c r="B6061" s="89"/>
      <c r="C6061" s="48"/>
      <c r="D6061" s="48"/>
      <c r="E6061" s="48"/>
      <c r="F6061" s="48"/>
      <c r="G6061" s="49"/>
      <c r="H6061" s="48"/>
      <c r="I6061" s="52"/>
      <c r="J6061" s="52"/>
      <c r="K6061" s="48"/>
      <c r="L6061" s="48"/>
      <c r="M6061" s="48"/>
      <c r="N6061" s="48"/>
      <c r="O6061" s="49"/>
    </row>
    <row r="6062" spans="2:15" x14ac:dyDescent="0.25">
      <c r="B6062" s="89"/>
      <c r="C6062" s="48"/>
      <c r="D6062" s="48"/>
      <c r="E6062" s="48"/>
      <c r="F6062" s="48"/>
      <c r="G6062" s="49"/>
      <c r="H6062" s="48"/>
      <c r="I6062" s="52"/>
      <c r="J6062" s="52"/>
      <c r="K6062" s="48"/>
      <c r="L6062" s="48"/>
      <c r="M6062" s="48"/>
      <c r="N6062" s="48"/>
      <c r="O6062" s="49"/>
    </row>
    <row r="6063" spans="2:15" x14ac:dyDescent="0.25">
      <c r="B6063" s="89"/>
      <c r="C6063" s="48"/>
      <c r="D6063" s="48"/>
      <c r="E6063" s="48"/>
      <c r="F6063" s="48"/>
      <c r="G6063" s="49"/>
      <c r="H6063" s="48"/>
      <c r="I6063" s="52"/>
      <c r="J6063" s="52"/>
      <c r="K6063" s="48"/>
      <c r="L6063" s="48"/>
      <c r="M6063" s="48"/>
      <c r="N6063" s="48"/>
      <c r="O6063" s="49"/>
    </row>
    <row r="6064" spans="2:15" x14ac:dyDescent="0.25">
      <c r="B6064" s="89"/>
      <c r="C6064" s="48"/>
      <c r="D6064" s="48"/>
      <c r="E6064" s="48"/>
      <c r="F6064" s="48"/>
      <c r="G6064" s="49"/>
      <c r="H6064" s="48"/>
      <c r="I6064" s="52"/>
      <c r="J6064" s="52"/>
      <c r="K6064" s="48"/>
      <c r="L6064" s="48"/>
      <c r="M6064" s="48"/>
      <c r="N6064" s="48"/>
      <c r="O6064" s="49"/>
    </row>
    <row r="6065" spans="2:15" x14ac:dyDescent="0.25">
      <c r="B6065" s="89"/>
      <c r="C6065" s="48"/>
      <c r="D6065" s="48"/>
      <c r="E6065" s="48"/>
      <c r="F6065" s="48"/>
      <c r="G6065" s="49"/>
      <c r="H6065" s="48"/>
      <c r="I6065" s="52"/>
      <c r="J6065" s="52"/>
      <c r="K6065" s="48"/>
      <c r="L6065" s="48"/>
      <c r="M6065" s="48"/>
      <c r="N6065" s="48"/>
      <c r="O6065" s="49"/>
    </row>
    <row r="6066" spans="2:15" x14ac:dyDescent="0.25">
      <c r="B6066" s="89"/>
      <c r="C6066" s="48"/>
      <c r="D6066" s="48"/>
      <c r="E6066" s="48"/>
      <c r="F6066" s="48"/>
      <c r="G6066" s="49"/>
      <c r="H6066" s="48"/>
      <c r="I6066" s="52"/>
      <c r="J6066" s="52"/>
      <c r="K6066" s="48"/>
      <c r="L6066" s="48"/>
      <c r="M6066" s="48"/>
      <c r="N6066" s="48"/>
      <c r="O6066" s="49"/>
    </row>
    <row r="6067" spans="2:15" x14ac:dyDescent="0.25">
      <c r="B6067" s="89"/>
      <c r="C6067" s="48"/>
      <c r="D6067" s="48"/>
      <c r="E6067" s="48"/>
      <c r="F6067" s="48"/>
      <c r="G6067" s="49"/>
      <c r="H6067" s="48"/>
      <c r="I6067" s="52"/>
      <c r="J6067" s="52"/>
      <c r="K6067" s="48"/>
      <c r="L6067" s="48"/>
      <c r="M6067" s="48"/>
      <c r="N6067" s="48"/>
      <c r="O6067" s="49"/>
    </row>
    <row r="6068" spans="2:15" x14ac:dyDescent="0.25">
      <c r="B6068" s="89"/>
      <c r="C6068" s="48"/>
      <c r="D6068" s="48"/>
      <c r="E6068" s="48"/>
      <c r="F6068" s="48"/>
      <c r="G6068" s="49"/>
      <c r="H6068" s="48"/>
      <c r="I6068" s="52"/>
      <c r="J6068" s="52"/>
      <c r="K6068" s="48"/>
      <c r="L6068" s="48"/>
      <c r="M6068" s="48"/>
      <c r="N6068" s="48"/>
      <c r="O6068" s="49"/>
    </row>
    <row r="6069" spans="2:15" x14ac:dyDescent="0.25">
      <c r="B6069" s="89"/>
      <c r="C6069" s="48"/>
      <c r="D6069" s="48"/>
      <c r="E6069" s="48"/>
      <c r="F6069" s="48"/>
      <c r="G6069" s="49"/>
      <c r="H6069" s="48"/>
      <c r="I6069" s="52"/>
      <c r="J6069" s="52"/>
      <c r="K6069" s="48"/>
      <c r="L6069" s="48"/>
      <c r="M6069" s="48"/>
      <c r="N6069" s="48"/>
      <c r="O6069" s="49"/>
    </row>
    <row r="6070" spans="2:15" x14ac:dyDescent="0.25">
      <c r="B6070" s="89"/>
      <c r="C6070" s="48"/>
      <c r="D6070" s="48"/>
      <c r="E6070" s="48"/>
      <c r="F6070" s="48"/>
      <c r="G6070" s="49"/>
      <c r="H6070" s="48"/>
      <c r="I6070" s="52"/>
      <c r="J6070" s="52"/>
      <c r="K6070" s="48"/>
      <c r="L6070" s="48"/>
      <c r="M6070" s="48"/>
      <c r="N6070" s="48"/>
      <c r="O6070" s="49"/>
    </row>
    <row r="6071" spans="2:15" x14ac:dyDescent="0.25">
      <c r="B6071" s="89"/>
      <c r="C6071" s="48"/>
      <c r="D6071" s="48"/>
      <c r="E6071" s="48"/>
      <c r="F6071" s="48"/>
      <c r="G6071" s="49"/>
      <c r="H6071" s="48"/>
      <c r="I6071" s="52"/>
      <c r="J6071" s="52"/>
      <c r="K6071" s="48"/>
      <c r="L6071" s="48"/>
      <c r="M6071" s="48"/>
      <c r="N6071" s="48"/>
      <c r="O6071" s="49"/>
    </row>
    <row r="6072" spans="2:15" x14ac:dyDescent="0.25">
      <c r="B6072" s="89"/>
      <c r="C6072" s="48"/>
      <c r="D6072" s="48"/>
      <c r="E6072" s="48"/>
      <c r="F6072" s="48"/>
      <c r="G6072" s="49"/>
      <c r="H6072" s="48"/>
      <c r="I6072" s="52"/>
      <c r="J6072" s="52"/>
      <c r="K6072" s="48"/>
      <c r="L6072" s="48"/>
      <c r="M6072" s="48"/>
      <c r="N6072" s="48"/>
      <c r="O6072" s="49"/>
    </row>
    <row r="6073" spans="2:15" x14ac:dyDescent="0.25">
      <c r="B6073" s="89"/>
      <c r="C6073" s="48"/>
      <c r="D6073" s="48"/>
      <c r="E6073" s="48"/>
      <c r="F6073" s="48"/>
      <c r="G6073" s="49"/>
      <c r="H6073" s="48"/>
      <c r="I6073" s="52"/>
      <c r="J6073" s="52"/>
      <c r="K6073" s="48"/>
      <c r="L6073" s="48"/>
      <c r="M6073" s="48"/>
      <c r="N6073" s="48"/>
      <c r="O6073" s="49"/>
    </row>
    <row r="6074" spans="2:15" x14ac:dyDescent="0.25">
      <c r="B6074" s="89"/>
      <c r="C6074" s="48"/>
      <c r="D6074" s="48"/>
      <c r="E6074" s="48"/>
      <c r="F6074" s="48"/>
      <c r="G6074" s="49"/>
      <c r="H6074" s="48"/>
      <c r="I6074" s="52"/>
      <c r="J6074" s="52"/>
      <c r="K6074" s="48"/>
      <c r="L6074" s="48"/>
      <c r="M6074" s="48"/>
      <c r="N6074" s="48"/>
      <c r="O6074" s="49"/>
    </row>
    <row r="6075" spans="2:15" x14ac:dyDescent="0.25">
      <c r="B6075" s="89"/>
      <c r="C6075" s="48"/>
      <c r="D6075" s="48"/>
      <c r="E6075" s="48"/>
      <c r="F6075" s="48"/>
      <c r="G6075" s="49"/>
      <c r="H6075" s="48"/>
      <c r="I6075" s="52"/>
      <c r="J6075" s="52"/>
      <c r="K6075" s="48"/>
      <c r="L6075" s="48"/>
      <c r="M6075" s="48"/>
      <c r="N6075" s="48"/>
      <c r="O6075" s="49"/>
    </row>
    <row r="6076" spans="2:15" x14ac:dyDescent="0.25">
      <c r="B6076" s="89"/>
      <c r="C6076" s="48"/>
      <c r="D6076" s="48"/>
      <c r="E6076" s="48"/>
      <c r="F6076" s="48"/>
      <c r="G6076" s="49"/>
      <c r="H6076" s="48"/>
      <c r="I6076" s="52"/>
      <c r="J6076" s="52"/>
      <c r="K6076" s="48"/>
      <c r="L6076" s="48"/>
      <c r="M6076" s="48"/>
      <c r="N6076" s="48"/>
      <c r="O6076" s="49"/>
    </row>
    <row r="6077" spans="2:15" x14ac:dyDescent="0.25">
      <c r="B6077" s="89"/>
      <c r="C6077" s="48"/>
      <c r="D6077" s="48"/>
      <c r="E6077" s="48"/>
      <c r="F6077" s="48"/>
      <c r="G6077" s="49"/>
      <c r="H6077" s="48"/>
      <c r="I6077" s="52"/>
      <c r="J6077" s="52"/>
      <c r="K6077" s="48"/>
      <c r="L6077" s="48"/>
      <c r="M6077" s="48"/>
      <c r="N6077" s="48"/>
      <c r="O6077" s="49"/>
    </row>
    <row r="6078" spans="2:15" x14ac:dyDescent="0.25">
      <c r="B6078" s="89"/>
      <c r="C6078" s="48"/>
      <c r="D6078" s="48"/>
      <c r="E6078" s="48"/>
      <c r="F6078" s="48"/>
      <c r="G6078" s="49"/>
      <c r="H6078" s="48"/>
      <c r="I6078" s="52"/>
      <c r="J6078" s="52"/>
      <c r="K6078" s="48"/>
      <c r="L6078" s="48"/>
      <c r="M6078" s="48"/>
      <c r="N6078" s="48"/>
      <c r="O6078" s="49"/>
    </row>
    <row r="6079" spans="2:15" x14ac:dyDescent="0.25">
      <c r="B6079" s="89"/>
      <c r="C6079" s="48"/>
      <c r="D6079" s="48"/>
      <c r="E6079" s="48"/>
      <c r="F6079" s="48"/>
      <c r="G6079" s="49"/>
      <c r="H6079" s="48"/>
      <c r="I6079" s="52"/>
      <c r="J6079" s="52"/>
      <c r="K6079" s="48"/>
      <c r="L6079" s="48"/>
      <c r="M6079" s="48"/>
      <c r="N6079" s="48"/>
      <c r="O6079" s="49"/>
    </row>
    <row r="6080" spans="2:15" x14ac:dyDescent="0.25">
      <c r="B6080" s="89"/>
      <c r="C6080" s="48"/>
      <c r="D6080" s="48"/>
      <c r="E6080" s="48"/>
      <c r="F6080" s="48"/>
      <c r="G6080" s="49"/>
      <c r="H6080" s="48"/>
      <c r="I6080" s="52"/>
      <c r="J6080" s="52"/>
      <c r="K6080" s="48"/>
      <c r="L6080" s="48"/>
      <c r="M6080" s="48"/>
      <c r="N6080" s="48"/>
      <c r="O6080" s="49"/>
    </row>
    <row r="6081" spans="2:15" x14ac:dyDescent="0.25">
      <c r="B6081" s="89"/>
      <c r="C6081" s="48"/>
      <c r="D6081" s="48"/>
      <c r="E6081" s="48"/>
      <c r="F6081" s="48"/>
      <c r="G6081" s="49"/>
      <c r="H6081" s="48"/>
      <c r="I6081" s="52"/>
      <c r="J6081" s="52"/>
      <c r="K6081" s="48"/>
      <c r="L6081" s="48"/>
      <c r="M6081" s="48"/>
      <c r="N6081" s="48"/>
      <c r="O6081" s="49"/>
    </row>
    <row r="6082" spans="2:15" x14ac:dyDescent="0.25">
      <c r="B6082" s="89"/>
      <c r="C6082" s="48"/>
      <c r="D6082" s="48"/>
      <c r="E6082" s="48"/>
      <c r="F6082" s="48"/>
      <c r="G6082" s="49"/>
      <c r="H6082" s="48"/>
      <c r="I6082" s="52"/>
      <c r="J6082" s="52"/>
      <c r="K6082" s="48"/>
      <c r="L6082" s="48"/>
      <c r="M6082" s="48"/>
      <c r="N6082" s="48"/>
      <c r="O6082" s="49"/>
    </row>
    <row r="6083" spans="2:15" x14ac:dyDescent="0.25">
      <c r="B6083" s="89"/>
      <c r="C6083" s="48"/>
      <c r="D6083" s="48"/>
      <c r="E6083" s="48"/>
      <c r="F6083" s="48"/>
      <c r="G6083" s="49"/>
      <c r="H6083" s="48"/>
      <c r="I6083" s="52"/>
      <c r="J6083" s="52"/>
      <c r="K6083" s="48"/>
      <c r="L6083" s="48"/>
      <c r="M6083" s="48"/>
      <c r="N6083" s="48"/>
      <c r="O6083" s="49"/>
    </row>
    <row r="6084" spans="2:15" x14ac:dyDescent="0.25">
      <c r="B6084" s="89"/>
      <c r="C6084" s="48"/>
      <c r="D6084" s="48"/>
      <c r="E6084" s="48"/>
      <c r="F6084" s="48"/>
      <c r="G6084" s="49"/>
      <c r="H6084" s="48"/>
      <c r="I6084" s="52"/>
      <c r="J6084" s="52"/>
      <c r="K6084" s="48"/>
      <c r="L6084" s="48"/>
      <c r="M6084" s="48"/>
      <c r="N6084" s="48"/>
      <c r="O6084" s="49"/>
    </row>
    <row r="6085" spans="2:15" x14ac:dyDescent="0.25">
      <c r="B6085" s="89"/>
      <c r="C6085" s="48"/>
      <c r="D6085" s="48"/>
      <c r="E6085" s="48"/>
      <c r="F6085" s="48"/>
      <c r="G6085" s="49"/>
      <c r="H6085" s="48"/>
      <c r="I6085" s="52"/>
      <c r="J6085" s="52"/>
      <c r="K6085" s="48"/>
      <c r="L6085" s="48"/>
      <c r="M6085" s="48"/>
      <c r="N6085" s="48"/>
      <c r="O6085" s="49"/>
    </row>
    <row r="6086" spans="2:15" x14ac:dyDescent="0.25">
      <c r="B6086" s="89"/>
      <c r="C6086" s="48"/>
      <c r="D6086" s="48"/>
      <c r="E6086" s="48"/>
      <c r="F6086" s="48"/>
      <c r="G6086" s="49"/>
      <c r="H6086" s="48"/>
      <c r="I6086" s="52"/>
      <c r="J6086" s="52"/>
      <c r="K6086" s="48"/>
      <c r="L6086" s="48"/>
      <c r="M6086" s="48"/>
      <c r="N6086" s="48"/>
      <c r="O6086" s="49"/>
    </row>
    <row r="6087" spans="2:15" x14ac:dyDescent="0.25">
      <c r="B6087" s="89"/>
      <c r="C6087" s="48"/>
      <c r="D6087" s="48"/>
      <c r="E6087" s="48"/>
      <c r="F6087" s="48"/>
      <c r="G6087" s="49"/>
      <c r="H6087" s="48"/>
      <c r="I6087" s="52"/>
      <c r="J6087" s="52"/>
      <c r="K6087" s="48"/>
      <c r="L6087" s="48"/>
      <c r="M6087" s="48"/>
      <c r="N6087" s="48"/>
      <c r="O6087" s="49"/>
    </row>
    <row r="6088" spans="2:15" x14ac:dyDescent="0.25">
      <c r="B6088" s="89"/>
      <c r="C6088" s="48"/>
      <c r="D6088" s="48"/>
      <c r="E6088" s="48"/>
      <c r="F6088" s="48"/>
      <c r="G6088" s="49"/>
      <c r="H6088" s="48"/>
      <c r="I6088" s="52"/>
      <c r="J6088" s="52"/>
      <c r="K6088" s="48"/>
      <c r="L6088" s="48"/>
      <c r="M6088" s="48"/>
      <c r="N6088" s="48"/>
      <c r="O6088" s="49"/>
    </row>
    <row r="6089" spans="2:15" x14ac:dyDescent="0.25">
      <c r="B6089" s="89"/>
      <c r="C6089" s="48"/>
      <c r="D6089" s="48"/>
      <c r="E6089" s="48"/>
      <c r="F6089" s="48"/>
      <c r="G6089" s="49"/>
      <c r="H6089" s="48"/>
      <c r="I6089" s="52"/>
      <c r="J6089" s="52"/>
      <c r="K6089" s="48"/>
      <c r="L6089" s="48"/>
      <c r="M6089" s="48"/>
      <c r="N6089" s="48"/>
      <c r="O6089" s="49"/>
    </row>
    <row r="6090" spans="2:15" x14ac:dyDescent="0.25">
      <c r="B6090" s="89"/>
      <c r="C6090" s="48"/>
      <c r="D6090" s="48"/>
      <c r="E6090" s="48"/>
      <c r="F6090" s="48"/>
      <c r="G6090" s="49"/>
      <c r="H6090" s="48"/>
      <c r="I6090" s="52"/>
      <c r="J6090" s="52"/>
      <c r="K6090" s="48"/>
      <c r="L6090" s="48"/>
      <c r="M6090" s="48"/>
      <c r="N6090" s="48"/>
      <c r="O6090" s="49"/>
    </row>
    <row r="6091" spans="2:15" x14ac:dyDescent="0.25">
      <c r="B6091" s="89"/>
      <c r="C6091" s="48"/>
      <c r="D6091" s="48"/>
      <c r="E6091" s="48"/>
      <c r="F6091" s="48"/>
      <c r="G6091" s="49"/>
      <c r="H6091" s="48"/>
      <c r="I6091" s="52"/>
      <c r="J6091" s="52"/>
      <c r="K6091" s="48"/>
      <c r="L6091" s="48"/>
      <c r="M6091" s="48"/>
      <c r="N6091" s="48"/>
      <c r="O6091" s="49"/>
    </row>
    <row r="6092" spans="2:15" x14ac:dyDescent="0.25">
      <c r="B6092" s="89"/>
      <c r="C6092" s="48"/>
      <c r="D6092" s="48"/>
      <c r="E6092" s="48"/>
      <c r="F6092" s="48"/>
      <c r="G6092" s="49"/>
      <c r="H6092" s="48"/>
      <c r="I6092" s="52"/>
      <c r="J6092" s="52"/>
      <c r="K6092" s="48"/>
      <c r="L6092" s="48"/>
      <c r="M6092" s="48"/>
      <c r="N6092" s="48"/>
      <c r="O6092" s="49"/>
    </row>
    <row r="6093" spans="2:15" x14ac:dyDescent="0.25">
      <c r="B6093" s="89"/>
      <c r="C6093" s="48"/>
      <c r="D6093" s="48"/>
      <c r="E6093" s="48"/>
      <c r="F6093" s="48"/>
      <c r="G6093" s="49"/>
      <c r="H6093" s="48"/>
      <c r="I6093" s="52"/>
      <c r="J6093" s="52"/>
      <c r="K6093" s="48"/>
      <c r="L6093" s="48"/>
      <c r="M6093" s="48"/>
      <c r="N6093" s="48"/>
      <c r="O6093" s="49"/>
    </row>
    <row r="6094" spans="2:15" x14ac:dyDescent="0.25">
      <c r="B6094" s="89"/>
      <c r="C6094" s="48"/>
      <c r="D6094" s="48"/>
      <c r="E6094" s="48"/>
      <c r="F6094" s="48"/>
      <c r="G6094" s="49"/>
      <c r="H6094" s="48"/>
      <c r="I6094" s="52"/>
      <c r="J6094" s="52"/>
      <c r="K6094" s="48"/>
      <c r="L6094" s="48"/>
      <c r="M6094" s="48"/>
      <c r="N6094" s="48"/>
      <c r="O6094" s="49"/>
    </row>
    <row r="6095" spans="2:15" x14ac:dyDescent="0.25">
      <c r="B6095" s="89"/>
      <c r="C6095" s="48"/>
      <c r="D6095" s="48"/>
      <c r="E6095" s="48"/>
      <c r="F6095" s="48"/>
      <c r="G6095" s="49"/>
      <c r="H6095" s="48"/>
      <c r="I6095" s="52"/>
      <c r="J6095" s="52"/>
      <c r="K6095" s="48"/>
      <c r="L6095" s="48"/>
      <c r="M6095" s="48"/>
      <c r="N6095" s="48"/>
      <c r="O6095" s="49"/>
    </row>
    <row r="6096" spans="2:15" x14ac:dyDescent="0.25">
      <c r="B6096" s="89"/>
      <c r="C6096" s="48"/>
      <c r="D6096" s="48"/>
      <c r="E6096" s="48"/>
      <c r="F6096" s="48"/>
      <c r="G6096" s="49"/>
      <c r="H6096" s="48"/>
      <c r="I6096" s="52"/>
      <c r="J6096" s="52"/>
      <c r="K6096" s="48"/>
      <c r="L6096" s="48"/>
      <c r="M6096" s="48"/>
      <c r="N6096" s="48"/>
      <c r="O6096" s="49"/>
    </row>
    <row r="6097" spans="2:15" x14ac:dyDescent="0.25">
      <c r="B6097" s="89"/>
      <c r="C6097" s="48"/>
      <c r="D6097" s="48"/>
      <c r="E6097" s="48"/>
      <c r="F6097" s="48"/>
      <c r="G6097" s="49"/>
      <c r="H6097" s="48"/>
      <c r="I6097" s="52"/>
      <c r="J6097" s="52"/>
      <c r="K6097" s="48"/>
      <c r="L6097" s="48"/>
      <c r="M6097" s="48"/>
      <c r="N6097" s="48"/>
      <c r="O6097" s="49"/>
    </row>
    <row r="6098" spans="2:15" x14ac:dyDescent="0.25">
      <c r="B6098" s="89"/>
      <c r="C6098" s="48"/>
      <c r="D6098" s="48"/>
      <c r="E6098" s="48"/>
      <c r="F6098" s="48"/>
      <c r="G6098" s="49"/>
      <c r="H6098" s="48"/>
      <c r="I6098" s="52"/>
      <c r="J6098" s="52"/>
      <c r="K6098" s="48"/>
      <c r="L6098" s="48"/>
      <c r="M6098" s="48"/>
      <c r="N6098" s="48"/>
      <c r="O6098" s="49"/>
    </row>
    <row r="6099" spans="2:15" x14ac:dyDescent="0.25">
      <c r="B6099" s="89"/>
      <c r="C6099" s="48"/>
      <c r="D6099" s="48"/>
      <c r="E6099" s="48"/>
      <c r="F6099" s="48"/>
      <c r="G6099" s="49"/>
      <c r="H6099" s="48"/>
      <c r="I6099" s="52"/>
      <c r="J6099" s="52"/>
      <c r="K6099" s="48"/>
      <c r="L6099" s="48"/>
      <c r="M6099" s="48"/>
      <c r="N6099" s="48"/>
      <c r="O6099" s="49"/>
    </row>
    <row r="6100" spans="2:15" x14ac:dyDescent="0.25">
      <c r="B6100" s="89"/>
      <c r="C6100" s="48"/>
      <c r="D6100" s="48"/>
      <c r="E6100" s="48"/>
      <c r="F6100" s="48"/>
      <c r="G6100" s="49"/>
      <c r="H6100" s="48"/>
      <c r="I6100" s="52"/>
      <c r="J6100" s="52"/>
      <c r="K6100" s="48"/>
      <c r="L6100" s="48"/>
      <c r="M6100" s="48"/>
      <c r="N6100" s="48"/>
      <c r="O6100" s="49"/>
    </row>
    <row r="6101" spans="2:15" x14ac:dyDescent="0.25">
      <c r="B6101" s="89"/>
      <c r="C6101" s="48"/>
      <c r="D6101" s="48"/>
      <c r="E6101" s="48"/>
      <c r="F6101" s="48"/>
      <c r="G6101" s="49"/>
      <c r="H6101" s="48"/>
      <c r="I6101" s="52"/>
      <c r="J6101" s="52"/>
      <c r="K6101" s="48"/>
      <c r="L6101" s="48"/>
      <c r="M6101" s="48"/>
      <c r="N6101" s="48"/>
      <c r="O6101" s="49"/>
    </row>
    <row r="6102" spans="2:15" x14ac:dyDescent="0.25">
      <c r="B6102" s="89"/>
      <c r="C6102" s="48"/>
      <c r="D6102" s="48"/>
      <c r="E6102" s="48"/>
      <c r="F6102" s="48"/>
      <c r="G6102" s="49"/>
      <c r="H6102" s="48"/>
      <c r="I6102" s="52"/>
      <c r="J6102" s="52"/>
      <c r="K6102" s="48"/>
      <c r="L6102" s="48"/>
      <c r="M6102" s="48"/>
      <c r="N6102" s="48"/>
      <c r="O6102" s="49"/>
    </row>
    <row r="6103" spans="2:15" x14ac:dyDescent="0.25">
      <c r="B6103" s="89"/>
      <c r="C6103" s="48"/>
      <c r="D6103" s="48"/>
      <c r="E6103" s="48"/>
      <c r="F6103" s="48"/>
      <c r="G6103" s="49"/>
      <c r="H6103" s="48"/>
      <c r="I6103" s="52"/>
      <c r="J6103" s="52"/>
      <c r="K6103" s="48"/>
      <c r="L6103" s="48"/>
      <c r="M6103" s="48"/>
      <c r="N6103" s="48"/>
      <c r="O6103" s="49"/>
    </row>
    <row r="6104" spans="2:15" x14ac:dyDescent="0.25">
      <c r="B6104" s="89"/>
      <c r="C6104" s="48"/>
      <c r="D6104" s="48"/>
      <c r="E6104" s="48"/>
      <c r="F6104" s="48"/>
      <c r="G6104" s="49"/>
      <c r="H6104" s="48"/>
      <c r="I6104" s="52"/>
      <c r="J6104" s="52"/>
      <c r="K6104" s="48"/>
      <c r="L6104" s="48"/>
      <c r="M6104" s="48"/>
      <c r="N6104" s="48"/>
      <c r="O6104" s="49"/>
    </row>
    <row r="6105" spans="2:15" x14ac:dyDescent="0.25">
      <c r="B6105" s="89"/>
      <c r="C6105" s="48"/>
      <c r="D6105" s="48"/>
      <c r="E6105" s="48"/>
      <c r="F6105" s="48"/>
      <c r="G6105" s="49"/>
      <c r="H6105" s="48"/>
      <c r="I6105" s="52"/>
      <c r="J6105" s="52"/>
      <c r="K6105" s="48"/>
      <c r="L6105" s="48"/>
      <c r="M6105" s="48"/>
      <c r="N6105" s="48"/>
      <c r="O6105" s="49"/>
    </row>
    <row r="6106" spans="2:15" x14ac:dyDescent="0.25">
      <c r="B6106" s="89"/>
      <c r="C6106" s="48"/>
      <c r="D6106" s="48"/>
      <c r="E6106" s="48"/>
      <c r="F6106" s="48"/>
      <c r="G6106" s="49"/>
      <c r="H6106" s="48"/>
      <c r="I6106" s="52"/>
      <c r="J6106" s="52"/>
      <c r="K6106" s="48"/>
      <c r="L6106" s="48"/>
      <c r="M6106" s="48"/>
      <c r="N6106" s="48"/>
      <c r="O6106" s="49"/>
    </row>
    <row r="6107" spans="2:15" x14ac:dyDescent="0.25">
      <c r="B6107" s="89"/>
      <c r="C6107" s="48"/>
      <c r="D6107" s="48"/>
      <c r="E6107" s="48"/>
      <c r="F6107" s="48"/>
      <c r="G6107" s="49"/>
      <c r="H6107" s="48"/>
      <c r="I6107" s="52"/>
      <c r="J6107" s="52"/>
      <c r="K6107" s="48"/>
      <c r="L6107" s="48"/>
      <c r="M6107" s="48"/>
      <c r="N6107" s="48"/>
      <c r="O6107" s="49"/>
    </row>
    <row r="6108" spans="2:15" x14ac:dyDescent="0.25">
      <c r="B6108" s="89"/>
      <c r="C6108" s="48"/>
      <c r="D6108" s="48"/>
      <c r="E6108" s="48"/>
      <c r="F6108" s="48"/>
      <c r="G6108" s="49"/>
      <c r="H6108" s="48"/>
      <c r="I6108" s="52"/>
      <c r="J6108" s="52"/>
      <c r="K6108" s="48"/>
      <c r="L6108" s="48"/>
      <c r="M6108" s="48"/>
      <c r="N6108" s="48"/>
      <c r="O6108" s="49"/>
    </row>
    <row r="6109" spans="2:15" x14ac:dyDescent="0.25">
      <c r="B6109" s="89"/>
      <c r="C6109" s="48"/>
      <c r="D6109" s="48"/>
      <c r="E6109" s="48"/>
      <c r="F6109" s="48"/>
      <c r="G6109" s="49"/>
      <c r="H6109" s="48"/>
      <c r="I6109" s="52"/>
      <c r="J6109" s="52"/>
      <c r="K6109" s="48"/>
      <c r="L6109" s="48"/>
      <c r="M6109" s="48"/>
      <c r="N6109" s="48"/>
      <c r="O6109" s="49"/>
    </row>
    <row r="6110" spans="2:15" x14ac:dyDescent="0.25">
      <c r="B6110" s="89"/>
      <c r="C6110" s="48"/>
      <c r="D6110" s="48"/>
      <c r="E6110" s="48"/>
      <c r="F6110" s="48"/>
      <c r="G6110" s="49"/>
      <c r="H6110" s="48"/>
      <c r="I6110" s="52"/>
      <c r="J6110" s="52"/>
      <c r="K6110" s="48"/>
      <c r="L6110" s="48"/>
      <c r="M6110" s="48"/>
      <c r="N6110" s="48"/>
      <c r="O6110" s="49"/>
    </row>
    <row r="6111" spans="2:15" x14ac:dyDescent="0.25">
      <c r="B6111" s="89"/>
      <c r="C6111" s="48"/>
      <c r="D6111" s="48"/>
      <c r="E6111" s="48"/>
      <c r="F6111" s="48"/>
      <c r="G6111" s="49"/>
      <c r="H6111" s="48"/>
      <c r="I6111" s="52"/>
      <c r="J6111" s="52"/>
      <c r="K6111" s="48"/>
      <c r="L6111" s="48"/>
      <c r="M6111" s="48"/>
      <c r="N6111" s="48"/>
      <c r="O6111" s="49"/>
    </row>
    <row r="6112" spans="2:15" x14ac:dyDescent="0.25">
      <c r="B6112" s="89"/>
      <c r="C6112" s="48"/>
      <c r="D6112" s="48"/>
      <c r="E6112" s="48"/>
      <c r="F6112" s="48"/>
      <c r="G6112" s="49"/>
      <c r="H6112" s="48"/>
      <c r="I6112" s="52"/>
      <c r="J6112" s="52"/>
      <c r="K6112" s="48"/>
      <c r="L6112" s="48"/>
      <c r="M6112" s="48"/>
      <c r="N6112" s="48"/>
      <c r="O6112" s="49"/>
    </row>
    <row r="6113" spans="2:15" x14ac:dyDescent="0.25">
      <c r="B6113" s="89"/>
      <c r="C6113" s="48"/>
      <c r="D6113" s="48"/>
      <c r="E6113" s="48"/>
      <c r="F6113" s="48"/>
      <c r="G6113" s="49"/>
      <c r="H6113" s="48"/>
      <c r="I6113" s="52"/>
      <c r="J6113" s="52"/>
      <c r="K6113" s="48"/>
      <c r="L6113" s="48"/>
      <c r="M6113" s="48"/>
      <c r="N6113" s="48"/>
      <c r="O6113" s="49"/>
    </row>
    <row r="6114" spans="2:15" x14ac:dyDescent="0.25">
      <c r="B6114" s="89"/>
      <c r="C6114" s="48"/>
      <c r="D6114" s="48"/>
      <c r="E6114" s="48"/>
      <c r="F6114" s="48"/>
      <c r="G6114" s="49"/>
      <c r="H6114" s="48"/>
      <c r="I6114" s="52"/>
      <c r="J6114" s="52"/>
      <c r="K6114" s="48"/>
      <c r="L6114" s="48"/>
      <c r="M6114" s="48"/>
      <c r="N6114" s="48"/>
      <c r="O6114" s="49"/>
    </row>
    <row r="6115" spans="2:15" x14ac:dyDescent="0.25">
      <c r="B6115" s="89"/>
      <c r="C6115" s="48"/>
      <c r="D6115" s="48"/>
      <c r="E6115" s="48"/>
      <c r="F6115" s="48"/>
      <c r="G6115" s="49"/>
      <c r="H6115" s="48"/>
      <c r="I6115" s="52"/>
      <c r="J6115" s="52"/>
      <c r="K6115" s="48"/>
      <c r="L6115" s="48"/>
      <c r="M6115" s="48"/>
      <c r="N6115" s="48"/>
      <c r="O6115" s="49"/>
    </row>
    <row r="6116" spans="2:15" x14ac:dyDescent="0.25">
      <c r="B6116" s="89"/>
      <c r="C6116" s="48"/>
      <c r="D6116" s="48"/>
      <c r="E6116" s="48"/>
      <c r="F6116" s="48"/>
      <c r="G6116" s="49"/>
      <c r="H6116" s="48"/>
      <c r="I6116" s="52"/>
      <c r="J6116" s="52"/>
      <c r="K6116" s="48"/>
      <c r="L6116" s="48"/>
      <c r="M6116" s="48"/>
      <c r="N6116" s="48"/>
      <c r="O6116" s="49"/>
    </row>
    <row r="6117" spans="2:15" x14ac:dyDescent="0.25">
      <c r="B6117" s="89"/>
      <c r="C6117" s="48"/>
      <c r="D6117" s="48"/>
      <c r="E6117" s="48"/>
      <c r="F6117" s="48"/>
      <c r="G6117" s="49"/>
      <c r="H6117" s="48"/>
      <c r="I6117" s="52"/>
      <c r="J6117" s="52"/>
      <c r="K6117" s="48"/>
      <c r="L6117" s="48"/>
      <c r="M6117" s="48"/>
      <c r="N6117" s="48"/>
      <c r="O6117" s="49"/>
    </row>
    <row r="6118" spans="2:15" x14ac:dyDescent="0.25">
      <c r="B6118" s="89"/>
      <c r="C6118" s="48"/>
      <c r="D6118" s="48"/>
      <c r="E6118" s="48"/>
      <c r="F6118" s="48"/>
      <c r="G6118" s="49"/>
      <c r="H6118" s="48"/>
      <c r="I6118" s="52"/>
      <c r="J6118" s="52"/>
      <c r="K6118" s="48"/>
      <c r="L6118" s="48"/>
      <c r="M6118" s="48"/>
      <c r="N6118" s="48"/>
      <c r="O6118" s="49"/>
    </row>
    <row r="6119" spans="2:15" x14ac:dyDescent="0.25">
      <c r="B6119" s="89"/>
      <c r="C6119" s="48"/>
      <c r="D6119" s="48"/>
      <c r="E6119" s="48"/>
      <c r="F6119" s="48"/>
      <c r="G6119" s="49"/>
      <c r="H6119" s="48"/>
      <c r="I6119" s="52"/>
      <c r="J6119" s="52"/>
      <c r="K6119" s="48"/>
      <c r="L6119" s="48"/>
      <c r="M6119" s="48"/>
      <c r="N6119" s="48"/>
      <c r="O6119" s="49"/>
    </row>
    <row r="6120" spans="2:15" x14ac:dyDescent="0.25">
      <c r="B6120" s="89"/>
      <c r="C6120" s="48"/>
      <c r="D6120" s="48"/>
      <c r="E6120" s="48"/>
      <c r="F6120" s="48"/>
      <c r="G6120" s="49"/>
      <c r="H6120" s="48"/>
      <c r="I6120" s="52"/>
      <c r="J6120" s="52"/>
      <c r="K6120" s="48"/>
      <c r="L6120" s="48"/>
      <c r="M6120" s="48"/>
      <c r="N6120" s="48"/>
      <c r="O6120" s="49"/>
    </row>
    <row r="6121" spans="2:15" x14ac:dyDescent="0.25">
      <c r="B6121" s="89"/>
      <c r="C6121" s="48"/>
      <c r="D6121" s="48"/>
      <c r="E6121" s="48"/>
      <c r="F6121" s="48"/>
      <c r="G6121" s="49"/>
      <c r="H6121" s="48"/>
      <c r="I6121" s="52"/>
      <c r="J6121" s="52"/>
      <c r="K6121" s="48"/>
      <c r="L6121" s="48"/>
      <c r="M6121" s="48"/>
      <c r="N6121" s="48"/>
      <c r="O6121" s="49"/>
    </row>
    <row r="6122" spans="2:15" x14ac:dyDescent="0.25">
      <c r="B6122" s="89"/>
      <c r="C6122" s="48"/>
      <c r="D6122" s="48"/>
      <c r="E6122" s="48"/>
      <c r="F6122" s="48"/>
      <c r="G6122" s="49"/>
      <c r="H6122" s="48"/>
      <c r="I6122" s="52"/>
      <c r="J6122" s="52"/>
      <c r="K6122" s="48"/>
      <c r="L6122" s="48"/>
      <c r="M6122" s="48"/>
      <c r="N6122" s="48"/>
      <c r="O6122" s="49"/>
    </row>
    <row r="6123" spans="2:15" x14ac:dyDescent="0.25">
      <c r="B6123" s="89"/>
      <c r="C6123" s="48"/>
      <c r="D6123" s="48"/>
      <c r="E6123" s="48"/>
      <c r="F6123" s="48"/>
      <c r="G6123" s="49"/>
      <c r="H6123" s="48"/>
      <c r="I6123" s="52"/>
      <c r="J6123" s="52"/>
      <c r="K6123" s="48"/>
      <c r="L6123" s="48"/>
      <c r="M6123" s="48"/>
      <c r="N6123" s="48"/>
      <c r="O6123" s="49"/>
    </row>
    <row r="6124" spans="2:15" x14ac:dyDescent="0.25">
      <c r="B6124" s="89"/>
      <c r="C6124" s="48"/>
      <c r="D6124" s="48"/>
      <c r="E6124" s="48"/>
      <c r="F6124" s="48"/>
      <c r="G6124" s="49"/>
      <c r="H6124" s="48"/>
      <c r="I6124" s="52"/>
      <c r="J6124" s="52"/>
      <c r="K6124" s="48"/>
      <c r="L6124" s="48"/>
      <c r="M6124" s="48"/>
      <c r="N6124" s="48"/>
      <c r="O6124" s="49"/>
    </row>
    <row r="6125" spans="2:15" x14ac:dyDescent="0.25">
      <c r="B6125" s="89"/>
      <c r="C6125" s="48"/>
      <c r="D6125" s="48"/>
      <c r="E6125" s="48"/>
      <c r="F6125" s="48"/>
      <c r="G6125" s="49"/>
      <c r="H6125" s="48"/>
      <c r="I6125" s="52"/>
      <c r="J6125" s="52"/>
      <c r="K6125" s="48"/>
      <c r="L6125" s="48"/>
      <c r="M6125" s="48"/>
      <c r="N6125" s="48"/>
      <c r="O6125" s="49"/>
    </row>
    <row r="6126" spans="2:15" x14ac:dyDescent="0.25">
      <c r="B6126" s="89"/>
      <c r="C6126" s="48"/>
      <c r="D6126" s="48"/>
      <c r="E6126" s="48"/>
      <c r="F6126" s="48"/>
      <c r="G6126" s="49"/>
      <c r="H6126" s="48"/>
      <c r="I6126" s="52"/>
      <c r="J6126" s="52"/>
      <c r="K6126" s="48"/>
      <c r="L6126" s="48"/>
      <c r="M6126" s="48"/>
      <c r="N6126" s="48"/>
      <c r="O6126" s="49"/>
    </row>
    <row r="6127" spans="2:15" x14ac:dyDescent="0.25">
      <c r="B6127" s="89"/>
      <c r="C6127" s="48"/>
      <c r="D6127" s="48"/>
      <c r="E6127" s="48"/>
      <c r="F6127" s="48"/>
      <c r="G6127" s="49"/>
      <c r="H6127" s="48"/>
      <c r="I6127" s="52"/>
      <c r="J6127" s="52"/>
      <c r="K6127" s="48"/>
      <c r="L6127" s="48"/>
      <c r="M6127" s="48"/>
      <c r="N6127" s="48"/>
      <c r="O6127" s="49"/>
    </row>
    <row r="6128" spans="2:15" x14ac:dyDescent="0.25">
      <c r="B6128" s="89"/>
      <c r="C6128" s="48"/>
      <c r="D6128" s="48"/>
      <c r="E6128" s="48"/>
      <c r="F6128" s="48"/>
      <c r="G6128" s="49"/>
      <c r="H6128" s="48"/>
      <c r="I6128" s="52"/>
      <c r="J6128" s="52"/>
      <c r="K6128" s="48"/>
      <c r="L6128" s="48"/>
      <c r="M6128" s="48"/>
      <c r="N6128" s="48"/>
      <c r="O6128" s="49"/>
    </row>
    <row r="6129" spans="2:15" x14ac:dyDescent="0.25">
      <c r="B6129" s="89"/>
      <c r="C6129" s="48"/>
      <c r="D6129" s="48"/>
      <c r="E6129" s="48"/>
      <c r="F6129" s="48"/>
      <c r="G6129" s="49"/>
      <c r="H6129" s="48"/>
      <c r="I6129" s="52"/>
      <c r="J6129" s="52"/>
      <c r="K6129" s="48"/>
      <c r="L6129" s="48"/>
      <c r="M6129" s="48"/>
      <c r="N6129" s="48"/>
      <c r="O6129" s="49"/>
    </row>
    <row r="6130" spans="2:15" x14ac:dyDescent="0.25">
      <c r="B6130" s="89"/>
      <c r="C6130" s="48"/>
      <c r="D6130" s="48"/>
      <c r="E6130" s="48"/>
      <c r="F6130" s="48"/>
      <c r="G6130" s="49"/>
      <c r="H6130" s="48"/>
      <c r="I6130" s="52"/>
      <c r="J6130" s="52"/>
      <c r="K6130" s="48"/>
      <c r="L6130" s="48"/>
      <c r="M6130" s="48"/>
      <c r="N6130" s="48"/>
      <c r="O6130" s="49"/>
    </row>
    <row r="6131" spans="2:15" x14ac:dyDescent="0.25">
      <c r="B6131" s="89"/>
      <c r="C6131" s="48"/>
      <c r="D6131" s="48"/>
      <c r="E6131" s="48"/>
      <c r="F6131" s="48"/>
      <c r="G6131" s="49"/>
      <c r="H6131" s="48"/>
      <c r="I6131" s="52"/>
      <c r="J6131" s="52"/>
      <c r="K6131" s="48"/>
      <c r="L6131" s="48"/>
      <c r="M6131" s="48"/>
      <c r="N6131" s="48"/>
      <c r="O6131" s="49"/>
    </row>
    <row r="6132" spans="2:15" x14ac:dyDescent="0.25">
      <c r="B6132" s="89"/>
      <c r="C6132" s="48"/>
      <c r="D6132" s="48"/>
      <c r="E6132" s="48"/>
      <c r="F6132" s="48"/>
      <c r="G6132" s="49"/>
      <c r="H6132" s="48"/>
      <c r="I6132" s="52"/>
      <c r="J6132" s="52"/>
      <c r="K6132" s="48"/>
      <c r="L6132" s="48"/>
      <c r="M6132" s="48"/>
      <c r="N6132" s="48"/>
      <c r="O6132" s="49"/>
    </row>
    <row r="6133" spans="2:15" x14ac:dyDescent="0.25">
      <c r="B6133" s="89"/>
      <c r="C6133" s="48"/>
      <c r="D6133" s="48"/>
      <c r="E6133" s="48"/>
      <c r="F6133" s="48"/>
      <c r="G6133" s="49"/>
      <c r="H6133" s="48"/>
      <c r="I6133" s="52"/>
      <c r="J6133" s="52"/>
      <c r="K6133" s="48"/>
      <c r="L6133" s="48"/>
      <c r="M6133" s="48"/>
      <c r="N6133" s="48"/>
      <c r="O6133" s="49"/>
    </row>
    <row r="6134" spans="2:15" x14ac:dyDescent="0.25">
      <c r="B6134" s="89"/>
      <c r="C6134" s="48"/>
      <c r="D6134" s="48"/>
      <c r="E6134" s="48"/>
      <c r="F6134" s="48"/>
      <c r="G6134" s="49"/>
      <c r="H6134" s="48"/>
      <c r="I6134" s="52"/>
      <c r="J6134" s="52"/>
      <c r="K6134" s="48"/>
      <c r="L6134" s="48"/>
      <c r="M6134" s="48"/>
      <c r="N6134" s="48"/>
      <c r="O6134" s="49"/>
    </row>
    <row r="6135" spans="2:15" x14ac:dyDescent="0.25">
      <c r="B6135" s="89"/>
      <c r="C6135" s="48"/>
      <c r="D6135" s="48"/>
      <c r="E6135" s="48"/>
      <c r="F6135" s="48"/>
      <c r="G6135" s="49"/>
      <c r="H6135" s="48"/>
      <c r="I6135" s="52"/>
      <c r="J6135" s="52"/>
      <c r="K6135" s="48"/>
      <c r="L6135" s="48"/>
      <c r="M6135" s="48"/>
      <c r="N6135" s="48"/>
      <c r="O6135" s="49"/>
    </row>
    <row r="6136" spans="2:15" x14ac:dyDescent="0.25">
      <c r="B6136" s="89"/>
      <c r="C6136" s="48"/>
      <c r="D6136" s="48"/>
      <c r="E6136" s="48"/>
      <c r="F6136" s="48"/>
      <c r="G6136" s="49"/>
      <c r="H6136" s="48"/>
      <c r="I6136" s="52"/>
      <c r="J6136" s="52"/>
      <c r="K6136" s="48"/>
      <c r="L6136" s="48"/>
      <c r="M6136" s="48"/>
      <c r="N6136" s="48"/>
      <c r="O6136" s="49"/>
    </row>
    <row r="6137" spans="2:15" x14ac:dyDescent="0.25">
      <c r="B6137" s="89"/>
      <c r="C6137" s="48"/>
      <c r="D6137" s="48"/>
      <c r="E6137" s="48"/>
      <c r="F6137" s="48"/>
      <c r="G6137" s="49"/>
      <c r="H6137" s="48"/>
      <c r="I6137" s="52"/>
      <c r="J6137" s="52"/>
      <c r="K6137" s="48"/>
      <c r="L6137" s="48"/>
      <c r="M6137" s="48"/>
      <c r="N6137" s="48"/>
      <c r="O6137" s="49"/>
    </row>
    <row r="6138" spans="2:15" x14ac:dyDescent="0.25">
      <c r="B6138" s="89"/>
      <c r="C6138" s="48"/>
      <c r="D6138" s="48"/>
      <c r="E6138" s="48"/>
      <c r="F6138" s="48"/>
      <c r="G6138" s="49"/>
      <c r="H6138" s="48"/>
      <c r="I6138" s="52"/>
      <c r="J6138" s="52"/>
      <c r="K6138" s="48"/>
      <c r="L6138" s="48"/>
      <c r="M6138" s="48"/>
      <c r="N6138" s="48"/>
      <c r="O6138" s="49"/>
    </row>
    <row r="6139" spans="2:15" x14ac:dyDescent="0.25">
      <c r="B6139" s="89"/>
      <c r="C6139" s="48"/>
      <c r="D6139" s="48"/>
      <c r="E6139" s="48"/>
      <c r="F6139" s="48"/>
      <c r="G6139" s="49"/>
      <c r="H6139" s="48"/>
      <c r="I6139" s="52"/>
      <c r="J6139" s="52"/>
      <c r="K6139" s="48"/>
      <c r="L6139" s="48"/>
      <c r="M6139" s="48"/>
      <c r="N6139" s="48"/>
      <c r="O6139" s="49"/>
    </row>
    <row r="6140" spans="2:15" x14ac:dyDescent="0.25">
      <c r="B6140" s="89"/>
      <c r="C6140" s="48"/>
      <c r="D6140" s="48"/>
      <c r="E6140" s="48"/>
      <c r="F6140" s="48"/>
      <c r="G6140" s="49"/>
      <c r="H6140" s="48"/>
      <c r="I6140" s="52"/>
      <c r="J6140" s="52"/>
      <c r="K6140" s="48"/>
      <c r="L6140" s="48"/>
      <c r="M6140" s="48"/>
      <c r="N6140" s="48"/>
      <c r="O6140" s="49"/>
    </row>
    <row r="6141" spans="2:15" x14ac:dyDescent="0.25">
      <c r="B6141" s="89"/>
      <c r="C6141" s="48"/>
      <c r="D6141" s="48"/>
      <c r="E6141" s="48"/>
      <c r="F6141" s="48"/>
      <c r="G6141" s="49"/>
      <c r="H6141" s="48"/>
      <c r="I6141" s="52"/>
      <c r="J6141" s="52"/>
      <c r="K6141" s="48"/>
      <c r="L6141" s="48"/>
      <c r="M6141" s="48"/>
      <c r="N6141" s="48"/>
      <c r="O6141" s="49"/>
    </row>
    <row r="6142" spans="2:15" x14ac:dyDescent="0.25">
      <c r="B6142" s="89"/>
      <c r="C6142" s="48"/>
      <c r="D6142" s="48"/>
      <c r="E6142" s="48"/>
      <c r="F6142" s="48"/>
      <c r="G6142" s="49"/>
      <c r="H6142" s="48"/>
      <c r="I6142" s="52"/>
      <c r="J6142" s="52"/>
      <c r="K6142" s="48"/>
      <c r="L6142" s="48"/>
      <c r="M6142" s="48"/>
      <c r="N6142" s="48"/>
      <c r="O6142" s="49"/>
    </row>
    <row r="6143" spans="2:15" x14ac:dyDescent="0.25">
      <c r="B6143" s="89"/>
      <c r="C6143" s="48"/>
      <c r="D6143" s="48"/>
      <c r="E6143" s="48"/>
      <c r="F6143" s="48"/>
      <c r="G6143" s="49"/>
      <c r="H6143" s="48"/>
      <c r="I6143" s="52"/>
      <c r="J6143" s="52"/>
      <c r="K6143" s="48"/>
      <c r="L6143" s="48"/>
      <c r="M6143" s="48"/>
      <c r="N6143" s="48"/>
      <c r="O6143" s="49"/>
    </row>
    <row r="6144" spans="2:15" x14ac:dyDescent="0.25">
      <c r="B6144" s="89"/>
      <c r="C6144" s="48"/>
      <c r="D6144" s="48"/>
      <c r="E6144" s="48"/>
      <c r="F6144" s="48"/>
      <c r="G6144" s="49"/>
      <c r="H6144" s="48"/>
      <c r="I6144" s="52"/>
      <c r="J6144" s="52"/>
      <c r="K6144" s="48"/>
      <c r="L6144" s="48"/>
      <c r="M6144" s="48"/>
      <c r="N6144" s="48"/>
      <c r="O6144" s="49"/>
    </row>
    <row r="6145" spans="2:15" x14ac:dyDescent="0.25">
      <c r="B6145" s="89"/>
      <c r="C6145" s="48"/>
      <c r="D6145" s="48"/>
      <c r="E6145" s="48"/>
      <c r="F6145" s="48"/>
      <c r="G6145" s="49"/>
      <c r="H6145" s="48"/>
      <c r="I6145" s="52"/>
      <c r="J6145" s="52"/>
      <c r="K6145" s="48"/>
      <c r="L6145" s="48"/>
      <c r="M6145" s="48"/>
      <c r="N6145" s="48"/>
      <c r="O6145" s="49"/>
    </row>
    <row r="6146" spans="2:15" x14ac:dyDescent="0.25">
      <c r="B6146" s="89"/>
      <c r="C6146" s="48"/>
      <c r="D6146" s="48"/>
      <c r="E6146" s="48"/>
      <c r="F6146" s="48"/>
      <c r="G6146" s="49"/>
      <c r="H6146" s="48"/>
      <c r="I6146" s="52"/>
      <c r="J6146" s="52"/>
      <c r="K6146" s="48"/>
      <c r="L6146" s="48"/>
      <c r="M6146" s="48"/>
      <c r="N6146" s="48"/>
      <c r="O6146" s="49"/>
    </row>
    <row r="6147" spans="2:15" x14ac:dyDescent="0.25">
      <c r="B6147" s="89"/>
      <c r="C6147" s="48"/>
      <c r="D6147" s="48"/>
      <c r="E6147" s="48"/>
      <c r="F6147" s="48"/>
      <c r="G6147" s="49"/>
      <c r="H6147" s="48"/>
      <c r="I6147" s="52"/>
      <c r="J6147" s="52"/>
      <c r="K6147" s="48"/>
      <c r="L6147" s="48"/>
      <c r="M6147" s="48"/>
      <c r="N6147" s="48"/>
      <c r="O6147" s="49"/>
    </row>
    <row r="6148" spans="2:15" x14ac:dyDescent="0.25">
      <c r="B6148" s="89"/>
      <c r="C6148" s="48"/>
      <c r="D6148" s="48"/>
      <c r="E6148" s="48"/>
      <c r="F6148" s="48"/>
      <c r="G6148" s="49"/>
      <c r="H6148" s="48"/>
      <c r="I6148" s="52"/>
      <c r="J6148" s="52"/>
      <c r="K6148" s="48"/>
      <c r="L6148" s="48"/>
      <c r="M6148" s="48"/>
      <c r="N6148" s="48"/>
      <c r="O6148" s="49"/>
    </row>
    <row r="6149" spans="2:15" x14ac:dyDescent="0.25">
      <c r="B6149" s="89"/>
      <c r="C6149" s="48"/>
      <c r="D6149" s="48"/>
      <c r="E6149" s="48"/>
      <c r="F6149" s="48"/>
      <c r="G6149" s="49"/>
      <c r="H6149" s="48"/>
      <c r="I6149" s="52"/>
      <c r="J6149" s="52"/>
      <c r="K6149" s="48"/>
      <c r="L6149" s="48"/>
      <c r="M6149" s="48"/>
      <c r="N6149" s="48"/>
      <c r="O6149" s="49"/>
    </row>
    <row r="6150" spans="2:15" x14ac:dyDescent="0.25">
      <c r="B6150" s="89"/>
      <c r="C6150" s="48"/>
      <c r="D6150" s="48"/>
      <c r="E6150" s="48"/>
      <c r="F6150" s="48"/>
      <c r="G6150" s="49"/>
      <c r="H6150" s="48"/>
      <c r="I6150" s="52"/>
      <c r="J6150" s="52"/>
      <c r="K6150" s="48"/>
      <c r="L6150" s="48"/>
      <c r="M6150" s="48"/>
      <c r="N6150" s="48"/>
      <c r="O6150" s="49"/>
    </row>
    <row r="6151" spans="2:15" x14ac:dyDescent="0.25">
      <c r="B6151" s="89"/>
      <c r="C6151" s="48"/>
      <c r="D6151" s="48"/>
      <c r="E6151" s="48"/>
      <c r="F6151" s="48"/>
      <c r="G6151" s="49"/>
      <c r="H6151" s="48"/>
      <c r="I6151" s="52"/>
      <c r="J6151" s="52"/>
      <c r="K6151" s="48"/>
      <c r="L6151" s="48"/>
      <c r="M6151" s="48"/>
      <c r="N6151" s="48"/>
      <c r="O6151" s="49"/>
    </row>
    <row r="6152" spans="2:15" x14ac:dyDescent="0.25">
      <c r="B6152" s="89"/>
      <c r="C6152" s="48"/>
      <c r="D6152" s="48"/>
      <c r="E6152" s="48"/>
      <c r="F6152" s="48"/>
      <c r="G6152" s="49"/>
      <c r="H6152" s="48"/>
      <c r="I6152" s="52"/>
      <c r="J6152" s="52"/>
      <c r="K6152" s="48"/>
      <c r="L6152" s="48"/>
      <c r="M6152" s="48"/>
      <c r="N6152" s="48"/>
      <c r="O6152" s="49"/>
    </row>
    <row r="6153" spans="2:15" x14ac:dyDescent="0.25">
      <c r="B6153" s="89"/>
      <c r="C6153" s="48"/>
      <c r="D6153" s="48"/>
      <c r="E6153" s="48"/>
      <c r="F6153" s="48"/>
      <c r="G6153" s="49"/>
      <c r="H6153" s="48"/>
      <c r="I6153" s="52"/>
      <c r="J6153" s="52"/>
      <c r="K6153" s="48"/>
      <c r="L6153" s="48"/>
      <c r="M6153" s="48"/>
      <c r="N6153" s="48"/>
      <c r="O6153" s="49"/>
    </row>
    <row r="6154" spans="2:15" x14ac:dyDescent="0.25">
      <c r="B6154" s="89"/>
      <c r="C6154" s="48"/>
      <c r="D6154" s="48"/>
      <c r="E6154" s="48"/>
      <c r="F6154" s="48"/>
      <c r="G6154" s="49"/>
      <c r="H6154" s="48"/>
      <c r="I6154" s="52"/>
      <c r="J6154" s="52"/>
      <c r="K6154" s="48"/>
      <c r="L6154" s="48"/>
      <c r="M6154" s="48"/>
      <c r="N6154" s="48"/>
      <c r="O6154" s="49"/>
    </row>
    <row r="6155" spans="2:15" x14ac:dyDescent="0.25">
      <c r="B6155" s="89"/>
      <c r="C6155" s="48"/>
      <c r="D6155" s="48"/>
      <c r="E6155" s="48"/>
      <c r="F6155" s="48"/>
      <c r="G6155" s="49"/>
      <c r="H6155" s="48"/>
      <c r="I6155" s="52"/>
      <c r="J6155" s="52"/>
      <c r="K6155" s="48"/>
      <c r="L6155" s="48"/>
      <c r="M6155" s="48"/>
      <c r="N6155" s="48"/>
      <c r="O6155" s="49"/>
    </row>
    <row r="6156" spans="2:15" x14ac:dyDescent="0.25">
      <c r="B6156" s="89"/>
      <c r="C6156" s="48"/>
      <c r="D6156" s="48"/>
      <c r="E6156" s="48"/>
      <c r="F6156" s="48"/>
      <c r="G6156" s="49"/>
      <c r="H6156" s="48"/>
      <c r="I6156" s="52"/>
      <c r="J6156" s="52"/>
      <c r="K6156" s="48"/>
      <c r="L6156" s="48"/>
      <c r="M6156" s="48"/>
      <c r="N6156" s="48"/>
      <c r="O6156" s="49"/>
    </row>
    <row r="6157" spans="2:15" x14ac:dyDescent="0.25">
      <c r="B6157" s="89"/>
      <c r="C6157" s="48"/>
      <c r="D6157" s="48"/>
      <c r="E6157" s="48"/>
      <c r="F6157" s="48"/>
      <c r="G6157" s="49"/>
      <c r="H6157" s="48"/>
      <c r="I6157" s="52"/>
      <c r="J6157" s="52"/>
      <c r="K6157" s="48"/>
      <c r="L6157" s="48"/>
      <c r="M6157" s="48"/>
      <c r="N6157" s="48"/>
      <c r="O6157" s="49"/>
    </row>
    <row r="6158" spans="2:15" x14ac:dyDescent="0.25">
      <c r="B6158" s="89"/>
      <c r="C6158" s="48"/>
      <c r="D6158" s="48"/>
      <c r="E6158" s="48"/>
      <c r="F6158" s="48"/>
      <c r="G6158" s="49"/>
      <c r="H6158" s="48"/>
      <c r="I6158" s="52"/>
      <c r="J6158" s="52"/>
      <c r="K6158" s="48"/>
      <c r="L6158" s="48"/>
      <c r="M6158" s="48"/>
      <c r="N6158" s="48"/>
      <c r="O6158" s="49"/>
    </row>
    <row r="6159" spans="2:15" x14ac:dyDescent="0.25">
      <c r="B6159" s="89"/>
      <c r="C6159" s="48"/>
      <c r="D6159" s="48"/>
      <c r="E6159" s="48"/>
      <c r="F6159" s="48"/>
      <c r="G6159" s="49"/>
      <c r="H6159" s="48"/>
      <c r="I6159" s="52"/>
      <c r="J6159" s="52"/>
      <c r="K6159" s="48"/>
      <c r="L6159" s="48"/>
      <c r="M6159" s="48"/>
      <c r="N6159" s="48"/>
      <c r="O6159" s="49"/>
    </row>
    <row r="6160" spans="2:15" x14ac:dyDescent="0.25">
      <c r="B6160" s="89"/>
      <c r="C6160" s="48"/>
      <c r="D6160" s="48"/>
      <c r="E6160" s="48"/>
      <c r="F6160" s="48"/>
      <c r="G6160" s="49"/>
      <c r="H6160" s="48"/>
      <c r="I6160" s="52"/>
      <c r="J6160" s="52"/>
      <c r="K6160" s="48"/>
      <c r="L6160" s="48"/>
      <c r="M6160" s="48"/>
      <c r="N6160" s="48"/>
      <c r="O6160" s="49"/>
    </row>
    <row r="6161" spans="2:15" x14ac:dyDescent="0.25">
      <c r="B6161" s="89"/>
      <c r="C6161" s="48"/>
      <c r="D6161" s="48"/>
      <c r="E6161" s="48"/>
      <c r="F6161" s="48"/>
      <c r="G6161" s="49"/>
      <c r="H6161" s="48"/>
      <c r="I6161" s="52"/>
      <c r="J6161" s="52"/>
      <c r="K6161" s="48"/>
      <c r="L6161" s="48"/>
      <c r="M6161" s="48"/>
      <c r="N6161" s="48"/>
      <c r="O6161" s="49"/>
    </row>
    <row r="6162" spans="2:15" x14ac:dyDescent="0.25">
      <c r="B6162" s="89"/>
      <c r="C6162" s="48"/>
      <c r="D6162" s="48"/>
      <c r="E6162" s="48"/>
      <c r="F6162" s="48"/>
      <c r="G6162" s="49"/>
      <c r="H6162" s="48"/>
      <c r="I6162" s="52"/>
      <c r="J6162" s="52"/>
      <c r="K6162" s="48"/>
      <c r="L6162" s="48"/>
      <c r="M6162" s="48"/>
      <c r="N6162" s="48"/>
      <c r="O6162" s="49"/>
    </row>
    <row r="6163" spans="2:15" x14ac:dyDescent="0.25">
      <c r="B6163" s="89"/>
      <c r="C6163" s="48"/>
      <c r="D6163" s="48"/>
      <c r="E6163" s="48"/>
      <c r="F6163" s="48"/>
      <c r="G6163" s="49"/>
      <c r="H6163" s="48"/>
      <c r="I6163" s="52"/>
      <c r="J6163" s="52"/>
      <c r="K6163" s="48"/>
      <c r="L6163" s="48"/>
      <c r="M6163" s="48"/>
      <c r="N6163" s="48"/>
      <c r="O6163" s="49"/>
    </row>
    <row r="6164" spans="2:15" x14ac:dyDescent="0.25">
      <c r="B6164" s="89"/>
      <c r="C6164" s="48"/>
      <c r="D6164" s="48"/>
      <c r="E6164" s="48"/>
      <c r="F6164" s="48"/>
      <c r="G6164" s="49"/>
      <c r="H6164" s="48"/>
      <c r="I6164" s="52"/>
      <c r="J6164" s="52"/>
      <c r="K6164" s="48"/>
      <c r="L6164" s="48"/>
      <c r="M6164" s="48"/>
      <c r="N6164" s="48"/>
      <c r="O6164" s="49"/>
    </row>
    <row r="6165" spans="2:15" x14ac:dyDescent="0.25">
      <c r="B6165" s="89"/>
      <c r="C6165" s="48"/>
      <c r="D6165" s="48"/>
      <c r="E6165" s="48"/>
      <c r="F6165" s="48"/>
      <c r="G6165" s="49"/>
      <c r="H6165" s="48"/>
      <c r="I6165" s="52"/>
      <c r="J6165" s="52"/>
      <c r="K6165" s="48"/>
      <c r="L6165" s="48"/>
      <c r="M6165" s="48"/>
      <c r="N6165" s="48"/>
      <c r="O6165" s="49"/>
    </row>
    <row r="6166" spans="2:15" x14ac:dyDescent="0.25">
      <c r="B6166" s="89"/>
      <c r="C6166" s="48"/>
      <c r="D6166" s="48"/>
      <c r="E6166" s="48"/>
      <c r="F6166" s="48"/>
      <c r="G6166" s="49"/>
      <c r="H6166" s="48"/>
      <c r="I6166" s="52"/>
      <c r="J6166" s="52"/>
      <c r="K6166" s="48"/>
      <c r="L6166" s="48"/>
      <c r="M6166" s="48"/>
      <c r="N6166" s="48"/>
      <c r="O6166" s="49"/>
    </row>
    <row r="6167" spans="2:15" x14ac:dyDescent="0.25">
      <c r="B6167" s="89"/>
      <c r="C6167" s="48"/>
      <c r="D6167" s="48"/>
      <c r="E6167" s="48"/>
      <c r="F6167" s="48"/>
      <c r="G6167" s="49"/>
      <c r="H6167" s="48"/>
      <c r="I6167" s="52"/>
      <c r="J6167" s="52"/>
      <c r="K6167" s="48"/>
      <c r="L6167" s="48"/>
      <c r="M6167" s="48"/>
      <c r="N6167" s="48"/>
      <c r="O6167" s="49"/>
    </row>
    <row r="6168" spans="2:15" x14ac:dyDescent="0.25">
      <c r="B6168" s="89"/>
      <c r="C6168" s="48"/>
      <c r="D6168" s="48"/>
      <c r="E6168" s="48"/>
      <c r="F6168" s="48"/>
      <c r="G6168" s="49"/>
      <c r="H6168" s="48"/>
      <c r="I6168" s="52"/>
      <c r="J6168" s="52"/>
      <c r="K6168" s="48"/>
      <c r="L6168" s="48"/>
      <c r="M6168" s="48"/>
      <c r="N6168" s="48"/>
      <c r="O6168" s="49"/>
    </row>
    <row r="6169" spans="2:15" x14ac:dyDescent="0.25">
      <c r="B6169" s="89"/>
      <c r="C6169" s="48"/>
      <c r="D6169" s="48"/>
      <c r="E6169" s="48"/>
      <c r="F6169" s="48"/>
      <c r="G6169" s="49"/>
      <c r="H6169" s="48"/>
      <c r="I6169" s="52"/>
      <c r="J6169" s="52"/>
      <c r="K6169" s="48"/>
      <c r="L6169" s="48"/>
      <c r="M6169" s="48"/>
      <c r="N6169" s="48"/>
      <c r="O6169" s="49"/>
    </row>
    <row r="6170" spans="2:15" x14ac:dyDescent="0.25">
      <c r="B6170" s="89"/>
      <c r="C6170" s="48"/>
      <c r="D6170" s="48"/>
      <c r="E6170" s="48"/>
      <c r="F6170" s="48"/>
      <c r="G6170" s="49"/>
      <c r="H6170" s="48"/>
      <c r="I6170" s="52"/>
      <c r="J6170" s="52"/>
      <c r="K6170" s="48"/>
      <c r="L6170" s="48"/>
      <c r="M6170" s="48"/>
      <c r="N6170" s="48"/>
      <c r="O6170" s="49"/>
    </row>
    <row r="6171" spans="2:15" x14ac:dyDescent="0.25">
      <c r="B6171" s="89"/>
      <c r="C6171" s="48"/>
      <c r="D6171" s="48"/>
      <c r="E6171" s="48"/>
      <c r="F6171" s="48"/>
      <c r="G6171" s="49"/>
      <c r="H6171" s="48"/>
      <c r="I6171" s="52"/>
      <c r="J6171" s="52"/>
      <c r="K6171" s="48"/>
      <c r="L6171" s="48"/>
      <c r="M6171" s="48"/>
      <c r="N6171" s="48"/>
      <c r="O6171" s="49"/>
    </row>
    <row r="6172" spans="2:15" x14ac:dyDescent="0.25">
      <c r="B6172" s="89"/>
      <c r="C6172" s="48"/>
      <c r="D6172" s="48"/>
      <c r="E6172" s="48"/>
      <c r="F6172" s="48"/>
      <c r="G6172" s="49"/>
      <c r="H6172" s="48"/>
      <c r="I6172" s="52"/>
      <c r="J6172" s="52"/>
      <c r="K6172" s="48"/>
      <c r="L6172" s="48"/>
      <c r="M6172" s="48"/>
      <c r="N6172" s="48"/>
      <c r="O6172" s="49"/>
    </row>
    <row r="6173" spans="2:15" x14ac:dyDescent="0.25">
      <c r="B6173" s="89"/>
      <c r="C6173" s="48"/>
      <c r="D6173" s="48"/>
      <c r="E6173" s="48"/>
      <c r="F6173" s="48"/>
      <c r="G6173" s="49"/>
      <c r="H6173" s="48"/>
      <c r="I6173" s="52"/>
      <c r="J6173" s="52"/>
      <c r="K6173" s="48"/>
      <c r="L6173" s="48"/>
      <c r="M6173" s="48"/>
      <c r="N6173" s="48"/>
      <c r="O6173" s="49"/>
    </row>
    <row r="6174" spans="2:15" x14ac:dyDescent="0.25">
      <c r="B6174" s="89"/>
      <c r="C6174" s="48"/>
      <c r="D6174" s="48"/>
      <c r="E6174" s="48"/>
      <c r="F6174" s="48"/>
      <c r="G6174" s="49"/>
      <c r="H6174" s="48"/>
      <c r="I6174" s="52"/>
      <c r="J6174" s="52"/>
      <c r="K6174" s="48"/>
      <c r="L6174" s="48"/>
      <c r="M6174" s="48"/>
      <c r="N6174" s="48"/>
      <c r="O6174" s="49"/>
    </row>
    <row r="6175" spans="2:15" x14ac:dyDescent="0.25">
      <c r="B6175" s="89"/>
      <c r="C6175" s="48"/>
      <c r="D6175" s="48"/>
      <c r="E6175" s="48"/>
      <c r="F6175" s="48"/>
      <c r="G6175" s="49"/>
      <c r="H6175" s="48"/>
      <c r="I6175" s="52"/>
      <c r="J6175" s="52"/>
      <c r="K6175" s="48"/>
      <c r="L6175" s="48"/>
      <c r="M6175" s="48"/>
      <c r="N6175" s="48"/>
      <c r="O6175" s="49"/>
    </row>
    <row r="6176" spans="2:15" x14ac:dyDescent="0.25">
      <c r="B6176" s="89"/>
      <c r="C6176" s="48"/>
      <c r="D6176" s="48"/>
      <c r="E6176" s="48"/>
      <c r="F6176" s="48"/>
      <c r="G6176" s="49"/>
      <c r="H6176" s="48"/>
      <c r="I6176" s="52"/>
      <c r="J6176" s="52"/>
      <c r="K6176" s="48"/>
      <c r="L6176" s="48"/>
      <c r="M6176" s="48"/>
      <c r="N6176" s="48"/>
      <c r="O6176" s="49"/>
    </row>
    <row r="6177" spans="2:15" x14ac:dyDescent="0.25">
      <c r="B6177" s="89"/>
      <c r="C6177" s="48"/>
      <c r="D6177" s="48"/>
      <c r="E6177" s="48"/>
      <c r="F6177" s="48"/>
      <c r="G6177" s="49"/>
      <c r="H6177" s="48"/>
      <c r="I6177" s="52"/>
      <c r="J6177" s="52"/>
      <c r="K6177" s="48"/>
      <c r="L6177" s="48"/>
      <c r="M6177" s="48"/>
      <c r="N6177" s="48"/>
      <c r="O6177" s="49"/>
    </row>
    <row r="6178" spans="2:15" x14ac:dyDescent="0.25">
      <c r="B6178" s="89"/>
      <c r="C6178" s="48"/>
      <c r="D6178" s="48"/>
      <c r="E6178" s="48"/>
      <c r="F6178" s="48"/>
      <c r="G6178" s="49"/>
      <c r="H6178" s="48"/>
      <c r="I6178" s="52"/>
      <c r="J6178" s="52"/>
      <c r="K6178" s="48"/>
      <c r="L6178" s="48"/>
      <c r="M6178" s="48"/>
      <c r="N6178" s="48"/>
      <c r="O6178" s="49"/>
    </row>
    <row r="6179" spans="2:15" x14ac:dyDescent="0.25">
      <c r="B6179" s="89"/>
      <c r="C6179" s="48"/>
      <c r="D6179" s="48"/>
      <c r="E6179" s="48"/>
      <c r="F6179" s="48"/>
      <c r="G6179" s="49"/>
      <c r="H6179" s="48"/>
      <c r="I6179" s="52"/>
      <c r="J6179" s="52"/>
      <c r="K6179" s="48"/>
      <c r="L6179" s="48"/>
      <c r="M6179" s="48"/>
      <c r="N6179" s="48"/>
      <c r="O6179" s="49"/>
    </row>
    <row r="6180" spans="2:15" x14ac:dyDescent="0.25">
      <c r="B6180" s="89"/>
      <c r="C6180" s="48"/>
      <c r="D6180" s="48"/>
      <c r="E6180" s="48"/>
      <c r="F6180" s="48"/>
      <c r="G6180" s="49"/>
      <c r="H6180" s="48"/>
      <c r="I6180" s="52"/>
      <c r="J6180" s="52"/>
      <c r="K6180" s="48"/>
      <c r="L6180" s="48"/>
      <c r="M6180" s="48"/>
      <c r="N6180" s="48"/>
      <c r="O6180" s="49"/>
    </row>
    <row r="6181" spans="2:15" x14ac:dyDescent="0.25">
      <c r="B6181" s="89"/>
      <c r="C6181" s="48"/>
      <c r="D6181" s="48"/>
      <c r="E6181" s="48"/>
      <c r="F6181" s="48"/>
      <c r="G6181" s="49"/>
      <c r="H6181" s="48"/>
      <c r="I6181" s="52"/>
      <c r="J6181" s="52"/>
      <c r="K6181" s="48"/>
      <c r="L6181" s="48"/>
      <c r="M6181" s="48"/>
      <c r="N6181" s="48"/>
      <c r="O6181" s="49"/>
    </row>
    <row r="6182" spans="2:15" x14ac:dyDescent="0.25">
      <c r="B6182" s="89"/>
      <c r="C6182" s="48"/>
      <c r="D6182" s="48"/>
      <c r="E6182" s="48"/>
      <c r="F6182" s="48"/>
      <c r="G6182" s="49"/>
      <c r="H6182" s="48"/>
      <c r="I6182" s="52"/>
      <c r="J6182" s="52"/>
      <c r="K6182" s="48"/>
      <c r="L6182" s="48"/>
      <c r="M6182" s="48"/>
      <c r="N6182" s="48"/>
      <c r="O6182" s="49"/>
    </row>
    <row r="6183" spans="2:15" x14ac:dyDescent="0.25">
      <c r="B6183" s="89"/>
      <c r="C6183" s="48"/>
      <c r="D6183" s="48"/>
      <c r="E6183" s="48"/>
      <c r="F6183" s="48"/>
      <c r="G6183" s="49"/>
      <c r="H6183" s="48"/>
      <c r="I6183" s="52"/>
      <c r="J6183" s="52"/>
      <c r="K6183" s="48"/>
      <c r="L6183" s="48"/>
      <c r="M6183" s="48"/>
      <c r="N6183" s="48"/>
      <c r="O6183" s="49"/>
    </row>
    <row r="6184" spans="2:15" x14ac:dyDescent="0.25">
      <c r="B6184" s="89"/>
      <c r="C6184" s="48"/>
      <c r="D6184" s="48"/>
      <c r="E6184" s="48"/>
      <c r="F6184" s="48"/>
      <c r="G6184" s="49"/>
      <c r="H6184" s="48"/>
      <c r="I6184" s="52"/>
      <c r="J6184" s="52"/>
      <c r="K6184" s="48"/>
      <c r="L6184" s="48"/>
      <c r="M6184" s="48"/>
      <c r="N6184" s="48"/>
      <c r="O6184" s="49"/>
    </row>
    <row r="6185" spans="2:15" x14ac:dyDescent="0.25">
      <c r="B6185" s="89"/>
      <c r="C6185" s="48"/>
      <c r="D6185" s="48"/>
      <c r="E6185" s="48"/>
      <c r="F6185" s="48"/>
      <c r="G6185" s="49"/>
      <c r="H6185" s="48"/>
      <c r="I6185" s="52"/>
      <c r="J6185" s="52"/>
      <c r="K6185" s="48"/>
      <c r="L6185" s="48"/>
      <c r="M6185" s="48"/>
      <c r="N6185" s="48"/>
      <c r="O6185" s="49"/>
    </row>
    <row r="6186" spans="2:15" x14ac:dyDescent="0.25">
      <c r="B6186" s="89"/>
      <c r="C6186" s="48"/>
      <c r="D6186" s="48"/>
      <c r="E6186" s="48"/>
      <c r="F6186" s="48"/>
      <c r="G6186" s="49"/>
      <c r="H6186" s="48"/>
      <c r="I6186" s="52"/>
      <c r="J6186" s="52"/>
      <c r="K6186" s="48"/>
      <c r="L6186" s="48"/>
      <c r="M6186" s="48"/>
      <c r="N6186" s="48"/>
      <c r="O6186" s="49"/>
    </row>
    <row r="6187" spans="2:15" x14ac:dyDescent="0.25">
      <c r="B6187" s="89"/>
      <c r="C6187" s="48"/>
      <c r="D6187" s="48"/>
      <c r="E6187" s="48"/>
      <c r="F6187" s="48"/>
      <c r="G6187" s="49"/>
      <c r="H6187" s="48"/>
      <c r="I6187" s="52"/>
      <c r="J6187" s="52"/>
      <c r="K6187" s="48"/>
      <c r="L6187" s="48"/>
      <c r="M6187" s="48"/>
      <c r="N6187" s="48"/>
      <c r="O6187" s="49"/>
    </row>
    <row r="6188" spans="2:15" x14ac:dyDescent="0.25">
      <c r="B6188" s="89"/>
      <c r="C6188" s="48"/>
      <c r="D6188" s="48"/>
      <c r="E6188" s="48"/>
      <c r="F6188" s="48"/>
      <c r="G6188" s="49"/>
      <c r="H6188" s="48"/>
      <c r="I6188" s="52"/>
      <c r="J6188" s="52"/>
      <c r="K6188" s="48"/>
      <c r="L6188" s="48"/>
      <c r="M6188" s="48"/>
      <c r="N6188" s="48"/>
      <c r="O6188" s="49"/>
    </row>
    <row r="6189" spans="2:15" x14ac:dyDescent="0.25">
      <c r="B6189" s="89"/>
      <c r="C6189" s="48"/>
      <c r="D6189" s="48"/>
      <c r="E6189" s="48"/>
      <c r="F6189" s="48"/>
      <c r="G6189" s="49"/>
      <c r="H6189" s="48"/>
      <c r="I6189" s="52"/>
      <c r="J6189" s="52"/>
      <c r="K6189" s="48"/>
      <c r="L6189" s="48"/>
      <c r="M6189" s="48"/>
      <c r="N6189" s="48"/>
      <c r="O6189" s="49"/>
    </row>
    <row r="6190" spans="2:15" x14ac:dyDescent="0.25">
      <c r="B6190" s="89"/>
      <c r="C6190" s="48"/>
      <c r="D6190" s="48"/>
      <c r="E6190" s="48"/>
      <c r="F6190" s="48"/>
      <c r="G6190" s="49"/>
      <c r="H6190" s="48"/>
      <c r="I6190" s="52"/>
      <c r="J6190" s="52"/>
      <c r="K6190" s="48"/>
      <c r="L6190" s="48"/>
      <c r="M6190" s="48"/>
      <c r="N6190" s="48"/>
      <c r="O6190" s="49"/>
    </row>
    <row r="6191" spans="2:15" x14ac:dyDescent="0.25">
      <c r="B6191" s="89"/>
      <c r="C6191" s="48"/>
      <c r="D6191" s="48"/>
      <c r="E6191" s="48"/>
      <c r="F6191" s="48"/>
      <c r="G6191" s="49"/>
      <c r="H6191" s="48"/>
      <c r="I6191" s="52"/>
      <c r="J6191" s="52"/>
      <c r="K6191" s="48"/>
      <c r="L6191" s="48"/>
      <c r="M6191" s="48"/>
      <c r="N6191" s="48"/>
      <c r="O6191" s="49"/>
    </row>
    <row r="6192" spans="2:15" x14ac:dyDescent="0.25">
      <c r="B6192" s="89"/>
      <c r="C6192" s="48"/>
      <c r="D6192" s="48"/>
      <c r="E6192" s="48"/>
      <c r="F6192" s="48"/>
      <c r="G6192" s="49"/>
      <c r="H6192" s="48"/>
      <c r="I6192" s="52"/>
      <c r="J6192" s="52"/>
      <c r="K6192" s="48"/>
      <c r="L6192" s="48"/>
      <c r="M6192" s="48"/>
      <c r="N6192" s="48"/>
      <c r="O6192" s="49"/>
    </row>
    <row r="6193" spans="2:15" x14ac:dyDescent="0.25">
      <c r="B6193" s="89"/>
      <c r="C6193" s="48"/>
      <c r="D6193" s="48"/>
      <c r="E6193" s="48"/>
      <c r="F6193" s="48"/>
      <c r="G6193" s="49"/>
      <c r="H6193" s="48"/>
      <c r="I6193" s="52"/>
      <c r="J6193" s="52"/>
      <c r="K6193" s="48"/>
      <c r="L6193" s="48"/>
      <c r="M6193" s="48"/>
      <c r="N6193" s="48"/>
      <c r="O6193" s="49"/>
    </row>
    <row r="6194" spans="2:15" x14ac:dyDescent="0.25">
      <c r="B6194" s="89"/>
      <c r="C6194" s="48"/>
      <c r="D6194" s="48"/>
      <c r="E6194" s="48"/>
      <c r="F6194" s="48"/>
      <c r="G6194" s="49"/>
      <c r="H6194" s="48"/>
      <c r="I6194" s="52"/>
      <c r="J6194" s="52"/>
      <c r="K6194" s="48"/>
      <c r="L6194" s="48"/>
      <c r="M6194" s="48"/>
      <c r="N6194" s="48"/>
      <c r="O6194" s="49"/>
    </row>
    <row r="6195" spans="2:15" x14ac:dyDescent="0.25">
      <c r="B6195" s="89"/>
      <c r="C6195" s="48"/>
      <c r="D6195" s="48"/>
      <c r="E6195" s="48"/>
      <c r="F6195" s="48"/>
      <c r="G6195" s="49"/>
      <c r="H6195" s="48"/>
      <c r="I6195" s="52"/>
      <c r="J6195" s="52"/>
      <c r="K6195" s="48"/>
      <c r="L6195" s="48"/>
      <c r="M6195" s="48"/>
      <c r="N6195" s="48"/>
      <c r="O6195" s="49"/>
    </row>
    <row r="6196" spans="2:15" x14ac:dyDescent="0.25">
      <c r="B6196" s="89"/>
      <c r="C6196" s="48"/>
      <c r="D6196" s="48"/>
      <c r="E6196" s="48"/>
      <c r="F6196" s="48"/>
      <c r="G6196" s="49"/>
      <c r="H6196" s="48"/>
      <c r="I6196" s="52"/>
      <c r="J6196" s="52"/>
      <c r="K6196" s="48"/>
      <c r="L6196" s="48"/>
      <c r="M6196" s="48"/>
      <c r="N6196" s="48"/>
      <c r="O6196" s="49"/>
    </row>
    <row r="6197" spans="2:15" x14ac:dyDescent="0.25">
      <c r="B6197" s="89"/>
      <c r="C6197" s="48"/>
      <c r="D6197" s="48"/>
      <c r="E6197" s="48"/>
      <c r="F6197" s="48"/>
      <c r="G6197" s="49"/>
      <c r="H6197" s="48"/>
      <c r="I6197" s="52"/>
      <c r="J6197" s="52"/>
      <c r="K6197" s="48"/>
      <c r="L6197" s="48"/>
      <c r="M6197" s="48"/>
      <c r="N6197" s="48"/>
      <c r="O6197" s="49"/>
    </row>
    <row r="6198" spans="2:15" x14ac:dyDescent="0.25">
      <c r="B6198" s="89"/>
      <c r="C6198" s="48"/>
      <c r="D6198" s="48"/>
      <c r="E6198" s="48"/>
      <c r="F6198" s="48"/>
      <c r="G6198" s="49"/>
      <c r="H6198" s="48"/>
      <c r="I6198" s="52"/>
      <c r="J6198" s="52"/>
      <c r="K6198" s="48"/>
      <c r="L6198" s="48"/>
      <c r="M6198" s="48"/>
      <c r="N6198" s="48"/>
      <c r="O6198" s="49"/>
    </row>
    <row r="6199" spans="2:15" x14ac:dyDescent="0.25">
      <c r="B6199" s="89"/>
      <c r="C6199" s="48"/>
      <c r="D6199" s="48"/>
      <c r="E6199" s="48"/>
      <c r="F6199" s="48"/>
      <c r="G6199" s="49"/>
      <c r="H6199" s="48"/>
      <c r="I6199" s="52"/>
      <c r="J6199" s="52"/>
      <c r="K6199" s="48"/>
      <c r="L6199" s="48"/>
      <c r="M6199" s="48"/>
      <c r="N6199" s="48"/>
      <c r="O6199" s="49"/>
    </row>
    <row r="6200" spans="2:15" x14ac:dyDescent="0.25">
      <c r="B6200" s="89"/>
      <c r="C6200" s="48"/>
      <c r="D6200" s="48"/>
      <c r="E6200" s="48"/>
      <c r="F6200" s="48"/>
      <c r="G6200" s="49"/>
      <c r="H6200" s="48"/>
      <c r="I6200" s="52"/>
      <c r="J6200" s="52"/>
      <c r="K6200" s="48"/>
      <c r="L6200" s="48"/>
      <c r="M6200" s="48"/>
      <c r="N6200" s="48"/>
      <c r="O6200" s="49"/>
    </row>
    <row r="6201" spans="2:15" x14ac:dyDescent="0.25">
      <c r="B6201" s="89"/>
      <c r="C6201" s="48"/>
      <c r="D6201" s="48"/>
      <c r="E6201" s="48"/>
      <c r="F6201" s="48"/>
      <c r="G6201" s="49"/>
      <c r="H6201" s="48"/>
      <c r="I6201" s="52"/>
      <c r="J6201" s="52"/>
      <c r="K6201" s="48"/>
      <c r="L6201" s="48"/>
      <c r="M6201" s="48"/>
      <c r="N6201" s="48"/>
      <c r="O6201" s="49"/>
    </row>
    <row r="6202" spans="2:15" x14ac:dyDescent="0.25">
      <c r="B6202" s="89"/>
      <c r="C6202" s="48"/>
      <c r="D6202" s="48"/>
      <c r="E6202" s="48"/>
      <c r="F6202" s="48"/>
      <c r="G6202" s="49"/>
      <c r="H6202" s="48"/>
      <c r="I6202" s="52"/>
      <c r="J6202" s="52"/>
      <c r="K6202" s="48"/>
      <c r="L6202" s="48"/>
      <c r="M6202" s="48"/>
      <c r="N6202" s="48"/>
      <c r="O6202" s="49"/>
    </row>
    <row r="6203" spans="2:15" x14ac:dyDescent="0.25">
      <c r="B6203" s="89"/>
      <c r="C6203" s="48"/>
      <c r="D6203" s="48"/>
      <c r="E6203" s="48"/>
      <c r="F6203" s="48"/>
      <c r="G6203" s="49"/>
      <c r="H6203" s="48"/>
      <c r="I6203" s="52"/>
      <c r="J6203" s="52"/>
      <c r="K6203" s="48"/>
      <c r="L6203" s="48"/>
      <c r="M6203" s="48"/>
      <c r="N6203" s="48"/>
      <c r="O6203" s="49"/>
    </row>
    <row r="6204" spans="2:15" x14ac:dyDescent="0.25">
      <c r="B6204" s="89"/>
      <c r="C6204" s="48"/>
      <c r="D6204" s="48"/>
      <c r="E6204" s="48"/>
      <c r="F6204" s="48"/>
      <c r="G6204" s="49"/>
      <c r="H6204" s="48"/>
      <c r="I6204" s="52"/>
      <c r="J6204" s="52"/>
      <c r="K6204" s="48"/>
      <c r="L6204" s="48"/>
      <c r="M6204" s="48"/>
      <c r="N6204" s="48"/>
      <c r="O6204" s="49"/>
    </row>
    <row r="6205" spans="2:15" x14ac:dyDescent="0.25">
      <c r="B6205" s="89"/>
      <c r="C6205" s="48"/>
      <c r="D6205" s="48"/>
      <c r="E6205" s="48"/>
      <c r="F6205" s="48"/>
      <c r="G6205" s="49"/>
      <c r="H6205" s="48"/>
      <c r="I6205" s="52"/>
      <c r="J6205" s="52"/>
      <c r="K6205" s="48"/>
      <c r="L6205" s="48"/>
      <c r="M6205" s="48"/>
      <c r="N6205" s="48"/>
      <c r="O6205" s="49"/>
    </row>
    <row r="6206" spans="2:15" x14ac:dyDescent="0.25">
      <c r="B6206" s="89"/>
      <c r="C6206" s="48"/>
      <c r="D6206" s="48"/>
      <c r="E6206" s="48"/>
      <c r="F6206" s="48"/>
      <c r="G6206" s="49"/>
      <c r="H6206" s="48"/>
      <c r="I6206" s="52"/>
      <c r="J6206" s="52"/>
      <c r="K6206" s="48"/>
      <c r="L6206" s="48"/>
      <c r="M6206" s="48"/>
      <c r="N6206" s="48"/>
      <c r="O6206" s="49"/>
    </row>
    <row r="6207" spans="2:15" x14ac:dyDescent="0.25">
      <c r="B6207" s="89"/>
      <c r="C6207" s="48"/>
      <c r="D6207" s="48"/>
      <c r="E6207" s="48"/>
      <c r="F6207" s="48"/>
      <c r="G6207" s="49"/>
      <c r="H6207" s="48"/>
      <c r="I6207" s="52"/>
      <c r="J6207" s="52"/>
      <c r="K6207" s="48"/>
      <c r="L6207" s="48"/>
      <c r="M6207" s="48"/>
      <c r="N6207" s="48"/>
      <c r="O6207" s="49"/>
    </row>
    <row r="6208" spans="2:15" x14ac:dyDescent="0.25">
      <c r="B6208" s="89"/>
      <c r="C6208" s="48"/>
      <c r="D6208" s="48"/>
      <c r="E6208" s="48"/>
      <c r="F6208" s="48"/>
      <c r="G6208" s="49"/>
      <c r="H6208" s="48"/>
      <c r="I6208" s="52"/>
      <c r="J6208" s="52"/>
      <c r="K6208" s="48"/>
      <c r="L6208" s="48"/>
      <c r="M6208" s="48"/>
      <c r="N6208" s="48"/>
      <c r="O6208" s="49"/>
    </row>
    <row r="6209" spans="2:15" x14ac:dyDescent="0.25">
      <c r="B6209" s="89"/>
      <c r="C6209" s="48"/>
      <c r="D6209" s="48"/>
      <c r="E6209" s="48"/>
      <c r="F6209" s="48"/>
      <c r="G6209" s="49"/>
      <c r="H6209" s="48"/>
      <c r="I6209" s="52"/>
      <c r="J6209" s="52"/>
      <c r="K6209" s="48"/>
      <c r="L6209" s="48"/>
      <c r="M6209" s="48"/>
      <c r="N6209" s="48"/>
      <c r="O6209" s="49"/>
    </row>
    <row r="6210" spans="2:15" x14ac:dyDescent="0.25">
      <c r="B6210" s="89"/>
      <c r="C6210" s="48"/>
      <c r="D6210" s="48"/>
      <c r="E6210" s="48"/>
      <c r="F6210" s="48"/>
      <c r="G6210" s="49"/>
      <c r="H6210" s="48"/>
      <c r="I6210" s="52"/>
      <c r="J6210" s="52"/>
      <c r="K6210" s="48"/>
      <c r="L6210" s="48"/>
      <c r="M6210" s="48"/>
      <c r="N6210" s="48"/>
      <c r="O6210" s="49"/>
    </row>
    <row r="6211" spans="2:15" x14ac:dyDescent="0.25">
      <c r="B6211" s="89"/>
      <c r="C6211" s="48"/>
      <c r="D6211" s="48"/>
      <c r="E6211" s="48"/>
      <c r="F6211" s="48"/>
      <c r="G6211" s="49"/>
      <c r="H6211" s="48"/>
      <c r="I6211" s="52"/>
      <c r="J6211" s="52"/>
      <c r="K6211" s="48"/>
      <c r="L6211" s="48"/>
      <c r="M6211" s="48"/>
      <c r="N6211" s="48"/>
      <c r="O6211" s="49"/>
    </row>
    <row r="6212" spans="2:15" x14ac:dyDescent="0.25">
      <c r="B6212" s="89"/>
      <c r="C6212" s="48"/>
      <c r="D6212" s="48"/>
      <c r="E6212" s="48"/>
      <c r="F6212" s="48"/>
      <c r="G6212" s="49"/>
      <c r="H6212" s="48"/>
      <c r="I6212" s="52"/>
      <c r="J6212" s="52"/>
      <c r="K6212" s="48"/>
      <c r="L6212" s="48"/>
      <c r="M6212" s="48"/>
      <c r="N6212" s="48"/>
      <c r="O6212" s="49"/>
    </row>
    <row r="6213" spans="2:15" x14ac:dyDescent="0.25">
      <c r="B6213" s="89"/>
      <c r="C6213" s="48"/>
      <c r="D6213" s="48"/>
      <c r="E6213" s="48"/>
      <c r="F6213" s="48"/>
      <c r="G6213" s="49"/>
      <c r="H6213" s="48"/>
      <c r="I6213" s="52"/>
      <c r="J6213" s="52"/>
      <c r="K6213" s="48"/>
      <c r="L6213" s="48"/>
      <c r="M6213" s="48"/>
      <c r="N6213" s="48"/>
      <c r="O6213" s="49"/>
    </row>
    <row r="6214" spans="2:15" x14ac:dyDescent="0.25">
      <c r="B6214" s="89"/>
      <c r="C6214" s="48"/>
      <c r="D6214" s="48"/>
      <c r="E6214" s="48"/>
      <c r="F6214" s="48"/>
      <c r="G6214" s="49"/>
      <c r="H6214" s="48"/>
      <c r="I6214" s="52"/>
      <c r="J6214" s="52"/>
      <c r="K6214" s="48"/>
      <c r="L6214" s="48"/>
      <c r="M6214" s="48"/>
      <c r="N6214" s="48"/>
      <c r="O6214" s="49"/>
    </row>
    <row r="6215" spans="2:15" x14ac:dyDescent="0.25">
      <c r="B6215" s="89"/>
      <c r="C6215" s="48"/>
      <c r="D6215" s="48"/>
      <c r="E6215" s="48"/>
      <c r="F6215" s="48"/>
      <c r="G6215" s="49"/>
      <c r="H6215" s="48"/>
      <c r="I6215" s="52"/>
      <c r="J6215" s="52"/>
      <c r="K6215" s="48"/>
      <c r="L6215" s="48"/>
      <c r="M6215" s="48"/>
      <c r="N6215" s="48"/>
      <c r="O6215" s="49"/>
    </row>
    <row r="6216" spans="2:15" x14ac:dyDescent="0.25">
      <c r="B6216" s="89"/>
      <c r="C6216" s="48"/>
      <c r="D6216" s="48"/>
      <c r="E6216" s="48"/>
      <c r="F6216" s="48"/>
      <c r="G6216" s="49"/>
      <c r="H6216" s="48"/>
      <c r="I6216" s="52"/>
      <c r="J6216" s="52"/>
      <c r="K6216" s="48"/>
      <c r="L6216" s="48"/>
      <c r="M6216" s="48"/>
      <c r="N6216" s="48"/>
      <c r="O6216" s="49"/>
    </row>
    <row r="6217" spans="2:15" x14ac:dyDescent="0.25">
      <c r="B6217" s="89"/>
      <c r="C6217" s="48"/>
      <c r="D6217" s="48"/>
      <c r="E6217" s="48"/>
      <c r="F6217" s="48"/>
      <c r="G6217" s="49"/>
      <c r="H6217" s="48"/>
      <c r="I6217" s="52"/>
      <c r="J6217" s="52"/>
      <c r="K6217" s="48"/>
      <c r="L6217" s="48"/>
      <c r="M6217" s="48"/>
      <c r="N6217" s="48"/>
      <c r="O6217" s="49"/>
    </row>
    <row r="6218" spans="2:15" x14ac:dyDescent="0.25">
      <c r="B6218" s="89"/>
      <c r="C6218" s="48"/>
      <c r="D6218" s="48"/>
      <c r="E6218" s="48"/>
      <c r="F6218" s="48"/>
      <c r="G6218" s="49"/>
      <c r="H6218" s="48"/>
      <c r="I6218" s="52"/>
      <c r="J6218" s="52"/>
      <c r="K6218" s="48"/>
      <c r="L6218" s="48"/>
      <c r="M6218" s="48"/>
      <c r="N6218" s="48"/>
      <c r="O6218" s="49"/>
    </row>
    <row r="6219" spans="2:15" x14ac:dyDescent="0.25">
      <c r="B6219" s="89"/>
      <c r="C6219" s="48"/>
      <c r="D6219" s="48"/>
      <c r="E6219" s="48"/>
      <c r="F6219" s="48"/>
      <c r="G6219" s="49"/>
      <c r="H6219" s="48"/>
      <c r="I6219" s="52"/>
      <c r="J6219" s="52"/>
      <c r="K6219" s="48"/>
      <c r="L6219" s="48"/>
      <c r="M6219" s="48"/>
      <c r="N6219" s="48"/>
      <c r="O6219" s="49"/>
    </row>
    <row r="6220" spans="2:15" x14ac:dyDescent="0.25">
      <c r="B6220" s="89"/>
      <c r="C6220" s="48"/>
      <c r="D6220" s="48"/>
      <c r="E6220" s="48"/>
      <c r="F6220" s="48"/>
      <c r="G6220" s="49"/>
      <c r="H6220" s="48"/>
      <c r="I6220" s="52"/>
      <c r="J6220" s="52"/>
      <c r="K6220" s="48"/>
      <c r="L6220" s="48"/>
      <c r="M6220" s="48"/>
      <c r="N6220" s="48"/>
      <c r="O6220" s="49"/>
    </row>
    <row r="6221" spans="2:15" x14ac:dyDescent="0.25">
      <c r="B6221" s="89"/>
      <c r="C6221" s="48"/>
      <c r="D6221" s="48"/>
      <c r="E6221" s="48"/>
      <c r="F6221" s="48"/>
      <c r="G6221" s="49"/>
      <c r="H6221" s="48"/>
      <c r="I6221" s="52"/>
      <c r="J6221" s="52"/>
      <c r="K6221" s="48"/>
      <c r="L6221" s="48"/>
      <c r="M6221" s="48"/>
      <c r="N6221" s="48"/>
      <c r="O6221" s="49"/>
    </row>
    <row r="6222" spans="2:15" x14ac:dyDescent="0.25">
      <c r="B6222" s="89"/>
      <c r="C6222" s="48"/>
      <c r="D6222" s="48"/>
      <c r="E6222" s="48"/>
      <c r="F6222" s="48"/>
      <c r="G6222" s="49"/>
      <c r="H6222" s="48"/>
      <c r="I6222" s="52"/>
      <c r="J6222" s="52"/>
      <c r="K6222" s="48"/>
      <c r="L6222" s="48"/>
      <c r="M6222" s="48"/>
      <c r="N6222" s="48"/>
      <c r="O6222" s="49"/>
    </row>
    <row r="6223" spans="2:15" x14ac:dyDescent="0.25">
      <c r="B6223" s="89"/>
      <c r="C6223" s="48"/>
      <c r="D6223" s="48"/>
      <c r="E6223" s="48"/>
      <c r="F6223" s="48"/>
      <c r="G6223" s="49"/>
      <c r="H6223" s="48"/>
      <c r="I6223" s="52"/>
      <c r="J6223" s="52"/>
      <c r="K6223" s="48"/>
      <c r="L6223" s="48"/>
      <c r="M6223" s="48"/>
      <c r="N6223" s="48"/>
      <c r="O6223" s="49"/>
    </row>
    <row r="6224" spans="2:15" x14ac:dyDescent="0.25">
      <c r="B6224" s="89"/>
      <c r="C6224" s="48"/>
      <c r="D6224" s="48"/>
      <c r="E6224" s="48"/>
      <c r="F6224" s="48"/>
      <c r="G6224" s="49"/>
      <c r="H6224" s="48"/>
      <c r="I6224" s="52"/>
      <c r="J6224" s="52"/>
      <c r="K6224" s="48"/>
      <c r="L6224" s="48"/>
      <c r="M6224" s="48"/>
      <c r="N6224" s="48"/>
      <c r="O6224" s="49"/>
    </row>
    <row r="6225" spans="2:15" x14ac:dyDescent="0.25">
      <c r="B6225" s="89"/>
      <c r="C6225" s="48"/>
      <c r="D6225" s="48"/>
      <c r="E6225" s="48"/>
      <c r="F6225" s="48"/>
      <c r="G6225" s="49"/>
      <c r="H6225" s="48"/>
      <c r="I6225" s="52"/>
      <c r="J6225" s="52"/>
      <c r="K6225" s="48"/>
      <c r="L6225" s="48"/>
      <c r="M6225" s="48"/>
      <c r="N6225" s="48"/>
      <c r="O6225" s="49"/>
    </row>
    <row r="6226" spans="2:15" x14ac:dyDescent="0.25">
      <c r="B6226" s="89"/>
      <c r="C6226" s="48"/>
      <c r="D6226" s="48"/>
      <c r="E6226" s="48"/>
      <c r="F6226" s="48"/>
      <c r="G6226" s="49"/>
      <c r="H6226" s="48"/>
      <c r="I6226" s="52"/>
      <c r="J6226" s="52"/>
      <c r="K6226" s="48"/>
      <c r="L6226" s="48"/>
      <c r="M6226" s="48"/>
      <c r="N6226" s="48"/>
      <c r="O6226" s="49"/>
    </row>
    <row r="6227" spans="2:15" x14ac:dyDescent="0.25">
      <c r="B6227" s="89"/>
      <c r="C6227" s="48"/>
      <c r="D6227" s="48"/>
      <c r="E6227" s="48"/>
      <c r="F6227" s="48"/>
      <c r="G6227" s="49"/>
      <c r="H6227" s="48"/>
      <c r="I6227" s="52"/>
      <c r="J6227" s="52"/>
      <c r="K6227" s="48"/>
      <c r="L6227" s="48"/>
      <c r="M6227" s="48"/>
      <c r="N6227" s="48"/>
      <c r="O6227" s="49"/>
    </row>
    <row r="6228" spans="2:15" x14ac:dyDescent="0.25">
      <c r="B6228" s="89"/>
      <c r="C6228" s="48"/>
      <c r="D6228" s="48"/>
      <c r="E6228" s="48"/>
      <c r="F6228" s="48"/>
      <c r="G6228" s="49"/>
      <c r="H6228" s="48"/>
      <c r="I6228" s="52"/>
      <c r="J6228" s="52"/>
      <c r="K6228" s="48"/>
      <c r="L6228" s="48"/>
      <c r="M6228" s="48"/>
      <c r="N6228" s="48"/>
      <c r="O6228" s="49"/>
    </row>
    <row r="6229" spans="2:15" x14ac:dyDescent="0.25">
      <c r="B6229" s="89"/>
      <c r="C6229" s="48"/>
      <c r="D6229" s="48"/>
      <c r="E6229" s="48"/>
      <c r="F6229" s="48"/>
      <c r="G6229" s="49"/>
      <c r="H6229" s="48"/>
      <c r="I6229" s="52"/>
      <c r="J6229" s="52"/>
      <c r="K6229" s="48"/>
      <c r="L6229" s="48"/>
      <c r="M6229" s="48"/>
      <c r="N6229" s="48"/>
      <c r="O6229" s="49"/>
    </row>
    <row r="6230" spans="2:15" x14ac:dyDescent="0.25">
      <c r="B6230" s="89"/>
      <c r="C6230" s="48"/>
      <c r="D6230" s="48"/>
      <c r="E6230" s="48"/>
      <c r="F6230" s="48"/>
      <c r="G6230" s="49"/>
      <c r="H6230" s="48"/>
      <c r="I6230" s="52"/>
      <c r="J6230" s="52"/>
      <c r="K6230" s="48"/>
      <c r="L6230" s="48"/>
      <c r="M6230" s="48"/>
      <c r="N6230" s="48"/>
      <c r="O6230" s="49"/>
    </row>
    <row r="6231" spans="2:15" x14ac:dyDescent="0.25">
      <c r="B6231" s="89"/>
      <c r="C6231" s="48"/>
      <c r="D6231" s="48"/>
      <c r="E6231" s="48"/>
      <c r="F6231" s="48"/>
      <c r="G6231" s="49"/>
      <c r="H6231" s="48"/>
      <c r="I6231" s="52"/>
      <c r="J6231" s="52"/>
      <c r="K6231" s="48"/>
      <c r="L6231" s="48"/>
      <c r="M6231" s="48"/>
      <c r="N6231" s="48"/>
      <c r="O6231" s="49"/>
    </row>
    <row r="6232" spans="2:15" x14ac:dyDescent="0.25">
      <c r="B6232" s="89"/>
      <c r="C6232" s="48"/>
      <c r="D6232" s="48"/>
      <c r="E6232" s="48"/>
      <c r="F6232" s="48"/>
      <c r="G6232" s="49"/>
      <c r="H6232" s="48"/>
      <c r="I6232" s="52"/>
      <c r="J6232" s="52"/>
      <c r="K6232" s="48"/>
      <c r="L6232" s="48"/>
      <c r="M6232" s="48"/>
      <c r="N6232" s="48"/>
      <c r="O6232" s="49"/>
    </row>
    <row r="6233" spans="2:15" x14ac:dyDescent="0.25">
      <c r="B6233" s="89"/>
      <c r="C6233" s="48"/>
      <c r="D6233" s="48"/>
      <c r="E6233" s="48"/>
      <c r="F6233" s="48"/>
      <c r="G6233" s="49"/>
      <c r="H6233" s="48"/>
      <c r="I6233" s="52"/>
      <c r="J6233" s="52"/>
      <c r="K6233" s="48"/>
      <c r="L6233" s="48"/>
      <c r="M6233" s="48"/>
      <c r="N6233" s="48"/>
      <c r="O6233" s="49"/>
    </row>
    <row r="6234" spans="2:15" x14ac:dyDescent="0.25">
      <c r="B6234" s="89"/>
      <c r="C6234" s="48"/>
      <c r="D6234" s="48"/>
      <c r="E6234" s="48"/>
      <c r="F6234" s="48"/>
      <c r="G6234" s="49"/>
      <c r="H6234" s="48"/>
      <c r="I6234" s="52"/>
      <c r="J6234" s="52"/>
      <c r="K6234" s="48"/>
      <c r="L6234" s="48"/>
      <c r="M6234" s="48"/>
      <c r="N6234" s="48"/>
      <c r="O6234" s="49"/>
    </row>
    <row r="6235" spans="2:15" x14ac:dyDescent="0.25">
      <c r="B6235" s="89"/>
      <c r="C6235" s="48"/>
      <c r="D6235" s="48"/>
      <c r="E6235" s="48"/>
      <c r="F6235" s="48"/>
      <c r="G6235" s="49"/>
      <c r="H6235" s="48"/>
      <c r="I6235" s="52"/>
      <c r="J6235" s="52"/>
      <c r="K6235" s="48"/>
      <c r="L6235" s="48"/>
      <c r="M6235" s="48"/>
      <c r="N6235" s="48"/>
      <c r="O6235" s="49"/>
    </row>
    <row r="6236" spans="2:15" x14ac:dyDescent="0.25">
      <c r="B6236" s="89"/>
      <c r="C6236" s="48"/>
      <c r="D6236" s="48"/>
      <c r="E6236" s="48"/>
      <c r="F6236" s="48"/>
      <c r="G6236" s="49"/>
      <c r="H6236" s="48"/>
      <c r="I6236" s="52"/>
      <c r="J6236" s="52"/>
      <c r="K6236" s="48"/>
      <c r="L6236" s="48"/>
      <c r="M6236" s="48"/>
      <c r="N6236" s="48"/>
      <c r="O6236" s="49"/>
    </row>
    <row r="6237" spans="2:15" x14ac:dyDescent="0.25">
      <c r="B6237" s="89"/>
      <c r="C6237" s="48"/>
      <c r="D6237" s="48"/>
      <c r="E6237" s="48"/>
      <c r="F6237" s="48"/>
      <c r="G6237" s="49"/>
      <c r="H6237" s="48"/>
      <c r="I6237" s="52"/>
      <c r="J6237" s="52"/>
      <c r="K6237" s="48"/>
      <c r="L6237" s="48"/>
      <c r="M6237" s="48"/>
      <c r="N6237" s="48"/>
      <c r="O6237" s="49"/>
    </row>
    <row r="6238" spans="2:15" x14ac:dyDescent="0.25">
      <c r="B6238" s="89"/>
      <c r="C6238" s="48"/>
      <c r="D6238" s="48"/>
      <c r="E6238" s="48"/>
      <c r="F6238" s="48"/>
      <c r="G6238" s="49"/>
      <c r="H6238" s="48"/>
      <c r="I6238" s="52"/>
      <c r="J6238" s="52"/>
      <c r="K6238" s="48"/>
      <c r="L6238" s="48"/>
      <c r="M6238" s="48"/>
      <c r="N6238" s="48"/>
      <c r="O6238" s="49"/>
    </row>
    <row r="6239" spans="2:15" x14ac:dyDescent="0.25">
      <c r="B6239" s="89"/>
      <c r="C6239" s="48"/>
      <c r="D6239" s="48"/>
      <c r="E6239" s="48"/>
      <c r="F6239" s="48"/>
      <c r="G6239" s="49"/>
      <c r="H6239" s="48"/>
      <c r="I6239" s="52"/>
      <c r="J6239" s="52"/>
      <c r="K6239" s="48"/>
      <c r="L6239" s="48"/>
      <c r="M6239" s="48"/>
      <c r="N6239" s="48"/>
      <c r="O6239" s="49"/>
    </row>
    <row r="6240" spans="2:15" x14ac:dyDescent="0.25">
      <c r="B6240" s="89"/>
      <c r="C6240" s="48"/>
      <c r="D6240" s="48"/>
      <c r="E6240" s="48"/>
      <c r="F6240" s="48"/>
      <c r="G6240" s="49"/>
      <c r="H6240" s="48"/>
      <c r="I6240" s="52"/>
      <c r="J6240" s="52"/>
      <c r="K6240" s="48"/>
      <c r="L6240" s="48"/>
      <c r="M6240" s="48"/>
      <c r="N6240" s="48"/>
      <c r="O6240" s="49"/>
    </row>
    <row r="6241" spans="2:15" x14ac:dyDescent="0.25">
      <c r="B6241" s="89"/>
      <c r="C6241" s="48"/>
      <c r="D6241" s="48"/>
      <c r="E6241" s="48"/>
      <c r="F6241" s="48"/>
      <c r="G6241" s="49"/>
      <c r="H6241" s="48"/>
      <c r="I6241" s="52"/>
      <c r="J6241" s="52"/>
      <c r="K6241" s="48"/>
      <c r="L6241" s="48"/>
      <c r="M6241" s="48"/>
      <c r="N6241" s="48"/>
      <c r="O6241" s="49"/>
    </row>
    <row r="6242" spans="2:15" x14ac:dyDescent="0.25">
      <c r="B6242" s="89"/>
      <c r="C6242" s="48"/>
      <c r="D6242" s="48"/>
      <c r="E6242" s="48"/>
      <c r="F6242" s="48"/>
      <c r="G6242" s="49"/>
      <c r="H6242" s="48"/>
      <c r="I6242" s="52"/>
      <c r="J6242" s="52"/>
      <c r="K6242" s="48"/>
      <c r="L6242" s="48"/>
      <c r="M6242" s="48"/>
      <c r="N6242" s="48"/>
      <c r="O6242" s="49"/>
    </row>
    <row r="6243" spans="2:15" x14ac:dyDescent="0.25">
      <c r="B6243" s="89"/>
      <c r="C6243" s="48"/>
      <c r="D6243" s="48"/>
      <c r="E6243" s="48"/>
      <c r="F6243" s="48"/>
      <c r="G6243" s="49"/>
      <c r="H6243" s="48"/>
      <c r="I6243" s="52"/>
      <c r="J6243" s="52"/>
      <c r="K6243" s="48"/>
      <c r="L6243" s="48"/>
      <c r="M6243" s="48"/>
      <c r="N6243" s="48"/>
      <c r="O6243" s="49"/>
    </row>
    <row r="6244" spans="2:15" x14ac:dyDescent="0.25">
      <c r="B6244" s="89"/>
      <c r="C6244" s="48"/>
      <c r="D6244" s="48"/>
      <c r="E6244" s="48"/>
      <c r="F6244" s="48"/>
      <c r="G6244" s="49"/>
      <c r="H6244" s="48"/>
      <c r="I6244" s="52"/>
      <c r="J6244" s="52"/>
      <c r="K6244" s="48"/>
      <c r="L6244" s="48"/>
      <c r="M6244" s="48"/>
      <c r="N6244" s="48"/>
      <c r="O6244" s="49"/>
    </row>
    <row r="6245" spans="2:15" x14ac:dyDescent="0.25">
      <c r="B6245" s="89"/>
      <c r="C6245" s="48"/>
      <c r="D6245" s="48"/>
      <c r="E6245" s="48"/>
      <c r="F6245" s="48"/>
      <c r="G6245" s="49"/>
      <c r="H6245" s="48"/>
      <c r="I6245" s="52"/>
      <c r="J6245" s="52"/>
      <c r="K6245" s="48"/>
      <c r="L6245" s="48"/>
      <c r="M6245" s="48"/>
      <c r="N6245" s="48"/>
      <c r="O6245" s="49"/>
    </row>
    <row r="6246" spans="2:15" x14ac:dyDescent="0.25">
      <c r="B6246" s="89"/>
      <c r="C6246" s="48"/>
      <c r="D6246" s="48"/>
      <c r="E6246" s="48"/>
      <c r="F6246" s="48"/>
      <c r="G6246" s="49"/>
      <c r="H6246" s="48"/>
      <c r="I6246" s="52"/>
      <c r="J6246" s="52"/>
      <c r="K6246" s="48"/>
      <c r="L6246" s="48"/>
      <c r="M6246" s="48"/>
      <c r="N6246" s="48"/>
      <c r="O6246" s="49"/>
    </row>
    <row r="6247" spans="2:15" x14ac:dyDescent="0.25">
      <c r="B6247" s="89"/>
      <c r="C6247" s="48"/>
      <c r="D6247" s="48"/>
      <c r="E6247" s="48"/>
      <c r="F6247" s="48"/>
      <c r="G6247" s="49"/>
      <c r="H6247" s="48"/>
      <c r="I6247" s="52"/>
      <c r="J6247" s="52"/>
      <c r="K6247" s="48"/>
      <c r="L6247" s="48"/>
      <c r="M6247" s="48"/>
      <c r="N6247" s="48"/>
      <c r="O6247" s="49"/>
    </row>
    <row r="6248" spans="2:15" x14ac:dyDescent="0.25">
      <c r="B6248" s="89"/>
      <c r="C6248" s="48"/>
      <c r="D6248" s="48"/>
      <c r="E6248" s="48"/>
      <c r="F6248" s="48"/>
      <c r="G6248" s="49"/>
      <c r="H6248" s="48"/>
      <c r="I6248" s="52"/>
      <c r="J6248" s="52"/>
      <c r="K6248" s="48"/>
      <c r="L6248" s="48"/>
      <c r="M6248" s="48"/>
      <c r="N6248" s="48"/>
      <c r="O6248" s="49"/>
    </row>
    <row r="6249" spans="2:15" x14ac:dyDescent="0.25">
      <c r="B6249" s="89"/>
      <c r="C6249" s="48"/>
      <c r="D6249" s="48"/>
      <c r="E6249" s="48"/>
      <c r="F6249" s="48"/>
      <c r="G6249" s="49"/>
      <c r="H6249" s="48"/>
      <c r="I6249" s="52"/>
      <c r="J6249" s="52"/>
      <c r="K6249" s="48"/>
      <c r="L6249" s="48"/>
      <c r="M6249" s="48"/>
      <c r="N6249" s="48"/>
      <c r="O6249" s="49"/>
    </row>
    <row r="6250" spans="2:15" x14ac:dyDescent="0.25">
      <c r="B6250" s="89"/>
      <c r="C6250" s="48"/>
      <c r="D6250" s="48"/>
      <c r="E6250" s="48"/>
      <c r="F6250" s="48"/>
      <c r="G6250" s="49"/>
      <c r="H6250" s="48"/>
      <c r="I6250" s="52"/>
      <c r="J6250" s="52"/>
      <c r="K6250" s="48"/>
      <c r="L6250" s="48"/>
      <c r="M6250" s="48"/>
      <c r="N6250" s="48"/>
      <c r="O6250" s="49"/>
    </row>
    <row r="6251" spans="2:15" x14ac:dyDescent="0.25">
      <c r="B6251" s="89"/>
      <c r="C6251" s="48"/>
      <c r="D6251" s="48"/>
      <c r="E6251" s="48"/>
      <c r="F6251" s="48"/>
      <c r="G6251" s="49"/>
      <c r="H6251" s="48"/>
      <c r="I6251" s="52"/>
      <c r="J6251" s="52"/>
      <c r="K6251" s="48"/>
      <c r="L6251" s="48"/>
      <c r="M6251" s="48"/>
      <c r="N6251" s="48"/>
      <c r="O6251" s="49"/>
    </row>
    <row r="6252" spans="2:15" x14ac:dyDescent="0.25">
      <c r="B6252" s="89"/>
      <c r="C6252" s="48"/>
      <c r="D6252" s="48"/>
      <c r="E6252" s="48"/>
      <c r="F6252" s="48"/>
      <c r="G6252" s="49"/>
      <c r="H6252" s="48"/>
      <c r="I6252" s="52"/>
      <c r="J6252" s="52"/>
      <c r="K6252" s="48"/>
      <c r="L6252" s="48"/>
      <c r="M6252" s="48"/>
      <c r="N6252" s="48"/>
      <c r="O6252" s="49"/>
    </row>
    <row r="6253" spans="2:15" x14ac:dyDescent="0.25">
      <c r="B6253" s="89"/>
      <c r="C6253" s="48"/>
      <c r="D6253" s="48"/>
      <c r="E6253" s="48"/>
      <c r="F6253" s="48"/>
      <c r="G6253" s="49"/>
      <c r="H6253" s="48"/>
      <c r="I6253" s="52"/>
      <c r="J6253" s="52"/>
      <c r="K6253" s="48"/>
      <c r="L6253" s="48"/>
      <c r="M6253" s="48"/>
      <c r="N6253" s="48"/>
      <c r="O6253" s="49"/>
    </row>
    <row r="6254" spans="2:15" x14ac:dyDescent="0.25">
      <c r="B6254" s="89"/>
      <c r="C6254" s="48"/>
      <c r="D6254" s="48"/>
      <c r="E6254" s="48"/>
      <c r="F6254" s="48"/>
      <c r="G6254" s="49"/>
      <c r="H6254" s="48"/>
      <c r="I6254" s="52"/>
      <c r="J6254" s="52"/>
      <c r="K6254" s="48"/>
      <c r="L6254" s="48"/>
      <c r="M6254" s="48"/>
      <c r="N6254" s="48"/>
      <c r="O6254" s="49"/>
    </row>
    <row r="6255" spans="2:15" x14ac:dyDescent="0.25">
      <c r="B6255" s="89"/>
      <c r="C6255" s="48"/>
      <c r="D6255" s="48"/>
      <c r="E6255" s="48"/>
      <c r="F6255" s="48"/>
      <c r="G6255" s="49"/>
      <c r="H6255" s="48"/>
      <c r="I6255" s="52"/>
      <c r="J6255" s="52"/>
      <c r="K6255" s="48"/>
      <c r="L6255" s="48"/>
      <c r="M6255" s="48"/>
      <c r="N6255" s="48"/>
      <c r="O6255" s="49"/>
    </row>
    <row r="6256" spans="2:15" x14ac:dyDescent="0.25">
      <c r="B6256" s="89"/>
      <c r="C6256" s="48"/>
      <c r="D6256" s="48"/>
      <c r="E6256" s="48"/>
      <c r="F6256" s="48"/>
      <c r="G6256" s="49"/>
      <c r="H6256" s="48"/>
      <c r="I6256" s="52"/>
      <c r="J6256" s="52"/>
      <c r="K6256" s="48"/>
      <c r="L6256" s="48"/>
      <c r="M6256" s="48"/>
      <c r="N6256" s="48"/>
      <c r="O6256" s="49"/>
    </row>
    <row r="6257" spans="2:15" x14ac:dyDescent="0.25">
      <c r="B6257" s="89"/>
      <c r="C6257" s="48"/>
      <c r="D6257" s="48"/>
      <c r="E6257" s="48"/>
      <c r="F6257" s="48"/>
      <c r="G6257" s="49"/>
      <c r="H6257" s="48"/>
      <c r="I6257" s="52"/>
      <c r="J6257" s="52"/>
      <c r="K6257" s="48"/>
      <c r="L6257" s="48"/>
      <c r="M6257" s="48"/>
      <c r="N6257" s="48"/>
      <c r="O6257" s="49"/>
    </row>
    <row r="6258" spans="2:15" x14ac:dyDescent="0.25">
      <c r="B6258" s="89"/>
      <c r="C6258" s="48"/>
      <c r="D6258" s="48"/>
      <c r="E6258" s="48"/>
      <c r="F6258" s="48"/>
      <c r="G6258" s="49"/>
      <c r="H6258" s="48"/>
      <c r="I6258" s="52"/>
      <c r="J6258" s="52"/>
      <c r="K6258" s="48"/>
      <c r="L6258" s="48"/>
      <c r="M6258" s="48"/>
      <c r="N6258" s="48"/>
      <c r="O6258" s="49"/>
    </row>
    <row r="6259" spans="2:15" x14ac:dyDescent="0.25">
      <c r="B6259" s="89"/>
      <c r="C6259" s="48"/>
      <c r="D6259" s="48"/>
      <c r="E6259" s="48"/>
      <c r="F6259" s="48"/>
      <c r="G6259" s="49"/>
      <c r="H6259" s="48"/>
      <c r="I6259" s="52"/>
      <c r="J6259" s="52"/>
      <c r="K6259" s="48"/>
      <c r="L6259" s="48"/>
      <c r="M6259" s="48"/>
      <c r="N6259" s="48"/>
      <c r="O6259" s="49"/>
    </row>
    <row r="6260" spans="2:15" x14ac:dyDescent="0.25">
      <c r="B6260" s="89"/>
      <c r="C6260" s="48"/>
      <c r="D6260" s="48"/>
      <c r="E6260" s="48"/>
      <c r="F6260" s="48"/>
      <c r="G6260" s="49"/>
      <c r="H6260" s="48"/>
      <c r="I6260" s="52"/>
      <c r="J6260" s="52"/>
      <c r="K6260" s="48"/>
      <c r="L6260" s="48"/>
      <c r="M6260" s="48"/>
      <c r="N6260" s="48"/>
      <c r="O6260" s="49"/>
    </row>
    <row r="6261" spans="2:15" x14ac:dyDescent="0.25">
      <c r="B6261" s="89"/>
      <c r="C6261" s="48"/>
      <c r="D6261" s="48"/>
      <c r="E6261" s="48"/>
      <c r="F6261" s="48"/>
      <c r="G6261" s="49"/>
      <c r="H6261" s="48"/>
      <c r="I6261" s="52"/>
      <c r="J6261" s="52"/>
      <c r="K6261" s="48"/>
      <c r="L6261" s="48"/>
      <c r="M6261" s="48"/>
      <c r="N6261" s="48"/>
      <c r="O6261" s="49"/>
    </row>
    <row r="6262" spans="2:15" x14ac:dyDescent="0.25">
      <c r="B6262" s="89"/>
      <c r="C6262" s="48"/>
      <c r="D6262" s="48"/>
      <c r="E6262" s="48"/>
      <c r="F6262" s="48"/>
      <c r="G6262" s="49"/>
      <c r="H6262" s="48"/>
      <c r="I6262" s="52"/>
      <c r="J6262" s="52"/>
      <c r="K6262" s="48"/>
      <c r="L6262" s="48"/>
      <c r="M6262" s="48"/>
      <c r="N6262" s="48"/>
      <c r="O6262" s="49"/>
    </row>
    <row r="6263" spans="2:15" x14ac:dyDescent="0.25">
      <c r="B6263" s="89"/>
      <c r="C6263" s="48"/>
      <c r="D6263" s="48"/>
      <c r="E6263" s="48"/>
      <c r="F6263" s="48"/>
      <c r="G6263" s="49"/>
      <c r="H6263" s="48"/>
      <c r="I6263" s="52"/>
      <c r="J6263" s="52"/>
      <c r="K6263" s="48"/>
      <c r="L6263" s="48"/>
      <c r="M6263" s="48"/>
      <c r="N6263" s="48"/>
      <c r="O6263" s="49"/>
    </row>
    <row r="6264" spans="2:15" x14ac:dyDescent="0.25">
      <c r="B6264" s="89"/>
      <c r="C6264" s="48"/>
      <c r="D6264" s="48"/>
      <c r="E6264" s="48"/>
      <c r="F6264" s="48"/>
      <c r="G6264" s="49"/>
      <c r="H6264" s="48"/>
      <c r="I6264" s="52"/>
      <c r="J6264" s="52"/>
      <c r="K6264" s="48"/>
      <c r="L6264" s="48"/>
      <c r="M6264" s="48"/>
      <c r="N6264" s="48"/>
      <c r="O6264" s="49"/>
    </row>
    <row r="6265" spans="2:15" x14ac:dyDescent="0.25">
      <c r="B6265" s="89"/>
      <c r="C6265" s="48"/>
      <c r="D6265" s="48"/>
      <c r="E6265" s="48"/>
      <c r="F6265" s="48"/>
      <c r="G6265" s="49"/>
      <c r="H6265" s="48"/>
      <c r="I6265" s="52"/>
      <c r="J6265" s="52"/>
      <c r="K6265" s="48"/>
      <c r="L6265" s="48"/>
      <c r="M6265" s="48"/>
      <c r="N6265" s="48"/>
      <c r="O6265" s="49"/>
    </row>
    <row r="6266" spans="2:15" x14ac:dyDescent="0.25">
      <c r="B6266" s="89"/>
      <c r="C6266" s="48"/>
      <c r="D6266" s="48"/>
      <c r="E6266" s="48"/>
      <c r="F6266" s="48"/>
      <c r="G6266" s="49"/>
      <c r="H6266" s="48"/>
      <c r="I6266" s="52"/>
      <c r="J6266" s="52"/>
      <c r="K6266" s="48"/>
      <c r="L6266" s="48"/>
      <c r="M6266" s="48"/>
      <c r="N6266" s="48"/>
      <c r="O6266" s="49"/>
    </row>
    <row r="6267" spans="2:15" x14ac:dyDescent="0.25">
      <c r="B6267" s="89"/>
      <c r="C6267" s="48"/>
      <c r="D6267" s="48"/>
      <c r="E6267" s="48"/>
      <c r="F6267" s="48"/>
      <c r="G6267" s="49"/>
      <c r="H6267" s="48"/>
      <c r="I6267" s="52"/>
      <c r="J6267" s="52"/>
      <c r="K6267" s="48"/>
      <c r="L6267" s="48"/>
      <c r="M6267" s="48"/>
      <c r="N6267" s="48"/>
      <c r="O6267" s="49"/>
    </row>
    <row r="6268" spans="2:15" x14ac:dyDescent="0.25">
      <c r="B6268" s="89"/>
      <c r="C6268" s="48"/>
      <c r="D6268" s="48"/>
      <c r="E6268" s="48"/>
      <c r="F6268" s="48"/>
      <c r="G6268" s="49"/>
      <c r="H6268" s="48"/>
      <c r="I6268" s="52"/>
      <c r="J6268" s="52"/>
      <c r="K6268" s="48"/>
      <c r="L6268" s="48"/>
      <c r="M6268" s="48"/>
      <c r="N6268" s="48"/>
      <c r="O6268" s="49"/>
    </row>
    <row r="6269" spans="2:15" x14ac:dyDescent="0.25">
      <c r="B6269" s="89"/>
      <c r="C6269" s="48"/>
      <c r="D6269" s="48"/>
      <c r="E6269" s="48"/>
      <c r="F6269" s="48"/>
      <c r="G6269" s="49"/>
      <c r="H6269" s="48"/>
      <c r="I6269" s="52"/>
      <c r="J6269" s="52"/>
      <c r="K6269" s="48"/>
      <c r="L6269" s="48"/>
      <c r="M6269" s="48"/>
      <c r="N6269" s="48"/>
      <c r="O6269" s="49"/>
    </row>
    <row r="6270" spans="2:15" x14ac:dyDescent="0.25">
      <c r="B6270" s="89"/>
      <c r="C6270" s="48"/>
      <c r="D6270" s="48"/>
      <c r="E6270" s="48"/>
      <c r="F6270" s="48"/>
      <c r="G6270" s="49"/>
      <c r="H6270" s="48"/>
      <c r="I6270" s="52"/>
      <c r="J6270" s="52"/>
      <c r="K6270" s="48"/>
      <c r="L6270" s="48"/>
      <c r="M6270" s="48"/>
      <c r="N6270" s="48"/>
      <c r="O6270" s="49"/>
    </row>
    <row r="6271" spans="2:15" x14ac:dyDescent="0.25">
      <c r="B6271" s="89"/>
      <c r="C6271" s="48"/>
      <c r="D6271" s="48"/>
      <c r="E6271" s="48"/>
      <c r="F6271" s="48"/>
      <c r="G6271" s="49"/>
      <c r="H6271" s="48"/>
      <c r="I6271" s="52"/>
      <c r="J6271" s="52"/>
      <c r="K6271" s="48"/>
      <c r="L6271" s="48"/>
      <c r="M6271" s="48"/>
      <c r="N6271" s="48"/>
      <c r="O6271" s="49"/>
    </row>
    <row r="6272" spans="2:15" x14ac:dyDescent="0.25">
      <c r="B6272" s="89"/>
      <c r="C6272" s="48"/>
      <c r="D6272" s="48"/>
      <c r="E6272" s="48"/>
      <c r="F6272" s="48"/>
      <c r="G6272" s="49"/>
      <c r="H6272" s="48"/>
      <c r="I6272" s="52"/>
      <c r="J6272" s="52"/>
      <c r="K6272" s="48"/>
      <c r="L6272" s="48"/>
      <c r="M6272" s="48"/>
      <c r="N6272" s="48"/>
      <c r="O6272" s="49"/>
    </row>
    <row r="6273" spans="2:15" x14ac:dyDescent="0.25">
      <c r="B6273" s="89"/>
      <c r="C6273" s="48"/>
      <c r="D6273" s="48"/>
      <c r="E6273" s="48"/>
      <c r="F6273" s="48"/>
      <c r="G6273" s="49"/>
      <c r="H6273" s="48"/>
      <c r="I6273" s="52"/>
      <c r="J6273" s="52"/>
      <c r="K6273" s="48"/>
      <c r="L6273" s="48"/>
      <c r="M6273" s="48"/>
      <c r="N6273" s="48"/>
      <c r="O6273" s="49"/>
    </row>
    <row r="6274" spans="2:15" x14ac:dyDescent="0.25">
      <c r="B6274" s="89"/>
      <c r="C6274" s="48"/>
      <c r="D6274" s="48"/>
      <c r="E6274" s="48"/>
      <c r="F6274" s="48"/>
      <c r="G6274" s="49"/>
      <c r="H6274" s="48"/>
      <c r="I6274" s="52"/>
      <c r="J6274" s="52"/>
      <c r="K6274" s="48"/>
      <c r="L6274" s="48"/>
      <c r="M6274" s="48"/>
      <c r="N6274" s="48"/>
      <c r="O6274" s="49"/>
    </row>
    <row r="6275" spans="2:15" x14ac:dyDescent="0.25">
      <c r="B6275" s="89"/>
      <c r="C6275" s="48"/>
      <c r="D6275" s="48"/>
      <c r="E6275" s="48"/>
      <c r="F6275" s="48"/>
      <c r="G6275" s="49"/>
      <c r="H6275" s="48"/>
      <c r="I6275" s="52"/>
      <c r="J6275" s="52"/>
      <c r="K6275" s="48"/>
      <c r="L6275" s="48"/>
      <c r="M6275" s="48"/>
      <c r="N6275" s="48"/>
      <c r="O6275" s="49"/>
    </row>
    <row r="6276" spans="2:15" x14ac:dyDescent="0.25">
      <c r="B6276" s="89"/>
      <c r="C6276" s="48"/>
      <c r="D6276" s="48"/>
      <c r="E6276" s="48"/>
      <c r="F6276" s="48"/>
      <c r="G6276" s="49"/>
      <c r="H6276" s="48"/>
      <c r="I6276" s="52"/>
      <c r="J6276" s="52"/>
      <c r="K6276" s="48"/>
      <c r="L6276" s="48"/>
      <c r="M6276" s="48"/>
      <c r="N6276" s="48"/>
      <c r="O6276" s="49"/>
    </row>
    <row r="6277" spans="2:15" x14ac:dyDescent="0.25">
      <c r="B6277" s="89"/>
      <c r="C6277" s="48"/>
      <c r="D6277" s="48"/>
      <c r="E6277" s="48"/>
      <c r="F6277" s="48"/>
      <c r="G6277" s="49"/>
      <c r="H6277" s="48"/>
      <c r="I6277" s="52"/>
      <c r="J6277" s="52"/>
      <c r="K6277" s="48"/>
      <c r="L6277" s="48"/>
      <c r="M6277" s="48"/>
      <c r="N6277" s="48"/>
      <c r="O6277" s="49"/>
    </row>
    <row r="6278" spans="2:15" x14ac:dyDescent="0.25">
      <c r="B6278" s="89"/>
      <c r="C6278" s="48"/>
      <c r="D6278" s="48"/>
      <c r="E6278" s="48"/>
      <c r="F6278" s="48"/>
      <c r="G6278" s="49"/>
      <c r="H6278" s="48"/>
      <c r="I6278" s="52"/>
      <c r="J6278" s="52"/>
      <c r="K6278" s="48"/>
      <c r="L6278" s="48"/>
      <c r="M6278" s="48"/>
      <c r="N6278" s="48"/>
      <c r="O6278" s="49"/>
    </row>
    <row r="6279" spans="2:15" x14ac:dyDescent="0.25">
      <c r="B6279" s="89"/>
      <c r="C6279" s="48"/>
      <c r="D6279" s="48"/>
      <c r="E6279" s="48"/>
      <c r="F6279" s="48"/>
      <c r="G6279" s="49"/>
      <c r="H6279" s="48"/>
      <c r="I6279" s="52"/>
      <c r="J6279" s="52"/>
      <c r="K6279" s="48"/>
      <c r="L6279" s="48"/>
      <c r="M6279" s="48"/>
      <c r="N6279" s="48"/>
      <c r="O6279" s="49"/>
    </row>
    <row r="6280" spans="2:15" x14ac:dyDescent="0.25">
      <c r="B6280" s="89"/>
      <c r="C6280" s="48"/>
      <c r="D6280" s="48"/>
      <c r="E6280" s="48"/>
      <c r="F6280" s="48"/>
      <c r="G6280" s="49"/>
      <c r="H6280" s="48"/>
      <c r="I6280" s="52"/>
      <c r="J6280" s="52"/>
      <c r="K6280" s="48"/>
      <c r="L6280" s="48"/>
      <c r="M6280" s="48"/>
      <c r="N6280" s="48"/>
      <c r="O6280" s="49"/>
    </row>
    <row r="6281" spans="2:15" x14ac:dyDescent="0.25">
      <c r="B6281" s="89"/>
      <c r="C6281" s="48"/>
      <c r="D6281" s="48"/>
      <c r="E6281" s="48"/>
      <c r="F6281" s="48"/>
      <c r="G6281" s="49"/>
      <c r="H6281" s="48"/>
      <c r="I6281" s="52"/>
      <c r="J6281" s="52"/>
      <c r="K6281" s="48"/>
      <c r="L6281" s="48"/>
      <c r="M6281" s="48"/>
      <c r="N6281" s="48"/>
      <c r="O6281" s="49"/>
    </row>
    <row r="6282" spans="2:15" x14ac:dyDescent="0.25">
      <c r="B6282" s="89"/>
      <c r="C6282" s="48"/>
      <c r="D6282" s="48"/>
      <c r="E6282" s="48"/>
      <c r="F6282" s="48"/>
      <c r="G6282" s="49"/>
      <c r="H6282" s="48"/>
      <c r="I6282" s="52"/>
      <c r="J6282" s="52"/>
      <c r="K6282" s="48"/>
      <c r="L6282" s="48"/>
      <c r="M6282" s="48"/>
      <c r="N6282" s="48"/>
      <c r="O6282" s="49"/>
    </row>
    <row r="6283" spans="2:15" x14ac:dyDescent="0.25">
      <c r="B6283" s="89"/>
      <c r="C6283" s="48"/>
      <c r="D6283" s="48"/>
      <c r="E6283" s="48"/>
      <c r="F6283" s="48"/>
      <c r="G6283" s="49"/>
      <c r="H6283" s="48"/>
      <c r="I6283" s="52"/>
      <c r="J6283" s="52"/>
      <c r="K6283" s="48"/>
      <c r="L6283" s="48"/>
      <c r="M6283" s="48"/>
      <c r="N6283" s="48"/>
      <c r="O6283" s="49"/>
    </row>
    <row r="6284" spans="2:15" x14ac:dyDescent="0.25">
      <c r="B6284" s="89"/>
      <c r="C6284" s="48"/>
      <c r="D6284" s="48"/>
      <c r="E6284" s="48"/>
      <c r="F6284" s="48"/>
      <c r="G6284" s="49"/>
      <c r="H6284" s="48"/>
      <c r="I6284" s="52"/>
      <c r="J6284" s="52"/>
      <c r="K6284" s="48"/>
      <c r="L6284" s="48"/>
      <c r="M6284" s="48"/>
      <c r="N6284" s="48"/>
      <c r="O6284" s="49"/>
    </row>
    <row r="6285" spans="2:15" x14ac:dyDescent="0.25">
      <c r="B6285" s="89"/>
      <c r="C6285" s="48"/>
      <c r="D6285" s="48"/>
      <c r="E6285" s="48"/>
      <c r="F6285" s="48"/>
      <c r="G6285" s="49"/>
      <c r="H6285" s="48"/>
      <c r="I6285" s="52"/>
      <c r="J6285" s="52"/>
      <c r="K6285" s="48"/>
      <c r="L6285" s="48"/>
      <c r="M6285" s="48"/>
      <c r="N6285" s="48"/>
      <c r="O6285" s="49"/>
    </row>
    <row r="6286" spans="2:15" x14ac:dyDescent="0.25">
      <c r="B6286" s="89"/>
      <c r="C6286" s="48"/>
      <c r="D6286" s="48"/>
      <c r="E6286" s="48"/>
      <c r="F6286" s="48"/>
      <c r="G6286" s="49"/>
      <c r="H6286" s="48"/>
      <c r="I6286" s="52"/>
      <c r="J6286" s="52"/>
      <c r="K6286" s="48"/>
      <c r="L6286" s="48"/>
      <c r="M6286" s="48"/>
      <c r="N6286" s="48"/>
      <c r="O6286" s="49"/>
    </row>
    <row r="6287" spans="2:15" x14ac:dyDescent="0.25">
      <c r="B6287" s="89"/>
      <c r="C6287" s="48"/>
      <c r="D6287" s="48"/>
      <c r="E6287" s="48"/>
      <c r="F6287" s="48"/>
      <c r="G6287" s="49"/>
      <c r="H6287" s="48"/>
      <c r="I6287" s="52"/>
      <c r="J6287" s="52"/>
      <c r="K6287" s="48"/>
      <c r="L6287" s="48"/>
      <c r="M6287" s="48"/>
      <c r="N6287" s="48"/>
      <c r="O6287" s="49"/>
    </row>
    <row r="6288" spans="2:15" x14ac:dyDescent="0.25">
      <c r="B6288" s="89"/>
      <c r="C6288" s="48"/>
      <c r="D6288" s="48"/>
      <c r="E6288" s="48"/>
      <c r="F6288" s="48"/>
      <c r="G6288" s="49"/>
      <c r="H6288" s="48"/>
      <c r="I6288" s="52"/>
      <c r="J6288" s="52"/>
      <c r="K6288" s="48"/>
      <c r="L6288" s="48"/>
      <c r="M6288" s="48"/>
      <c r="N6288" s="48"/>
      <c r="O6288" s="49"/>
    </row>
    <row r="6289" spans="2:15" x14ac:dyDescent="0.25">
      <c r="B6289" s="89"/>
      <c r="C6289" s="48"/>
      <c r="D6289" s="48"/>
      <c r="E6289" s="48"/>
      <c r="F6289" s="48"/>
      <c r="G6289" s="49"/>
      <c r="H6289" s="48"/>
      <c r="I6289" s="52"/>
      <c r="J6289" s="52"/>
      <c r="K6289" s="48"/>
      <c r="L6289" s="48"/>
      <c r="M6289" s="48"/>
      <c r="N6289" s="48"/>
      <c r="O6289" s="49"/>
    </row>
    <row r="6290" spans="2:15" x14ac:dyDescent="0.25">
      <c r="B6290" s="89"/>
      <c r="C6290" s="48"/>
      <c r="D6290" s="48"/>
      <c r="E6290" s="48"/>
      <c r="F6290" s="48"/>
      <c r="G6290" s="49"/>
      <c r="H6290" s="48"/>
      <c r="I6290" s="52"/>
      <c r="J6290" s="52"/>
      <c r="K6290" s="48"/>
      <c r="L6290" s="48"/>
      <c r="M6290" s="48"/>
      <c r="N6290" s="48"/>
      <c r="O6290" s="49"/>
    </row>
    <row r="6291" spans="2:15" x14ac:dyDescent="0.25">
      <c r="B6291" s="89"/>
      <c r="C6291" s="48"/>
      <c r="D6291" s="48"/>
      <c r="E6291" s="48"/>
      <c r="F6291" s="48"/>
      <c r="G6291" s="49"/>
      <c r="H6291" s="48"/>
      <c r="I6291" s="52"/>
      <c r="J6291" s="52"/>
      <c r="K6291" s="48"/>
      <c r="L6291" s="48"/>
      <c r="M6291" s="48"/>
      <c r="N6291" s="48"/>
      <c r="O6291" s="49"/>
    </row>
    <row r="6292" spans="2:15" x14ac:dyDescent="0.25">
      <c r="B6292" s="89"/>
      <c r="C6292" s="48"/>
      <c r="D6292" s="48"/>
      <c r="E6292" s="48"/>
      <c r="F6292" s="48"/>
      <c r="G6292" s="49"/>
      <c r="H6292" s="48"/>
      <c r="I6292" s="52"/>
      <c r="J6292" s="52"/>
      <c r="K6292" s="48"/>
      <c r="L6292" s="48"/>
      <c r="M6292" s="48"/>
      <c r="N6292" s="48"/>
      <c r="O6292" s="49"/>
    </row>
    <row r="6293" spans="2:15" x14ac:dyDescent="0.25">
      <c r="B6293" s="89"/>
      <c r="C6293" s="48"/>
      <c r="D6293" s="48"/>
      <c r="E6293" s="48"/>
      <c r="F6293" s="48"/>
      <c r="G6293" s="49"/>
      <c r="H6293" s="48"/>
      <c r="I6293" s="52"/>
      <c r="J6293" s="52"/>
      <c r="K6293" s="48"/>
      <c r="L6293" s="48"/>
      <c r="M6293" s="48"/>
      <c r="N6293" s="48"/>
      <c r="O6293" s="49"/>
    </row>
    <row r="6294" spans="2:15" x14ac:dyDescent="0.25">
      <c r="B6294" s="89"/>
      <c r="C6294" s="48"/>
      <c r="D6294" s="48"/>
      <c r="E6294" s="48"/>
      <c r="F6294" s="48"/>
      <c r="G6294" s="49"/>
      <c r="H6294" s="48"/>
      <c r="I6294" s="52"/>
      <c r="J6294" s="52"/>
      <c r="K6294" s="48"/>
      <c r="L6294" s="48"/>
      <c r="M6294" s="48"/>
      <c r="N6294" s="48"/>
      <c r="O6294" s="49"/>
    </row>
    <row r="6295" spans="2:15" x14ac:dyDescent="0.25">
      <c r="B6295" s="89"/>
      <c r="C6295" s="48"/>
      <c r="D6295" s="48"/>
      <c r="E6295" s="48"/>
      <c r="F6295" s="48"/>
      <c r="G6295" s="49"/>
      <c r="H6295" s="48"/>
      <c r="I6295" s="52"/>
      <c r="J6295" s="52"/>
      <c r="K6295" s="48"/>
      <c r="L6295" s="48"/>
      <c r="M6295" s="48"/>
      <c r="N6295" s="48"/>
      <c r="O6295" s="49"/>
    </row>
    <row r="6296" spans="2:15" x14ac:dyDescent="0.25">
      <c r="B6296" s="89"/>
      <c r="C6296" s="48"/>
      <c r="D6296" s="48"/>
      <c r="E6296" s="48"/>
      <c r="F6296" s="48"/>
      <c r="G6296" s="49"/>
      <c r="H6296" s="48"/>
      <c r="I6296" s="52"/>
      <c r="J6296" s="52"/>
      <c r="K6296" s="48"/>
      <c r="L6296" s="48"/>
      <c r="M6296" s="48"/>
      <c r="N6296" s="48"/>
      <c r="O6296" s="49"/>
    </row>
    <row r="6297" spans="2:15" x14ac:dyDescent="0.25">
      <c r="B6297" s="89"/>
      <c r="C6297" s="48"/>
      <c r="D6297" s="48"/>
      <c r="E6297" s="48"/>
      <c r="F6297" s="48"/>
      <c r="G6297" s="49"/>
      <c r="H6297" s="48"/>
      <c r="I6297" s="52"/>
      <c r="J6297" s="52"/>
      <c r="K6297" s="48"/>
      <c r="L6297" s="48"/>
      <c r="M6297" s="48"/>
      <c r="N6297" s="48"/>
      <c r="O6297" s="49"/>
    </row>
    <row r="6298" spans="2:15" x14ac:dyDescent="0.25">
      <c r="B6298" s="89"/>
      <c r="C6298" s="48"/>
      <c r="D6298" s="48"/>
      <c r="E6298" s="48"/>
      <c r="F6298" s="48"/>
      <c r="G6298" s="49"/>
      <c r="H6298" s="48"/>
      <c r="I6298" s="52"/>
      <c r="J6298" s="52"/>
      <c r="K6298" s="48"/>
      <c r="L6298" s="48"/>
      <c r="M6298" s="48"/>
      <c r="N6298" s="48"/>
      <c r="O6298" s="49"/>
    </row>
    <row r="6299" spans="2:15" x14ac:dyDescent="0.25">
      <c r="B6299" s="89"/>
      <c r="C6299" s="48"/>
      <c r="D6299" s="48"/>
      <c r="E6299" s="48"/>
      <c r="F6299" s="48"/>
      <c r="G6299" s="49"/>
      <c r="H6299" s="48"/>
      <c r="I6299" s="52"/>
      <c r="J6299" s="52"/>
      <c r="K6299" s="48"/>
      <c r="L6299" s="48"/>
      <c r="M6299" s="48"/>
      <c r="N6299" s="48"/>
      <c r="O6299" s="49"/>
    </row>
    <row r="6300" spans="2:15" x14ac:dyDescent="0.25">
      <c r="B6300" s="89"/>
      <c r="C6300" s="48"/>
      <c r="D6300" s="48"/>
      <c r="E6300" s="48"/>
      <c r="F6300" s="48"/>
      <c r="G6300" s="49"/>
      <c r="H6300" s="48"/>
      <c r="I6300" s="52"/>
      <c r="J6300" s="52"/>
      <c r="K6300" s="48"/>
      <c r="L6300" s="48"/>
      <c r="M6300" s="48"/>
      <c r="N6300" s="48"/>
      <c r="O6300" s="49"/>
    </row>
    <row r="6301" spans="2:15" x14ac:dyDescent="0.25">
      <c r="B6301" s="89"/>
      <c r="C6301" s="48"/>
      <c r="D6301" s="48"/>
      <c r="E6301" s="48"/>
      <c r="F6301" s="48"/>
      <c r="G6301" s="49"/>
      <c r="H6301" s="48"/>
      <c r="I6301" s="52"/>
      <c r="J6301" s="52"/>
      <c r="K6301" s="48"/>
      <c r="L6301" s="48"/>
      <c r="M6301" s="48"/>
      <c r="N6301" s="48"/>
      <c r="O6301" s="49"/>
    </row>
    <row r="6302" spans="2:15" x14ac:dyDescent="0.25">
      <c r="B6302" s="89"/>
      <c r="C6302" s="48"/>
      <c r="D6302" s="48"/>
      <c r="E6302" s="48"/>
      <c r="F6302" s="48"/>
      <c r="G6302" s="49"/>
      <c r="H6302" s="48"/>
      <c r="I6302" s="52"/>
      <c r="J6302" s="52"/>
      <c r="K6302" s="48"/>
      <c r="L6302" s="48"/>
      <c r="M6302" s="48"/>
      <c r="N6302" s="48"/>
      <c r="O6302" s="49"/>
    </row>
    <row r="6303" spans="2:15" x14ac:dyDescent="0.25">
      <c r="B6303" s="89"/>
      <c r="C6303" s="48"/>
      <c r="D6303" s="48"/>
      <c r="E6303" s="48"/>
      <c r="F6303" s="48"/>
      <c r="G6303" s="49"/>
      <c r="H6303" s="48"/>
      <c r="I6303" s="52"/>
      <c r="J6303" s="52"/>
      <c r="K6303" s="48"/>
      <c r="L6303" s="48"/>
      <c r="M6303" s="48"/>
      <c r="N6303" s="48"/>
      <c r="O6303" s="49"/>
    </row>
    <row r="6304" spans="2:15" x14ac:dyDescent="0.25">
      <c r="B6304" s="89"/>
      <c r="C6304" s="48"/>
      <c r="D6304" s="48"/>
      <c r="E6304" s="48"/>
      <c r="F6304" s="48"/>
      <c r="G6304" s="49"/>
      <c r="H6304" s="48"/>
      <c r="I6304" s="52"/>
      <c r="J6304" s="52"/>
      <c r="K6304" s="48"/>
      <c r="L6304" s="48"/>
      <c r="M6304" s="48"/>
      <c r="N6304" s="48"/>
      <c r="O6304" s="49"/>
    </row>
    <row r="6305" spans="2:15" x14ac:dyDescent="0.25">
      <c r="B6305" s="89"/>
      <c r="C6305" s="48"/>
      <c r="D6305" s="48"/>
      <c r="E6305" s="48"/>
      <c r="F6305" s="48"/>
      <c r="G6305" s="49"/>
      <c r="H6305" s="48"/>
      <c r="I6305" s="52"/>
      <c r="J6305" s="52"/>
      <c r="K6305" s="48"/>
      <c r="L6305" s="48"/>
      <c r="M6305" s="48"/>
      <c r="N6305" s="48"/>
      <c r="O6305" s="49"/>
    </row>
    <row r="6306" spans="2:15" x14ac:dyDescent="0.25">
      <c r="B6306" s="89"/>
      <c r="C6306" s="48"/>
      <c r="D6306" s="48"/>
      <c r="E6306" s="48"/>
      <c r="F6306" s="48"/>
      <c r="G6306" s="49"/>
      <c r="H6306" s="48"/>
      <c r="I6306" s="52"/>
      <c r="J6306" s="52"/>
      <c r="K6306" s="48"/>
      <c r="L6306" s="48"/>
      <c r="M6306" s="48"/>
      <c r="N6306" s="48"/>
      <c r="O6306" s="49"/>
    </row>
    <row r="6307" spans="2:15" x14ac:dyDescent="0.25">
      <c r="B6307" s="89"/>
      <c r="C6307" s="48"/>
      <c r="D6307" s="48"/>
      <c r="E6307" s="48"/>
      <c r="F6307" s="48"/>
      <c r="G6307" s="49"/>
      <c r="H6307" s="48"/>
      <c r="I6307" s="52"/>
      <c r="J6307" s="52"/>
      <c r="K6307" s="48"/>
      <c r="L6307" s="48"/>
      <c r="M6307" s="48"/>
      <c r="N6307" s="48"/>
      <c r="O6307" s="49"/>
    </row>
    <row r="6308" spans="2:15" x14ac:dyDescent="0.25">
      <c r="B6308" s="89"/>
      <c r="C6308" s="48"/>
      <c r="D6308" s="48"/>
      <c r="E6308" s="48"/>
      <c r="F6308" s="48"/>
      <c r="G6308" s="49"/>
      <c r="H6308" s="48"/>
      <c r="I6308" s="52"/>
      <c r="J6308" s="52"/>
      <c r="K6308" s="48"/>
      <c r="L6308" s="48"/>
      <c r="M6308" s="48"/>
      <c r="N6308" s="48"/>
      <c r="O6308" s="49"/>
    </row>
    <row r="6309" spans="2:15" x14ac:dyDescent="0.25">
      <c r="B6309" s="89"/>
      <c r="C6309" s="48"/>
      <c r="D6309" s="48"/>
      <c r="E6309" s="48"/>
      <c r="F6309" s="48"/>
      <c r="G6309" s="49"/>
      <c r="H6309" s="48"/>
      <c r="I6309" s="52"/>
      <c r="J6309" s="52"/>
      <c r="K6309" s="48"/>
      <c r="L6309" s="48"/>
      <c r="M6309" s="48"/>
      <c r="N6309" s="48"/>
      <c r="O6309" s="49"/>
    </row>
    <row r="6310" spans="2:15" x14ac:dyDescent="0.25">
      <c r="B6310" s="89"/>
      <c r="C6310" s="48"/>
      <c r="D6310" s="48"/>
      <c r="E6310" s="48"/>
      <c r="F6310" s="48"/>
      <c r="G6310" s="49"/>
      <c r="H6310" s="48"/>
      <c r="I6310" s="52"/>
      <c r="J6310" s="52"/>
      <c r="K6310" s="48"/>
      <c r="L6310" s="48"/>
      <c r="M6310" s="48"/>
      <c r="N6310" s="48"/>
      <c r="O6310" s="49"/>
    </row>
    <row r="6311" spans="2:15" x14ac:dyDescent="0.25">
      <c r="B6311" s="89"/>
      <c r="C6311" s="48"/>
      <c r="D6311" s="48"/>
      <c r="E6311" s="48"/>
      <c r="F6311" s="48"/>
      <c r="G6311" s="49"/>
      <c r="H6311" s="48"/>
      <c r="I6311" s="52"/>
      <c r="J6311" s="52"/>
      <c r="K6311" s="48"/>
      <c r="L6311" s="48"/>
      <c r="M6311" s="48"/>
      <c r="N6311" s="48"/>
      <c r="O6311" s="49"/>
    </row>
    <row r="6312" spans="2:15" x14ac:dyDescent="0.25">
      <c r="B6312" s="89"/>
      <c r="C6312" s="48"/>
      <c r="D6312" s="48"/>
      <c r="E6312" s="48"/>
      <c r="F6312" s="48"/>
      <c r="G6312" s="49"/>
      <c r="H6312" s="48"/>
      <c r="I6312" s="52"/>
      <c r="J6312" s="52"/>
      <c r="K6312" s="48"/>
      <c r="L6312" s="48"/>
      <c r="M6312" s="48"/>
      <c r="N6312" s="48"/>
      <c r="O6312" s="49"/>
    </row>
    <row r="6313" spans="2:15" x14ac:dyDescent="0.25">
      <c r="B6313" s="89"/>
      <c r="C6313" s="48"/>
      <c r="D6313" s="48"/>
      <c r="E6313" s="48"/>
      <c r="F6313" s="48"/>
      <c r="G6313" s="49"/>
      <c r="H6313" s="48"/>
      <c r="I6313" s="52"/>
      <c r="J6313" s="52"/>
      <c r="K6313" s="48"/>
      <c r="L6313" s="48"/>
      <c r="M6313" s="48"/>
      <c r="N6313" s="48"/>
      <c r="O6313" s="49"/>
    </row>
    <row r="6314" spans="2:15" x14ac:dyDescent="0.25">
      <c r="B6314" s="89"/>
      <c r="C6314" s="48"/>
      <c r="D6314" s="48"/>
      <c r="E6314" s="48"/>
      <c r="F6314" s="48"/>
      <c r="G6314" s="49"/>
      <c r="H6314" s="48"/>
      <c r="I6314" s="52"/>
      <c r="J6314" s="52"/>
      <c r="K6314" s="48"/>
      <c r="L6314" s="48"/>
      <c r="M6314" s="48"/>
      <c r="N6314" s="48"/>
      <c r="O6314" s="49"/>
    </row>
    <row r="6315" spans="2:15" x14ac:dyDescent="0.25">
      <c r="B6315" s="89"/>
      <c r="C6315" s="48"/>
      <c r="D6315" s="48"/>
      <c r="E6315" s="48"/>
      <c r="F6315" s="48"/>
      <c r="G6315" s="49"/>
      <c r="H6315" s="48"/>
      <c r="I6315" s="52"/>
      <c r="J6315" s="52"/>
      <c r="K6315" s="48"/>
      <c r="L6315" s="48"/>
      <c r="M6315" s="48"/>
      <c r="N6315" s="48"/>
      <c r="O6315" s="49"/>
    </row>
    <row r="6316" spans="2:15" x14ac:dyDescent="0.25">
      <c r="B6316" s="89"/>
      <c r="C6316" s="48"/>
      <c r="D6316" s="48"/>
      <c r="E6316" s="48"/>
      <c r="F6316" s="48"/>
      <c r="G6316" s="49"/>
      <c r="H6316" s="48"/>
      <c r="I6316" s="52"/>
      <c r="J6316" s="52"/>
      <c r="K6316" s="48"/>
      <c r="L6316" s="48"/>
      <c r="M6316" s="48"/>
      <c r="N6316" s="48"/>
      <c r="O6316" s="49"/>
    </row>
    <row r="6317" spans="2:15" x14ac:dyDescent="0.25">
      <c r="B6317" s="89"/>
      <c r="C6317" s="48"/>
      <c r="D6317" s="48"/>
      <c r="E6317" s="48"/>
      <c r="F6317" s="48"/>
      <c r="G6317" s="49"/>
      <c r="H6317" s="48"/>
      <c r="I6317" s="52"/>
      <c r="J6317" s="52"/>
      <c r="K6317" s="48"/>
      <c r="L6317" s="48"/>
      <c r="M6317" s="48"/>
      <c r="N6317" s="48"/>
      <c r="O6317" s="49"/>
    </row>
    <row r="6318" spans="2:15" x14ac:dyDescent="0.25">
      <c r="B6318" s="89"/>
      <c r="C6318" s="48"/>
      <c r="D6318" s="48"/>
      <c r="E6318" s="48"/>
      <c r="F6318" s="48"/>
      <c r="G6318" s="49"/>
      <c r="H6318" s="48"/>
      <c r="I6318" s="52"/>
      <c r="J6318" s="52"/>
      <c r="K6318" s="48"/>
      <c r="L6318" s="48"/>
      <c r="M6318" s="48"/>
      <c r="N6318" s="48"/>
      <c r="O6318" s="49"/>
    </row>
    <row r="6319" spans="2:15" x14ac:dyDescent="0.25">
      <c r="B6319" s="89"/>
      <c r="C6319" s="48"/>
      <c r="D6319" s="48"/>
      <c r="E6319" s="48"/>
      <c r="F6319" s="48"/>
      <c r="G6319" s="49"/>
      <c r="H6319" s="48"/>
      <c r="I6319" s="52"/>
      <c r="J6319" s="52"/>
      <c r="K6319" s="48"/>
      <c r="L6319" s="48"/>
      <c r="M6319" s="48"/>
      <c r="N6319" s="48"/>
      <c r="O6319" s="49"/>
    </row>
    <row r="6320" spans="2:15" x14ac:dyDescent="0.25">
      <c r="B6320" s="89"/>
      <c r="C6320" s="48"/>
      <c r="D6320" s="48"/>
      <c r="E6320" s="48"/>
      <c r="F6320" s="48"/>
      <c r="G6320" s="49"/>
      <c r="H6320" s="48"/>
      <c r="I6320" s="52"/>
      <c r="J6320" s="52"/>
      <c r="K6320" s="48"/>
      <c r="L6320" s="48"/>
      <c r="M6320" s="48"/>
      <c r="N6320" s="48"/>
      <c r="O6320" s="49"/>
    </row>
    <row r="6321" spans="2:15" x14ac:dyDescent="0.25">
      <c r="B6321" s="89"/>
      <c r="C6321" s="48"/>
      <c r="D6321" s="48"/>
      <c r="E6321" s="48"/>
      <c r="F6321" s="48"/>
      <c r="G6321" s="49"/>
      <c r="H6321" s="48"/>
      <c r="I6321" s="52"/>
      <c r="J6321" s="52"/>
      <c r="K6321" s="48"/>
      <c r="L6321" s="48"/>
      <c r="M6321" s="48"/>
      <c r="N6321" s="48"/>
      <c r="O6321" s="49"/>
    </row>
    <row r="6322" spans="2:15" x14ac:dyDescent="0.25">
      <c r="B6322" s="89"/>
      <c r="C6322" s="48"/>
      <c r="D6322" s="48"/>
      <c r="E6322" s="48"/>
      <c r="F6322" s="48"/>
      <c r="G6322" s="49"/>
      <c r="H6322" s="48"/>
      <c r="I6322" s="52"/>
      <c r="J6322" s="52"/>
      <c r="K6322" s="48"/>
      <c r="L6322" s="48"/>
      <c r="M6322" s="48"/>
      <c r="N6322" s="48"/>
      <c r="O6322" s="49"/>
    </row>
    <row r="6323" spans="2:15" x14ac:dyDescent="0.25">
      <c r="B6323" s="89"/>
      <c r="C6323" s="48"/>
      <c r="D6323" s="48"/>
      <c r="E6323" s="48"/>
      <c r="F6323" s="48"/>
      <c r="G6323" s="49"/>
      <c r="H6323" s="48"/>
      <c r="I6323" s="52"/>
      <c r="J6323" s="52"/>
      <c r="K6323" s="48"/>
      <c r="L6323" s="48"/>
      <c r="M6323" s="48"/>
      <c r="N6323" s="48"/>
      <c r="O6323" s="49"/>
    </row>
    <row r="6324" spans="2:15" x14ac:dyDescent="0.25">
      <c r="B6324" s="89"/>
      <c r="C6324" s="48"/>
      <c r="D6324" s="48"/>
      <c r="E6324" s="48"/>
      <c r="F6324" s="48"/>
      <c r="G6324" s="49"/>
      <c r="H6324" s="48"/>
      <c r="I6324" s="52"/>
      <c r="J6324" s="52"/>
      <c r="K6324" s="48"/>
      <c r="L6324" s="48"/>
      <c r="M6324" s="48"/>
      <c r="N6324" s="48"/>
      <c r="O6324" s="49"/>
    </row>
    <row r="6325" spans="2:15" x14ac:dyDescent="0.25">
      <c r="B6325" s="89"/>
      <c r="C6325" s="48"/>
      <c r="D6325" s="48"/>
      <c r="E6325" s="48"/>
      <c r="F6325" s="48"/>
      <c r="G6325" s="49"/>
      <c r="H6325" s="48"/>
      <c r="I6325" s="52"/>
      <c r="J6325" s="52"/>
      <c r="K6325" s="48"/>
      <c r="L6325" s="48"/>
      <c r="M6325" s="48"/>
      <c r="N6325" s="48"/>
      <c r="O6325" s="49"/>
    </row>
    <row r="6326" spans="2:15" x14ac:dyDescent="0.25">
      <c r="B6326" s="89"/>
      <c r="C6326" s="48"/>
      <c r="D6326" s="48"/>
      <c r="E6326" s="48"/>
      <c r="F6326" s="48"/>
      <c r="G6326" s="49"/>
      <c r="H6326" s="48"/>
      <c r="I6326" s="52"/>
      <c r="J6326" s="52"/>
      <c r="K6326" s="48"/>
      <c r="L6326" s="48"/>
      <c r="M6326" s="48"/>
      <c r="N6326" s="48"/>
      <c r="O6326" s="49"/>
    </row>
    <row r="6327" spans="2:15" x14ac:dyDescent="0.25">
      <c r="B6327" s="89"/>
      <c r="C6327" s="48"/>
      <c r="D6327" s="48"/>
      <c r="E6327" s="48"/>
      <c r="F6327" s="48"/>
      <c r="G6327" s="49"/>
      <c r="H6327" s="48"/>
      <c r="I6327" s="52"/>
      <c r="J6327" s="52"/>
      <c r="K6327" s="48"/>
      <c r="L6327" s="48"/>
      <c r="M6327" s="48"/>
      <c r="N6327" s="48"/>
      <c r="O6327" s="49"/>
    </row>
    <row r="6328" spans="2:15" x14ac:dyDescent="0.25">
      <c r="B6328" s="89"/>
      <c r="C6328" s="48"/>
      <c r="D6328" s="48"/>
      <c r="E6328" s="48"/>
      <c r="F6328" s="48"/>
      <c r="G6328" s="49"/>
      <c r="H6328" s="48"/>
      <c r="I6328" s="52"/>
      <c r="J6328" s="52"/>
      <c r="K6328" s="48"/>
      <c r="L6328" s="48"/>
      <c r="M6328" s="48"/>
      <c r="N6328" s="48"/>
      <c r="O6328" s="49"/>
    </row>
    <row r="6329" spans="2:15" x14ac:dyDescent="0.25">
      <c r="B6329" s="89"/>
      <c r="C6329" s="48"/>
      <c r="D6329" s="48"/>
      <c r="E6329" s="48"/>
      <c r="F6329" s="48"/>
      <c r="G6329" s="49"/>
      <c r="H6329" s="48"/>
      <c r="I6329" s="52"/>
      <c r="J6329" s="52"/>
      <c r="K6329" s="48"/>
      <c r="L6329" s="48"/>
      <c r="M6329" s="48"/>
      <c r="N6329" s="48"/>
      <c r="O6329" s="49"/>
    </row>
    <row r="6330" spans="2:15" x14ac:dyDescent="0.25">
      <c r="B6330" s="89"/>
      <c r="C6330" s="48"/>
      <c r="D6330" s="48"/>
      <c r="E6330" s="48"/>
      <c r="F6330" s="48"/>
      <c r="G6330" s="49"/>
      <c r="H6330" s="48"/>
      <c r="I6330" s="52"/>
      <c r="J6330" s="52"/>
      <c r="K6330" s="48"/>
      <c r="L6330" s="48"/>
      <c r="M6330" s="48"/>
      <c r="N6330" s="48"/>
      <c r="O6330" s="49"/>
    </row>
    <row r="6331" spans="2:15" x14ac:dyDescent="0.25">
      <c r="B6331" s="89"/>
      <c r="C6331" s="48"/>
      <c r="D6331" s="48"/>
      <c r="E6331" s="48"/>
      <c r="F6331" s="48"/>
      <c r="G6331" s="49"/>
      <c r="H6331" s="48"/>
      <c r="I6331" s="52"/>
      <c r="J6331" s="52"/>
      <c r="K6331" s="48"/>
      <c r="L6331" s="48"/>
      <c r="M6331" s="48"/>
      <c r="N6331" s="48"/>
      <c r="O6331" s="49"/>
    </row>
    <row r="6332" spans="2:15" x14ac:dyDescent="0.25">
      <c r="B6332" s="89"/>
      <c r="C6332" s="48"/>
      <c r="D6332" s="48"/>
      <c r="E6332" s="48"/>
      <c r="F6332" s="48"/>
      <c r="G6332" s="49"/>
      <c r="H6332" s="48"/>
      <c r="I6332" s="52"/>
      <c r="J6332" s="52"/>
      <c r="K6332" s="48"/>
      <c r="L6332" s="48"/>
      <c r="M6332" s="48"/>
      <c r="N6332" s="48"/>
      <c r="O6332" s="49"/>
    </row>
    <row r="6333" spans="2:15" x14ac:dyDescent="0.25">
      <c r="B6333" s="89"/>
      <c r="C6333" s="48"/>
      <c r="D6333" s="48"/>
      <c r="E6333" s="48"/>
      <c r="F6333" s="48"/>
      <c r="G6333" s="49"/>
      <c r="H6333" s="48"/>
      <c r="I6333" s="52"/>
      <c r="J6333" s="52"/>
      <c r="K6333" s="48"/>
      <c r="L6333" s="48"/>
      <c r="M6333" s="48"/>
      <c r="N6333" s="48"/>
      <c r="O6333" s="49"/>
    </row>
    <row r="6334" spans="2:15" x14ac:dyDescent="0.25">
      <c r="B6334" s="89"/>
      <c r="C6334" s="48"/>
      <c r="D6334" s="48"/>
      <c r="E6334" s="48"/>
      <c r="F6334" s="48"/>
      <c r="G6334" s="49"/>
      <c r="H6334" s="48"/>
      <c r="I6334" s="52"/>
      <c r="J6334" s="52"/>
      <c r="K6334" s="48"/>
      <c r="L6334" s="48"/>
      <c r="M6334" s="48"/>
      <c r="N6334" s="48"/>
      <c r="O6334" s="49"/>
    </row>
    <row r="6335" spans="2:15" x14ac:dyDescent="0.25">
      <c r="B6335" s="89"/>
      <c r="C6335" s="48"/>
      <c r="D6335" s="48"/>
      <c r="E6335" s="48"/>
      <c r="F6335" s="48"/>
      <c r="G6335" s="49"/>
      <c r="H6335" s="48"/>
      <c r="I6335" s="52"/>
      <c r="J6335" s="52"/>
      <c r="K6335" s="48"/>
      <c r="L6335" s="48"/>
      <c r="M6335" s="48"/>
      <c r="N6335" s="48"/>
      <c r="O6335" s="49"/>
    </row>
    <row r="6336" spans="2:15" x14ac:dyDescent="0.25">
      <c r="B6336" s="89"/>
      <c r="C6336" s="48"/>
      <c r="D6336" s="48"/>
      <c r="E6336" s="48"/>
      <c r="F6336" s="48"/>
      <c r="G6336" s="49"/>
      <c r="H6336" s="48"/>
      <c r="I6336" s="52"/>
      <c r="J6336" s="52"/>
      <c r="K6336" s="48"/>
      <c r="L6336" s="48"/>
      <c r="M6336" s="48"/>
      <c r="N6336" s="48"/>
      <c r="O6336" s="49"/>
    </row>
    <row r="6337" spans="2:15" x14ac:dyDescent="0.25">
      <c r="B6337" s="89"/>
      <c r="C6337" s="48"/>
      <c r="D6337" s="48"/>
      <c r="E6337" s="48"/>
      <c r="F6337" s="48"/>
      <c r="G6337" s="49"/>
      <c r="H6337" s="48"/>
      <c r="I6337" s="52"/>
      <c r="J6337" s="52"/>
      <c r="K6337" s="48"/>
      <c r="L6337" s="48"/>
      <c r="M6337" s="48"/>
      <c r="N6337" s="48"/>
      <c r="O6337" s="49"/>
    </row>
    <row r="6338" spans="2:15" x14ac:dyDescent="0.25">
      <c r="B6338" s="89"/>
      <c r="C6338" s="48"/>
      <c r="D6338" s="48"/>
      <c r="E6338" s="48"/>
      <c r="F6338" s="48"/>
      <c r="G6338" s="49"/>
      <c r="H6338" s="48"/>
      <c r="I6338" s="52"/>
      <c r="J6338" s="52"/>
      <c r="K6338" s="48"/>
      <c r="L6338" s="48"/>
      <c r="M6338" s="48"/>
      <c r="N6338" s="48"/>
      <c r="O6338" s="49"/>
    </row>
    <row r="6339" spans="2:15" x14ac:dyDescent="0.25">
      <c r="B6339" s="89"/>
      <c r="C6339" s="48"/>
      <c r="D6339" s="48"/>
      <c r="E6339" s="48"/>
      <c r="F6339" s="48"/>
      <c r="G6339" s="49"/>
      <c r="H6339" s="48"/>
      <c r="I6339" s="52"/>
      <c r="J6339" s="52"/>
      <c r="K6339" s="48"/>
      <c r="L6339" s="48"/>
      <c r="M6339" s="48"/>
      <c r="N6339" s="48"/>
      <c r="O6339" s="49"/>
    </row>
    <row r="6340" spans="2:15" x14ac:dyDescent="0.25">
      <c r="B6340" s="89"/>
      <c r="C6340" s="48"/>
      <c r="D6340" s="48"/>
      <c r="E6340" s="48"/>
      <c r="F6340" s="48"/>
      <c r="G6340" s="49"/>
      <c r="H6340" s="48"/>
      <c r="I6340" s="52"/>
      <c r="J6340" s="52"/>
      <c r="K6340" s="48"/>
      <c r="L6340" s="48"/>
      <c r="M6340" s="48"/>
      <c r="N6340" s="48"/>
      <c r="O6340" s="49"/>
    </row>
    <row r="6341" spans="2:15" x14ac:dyDescent="0.25">
      <c r="B6341" s="89"/>
      <c r="C6341" s="48"/>
      <c r="D6341" s="48"/>
      <c r="E6341" s="48"/>
      <c r="F6341" s="48"/>
      <c r="G6341" s="49"/>
      <c r="H6341" s="48"/>
      <c r="I6341" s="52"/>
      <c r="J6341" s="52"/>
      <c r="K6341" s="48"/>
      <c r="L6341" s="48"/>
      <c r="M6341" s="48"/>
      <c r="N6341" s="48"/>
      <c r="O6341" s="49"/>
    </row>
    <row r="6342" spans="2:15" x14ac:dyDescent="0.25">
      <c r="B6342" s="89"/>
      <c r="C6342" s="48"/>
      <c r="D6342" s="48"/>
      <c r="E6342" s="48"/>
      <c r="F6342" s="48"/>
      <c r="G6342" s="49"/>
      <c r="H6342" s="48"/>
      <c r="I6342" s="52"/>
      <c r="J6342" s="52"/>
      <c r="K6342" s="48"/>
      <c r="L6342" s="48"/>
      <c r="M6342" s="48"/>
      <c r="N6342" s="48"/>
      <c r="O6342" s="49"/>
    </row>
    <row r="6343" spans="2:15" x14ac:dyDescent="0.25">
      <c r="B6343" s="89"/>
      <c r="C6343" s="48"/>
      <c r="D6343" s="48"/>
      <c r="E6343" s="48"/>
      <c r="F6343" s="48"/>
      <c r="G6343" s="49"/>
      <c r="H6343" s="48"/>
      <c r="I6343" s="52"/>
      <c r="J6343" s="52"/>
      <c r="K6343" s="48"/>
      <c r="L6343" s="48"/>
      <c r="M6343" s="48"/>
      <c r="N6343" s="48"/>
      <c r="O6343" s="49"/>
    </row>
    <row r="6344" spans="2:15" x14ac:dyDescent="0.25">
      <c r="B6344" s="89"/>
      <c r="C6344" s="48"/>
      <c r="D6344" s="48"/>
      <c r="E6344" s="48"/>
      <c r="F6344" s="48"/>
      <c r="G6344" s="49"/>
      <c r="H6344" s="48"/>
      <c r="I6344" s="52"/>
      <c r="J6344" s="52"/>
      <c r="K6344" s="48"/>
      <c r="L6344" s="48"/>
      <c r="M6344" s="48"/>
      <c r="N6344" s="48"/>
      <c r="O6344" s="49"/>
    </row>
    <row r="6345" spans="2:15" x14ac:dyDescent="0.25">
      <c r="B6345" s="89"/>
      <c r="C6345" s="48"/>
      <c r="D6345" s="48"/>
      <c r="E6345" s="48"/>
      <c r="F6345" s="48"/>
      <c r="G6345" s="49"/>
      <c r="H6345" s="48"/>
      <c r="I6345" s="52"/>
      <c r="J6345" s="52"/>
      <c r="K6345" s="48"/>
      <c r="L6345" s="48"/>
      <c r="M6345" s="48"/>
      <c r="N6345" s="48"/>
      <c r="O6345" s="49"/>
    </row>
    <row r="6346" spans="2:15" x14ac:dyDescent="0.25">
      <c r="B6346" s="89"/>
      <c r="C6346" s="48"/>
      <c r="D6346" s="48"/>
      <c r="E6346" s="48"/>
      <c r="F6346" s="48"/>
      <c r="G6346" s="49"/>
      <c r="H6346" s="48"/>
      <c r="I6346" s="52"/>
      <c r="J6346" s="52"/>
      <c r="K6346" s="48"/>
      <c r="L6346" s="48"/>
      <c r="M6346" s="48"/>
      <c r="N6346" s="48"/>
      <c r="O6346" s="49"/>
    </row>
    <row r="6347" spans="2:15" x14ac:dyDescent="0.25">
      <c r="B6347" s="89"/>
      <c r="C6347" s="48"/>
      <c r="D6347" s="48"/>
      <c r="E6347" s="48"/>
      <c r="F6347" s="48"/>
      <c r="G6347" s="49"/>
      <c r="H6347" s="48"/>
      <c r="I6347" s="52"/>
      <c r="J6347" s="52"/>
      <c r="K6347" s="48"/>
      <c r="L6347" s="48"/>
      <c r="M6347" s="48"/>
      <c r="N6347" s="48"/>
      <c r="O6347" s="49"/>
    </row>
    <row r="6348" spans="2:15" x14ac:dyDescent="0.25">
      <c r="B6348" s="89"/>
      <c r="C6348" s="48"/>
      <c r="D6348" s="48"/>
      <c r="E6348" s="48"/>
      <c r="F6348" s="48"/>
      <c r="G6348" s="49"/>
      <c r="H6348" s="48"/>
      <c r="I6348" s="52"/>
      <c r="J6348" s="52"/>
      <c r="K6348" s="48"/>
      <c r="L6348" s="48"/>
      <c r="M6348" s="48"/>
      <c r="N6348" s="48"/>
      <c r="O6348" s="49"/>
    </row>
    <row r="6349" spans="2:15" x14ac:dyDescent="0.25">
      <c r="B6349" s="89"/>
      <c r="C6349" s="48"/>
      <c r="D6349" s="48"/>
      <c r="E6349" s="48"/>
      <c r="F6349" s="48"/>
      <c r="G6349" s="49"/>
      <c r="H6349" s="48"/>
      <c r="I6349" s="52"/>
      <c r="J6349" s="52"/>
      <c r="K6349" s="48"/>
      <c r="L6349" s="48"/>
      <c r="M6349" s="48"/>
      <c r="N6349" s="48"/>
      <c r="O6349" s="49"/>
    </row>
    <row r="6350" spans="2:15" x14ac:dyDescent="0.25">
      <c r="B6350" s="89"/>
      <c r="C6350" s="48"/>
      <c r="D6350" s="48"/>
      <c r="E6350" s="48"/>
      <c r="F6350" s="48"/>
      <c r="G6350" s="49"/>
      <c r="H6350" s="48"/>
      <c r="I6350" s="52"/>
      <c r="J6350" s="52"/>
      <c r="K6350" s="48"/>
      <c r="L6350" s="48"/>
      <c r="M6350" s="48"/>
      <c r="N6350" s="48"/>
      <c r="O6350" s="49"/>
    </row>
    <row r="6351" spans="2:15" x14ac:dyDescent="0.25">
      <c r="B6351" s="89"/>
      <c r="C6351" s="48"/>
      <c r="D6351" s="48"/>
      <c r="E6351" s="48"/>
      <c r="F6351" s="48"/>
      <c r="G6351" s="49"/>
      <c r="H6351" s="48"/>
      <c r="I6351" s="52"/>
      <c r="J6351" s="52"/>
      <c r="K6351" s="48"/>
      <c r="L6351" s="48"/>
      <c r="M6351" s="48"/>
      <c r="N6351" s="48"/>
      <c r="O6351" s="49"/>
    </row>
    <row r="6352" spans="2:15" x14ac:dyDescent="0.25">
      <c r="B6352" s="89"/>
      <c r="C6352" s="48"/>
      <c r="D6352" s="48"/>
      <c r="E6352" s="48"/>
      <c r="F6352" s="48"/>
      <c r="G6352" s="49"/>
      <c r="H6352" s="48"/>
      <c r="I6352" s="52"/>
      <c r="J6352" s="52"/>
      <c r="K6352" s="48"/>
      <c r="L6352" s="48"/>
      <c r="M6352" s="48"/>
      <c r="N6352" s="48"/>
      <c r="O6352" s="49"/>
    </row>
    <row r="6353" spans="2:15" x14ac:dyDescent="0.25">
      <c r="B6353" s="89"/>
      <c r="C6353" s="48"/>
      <c r="D6353" s="48"/>
      <c r="E6353" s="48"/>
      <c r="F6353" s="48"/>
      <c r="G6353" s="49"/>
      <c r="H6353" s="48"/>
      <c r="I6353" s="52"/>
      <c r="J6353" s="52"/>
      <c r="K6353" s="48"/>
      <c r="L6353" s="48"/>
      <c r="M6353" s="48"/>
      <c r="N6353" s="48"/>
      <c r="O6353" s="49"/>
    </row>
    <row r="6354" spans="2:15" x14ac:dyDescent="0.25">
      <c r="B6354" s="89"/>
      <c r="C6354" s="48"/>
      <c r="D6354" s="48"/>
      <c r="E6354" s="48"/>
      <c r="F6354" s="48"/>
      <c r="G6354" s="49"/>
      <c r="H6354" s="48"/>
      <c r="I6354" s="52"/>
      <c r="J6354" s="52"/>
      <c r="K6354" s="48"/>
      <c r="L6354" s="48"/>
      <c r="M6354" s="48"/>
      <c r="N6354" s="48"/>
      <c r="O6354" s="49"/>
    </row>
    <row r="6355" spans="2:15" x14ac:dyDescent="0.25">
      <c r="B6355" s="89"/>
      <c r="C6355" s="48"/>
      <c r="D6355" s="48"/>
      <c r="E6355" s="48"/>
      <c r="F6355" s="48"/>
      <c r="G6355" s="49"/>
      <c r="H6355" s="48"/>
      <c r="I6355" s="52"/>
      <c r="J6355" s="52"/>
      <c r="K6355" s="48"/>
      <c r="L6355" s="48"/>
      <c r="M6355" s="48"/>
      <c r="N6355" s="48"/>
      <c r="O6355" s="49"/>
    </row>
    <row r="6356" spans="2:15" x14ac:dyDescent="0.25">
      <c r="B6356" s="89"/>
      <c r="C6356" s="48"/>
      <c r="D6356" s="48"/>
      <c r="E6356" s="48"/>
      <c r="F6356" s="48"/>
      <c r="G6356" s="49"/>
      <c r="H6356" s="48"/>
      <c r="I6356" s="52"/>
      <c r="J6356" s="52"/>
      <c r="K6356" s="48"/>
      <c r="L6356" s="48"/>
      <c r="M6356" s="48"/>
      <c r="N6356" s="48"/>
      <c r="O6356" s="49"/>
    </row>
    <row r="6357" spans="2:15" x14ac:dyDescent="0.25">
      <c r="B6357" s="89"/>
      <c r="C6357" s="48"/>
      <c r="D6357" s="48"/>
      <c r="E6357" s="48"/>
      <c r="F6357" s="48"/>
      <c r="G6357" s="49"/>
      <c r="H6357" s="48"/>
      <c r="I6357" s="52"/>
      <c r="J6357" s="52"/>
      <c r="K6357" s="48"/>
      <c r="L6357" s="48"/>
      <c r="M6357" s="48"/>
      <c r="N6357" s="48"/>
      <c r="O6357" s="49"/>
    </row>
    <row r="6358" spans="2:15" x14ac:dyDescent="0.25">
      <c r="B6358" s="89"/>
      <c r="C6358" s="48"/>
      <c r="D6358" s="48"/>
      <c r="E6358" s="48"/>
      <c r="F6358" s="48"/>
      <c r="G6358" s="49"/>
      <c r="H6358" s="48"/>
      <c r="I6358" s="52"/>
      <c r="J6358" s="52"/>
      <c r="K6358" s="48"/>
      <c r="L6358" s="48"/>
      <c r="M6358" s="48"/>
      <c r="N6358" s="48"/>
      <c r="O6358" s="49"/>
    </row>
    <row r="6359" spans="2:15" x14ac:dyDescent="0.25">
      <c r="B6359" s="89"/>
      <c r="C6359" s="48"/>
      <c r="D6359" s="48"/>
      <c r="E6359" s="48"/>
      <c r="F6359" s="48"/>
      <c r="G6359" s="49"/>
      <c r="H6359" s="48"/>
      <c r="I6359" s="52"/>
      <c r="J6359" s="52"/>
      <c r="K6359" s="48"/>
      <c r="L6359" s="48"/>
      <c r="M6359" s="48"/>
      <c r="N6359" s="48"/>
      <c r="O6359" s="49"/>
    </row>
    <row r="6360" spans="2:15" x14ac:dyDescent="0.25">
      <c r="B6360" s="89"/>
      <c r="C6360" s="48"/>
      <c r="D6360" s="48"/>
      <c r="E6360" s="48"/>
      <c r="F6360" s="48"/>
      <c r="G6360" s="49"/>
      <c r="H6360" s="48"/>
      <c r="I6360" s="52"/>
      <c r="J6360" s="52"/>
      <c r="K6360" s="48"/>
      <c r="L6360" s="48"/>
      <c r="M6360" s="48"/>
      <c r="N6360" s="48"/>
      <c r="O6360" s="49"/>
    </row>
    <row r="6361" spans="2:15" x14ac:dyDescent="0.25">
      <c r="B6361" s="89"/>
      <c r="C6361" s="48"/>
      <c r="D6361" s="48"/>
      <c r="E6361" s="48"/>
      <c r="F6361" s="48"/>
      <c r="G6361" s="49"/>
      <c r="H6361" s="48"/>
      <c r="I6361" s="52"/>
      <c r="J6361" s="52"/>
      <c r="K6361" s="48"/>
      <c r="L6361" s="48"/>
      <c r="M6361" s="48"/>
      <c r="N6361" s="48"/>
      <c r="O6361" s="49"/>
    </row>
    <row r="6362" spans="2:15" x14ac:dyDescent="0.25">
      <c r="B6362" s="89"/>
      <c r="C6362" s="48"/>
      <c r="D6362" s="48"/>
      <c r="E6362" s="48"/>
      <c r="F6362" s="48"/>
      <c r="G6362" s="49"/>
      <c r="H6362" s="48"/>
      <c r="I6362" s="52"/>
      <c r="J6362" s="52"/>
      <c r="K6362" s="48"/>
      <c r="L6362" s="48"/>
      <c r="M6362" s="48"/>
      <c r="N6362" s="48"/>
      <c r="O6362" s="49"/>
    </row>
    <row r="6363" spans="2:15" x14ac:dyDescent="0.25">
      <c r="B6363" s="89"/>
      <c r="C6363" s="48"/>
      <c r="D6363" s="48"/>
      <c r="E6363" s="48"/>
      <c r="F6363" s="48"/>
      <c r="G6363" s="49"/>
      <c r="H6363" s="48"/>
      <c r="I6363" s="52"/>
      <c r="J6363" s="52"/>
      <c r="K6363" s="48"/>
      <c r="L6363" s="48"/>
      <c r="M6363" s="48"/>
      <c r="N6363" s="48"/>
      <c r="O6363" s="49"/>
    </row>
    <row r="6364" spans="2:15" x14ac:dyDescent="0.25">
      <c r="B6364" s="89"/>
      <c r="C6364" s="48"/>
      <c r="D6364" s="48"/>
      <c r="E6364" s="48"/>
      <c r="F6364" s="48"/>
      <c r="G6364" s="49"/>
      <c r="H6364" s="48"/>
      <c r="I6364" s="52"/>
      <c r="J6364" s="52"/>
      <c r="K6364" s="48"/>
      <c r="L6364" s="48"/>
      <c r="M6364" s="48"/>
      <c r="N6364" s="48"/>
      <c r="O6364" s="49"/>
    </row>
    <row r="6365" spans="2:15" x14ac:dyDescent="0.25">
      <c r="B6365" s="89"/>
      <c r="C6365" s="48"/>
      <c r="D6365" s="48"/>
      <c r="E6365" s="48"/>
      <c r="F6365" s="48"/>
      <c r="G6365" s="49"/>
      <c r="H6365" s="48"/>
      <c r="I6365" s="52"/>
      <c r="J6365" s="52"/>
      <c r="K6365" s="48"/>
      <c r="L6365" s="48"/>
      <c r="M6365" s="48"/>
      <c r="N6365" s="48"/>
      <c r="O6365" s="49"/>
    </row>
    <row r="6366" spans="2:15" x14ac:dyDescent="0.25">
      <c r="B6366" s="89"/>
      <c r="C6366" s="48"/>
      <c r="D6366" s="48"/>
      <c r="E6366" s="48"/>
      <c r="F6366" s="48"/>
      <c r="G6366" s="49"/>
      <c r="H6366" s="48"/>
      <c r="I6366" s="52"/>
      <c r="J6366" s="52"/>
      <c r="K6366" s="48"/>
      <c r="L6366" s="48"/>
      <c r="M6366" s="48"/>
      <c r="N6366" s="48"/>
      <c r="O6366" s="49"/>
    </row>
    <row r="6367" spans="2:15" x14ac:dyDescent="0.25">
      <c r="B6367" s="89"/>
      <c r="C6367" s="48"/>
      <c r="D6367" s="48"/>
      <c r="E6367" s="48"/>
      <c r="F6367" s="48"/>
      <c r="G6367" s="49"/>
      <c r="H6367" s="48"/>
      <c r="I6367" s="52"/>
      <c r="J6367" s="52"/>
      <c r="K6367" s="48"/>
      <c r="L6367" s="48"/>
      <c r="M6367" s="48"/>
      <c r="N6367" s="48"/>
      <c r="O6367" s="49"/>
    </row>
    <row r="6368" spans="2:15" x14ac:dyDescent="0.25">
      <c r="B6368" s="89"/>
      <c r="C6368" s="48"/>
      <c r="D6368" s="48"/>
      <c r="E6368" s="48"/>
      <c r="F6368" s="48"/>
      <c r="G6368" s="49"/>
      <c r="H6368" s="48"/>
      <c r="I6368" s="52"/>
      <c r="J6368" s="52"/>
      <c r="K6368" s="48"/>
      <c r="L6368" s="48"/>
      <c r="M6368" s="48"/>
      <c r="N6368" s="48"/>
      <c r="O6368" s="49"/>
    </row>
    <row r="6369" spans="2:15" x14ac:dyDescent="0.25">
      <c r="B6369" s="89"/>
      <c r="C6369" s="48"/>
      <c r="D6369" s="48"/>
      <c r="E6369" s="48"/>
      <c r="F6369" s="48"/>
      <c r="G6369" s="49"/>
      <c r="H6369" s="48"/>
      <c r="I6369" s="52"/>
      <c r="J6369" s="52"/>
      <c r="K6369" s="48"/>
      <c r="L6369" s="48"/>
      <c r="M6369" s="48"/>
      <c r="N6369" s="48"/>
      <c r="O6369" s="49"/>
    </row>
    <row r="6370" spans="2:15" x14ac:dyDescent="0.25">
      <c r="B6370" s="89"/>
      <c r="C6370" s="48"/>
      <c r="D6370" s="48"/>
      <c r="E6370" s="48"/>
      <c r="F6370" s="48"/>
      <c r="G6370" s="49"/>
      <c r="H6370" s="48"/>
      <c r="I6370" s="52"/>
      <c r="J6370" s="52"/>
      <c r="K6370" s="48"/>
      <c r="L6370" s="48"/>
      <c r="M6370" s="48"/>
      <c r="N6370" s="48"/>
      <c r="O6370" s="49"/>
    </row>
    <row r="6371" spans="2:15" x14ac:dyDescent="0.25">
      <c r="B6371" s="89"/>
      <c r="C6371" s="48"/>
      <c r="D6371" s="48"/>
      <c r="E6371" s="48"/>
      <c r="F6371" s="48"/>
      <c r="G6371" s="49"/>
      <c r="H6371" s="48"/>
      <c r="I6371" s="52"/>
      <c r="J6371" s="52"/>
      <c r="K6371" s="48"/>
      <c r="L6371" s="48"/>
      <c r="M6371" s="48"/>
      <c r="N6371" s="48"/>
      <c r="O6371" s="49"/>
    </row>
    <row r="6372" spans="2:15" x14ac:dyDescent="0.25">
      <c r="B6372" s="89"/>
      <c r="C6372" s="48"/>
      <c r="D6372" s="48"/>
      <c r="E6372" s="48"/>
      <c r="F6372" s="48"/>
      <c r="G6372" s="49"/>
      <c r="H6372" s="48"/>
      <c r="I6372" s="52"/>
      <c r="J6372" s="52"/>
      <c r="K6372" s="48"/>
      <c r="L6372" s="48"/>
      <c r="M6372" s="48"/>
      <c r="N6372" s="48"/>
      <c r="O6372" s="49"/>
    </row>
    <row r="6373" spans="2:15" x14ac:dyDescent="0.25">
      <c r="B6373" s="89"/>
      <c r="C6373" s="48"/>
      <c r="D6373" s="48"/>
      <c r="E6373" s="48"/>
      <c r="F6373" s="48"/>
      <c r="G6373" s="49"/>
      <c r="H6373" s="48"/>
      <c r="I6373" s="52"/>
      <c r="J6373" s="52"/>
      <c r="K6373" s="48"/>
      <c r="L6373" s="48"/>
      <c r="M6373" s="48"/>
      <c r="N6373" s="48"/>
      <c r="O6373" s="49"/>
    </row>
    <row r="6374" spans="2:15" x14ac:dyDescent="0.25">
      <c r="B6374" s="89"/>
      <c r="C6374" s="48"/>
      <c r="D6374" s="48"/>
      <c r="E6374" s="48"/>
      <c r="F6374" s="48"/>
      <c r="G6374" s="49"/>
      <c r="H6374" s="48"/>
      <c r="I6374" s="52"/>
      <c r="J6374" s="52"/>
      <c r="K6374" s="48"/>
      <c r="L6374" s="48"/>
      <c r="M6374" s="48"/>
      <c r="N6374" s="48"/>
      <c r="O6374" s="49"/>
    </row>
    <row r="6375" spans="2:15" x14ac:dyDescent="0.25">
      <c r="B6375" s="89"/>
      <c r="C6375" s="48"/>
      <c r="D6375" s="48"/>
      <c r="E6375" s="48"/>
      <c r="F6375" s="48"/>
      <c r="G6375" s="49"/>
      <c r="H6375" s="48"/>
      <c r="I6375" s="52"/>
      <c r="J6375" s="52"/>
      <c r="K6375" s="48"/>
      <c r="L6375" s="48"/>
      <c r="M6375" s="48"/>
      <c r="N6375" s="48"/>
      <c r="O6375" s="49"/>
    </row>
    <row r="6376" spans="2:15" x14ac:dyDescent="0.25">
      <c r="B6376" s="89"/>
      <c r="C6376" s="48"/>
      <c r="D6376" s="48"/>
      <c r="E6376" s="48"/>
      <c r="F6376" s="48"/>
      <c r="G6376" s="49"/>
      <c r="H6376" s="48"/>
      <c r="I6376" s="52"/>
      <c r="J6376" s="52"/>
      <c r="K6376" s="48"/>
      <c r="L6376" s="48"/>
      <c r="M6376" s="48"/>
      <c r="N6376" s="48"/>
      <c r="O6376" s="49"/>
    </row>
    <row r="6377" spans="2:15" x14ac:dyDescent="0.25">
      <c r="B6377" s="89"/>
      <c r="C6377" s="48"/>
      <c r="D6377" s="48"/>
      <c r="E6377" s="48"/>
      <c r="F6377" s="48"/>
      <c r="G6377" s="49"/>
      <c r="H6377" s="48"/>
      <c r="I6377" s="52"/>
      <c r="J6377" s="52"/>
      <c r="K6377" s="48"/>
      <c r="L6377" s="48"/>
      <c r="M6377" s="48"/>
      <c r="N6377" s="48"/>
      <c r="O6377" s="49"/>
    </row>
    <row r="6378" spans="2:15" x14ac:dyDescent="0.25">
      <c r="B6378" s="89"/>
      <c r="C6378" s="48"/>
      <c r="D6378" s="48"/>
      <c r="E6378" s="48"/>
      <c r="F6378" s="48"/>
      <c r="G6378" s="49"/>
      <c r="H6378" s="48"/>
      <c r="I6378" s="52"/>
      <c r="J6378" s="52"/>
      <c r="K6378" s="48"/>
      <c r="L6378" s="48"/>
      <c r="M6378" s="48"/>
      <c r="N6378" s="48"/>
      <c r="O6378" s="49"/>
    </row>
    <row r="6379" spans="2:15" x14ac:dyDescent="0.25">
      <c r="B6379" s="89"/>
      <c r="C6379" s="48"/>
      <c r="D6379" s="48"/>
      <c r="E6379" s="48"/>
      <c r="F6379" s="48"/>
      <c r="G6379" s="49"/>
      <c r="H6379" s="48"/>
      <c r="I6379" s="52"/>
      <c r="J6379" s="52"/>
      <c r="K6379" s="48"/>
      <c r="L6379" s="48"/>
      <c r="M6379" s="48"/>
      <c r="N6379" s="48"/>
      <c r="O6379" s="49"/>
    </row>
    <row r="6380" spans="2:15" x14ac:dyDescent="0.25">
      <c r="B6380" s="89"/>
      <c r="C6380" s="48"/>
      <c r="D6380" s="48"/>
      <c r="E6380" s="48"/>
      <c r="F6380" s="48"/>
      <c r="G6380" s="49"/>
      <c r="H6380" s="48"/>
      <c r="I6380" s="52"/>
      <c r="J6380" s="52"/>
      <c r="K6380" s="48"/>
      <c r="L6380" s="48"/>
      <c r="M6380" s="48"/>
      <c r="N6380" s="48"/>
      <c r="O6380" s="49"/>
    </row>
    <row r="6381" spans="2:15" x14ac:dyDescent="0.25">
      <c r="B6381" s="89"/>
      <c r="C6381" s="48"/>
      <c r="D6381" s="48"/>
      <c r="E6381" s="48"/>
      <c r="F6381" s="48"/>
      <c r="G6381" s="49"/>
      <c r="H6381" s="48"/>
      <c r="I6381" s="52"/>
      <c r="J6381" s="52"/>
      <c r="K6381" s="48"/>
      <c r="L6381" s="48"/>
      <c r="M6381" s="48"/>
      <c r="N6381" s="48"/>
      <c r="O6381" s="49"/>
    </row>
    <row r="6382" spans="2:15" x14ac:dyDescent="0.25">
      <c r="B6382" s="89"/>
      <c r="C6382" s="48"/>
      <c r="D6382" s="48"/>
      <c r="E6382" s="48"/>
      <c r="F6382" s="48"/>
      <c r="G6382" s="49"/>
      <c r="H6382" s="48"/>
      <c r="I6382" s="52"/>
      <c r="J6382" s="52"/>
      <c r="K6382" s="48"/>
      <c r="L6382" s="48"/>
      <c r="M6382" s="48"/>
      <c r="N6382" s="48"/>
      <c r="O6382" s="49"/>
    </row>
    <row r="6383" spans="2:15" x14ac:dyDescent="0.25">
      <c r="B6383" s="89"/>
      <c r="C6383" s="48"/>
      <c r="D6383" s="48"/>
      <c r="E6383" s="48"/>
      <c r="F6383" s="48"/>
      <c r="G6383" s="49"/>
      <c r="H6383" s="48"/>
      <c r="I6383" s="52"/>
      <c r="J6383" s="52"/>
      <c r="K6383" s="48"/>
      <c r="L6383" s="48"/>
      <c r="M6383" s="48"/>
      <c r="N6383" s="48"/>
      <c r="O6383" s="49"/>
    </row>
    <row r="6384" spans="2:15" x14ac:dyDescent="0.25">
      <c r="B6384" s="89"/>
      <c r="C6384" s="48"/>
      <c r="D6384" s="48"/>
      <c r="E6384" s="48"/>
      <c r="F6384" s="48"/>
      <c r="G6384" s="49"/>
      <c r="H6384" s="48"/>
      <c r="I6384" s="52"/>
      <c r="J6384" s="52"/>
      <c r="K6384" s="48"/>
      <c r="L6384" s="48"/>
      <c r="M6384" s="48"/>
      <c r="N6384" s="48"/>
      <c r="O6384" s="49"/>
    </row>
    <row r="6385" spans="2:15" x14ac:dyDescent="0.25">
      <c r="B6385" s="89"/>
      <c r="C6385" s="48"/>
      <c r="D6385" s="48"/>
      <c r="E6385" s="48"/>
      <c r="F6385" s="48"/>
      <c r="G6385" s="49"/>
      <c r="H6385" s="48"/>
      <c r="I6385" s="52"/>
      <c r="J6385" s="52"/>
      <c r="K6385" s="48"/>
      <c r="L6385" s="48"/>
      <c r="M6385" s="48"/>
      <c r="N6385" s="48"/>
      <c r="O6385" s="49"/>
    </row>
    <row r="6386" spans="2:15" x14ac:dyDescent="0.25">
      <c r="B6386" s="89"/>
      <c r="C6386" s="48"/>
      <c r="D6386" s="48"/>
      <c r="E6386" s="48"/>
      <c r="F6386" s="48"/>
      <c r="G6386" s="49"/>
      <c r="H6386" s="48"/>
      <c r="I6386" s="52"/>
      <c r="J6386" s="52"/>
      <c r="K6386" s="48"/>
      <c r="L6386" s="48"/>
      <c r="M6386" s="48"/>
      <c r="N6386" s="48"/>
      <c r="O6386" s="49"/>
    </row>
    <row r="6387" spans="2:15" x14ac:dyDescent="0.25">
      <c r="B6387" s="89"/>
      <c r="C6387" s="48"/>
      <c r="D6387" s="48"/>
      <c r="E6387" s="48"/>
      <c r="F6387" s="48"/>
      <c r="G6387" s="49"/>
      <c r="H6387" s="48"/>
      <c r="I6387" s="52"/>
      <c r="J6387" s="52"/>
      <c r="K6387" s="48"/>
      <c r="L6387" s="48"/>
      <c r="M6387" s="48"/>
      <c r="N6387" s="48"/>
      <c r="O6387" s="49"/>
    </row>
    <row r="6388" spans="2:15" x14ac:dyDescent="0.25">
      <c r="B6388" s="89"/>
      <c r="C6388" s="48"/>
      <c r="D6388" s="48"/>
      <c r="E6388" s="48"/>
      <c r="F6388" s="48"/>
      <c r="G6388" s="49"/>
      <c r="H6388" s="48"/>
      <c r="I6388" s="52"/>
      <c r="J6388" s="52"/>
      <c r="K6388" s="48"/>
      <c r="L6388" s="48"/>
      <c r="M6388" s="48"/>
      <c r="N6388" s="48"/>
      <c r="O6388" s="49"/>
    </row>
    <row r="6389" spans="2:15" x14ac:dyDescent="0.25">
      <c r="B6389" s="89"/>
      <c r="C6389" s="48"/>
      <c r="D6389" s="48"/>
      <c r="E6389" s="48"/>
      <c r="F6389" s="48"/>
      <c r="G6389" s="49"/>
      <c r="H6389" s="48"/>
      <c r="I6389" s="52"/>
      <c r="J6389" s="52"/>
      <c r="K6389" s="48"/>
      <c r="L6389" s="48"/>
      <c r="M6389" s="48"/>
      <c r="N6389" s="48"/>
      <c r="O6389" s="49"/>
    </row>
    <row r="6390" spans="2:15" x14ac:dyDescent="0.25">
      <c r="B6390" s="89"/>
      <c r="C6390" s="48"/>
      <c r="D6390" s="48"/>
      <c r="E6390" s="48"/>
      <c r="F6390" s="48"/>
      <c r="G6390" s="49"/>
      <c r="H6390" s="48"/>
      <c r="I6390" s="52"/>
      <c r="J6390" s="52"/>
      <c r="K6390" s="48"/>
      <c r="L6390" s="48"/>
      <c r="M6390" s="48"/>
      <c r="N6390" s="48"/>
      <c r="O6390" s="49"/>
    </row>
    <row r="6391" spans="2:15" x14ac:dyDescent="0.25">
      <c r="B6391" s="89"/>
      <c r="C6391" s="48"/>
      <c r="D6391" s="48"/>
      <c r="E6391" s="48"/>
      <c r="F6391" s="48"/>
      <c r="G6391" s="49"/>
      <c r="H6391" s="48"/>
      <c r="I6391" s="52"/>
      <c r="J6391" s="52"/>
      <c r="K6391" s="48"/>
      <c r="L6391" s="48"/>
      <c r="M6391" s="48"/>
      <c r="N6391" s="48"/>
      <c r="O6391" s="49"/>
    </row>
    <row r="6392" spans="2:15" x14ac:dyDescent="0.25">
      <c r="B6392" s="89"/>
      <c r="C6392" s="48"/>
      <c r="D6392" s="48"/>
      <c r="E6392" s="48"/>
      <c r="F6392" s="48"/>
      <c r="G6392" s="49"/>
      <c r="H6392" s="48"/>
      <c r="I6392" s="52"/>
      <c r="J6392" s="52"/>
      <c r="K6392" s="48"/>
      <c r="L6392" s="48"/>
      <c r="M6392" s="48"/>
      <c r="N6392" s="48"/>
      <c r="O6392" s="49"/>
    </row>
    <row r="6393" spans="2:15" x14ac:dyDescent="0.25">
      <c r="B6393" s="89"/>
      <c r="C6393" s="48"/>
      <c r="D6393" s="48"/>
      <c r="E6393" s="48"/>
      <c r="F6393" s="48"/>
      <c r="G6393" s="49"/>
      <c r="H6393" s="48"/>
      <c r="I6393" s="52"/>
      <c r="J6393" s="52"/>
      <c r="K6393" s="48"/>
      <c r="L6393" s="48"/>
      <c r="M6393" s="48"/>
      <c r="N6393" s="48"/>
      <c r="O6393" s="49"/>
    </row>
    <row r="6394" spans="2:15" x14ac:dyDescent="0.25">
      <c r="B6394" s="89"/>
      <c r="C6394" s="48"/>
      <c r="D6394" s="48"/>
      <c r="E6394" s="48"/>
      <c r="F6394" s="48"/>
      <c r="G6394" s="49"/>
      <c r="H6394" s="48"/>
      <c r="I6394" s="52"/>
      <c r="J6394" s="52"/>
      <c r="K6394" s="48"/>
      <c r="L6394" s="48"/>
      <c r="M6394" s="48"/>
      <c r="N6394" s="48"/>
      <c r="O6394" s="49"/>
    </row>
    <row r="6395" spans="2:15" x14ac:dyDescent="0.25">
      <c r="B6395" s="89"/>
      <c r="C6395" s="48"/>
      <c r="D6395" s="48"/>
      <c r="E6395" s="48"/>
      <c r="F6395" s="48"/>
      <c r="G6395" s="49"/>
      <c r="H6395" s="48"/>
      <c r="I6395" s="52"/>
      <c r="J6395" s="52"/>
      <c r="K6395" s="48"/>
      <c r="L6395" s="48"/>
      <c r="M6395" s="48"/>
      <c r="N6395" s="48"/>
      <c r="O6395" s="49"/>
    </row>
    <row r="6396" spans="2:15" x14ac:dyDescent="0.25">
      <c r="B6396" s="89"/>
      <c r="C6396" s="48"/>
      <c r="D6396" s="48"/>
      <c r="E6396" s="48"/>
      <c r="F6396" s="48"/>
      <c r="G6396" s="49"/>
      <c r="H6396" s="48"/>
      <c r="I6396" s="52"/>
      <c r="J6396" s="52"/>
      <c r="K6396" s="48"/>
      <c r="L6396" s="48"/>
      <c r="M6396" s="48"/>
      <c r="N6396" s="48"/>
      <c r="O6396" s="49"/>
    </row>
    <row r="6397" spans="2:15" x14ac:dyDescent="0.25">
      <c r="B6397" s="89"/>
      <c r="C6397" s="48"/>
      <c r="D6397" s="48"/>
      <c r="E6397" s="48"/>
      <c r="F6397" s="48"/>
      <c r="G6397" s="49"/>
      <c r="H6397" s="48"/>
      <c r="I6397" s="52"/>
      <c r="J6397" s="52"/>
      <c r="K6397" s="48"/>
      <c r="L6397" s="48"/>
      <c r="M6397" s="48"/>
      <c r="N6397" s="48"/>
      <c r="O6397" s="49"/>
    </row>
    <row r="6398" spans="2:15" x14ac:dyDescent="0.25">
      <c r="B6398" s="89"/>
      <c r="C6398" s="48"/>
      <c r="D6398" s="48"/>
      <c r="E6398" s="48"/>
      <c r="F6398" s="48"/>
      <c r="G6398" s="49"/>
      <c r="H6398" s="48"/>
      <c r="I6398" s="52"/>
      <c r="J6398" s="52"/>
      <c r="K6398" s="48"/>
      <c r="L6398" s="48"/>
      <c r="M6398" s="48"/>
      <c r="N6398" s="48"/>
      <c r="O6398" s="49"/>
    </row>
    <row r="6399" spans="2:15" x14ac:dyDescent="0.25">
      <c r="B6399" s="89"/>
      <c r="C6399" s="48"/>
      <c r="D6399" s="48"/>
      <c r="E6399" s="48"/>
      <c r="F6399" s="48"/>
      <c r="G6399" s="49"/>
      <c r="H6399" s="48"/>
      <c r="I6399" s="52"/>
      <c r="J6399" s="52"/>
      <c r="K6399" s="48"/>
      <c r="L6399" s="48"/>
      <c r="M6399" s="48"/>
      <c r="N6399" s="48"/>
      <c r="O6399" s="49"/>
    </row>
    <row r="6400" spans="2:15" x14ac:dyDescent="0.25">
      <c r="B6400" s="89"/>
      <c r="C6400" s="48"/>
      <c r="D6400" s="48"/>
      <c r="E6400" s="48"/>
      <c r="F6400" s="48"/>
      <c r="G6400" s="49"/>
      <c r="H6400" s="48"/>
      <c r="I6400" s="52"/>
      <c r="J6400" s="52"/>
      <c r="K6400" s="48"/>
      <c r="L6400" s="48"/>
      <c r="M6400" s="48"/>
      <c r="N6400" s="48"/>
      <c r="O6400" s="49"/>
    </row>
    <row r="6401" spans="2:15" x14ac:dyDescent="0.25">
      <c r="B6401" s="89"/>
      <c r="C6401" s="48"/>
      <c r="D6401" s="48"/>
      <c r="E6401" s="48"/>
      <c r="F6401" s="48"/>
      <c r="G6401" s="49"/>
      <c r="H6401" s="48"/>
      <c r="I6401" s="52"/>
      <c r="J6401" s="52"/>
      <c r="K6401" s="48"/>
      <c r="L6401" s="48"/>
      <c r="M6401" s="48"/>
      <c r="N6401" s="48"/>
      <c r="O6401" s="49"/>
    </row>
    <row r="6402" spans="2:15" x14ac:dyDescent="0.25">
      <c r="B6402" s="89"/>
      <c r="C6402" s="48"/>
      <c r="D6402" s="48"/>
      <c r="E6402" s="48"/>
      <c r="F6402" s="48"/>
      <c r="G6402" s="49"/>
      <c r="H6402" s="48"/>
      <c r="I6402" s="52"/>
      <c r="J6402" s="52"/>
      <c r="K6402" s="48"/>
      <c r="L6402" s="48"/>
      <c r="M6402" s="48"/>
      <c r="N6402" s="48"/>
      <c r="O6402" s="49"/>
    </row>
    <row r="6403" spans="2:15" x14ac:dyDescent="0.25">
      <c r="B6403" s="89"/>
      <c r="C6403" s="48"/>
      <c r="D6403" s="48"/>
      <c r="E6403" s="48"/>
      <c r="F6403" s="48"/>
      <c r="G6403" s="49"/>
      <c r="H6403" s="48"/>
      <c r="I6403" s="52"/>
      <c r="J6403" s="52"/>
      <c r="K6403" s="48"/>
      <c r="L6403" s="48"/>
      <c r="M6403" s="48"/>
      <c r="N6403" s="48"/>
      <c r="O6403" s="49"/>
    </row>
    <row r="6404" spans="2:15" x14ac:dyDescent="0.25">
      <c r="B6404" s="89"/>
      <c r="C6404" s="48"/>
      <c r="D6404" s="48"/>
      <c r="E6404" s="48"/>
      <c r="F6404" s="48"/>
      <c r="G6404" s="49"/>
      <c r="H6404" s="48"/>
      <c r="I6404" s="52"/>
      <c r="J6404" s="52"/>
      <c r="K6404" s="48"/>
      <c r="L6404" s="48"/>
      <c r="M6404" s="48"/>
      <c r="N6404" s="48"/>
      <c r="O6404" s="49"/>
    </row>
    <row r="6405" spans="2:15" x14ac:dyDescent="0.25">
      <c r="B6405" s="89"/>
      <c r="C6405" s="48"/>
      <c r="D6405" s="48"/>
      <c r="E6405" s="48"/>
      <c r="F6405" s="48"/>
      <c r="G6405" s="49"/>
      <c r="H6405" s="48"/>
      <c r="I6405" s="52"/>
      <c r="J6405" s="52"/>
      <c r="K6405" s="48"/>
      <c r="L6405" s="48"/>
      <c r="M6405" s="48"/>
      <c r="N6405" s="48"/>
      <c r="O6405" s="49"/>
    </row>
    <row r="6406" spans="2:15" x14ac:dyDescent="0.25">
      <c r="B6406" s="89"/>
      <c r="C6406" s="48"/>
      <c r="D6406" s="48"/>
      <c r="E6406" s="48"/>
      <c r="F6406" s="48"/>
      <c r="G6406" s="49"/>
      <c r="H6406" s="48"/>
      <c r="I6406" s="52"/>
      <c r="J6406" s="52"/>
      <c r="K6406" s="48"/>
      <c r="L6406" s="48"/>
      <c r="M6406" s="48"/>
      <c r="N6406" s="48"/>
      <c r="O6406" s="49"/>
    </row>
    <row r="6407" spans="2:15" x14ac:dyDescent="0.25">
      <c r="B6407" s="89"/>
      <c r="C6407" s="48"/>
      <c r="D6407" s="48"/>
      <c r="E6407" s="48"/>
      <c r="F6407" s="48"/>
      <c r="G6407" s="49"/>
      <c r="H6407" s="48"/>
      <c r="I6407" s="52"/>
      <c r="J6407" s="52"/>
      <c r="K6407" s="48"/>
      <c r="L6407" s="48"/>
      <c r="M6407" s="48"/>
      <c r="N6407" s="48"/>
      <c r="O6407" s="49"/>
    </row>
    <row r="6408" spans="2:15" x14ac:dyDescent="0.25">
      <c r="B6408" s="89"/>
      <c r="C6408" s="48"/>
      <c r="D6408" s="48"/>
      <c r="E6408" s="48"/>
      <c r="F6408" s="48"/>
      <c r="G6408" s="49"/>
      <c r="H6408" s="48"/>
      <c r="I6408" s="52"/>
      <c r="J6408" s="52"/>
      <c r="K6408" s="48"/>
      <c r="L6408" s="48"/>
      <c r="M6408" s="48"/>
      <c r="N6408" s="48"/>
      <c r="O6408" s="49"/>
    </row>
    <row r="6409" spans="2:15" x14ac:dyDescent="0.25">
      <c r="B6409" s="89"/>
      <c r="C6409" s="48"/>
      <c r="D6409" s="48"/>
      <c r="E6409" s="48"/>
      <c r="F6409" s="48"/>
      <c r="G6409" s="49"/>
      <c r="H6409" s="48"/>
      <c r="I6409" s="52"/>
      <c r="J6409" s="52"/>
      <c r="K6409" s="48"/>
      <c r="L6409" s="48"/>
      <c r="M6409" s="48"/>
      <c r="N6409" s="48"/>
      <c r="O6409" s="49"/>
    </row>
    <row r="6410" spans="2:15" x14ac:dyDescent="0.25">
      <c r="B6410" s="89"/>
      <c r="C6410" s="48"/>
      <c r="D6410" s="48"/>
      <c r="E6410" s="48"/>
      <c r="F6410" s="48"/>
      <c r="G6410" s="49"/>
      <c r="H6410" s="48"/>
      <c r="I6410" s="52"/>
      <c r="J6410" s="52"/>
      <c r="K6410" s="48"/>
      <c r="L6410" s="48"/>
      <c r="M6410" s="48"/>
      <c r="N6410" s="48"/>
      <c r="O6410" s="49"/>
    </row>
    <row r="6411" spans="2:15" x14ac:dyDescent="0.25">
      <c r="B6411" s="89"/>
      <c r="C6411" s="48"/>
      <c r="D6411" s="48"/>
      <c r="E6411" s="48"/>
      <c r="F6411" s="48"/>
      <c r="G6411" s="49"/>
      <c r="H6411" s="48"/>
      <c r="I6411" s="52"/>
      <c r="J6411" s="52"/>
      <c r="K6411" s="48"/>
      <c r="L6411" s="48"/>
      <c r="M6411" s="48"/>
      <c r="N6411" s="48"/>
      <c r="O6411" s="49"/>
    </row>
    <row r="6412" spans="2:15" x14ac:dyDescent="0.25">
      <c r="B6412" s="89"/>
      <c r="C6412" s="48"/>
      <c r="D6412" s="48"/>
      <c r="E6412" s="48"/>
      <c r="F6412" s="48"/>
      <c r="G6412" s="49"/>
      <c r="H6412" s="48"/>
      <c r="I6412" s="52"/>
      <c r="J6412" s="52"/>
      <c r="K6412" s="48"/>
      <c r="L6412" s="48"/>
      <c r="M6412" s="48"/>
      <c r="N6412" s="48"/>
      <c r="O6412" s="49"/>
    </row>
    <row r="6413" spans="2:15" x14ac:dyDescent="0.25">
      <c r="B6413" s="89"/>
      <c r="C6413" s="48"/>
      <c r="D6413" s="48"/>
      <c r="E6413" s="48"/>
      <c r="F6413" s="48"/>
      <c r="G6413" s="49"/>
      <c r="H6413" s="48"/>
      <c r="I6413" s="52"/>
      <c r="J6413" s="52"/>
      <c r="K6413" s="48"/>
      <c r="L6413" s="48"/>
      <c r="M6413" s="48"/>
      <c r="N6413" s="48"/>
      <c r="O6413" s="49"/>
    </row>
    <row r="6414" spans="2:15" x14ac:dyDescent="0.25">
      <c r="B6414" s="89"/>
      <c r="C6414" s="48"/>
      <c r="D6414" s="48"/>
      <c r="E6414" s="48"/>
      <c r="F6414" s="48"/>
      <c r="G6414" s="49"/>
      <c r="H6414" s="48"/>
      <c r="I6414" s="52"/>
      <c r="J6414" s="52"/>
      <c r="K6414" s="48"/>
      <c r="L6414" s="48"/>
      <c r="M6414" s="48"/>
      <c r="N6414" s="48"/>
      <c r="O6414" s="49"/>
    </row>
    <row r="6415" spans="2:15" x14ac:dyDescent="0.25">
      <c r="B6415" s="89"/>
      <c r="C6415" s="48"/>
      <c r="D6415" s="48"/>
      <c r="E6415" s="48"/>
      <c r="F6415" s="48"/>
      <c r="G6415" s="49"/>
      <c r="H6415" s="48"/>
      <c r="I6415" s="52"/>
      <c r="J6415" s="52"/>
      <c r="K6415" s="48"/>
      <c r="L6415" s="48"/>
      <c r="M6415" s="48"/>
      <c r="N6415" s="48"/>
      <c r="O6415" s="49"/>
    </row>
    <row r="6416" spans="2:15" x14ac:dyDescent="0.25">
      <c r="B6416" s="89"/>
      <c r="C6416" s="48"/>
      <c r="D6416" s="48"/>
      <c r="E6416" s="48"/>
      <c r="F6416" s="48"/>
      <c r="G6416" s="49"/>
      <c r="H6416" s="48"/>
      <c r="I6416" s="52"/>
      <c r="J6416" s="52"/>
      <c r="K6416" s="48"/>
      <c r="L6416" s="48"/>
      <c r="M6416" s="48"/>
      <c r="N6416" s="48"/>
      <c r="O6416" s="49"/>
    </row>
    <row r="6417" spans="2:15" x14ac:dyDescent="0.25">
      <c r="B6417" s="89"/>
      <c r="C6417" s="48"/>
      <c r="D6417" s="48"/>
      <c r="E6417" s="48"/>
      <c r="F6417" s="48"/>
      <c r="G6417" s="49"/>
      <c r="H6417" s="48"/>
      <c r="I6417" s="52"/>
      <c r="J6417" s="52"/>
      <c r="K6417" s="48"/>
      <c r="L6417" s="48"/>
      <c r="M6417" s="48"/>
      <c r="N6417" s="48"/>
      <c r="O6417" s="49"/>
    </row>
    <row r="6418" spans="2:15" x14ac:dyDescent="0.25">
      <c r="B6418" s="89"/>
      <c r="C6418" s="48"/>
      <c r="D6418" s="48"/>
      <c r="E6418" s="48"/>
      <c r="F6418" s="48"/>
      <c r="G6418" s="49"/>
      <c r="H6418" s="48"/>
      <c r="I6418" s="52"/>
      <c r="J6418" s="52"/>
      <c r="K6418" s="48"/>
      <c r="L6418" s="48"/>
      <c r="M6418" s="48"/>
      <c r="N6418" s="48"/>
      <c r="O6418" s="49"/>
    </row>
    <row r="6419" spans="2:15" x14ac:dyDescent="0.25">
      <c r="B6419" s="89"/>
      <c r="C6419" s="48"/>
      <c r="D6419" s="48"/>
      <c r="E6419" s="48"/>
      <c r="F6419" s="48"/>
      <c r="G6419" s="49"/>
      <c r="H6419" s="48"/>
      <c r="I6419" s="52"/>
      <c r="J6419" s="52"/>
      <c r="K6419" s="48"/>
      <c r="L6419" s="48"/>
      <c r="M6419" s="48"/>
      <c r="N6419" s="48"/>
      <c r="O6419" s="49"/>
    </row>
    <row r="6420" spans="2:15" x14ac:dyDescent="0.25">
      <c r="B6420" s="89"/>
      <c r="C6420" s="48"/>
      <c r="D6420" s="48"/>
      <c r="E6420" s="48"/>
      <c r="F6420" s="48"/>
      <c r="G6420" s="49"/>
      <c r="H6420" s="48"/>
      <c r="I6420" s="52"/>
      <c r="J6420" s="52"/>
      <c r="K6420" s="48"/>
      <c r="L6420" s="48"/>
      <c r="M6420" s="48"/>
      <c r="N6420" s="48"/>
      <c r="O6420" s="49"/>
    </row>
    <row r="6421" spans="2:15" x14ac:dyDescent="0.25">
      <c r="B6421" s="89"/>
      <c r="C6421" s="48"/>
      <c r="D6421" s="48"/>
      <c r="E6421" s="48"/>
      <c r="F6421" s="48"/>
      <c r="G6421" s="49"/>
      <c r="H6421" s="48"/>
      <c r="I6421" s="52"/>
      <c r="J6421" s="52"/>
      <c r="K6421" s="48"/>
      <c r="L6421" s="48"/>
      <c r="M6421" s="48"/>
      <c r="N6421" s="48"/>
      <c r="O6421" s="49"/>
    </row>
    <row r="6422" spans="2:15" x14ac:dyDescent="0.25">
      <c r="B6422" s="89"/>
      <c r="C6422" s="48"/>
      <c r="D6422" s="48"/>
      <c r="E6422" s="48"/>
      <c r="F6422" s="48"/>
      <c r="G6422" s="49"/>
      <c r="H6422" s="48"/>
      <c r="I6422" s="52"/>
      <c r="J6422" s="52"/>
      <c r="K6422" s="48"/>
      <c r="L6422" s="48"/>
      <c r="M6422" s="48"/>
      <c r="N6422" s="48"/>
      <c r="O6422" s="49"/>
    </row>
    <row r="6423" spans="2:15" x14ac:dyDescent="0.25">
      <c r="B6423" s="89"/>
      <c r="C6423" s="48"/>
      <c r="D6423" s="48"/>
      <c r="E6423" s="48"/>
      <c r="F6423" s="48"/>
      <c r="G6423" s="49"/>
      <c r="H6423" s="48"/>
      <c r="I6423" s="52"/>
      <c r="J6423" s="52"/>
      <c r="K6423" s="48"/>
      <c r="L6423" s="48"/>
      <c r="M6423" s="48"/>
      <c r="N6423" s="48"/>
      <c r="O6423" s="49"/>
    </row>
    <row r="6424" spans="2:15" x14ac:dyDescent="0.25">
      <c r="B6424" s="89"/>
      <c r="C6424" s="48"/>
      <c r="D6424" s="48"/>
      <c r="E6424" s="48"/>
      <c r="F6424" s="48"/>
      <c r="G6424" s="49"/>
      <c r="H6424" s="48"/>
      <c r="I6424" s="52"/>
      <c r="J6424" s="52"/>
      <c r="K6424" s="48"/>
      <c r="L6424" s="48"/>
      <c r="M6424" s="48"/>
      <c r="N6424" s="48"/>
      <c r="O6424" s="49"/>
    </row>
    <row r="6425" spans="2:15" x14ac:dyDescent="0.25">
      <c r="B6425" s="89"/>
      <c r="C6425" s="48"/>
      <c r="D6425" s="48"/>
      <c r="E6425" s="48"/>
      <c r="F6425" s="48"/>
      <c r="G6425" s="49"/>
      <c r="H6425" s="48"/>
      <c r="I6425" s="52"/>
      <c r="J6425" s="52"/>
      <c r="K6425" s="48"/>
      <c r="L6425" s="48"/>
      <c r="M6425" s="48"/>
      <c r="N6425" s="48"/>
      <c r="O6425" s="49"/>
    </row>
    <row r="6426" spans="2:15" x14ac:dyDescent="0.25">
      <c r="B6426" s="89"/>
      <c r="C6426" s="48"/>
      <c r="D6426" s="48"/>
      <c r="E6426" s="48"/>
      <c r="F6426" s="48"/>
      <c r="G6426" s="49"/>
      <c r="H6426" s="48"/>
      <c r="I6426" s="52"/>
      <c r="J6426" s="52"/>
      <c r="K6426" s="48"/>
      <c r="L6426" s="48"/>
      <c r="M6426" s="48"/>
      <c r="N6426" s="48"/>
      <c r="O6426" s="49"/>
    </row>
    <row r="6427" spans="2:15" x14ac:dyDescent="0.25">
      <c r="B6427" s="89"/>
      <c r="C6427" s="48"/>
      <c r="D6427" s="48"/>
      <c r="E6427" s="48"/>
      <c r="F6427" s="48"/>
      <c r="G6427" s="49"/>
      <c r="H6427" s="48"/>
      <c r="I6427" s="52"/>
      <c r="J6427" s="52"/>
      <c r="K6427" s="48"/>
      <c r="L6427" s="48"/>
      <c r="M6427" s="48"/>
      <c r="N6427" s="48"/>
      <c r="O6427" s="49"/>
    </row>
    <row r="6428" spans="2:15" x14ac:dyDescent="0.25">
      <c r="B6428" s="89"/>
      <c r="C6428" s="48"/>
      <c r="D6428" s="48"/>
      <c r="E6428" s="48"/>
      <c r="F6428" s="48"/>
      <c r="G6428" s="49"/>
      <c r="H6428" s="48"/>
      <c r="I6428" s="52"/>
      <c r="J6428" s="52"/>
      <c r="K6428" s="48"/>
      <c r="L6428" s="48"/>
      <c r="M6428" s="48"/>
      <c r="N6428" s="48"/>
      <c r="O6428" s="49"/>
    </row>
    <row r="6429" spans="2:15" x14ac:dyDescent="0.25">
      <c r="B6429" s="89"/>
      <c r="C6429" s="48"/>
      <c r="D6429" s="48"/>
      <c r="E6429" s="48"/>
      <c r="F6429" s="48"/>
      <c r="G6429" s="49"/>
      <c r="H6429" s="48"/>
      <c r="I6429" s="52"/>
      <c r="J6429" s="52"/>
      <c r="K6429" s="48"/>
      <c r="L6429" s="48"/>
      <c r="M6429" s="48"/>
      <c r="N6429" s="48"/>
      <c r="O6429" s="49"/>
    </row>
    <row r="6430" spans="2:15" x14ac:dyDescent="0.25">
      <c r="B6430" s="89"/>
      <c r="C6430" s="48"/>
      <c r="D6430" s="48"/>
      <c r="E6430" s="48"/>
      <c r="F6430" s="48"/>
      <c r="G6430" s="49"/>
      <c r="H6430" s="48"/>
      <c r="I6430" s="52"/>
      <c r="J6430" s="52"/>
      <c r="K6430" s="48"/>
      <c r="L6430" s="48"/>
      <c r="M6430" s="48"/>
      <c r="N6430" s="48"/>
      <c r="O6430" s="49"/>
    </row>
    <row r="6431" spans="2:15" x14ac:dyDescent="0.25">
      <c r="B6431" s="89"/>
      <c r="C6431" s="48"/>
      <c r="D6431" s="48"/>
      <c r="E6431" s="48"/>
      <c r="F6431" s="48"/>
      <c r="G6431" s="49"/>
      <c r="H6431" s="48"/>
      <c r="I6431" s="52"/>
      <c r="J6431" s="52"/>
      <c r="K6431" s="48"/>
      <c r="L6431" s="48"/>
      <c r="M6431" s="48"/>
      <c r="N6431" s="48"/>
      <c r="O6431" s="49"/>
    </row>
    <row r="6432" spans="2:15" x14ac:dyDescent="0.25">
      <c r="B6432" s="89"/>
      <c r="C6432" s="48"/>
      <c r="D6432" s="48"/>
      <c r="E6432" s="48"/>
      <c r="F6432" s="48"/>
      <c r="G6432" s="49"/>
      <c r="H6432" s="48"/>
      <c r="I6432" s="52"/>
      <c r="J6432" s="52"/>
      <c r="K6432" s="48"/>
      <c r="L6432" s="48"/>
      <c r="M6432" s="48"/>
      <c r="N6432" s="48"/>
      <c r="O6432" s="49"/>
    </row>
    <row r="6433" spans="2:15" x14ac:dyDescent="0.25">
      <c r="B6433" s="89"/>
      <c r="C6433" s="48"/>
      <c r="D6433" s="48"/>
      <c r="E6433" s="48"/>
      <c r="F6433" s="48"/>
      <c r="G6433" s="49"/>
      <c r="H6433" s="48"/>
      <c r="I6433" s="52"/>
      <c r="J6433" s="52"/>
      <c r="K6433" s="48"/>
      <c r="L6433" s="48"/>
      <c r="M6433" s="48"/>
      <c r="N6433" s="48"/>
      <c r="O6433" s="49"/>
    </row>
    <row r="6434" spans="2:15" x14ac:dyDescent="0.25">
      <c r="B6434" s="89"/>
      <c r="C6434" s="48"/>
      <c r="D6434" s="48"/>
      <c r="E6434" s="48"/>
      <c r="F6434" s="48"/>
      <c r="G6434" s="49"/>
      <c r="H6434" s="48"/>
      <c r="I6434" s="52"/>
      <c r="J6434" s="52"/>
      <c r="K6434" s="48"/>
      <c r="L6434" s="48"/>
      <c r="M6434" s="48"/>
      <c r="N6434" s="48"/>
      <c r="O6434" s="49"/>
    </row>
    <row r="6435" spans="2:15" x14ac:dyDescent="0.25">
      <c r="B6435" s="89"/>
      <c r="C6435" s="48"/>
      <c r="D6435" s="48"/>
      <c r="E6435" s="48"/>
      <c r="F6435" s="48"/>
      <c r="G6435" s="49"/>
      <c r="H6435" s="48"/>
      <c r="I6435" s="52"/>
      <c r="J6435" s="52"/>
      <c r="K6435" s="48"/>
      <c r="L6435" s="48"/>
      <c r="M6435" s="48"/>
      <c r="N6435" s="48"/>
      <c r="O6435" s="49"/>
    </row>
    <row r="6436" spans="2:15" x14ac:dyDescent="0.25">
      <c r="B6436" s="89"/>
      <c r="C6436" s="48"/>
      <c r="D6436" s="48"/>
      <c r="E6436" s="48"/>
      <c r="F6436" s="48"/>
      <c r="G6436" s="49"/>
      <c r="H6436" s="48"/>
      <c r="I6436" s="52"/>
      <c r="J6436" s="52"/>
      <c r="K6436" s="48"/>
      <c r="L6436" s="48"/>
      <c r="M6436" s="48"/>
      <c r="N6436" s="48"/>
      <c r="O6436" s="49"/>
    </row>
    <row r="6437" spans="2:15" x14ac:dyDescent="0.25">
      <c r="B6437" s="89"/>
      <c r="C6437" s="48"/>
      <c r="D6437" s="48"/>
      <c r="E6437" s="48"/>
      <c r="F6437" s="48"/>
      <c r="G6437" s="49"/>
      <c r="H6437" s="48"/>
      <c r="I6437" s="52"/>
      <c r="J6437" s="52"/>
      <c r="K6437" s="48"/>
      <c r="L6437" s="48"/>
      <c r="M6437" s="48"/>
      <c r="N6437" s="48"/>
      <c r="O6437" s="49"/>
    </row>
    <row r="6438" spans="2:15" x14ac:dyDescent="0.25">
      <c r="B6438" s="89"/>
      <c r="C6438" s="48"/>
      <c r="D6438" s="48"/>
      <c r="E6438" s="48"/>
      <c r="F6438" s="48"/>
      <c r="G6438" s="49"/>
      <c r="H6438" s="48"/>
      <c r="I6438" s="52"/>
      <c r="J6438" s="52"/>
      <c r="K6438" s="48"/>
      <c r="L6438" s="48"/>
      <c r="M6438" s="48"/>
      <c r="N6438" s="48"/>
      <c r="O6438" s="49"/>
    </row>
    <row r="6439" spans="2:15" x14ac:dyDescent="0.25">
      <c r="B6439" s="89"/>
      <c r="C6439" s="48"/>
      <c r="D6439" s="48"/>
      <c r="E6439" s="48"/>
      <c r="F6439" s="48"/>
      <c r="G6439" s="49"/>
      <c r="H6439" s="48"/>
      <c r="I6439" s="52"/>
      <c r="J6439" s="52"/>
      <c r="K6439" s="48"/>
      <c r="L6439" s="48"/>
      <c r="M6439" s="48"/>
      <c r="N6439" s="48"/>
      <c r="O6439" s="49"/>
    </row>
    <row r="6440" spans="2:15" x14ac:dyDescent="0.25">
      <c r="B6440" s="89"/>
      <c r="C6440" s="48"/>
      <c r="D6440" s="48"/>
      <c r="E6440" s="48"/>
      <c r="F6440" s="48"/>
      <c r="G6440" s="49"/>
      <c r="H6440" s="48"/>
      <c r="I6440" s="52"/>
      <c r="J6440" s="52"/>
      <c r="K6440" s="48"/>
      <c r="L6440" s="48"/>
      <c r="M6440" s="48"/>
      <c r="N6440" s="48"/>
      <c r="O6440" s="49"/>
    </row>
    <row r="6441" spans="2:15" x14ac:dyDescent="0.25">
      <c r="B6441" s="89"/>
      <c r="C6441" s="48"/>
      <c r="D6441" s="48"/>
      <c r="E6441" s="48"/>
      <c r="F6441" s="48"/>
      <c r="G6441" s="49"/>
      <c r="H6441" s="48"/>
      <c r="I6441" s="52"/>
      <c r="J6441" s="52"/>
      <c r="K6441" s="48"/>
      <c r="L6441" s="48"/>
      <c r="M6441" s="48"/>
      <c r="N6441" s="48"/>
      <c r="O6441" s="49"/>
    </row>
    <row r="6442" spans="2:15" x14ac:dyDescent="0.25">
      <c r="B6442" s="89"/>
      <c r="C6442" s="48"/>
      <c r="D6442" s="48"/>
      <c r="E6442" s="48"/>
      <c r="F6442" s="48"/>
      <c r="G6442" s="49"/>
      <c r="H6442" s="48"/>
      <c r="I6442" s="52"/>
      <c r="J6442" s="52"/>
      <c r="K6442" s="48"/>
      <c r="L6442" s="48"/>
      <c r="M6442" s="48"/>
      <c r="N6442" s="48"/>
      <c r="O6442" s="49"/>
    </row>
    <row r="6443" spans="2:15" x14ac:dyDescent="0.25">
      <c r="B6443" s="89"/>
      <c r="C6443" s="48"/>
      <c r="D6443" s="48"/>
      <c r="E6443" s="48"/>
      <c r="F6443" s="48"/>
      <c r="G6443" s="49"/>
      <c r="H6443" s="48"/>
      <c r="I6443" s="52"/>
      <c r="J6443" s="52"/>
      <c r="K6443" s="48"/>
      <c r="L6443" s="48"/>
      <c r="M6443" s="48"/>
      <c r="N6443" s="48"/>
      <c r="O6443" s="49"/>
    </row>
    <row r="6444" spans="2:15" x14ac:dyDescent="0.25">
      <c r="B6444" s="89"/>
      <c r="C6444" s="48"/>
      <c r="D6444" s="48"/>
      <c r="E6444" s="48"/>
      <c r="F6444" s="48"/>
      <c r="G6444" s="49"/>
      <c r="H6444" s="48"/>
      <c r="I6444" s="52"/>
      <c r="J6444" s="52"/>
      <c r="K6444" s="48"/>
      <c r="L6444" s="48"/>
      <c r="M6444" s="48"/>
      <c r="N6444" s="48"/>
      <c r="O6444" s="49"/>
    </row>
    <row r="6445" spans="2:15" x14ac:dyDescent="0.25">
      <c r="B6445" s="89"/>
      <c r="C6445" s="48"/>
      <c r="D6445" s="48"/>
      <c r="E6445" s="48"/>
      <c r="F6445" s="48"/>
      <c r="G6445" s="49"/>
      <c r="H6445" s="48"/>
      <c r="I6445" s="52"/>
      <c r="J6445" s="52"/>
      <c r="K6445" s="48"/>
      <c r="L6445" s="48"/>
      <c r="M6445" s="48"/>
      <c r="N6445" s="48"/>
      <c r="O6445" s="49"/>
    </row>
    <row r="6446" spans="2:15" x14ac:dyDescent="0.25">
      <c r="B6446" s="89"/>
      <c r="C6446" s="48"/>
      <c r="D6446" s="48"/>
      <c r="E6446" s="48"/>
      <c r="F6446" s="48"/>
      <c r="G6446" s="49"/>
      <c r="H6446" s="48"/>
      <c r="I6446" s="52"/>
      <c r="J6446" s="52"/>
      <c r="K6446" s="48"/>
      <c r="L6446" s="48"/>
      <c r="M6446" s="48"/>
      <c r="N6446" s="48"/>
      <c r="O6446" s="49"/>
    </row>
    <row r="6447" spans="2:15" x14ac:dyDescent="0.25">
      <c r="B6447" s="89"/>
      <c r="C6447" s="48"/>
      <c r="D6447" s="48"/>
      <c r="E6447" s="48"/>
      <c r="F6447" s="48"/>
      <c r="G6447" s="49"/>
      <c r="H6447" s="48"/>
      <c r="I6447" s="52"/>
      <c r="J6447" s="52"/>
      <c r="K6447" s="48"/>
      <c r="L6447" s="48"/>
      <c r="M6447" s="48"/>
      <c r="N6447" s="48"/>
      <c r="O6447" s="49"/>
    </row>
    <row r="6448" spans="2:15" x14ac:dyDescent="0.25">
      <c r="B6448" s="89"/>
      <c r="C6448" s="48"/>
      <c r="D6448" s="48"/>
      <c r="E6448" s="48"/>
      <c r="F6448" s="48"/>
      <c r="G6448" s="49"/>
      <c r="H6448" s="48"/>
      <c r="I6448" s="52"/>
      <c r="J6448" s="52"/>
      <c r="K6448" s="48"/>
      <c r="L6448" s="48"/>
      <c r="M6448" s="48"/>
      <c r="N6448" s="48"/>
      <c r="O6448" s="49"/>
    </row>
    <row r="6449" spans="2:15" x14ac:dyDescent="0.25">
      <c r="B6449" s="89"/>
      <c r="C6449" s="48"/>
      <c r="D6449" s="48"/>
      <c r="E6449" s="48"/>
      <c r="F6449" s="48"/>
      <c r="G6449" s="49"/>
      <c r="H6449" s="48"/>
      <c r="I6449" s="52"/>
      <c r="J6449" s="52"/>
      <c r="K6449" s="48"/>
      <c r="L6449" s="48"/>
      <c r="M6449" s="48"/>
      <c r="N6449" s="48"/>
      <c r="O6449" s="49"/>
    </row>
    <row r="6450" spans="2:15" x14ac:dyDescent="0.25">
      <c r="B6450" s="89"/>
      <c r="C6450" s="48"/>
      <c r="D6450" s="48"/>
      <c r="E6450" s="48"/>
      <c r="F6450" s="48"/>
      <c r="G6450" s="49"/>
      <c r="H6450" s="48"/>
      <c r="I6450" s="52"/>
      <c r="J6450" s="52"/>
      <c r="K6450" s="48"/>
      <c r="L6450" s="48"/>
      <c r="M6450" s="48"/>
      <c r="N6450" s="48"/>
      <c r="O6450" s="49"/>
    </row>
    <row r="6451" spans="2:15" x14ac:dyDescent="0.25">
      <c r="B6451" s="89"/>
      <c r="C6451" s="48"/>
      <c r="D6451" s="48"/>
      <c r="E6451" s="48"/>
      <c r="F6451" s="48"/>
      <c r="G6451" s="49"/>
      <c r="H6451" s="48"/>
      <c r="I6451" s="52"/>
      <c r="J6451" s="52"/>
      <c r="K6451" s="48"/>
      <c r="L6451" s="48"/>
      <c r="M6451" s="48"/>
      <c r="N6451" s="48"/>
      <c r="O6451" s="49"/>
    </row>
    <row r="6452" spans="2:15" x14ac:dyDescent="0.25">
      <c r="B6452" s="89"/>
      <c r="C6452" s="48"/>
      <c r="D6452" s="48"/>
      <c r="E6452" s="48"/>
      <c r="F6452" s="48"/>
      <c r="G6452" s="49"/>
      <c r="H6452" s="48"/>
      <c r="I6452" s="52"/>
      <c r="J6452" s="52"/>
      <c r="K6452" s="48"/>
      <c r="L6452" s="48"/>
      <c r="M6452" s="48"/>
      <c r="N6452" s="48"/>
      <c r="O6452" s="49"/>
    </row>
    <row r="6453" spans="2:15" x14ac:dyDescent="0.25">
      <c r="B6453" s="89"/>
      <c r="C6453" s="48"/>
      <c r="D6453" s="48"/>
      <c r="E6453" s="48"/>
      <c r="F6453" s="48"/>
      <c r="G6453" s="49"/>
      <c r="H6453" s="48"/>
      <c r="I6453" s="52"/>
      <c r="J6453" s="52"/>
      <c r="K6453" s="48"/>
      <c r="L6453" s="48"/>
      <c r="M6453" s="48"/>
      <c r="N6453" s="48"/>
      <c r="O6453" s="49"/>
    </row>
    <row r="6454" spans="2:15" x14ac:dyDescent="0.25">
      <c r="B6454" s="89"/>
      <c r="C6454" s="48"/>
      <c r="D6454" s="48"/>
      <c r="E6454" s="48"/>
      <c r="F6454" s="48"/>
      <c r="G6454" s="49"/>
      <c r="H6454" s="48"/>
      <c r="I6454" s="52"/>
      <c r="J6454" s="52"/>
      <c r="K6454" s="48"/>
      <c r="L6454" s="48"/>
      <c r="M6454" s="48"/>
      <c r="N6454" s="48"/>
      <c r="O6454" s="49"/>
    </row>
    <row r="6455" spans="2:15" x14ac:dyDescent="0.25">
      <c r="B6455" s="89"/>
      <c r="C6455" s="48"/>
      <c r="D6455" s="48"/>
      <c r="E6455" s="48"/>
      <c r="F6455" s="48"/>
      <c r="G6455" s="49"/>
      <c r="H6455" s="48"/>
      <c r="I6455" s="52"/>
      <c r="J6455" s="52"/>
      <c r="K6455" s="48"/>
      <c r="L6455" s="48"/>
      <c r="M6455" s="48"/>
      <c r="N6455" s="48"/>
      <c r="O6455" s="49"/>
    </row>
    <row r="6456" spans="2:15" x14ac:dyDescent="0.25">
      <c r="B6456" s="89"/>
      <c r="C6456" s="48"/>
      <c r="D6456" s="48"/>
      <c r="E6456" s="48"/>
      <c r="F6456" s="48"/>
      <c r="G6456" s="49"/>
      <c r="H6456" s="48"/>
      <c r="I6456" s="52"/>
      <c r="J6456" s="52"/>
      <c r="K6456" s="48"/>
      <c r="L6456" s="48"/>
      <c r="M6456" s="48"/>
      <c r="N6456" s="48"/>
      <c r="O6456" s="49"/>
    </row>
    <row r="6457" spans="2:15" x14ac:dyDescent="0.25">
      <c r="B6457" s="89"/>
      <c r="C6457" s="48"/>
      <c r="D6457" s="48"/>
      <c r="E6457" s="48"/>
      <c r="F6457" s="48"/>
      <c r="G6457" s="49"/>
      <c r="H6457" s="48"/>
      <c r="I6457" s="52"/>
      <c r="J6457" s="52"/>
      <c r="K6457" s="48"/>
      <c r="L6457" s="48"/>
      <c r="M6457" s="48"/>
      <c r="N6457" s="48"/>
      <c r="O6457" s="49"/>
    </row>
    <row r="6458" spans="2:15" x14ac:dyDescent="0.25">
      <c r="B6458" s="89"/>
      <c r="C6458" s="48"/>
      <c r="D6458" s="48"/>
      <c r="E6458" s="48"/>
      <c r="F6458" s="48"/>
      <c r="G6458" s="49"/>
      <c r="H6458" s="48"/>
      <c r="I6458" s="52"/>
      <c r="J6458" s="52"/>
      <c r="K6458" s="48"/>
      <c r="L6458" s="48"/>
      <c r="M6458" s="48"/>
      <c r="N6458" s="48"/>
      <c r="O6458" s="49"/>
    </row>
    <row r="6459" spans="2:15" x14ac:dyDescent="0.25">
      <c r="B6459" s="89"/>
      <c r="C6459" s="48"/>
      <c r="D6459" s="48"/>
      <c r="E6459" s="48"/>
      <c r="F6459" s="48"/>
      <c r="G6459" s="49"/>
      <c r="H6459" s="48"/>
      <c r="I6459" s="52"/>
      <c r="J6459" s="52"/>
      <c r="K6459" s="48"/>
      <c r="L6459" s="48"/>
      <c r="M6459" s="48"/>
      <c r="N6459" s="48"/>
      <c r="O6459" s="49"/>
    </row>
    <row r="6460" spans="2:15" x14ac:dyDescent="0.25">
      <c r="B6460" s="89"/>
      <c r="C6460" s="48"/>
      <c r="D6460" s="48"/>
      <c r="E6460" s="48"/>
      <c r="F6460" s="48"/>
      <c r="G6460" s="49"/>
      <c r="H6460" s="48"/>
      <c r="I6460" s="52"/>
      <c r="J6460" s="52"/>
      <c r="K6460" s="48"/>
      <c r="L6460" s="48"/>
      <c r="M6460" s="48"/>
      <c r="N6460" s="48"/>
      <c r="O6460" s="49"/>
    </row>
    <row r="6461" spans="2:15" x14ac:dyDescent="0.25">
      <c r="B6461" s="89"/>
      <c r="C6461" s="48"/>
      <c r="D6461" s="48"/>
      <c r="E6461" s="48"/>
      <c r="F6461" s="48"/>
      <c r="G6461" s="49"/>
      <c r="H6461" s="48"/>
      <c r="I6461" s="52"/>
      <c r="J6461" s="52"/>
      <c r="K6461" s="48"/>
      <c r="L6461" s="48"/>
      <c r="M6461" s="48"/>
      <c r="N6461" s="48"/>
      <c r="O6461" s="49"/>
    </row>
    <row r="6462" spans="2:15" x14ac:dyDescent="0.25">
      <c r="B6462" s="89"/>
      <c r="C6462" s="48"/>
      <c r="D6462" s="48"/>
      <c r="E6462" s="48"/>
      <c r="F6462" s="48"/>
      <c r="G6462" s="49"/>
      <c r="H6462" s="48"/>
      <c r="I6462" s="52"/>
      <c r="J6462" s="52"/>
      <c r="K6462" s="48"/>
      <c r="L6462" s="48"/>
      <c r="M6462" s="48"/>
      <c r="N6462" s="48"/>
      <c r="O6462" s="49"/>
    </row>
    <row r="6463" spans="2:15" x14ac:dyDescent="0.25">
      <c r="B6463" s="89"/>
      <c r="C6463" s="48"/>
      <c r="D6463" s="48"/>
      <c r="E6463" s="48"/>
      <c r="F6463" s="48"/>
      <c r="G6463" s="49"/>
      <c r="H6463" s="48"/>
      <c r="I6463" s="52"/>
      <c r="J6463" s="52"/>
      <c r="K6463" s="48"/>
      <c r="L6463" s="48"/>
      <c r="M6463" s="48"/>
      <c r="N6463" s="48"/>
      <c r="O6463" s="49"/>
    </row>
    <row r="6464" spans="2:15" x14ac:dyDescent="0.25">
      <c r="B6464" s="89"/>
      <c r="C6464" s="48"/>
      <c r="D6464" s="48"/>
      <c r="E6464" s="48"/>
      <c r="F6464" s="48"/>
      <c r="G6464" s="49"/>
      <c r="H6464" s="48"/>
      <c r="I6464" s="52"/>
      <c r="J6464" s="52"/>
      <c r="K6464" s="48"/>
      <c r="L6464" s="48"/>
      <c r="M6464" s="48"/>
      <c r="N6464" s="48"/>
      <c r="O6464" s="49"/>
    </row>
    <row r="6465" spans="2:15" x14ac:dyDescent="0.25">
      <c r="B6465" s="89"/>
      <c r="C6465" s="48"/>
      <c r="D6465" s="48"/>
      <c r="E6465" s="48"/>
      <c r="F6465" s="48"/>
      <c r="G6465" s="49"/>
      <c r="H6465" s="48"/>
      <c r="I6465" s="52"/>
      <c r="J6465" s="52"/>
      <c r="K6465" s="48"/>
      <c r="L6465" s="48"/>
      <c r="M6465" s="48"/>
      <c r="N6465" s="48"/>
      <c r="O6465" s="49"/>
    </row>
    <row r="6466" spans="2:15" x14ac:dyDescent="0.25">
      <c r="B6466" s="89"/>
      <c r="C6466" s="48"/>
      <c r="D6466" s="48"/>
      <c r="E6466" s="48"/>
      <c r="F6466" s="48"/>
      <c r="G6466" s="49"/>
      <c r="H6466" s="48"/>
      <c r="I6466" s="52"/>
      <c r="J6466" s="52"/>
      <c r="K6466" s="48"/>
      <c r="L6466" s="48"/>
      <c r="M6466" s="48"/>
      <c r="N6466" s="48"/>
      <c r="O6466" s="49"/>
    </row>
    <row r="6467" spans="2:15" x14ac:dyDescent="0.25">
      <c r="B6467" s="89"/>
      <c r="C6467" s="48"/>
      <c r="D6467" s="48"/>
      <c r="E6467" s="48"/>
      <c r="F6467" s="48"/>
      <c r="G6467" s="49"/>
      <c r="H6467" s="48"/>
      <c r="I6467" s="52"/>
      <c r="J6467" s="52"/>
      <c r="K6467" s="48"/>
      <c r="L6467" s="48"/>
      <c r="M6467" s="48"/>
      <c r="N6467" s="48"/>
      <c r="O6467" s="49"/>
    </row>
    <row r="6468" spans="2:15" x14ac:dyDescent="0.25">
      <c r="B6468" s="89"/>
      <c r="C6468" s="48"/>
      <c r="D6468" s="48"/>
      <c r="E6468" s="48"/>
      <c r="F6468" s="48"/>
      <c r="G6468" s="49"/>
      <c r="H6468" s="48"/>
      <c r="I6468" s="52"/>
      <c r="J6468" s="52"/>
      <c r="K6468" s="48"/>
      <c r="L6468" s="48"/>
      <c r="M6468" s="48"/>
      <c r="N6468" s="48"/>
      <c r="O6468" s="49"/>
    </row>
    <row r="6469" spans="2:15" x14ac:dyDescent="0.25">
      <c r="B6469" s="89"/>
      <c r="C6469" s="48"/>
      <c r="D6469" s="48"/>
      <c r="E6469" s="48"/>
      <c r="F6469" s="48"/>
      <c r="G6469" s="49"/>
      <c r="H6469" s="48"/>
      <c r="I6469" s="52"/>
      <c r="J6469" s="52"/>
      <c r="K6469" s="48"/>
      <c r="L6469" s="48"/>
      <c r="M6469" s="48"/>
      <c r="N6469" s="48"/>
      <c r="O6469" s="49"/>
    </row>
    <row r="6470" spans="2:15" x14ac:dyDescent="0.25">
      <c r="B6470" s="89"/>
      <c r="C6470" s="48"/>
      <c r="D6470" s="48"/>
      <c r="E6470" s="48"/>
      <c r="F6470" s="48"/>
      <c r="G6470" s="49"/>
      <c r="H6470" s="48"/>
      <c r="I6470" s="52"/>
      <c r="J6470" s="52"/>
      <c r="K6470" s="48"/>
      <c r="L6470" s="48"/>
      <c r="M6470" s="48"/>
      <c r="N6470" s="48"/>
      <c r="O6470" s="49"/>
    </row>
    <row r="6471" spans="2:15" x14ac:dyDescent="0.25">
      <c r="B6471" s="89"/>
      <c r="C6471" s="48"/>
      <c r="D6471" s="48"/>
      <c r="E6471" s="48"/>
      <c r="F6471" s="48"/>
      <c r="G6471" s="49"/>
      <c r="H6471" s="48"/>
      <c r="I6471" s="52"/>
      <c r="J6471" s="52"/>
      <c r="K6471" s="48"/>
      <c r="L6471" s="48"/>
      <c r="M6471" s="48"/>
      <c r="N6471" s="48"/>
      <c r="O6471" s="49"/>
    </row>
    <row r="6472" spans="2:15" x14ac:dyDescent="0.25">
      <c r="B6472" s="89"/>
      <c r="C6472" s="48"/>
      <c r="D6472" s="48"/>
      <c r="E6472" s="48"/>
      <c r="F6472" s="48"/>
      <c r="G6472" s="49"/>
      <c r="H6472" s="48"/>
      <c r="I6472" s="52"/>
      <c r="J6472" s="52"/>
      <c r="K6472" s="48"/>
      <c r="L6472" s="48"/>
      <c r="M6472" s="48"/>
      <c r="N6472" s="48"/>
      <c r="O6472" s="49"/>
    </row>
    <row r="6473" spans="2:15" x14ac:dyDescent="0.25">
      <c r="B6473" s="89"/>
      <c r="C6473" s="48"/>
      <c r="D6473" s="48"/>
      <c r="E6473" s="48"/>
      <c r="F6473" s="48"/>
      <c r="G6473" s="49"/>
      <c r="H6473" s="48"/>
      <c r="I6473" s="52"/>
      <c r="J6473" s="52"/>
      <c r="K6473" s="48"/>
      <c r="L6473" s="48"/>
      <c r="M6473" s="48"/>
      <c r="N6473" s="48"/>
      <c r="O6473" s="49"/>
    </row>
    <row r="6474" spans="2:15" x14ac:dyDescent="0.25">
      <c r="B6474" s="89"/>
      <c r="C6474" s="48"/>
      <c r="D6474" s="48"/>
      <c r="E6474" s="48"/>
      <c r="F6474" s="48"/>
      <c r="G6474" s="49"/>
      <c r="H6474" s="48"/>
      <c r="I6474" s="52"/>
      <c r="J6474" s="52"/>
      <c r="K6474" s="48"/>
      <c r="L6474" s="48"/>
      <c r="M6474" s="48"/>
      <c r="N6474" s="48"/>
      <c r="O6474" s="49"/>
    </row>
    <row r="6475" spans="2:15" x14ac:dyDescent="0.25">
      <c r="B6475" s="89"/>
      <c r="C6475" s="48"/>
      <c r="D6475" s="48"/>
      <c r="E6475" s="48"/>
      <c r="F6475" s="48"/>
      <c r="G6475" s="49"/>
      <c r="H6475" s="48"/>
      <c r="I6475" s="52"/>
      <c r="J6475" s="52"/>
      <c r="K6475" s="48"/>
      <c r="L6475" s="48"/>
      <c r="M6475" s="48"/>
      <c r="N6475" s="48"/>
      <c r="O6475" s="49"/>
    </row>
    <row r="6476" spans="2:15" x14ac:dyDescent="0.25">
      <c r="B6476" s="89"/>
      <c r="C6476" s="48"/>
      <c r="D6476" s="48"/>
      <c r="E6476" s="48"/>
      <c r="F6476" s="48"/>
      <c r="G6476" s="49"/>
      <c r="H6476" s="48"/>
      <c r="I6476" s="52"/>
      <c r="J6476" s="52"/>
      <c r="K6476" s="48"/>
      <c r="L6476" s="48"/>
      <c r="M6476" s="48"/>
      <c r="N6476" s="48"/>
      <c r="O6476" s="49"/>
    </row>
    <row r="6477" spans="2:15" x14ac:dyDescent="0.25">
      <c r="B6477" s="89"/>
      <c r="C6477" s="48"/>
      <c r="D6477" s="48"/>
      <c r="E6477" s="48"/>
      <c r="F6477" s="48"/>
      <c r="G6477" s="49"/>
      <c r="H6477" s="48"/>
      <c r="I6477" s="52"/>
      <c r="J6477" s="52"/>
      <c r="K6477" s="48"/>
      <c r="L6477" s="48"/>
      <c r="M6477" s="48"/>
      <c r="N6477" s="48"/>
      <c r="O6477" s="49"/>
    </row>
    <row r="6478" spans="2:15" x14ac:dyDescent="0.25">
      <c r="B6478" s="89"/>
      <c r="C6478" s="48"/>
      <c r="D6478" s="48"/>
      <c r="E6478" s="48"/>
      <c r="F6478" s="48"/>
      <c r="G6478" s="49"/>
      <c r="H6478" s="48"/>
      <c r="I6478" s="52"/>
      <c r="J6478" s="52"/>
      <c r="K6478" s="48"/>
      <c r="L6478" s="48"/>
      <c r="M6478" s="48"/>
      <c r="N6478" s="48"/>
      <c r="O6478" s="49"/>
    </row>
    <row r="6479" spans="2:15" x14ac:dyDescent="0.25">
      <c r="B6479" s="89"/>
      <c r="C6479" s="48"/>
      <c r="D6479" s="48"/>
      <c r="E6479" s="48"/>
      <c r="F6479" s="48"/>
      <c r="G6479" s="49"/>
      <c r="H6479" s="48"/>
      <c r="I6479" s="52"/>
      <c r="J6479" s="52"/>
      <c r="K6479" s="48"/>
      <c r="L6479" s="48"/>
      <c r="M6479" s="48"/>
      <c r="N6479" s="48"/>
      <c r="O6479" s="49"/>
    </row>
    <row r="6480" spans="2:15" x14ac:dyDescent="0.25">
      <c r="B6480" s="89"/>
      <c r="C6480" s="48"/>
      <c r="D6480" s="48"/>
      <c r="E6480" s="48"/>
      <c r="F6480" s="48"/>
      <c r="G6480" s="49"/>
      <c r="H6480" s="48"/>
      <c r="I6480" s="52"/>
      <c r="J6480" s="52"/>
      <c r="K6480" s="48"/>
      <c r="L6480" s="48"/>
      <c r="M6480" s="48"/>
      <c r="N6480" s="48"/>
      <c r="O6480" s="49"/>
    </row>
    <row r="6481" spans="2:15" x14ac:dyDescent="0.25">
      <c r="B6481" s="89"/>
      <c r="C6481" s="48"/>
      <c r="D6481" s="48"/>
      <c r="E6481" s="48"/>
      <c r="F6481" s="48"/>
      <c r="G6481" s="49"/>
      <c r="H6481" s="48"/>
      <c r="I6481" s="52"/>
      <c r="J6481" s="52"/>
      <c r="K6481" s="48"/>
      <c r="L6481" s="48"/>
      <c r="M6481" s="48"/>
      <c r="N6481" s="48"/>
      <c r="O6481" s="49"/>
    </row>
    <row r="6482" spans="2:15" x14ac:dyDescent="0.25">
      <c r="B6482" s="89"/>
      <c r="C6482" s="48"/>
      <c r="D6482" s="48"/>
      <c r="E6482" s="48"/>
      <c r="F6482" s="48"/>
      <c r="G6482" s="49"/>
      <c r="H6482" s="48"/>
      <c r="I6482" s="52"/>
      <c r="J6482" s="52"/>
      <c r="K6482" s="48"/>
      <c r="L6482" s="48"/>
      <c r="M6482" s="48"/>
      <c r="N6482" s="48"/>
      <c r="O6482" s="49"/>
    </row>
    <row r="6483" spans="2:15" x14ac:dyDescent="0.25">
      <c r="B6483" s="89"/>
      <c r="C6483" s="48"/>
      <c r="D6483" s="48"/>
      <c r="E6483" s="48"/>
      <c r="F6483" s="48"/>
      <c r="G6483" s="49"/>
      <c r="H6483" s="48"/>
      <c r="I6483" s="52"/>
      <c r="J6483" s="52"/>
      <c r="K6483" s="48"/>
      <c r="L6483" s="48"/>
      <c r="M6483" s="48"/>
      <c r="N6483" s="48"/>
      <c r="O6483" s="49"/>
    </row>
    <row r="6484" spans="2:15" x14ac:dyDescent="0.25">
      <c r="B6484" s="89"/>
      <c r="C6484" s="48"/>
      <c r="D6484" s="48"/>
      <c r="E6484" s="48"/>
      <c r="F6484" s="48"/>
      <c r="G6484" s="49"/>
      <c r="H6484" s="48"/>
      <c r="I6484" s="52"/>
      <c r="J6484" s="52"/>
      <c r="K6484" s="48"/>
      <c r="L6484" s="48"/>
      <c r="M6484" s="48"/>
      <c r="N6484" s="48"/>
      <c r="O6484" s="49"/>
    </row>
    <row r="6485" spans="2:15" x14ac:dyDescent="0.25">
      <c r="B6485" s="89"/>
      <c r="C6485" s="48"/>
      <c r="D6485" s="48"/>
      <c r="E6485" s="48"/>
      <c r="F6485" s="48"/>
      <c r="G6485" s="49"/>
      <c r="H6485" s="48"/>
      <c r="I6485" s="52"/>
      <c r="J6485" s="52"/>
      <c r="K6485" s="48"/>
      <c r="L6485" s="48"/>
      <c r="M6485" s="48"/>
      <c r="N6485" s="48"/>
      <c r="O6485" s="49"/>
    </row>
    <row r="6486" spans="2:15" x14ac:dyDescent="0.25">
      <c r="B6486" s="89"/>
      <c r="C6486" s="48"/>
      <c r="D6486" s="48"/>
      <c r="E6486" s="48"/>
      <c r="F6486" s="48"/>
      <c r="G6486" s="49"/>
      <c r="H6486" s="48"/>
      <c r="I6486" s="52"/>
      <c r="J6486" s="52"/>
      <c r="K6486" s="48"/>
      <c r="L6486" s="48"/>
      <c r="M6486" s="48"/>
      <c r="N6486" s="48"/>
      <c r="O6486" s="49"/>
    </row>
    <row r="6487" spans="2:15" x14ac:dyDescent="0.25">
      <c r="B6487" s="89"/>
      <c r="C6487" s="48"/>
      <c r="D6487" s="48"/>
      <c r="E6487" s="48"/>
      <c r="F6487" s="48"/>
      <c r="G6487" s="49"/>
      <c r="H6487" s="48"/>
      <c r="I6487" s="52"/>
      <c r="J6487" s="52"/>
      <c r="K6487" s="48"/>
      <c r="L6487" s="48"/>
      <c r="M6487" s="48"/>
      <c r="N6487" s="48"/>
      <c r="O6487" s="49"/>
    </row>
    <row r="6488" spans="2:15" x14ac:dyDescent="0.25">
      <c r="B6488" s="89"/>
      <c r="C6488" s="48"/>
      <c r="D6488" s="48"/>
      <c r="E6488" s="48"/>
      <c r="F6488" s="48"/>
      <c r="G6488" s="49"/>
      <c r="H6488" s="48"/>
      <c r="I6488" s="52"/>
      <c r="J6488" s="52"/>
      <c r="K6488" s="48"/>
      <c r="L6488" s="48"/>
      <c r="M6488" s="48"/>
      <c r="N6488" s="48"/>
      <c r="O6488" s="49"/>
    </row>
    <row r="6489" spans="2:15" x14ac:dyDescent="0.25">
      <c r="B6489" s="89"/>
      <c r="C6489" s="48"/>
      <c r="D6489" s="48"/>
      <c r="E6489" s="48"/>
      <c r="F6489" s="48"/>
      <c r="G6489" s="49"/>
      <c r="H6489" s="48"/>
      <c r="I6489" s="52"/>
      <c r="J6489" s="52"/>
      <c r="K6489" s="48"/>
      <c r="L6489" s="48"/>
      <c r="M6489" s="48"/>
      <c r="N6489" s="48"/>
      <c r="O6489" s="49"/>
    </row>
    <row r="6490" spans="2:15" x14ac:dyDescent="0.25">
      <c r="B6490" s="89"/>
      <c r="C6490" s="48"/>
      <c r="D6490" s="48"/>
      <c r="E6490" s="48"/>
      <c r="F6490" s="48"/>
      <c r="G6490" s="49"/>
      <c r="H6490" s="48"/>
      <c r="I6490" s="52"/>
      <c r="J6490" s="52"/>
      <c r="K6490" s="48"/>
      <c r="L6490" s="48"/>
      <c r="M6490" s="48"/>
      <c r="N6490" s="48"/>
      <c r="O6490" s="49"/>
    </row>
    <row r="6491" spans="2:15" x14ac:dyDescent="0.25">
      <c r="B6491" s="89"/>
      <c r="C6491" s="48"/>
      <c r="D6491" s="48"/>
      <c r="E6491" s="48"/>
      <c r="F6491" s="48"/>
      <c r="G6491" s="49"/>
      <c r="H6491" s="48"/>
      <c r="I6491" s="52"/>
      <c r="J6491" s="52"/>
      <c r="K6491" s="48"/>
      <c r="L6491" s="48"/>
      <c r="M6491" s="48"/>
      <c r="N6491" s="48"/>
      <c r="O6491" s="49"/>
    </row>
    <row r="6492" spans="2:15" x14ac:dyDescent="0.25">
      <c r="B6492" s="89"/>
      <c r="C6492" s="48"/>
      <c r="D6492" s="48"/>
      <c r="E6492" s="48"/>
      <c r="F6492" s="48"/>
      <c r="G6492" s="49"/>
      <c r="H6492" s="48"/>
      <c r="I6492" s="52"/>
      <c r="J6492" s="52"/>
      <c r="K6492" s="48"/>
      <c r="L6492" s="48"/>
      <c r="M6492" s="48"/>
      <c r="N6492" s="48"/>
      <c r="O6492" s="49"/>
    </row>
    <row r="6493" spans="2:15" x14ac:dyDescent="0.25">
      <c r="B6493" s="89"/>
      <c r="C6493" s="48"/>
      <c r="D6493" s="48"/>
      <c r="E6493" s="48"/>
      <c r="F6493" s="48"/>
      <c r="G6493" s="49"/>
      <c r="H6493" s="48"/>
      <c r="I6493" s="52"/>
      <c r="J6493" s="52"/>
      <c r="K6493" s="48"/>
      <c r="L6493" s="48"/>
      <c r="M6493" s="48"/>
      <c r="N6493" s="48"/>
      <c r="O6493" s="49"/>
    </row>
    <row r="6494" spans="2:15" x14ac:dyDescent="0.25">
      <c r="B6494" s="89"/>
      <c r="C6494" s="48"/>
      <c r="D6494" s="48"/>
      <c r="E6494" s="48"/>
      <c r="F6494" s="48"/>
      <c r="G6494" s="49"/>
      <c r="H6494" s="48"/>
      <c r="I6494" s="52"/>
      <c r="J6494" s="52"/>
      <c r="K6494" s="48"/>
      <c r="L6494" s="48"/>
      <c r="M6494" s="48"/>
      <c r="N6494" s="48"/>
      <c r="O6494" s="49"/>
    </row>
    <row r="6495" spans="2:15" x14ac:dyDescent="0.25">
      <c r="B6495" s="89"/>
      <c r="C6495" s="48"/>
      <c r="D6495" s="48"/>
      <c r="E6495" s="48"/>
      <c r="F6495" s="48"/>
      <c r="G6495" s="49"/>
      <c r="H6495" s="48"/>
      <c r="I6495" s="52"/>
      <c r="J6495" s="52"/>
      <c r="K6495" s="48"/>
      <c r="L6495" s="48"/>
      <c r="M6495" s="48"/>
      <c r="N6495" s="48"/>
      <c r="O6495" s="49"/>
    </row>
    <row r="6496" spans="2:15" x14ac:dyDescent="0.25">
      <c r="B6496" s="89"/>
      <c r="C6496" s="48"/>
      <c r="D6496" s="48"/>
      <c r="E6496" s="48"/>
      <c r="F6496" s="48"/>
      <c r="G6496" s="49"/>
      <c r="H6496" s="48"/>
      <c r="I6496" s="52"/>
      <c r="J6496" s="52"/>
      <c r="K6496" s="48"/>
      <c r="L6496" s="48"/>
      <c r="M6496" s="48"/>
      <c r="N6496" s="48"/>
      <c r="O6496" s="49"/>
    </row>
    <row r="6497" spans="2:15" x14ac:dyDescent="0.25">
      <c r="B6497" s="89"/>
      <c r="C6497" s="48"/>
      <c r="D6497" s="48"/>
      <c r="E6497" s="48"/>
      <c r="F6497" s="48"/>
      <c r="G6497" s="49"/>
      <c r="H6497" s="48"/>
      <c r="I6497" s="52"/>
      <c r="J6497" s="52"/>
      <c r="K6497" s="48"/>
      <c r="L6497" s="48"/>
      <c r="M6497" s="48"/>
      <c r="N6497" s="48"/>
      <c r="O6497" s="49"/>
    </row>
    <row r="6498" spans="2:15" x14ac:dyDescent="0.25">
      <c r="B6498" s="89"/>
      <c r="C6498" s="48"/>
      <c r="D6498" s="48"/>
      <c r="E6498" s="48"/>
      <c r="F6498" s="48"/>
      <c r="G6498" s="49"/>
      <c r="H6498" s="48"/>
      <c r="I6498" s="52"/>
      <c r="J6498" s="52"/>
      <c r="K6498" s="48"/>
      <c r="L6498" s="48"/>
      <c r="M6498" s="48"/>
      <c r="N6498" s="48"/>
      <c r="O6498" s="49"/>
    </row>
    <row r="6499" spans="2:15" x14ac:dyDescent="0.25">
      <c r="B6499" s="89"/>
      <c r="C6499" s="48"/>
      <c r="D6499" s="48"/>
      <c r="E6499" s="48"/>
      <c r="F6499" s="48"/>
      <c r="G6499" s="49"/>
      <c r="H6499" s="48"/>
      <c r="I6499" s="52"/>
      <c r="J6499" s="52"/>
      <c r="K6499" s="48"/>
      <c r="L6499" s="48"/>
      <c r="M6499" s="48"/>
      <c r="N6499" s="48"/>
      <c r="O6499" s="49"/>
    </row>
    <row r="6500" spans="2:15" x14ac:dyDescent="0.25">
      <c r="B6500" s="89"/>
      <c r="C6500" s="48"/>
      <c r="D6500" s="48"/>
      <c r="E6500" s="48"/>
      <c r="F6500" s="48"/>
      <c r="G6500" s="49"/>
      <c r="H6500" s="48"/>
      <c r="I6500" s="52"/>
      <c r="J6500" s="52"/>
      <c r="K6500" s="48"/>
      <c r="L6500" s="48"/>
      <c r="M6500" s="48"/>
      <c r="N6500" s="48"/>
      <c r="O6500" s="49"/>
    </row>
    <row r="6501" spans="2:15" x14ac:dyDescent="0.25">
      <c r="B6501" s="89"/>
      <c r="C6501" s="48"/>
      <c r="D6501" s="48"/>
      <c r="E6501" s="48"/>
      <c r="F6501" s="48"/>
      <c r="G6501" s="49"/>
      <c r="H6501" s="48"/>
      <c r="I6501" s="52"/>
      <c r="J6501" s="52"/>
      <c r="K6501" s="48"/>
      <c r="L6501" s="48"/>
      <c r="M6501" s="48"/>
      <c r="N6501" s="48"/>
      <c r="O6501" s="49"/>
    </row>
    <row r="6502" spans="2:15" x14ac:dyDescent="0.25">
      <c r="B6502" s="89"/>
      <c r="C6502" s="48"/>
      <c r="D6502" s="48"/>
      <c r="E6502" s="48"/>
      <c r="F6502" s="48"/>
      <c r="G6502" s="49"/>
      <c r="H6502" s="48"/>
      <c r="I6502" s="52"/>
      <c r="J6502" s="52"/>
      <c r="K6502" s="48"/>
      <c r="L6502" s="48"/>
      <c r="M6502" s="48"/>
      <c r="N6502" s="48"/>
      <c r="O6502" s="49"/>
    </row>
    <row r="6503" spans="2:15" x14ac:dyDescent="0.25">
      <c r="B6503" s="89"/>
      <c r="C6503" s="48"/>
      <c r="D6503" s="48"/>
      <c r="E6503" s="48"/>
      <c r="F6503" s="48"/>
      <c r="G6503" s="49"/>
      <c r="H6503" s="48"/>
      <c r="I6503" s="52"/>
      <c r="J6503" s="52"/>
      <c r="K6503" s="48"/>
      <c r="L6503" s="48"/>
      <c r="M6503" s="48"/>
      <c r="N6503" s="48"/>
      <c r="O6503" s="49"/>
    </row>
    <row r="6504" spans="2:15" x14ac:dyDescent="0.25">
      <c r="B6504" s="89"/>
      <c r="C6504" s="48"/>
      <c r="D6504" s="48"/>
      <c r="E6504" s="48"/>
      <c r="F6504" s="48"/>
      <c r="G6504" s="49"/>
      <c r="H6504" s="48"/>
      <c r="I6504" s="52"/>
      <c r="J6504" s="52"/>
      <c r="K6504" s="48"/>
      <c r="L6504" s="48"/>
      <c r="M6504" s="48"/>
      <c r="N6504" s="48"/>
      <c r="O6504" s="49"/>
    </row>
    <row r="6505" spans="2:15" x14ac:dyDescent="0.25">
      <c r="B6505" s="89"/>
      <c r="C6505" s="48"/>
      <c r="D6505" s="48"/>
      <c r="E6505" s="48"/>
      <c r="F6505" s="48"/>
      <c r="G6505" s="49"/>
      <c r="H6505" s="48"/>
      <c r="I6505" s="52"/>
      <c r="J6505" s="52"/>
      <c r="K6505" s="48"/>
      <c r="L6505" s="48"/>
      <c r="M6505" s="48"/>
      <c r="N6505" s="48"/>
      <c r="O6505" s="49"/>
    </row>
    <row r="6506" spans="2:15" x14ac:dyDescent="0.25">
      <c r="B6506" s="89"/>
      <c r="C6506" s="48"/>
      <c r="D6506" s="48"/>
      <c r="E6506" s="48"/>
      <c r="F6506" s="48"/>
      <c r="G6506" s="49"/>
      <c r="H6506" s="48"/>
      <c r="I6506" s="52"/>
      <c r="J6506" s="52"/>
      <c r="K6506" s="48"/>
      <c r="L6506" s="48"/>
      <c r="M6506" s="48"/>
      <c r="N6506" s="48"/>
      <c r="O6506" s="49"/>
    </row>
    <row r="6507" spans="2:15" x14ac:dyDescent="0.25">
      <c r="B6507" s="89"/>
      <c r="C6507" s="48"/>
      <c r="D6507" s="48"/>
      <c r="E6507" s="48"/>
      <c r="F6507" s="48"/>
      <c r="G6507" s="49"/>
      <c r="H6507" s="48"/>
      <c r="I6507" s="52"/>
      <c r="J6507" s="52"/>
      <c r="K6507" s="48"/>
      <c r="L6507" s="48"/>
      <c r="M6507" s="48"/>
      <c r="N6507" s="48"/>
      <c r="O6507" s="49"/>
    </row>
    <row r="6508" spans="2:15" x14ac:dyDescent="0.25">
      <c r="B6508" s="89"/>
      <c r="C6508" s="48"/>
      <c r="D6508" s="48"/>
      <c r="E6508" s="48"/>
      <c r="F6508" s="48"/>
      <c r="G6508" s="49"/>
      <c r="H6508" s="48"/>
      <c r="I6508" s="52"/>
      <c r="J6508" s="52"/>
      <c r="K6508" s="48"/>
      <c r="L6508" s="48"/>
      <c r="M6508" s="48"/>
      <c r="N6508" s="48"/>
      <c r="O6508" s="49"/>
    </row>
    <row r="6509" spans="2:15" x14ac:dyDescent="0.25">
      <c r="B6509" s="89"/>
      <c r="C6509" s="48"/>
      <c r="D6509" s="48"/>
      <c r="E6509" s="48"/>
      <c r="F6509" s="48"/>
      <c r="G6509" s="49"/>
      <c r="H6509" s="48"/>
      <c r="I6509" s="52"/>
      <c r="J6509" s="52"/>
      <c r="K6509" s="48"/>
      <c r="L6509" s="48"/>
      <c r="M6509" s="48"/>
      <c r="N6509" s="48"/>
      <c r="O6509" s="49"/>
    </row>
    <row r="6510" spans="2:15" x14ac:dyDescent="0.25">
      <c r="B6510" s="89"/>
      <c r="C6510" s="48"/>
      <c r="D6510" s="48"/>
      <c r="E6510" s="48"/>
      <c r="F6510" s="48"/>
      <c r="G6510" s="49"/>
      <c r="H6510" s="48"/>
      <c r="I6510" s="52"/>
      <c r="J6510" s="52"/>
      <c r="K6510" s="48"/>
      <c r="L6510" s="48"/>
      <c r="M6510" s="48"/>
      <c r="N6510" s="48"/>
      <c r="O6510" s="49"/>
    </row>
    <row r="6511" spans="2:15" x14ac:dyDescent="0.25">
      <c r="B6511" s="89"/>
      <c r="C6511" s="48"/>
      <c r="D6511" s="48"/>
      <c r="E6511" s="48"/>
      <c r="F6511" s="48"/>
      <c r="G6511" s="49"/>
      <c r="H6511" s="48"/>
      <c r="I6511" s="52"/>
      <c r="J6511" s="52"/>
      <c r="K6511" s="48"/>
      <c r="L6511" s="48"/>
      <c r="M6511" s="48"/>
      <c r="N6511" s="48"/>
      <c r="O6511" s="49"/>
    </row>
    <row r="6512" spans="2:15" x14ac:dyDescent="0.25">
      <c r="B6512" s="89"/>
      <c r="C6512" s="48"/>
      <c r="D6512" s="48"/>
      <c r="E6512" s="48"/>
      <c r="F6512" s="48"/>
      <c r="G6512" s="49"/>
      <c r="H6512" s="48"/>
      <c r="I6512" s="52"/>
      <c r="J6512" s="52"/>
      <c r="K6512" s="48"/>
      <c r="L6512" s="48"/>
      <c r="M6512" s="48"/>
      <c r="N6512" s="48"/>
      <c r="O6512" s="49"/>
    </row>
    <row r="6513" spans="2:15" x14ac:dyDescent="0.25">
      <c r="B6513" s="89"/>
      <c r="C6513" s="48"/>
      <c r="D6513" s="48"/>
      <c r="E6513" s="48"/>
      <c r="F6513" s="48"/>
      <c r="G6513" s="49"/>
      <c r="H6513" s="48"/>
      <c r="I6513" s="52"/>
      <c r="J6513" s="52"/>
      <c r="K6513" s="48"/>
      <c r="L6513" s="48"/>
      <c r="M6513" s="48"/>
      <c r="N6513" s="48"/>
      <c r="O6513" s="49"/>
    </row>
    <row r="6514" spans="2:15" x14ac:dyDescent="0.25">
      <c r="B6514" s="89"/>
      <c r="C6514" s="48"/>
      <c r="D6514" s="48"/>
      <c r="E6514" s="48"/>
      <c r="F6514" s="48"/>
      <c r="G6514" s="49"/>
      <c r="H6514" s="48"/>
      <c r="I6514" s="52"/>
      <c r="J6514" s="52"/>
      <c r="K6514" s="48"/>
      <c r="L6514" s="48"/>
      <c r="M6514" s="48"/>
      <c r="N6514" s="48"/>
      <c r="O6514" s="49"/>
    </row>
    <row r="6515" spans="2:15" x14ac:dyDescent="0.25">
      <c r="B6515" s="89"/>
      <c r="C6515" s="48"/>
      <c r="D6515" s="48"/>
      <c r="E6515" s="48"/>
      <c r="F6515" s="48"/>
      <c r="G6515" s="49"/>
      <c r="H6515" s="48"/>
      <c r="I6515" s="52"/>
      <c r="J6515" s="52"/>
      <c r="K6515" s="48"/>
      <c r="L6515" s="48"/>
      <c r="M6515" s="48"/>
      <c r="N6515" s="48"/>
      <c r="O6515" s="49"/>
    </row>
    <row r="6516" spans="2:15" x14ac:dyDescent="0.25">
      <c r="B6516" s="89"/>
      <c r="C6516" s="48"/>
      <c r="D6516" s="48"/>
      <c r="E6516" s="48"/>
      <c r="F6516" s="48"/>
      <c r="G6516" s="49"/>
      <c r="H6516" s="48"/>
      <c r="I6516" s="52"/>
      <c r="J6516" s="52"/>
      <c r="K6516" s="48"/>
      <c r="L6516" s="48"/>
      <c r="M6516" s="48"/>
      <c r="N6516" s="48"/>
      <c r="O6516" s="49"/>
    </row>
    <row r="6517" spans="2:15" x14ac:dyDescent="0.25">
      <c r="B6517" s="89"/>
      <c r="C6517" s="48"/>
      <c r="D6517" s="48"/>
      <c r="E6517" s="48"/>
      <c r="F6517" s="48"/>
      <c r="G6517" s="49"/>
      <c r="H6517" s="48"/>
      <c r="I6517" s="52"/>
      <c r="J6517" s="52"/>
      <c r="K6517" s="48"/>
      <c r="L6517" s="48"/>
      <c r="M6517" s="48"/>
      <c r="N6517" s="48"/>
      <c r="O6517" s="49"/>
    </row>
    <row r="6518" spans="2:15" x14ac:dyDescent="0.25">
      <c r="B6518" s="89"/>
      <c r="C6518" s="48"/>
      <c r="D6518" s="48"/>
      <c r="E6518" s="48"/>
      <c r="F6518" s="48"/>
      <c r="G6518" s="49"/>
      <c r="H6518" s="48"/>
      <c r="I6518" s="52"/>
      <c r="J6518" s="52"/>
      <c r="K6518" s="48"/>
      <c r="L6518" s="48"/>
      <c r="M6518" s="48"/>
      <c r="N6518" s="48"/>
      <c r="O6518" s="49"/>
    </row>
    <row r="6519" spans="2:15" x14ac:dyDescent="0.25">
      <c r="B6519" s="89"/>
      <c r="C6519" s="48"/>
      <c r="D6519" s="48"/>
      <c r="E6519" s="48"/>
      <c r="F6519" s="48"/>
      <c r="G6519" s="49"/>
      <c r="H6519" s="48"/>
      <c r="I6519" s="52"/>
      <c r="J6519" s="52"/>
      <c r="K6519" s="48"/>
      <c r="L6519" s="48"/>
      <c r="M6519" s="48"/>
      <c r="N6519" s="48"/>
      <c r="O6519" s="49"/>
    </row>
    <row r="6520" spans="2:15" x14ac:dyDescent="0.25">
      <c r="B6520" s="89"/>
      <c r="C6520" s="48"/>
      <c r="D6520" s="48"/>
      <c r="E6520" s="48"/>
      <c r="F6520" s="48"/>
      <c r="G6520" s="49"/>
      <c r="H6520" s="48"/>
      <c r="I6520" s="52"/>
      <c r="J6520" s="52"/>
      <c r="K6520" s="48"/>
      <c r="L6520" s="48"/>
      <c r="M6520" s="48"/>
      <c r="N6520" s="48"/>
      <c r="O6520" s="49"/>
    </row>
    <row r="6521" spans="2:15" x14ac:dyDescent="0.25">
      <c r="B6521" s="89"/>
      <c r="C6521" s="48"/>
      <c r="D6521" s="48"/>
      <c r="E6521" s="48"/>
      <c r="F6521" s="48"/>
      <c r="G6521" s="49"/>
      <c r="H6521" s="48"/>
      <c r="I6521" s="52"/>
      <c r="J6521" s="52"/>
      <c r="K6521" s="48"/>
      <c r="L6521" s="48"/>
      <c r="M6521" s="48"/>
      <c r="N6521" s="48"/>
      <c r="O6521" s="49"/>
    </row>
    <row r="6522" spans="2:15" x14ac:dyDescent="0.25">
      <c r="B6522" s="89"/>
      <c r="C6522" s="48"/>
      <c r="D6522" s="48"/>
      <c r="E6522" s="48"/>
      <c r="F6522" s="48"/>
      <c r="G6522" s="49"/>
      <c r="H6522" s="48"/>
      <c r="I6522" s="52"/>
      <c r="J6522" s="52"/>
      <c r="K6522" s="48"/>
      <c r="L6522" s="48"/>
      <c r="M6522" s="48"/>
      <c r="N6522" s="48"/>
      <c r="O6522" s="49"/>
    </row>
    <row r="6523" spans="2:15" x14ac:dyDescent="0.25">
      <c r="B6523" s="89"/>
      <c r="C6523" s="48"/>
      <c r="D6523" s="48"/>
      <c r="E6523" s="48"/>
      <c r="F6523" s="48"/>
      <c r="G6523" s="49"/>
      <c r="H6523" s="48"/>
      <c r="I6523" s="52"/>
      <c r="J6523" s="52"/>
      <c r="K6523" s="48"/>
      <c r="L6523" s="48"/>
      <c r="M6523" s="48"/>
      <c r="N6523" s="48"/>
      <c r="O6523" s="49"/>
    </row>
    <row r="6524" spans="2:15" x14ac:dyDescent="0.25">
      <c r="B6524" s="89"/>
      <c r="C6524" s="48"/>
      <c r="D6524" s="48"/>
      <c r="E6524" s="48"/>
      <c r="F6524" s="48"/>
      <c r="G6524" s="49"/>
      <c r="H6524" s="48"/>
      <c r="I6524" s="52"/>
      <c r="J6524" s="52"/>
      <c r="K6524" s="48"/>
      <c r="L6524" s="48"/>
      <c r="M6524" s="48"/>
      <c r="N6524" s="48"/>
      <c r="O6524" s="49"/>
    </row>
    <row r="6525" spans="2:15" x14ac:dyDescent="0.25">
      <c r="B6525" s="89"/>
      <c r="C6525" s="48"/>
      <c r="D6525" s="48"/>
      <c r="E6525" s="48"/>
      <c r="F6525" s="48"/>
      <c r="G6525" s="49"/>
      <c r="H6525" s="48"/>
      <c r="I6525" s="52"/>
      <c r="J6525" s="52"/>
      <c r="K6525" s="48"/>
      <c r="L6525" s="48"/>
      <c r="M6525" s="48"/>
      <c r="N6525" s="48"/>
      <c r="O6525" s="49"/>
    </row>
    <row r="6526" spans="2:15" x14ac:dyDescent="0.25">
      <c r="B6526" s="89"/>
      <c r="C6526" s="48"/>
      <c r="D6526" s="48"/>
      <c r="E6526" s="48"/>
      <c r="F6526" s="48"/>
      <c r="G6526" s="49"/>
      <c r="H6526" s="48"/>
      <c r="I6526" s="52"/>
      <c r="J6526" s="52"/>
      <c r="K6526" s="48"/>
      <c r="L6526" s="48"/>
      <c r="M6526" s="48"/>
      <c r="N6526" s="48"/>
      <c r="O6526" s="49"/>
    </row>
    <row r="6527" spans="2:15" x14ac:dyDescent="0.25">
      <c r="B6527" s="89"/>
      <c r="C6527" s="48"/>
      <c r="D6527" s="48"/>
      <c r="E6527" s="48"/>
      <c r="F6527" s="48"/>
      <c r="G6527" s="49"/>
      <c r="H6527" s="48"/>
      <c r="I6527" s="52"/>
      <c r="J6527" s="52"/>
      <c r="K6527" s="48"/>
      <c r="L6527" s="48"/>
      <c r="M6527" s="48"/>
      <c r="N6527" s="48"/>
      <c r="O6527" s="49"/>
    </row>
    <row r="6528" spans="2:15" x14ac:dyDescent="0.25">
      <c r="B6528" s="89"/>
      <c r="C6528" s="48"/>
      <c r="D6528" s="48"/>
      <c r="E6528" s="48"/>
      <c r="F6528" s="48"/>
      <c r="G6528" s="49"/>
      <c r="H6528" s="48"/>
      <c r="I6528" s="52"/>
      <c r="J6528" s="52"/>
      <c r="K6528" s="48"/>
      <c r="L6528" s="48"/>
      <c r="M6528" s="48"/>
      <c r="N6528" s="48"/>
      <c r="O6528" s="49"/>
    </row>
    <row r="6529" spans="2:15" x14ac:dyDescent="0.25">
      <c r="B6529" s="89"/>
      <c r="C6529" s="48"/>
      <c r="D6529" s="48"/>
      <c r="E6529" s="48"/>
      <c r="F6529" s="48"/>
      <c r="G6529" s="49"/>
      <c r="H6529" s="48"/>
      <c r="I6529" s="52"/>
      <c r="J6529" s="52"/>
      <c r="K6529" s="48"/>
      <c r="L6529" s="48"/>
      <c r="M6529" s="48"/>
      <c r="N6529" s="48"/>
      <c r="O6529" s="49"/>
    </row>
    <row r="6530" spans="2:15" x14ac:dyDescent="0.25">
      <c r="B6530" s="89"/>
      <c r="C6530" s="48"/>
      <c r="D6530" s="48"/>
      <c r="E6530" s="48"/>
      <c r="F6530" s="48"/>
      <c r="G6530" s="49"/>
      <c r="H6530" s="48"/>
      <c r="I6530" s="52"/>
      <c r="J6530" s="52"/>
      <c r="K6530" s="48"/>
      <c r="L6530" s="48"/>
      <c r="M6530" s="48"/>
      <c r="N6530" s="48"/>
      <c r="O6530" s="49"/>
    </row>
    <row r="6531" spans="2:15" x14ac:dyDescent="0.25">
      <c r="B6531" s="89"/>
      <c r="C6531" s="48"/>
      <c r="D6531" s="48"/>
      <c r="E6531" s="48"/>
      <c r="F6531" s="48"/>
      <c r="G6531" s="49"/>
      <c r="H6531" s="48"/>
      <c r="I6531" s="52"/>
      <c r="J6531" s="52"/>
      <c r="K6531" s="48"/>
      <c r="L6531" s="48"/>
      <c r="M6531" s="48"/>
      <c r="N6531" s="48"/>
      <c r="O6531" s="49"/>
    </row>
    <row r="6532" spans="2:15" x14ac:dyDescent="0.25">
      <c r="B6532" s="89"/>
      <c r="C6532" s="48"/>
      <c r="D6532" s="48"/>
      <c r="E6532" s="48"/>
      <c r="F6532" s="48"/>
      <c r="G6532" s="49"/>
      <c r="H6532" s="48"/>
      <c r="I6532" s="52"/>
      <c r="J6532" s="52"/>
      <c r="K6532" s="48"/>
      <c r="L6532" s="48"/>
      <c r="M6532" s="48"/>
      <c r="N6532" s="48"/>
      <c r="O6532" s="49"/>
    </row>
    <row r="6533" spans="2:15" x14ac:dyDescent="0.25">
      <c r="B6533" s="89"/>
      <c r="C6533" s="48"/>
      <c r="D6533" s="48"/>
      <c r="E6533" s="48"/>
      <c r="F6533" s="48"/>
      <c r="G6533" s="49"/>
      <c r="H6533" s="48"/>
      <c r="I6533" s="52"/>
      <c r="J6533" s="52"/>
      <c r="K6533" s="48"/>
      <c r="L6533" s="48"/>
      <c r="M6533" s="48"/>
      <c r="N6533" s="48"/>
      <c r="O6533" s="49"/>
    </row>
    <row r="6534" spans="2:15" x14ac:dyDescent="0.25">
      <c r="B6534" s="89"/>
      <c r="C6534" s="48"/>
      <c r="D6534" s="48"/>
      <c r="E6534" s="48"/>
      <c r="F6534" s="48"/>
      <c r="G6534" s="49"/>
      <c r="H6534" s="48"/>
      <c r="I6534" s="52"/>
      <c r="J6534" s="52"/>
      <c r="K6534" s="48"/>
      <c r="L6534" s="48"/>
      <c r="M6534" s="48"/>
      <c r="N6534" s="48"/>
      <c r="O6534" s="49"/>
    </row>
    <row r="6535" spans="2:15" x14ac:dyDescent="0.25">
      <c r="B6535" s="89"/>
      <c r="C6535" s="48"/>
      <c r="D6535" s="48"/>
      <c r="E6535" s="48"/>
      <c r="F6535" s="48"/>
      <c r="G6535" s="49"/>
      <c r="H6535" s="48"/>
      <c r="I6535" s="52"/>
      <c r="J6535" s="52"/>
      <c r="K6535" s="48"/>
      <c r="L6535" s="48"/>
      <c r="M6535" s="48"/>
      <c r="N6535" s="48"/>
      <c r="O6535" s="49"/>
    </row>
    <row r="6536" spans="2:15" x14ac:dyDescent="0.25">
      <c r="B6536" s="89"/>
      <c r="C6536" s="48"/>
      <c r="D6536" s="48"/>
      <c r="E6536" s="48"/>
      <c r="F6536" s="48"/>
      <c r="G6536" s="49"/>
      <c r="H6536" s="48"/>
      <c r="I6536" s="52"/>
      <c r="J6536" s="52"/>
      <c r="K6536" s="48"/>
      <c r="L6536" s="48"/>
      <c r="M6536" s="48"/>
      <c r="N6536" s="48"/>
      <c r="O6536" s="49"/>
    </row>
    <row r="6537" spans="2:15" x14ac:dyDescent="0.25">
      <c r="B6537" s="89"/>
      <c r="C6537" s="48"/>
      <c r="D6537" s="48"/>
      <c r="E6537" s="48"/>
      <c r="F6537" s="48"/>
      <c r="G6537" s="49"/>
      <c r="H6537" s="48"/>
      <c r="I6537" s="52"/>
      <c r="J6537" s="52"/>
      <c r="K6537" s="48"/>
      <c r="L6537" s="48"/>
      <c r="M6537" s="48"/>
      <c r="N6537" s="48"/>
      <c r="O6537" s="49"/>
    </row>
    <row r="6538" spans="2:15" x14ac:dyDescent="0.25">
      <c r="B6538" s="89"/>
      <c r="C6538" s="48"/>
      <c r="D6538" s="48"/>
      <c r="E6538" s="48"/>
      <c r="F6538" s="48"/>
      <c r="G6538" s="49"/>
      <c r="H6538" s="48"/>
      <c r="I6538" s="52"/>
      <c r="J6538" s="52"/>
      <c r="K6538" s="48"/>
      <c r="L6538" s="48"/>
      <c r="M6538" s="48"/>
      <c r="N6538" s="48"/>
      <c r="O6538" s="49"/>
    </row>
    <row r="6539" spans="2:15" x14ac:dyDescent="0.25">
      <c r="B6539" s="89"/>
      <c r="C6539" s="48"/>
      <c r="D6539" s="48"/>
      <c r="E6539" s="48"/>
      <c r="F6539" s="48"/>
      <c r="G6539" s="49"/>
      <c r="H6539" s="48"/>
      <c r="I6539" s="52"/>
      <c r="J6539" s="52"/>
      <c r="K6539" s="48"/>
      <c r="L6539" s="48"/>
      <c r="M6539" s="48"/>
      <c r="N6539" s="48"/>
      <c r="O6539" s="49"/>
    </row>
    <row r="6540" spans="2:15" x14ac:dyDescent="0.25">
      <c r="B6540" s="89"/>
      <c r="C6540" s="48"/>
      <c r="D6540" s="48"/>
      <c r="E6540" s="48"/>
      <c r="F6540" s="48"/>
      <c r="G6540" s="49"/>
      <c r="H6540" s="48"/>
      <c r="I6540" s="52"/>
      <c r="J6540" s="52"/>
      <c r="K6540" s="48"/>
      <c r="L6540" s="48"/>
      <c r="M6540" s="48"/>
      <c r="N6540" s="48"/>
      <c r="O6540" s="49"/>
    </row>
    <row r="6541" spans="2:15" x14ac:dyDescent="0.25">
      <c r="B6541" s="89"/>
      <c r="C6541" s="48"/>
      <c r="D6541" s="48"/>
      <c r="E6541" s="48"/>
      <c r="F6541" s="48"/>
      <c r="G6541" s="49"/>
      <c r="H6541" s="48"/>
      <c r="I6541" s="52"/>
      <c r="J6541" s="52"/>
      <c r="K6541" s="48"/>
      <c r="L6541" s="48"/>
      <c r="M6541" s="48"/>
      <c r="N6541" s="48"/>
      <c r="O6541" s="49"/>
    </row>
    <row r="6542" spans="2:15" x14ac:dyDescent="0.25">
      <c r="B6542" s="89"/>
      <c r="C6542" s="48"/>
      <c r="D6542" s="48"/>
      <c r="E6542" s="48"/>
      <c r="F6542" s="48"/>
      <c r="G6542" s="49"/>
      <c r="H6542" s="48"/>
      <c r="I6542" s="52"/>
      <c r="J6542" s="52"/>
      <c r="K6542" s="48"/>
      <c r="L6542" s="48"/>
      <c r="M6542" s="48"/>
      <c r="N6542" s="48"/>
      <c r="O6542" s="49"/>
    </row>
    <row r="6543" spans="2:15" x14ac:dyDescent="0.25">
      <c r="B6543" s="89"/>
      <c r="C6543" s="48"/>
      <c r="D6543" s="48"/>
      <c r="E6543" s="48"/>
      <c r="F6543" s="48"/>
      <c r="G6543" s="49"/>
      <c r="H6543" s="48"/>
      <c r="I6543" s="52"/>
      <c r="J6543" s="52"/>
      <c r="K6543" s="48"/>
      <c r="L6543" s="48"/>
      <c r="M6543" s="48"/>
      <c r="N6543" s="48"/>
      <c r="O6543" s="49"/>
    </row>
    <row r="6544" spans="2:15" x14ac:dyDescent="0.25">
      <c r="B6544" s="89"/>
      <c r="C6544" s="48"/>
      <c r="D6544" s="48"/>
      <c r="E6544" s="48"/>
      <c r="F6544" s="48"/>
      <c r="G6544" s="49"/>
      <c r="H6544" s="48"/>
      <c r="I6544" s="52"/>
      <c r="J6544" s="52"/>
      <c r="K6544" s="48"/>
      <c r="L6544" s="48"/>
      <c r="M6544" s="48"/>
      <c r="N6544" s="48"/>
      <c r="O6544" s="49"/>
    </row>
    <row r="6545" spans="2:15" x14ac:dyDescent="0.25">
      <c r="B6545" s="89"/>
      <c r="C6545" s="48"/>
      <c r="D6545" s="48"/>
      <c r="E6545" s="48"/>
      <c r="F6545" s="48"/>
      <c r="G6545" s="49"/>
      <c r="H6545" s="48"/>
      <c r="I6545" s="52"/>
      <c r="J6545" s="52"/>
      <c r="K6545" s="48"/>
      <c r="L6545" s="48"/>
      <c r="M6545" s="48"/>
      <c r="N6545" s="48"/>
      <c r="O6545" s="49"/>
    </row>
    <row r="6546" spans="2:15" x14ac:dyDescent="0.25">
      <c r="B6546" s="89"/>
      <c r="C6546" s="48"/>
      <c r="D6546" s="48"/>
      <c r="E6546" s="48"/>
      <c r="F6546" s="48"/>
      <c r="G6546" s="49"/>
      <c r="H6546" s="48"/>
      <c r="I6546" s="52"/>
      <c r="J6546" s="52"/>
      <c r="K6546" s="48"/>
      <c r="L6546" s="48"/>
      <c r="M6546" s="48"/>
      <c r="N6546" s="48"/>
      <c r="O6546" s="49"/>
    </row>
    <row r="6547" spans="2:15" x14ac:dyDescent="0.25">
      <c r="B6547" s="89"/>
      <c r="C6547" s="48"/>
      <c r="D6547" s="48"/>
      <c r="E6547" s="48"/>
      <c r="F6547" s="48"/>
      <c r="G6547" s="49"/>
      <c r="H6547" s="48"/>
      <c r="I6547" s="52"/>
      <c r="J6547" s="52"/>
      <c r="K6547" s="48"/>
      <c r="L6547" s="48"/>
      <c r="M6547" s="48"/>
      <c r="N6547" s="48"/>
      <c r="O6547" s="49"/>
    </row>
    <row r="6548" spans="2:15" x14ac:dyDescent="0.25">
      <c r="B6548" s="89"/>
      <c r="C6548" s="48"/>
      <c r="D6548" s="48"/>
      <c r="E6548" s="48"/>
      <c r="F6548" s="48"/>
      <c r="G6548" s="49"/>
      <c r="H6548" s="48"/>
      <c r="I6548" s="52"/>
      <c r="J6548" s="52"/>
      <c r="K6548" s="48"/>
      <c r="L6548" s="48"/>
      <c r="M6548" s="48"/>
      <c r="N6548" s="48"/>
      <c r="O6548" s="49"/>
    </row>
    <row r="6549" spans="2:15" x14ac:dyDescent="0.25">
      <c r="B6549" s="89"/>
      <c r="C6549" s="48"/>
      <c r="D6549" s="48"/>
      <c r="E6549" s="48"/>
      <c r="F6549" s="48"/>
      <c r="G6549" s="49"/>
      <c r="H6549" s="48"/>
      <c r="I6549" s="52"/>
      <c r="J6549" s="52"/>
      <c r="K6549" s="48"/>
      <c r="L6549" s="48"/>
      <c r="M6549" s="48"/>
      <c r="N6549" s="48"/>
      <c r="O6549" s="49"/>
    </row>
    <row r="6550" spans="2:15" x14ac:dyDescent="0.25">
      <c r="B6550" s="89"/>
      <c r="C6550" s="48"/>
      <c r="D6550" s="48"/>
      <c r="E6550" s="48"/>
      <c r="F6550" s="48"/>
      <c r="G6550" s="49"/>
      <c r="H6550" s="48"/>
      <c r="I6550" s="52"/>
      <c r="J6550" s="52"/>
      <c r="K6550" s="48"/>
      <c r="L6550" s="48"/>
      <c r="M6550" s="48"/>
      <c r="N6550" s="48"/>
      <c r="O6550" s="49"/>
    </row>
    <row r="6551" spans="2:15" x14ac:dyDescent="0.25">
      <c r="B6551" s="89"/>
      <c r="C6551" s="48"/>
      <c r="D6551" s="48"/>
      <c r="E6551" s="48"/>
      <c r="F6551" s="48"/>
      <c r="G6551" s="49"/>
      <c r="H6551" s="48"/>
      <c r="I6551" s="52"/>
      <c r="J6551" s="52"/>
      <c r="K6551" s="48"/>
      <c r="L6551" s="48"/>
      <c r="M6551" s="48"/>
      <c r="N6551" s="48"/>
      <c r="O6551" s="49"/>
    </row>
    <row r="6552" spans="2:15" x14ac:dyDescent="0.25">
      <c r="B6552" s="89"/>
      <c r="C6552" s="48"/>
      <c r="D6552" s="48"/>
      <c r="E6552" s="48"/>
      <c r="F6552" s="48"/>
      <c r="G6552" s="49"/>
      <c r="H6552" s="48"/>
      <c r="I6552" s="52"/>
      <c r="J6552" s="52"/>
      <c r="K6552" s="48"/>
      <c r="L6552" s="48"/>
      <c r="M6552" s="48"/>
      <c r="N6552" s="48"/>
      <c r="O6552" s="49"/>
    </row>
    <row r="6553" spans="2:15" x14ac:dyDescent="0.25">
      <c r="B6553" s="89"/>
      <c r="C6553" s="48"/>
      <c r="D6553" s="48"/>
      <c r="E6553" s="48"/>
      <c r="F6553" s="48"/>
      <c r="G6553" s="49"/>
      <c r="H6553" s="48"/>
      <c r="I6553" s="52"/>
      <c r="J6553" s="52"/>
      <c r="K6553" s="48"/>
      <c r="L6553" s="48"/>
      <c r="M6553" s="48"/>
      <c r="N6553" s="48"/>
      <c r="O6553" s="49"/>
    </row>
    <row r="6554" spans="2:15" x14ac:dyDescent="0.25">
      <c r="B6554" s="89"/>
      <c r="C6554" s="48"/>
      <c r="D6554" s="48"/>
      <c r="E6554" s="48"/>
      <c r="F6554" s="48"/>
      <c r="G6554" s="49"/>
      <c r="H6554" s="48"/>
      <c r="I6554" s="52"/>
      <c r="J6554" s="52"/>
      <c r="K6554" s="48"/>
      <c r="L6554" s="48"/>
      <c r="M6554" s="48"/>
      <c r="N6554" s="48"/>
      <c r="O6554" s="49"/>
    </row>
    <row r="6555" spans="2:15" x14ac:dyDescent="0.25">
      <c r="B6555" s="89"/>
      <c r="C6555" s="48"/>
      <c r="D6555" s="48"/>
      <c r="E6555" s="48"/>
      <c r="F6555" s="48"/>
      <c r="G6555" s="49"/>
      <c r="H6555" s="48"/>
      <c r="I6555" s="52"/>
      <c r="J6555" s="52"/>
      <c r="K6555" s="48"/>
      <c r="L6555" s="48"/>
      <c r="M6555" s="48"/>
      <c r="N6555" s="48"/>
      <c r="O6555" s="49"/>
    </row>
    <row r="6556" spans="2:15" x14ac:dyDescent="0.25">
      <c r="B6556" s="89"/>
      <c r="C6556" s="48"/>
      <c r="D6556" s="48"/>
      <c r="E6556" s="48"/>
      <c r="F6556" s="48"/>
      <c r="G6556" s="49"/>
      <c r="H6556" s="48"/>
      <c r="I6556" s="52"/>
      <c r="J6556" s="52"/>
      <c r="K6556" s="48"/>
      <c r="L6556" s="48"/>
      <c r="M6556" s="48"/>
      <c r="N6556" s="48"/>
      <c r="O6556" s="49"/>
    </row>
    <row r="6557" spans="2:15" x14ac:dyDescent="0.25">
      <c r="B6557" s="89"/>
      <c r="C6557" s="48"/>
      <c r="D6557" s="48"/>
      <c r="E6557" s="48"/>
      <c r="F6557" s="48"/>
      <c r="G6557" s="49"/>
      <c r="H6557" s="48"/>
      <c r="I6557" s="52"/>
      <c r="J6557" s="52"/>
      <c r="K6557" s="48"/>
      <c r="L6557" s="48"/>
      <c r="M6557" s="48"/>
      <c r="N6557" s="48"/>
      <c r="O6557" s="49"/>
    </row>
    <row r="6558" spans="2:15" x14ac:dyDescent="0.25">
      <c r="B6558" s="89"/>
      <c r="C6558" s="48"/>
      <c r="D6558" s="48"/>
      <c r="E6558" s="48"/>
      <c r="F6558" s="48"/>
      <c r="G6558" s="49"/>
      <c r="H6558" s="48"/>
      <c r="I6558" s="52"/>
      <c r="J6558" s="52"/>
      <c r="K6558" s="48"/>
      <c r="L6558" s="48"/>
      <c r="M6558" s="48"/>
      <c r="N6558" s="48"/>
      <c r="O6558" s="49"/>
    </row>
    <row r="6559" spans="2:15" x14ac:dyDescent="0.25">
      <c r="B6559" s="89"/>
      <c r="C6559" s="48"/>
      <c r="D6559" s="48"/>
      <c r="E6559" s="48"/>
      <c r="F6559" s="48"/>
      <c r="G6559" s="49"/>
      <c r="H6559" s="48"/>
      <c r="I6559" s="52"/>
      <c r="J6559" s="52"/>
      <c r="K6559" s="48"/>
      <c r="L6559" s="48"/>
      <c r="M6559" s="48"/>
      <c r="N6559" s="48"/>
      <c r="O6559" s="49"/>
    </row>
    <row r="6560" spans="2:15" x14ac:dyDescent="0.25">
      <c r="B6560" s="89"/>
      <c r="C6560" s="48"/>
      <c r="D6560" s="48"/>
      <c r="E6560" s="48"/>
      <c r="F6560" s="48"/>
      <c r="G6560" s="49"/>
      <c r="H6560" s="48"/>
      <c r="I6560" s="52"/>
      <c r="J6560" s="52"/>
      <c r="K6560" s="48"/>
      <c r="L6560" s="48"/>
      <c r="M6560" s="48"/>
      <c r="N6560" s="48"/>
      <c r="O6560" s="49"/>
    </row>
    <row r="6561" spans="2:15" x14ac:dyDescent="0.25">
      <c r="B6561" s="89"/>
      <c r="C6561" s="48"/>
      <c r="D6561" s="48"/>
      <c r="E6561" s="48"/>
      <c r="F6561" s="48"/>
      <c r="G6561" s="49"/>
      <c r="H6561" s="48"/>
      <c r="I6561" s="52"/>
      <c r="J6561" s="52"/>
      <c r="K6561" s="48"/>
      <c r="L6561" s="48"/>
      <c r="M6561" s="48"/>
      <c r="N6561" s="48"/>
      <c r="O6561" s="49"/>
    </row>
    <row r="6562" spans="2:15" x14ac:dyDescent="0.25">
      <c r="B6562" s="89"/>
      <c r="C6562" s="48"/>
      <c r="D6562" s="48"/>
      <c r="E6562" s="48"/>
      <c r="F6562" s="48"/>
      <c r="G6562" s="49"/>
      <c r="H6562" s="48"/>
      <c r="I6562" s="52"/>
      <c r="J6562" s="52"/>
      <c r="K6562" s="48"/>
      <c r="L6562" s="48"/>
      <c r="M6562" s="48"/>
      <c r="N6562" s="48"/>
      <c r="O6562" s="49"/>
    </row>
    <row r="6563" spans="2:15" x14ac:dyDescent="0.25">
      <c r="B6563" s="89"/>
      <c r="C6563" s="48"/>
      <c r="D6563" s="48"/>
      <c r="E6563" s="48"/>
      <c r="F6563" s="48"/>
      <c r="G6563" s="49"/>
      <c r="H6563" s="48"/>
      <c r="I6563" s="52"/>
      <c r="J6563" s="52"/>
      <c r="K6563" s="48"/>
      <c r="L6563" s="48"/>
      <c r="M6563" s="48"/>
      <c r="N6563" s="48"/>
      <c r="O6563" s="49"/>
    </row>
    <row r="6564" spans="2:15" x14ac:dyDescent="0.25">
      <c r="B6564" s="89"/>
      <c r="C6564" s="48"/>
      <c r="D6564" s="48"/>
      <c r="E6564" s="48"/>
      <c r="F6564" s="48"/>
      <c r="G6564" s="49"/>
      <c r="H6564" s="48"/>
      <c r="I6564" s="52"/>
      <c r="J6564" s="52"/>
      <c r="K6564" s="48"/>
      <c r="L6564" s="48"/>
      <c r="M6564" s="48"/>
      <c r="N6564" s="48"/>
      <c r="O6564" s="49"/>
    </row>
    <row r="6565" spans="2:15" x14ac:dyDescent="0.25">
      <c r="B6565" s="89"/>
      <c r="C6565" s="48"/>
      <c r="D6565" s="48"/>
      <c r="E6565" s="48"/>
      <c r="F6565" s="48"/>
      <c r="G6565" s="49"/>
      <c r="H6565" s="48"/>
      <c r="I6565" s="52"/>
      <c r="J6565" s="52"/>
      <c r="K6565" s="48"/>
      <c r="L6565" s="48"/>
      <c r="M6565" s="48"/>
      <c r="N6565" s="48"/>
      <c r="O6565" s="49"/>
    </row>
    <row r="6566" spans="2:15" x14ac:dyDescent="0.25">
      <c r="B6566" s="89"/>
      <c r="C6566" s="48"/>
      <c r="D6566" s="48"/>
      <c r="E6566" s="48"/>
      <c r="F6566" s="48"/>
      <c r="G6566" s="49"/>
      <c r="H6566" s="48"/>
      <c r="I6566" s="52"/>
      <c r="J6566" s="52"/>
      <c r="K6566" s="48"/>
      <c r="L6566" s="48"/>
      <c r="M6566" s="48"/>
      <c r="N6566" s="48"/>
      <c r="O6566" s="49"/>
    </row>
    <row r="6567" spans="2:15" x14ac:dyDescent="0.25">
      <c r="B6567" s="89"/>
      <c r="C6567" s="48"/>
      <c r="D6567" s="48"/>
      <c r="E6567" s="48"/>
      <c r="F6567" s="48"/>
      <c r="G6567" s="49"/>
      <c r="H6567" s="48"/>
      <c r="I6567" s="52"/>
      <c r="J6567" s="52"/>
      <c r="K6567" s="48"/>
      <c r="L6567" s="48"/>
      <c r="M6567" s="48"/>
      <c r="N6567" s="48"/>
      <c r="O6567" s="49"/>
    </row>
    <row r="6568" spans="2:15" x14ac:dyDescent="0.25">
      <c r="B6568" s="89"/>
      <c r="C6568" s="48"/>
      <c r="D6568" s="48"/>
      <c r="E6568" s="48"/>
      <c r="F6568" s="48"/>
      <c r="G6568" s="49"/>
      <c r="H6568" s="48"/>
      <c r="I6568" s="52"/>
      <c r="J6568" s="52"/>
      <c r="K6568" s="48"/>
      <c r="L6568" s="48"/>
      <c r="M6568" s="48"/>
      <c r="N6568" s="48"/>
      <c r="O6568" s="49"/>
    </row>
    <row r="6569" spans="2:15" x14ac:dyDescent="0.25">
      <c r="B6569" s="89"/>
      <c r="C6569" s="48"/>
      <c r="D6569" s="48"/>
      <c r="E6569" s="48"/>
      <c r="F6569" s="48"/>
      <c r="G6569" s="49"/>
      <c r="H6569" s="48"/>
      <c r="I6569" s="52"/>
      <c r="J6569" s="52"/>
      <c r="K6569" s="48"/>
      <c r="L6569" s="48"/>
      <c r="M6569" s="48"/>
      <c r="N6569" s="48"/>
      <c r="O6569" s="49"/>
    </row>
    <row r="6570" spans="2:15" x14ac:dyDescent="0.25">
      <c r="B6570" s="89"/>
      <c r="C6570" s="48"/>
      <c r="D6570" s="48"/>
      <c r="E6570" s="48"/>
      <c r="F6570" s="48"/>
      <c r="G6570" s="49"/>
      <c r="H6570" s="48"/>
      <c r="I6570" s="52"/>
      <c r="J6570" s="52"/>
      <c r="K6570" s="48"/>
      <c r="L6570" s="48"/>
      <c r="M6570" s="48"/>
      <c r="N6570" s="48"/>
      <c r="O6570" s="49"/>
    </row>
    <row r="6571" spans="2:15" x14ac:dyDescent="0.25">
      <c r="B6571" s="89"/>
      <c r="C6571" s="48"/>
      <c r="D6571" s="48"/>
      <c r="E6571" s="48"/>
      <c r="F6571" s="48"/>
      <c r="G6571" s="49"/>
      <c r="H6571" s="48"/>
      <c r="I6571" s="52"/>
      <c r="J6571" s="52"/>
      <c r="K6571" s="48"/>
      <c r="L6571" s="48"/>
      <c r="M6571" s="48"/>
      <c r="N6571" s="48"/>
      <c r="O6571" s="49"/>
    </row>
    <row r="6572" spans="2:15" x14ac:dyDescent="0.25">
      <c r="B6572" s="89"/>
      <c r="C6572" s="48"/>
      <c r="D6572" s="48"/>
      <c r="E6572" s="48"/>
      <c r="F6572" s="48"/>
      <c r="G6572" s="49"/>
      <c r="H6572" s="48"/>
      <c r="I6572" s="52"/>
      <c r="J6572" s="52"/>
      <c r="K6572" s="48"/>
      <c r="L6572" s="48"/>
      <c r="M6572" s="48"/>
      <c r="N6572" s="48"/>
      <c r="O6572" s="49"/>
    </row>
    <row r="6573" spans="2:15" x14ac:dyDescent="0.25">
      <c r="B6573" s="89"/>
      <c r="C6573" s="48"/>
      <c r="D6573" s="48"/>
      <c r="E6573" s="48"/>
      <c r="F6573" s="48"/>
      <c r="G6573" s="49"/>
      <c r="H6573" s="48"/>
      <c r="I6573" s="52"/>
      <c r="J6573" s="52"/>
      <c r="K6573" s="48"/>
      <c r="L6573" s="48"/>
      <c r="M6573" s="48"/>
      <c r="N6573" s="48"/>
      <c r="O6573" s="49"/>
    </row>
    <row r="6574" spans="2:15" x14ac:dyDescent="0.25">
      <c r="B6574" s="89"/>
      <c r="C6574" s="48"/>
      <c r="D6574" s="48"/>
      <c r="E6574" s="48"/>
      <c r="F6574" s="48"/>
      <c r="G6574" s="49"/>
      <c r="H6574" s="48"/>
      <c r="I6574" s="52"/>
      <c r="J6574" s="52"/>
      <c r="K6574" s="48"/>
      <c r="L6574" s="48"/>
      <c r="M6574" s="48"/>
      <c r="N6574" s="48"/>
      <c r="O6574" s="49"/>
    </row>
    <row r="6575" spans="2:15" x14ac:dyDescent="0.25">
      <c r="B6575" s="89"/>
      <c r="C6575" s="48"/>
      <c r="D6575" s="48"/>
      <c r="E6575" s="48"/>
      <c r="F6575" s="48"/>
      <c r="G6575" s="49"/>
      <c r="H6575" s="48"/>
      <c r="I6575" s="52"/>
      <c r="J6575" s="52"/>
      <c r="K6575" s="48"/>
      <c r="L6575" s="48"/>
      <c r="M6575" s="48"/>
      <c r="N6575" s="48"/>
      <c r="O6575" s="49"/>
    </row>
    <row r="6576" spans="2:15" x14ac:dyDescent="0.25">
      <c r="B6576" s="89"/>
      <c r="C6576" s="48"/>
      <c r="D6576" s="48"/>
      <c r="E6576" s="48"/>
      <c r="F6576" s="48"/>
      <c r="G6576" s="49"/>
      <c r="H6576" s="48"/>
      <c r="I6576" s="52"/>
      <c r="J6576" s="52"/>
      <c r="K6576" s="48"/>
      <c r="L6576" s="48"/>
      <c r="M6576" s="48"/>
      <c r="N6576" s="48"/>
      <c r="O6576" s="49"/>
    </row>
    <row r="6577" spans="2:15" x14ac:dyDescent="0.25">
      <c r="B6577" s="89"/>
      <c r="C6577" s="48"/>
      <c r="D6577" s="48"/>
      <c r="E6577" s="48"/>
      <c r="F6577" s="48"/>
      <c r="G6577" s="49"/>
      <c r="H6577" s="48"/>
      <c r="I6577" s="52"/>
      <c r="J6577" s="52"/>
      <c r="K6577" s="48"/>
      <c r="L6577" s="48"/>
      <c r="M6577" s="48"/>
      <c r="N6577" s="48"/>
      <c r="O6577" s="49"/>
    </row>
    <row r="6578" spans="2:15" x14ac:dyDescent="0.25">
      <c r="B6578" s="89"/>
      <c r="C6578" s="48"/>
      <c r="D6578" s="48"/>
      <c r="E6578" s="48"/>
      <c r="F6578" s="48"/>
      <c r="G6578" s="49"/>
      <c r="H6578" s="48"/>
      <c r="I6578" s="52"/>
      <c r="J6578" s="52"/>
      <c r="K6578" s="48"/>
      <c r="L6578" s="48"/>
      <c r="M6578" s="48"/>
      <c r="N6578" s="48"/>
      <c r="O6578" s="49"/>
    </row>
    <row r="6579" spans="2:15" x14ac:dyDescent="0.25">
      <c r="B6579" s="89"/>
      <c r="C6579" s="48"/>
      <c r="D6579" s="48"/>
      <c r="E6579" s="48"/>
      <c r="F6579" s="48"/>
      <c r="G6579" s="49"/>
      <c r="H6579" s="48"/>
      <c r="I6579" s="52"/>
      <c r="J6579" s="52"/>
      <c r="K6579" s="48"/>
      <c r="L6579" s="48"/>
      <c r="M6579" s="48"/>
      <c r="N6579" s="48"/>
      <c r="O6579" s="49"/>
    </row>
    <row r="6580" spans="2:15" x14ac:dyDescent="0.25">
      <c r="B6580" s="89"/>
      <c r="C6580" s="48"/>
      <c r="D6580" s="48"/>
      <c r="E6580" s="48"/>
      <c r="F6580" s="48"/>
      <c r="G6580" s="49"/>
      <c r="H6580" s="48"/>
      <c r="I6580" s="52"/>
      <c r="J6580" s="52"/>
      <c r="K6580" s="48"/>
      <c r="L6580" s="48"/>
      <c r="M6580" s="48"/>
      <c r="N6580" s="48"/>
      <c r="O6580" s="49"/>
    </row>
    <row r="6581" spans="2:15" x14ac:dyDescent="0.25">
      <c r="B6581" s="89"/>
      <c r="C6581" s="48"/>
      <c r="D6581" s="48"/>
      <c r="E6581" s="48"/>
      <c r="F6581" s="48"/>
      <c r="G6581" s="49"/>
      <c r="H6581" s="48"/>
      <c r="I6581" s="52"/>
      <c r="J6581" s="52"/>
      <c r="K6581" s="48"/>
      <c r="L6581" s="48"/>
      <c r="M6581" s="48"/>
      <c r="N6581" s="48"/>
      <c r="O6581" s="49"/>
    </row>
    <row r="6582" spans="2:15" x14ac:dyDescent="0.25">
      <c r="B6582" s="89"/>
      <c r="C6582" s="48"/>
      <c r="D6582" s="48"/>
      <c r="E6582" s="48"/>
      <c r="F6582" s="48"/>
      <c r="G6582" s="49"/>
      <c r="H6582" s="48"/>
      <c r="I6582" s="52"/>
      <c r="J6582" s="52"/>
      <c r="K6582" s="48"/>
      <c r="L6582" s="48"/>
      <c r="M6582" s="48"/>
      <c r="N6582" s="48"/>
      <c r="O6582" s="49"/>
    </row>
    <row r="6583" spans="2:15" x14ac:dyDescent="0.25">
      <c r="B6583" s="89"/>
      <c r="C6583" s="48"/>
      <c r="D6583" s="48"/>
      <c r="E6583" s="48"/>
      <c r="F6583" s="48"/>
      <c r="G6583" s="49"/>
      <c r="H6583" s="48"/>
      <c r="I6583" s="52"/>
      <c r="J6583" s="52"/>
      <c r="K6583" s="48"/>
      <c r="L6583" s="48"/>
      <c r="M6583" s="48"/>
      <c r="N6583" s="48"/>
      <c r="O6583" s="49"/>
    </row>
    <row r="6584" spans="2:15" x14ac:dyDescent="0.25">
      <c r="B6584" s="89"/>
      <c r="C6584" s="48"/>
      <c r="D6584" s="48"/>
      <c r="E6584" s="48"/>
      <c r="F6584" s="48"/>
      <c r="G6584" s="49"/>
      <c r="H6584" s="48"/>
      <c r="I6584" s="52"/>
      <c r="J6584" s="52"/>
      <c r="K6584" s="48"/>
      <c r="L6584" s="48"/>
      <c r="M6584" s="48"/>
      <c r="N6584" s="48"/>
      <c r="O6584" s="49"/>
    </row>
    <row r="6585" spans="2:15" x14ac:dyDescent="0.25">
      <c r="B6585" s="89"/>
      <c r="C6585" s="48"/>
      <c r="D6585" s="48"/>
      <c r="E6585" s="48"/>
      <c r="F6585" s="48"/>
      <c r="G6585" s="49"/>
      <c r="H6585" s="48"/>
      <c r="I6585" s="52"/>
      <c r="J6585" s="52"/>
      <c r="K6585" s="48"/>
      <c r="L6585" s="48"/>
      <c r="M6585" s="48"/>
      <c r="N6585" s="48"/>
      <c r="O6585" s="49"/>
    </row>
    <row r="6586" spans="2:15" x14ac:dyDescent="0.25">
      <c r="B6586" s="89"/>
      <c r="C6586" s="48"/>
      <c r="D6586" s="48"/>
      <c r="E6586" s="48"/>
      <c r="F6586" s="48"/>
      <c r="G6586" s="49"/>
      <c r="H6586" s="48"/>
      <c r="I6586" s="52"/>
      <c r="J6586" s="52"/>
      <c r="K6586" s="48"/>
      <c r="L6586" s="48"/>
      <c r="M6586" s="48"/>
      <c r="N6586" s="48"/>
      <c r="O6586" s="49"/>
    </row>
    <row r="6587" spans="2:15" x14ac:dyDescent="0.25">
      <c r="B6587" s="89"/>
      <c r="C6587" s="48"/>
      <c r="D6587" s="48"/>
      <c r="E6587" s="48"/>
      <c r="F6587" s="48"/>
      <c r="G6587" s="49"/>
      <c r="H6587" s="48"/>
      <c r="I6587" s="52"/>
      <c r="J6587" s="52"/>
      <c r="K6587" s="48"/>
      <c r="L6587" s="48"/>
      <c r="M6587" s="48"/>
      <c r="N6587" s="48"/>
      <c r="O6587" s="49"/>
    </row>
    <row r="6588" spans="2:15" x14ac:dyDescent="0.25">
      <c r="B6588" s="89"/>
      <c r="C6588" s="48"/>
      <c r="D6588" s="48"/>
      <c r="E6588" s="48"/>
      <c r="F6588" s="48"/>
      <c r="G6588" s="49"/>
      <c r="H6588" s="48"/>
      <c r="I6588" s="52"/>
      <c r="J6588" s="52"/>
      <c r="K6588" s="48"/>
      <c r="L6588" s="48"/>
      <c r="M6588" s="48"/>
      <c r="N6588" s="48"/>
      <c r="O6588" s="49"/>
    </row>
    <row r="6589" spans="2:15" x14ac:dyDescent="0.25">
      <c r="B6589" s="89"/>
      <c r="C6589" s="48"/>
      <c r="D6589" s="48"/>
      <c r="E6589" s="48"/>
      <c r="F6589" s="48"/>
      <c r="G6589" s="49"/>
      <c r="H6589" s="48"/>
      <c r="I6589" s="52"/>
      <c r="J6589" s="52"/>
      <c r="K6589" s="48"/>
      <c r="L6589" s="48"/>
      <c r="M6589" s="48"/>
      <c r="N6589" s="48"/>
      <c r="O6589" s="49"/>
    </row>
    <row r="6590" spans="2:15" x14ac:dyDescent="0.25">
      <c r="B6590" s="89"/>
      <c r="C6590" s="48"/>
      <c r="D6590" s="48"/>
      <c r="E6590" s="48"/>
      <c r="F6590" s="48"/>
      <c r="G6590" s="49"/>
      <c r="H6590" s="48"/>
      <c r="I6590" s="52"/>
      <c r="J6590" s="52"/>
      <c r="K6590" s="48"/>
      <c r="L6590" s="48"/>
      <c r="M6590" s="48"/>
      <c r="N6590" s="48"/>
      <c r="O6590" s="49"/>
    </row>
    <row r="6591" spans="2:15" x14ac:dyDescent="0.25">
      <c r="B6591" s="89"/>
      <c r="C6591" s="48"/>
      <c r="D6591" s="48"/>
      <c r="E6591" s="48"/>
      <c r="F6591" s="48"/>
      <c r="G6591" s="49"/>
      <c r="H6591" s="48"/>
      <c r="I6591" s="52"/>
      <c r="J6591" s="52"/>
      <c r="K6591" s="48"/>
      <c r="L6591" s="48"/>
      <c r="M6591" s="48"/>
      <c r="N6591" s="48"/>
      <c r="O6591" s="49"/>
    </row>
    <row r="6592" spans="2:15" x14ac:dyDescent="0.25">
      <c r="B6592" s="89"/>
      <c r="C6592" s="48"/>
      <c r="D6592" s="48"/>
      <c r="E6592" s="48"/>
      <c r="F6592" s="48"/>
      <c r="G6592" s="49"/>
      <c r="H6592" s="48"/>
      <c r="I6592" s="52"/>
      <c r="J6592" s="52"/>
      <c r="K6592" s="48"/>
      <c r="L6592" s="48"/>
      <c r="M6592" s="48"/>
      <c r="N6592" s="48"/>
      <c r="O6592" s="49"/>
    </row>
    <row r="6593" spans="2:15" x14ac:dyDescent="0.25">
      <c r="B6593" s="89"/>
      <c r="C6593" s="48"/>
      <c r="D6593" s="48"/>
      <c r="E6593" s="48"/>
      <c r="F6593" s="48"/>
      <c r="G6593" s="49"/>
      <c r="H6593" s="48"/>
      <c r="I6593" s="52"/>
      <c r="J6593" s="52"/>
      <c r="K6593" s="48"/>
      <c r="L6593" s="48"/>
      <c r="M6593" s="48"/>
      <c r="N6593" s="48"/>
      <c r="O6593" s="49"/>
    </row>
    <row r="6594" spans="2:15" x14ac:dyDescent="0.25">
      <c r="B6594" s="89"/>
      <c r="C6594" s="48"/>
      <c r="D6594" s="48"/>
      <c r="E6594" s="48"/>
      <c r="F6594" s="48"/>
      <c r="G6594" s="49"/>
      <c r="H6594" s="48"/>
      <c r="I6594" s="52"/>
      <c r="J6594" s="52"/>
      <c r="K6594" s="48"/>
      <c r="L6594" s="48"/>
      <c r="M6594" s="48"/>
      <c r="N6594" s="48"/>
      <c r="O6594" s="49"/>
    </row>
    <row r="6595" spans="2:15" x14ac:dyDescent="0.25">
      <c r="B6595" s="89"/>
      <c r="C6595" s="48"/>
      <c r="D6595" s="48"/>
      <c r="E6595" s="48"/>
      <c r="F6595" s="48"/>
      <c r="G6595" s="49"/>
      <c r="H6595" s="48"/>
      <c r="I6595" s="52"/>
      <c r="J6595" s="52"/>
      <c r="K6595" s="48"/>
      <c r="L6595" s="48"/>
      <c r="M6595" s="48"/>
      <c r="N6595" s="48"/>
      <c r="O6595" s="49"/>
    </row>
    <row r="6596" spans="2:15" x14ac:dyDescent="0.25">
      <c r="B6596" s="89"/>
      <c r="C6596" s="48"/>
      <c r="D6596" s="48"/>
      <c r="E6596" s="48"/>
      <c r="F6596" s="48"/>
      <c r="G6596" s="49"/>
      <c r="H6596" s="48"/>
      <c r="I6596" s="52"/>
      <c r="J6596" s="52"/>
      <c r="K6596" s="48"/>
      <c r="L6596" s="48"/>
      <c r="M6596" s="48"/>
      <c r="N6596" s="48"/>
      <c r="O6596" s="49"/>
    </row>
    <row r="6597" spans="2:15" x14ac:dyDescent="0.25">
      <c r="B6597" s="89"/>
      <c r="C6597" s="48"/>
      <c r="D6597" s="48"/>
      <c r="E6597" s="48"/>
      <c r="F6597" s="48"/>
      <c r="G6597" s="49"/>
      <c r="H6597" s="48"/>
      <c r="I6597" s="52"/>
      <c r="J6597" s="52"/>
      <c r="K6597" s="48"/>
      <c r="L6597" s="48"/>
      <c r="M6597" s="48"/>
      <c r="N6597" s="48"/>
      <c r="O6597" s="49"/>
    </row>
    <row r="6598" spans="2:15" x14ac:dyDescent="0.25">
      <c r="B6598" s="89"/>
      <c r="C6598" s="48"/>
      <c r="D6598" s="48"/>
      <c r="E6598" s="48"/>
      <c r="F6598" s="48"/>
      <c r="G6598" s="49"/>
      <c r="H6598" s="48"/>
      <c r="I6598" s="52"/>
      <c r="J6598" s="52"/>
      <c r="K6598" s="48"/>
      <c r="L6598" s="48"/>
      <c r="M6598" s="48"/>
      <c r="N6598" s="48"/>
      <c r="O6598" s="49"/>
    </row>
    <row r="6599" spans="2:15" x14ac:dyDescent="0.25">
      <c r="B6599" s="89"/>
      <c r="C6599" s="48"/>
      <c r="D6599" s="48"/>
      <c r="E6599" s="48"/>
      <c r="F6599" s="48"/>
      <c r="G6599" s="49"/>
      <c r="H6599" s="48"/>
      <c r="I6599" s="52"/>
      <c r="J6599" s="52"/>
      <c r="K6599" s="48"/>
      <c r="L6599" s="48"/>
      <c r="M6599" s="48"/>
      <c r="N6599" s="48"/>
      <c r="O6599" s="49"/>
    </row>
    <row r="6600" spans="2:15" x14ac:dyDescent="0.25">
      <c r="B6600" s="89"/>
      <c r="C6600" s="48"/>
      <c r="D6600" s="48"/>
      <c r="E6600" s="48"/>
      <c r="F6600" s="48"/>
      <c r="G6600" s="49"/>
      <c r="H6600" s="48"/>
      <c r="I6600" s="52"/>
      <c r="J6600" s="52"/>
      <c r="K6600" s="48"/>
      <c r="L6600" s="48"/>
      <c r="M6600" s="48"/>
      <c r="N6600" s="48"/>
      <c r="O6600" s="49"/>
    </row>
    <row r="6601" spans="2:15" x14ac:dyDescent="0.25">
      <c r="B6601" s="89"/>
      <c r="C6601" s="48"/>
      <c r="D6601" s="48"/>
      <c r="E6601" s="48"/>
      <c r="F6601" s="48"/>
      <c r="G6601" s="49"/>
      <c r="H6601" s="48"/>
      <c r="I6601" s="52"/>
      <c r="J6601" s="52"/>
      <c r="K6601" s="48"/>
      <c r="L6601" s="48"/>
      <c r="M6601" s="48"/>
      <c r="N6601" s="48"/>
      <c r="O6601" s="49"/>
    </row>
    <row r="6602" spans="2:15" x14ac:dyDescent="0.25">
      <c r="B6602" s="89"/>
      <c r="C6602" s="48"/>
      <c r="D6602" s="48"/>
      <c r="E6602" s="48"/>
      <c r="F6602" s="48"/>
      <c r="G6602" s="49"/>
      <c r="H6602" s="48"/>
      <c r="I6602" s="52"/>
      <c r="J6602" s="52"/>
      <c r="K6602" s="48"/>
      <c r="L6602" s="48"/>
      <c r="M6602" s="48"/>
      <c r="N6602" s="48"/>
      <c r="O6602" s="49"/>
    </row>
    <row r="6603" spans="2:15" x14ac:dyDescent="0.25">
      <c r="B6603" s="89"/>
      <c r="C6603" s="48"/>
      <c r="D6603" s="48"/>
      <c r="E6603" s="48"/>
      <c r="F6603" s="48"/>
      <c r="G6603" s="49"/>
      <c r="H6603" s="48"/>
      <c r="I6603" s="52"/>
      <c r="J6603" s="52"/>
      <c r="K6603" s="48"/>
      <c r="L6603" s="48"/>
      <c r="M6603" s="48"/>
      <c r="N6603" s="48"/>
      <c r="O6603" s="49"/>
    </row>
    <row r="6604" spans="2:15" x14ac:dyDescent="0.25">
      <c r="B6604" s="89"/>
      <c r="C6604" s="48"/>
      <c r="D6604" s="48"/>
      <c r="E6604" s="48"/>
      <c r="F6604" s="48"/>
      <c r="G6604" s="49"/>
      <c r="H6604" s="48"/>
      <c r="I6604" s="52"/>
      <c r="J6604" s="52"/>
      <c r="K6604" s="48"/>
      <c r="L6604" s="48"/>
      <c r="M6604" s="48"/>
      <c r="N6604" s="48"/>
      <c r="O6604" s="49"/>
    </row>
    <row r="6605" spans="2:15" x14ac:dyDescent="0.25">
      <c r="B6605" s="89"/>
      <c r="C6605" s="48"/>
      <c r="D6605" s="48"/>
      <c r="E6605" s="48"/>
      <c r="F6605" s="48"/>
      <c r="G6605" s="49"/>
      <c r="H6605" s="48"/>
      <c r="I6605" s="52"/>
      <c r="J6605" s="52"/>
      <c r="K6605" s="48"/>
      <c r="L6605" s="48"/>
      <c r="M6605" s="48"/>
      <c r="N6605" s="48"/>
      <c r="O6605" s="49"/>
    </row>
    <row r="6606" spans="2:15" x14ac:dyDescent="0.25">
      <c r="B6606" s="89"/>
      <c r="C6606" s="48"/>
      <c r="D6606" s="48"/>
      <c r="E6606" s="48"/>
      <c r="F6606" s="48"/>
      <c r="G6606" s="49"/>
      <c r="H6606" s="48"/>
      <c r="I6606" s="52"/>
      <c r="J6606" s="52"/>
      <c r="K6606" s="48"/>
      <c r="L6606" s="48"/>
      <c r="M6606" s="48"/>
      <c r="N6606" s="48"/>
      <c r="O6606" s="49"/>
    </row>
    <row r="6607" spans="2:15" x14ac:dyDescent="0.25">
      <c r="B6607" s="89"/>
      <c r="C6607" s="48"/>
      <c r="D6607" s="48"/>
      <c r="E6607" s="48"/>
      <c r="F6607" s="48"/>
      <c r="G6607" s="49"/>
      <c r="H6607" s="48"/>
      <c r="I6607" s="52"/>
      <c r="J6607" s="52"/>
      <c r="K6607" s="48"/>
      <c r="L6607" s="48"/>
      <c r="M6607" s="48"/>
      <c r="N6607" s="48"/>
      <c r="O6607" s="49"/>
    </row>
    <row r="6608" spans="2:15" x14ac:dyDescent="0.25">
      <c r="B6608" s="89"/>
      <c r="C6608" s="48"/>
      <c r="D6608" s="48"/>
      <c r="E6608" s="48"/>
      <c r="F6608" s="48"/>
      <c r="G6608" s="49"/>
      <c r="H6608" s="48"/>
      <c r="I6608" s="52"/>
      <c r="J6608" s="52"/>
      <c r="K6608" s="48"/>
      <c r="L6608" s="48"/>
      <c r="M6608" s="48"/>
      <c r="N6608" s="48"/>
      <c r="O6608" s="49"/>
    </row>
    <row r="6609" spans="2:15" x14ac:dyDescent="0.25">
      <c r="B6609" s="89"/>
      <c r="C6609" s="48"/>
      <c r="D6609" s="48"/>
      <c r="E6609" s="48"/>
      <c r="F6609" s="48"/>
      <c r="G6609" s="49"/>
      <c r="H6609" s="48"/>
      <c r="I6609" s="52"/>
      <c r="J6609" s="52"/>
      <c r="K6609" s="48"/>
      <c r="L6609" s="48"/>
      <c r="M6609" s="48"/>
      <c r="N6609" s="48"/>
      <c r="O6609" s="49"/>
    </row>
    <row r="6610" spans="2:15" x14ac:dyDescent="0.25">
      <c r="B6610" s="89"/>
      <c r="C6610" s="48"/>
      <c r="D6610" s="48"/>
      <c r="E6610" s="48"/>
      <c r="F6610" s="48"/>
      <c r="G6610" s="49"/>
      <c r="H6610" s="48"/>
      <c r="I6610" s="52"/>
      <c r="J6610" s="52"/>
      <c r="K6610" s="48"/>
      <c r="L6610" s="48"/>
      <c r="M6610" s="48"/>
      <c r="N6610" s="48"/>
      <c r="O6610" s="49"/>
    </row>
    <row r="6611" spans="2:15" x14ac:dyDescent="0.25">
      <c r="B6611" s="89"/>
      <c r="C6611" s="48"/>
      <c r="D6611" s="48"/>
      <c r="E6611" s="48"/>
      <c r="F6611" s="48"/>
      <c r="G6611" s="49"/>
      <c r="H6611" s="48"/>
      <c r="I6611" s="52"/>
      <c r="J6611" s="52"/>
      <c r="K6611" s="48"/>
      <c r="L6611" s="48"/>
      <c r="M6611" s="48"/>
      <c r="N6611" s="48"/>
      <c r="O6611" s="49"/>
    </row>
    <row r="6612" spans="2:15" x14ac:dyDescent="0.25">
      <c r="B6612" s="89"/>
      <c r="C6612" s="48"/>
      <c r="D6612" s="48"/>
      <c r="E6612" s="48"/>
      <c r="F6612" s="48"/>
      <c r="G6612" s="49"/>
      <c r="H6612" s="48"/>
      <c r="I6612" s="52"/>
      <c r="J6612" s="52"/>
      <c r="K6612" s="48"/>
      <c r="L6612" s="48"/>
      <c r="M6612" s="48"/>
      <c r="N6612" s="48"/>
      <c r="O6612" s="49"/>
    </row>
    <row r="6613" spans="2:15" x14ac:dyDescent="0.25">
      <c r="B6613" s="89"/>
      <c r="C6613" s="48"/>
      <c r="D6613" s="48"/>
      <c r="E6613" s="48"/>
      <c r="F6613" s="48"/>
      <c r="G6613" s="49"/>
      <c r="H6613" s="48"/>
      <c r="I6613" s="52"/>
      <c r="J6613" s="52"/>
      <c r="K6613" s="48"/>
      <c r="L6613" s="48"/>
      <c r="M6613" s="48"/>
      <c r="N6613" s="48"/>
      <c r="O6613" s="49"/>
    </row>
    <row r="6614" spans="2:15" x14ac:dyDescent="0.25">
      <c r="B6614" s="89"/>
      <c r="C6614" s="48"/>
      <c r="D6614" s="48"/>
      <c r="E6614" s="48"/>
      <c r="F6614" s="48"/>
      <c r="G6614" s="49"/>
      <c r="H6614" s="48"/>
      <c r="I6614" s="52"/>
      <c r="J6614" s="52"/>
      <c r="K6614" s="48"/>
      <c r="L6614" s="48"/>
      <c r="M6614" s="48"/>
      <c r="N6614" s="48"/>
      <c r="O6614" s="49"/>
    </row>
    <row r="6615" spans="2:15" x14ac:dyDescent="0.25">
      <c r="B6615" s="89"/>
      <c r="C6615" s="48"/>
      <c r="D6615" s="48"/>
      <c r="E6615" s="48"/>
      <c r="F6615" s="48"/>
      <c r="G6615" s="49"/>
      <c r="H6615" s="48"/>
      <c r="I6615" s="52"/>
      <c r="J6615" s="52"/>
      <c r="K6615" s="48"/>
      <c r="L6615" s="48"/>
      <c r="M6615" s="48"/>
      <c r="N6615" s="48"/>
      <c r="O6615" s="49"/>
    </row>
    <row r="6616" spans="2:15" x14ac:dyDescent="0.25">
      <c r="B6616" s="89"/>
      <c r="C6616" s="48"/>
      <c r="D6616" s="48"/>
      <c r="E6616" s="48"/>
      <c r="F6616" s="48"/>
      <c r="G6616" s="49"/>
      <c r="H6616" s="48"/>
      <c r="I6616" s="52"/>
      <c r="J6616" s="52"/>
      <c r="K6616" s="48"/>
      <c r="L6616" s="48"/>
      <c r="M6616" s="48"/>
      <c r="N6616" s="48"/>
      <c r="O6616" s="49"/>
    </row>
    <row r="6617" spans="2:15" x14ac:dyDescent="0.25">
      <c r="B6617" s="89"/>
      <c r="C6617" s="48"/>
      <c r="D6617" s="48"/>
      <c r="E6617" s="48"/>
      <c r="F6617" s="48"/>
      <c r="G6617" s="49"/>
      <c r="H6617" s="48"/>
      <c r="I6617" s="52"/>
      <c r="J6617" s="52"/>
      <c r="K6617" s="48"/>
      <c r="L6617" s="48"/>
      <c r="M6617" s="48"/>
      <c r="N6617" s="48"/>
      <c r="O6617" s="49"/>
    </row>
    <row r="6618" spans="2:15" x14ac:dyDescent="0.25">
      <c r="B6618" s="89"/>
      <c r="C6618" s="48"/>
      <c r="D6618" s="48"/>
      <c r="E6618" s="48"/>
      <c r="F6618" s="48"/>
      <c r="G6618" s="49"/>
      <c r="H6618" s="48"/>
      <c r="I6618" s="52"/>
      <c r="J6618" s="52"/>
      <c r="K6618" s="48"/>
      <c r="L6618" s="48"/>
      <c r="M6618" s="48"/>
      <c r="N6618" s="48"/>
      <c r="O6618" s="49"/>
    </row>
    <row r="6619" spans="2:15" x14ac:dyDescent="0.25">
      <c r="B6619" s="89"/>
      <c r="C6619" s="48"/>
      <c r="D6619" s="48"/>
      <c r="E6619" s="48"/>
      <c r="F6619" s="48"/>
      <c r="G6619" s="49"/>
      <c r="H6619" s="48"/>
      <c r="I6619" s="52"/>
      <c r="J6619" s="52"/>
      <c r="K6619" s="48"/>
      <c r="L6619" s="48"/>
      <c r="M6619" s="48"/>
      <c r="N6619" s="48"/>
      <c r="O6619" s="49"/>
    </row>
    <row r="6620" spans="2:15" x14ac:dyDescent="0.25">
      <c r="B6620" s="89"/>
      <c r="C6620" s="48"/>
      <c r="D6620" s="48"/>
      <c r="E6620" s="48"/>
      <c r="F6620" s="48"/>
      <c r="G6620" s="49"/>
      <c r="H6620" s="48"/>
      <c r="I6620" s="52"/>
      <c r="J6620" s="52"/>
      <c r="K6620" s="48"/>
      <c r="L6620" s="48"/>
      <c r="M6620" s="48"/>
      <c r="N6620" s="48"/>
      <c r="O6620" s="49"/>
    </row>
    <row r="6621" spans="2:15" x14ac:dyDescent="0.25">
      <c r="B6621" s="89"/>
      <c r="C6621" s="48"/>
      <c r="D6621" s="48"/>
      <c r="E6621" s="48"/>
      <c r="F6621" s="48"/>
      <c r="G6621" s="49"/>
      <c r="H6621" s="48"/>
      <c r="I6621" s="52"/>
      <c r="J6621" s="52"/>
      <c r="K6621" s="48"/>
      <c r="L6621" s="48"/>
      <c r="M6621" s="48"/>
      <c r="N6621" s="48"/>
      <c r="O6621" s="49"/>
    </row>
    <row r="6622" spans="2:15" x14ac:dyDescent="0.25">
      <c r="B6622" s="89"/>
      <c r="C6622" s="48"/>
      <c r="D6622" s="48"/>
      <c r="E6622" s="48"/>
      <c r="F6622" s="48"/>
      <c r="G6622" s="49"/>
      <c r="H6622" s="48"/>
      <c r="I6622" s="52"/>
      <c r="J6622" s="52"/>
      <c r="K6622" s="48"/>
      <c r="L6622" s="48"/>
      <c r="M6622" s="48"/>
      <c r="N6622" s="48"/>
      <c r="O6622" s="49"/>
    </row>
    <row r="6623" spans="2:15" x14ac:dyDescent="0.25">
      <c r="B6623" s="89"/>
      <c r="C6623" s="48"/>
      <c r="D6623" s="48"/>
      <c r="E6623" s="48"/>
      <c r="F6623" s="48"/>
      <c r="G6623" s="49"/>
      <c r="H6623" s="48"/>
      <c r="I6623" s="52"/>
      <c r="J6623" s="52"/>
      <c r="K6623" s="48"/>
      <c r="L6623" s="48"/>
      <c r="M6623" s="48"/>
      <c r="N6623" s="48"/>
      <c r="O6623" s="49"/>
    </row>
    <row r="6624" spans="2:15" x14ac:dyDescent="0.25">
      <c r="B6624" s="89"/>
      <c r="C6624" s="48"/>
      <c r="D6624" s="48"/>
      <c r="E6624" s="48"/>
      <c r="F6624" s="48"/>
      <c r="G6624" s="49"/>
      <c r="H6624" s="48"/>
      <c r="I6624" s="52"/>
      <c r="J6624" s="52"/>
      <c r="K6624" s="48"/>
      <c r="L6624" s="48"/>
      <c r="M6624" s="48"/>
      <c r="N6624" s="48"/>
      <c r="O6624" s="49"/>
    </row>
    <row r="6625" spans="2:15" x14ac:dyDescent="0.25">
      <c r="B6625" s="89"/>
      <c r="C6625" s="48"/>
      <c r="D6625" s="48"/>
      <c r="E6625" s="48"/>
      <c r="F6625" s="48"/>
      <c r="G6625" s="49"/>
      <c r="H6625" s="48"/>
      <c r="I6625" s="52"/>
      <c r="J6625" s="52"/>
      <c r="K6625" s="48"/>
      <c r="L6625" s="48"/>
      <c r="M6625" s="48"/>
      <c r="N6625" s="48"/>
      <c r="O6625" s="49"/>
    </row>
    <row r="6626" spans="2:15" x14ac:dyDescent="0.25">
      <c r="B6626" s="89"/>
      <c r="C6626" s="48"/>
      <c r="D6626" s="48"/>
      <c r="E6626" s="48"/>
      <c r="F6626" s="48"/>
      <c r="G6626" s="49"/>
      <c r="H6626" s="48"/>
      <c r="I6626" s="52"/>
      <c r="J6626" s="52"/>
      <c r="K6626" s="48"/>
      <c r="L6626" s="48"/>
      <c r="M6626" s="48"/>
      <c r="N6626" s="48"/>
      <c r="O6626" s="49"/>
    </row>
    <row r="6627" spans="2:15" x14ac:dyDescent="0.25">
      <c r="B6627" s="89"/>
      <c r="C6627" s="48"/>
      <c r="D6627" s="48"/>
      <c r="E6627" s="48"/>
      <c r="F6627" s="48"/>
      <c r="G6627" s="49"/>
      <c r="H6627" s="48"/>
      <c r="I6627" s="52"/>
      <c r="J6627" s="52"/>
      <c r="K6627" s="48"/>
      <c r="L6627" s="48"/>
      <c r="M6627" s="48"/>
      <c r="N6627" s="48"/>
      <c r="O6627" s="49"/>
    </row>
    <row r="6628" spans="2:15" x14ac:dyDescent="0.25">
      <c r="B6628" s="89"/>
      <c r="C6628" s="48"/>
      <c r="D6628" s="48"/>
      <c r="E6628" s="48"/>
      <c r="F6628" s="48"/>
      <c r="G6628" s="49"/>
      <c r="H6628" s="48"/>
      <c r="I6628" s="52"/>
      <c r="J6628" s="52"/>
      <c r="K6628" s="48"/>
      <c r="L6628" s="48"/>
      <c r="M6628" s="48"/>
      <c r="N6628" s="48"/>
      <c r="O6628" s="49"/>
    </row>
    <row r="6629" spans="2:15" x14ac:dyDescent="0.25">
      <c r="B6629" s="89"/>
      <c r="C6629" s="48"/>
      <c r="D6629" s="48"/>
      <c r="E6629" s="48"/>
      <c r="F6629" s="48"/>
      <c r="G6629" s="49"/>
      <c r="H6629" s="48"/>
      <c r="I6629" s="52"/>
      <c r="J6629" s="52"/>
      <c r="K6629" s="48"/>
      <c r="L6629" s="48"/>
      <c r="M6629" s="48"/>
      <c r="N6629" s="48"/>
      <c r="O6629" s="49"/>
    </row>
    <row r="6630" spans="2:15" x14ac:dyDescent="0.25">
      <c r="B6630" s="89"/>
      <c r="C6630" s="48"/>
      <c r="D6630" s="48"/>
      <c r="E6630" s="48"/>
      <c r="F6630" s="48"/>
      <c r="G6630" s="49"/>
      <c r="H6630" s="48"/>
      <c r="I6630" s="52"/>
      <c r="J6630" s="52"/>
      <c r="K6630" s="48"/>
      <c r="L6630" s="48"/>
      <c r="M6630" s="48"/>
      <c r="N6630" s="48"/>
      <c r="O6630" s="49"/>
    </row>
    <row r="6631" spans="2:15" x14ac:dyDescent="0.25">
      <c r="B6631" s="89"/>
      <c r="C6631" s="48"/>
      <c r="D6631" s="48"/>
      <c r="E6631" s="48"/>
      <c r="F6631" s="48"/>
      <c r="G6631" s="49"/>
      <c r="H6631" s="48"/>
      <c r="I6631" s="52"/>
      <c r="J6631" s="52"/>
      <c r="K6631" s="48"/>
      <c r="L6631" s="48"/>
      <c r="M6631" s="48"/>
      <c r="N6631" s="48"/>
      <c r="O6631" s="49"/>
    </row>
    <row r="6632" spans="2:15" x14ac:dyDescent="0.25">
      <c r="B6632" s="89"/>
      <c r="C6632" s="48"/>
      <c r="D6632" s="48"/>
      <c r="E6632" s="48"/>
      <c r="F6632" s="48"/>
      <c r="G6632" s="49"/>
      <c r="H6632" s="48"/>
      <c r="I6632" s="52"/>
      <c r="J6632" s="52"/>
      <c r="K6632" s="48"/>
      <c r="L6632" s="48"/>
      <c r="M6632" s="48"/>
      <c r="N6632" s="48"/>
      <c r="O6632" s="49"/>
    </row>
    <row r="6633" spans="2:15" x14ac:dyDescent="0.25">
      <c r="B6633" s="89"/>
      <c r="C6633" s="48"/>
      <c r="D6633" s="48"/>
      <c r="E6633" s="48"/>
      <c r="F6633" s="48"/>
      <c r="G6633" s="49"/>
      <c r="H6633" s="48"/>
      <c r="I6633" s="52"/>
      <c r="J6633" s="52"/>
      <c r="K6633" s="48"/>
      <c r="L6633" s="48"/>
      <c r="M6633" s="48"/>
      <c r="N6633" s="48"/>
      <c r="O6633" s="49"/>
    </row>
    <row r="6634" spans="2:15" x14ac:dyDescent="0.25">
      <c r="B6634" s="89"/>
      <c r="C6634" s="48"/>
      <c r="D6634" s="48"/>
      <c r="E6634" s="48"/>
      <c r="F6634" s="48"/>
      <c r="G6634" s="49"/>
      <c r="H6634" s="48"/>
      <c r="I6634" s="52"/>
      <c r="J6634" s="52"/>
      <c r="K6634" s="48"/>
      <c r="L6634" s="48"/>
      <c r="M6634" s="48"/>
      <c r="N6634" s="48"/>
      <c r="O6634" s="49"/>
    </row>
    <row r="6635" spans="2:15" x14ac:dyDescent="0.25">
      <c r="B6635" s="89"/>
      <c r="C6635" s="48"/>
      <c r="D6635" s="48"/>
      <c r="E6635" s="48"/>
      <c r="F6635" s="48"/>
      <c r="G6635" s="49"/>
      <c r="H6635" s="48"/>
      <c r="I6635" s="52"/>
      <c r="J6635" s="52"/>
      <c r="K6635" s="48"/>
      <c r="L6635" s="48"/>
      <c r="M6635" s="48"/>
      <c r="N6635" s="48"/>
      <c r="O6635" s="49"/>
    </row>
    <row r="6636" spans="2:15" x14ac:dyDescent="0.25">
      <c r="B6636" s="89"/>
      <c r="C6636" s="48"/>
      <c r="D6636" s="48"/>
      <c r="E6636" s="48"/>
      <c r="F6636" s="48"/>
      <c r="G6636" s="49"/>
      <c r="H6636" s="48"/>
      <c r="I6636" s="52"/>
      <c r="J6636" s="52"/>
      <c r="K6636" s="48"/>
      <c r="L6636" s="48"/>
      <c r="M6636" s="48"/>
      <c r="N6636" s="48"/>
      <c r="O6636" s="49"/>
    </row>
    <row r="6637" spans="2:15" x14ac:dyDescent="0.25">
      <c r="B6637" s="89"/>
      <c r="C6637" s="48"/>
      <c r="D6637" s="48"/>
      <c r="E6637" s="48"/>
      <c r="F6637" s="48"/>
      <c r="G6637" s="49"/>
      <c r="H6637" s="48"/>
      <c r="I6637" s="52"/>
      <c r="J6637" s="52"/>
      <c r="K6637" s="48"/>
      <c r="L6637" s="48"/>
      <c r="M6637" s="48"/>
      <c r="N6637" s="48"/>
      <c r="O6637" s="49"/>
    </row>
    <row r="6638" spans="2:15" x14ac:dyDescent="0.25">
      <c r="B6638" s="89"/>
      <c r="C6638" s="48"/>
      <c r="D6638" s="48"/>
      <c r="E6638" s="48"/>
      <c r="F6638" s="48"/>
      <c r="G6638" s="49"/>
      <c r="H6638" s="48"/>
      <c r="I6638" s="52"/>
      <c r="J6638" s="52"/>
      <c r="K6638" s="48"/>
      <c r="L6638" s="48"/>
      <c r="M6638" s="48"/>
      <c r="N6638" s="48"/>
      <c r="O6638" s="49"/>
    </row>
    <row r="6639" spans="2:15" x14ac:dyDescent="0.25">
      <c r="B6639" s="89"/>
      <c r="C6639" s="48"/>
      <c r="D6639" s="48"/>
      <c r="E6639" s="48"/>
      <c r="F6639" s="48"/>
      <c r="G6639" s="49"/>
      <c r="H6639" s="48"/>
      <c r="I6639" s="52"/>
      <c r="J6639" s="52"/>
      <c r="K6639" s="48"/>
      <c r="L6639" s="48"/>
      <c r="M6639" s="48"/>
      <c r="N6639" s="48"/>
      <c r="O6639" s="49"/>
    </row>
    <row r="6640" spans="2:15" x14ac:dyDescent="0.25">
      <c r="B6640" s="89"/>
      <c r="C6640" s="48"/>
      <c r="D6640" s="48"/>
      <c r="E6640" s="48"/>
      <c r="F6640" s="48"/>
      <c r="G6640" s="49"/>
      <c r="H6640" s="48"/>
      <c r="I6640" s="52"/>
      <c r="J6640" s="52"/>
      <c r="K6640" s="48"/>
      <c r="L6640" s="48"/>
      <c r="M6640" s="48"/>
      <c r="N6640" s="48"/>
      <c r="O6640" s="49"/>
    </row>
    <row r="6641" spans="2:15" x14ac:dyDescent="0.25">
      <c r="B6641" s="89"/>
      <c r="C6641" s="48"/>
      <c r="D6641" s="48"/>
      <c r="E6641" s="48"/>
      <c r="F6641" s="48"/>
      <c r="G6641" s="49"/>
      <c r="H6641" s="48"/>
      <c r="I6641" s="52"/>
      <c r="J6641" s="52"/>
      <c r="K6641" s="48"/>
      <c r="L6641" s="48"/>
      <c r="M6641" s="48"/>
      <c r="N6641" s="48"/>
      <c r="O6641" s="49"/>
    </row>
    <row r="6642" spans="2:15" x14ac:dyDescent="0.25">
      <c r="B6642" s="89"/>
      <c r="C6642" s="48"/>
      <c r="D6642" s="48"/>
      <c r="E6642" s="48"/>
      <c r="F6642" s="48"/>
      <c r="G6642" s="49"/>
      <c r="H6642" s="48"/>
      <c r="I6642" s="52"/>
      <c r="J6642" s="52"/>
      <c r="K6642" s="48"/>
      <c r="L6642" s="48"/>
      <c r="M6642" s="48"/>
      <c r="N6642" s="48"/>
      <c r="O6642" s="49"/>
    </row>
    <row r="6643" spans="2:15" x14ac:dyDescent="0.25">
      <c r="B6643" s="89"/>
      <c r="C6643" s="48"/>
      <c r="D6643" s="48"/>
      <c r="E6643" s="48"/>
      <c r="F6643" s="48"/>
      <c r="G6643" s="49"/>
      <c r="H6643" s="48"/>
      <c r="I6643" s="52"/>
      <c r="J6643" s="52"/>
      <c r="K6643" s="48"/>
      <c r="L6643" s="48"/>
      <c r="M6643" s="48"/>
      <c r="N6643" s="48"/>
      <c r="O6643" s="49"/>
    </row>
    <row r="6644" spans="2:15" x14ac:dyDescent="0.25">
      <c r="B6644" s="89"/>
      <c r="C6644" s="48"/>
      <c r="D6644" s="48"/>
      <c r="E6644" s="48"/>
      <c r="F6644" s="48"/>
      <c r="G6644" s="49"/>
      <c r="H6644" s="48"/>
      <c r="I6644" s="52"/>
      <c r="J6644" s="52"/>
      <c r="K6644" s="48"/>
      <c r="L6644" s="48"/>
      <c r="M6644" s="48"/>
      <c r="N6644" s="48"/>
      <c r="O6644" s="49"/>
    </row>
    <row r="6645" spans="2:15" x14ac:dyDescent="0.25">
      <c r="B6645" s="89"/>
      <c r="C6645" s="48"/>
      <c r="D6645" s="48"/>
      <c r="E6645" s="48"/>
      <c r="F6645" s="48"/>
      <c r="G6645" s="49"/>
      <c r="H6645" s="48"/>
      <c r="I6645" s="52"/>
      <c r="J6645" s="52"/>
      <c r="K6645" s="48"/>
      <c r="L6645" s="48"/>
      <c r="M6645" s="48"/>
      <c r="N6645" s="48"/>
      <c r="O6645" s="49"/>
    </row>
    <row r="6646" spans="2:15" x14ac:dyDescent="0.25">
      <c r="B6646" s="89"/>
      <c r="C6646" s="48"/>
      <c r="D6646" s="48"/>
      <c r="E6646" s="48"/>
      <c r="F6646" s="48"/>
      <c r="G6646" s="49"/>
      <c r="H6646" s="48"/>
      <c r="I6646" s="52"/>
      <c r="J6646" s="52"/>
      <c r="K6646" s="48"/>
      <c r="L6646" s="48"/>
      <c r="M6646" s="48"/>
      <c r="N6646" s="48"/>
      <c r="O6646" s="49"/>
    </row>
    <row r="6647" spans="2:15" x14ac:dyDescent="0.25">
      <c r="B6647" s="89"/>
      <c r="C6647" s="48"/>
      <c r="D6647" s="48"/>
      <c r="E6647" s="48"/>
      <c r="F6647" s="48"/>
      <c r="G6647" s="49"/>
      <c r="H6647" s="48"/>
      <c r="I6647" s="52"/>
      <c r="J6647" s="52"/>
      <c r="K6647" s="48"/>
      <c r="L6647" s="48"/>
      <c r="M6647" s="48"/>
      <c r="N6647" s="48"/>
      <c r="O6647" s="49"/>
    </row>
    <row r="6648" spans="2:15" x14ac:dyDescent="0.25">
      <c r="B6648" s="89"/>
      <c r="C6648" s="48"/>
      <c r="D6648" s="48"/>
      <c r="E6648" s="48"/>
      <c r="F6648" s="48"/>
      <c r="G6648" s="49"/>
      <c r="H6648" s="48"/>
      <c r="I6648" s="52"/>
      <c r="J6648" s="52"/>
      <c r="K6648" s="48"/>
      <c r="L6648" s="48"/>
      <c r="M6648" s="48"/>
      <c r="N6648" s="48"/>
      <c r="O6648" s="49"/>
    </row>
    <row r="6649" spans="2:15" x14ac:dyDescent="0.25">
      <c r="B6649" s="89"/>
      <c r="C6649" s="48"/>
      <c r="D6649" s="48"/>
      <c r="E6649" s="48"/>
      <c r="F6649" s="48"/>
      <c r="G6649" s="49"/>
      <c r="H6649" s="48"/>
      <c r="I6649" s="52"/>
      <c r="J6649" s="52"/>
      <c r="K6649" s="48"/>
      <c r="L6649" s="48"/>
      <c r="M6649" s="48"/>
      <c r="N6649" s="48"/>
      <c r="O6649" s="49"/>
    </row>
    <row r="6650" spans="2:15" x14ac:dyDescent="0.25">
      <c r="B6650" s="89"/>
      <c r="C6650" s="48"/>
      <c r="D6650" s="48"/>
      <c r="E6650" s="48"/>
      <c r="F6650" s="48"/>
      <c r="G6650" s="49"/>
      <c r="H6650" s="48"/>
      <c r="I6650" s="52"/>
      <c r="J6650" s="52"/>
      <c r="K6650" s="48"/>
      <c r="L6650" s="48"/>
      <c r="M6650" s="48"/>
      <c r="N6650" s="48"/>
      <c r="O6650" s="49"/>
    </row>
    <row r="6651" spans="2:15" x14ac:dyDescent="0.25">
      <c r="B6651" s="89"/>
      <c r="C6651" s="48"/>
      <c r="D6651" s="48"/>
      <c r="E6651" s="48"/>
      <c r="F6651" s="48"/>
      <c r="G6651" s="49"/>
      <c r="H6651" s="48"/>
      <c r="I6651" s="52"/>
      <c r="J6651" s="52"/>
      <c r="K6651" s="48"/>
      <c r="L6651" s="48"/>
      <c r="M6651" s="48"/>
      <c r="N6651" s="48"/>
      <c r="O6651" s="49"/>
    </row>
    <row r="6652" spans="2:15" x14ac:dyDescent="0.25">
      <c r="B6652" s="89"/>
      <c r="C6652" s="48"/>
      <c r="D6652" s="48"/>
      <c r="E6652" s="48"/>
      <c r="F6652" s="48"/>
      <c r="G6652" s="49"/>
      <c r="H6652" s="48"/>
      <c r="I6652" s="52"/>
      <c r="J6652" s="52"/>
      <c r="K6652" s="48"/>
      <c r="L6652" s="48"/>
      <c r="M6652" s="48"/>
      <c r="N6652" s="48"/>
      <c r="O6652" s="49"/>
    </row>
    <row r="6653" spans="2:15" x14ac:dyDescent="0.25">
      <c r="B6653" s="89"/>
      <c r="C6653" s="48"/>
      <c r="D6653" s="48"/>
      <c r="E6653" s="48"/>
      <c r="F6653" s="48"/>
      <c r="G6653" s="49"/>
      <c r="H6653" s="48"/>
      <c r="I6653" s="52"/>
      <c r="J6653" s="52"/>
      <c r="K6653" s="48"/>
      <c r="L6653" s="48"/>
      <c r="M6653" s="48"/>
      <c r="N6653" s="48"/>
      <c r="O6653" s="49"/>
    </row>
    <row r="6654" spans="2:15" x14ac:dyDescent="0.25">
      <c r="B6654" s="89"/>
      <c r="C6654" s="48"/>
      <c r="D6654" s="48"/>
      <c r="E6654" s="48"/>
      <c r="F6654" s="48"/>
      <c r="G6654" s="49"/>
      <c r="H6654" s="48"/>
      <c r="I6654" s="52"/>
      <c r="J6654" s="52"/>
      <c r="K6654" s="48"/>
      <c r="L6654" s="48"/>
      <c r="M6654" s="48"/>
      <c r="N6654" s="48"/>
      <c r="O6654" s="49"/>
    </row>
    <row r="6655" spans="2:15" x14ac:dyDescent="0.25">
      <c r="B6655" s="89"/>
      <c r="C6655" s="48"/>
      <c r="D6655" s="48"/>
      <c r="E6655" s="48"/>
      <c r="F6655" s="48"/>
      <c r="G6655" s="49"/>
      <c r="H6655" s="48"/>
      <c r="I6655" s="52"/>
      <c r="J6655" s="52"/>
      <c r="K6655" s="48"/>
      <c r="L6655" s="48"/>
      <c r="M6655" s="48"/>
      <c r="N6655" s="48"/>
      <c r="O6655" s="49"/>
    </row>
    <row r="6656" spans="2:15" x14ac:dyDescent="0.25">
      <c r="B6656" s="89"/>
      <c r="C6656" s="48"/>
      <c r="D6656" s="48"/>
      <c r="E6656" s="48"/>
      <c r="F6656" s="48"/>
      <c r="G6656" s="49"/>
      <c r="H6656" s="48"/>
      <c r="I6656" s="52"/>
      <c r="J6656" s="52"/>
      <c r="K6656" s="48"/>
      <c r="L6656" s="48"/>
      <c r="M6656" s="48"/>
      <c r="N6656" s="48"/>
      <c r="O6656" s="49"/>
    </row>
    <row r="6657" spans="2:15" x14ac:dyDescent="0.25">
      <c r="B6657" s="89"/>
      <c r="C6657" s="48"/>
      <c r="D6657" s="48"/>
      <c r="E6657" s="48"/>
      <c r="F6657" s="48"/>
      <c r="G6657" s="49"/>
      <c r="H6657" s="48"/>
      <c r="I6657" s="52"/>
      <c r="J6657" s="52"/>
      <c r="K6657" s="48"/>
      <c r="L6657" s="48"/>
      <c r="M6657" s="48"/>
      <c r="N6657" s="48"/>
      <c r="O6657" s="49"/>
    </row>
    <row r="6658" spans="2:15" x14ac:dyDescent="0.25">
      <c r="B6658" s="89"/>
      <c r="C6658" s="48"/>
      <c r="D6658" s="48"/>
      <c r="E6658" s="48"/>
      <c r="F6658" s="48"/>
      <c r="G6658" s="49"/>
      <c r="H6658" s="48"/>
      <c r="I6658" s="52"/>
      <c r="J6658" s="52"/>
      <c r="K6658" s="48"/>
      <c r="L6658" s="48"/>
      <c r="M6658" s="48"/>
      <c r="N6658" s="48"/>
      <c r="O6658" s="49"/>
    </row>
    <row r="6659" spans="2:15" x14ac:dyDescent="0.25">
      <c r="B6659" s="89"/>
      <c r="C6659" s="48"/>
      <c r="D6659" s="48"/>
      <c r="E6659" s="48"/>
      <c r="F6659" s="48"/>
      <c r="G6659" s="49"/>
      <c r="H6659" s="48"/>
      <c r="I6659" s="52"/>
      <c r="J6659" s="52"/>
      <c r="K6659" s="48"/>
      <c r="L6659" s="48"/>
      <c r="M6659" s="48"/>
      <c r="N6659" s="48"/>
      <c r="O6659" s="49"/>
    </row>
    <row r="6660" spans="2:15" x14ac:dyDescent="0.25">
      <c r="B6660" s="89"/>
      <c r="C6660" s="48"/>
      <c r="D6660" s="48"/>
      <c r="E6660" s="48"/>
      <c r="F6660" s="48"/>
      <c r="G6660" s="49"/>
      <c r="H6660" s="48"/>
      <c r="I6660" s="52"/>
      <c r="J6660" s="52"/>
      <c r="K6660" s="48"/>
      <c r="L6660" s="48"/>
      <c r="M6660" s="48"/>
      <c r="N6660" s="48"/>
      <c r="O6660" s="49"/>
    </row>
    <row r="6661" spans="2:15" x14ac:dyDescent="0.25">
      <c r="B6661" s="89"/>
      <c r="C6661" s="48"/>
      <c r="D6661" s="48"/>
      <c r="E6661" s="48"/>
      <c r="F6661" s="48"/>
      <c r="G6661" s="49"/>
      <c r="H6661" s="48"/>
      <c r="I6661" s="52"/>
      <c r="J6661" s="52"/>
      <c r="K6661" s="48"/>
      <c r="L6661" s="48"/>
      <c r="M6661" s="48"/>
      <c r="N6661" s="48"/>
      <c r="O6661" s="49"/>
    </row>
    <row r="6662" spans="2:15" x14ac:dyDescent="0.25">
      <c r="B6662" s="89"/>
      <c r="C6662" s="48"/>
      <c r="D6662" s="48"/>
      <c r="E6662" s="48"/>
      <c r="F6662" s="48"/>
      <c r="G6662" s="49"/>
      <c r="H6662" s="48"/>
      <c r="I6662" s="52"/>
      <c r="J6662" s="52"/>
      <c r="K6662" s="48"/>
      <c r="L6662" s="48"/>
      <c r="M6662" s="48"/>
      <c r="N6662" s="48"/>
      <c r="O6662" s="49"/>
    </row>
    <row r="6663" spans="2:15" x14ac:dyDescent="0.25">
      <c r="B6663" s="89"/>
      <c r="C6663" s="48"/>
      <c r="D6663" s="48"/>
      <c r="E6663" s="48"/>
      <c r="F6663" s="48"/>
      <c r="G6663" s="49"/>
      <c r="H6663" s="48"/>
      <c r="I6663" s="52"/>
      <c r="J6663" s="52"/>
      <c r="K6663" s="48"/>
      <c r="L6663" s="48"/>
      <c r="M6663" s="48"/>
      <c r="N6663" s="48"/>
      <c r="O6663" s="49"/>
    </row>
    <row r="6664" spans="2:15" x14ac:dyDescent="0.25">
      <c r="B6664" s="89"/>
      <c r="C6664" s="48"/>
      <c r="D6664" s="48"/>
      <c r="E6664" s="48"/>
      <c r="F6664" s="48"/>
      <c r="G6664" s="49"/>
      <c r="H6664" s="48"/>
      <c r="I6664" s="52"/>
      <c r="J6664" s="52"/>
      <c r="K6664" s="48"/>
      <c r="L6664" s="48"/>
      <c r="M6664" s="48"/>
      <c r="N6664" s="48"/>
      <c r="O6664" s="49"/>
    </row>
    <row r="6665" spans="2:15" x14ac:dyDescent="0.25">
      <c r="B6665" s="89"/>
      <c r="C6665" s="48"/>
      <c r="D6665" s="48"/>
      <c r="E6665" s="48"/>
      <c r="F6665" s="48"/>
      <c r="G6665" s="49"/>
      <c r="H6665" s="48"/>
      <c r="I6665" s="52"/>
      <c r="J6665" s="52"/>
      <c r="K6665" s="48"/>
      <c r="L6665" s="48"/>
      <c r="M6665" s="48"/>
      <c r="N6665" s="48"/>
      <c r="O6665" s="49"/>
    </row>
    <row r="6666" spans="2:15" x14ac:dyDescent="0.25">
      <c r="B6666" s="89"/>
      <c r="C6666" s="48"/>
      <c r="D6666" s="48"/>
      <c r="E6666" s="48"/>
      <c r="F6666" s="48"/>
      <c r="G6666" s="49"/>
      <c r="H6666" s="48"/>
      <c r="I6666" s="52"/>
      <c r="J6666" s="52"/>
      <c r="K6666" s="48"/>
      <c r="L6666" s="48"/>
      <c r="M6666" s="48"/>
      <c r="N6666" s="48"/>
      <c r="O6666" s="49"/>
    </row>
    <row r="6667" spans="2:15" x14ac:dyDescent="0.25">
      <c r="B6667" s="89"/>
      <c r="C6667" s="48"/>
      <c r="D6667" s="48"/>
      <c r="E6667" s="48"/>
      <c r="F6667" s="48"/>
      <c r="G6667" s="49"/>
      <c r="H6667" s="48"/>
      <c r="I6667" s="52"/>
      <c r="J6667" s="52"/>
      <c r="K6667" s="48"/>
      <c r="L6667" s="48"/>
      <c r="M6667" s="48"/>
      <c r="N6667" s="48"/>
      <c r="O6667" s="49"/>
    </row>
    <row r="6668" spans="2:15" x14ac:dyDescent="0.25">
      <c r="B6668" s="89"/>
      <c r="C6668" s="48"/>
      <c r="D6668" s="48"/>
      <c r="E6668" s="48"/>
      <c r="F6668" s="48"/>
      <c r="G6668" s="49"/>
      <c r="H6668" s="48"/>
      <c r="I6668" s="52"/>
      <c r="J6668" s="52"/>
      <c r="K6668" s="48"/>
      <c r="L6668" s="48"/>
      <c r="M6668" s="48"/>
      <c r="N6668" s="48"/>
      <c r="O6668" s="49"/>
    </row>
    <row r="6669" spans="2:15" x14ac:dyDescent="0.25">
      <c r="B6669" s="89"/>
      <c r="C6669" s="48"/>
      <c r="D6669" s="48"/>
      <c r="E6669" s="48"/>
      <c r="F6669" s="48"/>
      <c r="G6669" s="49"/>
      <c r="H6669" s="48"/>
      <c r="I6669" s="52"/>
      <c r="J6669" s="52"/>
      <c r="K6669" s="48"/>
      <c r="L6669" s="48"/>
      <c r="M6669" s="48"/>
      <c r="N6669" s="48"/>
      <c r="O6669" s="49"/>
    </row>
    <row r="6670" spans="2:15" x14ac:dyDescent="0.25">
      <c r="B6670" s="89"/>
      <c r="C6670" s="48"/>
      <c r="D6670" s="48"/>
      <c r="E6670" s="48"/>
      <c r="F6670" s="48"/>
      <c r="G6670" s="49"/>
      <c r="H6670" s="48"/>
      <c r="I6670" s="52"/>
      <c r="J6670" s="52"/>
      <c r="K6670" s="48"/>
      <c r="L6670" s="48"/>
      <c r="M6670" s="48"/>
      <c r="N6670" s="48"/>
      <c r="O6670" s="49"/>
    </row>
    <row r="6671" spans="2:15" x14ac:dyDescent="0.25">
      <c r="B6671" s="89"/>
      <c r="C6671" s="48"/>
      <c r="D6671" s="48"/>
      <c r="E6671" s="48"/>
      <c r="F6671" s="48"/>
      <c r="G6671" s="49"/>
      <c r="H6671" s="48"/>
      <c r="I6671" s="52"/>
      <c r="J6671" s="52"/>
      <c r="K6671" s="48"/>
      <c r="L6671" s="48"/>
      <c r="M6671" s="48"/>
      <c r="N6671" s="48"/>
      <c r="O6671" s="49"/>
    </row>
    <row r="6672" spans="2:15" x14ac:dyDescent="0.25">
      <c r="B6672" s="89"/>
      <c r="C6672" s="48"/>
      <c r="D6672" s="48"/>
      <c r="E6672" s="48"/>
      <c r="F6672" s="48"/>
      <c r="G6672" s="49"/>
      <c r="H6672" s="48"/>
      <c r="I6672" s="52"/>
      <c r="J6672" s="52"/>
      <c r="K6672" s="48"/>
      <c r="L6672" s="48"/>
      <c r="M6672" s="48"/>
      <c r="N6672" s="48"/>
      <c r="O6672" s="49"/>
    </row>
    <row r="6673" spans="2:15" x14ac:dyDescent="0.25">
      <c r="B6673" s="89"/>
      <c r="C6673" s="48"/>
      <c r="D6673" s="48"/>
      <c r="E6673" s="48"/>
      <c r="F6673" s="48"/>
      <c r="G6673" s="49"/>
      <c r="H6673" s="48"/>
      <c r="I6673" s="52"/>
      <c r="J6673" s="52"/>
      <c r="K6673" s="48"/>
      <c r="L6673" s="48"/>
      <c r="M6673" s="48"/>
      <c r="N6673" s="48"/>
      <c r="O6673" s="49"/>
    </row>
    <row r="6674" spans="2:15" x14ac:dyDescent="0.25">
      <c r="B6674" s="89"/>
      <c r="C6674" s="48"/>
      <c r="D6674" s="48"/>
      <c r="E6674" s="48"/>
      <c r="F6674" s="48"/>
      <c r="G6674" s="49"/>
      <c r="H6674" s="48"/>
      <c r="I6674" s="52"/>
      <c r="J6674" s="52"/>
      <c r="K6674" s="48"/>
      <c r="L6674" s="48"/>
      <c r="M6674" s="48"/>
      <c r="N6674" s="48"/>
      <c r="O6674" s="49"/>
    </row>
    <row r="6675" spans="2:15" x14ac:dyDescent="0.25">
      <c r="B6675" s="89"/>
      <c r="C6675" s="48"/>
      <c r="D6675" s="48"/>
      <c r="E6675" s="48"/>
      <c r="F6675" s="48"/>
      <c r="G6675" s="49"/>
      <c r="H6675" s="48"/>
      <c r="I6675" s="52"/>
      <c r="J6675" s="52"/>
      <c r="K6675" s="48"/>
      <c r="L6675" s="48"/>
      <c r="M6675" s="48"/>
      <c r="N6675" s="48"/>
      <c r="O6675" s="49"/>
    </row>
    <row r="6676" spans="2:15" x14ac:dyDescent="0.25">
      <c r="B6676" s="89"/>
      <c r="C6676" s="48"/>
      <c r="D6676" s="48"/>
      <c r="E6676" s="48"/>
      <c r="F6676" s="48"/>
      <c r="G6676" s="49"/>
      <c r="H6676" s="48"/>
      <c r="I6676" s="52"/>
      <c r="J6676" s="52"/>
      <c r="K6676" s="48"/>
      <c r="L6676" s="48"/>
      <c r="M6676" s="48"/>
      <c r="N6676" s="48"/>
      <c r="O6676" s="49"/>
    </row>
    <row r="6677" spans="2:15" x14ac:dyDescent="0.25">
      <c r="B6677" s="89"/>
      <c r="C6677" s="48"/>
      <c r="D6677" s="48"/>
      <c r="E6677" s="48"/>
      <c r="F6677" s="48"/>
      <c r="G6677" s="49"/>
      <c r="H6677" s="48"/>
      <c r="I6677" s="52"/>
      <c r="J6677" s="52"/>
      <c r="K6677" s="48"/>
      <c r="L6677" s="48"/>
      <c r="M6677" s="48"/>
      <c r="N6677" s="48"/>
      <c r="O6677" s="49"/>
    </row>
    <row r="6678" spans="2:15" x14ac:dyDescent="0.25">
      <c r="B6678" s="89"/>
      <c r="C6678" s="48"/>
      <c r="D6678" s="48"/>
      <c r="E6678" s="48"/>
      <c r="F6678" s="48"/>
      <c r="G6678" s="49"/>
      <c r="H6678" s="48"/>
      <c r="I6678" s="52"/>
      <c r="J6678" s="52"/>
      <c r="K6678" s="48"/>
      <c r="L6678" s="48"/>
      <c r="M6678" s="48"/>
      <c r="N6678" s="48"/>
      <c r="O6678" s="49"/>
    </row>
    <row r="6679" spans="2:15" x14ac:dyDescent="0.25">
      <c r="B6679" s="89"/>
      <c r="C6679" s="48"/>
      <c r="D6679" s="48"/>
      <c r="E6679" s="48"/>
      <c r="F6679" s="48"/>
      <c r="G6679" s="49"/>
      <c r="H6679" s="48"/>
      <c r="I6679" s="52"/>
      <c r="J6679" s="52"/>
      <c r="K6679" s="48"/>
      <c r="L6679" s="48"/>
      <c r="M6679" s="48"/>
      <c r="N6679" s="48"/>
      <c r="O6679" s="49"/>
    </row>
    <row r="6680" spans="2:15" x14ac:dyDescent="0.25">
      <c r="B6680" s="89"/>
      <c r="C6680" s="48"/>
      <c r="D6680" s="48"/>
      <c r="E6680" s="48"/>
      <c r="F6680" s="48"/>
      <c r="G6680" s="49"/>
      <c r="H6680" s="48"/>
      <c r="I6680" s="52"/>
      <c r="J6680" s="52"/>
      <c r="K6680" s="48"/>
      <c r="L6680" s="48"/>
      <c r="M6680" s="48"/>
      <c r="N6680" s="48"/>
      <c r="O6680" s="49"/>
    </row>
    <row r="6681" spans="2:15" x14ac:dyDescent="0.25">
      <c r="B6681" s="89"/>
      <c r="C6681" s="48"/>
      <c r="D6681" s="48"/>
      <c r="E6681" s="48"/>
      <c r="F6681" s="48"/>
      <c r="G6681" s="49"/>
      <c r="H6681" s="48"/>
      <c r="I6681" s="52"/>
      <c r="J6681" s="52"/>
      <c r="K6681" s="48"/>
      <c r="L6681" s="48"/>
      <c r="M6681" s="48"/>
      <c r="N6681" s="48"/>
      <c r="O6681" s="49"/>
    </row>
    <row r="6682" spans="2:15" x14ac:dyDescent="0.25">
      <c r="B6682" s="89"/>
      <c r="C6682" s="48"/>
      <c r="D6682" s="48"/>
      <c r="E6682" s="48"/>
      <c r="F6682" s="48"/>
      <c r="G6682" s="49"/>
      <c r="H6682" s="48"/>
      <c r="I6682" s="52"/>
      <c r="J6682" s="52"/>
      <c r="K6682" s="48"/>
      <c r="L6682" s="48"/>
      <c r="M6682" s="48"/>
      <c r="N6682" s="48"/>
      <c r="O6682" s="49"/>
    </row>
    <row r="6683" spans="2:15" x14ac:dyDescent="0.25">
      <c r="B6683" s="89"/>
      <c r="C6683" s="48"/>
      <c r="D6683" s="48"/>
      <c r="E6683" s="48"/>
      <c r="F6683" s="48"/>
      <c r="G6683" s="49"/>
      <c r="H6683" s="48"/>
      <c r="I6683" s="52"/>
      <c r="J6683" s="52"/>
      <c r="K6683" s="48"/>
      <c r="L6683" s="48"/>
      <c r="M6683" s="48"/>
      <c r="N6683" s="48"/>
      <c r="O6683" s="49"/>
    </row>
    <row r="6684" spans="2:15" x14ac:dyDescent="0.25">
      <c r="B6684" s="89"/>
      <c r="C6684" s="48"/>
      <c r="D6684" s="48"/>
      <c r="E6684" s="48"/>
      <c r="F6684" s="48"/>
      <c r="G6684" s="49"/>
      <c r="H6684" s="48"/>
      <c r="I6684" s="52"/>
      <c r="J6684" s="52"/>
      <c r="K6684" s="48"/>
      <c r="L6684" s="48"/>
      <c r="M6684" s="48"/>
      <c r="N6684" s="48"/>
      <c r="O6684" s="49"/>
    </row>
    <row r="6685" spans="2:15" x14ac:dyDescent="0.25">
      <c r="B6685" s="89"/>
      <c r="C6685" s="48"/>
      <c r="D6685" s="48"/>
      <c r="E6685" s="48"/>
      <c r="F6685" s="48"/>
      <c r="G6685" s="49"/>
      <c r="H6685" s="48"/>
      <c r="I6685" s="52"/>
      <c r="J6685" s="52"/>
      <c r="K6685" s="48"/>
      <c r="L6685" s="48"/>
      <c r="M6685" s="48"/>
      <c r="N6685" s="48"/>
      <c r="O6685" s="49"/>
    </row>
    <row r="6686" spans="2:15" x14ac:dyDescent="0.25">
      <c r="B6686" s="89"/>
      <c r="C6686" s="48"/>
      <c r="D6686" s="48"/>
      <c r="E6686" s="48"/>
      <c r="F6686" s="48"/>
      <c r="G6686" s="49"/>
      <c r="H6686" s="48"/>
      <c r="I6686" s="52"/>
      <c r="J6686" s="52"/>
      <c r="K6686" s="48"/>
      <c r="L6686" s="48"/>
      <c r="M6686" s="48"/>
      <c r="N6686" s="48"/>
      <c r="O6686" s="49"/>
    </row>
    <row r="6687" spans="2:15" x14ac:dyDescent="0.25">
      <c r="B6687" s="89"/>
      <c r="C6687" s="48"/>
      <c r="D6687" s="48"/>
      <c r="E6687" s="48"/>
      <c r="F6687" s="48"/>
      <c r="G6687" s="49"/>
      <c r="H6687" s="48"/>
      <c r="I6687" s="52"/>
      <c r="J6687" s="52"/>
      <c r="K6687" s="48"/>
      <c r="L6687" s="48"/>
      <c r="M6687" s="48"/>
      <c r="N6687" s="48"/>
      <c r="O6687" s="49"/>
    </row>
    <row r="6688" spans="2:15" x14ac:dyDescent="0.25">
      <c r="B6688" s="89"/>
      <c r="C6688" s="48"/>
      <c r="D6688" s="48"/>
      <c r="E6688" s="48"/>
      <c r="F6688" s="48"/>
      <c r="G6688" s="49"/>
      <c r="H6688" s="48"/>
      <c r="I6688" s="52"/>
      <c r="J6688" s="52"/>
      <c r="K6688" s="48"/>
      <c r="L6688" s="48"/>
      <c r="M6688" s="48"/>
      <c r="N6688" s="48"/>
      <c r="O6688" s="49"/>
    </row>
    <row r="6689" spans="2:15" x14ac:dyDescent="0.25">
      <c r="B6689" s="89"/>
      <c r="C6689" s="48"/>
      <c r="D6689" s="48"/>
      <c r="E6689" s="48"/>
      <c r="F6689" s="48"/>
      <c r="G6689" s="49"/>
      <c r="H6689" s="48"/>
      <c r="I6689" s="52"/>
      <c r="J6689" s="52"/>
      <c r="K6689" s="48"/>
      <c r="L6689" s="48"/>
      <c r="M6689" s="48"/>
      <c r="N6689" s="48"/>
      <c r="O6689" s="49"/>
    </row>
    <row r="6690" spans="2:15" x14ac:dyDescent="0.25">
      <c r="B6690" s="89"/>
      <c r="C6690" s="48"/>
      <c r="D6690" s="48"/>
      <c r="E6690" s="48"/>
      <c r="F6690" s="48"/>
      <c r="G6690" s="49"/>
      <c r="H6690" s="48"/>
      <c r="I6690" s="52"/>
      <c r="J6690" s="52"/>
      <c r="K6690" s="48"/>
      <c r="L6690" s="48"/>
      <c r="M6690" s="48"/>
      <c r="N6690" s="48"/>
      <c r="O6690" s="49"/>
    </row>
    <row r="6691" spans="2:15" x14ac:dyDescent="0.25">
      <c r="B6691" s="89"/>
      <c r="C6691" s="48"/>
      <c r="D6691" s="48"/>
      <c r="E6691" s="48"/>
      <c r="F6691" s="48"/>
      <c r="G6691" s="49"/>
      <c r="H6691" s="48"/>
      <c r="I6691" s="52"/>
      <c r="J6691" s="52"/>
      <c r="K6691" s="48"/>
      <c r="L6691" s="48"/>
      <c r="M6691" s="48"/>
      <c r="N6691" s="48"/>
      <c r="O6691" s="49"/>
    </row>
    <row r="6692" spans="2:15" x14ac:dyDescent="0.25">
      <c r="B6692" s="89"/>
      <c r="C6692" s="48"/>
      <c r="D6692" s="48"/>
      <c r="E6692" s="48"/>
      <c r="F6692" s="48"/>
      <c r="G6692" s="49"/>
      <c r="H6692" s="48"/>
      <c r="I6692" s="52"/>
      <c r="J6692" s="52"/>
      <c r="K6692" s="48"/>
      <c r="L6692" s="48"/>
      <c r="M6692" s="48"/>
      <c r="N6692" s="48"/>
      <c r="O6692" s="49"/>
    </row>
    <row r="6693" spans="2:15" x14ac:dyDescent="0.25">
      <c r="B6693" s="89"/>
      <c r="C6693" s="48"/>
      <c r="D6693" s="48"/>
      <c r="E6693" s="48"/>
      <c r="F6693" s="48"/>
      <c r="G6693" s="49"/>
      <c r="H6693" s="48"/>
      <c r="I6693" s="52"/>
      <c r="J6693" s="52"/>
      <c r="K6693" s="48"/>
      <c r="L6693" s="48"/>
      <c r="M6693" s="48"/>
      <c r="N6693" s="48"/>
      <c r="O6693" s="49"/>
    </row>
    <row r="6694" spans="2:15" x14ac:dyDescent="0.25">
      <c r="B6694" s="89"/>
      <c r="C6694" s="48"/>
      <c r="D6694" s="48"/>
      <c r="E6694" s="48"/>
      <c r="F6694" s="48"/>
      <c r="G6694" s="49"/>
      <c r="H6694" s="48"/>
      <c r="I6694" s="52"/>
      <c r="J6694" s="52"/>
      <c r="K6694" s="48"/>
      <c r="L6694" s="48"/>
      <c r="M6694" s="48"/>
      <c r="N6694" s="48"/>
      <c r="O6694" s="49"/>
    </row>
    <row r="6695" spans="2:15" x14ac:dyDescent="0.25">
      <c r="B6695" s="89"/>
      <c r="C6695" s="48"/>
      <c r="D6695" s="48"/>
      <c r="E6695" s="48"/>
      <c r="F6695" s="48"/>
      <c r="G6695" s="49"/>
      <c r="H6695" s="48"/>
      <c r="I6695" s="52"/>
      <c r="J6695" s="52"/>
      <c r="K6695" s="48"/>
      <c r="L6695" s="48"/>
      <c r="M6695" s="48"/>
      <c r="N6695" s="48"/>
      <c r="O6695" s="49"/>
    </row>
    <row r="6696" spans="2:15" x14ac:dyDescent="0.25">
      <c r="B6696" s="89"/>
      <c r="C6696" s="48"/>
      <c r="D6696" s="48"/>
      <c r="E6696" s="48"/>
      <c r="F6696" s="48"/>
      <c r="G6696" s="49"/>
      <c r="H6696" s="48"/>
      <c r="I6696" s="52"/>
      <c r="J6696" s="52"/>
      <c r="K6696" s="48"/>
      <c r="L6696" s="48"/>
      <c r="M6696" s="48"/>
      <c r="N6696" s="48"/>
      <c r="O6696" s="49"/>
    </row>
    <row r="6697" spans="2:15" x14ac:dyDescent="0.25">
      <c r="B6697" s="89"/>
      <c r="C6697" s="48"/>
      <c r="D6697" s="48"/>
      <c r="E6697" s="48"/>
      <c r="F6697" s="48"/>
      <c r="G6697" s="49"/>
      <c r="H6697" s="48"/>
      <c r="I6697" s="52"/>
      <c r="J6697" s="52"/>
      <c r="K6697" s="48"/>
      <c r="L6697" s="48"/>
      <c r="M6697" s="48"/>
      <c r="N6697" s="48"/>
      <c r="O6697" s="49"/>
    </row>
    <row r="6698" spans="2:15" x14ac:dyDescent="0.25">
      <c r="B6698" s="89"/>
      <c r="C6698" s="48"/>
      <c r="D6698" s="48"/>
      <c r="E6698" s="48"/>
      <c r="F6698" s="48"/>
      <c r="G6698" s="49"/>
      <c r="H6698" s="48"/>
      <c r="I6698" s="52"/>
      <c r="J6698" s="52"/>
      <c r="K6698" s="48"/>
      <c r="L6698" s="48"/>
      <c r="M6698" s="48"/>
      <c r="N6698" s="48"/>
      <c r="O6698" s="49"/>
    </row>
    <row r="6699" spans="2:15" x14ac:dyDescent="0.25">
      <c r="B6699" s="89"/>
      <c r="C6699" s="48"/>
      <c r="D6699" s="48"/>
      <c r="E6699" s="48"/>
      <c r="F6699" s="48"/>
      <c r="G6699" s="49"/>
      <c r="H6699" s="48"/>
      <c r="I6699" s="52"/>
      <c r="J6699" s="52"/>
      <c r="K6699" s="48"/>
      <c r="L6699" s="48"/>
      <c r="M6699" s="48"/>
      <c r="N6699" s="48"/>
      <c r="O6699" s="49"/>
    </row>
    <row r="6700" spans="2:15" x14ac:dyDescent="0.25">
      <c r="B6700" s="89"/>
      <c r="C6700" s="48"/>
      <c r="D6700" s="48"/>
      <c r="E6700" s="48"/>
      <c r="F6700" s="48"/>
      <c r="G6700" s="49"/>
      <c r="H6700" s="48"/>
      <c r="I6700" s="52"/>
      <c r="J6700" s="52"/>
      <c r="K6700" s="48"/>
      <c r="L6700" s="48"/>
      <c r="M6700" s="48"/>
      <c r="N6700" s="48"/>
      <c r="O6700" s="49"/>
    </row>
    <row r="6701" spans="2:15" x14ac:dyDescent="0.25">
      <c r="B6701" s="89"/>
      <c r="C6701" s="48"/>
      <c r="D6701" s="48"/>
      <c r="E6701" s="48"/>
      <c r="F6701" s="48"/>
      <c r="G6701" s="49"/>
      <c r="H6701" s="48"/>
      <c r="I6701" s="52"/>
      <c r="J6701" s="52"/>
      <c r="K6701" s="48"/>
      <c r="L6701" s="48"/>
      <c r="M6701" s="48"/>
      <c r="N6701" s="48"/>
      <c r="O6701" s="49"/>
    </row>
    <row r="6702" spans="2:15" x14ac:dyDescent="0.25">
      <c r="B6702" s="89"/>
      <c r="C6702" s="48"/>
      <c r="D6702" s="48"/>
      <c r="E6702" s="48"/>
      <c r="F6702" s="48"/>
      <c r="G6702" s="49"/>
      <c r="H6702" s="48"/>
      <c r="I6702" s="52"/>
      <c r="J6702" s="52"/>
      <c r="K6702" s="48"/>
      <c r="L6702" s="48"/>
      <c r="M6702" s="48"/>
      <c r="N6702" s="48"/>
      <c r="O6702" s="49"/>
    </row>
    <row r="6703" spans="2:15" x14ac:dyDescent="0.25">
      <c r="B6703" s="89"/>
      <c r="C6703" s="48"/>
      <c r="D6703" s="48"/>
      <c r="E6703" s="48"/>
      <c r="F6703" s="48"/>
      <c r="G6703" s="49"/>
      <c r="H6703" s="48"/>
      <c r="I6703" s="52"/>
      <c r="J6703" s="52"/>
      <c r="K6703" s="48"/>
      <c r="L6703" s="48"/>
      <c r="M6703" s="48"/>
      <c r="N6703" s="48"/>
      <c r="O6703" s="49"/>
    </row>
    <row r="6704" spans="2:15" x14ac:dyDescent="0.25">
      <c r="B6704" s="89"/>
      <c r="C6704" s="48"/>
      <c r="D6704" s="48"/>
      <c r="E6704" s="48"/>
      <c r="F6704" s="48"/>
      <c r="G6704" s="49"/>
      <c r="H6704" s="48"/>
      <c r="I6704" s="52"/>
      <c r="J6704" s="52"/>
      <c r="K6704" s="48"/>
      <c r="L6704" s="48"/>
      <c r="M6704" s="48"/>
      <c r="N6704" s="48"/>
      <c r="O6704" s="49"/>
    </row>
    <row r="6705" spans="2:15" x14ac:dyDescent="0.25">
      <c r="B6705" s="89"/>
      <c r="C6705" s="48"/>
      <c r="D6705" s="48"/>
      <c r="E6705" s="48"/>
      <c r="F6705" s="48"/>
      <c r="G6705" s="49"/>
      <c r="H6705" s="48"/>
      <c r="I6705" s="52"/>
      <c r="J6705" s="52"/>
      <c r="K6705" s="48"/>
      <c r="L6705" s="48"/>
      <c r="M6705" s="48"/>
      <c r="N6705" s="48"/>
      <c r="O6705" s="49"/>
    </row>
    <row r="6706" spans="2:15" x14ac:dyDescent="0.25">
      <c r="B6706" s="89"/>
      <c r="C6706" s="48"/>
      <c r="D6706" s="48"/>
      <c r="E6706" s="48"/>
      <c r="F6706" s="48"/>
      <c r="G6706" s="49"/>
      <c r="H6706" s="48"/>
      <c r="I6706" s="52"/>
      <c r="J6706" s="52"/>
      <c r="K6706" s="48"/>
      <c r="L6706" s="48"/>
      <c r="M6706" s="48"/>
      <c r="N6706" s="48"/>
      <c r="O6706" s="49"/>
    </row>
    <row r="6707" spans="2:15" x14ac:dyDescent="0.25">
      <c r="B6707" s="89"/>
      <c r="C6707" s="48"/>
      <c r="D6707" s="48"/>
      <c r="E6707" s="48"/>
      <c r="F6707" s="48"/>
      <c r="G6707" s="49"/>
      <c r="H6707" s="48"/>
      <c r="I6707" s="52"/>
      <c r="J6707" s="52"/>
      <c r="K6707" s="48"/>
      <c r="L6707" s="48"/>
      <c r="M6707" s="48"/>
      <c r="N6707" s="48"/>
      <c r="O6707" s="49"/>
    </row>
    <row r="6708" spans="2:15" x14ac:dyDescent="0.25">
      <c r="B6708" s="89"/>
      <c r="C6708" s="48"/>
      <c r="D6708" s="48"/>
      <c r="E6708" s="48"/>
      <c r="F6708" s="48"/>
      <c r="G6708" s="49"/>
      <c r="H6708" s="48"/>
      <c r="I6708" s="52"/>
      <c r="J6708" s="52"/>
      <c r="K6708" s="48"/>
      <c r="L6708" s="48"/>
      <c r="M6708" s="48"/>
      <c r="N6708" s="48"/>
      <c r="O6708" s="49"/>
    </row>
    <row r="6709" spans="2:15" x14ac:dyDescent="0.25">
      <c r="B6709" s="89"/>
      <c r="C6709" s="48"/>
      <c r="D6709" s="48"/>
      <c r="E6709" s="48"/>
      <c r="F6709" s="48"/>
      <c r="G6709" s="49"/>
      <c r="H6709" s="48"/>
      <c r="I6709" s="52"/>
      <c r="J6709" s="52"/>
      <c r="K6709" s="48"/>
      <c r="L6709" s="48"/>
      <c r="M6709" s="48"/>
      <c r="N6709" s="48"/>
      <c r="O6709" s="49"/>
    </row>
    <row r="6710" spans="2:15" x14ac:dyDescent="0.25">
      <c r="B6710" s="89"/>
      <c r="C6710" s="48"/>
      <c r="D6710" s="48"/>
      <c r="E6710" s="48"/>
      <c r="F6710" s="48"/>
      <c r="G6710" s="49"/>
      <c r="H6710" s="48"/>
      <c r="I6710" s="52"/>
      <c r="J6710" s="52"/>
      <c r="K6710" s="48"/>
      <c r="L6710" s="48"/>
      <c r="M6710" s="48"/>
      <c r="N6710" s="48"/>
      <c r="O6710" s="49"/>
    </row>
    <row r="6711" spans="2:15" x14ac:dyDescent="0.25">
      <c r="B6711" s="89"/>
      <c r="C6711" s="48"/>
      <c r="D6711" s="48"/>
      <c r="E6711" s="48"/>
      <c r="F6711" s="48"/>
      <c r="G6711" s="49"/>
      <c r="H6711" s="48"/>
      <c r="I6711" s="52"/>
      <c r="J6711" s="52"/>
      <c r="K6711" s="48"/>
      <c r="L6711" s="48"/>
      <c r="M6711" s="48"/>
      <c r="N6711" s="48"/>
      <c r="O6711" s="49"/>
    </row>
    <row r="6712" spans="2:15" x14ac:dyDescent="0.25">
      <c r="B6712" s="89"/>
      <c r="C6712" s="48"/>
      <c r="D6712" s="48"/>
      <c r="E6712" s="48"/>
      <c r="F6712" s="48"/>
      <c r="G6712" s="49"/>
      <c r="H6712" s="48"/>
      <c r="I6712" s="52"/>
      <c r="J6712" s="52"/>
      <c r="K6712" s="48"/>
      <c r="L6712" s="48"/>
      <c r="M6712" s="48"/>
      <c r="N6712" s="48"/>
      <c r="O6712" s="49"/>
    </row>
    <row r="6713" spans="2:15" x14ac:dyDescent="0.25">
      <c r="B6713" s="89"/>
      <c r="C6713" s="48"/>
      <c r="D6713" s="48"/>
      <c r="E6713" s="48"/>
      <c r="F6713" s="48"/>
      <c r="G6713" s="49"/>
      <c r="H6713" s="48"/>
      <c r="I6713" s="52"/>
      <c r="J6713" s="52"/>
      <c r="K6713" s="48"/>
      <c r="L6713" s="48"/>
      <c r="M6713" s="48"/>
      <c r="N6713" s="48"/>
      <c r="O6713" s="49"/>
    </row>
    <row r="6714" spans="2:15" x14ac:dyDescent="0.25">
      <c r="B6714" s="89"/>
      <c r="C6714" s="48"/>
      <c r="D6714" s="48"/>
      <c r="E6714" s="48"/>
      <c r="F6714" s="48"/>
      <c r="G6714" s="49"/>
      <c r="H6714" s="48"/>
      <c r="I6714" s="52"/>
      <c r="J6714" s="52"/>
      <c r="K6714" s="48"/>
      <c r="L6714" s="48"/>
      <c r="M6714" s="48"/>
      <c r="N6714" s="48"/>
      <c r="O6714" s="49"/>
    </row>
    <row r="6715" spans="2:15" x14ac:dyDescent="0.25">
      <c r="B6715" s="89"/>
      <c r="C6715" s="48"/>
      <c r="D6715" s="48"/>
      <c r="E6715" s="48"/>
      <c r="F6715" s="48"/>
      <c r="G6715" s="49"/>
      <c r="H6715" s="48"/>
      <c r="I6715" s="52"/>
      <c r="J6715" s="52"/>
      <c r="K6715" s="48"/>
      <c r="L6715" s="48"/>
      <c r="M6715" s="48"/>
      <c r="N6715" s="48"/>
      <c r="O6715" s="49"/>
    </row>
    <row r="6716" spans="2:15" x14ac:dyDescent="0.25">
      <c r="B6716" s="89"/>
      <c r="C6716" s="48"/>
      <c r="D6716" s="48"/>
      <c r="E6716" s="48"/>
      <c r="F6716" s="48"/>
      <c r="G6716" s="49"/>
      <c r="H6716" s="48"/>
      <c r="I6716" s="52"/>
      <c r="J6716" s="52"/>
      <c r="K6716" s="48"/>
      <c r="L6716" s="48"/>
      <c r="M6716" s="48"/>
      <c r="N6716" s="48"/>
      <c r="O6716" s="49"/>
    </row>
    <row r="6717" spans="2:15" x14ac:dyDescent="0.25">
      <c r="B6717" s="89"/>
      <c r="C6717" s="48"/>
      <c r="D6717" s="48"/>
      <c r="E6717" s="48"/>
      <c r="F6717" s="48"/>
      <c r="G6717" s="49"/>
      <c r="H6717" s="48"/>
      <c r="I6717" s="52"/>
      <c r="J6717" s="52"/>
      <c r="K6717" s="48"/>
      <c r="L6717" s="48"/>
      <c r="M6717" s="48"/>
      <c r="N6717" s="48"/>
      <c r="O6717" s="49"/>
    </row>
    <row r="6718" spans="2:15" x14ac:dyDescent="0.25">
      <c r="B6718" s="89"/>
      <c r="C6718" s="48"/>
      <c r="D6718" s="48"/>
      <c r="E6718" s="48"/>
      <c r="F6718" s="48"/>
      <c r="G6718" s="49"/>
      <c r="H6718" s="48"/>
      <c r="I6718" s="52"/>
      <c r="J6718" s="52"/>
      <c r="K6718" s="48"/>
      <c r="L6718" s="48"/>
      <c r="M6718" s="48"/>
      <c r="N6718" s="48"/>
      <c r="O6718" s="49"/>
    </row>
    <row r="6719" spans="2:15" x14ac:dyDescent="0.25">
      <c r="B6719" s="89"/>
      <c r="C6719" s="48"/>
      <c r="D6719" s="48"/>
      <c r="E6719" s="48"/>
      <c r="F6719" s="48"/>
      <c r="G6719" s="49"/>
      <c r="H6719" s="48"/>
      <c r="I6719" s="52"/>
      <c r="J6719" s="52"/>
      <c r="K6719" s="48"/>
      <c r="L6719" s="48"/>
      <c r="M6719" s="48"/>
      <c r="N6719" s="48"/>
      <c r="O6719" s="49"/>
    </row>
    <row r="6720" spans="2:15" x14ac:dyDescent="0.25">
      <c r="B6720" s="89"/>
      <c r="C6720" s="48"/>
      <c r="D6720" s="48"/>
      <c r="E6720" s="48"/>
      <c r="F6720" s="48"/>
      <c r="G6720" s="49"/>
      <c r="H6720" s="48"/>
      <c r="I6720" s="52"/>
      <c r="J6720" s="52"/>
      <c r="K6720" s="48"/>
      <c r="L6720" s="48"/>
      <c r="M6720" s="48"/>
      <c r="N6720" s="48"/>
      <c r="O6720" s="49"/>
    </row>
    <row r="6721" spans="2:15" x14ac:dyDescent="0.25">
      <c r="B6721" s="89"/>
      <c r="C6721" s="48"/>
      <c r="D6721" s="48"/>
      <c r="E6721" s="48"/>
      <c r="F6721" s="48"/>
      <c r="G6721" s="49"/>
      <c r="H6721" s="48"/>
      <c r="I6721" s="52"/>
      <c r="J6721" s="52"/>
      <c r="K6721" s="48"/>
      <c r="L6721" s="48"/>
      <c r="M6721" s="48"/>
      <c r="N6721" s="48"/>
      <c r="O6721" s="49"/>
    </row>
    <row r="6722" spans="2:15" x14ac:dyDescent="0.25">
      <c r="B6722" s="89"/>
      <c r="C6722" s="48"/>
      <c r="D6722" s="48"/>
      <c r="E6722" s="48"/>
      <c r="F6722" s="48"/>
      <c r="G6722" s="49"/>
      <c r="H6722" s="48"/>
      <c r="I6722" s="52"/>
      <c r="J6722" s="52"/>
      <c r="K6722" s="48"/>
      <c r="L6722" s="48"/>
      <c r="M6722" s="48"/>
      <c r="N6722" s="48"/>
      <c r="O6722" s="49"/>
    </row>
    <row r="6723" spans="2:15" x14ac:dyDescent="0.25">
      <c r="B6723" s="89"/>
      <c r="C6723" s="48"/>
      <c r="D6723" s="48"/>
      <c r="E6723" s="48"/>
      <c r="F6723" s="48"/>
      <c r="G6723" s="49"/>
      <c r="H6723" s="48"/>
      <c r="I6723" s="52"/>
      <c r="J6723" s="52"/>
      <c r="K6723" s="48"/>
      <c r="L6723" s="48"/>
      <c r="M6723" s="48"/>
      <c r="N6723" s="48"/>
      <c r="O6723" s="49"/>
    </row>
    <row r="6724" spans="2:15" x14ac:dyDescent="0.25">
      <c r="B6724" s="89"/>
      <c r="C6724" s="48"/>
      <c r="D6724" s="48"/>
      <c r="E6724" s="48"/>
      <c r="F6724" s="48"/>
      <c r="G6724" s="49"/>
      <c r="H6724" s="48"/>
      <c r="I6724" s="52"/>
      <c r="J6724" s="52"/>
      <c r="K6724" s="48"/>
      <c r="L6724" s="48"/>
      <c r="M6724" s="48"/>
      <c r="N6724" s="48"/>
      <c r="O6724" s="49"/>
    </row>
    <row r="6725" spans="2:15" x14ac:dyDescent="0.25">
      <c r="B6725" s="89"/>
      <c r="C6725" s="48"/>
      <c r="D6725" s="48"/>
      <c r="E6725" s="48"/>
      <c r="F6725" s="48"/>
      <c r="G6725" s="49"/>
      <c r="H6725" s="48"/>
      <c r="I6725" s="52"/>
      <c r="J6725" s="52"/>
      <c r="K6725" s="48"/>
      <c r="L6725" s="48"/>
      <c r="M6725" s="48"/>
      <c r="N6725" s="48"/>
      <c r="O6725" s="49"/>
    </row>
    <row r="6726" spans="2:15" x14ac:dyDescent="0.25">
      <c r="B6726" s="89"/>
      <c r="C6726" s="48"/>
      <c r="D6726" s="48"/>
      <c r="E6726" s="48"/>
      <c r="F6726" s="48"/>
      <c r="G6726" s="49"/>
      <c r="H6726" s="48"/>
      <c r="I6726" s="52"/>
      <c r="J6726" s="52"/>
      <c r="K6726" s="48"/>
      <c r="L6726" s="48"/>
      <c r="M6726" s="48"/>
      <c r="N6726" s="48"/>
      <c r="O6726" s="49"/>
    </row>
    <row r="6727" spans="2:15" x14ac:dyDescent="0.25">
      <c r="B6727" s="89"/>
      <c r="C6727" s="48"/>
      <c r="D6727" s="48"/>
      <c r="E6727" s="48"/>
      <c r="F6727" s="48"/>
      <c r="G6727" s="49"/>
      <c r="H6727" s="48"/>
      <c r="I6727" s="52"/>
      <c r="J6727" s="52"/>
      <c r="K6727" s="48"/>
      <c r="L6727" s="48"/>
      <c r="M6727" s="48"/>
      <c r="N6727" s="48"/>
      <c r="O6727" s="49"/>
    </row>
    <row r="6728" spans="2:15" x14ac:dyDescent="0.25">
      <c r="B6728" s="89"/>
      <c r="C6728" s="48"/>
      <c r="D6728" s="48"/>
      <c r="E6728" s="48"/>
      <c r="F6728" s="48"/>
      <c r="G6728" s="49"/>
      <c r="H6728" s="48"/>
      <c r="I6728" s="52"/>
      <c r="J6728" s="52"/>
      <c r="K6728" s="48"/>
      <c r="L6728" s="48"/>
      <c r="M6728" s="48"/>
      <c r="N6728" s="48"/>
      <c r="O6728" s="49"/>
    </row>
    <row r="6729" spans="2:15" x14ac:dyDescent="0.25">
      <c r="B6729" s="89"/>
      <c r="C6729" s="48"/>
      <c r="D6729" s="48"/>
      <c r="E6729" s="48"/>
      <c r="F6729" s="48"/>
      <c r="G6729" s="49"/>
      <c r="H6729" s="48"/>
      <c r="I6729" s="52"/>
      <c r="J6729" s="52"/>
      <c r="K6729" s="48"/>
      <c r="L6729" s="48"/>
      <c r="M6729" s="48"/>
      <c r="N6729" s="48"/>
      <c r="O6729" s="49"/>
    </row>
    <row r="6730" spans="2:15" x14ac:dyDescent="0.25">
      <c r="B6730" s="89"/>
      <c r="C6730" s="48"/>
      <c r="D6730" s="48"/>
      <c r="E6730" s="48"/>
      <c r="F6730" s="48"/>
      <c r="G6730" s="49"/>
      <c r="H6730" s="48"/>
      <c r="I6730" s="52"/>
      <c r="J6730" s="52"/>
      <c r="K6730" s="48"/>
      <c r="L6730" s="48"/>
      <c r="M6730" s="48"/>
      <c r="N6730" s="48"/>
      <c r="O6730" s="49"/>
    </row>
    <row r="6731" spans="2:15" x14ac:dyDescent="0.25">
      <c r="B6731" s="89"/>
      <c r="C6731" s="48"/>
      <c r="D6731" s="48"/>
      <c r="E6731" s="48"/>
      <c r="F6731" s="48"/>
      <c r="G6731" s="49"/>
      <c r="H6731" s="48"/>
      <c r="I6731" s="52"/>
      <c r="J6731" s="52"/>
      <c r="K6731" s="48"/>
      <c r="L6731" s="48"/>
      <c r="M6731" s="48"/>
      <c r="N6731" s="48"/>
      <c r="O6731" s="49"/>
    </row>
    <row r="6732" spans="2:15" x14ac:dyDescent="0.25">
      <c r="B6732" s="89"/>
      <c r="C6732" s="48"/>
      <c r="D6732" s="48"/>
      <c r="E6732" s="48"/>
      <c r="F6732" s="48"/>
      <c r="G6732" s="49"/>
      <c r="H6732" s="48"/>
      <c r="I6732" s="52"/>
      <c r="J6732" s="52"/>
      <c r="K6732" s="48"/>
      <c r="L6732" s="48"/>
      <c r="M6732" s="48"/>
      <c r="N6732" s="48"/>
      <c r="O6732" s="49"/>
    </row>
    <row r="6733" spans="2:15" x14ac:dyDescent="0.25">
      <c r="B6733" s="89"/>
      <c r="C6733" s="48"/>
      <c r="D6733" s="48"/>
      <c r="E6733" s="48"/>
      <c r="F6733" s="48"/>
      <c r="G6733" s="49"/>
      <c r="H6733" s="48"/>
      <c r="I6733" s="52"/>
      <c r="J6733" s="52"/>
      <c r="K6733" s="48"/>
      <c r="L6733" s="48"/>
      <c r="M6733" s="48"/>
      <c r="N6733" s="48"/>
      <c r="O6733" s="49"/>
    </row>
    <row r="6734" spans="2:15" x14ac:dyDescent="0.25">
      <c r="B6734" s="89"/>
      <c r="C6734" s="48"/>
      <c r="D6734" s="48"/>
      <c r="E6734" s="48"/>
      <c r="F6734" s="48"/>
      <c r="G6734" s="49"/>
      <c r="H6734" s="48"/>
      <c r="I6734" s="52"/>
      <c r="J6734" s="52"/>
      <c r="K6734" s="48"/>
      <c r="L6734" s="48"/>
      <c r="M6734" s="48"/>
      <c r="N6734" s="48"/>
      <c r="O6734" s="49"/>
    </row>
    <row r="6735" spans="2:15" x14ac:dyDescent="0.25">
      <c r="B6735" s="89"/>
      <c r="C6735" s="48"/>
      <c r="D6735" s="48"/>
      <c r="E6735" s="48"/>
      <c r="F6735" s="48"/>
      <c r="G6735" s="49"/>
      <c r="H6735" s="48"/>
      <c r="I6735" s="52"/>
      <c r="J6735" s="52"/>
      <c r="K6735" s="48"/>
      <c r="L6735" s="48"/>
      <c r="M6735" s="48"/>
      <c r="N6735" s="48"/>
      <c r="O6735" s="49"/>
    </row>
    <row r="6736" spans="2:15" x14ac:dyDescent="0.25">
      <c r="B6736" s="89"/>
      <c r="C6736" s="48"/>
      <c r="D6736" s="48"/>
      <c r="E6736" s="48"/>
      <c r="F6736" s="48"/>
      <c r="G6736" s="49"/>
      <c r="H6736" s="48"/>
      <c r="I6736" s="52"/>
      <c r="J6736" s="52"/>
      <c r="K6736" s="48"/>
      <c r="L6736" s="48"/>
      <c r="M6736" s="48"/>
      <c r="N6736" s="48"/>
      <c r="O6736" s="49"/>
    </row>
    <row r="6737" spans="2:15" x14ac:dyDescent="0.25">
      <c r="B6737" s="89"/>
      <c r="C6737" s="48"/>
      <c r="D6737" s="48"/>
      <c r="E6737" s="48"/>
      <c r="F6737" s="48"/>
      <c r="G6737" s="49"/>
      <c r="H6737" s="48"/>
      <c r="I6737" s="52"/>
      <c r="J6737" s="52"/>
      <c r="K6737" s="48"/>
      <c r="L6737" s="48"/>
      <c r="M6737" s="48"/>
      <c r="N6737" s="48"/>
      <c r="O6737" s="49"/>
    </row>
    <row r="6738" spans="2:15" x14ac:dyDescent="0.25">
      <c r="B6738" s="89"/>
      <c r="C6738" s="48"/>
      <c r="D6738" s="48"/>
      <c r="E6738" s="48"/>
      <c r="F6738" s="48"/>
      <c r="G6738" s="49"/>
      <c r="H6738" s="48"/>
      <c r="I6738" s="52"/>
      <c r="J6738" s="52"/>
      <c r="K6738" s="48"/>
      <c r="L6738" s="48"/>
      <c r="M6738" s="48"/>
      <c r="N6738" s="48"/>
      <c r="O6738" s="49"/>
    </row>
    <row r="6739" spans="2:15" x14ac:dyDescent="0.25">
      <c r="B6739" s="89"/>
      <c r="C6739" s="48"/>
      <c r="D6739" s="48"/>
      <c r="E6739" s="48"/>
      <c r="F6739" s="48"/>
      <c r="G6739" s="49"/>
      <c r="H6739" s="48"/>
      <c r="I6739" s="52"/>
      <c r="J6739" s="52"/>
      <c r="K6739" s="48"/>
      <c r="L6739" s="48"/>
      <c r="M6739" s="48"/>
      <c r="N6739" s="48"/>
      <c r="O6739" s="49"/>
    </row>
    <row r="6740" spans="2:15" x14ac:dyDescent="0.25">
      <c r="B6740" s="89"/>
      <c r="C6740" s="48"/>
      <c r="D6740" s="48"/>
      <c r="E6740" s="48"/>
      <c r="F6740" s="48"/>
      <c r="G6740" s="49"/>
      <c r="H6740" s="48"/>
      <c r="I6740" s="52"/>
      <c r="J6740" s="52"/>
      <c r="K6740" s="48"/>
      <c r="L6740" s="48"/>
      <c r="M6740" s="48"/>
      <c r="N6740" s="48"/>
      <c r="O6740" s="49"/>
    </row>
    <row r="6741" spans="2:15" x14ac:dyDescent="0.25">
      <c r="B6741" s="89"/>
      <c r="C6741" s="48"/>
      <c r="D6741" s="48"/>
      <c r="E6741" s="48"/>
      <c r="F6741" s="48"/>
      <c r="G6741" s="49"/>
      <c r="H6741" s="48"/>
      <c r="I6741" s="52"/>
      <c r="J6741" s="52"/>
      <c r="K6741" s="48"/>
      <c r="L6741" s="48"/>
      <c r="M6741" s="48"/>
      <c r="N6741" s="48"/>
      <c r="O6741" s="49"/>
    </row>
    <row r="6742" spans="2:15" x14ac:dyDescent="0.25">
      <c r="B6742" s="89"/>
      <c r="C6742" s="48"/>
      <c r="D6742" s="48"/>
      <c r="E6742" s="48"/>
      <c r="F6742" s="48"/>
      <c r="G6742" s="49"/>
      <c r="H6742" s="48"/>
      <c r="I6742" s="52"/>
      <c r="J6742" s="52"/>
      <c r="K6742" s="48"/>
      <c r="L6742" s="48"/>
      <c r="M6742" s="48"/>
      <c r="N6742" s="48"/>
      <c r="O6742" s="49"/>
    </row>
    <row r="6743" spans="2:15" x14ac:dyDescent="0.25">
      <c r="B6743" s="89"/>
      <c r="C6743" s="48"/>
      <c r="D6743" s="48"/>
      <c r="E6743" s="48"/>
      <c r="F6743" s="48"/>
      <c r="G6743" s="49"/>
      <c r="H6743" s="48"/>
      <c r="I6743" s="52"/>
      <c r="J6743" s="52"/>
      <c r="K6743" s="48"/>
      <c r="L6743" s="48"/>
      <c r="M6743" s="48"/>
      <c r="N6743" s="48"/>
      <c r="O6743" s="49"/>
    </row>
    <row r="6744" spans="2:15" x14ac:dyDescent="0.25">
      <c r="B6744" s="89"/>
      <c r="C6744" s="48"/>
      <c r="D6744" s="48"/>
      <c r="E6744" s="48"/>
      <c r="F6744" s="48"/>
      <c r="G6744" s="49"/>
      <c r="H6744" s="48"/>
      <c r="I6744" s="52"/>
      <c r="J6744" s="52"/>
      <c r="K6744" s="48"/>
      <c r="L6744" s="48"/>
      <c r="M6744" s="48"/>
      <c r="N6744" s="48"/>
      <c r="O6744" s="49"/>
    </row>
    <row r="6745" spans="2:15" x14ac:dyDescent="0.25">
      <c r="B6745" s="89"/>
      <c r="C6745" s="48"/>
      <c r="D6745" s="48"/>
      <c r="E6745" s="48"/>
      <c r="F6745" s="48"/>
      <c r="G6745" s="49"/>
      <c r="H6745" s="48"/>
      <c r="I6745" s="52"/>
      <c r="J6745" s="52"/>
      <c r="K6745" s="48"/>
      <c r="L6745" s="48"/>
      <c r="M6745" s="48"/>
      <c r="N6745" s="48"/>
      <c r="O6745" s="49"/>
    </row>
    <row r="6746" spans="2:15" x14ac:dyDescent="0.25">
      <c r="B6746" s="89"/>
      <c r="C6746" s="48"/>
      <c r="D6746" s="48"/>
      <c r="E6746" s="48"/>
      <c r="F6746" s="48"/>
      <c r="G6746" s="49"/>
      <c r="H6746" s="48"/>
      <c r="I6746" s="52"/>
      <c r="J6746" s="52"/>
      <c r="K6746" s="48"/>
      <c r="L6746" s="48"/>
      <c r="M6746" s="48"/>
      <c r="N6746" s="48"/>
      <c r="O6746" s="49"/>
    </row>
    <row r="6747" spans="2:15" x14ac:dyDescent="0.25">
      <c r="B6747" s="89"/>
      <c r="C6747" s="48"/>
      <c r="D6747" s="48"/>
      <c r="E6747" s="48"/>
      <c r="F6747" s="48"/>
      <c r="G6747" s="49"/>
      <c r="H6747" s="48"/>
      <c r="I6747" s="52"/>
      <c r="J6747" s="52"/>
      <c r="K6747" s="48"/>
      <c r="L6747" s="48"/>
      <c r="M6747" s="48"/>
      <c r="N6747" s="48"/>
      <c r="O6747" s="49"/>
    </row>
    <row r="6748" spans="2:15" x14ac:dyDescent="0.25">
      <c r="B6748" s="89"/>
      <c r="C6748" s="48"/>
      <c r="D6748" s="48"/>
      <c r="E6748" s="48"/>
      <c r="F6748" s="48"/>
      <c r="G6748" s="49"/>
      <c r="H6748" s="48"/>
      <c r="I6748" s="52"/>
      <c r="J6748" s="52"/>
      <c r="K6748" s="48"/>
      <c r="L6748" s="48"/>
      <c r="M6748" s="48"/>
      <c r="N6748" s="48"/>
      <c r="O6748" s="49"/>
    </row>
    <row r="6749" spans="2:15" x14ac:dyDescent="0.25">
      <c r="B6749" s="89"/>
      <c r="C6749" s="48"/>
      <c r="D6749" s="48"/>
      <c r="E6749" s="48"/>
      <c r="F6749" s="48"/>
      <c r="G6749" s="49"/>
      <c r="H6749" s="48"/>
      <c r="I6749" s="52"/>
      <c r="J6749" s="52"/>
      <c r="K6749" s="48"/>
      <c r="L6749" s="48"/>
      <c r="M6749" s="48"/>
      <c r="N6749" s="48"/>
      <c r="O6749" s="49"/>
    </row>
    <row r="6750" spans="2:15" x14ac:dyDescent="0.25">
      <c r="B6750" s="89"/>
      <c r="C6750" s="48"/>
      <c r="D6750" s="48"/>
      <c r="E6750" s="48"/>
      <c r="F6750" s="48"/>
      <c r="G6750" s="49"/>
      <c r="H6750" s="48"/>
      <c r="I6750" s="52"/>
      <c r="J6750" s="52"/>
      <c r="K6750" s="48"/>
      <c r="L6750" s="48"/>
      <c r="M6750" s="48"/>
      <c r="N6750" s="48"/>
      <c r="O6750" s="49"/>
    </row>
    <row r="6751" spans="2:15" x14ac:dyDescent="0.25">
      <c r="B6751" s="89"/>
      <c r="C6751" s="48"/>
      <c r="D6751" s="48"/>
      <c r="E6751" s="48"/>
      <c r="F6751" s="48"/>
      <c r="G6751" s="49"/>
      <c r="H6751" s="48"/>
      <c r="I6751" s="52"/>
      <c r="J6751" s="52"/>
      <c r="K6751" s="48"/>
      <c r="L6751" s="48"/>
      <c r="M6751" s="48"/>
      <c r="N6751" s="48"/>
      <c r="O6751" s="49"/>
    </row>
    <row r="6752" spans="2:15" x14ac:dyDescent="0.25">
      <c r="B6752" s="89"/>
      <c r="C6752" s="48"/>
      <c r="D6752" s="48"/>
      <c r="E6752" s="48"/>
      <c r="F6752" s="48"/>
      <c r="G6752" s="49"/>
      <c r="H6752" s="48"/>
      <c r="I6752" s="52"/>
      <c r="J6752" s="52"/>
      <c r="K6752" s="48"/>
      <c r="L6752" s="48"/>
      <c r="M6752" s="48"/>
      <c r="N6752" s="48"/>
      <c r="O6752" s="49"/>
    </row>
    <row r="6753" spans="2:15" x14ac:dyDescent="0.25">
      <c r="B6753" s="89"/>
      <c r="C6753" s="48"/>
      <c r="D6753" s="48"/>
      <c r="E6753" s="48"/>
      <c r="F6753" s="48"/>
      <c r="G6753" s="49"/>
      <c r="H6753" s="48"/>
      <c r="I6753" s="52"/>
      <c r="J6753" s="52"/>
      <c r="K6753" s="48"/>
      <c r="L6753" s="48"/>
      <c r="M6753" s="48"/>
      <c r="N6753" s="48"/>
      <c r="O6753" s="49"/>
    </row>
    <row r="6754" spans="2:15" x14ac:dyDescent="0.25">
      <c r="B6754" s="89"/>
      <c r="C6754" s="48"/>
      <c r="D6754" s="48"/>
      <c r="E6754" s="48"/>
      <c r="F6754" s="48"/>
      <c r="G6754" s="49"/>
      <c r="H6754" s="48"/>
      <c r="I6754" s="52"/>
      <c r="J6754" s="52"/>
      <c r="K6754" s="48"/>
      <c r="L6754" s="48"/>
      <c r="M6754" s="48"/>
      <c r="N6754" s="48"/>
      <c r="O6754" s="49"/>
    </row>
    <row r="6755" spans="2:15" x14ac:dyDescent="0.25">
      <c r="B6755" s="89"/>
      <c r="C6755" s="48"/>
      <c r="D6755" s="48"/>
      <c r="E6755" s="48"/>
      <c r="F6755" s="48"/>
      <c r="G6755" s="49"/>
      <c r="H6755" s="48"/>
      <c r="I6755" s="52"/>
      <c r="J6755" s="52"/>
      <c r="K6755" s="48"/>
      <c r="L6755" s="48"/>
      <c r="M6755" s="48"/>
      <c r="N6755" s="48"/>
      <c r="O6755" s="49"/>
    </row>
    <row r="6756" spans="2:15" x14ac:dyDescent="0.25">
      <c r="B6756" s="89"/>
      <c r="C6756" s="48"/>
      <c r="D6756" s="48"/>
      <c r="E6756" s="48"/>
      <c r="F6756" s="48"/>
      <c r="G6756" s="49"/>
      <c r="H6756" s="48"/>
      <c r="I6756" s="52"/>
      <c r="J6756" s="52"/>
      <c r="K6756" s="48"/>
      <c r="L6756" s="48"/>
      <c r="M6756" s="48"/>
      <c r="N6756" s="48"/>
      <c r="O6756" s="49"/>
    </row>
    <row r="6757" spans="2:15" x14ac:dyDescent="0.25">
      <c r="B6757" s="89"/>
      <c r="C6757" s="48"/>
      <c r="D6757" s="48"/>
      <c r="E6757" s="48"/>
      <c r="F6757" s="48"/>
      <c r="G6757" s="49"/>
      <c r="H6757" s="48"/>
      <c r="I6757" s="52"/>
      <c r="J6757" s="52"/>
      <c r="K6757" s="48"/>
      <c r="L6757" s="48"/>
      <c r="M6757" s="48"/>
      <c r="N6757" s="48"/>
      <c r="O6757" s="49"/>
    </row>
    <row r="6758" spans="2:15" x14ac:dyDescent="0.25">
      <c r="B6758" s="89"/>
      <c r="C6758" s="48"/>
      <c r="D6758" s="48"/>
      <c r="E6758" s="48"/>
      <c r="F6758" s="48"/>
      <c r="G6758" s="49"/>
      <c r="H6758" s="48"/>
      <c r="I6758" s="52"/>
      <c r="J6758" s="52"/>
      <c r="K6758" s="48"/>
      <c r="L6758" s="48"/>
      <c r="M6758" s="48"/>
      <c r="N6758" s="48"/>
      <c r="O6758" s="49"/>
    </row>
    <row r="6759" spans="2:15" x14ac:dyDescent="0.25">
      <c r="B6759" s="89"/>
      <c r="C6759" s="48"/>
      <c r="D6759" s="48"/>
      <c r="E6759" s="48"/>
      <c r="F6759" s="48"/>
      <c r="G6759" s="49"/>
      <c r="H6759" s="48"/>
      <c r="I6759" s="52"/>
      <c r="J6759" s="52"/>
      <c r="K6759" s="48"/>
      <c r="L6759" s="48"/>
      <c r="M6759" s="48"/>
      <c r="N6759" s="48"/>
      <c r="O6759" s="49"/>
    </row>
    <row r="6760" spans="2:15" x14ac:dyDescent="0.25">
      <c r="B6760" s="89"/>
      <c r="C6760" s="48"/>
      <c r="D6760" s="48"/>
      <c r="E6760" s="48"/>
      <c r="F6760" s="48"/>
      <c r="G6760" s="49"/>
      <c r="H6760" s="48"/>
      <c r="I6760" s="52"/>
      <c r="J6760" s="52"/>
      <c r="K6760" s="48"/>
      <c r="L6760" s="48"/>
      <c r="M6760" s="48"/>
      <c r="N6760" s="48"/>
      <c r="O6760" s="49"/>
    </row>
    <row r="6761" spans="2:15" x14ac:dyDescent="0.25">
      <c r="B6761" s="89"/>
      <c r="C6761" s="48"/>
      <c r="D6761" s="48"/>
      <c r="E6761" s="48"/>
      <c r="F6761" s="48"/>
      <c r="G6761" s="49"/>
      <c r="H6761" s="48"/>
      <c r="I6761" s="52"/>
      <c r="J6761" s="52"/>
      <c r="K6761" s="48"/>
      <c r="L6761" s="48"/>
      <c r="M6761" s="48"/>
      <c r="N6761" s="48"/>
      <c r="O6761" s="49"/>
    </row>
    <row r="6762" spans="2:15" x14ac:dyDescent="0.25">
      <c r="B6762" s="89"/>
      <c r="C6762" s="48"/>
      <c r="D6762" s="48"/>
      <c r="E6762" s="48"/>
      <c r="F6762" s="48"/>
      <c r="G6762" s="49"/>
      <c r="H6762" s="48"/>
      <c r="I6762" s="52"/>
      <c r="J6762" s="52"/>
      <c r="K6762" s="48"/>
      <c r="L6762" s="48"/>
      <c r="M6762" s="48"/>
      <c r="N6762" s="48"/>
      <c r="O6762" s="49"/>
    </row>
    <row r="6763" spans="2:15" x14ac:dyDescent="0.25">
      <c r="B6763" s="89"/>
      <c r="C6763" s="48"/>
      <c r="D6763" s="48"/>
      <c r="E6763" s="48"/>
      <c r="F6763" s="48"/>
      <c r="G6763" s="49"/>
      <c r="H6763" s="48"/>
      <c r="I6763" s="52"/>
      <c r="J6763" s="52"/>
      <c r="K6763" s="48"/>
      <c r="L6763" s="48"/>
      <c r="M6763" s="48"/>
      <c r="N6763" s="48"/>
      <c r="O6763" s="49"/>
    </row>
    <row r="6764" spans="2:15" x14ac:dyDescent="0.25">
      <c r="B6764" s="89"/>
      <c r="C6764" s="48"/>
      <c r="D6764" s="48"/>
      <c r="E6764" s="48"/>
      <c r="F6764" s="48"/>
      <c r="G6764" s="49"/>
      <c r="H6764" s="48"/>
      <c r="I6764" s="52"/>
      <c r="J6764" s="52"/>
      <c r="K6764" s="48"/>
      <c r="L6764" s="48"/>
      <c r="M6764" s="48"/>
      <c r="N6764" s="48"/>
      <c r="O6764" s="49"/>
    </row>
    <row r="6765" spans="2:15" x14ac:dyDescent="0.25">
      <c r="B6765" s="89"/>
      <c r="C6765" s="48"/>
      <c r="D6765" s="48"/>
      <c r="E6765" s="48"/>
      <c r="F6765" s="48"/>
      <c r="G6765" s="49"/>
      <c r="H6765" s="48"/>
      <c r="I6765" s="52"/>
      <c r="J6765" s="52"/>
      <c r="K6765" s="48"/>
      <c r="L6765" s="48"/>
      <c r="M6765" s="48"/>
      <c r="N6765" s="48"/>
      <c r="O6765" s="49"/>
    </row>
    <row r="6766" spans="2:15" x14ac:dyDescent="0.25">
      <c r="B6766" s="89"/>
      <c r="C6766" s="48"/>
      <c r="D6766" s="48"/>
      <c r="E6766" s="48"/>
      <c r="F6766" s="48"/>
      <c r="G6766" s="49"/>
      <c r="H6766" s="48"/>
      <c r="I6766" s="52"/>
      <c r="J6766" s="52"/>
      <c r="K6766" s="48"/>
      <c r="L6766" s="48"/>
      <c r="M6766" s="48"/>
      <c r="N6766" s="48"/>
      <c r="O6766" s="49"/>
    </row>
    <row r="6767" spans="2:15" x14ac:dyDescent="0.25">
      <c r="B6767" s="89"/>
      <c r="C6767" s="48"/>
      <c r="D6767" s="48"/>
      <c r="E6767" s="48"/>
      <c r="F6767" s="48"/>
      <c r="G6767" s="49"/>
      <c r="H6767" s="48"/>
      <c r="I6767" s="52"/>
      <c r="J6767" s="52"/>
      <c r="K6767" s="48"/>
      <c r="L6767" s="48"/>
      <c r="M6767" s="48"/>
      <c r="N6767" s="48"/>
      <c r="O6767" s="49"/>
    </row>
    <row r="6768" spans="2:15" x14ac:dyDescent="0.25">
      <c r="B6768" s="89"/>
      <c r="C6768" s="48"/>
      <c r="D6768" s="48"/>
      <c r="E6768" s="48"/>
      <c r="F6768" s="48"/>
      <c r="G6768" s="49"/>
      <c r="H6768" s="48"/>
      <c r="I6768" s="52"/>
      <c r="J6768" s="52"/>
      <c r="K6768" s="48"/>
      <c r="L6768" s="48"/>
      <c r="M6768" s="48"/>
      <c r="N6768" s="48"/>
      <c r="O6768" s="49"/>
    </row>
    <row r="6769" spans="2:15" x14ac:dyDescent="0.25">
      <c r="B6769" s="89"/>
      <c r="C6769" s="48"/>
      <c r="D6769" s="48"/>
      <c r="E6769" s="48"/>
      <c r="F6769" s="48"/>
      <c r="G6769" s="49"/>
      <c r="H6769" s="48"/>
      <c r="I6769" s="52"/>
      <c r="J6769" s="52"/>
      <c r="K6769" s="48"/>
      <c r="L6769" s="48"/>
      <c r="M6769" s="48"/>
      <c r="N6769" s="48"/>
      <c r="O6769" s="49"/>
    </row>
    <row r="6770" spans="2:15" x14ac:dyDescent="0.25">
      <c r="B6770" s="89"/>
      <c r="C6770" s="48"/>
      <c r="D6770" s="48"/>
      <c r="E6770" s="48"/>
      <c r="F6770" s="48"/>
      <c r="G6770" s="49"/>
      <c r="H6770" s="48"/>
      <c r="I6770" s="52"/>
      <c r="J6770" s="52"/>
      <c r="K6770" s="48"/>
      <c r="L6770" s="48"/>
      <c r="M6770" s="48"/>
      <c r="N6770" s="48"/>
      <c r="O6770" s="49"/>
    </row>
    <row r="6771" spans="2:15" x14ac:dyDescent="0.25">
      <c r="B6771" s="89"/>
      <c r="C6771" s="48"/>
      <c r="D6771" s="48"/>
      <c r="E6771" s="48"/>
      <c r="F6771" s="48"/>
      <c r="G6771" s="49"/>
      <c r="H6771" s="48"/>
      <c r="I6771" s="52"/>
      <c r="J6771" s="52"/>
      <c r="K6771" s="48"/>
      <c r="L6771" s="48"/>
      <c r="M6771" s="48"/>
      <c r="N6771" s="48"/>
      <c r="O6771" s="49"/>
    </row>
    <row r="6772" spans="2:15" x14ac:dyDescent="0.25">
      <c r="B6772" s="89"/>
      <c r="C6772" s="48"/>
      <c r="D6772" s="48"/>
      <c r="E6772" s="48"/>
      <c r="F6772" s="48"/>
      <c r="G6772" s="49"/>
      <c r="H6772" s="48"/>
      <c r="I6772" s="52"/>
      <c r="J6772" s="52"/>
      <c r="K6772" s="48"/>
      <c r="L6772" s="48"/>
      <c r="M6772" s="48"/>
      <c r="N6772" s="48"/>
      <c r="O6772" s="49"/>
    </row>
    <row r="6773" spans="2:15" x14ac:dyDescent="0.25">
      <c r="B6773" s="89"/>
      <c r="C6773" s="48"/>
      <c r="D6773" s="48"/>
      <c r="E6773" s="48"/>
      <c r="F6773" s="48"/>
      <c r="G6773" s="49"/>
      <c r="H6773" s="48"/>
      <c r="I6773" s="52"/>
      <c r="J6773" s="52"/>
      <c r="K6773" s="48"/>
      <c r="L6773" s="48"/>
      <c r="M6773" s="48"/>
      <c r="N6773" s="48"/>
      <c r="O6773" s="49"/>
    </row>
    <row r="6774" spans="2:15" x14ac:dyDescent="0.25">
      <c r="B6774" s="89"/>
      <c r="C6774" s="48"/>
      <c r="D6774" s="48"/>
      <c r="E6774" s="48"/>
      <c r="F6774" s="48"/>
      <c r="G6774" s="49"/>
      <c r="H6774" s="48"/>
      <c r="I6774" s="52"/>
      <c r="J6774" s="52"/>
      <c r="K6774" s="48"/>
      <c r="L6774" s="48"/>
      <c r="M6774" s="48"/>
      <c r="N6774" s="48"/>
      <c r="O6774" s="49"/>
    </row>
    <row r="6775" spans="2:15" x14ac:dyDescent="0.25">
      <c r="B6775" s="89"/>
      <c r="C6775" s="48"/>
      <c r="D6775" s="48"/>
      <c r="E6775" s="48"/>
      <c r="F6775" s="48"/>
      <c r="G6775" s="49"/>
      <c r="H6775" s="48"/>
      <c r="I6775" s="52"/>
      <c r="J6775" s="52"/>
      <c r="K6775" s="48"/>
      <c r="L6775" s="48"/>
      <c r="M6775" s="48"/>
      <c r="N6775" s="48"/>
      <c r="O6775" s="49"/>
    </row>
    <row r="6776" spans="2:15" x14ac:dyDescent="0.25">
      <c r="B6776" s="89"/>
      <c r="C6776" s="48"/>
      <c r="D6776" s="48"/>
      <c r="E6776" s="48"/>
      <c r="F6776" s="48"/>
      <c r="G6776" s="49"/>
      <c r="H6776" s="48"/>
      <c r="I6776" s="52"/>
      <c r="J6776" s="52"/>
      <c r="K6776" s="48"/>
      <c r="L6776" s="48"/>
      <c r="M6776" s="48"/>
      <c r="N6776" s="48"/>
      <c r="O6776" s="49"/>
    </row>
    <row r="6777" spans="2:15" x14ac:dyDescent="0.25">
      <c r="B6777" s="89"/>
      <c r="C6777" s="48"/>
      <c r="D6777" s="48"/>
      <c r="E6777" s="48"/>
      <c r="F6777" s="48"/>
      <c r="G6777" s="49"/>
      <c r="H6777" s="48"/>
      <c r="I6777" s="52"/>
      <c r="J6777" s="52"/>
      <c r="K6777" s="48"/>
      <c r="L6777" s="48"/>
      <c r="M6777" s="48"/>
      <c r="N6777" s="48"/>
      <c r="O6777" s="49"/>
    </row>
    <row r="6778" spans="2:15" x14ac:dyDescent="0.25">
      <c r="B6778" s="89"/>
      <c r="C6778" s="48"/>
      <c r="D6778" s="48"/>
      <c r="E6778" s="48"/>
      <c r="F6778" s="48"/>
      <c r="G6778" s="49"/>
      <c r="H6778" s="48"/>
      <c r="I6778" s="52"/>
      <c r="J6778" s="52"/>
      <c r="K6778" s="48"/>
      <c r="L6778" s="48"/>
      <c r="M6778" s="48"/>
      <c r="N6778" s="48"/>
      <c r="O6778" s="49"/>
    </row>
    <row r="6779" spans="2:15" x14ac:dyDescent="0.25">
      <c r="B6779" s="89"/>
      <c r="C6779" s="48"/>
      <c r="D6779" s="48"/>
      <c r="E6779" s="48"/>
      <c r="F6779" s="48"/>
      <c r="G6779" s="49"/>
      <c r="H6779" s="48"/>
      <c r="I6779" s="52"/>
      <c r="J6779" s="52"/>
      <c r="K6779" s="48"/>
      <c r="L6779" s="48"/>
      <c r="M6779" s="48"/>
      <c r="N6779" s="48"/>
      <c r="O6779" s="49"/>
    </row>
    <row r="6780" spans="2:15" x14ac:dyDescent="0.25">
      <c r="B6780" s="89"/>
      <c r="C6780" s="48"/>
      <c r="D6780" s="48"/>
      <c r="E6780" s="48"/>
      <c r="F6780" s="48"/>
      <c r="G6780" s="49"/>
      <c r="H6780" s="48"/>
      <c r="I6780" s="52"/>
      <c r="J6780" s="52"/>
      <c r="K6780" s="48"/>
      <c r="L6780" s="48"/>
      <c r="M6780" s="48"/>
      <c r="N6780" s="48"/>
      <c r="O6780" s="49"/>
    </row>
    <row r="6781" spans="2:15" x14ac:dyDescent="0.25">
      <c r="B6781" s="89"/>
      <c r="C6781" s="48"/>
      <c r="D6781" s="48"/>
      <c r="E6781" s="48"/>
      <c r="F6781" s="48"/>
      <c r="G6781" s="49"/>
      <c r="H6781" s="48"/>
      <c r="I6781" s="52"/>
      <c r="J6781" s="52"/>
      <c r="K6781" s="48"/>
      <c r="L6781" s="48"/>
      <c r="M6781" s="48"/>
      <c r="N6781" s="48"/>
      <c r="O6781" s="49"/>
    </row>
    <row r="6782" spans="2:15" x14ac:dyDescent="0.25">
      <c r="B6782" s="89"/>
      <c r="C6782" s="48"/>
      <c r="D6782" s="48"/>
      <c r="E6782" s="48"/>
      <c r="F6782" s="48"/>
      <c r="G6782" s="49"/>
      <c r="H6782" s="48"/>
      <c r="I6782" s="52"/>
      <c r="J6782" s="52"/>
      <c r="K6782" s="48"/>
      <c r="L6782" s="48"/>
      <c r="M6782" s="48"/>
      <c r="N6782" s="48"/>
      <c r="O6782" s="49"/>
    </row>
    <row r="6783" spans="2:15" x14ac:dyDescent="0.25">
      <c r="B6783" s="89"/>
      <c r="C6783" s="48"/>
      <c r="D6783" s="48"/>
      <c r="E6783" s="48"/>
      <c r="F6783" s="48"/>
      <c r="G6783" s="49"/>
      <c r="H6783" s="48"/>
      <c r="I6783" s="52"/>
      <c r="J6783" s="52"/>
      <c r="K6783" s="48"/>
      <c r="L6783" s="48"/>
      <c r="M6783" s="48"/>
      <c r="N6783" s="48"/>
      <c r="O6783" s="49"/>
    </row>
    <row r="6784" spans="2:15" x14ac:dyDescent="0.25">
      <c r="B6784" s="89"/>
      <c r="C6784" s="48"/>
      <c r="D6784" s="48"/>
      <c r="E6784" s="48"/>
      <c r="F6784" s="48"/>
      <c r="G6784" s="49"/>
      <c r="H6784" s="48"/>
      <c r="I6784" s="52"/>
      <c r="J6784" s="52"/>
      <c r="K6784" s="48"/>
      <c r="L6784" s="48"/>
      <c r="M6784" s="48"/>
      <c r="N6784" s="48"/>
      <c r="O6784" s="49"/>
    </row>
    <row r="6785" spans="2:15" x14ac:dyDescent="0.25">
      <c r="B6785" s="89"/>
      <c r="C6785" s="48"/>
      <c r="D6785" s="48"/>
      <c r="E6785" s="48"/>
      <c r="F6785" s="48"/>
      <c r="G6785" s="49"/>
      <c r="H6785" s="48"/>
      <c r="I6785" s="52"/>
      <c r="J6785" s="52"/>
      <c r="K6785" s="48"/>
      <c r="L6785" s="48"/>
      <c r="M6785" s="48"/>
      <c r="N6785" s="48"/>
      <c r="O6785" s="49"/>
    </row>
    <row r="6786" spans="2:15" x14ac:dyDescent="0.25">
      <c r="B6786" s="89"/>
      <c r="C6786" s="48"/>
      <c r="D6786" s="48"/>
      <c r="E6786" s="48"/>
      <c r="F6786" s="48"/>
      <c r="G6786" s="49"/>
      <c r="H6786" s="48"/>
      <c r="I6786" s="52"/>
      <c r="J6786" s="52"/>
      <c r="K6786" s="48"/>
      <c r="L6786" s="48"/>
      <c r="M6786" s="48"/>
      <c r="N6786" s="48"/>
      <c r="O6786" s="49"/>
    </row>
    <row r="6787" spans="2:15" x14ac:dyDescent="0.25">
      <c r="B6787" s="89"/>
      <c r="C6787" s="48"/>
      <c r="D6787" s="48"/>
      <c r="E6787" s="48"/>
      <c r="F6787" s="48"/>
      <c r="G6787" s="49"/>
      <c r="H6787" s="48"/>
      <c r="I6787" s="52"/>
      <c r="J6787" s="52"/>
      <c r="K6787" s="48"/>
      <c r="L6787" s="48"/>
      <c r="M6787" s="48"/>
      <c r="N6787" s="48"/>
      <c r="O6787" s="49"/>
    </row>
    <row r="6788" spans="2:15" x14ac:dyDescent="0.25">
      <c r="B6788" s="89"/>
      <c r="C6788" s="48"/>
      <c r="D6788" s="48"/>
      <c r="E6788" s="48"/>
      <c r="F6788" s="48"/>
      <c r="G6788" s="49"/>
      <c r="H6788" s="48"/>
      <c r="I6788" s="52"/>
      <c r="J6788" s="52"/>
      <c r="K6788" s="48"/>
      <c r="L6788" s="48"/>
      <c r="M6788" s="48"/>
      <c r="N6788" s="48"/>
      <c r="O6788" s="49"/>
    </row>
    <row r="6789" spans="2:15" x14ac:dyDescent="0.25">
      <c r="B6789" s="89"/>
      <c r="C6789" s="48"/>
      <c r="D6789" s="48"/>
      <c r="E6789" s="48"/>
      <c r="F6789" s="48"/>
      <c r="G6789" s="49"/>
      <c r="H6789" s="48"/>
      <c r="I6789" s="52"/>
      <c r="J6789" s="52"/>
      <c r="K6789" s="48"/>
      <c r="L6789" s="48"/>
      <c r="M6789" s="48"/>
      <c r="N6789" s="48"/>
      <c r="O6789" s="49"/>
    </row>
    <row r="6790" spans="2:15" x14ac:dyDescent="0.25">
      <c r="B6790" s="89"/>
      <c r="C6790" s="48"/>
      <c r="D6790" s="48"/>
      <c r="E6790" s="48"/>
      <c r="F6790" s="48"/>
      <c r="G6790" s="49"/>
      <c r="H6790" s="48"/>
      <c r="I6790" s="52"/>
      <c r="J6790" s="52"/>
      <c r="K6790" s="48"/>
      <c r="L6790" s="48"/>
      <c r="M6790" s="48"/>
      <c r="N6790" s="48"/>
      <c r="O6790" s="49"/>
    </row>
    <row r="6791" spans="2:15" x14ac:dyDescent="0.25">
      <c r="B6791" s="89"/>
      <c r="C6791" s="48"/>
      <c r="D6791" s="48"/>
      <c r="E6791" s="48"/>
      <c r="F6791" s="48"/>
      <c r="G6791" s="49"/>
      <c r="H6791" s="48"/>
      <c r="I6791" s="52"/>
      <c r="J6791" s="52"/>
      <c r="K6791" s="48"/>
      <c r="L6791" s="48"/>
      <c r="M6791" s="48"/>
      <c r="N6791" s="48"/>
      <c r="O6791" s="49"/>
    </row>
    <row r="6792" spans="2:15" x14ac:dyDescent="0.25">
      <c r="B6792" s="89"/>
      <c r="C6792" s="48"/>
      <c r="D6792" s="48"/>
      <c r="E6792" s="48"/>
      <c r="F6792" s="48"/>
      <c r="G6792" s="49"/>
      <c r="H6792" s="48"/>
      <c r="I6792" s="52"/>
      <c r="J6792" s="52"/>
      <c r="K6792" s="48"/>
      <c r="L6792" s="48"/>
      <c r="M6792" s="48"/>
      <c r="N6792" s="48"/>
      <c r="O6792" s="49"/>
    </row>
    <row r="6793" spans="2:15" x14ac:dyDescent="0.25">
      <c r="B6793" s="89"/>
      <c r="C6793" s="48"/>
      <c r="D6793" s="48"/>
      <c r="E6793" s="48"/>
      <c r="F6793" s="48"/>
      <c r="G6793" s="49"/>
      <c r="H6793" s="48"/>
      <c r="I6793" s="52"/>
      <c r="J6793" s="52"/>
      <c r="K6793" s="48"/>
      <c r="L6793" s="48"/>
      <c r="M6793" s="48"/>
      <c r="N6793" s="48"/>
      <c r="O6793" s="49"/>
    </row>
    <row r="6794" spans="2:15" x14ac:dyDescent="0.25">
      <c r="B6794" s="89"/>
      <c r="C6794" s="48"/>
      <c r="D6794" s="48"/>
      <c r="E6794" s="48"/>
      <c r="F6794" s="48"/>
      <c r="G6794" s="49"/>
      <c r="H6794" s="48"/>
      <c r="I6794" s="52"/>
      <c r="J6794" s="52"/>
      <c r="K6794" s="48"/>
      <c r="L6794" s="48"/>
      <c r="M6794" s="48"/>
      <c r="N6794" s="48"/>
      <c r="O6794" s="49"/>
    </row>
    <row r="6795" spans="2:15" x14ac:dyDescent="0.25">
      <c r="B6795" s="89"/>
      <c r="C6795" s="48"/>
      <c r="D6795" s="48"/>
      <c r="E6795" s="48"/>
      <c r="F6795" s="48"/>
      <c r="G6795" s="49"/>
      <c r="H6795" s="48"/>
      <c r="I6795" s="52"/>
      <c r="J6795" s="52"/>
      <c r="K6795" s="48"/>
      <c r="L6795" s="48"/>
      <c r="M6795" s="48"/>
      <c r="N6795" s="48"/>
      <c r="O6795" s="49"/>
    </row>
    <row r="6796" spans="2:15" x14ac:dyDescent="0.25">
      <c r="B6796" s="89"/>
      <c r="C6796" s="48"/>
      <c r="D6796" s="48"/>
      <c r="E6796" s="48"/>
      <c r="F6796" s="48"/>
      <c r="G6796" s="49"/>
      <c r="H6796" s="48"/>
      <c r="I6796" s="52"/>
      <c r="J6796" s="52"/>
      <c r="K6796" s="48"/>
      <c r="L6796" s="48"/>
      <c r="M6796" s="48"/>
      <c r="N6796" s="48"/>
      <c r="O6796" s="49"/>
    </row>
    <row r="6797" spans="2:15" x14ac:dyDescent="0.25">
      <c r="B6797" s="89"/>
      <c r="C6797" s="48"/>
      <c r="D6797" s="48"/>
      <c r="E6797" s="48"/>
      <c r="F6797" s="48"/>
      <c r="G6797" s="49"/>
      <c r="H6797" s="48"/>
      <c r="I6797" s="52"/>
      <c r="J6797" s="52"/>
      <c r="K6797" s="48"/>
      <c r="L6797" s="48"/>
      <c r="M6797" s="48"/>
      <c r="N6797" s="48"/>
      <c r="O6797" s="49"/>
    </row>
    <row r="6798" spans="2:15" x14ac:dyDescent="0.25">
      <c r="B6798" s="89"/>
      <c r="C6798" s="48"/>
      <c r="D6798" s="48"/>
      <c r="E6798" s="48"/>
      <c r="F6798" s="48"/>
      <c r="G6798" s="49"/>
      <c r="H6798" s="48"/>
      <c r="I6798" s="52"/>
      <c r="J6798" s="52"/>
      <c r="K6798" s="48"/>
      <c r="L6798" s="48"/>
      <c r="M6798" s="48"/>
      <c r="N6798" s="48"/>
      <c r="O6798" s="49"/>
    </row>
    <row r="6799" spans="2:15" x14ac:dyDescent="0.25">
      <c r="B6799" s="89"/>
      <c r="C6799" s="48"/>
      <c r="D6799" s="48"/>
      <c r="E6799" s="48"/>
      <c r="F6799" s="48"/>
      <c r="G6799" s="49"/>
      <c r="H6799" s="48"/>
      <c r="I6799" s="52"/>
      <c r="J6799" s="52"/>
      <c r="K6799" s="48"/>
      <c r="L6799" s="48"/>
      <c r="M6799" s="48"/>
      <c r="N6799" s="48"/>
      <c r="O6799" s="49"/>
    </row>
    <row r="6800" spans="2:15" x14ac:dyDescent="0.25">
      <c r="B6800" s="89"/>
      <c r="C6800" s="48"/>
      <c r="D6800" s="48"/>
      <c r="E6800" s="48"/>
      <c r="F6800" s="48"/>
      <c r="G6800" s="49"/>
      <c r="H6800" s="48"/>
      <c r="I6800" s="52"/>
      <c r="J6800" s="52"/>
      <c r="K6800" s="48"/>
      <c r="L6800" s="48"/>
      <c r="M6800" s="48"/>
      <c r="N6800" s="48"/>
      <c r="O6800" s="49"/>
    </row>
    <row r="6801" spans="2:15" x14ac:dyDescent="0.25">
      <c r="B6801" s="89"/>
      <c r="C6801" s="48"/>
      <c r="D6801" s="48"/>
      <c r="E6801" s="48"/>
      <c r="F6801" s="48"/>
      <c r="G6801" s="49"/>
      <c r="H6801" s="48"/>
      <c r="I6801" s="52"/>
      <c r="J6801" s="52"/>
      <c r="K6801" s="48"/>
      <c r="L6801" s="48"/>
      <c r="M6801" s="48"/>
      <c r="N6801" s="48"/>
      <c r="O6801" s="49"/>
    </row>
    <row r="6802" spans="2:15" x14ac:dyDescent="0.25">
      <c r="B6802" s="89"/>
      <c r="C6802" s="48"/>
      <c r="D6802" s="48"/>
      <c r="E6802" s="48"/>
      <c r="F6802" s="48"/>
      <c r="G6802" s="49"/>
      <c r="H6802" s="48"/>
      <c r="I6802" s="52"/>
      <c r="J6802" s="52"/>
      <c r="K6802" s="48"/>
      <c r="L6802" s="48"/>
      <c r="M6802" s="48"/>
      <c r="N6802" s="48"/>
      <c r="O6802" s="49"/>
    </row>
    <row r="6803" spans="2:15" x14ac:dyDescent="0.25">
      <c r="B6803" s="89"/>
      <c r="C6803" s="48"/>
      <c r="D6803" s="48"/>
      <c r="E6803" s="48"/>
      <c r="F6803" s="48"/>
      <c r="G6803" s="49"/>
      <c r="H6803" s="48"/>
      <c r="I6803" s="52"/>
      <c r="J6803" s="52"/>
      <c r="K6803" s="48"/>
      <c r="L6803" s="48"/>
      <c r="M6803" s="48"/>
      <c r="N6803" s="48"/>
      <c r="O6803" s="49"/>
    </row>
    <row r="6804" spans="2:15" x14ac:dyDescent="0.25">
      <c r="B6804" s="89"/>
      <c r="C6804" s="48"/>
      <c r="D6804" s="48"/>
      <c r="E6804" s="48"/>
      <c r="F6804" s="48"/>
      <c r="G6804" s="49"/>
      <c r="H6804" s="48"/>
      <c r="I6804" s="52"/>
      <c r="J6804" s="52"/>
      <c r="K6804" s="48"/>
      <c r="L6804" s="48"/>
      <c r="M6804" s="48"/>
      <c r="N6804" s="48"/>
      <c r="O6804" s="49"/>
    </row>
    <row r="6805" spans="2:15" x14ac:dyDescent="0.25">
      <c r="B6805" s="89"/>
      <c r="C6805" s="48"/>
      <c r="D6805" s="48"/>
      <c r="E6805" s="48"/>
      <c r="F6805" s="48"/>
      <c r="G6805" s="49"/>
      <c r="H6805" s="48"/>
      <c r="I6805" s="52"/>
      <c r="J6805" s="52"/>
      <c r="K6805" s="48"/>
      <c r="L6805" s="48"/>
      <c r="M6805" s="48"/>
      <c r="N6805" s="48"/>
      <c r="O6805" s="49"/>
    </row>
    <row r="6806" spans="2:15" x14ac:dyDescent="0.25">
      <c r="B6806" s="89"/>
      <c r="C6806" s="48"/>
      <c r="D6806" s="48"/>
      <c r="E6806" s="48"/>
      <c r="F6806" s="48"/>
      <c r="G6806" s="49"/>
      <c r="H6806" s="48"/>
      <c r="I6806" s="52"/>
      <c r="J6806" s="52"/>
      <c r="K6806" s="48"/>
      <c r="L6806" s="48"/>
      <c r="M6806" s="48"/>
      <c r="N6806" s="48"/>
      <c r="O6806" s="49"/>
    </row>
    <row r="6807" spans="2:15" x14ac:dyDescent="0.25">
      <c r="B6807" s="89"/>
      <c r="C6807" s="48"/>
      <c r="D6807" s="48"/>
      <c r="E6807" s="48"/>
      <c r="F6807" s="48"/>
      <c r="G6807" s="49"/>
      <c r="H6807" s="48"/>
      <c r="I6807" s="52"/>
      <c r="J6807" s="52"/>
      <c r="K6807" s="48"/>
      <c r="L6807" s="48"/>
      <c r="M6807" s="48"/>
      <c r="N6807" s="48"/>
      <c r="O6807" s="49"/>
    </row>
    <row r="6808" spans="2:15" x14ac:dyDescent="0.25">
      <c r="B6808" s="89"/>
      <c r="C6808" s="48"/>
      <c r="D6808" s="48"/>
      <c r="E6808" s="48"/>
      <c r="F6808" s="48"/>
      <c r="G6808" s="49"/>
      <c r="H6808" s="48"/>
      <c r="I6808" s="52"/>
      <c r="J6808" s="52"/>
      <c r="K6808" s="48"/>
      <c r="L6808" s="48"/>
      <c r="M6808" s="48"/>
      <c r="N6808" s="48"/>
      <c r="O6808" s="49"/>
    </row>
    <row r="6809" spans="2:15" x14ac:dyDescent="0.25">
      <c r="B6809" s="89"/>
      <c r="C6809" s="48"/>
      <c r="D6809" s="48"/>
      <c r="E6809" s="48"/>
      <c r="F6809" s="48"/>
      <c r="G6809" s="49"/>
      <c r="H6809" s="48"/>
      <c r="I6809" s="52"/>
      <c r="J6809" s="52"/>
      <c r="K6809" s="48"/>
      <c r="L6809" s="48"/>
      <c r="M6809" s="48"/>
      <c r="N6809" s="48"/>
      <c r="O6809" s="49"/>
    </row>
    <row r="6810" spans="2:15" x14ac:dyDescent="0.25">
      <c r="B6810" s="89"/>
      <c r="C6810" s="48"/>
      <c r="D6810" s="48"/>
      <c r="E6810" s="48"/>
      <c r="F6810" s="48"/>
      <c r="G6810" s="49"/>
      <c r="H6810" s="48"/>
      <c r="I6810" s="52"/>
      <c r="J6810" s="52"/>
      <c r="K6810" s="48"/>
      <c r="L6810" s="48"/>
      <c r="M6810" s="48"/>
      <c r="N6810" s="48"/>
      <c r="O6810" s="49"/>
    </row>
    <row r="6811" spans="2:15" x14ac:dyDescent="0.25">
      <c r="B6811" s="89"/>
      <c r="C6811" s="48"/>
      <c r="D6811" s="48"/>
      <c r="E6811" s="48"/>
      <c r="F6811" s="48"/>
      <c r="G6811" s="49"/>
      <c r="H6811" s="48"/>
      <c r="I6811" s="52"/>
      <c r="J6811" s="52"/>
      <c r="K6811" s="48"/>
      <c r="L6811" s="48"/>
      <c r="M6811" s="48"/>
      <c r="N6811" s="48"/>
      <c r="O6811" s="49"/>
    </row>
    <row r="6812" spans="2:15" x14ac:dyDescent="0.25">
      <c r="B6812" s="89"/>
      <c r="C6812" s="48"/>
      <c r="D6812" s="48"/>
      <c r="E6812" s="48"/>
      <c r="F6812" s="48"/>
      <c r="G6812" s="49"/>
      <c r="H6812" s="48"/>
      <c r="I6812" s="52"/>
      <c r="J6812" s="52"/>
      <c r="K6812" s="48"/>
      <c r="L6812" s="48"/>
      <c r="M6812" s="48"/>
      <c r="N6812" s="48"/>
      <c r="O6812" s="49"/>
    </row>
    <row r="6813" spans="2:15" x14ac:dyDescent="0.25">
      <c r="B6813" s="89"/>
      <c r="C6813" s="48"/>
      <c r="D6813" s="48"/>
      <c r="E6813" s="48"/>
      <c r="F6813" s="48"/>
      <c r="G6813" s="49"/>
      <c r="H6813" s="48"/>
      <c r="I6813" s="52"/>
      <c r="J6813" s="52"/>
      <c r="K6813" s="48"/>
      <c r="L6813" s="48"/>
      <c r="M6813" s="48"/>
      <c r="N6813" s="48"/>
      <c r="O6813" s="49"/>
    </row>
    <row r="6814" spans="2:15" x14ac:dyDescent="0.25">
      <c r="B6814" s="89"/>
      <c r="C6814" s="48"/>
      <c r="D6814" s="48"/>
      <c r="E6814" s="48"/>
      <c r="F6814" s="48"/>
      <c r="G6814" s="49"/>
      <c r="H6814" s="48"/>
      <c r="I6814" s="52"/>
      <c r="J6814" s="52"/>
      <c r="K6814" s="48"/>
      <c r="L6814" s="48"/>
      <c r="M6814" s="48"/>
      <c r="N6814" s="48"/>
      <c r="O6814" s="49"/>
    </row>
    <row r="6815" spans="2:15" x14ac:dyDescent="0.25">
      <c r="B6815" s="89"/>
      <c r="C6815" s="48"/>
      <c r="D6815" s="48"/>
      <c r="E6815" s="48"/>
      <c r="F6815" s="48"/>
      <c r="G6815" s="49"/>
      <c r="H6815" s="48"/>
      <c r="I6815" s="52"/>
      <c r="J6815" s="52"/>
      <c r="K6815" s="48"/>
      <c r="L6815" s="48"/>
      <c r="M6815" s="48"/>
      <c r="N6815" s="48"/>
      <c r="O6815" s="49"/>
    </row>
    <row r="6816" spans="2:15" x14ac:dyDescent="0.25">
      <c r="B6816" s="89"/>
      <c r="C6816" s="48"/>
      <c r="D6816" s="48"/>
      <c r="E6816" s="48"/>
      <c r="F6816" s="48"/>
      <c r="G6816" s="49"/>
      <c r="H6816" s="48"/>
      <c r="I6816" s="52"/>
      <c r="J6816" s="52"/>
      <c r="K6816" s="48"/>
      <c r="L6816" s="48"/>
      <c r="M6816" s="48"/>
      <c r="N6816" s="48"/>
      <c r="O6816" s="49"/>
    </row>
    <row r="6817" spans="2:15" x14ac:dyDescent="0.25">
      <c r="B6817" s="89"/>
      <c r="C6817" s="48"/>
      <c r="D6817" s="48"/>
      <c r="E6817" s="48"/>
      <c r="F6817" s="48"/>
      <c r="G6817" s="49"/>
      <c r="H6817" s="48"/>
      <c r="I6817" s="52"/>
      <c r="J6817" s="52"/>
      <c r="K6817" s="48"/>
      <c r="L6817" s="48"/>
      <c r="M6817" s="48"/>
      <c r="N6817" s="48"/>
      <c r="O6817" s="49"/>
    </row>
    <row r="6818" spans="2:15" x14ac:dyDescent="0.25">
      <c r="B6818" s="89"/>
      <c r="C6818" s="48"/>
      <c r="D6818" s="48"/>
      <c r="E6818" s="48"/>
      <c r="F6818" s="48"/>
      <c r="G6818" s="49"/>
      <c r="H6818" s="48"/>
      <c r="I6818" s="52"/>
      <c r="J6818" s="52"/>
      <c r="K6818" s="48"/>
      <c r="L6818" s="48"/>
      <c r="M6818" s="48"/>
      <c r="N6818" s="48"/>
      <c r="O6818" s="49"/>
    </row>
    <row r="6819" spans="2:15" x14ac:dyDescent="0.25">
      <c r="B6819" s="89"/>
      <c r="C6819" s="48"/>
      <c r="D6819" s="48"/>
      <c r="E6819" s="48"/>
      <c r="F6819" s="48"/>
      <c r="G6819" s="49"/>
      <c r="H6819" s="48"/>
      <c r="I6819" s="52"/>
      <c r="J6819" s="52"/>
      <c r="K6819" s="48"/>
      <c r="L6819" s="48"/>
      <c r="M6819" s="48"/>
      <c r="N6819" s="48"/>
      <c r="O6819" s="49"/>
    </row>
    <row r="6820" spans="2:15" x14ac:dyDescent="0.25">
      <c r="B6820" s="89"/>
      <c r="C6820" s="48"/>
      <c r="D6820" s="48"/>
      <c r="E6820" s="48"/>
      <c r="F6820" s="48"/>
      <c r="G6820" s="49"/>
      <c r="H6820" s="48"/>
      <c r="I6820" s="52"/>
      <c r="J6820" s="52"/>
      <c r="K6820" s="48"/>
      <c r="L6820" s="48"/>
      <c r="M6820" s="48"/>
      <c r="N6820" s="48"/>
      <c r="O6820" s="49"/>
    </row>
    <row r="6821" spans="2:15" x14ac:dyDescent="0.25">
      <c r="B6821" s="89"/>
      <c r="C6821" s="48"/>
      <c r="D6821" s="48"/>
      <c r="E6821" s="48"/>
      <c r="F6821" s="48"/>
      <c r="G6821" s="49"/>
      <c r="H6821" s="48"/>
      <c r="I6821" s="52"/>
      <c r="J6821" s="52"/>
      <c r="K6821" s="48"/>
      <c r="L6821" s="48"/>
      <c r="M6821" s="48"/>
      <c r="N6821" s="48"/>
      <c r="O6821" s="49"/>
    </row>
    <row r="6822" spans="2:15" x14ac:dyDescent="0.25">
      <c r="B6822" s="89"/>
      <c r="C6822" s="48"/>
      <c r="D6822" s="48"/>
      <c r="E6822" s="48"/>
      <c r="F6822" s="48"/>
      <c r="G6822" s="49"/>
      <c r="H6822" s="48"/>
      <c r="I6822" s="52"/>
      <c r="J6822" s="52"/>
      <c r="K6822" s="48"/>
      <c r="L6822" s="48"/>
      <c r="M6822" s="48"/>
      <c r="N6822" s="48"/>
      <c r="O6822" s="49"/>
    </row>
    <row r="6823" spans="2:15" x14ac:dyDescent="0.25">
      <c r="B6823" s="89"/>
      <c r="C6823" s="48"/>
      <c r="D6823" s="48"/>
      <c r="E6823" s="48"/>
      <c r="F6823" s="48"/>
      <c r="G6823" s="49"/>
      <c r="H6823" s="48"/>
      <c r="I6823" s="52"/>
      <c r="J6823" s="52"/>
      <c r="K6823" s="48"/>
      <c r="L6823" s="48"/>
      <c r="M6823" s="48"/>
      <c r="N6823" s="48"/>
      <c r="O6823" s="49"/>
    </row>
    <row r="6824" spans="2:15" x14ac:dyDescent="0.25">
      <c r="B6824" s="89"/>
      <c r="C6824" s="48"/>
      <c r="D6824" s="48"/>
      <c r="E6824" s="48"/>
      <c r="F6824" s="48"/>
      <c r="G6824" s="49"/>
      <c r="H6824" s="48"/>
      <c r="I6824" s="52"/>
      <c r="J6824" s="52"/>
      <c r="K6824" s="48"/>
      <c r="L6824" s="48"/>
      <c r="M6824" s="48"/>
      <c r="N6824" s="48"/>
      <c r="O6824" s="49"/>
    </row>
    <row r="6825" spans="2:15" x14ac:dyDescent="0.25">
      <c r="B6825" s="89"/>
      <c r="C6825" s="48"/>
      <c r="D6825" s="48"/>
      <c r="E6825" s="48"/>
      <c r="F6825" s="48"/>
      <c r="G6825" s="49"/>
      <c r="H6825" s="48"/>
      <c r="I6825" s="52"/>
      <c r="J6825" s="52"/>
      <c r="K6825" s="48"/>
      <c r="L6825" s="48"/>
      <c r="M6825" s="48"/>
      <c r="N6825" s="48"/>
      <c r="O6825" s="49"/>
    </row>
    <row r="6826" spans="2:15" x14ac:dyDescent="0.25">
      <c r="B6826" s="89"/>
      <c r="C6826" s="48"/>
      <c r="D6826" s="48"/>
      <c r="E6826" s="48"/>
      <c r="F6826" s="48"/>
      <c r="G6826" s="49"/>
      <c r="H6826" s="48"/>
      <c r="I6826" s="52"/>
      <c r="J6826" s="52"/>
      <c r="K6826" s="48"/>
      <c r="L6826" s="48"/>
      <c r="M6826" s="48"/>
      <c r="N6826" s="48"/>
      <c r="O6826" s="49"/>
    </row>
    <row r="6827" spans="2:15" x14ac:dyDescent="0.25">
      <c r="B6827" s="89"/>
      <c r="C6827" s="48"/>
      <c r="D6827" s="48"/>
      <c r="E6827" s="48"/>
      <c r="F6827" s="48"/>
      <c r="G6827" s="49"/>
      <c r="H6827" s="48"/>
      <c r="I6827" s="52"/>
      <c r="J6827" s="52"/>
      <c r="K6827" s="48"/>
      <c r="L6827" s="48"/>
      <c r="M6827" s="48"/>
      <c r="N6827" s="48"/>
      <c r="O6827" s="49"/>
    </row>
    <row r="6828" spans="2:15" x14ac:dyDescent="0.25">
      <c r="B6828" s="89"/>
      <c r="C6828" s="48"/>
      <c r="D6828" s="48"/>
      <c r="E6828" s="48"/>
      <c r="F6828" s="48"/>
      <c r="G6828" s="49"/>
      <c r="H6828" s="48"/>
      <c r="I6828" s="52"/>
      <c r="J6828" s="52"/>
      <c r="K6828" s="48"/>
      <c r="L6828" s="48"/>
      <c r="M6828" s="48"/>
      <c r="N6828" s="48"/>
      <c r="O6828" s="49"/>
    </row>
    <row r="6829" spans="2:15" x14ac:dyDescent="0.25">
      <c r="B6829" s="89"/>
      <c r="C6829" s="48"/>
      <c r="D6829" s="48"/>
      <c r="E6829" s="48"/>
      <c r="F6829" s="48"/>
      <c r="G6829" s="49"/>
      <c r="H6829" s="48"/>
      <c r="I6829" s="52"/>
      <c r="J6829" s="52"/>
      <c r="K6829" s="48"/>
      <c r="L6829" s="48"/>
      <c r="M6829" s="48"/>
      <c r="N6829" s="48"/>
      <c r="O6829" s="49"/>
    </row>
    <row r="6830" spans="2:15" x14ac:dyDescent="0.25">
      <c r="B6830" s="89"/>
      <c r="C6830" s="48"/>
      <c r="D6830" s="48"/>
      <c r="E6830" s="48"/>
      <c r="F6830" s="48"/>
      <c r="G6830" s="49"/>
      <c r="H6830" s="48"/>
      <c r="I6830" s="52"/>
      <c r="J6830" s="52"/>
      <c r="K6830" s="48"/>
      <c r="L6830" s="48"/>
      <c r="M6830" s="48"/>
      <c r="N6830" s="48"/>
      <c r="O6830" s="49"/>
    </row>
    <row r="6831" spans="2:15" x14ac:dyDescent="0.25">
      <c r="B6831" s="89"/>
      <c r="C6831" s="48"/>
      <c r="D6831" s="48"/>
      <c r="E6831" s="48"/>
      <c r="F6831" s="48"/>
      <c r="G6831" s="49"/>
      <c r="H6831" s="48"/>
      <c r="I6831" s="52"/>
      <c r="J6831" s="52"/>
      <c r="K6831" s="48"/>
      <c r="L6831" s="48"/>
      <c r="M6831" s="48"/>
      <c r="N6831" s="48"/>
      <c r="O6831" s="49"/>
    </row>
    <row r="6832" spans="2:15" x14ac:dyDescent="0.25">
      <c r="B6832" s="89"/>
      <c r="C6832" s="48"/>
      <c r="D6832" s="48"/>
      <c r="E6832" s="48"/>
      <c r="F6832" s="48"/>
      <c r="G6832" s="49"/>
      <c r="H6832" s="48"/>
      <c r="I6832" s="52"/>
      <c r="J6832" s="52"/>
      <c r="K6832" s="48"/>
      <c r="L6832" s="48"/>
      <c r="M6832" s="48"/>
      <c r="N6832" s="48"/>
      <c r="O6832" s="49"/>
    </row>
    <row r="6833" spans="2:15" x14ac:dyDescent="0.25">
      <c r="B6833" s="89"/>
      <c r="C6833" s="48"/>
      <c r="D6833" s="48"/>
      <c r="E6833" s="48"/>
      <c r="F6833" s="48"/>
      <c r="G6833" s="49"/>
      <c r="H6833" s="48"/>
      <c r="I6833" s="52"/>
      <c r="J6833" s="52"/>
      <c r="K6833" s="48"/>
      <c r="L6833" s="48"/>
      <c r="M6833" s="48"/>
      <c r="N6833" s="48"/>
      <c r="O6833" s="49"/>
    </row>
    <row r="6834" spans="2:15" x14ac:dyDescent="0.25">
      <c r="B6834" s="89"/>
      <c r="C6834" s="48"/>
      <c r="D6834" s="48"/>
      <c r="E6834" s="48"/>
      <c r="F6834" s="48"/>
      <c r="G6834" s="49"/>
      <c r="H6834" s="48"/>
      <c r="I6834" s="52"/>
      <c r="J6834" s="52"/>
      <c r="K6834" s="48"/>
      <c r="L6834" s="48"/>
      <c r="M6834" s="48"/>
      <c r="N6834" s="48"/>
      <c r="O6834" s="49"/>
    </row>
    <row r="6835" spans="2:15" x14ac:dyDescent="0.25">
      <c r="B6835" s="89"/>
      <c r="C6835" s="48"/>
      <c r="D6835" s="48"/>
      <c r="E6835" s="48"/>
      <c r="F6835" s="48"/>
      <c r="G6835" s="49"/>
      <c r="H6835" s="48"/>
      <c r="I6835" s="52"/>
      <c r="J6835" s="52"/>
      <c r="K6835" s="48"/>
      <c r="L6835" s="48"/>
      <c r="M6835" s="48"/>
      <c r="N6835" s="48"/>
      <c r="O6835" s="49"/>
    </row>
    <row r="6836" spans="2:15" x14ac:dyDescent="0.25">
      <c r="B6836" s="89"/>
      <c r="C6836" s="48"/>
      <c r="D6836" s="48"/>
      <c r="E6836" s="48"/>
      <c r="F6836" s="48"/>
      <c r="G6836" s="49"/>
      <c r="H6836" s="48"/>
      <c r="I6836" s="52"/>
      <c r="J6836" s="52"/>
      <c r="K6836" s="48"/>
      <c r="L6836" s="48"/>
      <c r="M6836" s="48"/>
      <c r="N6836" s="48"/>
      <c r="O6836" s="49"/>
    </row>
    <row r="6837" spans="2:15" x14ac:dyDescent="0.25">
      <c r="B6837" s="89"/>
      <c r="C6837" s="48"/>
      <c r="D6837" s="48"/>
      <c r="E6837" s="48"/>
      <c r="F6837" s="48"/>
      <c r="G6837" s="49"/>
      <c r="H6837" s="48"/>
      <c r="I6837" s="52"/>
      <c r="J6837" s="52"/>
      <c r="K6837" s="48"/>
      <c r="L6837" s="48"/>
      <c r="M6837" s="48"/>
      <c r="N6837" s="48"/>
      <c r="O6837" s="49"/>
    </row>
    <row r="6838" spans="2:15" x14ac:dyDescent="0.25">
      <c r="B6838" s="89"/>
      <c r="C6838" s="48"/>
      <c r="D6838" s="48"/>
      <c r="E6838" s="48"/>
      <c r="F6838" s="48"/>
      <c r="G6838" s="49"/>
      <c r="H6838" s="48"/>
      <c r="I6838" s="52"/>
      <c r="J6838" s="52"/>
      <c r="K6838" s="48"/>
      <c r="L6838" s="48"/>
      <c r="M6838" s="48"/>
      <c r="N6838" s="48"/>
      <c r="O6838" s="49"/>
    </row>
    <row r="6839" spans="2:15" x14ac:dyDescent="0.25">
      <c r="B6839" s="89"/>
      <c r="C6839" s="48"/>
      <c r="D6839" s="48"/>
      <c r="E6839" s="48"/>
      <c r="F6839" s="48"/>
      <c r="G6839" s="49"/>
      <c r="H6839" s="48"/>
      <c r="I6839" s="52"/>
      <c r="J6839" s="52"/>
      <c r="K6839" s="48"/>
      <c r="L6839" s="48"/>
      <c r="M6839" s="48"/>
      <c r="N6839" s="48"/>
      <c r="O6839" s="49"/>
    </row>
    <row r="6840" spans="2:15" x14ac:dyDescent="0.25">
      <c r="B6840" s="89"/>
      <c r="C6840" s="48"/>
      <c r="D6840" s="48"/>
      <c r="E6840" s="48"/>
      <c r="F6840" s="48"/>
      <c r="G6840" s="49"/>
      <c r="H6840" s="48"/>
      <c r="I6840" s="52"/>
      <c r="J6840" s="52"/>
      <c r="K6840" s="48"/>
      <c r="L6840" s="48"/>
      <c r="M6840" s="48"/>
      <c r="N6840" s="48"/>
      <c r="O6840" s="49"/>
    </row>
    <row r="6841" spans="2:15" x14ac:dyDescent="0.25">
      <c r="B6841" s="89"/>
      <c r="C6841" s="48"/>
      <c r="D6841" s="48"/>
      <c r="E6841" s="48"/>
      <c r="F6841" s="48"/>
      <c r="G6841" s="49"/>
      <c r="H6841" s="48"/>
      <c r="I6841" s="52"/>
      <c r="J6841" s="52"/>
      <c r="K6841" s="48"/>
      <c r="L6841" s="48"/>
      <c r="M6841" s="48"/>
      <c r="N6841" s="48"/>
      <c r="O6841" s="49"/>
    </row>
    <row r="6842" spans="2:15" x14ac:dyDescent="0.25">
      <c r="B6842" s="89"/>
      <c r="C6842" s="48"/>
      <c r="D6842" s="48"/>
      <c r="E6842" s="48"/>
      <c r="F6842" s="48"/>
      <c r="G6842" s="49"/>
      <c r="H6842" s="48"/>
      <c r="I6842" s="52"/>
      <c r="J6842" s="52"/>
      <c r="K6842" s="48"/>
      <c r="L6842" s="48"/>
      <c r="M6842" s="48"/>
      <c r="N6842" s="48"/>
      <c r="O6842" s="49"/>
    </row>
    <row r="6843" spans="2:15" x14ac:dyDescent="0.25">
      <c r="B6843" s="89"/>
      <c r="C6843" s="48"/>
      <c r="D6843" s="48"/>
      <c r="E6843" s="48"/>
      <c r="F6843" s="48"/>
      <c r="G6843" s="49"/>
      <c r="H6843" s="48"/>
      <c r="I6843" s="52"/>
      <c r="J6843" s="52"/>
      <c r="K6843" s="48"/>
      <c r="L6843" s="48"/>
      <c r="M6843" s="48"/>
      <c r="N6843" s="48"/>
      <c r="O6843" s="49"/>
    </row>
    <row r="6844" spans="2:15" x14ac:dyDescent="0.25">
      <c r="B6844" s="89"/>
      <c r="C6844" s="48"/>
      <c r="D6844" s="48"/>
      <c r="E6844" s="48"/>
      <c r="F6844" s="48"/>
      <c r="G6844" s="49"/>
      <c r="H6844" s="48"/>
      <c r="I6844" s="52"/>
      <c r="J6844" s="52"/>
      <c r="K6844" s="48"/>
      <c r="L6844" s="48"/>
      <c r="M6844" s="48"/>
      <c r="N6844" s="48"/>
      <c r="O6844" s="49"/>
    </row>
    <row r="6845" spans="2:15" x14ac:dyDescent="0.25">
      <c r="B6845" s="89"/>
      <c r="C6845" s="48"/>
      <c r="D6845" s="48"/>
      <c r="E6845" s="48"/>
      <c r="F6845" s="48"/>
      <c r="G6845" s="49"/>
      <c r="H6845" s="48"/>
      <c r="I6845" s="52"/>
      <c r="J6845" s="52"/>
      <c r="K6845" s="48"/>
      <c r="L6845" s="48"/>
      <c r="M6845" s="48"/>
      <c r="N6845" s="48"/>
      <c r="O6845" s="49"/>
    </row>
    <row r="6846" spans="2:15" x14ac:dyDescent="0.25">
      <c r="B6846" s="89"/>
      <c r="C6846" s="48"/>
      <c r="D6846" s="48"/>
      <c r="E6846" s="48"/>
      <c r="F6846" s="48"/>
      <c r="G6846" s="49"/>
      <c r="H6846" s="48"/>
      <c r="I6846" s="52"/>
      <c r="J6846" s="52"/>
      <c r="K6846" s="48"/>
      <c r="L6846" s="48"/>
      <c r="M6846" s="48"/>
      <c r="N6846" s="48"/>
      <c r="O6846" s="49"/>
    </row>
    <row r="6847" spans="2:15" x14ac:dyDescent="0.25">
      <c r="B6847" s="89"/>
      <c r="C6847" s="48"/>
      <c r="D6847" s="48"/>
      <c r="E6847" s="48"/>
      <c r="F6847" s="48"/>
      <c r="G6847" s="49"/>
      <c r="H6847" s="48"/>
      <c r="I6847" s="52"/>
      <c r="J6847" s="52"/>
      <c r="K6847" s="48"/>
      <c r="L6847" s="48"/>
      <c r="M6847" s="48"/>
      <c r="N6847" s="48"/>
      <c r="O6847" s="49"/>
    </row>
    <row r="6848" spans="2:15" x14ac:dyDescent="0.25">
      <c r="B6848" s="89"/>
      <c r="C6848" s="48"/>
      <c r="D6848" s="48"/>
      <c r="E6848" s="48"/>
      <c r="F6848" s="48"/>
      <c r="G6848" s="49"/>
      <c r="H6848" s="48"/>
      <c r="I6848" s="52"/>
      <c r="J6848" s="52"/>
      <c r="K6848" s="48"/>
      <c r="L6848" s="48"/>
      <c r="M6848" s="48"/>
      <c r="N6848" s="48"/>
      <c r="O6848" s="49"/>
    </row>
    <row r="6849" spans="2:15" x14ac:dyDescent="0.25">
      <c r="B6849" s="89"/>
      <c r="C6849" s="48"/>
      <c r="D6849" s="48"/>
      <c r="E6849" s="48"/>
      <c r="F6849" s="48"/>
      <c r="G6849" s="49"/>
      <c r="H6849" s="48"/>
      <c r="I6849" s="52"/>
      <c r="J6849" s="52"/>
      <c r="K6849" s="48"/>
      <c r="L6849" s="48"/>
      <c r="M6849" s="48"/>
      <c r="N6849" s="48"/>
      <c r="O6849" s="49"/>
    </row>
    <row r="6850" spans="2:15" x14ac:dyDescent="0.25">
      <c r="B6850" s="89"/>
      <c r="C6850" s="48"/>
      <c r="D6850" s="48"/>
      <c r="E6850" s="48"/>
      <c r="F6850" s="48"/>
      <c r="G6850" s="49"/>
      <c r="H6850" s="48"/>
      <c r="I6850" s="52"/>
      <c r="J6850" s="52"/>
      <c r="K6850" s="48"/>
      <c r="L6850" s="48"/>
      <c r="M6850" s="48"/>
      <c r="N6850" s="48"/>
      <c r="O6850" s="49"/>
    </row>
    <row r="6851" spans="2:15" x14ac:dyDescent="0.25">
      <c r="B6851" s="89"/>
      <c r="C6851" s="48"/>
      <c r="D6851" s="48"/>
      <c r="E6851" s="48"/>
      <c r="F6851" s="48"/>
      <c r="G6851" s="49"/>
      <c r="H6851" s="48"/>
      <c r="I6851" s="52"/>
      <c r="J6851" s="52"/>
      <c r="K6851" s="48"/>
      <c r="L6851" s="48"/>
      <c r="M6851" s="48"/>
      <c r="N6851" s="48"/>
      <c r="O6851" s="49"/>
    </row>
    <row r="6852" spans="2:15" x14ac:dyDescent="0.25">
      <c r="B6852" s="89"/>
      <c r="C6852" s="48"/>
      <c r="D6852" s="48"/>
      <c r="E6852" s="48"/>
      <c r="F6852" s="48"/>
      <c r="G6852" s="49"/>
      <c r="H6852" s="48"/>
      <c r="I6852" s="52"/>
      <c r="J6852" s="52"/>
      <c r="K6852" s="48"/>
      <c r="L6852" s="48"/>
      <c r="M6852" s="48"/>
      <c r="N6852" s="48"/>
      <c r="O6852" s="49"/>
    </row>
    <row r="6853" spans="2:15" x14ac:dyDescent="0.25">
      <c r="B6853" s="89"/>
      <c r="C6853" s="48"/>
      <c r="D6853" s="48"/>
      <c r="E6853" s="48"/>
      <c r="F6853" s="48"/>
      <c r="G6853" s="49"/>
      <c r="H6853" s="48"/>
      <c r="I6853" s="52"/>
      <c r="J6853" s="52"/>
      <c r="K6853" s="48"/>
      <c r="L6853" s="48"/>
      <c r="M6853" s="48"/>
      <c r="N6853" s="48"/>
      <c r="O6853" s="49"/>
    </row>
    <row r="6854" spans="2:15" x14ac:dyDescent="0.25">
      <c r="B6854" s="89"/>
      <c r="C6854" s="48"/>
      <c r="D6854" s="48"/>
      <c r="E6854" s="48"/>
      <c r="F6854" s="48"/>
      <c r="G6854" s="49"/>
      <c r="H6854" s="48"/>
      <c r="I6854" s="52"/>
      <c r="J6854" s="52"/>
      <c r="K6854" s="48"/>
      <c r="L6854" s="48"/>
      <c r="M6854" s="48"/>
      <c r="N6854" s="48"/>
      <c r="O6854" s="49"/>
    </row>
    <row r="6855" spans="2:15" x14ac:dyDescent="0.25">
      <c r="B6855" s="89"/>
      <c r="C6855" s="48"/>
      <c r="D6855" s="48"/>
      <c r="E6855" s="48"/>
      <c r="F6855" s="48"/>
      <c r="G6855" s="49"/>
      <c r="H6855" s="48"/>
      <c r="I6855" s="52"/>
      <c r="J6855" s="52"/>
      <c r="K6855" s="48"/>
      <c r="L6855" s="48"/>
      <c r="M6855" s="48"/>
      <c r="N6855" s="48"/>
      <c r="O6855" s="49"/>
    </row>
    <row r="6856" spans="2:15" x14ac:dyDescent="0.25">
      <c r="B6856" s="89"/>
      <c r="C6856" s="48"/>
      <c r="D6856" s="48"/>
      <c r="E6856" s="48"/>
      <c r="F6856" s="48"/>
      <c r="G6856" s="49"/>
      <c r="H6856" s="48"/>
      <c r="I6856" s="52"/>
      <c r="J6856" s="52"/>
      <c r="K6856" s="48"/>
      <c r="L6856" s="48"/>
      <c r="M6856" s="48"/>
      <c r="N6856" s="48"/>
      <c r="O6856" s="49"/>
    </row>
    <row r="6857" spans="2:15" x14ac:dyDescent="0.25">
      <c r="B6857" s="89"/>
      <c r="C6857" s="48"/>
      <c r="D6857" s="48"/>
      <c r="E6857" s="48"/>
      <c r="F6857" s="48"/>
      <c r="G6857" s="49"/>
      <c r="H6857" s="48"/>
      <c r="I6857" s="52"/>
      <c r="J6857" s="52"/>
      <c r="K6857" s="48"/>
      <c r="L6857" s="48"/>
      <c r="M6857" s="48"/>
      <c r="N6857" s="48"/>
      <c r="O6857" s="49"/>
    </row>
    <row r="6858" spans="2:15" x14ac:dyDescent="0.25">
      <c r="B6858" s="89"/>
      <c r="C6858" s="48"/>
      <c r="D6858" s="48"/>
      <c r="E6858" s="48"/>
      <c r="F6858" s="48"/>
      <c r="G6858" s="49"/>
      <c r="H6858" s="48"/>
      <c r="I6858" s="52"/>
      <c r="J6858" s="52"/>
      <c r="K6858" s="48"/>
      <c r="L6858" s="48"/>
      <c r="M6858" s="48"/>
      <c r="N6858" s="48"/>
      <c r="O6858" s="49"/>
    </row>
    <row r="6859" spans="2:15" x14ac:dyDescent="0.25">
      <c r="B6859" s="89"/>
      <c r="C6859" s="48"/>
      <c r="D6859" s="48"/>
      <c r="E6859" s="48"/>
      <c r="F6859" s="48"/>
      <c r="G6859" s="49"/>
      <c r="H6859" s="48"/>
      <c r="I6859" s="52"/>
      <c r="J6859" s="52"/>
      <c r="K6859" s="48"/>
      <c r="L6859" s="48"/>
      <c r="M6859" s="48"/>
      <c r="N6859" s="48"/>
      <c r="O6859" s="49"/>
    </row>
    <row r="6860" spans="2:15" x14ac:dyDescent="0.25">
      <c r="B6860" s="89"/>
      <c r="C6860" s="48"/>
      <c r="D6860" s="48"/>
      <c r="E6860" s="48"/>
      <c r="F6860" s="48"/>
      <c r="G6860" s="49"/>
      <c r="H6860" s="48"/>
      <c r="I6860" s="52"/>
      <c r="J6860" s="52"/>
      <c r="K6860" s="48"/>
      <c r="L6860" s="48"/>
      <c r="M6860" s="48"/>
      <c r="N6860" s="48"/>
      <c r="O6860" s="49"/>
    </row>
    <row r="6861" spans="2:15" x14ac:dyDescent="0.25">
      <c r="B6861" s="89"/>
      <c r="C6861" s="48"/>
      <c r="D6861" s="48"/>
      <c r="E6861" s="48"/>
      <c r="F6861" s="48"/>
      <c r="G6861" s="49"/>
      <c r="H6861" s="48"/>
      <c r="I6861" s="52"/>
      <c r="J6861" s="52"/>
      <c r="K6861" s="48"/>
      <c r="L6861" s="48"/>
      <c r="M6861" s="48"/>
      <c r="N6861" s="48"/>
      <c r="O6861" s="49"/>
    </row>
    <row r="6862" spans="2:15" x14ac:dyDescent="0.25">
      <c r="B6862" s="89"/>
      <c r="C6862" s="48"/>
      <c r="D6862" s="48"/>
      <c r="E6862" s="48"/>
      <c r="F6862" s="48"/>
      <c r="G6862" s="49"/>
      <c r="H6862" s="48"/>
      <c r="I6862" s="52"/>
      <c r="J6862" s="52"/>
      <c r="K6862" s="48"/>
      <c r="L6862" s="48"/>
      <c r="M6862" s="48"/>
      <c r="N6862" s="48"/>
      <c r="O6862" s="49"/>
    </row>
    <row r="6863" spans="2:15" x14ac:dyDescent="0.25">
      <c r="B6863" s="89"/>
      <c r="C6863" s="48"/>
      <c r="D6863" s="48"/>
      <c r="E6863" s="48"/>
      <c r="F6863" s="48"/>
      <c r="G6863" s="49"/>
      <c r="H6863" s="48"/>
      <c r="I6863" s="52"/>
      <c r="J6863" s="52"/>
      <c r="K6863" s="48"/>
      <c r="L6863" s="48"/>
      <c r="M6863" s="48"/>
      <c r="N6863" s="48"/>
      <c r="O6863" s="49"/>
    </row>
    <row r="6864" spans="2:15" x14ac:dyDescent="0.25">
      <c r="B6864" s="89"/>
      <c r="C6864" s="48"/>
      <c r="D6864" s="48"/>
      <c r="E6864" s="48"/>
      <c r="F6864" s="48"/>
      <c r="G6864" s="49"/>
      <c r="H6864" s="48"/>
      <c r="I6864" s="52"/>
      <c r="J6864" s="52"/>
      <c r="K6864" s="48"/>
      <c r="L6864" s="48"/>
      <c r="M6864" s="48"/>
      <c r="N6864" s="48"/>
      <c r="O6864" s="49"/>
    </row>
    <row r="6865" spans="2:15" x14ac:dyDescent="0.25">
      <c r="B6865" s="89"/>
      <c r="C6865" s="48"/>
      <c r="D6865" s="48"/>
      <c r="E6865" s="48"/>
      <c r="F6865" s="48"/>
      <c r="G6865" s="49"/>
      <c r="H6865" s="48"/>
      <c r="I6865" s="52"/>
      <c r="J6865" s="52"/>
      <c r="K6865" s="48"/>
      <c r="L6865" s="48"/>
      <c r="M6865" s="48"/>
      <c r="N6865" s="48"/>
      <c r="O6865" s="49"/>
    </row>
    <row r="6866" spans="2:15" x14ac:dyDescent="0.25">
      <c r="B6866" s="89"/>
      <c r="C6866" s="48"/>
      <c r="D6866" s="48"/>
      <c r="E6866" s="48"/>
      <c r="F6866" s="48"/>
      <c r="G6866" s="49"/>
      <c r="H6866" s="48"/>
      <c r="I6866" s="52"/>
      <c r="J6866" s="52"/>
      <c r="K6866" s="48"/>
      <c r="L6866" s="48"/>
      <c r="M6866" s="48"/>
      <c r="N6866" s="48"/>
      <c r="O6866" s="49"/>
    </row>
    <row r="6867" spans="2:15" x14ac:dyDescent="0.25">
      <c r="B6867" s="89"/>
      <c r="C6867" s="48"/>
      <c r="D6867" s="48"/>
      <c r="E6867" s="48"/>
      <c r="F6867" s="48"/>
      <c r="G6867" s="49"/>
      <c r="H6867" s="48"/>
      <c r="I6867" s="52"/>
      <c r="J6867" s="52"/>
      <c r="K6867" s="48"/>
      <c r="L6867" s="48"/>
      <c r="M6867" s="48"/>
      <c r="N6867" s="48"/>
      <c r="O6867" s="49"/>
    </row>
    <row r="6868" spans="2:15" x14ac:dyDescent="0.25">
      <c r="B6868" s="89"/>
      <c r="C6868" s="48"/>
      <c r="D6868" s="48"/>
      <c r="E6868" s="48"/>
      <c r="F6868" s="48"/>
      <c r="G6868" s="49"/>
      <c r="H6868" s="48"/>
      <c r="I6868" s="52"/>
      <c r="J6868" s="52"/>
      <c r="K6868" s="48"/>
      <c r="L6868" s="48"/>
      <c r="M6868" s="48"/>
      <c r="N6868" s="48"/>
      <c r="O6868" s="49"/>
    </row>
    <row r="6869" spans="2:15" x14ac:dyDescent="0.25">
      <c r="B6869" s="89"/>
      <c r="C6869" s="48"/>
      <c r="D6869" s="48"/>
      <c r="E6869" s="48"/>
      <c r="F6869" s="48"/>
      <c r="G6869" s="49"/>
      <c r="H6869" s="48"/>
      <c r="I6869" s="52"/>
      <c r="J6869" s="52"/>
      <c r="K6869" s="48"/>
      <c r="L6869" s="48"/>
      <c r="M6869" s="48"/>
      <c r="N6869" s="48"/>
      <c r="O6869" s="49"/>
    </row>
    <row r="6870" spans="2:15" x14ac:dyDescent="0.25">
      <c r="B6870" s="89"/>
      <c r="C6870" s="48"/>
      <c r="D6870" s="48"/>
      <c r="E6870" s="48"/>
      <c r="F6870" s="48"/>
      <c r="G6870" s="49"/>
      <c r="H6870" s="48"/>
      <c r="I6870" s="52"/>
      <c r="J6870" s="52"/>
      <c r="K6870" s="48"/>
      <c r="L6870" s="48"/>
      <c r="M6870" s="48"/>
      <c r="N6870" s="48"/>
      <c r="O6870" s="49"/>
    </row>
    <row r="6871" spans="2:15" x14ac:dyDescent="0.25">
      <c r="B6871" s="89"/>
      <c r="C6871" s="48"/>
      <c r="D6871" s="48"/>
      <c r="E6871" s="48"/>
      <c r="F6871" s="48"/>
      <c r="G6871" s="49"/>
      <c r="H6871" s="48"/>
      <c r="I6871" s="52"/>
      <c r="J6871" s="52"/>
      <c r="K6871" s="48"/>
      <c r="L6871" s="48"/>
      <c r="M6871" s="48"/>
      <c r="N6871" s="48"/>
      <c r="O6871" s="49"/>
    </row>
    <row r="6872" spans="2:15" x14ac:dyDescent="0.25">
      <c r="B6872" s="89"/>
      <c r="C6872" s="48"/>
      <c r="D6872" s="48"/>
      <c r="E6872" s="48"/>
      <c r="F6872" s="48"/>
      <c r="G6872" s="49"/>
      <c r="H6872" s="48"/>
      <c r="I6872" s="52"/>
      <c r="J6872" s="52"/>
      <c r="K6872" s="48"/>
      <c r="L6872" s="48"/>
      <c r="M6872" s="48"/>
      <c r="N6872" s="48"/>
      <c r="O6872" s="49"/>
    </row>
    <row r="6873" spans="2:15" x14ac:dyDescent="0.25">
      <c r="B6873" s="89"/>
      <c r="C6873" s="48"/>
      <c r="D6873" s="48"/>
      <c r="E6873" s="48"/>
      <c r="F6873" s="48"/>
      <c r="G6873" s="49"/>
      <c r="H6873" s="48"/>
      <c r="I6873" s="52"/>
      <c r="J6873" s="52"/>
      <c r="K6873" s="48"/>
      <c r="L6873" s="48"/>
      <c r="M6873" s="48"/>
      <c r="N6873" s="48"/>
      <c r="O6873" s="49"/>
    </row>
    <row r="6874" spans="2:15" x14ac:dyDescent="0.25">
      <c r="B6874" s="89"/>
      <c r="C6874" s="48"/>
      <c r="D6874" s="48"/>
      <c r="E6874" s="48"/>
      <c r="F6874" s="48"/>
      <c r="G6874" s="49"/>
      <c r="H6874" s="48"/>
      <c r="I6874" s="52"/>
      <c r="J6874" s="52"/>
      <c r="K6874" s="48"/>
      <c r="L6874" s="48"/>
      <c r="M6874" s="48"/>
      <c r="N6874" s="48"/>
      <c r="O6874" s="49"/>
    </row>
    <row r="6875" spans="2:15" x14ac:dyDescent="0.25">
      <c r="B6875" s="89"/>
      <c r="C6875" s="48"/>
      <c r="D6875" s="48"/>
      <c r="E6875" s="48"/>
      <c r="F6875" s="48"/>
      <c r="G6875" s="49"/>
      <c r="H6875" s="48"/>
      <c r="I6875" s="52"/>
      <c r="J6875" s="52"/>
      <c r="K6875" s="48"/>
      <c r="L6875" s="48"/>
      <c r="M6875" s="48"/>
      <c r="N6875" s="48"/>
      <c r="O6875" s="49"/>
    </row>
    <row r="6876" spans="2:15" x14ac:dyDescent="0.25">
      <c r="B6876" s="89"/>
      <c r="C6876" s="48"/>
      <c r="D6876" s="48"/>
      <c r="E6876" s="48"/>
      <c r="F6876" s="48"/>
      <c r="G6876" s="49"/>
      <c r="H6876" s="48"/>
      <c r="I6876" s="52"/>
      <c r="J6876" s="52"/>
      <c r="K6876" s="48"/>
      <c r="L6876" s="48"/>
      <c r="M6876" s="48"/>
      <c r="N6876" s="48"/>
      <c r="O6876" s="49"/>
    </row>
    <row r="6877" spans="2:15" x14ac:dyDescent="0.25">
      <c r="B6877" s="89"/>
      <c r="C6877" s="48"/>
      <c r="D6877" s="48"/>
      <c r="E6877" s="48"/>
      <c r="F6877" s="48"/>
      <c r="G6877" s="49"/>
      <c r="H6877" s="48"/>
      <c r="I6877" s="52"/>
      <c r="J6877" s="52"/>
      <c r="K6877" s="48"/>
      <c r="L6877" s="48"/>
      <c r="M6877" s="48"/>
      <c r="N6877" s="48"/>
      <c r="O6877" s="49"/>
    </row>
    <row r="6878" spans="2:15" x14ac:dyDescent="0.25">
      <c r="B6878" s="89"/>
      <c r="C6878" s="48"/>
      <c r="D6878" s="48"/>
      <c r="E6878" s="48"/>
      <c r="F6878" s="48"/>
      <c r="G6878" s="49"/>
      <c r="H6878" s="48"/>
      <c r="I6878" s="52"/>
      <c r="J6878" s="52"/>
      <c r="K6878" s="48"/>
      <c r="L6878" s="48"/>
      <c r="M6878" s="48"/>
      <c r="N6878" s="48"/>
      <c r="O6878" s="49"/>
    </row>
    <row r="6879" spans="2:15" x14ac:dyDescent="0.25">
      <c r="B6879" s="89"/>
      <c r="C6879" s="48"/>
      <c r="D6879" s="48"/>
      <c r="E6879" s="48"/>
      <c r="F6879" s="48"/>
      <c r="G6879" s="49"/>
      <c r="H6879" s="48"/>
      <c r="I6879" s="52"/>
      <c r="J6879" s="52"/>
      <c r="K6879" s="48"/>
      <c r="L6879" s="48"/>
      <c r="M6879" s="48"/>
      <c r="N6879" s="48"/>
      <c r="O6879" s="49"/>
    </row>
    <row r="6880" spans="2:15" x14ac:dyDescent="0.25">
      <c r="B6880" s="89"/>
      <c r="C6880" s="48"/>
      <c r="D6880" s="48"/>
      <c r="E6880" s="48"/>
      <c r="F6880" s="48"/>
      <c r="G6880" s="49"/>
      <c r="H6880" s="48"/>
      <c r="I6880" s="52"/>
      <c r="J6880" s="52"/>
      <c r="K6880" s="48"/>
      <c r="L6880" s="48"/>
      <c r="M6880" s="48"/>
      <c r="N6880" s="48"/>
      <c r="O6880" s="49"/>
    </row>
    <row r="6881" spans="2:15" x14ac:dyDescent="0.25">
      <c r="B6881" s="89"/>
      <c r="C6881" s="48"/>
      <c r="D6881" s="48"/>
      <c r="E6881" s="48"/>
      <c r="F6881" s="48"/>
      <c r="G6881" s="49"/>
      <c r="H6881" s="48"/>
      <c r="I6881" s="52"/>
      <c r="J6881" s="52"/>
      <c r="K6881" s="48"/>
      <c r="L6881" s="48"/>
      <c r="M6881" s="48"/>
      <c r="N6881" s="48"/>
      <c r="O6881" s="49"/>
    </row>
    <row r="6882" spans="2:15" x14ac:dyDescent="0.25">
      <c r="B6882" s="89"/>
      <c r="C6882" s="48"/>
      <c r="D6882" s="48"/>
      <c r="E6882" s="48"/>
      <c r="F6882" s="48"/>
      <c r="G6882" s="49"/>
      <c r="H6882" s="48"/>
      <c r="I6882" s="52"/>
      <c r="J6882" s="52"/>
      <c r="K6882" s="48"/>
      <c r="L6882" s="48"/>
      <c r="M6882" s="48"/>
      <c r="N6882" s="48"/>
      <c r="O6882" s="49"/>
    </row>
    <row r="6883" spans="2:15" x14ac:dyDescent="0.25">
      <c r="B6883" s="89"/>
      <c r="C6883" s="48"/>
      <c r="D6883" s="48"/>
      <c r="E6883" s="48"/>
      <c r="F6883" s="48"/>
      <c r="G6883" s="49"/>
      <c r="H6883" s="48"/>
      <c r="I6883" s="52"/>
      <c r="J6883" s="52"/>
      <c r="K6883" s="48"/>
      <c r="L6883" s="48"/>
      <c r="M6883" s="48"/>
      <c r="N6883" s="48"/>
      <c r="O6883" s="49"/>
    </row>
    <row r="6884" spans="2:15" x14ac:dyDescent="0.25">
      <c r="B6884" s="89"/>
      <c r="C6884" s="48"/>
      <c r="D6884" s="48"/>
      <c r="E6884" s="48"/>
      <c r="F6884" s="48"/>
      <c r="G6884" s="49"/>
      <c r="H6884" s="48"/>
      <c r="I6884" s="52"/>
      <c r="J6884" s="52"/>
      <c r="K6884" s="48"/>
      <c r="L6884" s="48"/>
      <c r="M6884" s="48"/>
      <c r="N6884" s="48"/>
      <c r="O6884" s="49"/>
    </row>
    <row r="6885" spans="2:15" x14ac:dyDescent="0.25">
      <c r="B6885" s="89"/>
      <c r="C6885" s="48"/>
      <c r="D6885" s="48"/>
      <c r="E6885" s="48"/>
      <c r="F6885" s="48"/>
      <c r="G6885" s="49"/>
      <c r="H6885" s="48"/>
      <c r="I6885" s="52"/>
      <c r="J6885" s="52"/>
      <c r="K6885" s="48"/>
      <c r="L6885" s="48"/>
      <c r="M6885" s="48"/>
      <c r="N6885" s="48"/>
      <c r="O6885" s="49"/>
    </row>
    <row r="6886" spans="2:15" x14ac:dyDescent="0.25">
      <c r="B6886" s="89"/>
      <c r="C6886" s="48"/>
      <c r="D6886" s="48"/>
      <c r="E6886" s="48"/>
      <c r="F6886" s="48"/>
      <c r="G6886" s="49"/>
      <c r="H6886" s="48"/>
      <c r="I6886" s="52"/>
      <c r="J6886" s="52"/>
      <c r="K6886" s="48"/>
      <c r="L6886" s="48"/>
      <c r="M6886" s="48"/>
      <c r="N6886" s="48"/>
      <c r="O6886" s="49"/>
    </row>
    <row r="6887" spans="2:15" x14ac:dyDescent="0.25">
      <c r="B6887" s="89"/>
      <c r="C6887" s="48"/>
      <c r="D6887" s="48"/>
      <c r="E6887" s="48"/>
      <c r="F6887" s="48"/>
      <c r="G6887" s="49"/>
      <c r="H6887" s="48"/>
      <c r="I6887" s="52"/>
      <c r="J6887" s="52"/>
      <c r="K6887" s="48"/>
      <c r="L6887" s="48"/>
      <c r="M6887" s="48"/>
      <c r="N6887" s="48"/>
      <c r="O6887" s="49"/>
    </row>
    <row r="6888" spans="2:15" x14ac:dyDescent="0.25">
      <c r="B6888" s="89"/>
      <c r="C6888" s="48"/>
      <c r="D6888" s="48"/>
      <c r="E6888" s="48"/>
      <c r="F6888" s="48"/>
      <c r="G6888" s="49"/>
      <c r="H6888" s="48"/>
      <c r="I6888" s="52"/>
      <c r="J6888" s="52"/>
      <c r="K6888" s="48"/>
      <c r="L6888" s="48"/>
      <c r="M6888" s="48"/>
      <c r="N6888" s="48"/>
      <c r="O6888" s="49"/>
    </row>
    <row r="6889" spans="2:15" x14ac:dyDescent="0.25">
      <c r="B6889" s="89"/>
      <c r="C6889" s="48"/>
      <c r="D6889" s="48"/>
      <c r="E6889" s="48"/>
      <c r="F6889" s="48"/>
      <c r="G6889" s="49"/>
      <c r="H6889" s="48"/>
      <c r="I6889" s="52"/>
      <c r="J6889" s="52"/>
      <c r="K6889" s="48"/>
      <c r="L6889" s="48"/>
      <c r="M6889" s="48"/>
      <c r="N6889" s="48"/>
      <c r="O6889" s="49"/>
    </row>
    <row r="6890" spans="2:15" x14ac:dyDescent="0.25">
      <c r="B6890" s="89"/>
      <c r="C6890" s="48"/>
      <c r="D6890" s="48"/>
      <c r="E6890" s="48"/>
      <c r="F6890" s="48"/>
      <c r="G6890" s="49"/>
      <c r="H6890" s="48"/>
      <c r="I6890" s="52"/>
      <c r="J6890" s="52"/>
      <c r="K6890" s="48"/>
      <c r="L6890" s="48"/>
      <c r="M6890" s="48"/>
      <c r="N6890" s="48"/>
      <c r="O6890" s="49"/>
    </row>
    <row r="6891" spans="2:15" x14ac:dyDescent="0.25">
      <c r="B6891" s="89"/>
      <c r="C6891" s="48"/>
      <c r="D6891" s="48"/>
      <c r="E6891" s="48"/>
      <c r="F6891" s="48"/>
      <c r="G6891" s="49"/>
      <c r="H6891" s="48"/>
      <c r="I6891" s="52"/>
      <c r="J6891" s="52"/>
      <c r="K6891" s="48"/>
      <c r="L6891" s="48"/>
      <c r="M6891" s="48"/>
      <c r="N6891" s="48"/>
      <c r="O6891" s="49"/>
    </row>
    <row r="6892" spans="2:15" x14ac:dyDescent="0.25">
      <c r="B6892" s="89"/>
      <c r="C6892" s="48"/>
      <c r="D6892" s="48"/>
      <c r="E6892" s="48"/>
      <c r="F6892" s="48"/>
      <c r="G6892" s="49"/>
      <c r="H6892" s="48"/>
      <c r="I6892" s="52"/>
      <c r="J6892" s="52"/>
      <c r="K6892" s="48"/>
      <c r="L6892" s="48"/>
      <c r="M6892" s="48"/>
      <c r="N6892" s="48"/>
      <c r="O6892" s="49"/>
    </row>
    <row r="6893" spans="2:15" x14ac:dyDescent="0.25">
      <c r="B6893" s="89"/>
      <c r="C6893" s="48"/>
      <c r="D6893" s="48"/>
      <c r="E6893" s="48"/>
      <c r="F6893" s="48"/>
      <c r="G6893" s="49"/>
      <c r="H6893" s="48"/>
      <c r="I6893" s="52"/>
      <c r="J6893" s="52"/>
      <c r="K6893" s="48"/>
      <c r="L6893" s="48"/>
      <c r="M6893" s="48"/>
      <c r="N6893" s="48"/>
      <c r="O6893" s="49"/>
    </row>
    <row r="6894" spans="2:15" x14ac:dyDescent="0.25">
      <c r="B6894" s="89"/>
      <c r="C6894" s="48"/>
      <c r="D6894" s="48"/>
      <c r="E6894" s="48"/>
      <c r="F6894" s="48"/>
      <c r="G6894" s="49"/>
      <c r="H6894" s="48"/>
      <c r="I6894" s="52"/>
      <c r="J6894" s="52"/>
      <c r="K6894" s="48"/>
      <c r="L6894" s="48"/>
      <c r="M6894" s="48"/>
      <c r="N6894" s="48"/>
      <c r="O6894" s="49"/>
    </row>
    <row r="6895" spans="2:15" x14ac:dyDescent="0.25">
      <c r="B6895" s="89"/>
      <c r="C6895" s="48"/>
      <c r="D6895" s="48"/>
      <c r="E6895" s="48"/>
      <c r="F6895" s="48"/>
      <c r="G6895" s="49"/>
      <c r="H6895" s="48"/>
      <c r="I6895" s="52"/>
      <c r="J6895" s="52"/>
      <c r="K6895" s="48"/>
      <c r="L6895" s="48"/>
      <c r="M6895" s="48"/>
      <c r="N6895" s="48"/>
      <c r="O6895" s="49"/>
    </row>
    <row r="6896" spans="2:15" x14ac:dyDescent="0.25">
      <c r="B6896" s="89"/>
      <c r="C6896" s="48"/>
      <c r="D6896" s="48"/>
      <c r="E6896" s="48"/>
      <c r="F6896" s="48"/>
      <c r="G6896" s="49"/>
      <c r="H6896" s="48"/>
      <c r="I6896" s="52"/>
      <c r="J6896" s="52"/>
      <c r="K6896" s="48"/>
      <c r="L6896" s="48"/>
      <c r="M6896" s="48"/>
      <c r="N6896" s="48"/>
      <c r="O6896" s="49"/>
    </row>
    <row r="6897" spans="2:15" x14ac:dyDescent="0.25">
      <c r="B6897" s="89"/>
      <c r="C6897" s="48"/>
      <c r="D6897" s="48"/>
      <c r="E6897" s="48"/>
      <c r="F6897" s="48"/>
      <c r="G6897" s="49"/>
      <c r="H6897" s="48"/>
      <c r="I6897" s="52"/>
      <c r="J6897" s="52"/>
      <c r="K6897" s="48"/>
      <c r="L6897" s="48"/>
      <c r="M6897" s="48"/>
      <c r="N6897" s="48"/>
      <c r="O6897" s="49"/>
    </row>
    <row r="6898" spans="2:15" x14ac:dyDescent="0.25">
      <c r="B6898" s="89"/>
      <c r="C6898" s="48"/>
      <c r="D6898" s="48"/>
      <c r="E6898" s="48"/>
      <c r="F6898" s="48"/>
      <c r="G6898" s="49"/>
      <c r="H6898" s="48"/>
      <c r="I6898" s="52"/>
      <c r="J6898" s="52"/>
      <c r="K6898" s="48"/>
      <c r="L6898" s="48"/>
      <c r="M6898" s="48"/>
      <c r="N6898" s="48"/>
      <c r="O6898" s="49"/>
    </row>
    <row r="6899" spans="2:15" x14ac:dyDescent="0.25">
      <c r="B6899" s="89"/>
      <c r="C6899" s="48"/>
      <c r="D6899" s="48"/>
      <c r="E6899" s="48"/>
      <c r="F6899" s="48"/>
      <c r="G6899" s="49"/>
      <c r="H6899" s="48"/>
      <c r="I6899" s="52"/>
      <c r="J6899" s="52"/>
      <c r="K6899" s="48"/>
      <c r="L6899" s="48"/>
      <c r="M6899" s="48"/>
      <c r="N6899" s="48"/>
      <c r="O6899" s="49"/>
    </row>
    <row r="6900" spans="2:15" x14ac:dyDescent="0.25">
      <c r="B6900" s="89"/>
      <c r="C6900" s="48"/>
      <c r="D6900" s="48"/>
      <c r="E6900" s="48"/>
      <c r="F6900" s="48"/>
      <c r="G6900" s="49"/>
      <c r="H6900" s="48"/>
      <c r="I6900" s="52"/>
      <c r="J6900" s="52"/>
      <c r="K6900" s="48"/>
      <c r="L6900" s="48"/>
      <c r="M6900" s="48"/>
      <c r="N6900" s="48"/>
      <c r="O6900" s="49"/>
    </row>
    <row r="6901" spans="2:15" x14ac:dyDescent="0.25">
      <c r="B6901" s="89"/>
      <c r="C6901" s="48"/>
      <c r="D6901" s="48"/>
      <c r="E6901" s="48"/>
      <c r="F6901" s="48"/>
      <c r="G6901" s="49"/>
      <c r="H6901" s="48"/>
      <c r="I6901" s="52"/>
      <c r="J6901" s="52"/>
      <c r="K6901" s="48"/>
      <c r="L6901" s="48"/>
      <c r="M6901" s="48"/>
      <c r="N6901" s="48"/>
      <c r="O6901" s="49"/>
    </row>
    <row r="6902" spans="2:15" x14ac:dyDescent="0.25">
      <c r="B6902" s="89"/>
      <c r="C6902" s="48"/>
      <c r="D6902" s="48"/>
      <c r="E6902" s="48"/>
      <c r="F6902" s="48"/>
      <c r="G6902" s="49"/>
      <c r="H6902" s="48"/>
      <c r="I6902" s="52"/>
      <c r="J6902" s="52"/>
      <c r="K6902" s="48"/>
      <c r="L6902" s="48"/>
      <c r="M6902" s="48"/>
      <c r="N6902" s="48"/>
      <c r="O6902" s="49"/>
    </row>
    <row r="6903" spans="2:15" x14ac:dyDescent="0.25">
      <c r="B6903" s="89"/>
      <c r="C6903" s="48"/>
      <c r="D6903" s="48"/>
      <c r="E6903" s="48"/>
      <c r="F6903" s="48"/>
      <c r="G6903" s="49"/>
      <c r="H6903" s="48"/>
      <c r="I6903" s="52"/>
      <c r="J6903" s="52"/>
      <c r="K6903" s="48"/>
      <c r="L6903" s="48"/>
      <c r="M6903" s="48"/>
      <c r="N6903" s="48"/>
      <c r="O6903" s="49"/>
    </row>
    <row r="6904" spans="2:15" x14ac:dyDescent="0.25">
      <c r="B6904" s="89"/>
      <c r="C6904" s="48"/>
      <c r="D6904" s="48"/>
      <c r="E6904" s="48"/>
      <c r="F6904" s="48"/>
      <c r="G6904" s="49"/>
      <c r="H6904" s="48"/>
      <c r="I6904" s="52"/>
      <c r="J6904" s="52"/>
      <c r="K6904" s="48"/>
      <c r="L6904" s="48"/>
      <c r="M6904" s="48"/>
      <c r="N6904" s="48"/>
      <c r="O6904" s="49"/>
    </row>
    <row r="6905" spans="2:15" x14ac:dyDescent="0.25">
      <c r="B6905" s="89"/>
      <c r="C6905" s="48"/>
      <c r="D6905" s="48"/>
      <c r="E6905" s="48"/>
      <c r="F6905" s="48"/>
      <c r="G6905" s="49"/>
      <c r="H6905" s="48"/>
      <c r="I6905" s="52"/>
      <c r="J6905" s="52"/>
      <c r="K6905" s="48"/>
      <c r="L6905" s="48"/>
      <c r="M6905" s="48"/>
      <c r="N6905" s="48"/>
      <c r="O6905" s="49"/>
    </row>
    <row r="6906" spans="2:15" x14ac:dyDescent="0.25">
      <c r="B6906" s="89"/>
      <c r="C6906" s="48"/>
      <c r="D6906" s="48"/>
      <c r="E6906" s="48"/>
      <c r="F6906" s="48"/>
      <c r="G6906" s="49"/>
      <c r="H6906" s="48"/>
      <c r="I6906" s="52"/>
      <c r="J6906" s="52"/>
      <c r="K6906" s="48"/>
      <c r="L6906" s="48"/>
      <c r="M6906" s="48"/>
      <c r="N6906" s="48"/>
      <c r="O6906" s="49"/>
    </row>
    <row r="6907" spans="2:15" x14ac:dyDescent="0.25">
      <c r="B6907" s="89"/>
      <c r="C6907" s="48"/>
      <c r="D6907" s="48"/>
      <c r="E6907" s="48"/>
      <c r="F6907" s="48"/>
      <c r="G6907" s="49"/>
      <c r="H6907" s="48"/>
      <c r="I6907" s="52"/>
      <c r="J6907" s="52"/>
      <c r="K6907" s="48"/>
      <c r="L6907" s="48"/>
      <c r="M6907" s="48"/>
      <c r="N6907" s="48"/>
      <c r="O6907" s="49"/>
    </row>
    <row r="6908" spans="2:15" x14ac:dyDescent="0.25">
      <c r="B6908" s="89"/>
      <c r="C6908" s="48"/>
      <c r="D6908" s="48"/>
      <c r="E6908" s="48"/>
      <c r="F6908" s="48"/>
      <c r="G6908" s="49"/>
      <c r="H6908" s="48"/>
      <c r="I6908" s="52"/>
      <c r="J6908" s="52"/>
      <c r="K6908" s="48"/>
      <c r="L6908" s="48"/>
      <c r="M6908" s="48"/>
      <c r="N6908" s="48"/>
      <c r="O6908" s="49"/>
    </row>
    <row r="6909" spans="2:15" x14ac:dyDescent="0.25">
      <c r="B6909" s="89"/>
      <c r="C6909" s="48"/>
      <c r="D6909" s="48"/>
      <c r="E6909" s="48"/>
      <c r="F6909" s="48"/>
      <c r="G6909" s="49"/>
      <c r="H6909" s="48"/>
      <c r="I6909" s="52"/>
      <c r="J6909" s="52"/>
      <c r="K6909" s="48"/>
      <c r="L6909" s="48"/>
      <c r="M6909" s="48"/>
      <c r="N6909" s="48"/>
      <c r="O6909" s="49"/>
    </row>
    <row r="6910" spans="2:15" x14ac:dyDescent="0.25">
      <c r="B6910" s="89"/>
      <c r="C6910" s="48"/>
      <c r="D6910" s="48"/>
      <c r="E6910" s="48"/>
      <c r="F6910" s="48"/>
      <c r="G6910" s="49"/>
      <c r="H6910" s="48"/>
      <c r="I6910" s="52"/>
      <c r="J6910" s="52"/>
      <c r="K6910" s="48"/>
      <c r="L6910" s="48"/>
      <c r="M6910" s="48"/>
      <c r="N6910" s="48"/>
      <c r="O6910" s="49"/>
    </row>
    <row r="6911" spans="2:15" x14ac:dyDescent="0.25">
      <c r="B6911" s="89"/>
      <c r="C6911" s="48"/>
      <c r="D6911" s="48"/>
      <c r="E6911" s="48"/>
      <c r="F6911" s="48"/>
      <c r="G6911" s="49"/>
      <c r="H6911" s="48"/>
      <c r="I6911" s="52"/>
      <c r="J6911" s="52"/>
      <c r="K6911" s="48"/>
      <c r="L6911" s="48"/>
      <c r="M6911" s="48"/>
      <c r="N6911" s="48"/>
      <c r="O6911" s="49"/>
    </row>
    <row r="6912" spans="2:15" x14ac:dyDescent="0.25">
      <c r="B6912" s="89"/>
      <c r="C6912" s="48"/>
      <c r="D6912" s="48"/>
      <c r="E6912" s="48"/>
      <c r="F6912" s="48"/>
      <c r="G6912" s="49"/>
      <c r="H6912" s="48"/>
      <c r="I6912" s="52"/>
      <c r="J6912" s="52"/>
      <c r="K6912" s="48"/>
      <c r="L6912" s="48"/>
      <c r="M6912" s="48"/>
      <c r="N6912" s="48"/>
      <c r="O6912" s="49"/>
    </row>
    <row r="6913" spans="2:15" x14ac:dyDescent="0.25">
      <c r="B6913" s="89"/>
      <c r="C6913" s="48"/>
      <c r="D6913" s="48"/>
      <c r="E6913" s="48"/>
      <c r="F6913" s="48"/>
      <c r="G6913" s="49"/>
      <c r="H6913" s="48"/>
      <c r="I6913" s="52"/>
      <c r="J6913" s="52"/>
      <c r="K6913" s="48"/>
      <c r="L6913" s="48"/>
      <c r="M6913" s="48"/>
      <c r="N6913" s="48"/>
      <c r="O6913" s="49"/>
    </row>
    <row r="6914" spans="2:15" x14ac:dyDescent="0.25">
      <c r="B6914" s="89"/>
      <c r="C6914" s="48"/>
      <c r="D6914" s="48"/>
      <c r="E6914" s="48"/>
      <c r="F6914" s="48"/>
      <c r="G6914" s="49"/>
      <c r="H6914" s="48"/>
      <c r="I6914" s="52"/>
      <c r="J6914" s="52"/>
      <c r="K6914" s="48"/>
      <c r="L6914" s="48"/>
      <c r="M6914" s="48"/>
      <c r="N6914" s="48"/>
      <c r="O6914" s="49"/>
    </row>
    <row r="6915" spans="2:15" x14ac:dyDescent="0.25">
      <c r="B6915" s="89"/>
      <c r="C6915" s="48"/>
      <c r="D6915" s="48"/>
      <c r="E6915" s="48"/>
      <c r="F6915" s="48"/>
      <c r="G6915" s="49"/>
      <c r="H6915" s="48"/>
      <c r="I6915" s="52"/>
      <c r="J6915" s="52"/>
      <c r="K6915" s="48"/>
      <c r="L6915" s="48"/>
      <c r="M6915" s="48"/>
      <c r="N6915" s="48"/>
      <c r="O6915" s="49"/>
    </row>
    <row r="6916" spans="2:15" x14ac:dyDescent="0.25">
      <c r="B6916" s="89"/>
      <c r="C6916" s="48"/>
      <c r="D6916" s="48"/>
      <c r="E6916" s="48"/>
      <c r="F6916" s="48"/>
      <c r="G6916" s="49"/>
      <c r="H6916" s="48"/>
      <c r="I6916" s="52"/>
      <c r="J6916" s="52"/>
      <c r="K6916" s="48"/>
      <c r="L6916" s="48"/>
      <c r="M6916" s="48"/>
      <c r="N6916" s="48"/>
      <c r="O6916" s="49"/>
    </row>
    <row r="6917" spans="2:15" x14ac:dyDescent="0.25">
      <c r="B6917" s="89"/>
      <c r="C6917" s="48"/>
      <c r="D6917" s="48"/>
      <c r="E6917" s="48"/>
      <c r="F6917" s="48"/>
      <c r="G6917" s="49"/>
      <c r="H6917" s="48"/>
      <c r="I6917" s="52"/>
      <c r="J6917" s="52"/>
      <c r="K6917" s="48"/>
      <c r="L6917" s="48"/>
      <c r="M6917" s="48"/>
      <c r="N6917" s="48"/>
      <c r="O6917" s="49"/>
    </row>
    <row r="6918" spans="2:15" x14ac:dyDescent="0.25">
      <c r="B6918" s="89"/>
      <c r="C6918" s="48"/>
      <c r="D6918" s="48"/>
      <c r="E6918" s="48"/>
      <c r="F6918" s="48"/>
      <c r="G6918" s="49"/>
      <c r="H6918" s="48"/>
      <c r="I6918" s="52"/>
      <c r="J6918" s="52"/>
      <c r="K6918" s="48"/>
      <c r="L6918" s="48"/>
      <c r="M6918" s="48"/>
      <c r="N6918" s="48"/>
      <c r="O6918" s="49"/>
    </row>
    <row r="6919" spans="2:15" x14ac:dyDescent="0.25">
      <c r="B6919" s="89"/>
      <c r="C6919" s="48"/>
      <c r="D6919" s="48"/>
      <c r="E6919" s="48"/>
      <c r="F6919" s="48"/>
      <c r="G6919" s="49"/>
      <c r="H6919" s="48"/>
      <c r="I6919" s="52"/>
      <c r="J6919" s="52"/>
      <c r="K6919" s="48"/>
      <c r="L6919" s="48"/>
      <c r="M6919" s="48"/>
      <c r="N6919" s="48"/>
      <c r="O6919" s="49"/>
    </row>
    <row r="6920" spans="2:15" x14ac:dyDescent="0.25">
      <c r="B6920" s="89"/>
      <c r="C6920" s="48"/>
      <c r="D6920" s="48"/>
      <c r="E6920" s="48"/>
      <c r="F6920" s="48"/>
      <c r="G6920" s="49"/>
      <c r="H6920" s="48"/>
      <c r="I6920" s="52"/>
      <c r="J6920" s="52"/>
      <c r="K6920" s="48"/>
      <c r="L6920" s="48"/>
      <c r="M6920" s="48"/>
      <c r="N6920" s="48"/>
      <c r="O6920" s="49"/>
    </row>
    <row r="6921" spans="2:15" x14ac:dyDescent="0.25">
      <c r="B6921" s="89"/>
      <c r="C6921" s="48"/>
      <c r="D6921" s="48"/>
      <c r="E6921" s="48"/>
      <c r="F6921" s="48"/>
      <c r="G6921" s="49"/>
      <c r="H6921" s="48"/>
      <c r="I6921" s="52"/>
      <c r="J6921" s="52"/>
      <c r="K6921" s="48"/>
      <c r="L6921" s="48"/>
      <c r="M6921" s="48"/>
      <c r="N6921" s="48"/>
      <c r="O6921" s="49"/>
    </row>
    <row r="6922" spans="2:15" x14ac:dyDescent="0.25">
      <c r="B6922" s="89"/>
      <c r="C6922" s="48"/>
      <c r="D6922" s="48"/>
      <c r="E6922" s="48"/>
      <c r="F6922" s="48"/>
      <c r="G6922" s="49"/>
      <c r="H6922" s="48"/>
      <c r="I6922" s="52"/>
      <c r="J6922" s="52"/>
      <c r="K6922" s="48"/>
      <c r="L6922" s="48"/>
      <c r="M6922" s="48"/>
      <c r="N6922" s="48"/>
      <c r="O6922" s="49"/>
    </row>
    <row r="6923" spans="2:15" x14ac:dyDescent="0.25">
      <c r="B6923" s="89"/>
      <c r="C6923" s="48"/>
      <c r="D6923" s="48"/>
      <c r="E6923" s="48"/>
      <c r="F6923" s="48"/>
      <c r="G6923" s="49"/>
      <c r="H6923" s="48"/>
      <c r="I6923" s="52"/>
      <c r="J6923" s="52"/>
      <c r="K6923" s="48"/>
      <c r="L6923" s="48"/>
      <c r="M6923" s="48"/>
      <c r="N6923" s="48"/>
      <c r="O6923" s="49"/>
    </row>
    <row r="6924" spans="2:15" x14ac:dyDescent="0.25">
      <c r="B6924" s="89"/>
      <c r="C6924" s="48"/>
      <c r="D6924" s="48"/>
      <c r="E6924" s="48"/>
      <c r="F6924" s="48"/>
      <c r="G6924" s="49"/>
      <c r="H6924" s="48"/>
      <c r="I6924" s="52"/>
      <c r="J6924" s="52"/>
      <c r="K6924" s="48"/>
      <c r="L6924" s="48"/>
      <c r="M6924" s="48"/>
      <c r="N6924" s="48"/>
      <c r="O6924" s="49"/>
    </row>
    <row r="6925" spans="2:15" x14ac:dyDescent="0.25">
      <c r="B6925" s="89"/>
      <c r="C6925" s="48"/>
      <c r="D6925" s="48"/>
      <c r="E6925" s="48"/>
      <c r="F6925" s="48"/>
      <c r="G6925" s="49"/>
      <c r="H6925" s="48"/>
      <c r="I6925" s="52"/>
      <c r="J6925" s="52"/>
      <c r="K6925" s="48"/>
      <c r="L6925" s="48"/>
      <c r="M6925" s="48"/>
      <c r="N6925" s="48"/>
      <c r="O6925" s="49"/>
    </row>
    <row r="6926" spans="2:15" x14ac:dyDescent="0.25">
      <c r="B6926" s="89"/>
      <c r="C6926" s="48"/>
      <c r="D6926" s="48"/>
      <c r="E6926" s="48"/>
      <c r="F6926" s="48"/>
      <c r="G6926" s="49"/>
      <c r="H6926" s="48"/>
      <c r="I6926" s="52"/>
      <c r="J6926" s="52"/>
      <c r="K6926" s="48"/>
      <c r="L6926" s="48"/>
      <c r="M6926" s="48"/>
      <c r="N6926" s="48"/>
      <c r="O6926" s="49"/>
    </row>
    <row r="6927" spans="2:15" x14ac:dyDescent="0.25">
      <c r="B6927" s="89"/>
      <c r="C6927" s="48"/>
      <c r="D6927" s="48"/>
      <c r="E6927" s="48"/>
      <c r="F6927" s="48"/>
      <c r="G6927" s="49"/>
      <c r="H6927" s="48"/>
      <c r="I6927" s="52"/>
      <c r="J6927" s="52"/>
      <c r="K6927" s="48"/>
      <c r="L6927" s="48"/>
      <c r="M6927" s="48"/>
      <c r="N6927" s="48"/>
      <c r="O6927" s="49"/>
    </row>
    <row r="6928" spans="2:15" x14ac:dyDescent="0.25">
      <c r="B6928" s="89"/>
      <c r="C6928" s="48"/>
      <c r="D6928" s="48"/>
      <c r="E6928" s="48"/>
      <c r="F6928" s="48"/>
      <c r="G6928" s="49"/>
      <c r="H6928" s="48"/>
      <c r="I6928" s="52"/>
      <c r="J6928" s="52"/>
      <c r="K6928" s="48"/>
      <c r="L6928" s="48"/>
      <c r="M6928" s="48"/>
      <c r="N6928" s="48"/>
      <c r="O6928" s="49"/>
    </row>
    <row r="6929" spans="2:15" x14ac:dyDescent="0.25">
      <c r="B6929" s="89"/>
      <c r="C6929" s="48"/>
      <c r="D6929" s="48"/>
      <c r="E6929" s="48"/>
      <c r="F6929" s="48"/>
      <c r="G6929" s="49"/>
      <c r="H6929" s="48"/>
      <c r="I6929" s="52"/>
      <c r="J6929" s="52"/>
      <c r="K6929" s="48"/>
      <c r="L6929" s="48"/>
      <c r="M6929" s="48"/>
      <c r="N6929" s="48"/>
      <c r="O6929" s="49"/>
    </row>
    <row r="6930" spans="2:15" x14ac:dyDescent="0.25">
      <c r="B6930" s="89"/>
      <c r="C6930" s="48"/>
      <c r="D6930" s="48"/>
      <c r="E6930" s="48"/>
      <c r="F6930" s="48"/>
      <c r="G6930" s="49"/>
      <c r="H6930" s="48"/>
      <c r="I6930" s="52"/>
      <c r="J6930" s="52"/>
      <c r="K6930" s="48"/>
      <c r="L6930" s="48"/>
      <c r="M6930" s="48"/>
      <c r="N6930" s="48"/>
      <c r="O6930" s="49"/>
    </row>
    <row r="6931" spans="2:15" x14ac:dyDescent="0.25">
      <c r="B6931" s="89"/>
      <c r="C6931" s="48"/>
      <c r="D6931" s="48"/>
      <c r="E6931" s="48"/>
      <c r="F6931" s="48"/>
      <c r="G6931" s="49"/>
      <c r="H6931" s="48"/>
      <c r="I6931" s="52"/>
      <c r="J6931" s="52"/>
      <c r="K6931" s="48"/>
      <c r="L6931" s="48"/>
      <c r="M6931" s="48"/>
      <c r="N6931" s="48"/>
      <c r="O6931" s="49"/>
    </row>
    <row r="6932" spans="2:15" x14ac:dyDescent="0.25">
      <c r="B6932" s="89"/>
      <c r="C6932" s="48"/>
      <c r="D6932" s="48"/>
      <c r="E6932" s="48"/>
      <c r="F6932" s="48"/>
      <c r="G6932" s="49"/>
      <c r="H6932" s="48"/>
      <c r="I6932" s="52"/>
      <c r="J6932" s="52"/>
      <c r="K6932" s="48"/>
      <c r="L6932" s="48"/>
      <c r="M6932" s="48"/>
      <c r="N6932" s="48"/>
      <c r="O6932" s="49"/>
    </row>
    <row r="6933" spans="2:15" x14ac:dyDescent="0.25">
      <c r="B6933" s="89"/>
      <c r="C6933" s="48"/>
      <c r="D6933" s="48"/>
      <c r="E6933" s="48"/>
      <c r="F6933" s="48"/>
      <c r="G6933" s="49"/>
      <c r="H6933" s="48"/>
      <c r="I6933" s="52"/>
      <c r="J6933" s="52"/>
      <c r="K6933" s="48"/>
      <c r="L6933" s="48"/>
      <c r="M6933" s="48"/>
      <c r="N6933" s="48"/>
      <c r="O6933" s="49"/>
    </row>
    <row r="6934" spans="2:15" x14ac:dyDescent="0.25">
      <c r="B6934" s="89"/>
      <c r="C6934" s="48"/>
      <c r="D6934" s="48"/>
      <c r="E6934" s="48"/>
      <c r="F6934" s="48"/>
      <c r="G6934" s="49"/>
      <c r="H6934" s="48"/>
      <c r="I6934" s="52"/>
      <c r="J6934" s="52"/>
      <c r="K6934" s="48"/>
      <c r="L6934" s="48"/>
      <c r="M6934" s="48"/>
      <c r="N6934" s="48"/>
      <c r="O6934" s="49"/>
    </row>
    <row r="6935" spans="2:15" x14ac:dyDescent="0.25">
      <c r="B6935" s="89"/>
      <c r="C6935" s="48"/>
      <c r="D6935" s="48"/>
      <c r="E6935" s="48"/>
      <c r="F6935" s="48"/>
      <c r="G6935" s="49"/>
      <c r="H6935" s="48"/>
      <c r="I6935" s="52"/>
      <c r="J6935" s="52"/>
      <c r="K6935" s="48"/>
      <c r="L6935" s="48"/>
      <c r="M6935" s="48"/>
      <c r="N6935" s="48"/>
      <c r="O6935" s="49"/>
    </row>
    <row r="6936" spans="2:15" x14ac:dyDescent="0.25">
      <c r="B6936" s="89"/>
      <c r="C6936" s="48"/>
      <c r="D6936" s="48"/>
      <c r="E6936" s="48"/>
      <c r="F6936" s="48"/>
      <c r="G6936" s="49"/>
      <c r="H6936" s="48"/>
      <c r="I6936" s="52"/>
      <c r="J6936" s="52"/>
      <c r="K6936" s="48"/>
      <c r="L6936" s="48"/>
      <c r="M6936" s="48"/>
      <c r="N6936" s="48"/>
      <c r="O6936" s="49"/>
    </row>
    <row r="6937" spans="2:15" x14ac:dyDescent="0.25">
      <c r="B6937" s="89"/>
      <c r="C6937" s="48"/>
      <c r="D6937" s="48"/>
      <c r="E6937" s="48"/>
      <c r="F6937" s="48"/>
      <c r="G6937" s="49"/>
      <c r="H6937" s="48"/>
      <c r="I6937" s="52"/>
      <c r="J6937" s="52"/>
      <c r="K6937" s="48"/>
      <c r="L6937" s="48"/>
      <c r="M6937" s="48"/>
      <c r="N6937" s="48"/>
      <c r="O6937" s="49"/>
    </row>
    <row r="6938" spans="2:15" x14ac:dyDescent="0.25">
      <c r="B6938" s="89"/>
      <c r="C6938" s="48"/>
      <c r="D6938" s="48"/>
      <c r="E6938" s="48"/>
      <c r="F6938" s="48"/>
      <c r="G6938" s="49"/>
      <c r="H6938" s="48"/>
      <c r="I6938" s="52"/>
      <c r="J6938" s="52"/>
      <c r="K6938" s="48"/>
      <c r="L6938" s="48"/>
      <c r="M6938" s="48"/>
      <c r="N6938" s="48"/>
      <c r="O6938" s="49"/>
    </row>
    <row r="6939" spans="2:15" x14ac:dyDescent="0.25">
      <c r="B6939" s="89"/>
      <c r="C6939" s="48"/>
      <c r="D6939" s="48"/>
      <c r="E6939" s="48"/>
      <c r="F6939" s="48"/>
      <c r="G6939" s="49"/>
      <c r="H6939" s="48"/>
      <c r="I6939" s="52"/>
      <c r="J6939" s="52"/>
      <c r="K6939" s="48"/>
      <c r="L6939" s="48"/>
      <c r="M6939" s="48"/>
      <c r="N6939" s="48"/>
      <c r="O6939" s="49"/>
    </row>
    <row r="6940" spans="2:15" x14ac:dyDescent="0.25">
      <c r="B6940" s="89"/>
      <c r="C6940" s="48"/>
      <c r="D6940" s="48"/>
      <c r="E6940" s="48"/>
      <c r="F6940" s="48"/>
      <c r="G6940" s="49"/>
      <c r="H6940" s="48"/>
      <c r="I6940" s="52"/>
      <c r="J6940" s="52"/>
      <c r="K6940" s="48"/>
      <c r="L6940" s="48"/>
      <c r="M6940" s="48"/>
      <c r="N6940" s="48"/>
      <c r="O6940" s="49"/>
    </row>
    <row r="6941" spans="2:15" x14ac:dyDescent="0.25">
      <c r="B6941" s="89"/>
      <c r="C6941" s="48"/>
      <c r="D6941" s="48"/>
      <c r="E6941" s="48"/>
      <c r="F6941" s="48"/>
      <c r="G6941" s="49"/>
      <c r="H6941" s="48"/>
      <c r="I6941" s="52"/>
      <c r="J6941" s="52"/>
      <c r="K6941" s="48"/>
      <c r="L6941" s="48"/>
      <c r="M6941" s="48"/>
      <c r="N6941" s="48"/>
      <c r="O6941" s="49"/>
    </row>
    <row r="6942" spans="2:15" x14ac:dyDescent="0.25">
      <c r="B6942" s="89"/>
      <c r="C6942" s="48"/>
      <c r="D6942" s="48"/>
      <c r="E6942" s="48"/>
      <c r="F6942" s="48"/>
      <c r="G6942" s="49"/>
      <c r="H6942" s="48"/>
      <c r="I6942" s="52"/>
      <c r="J6942" s="52"/>
      <c r="K6942" s="48"/>
      <c r="L6942" s="48"/>
      <c r="M6942" s="48"/>
      <c r="N6942" s="48"/>
      <c r="O6942" s="49"/>
    </row>
    <row r="6943" spans="2:15" x14ac:dyDescent="0.25">
      <c r="B6943" s="89"/>
      <c r="C6943" s="48"/>
      <c r="D6943" s="48"/>
      <c r="E6943" s="48"/>
      <c r="F6943" s="48"/>
      <c r="G6943" s="49"/>
      <c r="H6943" s="48"/>
      <c r="I6943" s="52"/>
      <c r="J6943" s="52"/>
      <c r="K6943" s="48"/>
      <c r="L6943" s="48"/>
      <c r="M6943" s="48"/>
      <c r="N6943" s="48"/>
      <c r="O6943" s="49"/>
    </row>
    <row r="6944" spans="2:15" x14ac:dyDescent="0.25">
      <c r="B6944" s="89"/>
      <c r="C6944" s="48"/>
      <c r="D6944" s="48"/>
      <c r="E6944" s="48"/>
      <c r="F6944" s="48"/>
      <c r="G6944" s="49"/>
      <c r="H6944" s="48"/>
      <c r="I6944" s="52"/>
      <c r="J6944" s="52"/>
      <c r="K6944" s="48"/>
      <c r="L6944" s="48"/>
      <c r="M6944" s="48"/>
      <c r="N6944" s="48"/>
      <c r="O6944" s="49"/>
    </row>
    <row r="6945" spans="2:15" x14ac:dyDescent="0.25">
      <c r="B6945" s="89"/>
      <c r="C6945" s="48"/>
      <c r="D6945" s="48"/>
      <c r="E6945" s="48"/>
      <c r="F6945" s="48"/>
      <c r="G6945" s="49"/>
      <c r="H6945" s="48"/>
      <c r="I6945" s="52"/>
      <c r="J6945" s="52"/>
      <c r="K6945" s="48"/>
      <c r="L6945" s="48"/>
      <c r="M6945" s="48"/>
      <c r="N6945" s="48"/>
      <c r="O6945" s="49"/>
    </row>
    <row r="6946" spans="2:15" x14ac:dyDescent="0.25">
      <c r="B6946" s="89"/>
      <c r="C6946" s="48"/>
      <c r="D6946" s="48"/>
      <c r="E6946" s="48"/>
      <c r="F6946" s="48"/>
      <c r="G6946" s="49"/>
      <c r="H6946" s="48"/>
      <c r="I6946" s="52"/>
      <c r="J6946" s="52"/>
      <c r="K6946" s="48"/>
      <c r="L6946" s="48"/>
      <c r="M6946" s="48"/>
      <c r="N6946" s="48"/>
      <c r="O6946" s="49"/>
    </row>
    <row r="6947" spans="2:15" x14ac:dyDescent="0.25">
      <c r="B6947" s="89"/>
      <c r="C6947" s="48"/>
      <c r="D6947" s="48"/>
      <c r="E6947" s="48"/>
      <c r="F6947" s="48"/>
      <c r="G6947" s="49"/>
      <c r="H6947" s="48"/>
      <c r="I6947" s="52"/>
      <c r="J6947" s="52"/>
      <c r="K6947" s="48"/>
      <c r="L6947" s="48"/>
      <c r="M6947" s="48"/>
      <c r="N6947" s="48"/>
      <c r="O6947" s="49"/>
    </row>
    <row r="6948" spans="2:15" x14ac:dyDescent="0.25">
      <c r="B6948" s="89"/>
      <c r="C6948" s="48"/>
      <c r="D6948" s="48"/>
      <c r="E6948" s="48"/>
      <c r="F6948" s="48"/>
      <c r="G6948" s="49"/>
      <c r="H6948" s="48"/>
      <c r="I6948" s="52"/>
      <c r="J6948" s="52"/>
      <c r="K6948" s="48"/>
      <c r="L6948" s="48"/>
      <c r="M6948" s="48"/>
      <c r="N6948" s="48"/>
      <c r="O6948" s="49"/>
    </row>
    <row r="6949" spans="2:15" x14ac:dyDescent="0.25">
      <c r="B6949" s="89"/>
      <c r="C6949" s="48"/>
      <c r="D6949" s="48"/>
      <c r="E6949" s="48"/>
      <c r="F6949" s="48"/>
      <c r="G6949" s="49"/>
      <c r="H6949" s="48"/>
      <c r="I6949" s="52"/>
      <c r="J6949" s="52"/>
      <c r="K6949" s="48"/>
      <c r="L6949" s="48"/>
      <c r="M6949" s="48"/>
      <c r="N6949" s="48"/>
      <c r="O6949" s="49"/>
    </row>
    <row r="6950" spans="2:15" x14ac:dyDescent="0.25">
      <c r="B6950" s="89"/>
      <c r="C6950" s="48"/>
      <c r="D6950" s="48"/>
      <c r="E6950" s="48"/>
      <c r="F6950" s="48"/>
      <c r="G6950" s="49"/>
      <c r="H6950" s="48"/>
      <c r="I6950" s="52"/>
      <c r="J6950" s="52"/>
      <c r="K6950" s="48"/>
      <c r="L6950" s="48"/>
      <c r="M6950" s="48"/>
      <c r="N6950" s="48"/>
      <c r="O6950" s="49"/>
    </row>
    <row r="6951" spans="2:15" x14ac:dyDescent="0.25">
      <c r="B6951" s="89"/>
      <c r="C6951" s="48"/>
      <c r="D6951" s="48"/>
      <c r="E6951" s="48"/>
      <c r="F6951" s="48"/>
      <c r="G6951" s="49"/>
      <c r="H6951" s="48"/>
      <c r="I6951" s="52"/>
      <c r="J6951" s="52"/>
      <c r="K6951" s="48"/>
      <c r="L6951" s="48"/>
      <c r="M6951" s="48"/>
      <c r="N6951" s="48"/>
      <c r="O6951" s="49"/>
    </row>
    <row r="6952" spans="2:15" x14ac:dyDescent="0.25">
      <c r="B6952" s="89"/>
      <c r="C6952" s="48"/>
      <c r="D6952" s="48"/>
      <c r="E6952" s="48"/>
      <c r="F6952" s="48"/>
      <c r="G6952" s="49"/>
      <c r="H6952" s="48"/>
      <c r="I6952" s="52"/>
      <c r="J6952" s="52"/>
      <c r="K6952" s="48"/>
      <c r="L6952" s="48"/>
      <c r="M6952" s="48"/>
      <c r="N6952" s="48"/>
      <c r="O6952" s="49"/>
    </row>
    <row r="6953" spans="2:15" x14ac:dyDescent="0.25">
      <c r="B6953" s="89"/>
      <c r="C6953" s="48"/>
      <c r="D6953" s="48"/>
      <c r="E6953" s="48"/>
      <c r="F6953" s="48"/>
      <c r="G6953" s="49"/>
      <c r="H6953" s="48"/>
      <c r="I6953" s="52"/>
      <c r="J6953" s="52"/>
      <c r="K6953" s="48"/>
      <c r="L6953" s="48"/>
      <c r="M6953" s="48"/>
      <c r="N6953" s="48"/>
      <c r="O6953" s="49"/>
    </row>
    <row r="6954" spans="2:15" x14ac:dyDescent="0.25">
      <c r="B6954" s="89"/>
      <c r="C6954" s="48"/>
      <c r="D6954" s="48"/>
      <c r="E6954" s="48"/>
      <c r="F6954" s="48"/>
      <c r="G6954" s="49"/>
      <c r="H6954" s="48"/>
      <c r="I6954" s="52"/>
      <c r="J6954" s="52"/>
      <c r="K6954" s="48"/>
      <c r="L6954" s="48"/>
      <c r="M6954" s="48"/>
      <c r="N6954" s="48"/>
      <c r="O6954" s="49"/>
    </row>
    <row r="6955" spans="2:15" x14ac:dyDescent="0.25">
      <c r="B6955" s="89"/>
      <c r="C6955" s="48"/>
      <c r="D6955" s="48"/>
      <c r="E6955" s="48"/>
      <c r="F6955" s="48"/>
      <c r="G6955" s="49"/>
      <c r="H6955" s="48"/>
      <c r="I6955" s="52"/>
      <c r="J6955" s="52"/>
      <c r="K6955" s="48"/>
      <c r="L6955" s="48"/>
      <c r="M6955" s="48"/>
      <c r="N6955" s="48"/>
      <c r="O6955" s="49"/>
    </row>
    <row r="6956" spans="2:15" x14ac:dyDescent="0.25">
      <c r="B6956" s="89"/>
      <c r="C6956" s="48"/>
      <c r="D6956" s="48"/>
      <c r="E6956" s="48"/>
      <c r="F6956" s="48"/>
      <c r="G6956" s="49"/>
      <c r="H6956" s="48"/>
      <c r="I6956" s="52"/>
      <c r="J6956" s="52"/>
      <c r="K6956" s="48"/>
      <c r="L6956" s="48"/>
      <c r="M6956" s="48"/>
      <c r="N6956" s="48"/>
      <c r="O6956" s="49"/>
    </row>
    <row r="6957" spans="2:15" x14ac:dyDescent="0.25">
      <c r="B6957" s="89"/>
      <c r="C6957" s="48"/>
      <c r="D6957" s="48"/>
      <c r="E6957" s="48"/>
      <c r="F6957" s="48"/>
      <c r="G6957" s="49"/>
      <c r="H6957" s="48"/>
      <c r="I6957" s="52"/>
      <c r="J6957" s="52"/>
      <c r="K6957" s="48"/>
      <c r="L6957" s="48"/>
      <c r="M6957" s="48"/>
      <c r="N6957" s="48"/>
      <c r="O6957" s="49"/>
    </row>
    <row r="6958" spans="2:15" x14ac:dyDescent="0.25">
      <c r="B6958" s="89"/>
      <c r="C6958" s="48"/>
      <c r="D6958" s="48"/>
      <c r="E6958" s="48"/>
      <c r="F6958" s="48"/>
      <c r="G6958" s="49"/>
      <c r="H6958" s="48"/>
      <c r="I6958" s="52"/>
      <c r="J6958" s="52"/>
      <c r="K6958" s="48"/>
      <c r="L6958" s="48"/>
      <c r="M6958" s="48"/>
      <c r="N6958" s="48"/>
      <c r="O6958" s="49"/>
    </row>
    <row r="6959" spans="2:15" x14ac:dyDescent="0.25">
      <c r="B6959" s="89"/>
      <c r="C6959" s="48"/>
      <c r="D6959" s="48"/>
      <c r="E6959" s="48"/>
      <c r="F6959" s="48"/>
      <c r="G6959" s="49"/>
      <c r="H6959" s="48"/>
      <c r="I6959" s="52"/>
      <c r="J6959" s="52"/>
      <c r="K6959" s="48"/>
      <c r="L6959" s="48"/>
      <c r="M6959" s="48"/>
      <c r="N6959" s="48"/>
      <c r="O6959" s="49"/>
    </row>
    <row r="6960" spans="2:15" x14ac:dyDescent="0.25">
      <c r="B6960" s="89"/>
      <c r="C6960" s="48"/>
      <c r="D6960" s="48"/>
      <c r="E6960" s="48"/>
      <c r="F6960" s="48"/>
      <c r="G6960" s="49"/>
      <c r="H6960" s="48"/>
      <c r="I6960" s="52"/>
      <c r="J6960" s="52"/>
      <c r="K6960" s="48"/>
      <c r="L6960" s="48"/>
      <c r="M6960" s="48"/>
      <c r="N6960" s="48"/>
      <c r="O6960" s="49"/>
    </row>
    <row r="6961" spans="2:15" x14ac:dyDescent="0.25">
      <c r="B6961" s="89"/>
      <c r="C6961" s="48"/>
      <c r="D6961" s="48"/>
      <c r="E6961" s="48"/>
      <c r="F6961" s="48"/>
      <c r="G6961" s="49"/>
      <c r="H6961" s="48"/>
      <c r="I6961" s="52"/>
      <c r="J6961" s="52"/>
      <c r="K6961" s="48"/>
      <c r="L6961" s="48"/>
      <c r="M6961" s="48"/>
      <c r="N6961" s="48"/>
      <c r="O6961" s="49"/>
    </row>
    <row r="6962" spans="2:15" x14ac:dyDescent="0.25">
      <c r="B6962" s="89"/>
      <c r="C6962" s="48"/>
      <c r="D6962" s="48"/>
      <c r="E6962" s="48"/>
      <c r="F6962" s="48"/>
      <c r="G6962" s="49"/>
      <c r="H6962" s="48"/>
      <c r="I6962" s="52"/>
      <c r="J6962" s="52"/>
      <c r="K6962" s="48"/>
      <c r="L6962" s="48"/>
      <c r="M6962" s="48"/>
      <c r="N6962" s="48"/>
      <c r="O6962" s="49"/>
    </row>
    <row r="6963" spans="2:15" x14ac:dyDescent="0.25">
      <c r="B6963" s="89"/>
      <c r="C6963" s="48"/>
      <c r="D6963" s="48"/>
      <c r="E6963" s="48"/>
      <c r="F6963" s="48"/>
      <c r="G6963" s="49"/>
      <c r="H6963" s="48"/>
      <c r="I6963" s="52"/>
      <c r="J6963" s="52"/>
      <c r="K6963" s="48"/>
      <c r="L6963" s="48"/>
      <c r="M6963" s="48"/>
      <c r="N6963" s="48"/>
      <c r="O6963" s="49"/>
    </row>
    <row r="6964" spans="2:15" x14ac:dyDescent="0.25">
      <c r="B6964" s="89"/>
      <c r="C6964" s="48"/>
      <c r="D6964" s="48"/>
      <c r="E6964" s="48"/>
      <c r="F6964" s="48"/>
      <c r="G6964" s="49"/>
      <c r="H6964" s="48"/>
      <c r="I6964" s="52"/>
      <c r="J6964" s="52"/>
      <c r="K6964" s="48"/>
      <c r="L6964" s="48"/>
      <c r="M6964" s="48"/>
      <c r="N6964" s="48"/>
      <c r="O6964" s="49"/>
    </row>
    <row r="6965" spans="2:15" x14ac:dyDescent="0.25">
      <c r="B6965" s="89"/>
      <c r="C6965" s="48"/>
      <c r="D6965" s="48"/>
      <c r="E6965" s="48"/>
      <c r="F6965" s="48"/>
      <c r="G6965" s="49"/>
      <c r="H6965" s="48"/>
      <c r="I6965" s="52"/>
      <c r="J6965" s="52"/>
      <c r="K6965" s="48"/>
      <c r="L6965" s="48"/>
      <c r="M6965" s="48"/>
      <c r="N6965" s="48"/>
      <c r="O6965" s="49"/>
    </row>
    <row r="6966" spans="2:15" x14ac:dyDescent="0.25">
      <c r="B6966" s="89"/>
      <c r="C6966" s="48"/>
      <c r="D6966" s="48"/>
      <c r="E6966" s="48"/>
      <c r="F6966" s="48"/>
      <c r="G6966" s="49"/>
      <c r="H6966" s="48"/>
      <c r="I6966" s="52"/>
      <c r="J6966" s="52"/>
      <c r="K6966" s="48"/>
      <c r="L6966" s="48"/>
      <c r="M6966" s="48"/>
      <c r="N6966" s="48"/>
      <c r="O6966" s="49"/>
    </row>
    <row r="6967" spans="2:15" x14ac:dyDescent="0.25">
      <c r="B6967" s="89"/>
      <c r="C6967" s="48"/>
      <c r="D6967" s="48"/>
      <c r="E6967" s="48"/>
      <c r="F6967" s="48"/>
      <c r="G6967" s="49"/>
      <c r="H6967" s="48"/>
      <c r="I6967" s="52"/>
      <c r="J6967" s="52"/>
      <c r="K6967" s="48"/>
      <c r="L6967" s="48"/>
      <c r="M6967" s="48"/>
      <c r="N6967" s="48"/>
      <c r="O6967" s="49"/>
    </row>
    <row r="6968" spans="2:15" x14ac:dyDescent="0.25">
      <c r="B6968" s="89"/>
      <c r="C6968" s="48"/>
      <c r="D6968" s="48"/>
      <c r="E6968" s="48"/>
      <c r="F6968" s="48"/>
      <c r="G6968" s="49"/>
      <c r="H6968" s="48"/>
      <c r="I6968" s="52"/>
      <c r="J6968" s="52"/>
      <c r="K6968" s="48"/>
      <c r="L6968" s="48"/>
      <c r="M6968" s="48"/>
      <c r="N6968" s="48"/>
      <c r="O6968" s="49"/>
    </row>
    <row r="6969" spans="2:15" x14ac:dyDescent="0.25">
      <c r="B6969" s="89"/>
      <c r="C6969" s="48"/>
      <c r="D6969" s="48"/>
      <c r="E6969" s="48"/>
      <c r="F6969" s="48"/>
      <c r="G6969" s="49"/>
      <c r="H6969" s="48"/>
      <c r="I6969" s="52"/>
      <c r="J6969" s="52"/>
      <c r="K6969" s="48"/>
      <c r="L6969" s="48"/>
      <c r="M6969" s="48"/>
      <c r="N6969" s="48"/>
      <c r="O6969" s="49"/>
    </row>
    <row r="6970" spans="2:15" x14ac:dyDescent="0.25">
      <c r="B6970" s="89"/>
      <c r="C6970" s="48"/>
      <c r="D6970" s="48"/>
      <c r="E6970" s="48"/>
      <c r="F6970" s="48"/>
      <c r="G6970" s="49"/>
      <c r="H6970" s="48"/>
      <c r="I6970" s="52"/>
      <c r="J6970" s="52"/>
      <c r="K6970" s="48"/>
      <c r="L6970" s="48"/>
      <c r="M6970" s="48"/>
      <c r="N6970" s="48"/>
      <c r="O6970" s="49"/>
    </row>
    <row r="6971" spans="2:15" x14ac:dyDescent="0.25">
      <c r="B6971" s="89"/>
      <c r="C6971" s="48"/>
      <c r="D6971" s="48"/>
      <c r="E6971" s="48"/>
      <c r="F6971" s="48"/>
      <c r="G6971" s="49"/>
      <c r="H6971" s="48"/>
      <c r="I6971" s="52"/>
      <c r="J6971" s="52"/>
      <c r="K6971" s="48"/>
      <c r="L6971" s="48"/>
      <c r="M6971" s="48"/>
      <c r="N6971" s="48"/>
      <c r="O6971" s="49"/>
    </row>
    <row r="6972" spans="2:15" x14ac:dyDescent="0.25">
      <c r="B6972" s="89"/>
      <c r="C6972" s="48"/>
      <c r="D6972" s="48"/>
      <c r="E6972" s="48"/>
      <c r="F6972" s="48"/>
      <c r="G6972" s="49"/>
      <c r="H6972" s="48"/>
      <c r="I6972" s="52"/>
      <c r="J6972" s="52"/>
      <c r="K6972" s="48"/>
      <c r="L6972" s="48"/>
      <c r="M6972" s="48"/>
      <c r="N6972" s="48"/>
      <c r="O6972" s="49"/>
    </row>
    <row r="6973" spans="2:15" x14ac:dyDescent="0.25">
      <c r="B6973" s="89"/>
      <c r="C6973" s="48"/>
      <c r="D6973" s="48"/>
      <c r="E6973" s="48"/>
      <c r="F6973" s="48"/>
      <c r="G6973" s="49"/>
      <c r="H6973" s="48"/>
      <c r="I6973" s="52"/>
      <c r="J6973" s="52"/>
      <c r="K6973" s="48"/>
      <c r="L6973" s="48"/>
      <c r="M6973" s="48"/>
      <c r="N6973" s="48"/>
      <c r="O6973" s="49"/>
    </row>
    <row r="6974" spans="2:15" x14ac:dyDescent="0.25">
      <c r="B6974" s="89"/>
      <c r="C6974" s="48"/>
      <c r="D6974" s="48"/>
      <c r="E6974" s="48"/>
      <c r="F6974" s="48"/>
      <c r="G6974" s="49"/>
      <c r="H6974" s="48"/>
      <c r="I6974" s="52"/>
      <c r="J6974" s="52"/>
      <c r="K6974" s="48"/>
      <c r="L6974" s="48"/>
      <c r="M6974" s="48"/>
      <c r="N6974" s="48"/>
      <c r="O6974" s="49"/>
    </row>
    <row r="6975" spans="2:15" x14ac:dyDescent="0.25">
      <c r="B6975" s="89"/>
      <c r="C6975" s="48"/>
      <c r="D6975" s="48"/>
      <c r="E6975" s="48"/>
      <c r="F6975" s="48"/>
      <c r="G6975" s="49"/>
      <c r="H6975" s="48"/>
      <c r="I6975" s="52"/>
      <c r="J6975" s="52"/>
      <c r="K6975" s="48"/>
      <c r="L6975" s="48"/>
      <c r="M6975" s="48"/>
      <c r="N6975" s="48"/>
      <c r="O6975" s="49"/>
    </row>
    <row r="6976" spans="2:15" x14ac:dyDescent="0.25">
      <c r="B6976" s="89"/>
      <c r="C6976" s="48"/>
      <c r="D6976" s="48"/>
      <c r="E6976" s="48"/>
      <c r="F6976" s="48"/>
      <c r="G6976" s="49"/>
      <c r="H6976" s="48"/>
      <c r="I6976" s="52"/>
      <c r="J6976" s="52"/>
      <c r="K6976" s="48"/>
      <c r="L6976" s="48"/>
      <c r="M6976" s="48"/>
      <c r="N6976" s="48"/>
      <c r="O6976" s="49"/>
    </row>
    <row r="6977" spans="2:15" x14ac:dyDescent="0.25">
      <c r="B6977" s="89"/>
      <c r="C6977" s="48"/>
      <c r="D6977" s="48"/>
      <c r="E6977" s="48"/>
      <c r="F6977" s="48"/>
      <c r="G6977" s="49"/>
      <c r="H6977" s="48"/>
      <c r="I6977" s="52"/>
      <c r="J6977" s="52"/>
      <c r="K6977" s="48"/>
      <c r="L6977" s="48"/>
      <c r="M6977" s="48"/>
      <c r="N6977" s="48"/>
      <c r="O6977" s="49"/>
    </row>
    <row r="6978" spans="2:15" x14ac:dyDescent="0.25">
      <c r="B6978" s="89"/>
      <c r="C6978" s="48"/>
      <c r="D6978" s="48"/>
      <c r="E6978" s="48"/>
      <c r="F6978" s="48"/>
      <c r="G6978" s="49"/>
      <c r="H6978" s="48"/>
      <c r="I6978" s="52"/>
      <c r="J6978" s="52"/>
      <c r="K6978" s="48"/>
      <c r="L6978" s="48"/>
      <c r="M6978" s="48"/>
      <c r="N6978" s="48"/>
      <c r="O6978" s="49"/>
    </row>
    <row r="6979" spans="2:15" x14ac:dyDescent="0.25">
      <c r="B6979" s="89"/>
      <c r="C6979" s="48"/>
      <c r="D6979" s="48"/>
      <c r="E6979" s="48"/>
      <c r="F6979" s="48"/>
      <c r="G6979" s="49"/>
      <c r="H6979" s="48"/>
      <c r="I6979" s="52"/>
      <c r="J6979" s="52"/>
      <c r="K6979" s="48"/>
      <c r="L6979" s="48"/>
      <c r="M6979" s="48"/>
      <c r="N6979" s="48"/>
      <c r="O6979" s="49"/>
    </row>
    <row r="6980" spans="2:15" x14ac:dyDescent="0.25">
      <c r="B6980" s="89"/>
      <c r="C6980" s="48"/>
      <c r="D6980" s="48"/>
      <c r="E6980" s="48"/>
      <c r="F6980" s="48"/>
      <c r="G6980" s="49"/>
      <c r="H6980" s="48"/>
      <c r="I6980" s="52"/>
      <c r="J6980" s="52"/>
      <c r="K6980" s="48"/>
      <c r="L6980" s="48"/>
      <c r="M6980" s="48"/>
      <c r="N6980" s="48"/>
      <c r="O6980" s="49"/>
    </row>
    <row r="6981" spans="2:15" x14ac:dyDescent="0.25">
      <c r="B6981" s="89"/>
      <c r="C6981" s="48"/>
      <c r="D6981" s="48"/>
      <c r="E6981" s="48"/>
      <c r="F6981" s="48"/>
      <c r="G6981" s="49"/>
      <c r="H6981" s="48"/>
      <c r="I6981" s="52"/>
      <c r="J6981" s="52"/>
      <c r="K6981" s="48"/>
      <c r="L6981" s="48"/>
      <c r="M6981" s="48"/>
      <c r="N6981" s="48"/>
      <c r="O6981" s="49"/>
    </row>
    <row r="6982" spans="2:15" x14ac:dyDescent="0.25">
      <c r="B6982" s="89"/>
      <c r="C6982" s="48"/>
      <c r="D6982" s="48"/>
      <c r="E6982" s="48"/>
      <c r="F6982" s="48"/>
      <c r="G6982" s="49"/>
      <c r="H6982" s="48"/>
      <c r="I6982" s="52"/>
      <c r="J6982" s="52"/>
      <c r="K6982" s="48"/>
      <c r="L6982" s="48"/>
      <c r="M6982" s="48"/>
      <c r="N6982" s="48"/>
      <c r="O6982" s="49"/>
    </row>
    <row r="6983" spans="2:15" x14ac:dyDescent="0.25">
      <c r="B6983" s="89"/>
      <c r="C6983" s="48"/>
      <c r="D6983" s="48"/>
      <c r="E6983" s="48"/>
      <c r="F6983" s="48"/>
      <c r="G6983" s="49"/>
      <c r="H6983" s="48"/>
      <c r="I6983" s="52"/>
      <c r="J6983" s="52"/>
      <c r="K6983" s="48"/>
      <c r="L6983" s="48"/>
      <c r="M6983" s="48"/>
      <c r="N6983" s="48"/>
      <c r="O6983" s="49"/>
    </row>
    <row r="6984" spans="2:15" x14ac:dyDescent="0.25">
      <c r="B6984" s="89"/>
      <c r="C6984" s="48"/>
      <c r="D6984" s="48"/>
      <c r="E6984" s="48"/>
      <c r="F6984" s="48"/>
      <c r="G6984" s="49"/>
      <c r="H6984" s="48"/>
      <c r="I6984" s="52"/>
      <c r="J6984" s="52"/>
      <c r="K6984" s="48"/>
      <c r="L6984" s="48"/>
      <c r="M6984" s="48"/>
      <c r="N6984" s="48"/>
      <c r="O6984" s="49"/>
    </row>
    <row r="6985" spans="2:15" x14ac:dyDescent="0.25">
      <c r="B6985" s="89"/>
      <c r="C6985" s="48"/>
      <c r="D6985" s="48"/>
      <c r="E6985" s="48"/>
      <c r="F6985" s="48"/>
      <c r="G6985" s="49"/>
      <c r="H6985" s="48"/>
      <c r="I6985" s="52"/>
      <c r="J6985" s="52"/>
      <c r="K6985" s="48"/>
      <c r="L6985" s="48"/>
      <c r="M6985" s="48"/>
      <c r="N6985" s="48"/>
      <c r="O6985" s="49"/>
    </row>
    <row r="6986" spans="2:15" x14ac:dyDescent="0.25">
      <c r="B6986" s="89"/>
      <c r="C6986" s="48"/>
      <c r="D6986" s="48"/>
      <c r="E6986" s="48"/>
      <c r="F6986" s="48"/>
      <c r="G6986" s="49"/>
      <c r="H6986" s="48"/>
      <c r="I6986" s="52"/>
      <c r="J6986" s="52"/>
      <c r="K6986" s="48"/>
      <c r="L6986" s="48"/>
      <c r="M6986" s="48"/>
      <c r="N6986" s="48"/>
      <c r="O6986" s="49"/>
    </row>
    <row r="6987" spans="2:15" x14ac:dyDescent="0.25">
      <c r="B6987" s="89"/>
      <c r="C6987" s="48"/>
      <c r="D6987" s="48"/>
      <c r="E6987" s="48"/>
      <c r="F6987" s="48"/>
      <c r="G6987" s="49"/>
      <c r="H6987" s="48"/>
      <c r="I6987" s="52"/>
      <c r="J6987" s="52"/>
      <c r="K6987" s="48"/>
      <c r="L6987" s="48"/>
      <c r="M6987" s="48"/>
      <c r="N6987" s="48"/>
      <c r="O6987" s="49"/>
    </row>
    <row r="6988" spans="2:15" x14ac:dyDescent="0.25">
      <c r="B6988" s="89"/>
      <c r="C6988" s="48"/>
      <c r="D6988" s="48"/>
      <c r="E6988" s="48"/>
      <c r="F6988" s="48"/>
      <c r="G6988" s="49"/>
      <c r="H6988" s="48"/>
      <c r="I6988" s="52"/>
      <c r="J6988" s="52"/>
      <c r="K6988" s="48"/>
      <c r="L6988" s="48"/>
      <c r="M6988" s="48"/>
      <c r="N6988" s="48"/>
      <c r="O6988" s="49"/>
    </row>
    <row r="6989" spans="2:15" x14ac:dyDescent="0.25">
      <c r="B6989" s="89"/>
      <c r="C6989" s="48"/>
      <c r="D6989" s="48"/>
      <c r="E6989" s="48"/>
      <c r="F6989" s="48"/>
      <c r="G6989" s="49"/>
      <c r="H6989" s="48"/>
      <c r="I6989" s="52"/>
      <c r="J6989" s="52"/>
      <c r="K6989" s="48"/>
      <c r="L6989" s="48"/>
      <c r="M6989" s="48"/>
      <c r="N6989" s="48"/>
      <c r="O6989" s="49"/>
    </row>
    <row r="6990" spans="2:15" x14ac:dyDescent="0.25">
      <c r="B6990" s="89"/>
      <c r="C6990" s="48"/>
      <c r="D6990" s="48"/>
      <c r="E6990" s="48"/>
      <c r="F6990" s="48"/>
      <c r="G6990" s="49"/>
      <c r="H6990" s="48"/>
      <c r="I6990" s="52"/>
      <c r="J6990" s="52"/>
      <c r="K6990" s="48"/>
      <c r="L6990" s="48"/>
      <c r="M6990" s="48"/>
      <c r="N6990" s="48"/>
      <c r="O6990" s="49"/>
    </row>
    <row r="6991" spans="2:15" x14ac:dyDescent="0.25">
      <c r="B6991" s="89"/>
      <c r="C6991" s="48"/>
      <c r="D6991" s="48"/>
      <c r="E6991" s="48"/>
      <c r="F6991" s="48"/>
      <c r="G6991" s="49"/>
      <c r="H6991" s="48"/>
      <c r="I6991" s="52"/>
      <c r="J6991" s="52"/>
      <c r="K6991" s="48"/>
      <c r="L6991" s="48"/>
      <c r="M6991" s="48"/>
      <c r="N6991" s="48"/>
      <c r="O6991" s="49"/>
    </row>
    <row r="6992" spans="2:15" x14ac:dyDescent="0.25">
      <c r="B6992" s="89"/>
      <c r="C6992" s="48"/>
      <c r="D6992" s="48"/>
      <c r="E6992" s="48"/>
      <c r="F6992" s="48"/>
      <c r="G6992" s="49"/>
      <c r="H6992" s="48"/>
      <c r="I6992" s="52"/>
      <c r="J6992" s="52"/>
      <c r="K6992" s="48"/>
      <c r="L6992" s="48"/>
      <c r="M6992" s="48"/>
      <c r="N6992" s="48"/>
      <c r="O6992" s="49"/>
    </row>
    <row r="6993" spans="2:15" x14ac:dyDescent="0.25">
      <c r="B6993" s="89"/>
      <c r="C6993" s="48"/>
      <c r="D6993" s="48"/>
      <c r="E6993" s="48"/>
      <c r="F6993" s="48"/>
      <c r="G6993" s="49"/>
      <c r="H6993" s="48"/>
      <c r="I6993" s="52"/>
      <c r="J6993" s="52"/>
      <c r="K6993" s="48"/>
      <c r="L6993" s="48"/>
      <c r="M6993" s="48"/>
      <c r="N6993" s="48"/>
      <c r="O6993" s="49"/>
    </row>
    <row r="6994" spans="2:15" x14ac:dyDescent="0.25">
      <c r="B6994" s="89"/>
      <c r="C6994" s="48"/>
      <c r="D6994" s="48"/>
      <c r="E6994" s="48"/>
      <c r="F6994" s="48"/>
      <c r="G6994" s="49"/>
      <c r="H6994" s="48"/>
      <c r="I6994" s="52"/>
      <c r="J6994" s="52"/>
      <c r="K6994" s="48"/>
      <c r="L6994" s="48"/>
      <c r="M6994" s="48"/>
      <c r="N6994" s="48"/>
      <c r="O6994" s="49"/>
    </row>
    <row r="6995" spans="2:15" x14ac:dyDescent="0.25">
      <c r="B6995" s="89"/>
      <c r="C6995" s="48"/>
      <c r="D6995" s="48"/>
      <c r="E6995" s="48"/>
      <c r="F6995" s="48"/>
      <c r="G6995" s="49"/>
      <c r="H6995" s="48"/>
      <c r="I6995" s="52"/>
      <c r="J6995" s="52"/>
      <c r="K6995" s="48"/>
      <c r="L6995" s="48"/>
      <c r="M6995" s="48"/>
      <c r="N6995" s="48"/>
      <c r="O6995" s="49"/>
    </row>
    <row r="6996" spans="2:15" x14ac:dyDescent="0.25">
      <c r="B6996" s="89"/>
      <c r="C6996" s="48"/>
      <c r="D6996" s="48"/>
      <c r="E6996" s="48"/>
      <c r="F6996" s="48"/>
      <c r="G6996" s="49"/>
      <c r="H6996" s="48"/>
      <c r="I6996" s="52"/>
      <c r="J6996" s="52"/>
      <c r="K6996" s="48"/>
      <c r="L6996" s="48"/>
      <c r="M6996" s="48"/>
      <c r="N6996" s="48"/>
      <c r="O6996" s="49"/>
    </row>
    <row r="6997" spans="2:15" x14ac:dyDescent="0.25">
      <c r="B6997" s="89"/>
      <c r="C6997" s="48"/>
      <c r="D6997" s="48"/>
      <c r="E6997" s="48"/>
      <c r="F6997" s="48"/>
      <c r="G6997" s="49"/>
      <c r="H6997" s="48"/>
      <c r="I6997" s="52"/>
      <c r="J6997" s="52"/>
      <c r="K6997" s="48"/>
      <c r="L6997" s="48"/>
      <c r="M6997" s="48"/>
      <c r="N6997" s="48"/>
      <c r="O6997" s="49"/>
    </row>
    <row r="6998" spans="2:15" x14ac:dyDescent="0.25">
      <c r="B6998" s="89"/>
      <c r="C6998" s="48"/>
      <c r="D6998" s="48"/>
      <c r="E6998" s="48"/>
      <c r="F6998" s="48"/>
      <c r="G6998" s="49"/>
      <c r="H6998" s="48"/>
      <c r="I6998" s="52"/>
      <c r="J6998" s="52"/>
      <c r="K6998" s="48"/>
      <c r="L6998" s="48"/>
      <c r="M6998" s="48"/>
      <c r="N6998" s="48"/>
      <c r="O6998" s="49"/>
    </row>
    <row r="6999" spans="2:15" x14ac:dyDescent="0.25">
      <c r="B6999" s="89"/>
      <c r="C6999" s="48"/>
      <c r="D6999" s="48"/>
      <c r="E6999" s="48"/>
      <c r="F6999" s="48"/>
      <c r="G6999" s="49"/>
      <c r="H6999" s="48"/>
      <c r="I6999" s="52"/>
      <c r="J6999" s="52"/>
      <c r="K6999" s="48"/>
      <c r="L6999" s="48"/>
      <c r="M6999" s="48"/>
      <c r="N6999" s="48"/>
      <c r="O6999" s="49"/>
    </row>
    <row r="7000" spans="2:15" x14ac:dyDescent="0.25">
      <c r="B7000" s="89"/>
      <c r="C7000" s="48"/>
      <c r="D7000" s="48"/>
      <c r="E7000" s="48"/>
      <c r="F7000" s="48"/>
      <c r="G7000" s="49"/>
      <c r="H7000" s="48"/>
      <c r="I7000" s="52"/>
      <c r="J7000" s="52"/>
      <c r="K7000" s="48"/>
      <c r="L7000" s="48"/>
      <c r="M7000" s="48"/>
      <c r="N7000" s="48"/>
      <c r="O7000" s="49"/>
    </row>
    <row r="7001" spans="2:15" x14ac:dyDescent="0.25">
      <c r="B7001" s="89"/>
      <c r="C7001" s="48"/>
      <c r="D7001" s="48"/>
      <c r="E7001" s="48"/>
      <c r="F7001" s="48"/>
      <c r="G7001" s="49"/>
      <c r="H7001" s="48"/>
      <c r="I7001" s="52"/>
      <c r="J7001" s="52"/>
      <c r="K7001" s="48"/>
      <c r="L7001" s="48"/>
      <c r="M7001" s="48"/>
      <c r="N7001" s="48"/>
      <c r="O7001" s="49"/>
    </row>
    <row r="7002" spans="2:15" x14ac:dyDescent="0.25">
      <c r="B7002" s="89"/>
      <c r="C7002" s="48"/>
      <c r="D7002" s="48"/>
      <c r="E7002" s="48"/>
      <c r="F7002" s="48"/>
      <c r="G7002" s="49"/>
      <c r="H7002" s="48"/>
      <c r="I7002" s="52"/>
      <c r="J7002" s="52"/>
      <c r="K7002" s="48"/>
      <c r="L7002" s="48"/>
      <c r="M7002" s="48"/>
      <c r="N7002" s="48"/>
      <c r="O7002" s="49"/>
    </row>
    <row r="7003" spans="2:15" x14ac:dyDescent="0.25">
      <c r="B7003" s="89"/>
      <c r="C7003" s="48"/>
      <c r="D7003" s="48"/>
      <c r="E7003" s="48"/>
      <c r="F7003" s="48"/>
      <c r="G7003" s="49"/>
      <c r="H7003" s="48"/>
      <c r="I7003" s="52"/>
      <c r="J7003" s="52"/>
      <c r="K7003" s="48"/>
      <c r="L7003" s="48"/>
      <c r="M7003" s="48"/>
      <c r="N7003" s="48"/>
      <c r="O7003" s="49"/>
    </row>
    <row r="7004" spans="2:15" x14ac:dyDescent="0.25">
      <c r="B7004" s="89"/>
      <c r="C7004" s="48"/>
      <c r="D7004" s="48"/>
      <c r="E7004" s="48"/>
      <c r="F7004" s="48"/>
      <c r="G7004" s="49"/>
      <c r="H7004" s="48"/>
      <c r="I7004" s="52"/>
      <c r="J7004" s="52"/>
      <c r="K7004" s="48"/>
      <c r="L7004" s="48"/>
      <c r="M7004" s="48"/>
      <c r="N7004" s="48"/>
      <c r="O7004" s="49"/>
    </row>
    <row r="7005" spans="2:15" x14ac:dyDescent="0.25">
      <c r="B7005" s="89"/>
      <c r="C7005" s="48"/>
      <c r="D7005" s="48"/>
      <c r="E7005" s="48"/>
      <c r="F7005" s="48"/>
      <c r="G7005" s="49"/>
      <c r="H7005" s="48"/>
      <c r="I7005" s="52"/>
      <c r="J7005" s="52"/>
      <c r="K7005" s="48"/>
      <c r="L7005" s="48"/>
      <c r="M7005" s="48"/>
      <c r="N7005" s="48"/>
      <c r="O7005" s="49"/>
    </row>
    <row r="7006" spans="2:15" x14ac:dyDescent="0.25">
      <c r="B7006" s="89"/>
      <c r="C7006" s="48"/>
      <c r="D7006" s="48"/>
      <c r="E7006" s="48"/>
      <c r="F7006" s="48"/>
      <c r="G7006" s="49"/>
      <c r="H7006" s="48"/>
      <c r="I7006" s="52"/>
      <c r="J7006" s="52"/>
      <c r="K7006" s="48"/>
      <c r="L7006" s="48"/>
      <c r="M7006" s="48"/>
      <c r="N7006" s="48"/>
      <c r="O7006" s="49"/>
    </row>
    <row r="7007" spans="2:15" x14ac:dyDescent="0.25">
      <c r="B7007" s="89"/>
      <c r="C7007" s="48"/>
      <c r="D7007" s="48"/>
      <c r="E7007" s="48"/>
      <c r="F7007" s="48"/>
      <c r="G7007" s="49"/>
      <c r="H7007" s="48"/>
      <c r="I7007" s="52"/>
      <c r="J7007" s="52"/>
      <c r="K7007" s="48"/>
      <c r="L7007" s="48"/>
      <c r="M7007" s="48"/>
      <c r="N7007" s="48"/>
      <c r="O7007" s="49"/>
    </row>
    <row r="7008" spans="2:15" x14ac:dyDescent="0.25">
      <c r="B7008" s="89"/>
      <c r="C7008" s="48"/>
      <c r="D7008" s="48"/>
      <c r="E7008" s="48"/>
      <c r="F7008" s="48"/>
      <c r="G7008" s="49"/>
      <c r="H7008" s="48"/>
      <c r="I7008" s="52"/>
      <c r="J7008" s="52"/>
      <c r="K7008" s="48"/>
      <c r="L7008" s="48"/>
      <c r="M7008" s="48"/>
      <c r="N7008" s="48"/>
      <c r="O7008" s="49"/>
    </row>
    <row r="7009" spans="2:15" x14ac:dyDescent="0.25">
      <c r="B7009" s="89"/>
      <c r="C7009" s="48"/>
      <c r="D7009" s="48"/>
      <c r="E7009" s="48"/>
      <c r="F7009" s="48"/>
      <c r="G7009" s="49"/>
      <c r="H7009" s="48"/>
      <c r="I7009" s="52"/>
      <c r="J7009" s="52"/>
      <c r="K7009" s="48"/>
      <c r="L7009" s="48"/>
      <c r="M7009" s="48"/>
      <c r="N7009" s="48"/>
      <c r="O7009" s="49"/>
    </row>
    <row r="7010" spans="2:15" x14ac:dyDescent="0.25">
      <c r="B7010" s="89"/>
      <c r="C7010" s="48"/>
      <c r="D7010" s="48"/>
      <c r="E7010" s="48"/>
      <c r="F7010" s="48"/>
      <c r="G7010" s="49"/>
      <c r="H7010" s="48"/>
      <c r="I7010" s="52"/>
      <c r="J7010" s="52"/>
      <c r="K7010" s="48"/>
      <c r="L7010" s="48"/>
      <c r="M7010" s="48"/>
      <c r="N7010" s="48"/>
      <c r="O7010" s="49"/>
    </row>
    <row r="7011" spans="2:15" x14ac:dyDescent="0.25">
      <c r="B7011" s="89"/>
      <c r="C7011" s="48"/>
      <c r="D7011" s="48"/>
      <c r="E7011" s="48"/>
      <c r="F7011" s="48"/>
      <c r="G7011" s="49"/>
      <c r="H7011" s="48"/>
      <c r="I7011" s="52"/>
      <c r="J7011" s="52"/>
      <c r="K7011" s="48"/>
      <c r="L7011" s="48"/>
      <c r="M7011" s="48"/>
      <c r="N7011" s="48"/>
      <c r="O7011" s="49"/>
    </row>
    <row r="7012" spans="2:15" x14ac:dyDescent="0.25">
      <c r="B7012" s="89"/>
      <c r="C7012" s="48"/>
      <c r="D7012" s="48"/>
      <c r="E7012" s="48"/>
      <c r="F7012" s="48"/>
      <c r="G7012" s="49"/>
      <c r="H7012" s="48"/>
      <c r="I7012" s="52"/>
      <c r="J7012" s="52"/>
      <c r="K7012" s="48"/>
      <c r="L7012" s="48"/>
      <c r="M7012" s="48"/>
      <c r="N7012" s="48"/>
      <c r="O7012" s="49"/>
    </row>
    <row r="7013" spans="2:15" x14ac:dyDescent="0.25">
      <c r="B7013" s="89"/>
      <c r="C7013" s="48"/>
      <c r="D7013" s="48"/>
      <c r="E7013" s="48"/>
      <c r="F7013" s="48"/>
      <c r="G7013" s="49"/>
      <c r="H7013" s="48"/>
      <c r="I7013" s="52"/>
      <c r="J7013" s="52"/>
      <c r="K7013" s="48"/>
      <c r="L7013" s="48"/>
      <c r="M7013" s="48"/>
      <c r="N7013" s="48"/>
      <c r="O7013" s="49"/>
    </row>
    <row r="7014" spans="2:15" x14ac:dyDescent="0.25">
      <c r="B7014" s="89"/>
      <c r="C7014" s="48"/>
      <c r="D7014" s="48"/>
      <c r="E7014" s="48"/>
      <c r="F7014" s="48"/>
      <c r="G7014" s="49"/>
      <c r="H7014" s="48"/>
      <c r="I7014" s="52"/>
      <c r="J7014" s="52"/>
      <c r="K7014" s="48"/>
      <c r="L7014" s="48"/>
      <c r="M7014" s="48"/>
      <c r="N7014" s="48"/>
      <c r="O7014" s="49"/>
    </row>
    <row r="7015" spans="2:15" x14ac:dyDescent="0.25">
      <c r="B7015" s="89"/>
      <c r="C7015" s="48"/>
      <c r="D7015" s="48"/>
      <c r="E7015" s="48"/>
      <c r="F7015" s="48"/>
      <c r="G7015" s="49"/>
      <c r="H7015" s="48"/>
      <c r="I7015" s="52"/>
      <c r="J7015" s="52"/>
      <c r="K7015" s="48"/>
      <c r="L7015" s="48"/>
      <c r="M7015" s="48"/>
      <c r="N7015" s="48"/>
      <c r="O7015" s="49"/>
    </row>
    <row r="7016" spans="2:15" x14ac:dyDescent="0.25">
      <c r="B7016" s="89"/>
      <c r="C7016" s="48"/>
      <c r="D7016" s="48"/>
      <c r="E7016" s="48"/>
      <c r="F7016" s="48"/>
      <c r="G7016" s="49"/>
      <c r="H7016" s="48"/>
      <c r="I7016" s="52"/>
      <c r="J7016" s="52"/>
      <c r="K7016" s="48"/>
      <c r="L7016" s="48"/>
      <c r="M7016" s="48"/>
      <c r="N7016" s="48"/>
      <c r="O7016" s="49"/>
    </row>
    <row r="7017" spans="2:15" x14ac:dyDescent="0.25">
      <c r="B7017" s="89"/>
      <c r="C7017" s="48"/>
      <c r="D7017" s="48"/>
      <c r="E7017" s="48"/>
      <c r="F7017" s="48"/>
      <c r="G7017" s="49"/>
      <c r="H7017" s="48"/>
      <c r="I7017" s="52"/>
      <c r="J7017" s="52"/>
      <c r="K7017" s="48"/>
      <c r="L7017" s="48"/>
      <c r="M7017" s="48"/>
      <c r="N7017" s="48"/>
      <c r="O7017" s="49"/>
    </row>
    <row r="7018" spans="2:15" x14ac:dyDescent="0.25">
      <c r="B7018" s="89"/>
      <c r="C7018" s="48"/>
      <c r="D7018" s="48"/>
      <c r="E7018" s="48"/>
      <c r="F7018" s="48"/>
      <c r="G7018" s="49"/>
      <c r="H7018" s="48"/>
      <c r="I7018" s="52"/>
      <c r="J7018" s="52"/>
      <c r="K7018" s="48"/>
      <c r="L7018" s="48"/>
      <c r="M7018" s="48"/>
      <c r="N7018" s="48"/>
      <c r="O7018" s="49"/>
    </row>
    <row r="7019" spans="2:15" x14ac:dyDescent="0.25">
      <c r="B7019" s="89"/>
      <c r="C7019" s="48"/>
      <c r="D7019" s="48"/>
      <c r="E7019" s="48"/>
      <c r="F7019" s="48"/>
      <c r="G7019" s="49"/>
      <c r="H7019" s="48"/>
      <c r="I7019" s="52"/>
      <c r="J7019" s="52"/>
      <c r="K7019" s="48"/>
      <c r="L7019" s="48"/>
      <c r="M7019" s="48"/>
      <c r="N7019" s="48"/>
      <c r="O7019" s="49"/>
    </row>
    <row r="7020" spans="2:15" x14ac:dyDescent="0.25">
      <c r="B7020" s="89"/>
      <c r="C7020" s="48"/>
      <c r="D7020" s="48"/>
      <c r="E7020" s="48"/>
      <c r="F7020" s="48"/>
      <c r="G7020" s="49"/>
      <c r="H7020" s="48"/>
      <c r="I7020" s="52"/>
      <c r="J7020" s="52"/>
      <c r="K7020" s="48"/>
      <c r="L7020" s="48"/>
      <c r="M7020" s="48"/>
      <c r="N7020" s="48"/>
      <c r="O7020" s="49"/>
    </row>
    <row r="7021" spans="2:15" x14ac:dyDescent="0.25">
      <c r="B7021" s="89"/>
      <c r="C7021" s="48"/>
      <c r="D7021" s="48"/>
      <c r="E7021" s="48"/>
      <c r="F7021" s="48"/>
      <c r="G7021" s="49"/>
      <c r="H7021" s="48"/>
      <c r="I7021" s="52"/>
      <c r="J7021" s="52"/>
      <c r="K7021" s="48"/>
      <c r="L7021" s="48"/>
      <c r="M7021" s="48"/>
      <c r="N7021" s="48"/>
      <c r="O7021" s="49"/>
    </row>
    <row r="7022" spans="2:15" x14ac:dyDescent="0.25">
      <c r="B7022" s="89"/>
      <c r="C7022" s="48"/>
      <c r="D7022" s="48"/>
      <c r="E7022" s="48"/>
      <c r="F7022" s="48"/>
      <c r="G7022" s="49"/>
      <c r="H7022" s="48"/>
      <c r="I7022" s="52"/>
      <c r="J7022" s="52"/>
      <c r="K7022" s="48"/>
      <c r="L7022" s="48"/>
      <c r="M7022" s="48"/>
      <c r="N7022" s="48"/>
      <c r="O7022" s="49"/>
    </row>
    <row r="7023" spans="2:15" x14ac:dyDescent="0.25">
      <c r="B7023" s="89"/>
      <c r="C7023" s="48"/>
      <c r="D7023" s="48"/>
      <c r="E7023" s="48"/>
      <c r="F7023" s="48"/>
      <c r="G7023" s="49"/>
      <c r="H7023" s="48"/>
      <c r="I7023" s="52"/>
      <c r="J7023" s="52"/>
      <c r="K7023" s="48"/>
      <c r="L7023" s="48"/>
      <c r="M7023" s="48"/>
      <c r="N7023" s="48"/>
      <c r="O7023" s="49"/>
    </row>
    <row r="7024" spans="2:15" x14ac:dyDescent="0.25">
      <c r="B7024" s="89"/>
      <c r="C7024" s="48"/>
      <c r="D7024" s="48"/>
      <c r="E7024" s="48"/>
      <c r="F7024" s="48"/>
      <c r="G7024" s="49"/>
      <c r="H7024" s="48"/>
      <c r="I7024" s="52"/>
      <c r="J7024" s="52"/>
      <c r="K7024" s="48"/>
      <c r="L7024" s="48"/>
      <c r="M7024" s="48"/>
      <c r="N7024" s="48"/>
      <c r="O7024" s="49"/>
    </row>
    <row r="7025" spans="2:15" x14ac:dyDescent="0.25">
      <c r="B7025" s="89"/>
      <c r="C7025" s="48"/>
      <c r="D7025" s="48"/>
      <c r="E7025" s="48"/>
      <c r="F7025" s="48"/>
      <c r="G7025" s="49"/>
      <c r="H7025" s="48"/>
      <c r="I7025" s="52"/>
      <c r="J7025" s="52"/>
      <c r="K7025" s="48"/>
      <c r="L7025" s="48"/>
      <c r="M7025" s="48"/>
      <c r="N7025" s="48"/>
      <c r="O7025" s="49"/>
    </row>
    <row r="7026" spans="2:15" x14ac:dyDescent="0.25">
      <c r="B7026" s="89"/>
      <c r="C7026" s="48"/>
      <c r="D7026" s="48"/>
      <c r="E7026" s="48"/>
      <c r="F7026" s="48"/>
      <c r="G7026" s="49"/>
      <c r="H7026" s="48"/>
      <c r="I7026" s="52"/>
      <c r="J7026" s="52"/>
      <c r="K7026" s="48"/>
      <c r="L7026" s="48"/>
      <c r="M7026" s="48"/>
      <c r="N7026" s="48"/>
      <c r="O7026" s="49"/>
    </row>
    <row r="7027" spans="2:15" x14ac:dyDescent="0.25">
      <c r="B7027" s="89"/>
      <c r="C7027" s="48"/>
      <c r="D7027" s="48"/>
      <c r="E7027" s="48"/>
      <c r="F7027" s="48"/>
      <c r="G7027" s="49"/>
      <c r="H7027" s="48"/>
      <c r="I7027" s="52"/>
      <c r="J7027" s="52"/>
      <c r="K7027" s="48"/>
      <c r="L7027" s="48"/>
      <c r="M7027" s="48"/>
      <c r="N7027" s="48"/>
      <c r="O7027" s="49"/>
    </row>
    <row r="7028" spans="2:15" x14ac:dyDescent="0.25">
      <c r="B7028" s="89"/>
      <c r="C7028" s="48"/>
      <c r="D7028" s="48"/>
      <c r="E7028" s="48"/>
      <c r="F7028" s="48"/>
      <c r="G7028" s="49"/>
      <c r="H7028" s="48"/>
      <c r="I7028" s="52"/>
      <c r="J7028" s="52"/>
      <c r="K7028" s="48"/>
      <c r="L7028" s="48"/>
      <c r="M7028" s="48"/>
      <c r="N7028" s="48"/>
      <c r="O7028" s="49"/>
    </row>
    <row r="7029" spans="2:15" x14ac:dyDescent="0.25">
      <c r="B7029" s="89"/>
      <c r="C7029" s="48"/>
      <c r="D7029" s="48"/>
      <c r="E7029" s="48"/>
      <c r="F7029" s="48"/>
      <c r="G7029" s="49"/>
      <c r="H7029" s="48"/>
      <c r="I7029" s="52"/>
      <c r="J7029" s="52"/>
      <c r="K7029" s="48"/>
      <c r="L7029" s="48"/>
      <c r="M7029" s="48"/>
      <c r="N7029" s="48"/>
      <c r="O7029" s="49"/>
    </row>
    <row r="7030" spans="2:15" x14ac:dyDescent="0.25">
      <c r="B7030" s="89"/>
      <c r="C7030" s="48"/>
      <c r="D7030" s="48"/>
      <c r="E7030" s="48"/>
      <c r="F7030" s="48"/>
      <c r="G7030" s="49"/>
      <c r="H7030" s="48"/>
      <c r="I7030" s="52"/>
      <c r="J7030" s="52"/>
      <c r="K7030" s="48"/>
      <c r="L7030" s="48"/>
      <c r="M7030" s="48"/>
      <c r="N7030" s="48"/>
      <c r="O7030" s="49"/>
    </row>
    <row r="7031" spans="2:15" x14ac:dyDescent="0.25">
      <c r="B7031" s="89"/>
      <c r="C7031" s="48"/>
      <c r="D7031" s="48"/>
      <c r="E7031" s="48"/>
      <c r="F7031" s="48"/>
      <c r="G7031" s="49"/>
      <c r="H7031" s="48"/>
      <c r="I7031" s="52"/>
      <c r="J7031" s="52"/>
      <c r="K7031" s="48"/>
      <c r="L7031" s="48"/>
      <c r="M7031" s="48"/>
      <c r="N7031" s="48"/>
      <c r="O7031" s="49"/>
    </row>
    <row r="7032" spans="2:15" x14ac:dyDescent="0.25">
      <c r="B7032" s="89"/>
      <c r="C7032" s="48"/>
      <c r="D7032" s="48"/>
      <c r="E7032" s="48"/>
      <c r="F7032" s="48"/>
      <c r="G7032" s="49"/>
      <c r="H7032" s="48"/>
      <c r="I7032" s="52"/>
      <c r="J7032" s="52"/>
      <c r="K7032" s="48"/>
      <c r="L7032" s="48"/>
      <c r="M7032" s="48"/>
      <c r="N7032" s="48"/>
      <c r="O7032" s="49"/>
    </row>
    <row r="7033" spans="2:15" x14ac:dyDescent="0.25">
      <c r="B7033" s="89"/>
      <c r="C7033" s="48"/>
      <c r="D7033" s="48"/>
      <c r="E7033" s="48"/>
      <c r="F7033" s="48"/>
      <c r="G7033" s="49"/>
      <c r="H7033" s="48"/>
      <c r="I7033" s="52"/>
      <c r="J7033" s="52"/>
      <c r="K7033" s="48"/>
      <c r="L7033" s="48"/>
      <c r="M7033" s="48"/>
      <c r="N7033" s="48"/>
      <c r="O7033" s="49"/>
    </row>
    <row r="7034" spans="2:15" x14ac:dyDescent="0.25">
      <c r="B7034" s="89"/>
      <c r="C7034" s="48"/>
      <c r="D7034" s="48"/>
      <c r="E7034" s="48"/>
      <c r="F7034" s="48"/>
      <c r="G7034" s="49"/>
      <c r="H7034" s="48"/>
      <c r="I7034" s="52"/>
      <c r="J7034" s="52"/>
      <c r="K7034" s="48"/>
      <c r="L7034" s="48"/>
      <c r="M7034" s="48"/>
      <c r="N7034" s="48"/>
      <c r="O7034" s="49"/>
    </row>
    <row r="7035" spans="2:15" x14ac:dyDescent="0.25">
      <c r="B7035" s="89"/>
      <c r="C7035" s="48"/>
      <c r="D7035" s="48"/>
      <c r="E7035" s="48"/>
      <c r="F7035" s="48"/>
      <c r="G7035" s="49"/>
      <c r="H7035" s="48"/>
      <c r="I7035" s="52"/>
      <c r="J7035" s="52"/>
      <c r="K7035" s="48"/>
      <c r="L7035" s="48"/>
      <c r="M7035" s="48"/>
      <c r="N7035" s="48"/>
      <c r="O7035" s="49"/>
    </row>
    <row r="7036" spans="2:15" x14ac:dyDescent="0.25">
      <c r="B7036" s="89"/>
      <c r="C7036" s="48"/>
      <c r="D7036" s="48"/>
      <c r="E7036" s="48"/>
      <c r="F7036" s="48"/>
      <c r="G7036" s="49"/>
      <c r="H7036" s="48"/>
      <c r="I7036" s="52"/>
      <c r="J7036" s="52"/>
      <c r="K7036" s="48"/>
      <c r="L7036" s="48"/>
      <c r="M7036" s="48"/>
      <c r="N7036" s="48"/>
      <c r="O7036" s="49"/>
    </row>
    <row r="7037" spans="2:15" x14ac:dyDescent="0.25">
      <c r="B7037" s="89"/>
      <c r="C7037" s="48"/>
      <c r="D7037" s="48"/>
      <c r="E7037" s="48"/>
      <c r="F7037" s="48"/>
      <c r="G7037" s="49"/>
      <c r="H7037" s="48"/>
      <c r="I7037" s="52"/>
      <c r="J7037" s="52"/>
      <c r="K7037" s="48"/>
      <c r="L7037" s="48"/>
      <c r="M7037" s="48"/>
      <c r="N7037" s="48"/>
      <c r="O7037" s="49"/>
    </row>
    <row r="7038" spans="2:15" x14ac:dyDescent="0.25">
      <c r="B7038" s="89"/>
      <c r="C7038" s="48"/>
      <c r="D7038" s="48"/>
      <c r="E7038" s="48"/>
      <c r="F7038" s="48"/>
      <c r="G7038" s="49"/>
      <c r="H7038" s="48"/>
      <c r="I7038" s="52"/>
      <c r="J7038" s="52"/>
      <c r="K7038" s="48"/>
      <c r="L7038" s="48"/>
      <c r="M7038" s="48"/>
      <c r="N7038" s="48"/>
      <c r="O7038" s="49"/>
    </row>
    <row r="7039" spans="2:15" x14ac:dyDescent="0.25">
      <c r="B7039" s="89"/>
      <c r="C7039" s="48"/>
      <c r="D7039" s="48"/>
      <c r="E7039" s="48"/>
      <c r="F7039" s="48"/>
      <c r="G7039" s="49"/>
      <c r="H7039" s="48"/>
      <c r="I7039" s="52"/>
      <c r="J7039" s="52"/>
      <c r="K7039" s="48"/>
      <c r="L7039" s="48"/>
      <c r="M7039" s="48"/>
      <c r="N7039" s="48"/>
      <c r="O7039" s="49"/>
    </row>
    <row r="7040" spans="2:15" x14ac:dyDescent="0.25">
      <c r="B7040" s="89"/>
      <c r="C7040" s="48"/>
      <c r="D7040" s="48"/>
      <c r="E7040" s="48"/>
      <c r="F7040" s="48"/>
      <c r="G7040" s="49"/>
      <c r="H7040" s="48"/>
      <c r="I7040" s="52"/>
      <c r="J7040" s="52"/>
      <c r="K7040" s="48"/>
      <c r="L7040" s="48"/>
      <c r="M7040" s="48"/>
      <c r="N7040" s="48"/>
      <c r="O7040" s="49"/>
    </row>
    <row r="7041" spans="2:15" x14ac:dyDescent="0.25">
      <c r="B7041" s="89"/>
      <c r="C7041" s="48"/>
      <c r="D7041" s="48"/>
      <c r="E7041" s="48"/>
      <c r="F7041" s="48"/>
      <c r="G7041" s="49"/>
      <c r="H7041" s="48"/>
      <c r="I7041" s="52"/>
      <c r="J7041" s="52"/>
      <c r="K7041" s="48"/>
      <c r="L7041" s="48"/>
      <c r="M7041" s="48"/>
      <c r="N7041" s="48"/>
      <c r="O7041" s="49"/>
    </row>
    <row r="7042" spans="2:15" x14ac:dyDescent="0.25">
      <c r="B7042" s="89"/>
      <c r="C7042" s="48"/>
      <c r="D7042" s="48"/>
      <c r="E7042" s="48"/>
      <c r="F7042" s="48"/>
      <c r="G7042" s="49"/>
      <c r="H7042" s="48"/>
      <c r="I7042" s="52"/>
      <c r="J7042" s="52"/>
      <c r="K7042" s="48"/>
      <c r="L7042" s="48"/>
      <c r="M7042" s="48"/>
      <c r="N7042" s="48"/>
      <c r="O7042" s="49"/>
    </row>
    <row r="7043" spans="2:15" x14ac:dyDescent="0.25">
      <c r="B7043" s="89"/>
      <c r="C7043" s="48"/>
      <c r="D7043" s="48"/>
      <c r="E7043" s="48"/>
      <c r="F7043" s="48"/>
      <c r="G7043" s="49"/>
      <c r="H7043" s="48"/>
      <c r="I7043" s="52"/>
      <c r="J7043" s="52"/>
      <c r="K7043" s="48"/>
      <c r="L7043" s="48"/>
      <c r="M7043" s="48"/>
      <c r="N7043" s="48"/>
      <c r="O7043" s="49"/>
    </row>
    <row r="7044" spans="2:15" x14ac:dyDescent="0.25">
      <c r="B7044" s="89"/>
      <c r="C7044" s="48"/>
      <c r="D7044" s="48"/>
      <c r="E7044" s="48"/>
      <c r="F7044" s="48"/>
      <c r="G7044" s="49"/>
      <c r="H7044" s="48"/>
      <c r="I7044" s="52"/>
      <c r="J7044" s="52"/>
      <c r="K7044" s="48"/>
      <c r="L7044" s="48"/>
      <c r="M7044" s="48"/>
      <c r="N7044" s="48"/>
      <c r="O7044" s="49"/>
    </row>
    <row r="7045" spans="2:15" x14ac:dyDescent="0.25">
      <c r="B7045" s="89"/>
      <c r="C7045" s="48"/>
      <c r="D7045" s="48"/>
      <c r="E7045" s="48"/>
      <c r="F7045" s="48"/>
      <c r="G7045" s="49"/>
      <c r="H7045" s="48"/>
      <c r="I7045" s="52"/>
      <c r="J7045" s="52"/>
      <c r="K7045" s="48"/>
      <c r="L7045" s="48"/>
      <c r="M7045" s="48"/>
      <c r="N7045" s="48"/>
      <c r="O7045" s="49"/>
    </row>
    <row r="7046" spans="2:15" x14ac:dyDescent="0.25">
      <c r="B7046" s="89"/>
      <c r="C7046" s="48"/>
      <c r="D7046" s="48"/>
      <c r="E7046" s="48"/>
      <c r="F7046" s="48"/>
      <c r="G7046" s="49"/>
      <c r="H7046" s="48"/>
      <c r="I7046" s="52"/>
      <c r="J7046" s="52"/>
      <c r="K7046" s="48"/>
      <c r="L7046" s="48"/>
      <c r="M7046" s="48"/>
      <c r="N7046" s="48"/>
      <c r="O7046" s="49"/>
    </row>
    <row r="7047" spans="2:15" x14ac:dyDescent="0.25">
      <c r="B7047" s="89"/>
      <c r="C7047" s="48"/>
      <c r="D7047" s="48"/>
      <c r="E7047" s="48"/>
      <c r="F7047" s="48"/>
      <c r="G7047" s="49"/>
      <c r="H7047" s="48"/>
      <c r="I7047" s="52"/>
      <c r="J7047" s="52"/>
      <c r="K7047" s="48"/>
      <c r="L7047" s="48"/>
      <c r="M7047" s="48"/>
      <c r="N7047" s="48"/>
      <c r="O7047" s="49"/>
    </row>
    <row r="7048" spans="2:15" x14ac:dyDescent="0.25">
      <c r="B7048" s="89"/>
      <c r="C7048" s="48"/>
      <c r="D7048" s="48"/>
      <c r="E7048" s="48"/>
      <c r="F7048" s="48"/>
      <c r="G7048" s="49"/>
      <c r="H7048" s="48"/>
      <c r="I7048" s="52"/>
      <c r="J7048" s="52"/>
      <c r="K7048" s="48"/>
      <c r="L7048" s="48"/>
      <c r="M7048" s="48"/>
      <c r="N7048" s="48"/>
      <c r="O7048" s="49"/>
    </row>
    <row r="7049" spans="2:15" x14ac:dyDescent="0.25">
      <c r="B7049" s="89"/>
      <c r="C7049" s="48"/>
      <c r="D7049" s="48"/>
      <c r="E7049" s="48"/>
      <c r="F7049" s="48"/>
      <c r="G7049" s="49"/>
      <c r="H7049" s="48"/>
      <c r="I7049" s="52"/>
      <c r="J7049" s="52"/>
      <c r="K7049" s="48"/>
      <c r="L7049" s="48"/>
      <c r="M7049" s="48"/>
      <c r="N7049" s="48"/>
      <c r="O7049" s="49"/>
    </row>
    <row r="7050" spans="2:15" x14ac:dyDescent="0.25">
      <c r="B7050" s="89"/>
      <c r="C7050" s="48"/>
      <c r="D7050" s="48"/>
      <c r="E7050" s="48"/>
      <c r="F7050" s="48"/>
      <c r="G7050" s="49"/>
      <c r="H7050" s="48"/>
      <c r="I7050" s="52"/>
      <c r="J7050" s="52"/>
      <c r="K7050" s="48"/>
      <c r="L7050" s="48"/>
      <c r="M7050" s="48"/>
      <c r="N7050" s="48"/>
      <c r="O7050" s="49"/>
    </row>
    <row r="7051" spans="2:15" x14ac:dyDescent="0.25">
      <c r="B7051" s="89"/>
      <c r="C7051" s="48"/>
      <c r="D7051" s="48"/>
      <c r="E7051" s="48"/>
      <c r="F7051" s="48"/>
      <c r="G7051" s="49"/>
      <c r="H7051" s="48"/>
      <c r="I7051" s="52"/>
      <c r="J7051" s="52"/>
      <c r="K7051" s="48"/>
      <c r="L7051" s="48"/>
      <c r="M7051" s="48"/>
      <c r="N7051" s="48"/>
      <c r="O7051" s="49"/>
    </row>
    <row r="7052" spans="2:15" x14ac:dyDescent="0.25">
      <c r="B7052" s="89"/>
      <c r="C7052" s="48"/>
      <c r="D7052" s="48"/>
      <c r="E7052" s="48"/>
      <c r="F7052" s="48"/>
      <c r="G7052" s="49"/>
      <c r="H7052" s="48"/>
      <c r="I7052" s="52"/>
      <c r="J7052" s="52"/>
      <c r="K7052" s="48"/>
      <c r="L7052" s="48"/>
      <c r="M7052" s="48"/>
      <c r="N7052" s="48"/>
      <c r="O7052" s="49"/>
    </row>
    <row r="7053" spans="2:15" x14ac:dyDescent="0.25">
      <c r="B7053" s="89"/>
      <c r="C7053" s="48"/>
      <c r="D7053" s="48"/>
      <c r="E7053" s="48"/>
      <c r="F7053" s="48"/>
      <c r="G7053" s="49"/>
      <c r="H7053" s="48"/>
      <c r="I7053" s="52"/>
      <c r="J7053" s="52"/>
      <c r="K7053" s="48"/>
      <c r="L7053" s="48"/>
      <c r="M7053" s="48"/>
      <c r="N7053" s="48"/>
      <c r="O7053" s="49"/>
    </row>
    <row r="7054" spans="2:15" x14ac:dyDescent="0.25">
      <c r="B7054" s="89"/>
      <c r="C7054" s="48"/>
      <c r="D7054" s="48"/>
      <c r="E7054" s="48"/>
      <c r="F7054" s="48"/>
      <c r="G7054" s="49"/>
      <c r="H7054" s="48"/>
      <c r="I7054" s="52"/>
      <c r="J7054" s="52"/>
      <c r="K7054" s="48"/>
      <c r="L7054" s="48"/>
      <c r="M7054" s="48"/>
      <c r="N7054" s="48"/>
      <c r="O7054" s="49"/>
    </row>
    <row r="7055" spans="2:15" x14ac:dyDescent="0.25">
      <c r="B7055" s="89"/>
      <c r="C7055" s="48"/>
      <c r="D7055" s="48"/>
      <c r="E7055" s="48"/>
      <c r="F7055" s="48"/>
      <c r="G7055" s="49"/>
      <c r="H7055" s="48"/>
      <c r="I7055" s="52"/>
      <c r="J7055" s="52"/>
      <c r="K7055" s="48"/>
      <c r="L7055" s="48"/>
      <c r="M7055" s="48"/>
      <c r="N7055" s="48"/>
      <c r="O7055" s="49"/>
    </row>
    <row r="7056" spans="2:15" x14ac:dyDescent="0.25">
      <c r="B7056" s="89"/>
      <c r="C7056" s="48"/>
      <c r="D7056" s="48"/>
      <c r="E7056" s="48"/>
      <c r="F7056" s="48"/>
      <c r="G7056" s="49"/>
      <c r="H7056" s="48"/>
      <c r="I7056" s="52"/>
      <c r="J7056" s="52"/>
      <c r="K7056" s="48"/>
      <c r="L7056" s="48"/>
      <c r="M7056" s="48"/>
      <c r="N7056" s="48"/>
      <c r="O7056" s="49"/>
    </row>
    <row r="7057" spans="2:15" x14ac:dyDescent="0.25">
      <c r="B7057" s="89"/>
      <c r="C7057" s="48"/>
      <c r="D7057" s="48"/>
      <c r="E7057" s="48"/>
      <c r="F7057" s="48"/>
      <c r="G7057" s="49"/>
      <c r="H7057" s="48"/>
      <c r="I7057" s="52"/>
      <c r="J7057" s="52"/>
      <c r="K7057" s="48"/>
      <c r="L7057" s="48"/>
      <c r="M7057" s="48"/>
      <c r="N7057" s="48"/>
      <c r="O7057" s="49"/>
    </row>
    <row r="7058" spans="2:15" x14ac:dyDescent="0.25">
      <c r="B7058" s="89"/>
      <c r="C7058" s="48"/>
      <c r="D7058" s="48"/>
      <c r="E7058" s="48"/>
      <c r="F7058" s="48"/>
      <c r="G7058" s="49"/>
      <c r="H7058" s="48"/>
      <c r="I7058" s="52"/>
      <c r="J7058" s="52"/>
      <c r="K7058" s="48"/>
      <c r="L7058" s="48"/>
      <c r="M7058" s="48"/>
      <c r="N7058" s="48"/>
      <c r="O7058" s="49"/>
    </row>
    <row r="7059" spans="2:15" x14ac:dyDescent="0.25">
      <c r="B7059" s="89"/>
      <c r="C7059" s="48"/>
      <c r="D7059" s="48"/>
      <c r="E7059" s="48"/>
      <c r="F7059" s="48"/>
      <c r="G7059" s="49"/>
      <c r="H7059" s="48"/>
      <c r="I7059" s="52"/>
      <c r="J7059" s="52"/>
      <c r="K7059" s="48"/>
      <c r="L7059" s="48"/>
      <c r="M7059" s="48"/>
      <c r="N7059" s="48"/>
      <c r="O7059" s="49"/>
    </row>
    <row r="7060" spans="2:15" x14ac:dyDescent="0.25">
      <c r="B7060" s="89"/>
      <c r="C7060" s="48"/>
      <c r="D7060" s="48"/>
      <c r="E7060" s="48"/>
      <c r="F7060" s="48"/>
      <c r="G7060" s="49"/>
      <c r="H7060" s="48"/>
      <c r="I7060" s="52"/>
      <c r="J7060" s="52"/>
      <c r="K7060" s="48"/>
      <c r="L7060" s="48"/>
      <c r="M7060" s="48"/>
      <c r="N7060" s="48"/>
      <c r="O7060" s="49"/>
    </row>
    <row r="7061" spans="2:15" x14ac:dyDescent="0.25">
      <c r="B7061" s="89"/>
      <c r="C7061" s="48"/>
      <c r="D7061" s="48"/>
      <c r="E7061" s="48"/>
      <c r="F7061" s="48"/>
      <c r="G7061" s="49"/>
      <c r="H7061" s="48"/>
      <c r="I7061" s="52"/>
      <c r="J7061" s="52"/>
      <c r="K7061" s="48"/>
      <c r="L7061" s="48"/>
      <c r="M7061" s="48"/>
      <c r="N7061" s="48"/>
      <c r="O7061" s="49"/>
    </row>
    <row r="7062" spans="2:15" x14ac:dyDescent="0.25">
      <c r="B7062" s="89"/>
      <c r="C7062" s="48"/>
      <c r="D7062" s="48"/>
      <c r="E7062" s="48"/>
      <c r="F7062" s="48"/>
      <c r="G7062" s="49"/>
      <c r="H7062" s="48"/>
      <c r="I7062" s="52"/>
      <c r="J7062" s="52"/>
      <c r="K7062" s="48"/>
      <c r="L7062" s="48"/>
      <c r="M7062" s="48"/>
      <c r="N7062" s="48"/>
      <c r="O7062" s="49"/>
    </row>
    <row r="7063" spans="2:15" x14ac:dyDescent="0.25">
      <c r="B7063" s="89"/>
      <c r="C7063" s="48"/>
      <c r="D7063" s="48"/>
      <c r="E7063" s="48"/>
      <c r="F7063" s="48"/>
      <c r="G7063" s="49"/>
      <c r="H7063" s="48"/>
      <c r="I7063" s="52"/>
      <c r="J7063" s="52"/>
      <c r="K7063" s="48"/>
      <c r="L7063" s="48"/>
      <c r="M7063" s="48"/>
      <c r="N7063" s="48"/>
      <c r="O7063" s="49"/>
    </row>
    <row r="7064" spans="2:15" x14ac:dyDescent="0.25">
      <c r="B7064" s="89"/>
      <c r="C7064" s="48"/>
      <c r="D7064" s="48"/>
      <c r="E7064" s="48"/>
      <c r="F7064" s="48"/>
      <c r="G7064" s="49"/>
      <c r="H7064" s="48"/>
      <c r="I7064" s="52"/>
      <c r="J7064" s="52"/>
      <c r="K7064" s="48"/>
      <c r="L7064" s="48"/>
      <c r="M7064" s="48"/>
      <c r="N7064" s="48"/>
      <c r="O7064" s="49"/>
    </row>
    <row r="7065" spans="2:15" x14ac:dyDescent="0.25">
      <c r="B7065" s="89"/>
      <c r="C7065" s="48"/>
      <c r="D7065" s="48"/>
      <c r="E7065" s="48"/>
      <c r="F7065" s="48"/>
      <c r="G7065" s="49"/>
      <c r="H7065" s="48"/>
      <c r="I7065" s="52"/>
      <c r="J7065" s="52"/>
      <c r="K7065" s="48"/>
      <c r="L7065" s="48"/>
      <c r="M7065" s="48"/>
      <c r="N7065" s="48"/>
      <c r="O7065" s="49"/>
    </row>
    <row r="7066" spans="2:15" x14ac:dyDescent="0.25">
      <c r="B7066" s="89"/>
      <c r="C7066" s="48"/>
      <c r="D7066" s="48"/>
      <c r="E7066" s="48"/>
      <c r="F7066" s="48"/>
      <c r="G7066" s="49"/>
      <c r="H7066" s="48"/>
      <c r="I7066" s="52"/>
      <c r="J7066" s="52"/>
      <c r="K7066" s="48"/>
      <c r="L7066" s="48"/>
      <c r="M7066" s="48"/>
      <c r="N7066" s="48"/>
      <c r="O7066" s="49"/>
    </row>
    <row r="7067" spans="2:15" x14ac:dyDescent="0.25">
      <c r="B7067" s="89"/>
      <c r="C7067" s="48"/>
      <c r="D7067" s="48"/>
      <c r="E7067" s="48"/>
      <c r="F7067" s="48"/>
      <c r="G7067" s="49"/>
      <c r="H7067" s="48"/>
      <c r="I7067" s="52"/>
      <c r="J7067" s="52"/>
      <c r="K7067" s="48"/>
      <c r="L7067" s="48"/>
      <c r="M7067" s="48"/>
      <c r="N7067" s="48"/>
      <c r="O7067" s="49"/>
    </row>
    <row r="7068" spans="2:15" x14ac:dyDescent="0.25">
      <c r="B7068" s="89"/>
      <c r="C7068" s="48"/>
      <c r="D7068" s="48"/>
      <c r="E7068" s="48"/>
      <c r="F7068" s="48"/>
      <c r="G7068" s="49"/>
      <c r="H7068" s="48"/>
      <c r="I7068" s="52"/>
      <c r="J7068" s="52"/>
      <c r="K7068" s="48"/>
      <c r="L7068" s="48"/>
      <c r="M7068" s="48"/>
      <c r="N7068" s="48"/>
      <c r="O7068" s="49"/>
    </row>
    <row r="7069" spans="2:15" x14ac:dyDescent="0.25">
      <c r="B7069" s="89"/>
      <c r="C7069" s="48"/>
      <c r="D7069" s="48"/>
      <c r="E7069" s="48"/>
      <c r="F7069" s="48"/>
      <c r="G7069" s="49"/>
      <c r="H7069" s="48"/>
      <c r="I7069" s="52"/>
      <c r="J7069" s="52"/>
      <c r="K7069" s="48"/>
      <c r="L7069" s="48"/>
      <c r="M7069" s="48"/>
      <c r="N7069" s="48"/>
      <c r="O7069" s="49"/>
    </row>
    <row r="7070" spans="2:15" x14ac:dyDescent="0.25">
      <c r="B7070" s="89"/>
      <c r="C7070" s="48"/>
      <c r="D7070" s="48"/>
      <c r="E7070" s="48"/>
      <c r="F7070" s="48"/>
      <c r="G7070" s="49"/>
      <c r="H7070" s="48"/>
      <c r="I7070" s="52"/>
      <c r="J7070" s="52"/>
      <c r="K7070" s="48"/>
      <c r="L7070" s="48"/>
      <c r="M7070" s="48"/>
      <c r="N7070" s="48"/>
      <c r="O7070" s="49"/>
    </row>
    <row r="7071" spans="2:15" x14ac:dyDescent="0.25">
      <c r="B7071" s="89"/>
      <c r="C7071" s="48"/>
      <c r="D7071" s="48"/>
      <c r="E7071" s="48"/>
      <c r="F7071" s="48"/>
      <c r="G7071" s="49"/>
      <c r="H7071" s="48"/>
      <c r="I7071" s="52"/>
      <c r="J7071" s="52"/>
      <c r="K7071" s="48"/>
      <c r="L7071" s="48"/>
      <c r="M7071" s="48"/>
      <c r="N7071" s="48"/>
      <c r="O7071" s="49"/>
    </row>
    <row r="7072" spans="2:15" x14ac:dyDescent="0.25">
      <c r="B7072" s="89"/>
      <c r="C7072" s="48"/>
      <c r="D7072" s="48"/>
      <c r="E7072" s="48"/>
      <c r="F7072" s="48"/>
      <c r="G7072" s="49"/>
      <c r="H7072" s="48"/>
      <c r="I7072" s="52"/>
      <c r="J7072" s="52"/>
      <c r="K7072" s="48"/>
      <c r="L7072" s="48"/>
      <c r="M7072" s="48"/>
      <c r="N7072" s="48"/>
      <c r="O7072" s="49"/>
    </row>
    <row r="7073" spans="2:15" x14ac:dyDescent="0.25">
      <c r="B7073" s="89"/>
      <c r="C7073" s="48"/>
      <c r="D7073" s="48"/>
      <c r="E7073" s="48"/>
      <c r="F7073" s="48"/>
      <c r="G7073" s="49"/>
      <c r="H7073" s="48"/>
      <c r="I7073" s="52"/>
      <c r="J7073" s="52"/>
      <c r="K7073" s="48"/>
      <c r="L7073" s="48"/>
      <c r="M7073" s="48"/>
      <c r="N7073" s="48"/>
      <c r="O7073" s="49"/>
    </row>
    <row r="7074" spans="2:15" x14ac:dyDescent="0.25">
      <c r="B7074" s="89"/>
      <c r="C7074" s="48"/>
      <c r="D7074" s="48"/>
      <c r="E7074" s="48"/>
      <c r="F7074" s="48"/>
      <c r="G7074" s="49"/>
      <c r="H7074" s="48"/>
      <c r="I7074" s="52"/>
      <c r="J7074" s="52"/>
      <c r="K7074" s="48"/>
      <c r="L7074" s="48"/>
      <c r="M7074" s="48"/>
      <c r="N7074" s="48"/>
      <c r="O7074" s="49"/>
    </row>
    <row r="7075" spans="2:15" x14ac:dyDescent="0.25">
      <c r="B7075" s="89"/>
      <c r="C7075" s="48"/>
      <c r="D7075" s="48"/>
      <c r="E7075" s="48"/>
      <c r="F7075" s="48"/>
      <c r="G7075" s="49"/>
      <c r="H7075" s="48"/>
      <c r="I7075" s="52"/>
      <c r="J7075" s="52"/>
      <c r="K7075" s="48"/>
      <c r="L7075" s="48"/>
      <c r="M7075" s="48"/>
      <c r="N7075" s="48"/>
      <c r="O7075" s="49"/>
    </row>
    <row r="7076" spans="2:15" x14ac:dyDescent="0.25">
      <c r="B7076" s="89"/>
      <c r="C7076" s="48"/>
      <c r="D7076" s="48"/>
      <c r="E7076" s="48"/>
      <c r="F7076" s="48"/>
      <c r="G7076" s="49"/>
      <c r="H7076" s="48"/>
      <c r="I7076" s="52"/>
      <c r="J7076" s="52"/>
      <c r="K7076" s="48"/>
      <c r="L7076" s="48"/>
      <c r="M7076" s="48"/>
      <c r="N7076" s="48"/>
      <c r="O7076" s="49"/>
    </row>
    <row r="7077" spans="2:15" x14ac:dyDescent="0.25">
      <c r="B7077" s="89"/>
      <c r="C7077" s="48"/>
      <c r="D7077" s="48"/>
      <c r="E7077" s="48"/>
      <c r="F7077" s="48"/>
      <c r="G7077" s="49"/>
      <c r="H7077" s="48"/>
      <c r="I7077" s="52"/>
      <c r="J7077" s="52"/>
      <c r="K7077" s="48"/>
      <c r="L7077" s="48"/>
      <c r="M7077" s="48"/>
      <c r="N7077" s="48"/>
      <c r="O7077" s="49"/>
    </row>
    <row r="7078" spans="2:15" x14ac:dyDescent="0.25">
      <c r="B7078" s="89"/>
      <c r="C7078" s="48"/>
      <c r="D7078" s="48"/>
      <c r="E7078" s="48"/>
      <c r="F7078" s="48"/>
      <c r="G7078" s="49"/>
      <c r="H7078" s="48"/>
      <c r="I7078" s="52"/>
      <c r="J7078" s="52"/>
      <c r="K7078" s="48"/>
      <c r="L7078" s="48"/>
      <c r="M7078" s="48"/>
      <c r="N7078" s="48"/>
      <c r="O7078" s="49"/>
    </row>
    <row r="7079" spans="2:15" x14ac:dyDescent="0.25">
      <c r="B7079" s="89"/>
      <c r="C7079" s="48"/>
      <c r="D7079" s="48"/>
      <c r="E7079" s="48"/>
      <c r="F7079" s="48"/>
      <c r="G7079" s="49"/>
      <c r="H7079" s="48"/>
      <c r="I7079" s="52"/>
      <c r="J7079" s="52"/>
      <c r="K7079" s="48"/>
      <c r="L7079" s="48"/>
      <c r="M7079" s="48"/>
      <c r="N7079" s="48"/>
      <c r="O7079" s="49"/>
    </row>
    <row r="7080" spans="2:15" x14ac:dyDescent="0.25">
      <c r="B7080" s="89"/>
      <c r="C7080" s="48"/>
      <c r="D7080" s="48"/>
      <c r="E7080" s="48"/>
      <c r="F7080" s="48"/>
      <c r="G7080" s="49"/>
      <c r="H7080" s="48"/>
      <c r="I7080" s="52"/>
      <c r="J7080" s="52"/>
      <c r="K7080" s="48"/>
      <c r="L7080" s="48"/>
      <c r="M7080" s="48"/>
      <c r="N7080" s="48"/>
      <c r="O7080" s="49"/>
    </row>
    <row r="7081" spans="2:15" x14ac:dyDescent="0.25">
      <c r="B7081" s="89"/>
      <c r="C7081" s="48"/>
      <c r="D7081" s="48"/>
      <c r="E7081" s="48"/>
      <c r="F7081" s="48"/>
      <c r="G7081" s="49"/>
      <c r="H7081" s="48"/>
      <c r="I7081" s="52"/>
      <c r="J7081" s="52"/>
      <c r="K7081" s="48"/>
      <c r="L7081" s="48"/>
      <c r="M7081" s="48"/>
      <c r="N7081" s="48"/>
      <c r="O7081" s="49"/>
    </row>
    <row r="7082" spans="2:15" x14ac:dyDescent="0.25">
      <c r="B7082" s="89"/>
      <c r="C7082" s="48"/>
      <c r="D7082" s="48"/>
      <c r="E7082" s="48"/>
      <c r="F7082" s="48"/>
      <c r="G7082" s="49"/>
      <c r="H7082" s="48"/>
      <c r="I7082" s="52"/>
      <c r="J7082" s="52"/>
      <c r="K7082" s="48"/>
      <c r="L7082" s="48"/>
      <c r="M7082" s="48"/>
      <c r="N7082" s="48"/>
      <c r="O7082" s="49"/>
    </row>
    <row r="7083" spans="2:15" x14ac:dyDescent="0.25">
      <c r="B7083" s="89"/>
      <c r="C7083" s="48"/>
      <c r="D7083" s="48"/>
      <c r="E7083" s="48"/>
      <c r="F7083" s="48"/>
      <c r="G7083" s="49"/>
      <c r="H7083" s="48"/>
      <c r="I7083" s="52"/>
      <c r="J7083" s="52"/>
      <c r="K7083" s="48"/>
      <c r="L7083" s="48"/>
      <c r="M7083" s="48"/>
      <c r="N7083" s="48"/>
      <c r="O7083" s="49"/>
    </row>
    <row r="7084" spans="2:15" x14ac:dyDescent="0.25">
      <c r="B7084" s="89"/>
      <c r="C7084" s="48"/>
      <c r="D7084" s="48"/>
      <c r="E7084" s="48"/>
      <c r="F7084" s="48"/>
      <c r="G7084" s="49"/>
      <c r="H7084" s="48"/>
      <c r="I7084" s="52"/>
      <c r="J7084" s="52"/>
      <c r="K7084" s="48"/>
      <c r="L7084" s="48"/>
      <c r="M7084" s="48"/>
      <c r="N7084" s="48"/>
      <c r="O7084" s="49"/>
    </row>
    <row r="7085" spans="2:15" x14ac:dyDescent="0.25">
      <c r="B7085" s="89"/>
      <c r="C7085" s="48"/>
      <c r="D7085" s="48"/>
      <c r="E7085" s="48"/>
      <c r="F7085" s="48"/>
      <c r="G7085" s="49"/>
      <c r="H7085" s="48"/>
      <c r="I7085" s="52"/>
      <c r="J7085" s="52"/>
      <c r="K7085" s="48"/>
      <c r="L7085" s="48"/>
      <c r="M7085" s="48"/>
      <c r="N7085" s="48"/>
      <c r="O7085" s="49"/>
    </row>
    <row r="7086" spans="2:15" x14ac:dyDescent="0.25">
      <c r="B7086" s="89"/>
      <c r="C7086" s="48"/>
      <c r="D7086" s="48"/>
      <c r="E7086" s="48"/>
      <c r="F7086" s="48"/>
      <c r="G7086" s="49"/>
      <c r="H7086" s="48"/>
      <c r="I7086" s="52"/>
      <c r="J7086" s="52"/>
      <c r="K7086" s="48"/>
      <c r="L7086" s="48"/>
      <c r="M7086" s="48"/>
      <c r="N7086" s="48"/>
      <c r="O7086" s="49"/>
    </row>
    <row r="7087" spans="2:15" x14ac:dyDescent="0.25">
      <c r="B7087" s="89"/>
      <c r="C7087" s="48"/>
      <c r="D7087" s="48"/>
      <c r="E7087" s="48"/>
      <c r="F7087" s="48"/>
      <c r="G7087" s="49"/>
      <c r="H7087" s="48"/>
      <c r="I7087" s="52"/>
      <c r="J7087" s="52"/>
      <c r="K7087" s="48"/>
      <c r="L7087" s="48"/>
      <c r="M7087" s="48"/>
      <c r="N7087" s="48"/>
      <c r="O7087" s="49"/>
    </row>
    <row r="7088" spans="2:15" x14ac:dyDescent="0.25">
      <c r="B7088" s="89"/>
      <c r="C7088" s="48"/>
      <c r="D7088" s="48"/>
      <c r="E7088" s="48"/>
      <c r="F7088" s="48"/>
      <c r="G7088" s="49"/>
      <c r="H7088" s="48"/>
      <c r="I7088" s="52"/>
      <c r="J7088" s="52"/>
      <c r="K7088" s="48"/>
      <c r="L7088" s="48"/>
      <c r="M7088" s="48"/>
      <c r="N7088" s="48"/>
      <c r="O7088" s="49"/>
    </row>
    <row r="7089" spans="2:15" x14ac:dyDescent="0.25">
      <c r="B7089" s="89"/>
      <c r="C7089" s="48"/>
      <c r="D7089" s="48"/>
      <c r="E7089" s="48"/>
      <c r="F7089" s="48"/>
      <c r="G7089" s="49"/>
      <c r="H7089" s="48"/>
      <c r="I7089" s="52"/>
      <c r="J7089" s="52"/>
      <c r="K7089" s="48"/>
      <c r="L7089" s="48"/>
      <c r="M7089" s="48"/>
      <c r="N7089" s="48"/>
      <c r="O7089" s="49"/>
    </row>
    <row r="7090" spans="2:15" x14ac:dyDescent="0.25">
      <c r="B7090" s="89"/>
      <c r="C7090" s="48"/>
      <c r="D7090" s="48"/>
      <c r="E7090" s="48"/>
      <c r="F7090" s="48"/>
      <c r="G7090" s="49"/>
      <c r="H7090" s="48"/>
      <c r="I7090" s="52"/>
      <c r="J7090" s="52"/>
      <c r="K7090" s="48"/>
      <c r="L7090" s="48"/>
      <c r="M7090" s="48"/>
      <c r="N7090" s="48"/>
      <c r="O7090" s="49"/>
    </row>
    <row r="7091" spans="2:15" x14ac:dyDescent="0.25">
      <c r="B7091" s="89"/>
      <c r="C7091" s="48"/>
      <c r="D7091" s="48"/>
      <c r="E7091" s="48"/>
      <c r="F7091" s="48"/>
      <c r="G7091" s="49"/>
      <c r="H7091" s="48"/>
      <c r="I7091" s="52"/>
      <c r="J7091" s="52"/>
      <c r="K7091" s="48"/>
      <c r="L7091" s="48"/>
      <c r="M7091" s="48"/>
      <c r="N7091" s="48"/>
      <c r="O7091" s="49"/>
    </row>
    <row r="7092" spans="2:15" x14ac:dyDescent="0.25">
      <c r="B7092" s="89"/>
      <c r="C7092" s="48"/>
      <c r="D7092" s="48"/>
      <c r="E7092" s="48"/>
      <c r="F7092" s="48"/>
      <c r="G7092" s="49"/>
      <c r="H7092" s="48"/>
      <c r="I7092" s="52"/>
      <c r="J7092" s="52"/>
      <c r="K7092" s="48"/>
      <c r="L7092" s="48"/>
      <c r="M7092" s="48"/>
      <c r="N7092" s="48"/>
      <c r="O7092" s="49"/>
    </row>
    <row r="7093" spans="2:15" x14ac:dyDescent="0.25">
      <c r="B7093" s="89"/>
      <c r="C7093" s="48"/>
      <c r="D7093" s="48"/>
      <c r="E7093" s="48"/>
      <c r="F7093" s="48"/>
      <c r="G7093" s="49"/>
      <c r="H7093" s="48"/>
      <c r="I7093" s="52"/>
      <c r="J7093" s="52"/>
      <c r="K7093" s="48"/>
      <c r="L7093" s="48"/>
      <c r="M7093" s="48"/>
      <c r="N7093" s="48"/>
      <c r="O7093" s="49"/>
    </row>
    <row r="7094" spans="2:15" x14ac:dyDescent="0.25">
      <c r="B7094" s="89"/>
      <c r="C7094" s="48"/>
      <c r="D7094" s="48"/>
      <c r="E7094" s="48"/>
      <c r="F7094" s="48"/>
      <c r="G7094" s="49"/>
      <c r="H7094" s="48"/>
      <c r="I7094" s="52"/>
      <c r="J7094" s="52"/>
      <c r="K7094" s="48"/>
      <c r="L7094" s="48"/>
      <c r="M7094" s="48"/>
      <c r="N7094" s="48"/>
      <c r="O7094" s="49"/>
    </row>
    <row r="7095" spans="2:15" x14ac:dyDescent="0.25">
      <c r="B7095" s="89"/>
      <c r="C7095" s="48"/>
      <c r="D7095" s="48"/>
      <c r="E7095" s="48"/>
      <c r="F7095" s="48"/>
      <c r="G7095" s="49"/>
      <c r="H7095" s="48"/>
      <c r="I7095" s="52"/>
      <c r="J7095" s="52"/>
      <c r="K7095" s="48"/>
      <c r="L7095" s="48"/>
      <c r="M7095" s="48"/>
      <c r="N7095" s="48"/>
      <c r="O7095" s="49"/>
    </row>
    <row r="7096" spans="2:15" x14ac:dyDescent="0.25">
      <c r="B7096" s="89"/>
      <c r="C7096" s="48"/>
      <c r="D7096" s="48"/>
      <c r="E7096" s="48"/>
      <c r="F7096" s="48"/>
      <c r="G7096" s="49"/>
      <c r="H7096" s="48"/>
      <c r="I7096" s="52"/>
      <c r="J7096" s="52"/>
      <c r="K7096" s="48"/>
      <c r="L7096" s="48"/>
      <c r="M7096" s="48"/>
      <c r="N7096" s="48"/>
      <c r="O7096" s="49"/>
    </row>
    <row r="7097" spans="2:15" x14ac:dyDescent="0.25">
      <c r="B7097" s="89"/>
      <c r="C7097" s="48"/>
      <c r="D7097" s="48"/>
      <c r="E7097" s="48"/>
      <c r="F7097" s="48"/>
      <c r="G7097" s="49"/>
      <c r="H7097" s="48"/>
      <c r="I7097" s="52"/>
      <c r="J7097" s="52"/>
      <c r="K7097" s="48"/>
      <c r="L7097" s="48"/>
      <c r="M7097" s="48"/>
      <c r="N7097" s="48"/>
      <c r="O7097" s="49"/>
    </row>
    <row r="7098" spans="2:15" x14ac:dyDescent="0.25">
      <c r="B7098" s="89"/>
      <c r="C7098" s="48"/>
      <c r="D7098" s="48"/>
      <c r="E7098" s="48"/>
      <c r="F7098" s="48"/>
      <c r="G7098" s="49"/>
      <c r="H7098" s="48"/>
      <c r="I7098" s="52"/>
      <c r="J7098" s="52"/>
      <c r="K7098" s="48"/>
      <c r="L7098" s="48"/>
      <c r="M7098" s="48"/>
      <c r="N7098" s="48"/>
      <c r="O7098" s="49"/>
    </row>
    <row r="7099" spans="2:15" x14ac:dyDescent="0.25">
      <c r="B7099" s="89"/>
      <c r="C7099" s="48"/>
      <c r="D7099" s="48"/>
      <c r="E7099" s="48"/>
      <c r="F7099" s="48"/>
      <c r="G7099" s="49"/>
      <c r="H7099" s="48"/>
      <c r="I7099" s="52"/>
      <c r="J7099" s="52"/>
      <c r="K7099" s="48"/>
      <c r="L7099" s="48"/>
      <c r="M7099" s="48"/>
      <c r="N7099" s="48"/>
      <c r="O7099" s="49"/>
    </row>
    <row r="7100" spans="2:15" x14ac:dyDescent="0.25">
      <c r="B7100" s="89"/>
      <c r="C7100" s="48"/>
      <c r="D7100" s="48"/>
      <c r="E7100" s="48"/>
      <c r="F7100" s="48"/>
      <c r="G7100" s="49"/>
      <c r="H7100" s="48"/>
      <c r="I7100" s="52"/>
      <c r="J7100" s="52"/>
      <c r="K7100" s="48"/>
      <c r="L7100" s="48"/>
      <c r="M7100" s="48"/>
      <c r="N7100" s="48"/>
      <c r="O7100" s="49"/>
    </row>
    <row r="7101" spans="2:15" x14ac:dyDescent="0.25">
      <c r="B7101" s="89"/>
      <c r="C7101" s="48"/>
      <c r="D7101" s="48"/>
      <c r="E7101" s="48"/>
      <c r="F7101" s="48"/>
      <c r="G7101" s="49"/>
      <c r="H7101" s="48"/>
      <c r="I7101" s="52"/>
      <c r="J7101" s="52"/>
      <c r="K7101" s="48"/>
      <c r="L7101" s="48"/>
      <c r="M7101" s="48"/>
      <c r="N7101" s="48"/>
      <c r="O7101" s="49"/>
    </row>
    <row r="7102" spans="2:15" x14ac:dyDescent="0.25">
      <c r="B7102" s="89"/>
      <c r="C7102" s="48"/>
      <c r="D7102" s="48"/>
      <c r="E7102" s="48"/>
      <c r="F7102" s="48"/>
      <c r="G7102" s="49"/>
      <c r="H7102" s="48"/>
      <c r="I7102" s="52"/>
      <c r="J7102" s="52"/>
      <c r="K7102" s="48"/>
      <c r="L7102" s="48"/>
      <c r="M7102" s="48"/>
      <c r="N7102" s="48"/>
      <c r="O7102" s="49"/>
    </row>
    <row r="7103" spans="2:15" x14ac:dyDescent="0.25">
      <c r="B7103" s="89"/>
      <c r="C7103" s="48"/>
      <c r="D7103" s="48"/>
      <c r="E7103" s="48"/>
      <c r="F7103" s="48"/>
      <c r="G7103" s="49"/>
      <c r="H7103" s="48"/>
      <c r="I7103" s="52"/>
      <c r="J7103" s="52"/>
      <c r="K7103" s="48"/>
      <c r="L7103" s="48"/>
      <c r="M7103" s="48"/>
      <c r="N7103" s="48"/>
      <c r="O7103" s="49"/>
    </row>
    <row r="7104" spans="2:15" x14ac:dyDescent="0.25">
      <c r="B7104" s="89"/>
      <c r="C7104" s="48"/>
      <c r="D7104" s="48"/>
      <c r="E7104" s="48"/>
      <c r="F7104" s="48"/>
      <c r="G7104" s="49"/>
      <c r="H7104" s="48"/>
      <c r="I7104" s="52"/>
      <c r="J7104" s="52"/>
      <c r="K7104" s="48"/>
      <c r="L7104" s="48"/>
      <c r="M7104" s="48"/>
      <c r="N7104" s="48"/>
      <c r="O7104" s="49"/>
    </row>
    <row r="7105" spans="2:15" x14ac:dyDescent="0.25">
      <c r="B7105" s="89"/>
      <c r="C7105" s="48"/>
      <c r="D7105" s="48"/>
      <c r="E7105" s="48"/>
      <c r="F7105" s="48"/>
      <c r="G7105" s="49"/>
      <c r="H7105" s="48"/>
      <c r="I7105" s="52"/>
      <c r="J7105" s="52"/>
      <c r="K7105" s="48"/>
      <c r="L7105" s="48"/>
      <c r="M7105" s="48"/>
      <c r="N7105" s="48"/>
      <c r="O7105" s="49"/>
    </row>
    <row r="7106" spans="2:15" x14ac:dyDescent="0.25">
      <c r="B7106" s="89"/>
      <c r="C7106" s="48"/>
      <c r="D7106" s="48"/>
      <c r="E7106" s="48"/>
      <c r="F7106" s="48"/>
      <c r="G7106" s="49"/>
      <c r="H7106" s="48"/>
      <c r="I7106" s="52"/>
      <c r="J7106" s="52"/>
      <c r="K7106" s="48"/>
      <c r="L7106" s="48"/>
      <c r="M7106" s="48"/>
      <c r="N7106" s="48"/>
      <c r="O7106" s="49"/>
    </row>
    <row r="7107" spans="2:15" x14ac:dyDescent="0.25">
      <c r="B7107" s="89"/>
      <c r="C7107" s="48"/>
      <c r="D7107" s="48"/>
      <c r="E7107" s="48"/>
      <c r="F7107" s="48"/>
      <c r="G7107" s="49"/>
      <c r="H7107" s="48"/>
      <c r="I7107" s="52"/>
      <c r="J7107" s="52"/>
      <c r="K7107" s="48"/>
      <c r="L7107" s="48"/>
      <c r="M7107" s="48"/>
      <c r="N7107" s="48"/>
      <c r="O7107" s="49"/>
    </row>
    <row r="7108" spans="2:15" x14ac:dyDescent="0.25">
      <c r="B7108" s="89"/>
      <c r="C7108" s="48"/>
      <c r="D7108" s="48"/>
      <c r="E7108" s="48"/>
      <c r="F7108" s="48"/>
      <c r="G7108" s="49"/>
      <c r="H7108" s="48"/>
      <c r="I7108" s="52"/>
      <c r="J7108" s="52"/>
      <c r="K7108" s="48"/>
      <c r="L7108" s="48"/>
      <c r="M7108" s="48"/>
      <c r="N7108" s="48"/>
      <c r="O7108" s="49"/>
    </row>
    <row r="7109" spans="2:15" x14ac:dyDescent="0.25">
      <c r="B7109" s="89"/>
      <c r="C7109" s="48"/>
      <c r="D7109" s="48"/>
      <c r="E7109" s="48"/>
      <c r="F7109" s="48"/>
      <c r="G7109" s="49"/>
      <c r="H7109" s="48"/>
      <c r="I7109" s="52"/>
      <c r="J7109" s="52"/>
      <c r="K7109" s="48"/>
      <c r="L7109" s="48"/>
      <c r="M7109" s="48"/>
      <c r="N7109" s="48"/>
      <c r="O7109" s="49"/>
    </row>
    <row r="7110" spans="2:15" x14ac:dyDescent="0.25">
      <c r="B7110" s="89"/>
      <c r="C7110" s="48"/>
      <c r="D7110" s="48"/>
      <c r="E7110" s="48"/>
      <c r="F7110" s="48"/>
      <c r="G7110" s="49"/>
      <c r="H7110" s="48"/>
      <c r="I7110" s="52"/>
      <c r="J7110" s="52"/>
      <c r="K7110" s="48"/>
      <c r="L7110" s="48"/>
      <c r="M7110" s="48"/>
      <c r="N7110" s="48"/>
      <c r="O7110" s="49"/>
    </row>
    <row r="7111" spans="2:15" x14ac:dyDescent="0.25">
      <c r="B7111" s="89"/>
      <c r="C7111" s="48"/>
      <c r="D7111" s="48"/>
      <c r="E7111" s="48"/>
      <c r="F7111" s="48"/>
      <c r="G7111" s="49"/>
      <c r="H7111" s="48"/>
      <c r="I7111" s="52"/>
      <c r="J7111" s="52"/>
      <c r="K7111" s="48"/>
      <c r="L7111" s="48"/>
      <c r="M7111" s="48"/>
      <c r="N7111" s="48"/>
      <c r="O7111" s="49"/>
    </row>
    <row r="7112" spans="2:15" x14ac:dyDescent="0.25">
      <c r="B7112" s="89"/>
      <c r="C7112" s="48"/>
      <c r="D7112" s="48"/>
      <c r="E7112" s="48"/>
      <c r="F7112" s="48"/>
      <c r="G7112" s="49"/>
      <c r="H7112" s="48"/>
      <c r="I7112" s="52"/>
      <c r="J7112" s="52"/>
      <c r="K7112" s="48"/>
      <c r="L7112" s="48"/>
      <c r="M7112" s="48"/>
      <c r="N7112" s="48"/>
      <c r="O7112" s="49"/>
    </row>
    <row r="7113" spans="2:15" x14ac:dyDescent="0.25">
      <c r="B7113" s="89"/>
      <c r="C7113" s="48"/>
      <c r="D7113" s="48"/>
      <c r="E7113" s="48"/>
      <c r="F7113" s="48"/>
      <c r="G7113" s="49"/>
      <c r="H7113" s="48"/>
      <c r="I7113" s="52"/>
      <c r="J7113" s="52"/>
      <c r="K7113" s="48"/>
      <c r="L7113" s="48"/>
      <c r="M7113" s="48"/>
      <c r="N7113" s="48"/>
      <c r="O7113" s="49"/>
    </row>
    <row r="7114" spans="2:15" x14ac:dyDescent="0.25">
      <c r="B7114" s="89"/>
      <c r="C7114" s="48"/>
      <c r="D7114" s="48"/>
      <c r="E7114" s="48"/>
      <c r="F7114" s="48"/>
      <c r="G7114" s="49"/>
      <c r="H7114" s="48"/>
      <c r="I7114" s="52"/>
      <c r="J7114" s="52"/>
      <c r="K7114" s="48"/>
      <c r="L7114" s="48"/>
      <c r="M7114" s="48"/>
      <c r="N7114" s="48"/>
      <c r="O7114" s="49"/>
    </row>
    <row r="7115" spans="2:15" x14ac:dyDescent="0.25">
      <c r="B7115" s="89"/>
      <c r="C7115" s="48"/>
      <c r="D7115" s="48"/>
      <c r="E7115" s="48"/>
      <c r="F7115" s="48"/>
      <c r="G7115" s="49"/>
      <c r="H7115" s="48"/>
      <c r="I7115" s="52"/>
      <c r="J7115" s="52"/>
      <c r="K7115" s="48"/>
      <c r="L7115" s="48"/>
      <c r="M7115" s="48"/>
      <c r="N7115" s="48"/>
      <c r="O7115" s="49"/>
    </row>
    <row r="7116" spans="2:15" x14ac:dyDescent="0.25">
      <c r="B7116" s="89"/>
      <c r="C7116" s="48"/>
      <c r="D7116" s="48"/>
      <c r="E7116" s="48"/>
      <c r="F7116" s="48"/>
      <c r="G7116" s="49"/>
      <c r="H7116" s="48"/>
      <c r="I7116" s="52"/>
      <c r="J7116" s="52"/>
      <c r="K7116" s="48"/>
      <c r="L7116" s="48"/>
      <c r="M7116" s="48"/>
      <c r="N7116" s="48"/>
      <c r="O7116" s="49"/>
    </row>
    <row r="7117" spans="2:15" x14ac:dyDescent="0.25">
      <c r="B7117" s="89"/>
      <c r="C7117" s="48"/>
      <c r="D7117" s="48"/>
      <c r="E7117" s="48"/>
      <c r="F7117" s="48"/>
      <c r="G7117" s="49"/>
      <c r="H7117" s="48"/>
      <c r="I7117" s="52"/>
      <c r="J7117" s="52"/>
      <c r="K7117" s="48"/>
      <c r="L7117" s="48"/>
      <c r="M7117" s="48"/>
      <c r="N7117" s="48"/>
      <c r="O7117" s="49"/>
    </row>
    <row r="7118" spans="2:15" x14ac:dyDescent="0.25">
      <c r="B7118" s="89"/>
      <c r="C7118" s="48"/>
      <c r="D7118" s="48"/>
      <c r="E7118" s="48"/>
      <c r="F7118" s="48"/>
      <c r="G7118" s="49"/>
      <c r="H7118" s="48"/>
      <c r="I7118" s="52"/>
      <c r="J7118" s="52"/>
      <c r="K7118" s="48"/>
      <c r="L7118" s="48"/>
      <c r="M7118" s="48"/>
      <c r="N7118" s="48"/>
      <c r="O7118" s="49"/>
    </row>
    <row r="7119" spans="2:15" x14ac:dyDescent="0.25">
      <c r="B7119" s="89"/>
      <c r="C7119" s="48"/>
      <c r="D7119" s="48"/>
      <c r="E7119" s="48"/>
      <c r="F7119" s="48"/>
      <c r="G7119" s="49"/>
      <c r="H7119" s="48"/>
      <c r="I7119" s="52"/>
      <c r="J7119" s="52"/>
      <c r="K7119" s="48"/>
      <c r="L7119" s="48"/>
      <c r="M7119" s="48"/>
      <c r="N7119" s="48"/>
      <c r="O7119" s="49"/>
    </row>
    <row r="7120" spans="2:15" x14ac:dyDescent="0.25">
      <c r="B7120" s="89"/>
      <c r="C7120" s="48"/>
      <c r="D7120" s="48"/>
      <c r="E7120" s="48"/>
      <c r="F7120" s="48"/>
      <c r="G7120" s="49"/>
      <c r="H7120" s="48"/>
      <c r="I7120" s="52"/>
      <c r="J7120" s="52"/>
      <c r="K7120" s="48"/>
      <c r="L7120" s="48"/>
      <c r="M7120" s="48"/>
      <c r="N7120" s="48"/>
      <c r="O7120" s="49"/>
    </row>
    <row r="7121" spans="2:15" x14ac:dyDescent="0.25">
      <c r="B7121" s="89"/>
      <c r="C7121" s="48"/>
      <c r="D7121" s="48"/>
      <c r="E7121" s="48"/>
      <c r="F7121" s="48"/>
      <c r="G7121" s="49"/>
      <c r="H7121" s="48"/>
      <c r="I7121" s="52"/>
      <c r="J7121" s="52"/>
      <c r="K7121" s="48"/>
      <c r="L7121" s="48"/>
      <c r="M7121" s="48"/>
      <c r="N7121" s="48"/>
      <c r="O7121" s="49"/>
    </row>
    <row r="7122" spans="2:15" x14ac:dyDescent="0.25">
      <c r="B7122" s="89"/>
      <c r="C7122" s="48"/>
      <c r="D7122" s="48"/>
      <c r="E7122" s="48"/>
      <c r="F7122" s="48"/>
      <c r="G7122" s="49"/>
      <c r="H7122" s="48"/>
      <c r="I7122" s="52"/>
      <c r="J7122" s="52"/>
      <c r="K7122" s="48"/>
      <c r="L7122" s="48"/>
      <c r="M7122" s="48"/>
      <c r="N7122" s="48"/>
      <c r="O7122" s="49"/>
    </row>
    <row r="7123" spans="2:15" x14ac:dyDescent="0.25">
      <c r="B7123" s="89"/>
      <c r="C7123" s="48"/>
      <c r="D7123" s="48"/>
      <c r="E7123" s="48"/>
      <c r="F7123" s="48"/>
      <c r="G7123" s="49"/>
      <c r="H7123" s="48"/>
      <c r="I7123" s="52"/>
      <c r="J7123" s="52"/>
      <c r="K7123" s="48"/>
      <c r="L7123" s="48"/>
      <c r="M7123" s="48"/>
      <c r="N7123" s="48"/>
      <c r="O7123" s="49"/>
    </row>
    <row r="7124" spans="2:15" x14ac:dyDescent="0.25">
      <c r="B7124" s="89"/>
      <c r="C7124" s="48"/>
      <c r="D7124" s="48"/>
      <c r="E7124" s="48"/>
      <c r="F7124" s="48"/>
      <c r="G7124" s="49"/>
      <c r="H7124" s="48"/>
      <c r="I7124" s="52"/>
      <c r="J7124" s="52"/>
      <c r="K7124" s="48"/>
      <c r="L7124" s="48"/>
      <c r="M7124" s="48"/>
      <c r="N7124" s="48"/>
      <c r="O7124" s="49"/>
    </row>
    <row r="7125" spans="2:15" x14ac:dyDescent="0.25">
      <c r="B7125" s="89"/>
      <c r="C7125" s="48"/>
      <c r="D7125" s="48"/>
      <c r="E7125" s="48"/>
      <c r="F7125" s="48"/>
      <c r="G7125" s="49"/>
      <c r="H7125" s="48"/>
      <c r="I7125" s="52"/>
      <c r="J7125" s="52"/>
      <c r="K7125" s="48"/>
      <c r="L7125" s="48"/>
      <c r="M7125" s="48"/>
      <c r="N7125" s="48"/>
      <c r="O7125" s="49"/>
    </row>
    <row r="7126" spans="2:15" x14ac:dyDescent="0.25">
      <c r="B7126" s="89"/>
      <c r="C7126" s="48"/>
      <c r="D7126" s="48"/>
      <c r="E7126" s="48"/>
      <c r="F7126" s="48"/>
      <c r="G7126" s="49"/>
      <c r="H7126" s="48"/>
      <c r="I7126" s="52"/>
      <c r="J7126" s="52"/>
      <c r="K7126" s="48"/>
      <c r="L7126" s="48"/>
      <c r="M7126" s="48"/>
      <c r="N7126" s="48"/>
      <c r="O7126" s="49"/>
    </row>
    <row r="7127" spans="2:15" x14ac:dyDescent="0.25">
      <c r="B7127" s="89"/>
      <c r="C7127" s="48"/>
      <c r="D7127" s="48"/>
      <c r="E7127" s="48"/>
      <c r="F7127" s="48"/>
      <c r="G7127" s="49"/>
      <c r="H7127" s="48"/>
      <c r="I7127" s="52"/>
      <c r="J7127" s="52"/>
      <c r="K7127" s="48"/>
      <c r="L7127" s="48"/>
      <c r="M7127" s="48"/>
      <c r="N7127" s="48"/>
      <c r="O7127" s="49"/>
    </row>
    <row r="7128" spans="2:15" x14ac:dyDescent="0.25">
      <c r="B7128" s="89"/>
      <c r="C7128" s="48"/>
      <c r="D7128" s="48"/>
      <c r="E7128" s="48"/>
      <c r="F7128" s="48"/>
      <c r="G7128" s="49"/>
      <c r="H7128" s="48"/>
      <c r="I7128" s="52"/>
      <c r="J7128" s="52"/>
      <c r="K7128" s="48"/>
      <c r="L7128" s="48"/>
      <c r="M7128" s="48"/>
      <c r="N7128" s="48"/>
      <c r="O7128" s="49"/>
    </row>
    <row r="7129" spans="2:15" x14ac:dyDescent="0.25">
      <c r="B7129" s="89"/>
      <c r="C7129" s="48"/>
      <c r="D7129" s="48"/>
      <c r="E7129" s="48"/>
      <c r="F7129" s="48"/>
      <c r="G7129" s="49"/>
      <c r="H7129" s="48"/>
      <c r="I7129" s="52"/>
      <c r="J7129" s="52"/>
      <c r="K7129" s="48"/>
      <c r="L7129" s="48"/>
      <c r="M7129" s="48"/>
      <c r="N7129" s="48"/>
      <c r="O7129" s="49"/>
    </row>
    <row r="7130" spans="2:15" x14ac:dyDescent="0.25">
      <c r="B7130" s="89"/>
      <c r="C7130" s="48"/>
      <c r="D7130" s="48"/>
      <c r="E7130" s="48"/>
      <c r="F7130" s="48"/>
      <c r="G7130" s="49"/>
      <c r="H7130" s="48"/>
      <c r="I7130" s="52"/>
      <c r="J7130" s="52"/>
      <c r="K7130" s="48"/>
      <c r="L7130" s="48"/>
      <c r="M7130" s="48"/>
      <c r="N7130" s="48"/>
      <c r="O7130" s="49"/>
    </row>
    <row r="7131" spans="2:15" x14ac:dyDescent="0.25">
      <c r="B7131" s="89"/>
      <c r="C7131" s="48"/>
      <c r="D7131" s="48"/>
      <c r="E7131" s="48"/>
      <c r="F7131" s="48"/>
      <c r="G7131" s="49"/>
      <c r="H7131" s="48"/>
      <c r="I7131" s="52"/>
      <c r="J7131" s="52"/>
      <c r="K7131" s="48"/>
      <c r="L7131" s="48"/>
      <c r="M7131" s="48"/>
      <c r="N7131" s="48"/>
      <c r="O7131" s="49"/>
    </row>
    <row r="7132" spans="2:15" x14ac:dyDescent="0.25">
      <c r="B7132" s="89"/>
      <c r="C7132" s="48"/>
      <c r="D7132" s="48"/>
      <c r="E7132" s="48"/>
      <c r="F7132" s="48"/>
      <c r="G7132" s="49"/>
      <c r="H7132" s="48"/>
      <c r="I7132" s="52"/>
      <c r="J7132" s="52"/>
      <c r="K7132" s="48"/>
      <c r="L7132" s="48"/>
      <c r="M7132" s="48"/>
      <c r="N7132" s="48"/>
      <c r="O7132" s="49"/>
    </row>
    <row r="7133" spans="2:15" x14ac:dyDescent="0.25">
      <c r="B7133" s="89"/>
      <c r="C7133" s="48"/>
      <c r="D7133" s="48"/>
      <c r="E7133" s="48"/>
      <c r="F7133" s="48"/>
      <c r="G7133" s="49"/>
      <c r="H7133" s="48"/>
      <c r="I7133" s="52"/>
      <c r="J7133" s="52"/>
      <c r="K7133" s="48"/>
      <c r="L7133" s="48"/>
      <c r="M7133" s="48"/>
      <c r="N7133" s="48"/>
      <c r="O7133" s="49"/>
    </row>
    <row r="7134" spans="2:15" x14ac:dyDescent="0.25">
      <c r="B7134" s="89"/>
      <c r="C7134" s="48"/>
      <c r="D7134" s="48"/>
      <c r="E7134" s="48"/>
      <c r="F7134" s="48"/>
      <c r="G7134" s="49"/>
      <c r="H7134" s="48"/>
      <c r="I7134" s="52"/>
      <c r="J7134" s="52"/>
      <c r="K7134" s="48"/>
      <c r="L7134" s="48"/>
      <c r="M7134" s="48"/>
      <c r="N7134" s="48"/>
      <c r="O7134" s="49"/>
    </row>
    <row r="7135" spans="2:15" x14ac:dyDescent="0.25">
      <c r="B7135" s="89"/>
      <c r="C7135" s="48"/>
      <c r="D7135" s="48"/>
      <c r="E7135" s="48"/>
      <c r="F7135" s="48"/>
      <c r="G7135" s="49"/>
      <c r="H7135" s="48"/>
      <c r="I7135" s="52"/>
      <c r="J7135" s="52"/>
      <c r="K7135" s="48"/>
      <c r="L7135" s="48"/>
      <c r="M7135" s="48"/>
      <c r="N7135" s="48"/>
      <c r="O7135" s="49"/>
    </row>
    <row r="7136" spans="2:15" x14ac:dyDescent="0.25">
      <c r="B7136" s="89"/>
      <c r="C7136" s="48"/>
      <c r="D7136" s="48"/>
      <c r="E7136" s="48"/>
      <c r="F7136" s="48"/>
      <c r="G7136" s="49"/>
      <c r="H7136" s="48"/>
      <c r="I7136" s="52"/>
      <c r="J7136" s="52"/>
      <c r="K7136" s="48"/>
      <c r="L7136" s="48"/>
      <c r="M7136" s="48"/>
      <c r="N7136" s="48"/>
      <c r="O7136" s="49"/>
    </row>
    <row r="7137" spans="2:15" x14ac:dyDescent="0.25">
      <c r="B7137" s="89"/>
      <c r="C7137" s="48"/>
      <c r="D7137" s="48"/>
      <c r="E7137" s="48"/>
      <c r="F7137" s="48"/>
      <c r="G7137" s="49"/>
      <c r="H7137" s="48"/>
      <c r="I7137" s="52"/>
      <c r="J7137" s="52"/>
      <c r="K7137" s="48"/>
      <c r="L7137" s="48"/>
      <c r="M7137" s="48"/>
      <c r="N7137" s="48"/>
      <c r="O7137" s="49"/>
    </row>
    <row r="7138" spans="2:15" x14ac:dyDescent="0.25">
      <c r="B7138" s="89"/>
      <c r="C7138" s="48"/>
      <c r="D7138" s="48"/>
      <c r="E7138" s="48"/>
      <c r="F7138" s="48"/>
      <c r="G7138" s="49"/>
      <c r="H7138" s="48"/>
      <c r="I7138" s="52"/>
      <c r="J7138" s="52"/>
      <c r="K7138" s="48"/>
      <c r="L7138" s="48"/>
      <c r="M7138" s="48"/>
      <c r="N7138" s="48"/>
      <c r="O7138" s="49"/>
    </row>
    <row r="7139" spans="2:15" x14ac:dyDescent="0.25">
      <c r="B7139" s="89"/>
      <c r="C7139" s="48"/>
      <c r="D7139" s="48"/>
      <c r="E7139" s="48"/>
      <c r="F7139" s="48"/>
      <c r="G7139" s="49"/>
      <c r="H7139" s="48"/>
      <c r="I7139" s="52"/>
      <c r="J7139" s="52"/>
      <c r="K7139" s="48"/>
      <c r="L7139" s="48"/>
      <c r="M7139" s="48"/>
      <c r="N7139" s="48"/>
      <c r="O7139" s="49"/>
    </row>
    <row r="7140" spans="2:15" x14ac:dyDescent="0.25">
      <c r="B7140" s="89"/>
      <c r="C7140" s="48"/>
      <c r="D7140" s="48"/>
      <c r="E7140" s="48"/>
      <c r="F7140" s="48"/>
      <c r="G7140" s="49"/>
      <c r="H7140" s="48"/>
      <c r="I7140" s="52"/>
      <c r="J7140" s="52"/>
      <c r="K7140" s="48"/>
      <c r="L7140" s="48"/>
      <c r="M7140" s="48"/>
      <c r="N7140" s="48"/>
      <c r="O7140" s="49"/>
    </row>
    <row r="7141" spans="2:15" x14ac:dyDescent="0.25">
      <c r="B7141" s="89"/>
      <c r="C7141" s="48"/>
      <c r="D7141" s="48"/>
      <c r="E7141" s="48"/>
      <c r="F7141" s="48"/>
      <c r="G7141" s="49"/>
      <c r="H7141" s="48"/>
      <c r="I7141" s="52"/>
      <c r="J7141" s="52"/>
      <c r="K7141" s="48"/>
      <c r="L7141" s="48"/>
      <c r="M7141" s="48"/>
      <c r="N7141" s="48"/>
      <c r="O7141" s="49"/>
    </row>
    <row r="7142" spans="2:15" x14ac:dyDescent="0.25">
      <c r="B7142" s="89"/>
      <c r="C7142" s="48"/>
      <c r="D7142" s="48"/>
      <c r="E7142" s="48"/>
      <c r="F7142" s="48"/>
      <c r="G7142" s="49"/>
      <c r="H7142" s="48"/>
      <c r="I7142" s="52"/>
      <c r="J7142" s="52"/>
      <c r="K7142" s="48"/>
      <c r="L7142" s="48"/>
      <c r="M7142" s="48"/>
      <c r="N7142" s="48"/>
      <c r="O7142" s="49"/>
    </row>
    <row r="7143" spans="2:15" x14ac:dyDescent="0.25">
      <c r="B7143" s="89"/>
      <c r="C7143" s="48"/>
      <c r="D7143" s="48"/>
      <c r="E7143" s="48"/>
      <c r="F7143" s="48"/>
      <c r="G7143" s="49"/>
      <c r="H7143" s="48"/>
      <c r="I7143" s="52"/>
      <c r="J7143" s="52"/>
      <c r="K7143" s="48"/>
      <c r="L7143" s="48"/>
      <c r="M7143" s="48"/>
      <c r="N7143" s="48"/>
      <c r="O7143" s="49"/>
    </row>
    <row r="7144" spans="2:15" x14ac:dyDescent="0.25">
      <c r="B7144" s="89"/>
      <c r="C7144" s="48"/>
      <c r="D7144" s="48"/>
      <c r="E7144" s="48"/>
      <c r="F7144" s="48"/>
      <c r="G7144" s="49"/>
      <c r="H7144" s="48"/>
      <c r="I7144" s="52"/>
      <c r="J7144" s="52"/>
      <c r="K7144" s="48"/>
      <c r="L7144" s="48"/>
      <c r="M7144" s="48"/>
      <c r="N7144" s="48"/>
      <c r="O7144" s="49"/>
    </row>
    <row r="7145" spans="2:15" x14ac:dyDescent="0.25">
      <c r="B7145" s="89"/>
      <c r="C7145" s="48"/>
      <c r="D7145" s="48"/>
      <c r="E7145" s="48"/>
      <c r="F7145" s="48"/>
      <c r="G7145" s="49"/>
      <c r="H7145" s="48"/>
      <c r="I7145" s="52"/>
      <c r="J7145" s="52"/>
      <c r="K7145" s="48"/>
      <c r="L7145" s="48"/>
      <c r="M7145" s="48"/>
      <c r="N7145" s="48"/>
      <c r="O7145" s="49"/>
    </row>
    <row r="7146" spans="2:15" x14ac:dyDescent="0.25">
      <c r="B7146" s="89"/>
      <c r="C7146" s="48"/>
      <c r="D7146" s="48"/>
      <c r="E7146" s="48"/>
      <c r="F7146" s="48"/>
      <c r="G7146" s="49"/>
      <c r="H7146" s="48"/>
      <c r="I7146" s="52"/>
      <c r="J7146" s="52"/>
      <c r="K7146" s="48"/>
      <c r="L7146" s="48"/>
      <c r="M7146" s="48"/>
      <c r="N7146" s="48"/>
      <c r="O7146" s="49"/>
    </row>
    <row r="7147" spans="2:15" x14ac:dyDescent="0.25">
      <c r="B7147" s="89"/>
      <c r="C7147" s="48"/>
      <c r="D7147" s="48"/>
      <c r="E7147" s="48"/>
      <c r="F7147" s="48"/>
      <c r="G7147" s="49"/>
      <c r="H7147" s="48"/>
      <c r="I7147" s="52"/>
      <c r="J7147" s="52"/>
      <c r="K7147" s="48"/>
      <c r="L7147" s="48"/>
      <c r="M7147" s="48"/>
      <c r="N7147" s="48"/>
      <c r="O7147" s="49"/>
    </row>
    <row r="7148" spans="2:15" x14ac:dyDescent="0.25">
      <c r="B7148" s="89"/>
      <c r="C7148" s="48"/>
      <c r="D7148" s="48"/>
      <c r="E7148" s="48"/>
      <c r="F7148" s="48"/>
      <c r="G7148" s="49"/>
      <c r="H7148" s="48"/>
      <c r="I7148" s="52"/>
      <c r="J7148" s="52"/>
      <c r="K7148" s="48"/>
      <c r="L7148" s="48"/>
      <c r="M7148" s="48"/>
      <c r="N7148" s="48"/>
      <c r="O7148" s="49"/>
    </row>
    <row r="7149" spans="2:15" x14ac:dyDescent="0.25">
      <c r="B7149" s="89"/>
      <c r="C7149" s="48"/>
      <c r="D7149" s="48"/>
      <c r="E7149" s="48"/>
      <c r="F7149" s="48"/>
      <c r="G7149" s="49"/>
      <c r="H7149" s="48"/>
      <c r="I7149" s="52"/>
      <c r="J7149" s="52"/>
      <c r="K7149" s="48"/>
      <c r="L7149" s="48"/>
      <c r="M7149" s="48"/>
      <c r="N7149" s="48"/>
      <c r="O7149" s="49"/>
    </row>
    <row r="7150" spans="2:15" x14ac:dyDescent="0.25">
      <c r="B7150" s="89"/>
      <c r="C7150" s="48"/>
      <c r="D7150" s="48"/>
      <c r="E7150" s="48"/>
      <c r="F7150" s="48"/>
      <c r="G7150" s="49"/>
      <c r="H7150" s="48"/>
      <c r="I7150" s="52"/>
      <c r="J7150" s="52"/>
      <c r="K7150" s="48"/>
      <c r="L7150" s="48"/>
      <c r="M7150" s="48"/>
      <c r="N7150" s="48"/>
      <c r="O7150" s="49"/>
    </row>
    <row r="7151" spans="2:15" x14ac:dyDescent="0.25">
      <c r="B7151" s="89"/>
      <c r="C7151" s="48"/>
      <c r="D7151" s="48"/>
      <c r="E7151" s="48"/>
      <c r="F7151" s="48"/>
      <c r="G7151" s="49"/>
      <c r="H7151" s="48"/>
      <c r="I7151" s="52"/>
      <c r="J7151" s="52"/>
      <c r="K7151" s="48"/>
      <c r="L7151" s="48"/>
      <c r="M7151" s="48"/>
      <c r="N7151" s="48"/>
      <c r="O7151" s="49"/>
    </row>
    <row r="7152" spans="2:15" x14ac:dyDescent="0.25">
      <c r="B7152" s="89"/>
      <c r="C7152" s="48"/>
      <c r="D7152" s="48"/>
      <c r="E7152" s="48"/>
      <c r="F7152" s="48"/>
      <c r="G7152" s="49"/>
      <c r="H7152" s="48"/>
      <c r="I7152" s="52"/>
      <c r="J7152" s="52"/>
      <c r="K7152" s="48"/>
      <c r="L7152" s="48"/>
      <c r="M7152" s="48"/>
      <c r="N7152" s="48"/>
      <c r="O7152" s="49"/>
    </row>
    <row r="7153" spans="2:15" x14ac:dyDescent="0.25">
      <c r="B7153" s="89"/>
      <c r="C7153" s="48"/>
      <c r="D7153" s="48"/>
      <c r="E7153" s="48"/>
      <c r="F7153" s="48"/>
      <c r="G7153" s="49"/>
      <c r="H7153" s="48"/>
      <c r="I7153" s="52"/>
      <c r="J7153" s="52"/>
      <c r="K7153" s="48"/>
      <c r="L7153" s="48"/>
      <c r="M7153" s="48"/>
      <c r="N7153" s="48"/>
      <c r="O7153" s="49"/>
    </row>
    <row r="7154" spans="2:15" x14ac:dyDescent="0.25">
      <c r="B7154" s="89"/>
      <c r="C7154" s="48"/>
      <c r="D7154" s="48"/>
      <c r="E7154" s="48"/>
      <c r="F7154" s="48"/>
      <c r="G7154" s="49"/>
      <c r="H7154" s="48"/>
      <c r="I7154" s="52"/>
      <c r="J7154" s="52"/>
      <c r="K7154" s="48"/>
      <c r="L7154" s="48"/>
      <c r="M7154" s="48"/>
      <c r="N7154" s="48"/>
      <c r="O7154" s="49"/>
    </row>
    <row r="7155" spans="2:15" x14ac:dyDescent="0.25">
      <c r="B7155" s="89"/>
      <c r="C7155" s="48"/>
      <c r="D7155" s="48"/>
      <c r="E7155" s="48"/>
      <c r="F7155" s="48"/>
      <c r="G7155" s="49"/>
      <c r="H7155" s="48"/>
      <c r="I7155" s="52"/>
      <c r="J7155" s="52"/>
      <c r="K7155" s="48"/>
      <c r="L7155" s="48"/>
      <c r="M7155" s="48"/>
      <c r="N7155" s="48"/>
      <c r="O7155" s="49"/>
    </row>
    <row r="7156" spans="2:15" x14ac:dyDescent="0.25">
      <c r="B7156" s="89"/>
      <c r="C7156" s="48"/>
      <c r="D7156" s="48"/>
      <c r="E7156" s="48"/>
      <c r="F7156" s="48"/>
      <c r="G7156" s="49"/>
      <c r="H7156" s="48"/>
      <c r="I7156" s="52"/>
      <c r="J7156" s="52"/>
      <c r="K7156" s="48"/>
      <c r="L7156" s="48"/>
      <c r="M7156" s="48"/>
      <c r="N7156" s="48"/>
      <c r="O7156" s="49"/>
    </row>
    <row r="7157" spans="2:15" x14ac:dyDescent="0.25">
      <c r="B7157" s="89"/>
      <c r="C7157" s="48"/>
      <c r="D7157" s="48"/>
      <c r="E7157" s="48"/>
      <c r="F7157" s="48"/>
      <c r="G7157" s="49"/>
      <c r="H7157" s="48"/>
      <c r="I7157" s="52"/>
      <c r="J7157" s="52"/>
      <c r="K7157" s="48"/>
      <c r="L7157" s="48"/>
      <c r="M7157" s="48"/>
      <c r="N7157" s="48"/>
      <c r="O7157" s="49"/>
    </row>
    <row r="7158" spans="2:15" x14ac:dyDescent="0.25">
      <c r="B7158" s="89"/>
      <c r="C7158" s="48"/>
      <c r="D7158" s="48"/>
      <c r="E7158" s="48"/>
      <c r="F7158" s="48"/>
      <c r="G7158" s="49"/>
      <c r="H7158" s="48"/>
      <c r="I7158" s="52"/>
      <c r="J7158" s="52"/>
      <c r="K7158" s="48"/>
      <c r="L7158" s="48"/>
      <c r="M7158" s="48"/>
      <c r="N7158" s="48"/>
      <c r="O7158" s="49"/>
    </row>
    <row r="7159" spans="2:15" x14ac:dyDescent="0.25">
      <c r="B7159" s="89"/>
      <c r="C7159" s="48"/>
      <c r="D7159" s="48"/>
      <c r="E7159" s="48"/>
      <c r="F7159" s="48"/>
      <c r="G7159" s="49"/>
      <c r="H7159" s="48"/>
      <c r="I7159" s="52"/>
      <c r="J7159" s="52"/>
      <c r="K7159" s="48"/>
      <c r="L7159" s="48"/>
      <c r="M7159" s="48"/>
      <c r="N7159" s="48"/>
      <c r="O7159" s="49"/>
    </row>
    <row r="7160" spans="2:15" x14ac:dyDescent="0.25">
      <c r="B7160" s="89"/>
      <c r="C7160" s="48"/>
      <c r="D7160" s="48"/>
      <c r="E7160" s="48"/>
      <c r="F7160" s="48"/>
      <c r="G7160" s="49"/>
      <c r="H7160" s="48"/>
      <c r="I7160" s="52"/>
      <c r="J7160" s="52"/>
      <c r="K7160" s="48"/>
      <c r="L7160" s="48"/>
      <c r="M7160" s="48"/>
      <c r="N7160" s="48"/>
      <c r="O7160" s="49"/>
    </row>
    <row r="7161" spans="2:15" x14ac:dyDescent="0.25">
      <c r="B7161" s="89"/>
      <c r="C7161" s="48"/>
      <c r="D7161" s="48"/>
      <c r="E7161" s="48"/>
      <c r="F7161" s="48"/>
      <c r="G7161" s="49"/>
      <c r="H7161" s="48"/>
      <c r="I7161" s="52"/>
      <c r="J7161" s="52"/>
      <c r="K7161" s="48"/>
      <c r="L7161" s="48"/>
      <c r="M7161" s="48"/>
      <c r="N7161" s="48"/>
      <c r="O7161" s="49"/>
    </row>
    <row r="7162" spans="2:15" x14ac:dyDescent="0.25">
      <c r="B7162" s="89"/>
      <c r="C7162" s="48"/>
      <c r="D7162" s="48"/>
      <c r="E7162" s="48"/>
      <c r="F7162" s="48"/>
      <c r="G7162" s="49"/>
      <c r="H7162" s="48"/>
      <c r="I7162" s="52"/>
      <c r="J7162" s="52"/>
      <c r="K7162" s="48"/>
      <c r="L7162" s="48"/>
      <c r="M7162" s="48"/>
      <c r="N7162" s="48"/>
      <c r="O7162" s="49"/>
    </row>
    <row r="7163" spans="2:15" x14ac:dyDescent="0.25">
      <c r="B7163" s="89"/>
      <c r="C7163" s="48"/>
      <c r="D7163" s="48"/>
      <c r="E7163" s="48"/>
      <c r="F7163" s="48"/>
      <c r="G7163" s="49"/>
      <c r="H7163" s="48"/>
      <c r="I7163" s="52"/>
      <c r="J7163" s="52"/>
      <c r="K7163" s="48"/>
      <c r="L7163" s="48"/>
      <c r="M7163" s="48"/>
      <c r="N7163" s="48"/>
      <c r="O7163" s="49"/>
    </row>
    <row r="7164" spans="2:15" x14ac:dyDescent="0.25">
      <c r="B7164" s="89"/>
      <c r="C7164" s="48"/>
      <c r="D7164" s="48"/>
      <c r="E7164" s="48"/>
      <c r="F7164" s="48"/>
      <c r="G7164" s="49"/>
      <c r="H7164" s="48"/>
      <c r="I7164" s="52"/>
      <c r="J7164" s="52"/>
      <c r="K7164" s="48"/>
      <c r="L7164" s="48"/>
      <c r="M7164" s="48"/>
      <c r="N7164" s="48"/>
      <c r="O7164" s="49"/>
    </row>
    <row r="7165" spans="2:15" x14ac:dyDescent="0.25">
      <c r="B7165" s="89"/>
      <c r="C7165" s="48"/>
      <c r="D7165" s="48"/>
      <c r="E7165" s="48"/>
      <c r="F7165" s="48"/>
      <c r="G7165" s="49"/>
      <c r="H7165" s="48"/>
      <c r="I7165" s="52"/>
      <c r="J7165" s="52"/>
      <c r="K7165" s="48"/>
      <c r="L7165" s="48"/>
      <c r="M7165" s="48"/>
      <c r="N7165" s="48"/>
      <c r="O7165" s="49"/>
    </row>
    <row r="7166" spans="2:15" x14ac:dyDescent="0.25">
      <c r="B7166" s="89"/>
      <c r="C7166" s="48"/>
      <c r="D7166" s="48"/>
      <c r="E7166" s="48"/>
      <c r="F7166" s="48"/>
      <c r="G7166" s="49"/>
      <c r="H7166" s="48"/>
      <c r="I7166" s="52"/>
      <c r="J7166" s="52"/>
      <c r="K7166" s="48"/>
      <c r="L7166" s="48"/>
      <c r="M7166" s="48"/>
      <c r="N7166" s="48"/>
      <c r="O7166" s="49"/>
    </row>
    <row r="7167" spans="2:15" x14ac:dyDescent="0.25">
      <c r="B7167" s="89"/>
      <c r="C7167" s="48"/>
      <c r="D7167" s="48"/>
      <c r="E7167" s="48"/>
      <c r="F7167" s="48"/>
      <c r="G7167" s="49"/>
      <c r="H7167" s="48"/>
      <c r="I7167" s="52"/>
      <c r="J7167" s="52"/>
      <c r="K7167" s="48"/>
      <c r="L7167" s="48"/>
      <c r="M7167" s="48"/>
      <c r="N7167" s="48"/>
      <c r="O7167" s="49"/>
    </row>
    <row r="7168" spans="2:15" x14ac:dyDescent="0.25">
      <c r="B7168" s="89"/>
      <c r="C7168" s="48"/>
      <c r="D7168" s="48"/>
      <c r="E7168" s="48"/>
      <c r="F7168" s="48"/>
      <c r="G7168" s="49"/>
      <c r="H7168" s="48"/>
      <c r="I7168" s="52"/>
      <c r="J7168" s="52"/>
      <c r="K7168" s="48"/>
      <c r="L7168" s="48"/>
      <c r="M7168" s="48"/>
      <c r="N7168" s="48"/>
      <c r="O7168" s="49"/>
    </row>
    <row r="7169" spans="2:15" x14ac:dyDescent="0.25">
      <c r="B7169" s="89"/>
      <c r="C7169" s="48"/>
      <c r="D7169" s="48"/>
      <c r="E7169" s="48"/>
      <c r="F7169" s="48"/>
      <c r="G7169" s="49"/>
      <c r="H7169" s="48"/>
      <c r="I7169" s="52"/>
      <c r="J7169" s="52"/>
      <c r="K7169" s="48"/>
      <c r="L7169" s="48"/>
      <c r="M7169" s="48"/>
      <c r="N7169" s="48"/>
      <c r="O7169" s="49"/>
    </row>
    <row r="7170" spans="2:15" x14ac:dyDescent="0.25">
      <c r="B7170" s="89"/>
      <c r="C7170" s="48"/>
      <c r="D7170" s="48"/>
      <c r="E7170" s="48"/>
      <c r="F7170" s="48"/>
      <c r="G7170" s="49"/>
      <c r="H7170" s="48"/>
      <c r="I7170" s="52"/>
      <c r="J7170" s="52"/>
      <c r="K7170" s="48"/>
      <c r="L7170" s="48"/>
      <c r="M7170" s="48"/>
      <c r="N7170" s="48"/>
      <c r="O7170" s="49"/>
    </row>
    <row r="7171" spans="2:15" x14ac:dyDescent="0.25">
      <c r="B7171" s="89"/>
      <c r="C7171" s="48"/>
      <c r="D7171" s="48"/>
      <c r="E7171" s="48"/>
      <c r="F7171" s="48"/>
      <c r="G7171" s="49"/>
      <c r="H7171" s="48"/>
      <c r="I7171" s="52"/>
      <c r="J7171" s="52"/>
      <c r="K7171" s="48"/>
      <c r="L7171" s="48"/>
      <c r="M7171" s="48"/>
      <c r="N7171" s="48"/>
      <c r="O7171" s="49"/>
    </row>
    <row r="7172" spans="2:15" x14ac:dyDescent="0.25">
      <c r="B7172" s="89"/>
      <c r="C7172" s="48"/>
      <c r="D7172" s="48"/>
      <c r="E7172" s="48"/>
      <c r="F7172" s="48"/>
      <c r="G7172" s="49"/>
      <c r="H7172" s="48"/>
      <c r="I7172" s="52"/>
      <c r="J7172" s="52"/>
      <c r="K7172" s="48"/>
      <c r="L7172" s="48"/>
      <c r="M7172" s="48"/>
      <c r="N7172" s="48"/>
      <c r="O7172" s="49"/>
    </row>
    <row r="7173" spans="2:15" x14ac:dyDescent="0.25">
      <c r="B7173" s="89"/>
      <c r="C7173" s="48"/>
      <c r="D7173" s="48"/>
      <c r="E7173" s="48"/>
      <c r="F7173" s="48"/>
      <c r="G7173" s="49"/>
      <c r="H7173" s="48"/>
      <c r="I7173" s="52"/>
      <c r="J7173" s="52"/>
      <c r="K7173" s="48"/>
      <c r="L7173" s="48"/>
      <c r="M7173" s="48"/>
      <c r="N7173" s="48"/>
      <c r="O7173" s="49"/>
    </row>
    <row r="7174" spans="2:15" x14ac:dyDescent="0.25">
      <c r="B7174" s="89"/>
      <c r="C7174" s="48"/>
      <c r="D7174" s="48"/>
      <c r="E7174" s="48"/>
      <c r="F7174" s="48"/>
      <c r="G7174" s="49"/>
      <c r="H7174" s="48"/>
      <c r="I7174" s="52"/>
      <c r="J7174" s="52"/>
      <c r="K7174" s="48"/>
      <c r="L7174" s="48"/>
      <c r="M7174" s="48"/>
      <c r="N7174" s="48"/>
      <c r="O7174" s="49"/>
    </row>
    <row r="7175" spans="2:15" x14ac:dyDescent="0.25">
      <c r="B7175" s="89"/>
      <c r="C7175" s="48"/>
      <c r="D7175" s="48"/>
      <c r="E7175" s="48"/>
      <c r="F7175" s="48"/>
      <c r="G7175" s="49"/>
      <c r="H7175" s="48"/>
      <c r="I7175" s="52"/>
      <c r="J7175" s="52"/>
      <c r="K7175" s="48"/>
      <c r="L7175" s="48"/>
      <c r="M7175" s="48"/>
      <c r="N7175" s="48"/>
      <c r="O7175" s="49"/>
    </row>
    <row r="7176" spans="2:15" x14ac:dyDescent="0.25">
      <c r="B7176" s="89"/>
      <c r="C7176" s="48"/>
      <c r="D7176" s="48"/>
      <c r="E7176" s="48"/>
      <c r="F7176" s="48"/>
      <c r="G7176" s="49"/>
      <c r="H7176" s="48"/>
      <c r="I7176" s="52"/>
      <c r="J7176" s="52"/>
      <c r="K7176" s="48"/>
      <c r="L7176" s="48"/>
      <c r="M7176" s="48"/>
      <c r="N7176" s="48"/>
      <c r="O7176" s="49"/>
    </row>
    <row r="7177" spans="2:15" x14ac:dyDescent="0.25">
      <c r="B7177" s="89"/>
      <c r="C7177" s="48"/>
      <c r="D7177" s="48"/>
      <c r="E7177" s="48"/>
      <c r="F7177" s="48"/>
      <c r="G7177" s="49"/>
      <c r="H7177" s="48"/>
      <c r="I7177" s="52"/>
      <c r="J7177" s="52"/>
      <c r="K7177" s="48"/>
      <c r="L7177" s="48"/>
      <c r="M7177" s="48"/>
      <c r="N7177" s="48"/>
      <c r="O7177" s="49"/>
    </row>
    <row r="7178" spans="2:15" x14ac:dyDescent="0.25">
      <c r="B7178" s="89"/>
      <c r="C7178" s="48"/>
      <c r="D7178" s="48"/>
      <c r="E7178" s="48"/>
      <c r="F7178" s="48"/>
      <c r="G7178" s="49"/>
      <c r="H7178" s="48"/>
      <c r="I7178" s="52"/>
      <c r="J7178" s="52"/>
      <c r="K7178" s="48"/>
      <c r="L7178" s="48"/>
      <c r="M7178" s="48"/>
      <c r="N7178" s="48"/>
      <c r="O7178" s="49"/>
    </row>
    <row r="7179" spans="2:15" x14ac:dyDescent="0.25">
      <c r="B7179" s="89"/>
      <c r="C7179" s="48"/>
      <c r="D7179" s="48"/>
      <c r="E7179" s="48"/>
      <c r="F7179" s="48"/>
      <c r="G7179" s="49"/>
      <c r="H7179" s="48"/>
      <c r="I7179" s="52"/>
      <c r="J7179" s="52"/>
      <c r="K7179" s="48"/>
      <c r="L7179" s="48"/>
      <c r="M7179" s="48"/>
      <c r="N7179" s="48"/>
      <c r="O7179" s="49"/>
    </row>
    <row r="7180" spans="2:15" x14ac:dyDescent="0.25">
      <c r="B7180" s="89"/>
      <c r="C7180" s="48"/>
      <c r="D7180" s="48"/>
      <c r="E7180" s="48"/>
      <c r="F7180" s="48"/>
      <c r="G7180" s="49"/>
      <c r="H7180" s="48"/>
      <c r="I7180" s="52"/>
      <c r="J7180" s="52"/>
      <c r="K7180" s="48"/>
      <c r="L7180" s="48"/>
      <c r="M7180" s="48"/>
      <c r="N7180" s="48"/>
      <c r="O7180" s="49"/>
    </row>
    <row r="7181" spans="2:15" x14ac:dyDescent="0.25">
      <c r="B7181" s="89"/>
      <c r="C7181" s="48"/>
      <c r="D7181" s="48"/>
      <c r="E7181" s="48"/>
      <c r="F7181" s="48"/>
      <c r="G7181" s="49"/>
      <c r="H7181" s="48"/>
      <c r="I7181" s="52"/>
      <c r="J7181" s="52"/>
      <c r="K7181" s="48"/>
      <c r="L7181" s="48"/>
      <c r="M7181" s="48"/>
      <c r="N7181" s="48"/>
      <c r="O7181" s="49"/>
    </row>
    <row r="7182" spans="2:15" x14ac:dyDescent="0.25">
      <c r="B7182" s="89"/>
      <c r="C7182" s="48"/>
      <c r="D7182" s="48"/>
      <c r="E7182" s="48"/>
      <c r="F7182" s="48"/>
      <c r="G7182" s="49"/>
      <c r="H7182" s="48"/>
      <c r="I7182" s="52"/>
      <c r="J7182" s="52"/>
      <c r="K7182" s="48"/>
      <c r="L7182" s="48"/>
      <c r="M7182" s="48"/>
      <c r="N7182" s="48"/>
      <c r="O7182" s="49"/>
    </row>
    <row r="7183" spans="2:15" x14ac:dyDescent="0.25">
      <c r="B7183" s="89"/>
      <c r="C7183" s="48"/>
      <c r="D7183" s="48"/>
      <c r="E7183" s="48"/>
      <c r="F7183" s="48"/>
      <c r="G7183" s="49"/>
      <c r="H7183" s="48"/>
      <c r="I7183" s="52"/>
      <c r="J7183" s="52"/>
      <c r="K7183" s="48"/>
      <c r="L7183" s="48"/>
      <c r="M7183" s="48"/>
      <c r="N7183" s="48"/>
      <c r="O7183" s="49"/>
    </row>
    <row r="7184" spans="2:15" x14ac:dyDescent="0.25">
      <c r="B7184" s="89"/>
      <c r="C7184" s="48"/>
      <c r="D7184" s="48"/>
      <c r="E7184" s="48"/>
      <c r="F7184" s="48"/>
      <c r="G7184" s="49"/>
      <c r="H7184" s="48"/>
      <c r="I7184" s="52"/>
      <c r="J7184" s="52"/>
      <c r="K7184" s="48"/>
      <c r="L7184" s="48"/>
      <c r="M7184" s="48"/>
      <c r="N7184" s="48"/>
      <c r="O7184" s="49"/>
    </row>
    <row r="7185" spans="2:15" x14ac:dyDescent="0.25">
      <c r="B7185" s="89"/>
      <c r="C7185" s="48"/>
      <c r="D7185" s="48"/>
      <c r="E7185" s="48"/>
      <c r="F7185" s="48"/>
      <c r="G7185" s="49"/>
      <c r="H7185" s="48"/>
      <c r="I7185" s="52"/>
      <c r="J7185" s="52"/>
      <c r="K7185" s="48"/>
      <c r="L7185" s="48"/>
      <c r="M7185" s="48"/>
      <c r="N7185" s="48"/>
      <c r="O7185" s="49"/>
    </row>
    <row r="7186" spans="2:15" x14ac:dyDescent="0.25">
      <c r="B7186" s="89"/>
      <c r="C7186" s="48"/>
      <c r="D7186" s="48"/>
      <c r="E7186" s="48"/>
      <c r="F7186" s="48"/>
      <c r="G7186" s="49"/>
      <c r="H7186" s="48"/>
      <c r="I7186" s="52"/>
      <c r="J7186" s="52"/>
      <c r="K7186" s="48"/>
      <c r="L7186" s="48"/>
      <c r="M7186" s="48"/>
      <c r="N7186" s="48"/>
      <c r="O7186" s="49"/>
    </row>
    <row r="7187" spans="2:15" x14ac:dyDescent="0.25">
      <c r="B7187" s="89"/>
      <c r="C7187" s="48"/>
      <c r="D7187" s="48"/>
      <c r="E7187" s="48"/>
      <c r="F7187" s="48"/>
      <c r="G7187" s="49"/>
      <c r="H7187" s="48"/>
      <c r="I7187" s="52"/>
      <c r="J7187" s="52"/>
      <c r="K7187" s="48"/>
      <c r="L7187" s="48"/>
      <c r="M7187" s="48"/>
      <c r="N7187" s="48"/>
      <c r="O7187" s="49"/>
    </row>
    <row r="7188" spans="2:15" x14ac:dyDescent="0.25">
      <c r="B7188" s="89"/>
      <c r="C7188" s="48"/>
      <c r="D7188" s="48"/>
      <c r="E7188" s="48"/>
      <c r="F7188" s="48"/>
      <c r="G7188" s="49"/>
      <c r="H7188" s="48"/>
      <c r="I7188" s="52"/>
      <c r="J7188" s="52"/>
      <c r="K7188" s="48"/>
      <c r="L7188" s="48"/>
      <c r="M7188" s="48"/>
      <c r="N7188" s="48"/>
      <c r="O7188" s="49"/>
    </row>
    <row r="7189" spans="2:15" x14ac:dyDescent="0.25">
      <c r="B7189" s="89"/>
      <c r="C7189" s="48"/>
      <c r="D7189" s="48"/>
      <c r="E7189" s="48"/>
      <c r="F7189" s="48"/>
      <c r="G7189" s="49"/>
      <c r="H7189" s="48"/>
      <c r="I7189" s="52"/>
      <c r="J7189" s="52"/>
      <c r="K7189" s="48"/>
      <c r="L7189" s="48"/>
      <c r="M7189" s="48"/>
      <c r="N7189" s="48"/>
      <c r="O7189" s="49"/>
    </row>
    <row r="7190" spans="2:15" x14ac:dyDescent="0.25">
      <c r="B7190" s="89"/>
      <c r="C7190" s="48"/>
      <c r="D7190" s="48"/>
      <c r="E7190" s="48"/>
      <c r="F7190" s="48"/>
      <c r="G7190" s="49"/>
      <c r="H7190" s="48"/>
      <c r="I7190" s="52"/>
      <c r="J7190" s="52"/>
      <c r="K7190" s="48"/>
      <c r="L7190" s="48"/>
      <c r="M7190" s="48"/>
      <c r="N7190" s="48"/>
      <c r="O7190" s="49"/>
    </row>
    <row r="7191" spans="2:15" x14ac:dyDescent="0.25">
      <c r="B7191" s="89"/>
      <c r="C7191" s="48"/>
      <c r="D7191" s="48"/>
      <c r="E7191" s="48"/>
      <c r="F7191" s="48"/>
      <c r="G7191" s="49"/>
      <c r="H7191" s="48"/>
      <c r="I7191" s="52"/>
      <c r="J7191" s="52"/>
      <c r="K7191" s="48"/>
      <c r="L7191" s="48"/>
      <c r="M7191" s="48"/>
      <c r="N7191" s="48"/>
      <c r="O7191" s="49"/>
    </row>
    <row r="7192" spans="2:15" x14ac:dyDescent="0.25">
      <c r="B7192" s="89"/>
      <c r="C7192" s="48"/>
      <c r="D7192" s="48"/>
      <c r="E7192" s="48"/>
      <c r="F7192" s="48"/>
      <c r="G7192" s="49"/>
      <c r="H7192" s="48"/>
      <c r="I7192" s="52"/>
      <c r="J7192" s="52"/>
      <c r="K7192" s="48"/>
      <c r="L7192" s="48"/>
      <c r="M7192" s="48"/>
      <c r="N7192" s="48"/>
      <c r="O7192" s="49"/>
    </row>
    <row r="7193" spans="2:15" x14ac:dyDescent="0.25">
      <c r="B7193" s="89"/>
      <c r="C7193" s="48"/>
      <c r="D7193" s="48"/>
      <c r="E7193" s="48"/>
      <c r="F7193" s="48"/>
      <c r="G7193" s="49"/>
      <c r="H7193" s="48"/>
      <c r="I7193" s="52"/>
      <c r="J7193" s="52"/>
      <c r="K7193" s="48"/>
      <c r="L7193" s="48"/>
      <c r="M7193" s="48"/>
      <c r="N7193" s="48"/>
      <c r="O7193" s="49"/>
    </row>
    <row r="7194" spans="2:15" x14ac:dyDescent="0.25">
      <c r="B7194" s="89"/>
      <c r="C7194" s="48"/>
      <c r="D7194" s="48"/>
      <c r="E7194" s="48"/>
      <c r="F7194" s="48"/>
      <c r="G7194" s="49"/>
      <c r="H7194" s="48"/>
      <c r="I7194" s="52"/>
      <c r="J7194" s="52"/>
      <c r="K7194" s="48"/>
      <c r="L7194" s="48"/>
      <c r="M7194" s="48"/>
      <c r="N7194" s="48"/>
      <c r="O7194" s="49"/>
    </row>
    <row r="7195" spans="2:15" x14ac:dyDescent="0.25">
      <c r="B7195" s="89"/>
      <c r="C7195" s="48"/>
      <c r="D7195" s="48"/>
      <c r="E7195" s="48"/>
      <c r="F7195" s="48"/>
      <c r="G7195" s="49"/>
      <c r="H7195" s="48"/>
      <c r="I7195" s="52"/>
      <c r="J7195" s="52"/>
      <c r="K7195" s="48"/>
      <c r="L7195" s="48"/>
      <c r="M7195" s="48"/>
      <c r="N7195" s="48"/>
      <c r="O7195" s="49"/>
    </row>
    <row r="7196" spans="2:15" x14ac:dyDescent="0.25">
      <c r="B7196" s="89"/>
      <c r="C7196" s="48"/>
      <c r="D7196" s="48"/>
      <c r="E7196" s="48"/>
      <c r="F7196" s="48"/>
      <c r="G7196" s="49"/>
      <c r="H7196" s="48"/>
      <c r="I7196" s="52"/>
      <c r="J7196" s="52"/>
      <c r="K7196" s="48"/>
      <c r="L7196" s="48"/>
      <c r="M7196" s="48"/>
      <c r="N7196" s="48"/>
      <c r="O7196" s="49"/>
    </row>
    <row r="7197" spans="2:15" x14ac:dyDescent="0.25">
      <c r="B7197" s="89"/>
      <c r="C7197" s="48"/>
      <c r="D7197" s="48"/>
      <c r="E7197" s="48"/>
      <c r="F7197" s="48"/>
      <c r="G7197" s="49"/>
      <c r="H7197" s="48"/>
      <c r="I7197" s="52"/>
      <c r="J7197" s="52"/>
      <c r="K7197" s="48"/>
      <c r="L7197" s="48"/>
      <c r="M7197" s="48"/>
      <c r="N7197" s="48"/>
      <c r="O7197" s="49"/>
    </row>
    <row r="7198" spans="2:15" x14ac:dyDescent="0.25">
      <c r="B7198" s="89"/>
      <c r="C7198" s="48"/>
      <c r="D7198" s="48"/>
      <c r="E7198" s="48"/>
      <c r="F7198" s="48"/>
      <c r="G7198" s="49"/>
      <c r="H7198" s="48"/>
      <c r="I7198" s="52"/>
      <c r="J7198" s="52"/>
      <c r="K7198" s="48"/>
      <c r="L7198" s="48"/>
      <c r="M7198" s="48"/>
      <c r="N7198" s="48"/>
      <c r="O7198" s="49"/>
    </row>
    <row r="7199" spans="2:15" x14ac:dyDescent="0.25">
      <c r="B7199" s="89"/>
      <c r="C7199" s="48"/>
      <c r="D7199" s="48"/>
      <c r="E7199" s="48"/>
      <c r="F7199" s="48"/>
      <c r="G7199" s="49"/>
      <c r="H7199" s="48"/>
      <c r="I7199" s="52"/>
      <c r="J7199" s="52"/>
      <c r="K7199" s="48"/>
      <c r="L7199" s="48"/>
      <c r="M7199" s="48"/>
      <c r="N7199" s="48"/>
      <c r="O7199" s="49"/>
    </row>
    <row r="7200" spans="2:15" x14ac:dyDescent="0.25">
      <c r="B7200" s="89"/>
      <c r="C7200" s="48"/>
      <c r="D7200" s="48"/>
      <c r="E7200" s="48"/>
      <c r="F7200" s="48"/>
      <c r="G7200" s="49"/>
      <c r="H7200" s="48"/>
      <c r="I7200" s="52"/>
      <c r="J7200" s="52"/>
      <c r="K7200" s="48"/>
      <c r="L7200" s="48"/>
      <c r="M7200" s="48"/>
      <c r="N7200" s="48"/>
      <c r="O7200" s="49"/>
    </row>
    <row r="7201" spans="2:15" x14ac:dyDescent="0.25">
      <c r="B7201" s="89"/>
      <c r="C7201" s="48"/>
      <c r="D7201" s="48"/>
      <c r="E7201" s="48"/>
      <c r="F7201" s="48"/>
      <c r="G7201" s="49"/>
      <c r="H7201" s="48"/>
      <c r="I7201" s="52"/>
      <c r="J7201" s="52"/>
      <c r="K7201" s="48"/>
      <c r="L7201" s="48"/>
      <c r="M7201" s="48"/>
      <c r="N7201" s="48"/>
      <c r="O7201" s="49"/>
    </row>
    <row r="7202" spans="2:15" x14ac:dyDescent="0.25">
      <c r="B7202" s="89"/>
      <c r="C7202" s="48"/>
      <c r="D7202" s="48"/>
      <c r="E7202" s="48"/>
      <c r="F7202" s="48"/>
      <c r="G7202" s="49"/>
      <c r="H7202" s="48"/>
      <c r="I7202" s="52"/>
      <c r="J7202" s="52"/>
      <c r="K7202" s="48"/>
      <c r="L7202" s="48"/>
      <c r="M7202" s="48"/>
      <c r="N7202" s="48"/>
      <c r="O7202" s="49"/>
    </row>
    <row r="7203" spans="2:15" x14ac:dyDescent="0.25">
      <c r="B7203" s="89"/>
      <c r="C7203" s="48"/>
      <c r="D7203" s="48"/>
      <c r="E7203" s="48"/>
      <c r="F7203" s="48"/>
      <c r="G7203" s="49"/>
      <c r="H7203" s="48"/>
      <c r="I7203" s="52"/>
      <c r="J7203" s="52"/>
      <c r="K7203" s="48"/>
      <c r="L7203" s="48"/>
      <c r="M7203" s="48"/>
      <c r="N7203" s="48"/>
      <c r="O7203" s="49"/>
    </row>
    <row r="7204" spans="2:15" x14ac:dyDescent="0.25">
      <c r="B7204" s="89"/>
      <c r="C7204" s="48"/>
      <c r="D7204" s="48"/>
      <c r="E7204" s="48"/>
      <c r="F7204" s="48"/>
      <c r="G7204" s="49"/>
      <c r="H7204" s="48"/>
      <c r="I7204" s="52"/>
      <c r="J7204" s="52"/>
      <c r="K7204" s="48"/>
      <c r="L7204" s="48"/>
      <c r="M7204" s="48"/>
      <c r="N7204" s="48"/>
      <c r="O7204" s="49"/>
    </row>
    <row r="7205" spans="2:15" x14ac:dyDescent="0.25">
      <c r="B7205" s="89"/>
      <c r="C7205" s="48"/>
      <c r="D7205" s="48"/>
      <c r="E7205" s="48"/>
      <c r="F7205" s="48"/>
      <c r="G7205" s="49"/>
      <c r="H7205" s="48"/>
      <c r="I7205" s="52"/>
      <c r="J7205" s="52"/>
      <c r="K7205" s="48"/>
      <c r="L7205" s="48"/>
      <c r="M7205" s="48"/>
      <c r="N7205" s="48"/>
      <c r="O7205" s="49"/>
    </row>
    <row r="7206" spans="2:15" x14ac:dyDescent="0.25">
      <c r="B7206" s="89"/>
      <c r="C7206" s="48"/>
      <c r="D7206" s="48"/>
      <c r="E7206" s="48"/>
      <c r="F7206" s="48"/>
      <c r="G7206" s="49"/>
      <c r="H7206" s="48"/>
      <c r="I7206" s="52"/>
      <c r="J7206" s="52"/>
      <c r="K7206" s="48"/>
      <c r="L7206" s="48"/>
      <c r="M7206" s="48"/>
      <c r="N7206" s="48"/>
      <c r="O7206" s="49"/>
    </row>
    <row r="7207" spans="2:15" x14ac:dyDescent="0.25">
      <c r="B7207" s="89"/>
      <c r="C7207" s="48"/>
      <c r="D7207" s="48"/>
      <c r="E7207" s="48"/>
      <c r="F7207" s="48"/>
      <c r="G7207" s="49"/>
      <c r="H7207" s="48"/>
      <c r="I7207" s="52"/>
      <c r="J7207" s="52"/>
      <c r="K7207" s="48"/>
      <c r="L7207" s="48"/>
      <c r="M7207" s="48"/>
      <c r="N7207" s="48"/>
      <c r="O7207" s="49"/>
    </row>
    <row r="7208" spans="2:15" x14ac:dyDescent="0.25">
      <c r="B7208" s="89"/>
      <c r="C7208" s="48"/>
      <c r="D7208" s="48"/>
      <c r="E7208" s="48"/>
      <c r="F7208" s="48"/>
      <c r="G7208" s="49"/>
      <c r="H7208" s="48"/>
      <c r="I7208" s="52"/>
      <c r="J7208" s="52"/>
      <c r="K7208" s="48"/>
      <c r="L7208" s="48"/>
      <c r="M7208" s="48"/>
      <c r="N7208" s="48"/>
      <c r="O7208" s="49"/>
    </row>
    <row r="7209" spans="2:15" x14ac:dyDescent="0.25">
      <c r="B7209" s="89"/>
      <c r="C7209" s="48"/>
      <c r="D7209" s="48"/>
      <c r="E7209" s="48"/>
      <c r="F7209" s="48"/>
      <c r="G7209" s="49"/>
      <c r="H7209" s="48"/>
      <c r="I7209" s="52"/>
      <c r="J7209" s="52"/>
      <c r="K7209" s="48"/>
      <c r="L7209" s="48"/>
      <c r="M7209" s="48"/>
      <c r="N7209" s="48"/>
      <c r="O7209" s="49"/>
    </row>
    <row r="7210" spans="2:15" x14ac:dyDescent="0.25">
      <c r="B7210" s="89"/>
      <c r="C7210" s="48"/>
      <c r="D7210" s="48"/>
      <c r="E7210" s="48"/>
      <c r="F7210" s="48"/>
      <c r="G7210" s="49"/>
      <c r="H7210" s="48"/>
      <c r="I7210" s="52"/>
      <c r="J7210" s="52"/>
      <c r="K7210" s="48"/>
      <c r="L7210" s="48"/>
      <c r="M7210" s="48"/>
      <c r="N7210" s="48"/>
      <c r="O7210" s="49"/>
    </row>
    <row r="7211" spans="2:15" x14ac:dyDescent="0.25">
      <c r="B7211" s="89"/>
      <c r="C7211" s="48"/>
      <c r="D7211" s="48"/>
      <c r="E7211" s="48"/>
      <c r="F7211" s="48"/>
      <c r="G7211" s="49"/>
      <c r="H7211" s="48"/>
      <c r="I7211" s="52"/>
      <c r="J7211" s="52"/>
      <c r="K7211" s="48"/>
      <c r="L7211" s="48"/>
      <c r="M7211" s="48"/>
      <c r="N7211" s="48"/>
      <c r="O7211" s="49"/>
    </row>
    <row r="7212" spans="2:15" x14ac:dyDescent="0.25">
      <c r="B7212" s="89"/>
      <c r="C7212" s="48"/>
      <c r="D7212" s="48"/>
      <c r="E7212" s="48"/>
      <c r="F7212" s="48"/>
      <c r="G7212" s="49"/>
      <c r="H7212" s="48"/>
      <c r="I7212" s="52"/>
      <c r="J7212" s="52"/>
      <c r="K7212" s="48"/>
      <c r="L7212" s="48"/>
      <c r="M7212" s="48"/>
      <c r="N7212" s="48"/>
      <c r="O7212" s="49"/>
    </row>
    <row r="7213" spans="2:15" x14ac:dyDescent="0.25">
      <c r="B7213" s="89"/>
      <c r="C7213" s="48"/>
      <c r="D7213" s="48"/>
      <c r="E7213" s="48"/>
      <c r="F7213" s="48"/>
      <c r="G7213" s="49"/>
      <c r="H7213" s="48"/>
      <c r="I7213" s="52"/>
      <c r="J7213" s="52"/>
      <c r="K7213" s="48"/>
      <c r="L7213" s="48"/>
      <c r="M7213" s="48"/>
      <c r="N7213" s="48"/>
      <c r="O7213" s="49"/>
    </row>
    <row r="7214" spans="2:15" x14ac:dyDescent="0.25">
      <c r="B7214" s="89"/>
      <c r="C7214" s="48"/>
      <c r="D7214" s="48"/>
      <c r="E7214" s="48"/>
      <c r="F7214" s="48"/>
      <c r="G7214" s="49"/>
      <c r="H7214" s="48"/>
      <c r="I7214" s="52"/>
      <c r="J7214" s="52"/>
      <c r="K7214" s="48"/>
      <c r="L7214" s="48"/>
      <c r="M7214" s="48"/>
      <c r="N7214" s="48"/>
      <c r="O7214" s="49"/>
    </row>
    <row r="7215" spans="2:15" x14ac:dyDescent="0.25">
      <c r="B7215" s="89"/>
      <c r="C7215" s="48"/>
      <c r="D7215" s="48"/>
      <c r="E7215" s="48"/>
      <c r="F7215" s="48"/>
      <c r="G7215" s="49"/>
      <c r="H7215" s="48"/>
      <c r="I7215" s="52"/>
      <c r="J7215" s="52"/>
      <c r="K7215" s="48"/>
      <c r="L7215" s="48"/>
      <c r="M7215" s="48"/>
      <c r="N7215" s="48"/>
      <c r="O7215" s="49"/>
    </row>
    <row r="7216" spans="2:15" x14ac:dyDescent="0.25">
      <c r="B7216" s="89"/>
      <c r="C7216" s="48"/>
      <c r="D7216" s="48"/>
      <c r="E7216" s="48"/>
      <c r="F7216" s="48"/>
      <c r="G7216" s="49"/>
      <c r="H7216" s="48"/>
      <c r="I7216" s="52"/>
      <c r="J7216" s="52"/>
      <c r="K7216" s="48"/>
      <c r="L7216" s="48"/>
      <c r="M7216" s="48"/>
      <c r="N7216" s="48"/>
      <c r="O7216" s="49"/>
    </row>
    <row r="7217" spans="2:15" x14ac:dyDescent="0.25">
      <c r="B7217" s="89"/>
      <c r="C7217" s="48"/>
      <c r="D7217" s="48"/>
      <c r="E7217" s="48"/>
      <c r="F7217" s="48"/>
      <c r="G7217" s="49"/>
      <c r="H7217" s="48"/>
      <c r="I7217" s="52"/>
      <c r="J7217" s="52"/>
      <c r="K7217" s="48"/>
      <c r="L7217" s="48"/>
      <c r="M7217" s="48"/>
      <c r="N7217" s="48"/>
      <c r="O7217" s="49"/>
    </row>
    <row r="7218" spans="2:15" x14ac:dyDescent="0.25">
      <c r="B7218" s="89"/>
      <c r="C7218" s="48"/>
      <c r="D7218" s="48"/>
      <c r="E7218" s="48"/>
      <c r="F7218" s="48"/>
      <c r="G7218" s="49"/>
      <c r="H7218" s="48"/>
      <c r="I7218" s="52"/>
      <c r="J7218" s="52"/>
      <c r="K7218" s="48"/>
      <c r="L7218" s="48"/>
      <c r="M7218" s="48"/>
      <c r="N7218" s="48"/>
      <c r="O7218" s="49"/>
    </row>
    <row r="7219" spans="2:15" x14ac:dyDescent="0.25">
      <c r="B7219" s="89"/>
      <c r="C7219" s="48"/>
      <c r="D7219" s="48"/>
      <c r="E7219" s="48"/>
      <c r="F7219" s="48"/>
      <c r="G7219" s="49"/>
      <c r="H7219" s="48"/>
      <c r="I7219" s="52"/>
      <c r="J7219" s="52"/>
      <c r="K7219" s="48"/>
      <c r="L7219" s="48"/>
      <c r="M7219" s="48"/>
      <c r="N7219" s="48"/>
      <c r="O7219" s="49"/>
    </row>
    <row r="7220" spans="2:15" x14ac:dyDescent="0.25">
      <c r="B7220" s="89"/>
      <c r="C7220" s="48"/>
      <c r="D7220" s="48"/>
      <c r="E7220" s="48"/>
      <c r="F7220" s="48"/>
      <c r="G7220" s="49"/>
      <c r="H7220" s="48"/>
      <c r="I7220" s="52"/>
      <c r="J7220" s="52"/>
      <c r="K7220" s="48"/>
      <c r="L7220" s="48"/>
      <c r="M7220" s="48"/>
      <c r="N7220" s="48"/>
      <c r="O7220" s="49"/>
    </row>
    <row r="7221" spans="2:15" x14ac:dyDescent="0.25">
      <c r="B7221" s="89"/>
      <c r="C7221" s="48"/>
      <c r="D7221" s="48"/>
      <c r="E7221" s="48"/>
      <c r="F7221" s="48"/>
      <c r="G7221" s="49"/>
      <c r="H7221" s="48"/>
      <c r="I7221" s="52"/>
      <c r="J7221" s="52"/>
      <c r="K7221" s="48"/>
      <c r="L7221" s="48"/>
      <c r="M7221" s="48"/>
      <c r="N7221" s="48"/>
      <c r="O7221" s="49"/>
    </row>
    <row r="7222" spans="2:15" x14ac:dyDescent="0.25">
      <c r="B7222" s="89"/>
      <c r="C7222" s="48"/>
      <c r="D7222" s="48"/>
      <c r="E7222" s="48"/>
      <c r="F7222" s="48"/>
      <c r="G7222" s="49"/>
      <c r="H7222" s="48"/>
      <c r="I7222" s="52"/>
      <c r="J7222" s="52"/>
      <c r="K7222" s="48"/>
      <c r="L7222" s="48"/>
      <c r="M7222" s="48"/>
      <c r="N7222" s="48"/>
      <c r="O7222" s="49"/>
    </row>
    <row r="7223" spans="2:15" x14ac:dyDescent="0.25">
      <c r="B7223" s="89"/>
      <c r="C7223" s="48"/>
      <c r="D7223" s="48"/>
      <c r="E7223" s="48"/>
      <c r="F7223" s="48"/>
      <c r="G7223" s="49"/>
      <c r="H7223" s="48"/>
      <c r="I7223" s="52"/>
      <c r="J7223" s="52"/>
      <c r="K7223" s="48"/>
      <c r="L7223" s="48"/>
      <c r="M7223" s="48"/>
      <c r="N7223" s="48"/>
      <c r="O7223" s="49"/>
    </row>
    <row r="7224" spans="2:15" x14ac:dyDescent="0.25">
      <c r="B7224" s="89"/>
      <c r="C7224" s="48"/>
      <c r="D7224" s="48"/>
      <c r="E7224" s="48"/>
      <c r="F7224" s="48"/>
      <c r="G7224" s="49"/>
      <c r="H7224" s="48"/>
      <c r="I7224" s="52"/>
      <c r="J7224" s="52"/>
      <c r="K7224" s="48"/>
      <c r="L7224" s="48"/>
      <c r="M7224" s="48"/>
      <c r="N7224" s="48"/>
      <c r="O7224" s="49"/>
    </row>
    <row r="7225" spans="2:15" x14ac:dyDescent="0.25">
      <c r="B7225" s="89"/>
      <c r="C7225" s="48"/>
      <c r="D7225" s="48"/>
      <c r="E7225" s="48"/>
      <c r="F7225" s="48"/>
      <c r="G7225" s="49"/>
      <c r="H7225" s="48"/>
      <c r="I7225" s="52"/>
      <c r="J7225" s="52"/>
      <c r="K7225" s="48"/>
      <c r="L7225" s="48"/>
      <c r="M7225" s="48"/>
      <c r="N7225" s="48"/>
      <c r="O7225" s="49"/>
    </row>
    <row r="7226" spans="2:15" x14ac:dyDescent="0.25">
      <c r="B7226" s="89"/>
      <c r="C7226" s="48"/>
      <c r="D7226" s="48"/>
      <c r="E7226" s="48"/>
      <c r="F7226" s="48"/>
      <c r="G7226" s="49"/>
      <c r="H7226" s="48"/>
      <c r="I7226" s="52"/>
      <c r="J7226" s="52"/>
      <c r="K7226" s="48"/>
      <c r="L7226" s="48"/>
      <c r="M7226" s="48"/>
      <c r="N7226" s="48"/>
      <c r="O7226" s="49"/>
    </row>
    <row r="7227" spans="2:15" x14ac:dyDescent="0.25">
      <c r="B7227" s="89"/>
      <c r="C7227" s="48"/>
      <c r="D7227" s="48"/>
      <c r="E7227" s="48"/>
      <c r="F7227" s="48"/>
      <c r="G7227" s="49"/>
      <c r="H7227" s="48"/>
      <c r="I7227" s="52"/>
      <c r="J7227" s="52"/>
      <c r="K7227" s="48"/>
      <c r="L7227" s="48"/>
      <c r="M7227" s="48"/>
      <c r="N7227" s="48"/>
      <c r="O7227" s="49"/>
    </row>
    <row r="7228" spans="2:15" x14ac:dyDescent="0.25">
      <c r="B7228" s="89"/>
      <c r="C7228" s="48"/>
      <c r="D7228" s="48"/>
      <c r="E7228" s="48"/>
      <c r="F7228" s="48"/>
      <c r="G7228" s="49"/>
      <c r="H7228" s="48"/>
      <c r="I7228" s="52"/>
      <c r="J7228" s="52"/>
      <c r="K7228" s="48"/>
      <c r="L7228" s="48"/>
      <c r="M7228" s="48"/>
      <c r="N7228" s="48"/>
      <c r="O7228" s="49"/>
    </row>
    <row r="7229" spans="2:15" x14ac:dyDescent="0.25">
      <c r="B7229" s="89"/>
      <c r="C7229" s="48"/>
      <c r="D7229" s="48"/>
      <c r="E7229" s="48"/>
      <c r="F7229" s="48"/>
      <c r="G7229" s="49"/>
      <c r="H7229" s="48"/>
      <c r="I7229" s="52"/>
      <c r="J7229" s="52"/>
      <c r="K7229" s="48"/>
      <c r="L7229" s="48"/>
      <c r="M7229" s="48"/>
      <c r="N7229" s="48"/>
      <c r="O7229" s="49"/>
    </row>
    <row r="7230" spans="2:15" x14ac:dyDescent="0.25">
      <c r="B7230" s="89"/>
      <c r="C7230" s="48"/>
      <c r="D7230" s="48"/>
      <c r="E7230" s="48"/>
      <c r="F7230" s="48"/>
      <c r="G7230" s="49"/>
      <c r="H7230" s="48"/>
      <c r="I7230" s="52"/>
      <c r="J7230" s="52"/>
      <c r="K7230" s="48"/>
      <c r="L7230" s="48"/>
      <c r="M7230" s="48"/>
      <c r="N7230" s="48"/>
      <c r="O7230" s="49"/>
    </row>
    <row r="7231" spans="2:15" x14ac:dyDescent="0.25">
      <c r="B7231" s="89"/>
      <c r="C7231" s="48"/>
      <c r="D7231" s="48"/>
      <c r="E7231" s="48"/>
      <c r="F7231" s="48"/>
      <c r="G7231" s="49"/>
      <c r="H7231" s="48"/>
      <c r="I7231" s="52"/>
      <c r="J7231" s="52"/>
      <c r="K7231" s="48"/>
      <c r="L7231" s="48"/>
      <c r="M7231" s="48"/>
      <c r="N7231" s="48"/>
      <c r="O7231" s="49"/>
    </row>
    <row r="7232" spans="2:15" x14ac:dyDescent="0.25">
      <c r="B7232" s="89"/>
      <c r="C7232" s="48"/>
      <c r="D7232" s="48"/>
      <c r="E7232" s="48"/>
      <c r="F7232" s="48"/>
      <c r="G7232" s="49"/>
      <c r="H7232" s="48"/>
      <c r="I7232" s="52"/>
      <c r="J7232" s="52"/>
      <c r="K7232" s="48"/>
      <c r="L7232" s="48"/>
      <c r="M7232" s="48"/>
      <c r="N7232" s="48"/>
      <c r="O7232" s="49"/>
    </row>
    <row r="7233" spans="2:15" x14ac:dyDescent="0.25">
      <c r="B7233" s="89"/>
      <c r="C7233" s="48"/>
      <c r="D7233" s="48"/>
      <c r="E7233" s="48"/>
      <c r="F7233" s="48"/>
      <c r="G7233" s="49"/>
      <c r="H7233" s="48"/>
      <c r="I7233" s="52"/>
      <c r="J7233" s="52"/>
      <c r="K7233" s="48"/>
      <c r="L7233" s="48"/>
      <c r="M7233" s="48"/>
      <c r="N7233" s="48"/>
      <c r="O7233" s="49"/>
    </row>
    <row r="7234" spans="2:15" x14ac:dyDescent="0.25">
      <c r="B7234" s="89"/>
      <c r="C7234" s="48"/>
      <c r="D7234" s="48"/>
      <c r="E7234" s="48"/>
      <c r="F7234" s="48"/>
      <c r="G7234" s="49"/>
      <c r="H7234" s="48"/>
      <c r="I7234" s="52"/>
      <c r="J7234" s="52"/>
      <c r="K7234" s="48"/>
      <c r="L7234" s="48"/>
      <c r="M7234" s="48"/>
      <c r="N7234" s="48"/>
      <c r="O7234" s="49"/>
    </row>
    <row r="7235" spans="2:15" x14ac:dyDescent="0.25">
      <c r="B7235" s="89"/>
      <c r="C7235" s="48"/>
      <c r="D7235" s="48"/>
      <c r="E7235" s="48"/>
      <c r="F7235" s="48"/>
      <c r="G7235" s="49"/>
      <c r="H7235" s="48"/>
      <c r="I7235" s="52"/>
      <c r="J7235" s="52"/>
      <c r="K7235" s="48"/>
      <c r="L7235" s="48"/>
      <c r="M7235" s="48"/>
      <c r="N7235" s="48"/>
      <c r="O7235" s="49"/>
    </row>
    <row r="7236" spans="2:15" x14ac:dyDescent="0.25">
      <c r="B7236" s="89"/>
      <c r="C7236" s="48"/>
      <c r="D7236" s="48"/>
      <c r="E7236" s="48"/>
      <c r="F7236" s="48"/>
      <c r="G7236" s="49"/>
      <c r="H7236" s="48"/>
      <c r="I7236" s="52"/>
      <c r="J7236" s="52"/>
      <c r="K7236" s="48"/>
      <c r="L7236" s="48"/>
      <c r="M7236" s="48"/>
      <c r="N7236" s="48"/>
      <c r="O7236" s="49"/>
    </row>
    <row r="7237" spans="2:15" x14ac:dyDescent="0.25">
      <c r="B7237" s="89"/>
      <c r="C7237" s="48"/>
      <c r="D7237" s="48"/>
      <c r="E7237" s="48"/>
      <c r="F7237" s="48"/>
      <c r="G7237" s="49"/>
      <c r="H7237" s="48"/>
      <c r="I7237" s="52"/>
      <c r="J7237" s="52"/>
      <c r="K7237" s="48"/>
      <c r="L7237" s="48"/>
      <c r="M7237" s="48"/>
      <c r="N7237" s="48"/>
      <c r="O7237" s="49"/>
    </row>
    <row r="7238" spans="2:15" x14ac:dyDescent="0.25">
      <c r="B7238" s="89"/>
      <c r="C7238" s="48"/>
      <c r="D7238" s="48"/>
      <c r="E7238" s="48"/>
      <c r="F7238" s="48"/>
      <c r="G7238" s="49"/>
      <c r="H7238" s="48"/>
      <c r="I7238" s="52"/>
      <c r="J7238" s="52"/>
      <c r="K7238" s="48"/>
      <c r="L7238" s="48"/>
      <c r="M7238" s="48"/>
      <c r="N7238" s="48"/>
      <c r="O7238" s="49"/>
    </row>
    <row r="7239" spans="2:15" x14ac:dyDescent="0.25">
      <c r="B7239" s="89"/>
      <c r="C7239" s="48"/>
      <c r="D7239" s="48"/>
      <c r="E7239" s="48"/>
      <c r="F7239" s="48"/>
      <c r="G7239" s="49"/>
      <c r="H7239" s="48"/>
      <c r="I7239" s="52"/>
      <c r="J7239" s="52"/>
      <c r="K7239" s="48"/>
      <c r="L7239" s="48"/>
      <c r="M7239" s="48"/>
      <c r="N7239" s="48"/>
      <c r="O7239" s="49"/>
    </row>
    <row r="7240" spans="2:15" x14ac:dyDescent="0.25">
      <c r="B7240" s="89"/>
      <c r="C7240" s="48"/>
      <c r="D7240" s="48"/>
      <c r="E7240" s="48"/>
      <c r="F7240" s="48"/>
      <c r="G7240" s="49"/>
      <c r="H7240" s="48"/>
      <c r="I7240" s="52"/>
      <c r="J7240" s="52"/>
      <c r="K7240" s="48"/>
      <c r="L7240" s="48"/>
      <c r="M7240" s="48"/>
      <c r="N7240" s="48"/>
      <c r="O7240" s="49"/>
    </row>
    <row r="7241" spans="2:15" x14ac:dyDescent="0.25">
      <c r="B7241" s="89"/>
      <c r="C7241" s="48"/>
      <c r="D7241" s="48"/>
      <c r="E7241" s="48"/>
      <c r="F7241" s="48"/>
      <c r="G7241" s="49"/>
      <c r="H7241" s="48"/>
      <c r="I7241" s="52"/>
      <c r="J7241" s="52"/>
      <c r="K7241" s="48"/>
      <c r="L7241" s="48"/>
      <c r="M7241" s="48"/>
      <c r="N7241" s="48"/>
      <c r="O7241" s="49"/>
    </row>
    <row r="7242" spans="2:15" x14ac:dyDescent="0.25">
      <c r="B7242" s="89"/>
      <c r="C7242" s="48"/>
      <c r="D7242" s="48"/>
      <c r="E7242" s="48"/>
      <c r="F7242" s="48"/>
      <c r="G7242" s="49"/>
      <c r="H7242" s="48"/>
      <c r="I7242" s="52"/>
      <c r="J7242" s="52"/>
      <c r="K7242" s="48"/>
      <c r="L7242" s="48"/>
      <c r="M7242" s="48"/>
      <c r="N7242" s="48"/>
      <c r="O7242" s="49"/>
    </row>
    <row r="7243" spans="2:15" x14ac:dyDescent="0.25">
      <c r="B7243" s="89"/>
      <c r="C7243" s="48"/>
      <c r="D7243" s="48"/>
      <c r="E7243" s="48"/>
      <c r="F7243" s="48"/>
      <c r="G7243" s="49"/>
      <c r="H7243" s="48"/>
      <c r="I7243" s="52"/>
      <c r="J7243" s="52"/>
      <c r="K7243" s="48"/>
      <c r="L7243" s="48"/>
      <c r="M7243" s="48"/>
      <c r="N7243" s="48"/>
      <c r="O7243" s="49"/>
    </row>
    <row r="7244" spans="2:15" x14ac:dyDescent="0.25">
      <c r="B7244" s="89"/>
      <c r="C7244" s="48"/>
      <c r="D7244" s="48"/>
      <c r="E7244" s="48"/>
      <c r="F7244" s="48"/>
      <c r="G7244" s="49"/>
      <c r="H7244" s="48"/>
      <c r="I7244" s="52"/>
      <c r="J7244" s="52"/>
      <c r="K7244" s="48"/>
      <c r="L7244" s="48"/>
      <c r="M7244" s="48"/>
      <c r="N7244" s="48"/>
      <c r="O7244" s="49"/>
    </row>
    <row r="7245" spans="2:15" x14ac:dyDescent="0.25">
      <c r="B7245" s="89"/>
      <c r="C7245" s="48"/>
      <c r="D7245" s="48"/>
      <c r="E7245" s="48"/>
      <c r="F7245" s="48"/>
      <c r="G7245" s="49"/>
      <c r="H7245" s="48"/>
      <c r="I7245" s="52"/>
      <c r="J7245" s="52"/>
      <c r="K7245" s="48"/>
      <c r="L7245" s="48"/>
      <c r="M7245" s="48"/>
      <c r="N7245" s="48"/>
      <c r="O7245" s="49"/>
    </row>
    <row r="7246" spans="2:15" x14ac:dyDescent="0.25">
      <c r="B7246" s="89"/>
      <c r="C7246" s="48"/>
      <c r="D7246" s="48"/>
      <c r="E7246" s="48"/>
      <c r="F7246" s="48"/>
      <c r="G7246" s="49"/>
      <c r="H7246" s="48"/>
      <c r="I7246" s="52"/>
      <c r="J7246" s="52"/>
      <c r="K7246" s="48"/>
      <c r="L7246" s="48"/>
      <c r="M7246" s="48"/>
      <c r="N7246" s="48"/>
      <c r="O7246" s="49"/>
    </row>
    <row r="7247" spans="2:15" x14ac:dyDescent="0.25">
      <c r="B7247" s="89"/>
      <c r="C7247" s="48"/>
      <c r="D7247" s="48"/>
      <c r="E7247" s="48"/>
      <c r="F7247" s="48"/>
      <c r="G7247" s="49"/>
      <c r="H7247" s="48"/>
      <c r="I7247" s="52"/>
      <c r="J7247" s="52"/>
      <c r="K7247" s="48"/>
      <c r="L7247" s="48"/>
      <c r="M7247" s="48"/>
      <c r="N7247" s="48"/>
      <c r="O7247" s="49"/>
    </row>
    <row r="7248" spans="2:15" x14ac:dyDescent="0.25">
      <c r="B7248" s="89"/>
      <c r="C7248" s="48"/>
      <c r="D7248" s="48"/>
      <c r="E7248" s="48"/>
      <c r="F7248" s="48"/>
      <c r="G7248" s="49"/>
      <c r="H7248" s="48"/>
      <c r="I7248" s="52"/>
      <c r="J7248" s="52"/>
      <c r="K7248" s="48"/>
      <c r="L7248" s="48"/>
      <c r="M7248" s="48"/>
      <c r="N7248" s="48"/>
      <c r="O7248" s="49"/>
    </row>
    <row r="7249" spans="2:15" x14ac:dyDescent="0.25">
      <c r="B7249" s="89"/>
      <c r="C7249" s="48"/>
      <c r="D7249" s="48"/>
      <c r="E7249" s="48"/>
      <c r="F7249" s="48"/>
      <c r="G7249" s="49"/>
      <c r="H7249" s="48"/>
      <c r="I7249" s="52"/>
      <c r="J7249" s="52"/>
      <c r="K7249" s="48"/>
      <c r="L7249" s="48"/>
      <c r="M7249" s="48"/>
      <c r="N7249" s="48"/>
      <c r="O7249" s="49"/>
    </row>
    <row r="7250" spans="2:15" x14ac:dyDescent="0.25">
      <c r="B7250" s="89"/>
      <c r="C7250" s="48"/>
      <c r="D7250" s="48"/>
      <c r="E7250" s="48"/>
      <c r="F7250" s="48"/>
      <c r="G7250" s="49"/>
      <c r="H7250" s="48"/>
      <c r="I7250" s="52"/>
      <c r="J7250" s="52"/>
      <c r="K7250" s="48"/>
      <c r="L7250" s="48"/>
      <c r="M7250" s="48"/>
      <c r="N7250" s="48"/>
      <c r="O7250" s="49"/>
    </row>
    <row r="7251" spans="2:15" x14ac:dyDescent="0.25">
      <c r="B7251" s="89"/>
      <c r="C7251" s="48"/>
      <c r="D7251" s="48"/>
      <c r="E7251" s="48"/>
      <c r="F7251" s="48"/>
      <c r="G7251" s="49"/>
      <c r="H7251" s="48"/>
      <c r="I7251" s="52"/>
      <c r="J7251" s="52"/>
      <c r="K7251" s="48"/>
      <c r="L7251" s="48"/>
      <c r="M7251" s="48"/>
      <c r="N7251" s="48"/>
      <c r="O7251" s="49"/>
    </row>
    <row r="7252" spans="2:15" x14ac:dyDescent="0.25">
      <c r="B7252" s="89"/>
      <c r="C7252" s="48"/>
      <c r="D7252" s="48"/>
      <c r="E7252" s="48"/>
      <c r="F7252" s="48"/>
      <c r="G7252" s="49"/>
      <c r="H7252" s="48"/>
      <c r="I7252" s="52"/>
      <c r="J7252" s="52"/>
      <c r="K7252" s="48"/>
      <c r="L7252" s="48"/>
      <c r="M7252" s="48"/>
      <c r="N7252" s="48"/>
      <c r="O7252" s="49"/>
    </row>
    <row r="7253" spans="2:15" x14ac:dyDescent="0.25">
      <c r="B7253" s="89"/>
      <c r="C7253" s="48"/>
      <c r="D7253" s="48"/>
      <c r="E7253" s="48"/>
      <c r="F7253" s="48"/>
      <c r="G7253" s="49"/>
      <c r="H7253" s="48"/>
      <c r="I7253" s="52"/>
      <c r="J7253" s="52"/>
      <c r="K7253" s="48"/>
      <c r="L7253" s="48"/>
      <c r="M7253" s="48"/>
      <c r="N7253" s="48"/>
      <c r="O7253" s="49"/>
    </row>
    <row r="7254" spans="2:15" x14ac:dyDescent="0.25">
      <c r="B7254" s="89"/>
      <c r="C7254" s="48"/>
      <c r="D7254" s="48"/>
      <c r="E7254" s="48"/>
      <c r="F7254" s="48"/>
      <c r="G7254" s="49"/>
      <c r="H7254" s="48"/>
      <c r="I7254" s="52"/>
      <c r="J7254" s="52"/>
      <c r="K7254" s="48"/>
      <c r="L7254" s="48"/>
      <c r="M7254" s="48"/>
      <c r="N7254" s="48"/>
      <c r="O7254" s="49"/>
    </row>
    <row r="7255" spans="2:15" x14ac:dyDescent="0.25">
      <c r="B7255" s="89"/>
      <c r="C7255" s="48"/>
      <c r="D7255" s="48"/>
      <c r="E7255" s="48"/>
      <c r="F7255" s="48"/>
      <c r="G7255" s="49"/>
      <c r="H7255" s="48"/>
      <c r="I7255" s="52"/>
      <c r="J7255" s="52"/>
      <c r="K7255" s="48"/>
      <c r="L7255" s="48"/>
      <c r="M7255" s="48"/>
      <c r="N7255" s="48"/>
      <c r="O7255" s="49"/>
    </row>
    <row r="7256" spans="2:15" x14ac:dyDescent="0.25">
      <c r="B7256" s="89"/>
      <c r="C7256" s="48"/>
      <c r="D7256" s="48"/>
      <c r="E7256" s="48"/>
      <c r="F7256" s="48"/>
      <c r="G7256" s="49"/>
      <c r="H7256" s="48"/>
      <c r="I7256" s="52"/>
      <c r="J7256" s="52"/>
      <c r="K7256" s="48"/>
      <c r="L7256" s="48"/>
      <c r="M7256" s="48"/>
      <c r="N7256" s="48"/>
      <c r="O7256" s="49"/>
    </row>
    <row r="7257" spans="2:15" x14ac:dyDescent="0.25">
      <c r="B7257" s="89"/>
      <c r="C7257" s="48"/>
      <c r="D7257" s="48"/>
      <c r="E7257" s="48"/>
      <c r="F7257" s="48"/>
      <c r="G7257" s="49"/>
      <c r="H7257" s="48"/>
      <c r="I7257" s="52"/>
      <c r="J7257" s="52"/>
      <c r="K7257" s="48"/>
      <c r="L7257" s="48"/>
      <c r="M7257" s="48"/>
      <c r="N7257" s="48"/>
      <c r="O7257" s="49"/>
    </row>
    <row r="7258" spans="2:15" x14ac:dyDescent="0.25">
      <c r="B7258" s="89"/>
      <c r="C7258" s="48"/>
      <c r="D7258" s="48"/>
      <c r="E7258" s="48"/>
      <c r="F7258" s="48"/>
      <c r="G7258" s="49"/>
      <c r="H7258" s="48"/>
      <c r="I7258" s="52"/>
      <c r="J7258" s="52"/>
      <c r="K7258" s="48"/>
      <c r="L7258" s="48"/>
      <c r="M7258" s="48"/>
      <c r="N7258" s="48"/>
      <c r="O7258" s="49"/>
    </row>
    <row r="7259" spans="2:15" x14ac:dyDescent="0.25">
      <c r="B7259" s="89"/>
      <c r="C7259" s="48"/>
      <c r="D7259" s="48"/>
      <c r="E7259" s="48"/>
      <c r="F7259" s="48"/>
      <c r="G7259" s="49"/>
      <c r="H7259" s="48"/>
      <c r="I7259" s="52"/>
      <c r="J7259" s="52"/>
      <c r="K7259" s="48"/>
      <c r="L7259" s="48"/>
      <c r="M7259" s="48"/>
      <c r="N7259" s="48"/>
      <c r="O7259" s="49"/>
    </row>
    <row r="7260" spans="2:15" x14ac:dyDescent="0.25">
      <c r="B7260" s="89"/>
      <c r="C7260" s="48"/>
      <c r="D7260" s="48"/>
      <c r="E7260" s="48"/>
      <c r="F7260" s="48"/>
      <c r="G7260" s="49"/>
      <c r="H7260" s="48"/>
      <c r="I7260" s="52"/>
      <c r="J7260" s="52"/>
      <c r="K7260" s="48"/>
      <c r="L7260" s="48"/>
      <c r="M7260" s="48"/>
      <c r="N7260" s="48"/>
      <c r="O7260" s="49"/>
    </row>
    <row r="7261" spans="2:15" x14ac:dyDescent="0.25">
      <c r="B7261" s="89"/>
      <c r="C7261" s="48"/>
      <c r="D7261" s="48"/>
      <c r="E7261" s="48"/>
      <c r="F7261" s="48"/>
      <c r="G7261" s="49"/>
      <c r="H7261" s="48"/>
      <c r="I7261" s="52"/>
      <c r="J7261" s="52"/>
      <c r="K7261" s="48"/>
      <c r="L7261" s="48"/>
      <c r="M7261" s="48"/>
      <c r="N7261" s="48"/>
      <c r="O7261" s="49"/>
    </row>
    <row r="7262" spans="2:15" x14ac:dyDescent="0.25">
      <c r="B7262" s="89"/>
      <c r="C7262" s="48"/>
      <c r="D7262" s="48"/>
      <c r="E7262" s="48"/>
      <c r="F7262" s="48"/>
      <c r="G7262" s="49"/>
      <c r="H7262" s="48"/>
      <c r="I7262" s="52"/>
      <c r="J7262" s="52"/>
      <c r="K7262" s="48"/>
      <c r="L7262" s="48"/>
      <c r="M7262" s="48"/>
      <c r="N7262" s="48"/>
      <c r="O7262" s="49"/>
    </row>
    <row r="7263" spans="2:15" x14ac:dyDescent="0.25">
      <c r="B7263" s="89"/>
      <c r="C7263" s="48"/>
      <c r="D7263" s="48"/>
      <c r="E7263" s="48"/>
      <c r="F7263" s="48"/>
      <c r="G7263" s="49"/>
      <c r="H7263" s="48"/>
      <c r="I7263" s="52"/>
      <c r="J7263" s="52"/>
      <c r="K7263" s="48"/>
      <c r="L7263" s="48"/>
      <c r="M7263" s="48"/>
      <c r="N7263" s="48"/>
      <c r="O7263" s="49"/>
    </row>
    <row r="7264" spans="2:15" x14ac:dyDescent="0.25">
      <c r="B7264" s="89"/>
      <c r="C7264" s="48"/>
      <c r="D7264" s="48"/>
      <c r="E7264" s="48"/>
      <c r="F7264" s="48"/>
      <c r="G7264" s="49"/>
      <c r="H7264" s="48"/>
      <c r="I7264" s="52"/>
      <c r="J7264" s="52"/>
      <c r="K7264" s="48"/>
      <c r="L7264" s="48"/>
      <c r="M7264" s="48"/>
      <c r="N7264" s="48"/>
      <c r="O7264" s="49"/>
    </row>
    <row r="7265" spans="2:15" x14ac:dyDescent="0.25">
      <c r="B7265" s="89"/>
      <c r="C7265" s="48"/>
      <c r="D7265" s="48"/>
      <c r="E7265" s="48"/>
      <c r="F7265" s="48"/>
      <c r="G7265" s="49"/>
      <c r="H7265" s="48"/>
      <c r="I7265" s="52"/>
      <c r="J7265" s="52"/>
      <c r="K7265" s="48"/>
      <c r="L7265" s="48"/>
      <c r="M7265" s="48"/>
      <c r="N7265" s="48"/>
      <c r="O7265" s="49"/>
    </row>
    <row r="7266" spans="2:15" x14ac:dyDescent="0.25">
      <c r="B7266" s="89"/>
      <c r="C7266" s="48"/>
      <c r="D7266" s="48"/>
      <c r="E7266" s="48"/>
      <c r="F7266" s="48"/>
      <c r="G7266" s="49"/>
      <c r="H7266" s="48"/>
      <c r="I7266" s="52"/>
      <c r="J7266" s="52"/>
      <c r="K7266" s="48"/>
      <c r="L7266" s="48"/>
      <c r="M7266" s="48"/>
      <c r="N7266" s="48"/>
      <c r="O7266" s="49"/>
    </row>
    <row r="7267" spans="2:15" x14ac:dyDescent="0.25">
      <c r="B7267" s="89"/>
      <c r="C7267" s="48"/>
      <c r="D7267" s="48"/>
      <c r="E7267" s="48"/>
      <c r="F7267" s="48"/>
      <c r="G7267" s="49"/>
      <c r="H7267" s="48"/>
      <c r="I7267" s="52"/>
      <c r="J7267" s="52"/>
      <c r="K7267" s="48"/>
      <c r="L7267" s="48"/>
      <c r="M7267" s="48"/>
      <c r="N7267" s="48"/>
      <c r="O7267" s="49"/>
    </row>
    <row r="7268" spans="2:15" x14ac:dyDescent="0.25">
      <c r="B7268" s="89"/>
      <c r="C7268" s="48"/>
      <c r="D7268" s="48"/>
      <c r="E7268" s="48"/>
      <c r="F7268" s="48"/>
      <c r="G7268" s="49"/>
      <c r="H7268" s="48"/>
      <c r="I7268" s="52"/>
      <c r="J7268" s="52"/>
      <c r="K7268" s="48"/>
      <c r="L7268" s="48"/>
      <c r="M7268" s="48"/>
      <c r="N7268" s="48"/>
      <c r="O7268" s="49"/>
    </row>
    <row r="7269" spans="2:15" x14ac:dyDescent="0.25">
      <c r="B7269" s="89"/>
      <c r="C7269" s="48"/>
      <c r="D7269" s="48"/>
      <c r="E7269" s="48"/>
      <c r="F7269" s="48"/>
      <c r="G7269" s="49"/>
      <c r="H7269" s="48"/>
      <c r="I7269" s="52"/>
      <c r="J7269" s="52"/>
      <c r="K7269" s="48"/>
      <c r="L7269" s="48"/>
      <c r="M7269" s="48"/>
      <c r="N7269" s="48"/>
      <c r="O7269" s="49"/>
    </row>
    <row r="7270" spans="2:15" x14ac:dyDescent="0.25">
      <c r="B7270" s="89"/>
      <c r="C7270" s="48"/>
      <c r="D7270" s="48"/>
      <c r="E7270" s="48"/>
      <c r="F7270" s="48"/>
      <c r="G7270" s="49"/>
      <c r="H7270" s="48"/>
      <c r="I7270" s="52"/>
      <c r="J7270" s="52"/>
      <c r="K7270" s="48"/>
      <c r="L7270" s="48"/>
      <c r="M7270" s="48"/>
      <c r="N7270" s="48"/>
      <c r="O7270" s="49"/>
    </row>
    <row r="7271" spans="2:15" x14ac:dyDescent="0.25">
      <c r="B7271" s="89"/>
      <c r="C7271" s="48"/>
      <c r="D7271" s="48"/>
      <c r="E7271" s="48"/>
      <c r="F7271" s="48"/>
      <c r="G7271" s="49"/>
      <c r="H7271" s="48"/>
      <c r="I7271" s="52"/>
      <c r="J7271" s="52"/>
      <c r="K7271" s="48"/>
      <c r="L7271" s="48"/>
      <c r="M7271" s="48"/>
      <c r="N7271" s="48"/>
      <c r="O7271" s="49"/>
    </row>
    <row r="7272" spans="2:15" x14ac:dyDescent="0.25">
      <c r="B7272" s="89"/>
      <c r="C7272" s="48"/>
      <c r="D7272" s="48"/>
      <c r="E7272" s="48"/>
      <c r="F7272" s="48"/>
      <c r="G7272" s="49"/>
      <c r="H7272" s="48"/>
      <c r="I7272" s="52"/>
      <c r="J7272" s="52"/>
      <c r="K7272" s="48"/>
      <c r="L7272" s="48"/>
      <c r="M7272" s="48"/>
      <c r="N7272" s="48"/>
      <c r="O7272" s="49"/>
    </row>
    <row r="7273" spans="2:15" x14ac:dyDescent="0.25">
      <c r="B7273" s="89"/>
      <c r="C7273" s="48"/>
      <c r="D7273" s="48"/>
      <c r="E7273" s="48"/>
      <c r="F7273" s="48"/>
      <c r="G7273" s="49"/>
      <c r="H7273" s="48"/>
      <c r="I7273" s="52"/>
      <c r="J7273" s="52"/>
      <c r="K7273" s="48"/>
      <c r="L7273" s="48"/>
      <c r="M7273" s="48"/>
      <c r="N7273" s="48"/>
      <c r="O7273" s="49"/>
    </row>
    <row r="7274" spans="2:15" x14ac:dyDescent="0.25">
      <c r="B7274" s="89"/>
      <c r="C7274" s="48"/>
      <c r="D7274" s="48"/>
      <c r="E7274" s="48"/>
      <c r="F7274" s="48"/>
      <c r="G7274" s="49"/>
      <c r="H7274" s="48"/>
      <c r="I7274" s="52"/>
      <c r="J7274" s="52"/>
      <c r="K7274" s="48"/>
      <c r="L7274" s="48"/>
      <c r="M7274" s="48"/>
      <c r="N7274" s="48"/>
      <c r="O7274" s="49"/>
    </row>
    <row r="7275" spans="2:15" x14ac:dyDescent="0.25">
      <c r="B7275" s="89"/>
      <c r="C7275" s="48"/>
      <c r="D7275" s="48"/>
      <c r="E7275" s="48"/>
      <c r="F7275" s="48"/>
      <c r="G7275" s="49"/>
      <c r="H7275" s="48"/>
      <c r="I7275" s="52"/>
      <c r="J7275" s="52"/>
      <c r="K7275" s="48"/>
      <c r="L7275" s="48"/>
      <c r="M7275" s="48"/>
      <c r="N7275" s="48"/>
      <c r="O7275" s="49"/>
    </row>
    <row r="7276" spans="2:15" x14ac:dyDescent="0.25">
      <c r="B7276" s="89"/>
      <c r="C7276" s="48"/>
      <c r="D7276" s="48"/>
      <c r="E7276" s="48"/>
      <c r="F7276" s="48"/>
      <c r="G7276" s="49"/>
      <c r="H7276" s="48"/>
      <c r="I7276" s="52"/>
      <c r="J7276" s="52"/>
      <c r="K7276" s="48"/>
      <c r="L7276" s="48"/>
      <c r="M7276" s="48"/>
      <c r="N7276" s="48"/>
      <c r="O7276" s="49"/>
    </row>
    <row r="7277" spans="2:15" x14ac:dyDescent="0.25">
      <c r="B7277" s="89"/>
      <c r="C7277" s="48"/>
      <c r="D7277" s="48"/>
      <c r="E7277" s="48"/>
      <c r="F7277" s="48"/>
      <c r="G7277" s="49"/>
      <c r="H7277" s="48"/>
      <c r="I7277" s="52"/>
      <c r="J7277" s="52"/>
      <c r="K7277" s="48"/>
      <c r="L7277" s="48"/>
      <c r="M7277" s="48"/>
      <c r="N7277" s="48"/>
      <c r="O7277" s="49"/>
    </row>
    <row r="7278" spans="2:15" x14ac:dyDescent="0.25">
      <c r="B7278" s="89"/>
      <c r="C7278" s="48"/>
      <c r="D7278" s="48"/>
      <c r="E7278" s="48"/>
      <c r="F7278" s="48"/>
      <c r="G7278" s="49"/>
      <c r="H7278" s="48"/>
      <c r="I7278" s="52"/>
      <c r="J7278" s="52"/>
      <c r="K7278" s="48"/>
      <c r="L7278" s="48"/>
      <c r="M7278" s="48"/>
      <c r="N7278" s="48"/>
      <c r="O7278" s="49"/>
    </row>
    <row r="7279" spans="2:15" x14ac:dyDescent="0.25">
      <c r="B7279" s="89"/>
      <c r="C7279" s="48"/>
      <c r="D7279" s="48"/>
      <c r="E7279" s="48"/>
      <c r="F7279" s="48"/>
      <c r="G7279" s="49"/>
      <c r="H7279" s="48"/>
      <c r="I7279" s="52"/>
      <c r="J7279" s="52"/>
      <c r="K7279" s="48"/>
      <c r="L7279" s="48"/>
      <c r="M7279" s="48"/>
      <c r="N7279" s="48"/>
      <c r="O7279" s="49"/>
    </row>
    <row r="7280" spans="2:15" x14ac:dyDescent="0.25">
      <c r="B7280" s="89"/>
      <c r="C7280" s="48"/>
      <c r="D7280" s="48"/>
      <c r="E7280" s="48"/>
      <c r="F7280" s="48"/>
      <c r="G7280" s="49"/>
      <c r="H7280" s="48"/>
      <c r="I7280" s="52"/>
      <c r="J7280" s="52"/>
      <c r="K7280" s="48"/>
      <c r="L7280" s="48"/>
      <c r="M7280" s="48"/>
      <c r="N7280" s="48"/>
      <c r="O7280" s="49"/>
    </row>
    <row r="7281" spans="2:15" x14ac:dyDescent="0.25">
      <c r="B7281" s="89"/>
      <c r="C7281" s="48"/>
      <c r="D7281" s="48"/>
      <c r="E7281" s="48"/>
      <c r="F7281" s="48"/>
      <c r="G7281" s="49"/>
      <c r="H7281" s="48"/>
      <c r="I7281" s="52"/>
      <c r="J7281" s="52"/>
      <c r="K7281" s="48"/>
      <c r="L7281" s="48"/>
      <c r="M7281" s="48"/>
      <c r="N7281" s="48"/>
      <c r="O7281" s="49"/>
    </row>
    <row r="7282" spans="2:15" x14ac:dyDescent="0.25">
      <c r="B7282" s="89"/>
      <c r="C7282" s="48"/>
      <c r="D7282" s="48"/>
      <c r="E7282" s="48"/>
      <c r="F7282" s="48"/>
      <c r="G7282" s="49"/>
      <c r="H7282" s="48"/>
      <c r="I7282" s="52"/>
      <c r="J7282" s="52"/>
      <c r="K7282" s="48"/>
      <c r="L7282" s="48"/>
      <c r="M7282" s="48"/>
      <c r="N7282" s="48"/>
      <c r="O7282" s="49"/>
    </row>
    <row r="7283" spans="2:15" x14ac:dyDescent="0.25">
      <c r="B7283" s="89"/>
      <c r="C7283" s="48"/>
      <c r="D7283" s="48"/>
      <c r="E7283" s="48"/>
      <c r="F7283" s="48"/>
      <c r="G7283" s="49"/>
      <c r="H7283" s="48"/>
      <c r="I7283" s="52"/>
      <c r="J7283" s="52"/>
      <c r="K7283" s="48"/>
      <c r="L7283" s="48"/>
      <c r="M7283" s="48"/>
      <c r="N7283" s="48"/>
      <c r="O7283" s="49"/>
    </row>
    <row r="7284" spans="2:15" x14ac:dyDescent="0.25">
      <c r="B7284" s="89"/>
      <c r="C7284" s="48"/>
      <c r="D7284" s="48"/>
      <c r="E7284" s="48"/>
      <c r="F7284" s="48"/>
      <c r="G7284" s="49"/>
      <c r="H7284" s="48"/>
      <c r="I7284" s="52"/>
      <c r="J7284" s="52"/>
      <c r="K7284" s="48"/>
      <c r="L7284" s="48"/>
      <c r="M7284" s="48"/>
      <c r="N7284" s="48"/>
      <c r="O7284" s="49"/>
    </row>
    <row r="7285" spans="2:15" x14ac:dyDescent="0.25">
      <c r="B7285" s="89"/>
      <c r="C7285" s="48"/>
      <c r="D7285" s="48"/>
      <c r="E7285" s="48"/>
      <c r="F7285" s="48"/>
      <c r="G7285" s="49"/>
      <c r="H7285" s="48"/>
      <c r="I7285" s="52"/>
      <c r="J7285" s="52"/>
      <c r="K7285" s="48"/>
      <c r="L7285" s="48"/>
      <c r="M7285" s="48"/>
      <c r="N7285" s="48"/>
      <c r="O7285" s="49"/>
    </row>
    <row r="7286" spans="2:15" x14ac:dyDescent="0.25">
      <c r="B7286" s="89"/>
      <c r="C7286" s="48"/>
      <c r="D7286" s="48"/>
      <c r="E7286" s="48"/>
      <c r="F7286" s="48"/>
      <c r="G7286" s="49"/>
      <c r="H7286" s="48"/>
      <c r="I7286" s="52"/>
      <c r="J7286" s="52"/>
      <c r="K7286" s="48"/>
      <c r="L7286" s="48"/>
      <c r="M7286" s="48"/>
      <c r="N7286" s="48"/>
      <c r="O7286" s="49"/>
    </row>
    <row r="7287" spans="2:15" x14ac:dyDescent="0.25">
      <c r="B7287" s="89"/>
      <c r="C7287" s="48"/>
      <c r="D7287" s="48"/>
      <c r="E7287" s="48"/>
      <c r="F7287" s="48"/>
      <c r="G7287" s="49"/>
      <c r="H7287" s="48"/>
      <c r="I7287" s="52"/>
      <c r="J7287" s="52"/>
      <c r="K7287" s="48"/>
      <c r="L7287" s="48"/>
      <c r="M7287" s="48"/>
      <c r="N7287" s="48"/>
      <c r="O7287" s="49"/>
    </row>
    <row r="7288" spans="2:15" x14ac:dyDescent="0.25">
      <c r="B7288" s="89"/>
      <c r="C7288" s="48"/>
      <c r="D7288" s="48"/>
      <c r="E7288" s="48"/>
      <c r="F7288" s="48"/>
      <c r="G7288" s="49"/>
      <c r="H7288" s="48"/>
      <c r="I7288" s="52"/>
      <c r="J7288" s="52"/>
      <c r="K7288" s="48"/>
      <c r="L7288" s="48"/>
      <c r="M7288" s="48"/>
      <c r="N7288" s="48"/>
      <c r="O7288" s="49"/>
    </row>
    <row r="7289" spans="2:15" x14ac:dyDescent="0.25">
      <c r="B7289" s="89"/>
      <c r="C7289" s="48"/>
      <c r="D7289" s="48"/>
      <c r="E7289" s="48"/>
      <c r="F7289" s="48"/>
      <c r="G7289" s="49"/>
      <c r="H7289" s="48"/>
      <c r="I7289" s="52"/>
      <c r="J7289" s="52"/>
      <c r="K7289" s="48"/>
      <c r="L7289" s="48"/>
      <c r="M7289" s="48"/>
      <c r="N7289" s="48"/>
      <c r="O7289" s="49"/>
    </row>
    <row r="7290" spans="2:15" x14ac:dyDescent="0.25">
      <c r="B7290" s="89"/>
      <c r="C7290" s="48"/>
      <c r="D7290" s="48"/>
      <c r="E7290" s="48"/>
      <c r="F7290" s="48"/>
      <c r="G7290" s="49"/>
      <c r="H7290" s="48"/>
      <c r="I7290" s="52"/>
      <c r="J7290" s="52"/>
      <c r="K7290" s="48"/>
      <c r="L7290" s="48"/>
      <c r="M7290" s="48"/>
      <c r="N7290" s="48"/>
      <c r="O7290" s="49"/>
    </row>
    <row r="7291" spans="2:15" x14ac:dyDescent="0.25">
      <c r="B7291" s="89"/>
      <c r="C7291" s="48"/>
      <c r="D7291" s="48"/>
      <c r="E7291" s="48"/>
      <c r="F7291" s="48"/>
      <c r="G7291" s="49"/>
      <c r="H7291" s="48"/>
      <c r="I7291" s="52"/>
      <c r="J7291" s="52"/>
      <c r="K7291" s="48"/>
      <c r="L7291" s="48"/>
      <c r="M7291" s="48"/>
      <c r="N7291" s="48"/>
      <c r="O7291" s="49"/>
    </row>
    <row r="7292" spans="2:15" x14ac:dyDescent="0.25">
      <c r="B7292" s="89"/>
      <c r="C7292" s="48"/>
      <c r="D7292" s="48"/>
      <c r="E7292" s="48"/>
      <c r="F7292" s="48"/>
      <c r="G7292" s="49"/>
      <c r="H7292" s="48"/>
      <c r="I7292" s="52"/>
      <c r="J7292" s="52"/>
      <c r="K7292" s="48"/>
      <c r="L7292" s="48"/>
      <c r="M7292" s="48"/>
      <c r="N7292" s="48"/>
      <c r="O7292" s="49"/>
    </row>
    <row r="7293" spans="2:15" x14ac:dyDescent="0.25">
      <c r="B7293" s="89"/>
      <c r="C7293" s="48"/>
      <c r="D7293" s="48"/>
      <c r="E7293" s="48"/>
      <c r="F7293" s="48"/>
      <c r="G7293" s="49"/>
      <c r="H7293" s="48"/>
      <c r="I7293" s="52"/>
      <c r="J7293" s="52"/>
      <c r="K7293" s="48"/>
      <c r="L7293" s="48"/>
      <c r="M7293" s="48"/>
      <c r="N7293" s="48"/>
      <c r="O7293" s="49"/>
    </row>
    <row r="7294" spans="2:15" x14ac:dyDescent="0.25">
      <c r="B7294" s="89"/>
      <c r="C7294" s="48"/>
      <c r="D7294" s="48"/>
      <c r="E7294" s="48"/>
      <c r="F7294" s="48"/>
      <c r="G7294" s="49"/>
      <c r="H7294" s="48"/>
      <c r="I7294" s="52"/>
      <c r="J7294" s="52"/>
      <c r="K7294" s="48"/>
      <c r="L7294" s="48"/>
      <c r="M7294" s="48"/>
      <c r="N7294" s="48"/>
      <c r="O7294" s="49"/>
    </row>
    <row r="7295" spans="2:15" x14ac:dyDescent="0.25">
      <c r="B7295" s="89"/>
      <c r="C7295" s="48"/>
      <c r="D7295" s="48"/>
      <c r="E7295" s="48"/>
      <c r="F7295" s="48"/>
      <c r="G7295" s="49"/>
      <c r="H7295" s="48"/>
      <c r="I7295" s="52"/>
      <c r="J7295" s="52"/>
      <c r="K7295" s="48"/>
      <c r="L7295" s="48"/>
      <c r="M7295" s="48"/>
      <c r="N7295" s="48"/>
      <c r="O7295" s="49"/>
    </row>
    <row r="7296" spans="2:15" x14ac:dyDescent="0.25">
      <c r="B7296" s="89"/>
      <c r="C7296" s="48"/>
      <c r="D7296" s="48"/>
      <c r="E7296" s="48"/>
      <c r="F7296" s="48"/>
      <c r="G7296" s="49"/>
      <c r="H7296" s="48"/>
      <c r="I7296" s="52"/>
      <c r="J7296" s="52"/>
      <c r="K7296" s="48"/>
      <c r="L7296" s="48"/>
      <c r="M7296" s="48"/>
      <c r="N7296" s="48"/>
      <c r="O7296" s="49"/>
    </row>
    <row r="7297" spans="2:15" x14ac:dyDescent="0.25">
      <c r="B7297" s="89"/>
      <c r="C7297" s="48"/>
      <c r="D7297" s="48"/>
      <c r="E7297" s="48"/>
      <c r="F7297" s="48"/>
      <c r="G7297" s="49"/>
      <c r="H7297" s="48"/>
      <c r="I7297" s="52"/>
      <c r="J7297" s="52"/>
      <c r="K7297" s="48"/>
      <c r="L7297" s="48"/>
      <c r="M7297" s="48"/>
      <c r="N7297" s="48"/>
      <c r="O7297" s="49"/>
    </row>
    <row r="7298" spans="2:15" x14ac:dyDescent="0.25">
      <c r="B7298" s="89"/>
      <c r="C7298" s="48"/>
      <c r="D7298" s="48"/>
      <c r="E7298" s="48"/>
      <c r="F7298" s="48"/>
      <c r="G7298" s="49"/>
      <c r="H7298" s="48"/>
      <c r="I7298" s="52"/>
      <c r="J7298" s="52"/>
      <c r="K7298" s="48"/>
      <c r="L7298" s="48"/>
      <c r="M7298" s="48"/>
      <c r="N7298" s="48"/>
      <c r="O7298" s="49"/>
    </row>
    <row r="7299" spans="2:15" x14ac:dyDescent="0.25">
      <c r="B7299" s="89"/>
      <c r="C7299" s="48"/>
      <c r="D7299" s="48"/>
      <c r="E7299" s="48"/>
      <c r="F7299" s="48"/>
      <c r="G7299" s="49"/>
      <c r="H7299" s="48"/>
      <c r="I7299" s="52"/>
      <c r="J7299" s="52"/>
      <c r="K7299" s="48"/>
      <c r="L7299" s="48"/>
      <c r="M7299" s="48"/>
      <c r="N7299" s="48"/>
      <c r="O7299" s="49"/>
    </row>
    <row r="7300" spans="2:15" x14ac:dyDescent="0.25">
      <c r="B7300" s="89"/>
      <c r="C7300" s="48"/>
      <c r="D7300" s="48"/>
      <c r="E7300" s="48"/>
      <c r="F7300" s="48"/>
      <c r="G7300" s="49"/>
      <c r="H7300" s="48"/>
      <c r="I7300" s="52"/>
      <c r="J7300" s="52"/>
      <c r="K7300" s="48"/>
      <c r="L7300" s="48"/>
      <c r="M7300" s="48"/>
      <c r="N7300" s="48"/>
      <c r="O7300" s="49"/>
    </row>
    <row r="7301" spans="2:15" x14ac:dyDescent="0.25">
      <c r="B7301" s="89"/>
      <c r="C7301" s="48"/>
      <c r="D7301" s="48"/>
      <c r="E7301" s="48"/>
      <c r="F7301" s="48"/>
      <c r="G7301" s="49"/>
      <c r="H7301" s="48"/>
      <c r="I7301" s="52"/>
      <c r="J7301" s="52"/>
      <c r="K7301" s="48"/>
      <c r="L7301" s="48"/>
      <c r="M7301" s="48"/>
      <c r="N7301" s="48"/>
      <c r="O7301" s="49"/>
    </row>
    <row r="7302" spans="2:15" x14ac:dyDescent="0.25">
      <c r="B7302" s="89"/>
      <c r="C7302" s="48"/>
      <c r="D7302" s="48"/>
      <c r="E7302" s="48"/>
      <c r="F7302" s="48"/>
      <c r="G7302" s="49"/>
      <c r="H7302" s="48"/>
      <c r="I7302" s="52"/>
      <c r="J7302" s="52"/>
      <c r="K7302" s="48"/>
      <c r="L7302" s="48"/>
      <c r="M7302" s="48"/>
      <c r="N7302" s="48"/>
      <c r="O7302" s="49"/>
    </row>
    <row r="7303" spans="2:15" x14ac:dyDescent="0.25">
      <c r="B7303" s="89"/>
      <c r="C7303" s="48"/>
      <c r="D7303" s="48"/>
      <c r="E7303" s="48"/>
      <c r="F7303" s="48"/>
      <c r="G7303" s="49"/>
      <c r="H7303" s="48"/>
      <c r="I7303" s="52"/>
      <c r="J7303" s="52"/>
      <c r="K7303" s="48"/>
      <c r="L7303" s="48"/>
      <c r="M7303" s="48"/>
      <c r="N7303" s="48"/>
      <c r="O7303" s="49"/>
    </row>
    <row r="7304" spans="2:15" x14ac:dyDescent="0.25">
      <c r="B7304" s="89"/>
      <c r="C7304" s="48"/>
      <c r="D7304" s="48"/>
      <c r="E7304" s="48"/>
      <c r="F7304" s="48"/>
      <c r="G7304" s="49"/>
      <c r="H7304" s="48"/>
      <c r="I7304" s="52"/>
      <c r="J7304" s="52"/>
      <c r="K7304" s="48"/>
      <c r="L7304" s="48"/>
      <c r="M7304" s="48"/>
      <c r="N7304" s="48"/>
      <c r="O7304" s="49"/>
    </row>
    <row r="7305" spans="2:15" x14ac:dyDescent="0.25">
      <c r="B7305" s="89"/>
      <c r="C7305" s="48"/>
      <c r="D7305" s="48"/>
      <c r="E7305" s="48"/>
      <c r="F7305" s="48"/>
      <c r="G7305" s="49"/>
      <c r="H7305" s="48"/>
      <c r="I7305" s="52"/>
      <c r="J7305" s="52"/>
      <c r="K7305" s="48"/>
      <c r="L7305" s="48"/>
      <c r="M7305" s="48"/>
      <c r="N7305" s="48"/>
      <c r="O7305" s="49"/>
    </row>
    <row r="7306" spans="2:15" x14ac:dyDescent="0.25">
      <c r="B7306" s="89"/>
      <c r="C7306" s="48"/>
      <c r="D7306" s="48"/>
      <c r="E7306" s="48"/>
      <c r="F7306" s="48"/>
      <c r="G7306" s="49"/>
      <c r="H7306" s="48"/>
      <c r="I7306" s="52"/>
      <c r="J7306" s="52"/>
      <c r="K7306" s="48"/>
      <c r="L7306" s="48"/>
      <c r="M7306" s="48"/>
      <c r="N7306" s="48"/>
      <c r="O7306" s="49"/>
    </row>
    <row r="7307" spans="2:15" x14ac:dyDescent="0.25">
      <c r="B7307" s="89"/>
      <c r="C7307" s="48"/>
      <c r="D7307" s="48"/>
      <c r="E7307" s="48"/>
      <c r="F7307" s="48"/>
      <c r="G7307" s="49"/>
      <c r="H7307" s="48"/>
      <c r="I7307" s="52"/>
      <c r="J7307" s="52"/>
      <c r="K7307" s="48"/>
      <c r="L7307" s="48"/>
      <c r="M7307" s="48"/>
      <c r="N7307" s="48"/>
      <c r="O7307" s="49"/>
    </row>
    <row r="7308" spans="2:15" x14ac:dyDescent="0.25">
      <c r="B7308" s="89"/>
      <c r="C7308" s="48"/>
      <c r="D7308" s="48"/>
      <c r="E7308" s="48"/>
      <c r="F7308" s="48"/>
      <c r="G7308" s="49"/>
      <c r="H7308" s="48"/>
      <c r="I7308" s="52"/>
      <c r="J7308" s="52"/>
      <c r="K7308" s="48"/>
      <c r="L7308" s="48"/>
      <c r="M7308" s="48"/>
      <c r="N7308" s="48"/>
      <c r="O7308" s="49"/>
    </row>
    <row r="7309" spans="2:15" x14ac:dyDescent="0.25">
      <c r="B7309" s="89"/>
      <c r="C7309" s="48"/>
      <c r="D7309" s="48"/>
      <c r="E7309" s="48"/>
      <c r="F7309" s="48"/>
      <c r="G7309" s="49"/>
      <c r="H7309" s="48"/>
      <c r="I7309" s="52"/>
      <c r="J7309" s="52"/>
      <c r="K7309" s="48"/>
      <c r="L7309" s="48"/>
      <c r="M7309" s="48"/>
      <c r="N7309" s="48"/>
      <c r="O7309" s="49"/>
    </row>
    <row r="7310" spans="2:15" x14ac:dyDescent="0.25">
      <c r="B7310" s="89"/>
      <c r="C7310" s="48"/>
      <c r="D7310" s="48"/>
      <c r="E7310" s="48"/>
      <c r="F7310" s="48"/>
      <c r="G7310" s="49"/>
      <c r="H7310" s="48"/>
      <c r="I7310" s="52"/>
      <c r="J7310" s="52"/>
      <c r="K7310" s="48"/>
      <c r="L7310" s="48"/>
      <c r="M7310" s="48"/>
      <c r="N7310" s="48"/>
      <c r="O7310" s="49"/>
    </row>
    <row r="7311" spans="2:15" x14ac:dyDescent="0.25">
      <c r="B7311" s="89"/>
      <c r="C7311" s="48"/>
      <c r="D7311" s="48"/>
      <c r="E7311" s="48"/>
      <c r="F7311" s="48"/>
      <c r="G7311" s="49"/>
      <c r="H7311" s="48"/>
      <c r="I7311" s="52"/>
      <c r="J7311" s="52"/>
      <c r="K7311" s="48"/>
      <c r="L7311" s="48"/>
      <c r="M7311" s="48"/>
      <c r="N7311" s="48"/>
      <c r="O7311" s="49"/>
    </row>
    <row r="7312" spans="2:15" x14ac:dyDescent="0.25">
      <c r="B7312" s="89"/>
      <c r="C7312" s="48"/>
      <c r="D7312" s="48"/>
      <c r="E7312" s="48"/>
      <c r="F7312" s="48"/>
      <c r="G7312" s="49"/>
      <c r="H7312" s="48"/>
      <c r="I7312" s="52"/>
      <c r="J7312" s="52"/>
      <c r="K7312" s="48"/>
      <c r="L7312" s="48"/>
      <c r="M7312" s="48"/>
      <c r="N7312" s="48"/>
      <c r="O7312" s="49"/>
    </row>
    <row r="7313" spans="2:15" x14ac:dyDescent="0.25">
      <c r="B7313" s="89"/>
      <c r="C7313" s="48"/>
      <c r="D7313" s="48"/>
      <c r="E7313" s="48"/>
      <c r="F7313" s="48"/>
      <c r="G7313" s="49"/>
      <c r="H7313" s="48"/>
      <c r="I7313" s="52"/>
      <c r="J7313" s="52"/>
      <c r="K7313" s="48"/>
      <c r="L7313" s="48"/>
      <c r="M7313" s="48"/>
      <c r="N7313" s="48"/>
      <c r="O7313" s="49"/>
    </row>
    <row r="7314" spans="2:15" x14ac:dyDescent="0.25">
      <c r="B7314" s="89"/>
      <c r="C7314" s="48"/>
      <c r="D7314" s="48"/>
      <c r="E7314" s="48"/>
      <c r="F7314" s="48"/>
      <c r="G7314" s="49"/>
      <c r="H7314" s="48"/>
      <c r="I7314" s="52"/>
      <c r="J7314" s="52"/>
      <c r="K7314" s="48"/>
      <c r="L7314" s="48"/>
      <c r="M7314" s="48"/>
      <c r="N7314" s="48"/>
      <c r="O7314" s="49"/>
    </row>
    <row r="7315" spans="2:15" x14ac:dyDescent="0.25">
      <c r="B7315" s="89"/>
      <c r="C7315" s="48"/>
      <c r="D7315" s="48"/>
      <c r="E7315" s="48"/>
      <c r="F7315" s="48"/>
      <c r="G7315" s="49"/>
      <c r="H7315" s="48"/>
      <c r="I7315" s="52"/>
      <c r="J7315" s="52"/>
      <c r="K7315" s="48"/>
      <c r="L7315" s="48"/>
      <c r="M7315" s="48"/>
      <c r="N7315" s="48"/>
      <c r="O7315" s="49"/>
    </row>
    <row r="7316" spans="2:15" x14ac:dyDescent="0.25">
      <c r="B7316" s="89"/>
      <c r="C7316" s="48"/>
      <c r="D7316" s="48"/>
      <c r="E7316" s="48"/>
      <c r="F7316" s="48"/>
      <c r="G7316" s="49"/>
      <c r="H7316" s="48"/>
      <c r="I7316" s="52"/>
      <c r="J7316" s="52"/>
      <c r="K7316" s="48"/>
      <c r="L7316" s="48"/>
      <c r="M7316" s="48"/>
      <c r="N7316" s="48"/>
      <c r="O7316" s="49"/>
    </row>
    <row r="7317" spans="2:15" x14ac:dyDescent="0.25">
      <c r="B7317" s="89"/>
      <c r="C7317" s="48"/>
      <c r="D7317" s="48"/>
      <c r="E7317" s="48"/>
      <c r="F7317" s="48"/>
      <c r="G7317" s="49"/>
      <c r="H7317" s="48"/>
      <c r="I7317" s="52"/>
      <c r="J7317" s="52"/>
      <c r="K7317" s="48"/>
      <c r="L7317" s="48"/>
      <c r="M7317" s="48"/>
      <c r="N7317" s="48"/>
      <c r="O7317" s="49"/>
    </row>
    <row r="7318" spans="2:15" x14ac:dyDescent="0.25">
      <c r="B7318" s="89"/>
      <c r="C7318" s="48"/>
      <c r="D7318" s="48"/>
      <c r="E7318" s="48"/>
      <c r="F7318" s="48"/>
      <c r="G7318" s="49"/>
      <c r="H7318" s="48"/>
      <c r="I7318" s="52"/>
      <c r="J7318" s="52"/>
      <c r="K7318" s="48"/>
      <c r="L7318" s="48"/>
      <c r="M7318" s="48"/>
      <c r="N7318" s="48"/>
      <c r="O7318" s="49"/>
    </row>
    <row r="7319" spans="2:15" x14ac:dyDescent="0.25">
      <c r="B7319" s="89"/>
      <c r="C7319" s="48"/>
      <c r="D7319" s="48"/>
      <c r="E7319" s="48"/>
      <c r="F7319" s="48"/>
      <c r="G7319" s="49"/>
      <c r="H7319" s="48"/>
      <c r="I7319" s="52"/>
      <c r="J7319" s="52"/>
      <c r="K7319" s="48"/>
      <c r="L7319" s="48"/>
      <c r="M7319" s="48"/>
      <c r="N7319" s="48"/>
      <c r="O7319" s="49"/>
    </row>
    <row r="7320" spans="2:15" x14ac:dyDescent="0.25">
      <c r="B7320" s="89"/>
      <c r="C7320" s="48"/>
      <c r="D7320" s="48"/>
      <c r="E7320" s="48"/>
      <c r="F7320" s="48"/>
      <c r="G7320" s="49"/>
      <c r="H7320" s="48"/>
      <c r="I7320" s="52"/>
      <c r="J7320" s="52"/>
      <c r="K7320" s="48"/>
      <c r="L7320" s="48"/>
      <c r="M7320" s="48"/>
      <c r="N7320" s="48"/>
      <c r="O7320" s="49"/>
    </row>
    <row r="7321" spans="2:15" x14ac:dyDescent="0.25">
      <c r="B7321" s="89"/>
      <c r="C7321" s="48"/>
      <c r="D7321" s="48"/>
      <c r="E7321" s="48"/>
      <c r="F7321" s="48"/>
      <c r="G7321" s="49"/>
      <c r="H7321" s="48"/>
      <c r="I7321" s="52"/>
      <c r="J7321" s="52"/>
      <c r="K7321" s="48"/>
      <c r="L7321" s="48"/>
      <c r="M7321" s="48"/>
      <c r="N7321" s="48"/>
      <c r="O7321" s="49"/>
    </row>
    <row r="7322" spans="2:15" x14ac:dyDescent="0.25">
      <c r="B7322" s="89"/>
      <c r="C7322" s="48"/>
      <c r="D7322" s="48"/>
      <c r="E7322" s="48"/>
      <c r="F7322" s="48"/>
      <c r="G7322" s="49"/>
      <c r="H7322" s="48"/>
      <c r="I7322" s="52"/>
      <c r="J7322" s="52"/>
      <c r="K7322" s="48"/>
      <c r="L7322" s="48"/>
      <c r="M7322" s="48"/>
      <c r="N7322" s="48"/>
      <c r="O7322" s="49"/>
    </row>
    <row r="7323" spans="2:15" x14ac:dyDescent="0.25">
      <c r="B7323" s="89"/>
      <c r="C7323" s="48"/>
      <c r="D7323" s="48"/>
      <c r="E7323" s="48"/>
      <c r="F7323" s="48"/>
      <c r="G7323" s="49"/>
      <c r="H7323" s="48"/>
      <c r="I7323" s="52"/>
      <c r="J7323" s="52"/>
      <c r="K7323" s="48"/>
      <c r="L7323" s="48"/>
      <c r="M7323" s="48"/>
      <c r="N7323" s="48"/>
      <c r="O7323" s="49"/>
    </row>
    <row r="7324" spans="2:15" x14ac:dyDescent="0.25">
      <c r="B7324" s="89"/>
      <c r="C7324" s="48"/>
      <c r="D7324" s="48"/>
      <c r="E7324" s="48"/>
      <c r="F7324" s="48"/>
      <c r="G7324" s="49"/>
      <c r="H7324" s="48"/>
      <c r="I7324" s="52"/>
      <c r="J7324" s="52"/>
      <c r="K7324" s="48"/>
      <c r="L7324" s="48"/>
      <c r="M7324" s="48"/>
      <c r="N7324" s="48"/>
      <c r="O7324" s="49"/>
    </row>
    <row r="7325" spans="2:15" x14ac:dyDescent="0.25">
      <c r="B7325" s="89"/>
      <c r="C7325" s="48"/>
      <c r="D7325" s="48"/>
      <c r="E7325" s="48"/>
      <c r="F7325" s="48"/>
      <c r="G7325" s="49"/>
      <c r="H7325" s="48"/>
      <c r="I7325" s="52"/>
      <c r="J7325" s="52"/>
      <c r="K7325" s="48"/>
      <c r="L7325" s="48"/>
      <c r="M7325" s="48"/>
      <c r="N7325" s="48"/>
      <c r="O7325" s="49"/>
    </row>
    <row r="7326" spans="2:15" x14ac:dyDescent="0.25">
      <c r="B7326" s="89"/>
      <c r="C7326" s="48"/>
      <c r="D7326" s="48"/>
      <c r="E7326" s="48"/>
      <c r="F7326" s="48"/>
      <c r="G7326" s="49"/>
      <c r="H7326" s="48"/>
      <c r="I7326" s="52"/>
      <c r="J7326" s="52"/>
      <c r="K7326" s="48"/>
      <c r="L7326" s="48"/>
      <c r="M7326" s="48"/>
      <c r="N7326" s="48"/>
      <c r="O7326" s="49"/>
    </row>
    <row r="7327" spans="2:15" x14ac:dyDescent="0.25">
      <c r="B7327" s="89"/>
      <c r="C7327" s="48"/>
      <c r="D7327" s="48"/>
      <c r="E7327" s="48"/>
      <c r="F7327" s="48"/>
      <c r="G7327" s="49"/>
      <c r="H7327" s="48"/>
      <c r="I7327" s="52"/>
      <c r="J7327" s="52"/>
      <c r="K7327" s="48"/>
      <c r="L7327" s="48"/>
      <c r="M7327" s="48"/>
      <c r="N7327" s="48"/>
      <c r="O7327" s="49"/>
    </row>
    <row r="7328" spans="2:15" x14ac:dyDescent="0.25">
      <c r="B7328" s="89"/>
      <c r="C7328" s="48"/>
      <c r="D7328" s="48"/>
      <c r="E7328" s="48"/>
      <c r="F7328" s="48"/>
      <c r="G7328" s="49"/>
      <c r="H7328" s="48"/>
      <c r="I7328" s="52"/>
      <c r="J7328" s="52"/>
      <c r="K7328" s="48"/>
      <c r="L7328" s="48"/>
      <c r="M7328" s="48"/>
      <c r="N7328" s="48"/>
      <c r="O7328" s="49"/>
    </row>
    <row r="7329" spans="2:15" x14ac:dyDescent="0.25">
      <c r="B7329" s="89"/>
      <c r="C7329" s="48"/>
      <c r="D7329" s="48"/>
      <c r="E7329" s="48"/>
      <c r="F7329" s="48"/>
      <c r="G7329" s="49"/>
      <c r="H7329" s="48"/>
      <c r="I7329" s="52"/>
      <c r="J7329" s="52"/>
      <c r="K7329" s="48"/>
      <c r="L7329" s="48"/>
      <c r="M7329" s="48"/>
      <c r="N7329" s="48"/>
      <c r="O7329" s="49"/>
    </row>
    <row r="7330" spans="2:15" x14ac:dyDescent="0.25">
      <c r="B7330" s="89"/>
      <c r="C7330" s="48"/>
      <c r="D7330" s="48"/>
      <c r="E7330" s="48"/>
      <c r="F7330" s="48"/>
      <c r="G7330" s="49"/>
      <c r="H7330" s="48"/>
      <c r="I7330" s="52"/>
      <c r="J7330" s="52"/>
      <c r="K7330" s="48"/>
      <c r="L7330" s="48"/>
      <c r="M7330" s="48"/>
      <c r="N7330" s="48"/>
      <c r="O7330" s="49"/>
    </row>
    <row r="7331" spans="2:15" x14ac:dyDescent="0.25">
      <c r="B7331" s="89"/>
      <c r="C7331" s="48"/>
      <c r="D7331" s="48"/>
      <c r="E7331" s="48"/>
      <c r="F7331" s="48"/>
      <c r="G7331" s="49"/>
      <c r="H7331" s="48"/>
      <c r="I7331" s="52"/>
      <c r="J7331" s="52"/>
      <c r="K7331" s="48"/>
      <c r="L7331" s="48"/>
      <c r="M7331" s="48"/>
      <c r="N7331" s="48"/>
      <c r="O7331" s="49"/>
    </row>
    <row r="7332" spans="2:15" x14ac:dyDescent="0.25">
      <c r="B7332" s="89"/>
      <c r="C7332" s="48"/>
      <c r="D7332" s="48"/>
      <c r="E7332" s="48"/>
      <c r="F7332" s="48"/>
      <c r="G7332" s="49"/>
      <c r="H7332" s="48"/>
      <c r="I7332" s="52"/>
      <c r="J7332" s="52"/>
      <c r="K7332" s="48"/>
      <c r="L7332" s="48"/>
      <c r="M7332" s="48"/>
      <c r="N7332" s="48"/>
      <c r="O7332" s="49"/>
    </row>
    <row r="7333" spans="2:15" x14ac:dyDescent="0.25">
      <c r="B7333" s="89"/>
      <c r="C7333" s="48"/>
      <c r="D7333" s="48"/>
      <c r="E7333" s="48"/>
      <c r="F7333" s="48"/>
      <c r="G7333" s="49"/>
      <c r="H7333" s="48"/>
      <c r="I7333" s="52"/>
      <c r="J7333" s="52"/>
      <c r="K7333" s="48"/>
      <c r="L7333" s="48"/>
      <c r="M7333" s="48"/>
      <c r="N7333" s="48"/>
      <c r="O7333" s="49"/>
    </row>
    <row r="7334" spans="2:15" x14ac:dyDescent="0.25">
      <c r="B7334" s="89"/>
      <c r="C7334" s="48"/>
      <c r="D7334" s="48"/>
      <c r="E7334" s="48"/>
      <c r="F7334" s="48"/>
      <c r="G7334" s="49"/>
      <c r="H7334" s="48"/>
      <c r="I7334" s="52"/>
      <c r="J7334" s="52"/>
      <c r="K7334" s="48"/>
      <c r="L7334" s="48"/>
      <c r="M7334" s="48"/>
      <c r="N7334" s="48"/>
      <c r="O7334" s="49"/>
    </row>
    <row r="7335" spans="2:15" x14ac:dyDescent="0.25">
      <c r="B7335" s="89"/>
      <c r="C7335" s="48"/>
      <c r="D7335" s="48"/>
      <c r="E7335" s="48"/>
      <c r="F7335" s="48"/>
      <c r="G7335" s="49"/>
      <c r="H7335" s="48"/>
      <c r="I7335" s="52"/>
      <c r="J7335" s="52"/>
      <c r="K7335" s="48"/>
      <c r="L7335" s="48"/>
      <c r="M7335" s="48"/>
      <c r="N7335" s="48"/>
      <c r="O7335" s="49"/>
    </row>
    <row r="7336" spans="2:15" x14ac:dyDescent="0.25">
      <c r="B7336" s="89"/>
      <c r="C7336" s="48"/>
      <c r="D7336" s="48"/>
      <c r="E7336" s="48"/>
      <c r="F7336" s="48"/>
      <c r="G7336" s="49"/>
      <c r="H7336" s="48"/>
      <c r="I7336" s="52"/>
      <c r="J7336" s="52"/>
      <c r="K7336" s="48"/>
      <c r="L7336" s="48"/>
      <c r="M7336" s="48"/>
      <c r="N7336" s="48"/>
      <c r="O7336" s="49"/>
    </row>
    <row r="7337" spans="2:15" x14ac:dyDescent="0.25">
      <c r="B7337" s="89"/>
      <c r="C7337" s="48"/>
      <c r="D7337" s="48"/>
      <c r="E7337" s="48"/>
      <c r="F7337" s="48"/>
      <c r="G7337" s="49"/>
      <c r="H7337" s="48"/>
      <c r="I7337" s="52"/>
      <c r="J7337" s="52"/>
      <c r="K7337" s="48"/>
      <c r="L7337" s="48"/>
      <c r="M7337" s="48"/>
      <c r="N7337" s="48"/>
      <c r="O7337" s="49"/>
    </row>
    <row r="7338" spans="2:15" x14ac:dyDescent="0.25">
      <c r="B7338" s="89"/>
      <c r="C7338" s="48"/>
      <c r="D7338" s="48"/>
      <c r="E7338" s="48"/>
      <c r="F7338" s="48"/>
      <c r="G7338" s="49"/>
      <c r="H7338" s="48"/>
      <c r="I7338" s="52"/>
      <c r="J7338" s="52"/>
      <c r="K7338" s="48"/>
      <c r="L7338" s="48"/>
      <c r="M7338" s="48"/>
      <c r="N7338" s="48"/>
      <c r="O7338" s="49"/>
    </row>
    <row r="7339" spans="2:15" x14ac:dyDescent="0.25">
      <c r="B7339" s="89"/>
      <c r="C7339" s="48"/>
      <c r="D7339" s="48"/>
      <c r="E7339" s="48"/>
      <c r="F7339" s="48"/>
      <c r="G7339" s="49"/>
      <c r="H7339" s="48"/>
      <c r="I7339" s="52"/>
      <c r="J7339" s="52"/>
      <c r="K7339" s="48"/>
      <c r="L7339" s="48"/>
      <c r="M7339" s="48"/>
      <c r="N7339" s="48"/>
      <c r="O7339" s="49"/>
    </row>
    <row r="7340" spans="2:15" x14ac:dyDescent="0.25">
      <c r="B7340" s="89"/>
      <c r="C7340" s="48"/>
      <c r="D7340" s="48"/>
      <c r="E7340" s="48"/>
      <c r="F7340" s="48"/>
      <c r="G7340" s="49"/>
      <c r="H7340" s="48"/>
      <c r="I7340" s="52"/>
      <c r="J7340" s="52"/>
      <c r="K7340" s="48"/>
      <c r="L7340" s="48"/>
      <c r="M7340" s="48"/>
      <c r="N7340" s="48"/>
      <c r="O7340" s="49"/>
    </row>
    <row r="7341" spans="2:15" x14ac:dyDescent="0.25">
      <c r="B7341" s="89"/>
      <c r="C7341" s="48"/>
      <c r="D7341" s="48"/>
      <c r="E7341" s="48"/>
      <c r="F7341" s="48"/>
      <c r="G7341" s="49"/>
      <c r="H7341" s="48"/>
      <c r="I7341" s="52"/>
      <c r="J7341" s="52"/>
      <c r="K7341" s="48"/>
      <c r="L7341" s="48"/>
      <c r="M7341" s="48"/>
      <c r="N7341" s="48"/>
      <c r="O7341" s="49"/>
    </row>
    <row r="7342" spans="2:15" x14ac:dyDescent="0.25">
      <c r="B7342" s="89"/>
      <c r="C7342" s="48"/>
      <c r="D7342" s="48"/>
      <c r="E7342" s="48"/>
      <c r="F7342" s="48"/>
      <c r="G7342" s="49"/>
      <c r="H7342" s="48"/>
      <c r="I7342" s="52"/>
      <c r="J7342" s="52"/>
      <c r="K7342" s="48"/>
      <c r="L7342" s="48"/>
      <c r="M7342" s="48"/>
      <c r="N7342" s="48"/>
      <c r="O7342" s="49"/>
    </row>
    <row r="7343" spans="2:15" x14ac:dyDescent="0.25">
      <c r="B7343" s="89"/>
      <c r="C7343" s="48"/>
      <c r="D7343" s="48"/>
      <c r="E7343" s="48"/>
      <c r="F7343" s="48"/>
      <c r="G7343" s="49"/>
      <c r="H7343" s="48"/>
      <c r="I7343" s="52"/>
      <c r="J7343" s="52"/>
      <c r="K7343" s="48"/>
      <c r="L7343" s="48"/>
      <c r="M7343" s="48"/>
      <c r="N7343" s="48"/>
      <c r="O7343" s="49"/>
    </row>
    <row r="7344" spans="2:15" x14ac:dyDescent="0.25">
      <c r="B7344" s="89"/>
      <c r="C7344" s="48"/>
      <c r="D7344" s="48"/>
      <c r="E7344" s="48"/>
      <c r="F7344" s="48"/>
      <c r="G7344" s="49"/>
      <c r="H7344" s="48"/>
      <c r="I7344" s="52"/>
      <c r="J7344" s="52"/>
      <c r="K7344" s="48"/>
      <c r="L7344" s="48"/>
      <c r="M7344" s="48"/>
      <c r="N7344" s="48"/>
      <c r="O7344" s="49"/>
    </row>
    <row r="7345" spans="2:15" x14ac:dyDescent="0.25">
      <c r="B7345" s="89"/>
      <c r="C7345" s="48"/>
      <c r="D7345" s="48"/>
      <c r="E7345" s="48"/>
      <c r="F7345" s="48"/>
      <c r="G7345" s="49"/>
      <c r="H7345" s="48"/>
      <c r="I7345" s="52"/>
      <c r="J7345" s="52"/>
      <c r="K7345" s="48"/>
      <c r="L7345" s="48"/>
      <c r="M7345" s="48"/>
      <c r="N7345" s="48"/>
      <c r="O7345" s="49"/>
    </row>
    <row r="7346" spans="2:15" x14ac:dyDescent="0.25">
      <c r="B7346" s="89"/>
      <c r="C7346" s="48"/>
      <c r="D7346" s="48"/>
      <c r="E7346" s="48"/>
      <c r="F7346" s="48"/>
      <c r="G7346" s="49"/>
      <c r="H7346" s="48"/>
      <c r="I7346" s="52"/>
      <c r="J7346" s="52"/>
      <c r="K7346" s="48"/>
      <c r="L7346" s="48"/>
      <c r="M7346" s="48"/>
      <c r="N7346" s="48"/>
      <c r="O7346" s="49"/>
    </row>
    <row r="7347" spans="2:15" x14ac:dyDescent="0.25">
      <c r="B7347" s="89"/>
      <c r="C7347" s="48"/>
      <c r="D7347" s="48"/>
      <c r="E7347" s="48"/>
      <c r="F7347" s="48"/>
      <c r="G7347" s="49"/>
      <c r="H7347" s="48"/>
      <c r="I7347" s="52"/>
      <c r="J7347" s="52"/>
      <c r="K7347" s="48"/>
      <c r="L7347" s="48"/>
      <c r="M7347" s="48"/>
      <c r="N7347" s="48"/>
      <c r="O7347" s="49"/>
    </row>
    <row r="7348" spans="2:15" x14ac:dyDescent="0.25">
      <c r="B7348" s="89"/>
      <c r="C7348" s="48"/>
      <c r="D7348" s="48"/>
      <c r="E7348" s="48"/>
      <c r="F7348" s="48"/>
      <c r="G7348" s="49"/>
      <c r="H7348" s="48"/>
      <c r="I7348" s="52"/>
      <c r="J7348" s="52"/>
      <c r="K7348" s="48"/>
      <c r="L7348" s="48"/>
      <c r="M7348" s="48"/>
      <c r="N7348" s="48"/>
      <c r="O7348" s="49"/>
    </row>
    <row r="7349" spans="2:15" x14ac:dyDescent="0.25">
      <c r="B7349" s="89"/>
      <c r="C7349" s="48"/>
      <c r="D7349" s="48"/>
      <c r="E7349" s="48"/>
      <c r="F7349" s="48"/>
      <c r="G7349" s="49"/>
      <c r="H7349" s="48"/>
      <c r="I7349" s="52"/>
      <c r="J7349" s="52"/>
      <c r="K7349" s="48"/>
      <c r="L7349" s="48"/>
      <c r="M7349" s="48"/>
      <c r="N7349" s="48"/>
      <c r="O7349" s="49"/>
    </row>
    <row r="7350" spans="2:15" x14ac:dyDescent="0.25">
      <c r="B7350" s="89"/>
      <c r="C7350" s="48"/>
      <c r="D7350" s="48"/>
      <c r="E7350" s="48"/>
      <c r="F7350" s="48"/>
      <c r="G7350" s="49"/>
      <c r="H7350" s="48"/>
      <c r="I7350" s="52"/>
      <c r="J7350" s="52"/>
      <c r="K7350" s="48"/>
      <c r="L7350" s="48"/>
      <c r="M7350" s="48"/>
      <c r="N7350" s="48"/>
      <c r="O7350" s="49"/>
    </row>
    <row r="7351" spans="2:15" x14ac:dyDescent="0.25">
      <c r="B7351" s="89"/>
      <c r="C7351" s="48"/>
      <c r="D7351" s="48"/>
      <c r="E7351" s="48"/>
      <c r="F7351" s="48"/>
      <c r="G7351" s="49"/>
      <c r="H7351" s="48"/>
      <c r="I7351" s="52"/>
      <c r="J7351" s="52"/>
      <c r="K7351" s="48"/>
      <c r="L7351" s="48"/>
      <c r="M7351" s="48"/>
      <c r="N7351" s="48"/>
      <c r="O7351" s="49"/>
    </row>
    <row r="7352" spans="2:15" x14ac:dyDescent="0.25">
      <c r="B7352" s="89"/>
      <c r="C7352" s="48"/>
      <c r="D7352" s="48"/>
      <c r="E7352" s="48"/>
      <c r="F7352" s="48"/>
      <c r="G7352" s="49"/>
      <c r="H7352" s="48"/>
      <c r="I7352" s="52"/>
      <c r="J7352" s="52"/>
      <c r="K7352" s="48"/>
      <c r="L7352" s="48"/>
      <c r="M7352" s="48"/>
      <c r="N7352" s="48"/>
      <c r="O7352" s="49"/>
    </row>
    <row r="7353" spans="2:15" x14ac:dyDescent="0.25">
      <c r="B7353" s="89"/>
      <c r="C7353" s="48"/>
      <c r="D7353" s="48"/>
      <c r="E7353" s="48"/>
      <c r="F7353" s="48"/>
      <c r="G7353" s="49"/>
      <c r="H7353" s="48"/>
      <c r="I7353" s="52"/>
      <c r="J7353" s="52"/>
      <c r="K7353" s="48"/>
      <c r="L7353" s="48"/>
      <c r="M7353" s="48"/>
      <c r="N7353" s="48"/>
      <c r="O7353" s="49"/>
    </row>
    <row r="7354" spans="2:15" x14ac:dyDescent="0.25">
      <c r="B7354" s="89"/>
      <c r="C7354" s="48"/>
      <c r="D7354" s="48"/>
      <c r="E7354" s="48"/>
      <c r="F7354" s="48"/>
      <c r="G7354" s="49"/>
      <c r="H7354" s="48"/>
      <c r="I7354" s="52"/>
      <c r="J7354" s="52"/>
      <c r="K7354" s="48"/>
      <c r="L7354" s="48"/>
      <c r="M7354" s="48"/>
      <c r="N7354" s="48"/>
      <c r="O7354" s="49"/>
    </row>
    <row r="7355" spans="2:15" x14ac:dyDescent="0.25">
      <c r="B7355" s="89"/>
      <c r="C7355" s="48"/>
      <c r="D7355" s="48"/>
      <c r="E7355" s="48"/>
      <c r="F7355" s="48"/>
      <c r="G7355" s="49"/>
      <c r="H7355" s="48"/>
      <c r="I7355" s="52"/>
      <c r="J7355" s="52"/>
      <c r="K7355" s="48"/>
      <c r="L7355" s="48"/>
      <c r="M7355" s="48"/>
      <c r="N7355" s="48"/>
      <c r="O7355" s="49"/>
    </row>
    <row r="7356" spans="2:15" x14ac:dyDescent="0.25">
      <c r="B7356" s="89"/>
      <c r="C7356" s="48"/>
      <c r="D7356" s="48"/>
      <c r="E7356" s="48"/>
      <c r="F7356" s="48"/>
      <c r="G7356" s="49"/>
      <c r="H7356" s="48"/>
      <c r="I7356" s="52"/>
      <c r="J7356" s="52"/>
      <c r="K7356" s="48"/>
      <c r="L7356" s="48"/>
      <c r="M7356" s="48"/>
      <c r="N7356" s="48"/>
      <c r="O7356" s="49"/>
    </row>
    <row r="7357" spans="2:15" x14ac:dyDescent="0.25">
      <c r="B7357" s="89"/>
      <c r="C7357" s="48"/>
      <c r="D7357" s="48"/>
      <c r="E7357" s="48"/>
      <c r="F7357" s="48"/>
      <c r="G7357" s="49"/>
      <c r="H7357" s="48"/>
      <c r="I7357" s="52"/>
      <c r="J7357" s="52"/>
      <c r="K7357" s="48"/>
      <c r="L7357" s="48"/>
      <c r="M7357" s="48"/>
      <c r="N7357" s="48"/>
      <c r="O7357" s="49"/>
    </row>
    <row r="7358" spans="2:15" x14ac:dyDescent="0.25">
      <c r="B7358" s="89"/>
      <c r="C7358" s="48"/>
      <c r="D7358" s="48"/>
      <c r="E7358" s="48"/>
      <c r="F7358" s="48"/>
      <c r="G7358" s="49"/>
      <c r="H7358" s="48"/>
      <c r="I7358" s="52"/>
      <c r="J7358" s="52"/>
      <c r="K7358" s="48"/>
      <c r="L7358" s="48"/>
      <c r="M7358" s="48"/>
      <c r="N7358" s="48"/>
      <c r="O7358" s="49"/>
    </row>
    <row r="7359" spans="2:15" x14ac:dyDescent="0.25">
      <c r="B7359" s="89"/>
      <c r="C7359" s="48"/>
      <c r="D7359" s="48"/>
      <c r="E7359" s="48"/>
      <c r="F7359" s="48"/>
      <c r="G7359" s="49"/>
      <c r="H7359" s="48"/>
      <c r="I7359" s="52"/>
      <c r="J7359" s="52"/>
      <c r="K7359" s="48"/>
      <c r="L7359" s="48"/>
      <c r="M7359" s="48"/>
      <c r="N7359" s="48"/>
      <c r="O7359" s="49"/>
    </row>
    <row r="7360" spans="2:15" x14ac:dyDescent="0.25">
      <c r="B7360" s="89"/>
      <c r="C7360" s="48"/>
      <c r="D7360" s="48"/>
      <c r="E7360" s="48"/>
      <c r="F7360" s="48"/>
      <c r="G7360" s="49"/>
      <c r="H7360" s="48"/>
      <c r="I7360" s="52"/>
      <c r="J7360" s="52"/>
      <c r="K7360" s="48"/>
      <c r="L7360" s="48"/>
      <c r="M7360" s="48"/>
      <c r="N7360" s="48"/>
      <c r="O7360" s="49"/>
    </row>
    <row r="7361" spans="2:15" x14ac:dyDescent="0.25">
      <c r="B7361" s="89"/>
      <c r="C7361" s="48"/>
      <c r="D7361" s="48"/>
      <c r="E7361" s="48"/>
      <c r="F7361" s="48"/>
      <c r="G7361" s="49"/>
      <c r="H7361" s="48"/>
      <c r="I7361" s="52"/>
      <c r="J7361" s="52"/>
      <c r="K7361" s="48"/>
      <c r="L7361" s="48"/>
      <c r="M7361" s="48"/>
      <c r="N7361" s="48"/>
      <c r="O7361" s="49"/>
    </row>
    <row r="7362" spans="2:15" x14ac:dyDescent="0.25">
      <c r="B7362" s="89"/>
      <c r="C7362" s="48"/>
      <c r="D7362" s="48"/>
      <c r="E7362" s="48"/>
      <c r="F7362" s="48"/>
      <c r="G7362" s="49"/>
      <c r="H7362" s="48"/>
      <c r="I7362" s="52"/>
      <c r="J7362" s="52"/>
      <c r="K7362" s="48"/>
      <c r="L7362" s="48"/>
      <c r="M7362" s="48"/>
      <c r="N7362" s="48"/>
      <c r="O7362" s="49"/>
    </row>
    <row r="7363" spans="2:15" x14ac:dyDescent="0.25">
      <c r="B7363" s="89"/>
      <c r="C7363" s="48"/>
      <c r="D7363" s="48"/>
      <c r="E7363" s="48"/>
      <c r="F7363" s="48"/>
      <c r="G7363" s="49"/>
      <c r="H7363" s="48"/>
      <c r="I7363" s="52"/>
      <c r="J7363" s="52"/>
      <c r="K7363" s="48"/>
      <c r="L7363" s="48"/>
      <c r="M7363" s="48"/>
      <c r="N7363" s="48"/>
      <c r="O7363" s="49"/>
    </row>
    <row r="7364" spans="2:15" x14ac:dyDescent="0.25">
      <c r="B7364" s="89"/>
      <c r="C7364" s="48"/>
      <c r="D7364" s="48"/>
      <c r="E7364" s="48"/>
      <c r="F7364" s="48"/>
      <c r="G7364" s="49"/>
      <c r="H7364" s="48"/>
      <c r="I7364" s="52"/>
      <c r="J7364" s="52"/>
      <c r="K7364" s="48"/>
      <c r="L7364" s="48"/>
      <c r="M7364" s="48"/>
      <c r="N7364" s="48"/>
      <c r="O7364" s="49"/>
    </row>
    <row r="7365" spans="2:15" x14ac:dyDescent="0.25">
      <c r="B7365" s="89"/>
      <c r="C7365" s="48"/>
      <c r="D7365" s="48"/>
      <c r="E7365" s="48"/>
      <c r="F7365" s="48"/>
      <c r="G7365" s="49"/>
      <c r="H7365" s="48"/>
      <c r="I7365" s="52"/>
      <c r="J7365" s="52"/>
      <c r="K7365" s="48"/>
      <c r="L7365" s="48"/>
      <c r="M7365" s="48"/>
      <c r="N7365" s="48"/>
      <c r="O7365" s="49"/>
    </row>
    <row r="7366" spans="2:15" x14ac:dyDescent="0.25">
      <c r="B7366" s="89"/>
      <c r="C7366" s="48"/>
      <c r="D7366" s="48"/>
      <c r="E7366" s="48"/>
      <c r="F7366" s="48"/>
      <c r="G7366" s="49"/>
      <c r="H7366" s="48"/>
      <c r="I7366" s="52"/>
      <c r="J7366" s="52"/>
      <c r="K7366" s="48"/>
      <c r="L7366" s="48"/>
      <c r="M7366" s="48"/>
      <c r="N7366" s="48"/>
      <c r="O7366" s="49"/>
    </row>
    <row r="7367" spans="2:15" x14ac:dyDescent="0.25">
      <c r="B7367" s="89"/>
      <c r="C7367" s="48"/>
      <c r="D7367" s="48"/>
      <c r="E7367" s="48"/>
      <c r="F7367" s="48"/>
      <c r="G7367" s="49"/>
      <c r="H7367" s="48"/>
      <c r="I7367" s="52"/>
      <c r="J7367" s="52"/>
      <c r="K7367" s="48"/>
      <c r="L7367" s="48"/>
      <c r="M7367" s="48"/>
      <c r="N7367" s="48"/>
      <c r="O7367" s="49"/>
    </row>
    <row r="7368" spans="2:15" x14ac:dyDescent="0.25">
      <c r="B7368" s="89"/>
      <c r="C7368" s="48"/>
      <c r="D7368" s="48"/>
      <c r="E7368" s="48"/>
      <c r="F7368" s="48"/>
      <c r="G7368" s="49"/>
      <c r="H7368" s="48"/>
      <c r="I7368" s="52"/>
      <c r="J7368" s="52"/>
      <c r="K7368" s="48"/>
      <c r="L7368" s="48"/>
      <c r="M7368" s="48"/>
      <c r="N7368" s="48"/>
      <c r="O7368" s="49"/>
    </row>
    <row r="7369" spans="2:15" x14ac:dyDescent="0.25">
      <c r="B7369" s="89"/>
      <c r="C7369" s="48"/>
      <c r="D7369" s="48"/>
      <c r="E7369" s="48"/>
      <c r="F7369" s="48"/>
      <c r="G7369" s="49"/>
      <c r="H7369" s="48"/>
      <c r="I7369" s="52"/>
      <c r="J7369" s="52"/>
      <c r="K7369" s="48"/>
      <c r="L7369" s="48"/>
      <c r="M7369" s="48"/>
      <c r="N7369" s="48"/>
      <c r="O7369" s="49"/>
    </row>
    <row r="7370" spans="2:15" x14ac:dyDescent="0.25">
      <c r="B7370" s="89"/>
      <c r="C7370" s="48"/>
      <c r="D7370" s="48"/>
      <c r="E7370" s="48"/>
      <c r="F7370" s="48"/>
      <c r="G7370" s="49"/>
      <c r="H7370" s="48"/>
      <c r="I7370" s="52"/>
      <c r="J7370" s="52"/>
      <c r="K7370" s="48"/>
      <c r="L7370" s="48"/>
      <c r="M7370" s="48"/>
      <c r="N7370" s="48"/>
      <c r="O7370" s="49"/>
    </row>
    <row r="7371" spans="2:15" x14ac:dyDescent="0.25">
      <c r="B7371" s="89"/>
      <c r="C7371" s="48"/>
      <c r="D7371" s="48"/>
      <c r="E7371" s="48"/>
      <c r="F7371" s="48"/>
      <c r="G7371" s="49"/>
      <c r="H7371" s="48"/>
      <c r="I7371" s="52"/>
      <c r="J7371" s="52"/>
      <c r="K7371" s="48"/>
      <c r="L7371" s="48"/>
      <c r="M7371" s="48"/>
      <c r="N7371" s="48"/>
      <c r="O7371" s="49"/>
    </row>
    <row r="7372" spans="2:15" x14ac:dyDescent="0.25">
      <c r="B7372" s="89"/>
      <c r="C7372" s="48"/>
      <c r="D7372" s="48"/>
      <c r="E7372" s="48"/>
      <c r="F7372" s="48"/>
      <c r="G7372" s="49"/>
      <c r="H7372" s="48"/>
      <c r="I7372" s="52"/>
      <c r="J7372" s="52"/>
      <c r="K7372" s="48"/>
      <c r="L7372" s="48"/>
      <c r="M7372" s="48"/>
      <c r="N7372" s="48"/>
      <c r="O7372" s="49"/>
    </row>
    <row r="7373" spans="2:15" x14ac:dyDescent="0.25">
      <c r="B7373" s="89"/>
      <c r="C7373" s="48"/>
      <c r="D7373" s="48"/>
      <c r="E7373" s="48"/>
      <c r="F7373" s="48"/>
      <c r="G7373" s="49"/>
      <c r="H7373" s="48"/>
      <c r="I7373" s="52"/>
      <c r="J7373" s="52"/>
      <c r="K7373" s="48"/>
      <c r="L7373" s="48"/>
      <c r="M7373" s="48"/>
      <c r="N7373" s="48"/>
      <c r="O7373" s="49"/>
    </row>
    <row r="7374" spans="2:15" x14ac:dyDescent="0.25">
      <c r="B7374" s="89"/>
      <c r="C7374" s="48"/>
      <c r="D7374" s="48"/>
      <c r="E7374" s="48"/>
      <c r="F7374" s="48"/>
      <c r="G7374" s="49"/>
      <c r="H7374" s="48"/>
      <c r="I7374" s="52"/>
      <c r="J7374" s="52"/>
      <c r="K7374" s="48"/>
      <c r="L7374" s="48"/>
      <c r="M7374" s="48"/>
      <c r="N7374" s="48"/>
      <c r="O7374" s="49"/>
    </row>
    <row r="7375" spans="2:15" x14ac:dyDescent="0.25">
      <c r="B7375" s="89"/>
      <c r="C7375" s="48"/>
      <c r="D7375" s="48"/>
      <c r="E7375" s="48"/>
      <c r="F7375" s="48"/>
      <c r="G7375" s="49"/>
      <c r="H7375" s="48"/>
      <c r="I7375" s="52"/>
      <c r="J7375" s="52"/>
      <c r="K7375" s="48"/>
      <c r="L7375" s="48"/>
      <c r="M7375" s="48"/>
      <c r="N7375" s="48"/>
      <c r="O7375" s="49"/>
    </row>
    <row r="7376" spans="2:15" x14ac:dyDescent="0.25">
      <c r="B7376" s="89"/>
      <c r="C7376" s="48"/>
      <c r="D7376" s="48"/>
      <c r="E7376" s="48"/>
      <c r="F7376" s="48"/>
      <c r="G7376" s="49"/>
      <c r="H7376" s="48"/>
      <c r="I7376" s="52"/>
      <c r="J7376" s="52"/>
      <c r="K7376" s="48"/>
      <c r="L7376" s="48"/>
      <c r="M7376" s="48"/>
      <c r="N7376" s="48"/>
      <c r="O7376" s="49"/>
    </row>
    <row r="7377" spans="2:15" x14ac:dyDescent="0.25">
      <c r="B7377" s="89"/>
      <c r="C7377" s="48"/>
      <c r="D7377" s="48"/>
      <c r="E7377" s="48"/>
      <c r="F7377" s="48"/>
      <c r="G7377" s="49"/>
      <c r="H7377" s="48"/>
      <c r="I7377" s="52"/>
      <c r="J7377" s="52"/>
      <c r="K7377" s="48"/>
      <c r="L7377" s="48"/>
      <c r="M7377" s="48"/>
      <c r="N7377" s="48"/>
      <c r="O7377" s="49"/>
    </row>
    <row r="7378" spans="2:15" x14ac:dyDescent="0.25">
      <c r="B7378" s="89"/>
      <c r="C7378" s="48"/>
      <c r="D7378" s="48"/>
      <c r="E7378" s="48"/>
      <c r="F7378" s="48"/>
      <c r="G7378" s="49"/>
      <c r="H7378" s="48"/>
      <c r="I7378" s="52"/>
      <c r="J7378" s="52"/>
      <c r="K7378" s="48"/>
      <c r="L7378" s="48"/>
      <c r="M7378" s="48"/>
      <c r="N7378" s="48"/>
      <c r="O7378" s="49"/>
    </row>
    <row r="7379" spans="2:15" x14ac:dyDescent="0.25">
      <c r="B7379" s="89"/>
      <c r="C7379" s="48"/>
      <c r="D7379" s="48"/>
      <c r="E7379" s="48"/>
      <c r="F7379" s="48"/>
      <c r="G7379" s="49"/>
      <c r="H7379" s="48"/>
      <c r="I7379" s="52"/>
      <c r="J7379" s="52"/>
      <c r="K7379" s="48"/>
      <c r="L7379" s="48"/>
      <c r="M7379" s="48"/>
      <c r="N7379" s="48"/>
      <c r="O7379" s="49"/>
    </row>
    <row r="7380" spans="2:15" x14ac:dyDescent="0.25">
      <c r="B7380" s="89"/>
      <c r="C7380" s="48"/>
      <c r="D7380" s="48"/>
      <c r="E7380" s="48"/>
      <c r="F7380" s="48"/>
      <c r="G7380" s="49"/>
      <c r="H7380" s="48"/>
      <c r="I7380" s="52"/>
      <c r="J7380" s="52"/>
      <c r="K7380" s="48"/>
      <c r="L7380" s="48"/>
      <c r="M7380" s="48"/>
      <c r="N7380" s="48"/>
      <c r="O7380" s="49"/>
    </row>
    <row r="7381" spans="2:15" x14ac:dyDescent="0.25">
      <c r="B7381" s="89"/>
      <c r="C7381" s="48"/>
      <c r="D7381" s="48"/>
      <c r="E7381" s="48"/>
      <c r="F7381" s="48"/>
      <c r="G7381" s="49"/>
      <c r="H7381" s="48"/>
      <c r="I7381" s="52"/>
      <c r="J7381" s="52"/>
      <c r="K7381" s="48"/>
      <c r="L7381" s="48"/>
      <c r="M7381" s="48"/>
      <c r="N7381" s="48"/>
      <c r="O7381" s="49"/>
    </row>
    <row r="7382" spans="2:15" x14ac:dyDescent="0.25">
      <c r="B7382" s="89"/>
      <c r="C7382" s="48"/>
      <c r="D7382" s="48"/>
      <c r="E7382" s="48"/>
      <c r="F7382" s="48"/>
      <c r="G7382" s="49"/>
      <c r="H7382" s="48"/>
      <c r="I7382" s="52"/>
      <c r="J7382" s="52"/>
      <c r="K7382" s="48"/>
      <c r="L7382" s="48"/>
      <c r="M7382" s="48"/>
      <c r="N7382" s="48"/>
      <c r="O7382" s="49"/>
    </row>
    <row r="7383" spans="2:15" x14ac:dyDescent="0.25">
      <c r="B7383" s="89"/>
      <c r="C7383" s="48"/>
      <c r="D7383" s="48"/>
      <c r="E7383" s="48"/>
      <c r="F7383" s="48"/>
      <c r="G7383" s="49"/>
      <c r="H7383" s="48"/>
      <c r="I7383" s="52"/>
      <c r="J7383" s="52"/>
      <c r="K7383" s="48"/>
      <c r="L7383" s="48"/>
      <c r="M7383" s="48"/>
      <c r="N7383" s="48"/>
      <c r="O7383" s="49"/>
    </row>
    <row r="7384" spans="2:15" x14ac:dyDescent="0.25">
      <c r="B7384" s="89"/>
      <c r="C7384" s="48"/>
      <c r="D7384" s="48"/>
      <c r="E7384" s="48"/>
      <c r="F7384" s="48"/>
      <c r="G7384" s="49"/>
      <c r="H7384" s="48"/>
      <c r="I7384" s="52"/>
      <c r="J7384" s="52"/>
      <c r="K7384" s="48"/>
      <c r="L7384" s="48"/>
      <c r="M7384" s="48"/>
      <c r="N7384" s="48"/>
      <c r="O7384" s="49"/>
    </row>
    <row r="7385" spans="2:15" x14ac:dyDescent="0.25">
      <c r="B7385" s="89"/>
      <c r="C7385" s="48"/>
      <c r="D7385" s="48"/>
      <c r="E7385" s="48"/>
      <c r="F7385" s="48"/>
      <c r="G7385" s="49"/>
      <c r="H7385" s="48"/>
      <c r="I7385" s="52"/>
      <c r="J7385" s="52"/>
      <c r="K7385" s="48"/>
      <c r="L7385" s="48"/>
      <c r="M7385" s="48"/>
      <c r="N7385" s="48"/>
      <c r="O7385" s="49"/>
    </row>
    <row r="7386" spans="2:15" x14ac:dyDescent="0.25">
      <c r="B7386" s="89"/>
      <c r="C7386" s="48"/>
      <c r="D7386" s="48"/>
      <c r="E7386" s="48"/>
      <c r="F7386" s="48"/>
      <c r="G7386" s="49"/>
      <c r="H7386" s="48"/>
      <c r="I7386" s="52"/>
      <c r="J7386" s="52"/>
      <c r="K7386" s="48"/>
      <c r="L7386" s="48"/>
      <c r="M7386" s="48"/>
      <c r="N7386" s="48"/>
      <c r="O7386" s="49"/>
    </row>
    <row r="7387" spans="2:15" x14ac:dyDescent="0.25">
      <c r="B7387" s="89"/>
      <c r="C7387" s="48"/>
      <c r="D7387" s="48"/>
      <c r="E7387" s="48"/>
      <c r="F7387" s="48"/>
      <c r="G7387" s="49"/>
      <c r="H7387" s="48"/>
      <c r="I7387" s="52"/>
      <c r="J7387" s="52"/>
      <c r="K7387" s="48"/>
      <c r="L7387" s="48"/>
      <c r="M7387" s="48"/>
      <c r="N7387" s="48"/>
      <c r="O7387" s="49"/>
    </row>
    <row r="7388" spans="2:15" x14ac:dyDescent="0.25">
      <c r="B7388" s="89"/>
      <c r="C7388" s="48"/>
      <c r="D7388" s="48"/>
      <c r="E7388" s="48"/>
      <c r="F7388" s="48"/>
      <c r="G7388" s="49"/>
      <c r="H7388" s="48"/>
      <c r="I7388" s="52"/>
      <c r="J7388" s="52"/>
      <c r="K7388" s="48"/>
      <c r="L7388" s="48"/>
      <c r="M7388" s="48"/>
      <c r="N7388" s="48"/>
      <c r="O7388" s="49"/>
    </row>
    <row r="7389" spans="2:15" x14ac:dyDescent="0.25">
      <c r="B7389" s="89"/>
      <c r="C7389" s="48"/>
      <c r="D7389" s="48"/>
      <c r="E7389" s="48"/>
      <c r="F7389" s="48"/>
      <c r="G7389" s="49"/>
      <c r="H7389" s="48"/>
      <c r="I7389" s="52"/>
      <c r="J7389" s="52"/>
      <c r="K7389" s="48"/>
      <c r="L7389" s="48"/>
      <c r="M7389" s="48"/>
      <c r="N7389" s="48"/>
      <c r="O7389" s="49"/>
    </row>
    <row r="7390" spans="2:15" x14ac:dyDescent="0.25">
      <c r="B7390" s="89"/>
      <c r="C7390" s="48"/>
      <c r="D7390" s="48"/>
      <c r="E7390" s="48"/>
      <c r="F7390" s="48"/>
      <c r="G7390" s="49"/>
      <c r="H7390" s="48"/>
      <c r="I7390" s="52"/>
      <c r="J7390" s="52"/>
      <c r="K7390" s="48"/>
      <c r="L7390" s="48"/>
      <c r="M7390" s="48"/>
      <c r="N7390" s="48"/>
      <c r="O7390" s="49"/>
    </row>
    <row r="7391" spans="2:15" x14ac:dyDescent="0.25">
      <c r="B7391" s="89"/>
      <c r="C7391" s="48"/>
      <c r="D7391" s="48"/>
      <c r="E7391" s="48"/>
      <c r="F7391" s="48"/>
      <c r="G7391" s="49"/>
      <c r="H7391" s="48"/>
      <c r="I7391" s="52"/>
      <c r="J7391" s="52"/>
      <c r="K7391" s="48"/>
      <c r="L7391" s="48"/>
      <c r="M7391" s="48"/>
      <c r="N7391" s="48"/>
      <c r="O7391" s="49"/>
    </row>
    <row r="7392" spans="2:15" x14ac:dyDescent="0.25">
      <c r="B7392" s="89"/>
      <c r="C7392" s="48"/>
      <c r="D7392" s="48"/>
      <c r="E7392" s="48"/>
      <c r="F7392" s="48"/>
      <c r="G7392" s="49"/>
      <c r="H7392" s="48"/>
      <c r="I7392" s="52"/>
      <c r="J7392" s="52"/>
      <c r="K7392" s="48"/>
      <c r="L7392" s="48"/>
      <c r="M7392" s="48"/>
      <c r="N7392" s="48"/>
      <c r="O7392" s="49"/>
    </row>
    <row r="7393" spans="2:15" x14ac:dyDescent="0.25">
      <c r="B7393" s="89"/>
      <c r="C7393" s="48"/>
      <c r="D7393" s="48"/>
      <c r="E7393" s="48"/>
      <c r="F7393" s="48"/>
      <c r="G7393" s="49"/>
      <c r="H7393" s="48"/>
      <c r="I7393" s="52"/>
      <c r="J7393" s="52"/>
      <c r="K7393" s="48"/>
      <c r="L7393" s="48"/>
      <c r="M7393" s="48"/>
      <c r="N7393" s="48"/>
      <c r="O7393" s="49"/>
    </row>
    <row r="7394" spans="2:15" x14ac:dyDescent="0.25">
      <c r="B7394" s="89"/>
      <c r="C7394" s="48"/>
      <c r="D7394" s="48"/>
      <c r="E7394" s="48"/>
      <c r="F7394" s="48"/>
      <c r="G7394" s="49"/>
      <c r="H7394" s="48"/>
      <c r="I7394" s="52"/>
      <c r="J7394" s="52"/>
      <c r="K7394" s="48"/>
      <c r="L7394" s="48"/>
      <c r="M7394" s="48"/>
      <c r="N7394" s="48"/>
      <c r="O7394" s="49"/>
    </row>
    <row r="7395" spans="2:15" x14ac:dyDescent="0.25">
      <c r="B7395" s="89"/>
      <c r="C7395" s="48"/>
      <c r="D7395" s="48"/>
      <c r="E7395" s="48"/>
      <c r="F7395" s="48"/>
      <c r="G7395" s="49"/>
      <c r="H7395" s="48"/>
      <c r="I7395" s="52"/>
      <c r="J7395" s="52"/>
      <c r="K7395" s="48"/>
      <c r="L7395" s="48"/>
      <c r="M7395" s="48"/>
      <c r="N7395" s="48"/>
      <c r="O7395" s="49"/>
    </row>
    <row r="7396" spans="2:15" x14ac:dyDescent="0.25">
      <c r="B7396" s="89"/>
      <c r="C7396" s="48"/>
      <c r="D7396" s="48"/>
      <c r="E7396" s="48"/>
      <c r="F7396" s="48"/>
      <c r="G7396" s="49"/>
      <c r="H7396" s="48"/>
      <c r="I7396" s="52"/>
      <c r="J7396" s="52"/>
      <c r="K7396" s="48"/>
      <c r="L7396" s="48"/>
      <c r="M7396" s="48"/>
      <c r="N7396" s="48"/>
      <c r="O7396" s="49"/>
    </row>
    <row r="7397" spans="2:15" x14ac:dyDescent="0.25">
      <c r="B7397" s="89"/>
      <c r="C7397" s="48"/>
      <c r="D7397" s="48"/>
      <c r="E7397" s="48"/>
      <c r="F7397" s="48"/>
      <c r="G7397" s="49"/>
      <c r="H7397" s="48"/>
      <c r="I7397" s="52"/>
      <c r="J7397" s="52"/>
      <c r="K7397" s="48"/>
      <c r="L7397" s="48"/>
      <c r="M7397" s="48"/>
      <c r="N7397" s="48"/>
      <c r="O7397" s="49"/>
    </row>
    <row r="7398" spans="2:15" x14ac:dyDescent="0.25">
      <c r="B7398" s="89"/>
      <c r="C7398" s="48"/>
      <c r="D7398" s="48"/>
      <c r="E7398" s="48"/>
      <c r="F7398" s="48"/>
      <c r="G7398" s="49"/>
      <c r="H7398" s="48"/>
      <c r="I7398" s="52"/>
      <c r="J7398" s="52"/>
      <c r="K7398" s="48"/>
      <c r="L7398" s="48"/>
      <c r="M7398" s="48"/>
      <c r="N7398" s="48"/>
      <c r="O7398" s="49"/>
    </row>
    <row r="7399" spans="2:15" x14ac:dyDescent="0.25">
      <c r="B7399" s="89"/>
      <c r="C7399" s="48"/>
      <c r="D7399" s="48"/>
      <c r="E7399" s="48"/>
      <c r="F7399" s="48"/>
      <c r="G7399" s="49"/>
      <c r="H7399" s="48"/>
      <c r="I7399" s="52"/>
      <c r="J7399" s="52"/>
      <c r="K7399" s="48"/>
      <c r="L7399" s="48"/>
      <c r="M7399" s="48"/>
      <c r="N7399" s="48"/>
      <c r="O7399" s="49"/>
    </row>
    <row r="7400" spans="2:15" x14ac:dyDescent="0.25">
      <c r="B7400" s="89"/>
      <c r="C7400" s="48"/>
      <c r="D7400" s="48"/>
      <c r="E7400" s="48"/>
      <c r="F7400" s="48"/>
      <c r="G7400" s="49"/>
      <c r="H7400" s="48"/>
      <c r="I7400" s="52"/>
      <c r="J7400" s="52"/>
      <c r="K7400" s="48"/>
      <c r="L7400" s="48"/>
      <c r="M7400" s="48"/>
      <c r="N7400" s="48"/>
      <c r="O7400" s="49"/>
    </row>
    <row r="7401" spans="2:15" x14ac:dyDescent="0.25">
      <c r="B7401" s="89"/>
      <c r="C7401" s="48"/>
      <c r="D7401" s="48"/>
      <c r="E7401" s="48"/>
      <c r="F7401" s="48"/>
      <c r="G7401" s="49"/>
      <c r="H7401" s="48"/>
      <c r="I7401" s="52"/>
      <c r="J7401" s="52"/>
      <c r="K7401" s="48"/>
      <c r="L7401" s="48"/>
      <c r="M7401" s="48"/>
      <c r="N7401" s="48"/>
      <c r="O7401" s="49"/>
    </row>
    <row r="7402" spans="2:15" x14ac:dyDescent="0.25">
      <c r="B7402" s="89"/>
      <c r="C7402" s="48"/>
      <c r="D7402" s="48"/>
      <c r="E7402" s="48"/>
      <c r="F7402" s="48"/>
      <c r="G7402" s="49"/>
      <c r="H7402" s="48"/>
      <c r="I7402" s="52"/>
      <c r="J7402" s="52"/>
      <c r="K7402" s="48"/>
      <c r="L7402" s="48"/>
      <c r="M7402" s="48"/>
      <c r="N7402" s="48"/>
      <c r="O7402" s="49"/>
    </row>
    <row r="7403" spans="2:15" x14ac:dyDescent="0.25">
      <c r="B7403" s="89"/>
      <c r="C7403" s="48"/>
      <c r="D7403" s="48"/>
      <c r="E7403" s="48"/>
      <c r="F7403" s="48"/>
      <c r="G7403" s="49"/>
      <c r="H7403" s="48"/>
      <c r="I7403" s="52"/>
      <c r="J7403" s="52"/>
      <c r="K7403" s="48"/>
      <c r="L7403" s="48"/>
      <c r="M7403" s="48"/>
      <c r="N7403" s="48"/>
      <c r="O7403" s="49"/>
    </row>
    <row r="7404" spans="2:15" x14ac:dyDescent="0.25">
      <c r="B7404" s="89"/>
      <c r="C7404" s="48"/>
      <c r="D7404" s="48"/>
      <c r="E7404" s="48"/>
      <c r="F7404" s="48"/>
      <c r="G7404" s="49"/>
      <c r="H7404" s="48"/>
      <c r="I7404" s="52"/>
      <c r="J7404" s="52"/>
      <c r="K7404" s="48"/>
      <c r="L7404" s="48"/>
      <c r="M7404" s="48"/>
      <c r="N7404" s="48"/>
      <c r="O7404" s="49"/>
    </row>
    <row r="7405" spans="2:15" x14ac:dyDescent="0.25">
      <c r="B7405" s="89"/>
      <c r="C7405" s="48"/>
      <c r="D7405" s="48"/>
      <c r="E7405" s="48"/>
      <c r="F7405" s="48"/>
      <c r="G7405" s="49"/>
      <c r="H7405" s="48"/>
      <c r="I7405" s="52"/>
      <c r="J7405" s="52"/>
      <c r="K7405" s="48"/>
      <c r="L7405" s="48"/>
      <c r="M7405" s="48"/>
      <c r="N7405" s="48"/>
      <c r="O7405" s="49"/>
    </row>
    <row r="7406" spans="2:15" x14ac:dyDescent="0.25">
      <c r="B7406" s="89"/>
      <c r="C7406" s="48"/>
      <c r="D7406" s="48"/>
      <c r="E7406" s="48"/>
      <c r="F7406" s="48"/>
      <c r="G7406" s="49"/>
      <c r="H7406" s="48"/>
      <c r="I7406" s="52"/>
      <c r="J7406" s="52"/>
      <c r="K7406" s="48"/>
      <c r="L7406" s="48"/>
      <c r="M7406" s="48"/>
      <c r="N7406" s="48"/>
      <c r="O7406" s="49"/>
    </row>
    <row r="7407" spans="2:15" x14ac:dyDescent="0.25">
      <c r="B7407" s="89"/>
      <c r="C7407" s="48"/>
      <c r="D7407" s="48"/>
      <c r="E7407" s="48"/>
      <c r="F7407" s="48"/>
      <c r="G7407" s="49"/>
      <c r="H7407" s="48"/>
      <c r="I7407" s="52"/>
      <c r="J7407" s="52"/>
      <c r="K7407" s="48"/>
      <c r="L7407" s="48"/>
      <c r="M7407" s="48"/>
      <c r="N7407" s="48"/>
      <c r="O7407" s="49"/>
    </row>
    <row r="7408" spans="2:15" x14ac:dyDescent="0.25">
      <c r="B7408" s="89"/>
      <c r="C7408" s="48"/>
      <c r="D7408" s="48"/>
      <c r="E7408" s="48"/>
      <c r="F7408" s="48"/>
      <c r="G7408" s="49"/>
      <c r="H7408" s="48"/>
      <c r="I7408" s="52"/>
      <c r="J7408" s="52"/>
      <c r="K7408" s="48"/>
      <c r="L7408" s="48"/>
      <c r="M7408" s="48"/>
      <c r="N7408" s="48"/>
      <c r="O7408" s="49"/>
    </row>
    <row r="7409" spans="2:15" x14ac:dyDescent="0.25">
      <c r="B7409" s="89"/>
      <c r="C7409" s="48"/>
      <c r="D7409" s="48"/>
      <c r="E7409" s="48"/>
      <c r="F7409" s="48"/>
      <c r="G7409" s="49"/>
      <c r="H7409" s="48"/>
      <c r="I7409" s="52"/>
      <c r="J7409" s="52"/>
      <c r="K7409" s="48"/>
      <c r="L7409" s="48"/>
      <c r="M7409" s="48"/>
      <c r="N7409" s="48"/>
      <c r="O7409" s="49"/>
    </row>
    <row r="7410" spans="2:15" x14ac:dyDescent="0.25">
      <c r="B7410" s="89"/>
      <c r="C7410" s="48"/>
      <c r="D7410" s="48"/>
      <c r="E7410" s="48"/>
      <c r="F7410" s="48"/>
      <c r="G7410" s="49"/>
      <c r="H7410" s="48"/>
      <c r="I7410" s="52"/>
      <c r="J7410" s="52"/>
      <c r="K7410" s="48"/>
      <c r="L7410" s="48"/>
      <c r="M7410" s="48"/>
      <c r="N7410" s="48"/>
      <c r="O7410" s="49"/>
    </row>
    <row r="7411" spans="2:15" x14ac:dyDescent="0.25">
      <c r="B7411" s="89"/>
      <c r="C7411" s="48"/>
      <c r="D7411" s="48"/>
      <c r="E7411" s="48"/>
      <c r="F7411" s="48"/>
      <c r="G7411" s="49"/>
      <c r="H7411" s="48"/>
      <c r="I7411" s="52"/>
      <c r="J7411" s="52"/>
      <c r="K7411" s="48"/>
      <c r="L7411" s="48"/>
      <c r="M7411" s="48"/>
      <c r="N7411" s="48"/>
      <c r="O7411" s="49"/>
    </row>
    <row r="7412" spans="2:15" x14ac:dyDescent="0.25">
      <c r="B7412" s="89"/>
      <c r="C7412" s="48"/>
      <c r="D7412" s="48"/>
      <c r="E7412" s="48"/>
      <c r="F7412" s="48"/>
      <c r="G7412" s="49"/>
      <c r="H7412" s="48"/>
      <c r="I7412" s="52"/>
      <c r="J7412" s="52"/>
      <c r="K7412" s="48"/>
      <c r="L7412" s="48"/>
      <c r="M7412" s="48"/>
      <c r="N7412" s="48"/>
      <c r="O7412" s="49"/>
    </row>
    <row r="7413" spans="2:15" x14ac:dyDescent="0.25">
      <c r="B7413" s="89"/>
      <c r="C7413" s="48"/>
      <c r="D7413" s="48"/>
      <c r="E7413" s="48"/>
      <c r="F7413" s="48"/>
      <c r="G7413" s="49"/>
      <c r="H7413" s="48"/>
      <c r="I7413" s="52"/>
      <c r="J7413" s="52"/>
      <c r="K7413" s="48"/>
      <c r="L7413" s="48"/>
      <c r="M7413" s="48"/>
      <c r="N7413" s="48"/>
      <c r="O7413" s="49"/>
    </row>
    <row r="7414" spans="2:15" x14ac:dyDescent="0.25">
      <c r="B7414" s="89"/>
      <c r="C7414" s="48"/>
      <c r="D7414" s="48"/>
      <c r="E7414" s="48"/>
      <c r="F7414" s="48"/>
      <c r="G7414" s="49"/>
      <c r="H7414" s="48"/>
      <c r="I7414" s="52"/>
      <c r="J7414" s="52"/>
      <c r="K7414" s="48"/>
      <c r="L7414" s="48"/>
      <c r="M7414" s="48"/>
      <c r="N7414" s="48"/>
      <c r="O7414" s="49"/>
    </row>
    <row r="7415" spans="2:15" x14ac:dyDescent="0.25">
      <c r="B7415" s="89"/>
      <c r="C7415" s="48"/>
      <c r="D7415" s="48"/>
      <c r="E7415" s="48"/>
      <c r="F7415" s="48"/>
      <c r="G7415" s="49"/>
      <c r="H7415" s="48"/>
      <c r="I7415" s="52"/>
      <c r="J7415" s="52"/>
      <c r="K7415" s="48"/>
      <c r="L7415" s="48"/>
      <c r="M7415" s="48"/>
      <c r="N7415" s="48"/>
      <c r="O7415" s="49"/>
    </row>
    <row r="7416" spans="2:15" x14ac:dyDescent="0.25">
      <c r="B7416" s="89"/>
      <c r="C7416" s="48"/>
      <c r="D7416" s="48"/>
      <c r="E7416" s="48"/>
      <c r="F7416" s="48"/>
      <c r="G7416" s="49"/>
      <c r="H7416" s="48"/>
      <c r="I7416" s="52"/>
      <c r="J7416" s="52"/>
      <c r="K7416" s="48"/>
      <c r="L7416" s="48"/>
      <c r="M7416" s="48"/>
      <c r="N7416" s="48"/>
      <c r="O7416" s="49"/>
    </row>
    <row r="7417" spans="2:15" x14ac:dyDescent="0.25">
      <c r="B7417" s="89"/>
      <c r="C7417" s="48"/>
      <c r="D7417" s="48"/>
      <c r="E7417" s="48"/>
      <c r="F7417" s="48"/>
      <c r="G7417" s="49"/>
      <c r="H7417" s="48"/>
      <c r="I7417" s="52"/>
      <c r="J7417" s="52"/>
      <c r="K7417" s="48"/>
      <c r="L7417" s="48"/>
      <c r="M7417" s="48"/>
      <c r="N7417" s="48"/>
      <c r="O7417" s="49"/>
    </row>
    <row r="7418" spans="2:15" x14ac:dyDescent="0.25">
      <c r="B7418" s="89"/>
      <c r="C7418" s="48"/>
      <c r="D7418" s="48"/>
      <c r="E7418" s="48"/>
      <c r="F7418" s="48"/>
      <c r="G7418" s="49"/>
      <c r="H7418" s="48"/>
      <c r="I7418" s="52"/>
      <c r="J7418" s="52"/>
      <c r="K7418" s="48"/>
      <c r="L7418" s="48"/>
      <c r="M7418" s="48"/>
      <c r="N7418" s="48"/>
      <c r="O7418" s="49"/>
    </row>
    <row r="7419" spans="2:15" x14ac:dyDescent="0.25">
      <c r="B7419" s="89"/>
      <c r="C7419" s="48"/>
      <c r="D7419" s="48"/>
      <c r="E7419" s="48"/>
      <c r="F7419" s="48"/>
      <c r="G7419" s="49"/>
      <c r="H7419" s="48"/>
      <c r="I7419" s="52"/>
      <c r="J7419" s="52"/>
      <c r="K7419" s="48"/>
      <c r="L7419" s="48"/>
      <c r="M7419" s="48"/>
      <c r="N7419" s="48"/>
      <c r="O7419" s="49"/>
    </row>
    <row r="7420" spans="2:15" x14ac:dyDescent="0.25">
      <c r="B7420" s="89"/>
      <c r="C7420" s="48"/>
      <c r="D7420" s="48"/>
      <c r="E7420" s="48"/>
      <c r="F7420" s="48"/>
      <c r="G7420" s="49"/>
      <c r="H7420" s="48"/>
      <c r="I7420" s="52"/>
      <c r="J7420" s="52"/>
      <c r="K7420" s="48"/>
      <c r="L7420" s="48"/>
      <c r="M7420" s="48"/>
      <c r="N7420" s="48"/>
      <c r="O7420" s="49"/>
    </row>
    <row r="7421" spans="2:15" x14ac:dyDescent="0.25">
      <c r="B7421" s="89"/>
      <c r="C7421" s="48"/>
      <c r="D7421" s="48"/>
      <c r="E7421" s="48"/>
      <c r="F7421" s="48"/>
      <c r="G7421" s="49"/>
      <c r="H7421" s="48"/>
      <c r="I7421" s="52"/>
      <c r="J7421" s="52"/>
      <c r="K7421" s="48"/>
      <c r="L7421" s="48"/>
      <c r="M7421" s="48"/>
      <c r="N7421" s="48"/>
      <c r="O7421" s="49"/>
    </row>
    <row r="7422" spans="2:15" x14ac:dyDescent="0.25">
      <c r="B7422" s="89"/>
      <c r="C7422" s="48"/>
      <c r="D7422" s="48"/>
      <c r="E7422" s="48"/>
      <c r="F7422" s="48"/>
      <c r="G7422" s="49"/>
      <c r="H7422" s="48"/>
      <c r="I7422" s="52"/>
      <c r="J7422" s="52"/>
      <c r="K7422" s="48"/>
      <c r="L7422" s="48"/>
      <c r="M7422" s="48"/>
      <c r="N7422" s="48"/>
      <c r="O7422" s="49"/>
    </row>
    <row r="7423" spans="2:15" x14ac:dyDescent="0.25">
      <c r="B7423" s="89"/>
      <c r="C7423" s="48"/>
      <c r="D7423" s="48"/>
      <c r="E7423" s="48"/>
      <c r="F7423" s="48"/>
      <c r="G7423" s="49"/>
      <c r="H7423" s="48"/>
      <c r="I7423" s="52"/>
      <c r="J7423" s="52"/>
      <c r="K7423" s="48"/>
      <c r="L7423" s="48"/>
      <c r="M7423" s="48"/>
      <c r="N7423" s="48"/>
      <c r="O7423" s="49"/>
    </row>
    <row r="7424" spans="2:15" x14ac:dyDescent="0.25">
      <c r="B7424" s="89"/>
      <c r="C7424" s="48"/>
      <c r="D7424" s="48"/>
      <c r="E7424" s="48"/>
      <c r="F7424" s="48"/>
      <c r="G7424" s="49"/>
      <c r="H7424" s="48"/>
      <c r="I7424" s="52"/>
      <c r="J7424" s="52"/>
      <c r="K7424" s="48"/>
      <c r="L7424" s="48"/>
      <c r="M7424" s="48"/>
      <c r="N7424" s="48"/>
      <c r="O7424" s="49"/>
    </row>
    <row r="7425" spans="2:15" x14ac:dyDescent="0.25">
      <c r="B7425" s="89"/>
      <c r="C7425" s="48"/>
      <c r="D7425" s="48"/>
      <c r="E7425" s="48"/>
      <c r="F7425" s="48"/>
      <c r="G7425" s="49"/>
      <c r="H7425" s="48"/>
      <c r="I7425" s="52"/>
      <c r="J7425" s="52"/>
      <c r="K7425" s="48"/>
      <c r="L7425" s="48"/>
      <c r="M7425" s="48"/>
      <c r="N7425" s="48"/>
      <c r="O7425" s="49"/>
    </row>
    <row r="7426" spans="2:15" x14ac:dyDescent="0.25">
      <c r="B7426" s="89"/>
      <c r="C7426" s="48"/>
      <c r="D7426" s="48"/>
      <c r="E7426" s="48"/>
      <c r="F7426" s="48"/>
      <c r="G7426" s="49"/>
      <c r="H7426" s="48"/>
      <c r="I7426" s="52"/>
      <c r="J7426" s="52"/>
      <c r="K7426" s="48"/>
      <c r="L7426" s="48"/>
      <c r="M7426" s="48"/>
      <c r="N7426" s="48"/>
      <c r="O7426" s="49"/>
    </row>
    <row r="7427" spans="2:15" x14ac:dyDescent="0.25">
      <c r="B7427" s="89"/>
      <c r="C7427" s="48"/>
      <c r="D7427" s="48"/>
      <c r="E7427" s="48"/>
      <c r="F7427" s="48"/>
      <c r="G7427" s="49"/>
      <c r="H7427" s="48"/>
      <c r="I7427" s="52"/>
      <c r="J7427" s="52"/>
      <c r="K7427" s="48"/>
      <c r="L7427" s="48"/>
      <c r="M7427" s="48"/>
      <c r="N7427" s="48"/>
      <c r="O7427" s="49"/>
    </row>
    <row r="7428" spans="2:15" x14ac:dyDescent="0.25">
      <c r="B7428" s="89"/>
      <c r="C7428" s="48"/>
      <c r="D7428" s="48"/>
      <c r="E7428" s="48"/>
      <c r="F7428" s="48"/>
      <c r="G7428" s="49"/>
      <c r="H7428" s="48"/>
      <c r="I7428" s="52"/>
      <c r="J7428" s="52"/>
      <c r="K7428" s="48"/>
      <c r="L7428" s="48"/>
      <c r="M7428" s="48"/>
      <c r="N7428" s="48"/>
      <c r="O7428" s="49"/>
    </row>
    <row r="7429" spans="2:15" x14ac:dyDescent="0.25">
      <c r="B7429" s="89"/>
      <c r="C7429" s="48"/>
      <c r="D7429" s="48"/>
      <c r="E7429" s="48"/>
      <c r="F7429" s="48"/>
      <c r="G7429" s="49"/>
      <c r="H7429" s="48"/>
      <c r="I7429" s="52"/>
      <c r="J7429" s="52"/>
      <c r="K7429" s="48"/>
      <c r="L7429" s="48"/>
      <c r="M7429" s="48"/>
      <c r="N7429" s="48"/>
      <c r="O7429" s="49"/>
    </row>
    <row r="7430" spans="2:15" x14ac:dyDescent="0.25">
      <c r="B7430" s="89"/>
      <c r="C7430" s="48"/>
      <c r="D7430" s="48"/>
      <c r="E7430" s="48"/>
      <c r="F7430" s="48"/>
      <c r="G7430" s="49"/>
      <c r="H7430" s="48"/>
      <c r="I7430" s="52"/>
      <c r="J7430" s="52"/>
      <c r="K7430" s="48"/>
      <c r="L7430" s="48"/>
      <c r="M7430" s="48"/>
      <c r="N7430" s="48"/>
      <c r="O7430" s="49"/>
    </row>
    <row r="7431" spans="2:15" x14ac:dyDescent="0.25">
      <c r="B7431" s="89"/>
      <c r="C7431" s="48"/>
      <c r="D7431" s="48"/>
      <c r="E7431" s="48"/>
      <c r="F7431" s="48"/>
      <c r="G7431" s="49"/>
      <c r="H7431" s="48"/>
      <c r="I7431" s="52"/>
      <c r="J7431" s="52"/>
      <c r="K7431" s="48"/>
      <c r="L7431" s="48"/>
      <c r="M7431" s="48"/>
      <c r="N7431" s="48"/>
      <c r="O7431" s="49"/>
    </row>
    <row r="7432" spans="2:15" x14ac:dyDescent="0.25">
      <c r="B7432" s="89"/>
      <c r="C7432" s="48"/>
      <c r="D7432" s="48"/>
      <c r="E7432" s="48"/>
      <c r="F7432" s="48"/>
      <c r="G7432" s="49"/>
      <c r="H7432" s="48"/>
      <c r="I7432" s="52"/>
      <c r="J7432" s="52"/>
      <c r="K7432" s="48"/>
      <c r="L7432" s="48"/>
      <c r="M7432" s="48"/>
      <c r="N7432" s="48"/>
      <c r="O7432" s="49"/>
    </row>
    <row r="7433" spans="2:15" x14ac:dyDescent="0.25">
      <c r="B7433" s="89"/>
      <c r="C7433" s="48"/>
      <c r="D7433" s="48"/>
      <c r="E7433" s="48"/>
      <c r="F7433" s="48"/>
      <c r="G7433" s="49"/>
      <c r="H7433" s="48"/>
      <c r="I7433" s="52"/>
      <c r="J7433" s="52"/>
      <c r="K7433" s="48"/>
      <c r="L7433" s="48"/>
      <c r="M7433" s="48"/>
      <c r="N7433" s="48"/>
      <c r="O7433" s="49"/>
    </row>
    <row r="7434" spans="2:15" x14ac:dyDescent="0.25">
      <c r="B7434" s="89"/>
      <c r="C7434" s="48"/>
      <c r="D7434" s="48"/>
      <c r="E7434" s="48"/>
      <c r="F7434" s="48"/>
      <c r="G7434" s="49"/>
      <c r="H7434" s="48"/>
      <c r="I7434" s="52"/>
      <c r="J7434" s="52"/>
      <c r="K7434" s="48"/>
      <c r="L7434" s="48"/>
      <c r="M7434" s="48"/>
      <c r="N7434" s="48"/>
      <c r="O7434" s="49"/>
    </row>
    <row r="7435" spans="2:15" x14ac:dyDescent="0.25">
      <c r="B7435" s="89"/>
      <c r="C7435" s="48"/>
      <c r="D7435" s="48"/>
      <c r="E7435" s="48"/>
      <c r="F7435" s="48"/>
      <c r="G7435" s="49"/>
      <c r="H7435" s="48"/>
      <c r="I7435" s="52"/>
      <c r="J7435" s="52"/>
      <c r="K7435" s="48"/>
      <c r="L7435" s="48"/>
      <c r="M7435" s="48"/>
      <c r="N7435" s="48"/>
      <c r="O7435" s="49"/>
    </row>
    <row r="7436" spans="2:15" x14ac:dyDescent="0.25">
      <c r="B7436" s="89"/>
      <c r="C7436" s="48"/>
      <c r="D7436" s="48"/>
      <c r="E7436" s="48"/>
      <c r="F7436" s="48"/>
      <c r="G7436" s="49"/>
      <c r="H7436" s="48"/>
      <c r="I7436" s="52"/>
      <c r="J7436" s="52"/>
      <c r="K7436" s="48"/>
      <c r="L7436" s="48"/>
      <c r="M7436" s="48"/>
      <c r="N7436" s="48"/>
      <c r="O7436" s="49"/>
    </row>
    <row r="7437" spans="2:15" x14ac:dyDescent="0.25">
      <c r="B7437" s="89"/>
      <c r="C7437" s="48"/>
      <c r="D7437" s="48"/>
      <c r="E7437" s="48"/>
      <c r="F7437" s="48"/>
      <c r="G7437" s="49"/>
      <c r="H7437" s="48"/>
      <c r="I7437" s="52"/>
      <c r="J7437" s="52"/>
      <c r="K7437" s="48"/>
      <c r="L7437" s="48"/>
      <c r="M7437" s="48"/>
      <c r="N7437" s="48"/>
      <c r="O7437" s="49"/>
    </row>
    <row r="7438" spans="2:15" x14ac:dyDescent="0.25">
      <c r="B7438" s="89"/>
      <c r="C7438" s="48"/>
      <c r="D7438" s="48"/>
      <c r="E7438" s="48"/>
      <c r="F7438" s="48"/>
      <c r="G7438" s="49"/>
      <c r="H7438" s="48"/>
      <c r="I7438" s="52"/>
      <c r="J7438" s="52"/>
      <c r="K7438" s="48"/>
      <c r="L7438" s="48"/>
      <c r="M7438" s="48"/>
      <c r="N7438" s="48"/>
      <c r="O7438" s="49"/>
    </row>
    <row r="7439" spans="2:15" x14ac:dyDescent="0.25">
      <c r="B7439" s="89"/>
      <c r="C7439" s="48"/>
      <c r="D7439" s="48"/>
      <c r="E7439" s="48"/>
      <c r="F7439" s="48"/>
      <c r="G7439" s="49"/>
      <c r="H7439" s="48"/>
      <c r="I7439" s="52"/>
      <c r="J7439" s="52"/>
      <c r="K7439" s="48"/>
      <c r="L7439" s="48"/>
      <c r="M7439" s="48"/>
      <c r="N7439" s="48"/>
      <c r="O7439" s="49"/>
    </row>
    <row r="7440" spans="2:15" x14ac:dyDescent="0.25">
      <c r="B7440" s="89"/>
      <c r="C7440" s="48"/>
      <c r="D7440" s="48"/>
      <c r="E7440" s="48"/>
      <c r="F7440" s="48"/>
      <c r="G7440" s="49"/>
      <c r="H7440" s="48"/>
      <c r="I7440" s="52"/>
      <c r="J7440" s="52"/>
      <c r="K7440" s="48"/>
      <c r="L7440" s="48"/>
      <c r="M7440" s="48"/>
      <c r="N7440" s="48"/>
      <c r="O7440" s="49"/>
    </row>
    <row r="7441" spans="2:15" x14ac:dyDescent="0.25">
      <c r="B7441" s="89"/>
      <c r="C7441" s="48"/>
      <c r="D7441" s="48"/>
      <c r="E7441" s="48"/>
      <c r="F7441" s="48"/>
      <c r="G7441" s="49"/>
      <c r="H7441" s="48"/>
      <c r="I7441" s="52"/>
      <c r="J7441" s="52"/>
      <c r="K7441" s="48"/>
      <c r="L7441" s="48"/>
      <c r="M7441" s="48"/>
      <c r="N7441" s="48"/>
      <c r="O7441" s="49"/>
    </row>
    <row r="7442" spans="2:15" x14ac:dyDescent="0.25">
      <c r="B7442" s="89"/>
      <c r="C7442" s="48"/>
      <c r="D7442" s="48"/>
      <c r="E7442" s="48"/>
      <c r="F7442" s="48"/>
      <c r="G7442" s="49"/>
      <c r="H7442" s="48"/>
      <c r="I7442" s="52"/>
      <c r="J7442" s="52"/>
      <c r="K7442" s="48"/>
      <c r="L7442" s="48"/>
      <c r="M7442" s="48"/>
      <c r="N7442" s="48"/>
      <c r="O7442" s="49"/>
    </row>
    <row r="7443" spans="2:15" x14ac:dyDescent="0.25">
      <c r="B7443" s="89"/>
      <c r="C7443" s="48"/>
      <c r="D7443" s="48"/>
      <c r="E7443" s="48"/>
      <c r="F7443" s="48"/>
      <c r="G7443" s="49"/>
      <c r="H7443" s="48"/>
      <c r="I7443" s="52"/>
      <c r="J7443" s="52"/>
      <c r="K7443" s="48"/>
      <c r="L7443" s="48"/>
      <c r="M7443" s="48"/>
      <c r="N7443" s="48"/>
      <c r="O7443" s="49"/>
    </row>
    <row r="7444" spans="2:15" x14ac:dyDescent="0.25">
      <c r="B7444" s="89"/>
      <c r="C7444" s="48"/>
      <c r="D7444" s="48"/>
      <c r="E7444" s="48"/>
      <c r="F7444" s="48"/>
      <c r="G7444" s="49"/>
      <c r="H7444" s="48"/>
      <c r="I7444" s="52"/>
      <c r="J7444" s="52"/>
      <c r="K7444" s="48"/>
      <c r="L7444" s="48"/>
      <c r="M7444" s="48"/>
      <c r="N7444" s="48"/>
      <c r="O7444" s="49"/>
    </row>
    <row r="7445" spans="2:15" x14ac:dyDescent="0.25">
      <c r="B7445" s="89"/>
      <c r="C7445" s="48"/>
      <c r="D7445" s="48"/>
      <c r="E7445" s="48"/>
      <c r="F7445" s="48"/>
      <c r="G7445" s="49"/>
      <c r="H7445" s="48"/>
      <c r="I7445" s="52"/>
      <c r="J7445" s="52"/>
      <c r="K7445" s="48"/>
      <c r="L7445" s="48"/>
      <c r="M7445" s="48"/>
      <c r="N7445" s="48"/>
      <c r="O7445" s="49"/>
    </row>
    <row r="7446" spans="2:15" x14ac:dyDescent="0.25">
      <c r="B7446" s="89"/>
      <c r="C7446" s="48"/>
      <c r="D7446" s="48"/>
      <c r="E7446" s="48"/>
      <c r="F7446" s="48"/>
      <c r="G7446" s="49"/>
      <c r="H7446" s="48"/>
      <c r="I7446" s="52"/>
      <c r="J7446" s="52"/>
      <c r="K7446" s="48"/>
      <c r="L7446" s="48"/>
      <c r="M7446" s="48"/>
      <c r="N7446" s="48"/>
      <c r="O7446" s="49"/>
    </row>
    <row r="7447" spans="2:15" x14ac:dyDescent="0.25">
      <c r="B7447" s="89"/>
      <c r="C7447" s="48"/>
      <c r="D7447" s="48"/>
      <c r="E7447" s="48"/>
      <c r="F7447" s="48"/>
      <c r="G7447" s="49"/>
      <c r="H7447" s="48"/>
      <c r="I7447" s="52"/>
      <c r="J7447" s="52"/>
      <c r="K7447" s="48"/>
      <c r="L7447" s="48"/>
      <c r="M7447" s="48"/>
      <c r="N7447" s="48"/>
      <c r="O7447" s="49"/>
    </row>
    <row r="7448" spans="2:15" x14ac:dyDescent="0.25">
      <c r="B7448" s="89"/>
      <c r="C7448" s="48"/>
      <c r="D7448" s="48"/>
      <c r="E7448" s="48"/>
      <c r="F7448" s="48"/>
      <c r="G7448" s="49"/>
      <c r="H7448" s="48"/>
      <c r="I7448" s="52"/>
      <c r="J7448" s="52"/>
      <c r="K7448" s="48"/>
      <c r="L7448" s="48"/>
      <c r="M7448" s="48"/>
      <c r="N7448" s="48"/>
      <c r="O7448" s="49"/>
    </row>
    <row r="7449" spans="2:15" x14ac:dyDescent="0.25">
      <c r="B7449" s="89"/>
      <c r="C7449" s="48"/>
      <c r="D7449" s="48"/>
      <c r="E7449" s="48"/>
      <c r="F7449" s="48"/>
      <c r="G7449" s="49"/>
      <c r="H7449" s="48"/>
      <c r="I7449" s="52"/>
      <c r="J7449" s="52"/>
      <c r="K7449" s="48"/>
      <c r="L7449" s="48"/>
      <c r="M7449" s="48"/>
      <c r="N7449" s="48"/>
      <c r="O7449" s="49"/>
    </row>
    <row r="7450" spans="2:15" x14ac:dyDescent="0.25">
      <c r="B7450" s="89"/>
      <c r="C7450" s="48"/>
      <c r="D7450" s="48"/>
      <c r="E7450" s="48"/>
      <c r="F7450" s="48"/>
      <c r="G7450" s="49"/>
      <c r="H7450" s="48"/>
      <c r="I7450" s="52"/>
      <c r="J7450" s="52"/>
      <c r="K7450" s="48"/>
      <c r="L7450" s="48"/>
      <c r="M7450" s="48"/>
      <c r="N7450" s="48"/>
      <c r="O7450" s="49"/>
    </row>
    <row r="7451" spans="2:15" x14ac:dyDescent="0.25">
      <c r="B7451" s="89"/>
      <c r="C7451" s="48"/>
      <c r="D7451" s="48"/>
      <c r="E7451" s="48"/>
      <c r="F7451" s="48"/>
      <c r="G7451" s="49"/>
      <c r="H7451" s="48"/>
      <c r="I7451" s="52"/>
      <c r="J7451" s="52"/>
      <c r="K7451" s="48"/>
      <c r="L7451" s="48"/>
      <c r="M7451" s="48"/>
      <c r="N7451" s="48"/>
      <c r="O7451" s="49"/>
    </row>
    <row r="7452" spans="2:15" x14ac:dyDescent="0.25">
      <c r="B7452" s="89"/>
      <c r="C7452" s="48"/>
      <c r="D7452" s="48"/>
      <c r="E7452" s="48"/>
      <c r="F7452" s="48"/>
      <c r="G7452" s="49"/>
      <c r="H7452" s="48"/>
      <c r="I7452" s="52"/>
      <c r="J7452" s="52"/>
      <c r="K7452" s="48"/>
      <c r="L7452" s="48"/>
      <c r="M7452" s="48"/>
      <c r="N7452" s="48"/>
      <c r="O7452" s="49"/>
    </row>
    <row r="7453" spans="2:15" x14ac:dyDescent="0.25">
      <c r="B7453" s="89"/>
      <c r="C7453" s="48"/>
      <c r="D7453" s="48"/>
      <c r="E7453" s="48"/>
      <c r="F7453" s="48"/>
      <c r="G7453" s="49"/>
      <c r="H7453" s="48"/>
      <c r="I7453" s="52"/>
      <c r="J7453" s="52"/>
      <c r="K7453" s="48"/>
      <c r="L7453" s="48"/>
      <c r="M7453" s="48"/>
      <c r="N7453" s="48"/>
      <c r="O7453" s="49"/>
    </row>
    <row r="7454" spans="2:15" x14ac:dyDescent="0.25">
      <c r="B7454" s="89"/>
      <c r="C7454" s="48"/>
      <c r="D7454" s="48"/>
      <c r="E7454" s="48"/>
      <c r="F7454" s="48"/>
      <c r="G7454" s="49"/>
      <c r="H7454" s="48"/>
      <c r="I7454" s="52"/>
      <c r="J7454" s="52"/>
      <c r="K7454" s="48"/>
      <c r="L7454" s="48"/>
      <c r="M7454" s="48"/>
      <c r="N7454" s="48"/>
      <c r="O7454" s="49"/>
    </row>
    <row r="7455" spans="2:15" x14ac:dyDescent="0.25">
      <c r="B7455" s="89"/>
      <c r="C7455" s="48"/>
      <c r="D7455" s="48"/>
      <c r="E7455" s="48"/>
      <c r="F7455" s="48"/>
      <c r="G7455" s="49"/>
      <c r="H7455" s="48"/>
      <c r="I7455" s="52"/>
      <c r="J7455" s="52"/>
      <c r="K7455" s="48"/>
      <c r="L7455" s="48"/>
      <c r="M7455" s="48"/>
      <c r="N7455" s="48"/>
      <c r="O7455" s="49"/>
    </row>
    <row r="7456" spans="2:15" x14ac:dyDescent="0.25">
      <c r="B7456" s="89"/>
      <c r="C7456" s="48"/>
      <c r="D7456" s="48"/>
      <c r="E7456" s="48"/>
      <c r="F7456" s="48"/>
      <c r="G7456" s="49"/>
      <c r="H7456" s="48"/>
      <c r="I7456" s="52"/>
      <c r="J7456" s="52"/>
      <c r="K7456" s="48"/>
      <c r="L7456" s="48"/>
      <c r="M7456" s="48"/>
      <c r="N7456" s="48"/>
      <c r="O7456" s="49"/>
    </row>
    <row r="7457" spans="2:15" x14ac:dyDescent="0.25">
      <c r="B7457" s="89"/>
      <c r="C7457" s="48"/>
      <c r="D7457" s="48"/>
      <c r="E7457" s="48"/>
      <c r="F7457" s="48"/>
      <c r="G7457" s="49"/>
      <c r="H7457" s="48"/>
      <c r="I7457" s="52"/>
      <c r="J7457" s="52"/>
      <c r="K7457" s="48"/>
      <c r="L7457" s="48"/>
      <c r="M7457" s="48"/>
      <c r="N7457" s="48"/>
      <c r="O7457" s="49"/>
    </row>
    <row r="7458" spans="2:15" x14ac:dyDescent="0.25">
      <c r="B7458" s="89"/>
      <c r="C7458" s="48"/>
      <c r="D7458" s="48"/>
      <c r="E7458" s="48"/>
      <c r="F7458" s="48"/>
      <c r="G7458" s="49"/>
      <c r="H7458" s="48"/>
      <c r="I7458" s="52"/>
      <c r="J7458" s="52"/>
      <c r="K7458" s="48"/>
      <c r="L7458" s="48"/>
      <c r="M7458" s="48"/>
      <c r="N7458" s="48"/>
      <c r="O7458" s="49"/>
    </row>
    <row r="7459" spans="2:15" x14ac:dyDescent="0.25">
      <c r="B7459" s="89"/>
      <c r="C7459" s="48"/>
      <c r="D7459" s="48"/>
      <c r="E7459" s="48"/>
      <c r="F7459" s="48"/>
      <c r="G7459" s="49"/>
      <c r="H7459" s="48"/>
      <c r="I7459" s="52"/>
      <c r="J7459" s="52"/>
      <c r="K7459" s="48"/>
      <c r="L7459" s="48"/>
      <c r="M7459" s="48"/>
      <c r="N7459" s="48"/>
      <c r="O7459" s="49"/>
    </row>
    <row r="7460" spans="2:15" x14ac:dyDescent="0.25">
      <c r="B7460" s="89"/>
      <c r="C7460" s="48"/>
      <c r="D7460" s="48"/>
      <c r="E7460" s="48"/>
      <c r="F7460" s="48"/>
      <c r="G7460" s="49"/>
      <c r="H7460" s="48"/>
      <c r="I7460" s="52"/>
      <c r="J7460" s="52"/>
      <c r="K7460" s="48"/>
      <c r="L7460" s="48"/>
      <c r="M7460" s="48"/>
      <c r="N7460" s="48"/>
      <c r="O7460" s="49"/>
    </row>
    <row r="7461" spans="2:15" x14ac:dyDescent="0.25">
      <c r="B7461" s="89"/>
      <c r="C7461" s="48"/>
      <c r="D7461" s="48"/>
      <c r="E7461" s="48"/>
      <c r="F7461" s="48"/>
      <c r="G7461" s="49"/>
      <c r="H7461" s="48"/>
      <c r="I7461" s="52"/>
      <c r="J7461" s="52"/>
      <c r="K7461" s="48"/>
      <c r="L7461" s="48"/>
      <c r="M7461" s="48"/>
      <c r="N7461" s="48"/>
      <c r="O7461" s="49"/>
    </row>
    <row r="7462" spans="2:15" x14ac:dyDescent="0.25">
      <c r="B7462" s="89"/>
      <c r="C7462" s="48"/>
      <c r="D7462" s="48"/>
      <c r="E7462" s="48"/>
      <c r="F7462" s="48"/>
      <c r="G7462" s="49"/>
      <c r="H7462" s="48"/>
      <c r="I7462" s="52"/>
      <c r="J7462" s="52"/>
      <c r="K7462" s="48"/>
      <c r="L7462" s="48"/>
      <c r="M7462" s="48"/>
      <c r="N7462" s="48"/>
      <c r="O7462" s="49"/>
    </row>
    <row r="7463" spans="2:15" x14ac:dyDescent="0.25">
      <c r="B7463" s="89"/>
      <c r="C7463" s="48"/>
      <c r="D7463" s="48"/>
      <c r="E7463" s="48"/>
      <c r="F7463" s="48"/>
      <c r="G7463" s="49"/>
      <c r="H7463" s="48"/>
      <c r="I7463" s="52"/>
      <c r="J7463" s="52"/>
      <c r="K7463" s="48"/>
      <c r="L7463" s="48"/>
      <c r="M7463" s="48"/>
      <c r="N7463" s="48"/>
      <c r="O7463" s="49"/>
    </row>
    <row r="7464" spans="2:15" x14ac:dyDescent="0.25">
      <c r="B7464" s="89"/>
      <c r="C7464" s="48"/>
      <c r="D7464" s="48"/>
      <c r="E7464" s="48"/>
      <c r="F7464" s="48"/>
      <c r="G7464" s="49"/>
      <c r="H7464" s="48"/>
      <c r="I7464" s="52"/>
      <c r="J7464" s="52"/>
      <c r="K7464" s="48"/>
      <c r="L7464" s="48"/>
      <c r="M7464" s="48"/>
      <c r="N7464" s="48"/>
      <c r="O7464" s="49"/>
    </row>
    <row r="7465" spans="2:15" x14ac:dyDescent="0.25">
      <c r="B7465" s="89"/>
      <c r="C7465" s="48"/>
      <c r="D7465" s="48"/>
      <c r="E7465" s="48"/>
      <c r="F7465" s="48"/>
      <c r="G7465" s="49"/>
      <c r="H7465" s="48"/>
      <c r="I7465" s="52"/>
      <c r="J7465" s="52"/>
      <c r="K7465" s="48"/>
      <c r="L7465" s="48"/>
      <c r="M7465" s="48"/>
      <c r="N7465" s="48"/>
      <c r="O7465" s="49"/>
    </row>
    <row r="7466" spans="2:15" x14ac:dyDescent="0.25">
      <c r="B7466" s="89"/>
      <c r="C7466" s="48"/>
      <c r="D7466" s="48"/>
      <c r="E7466" s="48"/>
      <c r="F7466" s="48"/>
      <c r="G7466" s="49"/>
      <c r="H7466" s="48"/>
      <c r="I7466" s="52"/>
      <c r="J7466" s="52"/>
      <c r="K7466" s="48"/>
      <c r="L7466" s="48"/>
      <c r="M7466" s="48"/>
      <c r="N7466" s="48"/>
      <c r="O7466" s="49"/>
    </row>
    <row r="7467" spans="2:15" x14ac:dyDescent="0.25">
      <c r="B7467" s="89"/>
      <c r="C7467" s="48"/>
      <c r="D7467" s="48"/>
      <c r="E7467" s="48"/>
      <c r="F7467" s="48"/>
      <c r="G7467" s="49"/>
      <c r="H7467" s="48"/>
      <c r="I7467" s="52"/>
      <c r="J7467" s="52"/>
      <c r="K7467" s="48"/>
      <c r="L7467" s="48"/>
      <c r="M7467" s="48"/>
      <c r="N7467" s="48"/>
      <c r="O7467" s="49"/>
    </row>
    <row r="7468" spans="2:15" x14ac:dyDescent="0.25">
      <c r="B7468" s="89"/>
      <c r="C7468" s="48"/>
      <c r="D7468" s="48"/>
      <c r="E7468" s="48"/>
      <c r="F7468" s="48"/>
      <c r="G7468" s="49"/>
      <c r="H7468" s="48"/>
      <c r="I7468" s="52"/>
      <c r="J7468" s="52"/>
      <c r="K7468" s="48"/>
      <c r="L7468" s="48"/>
      <c r="M7468" s="48"/>
      <c r="N7468" s="48"/>
      <c r="O7468" s="49"/>
    </row>
    <row r="7469" spans="2:15" x14ac:dyDescent="0.25">
      <c r="B7469" s="89"/>
      <c r="C7469" s="48"/>
      <c r="D7469" s="48"/>
      <c r="E7469" s="48"/>
      <c r="F7469" s="48"/>
      <c r="G7469" s="49"/>
      <c r="H7469" s="48"/>
      <c r="I7469" s="52"/>
      <c r="J7469" s="52"/>
      <c r="K7469" s="48"/>
      <c r="L7469" s="48"/>
      <c r="M7469" s="48"/>
      <c r="N7469" s="48"/>
      <c r="O7469" s="49"/>
    </row>
    <row r="7470" spans="2:15" x14ac:dyDescent="0.25">
      <c r="B7470" s="89"/>
      <c r="C7470" s="48"/>
      <c r="D7470" s="48"/>
      <c r="E7470" s="48"/>
      <c r="F7470" s="48"/>
      <c r="G7470" s="49"/>
      <c r="H7470" s="48"/>
      <c r="I7470" s="52"/>
      <c r="J7470" s="52"/>
      <c r="K7470" s="48"/>
      <c r="L7470" s="48"/>
      <c r="M7470" s="48"/>
      <c r="N7470" s="48"/>
      <c r="O7470" s="49"/>
    </row>
    <row r="7471" spans="2:15" x14ac:dyDescent="0.25">
      <c r="B7471" s="89"/>
      <c r="C7471" s="48"/>
      <c r="D7471" s="48"/>
      <c r="E7471" s="48"/>
      <c r="F7471" s="48"/>
      <c r="G7471" s="49"/>
      <c r="H7471" s="48"/>
      <c r="I7471" s="52"/>
      <c r="J7471" s="52"/>
      <c r="K7471" s="48"/>
      <c r="L7471" s="48"/>
      <c r="M7471" s="48"/>
      <c r="N7471" s="48"/>
      <c r="O7471" s="49"/>
    </row>
    <row r="7472" spans="2:15" x14ac:dyDescent="0.25">
      <c r="B7472" s="89"/>
      <c r="C7472" s="48"/>
      <c r="D7472" s="48"/>
      <c r="E7472" s="48"/>
      <c r="F7472" s="48"/>
      <c r="G7472" s="49"/>
      <c r="H7472" s="48"/>
      <c r="I7472" s="52"/>
      <c r="J7472" s="52"/>
      <c r="K7472" s="48"/>
      <c r="L7472" s="48"/>
      <c r="M7472" s="48"/>
      <c r="N7472" s="48"/>
      <c r="O7472" s="49"/>
    </row>
    <row r="7473" spans="2:15" x14ac:dyDescent="0.25">
      <c r="B7473" s="89"/>
      <c r="C7473" s="48"/>
      <c r="D7473" s="48"/>
      <c r="E7473" s="48"/>
      <c r="F7473" s="48"/>
      <c r="G7473" s="49"/>
      <c r="H7473" s="48"/>
      <c r="I7473" s="52"/>
      <c r="J7473" s="52"/>
      <c r="K7473" s="48"/>
      <c r="L7473" s="48"/>
      <c r="M7473" s="48"/>
      <c r="N7473" s="48"/>
      <c r="O7473" s="49"/>
    </row>
    <row r="7474" spans="2:15" x14ac:dyDescent="0.25">
      <c r="B7474" s="89"/>
      <c r="C7474" s="48"/>
      <c r="D7474" s="48"/>
      <c r="E7474" s="48"/>
      <c r="F7474" s="48"/>
      <c r="G7474" s="49"/>
      <c r="H7474" s="48"/>
      <c r="I7474" s="52"/>
      <c r="J7474" s="52"/>
      <c r="K7474" s="48"/>
      <c r="L7474" s="48"/>
      <c r="M7474" s="48"/>
      <c r="N7474" s="48"/>
      <c r="O7474" s="49"/>
    </row>
    <row r="7475" spans="2:15" x14ac:dyDescent="0.25">
      <c r="B7475" s="89"/>
      <c r="C7475" s="48"/>
      <c r="D7475" s="48"/>
      <c r="E7475" s="48"/>
      <c r="F7475" s="48"/>
      <c r="G7475" s="49"/>
      <c r="H7475" s="48"/>
      <c r="I7475" s="52"/>
      <c r="J7475" s="52"/>
      <c r="K7475" s="48"/>
      <c r="L7475" s="48"/>
      <c r="M7475" s="48"/>
      <c r="N7475" s="48"/>
      <c r="O7475" s="49"/>
    </row>
    <row r="7476" spans="2:15" x14ac:dyDescent="0.25">
      <c r="B7476" s="89"/>
      <c r="C7476" s="48"/>
      <c r="D7476" s="48"/>
      <c r="E7476" s="48"/>
      <c r="F7476" s="48"/>
      <c r="G7476" s="49"/>
      <c r="H7476" s="48"/>
      <c r="I7476" s="52"/>
      <c r="J7476" s="52"/>
      <c r="K7476" s="48"/>
      <c r="L7476" s="48"/>
      <c r="M7476" s="48"/>
      <c r="N7476" s="48"/>
      <c r="O7476" s="49"/>
    </row>
    <row r="7477" spans="2:15" x14ac:dyDescent="0.25">
      <c r="B7477" s="89"/>
      <c r="C7477" s="48"/>
      <c r="D7477" s="48"/>
      <c r="E7477" s="48"/>
      <c r="F7477" s="48"/>
      <c r="G7477" s="49"/>
      <c r="H7477" s="48"/>
      <c r="I7477" s="52"/>
      <c r="J7477" s="52"/>
      <c r="K7477" s="48"/>
      <c r="L7477" s="48"/>
      <c r="M7477" s="48"/>
      <c r="N7477" s="48"/>
      <c r="O7477" s="49"/>
    </row>
    <row r="7478" spans="2:15" x14ac:dyDescent="0.25">
      <c r="B7478" s="89"/>
      <c r="C7478" s="48"/>
      <c r="D7478" s="48"/>
      <c r="E7478" s="48"/>
      <c r="F7478" s="48"/>
      <c r="G7478" s="49"/>
      <c r="H7478" s="48"/>
      <c r="I7478" s="52"/>
      <c r="J7478" s="52"/>
      <c r="K7478" s="48"/>
      <c r="L7478" s="48"/>
      <c r="M7478" s="48"/>
      <c r="N7478" s="48"/>
      <c r="O7478" s="49"/>
    </row>
    <row r="7479" spans="2:15" x14ac:dyDescent="0.25">
      <c r="B7479" s="89"/>
      <c r="C7479" s="48"/>
      <c r="D7479" s="48"/>
      <c r="E7479" s="48"/>
      <c r="F7479" s="48"/>
      <c r="G7479" s="49"/>
      <c r="H7479" s="48"/>
      <c r="I7479" s="52"/>
      <c r="J7479" s="52"/>
      <c r="K7479" s="48"/>
      <c r="L7479" s="48"/>
      <c r="M7479" s="48"/>
      <c r="N7479" s="48"/>
      <c r="O7479" s="49"/>
    </row>
    <row r="7480" spans="2:15" x14ac:dyDescent="0.25">
      <c r="B7480" s="89"/>
      <c r="C7480" s="48"/>
      <c r="D7480" s="48"/>
      <c r="E7480" s="48"/>
      <c r="F7480" s="48"/>
      <c r="G7480" s="49"/>
      <c r="H7480" s="48"/>
      <c r="I7480" s="52"/>
      <c r="J7480" s="52"/>
      <c r="K7480" s="48"/>
      <c r="L7480" s="48"/>
      <c r="M7480" s="48"/>
      <c r="N7480" s="48"/>
      <c r="O7480" s="49"/>
    </row>
    <row r="7481" spans="2:15" x14ac:dyDescent="0.25">
      <c r="B7481" s="89"/>
      <c r="C7481" s="48"/>
      <c r="D7481" s="48"/>
      <c r="E7481" s="48"/>
      <c r="F7481" s="48"/>
      <c r="G7481" s="49"/>
      <c r="H7481" s="48"/>
      <c r="I7481" s="52"/>
      <c r="J7481" s="52"/>
      <c r="K7481" s="48"/>
      <c r="L7481" s="48"/>
      <c r="M7481" s="48"/>
      <c r="N7481" s="48"/>
      <c r="O7481" s="49"/>
    </row>
    <row r="7482" spans="2:15" x14ac:dyDescent="0.25">
      <c r="B7482" s="89"/>
      <c r="C7482" s="48"/>
      <c r="D7482" s="48"/>
      <c r="E7482" s="48"/>
      <c r="F7482" s="48"/>
      <c r="G7482" s="49"/>
      <c r="H7482" s="48"/>
      <c r="I7482" s="52"/>
      <c r="J7482" s="52"/>
      <c r="K7482" s="48"/>
      <c r="L7482" s="48"/>
      <c r="M7482" s="48"/>
      <c r="N7482" s="48"/>
      <c r="O7482" s="49"/>
    </row>
    <row r="7483" spans="2:15" x14ac:dyDescent="0.25">
      <c r="B7483" s="89"/>
      <c r="C7483" s="48"/>
      <c r="D7483" s="48"/>
      <c r="E7483" s="48"/>
      <c r="F7483" s="48"/>
      <c r="G7483" s="49"/>
      <c r="H7483" s="48"/>
      <c r="I7483" s="52"/>
      <c r="J7483" s="52"/>
      <c r="K7483" s="48"/>
      <c r="L7483" s="48"/>
      <c r="M7483" s="48"/>
      <c r="N7483" s="48"/>
      <c r="O7483" s="49"/>
    </row>
    <row r="7484" spans="2:15" x14ac:dyDescent="0.25">
      <c r="B7484" s="89"/>
      <c r="C7484" s="48"/>
      <c r="D7484" s="48"/>
      <c r="E7484" s="48"/>
      <c r="F7484" s="48"/>
      <c r="G7484" s="49"/>
      <c r="H7484" s="48"/>
      <c r="I7484" s="52"/>
      <c r="J7484" s="52"/>
      <c r="K7484" s="48"/>
      <c r="L7484" s="48"/>
      <c r="M7484" s="48"/>
      <c r="N7484" s="48"/>
      <c r="O7484" s="49"/>
    </row>
    <row r="7485" spans="2:15" x14ac:dyDescent="0.25">
      <c r="B7485" s="89"/>
      <c r="C7485" s="48"/>
      <c r="D7485" s="48"/>
      <c r="E7485" s="48"/>
      <c r="F7485" s="48"/>
      <c r="G7485" s="49"/>
      <c r="H7485" s="48"/>
      <c r="I7485" s="52"/>
      <c r="J7485" s="52"/>
      <c r="K7485" s="48"/>
      <c r="L7485" s="48"/>
      <c r="M7485" s="48"/>
      <c r="N7485" s="48"/>
      <c r="O7485" s="49"/>
    </row>
    <row r="7486" spans="2:15" x14ac:dyDescent="0.25">
      <c r="B7486" s="89"/>
      <c r="C7486" s="48"/>
      <c r="D7486" s="48"/>
      <c r="E7486" s="48"/>
      <c r="F7486" s="48"/>
      <c r="G7486" s="49"/>
      <c r="H7486" s="48"/>
      <c r="I7486" s="52"/>
      <c r="J7486" s="52"/>
      <c r="K7486" s="48"/>
      <c r="L7486" s="48"/>
      <c r="M7486" s="48"/>
      <c r="N7486" s="48"/>
      <c r="O7486" s="49"/>
    </row>
    <row r="7487" spans="2:15" x14ac:dyDescent="0.25">
      <c r="B7487" s="89"/>
      <c r="C7487" s="48"/>
      <c r="D7487" s="48"/>
      <c r="E7487" s="48"/>
      <c r="F7487" s="48"/>
      <c r="G7487" s="49"/>
      <c r="H7487" s="48"/>
      <c r="I7487" s="52"/>
      <c r="J7487" s="52"/>
      <c r="K7487" s="48"/>
      <c r="L7487" s="48"/>
      <c r="M7487" s="48"/>
      <c r="N7487" s="48"/>
      <c r="O7487" s="49"/>
    </row>
    <row r="7488" spans="2:15" x14ac:dyDescent="0.25">
      <c r="B7488" s="89"/>
      <c r="C7488" s="48"/>
      <c r="D7488" s="48"/>
      <c r="E7488" s="48"/>
      <c r="F7488" s="48"/>
      <c r="G7488" s="49"/>
      <c r="H7488" s="48"/>
      <c r="I7488" s="52"/>
      <c r="J7488" s="52"/>
      <c r="K7488" s="48"/>
      <c r="L7488" s="48"/>
      <c r="M7488" s="48"/>
      <c r="N7488" s="48"/>
      <c r="O7488" s="49"/>
    </row>
    <row r="7489" spans="2:15" x14ac:dyDescent="0.25">
      <c r="B7489" s="89"/>
      <c r="C7489" s="48"/>
      <c r="D7489" s="48"/>
      <c r="E7489" s="48"/>
      <c r="F7489" s="48"/>
      <c r="G7489" s="49"/>
      <c r="H7489" s="48"/>
      <c r="I7489" s="52"/>
      <c r="J7489" s="52"/>
      <c r="K7489" s="48"/>
      <c r="L7489" s="48"/>
      <c r="M7489" s="48"/>
      <c r="N7489" s="48"/>
      <c r="O7489" s="49"/>
    </row>
    <row r="7490" spans="2:15" x14ac:dyDescent="0.25">
      <c r="B7490" s="89"/>
      <c r="C7490" s="48"/>
      <c r="D7490" s="48"/>
      <c r="E7490" s="48"/>
      <c r="F7490" s="48"/>
      <c r="G7490" s="49"/>
      <c r="H7490" s="48"/>
      <c r="I7490" s="52"/>
      <c r="J7490" s="52"/>
      <c r="K7490" s="48"/>
      <c r="L7490" s="48"/>
      <c r="M7490" s="48"/>
      <c r="N7490" s="48"/>
      <c r="O7490" s="49"/>
    </row>
    <row r="7491" spans="2:15" x14ac:dyDescent="0.25">
      <c r="B7491" s="89"/>
      <c r="C7491" s="48"/>
      <c r="D7491" s="48"/>
      <c r="E7491" s="48"/>
      <c r="F7491" s="48"/>
      <c r="G7491" s="49"/>
      <c r="H7491" s="48"/>
      <c r="I7491" s="52"/>
      <c r="J7491" s="52"/>
      <c r="K7491" s="48"/>
      <c r="L7491" s="48"/>
      <c r="M7491" s="48"/>
      <c r="N7491" s="48"/>
      <c r="O7491" s="49"/>
    </row>
    <row r="7492" spans="2:15" x14ac:dyDescent="0.25">
      <c r="B7492" s="89"/>
      <c r="C7492" s="48"/>
      <c r="D7492" s="48"/>
      <c r="E7492" s="48"/>
      <c r="F7492" s="48"/>
      <c r="G7492" s="49"/>
      <c r="H7492" s="48"/>
      <c r="I7492" s="52"/>
      <c r="J7492" s="52"/>
      <c r="K7492" s="48"/>
      <c r="L7492" s="48"/>
      <c r="M7492" s="48"/>
      <c r="N7492" s="48"/>
      <c r="O7492" s="49"/>
    </row>
    <row r="7493" spans="2:15" x14ac:dyDescent="0.25">
      <c r="B7493" s="89"/>
      <c r="C7493" s="48"/>
      <c r="D7493" s="48"/>
      <c r="E7493" s="48"/>
      <c r="F7493" s="48"/>
      <c r="G7493" s="49"/>
      <c r="H7493" s="48"/>
      <c r="I7493" s="52"/>
      <c r="J7493" s="52"/>
      <c r="K7493" s="48"/>
      <c r="L7493" s="48"/>
      <c r="M7493" s="48"/>
      <c r="N7493" s="48"/>
      <c r="O7493" s="49"/>
    </row>
    <row r="7494" spans="2:15" x14ac:dyDescent="0.25">
      <c r="B7494" s="89"/>
      <c r="C7494" s="48"/>
      <c r="D7494" s="48"/>
      <c r="E7494" s="48"/>
      <c r="F7494" s="48"/>
      <c r="G7494" s="49"/>
      <c r="H7494" s="48"/>
      <c r="I7494" s="52"/>
      <c r="J7494" s="52"/>
      <c r="K7494" s="48"/>
      <c r="L7494" s="48"/>
      <c r="M7494" s="48"/>
      <c r="N7494" s="48"/>
      <c r="O7494" s="49"/>
    </row>
    <row r="7495" spans="2:15" x14ac:dyDescent="0.25">
      <c r="B7495" s="89"/>
      <c r="C7495" s="48"/>
      <c r="D7495" s="48"/>
      <c r="E7495" s="48"/>
      <c r="F7495" s="48"/>
      <c r="G7495" s="49"/>
      <c r="H7495" s="48"/>
      <c r="I7495" s="52"/>
      <c r="J7495" s="52"/>
      <c r="K7495" s="48"/>
      <c r="L7495" s="48"/>
      <c r="M7495" s="48"/>
      <c r="N7495" s="48"/>
      <c r="O7495" s="49"/>
    </row>
    <row r="7496" spans="2:15" x14ac:dyDescent="0.25">
      <c r="B7496" s="89"/>
      <c r="C7496" s="48"/>
      <c r="D7496" s="48"/>
      <c r="E7496" s="48"/>
      <c r="F7496" s="48"/>
      <c r="G7496" s="49"/>
      <c r="H7496" s="48"/>
      <c r="I7496" s="52"/>
      <c r="J7496" s="52"/>
      <c r="K7496" s="48"/>
      <c r="L7496" s="48"/>
      <c r="M7496" s="48"/>
      <c r="N7496" s="48"/>
      <c r="O7496" s="49"/>
    </row>
    <row r="7497" spans="2:15" x14ac:dyDescent="0.25">
      <c r="B7497" s="89"/>
      <c r="C7497" s="48"/>
      <c r="D7497" s="48"/>
      <c r="E7497" s="48"/>
      <c r="F7497" s="48"/>
      <c r="G7497" s="49"/>
      <c r="H7497" s="48"/>
      <c r="I7497" s="52"/>
      <c r="J7497" s="52"/>
      <c r="K7497" s="48"/>
      <c r="L7497" s="48"/>
      <c r="M7497" s="48"/>
      <c r="N7497" s="48"/>
      <c r="O7497" s="49"/>
    </row>
    <row r="7498" spans="2:15" x14ac:dyDescent="0.25">
      <c r="B7498" s="89"/>
      <c r="C7498" s="48"/>
      <c r="D7498" s="48"/>
      <c r="E7498" s="48"/>
      <c r="F7498" s="48"/>
      <c r="G7498" s="49"/>
      <c r="H7498" s="48"/>
      <c r="I7498" s="52"/>
      <c r="J7498" s="52"/>
      <c r="K7498" s="48"/>
      <c r="L7498" s="48"/>
      <c r="M7498" s="48"/>
      <c r="N7498" s="48"/>
      <c r="O7498" s="49"/>
    </row>
    <row r="7499" spans="2:15" x14ac:dyDescent="0.25">
      <c r="B7499" s="89"/>
      <c r="C7499" s="48"/>
      <c r="D7499" s="48"/>
      <c r="E7499" s="48"/>
      <c r="F7499" s="48"/>
      <c r="G7499" s="49"/>
      <c r="H7499" s="48"/>
      <c r="I7499" s="52"/>
      <c r="J7499" s="52"/>
      <c r="K7499" s="48"/>
      <c r="L7499" s="48"/>
      <c r="M7499" s="48"/>
      <c r="N7499" s="48"/>
      <c r="O7499" s="49"/>
    </row>
    <row r="7500" spans="2:15" x14ac:dyDescent="0.25">
      <c r="B7500" s="89"/>
      <c r="C7500" s="48"/>
      <c r="D7500" s="48"/>
      <c r="E7500" s="48"/>
      <c r="F7500" s="48"/>
      <c r="G7500" s="49"/>
      <c r="H7500" s="48"/>
      <c r="I7500" s="52"/>
      <c r="J7500" s="52"/>
      <c r="K7500" s="48"/>
      <c r="L7500" s="48"/>
      <c r="M7500" s="48"/>
      <c r="N7500" s="48"/>
      <c r="O7500" s="49"/>
    </row>
    <row r="7501" spans="2:15" x14ac:dyDescent="0.25">
      <c r="B7501" s="89"/>
      <c r="C7501" s="48"/>
      <c r="D7501" s="48"/>
      <c r="E7501" s="48"/>
      <c r="F7501" s="48"/>
      <c r="G7501" s="49"/>
      <c r="H7501" s="48"/>
      <c r="I7501" s="52"/>
      <c r="J7501" s="52"/>
      <c r="K7501" s="48"/>
      <c r="L7501" s="48"/>
      <c r="M7501" s="48"/>
      <c r="N7501" s="48"/>
      <c r="O7501" s="49"/>
    </row>
    <row r="7502" spans="2:15" x14ac:dyDescent="0.25">
      <c r="B7502" s="89"/>
      <c r="C7502" s="48"/>
      <c r="D7502" s="48"/>
      <c r="E7502" s="48"/>
      <c r="F7502" s="48"/>
      <c r="G7502" s="49"/>
      <c r="H7502" s="48"/>
      <c r="I7502" s="52"/>
      <c r="J7502" s="52"/>
      <c r="K7502" s="48"/>
      <c r="L7502" s="48"/>
      <c r="M7502" s="48"/>
      <c r="N7502" s="48"/>
      <c r="O7502" s="49"/>
    </row>
    <row r="7503" spans="2:15" x14ac:dyDescent="0.25">
      <c r="B7503" s="89"/>
      <c r="C7503" s="48"/>
      <c r="D7503" s="48"/>
      <c r="E7503" s="48"/>
      <c r="F7503" s="48"/>
      <c r="G7503" s="49"/>
      <c r="H7503" s="48"/>
      <c r="I7503" s="52"/>
      <c r="J7503" s="52"/>
      <c r="K7503" s="48"/>
      <c r="L7503" s="48"/>
      <c r="M7503" s="48"/>
      <c r="N7503" s="48"/>
      <c r="O7503" s="49"/>
    </row>
    <row r="7504" spans="2:15" x14ac:dyDescent="0.25">
      <c r="B7504" s="89"/>
      <c r="C7504" s="48"/>
      <c r="D7504" s="48"/>
      <c r="E7504" s="48"/>
      <c r="F7504" s="48"/>
      <c r="G7504" s="49"/>
      <c r="H7504" s="48"/>
      <c r="I7504" s="52"/>
      <c r="J7504" s="52"/>
      <c r="K7504" s="48"/>
      <c r="L7504" s="48"/>
      <c r="M7504" s="48"/>
      <c r="N7504" s="48"/>
      <c r="O7504" s="49"/>
    </row>
    <row r="7505" spans="2:15" x14ac:dyDescent="0.25">
      <c r="B7505" s="89"/>
      <c r="C7505" s="48"/>
      <c r="D7505" s="48"/>
      <c r="E7505" s="48"/>
      <c r="F7505" s="48"/>
      <c r="G7505" s="49"/>
      <c r="H7505" s="48"/>
      <c r="I7505" s="52"/>
      <c r="J7505" s="52"/>
      <c r="K7505" s="48"/>
      <c r="L7505" s="48"/>
      <c r="M7505" s="48"/>
      <c r="N7505" s="48"/>
      <c r="O7505" s="49"/>
    </row>
    <row r="7506" spans="2:15" x14ac:dyDescent="0.25">
      <c r="B7506" s="89"/>
      <c r="C7506" s="48"/>
      <c r="D7506" s="48"/>
      <c r="E7506" s="48"/>
      <c r="F7506" s="48"/>
      <c r="G7506" s="49"/>
      <c r="H7506" s="48"/>
      <c r="I7506" s="52"/>
      <c r="J7506" s="52"/>
      <c r="K7506" s="48"/>
      <c r="L7506" s="48"/>
      <c r="M7506" s="48"/>
      <c r="N7506" s="48"/>
      <c r="O7506" s="49"/>
    </row>
    <row r="7507" spans="2:15" x14ac:dyDescent="0.25">
      <c r="B7507" s="89"/>
      <c r="C7507" s="48"/>
      <c r="D7507" s="48"/>
      <c r="E7507" s="48"/>
      <c r="F7507" s="48"/>
      <c r="G7507" s="49"/>
      <c r="H7507" s="48"/>
      <c r="I7507" s="52"/>
      <c r="J7507" s="52"/>
      <c r="K7507" s="48"/>
      <c r="L7507" s="48"/>
      <c r="M7507" s="48"/>
      <c r="N7507" s="48"/>
      <c r="O7507" s="49"/>
    </row>
    <row r="7508" spans="2:15" x14ac:dyDescent="0.25">
      <c r="B7508" s="89"/>
      <c r="C7508" s="48"/>
      <c r="D7508" s="48"/>
      <c r="E7508" s="48"/>
      <c r="F7508" s="48"/>
      <c r="G7508" s="49"/>
      <c r="H7508" s="48"/>
      <c r="I7508" s="52"/>
      <c r="J7508" s="52"/>
      <c r="K7508" s="48"/>
      <c r="L7508" s="48"/>
      <c r="M7508" s="48"/>
      <c r="N7508" s="48"/>
      <c r="O7508" s="49"/>
    </row>
    <row r="7509" spans="2:15" x14ac:dyDescent="0.25">
      <c r="B7509" s="89"/>
      <c r="C7509" s="48"/>
      <c r="D7509" s="48"/>
      <c r="E7509" s="48"/>
      <c r="F7509" s="48"/>
      <c r="G7509" s="49"/>
      <c r="H7509" s="48"/>
      <c r="I7509" s="52"/>
      <c r="J7509" s="52"/>
      <c r="K7509" s="48"/>
      <c r="L7509" s="48"/>
      <c r="M7509" s="48"/>
      <c r="N7509" s="48"/>
      <c r="O7509" s="49"/>
    </row>
    <row r="7510" spans="2:15" x14ac:dyDescent="0.25">
      <c r="B7510" s="89"/>
      <c r="C7510" s="48"/>
      <c r="D7510" s="48"/>
      <c r="E7510" s="48"/>
      <c r="F7510" s="48"/>
      <c r="G7510" s="49"/>
      <c r="H7510" s="48"/>
      <c r="I7510" s="52"/>
      <c r="J7510" s="52"/>
      <c r="K7510" s="48"/>
      <c r="L7510" s="48"/>
      <c r="M7510" s="48"/>
      <c r="N7510" s="48"/>
      <c r="O7510" s="49"/>
    </row>
    <row r="7511" spans="2:15" x14ac:dyDescent="0.25">
      <c r="B7511" s="89"/>
      <c r="C7511" s="48"/>
      <c r="D7511" s="48"/>
      <c r="E7511" s="48"/>
      <c r="F7511" s="48"/>
      <c r="G7511" s="49"/>
      <c r="H7511" s="48"/>
      <c r="I7511" s="52"/>
      <c r="J7511" s="52"/>
      <c r="K7511" s="48"/>
      <c r="L7511" s="48"/>
      <c r="M7511" s="48"/>
      <c r="N7511" s="48"/>
      <c r="O7511" s="49"/>
    </row>
    <row r="7512" spans="2:15" x14ac:dyDescent="0.25">
      <c r="B7512" s="89"/>
      <c r="C7512" s="48"/>
      <c r="D7512" s="48"/>
      <c r="E7512" s="48"/>
      <c r="F7512" s="48"/>
      <c r="G7512" s="49"/>
      <c r="H7512" s="48"/>
      <c r="I7512" s="52"/>
      <c r="J7512" s="52"/>
      <c r="K7512" s="48"/>
      <c r="L7512" s="48"/>
      <c r="M7512" s="48"/>
      <c r="N7512" s="48"/>
      <c r="O7512" s="49"/>
    </row>
    <row r="7513" spans="2:15" x14ac:dyDescent="0.25">
      <c r="B7513" s="89"/>
      <c r="C7513" s="48"/>
      <c r="D7513" s="48"/>
      <c r="E7513" s="48"/>
      <c r="F7513" s="48"/>
      <c r="G7513" s="49"/>
      <c r="H7513" s="48"/>
      <c r="I7513" s="52"/>
      <c r="J7513" s="52"/>
      <c r="K7513" s="48"/>
      <c r="L7513" s="48"/>
      <c r="M7513" s="48"/>
      <c r="N7513" s="48"/>
      <c r="O7513" s="49"/>
    </row>
    <row r="7514" spans="2:15" x14ac:dyDescent="0.25">
      <c r="B7514" s="89"/>
      <c r="C7514" s="48"/>
      <c r="D7514" s="48"/>
      <c r="E7514" s="48"/>
      <c r="F7514" s="48"/>
      <c r="G7514" s="49"/>
      <c r="H7514" s="48"/>
      <c r="I7514" s="52"/>
      <c r="J7514" s="52"/>
      <c r="K7514" s="48"/>
      <c r="L7514" s="48"/>
      <c r="M7514" s="48"/>
      <c r="N7514" s="48"/>
      <c r="O7514" s="49"/>
    </row>
    <row r="7515" spans="2:15" x14ac:dyDescent="0.25">
      <c r="B7515" s="89"/>
      <c r="C7515" s="48"/>
      <c r="D7515" s="48"/>
      <c r="E7515" s="48"/>
      <c r="F7515" s="48"/>
      <c r="G7515" s="49"/>
      <c r="H7515" s="48"/>
      <c r="I7515" s="52"/>
      <c r="J7515" s="52"/>
      <c r="K7515" s="48"/>
      <c r="L7515" s="48"/>
      <c r="M7515" s="48"/>
      <c r="N7515" s="48"/>
      <c r="O7515" s="49"/>
    </row>
    <row r="7516" spans="2:15" x14ac:dyDescent="0.25">
      <c r="B7516" s="89"/>
      <c r="C7516" s="48"/>
      <c r="D7516" s="48"/>
      <c r="E7516" s="48"/>
      <c r="F7516" s="48"/>
      <c r="G7516" s="49"/>
      <c r="H7516" s="48"/>
      <c r="I7516" s="52"/>
      <c r="J7516" s="52"/>
      <c r="K7516" s="48"/>
      <c r="L7516" s="48"/>
      <c r="M7516" s="48"/>
      <c r="N7516" s="48"/>
      <c r="O7516" s="49"/>
    </row>
    <row r="7517" spans="2:15" x14ac:dyDescent="0.25">
      <c r="B7517" s="89"/>
      <c r="C7517" s="48"/>
      <c r="D7517" s="48"/>
      <c r="E7517" s="48"/>
      <c r="F7517" s="48"/>
      <c r="G7517" s="49"/>
      <c r="H7517" s="48"/>
      <c r="I7517" s="52"/>
      <c r="J7517" s="52"/>
      <c r="K7517" s="48"/>
      <c r="L7517" s="48"/>
      <c r="M7517" s="48"/>
      <c r="N7517" s="48"/>
      <c r="O7517" s="49"/>
    </row>
    <row r="7518" spans="2:15" x14ac:dyDescent="0.25">
      <c r="B7518" s="89"/>
      <c r="C7518" s="48"/>
      <c r="D7518" s="48"/>
      <c r="E7518" s="48"/>
      <c r="F7518" s="48"/>
      <c r="G7518" s="49"/>
      <c r="H7518" s="48"/>
      <c r="I7518" s="52"/>
      <c r="J7518" s="52"/>
      <c r="K7518" s="48"/>
      <c r="L7518" s="48"/>
      <c r="M7518" s="48"/>
      <c r="N7518" s="48"/>
      <c r="O7518" s="49"/>
    </row>
    <row r="7519" spans="2:15" x14ac:dyDescent="0.25">
      <c r="B7519" s="89"/>
      <c r="C7519" s="48"/>
      <c r="D7519" s="48"/>
      <c r="E7519" s="48"/>
      <c r="F7519" s="48"/>
      <c r="G7519" s="49"/>
      <c r="H7519" s="48"/>
      <c r="I7519" s="52"/>
      <c r="J7519" s="52"/>
      <c r="K7519" s="48"/>
      <c r="L7519" s="48"/>
      <c r="M7519" s="48"/>
      <c r="N7519" s="48"/>
      <c r="O7519" s="49"/>
    </row>
    <row r="7520" spans="2:15" x14ac:dyDescent="0.25">
      <c r="B7520" s="89"/>
      <c r="C7520" s="48"/>
      <c r="D7520" s="48"/>
      <c r="E7520" s="48"/>
      <c r="F7520" s="48"/>
      <c r="G7520" s="49"/>
      <c r="H7520" s="48"/>
      <c r="I7520" s="52"/>
      <c r="J7520" s="52"/>
      <c r="K7520" s="48"/>
      <c r="L7520" s="48"/>
      <c r="M7520" s="48"/>
      <c r="N7520" s="48"/>
      <c r="O7520" s="49"/>
    </row>
    <row r="7521" spans="2:15" x14ac:dyDescent="0.25">
      <c r="B7521" s="89"/>
      <c r="C7521" s="48"/>
      <c r="D7521" s="48"/>
      <c r="E7521" s="48"/>
      <c r="F7521" s="48"/>
      <c r="G7521" s="49"/>
      <c r="H7521" s="48"/>
      <c r="I7521" s="52"/>
      <c r="J7521" s="52"/>
      <c r="K7521" s="48"/>
      <c r="L7521" s="48"/>
      <c r="M7521" s="48"/>
      <c r="N7521" s="48"/>
      <c r="O7521" s="49"/>
    </row>
    <row r="7522" spans="2:15" x14ac:dyDescent="0.25">
      <c r="B7522" s="89"/>
      <c r="C7522" s="48"/>
      <c r="D7522" s="48"/>
      <c r="E7522" s="48"/>
      <c r="F7522" s="48"/>
      <c r="G7522" s="49"/>
      <c r="H7522" s="48"/>
      <c r="I7522" s="52"/>
      <c r="J7522" s="52"/>
      <c r="K7522" s="48"/>
      <c r="L7522" s="48"/>
      <c r="M7522" s="48"/>
      <c r="N7522" s="48"/>
      <c r="O7522" s="49"/>
    </row>
    <row r="7523" spans="2:15" x14ac:dyDescent="0.25">
      <c r="B7523" s="89"/>
      <c r="C7523" s="48"/>
      <c r="D7523" s="48"/>
      <c r="E7523" s="48"/>
      <c r="F7523" s="48"/>
      <c r="G7523" s="49"/>
      <c r="H7523" s="48"/>
      <c r="I7523" s="52"/>
      <c r="J7523" s="52"/>
      <c r="K7523" s="48"/>
      <c r="L7523" s="48"/>
      <c r="M7523" s="48"/>
      <c r="N7523" s="48"/>
      <c r="O7523" s="49"/>
    </row>
    <row r="7524" spans="2:15" x14ac:dyDescent="0.25">
      <c r="B7524" s="89"/>
      <c r="C7524" s="48"/>
      <c r="D7524" s="48"/>
      <c r="E7524" s="48"/>
      <c r="F7524" s="48"/>
      <c r="G7524" s="49"/>
      <c r="H7524" s="48"/>
      <c r="I7524" s="52"/>
      <c r="J7524" s="52"/>
      <c r="K7524" s="48"/>
      <c r="L7524" s="48"/>
      <c r="M7524" s="48"/>
      <c r="N7524" s="48"/>
      <c r="O7524" s="49"/>
    </row>
    <row r="7525" spans="2:15" x14ac:dyDescent="0.25">
      <c r="B7525" s="89"/>
      <c r="C7525" s="48"/>
      <c r="D7525" s="48"/>
      <c r="E7525" s="48"/>
      <c r="F7525" s="48"/>
      <c r="G7525" s="49"/>
      <c r="H7525" s="48"/>
      <c r="I7525" s="52"/>
      <c r="J7525" s="52"/>
      <c r="K7525" s="48"/>
      <c r="L7525" s="48"/>
      <c r="M7525" s="48"/>
      <c r="N7525" s="48"/>
      <c r="O7525" s="49"/>
    </row>
    <row r="7526" spans="2:15" x14ac:dyDescent="0.25">
      <c r="B7526" s="89"/>
      <c r="C7526" s="48"/>
      <c r="D7526" s="48"/>
      <c r="E7526" s="48"/>
      <c r="F7526" s="48"/>
      <c r="G7526" s="49"/>
      <c r="H7526" s="48"/>
      <c r="I7526" s="52"/>
      <c r="J7526" s="52"/>
      <c r="K7526" s="48"/>
      <c r="L7526" s="48"/>
      <c r="M7526" s="48"/>
      <c r="N7526" s="48"/>
      <c r="O7526" s="49"/>
    </row>
    <row r="7527" spans="2:15" x14ac:dyDescent="0.25">
      <c r="B7527" s="89"/>
      <c r="C7527" s="48"/>
      <c r="D7527" s="48"/>
      <c r="E7527" s="48"/>
      <c r="F7527" s="48"/>
      <c r="G7527" s="49"/>
      <c r="H7527" s="48"/>
      <c r="I7527" s="52"/>
      <c r="J7527" s="52"/>
      <c r="K7527" s="48"/>
      <c r="L7527" s="48"/>
      <c r="M7527" s="48"/>
      <c r="N7527" s="48"/>
      <c r="O7527" s="49"/>
    </row>
    <row r="7528" spans="2:15" x14ac:dyDescent="0.25">
      <c r="B7528" s="89"/>
      <c r="C7528" s="48"/>
      <c r="D7528" s="48"/>
      <c r="E7528" s="48"/>
      <c r="F7528" s="48"/>
      <c r="G7528" s="49"/>
      <c r="H7528" s="48"/>
      <c r="I7528" s="52"/>
      <c r="J7528" s="52"/>
      <c r="K7528" s="48"/>
      <c r="L7528" s="48"/>
      <c r="M7528" s="48"/>
      <c r="N7528" s="48"/>
      <c r="O7528" s="49"/>
    </row>
    <row r="7529" spans="2:15" x14ac:dyDescent="0.25">
      <c r="B7529" s="89"/>
      <c r="C7529" s="48"/>
      <c r="D7529" s="48"/>
      <c r="E7529" s="48"/>
      <c r="F7529" s="48"/>
      <c r="G7529" s="49"/>
      <c r="H7529" s="48"/>
      <c r="I7529" s="52"/>
      <c r="J7529" s="52"/>
      <c r="K7529" s="48"/>
      <c r="L7529" s="48"/>
      <c r="M7529" s="48"/>
      <c r="N7529" s="48"/>
      <c r="O7529" s="49"/>
    </row>
    <row r="7530" spans="2:15" x14ac:dyDescent="0.25">
      <c r="B7530" s="89"/>
      <c r="C7530" s="48"/>
      <c r="D7530" s="48"/>
      <c r="E7530" s="48"/>
      <c r="F7530" s="48"/>
      <c r="G7530" s="49"/>
      <c r="H7530" s="48"/>
      <c r="I7530" s="52"/>
      <c r="J7530" s="52"/>
      <c r="K7530" s="48"/>
      <c r="L7530" s="48"/>
      <c r="M7530" s="48"/>
      <c r="N7530" s="48"/>
      <c r="O7530" s="49"/>
    </row>
    <row r="7531" spans="2:15" x14ac:dyDescent="0.25">
      <c r="B7531" s="89"/>
      <c r="C7531" s="48"/>
      <c r="D7531" s="48"/>
      <c r="E7531" s="48"/>
      <c r="F7531" s="48"/>
      <c r="G7531" s="49"/>
      <c r="H7531" s="48"/>
      <c r="I7531" s="52"/>
      <c r="J7531" s="52"/>
      <c r="K7531" s="48"/>
      <c r="L7531" s="48"/>
      <c r="M7531" s="48"/>
      <c r="N7531" s="48"/>
      <c r="O7531" s="49"/>
    </row>
    <row r="7532" spans="2:15" x14ac:dyDescent="0.25">
      <c r="B7532" s="89"/>
      <c r="C7532" s="48"/>
      <c r="D7532" s="48"/>
      <c r="E7532" s="48"/>
      <c r="F7532" s="48"/>
      <c r="G7532" s="49"/>
      <c r="H7532" s="48"/>
      <c r="I7532" s="52"/>
      <c r="J7532" s="52"/>
      <c r="K7532" s="48"/>
      <c r="L7532" s="48"/>
      <c r="M7532" s="48"/>
      <c r="N7532" s="48"/>
      <c r="O7532" s="49"/>
    </row>
    <row r="7533" spans="2:15" x14ac:dyDescent="0.25">
      <c r="B7533" s="89"/>
      <c r="C7533" s="48"/>
      <c r="D7533" s="48"/>
      <c r="E7533" s="48"/>
      <c r="F7533" s="48"/>
      <c r="G7533" s="49"/>
      <c r="H7533" s="48"/>
      <c r="I7533" s="52"/>
      <c r="J7533" s="52"/>
      <c r="K7533" s="48"/>
      <c r="L7533" s="48"/>
      <c r="M7533" s="48"/>
      <c r="N7533" s="48"/>
      <c r="O7533" s="49"/>
    </row>
    <row r="7534" spans="2:15" x14ac:dyDescent="0.25">
      <c r="B7534" s="89"/>
      <c r="C7534" s="48"/>
      <c r="D7534" s="48"/>
      <c r="E7534" s="48"/>
      <c r="F7534" s="48"/>
      <c r="G7534" s="49"/>
      <c r="H7534" s="48"/>
      <c r="I7534" s="52"/>
      <c r="J7534" s="52"/>
      <c r="K7534" s="48"/>
      <c r="L7534" s="48"/>
      <c r="M7534" s="48"/>
      <c r="N7534" s="48"/>
      <c r="O7534" s="49"/>
    </row>
    <row r="7535" spans="2:15" x14ac:dyDescent="0.25">
      <c r="B7535" s="89"/>
      <c r="C7535" s="48"/>
      <c r="D7535" s="48"/>
      <c r="E7535" s="48"/>
      <c r="F7535" s="48"/>
      <c r="G7535" s="49"/>
      <c r="H7535" s="48"/>
      <c r="I7535" s="52"/>
      <c r="J7535" s="52"/>
      <c r="K7535" s="48"/>
      <c r="L7535" s="48"/>
      <c r="M7535" s="48"/>
      <c r="N7535" s="48"/>
      <c r="O7535" s="49"/>
    </row>
    <row r="7536" spans="2:15" x14ac:dyDescent="0.25">
      <c r="B7536" s="89"/>
      <c r="C7536" s="48"/>
      <c r="D7536" s="48"/>
      <c r="E7536" s="48"/>
      <c r="F7536" s="48"/>
      <c r="G7536" s="49"/>
      <c r="H7536" s="48"/>
      <c r="I7536" s="52"/>
      <c r="J7536" s="52"/>
      <c r="K7536" s="48"/>
      <c r="L7536" s="48"/>
      <c r="M7536" s="48"/>
      <c r="N7536" s="48"/>
      <c r="O7536" s="49"/>
    </row>
    <row r="7537" spans="2:15" x14ac:dyDescent="0.25">
      <c r="B7537" s="89"/>
      <c r="C7537" s="48"/>
      <c r="D7537" s="48"/>
      <c r="E7537" s="48"/>
      <c r="F7537" s="48"/>
      <c r="G7537" s="49"/>
      <c r="H7537" s="48"/>
      <c r="I7537" s="52"/>
      <c r="J7537" s="52"/>
      <c r="K7537" s="48"/>
      <c r="L7537" s="48"/>
      <c r="M7537" s="48"/>
      <c r="N7537" s="48"/>
      <c r="O7537" s="49"/>
    </row>
    <row r="7538" spans="2:15" x14ac:dyDescent="0.25">
      <c r="B7538" s="89"/>
      <c r="C7538" s="48"/>
      <c r="D7538" s="48"/>
      <c r="E7538" s="48"/>
      <c r="F7538" s="48"/>
      <c r="G7538" s="49"/>
      <c r="H7538" s="48"/>
      <c r="I7538" s="52"/>
      <c r="J7538" s="52"/>
      <c r="K7538" s="48"/>
      <c r="L7538" s="48"/>
      <c r="M7538" s="48"/>
      <c r="N7538" s="48"/>
      <c r="O7538" s="49"/>
    </row>
    <row r="7539" spans="2:15" x14ac:dyDescent="0.25">
      <c r="B7539" s="89"/>
      <c r="C7539" s="48"/>
      <c r="D7539" s="48"/>
      <c r="E7539" s="48"/>
      <c r="F7539" s="48"/>
      <c r="G7539" s="49"/>
      <c r="H7539" s="48"/>
      <c r="I7539" s="52"/>
      <c r="J7539" s="52"/>
      <c r="K7539" s="48"/>
      <c r="L7539" s="48"/>
      <c r="M7539" s="48"/>
      <c r="N7539" s="48"/>
      <c r="O7539" s="49"/>
    </row>
    <row r="7540" spans="2:15" x14ac:dyDescent="0.25">
      <c r="B7540" s="89"/>
      <c r="C7540" s="48"/>
      <c r="D7540" s="48"/>
      <c r="E7540" s="48"/>
      <c r="F7540" s="48"/>
      <c r="G7540" s="49"/>
      <c r="H7540" s="48"/>
      <c r="I7540" s="52"/>
      <c r="J7540" s="52"/>
      <c r="K7540" s="48"/>
      <c r="L7540" s="48"/>
      <c r="M7540" s="48"/>
      <c r="N7540" s="48"/>
      <c r="O7540" s="49"/>
    </row>
    <row r="7541" spans="2:15" x14ac:dyDescent="0.25">
      <c r="B7541" s="89"/>
      <c r="C7541" s="48"/>
      <c r="D7541" s="48"/>
      <c r="E7541" s="48"/>
      <c r="F7541" s="48"/>
      <c r="G7541" s="49"/>
      <c r="H7541" s="48"/>
      <c r="I7541" s="52"/>
      <c r="J7541" s="52"/>
      <c r="K7541" s="48"/>
      <c r="L7541" s="48"/>
      <c r="M7541" s="48"/>
      <c r="N7541" s="48"/>
      <c r="O7541" s="49"/>
    </row>
    <row r="7542" spans="2:15" x14ac:dyDescent="0.25">
      <c r="B7542" s="89"/>
      <c r="C7542" s="48"/>
      <c r="D7542" s="48"/>
      <c r="E7542" s="48"/>
      <c r="F7542" s="48"/>
      <c r="G7542" s="49"/>
      <c r="H7542" s="48"/>
      <c r="I7542" s="52"/>
      <c r="J7542" s="52"/>
      <c r="K7542" s="48"/>
      <c r="L7542" s="48"/>
      <c r="M7542" s="48"/>
      <c r="N7542" s="48"/>
      <c r="O7542" s="49"/>
    </row>
    <row r="7543" spans="2:15" x14ac:dyDescent="0.25">
      <c r="B7543" s="89"/>
      <c r="C7543" s="48"/>
      <c r="D7543" s="48"/>
      <c r="E7543" s="48"/>
      <c r="F7543" s="48"/>
      <c r="G7543" s="49"/>
      <c r="H7543" s="48"/>
      <c r="I7543" s="52"/>
      <c r="J7543" s="52"/>
      <c r="K7543" s="48"/>
      <c r="L7543" s="48"/>
      <c r="M7543" s="48"/>
      <c r="N7543" s="48"/>
      <c r="O7543" s="49"/>
    </row>
    <row r="7544" spans="2:15" x14ac:dyDescent="0.25">
      <c r="B7544" s="89"/>
      <c r="C7544" s="48"/>
      <c r="D7544" s="48"/>
      <c r="E7544" s="48"/>
      <c r="F7544" s="48"/>
      <c r="G7544" s="49"/>
      <c r="H7544" s="48"/>
      <c r="I7544" s="52"/>
      <c r="J7544" s="52"/>
      <c r="K7544" s="48"/>
      <c r="L7544" s="48"/>
      <c r="M7544" s="48"/>
      <c r="N7544" s="48"/>
      <c r="O7544" s="49"/>
    </row>
    <row r="7545" spans="2:15" x14ac:dyDescent="0.25">
      <c r="B7545" s="89"/>
      <c r="C7545" s="48"/>
      <c r="D7545" s="48"/>
      <c r="E7545" s="48"/>
      <c r="F7545" s="48"/>
      <c r="G7545" s="49"/>
      <c r="H7545" s="48"/>
      <c r="I7545" s="52"/>
      <c r="J7545" s="52"/>
      <c r="K7545" s="48"/>
      <c r="L7545" s="48"/>
      <c r="M7545" s="48"/>
      <c r="N7545" s="48"/>
      <c r="O7545" s="49"/>
    </row>
    <row r="7546" spans="2:15" x14ac:dyDescent="0.25">
      <c r="B7546" s="89"/>
      <c r="C7546" s="48"/>
      <c r="D7546" s="48"/>
      <c r="E7546" s="48"/>
      <c r="F7546" s="48"/>
      <c r="G7546" s="49"/>
      <c r="H7546" s="48"/>
      <c r="I7546" s="52"/>
      <c r="J7546" s="52"/>
      <c r="K7546" s="48"/>
      <c r="L7546" s="48"/>
      <c r="M7546" s="48"/>
      <c r="N7546" s="48"/>
      <c r="O7546" s="49"/>
    </row>
    <row r="7547" spans="2:15" x14ac:dyDescent="0.25">
      <c r="B7547" s="89"/>
      <c r="C7547" s="48"/>
      <c r="D7547" s="48"/>
      <c r="E7547" s="48"/>
      <c r="F7547" s="48"/>
      <c r="G7547" s="49"/>
      <c r="H7547" s="48"/>
      <c r="I7547" s="52"/>
      <c r="J7547" s="52"/>
      <c r="K7547" s="48"/>
      <c r="L7547" s="48"/>
      <c r="M7547" s="48"/>
      <c r="N7547" s="48"/>
      <c r="O7547" s="49"/>
    </row>
    <row r="7548" spans="2:15" x14ac:dyDescent="0.25">
      <c r="B7548" s="89"/>
      <c r="C7548" s="48"/>
      <c r="D7548" s="48"/>
      <c r="E7548" s="48"/>
      <c r="F7548" s="48"/>
      <c r="G7548" s="49"/>
      <c r="H7548" s="48"/>
      <c r="I7548" s="52"/>
      <c r="J7548" s="52"/>
      <c r="K7548" s="48"/>
      <c r="L7548" s="48"/>
      <c r="M7548" s="48"/>
      <c r="N7548" s="48"/>
      <c r="O7548" s="49"/>
    </row>
    <row r="7549" spans="2:15" x14ac:dyDescent="0.25">
      <c r="B7549" s="89"/>
      <c r="C7549" s="48"/>
      <c r="D7549" s="48"/>
      <c r="E7549" s="48"/>
      <c r="F7549" s="48"/>
      <c r="G7549" s="49"/>
      <c r="H7549" s="48"/>
      <c r="I7549" s="52"/>
      <c r="J7549" s="52"/>
      <c r="K7549" s="48"/>
      <c r="L7549" s="48"/>
      <c r="M7549" s="48"/>
      <c r="N7549" s="48"/>
      <c r="O7549" s="49"/>
    </row>
    <row r="7550" spans="2:15" x14ac:dyDescent="0.25">
      <c r="B7550" s="89"/>
      <c r="C7550" s="48"/>
      <c r="D7550" s="48"/>
      <c r="E7550" s="48"/>
      <c r="F7550" s="48"/>
      <c r="G7550" s="49"/>
      <c r="H7550" s="48"/>
      <c r="I7550" s="52"/>
      <c r="J7550" s="52"/>
      <c r="K7550" s="48"/>
      <c r="L7550" s="48"/>
      <c r="M7550" s="48"/>
      <c r="N7550" s="48"/>
      <c r="O7550" s="49"/>
    </row>
    <row r="7551" spans="2:15" x14ac:dyDescent="0.25">
      <c r="B7551" s="89"/>
      <c r="C7551" s="48"/>
      <c r="D7551" s="48"/>
      <c r="E7551" s="48"/>
      <c r="F7551" s="48"/>
      <c r="G7551" s="49"/>
      <c r="H7551" s="48"/>
      <c r="I7551" s="52"/>
      <c r="J7551" s="52"/>
      <c r="K7551" s="48"/>
      <c r="L7551" s="48"/>
      <c r="M7551" s="48"/>
      <c r="N7551" s="48"/>
      <c r="O7551" s="49"/>
    </row>
    <row r="7552" spans="2:15" x14ac:dyDescent="0.25">
      <c r="B7552" s="89"/>
      <c r="C7552" s="48"/>
      <c r="D7552" s="48"/>
      <c r="E7552" s="48"/>
      <c r="F7552" s="48"/>
      <c r="G7552" s="49"/>
      <c r="H7552" s="48"/>
      <c r="I7552" s="52"/>
      <c r="J7552" s="52"/>
      <c r="K7552" s="48"/>
      <c r="L7552" s="48"/>
      <c r="M7552" s="48"/>
      <c r="N7552" s="48"/>
      <c r="O7552" s="49"/>
    </row>
    <row r="7553" spans="2:15" x14ac:dyDescent="0.25">
      <c r="B7553" s="89"/>
      <c r="C7553" s="48"/>
      <c r="D7553" s="48"/>
      <c r="E7553" s="48"/>
      <c r="F7553" s="48"/>
      <c r="G7553" s="49"/>
      <c r="H7553" s="48"/>
      <c r="I7553" s="52"/>
      <c r="J7553" s="52"/>
      <c r="K7553" s="48"/>
      <c r="L7553" s="48"/>
      <c r="M7553" s="48"/>
      <c r="N7553" s="48"/>
      <c r="O7553" s="49"/>
    </row>
    <row r="7554" spans="2:15" x14ac:dyDescent="0.25">
      <c r="B7554" s="89"/>
      <c r="C7554" s="48"/>
      <c r="D7554" s="48"/>
      <c r="E7554" s="48"/>
      <c r="F7554" s="48"/>
      <c r="G7554" s="49"/>
      <c r="H7554" s="48"/>
      <c r="I7554" s="52"/>
      <c r="J7554" s="52"/>
      <c r="K7554" s="48"/>
      <c r="L7554" s="48"/>
      <c r="M7554" s="48"/>
      <c r="N7554" s="48"/>
      <c r="O7554" s="49"/>
    </row>
    <row r="7555" spans="2:15" x14ac:dyDescent="0.25">
      <c r="B7555" s="89"/>
      <c r="C7555" s="48"/>
      <c r="D7555" s="48"/>
      <c r="E7555" s="48"/>
      <c r="F7555" s="48"/>
      <c r="G7555" s="49"/>
      <c r="H7555" s="48"/>
      <c r="I7555" s="52"/>
      <c r="J7555" s="52"/>
      <c r="K7555" s="48"/>
      <c r="L7555" s="48"/>
      <c r="M7555" s="48"/>
      <c r="N7555" s="48"/>
      <c r="O7555" s="49"/>
    </row>
    <row r="7556" spans="2:15" x14ac:dyDescent="0.25">
      <c r="B7556" s="89"/>
      <c r="C7556" s="48"/>
      <c r="D7556" s="48"/>
      <c r="E7556" s="48"/>
      <c r="F7556" s="48"/>
      <c r="G7556" s="49"/>
      <c r="H7556" s="48"/>
      <c r="I7556" s="52"/>
      <c r="J7556" s="52"/>
      <c r="K7556" s="48"/>
      <c r="L7556" s="48"/>
      <c r="M7556" s="48"/>
      <c r="N7556" s="48"/>
      <c r="O7556" s="49"/>
    </row>
    <row r="7557" spans="2:15" x14ac:dyDescent="0.25">
      <c r="B7557" s="89"/>
      <c r="C7557" s="48"/>
      <c r="D7557" s="48"/>
      <c r="E7557" s="48"/>
      <c r="F7557" s="48"/>
      <c r="G7557" s="49"/>
      <c r="H7557" s="48"/>
      <c r="I7557" s="52"/>
      <c r="J7557" s="52"/>
      <c r="K7557" s="48"/>
      <c r="L7557" s="48"/>
      <c r="M7557" s="48"/>
      <c r="N7557" s="48"/>
      <c r="O7557" s="49"/>
    </row>
    <row r="7558" spans="2:15" x14ac:dyDescent="0.25">
      <c r="B7558" s="89"/>
      <c r="C7558" s="48"/>
      <c r="D7558" s="48"/>
      <c r="E7558" s="48"/>
      <c r="F7558" s="48"/>
      <c r="G7558" s="49"/>
      <c r="H7558" s="48"/>
      <c r="I7558" s="52"/>
      <c r="J7558" s="52"/>
      <c r="K7558" s="48"/>
      <c r="L7558" s="48"/>
      <c r="M7558" s="48"/>
      <c r="N7558" s="48"/>
      <c r="O7558" s="49"/>
    </row>
    <row r="7559" spans="2:15" x14ac:dyDescent="0.25">
      <c r="B7559" s="89"/>
      <c r="C7559" s="48"/>
      <c r="D7559" s="48"/>
      <c r="E7559" s="48"/>
      <c r="F7559" s="48"/>
      <c r="G7559" s="49"/>
      <c r="H7559" s="48"/>
      <c r="I7559" s="52"/>
      <c r="J7559" s="52"/>
      <c r="K7559" s="48"/>
      <c r="L7559" s="48"/>
      <c r="M7559" s="48"/>
      <c r="N7559" s="48"/>
      <c r="O7559" s="49"/>
    </row>
    <row r="7560" spans="2:15" x14ac:dyDescent="0.25">
      <c r="B7560" s="89"/>
      <c r="C7560" s="48"/>
      <c r="D7560" s="48"/>
      <c r="E7560" s="48"/>
      <c r="F7560" s="48"/>
      <c r="G7560" s="49"/>
      <c r="H7560" s="48"/>
      <c r="I7560" s="52"/>
      <c r="J7560" s="52"/>
      <c r="K7560" s="48"/>
      <c r="L7560" s="48"/>
      <c r="M7560" s="48"/>
      <c r="N7560" s="48"/>
      <c r="O7560" s="49"/>
    </row>
    <row r="7561" spans="2:15" x14ac:dyDescent="0.25">
      <c r="B7561" s="89"/>
      <c r="C7561" s="48"/>
      <c r="D7561" s="48"/>
      <c r="E7561" s="48"/>
      <c r="F7561" s="48"/>
      <c r="G7561" s="49"/>
      <c r="H7561" s="48"/>
      <c r="I7561" s="52"/>
      <c r="J7561" s="52"/>
      <c r="K7561" s="48"/>
      <c r="L7561" s="48"/>
      <c r="M7561" s="48"/>
      <c r="N7561" s="48"/>
      <c r="O7561" s="49"/>
    </row>
    <row r="7562" spans="2:15" x14ac:dyDescent="0.25">
      <c r="B7562" s="89"/>
      <c r="C7562" s="48"/>
      <c r="D7562" s="48"/>
      <c r="E7562" s="48"/>
      <c r="F7562" s="48"/>
      <c r="G7562" s="49"/>
      <c r="H7562" s="48"/>
      <c r="I7562" s="52"/>
      <c r="J7562" s="52"/>
      <c r="K7562" s="48"/>
      <c r="L7562" s="48"/>
      <c r="M7562" s="48"/>
      <c r="N7562" s="48"/>
      <c r="O7562" s="49"/>
    </row>
    <row r="7563" spans="2:15" x14ac:dyDescent="0.25">
      <c r="B7563" s="89"/>
      <c r="C7563" s="48"/>
      <c r="D7563" s="48"/>
      <c r="E7563" s="48"/>
      <c r="F7563" s="48"/>
      <c r="G7563" s="49"/>
      <c r="H7563" s="48"/>
      <c r="I7563" s="52"/>
      <c r="J7563" s="52"/>
      <c r="K7563" s="48"/>
      <c r="L7563" s="48"/>
      <c r="M7563" s="48"/>
      <c r="N7563" s="48"/>
      <c r="O7563" s="49"/>
    </row>
    <row r="7564" spans="2:15" x14ac:dyDescent="0.25">
      <c r="B7564" s="89"/>
      <c r="C7564" s="48"/>
      <c r="D7564" s="48"/>
      <c r="E7564" s="48"/>
      <c r="F7564" s="48"/>
      <c r="G7564" s="49"/>
      <c r="H7564" s="48"/>
      <c r="I7564" s="52"/>
      <c r="J7564" s="52"/>
      <c r="K7564" s="48"/>
      <c r="L7564" s="48"/>
      <c r="M7564" s="48"/>
      <c r="N7564" s="48"/>
      <c r="O7564" s="49"/>
    </row>
    <row r="7565" spans="2:15" x14ac:dyDescent="0.25">
      <c r="B7565" s="89"/>
      <c r="C7565" s="48"/>
      <c r="D7565" s="48"/>
      <c r="E7565" s="48"/>
      <c r="F7565" s="48"/>
      <c r="G7565" s="49"/>
      <c r="H7565" s="48"/>
      <c r="I7565" s="52"/>
      <c r="J7565" s="52"/>
      <c r="K7565" s="48"/>
      <c r="L7565" s="48"/>
      <c r="M7565" s="48"/>
      <c r="N7565" s="48"/>
      <c r="O7565" s="49"/>
    </row>
    <row r="7566" spans="2:15" x14ac:dyDescent="0.25">
      <c r="B7566" s="89"/>
      <c r="C7566" s="48"/>
      <c r="D7566" s="48"/>
      <c r="E7566" s="48"/>
      <c r="F7566" s="48"/>
      <c r="G7566" s="49"/>
      <c r="H7566" s="48"/>
      <c r="I7566" s="52"/>
      <c r="J7566" s="52"/>
      <c r="K7566" s="48"/>
      <c r="L7566" s="48"/>
      <c r="M7566" s="48"/>
      <c r="N7566" s="48"/>
      <c r="O7566" s="49"/>
    </row>
    <row r="7567" spans="2:15" x14ac:dyDescent="0.25">
      <c r="B7567" s="89"/>
      <c r="C7567" s="48"/>
      <c r="D7567" s="48"/>
      <c r="E7567" s="48"/>
      <c r="F7567" s="48"/>
      <c r="G7567" s="49"/>
      <c r="H7567" s="48"/>
      <c r="I7567" s="52"/>
      <c r="J7567" s="52"/>
      <c r="K7567" s="48"/>
      <c r="L7567" s="48"/>
      <c r="M7567" s="48"/>
      <c r="N7567" s="48"/>
      <c r="O7567" s="49"/>
    </row>
    <row r="7568" spans="2:15" x14ac:dyDescent="0.25">
      <c r="B7568" s="89"/>
      <c r="C7568" s="48"/>
      <c r="D7568" s="48"/>
      <c r="E7568" s="48"/>
      <c r="F7568" s="48"/>
      <c r="G7568" s="49"/>
      <c r="H7568" s="48"/>
      <c r="I7568" s="52"/>
      <c r="J7568" s="52"/>
      <c r="K7568" s="48"/>
      <c r="L7568" s="48"/>
      <c r="M7568" s="48"/>
      <c r="N7568" s="48"/>
      <c r="O7568" s="49"/>
    </row>
    <row r="7569" spans="2:15" x14ac:dyDescent="0.25">
      <c r="B7569" s="89"/>
      <c r="C7569" s="48"/>
      <c r="D7569" s="48"/>
      <c r="E7569" s="48"/>
      <c r="F7569" s="48"/>
      <c r="G7569" s="49"/>
      <c r="H7569" s="48"/>
      <c r="I7569" s="52"/>
      <c r="J7569" s="52"/>
      <c r="K7569" s="48"/>
      <c r="L7569" s="48"/>
      <c r="M7569" s="48"/>
      <c r="N7569" s="48"/>
      <c r="O7569" s="49"/>
    </row>
    <row r="7570" spans="2:15" x14ac:dyDescent="0.25">
      <c r="B7570" s="89"/>
      <c r="C7570" s="48"/>
      <c r="D7570" s="48"/>
      <c r="E7570" s="48"/>
      <c r="F7570" s="48"/>
      <c r="G7570" s="49"/>
      <c r="H7570" s="48"/>
      <c r="I7570" s="52"/>
      <c r="J7570" s="52"/>
      <c r="K7570" s="48"/>
      <c r="L7570" s="48"/>
      <c r="M7570" s="48"/>
      <c r="N7570" s="48"/>
      <c r="O7570" s="49"/>
    </row>
    <row r="7571" spans="2:15" x14ac:dyDescent="0.25">
      <c r="B7571" s="89"/>
      <c r="C7571" s="48"/>
      <c r="D7571" s="48"/>
      <c r="E7571" s="48"/>
      <c r="F7571" s="48"/>
      <c r="G7571" s="49"/>
      <c r="H7571" s="48"/>
      <c r="I7571" s="52"/>
      <c r="J7571" s="52"/>
      <c r="K7571" s="48"/>
      <c r="L7571" s="48"/>
      <c r="M7571" s="48"/>
      <c r="N7571" s="48"/>
      <c r="O7571" s="49"/>
    </row>
    <row r="7572" spans="2:15" x14ac:dyDescent="0.25">
      <c r="B7572" s="89"/>
      <c r="C7572" s="48"/>
      <c r="D7572" s="48"/>
      <c r="E7572" s="48"/>
      <c r="F7572" s="48"/>
      <c r="G7572" s="49"/>
      <c r="H7572" s="48"/>
      <c r="I7572" s="52"/>
      <c r="J7572" s="52"/>
      <c r="K7572" s="48"/>
      <c r="L7572" s="48"/>
      <c r="M7572" s="48"/>
      <c r="N7572" s="48"/>
      <c r="O7572" s="49"/>
    </row>
    <row r="7573" spans="2:15" x14ac:dyDescent="0.25">
      <c r="B7573" s="89"/>
      <c r="C7573" s="48"/>
      <c r="D7573" s="48"/>
      <c r="E7573" s="48"/>
      <c r="F7573" s="48"/>
      <c r="G7573" s="49"/>
      <c r="H7573" s="48"/>
      <c r="I7573" s="52"/>
      <c r="J7573" s="52"/>
      <c r="K7573" s="48"/>
      <c r="L7573" s="48"/>
      <c r="M7573" s="48"/>
      <c r="N7573" s="48"/>
      <c r="O7573" s="49"/>
    </row>
    <row r="7574" spans="2:15" x14ac:dyDescent="0.25">
      <c r="B7574" s="89"/>
      <c r="C7574" s="48"/>
      <c r="D7574" s="48"/>
      <c r="E7574" s="48"/>
      <c r="F7574" s="48"/>
      <c r="G7574" s="49"/>
      <c r="H7574" s="48"/>
      <c r="I7574" s="52"/>
      <c r="J7574" s="52"/>
      <c r="K7574" s="48"/>
      <c r="L7574" s="48"/>
      <c r="M7574" s="48"/>
      <c r="N7574" s="48"/>
      <c r="O7574" s="49"/>
    </row>
    <row r="7575" spans="2:15" x14ac:dyDescent="0.25">
      <c r="B7575" s="89"/>
      <c r="C7575" s="48"/>
      <c r="D7575" s="48"/>
      <c r="E7575" s="48"/>
      <c r="F7575" s="48"/>
      <c r="G7575" s="49"/>
      <c r="H7575" s="48"/>
      <c r="I7575" s="52"/>
      <c r="J7575" s="52"/>
      <c r="K7575" s="48"/>
      <c r="L7575" s="48"/>
      <c r="M7575" s="48"/>
      <c r="N7575" s="48"/>
      <c r="O7575" s="49"/>
    </row>
    <row r="7576" spans="2:15" x14ac:dyDescent="0.25">
      <c r="B7576" s="89"/>
      <c r="C7576" s="48"/>
      <c r="D7576" s="48"/>
      <c r="E7576" s="48"/>
      <c r="F7576" s="48"/>
      <c r="G7576" s="49"/>
      <c r="H7576" s="48"/>
      <c r="I7576" s="52"/>
      <c r="J7576" s="52"/>
      <c r="K7576" s="48"/>
      <c r="L7576" s="48"/>
      <c r="M7576" s="48"/>
      <c r="N7576" s="48"/>
      <c r="O7576" s="49"/>
    </row>
    <row r="7577" spans="2:15" x14ac:dyDescent="0.25">
      <c r="B7577" s="89"/>
      <c r="C7577" s="48"/>
      <c r="D7577" s="48"/>
      <c r="E7577" s="48"/>
      <c r="F7577" s="48"/>
      <c r="G7577" s="49"/>
      <c r="H7577" s="48"/>
      <c r="I7577" s="52"/>
      <c r="J7577" s="52"/>
      <c r="K7577" s="48"/>
      <c r="L7577" s="48"/>
      <c r="M7577" s="48"/>
      <c r="N7577" s="48"/>
      <c r="O7577" s="49"/>
    </row>
    <row r="7578" spans="2:15" x14ac:dyDescent="0.25">
      <c r="B7578" s="89"/>
      <c r="C7578" s="48"/>
      <c r="D7578" s="48"/>
      <c r="E7578" s="48"/>
      <c r="F7578" s="48"/>
      <c r="G7578" s="49"/>
      <c r="H7578" s="48"/>
      <c r="I7578" s="52"/>
      <c r="J7578" s="52"/>
      <c r="K7578" s="48"/>
      <c r="L7578" s="48"/>
      <c r="M7578" s="48"/>
      <c r="N7578" s="48"/>
      <c r="O7578" s="49"/>
    </row>
    <row r="7579" spans="2:15" x14ac:dyDescent="0.25">
      <c r="B7579" s="89"/>
      <c r="C7579" s="48"/>
      <c r="D7579" s="48"/>
      <c r="E7579" s="48"/>
      <c r="F7579" s="48"/>
      <c r="G7579" s="49"/>
      <c r="H7579" s="48"/>
      <c r="I7579" s="52"/>
      <c r="J7579" s="52"/>
      <c r="K7579" s="48"/>
      <c r="L7579" s="48"/>
      <c r="M7579" s="48"/>
      <c r="N7579" s="48"/>
      <c r="O7579" s="49"/>
    </row>
    <row r="7580" spans="2:15" x14ac:dyDescent="0.25">
      <c r="B7580" s="89"/>
      <c r="C7580" s="48"/>
      <c r="D7580" s="48"/>
      <c r="E7580" s="48"/>
      <c r="F7580" s="48"/>
      <c r="G7580" s="49"/>
      <c r="H7580" s="48"/>
      <c r="I7580" s="52"/>
      <c r="J7580" s="52"/>
      <c r="K7580" s="48"/>
      <c r="L7580" s="48"/>
      <c r="M7580" s="48"/>
      <c r="N7580" s="48"/>
      <c r="O7580" s="49"/>
    </row>
    <row r="7581" spans="2:15" x14ac:dyDescent="0.25">
      <c r="B7581" s="89"/>
      <c r="C7581" s="48"/>
      <c r="D7581" s="48"/>
      <c r="E7581" s="48"/>
      <c r="F7581" s="48"/>
      <c r="G7581" s="49"/>
      <c r="H7581" s="48"/>
      <c r="I7581" s="52"/>
      <c r="J7581" s="52"/>
      <c r="K7581" s="48"/>
      <c r="L7581" s="48"/>
      <c r="M7581" s="48"/>
      <c r="N7581" s="48"/>
      <c r="O7581" s="49"/>
    </row>
    <row r="7582" spans="2:15" x14ac:dyDescent="0.25">
      <c r="B7582" s="89"/>
      <c r="C7582" s="48"/>
      <c r="D7582" s="48"/>
      <c r="E7582" s="48"/>
      <c r="F7582" s="48"/>
      <c r="G7582" s="49"/>
      <c r="H7582" s="48"/>
      <c r="I7582" s="52"/>
      <c r="J7582" s="52"/>
      <c r="K7582" s="48"/>
      <c r="L7582" s="48"/>
      <c r="M7582" s="48"/>
      <c r="N7582" s="48"/>
      <c r="O7582" s="49"/>
    </row>
    <row r="7583" spans="2:15" x14ac:dyDescent="0.25">
      <c r="B7583" s="89"/>
      <c r="C7583" s="48"/>
      <c r="D7583" s="48"/>
      <c r="E7583" s="48"/>
      <c r="F7583" s="48"/>
      <c r="G7583" s="49"/>
      <c r="H7583" s="48"/>
      <c r="I7583" s="52"/>
      <c r="J7583" s="52"/>
      <c r="K7583" s="48"/>
      <c r="L7583" s="48"/>
      <c r="M7583" s="48"/>
      <c r="N7583" s="48"/>
      <c r="O7583" s="49"/>
    </row>
    <row r="7584" spans="2:15" x14ac:dyDescent="0.25">
      <c r="B7584" s="89"/>
      <c r="C7584" s="48"/>
      <c r="D7584" s="48"/>
      <c r="E7584" s="48"/>
      <c r="F7584" s="48"/>
      <c r="G7584" s="49"/>
      <c r="H7584" s="48"/>
      <c r="I7584" s="52"/>
      <c r="J7584" s="52"/>
      <c r="K7584" s="48"/>
      <c r="L7584" s="48"/>
      <c r="M7584" s="48"/>
      <c r="N7584" s="48"/>
      <c r="O7584" s="49"/>
    </row>
    <row r="7585" spans="2:15" x14ac:dyDescent="0.25">
      <c r="B7585" s="89"/>
      <c r="C7585" s="48"/>
      <c r="D7585" s="48"/>
      <c r="E7585" s="48"/>
      <c r="F7585" s="48"/>
      <c r="G7585" s="49"/>
      <c r="H7585" s="48"/>
      <c r="I7585" s="52"/>
      <c r="J7585" s="52"/>
      <c r="K7585" s="48"/>
      <c r="L7585" s="48"/>
      <c r="M7585" s="48"/>
      <c r="N7585" s="48"/>
      <c r="O7585" s="49"/>
    </row>
    <row r="7586" spans="2:15" x14ac:dyDescent="0.25">
      <c r="B7586" s="89"/>
      <c r="C7586" s="48"/>
      <c r="D7586" s="48"/>
      <c r="E7586" s="48"/>
      <c r="F7586" s="48"/>
      <c r="G7586" s="49"/>
      <c r="H7586" s="48"/>
      <c r="I7586" s="52"/>
      <c r="J7586" s="52"/>
      <c r="K7586" s="48"/>
      <c r="L7586" s="48"/>
      <c r="M7586" s="48"/>
      <c r="N7586" s="48"/>
      <c r="O7586" s="49"/>
    </row>
    <row r="7587" spans="2:15" x14ac:dyDescent="0.25">
      <c r="B7587" s="89"/>
      <c r="C7587" s="48"/>
      <c r="D7587" s="48"/>
      <c r="E7587" s="48"/>
      <c r="F7587" s="48"/>
      <c r="G7587" s="49"/>
      <c r="H7587" s="48"/>
      <c r="I7587" s="52"/>
      <c r="J7587" s="52"/>
      <c r="K7587" s="48"/>
      <c r="L7587" s="48"/>
      <c r="M7587" s="48"/>
      <c r="N7587" s="48"/>
      <c r="O7587" s="49"/>
    </row>
    <row r="7588" spans="2:15" x14ac:dyDescent="0.25">
      <c r="B7588" s="89"/>
      <c r="C7588" s="48"/>
      <c r="D7588" s="48"/>
      <c r="E7588" s="48"/>
      <c r="F7588" s="48"/>
      <c r="G7588" s="49"/>
      <c r="H7588" s="48"/>
      <c r="I7588" s="52"/>
      <c r="J7588" s="52"/>
      <c r="K7588" s="48"/>
      <c r="L7588" s="48"/>
      <c r="M7588" s="48"/>
      <c r="N7588" s="48"/>
      <c r="O7588" s="49"/>
    </row>
    <row r="7589" spans="2:15" x14ac:dyDescent="0.25">
      <c r="B7589" s="89"/>
      <c r="C7589" s="48"/>
      <c r="D7589" s="48"/>
      <c r="E7589" s="48"/>
      <c r="F7589" s="48"/>
      <c r="G7589" s="49"/>
      <c r="H7589" s="48"/>
      <c r="I7589" s="52"/>
      <c r="J7589" s="52"/>
      <c r="K7589" s="48"/>
      <c r="L7589" s="48"/>
      <c r="M7589" s="48"/>
      <c r="N7589" s="48"/>
      <c r="O7589" s="49"/>
    </row>
    <row r="7590" spans="2:15" x14ac:dyDescent="0.25">
      <c r="B7590" s="89"/>
      <c r="C7590" s="48"/>
      <c r="D7590" s="48"/>
      <c r="E7590" s="48"/>
      <c r="F7590" s="48"/>
      <c r="G7590" s="49"/>
      <c r="H7590" s="48"/>
      <c r="I7590" s="52"/>
      <c r="J7590" s="52"/>
      <c r="K7590" s="48"/>
      <c r="L7590" s="48"/>
      <c r="M7590" s="48"/>
      <c r="N7590" s="48"/>
      <c r="O7590" s="49"/>
    </row>
    <row r="7591" spans="2:15" x14ac:dyDescent="0.25">
      <c r="B7591" s="89"/>
      <c r="C7591" s="48"/>
      <c r="D7591" s="48"/>
      <c r="E7591" s="48"/>
      <c r="F7591" s="48"/>
      <c r="G7591" s="49"/>
      <c r="H7591" s="48"/>
      <c r="I7591" s="52"/>
      <c r="J7591" s="52"/>
      <c r="K7591" s="48"/>
      <c r="L7591" s="48"/>
      <c r="M7591" s="48"/>
      <c r="N7591" s="48"/>
      <c r="O7591" s="49"/>
    </row>
    <row r="7592" spans="2:15" x14ac:dyDescent="0.25">
      <c r="B7592" s="89"/>
      <c r="C7592" s="48"/>
      <c r="D7592" s="48"/>
      <c r="E7592" s="48"/>
      <c r="F7592" s="48"/>
      <c r="G7592" s="49"/>
      <c r="H7592" s="48"/>
      <c r="I7592" s="52"/>
      <c r="J7592" s="52"/>
      <c r="K7592" s="48"/>
      <c r="L7592" s="48"/>
      <c r="M7592" s="48"/>
      <c r="N7592" s="48"/>
      <c r="O7592" s="49"/>
    </row>
    <row r="7593" spans="2:15" x14ac:dyDescent="0.25">
      <c r="B7593" s="89"/>
      <c r="C7593" s="48"/>
      <c r="D7593" s="48"/>
      <c r="E7593" s="48"/>
      <c r="F7593" s="48"/>
      <c r="G7593" s="49"/>
      <c r="H7593" s="48"/>
      <c r="I7593" s="52"/>
      <c r="J7593" s="52"/>
      <c r="K7593" s="48"/>
      <c r="L7593" s="48"/>
      <c r="M7593" s="48"/>
      <c r="N7593" s="48"/>
      <c r="O7593" s="49"/>
    </row>
    <row r="7594" spans="2:15" x14ac:dyDescent="0.25">
      <c r="B7594" s="89"/>
      <c r="C7594" s="48"/>
      <c r="D7594" s="48"/>
      <c r="E7594" s="48"/>
      <c r="F7594" s="48"/>
      <c r="G7594" s="49"/>
      <c r="H7594" s="48"/>
      <c r="I7594" s="52"/>
      <c r="J7594" s="52"/>
      <c r="K7594" s="48"/>
      <c r="L7594" s="48"/>
      <c r="M7594" s="48"/>
      <c r="N7594" s="48"/>
      <c r="O7594" s="49"/>
    </row>
    <row r="7595" spans="2:15" x14ac:dyDescent="0.25">
      <c r="B7595" s="89"/>
      <c r="C7595" s="48"/>
      <c r="D7595" s="48"/>
      <c r="E7595" s="48"/>
      <c r="F7595" s="48"/>
      <c r="G7595" s="49"/>
      <c r="H7595" s="48"/>
      <c r="I7595" s="52"/>
      <c r="J7595" s="52"/>
      <c r="K7595" s="48"/>
      <c r="L7595" s="48"/>
      <c r="M7595" s="48"/>
      <c r="N7595" s="48"/>
      <c r="O7595" s="49"/>
    </row>
    <row r="7596" spans="2:15" x14ac:dyDescent="0.25">
      <c r="B7596" s="89"/>
      <c r="C7596" s="48"/>
      <c r="D7596" s="48"/>
      <c r="E7596" s="48"/>
      <c r="F7596" s="48"/>
      <c r="G7596" s="49"/>
      <c r="H7596" s="48"/>
      <c r="I7596" s="52"/>
      <c r="J7596" s="52"/>
      <c r="K7596" s="48"/>
      <c r="L7596" s="48"/>
      <c r="M7596" s="48"/>
      <c r="N7596" s="48"/>
      <c r="O7596" s="49"/>
    </row>
    <row r="7597" spans="2:15" x14ac:dyDescent="0.25">
      <c r="B7597" s="89"/>
      <c r="C7597" s="48"/>
      <c r="D7597" s="48"/>
      <c r="E7597" s="48"/>
      <c r="F7597" s="48"/>
      <c r="G7597" s="49"/>
      <c r="H7597" s="48"/>
      <c r="I7597" s="52"/>
      <c r="J7597" s="52"/>
      <c r="K7597" s="48"/>
      <c r="L7597" s="48"/>
      <c r="M7597" s="48"/>
      <c r="N7597" s="48"/>
      <c r="O7597" s="49"/>
    </row>
    <row r="7598" spans="2:15" x14ac:dyDescent="0.25">
      <c r="B7598" s="89"/>
      <c r="C7598" s="48"/>
      <c r="D7598" s="48"/>
      <c r="E7598" s="48"/>
      <c r="F7598" s="48"/>
      <c r="G7598" s="49"/>
      <c r="H7598" s="48"/>
      <c r="I7598" s="52"/>
      <c r="J7598" s="52"/>
      <c r="K7598" s="48"/>
      <c r="L7598" s="48"/>
      <c r="M7598" s="48"/>
      <c r="N7598" s="48"/>
      <c r="O7598" s="49"/>
    </row>
    <row r="7599" spans="2:15" x14ac:dyDescent="0.25">
      <c r="B7599" s="89"/>
      <c r="C7599" s="48"/>
      <c r="D7599" s="48"/>
      <c r="E7599" s="48"/>
      <c r="F7599" s="48"/>
      <c r="G7599" s="49"/>
      <c r="H7599" s="48"/>
      <c r="I7599" s="52"/>
      <c r="J7599" s="52"/>
      <c r="K7599" s="48"/>
      <c r="L7599" s="48"/>
      <c r="M7599" s="48"/>
      <c r="N7599" s="48"/>
      <c r="O7599" s="49"/>
    </row>
    <row r="7600" spans="2:15" x14ac:dyDescent="0.25">
      <c r="B7600" s="89"/>
      <c r="C7600" s="48"/>
      <c r="D7600" s="48"/>
      <c r="E7600" s="48"/>
      <c r="F7600" s="48"/>
      <c r="G7600" s="49"/>
      <c r="H7600" s="48"/>
      <c r="I7600" s="52"/>
      <c r="J7600" s="52"/>
      <c r="K7600" s="48"/>
      <c r="L7600" s="48"/>
      <c r="M7600" s="48"/>
      <c r="N7600" s="48"/>
      <c r="O7600" s="49"/>
    </row>
    <row r="7601" spans="2:15" x14ac:dyDescent="0.25">
      <c r="B7601" s="89"/>
      <c r="C7601" s="48"/>
      <c r="D7601" s="48"/>
      <c r="E7601" s="48"/>
      <c r="F7601" s="48"/>
      <c r="G7601" s="49"/>
      <c r="H7601" s="48"/>
      <c r="I7601" s="52"/>
      <c r="J7601" s="52"/>
      <c r="K7601" s="48"/>
      <c r="L7601" s="48"/>
      <c r="M7601" s="48"/>
      <c r="N7601" s="48"/>
      <c r="O7601" s="49"/>
    </row>
    <row r="7602" spans="2:15" x14ac:dyDescent="0.25">
      <c r="B7602" s="89"/>
      <c r="C7602" s="48"/>
      <c r="D7602" s="48"/>
      <c r="E7602" s="48"/>
      <c r="F7602" s="48"/>
      <c r="G7602" s="49"/>
      <c r="H7602" s="48"/>
      <c r="I7602" s="52"/>
      <c r="J7602" s="52"/>
      <c r="K7602" s="48"/>
      <c r="L7602" s="48"/>
      <c r="M7602" s="48"/>
      <c r="N7602" s="48"/>
      <c r="O7602" s="49"/>
    </row>
    <row r="7603" spans="2:15" x14ac:dyDescent="0.25">
      <c r="B7603" s="89"/>
      <c r="C7603" s="48"/>
      <c r="D7603" s="48"/>
      <c r="E7603" s="48"/>
      <c r="F7603" s="48"/>
      <c r="G7603" s="49"/>
      <c r="H7603" s="48"/>
      <c r="I7603" s="52"/>
      <c r="J7603" s="52"/>
      <c r="K7603" s="48"/>
      <c r="L7603" s="48"/>
      <c r="M7603" s="48"/>
      <c r="N7603" s="48"/>
      <c r="O7603" s="49"/>
    </row>
    <row r="7604" spans="2:15" x14ac:dyDescent="0.25">
      <c r="B7604" s="89"/>
      <c r="C7604" s="48"/>
      <c r="D7604" s="48"/>
      <c r="E7604" s="48"/>
      <c r="F7604" s="48"/>
      <c r="G7604" s="49"/>
      <c r="H7604" s="48"/>
      <c r="I7604" s="52"/>
      <c r="J7604" s="52"/>
      <c r="K7604" s="48"/>
      <c r="L7604" s="48"/>
      <c r="M7604" s="48"/>
      <c r="N7604" s="48"/>
      <c r="O7604" s="49"/>
    </row>
    <row r="7605" spans="2:15" x14ac:dyDescent="0.25">
      <c r="B7605" s="89"/>
      <c r="C7605" s="48"/>
      <c r="D7605" s="48"/>
      <c r="E7605" s="48"/>
      <c r="F7605" s="48"/>
      <c r="G7605" s="49"/>
      <c r="H7605" s="48"/>
      <c r="I7605" s="52"/>
      <c r="J7605" s="52"/>
      <c r="K7605" s="48"/>
      <c r="L7605" s="48"/>
      <c r="M7605" s="48"/>
      <c r="N7605" s="48"/>
      <c r="O7605" s="49"/>
    </row>
    <row r="7606" spans="2:15" x14ac:dyDescent="0.25">
      <c r="B7606" s="89"/>
      <c r="C7606" s="48"/>
      <c r="D7606" s="48"/>
      <c r="E7606" s="48"/>
      <c r="F7606" s="48"/>
      <c r="G7606" s="49"/>
      <c r="H7606" s="48"/>
      <c r="I7606" s="52"/>
      <c r="J7606" s="52"/>
      <c r="K7606" s="48"/>
      <c r="L7606" s="48"/>
      <c r="M7606" s="48"/>
      <c r="N7606" s="48"/>
      <c r="O7606" s="49"/>
    </row>
    <row r="7607" spans="2:15" x14ac:dyDescent="0.25">
      <c r="B7607" s="89"/>
      <c r="C7607" s="48"/>
      <c r="D7607" s="48"/>
      <c r="E7607" s="48"/>
      <c r="F7607" s="48"/>
      <c r="G7607" s="49"/>
      <c r="H7607" s="48"/>
      <c r="I7607" s="52"/>
      <c r="J7607" s="52"/>
      <c r="K7607" s="48"/>
      <c r="L7607" s="48"/>
      <c r="M7607" s="48"/>
      <c r="N7607" s="48"/>
      <c r="O7607" s="49"/>
    </row>
    <row r="7608" spans="2:15" x14ac:dyDescent="0.25">
      <c r="B7608" s="89"/>
      <c r="C7608" s="48"/>
      <c r="D7608" s="48"/>
      <c r="E7608" s="48"/>
      <c r="F7608" s="48"/>
      <c r="G7608" s="49"/>
      <c r="H7608" s="48"/>
      <c r="I7608" s="52"/>
      <c r="J7608" s="52"/>
      <c r="K7608" s="48"/>
      <c r="L7608" s="48"/>
      <c r="M7608" s="48"/>
      <c r="N7608" s="48"/>
      <c r="O7608" s="49"/>
    </row>
    <row r="7609" spans="2:15" x14ac:dyDescent="0.25">
      <c r="B7609" s="89"/>
      <c r="C7609" s="48"/>
      <c r="D7609" s="48"/>
      <c r="E7609" s="48"/>
      <c r="F7609" s="48"/>
      <c r="G7609" s="49"/>
      <c r="H7609" s="48"/>
      <c r="I7609" s="52"/>
      <c r="J7609" s="52"/>
      <c r="K7609" s="48"/>
      <c r="L7609" s="48"/>
      <c r="M7609" s="48"/>
      <c r="N7609" s="48"/>
      <c r="O7609" s="49"/>
    </row>
    <row r="7610" spans="2:15" x14ac:dyDescent="0.25">
      <c r="B7610" s="89"/>
      <c r="C7610" s="48"/>
      <c r="D7610" s="48"/>
      <c r="E7610" s="48"/>
      <c r="F7610" s="48"/>
      <c r="G7610" s="49"/>
      <c r="H7610" s="48"/>
      <c r="I7610" s="52"/>
      <c r="J7610" s="52"/>
      <c r="K7610" s="48"/>
      <c r="L7610" s="48"/>
      <c r="M7610" s="48"/>
      <c r="N7610" s="48"/>
      <c r="O7610" s="49"/>
    </row>
    <row r="7611" spans="2:15" x14ac:dyDescent="0.25">
      <c r="B7611" s="89"/>
      <c r="C7611" s="48"/>
      <c r="D7611" s="48"/>
      <c r="E7611" s="48"/>
      <c r="F7611" s="48"/>
      <c r="G7611" s="49"/>
      <c r="H7611" s="48"/>
      <c r="I7611" s="52"/>
      <c r="J7611" s="52"/>
      <c r="K7611" s="48"/>
      <c r="L7611" s="48"/>
      <c r="M7611" s="48"/>
      <c r="N7611" s="48"/>
      <c r="O7611" s="49"/>
    </row>
    <row r="7612" spans="2:15" x14ac:dyDescent="0.25">
      <c r="B7612" s="89"/>
      <c r="C7612" s="48"/>
      <c r="D7612" s="48"/>
      <c r="E7612" s="48"/>
      <c r="F7612" s="48"/>
      <c r="G7612" s="49"/>
      <c r="H7612" s="48"/>
      <c r="I7612" s="52"/>
      <c r="J7612" s="52"/>
      <c r="K7612" s="48"/>
      <c r="L7612" s="48"/>
      <c r="M7612" s="48"/>
      <c r="N7612" s="48"/>
      <c r="O7612" s="49"/>
    </row>
    <row r="7613" spans="2:15" x14ac:dyDescent="0.25">
      <c r="B7613" s="89"/>
      <c r="C7613" s="48"/>
      <c r="D7613" s="48"/>
      <c r="E7613" s="48"/>
      <c r="F7613" s="48"/>
      <c r="G7613" s="49"/>
      <c r="H7613" s="48"/>
      <c r="I7613" s="52"/>
      <c r="J7613" s="52"/>
      <c r="K7613" s="48"/>
      <c r="L7613" s="48"/>
      <c r="M7613" s="48"/>
      <c r="N7613" s="48"/>
      <c r="O7613" s="49"/>
    </row>
    <row r="7614" spans="2:15" x14ac:dyDescent="0.25">
      <c r="B7614" s="89"/>
      <c r="C7614" s="48"/>
      <c r="D7614" s="48"/>
      <c r="E7614" s="48"/>
      <c r="F7614" s="48"/>
      <c r="G7614" s="49"/>
      <c r="H7614" s="48"/>
      <c r="I7614" s="52"/>
      <c r="J7614" s="52"/>
      <c r="K7614" s="48"/>
      <c r="L7614" s="48"/>
      <c r="M7614" s="48"/>
      <c r="N7614" s="48"/>
      <c r="O7614" s="49"/>
    </row>
    <row r="7615" spans="2:15" x14ac:dyDescent="0.25">
      <c r="B7615" s="89"/>
      <c r="C7615" s="48"/>
      <c r="D7615" s="48"/>
      <c r="E7615" s="48"/>
      <c r="F7615" s="48"/>
      <c r="G7615" s="49"/>
      <c r="H7615" s="48"/>
      <c r="I7615" s="52"/>
      <c r="J7615" s="52"/>
      <c r="K7615" s="48"/>
      <c r="L7615" s="48"/>
      <c r="M7615" s="48"/>
      <c r="N7615" s="48"/>
      <c r="O7615" s="49"/>
    </row>
    <row r="7616" spans="2:15" x14ac:dyDescent="0.25">
      <c r="B7616" s="89"/>
      <c r="C7616" s="48"/>
      <c r="D7616" s="48"/>
      <c r="E7616" s="48"/>
      <c r="F7616" s="48"/>
      <c r="G7616" s="49"/>
      <c r="H7616" s="48"/>
      <c r="I7616" s="52"/>
      <c r="J7616" s="52"/>
      <c r="K7616" s="48"/>
      <c r="L7616" s="48"/>
      <c r="M7616" s="48"/>
      <c r="N7616" s="48"/>
      <c r="O7616" s="49"/>
    </row>
    <row r="7617" spans="2:15" x14ac:dyDescent="0.25">
      <c r="B7617" s="89"/>
      <c r="C7617" s="48"/>
      <c r="D7617" s="48"/>
      <c r="E7617" s="48"/>
      <c r="F7617" s="48"/>
      <c r="G7617" s="49"/>
      <c r="H7617" s="48"/>
      <c r="I7617" s="52"/>
      <c r="J7617" s="52"/>
      <c r="K7617" s="48"/>
      <c r="L7617" s="48"/>
      <c r="M7617" s="48"/>
      <c r="N7617" s="48"/>
      <c r="O7617" s="49"/>
    </row>
    <row r="7618" spans="2:15" x14ac:dyDescent="0.25">
      <c r="B7618" s="89"/>
      <c r="C7618" s="48"/>
      <c r="D7618" s="48"/>
      <c r="E7618" s="48"/>
      <c r="F7618" s="48"/>
      <c r="G7618" s="49"/>
      <c r="H7618" s="48"/>
      <c r="I7618" s="52"/>
      <c r="J7618" s="52"/>
      <c r="K7618" s="48"/>
      <c r="L7618" s="48"/>
      <c r="M7618" s="48"/>
      <c r="N7618" s="48"/>
      <c r="O7618" s="49"/>
    </row>
    <row r="7619" spans="2:15" x14ac:dyDescent="0.25">
      <c r="B7619" s="89"/>
      <c r="C7619" s="48"/>
      <c r="D7619" s="48"/>
      <c r="E7619" s="48"/>
      <c r="F7619" s="48"/>
      <c r="G7619" s="49"/>
      <c r="H7619" s="48"/>
      <c r="I7619" s="52"/>
      <c r="J7619" s="52"/>
      <c r="K7619" s="48"/>
      <c r="L7619" s="48"/>
      <c r="M7619" s="48"/>
      <c r="N7619" s="48"/>
      <c r="O7619" s="49"/>
    </row>
    <row r="7620" spans="2:15" x14ac:dyDescent="0.25">
      <c r="B7620" s="89"/>
      <c r="C7620" s="48"/>
      <c r="D7620" s="48"/>
      <c r="E7620" s="48"/>
      <c r="F7620" s="48"/>
      <c r="G7620" s="49"/>
      <c r="H7620" s="48"/>
      <c r="I7620" s="52"/>
      <c r="J7620" s="52"/>
      <c r="K7620" s="48"/>
      <c r="L7620" s="48"/>
      <c r="M7620" s="48"/>
      <c r="N7620" s="48"/>
      <c r="O7620" s="49"/>
    </row>
    <row r="7621" spans="2:15" x14ac:dyDescent="0.25">
      <c r="B7621" s="89"/>
      <c r="C7621" s="48"/>
      <c r="D7621" s="48"/>
      <c r="E7621" s="48"/>
      <c r="F7621" s="48"/>
      <c r="G7621" s="49"/>
      <c r="H7621" s="48"/>
      <c r="I7621" s="52"/>
      <c r="J7621" s="52"/>
      <c r="K7621" s="48"/>
      <c r="L7621" s="48"/>
      <c r="M7621" s="48"/>
      <c r="N7621" s="48"/>
      <c r="O7621" s="49"/>
    </row>
    <row r="7622" spans="2:15" x14ac:dyDescent="0.25">
      <c r="B7622" s="89"/>
      <c r="C7622" s="48"/>
      <c r="D7622" s="48"/>
      <c r="E7622" s="48"/>
      <c r="F7622" s="48"/>
      <c r="G7622" s="49"/>
      <c r="H7622" s="48"/>
      <c r="I7622" s="52"/>
      <c r="J7622" s="52"/>
      <c r="K7622" s="48"/>
      <c r="L7622" s="48"/>
      <c r="M7622" s="48"/>
      <c r="N7622" s="48"/>
      <c r="O7622" s="49"/>
    </row>
    <row r="7623" spans="2:15" x14ac:dyDescent="0.25">
      <c r="B7623" s="89"/>
      <c r="C7623" s="48"/>
      <c r="D7623" s="48"/>
      <c r="E7623" s="48"/>
      <c r="F7623" s="48"/>
      <c r="G7623" s="49"/>
      <c r="H7623" s="48"/>
      <c r="I7623" s="52"/>
      <c r="J7623" s="52"/>
      <c r="K7623" s="48"/>
      <c r="L7623" s="48"/>
      <c r="M7623" s="48"/>
      <c r="N7623" s="48"/>
      <c r="O7623" s="49"/>
    </row>
    <row r="7624" spans="2:15" x14ac:dyDescent="0.25">
      <c r="B7624" s="89"/>
      <c r="C7624" s="48"/>
      <c r="D7624" s="48"/>
      <c r="E7624" s="48"/>
      <c r="F7624" s="48"/>
      <c r="G7624" s="49"/>
      <c r="H7624" s="48"/>
      <c r="I7624" s="52"/>
      <c r="J7624" s="52"/>
      <c r="K7624" s="48"/>
      <c r="L7624" s="48"/>
      <c r="M7624" s="48"/>
      <c r="N7624" s="48"/>
      <c r="O7624" s="49"/>
    </row>
    <row r="7625" spans="2:15" x14ac:dyDescent="0.25">
      <c r="B7625" s="89"/>
      <c r="C7625" s="48"/>
      <c r="D7625" s="48"/>
      <c r="E7625" s="48"/>
      <c r="F7625" s="48"/>
      <c r="G7625" s="49"/>
      <c r="H7625" s="48"/>
      <c r="I7625" s="52"/>
      <c r="J7625" s="52"/>
      <c r="K7625" s="48"/>
      <c r="L7625" s="48"/>
      <c r="M7625" s="48"/>
      <c r="N7625" s="48"/>
      <c r="O7625" s="49"/>
    </row>
    <row r="7626" spans="2:15" x14ac:dyDescent="0.25">
      <c r="B7626" s="89"/>
      <c r="C7626" s="48"/>
      <c r="D7626" s="48"/>
      <c r="E7626" s="48"/>
      <c r="F7626" s="48"/>
      <c r="G7626" s="49"/>
      <c r="H7626" s="48"/>
      <c r="I7626" s="52"/>
      <c r="J7626" s="52"/>
      <c r="K7626" s="48"/>
      <c r="L7626" s="48"/>
      <c r="M7626" s="48"/>
      <c r="N7626" s="48"/>
      <c r="O7626" s="49"/>
    </row>
    <row r="7627" spans="2:15" x14ac:dyDescent="0.25">
      <c r="B7627" s="89"/>
      <c r="C7627" s="48"/>
      <c r="D7627" s="48"/>
      <c r="E7627" s="48"/>
      <c r="F7627" s="48"/>
      <c r="G7627" s="49"/>
      <c r="H7627" s="48"/>
      <c r="I7627" s="52"/>
      <c r="J7627" s="52"/>
      <c r="K7627" s="48"/>
      <c r="L7627" s="48"/>
      <c r="M7627" s="48"/>
      <c r="N7627" s="48"/>
      <c r="O7627" s="49"/>
    </row>
    <row r="7628" spans="2:15" x14ac:dyDescent="0.25">
      <c r="B7628" s="89"/>
      <c r="C7628" s="48"/>
      <c r="D7628" s="48"/>
      <c r="E7628" s="48"/>
      <c r="F7628" s="48"/>
      <c r="G7628" s="49"/>
      <c r="H7628" s="48"/>
      <c r="I7628" s="52"/>
      <c r="J7628" s="52"/>
      <c r="K7628" s="48"/>
      <c r="L7628" s="48"/>
      <c r="M7628" s="48"/>
      <c r="N7628" s="48"/>
      <c r="O7628" s="49"/>
    </row>
    <row r="7629" spans="2:15" x14ac:dyDescent="0.25">
      <c r="B7629" s="89"/>
      <c r="C7629" s="48"/>
      <c r="D7629" s="48"/>
      <c r="E7629" s="48"/>
      <c r="F7629" s="48"/>
      <c r="G7629" s="49"/>
      <c r="H7629" s="48"/>
      <c r="I7629" s="52"/>
      <c r="J7629" s="52"/>
      <c r="K7629" s="48"/>
      <c r="L7629" s="48"/>
      <c r="M7629" s="48"/>
      <c r="N7629" s="48"/>
      <c r="O7629" s="49"/>
    </row>
    <row r="7630" spans="2:15" x14ac:dyDescent="0.25">
      <c r="B7630" s="89"/>
      <c r="C7630" s="48"/>
      <c r="D7630" s="48"/>
      <c r="E7630" s="48"/>
      <c r="F7630" s="48"/>
      <c r="G7630" s="49"/>
      <c r="H7630" s="48"/>
      <c r="I7630" s="52"/>
      <c r="J7630" s="52"/>
      <c r="K7630" s="48"/>
      <c r="L7630" s="48"/>
      <c r="M7630" s="48"/>
      <c r="N7630" s="48"/>
      <c r="O7630" s="49"/>
    </row>
    <row r="7631" spans="2:15" x14ac:dyDescent="0.25">
      <c r="B7631" s="89"/>
      <c r="C7631" s="48"/>
      <c r="D7631" s="48"/>
      <c r="E7631" s="48"/>
      <c r="F7631" s="48"/>
      <c r="G7631" s="49"/>
      <c r="H7631" s="48"/>
      <c r="I7631" s="52"/>
      <c r="J7631" s="52"/>
      <c r="K7631" s="48"/>
      <c r="L7631" s="48"/>
      <c r="M7631" s="48"/>
      <c r="N7631" s="48"/>
      <c r="O7631" s="49"/>
    </row>
    <row r="7632" spans="2:15" x14ac:dyDescent="0.25">
      <c r="B7632" s="89"/>
      <c r="C7632" s="48"/>
      <c r="D7632" s="48"/>
      <c r="E7632" s="48"/>
      <c r="F7632" s="48"/>
      <c r="G7632" s="49"/>
      <c r="H7632" s="48"/>
      <c r="I7632" s="52"/>
      <c r="J7632" s="52"/>
      <c r="K7632" s="48"/>
      <c r="L7632" s="48"/>
      <c r="M7632" s="48"/>
      <c r="N7632" s="48"/>
      <c r="O7632" s="49"/>
    </row>
    <row r="7633" spans="2:15" x14ac:dyDescent="0.25">
      <c r="B7633" s="89"/>
      <c r="C7633" s="48"/>
      <c r="D7633" s="48"/>
      <c r="E7633" s="48"/>
      <c r="F7633" s="48"/>
      <c r="G7633" s="49"/>
      <c r="H7633" s="48"/>
      <c r="I7633" s="52"/>
      <c r="J7633" s="52"/>
      <c r="K7633" s="48"/>
      <c r="L7633" s="48"/>
      <c r="M7633" s="48"/>
      <c r="N7633" s="48"/>
      <c r="O7633" s="49"/>
    </row>
    <row r="7634" spans="2:15" x14ac:dyDescent="0.25">
      <c r="B7634" s="89"/>
      <c r="C7634" s="48"/>
      <c r="D7634" s="48"/>
      <c r="E7634" s="48"/>
      <c r="F7634" s="48"/>
      <c r="G7634" s="49"/>
      <c r="H7634" s="48"/>
      <c r="I7634" s="52"/>
      <c r="J7634" s="52"/>
      <c r="K7634" s="48"/>
      <c r="L7634" s="48"/>
      <c r="M7634" s="48"/>
      <c r="N7634" s="48"/>
      <c r="O7634" s="49"/>
    </row>
    <row r="7635" spans="2:15" x14ac:dyDescent="0.25">
      <c r="B7635" s="89"/>
      <c r="C7635" s="48"/>
      <c r="D7635" s="48"/>
      <c r="E7635" s="48"/>
      <c r="F7635" s="48"/>
      <c r="G7635" s="49"/>
      <c r="H7635" s="48"/>
      <c r="I7635" s="52"/>
      <c r="J7635" s="52"/>
      <c r="K7635" s="48"/>
      <c r="L7635" s="48"/>
      <c r="M7635" s="48"/>
      <c r="N7635" s="48"/>
      <c r="O7635" s="49"/>
    </row>
    <row r="7636" spans="2:15" x14ac:dyDescent="0.25">
      <c r="B7636" s="89"/>
      <c r="C7636" s="48"/>
      <c r="D7636" s="48"/>
      <c r="E7636" s="48"/>
      <c r="F7636" s="48"/>
      <c r="G7636" s="49"/>
      <c r="H7636" s="48"/>
      <c r="I7636" s="52"/>
      <c r="J7636" s="52"/>
      <c r="K7636" s="48"/>
      <c r="L7636" s="48"/>
      <c r="M7636" s="48"/>
      <c r="N7636" s="48"/>
      <c r="O7636" s="49"/>
    </row>
    <row r="7637" spans="2:15" x14ac:dyDescent="0.25">
      <c r="B7637" s="89"/>
      <c r="C7637" s="48"/>
      <c r="D7637" s="48"/>
      <c r="E7637" s="48"/>
      <c r="F7637" s="48"/>
      <c r="G7637" s="49"/>
      <c r="H7637" s="48"/>
      <c r="I7637" s="52"/>
      <c r="J7637" s="52"/>
      <c r="K7637" s="48"/>
      <c r="L7637" s="48"/>
      <c r="M7637" s="48"/>
      <c r="N7637" s="48"/>
      <c r="O7637" s="49"/>
    </row>
    <row r="7638" spans="2:15" x14ac:dyDescent="0.25">
      <c r="B7638" s="89"/>
      <c r="C7638" s="48"/>
      <c r="D7638" s="48"/>
      <c r="E7638" s="48"/>
      <c r="F7638" s="48"/>
      <c r="G7638" s="49"/>
      <c r="H7638" s="48"/>
      <c r="I7638" s="52"/>
      <c r="J7638" s="52"/>
      <c r="K7638" s="48"/>
      <c r="L7638" s="48"/>
      <c r="M7638" s="48"/>
      <c r="N7638" s="48"/>
      <c r="O7638" s="49"/>
    </row>
    <row r="7639" spans="2:15" x14ac:dyDescent="0.25">
      <c r="B7639" s="89"/>
      <c r="C7639" s="48"/>
      <c r="D7639" s="48"/>
      <c r="E7639" s="48"/>
      <c r="F7639" s="48"/>
      <c r="G7639" s="49"/>
      <c r="H7639" s="48"/>
      <c r="I7639" s="52"/>
      <c r="J7639" s="52"/>
      <c r="K7639" s="48"/>
      <c r="L7639" s="48"/>
      <c r="M7639" s="48"/>
      <c r="N7639" s="48"/>
      <c r="O7639" s="49"/>
    </row>
    <row r="7640" spans="2:15" x14ac:dyDescent="0.25">
      <c r="B7640" s="89"/>
      <c r="C7640" s="48"/>
      <c r="D7640" s="48"/>
      <c r="E7640" s="48"/>
      <c r="F7640" s="48"/>
      <c r="G7640" s="49"/>
      <c r="H7640" s="48"/>
      <c r="I7640" s="52"/>
      <c r="J7640" s="52"/>
      <c r="K7640" s="48"/>
      <c r="L7640" s="48"/>
      <c r="M7640" s="48"/>
      <c r="N7640" s="48"/>
      <c r="O7640" s="49"/>
    </row>
    <row r="7641" spans="2:15" x14ac:dyDescent="0.25">
      <c r="B7641" s="89"/>
      <c r="C7641" s="48"/>
      <c r="D7641" s="48"/>
      <c r="E7641" s="48"/>
      <c r="F7641" s="48"/>
      <c r="G7641" s="49"/>
      <c r="H7641" s="48"/>
      <c r="I7641" s="52"/>
      <c r="J7641" s="52"/>
      <c r="K7641" s="48"/>
      <c r="L7641" s="48"/>
      <c r="M7641" s="48"/>
      <c r="N7641" s="48"/>
      <c r="O7641" s="49"/>
    </row>
    <row r="7642" spans="2:15" x14ac:dyDescent="0.25">
      <c r="B7642" s="89"/>
      <c r="C7642" s="48"/>
      <c r="D7642" s="48"/>
      <c r="E7642" s="48"/>
      <c r="F7642" s="48"/>
      <c r="G7642" s="49"/>
      <c r="H7642" s="48"/>
      <c r="I7642" s="52"/>
      <c r="J7642" s="52"/>
      <c r="K7642" s="48"/>
      <c r="L7642" s="48"/>
      <c r="M7642" s="48"/>
      <c r="N7642" s="48"/>
      <c r="O7642" s="49"/>
    </row>
    <row r="7643" spans="2:15" x14ac:dyDescent="0.25">
      <c r="B7643" s="89"/>
      <c r="C7643" s="48"/>
      <c r="D7643" s="48"/>
      <c r="E7643" s="48"/>
      <c r="F7643" s="48"/>
      <c r="G7643" s="49"/>
      <c r="H7643" s="48"/>
      <c r="I7643" s="52"/>
      <c r="J7643" s="52"/>
      <c r="K7643" s="48"/>
      <c r="L7643" s="48"/>
      <c r="M7643" s="48"/>
      <c r="N7643" s="48"/>
      <c r="O7643" s="49"/>
    </row>
    <row r="7644" spans="2:15" x14ac:dyDescent="0.25">
      <c r="B7644" s="89"/>
      <c r="C7644" s="48"/>
      <c r="D7644" s="48"/>
      <c r="E7644" s="48"/>
      <c r="F7644" s="48"/>
      <c r="G7644" s="49"/>
      <c r="H7644" s="48"/>
      <c r="I7644" s="52"/>
      <c r="J7644" s="52"/>
      <c r="K7644" s="48"/>
      <c r="L7644" s="48"/>
      <c r="M7644" s="48"/>
      <c r="N7644" s="48"/>
      <c r="O7644" s="49"/>
    </row>
    <row r="7645" spans="2:15" x14ac:dyDescent="0.25">
      <c r="B7645" s="89"/>
      <c r="C7645" s="48"/>
      <c r="D7645" s="48"/>
      <c r="E7645" s="48"/>
      <c r="F7645" s="48"/>
      <c r="G7645" s="49"/>
      <c r="H7645" s="48"/>
      <c r="I7645" s="52"/>
      <c r="J7645" s="52"/>
      <c r="K7645" s="48"/>
      <c r="L7645" s="48"/>
      <c r="M7645" s="48"/>
      <c r="N7645" s="48"/>
      <c r="O7645" s="49"/>
    </row>
    <row r="7646" spans="2:15" x14ac:dyDescent="0.25">
      <c r="B7646" s="89"/>
      <c r="C7646" s="48"/>
      <c r="D7646" s="48"/>
      <c r="E7646" s="48"/>
      <c r="F7646" s="48"/>
      <c r="G7646" s="49"/>
      <c r="H7646" s="48"/>
      <c r="I7646" s="52"/>
      <c r="J7646" s="52"/>
      <c r="K7646" s="48"/>
      <c r="L7646" s="48"/>
      <c r="M7646" s="48"/>
      <c r="N7646" s="48"/>
      <c r="O7646" s="49"/>
    </row>
    <row r="7647" spans="2:15" x14ac:dyDescent="0.25">
      <c r="B7647" s="89"/>
      <c r="C7647" s="48"/>
      <c r="D7647" s="48"/>
      <c r="E7647" s="48"/>
      <c r="F7647" s="48"/>
      <c r="G7647" s="49"/>
      <c r="H7647" s="48"/>
      <c r="I7647" s="52"/>
      <c r="J7647" s="52"/>
      <c r="K7647" s="48"/>
      <c r="L7647" s="48"/>
      <c r="M7647" s="48"/>
      <c r="N7647" s="48"/>
      <c r="O7647" s="49"/>
    </row>
    <row r="7648" spans="2:15" x14ac:dyDescent="0.25">
      <c r="B7648" s="89"/>
      <c r="C7648" s="48"/>
      <c r="D7648" s="48"/>
      <c r="E7648" s="48"/>
      <c r="F7648" s="48"/>
      <c r="G7648" s="49"/>
      <c r="H7648" s="48"/>
      <c r="I7648" s="52"/>
      <c r="J7648" s="52"/>
      <c r="K7648" s="48"/>
      <c r="L7648" s="48"/>
      <c r="M7648" s="48"/>
      <c r="N7648" s="48"/>
      <c r="O7648" s="49"/>
    </row>
    <row r="7649" spans="2:15" x14ac:dyDescent="0.25">
      <c r="B7649" s="89"/>
      <c r="C7649" s="48"/>
      <c r="D7649" s="48"/>
      <c r="E7649" s="48"/>
      <c r="F7649" s="48"/>
      <c r="G7649" s="49"/>
      <c r="H7649" s="48"/>
      <c r="I7649" s="52"/>
      <c r="J7649" s="52"/>
      <c r="K7649" s="48"/>
      <c r="L7649" s="48"/>
      <c r="M7649" s="48"/>
      <c r="N7649" s="48"/>
      <c r="O7649" s="49"/>
    </row>
    <row r="7650" spans="2:15" x14ac:dyDescent="0.25">
      <c r="B7650" s="89"/>
      <c r="C7650" s="48"/>
      <c r="D7650" s="48"/>
      <c r="E7650" s="48"/>
      <c r="F7650" s="48"/>
      <c r="G7650" s="49"/>
      <c r="H7650" s="48"/>
      <c r="I7650" s="52"/>
      <c r="J7650" s="52"/>
      <c r="K7650" s="48"/>
      <c r="L7650" s="48"/>
      <c r="M7650" s="48"/>
      <c r="N7650" s="48"/>
      <c r="O7650" s="49"/>
    </row>
    <row r="7651" spans="2:15" x14ac:dyDescent="0.25">
      <c r="B7651" s="89"/>
      <c r="C7651" s="48"/>
      <c r="D7651" s="48"/>
      <c r="E7651" s="48"/>
      <c r="F7651" s="48"/>
      <c r="G7651" s="49"/>
      <c r="H7651" s="48"/>
      <c r="I7651" s="52"/>
      <c r="J7651" s="52"/>
      <c r="K7651" s="48"/>
      <c r="L7651" s="48"/>
      <c r="M7651" s="48"/>
      <c r="N7651" s="48"/>
      <c r="O7651" s="49"/>
    </row>
    <row r="7652" spans="2:15" x14ac:dyDescent="0.25">
      <c r="B7652" s="89"/>
      <c r="C7652" s="48"/>
      <c r="D7652" s="48"/>
      <c r="E7652" s="48"/>
      <c r="F7652" s="48"/>
      <c r="G7652" s="49"/>
      <c r="H7652" s="48"/>
      <c r="I7652" s="52"/>
      <c r="J7652" s="52"/>
      <c r="K7652" s="48"/>
      <c r="L7652" s="48"/>
      <c r="M7652" s="48"/>
      <c r="N7652" s="48"/>
      <c r="O7652" s="49"/>
    </row>
    <row r="7653" spans="2:15" x14ac:dyDescent="0.25">
      <c r="B7653" s="89"/>
      <c r="C7653" s="48"/>
      <c r="D7653" s="48"/>
      <c r="E7653" s="48"/>
      <c r="F7653" s="48"/>
      <c r="G7653" s="49"/>
      <c r="H7653" s="48"/>
      <c r="I7653" s="52"/>
      <c r="J7653" s="52"/>
      <c r="K7653" s="48"/>
      <c r="L7653" s="48"/>
      <c r="M7653" s="48"/>
      <c r="N7653" s="48"/>
      <c r="O7653" s="49"/>
    </row>
    <row r="7654" spans="2:15" x14ac:dyDescent="0.25">
      <c r="B7654" s="89"/>
      <c r="C7654" s="48"/>
      <c r="D7654" s="48"/>
      <c r="E7654" s="48"/>
      <c r="F7654" s="48"/>
      <c r="G7654" s="49"/>
      <c r="H7654" s="48"/>
      <c r="I7654" s="52"/>
      <c r="J7654" s="52"/>
      <c r="K7654" s="48"/>
      <c r="L7654" s="48"/>
      <c r="M7654" s="48"/>
      <c r="N7654" s="48"/>
      <c r="O7654" s="49"/>
    </row>
    <row r="7655" spans="2:15" x14ac:dyDescent="0.25">
      <c r="B7655" s="89"/>
      <c r="C7655" s="48"/>
      <c r="D7655" s="48"/>
      <c r="E7655" s="48"/>
      <c r="F7655" s="48"/>
      <c r="G7655" s="49"/>
      <c r="H7655" s="48"/>
      <c r="I7655" s="52"/>
      <c r="J7655" s="52"/>
      <c r="K7655" s="48"/>
      <c r="L7655" s="48"/>
      <c r="M7655" s="48"/>
      <c r="N7655" s="48"/>
      <c r="O7655" s="49"/>
    </row>
    <row r="7656" spans="2:15" x14ac:dyDescent="0.25">
      <c r="B7656" s="89"/>
      <c r="C7656" s="48"/>
      <c r="D7656" s="48"/>
      <c r="E7656" s="48"/>
      <c r="F7656" s="48"/>
      <c r="G7656" s="49"/>
      <c r="H7656" s="48"/>
      <c r="I7656" s="52"/>
      <c r="J7656" s="52"/>
      <c r="K7656" s="48"/>
      <c r="L7656" s="48"/>
      <c r="M7656" s="48"/>
      <c r="N7656" s="48"/>
      <c r="O7656" s="49"/>
    </row>
    <row r="7657" spans="2:15" x14ac:dyDescent="0.25">
      <c r="B7657" s="89"/>
      <c r="C7657" s="48"/>
      <c r="D7657" s="48"/>
      <c r="E7657" s="48"/>
      <c r="F7657" s="48"/>
      <c r="G7657" s="49"/>
      <c r="H7657" s="48"/>
      <c r="I7657" s="52"/>
      <c r="J7657" s="52"/>
      <c r="K7657" s="48"/>
      <c r="L7657" s="48"/>
      <c r="M7657" s="48"/>
      <c r="N7657" s="48"/>
      <c r="O7657" s="49"/>
    </row>
    <row r="7658" spans="2:15" x14ac:dyDescent="0.25">
      <c r="B7658" s="89"/>
      <c r="C7658" s="48"/>
      <c r="D7658" s="48"/>
      <c r="E7658" s="48"/>
      <c r="F7658" s="48"/>
      <c r="G7658" s="49"/>
      <c r="H7658" s="48"/>
      <c r="I7658" s="52"/>
      <c r="J7658" s="52"/>
      <c r="K7658" s="48"/>
      <c r="L7658" s="48"/>
      <c r="M7658" s="48"/>
      <c r="N7658" s="48"/>
      <c r="O7658" s="49"/>
    </row>
    <row r="7659" spans="2:15" x14ac:dyDescent="0.25">
      <c r="B7659" s="89"/>
      <c r="C7659" s="48"/>
      <c r="D7659" s="48"/>
      <c r="E7659" s="48"/>
      <c r="F7659" s="48"/>
      <c r="G7659" s="49"/>
      <c r="H7659" s="48"/>
      <c r="I7659" s="52"/>
      <c r="J7659" s="52"/>
      <c r="K7659" s="48"/>
      <c r="L7659" s="48"/>
      <c r="M7659" s="48"/>
      <c r="N7659" s="48"/>
      <c r="O7659" s="49"/>
    </row>
    <row r="7660" spans="2:15" x14ac:dyDescent="0.25">
      <c r="B7660" s="89"/>
      <c r="C7660" s="48"/>
      <c r="D7660" s="48"/>
      <c r="E7660" s="48"/>
      <c r="F7660" s="48"/>
      <c r="G7660" s="49"/>
      <c r="H7660" s="48"/>
      <c r="I7660" s="52"/>
      <c r="J7660" s="52"/>
      <c r="K7660" s="48"/>
      <c r="L7660" s="48"/>
      <c r="M7660" s="48"/>
      <c r="N7660" s="48"/>
      <c r="O7660" s="49"/>
    </row>
    <row r="7661" spans="2:15" x14ac:dyDescent="0.25">
      <c r="B7661" s="89"/>
      <c r="C7661" s="48"/>
      <c r="D7661" s="48"/>
      <c r="E7661" s="48"/>
      <c r="F7661" s="48"/>
      <c r="G7661" s="49"/>
      <c r="H7661" s="48"/>
      <c r="I7661" s="52"/>
      <c r="J7661" s="52"/>
      <c r="K7661" s="48"/>
      <c r="L7661" s="48"/>
      <c r="M7661" s="48"/>
      <c r="N7661" s="48"/>
      <c r="O7661" s="49"/>
    </row>
    <row r="7662" spans="2:15" x14ac:dyDescent="0.25">
      <c r="B7662" s="89"/>
      <c r="C7662" s="48"/>
      <c r="D7662" s="48"/>
      <c r="E7662" s="48"/>
      <c r="F7662" s="48"/>
      <c r="G7662" s="49"/>
      <c r="H7662" s="48"/>
      <c r="I7662" s="52"/>
      <c r="J7662" s="52"/>
      <c r="K7662" s="48"/>
      <c r="L7662" s="48"/>
      <c r="M7662" s="48"/>
      <c r="N7662" s="48"/>
      <c r="O7662" s="49"/>
    </row>
    <row r="7663" spans="2:15" x14ac:dyDescent="0.25">
      <c r="B7663" s="89"/>
      <c r="C7663" s="48"/>
      <c r="D7663" s="48"/>
      <c r="E7663" s="48"/>
      <c r="F7663" s="48"/>
      <c r="G7663" s="49"/>
      <c r="H7663" s="48"/>
      <c r="I7663" s="52"/>
      <c r="J7663" s="52"/>
      <c r="K7663" s="48"/>
      <c r="L7663" s="48"/>
      <c r="M7663" s="48"/>
      <c r="N7663" s="48"/>
      <c r="O7663" s="49"/>
    </row>
    <row r="7664" spans="2:15" x14ac:dyDescent="0.25">
      <c r="B7664" s="89"/>
      <c r="C7664" s="48"/>
      <c r="D7664" s="48"/>
      <c r="E7664" s="48"/>
      <c r="F7664" s="48"/>
      <c r="G7664" s="49"/>
      <c r="H7664" s="48"/>
      <c r="I7664" s="52"/>
      <c r="J7664" s="52"/>
      <c r="K7664" s="48"/>
      <c r="L7664" s="48"/>
      <c r="M7664" s="48"/>
      <c r="N7664" s="48"/>
      <c r="O7664" s="49"/>
    </row>
    <row r="7665" spans="2:15" x14ac:dyDescent="0.25">
      <c r="B7665" s="89"/>
      <c r="C7665" s="48"/>
      <c r="D7665" s="48"/>
      <c r="E7665" s="48"/>
      <c r="F7665" s="48"/>
      <c r="G7665" s="49"/>
      <c r="H7665" s="48"/>
      <c r="I7665" s="52"/>
      <c r="J7665" s="52"/>
      <c r="K7665" s="48"/>
      <c r="L7665" s="48"/>
      <c r="M7665" s="48"/>
      <c r="N7665" s="48"/>
      <c r="O7665" s="49"/>
    </row>
    <row r="7666" spans="2:15" x14ac:dyDescent="0.25">
      <c r="B7666" s="89"/>
      <c r="C7666" s="48"/>
      <c r="D7666" s="48"/>
      <c r="E7666" s="48"/>
      <c r="F7666" s="48"/>
      <c r="G7666" s="49"/>
      <c r="H7666" s="48"/>
      <c r="I7666" s="52"/>
      <c r="J7666" s="52"/>
      <c r="K7666" s="48"/>
      <c r="L7666" s="48"/>
      <c r="M7666" s="48"/>
      <c r="N7666" s="48"/>
      <c r="O7666" s="49"/>
    </row>
    <row r="7667" spans="2:15" x14ac:dyDescent="0.25">
      <c r="B7667" s="89"/>
      <c r="C7667" s="48"/>
      <c r="D7667" s="48"/>
      <c r="E7667" s="48"/>
      <c r="F7667" s="48"/>
      <c r="G7667" s="49"/>
      <c r="H7667" s="48"/>
      <c r="I7667" s="52"/>
      <c r="J7667" s="52"/>
      <c r="K7667" s="48"/>
      <c r="L7667" s="48"/>
      <c r="M7667" s="48"/>
      <c r="N7667" s="48"/>
      <c r="O7667" s="49"/>
    </row>
    <row r="7668" spans="2:15" x14ac:dyDescent="0.25">
      <c r="B7668" s="89"/>
      <c r="C7668" s="48"/>
      <c r="D7668" s="48"/>
      <c r="E7668" s="48"/>
      <c r="F7668" s="48"/>
      <c r="G7668" s="49"/>
      <c r="H7668" s="48"/>
      <c r="I7668" s="52"/>
      <c r="J7668" s="52"/>
      <c r="K7668" s="48"/>
      <c r="L7668" s="48"/>
      <c r="M7668" s="48"/>
      <c r="N7668" s="48"/>
      <c r="O7668" s="49"/>
    </row>
    <row r="7669" spans="2:15" x14ac:dyDescent="0.25">
      <c r="B7669" s="89"/>
      <c r="C7669" s="48"/>
      <c r="D7669" s="48"/>
      <c r="E7669" s="48"/>
      <c r="F7669" s="48"/>
      <c r="G7669" s="49"/>
      <c r="H7669" s="48"/>
      <c r="I7669" s="52"/>
      <c r="J7669" s="52"/>
      <c r="K7669" s="48"/>
      <c r="L7669" s="48"/>
      <c r="M7669" s="48"/>
      <c r="N7669" s="48"/>
      <c r="O7669" s="49"/>
    </row>
    <row r="7670" spans="2:15" x14ac:dyDescent="0.25">
      <c r="B7670" s="89"/>
      <c r="C7670" s="48"/>
      <c r="D7670" s="48"/>
      <c r="E7670" s="48"/>
      <c r="F7670" s="48"/>
      <c r="G7670" s="49"/>
      <c r="H7670" s="48"/>
      <c r="I7670" s="52"/>
      <c r="J7670" s="52"/>
      <c r="K7670" s="48"/>
      <c r="L7670" s="48"/>
      <c r="M7670" s="48"/>
      <c r="N7670" s="48"/>
      <c r="O7670" s="49"/>
    </row>
    <row r="7671" spans="2:15" x14ac:dyDescent="0.25">
      <c r="B7671" s="89"/>
      <c r="C7671" s="48"/>
      <c r="D7671" s="48"/>
      <c r="E7671" s="48"/>
      <c r="F7671" s="48"/>
      <c r="G7671" s="49"/>
      <c r="H7671" s="48"/>
      <c r="I7671" s="52"/>
      <c r="J7671" s="52"/>
      <c r="K7671" s="48"/>
      <c r="L7671" s="48"/>
      <c r="M7671" s="48"/>
      <c r="N7671" s="48"/>
      <c r="O7671" s="49"/>
    </row>
    <row r="7672" spans="2:15" x14ac:dyDescent="0.25">
      <c r="B7672" s="89"/>
      <c r="C7672" s="48"/>
      <c r="D7672" s="48"/>
      <c r="E7672" s="48"/>
      <c r="F7672" s="48"/>
      <c r="G7672" s="49"/>
      <c r="H7672" s="48"/>
      <c r="I7672" s="52"/>
      <c r="J7672" s="52"/>
      <c r="K7672" s="48"/>
      <c r="L7672" s="48"/>
      <c r="M7672" s="48"/>
      <c r="N7672" s="48"/>
      <c r="O7672" s="49"/>
    </row>
    <row r="7673" spans="2:15" x14ac:dyDescent="0.25">
      <c r="B7673" s="89"/>
      <c r="C7673" s="48"/>
      <c r="D7673" s="48"/>
      <c r="E7673" s="48"/>
      <c r="F7673" s="48"/>
      <c r="G7673" s="49"/>
      <c r="H7673" s="48"/>
      <c r="I7673" s="52"/>
      <c r="J7673" s="52"/>
      <c r="K7673" s="48"/>
      <c r="L7673" s="48"/>
      <c r="M7673" s="48"/>
      <c r="N7673" s="48"/>
      <c r="O7673" s="49"/>
    </row>
    <row r="7674" spans="2:15" x14ac:dyDescent="0.25">
      <c r="B7674" s="89"/>
      <c r="C7674" s="48"/>
      <c r="D7674" s="48"/>
      <c r="E7674" s="48"/>
      <c r="F7674" s="48"/>
      <c r="G7674" s="49"/>
      <c r="H7674" s="48"/>
      <c r="I7674" s="52"/>
      <c r="J7674" s="52"/>
      <c r="K7674" s="48"/>
      <c r="L7674" s="48"/>
      <c r="M7674" s="48"/>
      <c r="N7674" s="48"/>
      <c r="O7674" s="49"/>
    </row>
    <row r="7675" spans="2:15" x14ac:dyDescent="0.25">
      <c r="B7675" s="89"/>
      <c r="C7675" s="48"/>
      <c r="D7675" s="48"/>
      <c r="E7675" s="48"/>
      <c r="F7675" s="48"/>
      <c r="G7675" s="49"/>
      <c r="H7675" s="48"/>
      <c r="I7675" s="52"/>
      <c r="J7675" s="52"/>
      <c r="K7675" s="48"/>
      <c r="L7675" s="48"/>
      <c r="M7675" s="48"/>
      <c r="N7675" s="48"/>
      <c r="O7675" s="49"/>
    </row>
    <row r="7676" spans="2:15" x14ac:dyDescent="0.25">
      <c r="B7676" s="89"/>
      <c r="C7676" s="48"/>
      <c r="D7676" s="48"/>
      <c r="E7676" s="48"/>
      <c r="F7676" s="48"/>
      <c r="G7676" s="49"/>
      <c r="H7676" s="48"/>
      <c r="I7676" s="52"/>
      <c r="J7676" s="52"/>
      <c r="K7676" s="48"/>
      <c r="L7676" s="48"/>
      <c r="M7676" s="48"/>
      <c r="N7676" s="48"/>
      <c r="O7676" s="49"/>
    </row>
    <row r="7677" spans="2:15" x14ac:dyDescent="0.25">
      <c r="B7677" s="89"/>
      <c r="C7677" s="48"/>
      <c r="D7677" s="48"/>
      <c r="E7677" s="48"/>
      <c r="F7677" s="48"/>
      <c r="G7677" s="49"/>
      <c r="H7677" s="48"/>
      <c r="I7677" s="52"/>
      <c r="J7677" s="52"/>
      <c r="K7677" s="48"/>
      <c r="L7677" s="48"/>
      <c r="M7677" s="48"/>
      <c r="N7677" s="48"/>
      <c r="O7677" s="49"/>
    </row>
    <row r="7678" spans="2:15" x14ac:dyDescent="0.25">
      <c r="B7678" s="89"/>
      <c r="C7678" s="48"/>
      <c r="D7678" s="48"/>
      <c r="E7678" s="48"/>
      <c r="F7678" s="48"/>
      <c r="G7678" s="49"/>
      <c r="H7678" s="48"/>
      <c r="I7678" s="52"/>
      <c r="J7678" s="52"/>
      <c r="K7678" s="48"/>
      <c r="L7678" s="48"/>
      <c r="M7678" s="48"/>
      <c r="N7678" s="48"/>
      <c r="O7678" s="49"/>
    </row>
    <row r="7679" spans="2:15" x14ac:dyDescent="0.25">
      <c r="B7679" s="89"/>
      <c r="C7679" s="48"/>
      <c r="D7679" s="48"/>
      <c r="E7679" s="48"/>
      <c r="F7679" s="48"/>
      <c r="G7679" s="49"/>
      <c r="H7679" s="48"/>
      <c r="I7679" s="52"/>
      <c r="J7679" s="52"/>
      <c r="K7679" s="48"/>
      <c r="L7679" s="48"/>
      <c r="M7679" s="48"/>
      <c r="N7679" s="48"/>
      <c r="O7679" s="49"/>
    </row>
    <row r="7680" spans="2:15" x14ac:dyDescent="0.25">
      <c r="B7680" s="89"/>
      <c r="C7680" s="48"/>
      <c r="D7680" s="48"/>
      <c r="E7680" s="48"/>
      <c r="F7680" s="48"/>
      <c r="G7680" s="49"/>
      <c r="H7680" s="48"/>
      <c r="I7680" s="52"/>
      <c r="J7680" s="52"/>
      <c r="K7680" s="48"/>
      <c r="L7680" s="48"/>
      <c r="M7680" s="48"/>
      <c r="N7680" s="48"/>
      <c r="O7680" s="49"/>
    </row>
    <row r="7681" spans="2:15" x14ac:dyDescent="0.25">
      <c r="B7681" s="89"/>
      <c r="C7681" s="48"/>
      <c r="D7681" s="48"/>
      <c r="E7681" s="48"/>
      <c r="F7681" s="48"/>
      <c r="G7681" s="49"/>
      <c r="H7681" s="48"/>
      <c r="I7681" s="52"/>
      <c r="J7681" s="52"/>
      <c r="K7681" s="48"/>
      <c r="L7681" s="48"/>
      <c r="M7681" s="48"/>
      <c r="N7681" s="48"/>
      <c r="O7681" s="49"/>
    </row>
    <row r="7682" spans="2:15" x14ac:dyDescent="0.25">
      <c r="B7682" s="89"/>
      <c r="C7682" s="48"/>
      <c r="D7682" s="48"/>
      <c r="E7682" s="48"/>
      <c r="F7682" s="48"/>
      <c r="G7682" s="49"/>
      <c r="H7682" s="48"/>
      <c r="I7682" s="52"/>
      <c r="J7682" s="52"/>
      <c r="K7682" s="48"/>
      <c r="L7682" s="48"/>
      <c r="M7682" s="48"/>
      <c r="N7682" s="48"/>
      <c r="O7682" s="49"/>
    </row>
    <row r="7683" spans="2:15" x14ac:dyDescent="0.25">
      <c r="B7683" s="89"/>
      <c r="C7683" s="48"/>
      <c r="D7683" s="48"/>
      <c r="E7683" s="48"/>
      <c r="F7683" s="48"/>
      <c r="G7683" s="49"/>
      <c r="H7683" s="48"/>
      <c r="I7683" s="52"/>
      <c r="J7683" s="52"/>
      <c r="K7683" s="48"/>
      <c r="L7683" s="48"/>
      <c r="M7683" s="48"/>
      <c r="N7683" s="48"/>
      <c r="O7683" s="49"/>
    </row>
    <row r="7684" spans="2:15" x14ac:dyDescent="0.25">
      <c r="B7684" s="89"/>
      <c r="C7684" s="48"/>
      <c r="D7684" s="48"/>
      <c r="E7684" s="48"/>
      <c r="F7684" s="48"/>
      <c r="G7684" s="49"/>
      <c r="H7684" s="48"/>
      <c r="I7684" s="52"/>
      <c r="J7684" s="52"/>
      <c r="K7684" s="48"/>
      <c r="L7684" s="48"/>
      <c r="M7684" s="48"/>
      <c r="N7684" s="48"/>
      <c r="O7684" s="49"/>
    </row>
    <row r="7685" spans="2:15" x14ac:dyDescent="0.25">
      <c r="B7685" s="89"/>
      <c r="C7685" s="48"/>
      <c r="D7685" s="48"/>
      <c r="E7685" s="48"/>
      <c r="F7685" s="48"/>
      <c r="G7685" s="49"/>
      <c r="H7685" s="48"/>
      <c r="I7685" s="52"/>
      <c r="J7685" s="52"/>
      <c r="K7685" s="48"/>
      <c r="L7685" s="48"/>
      <c r="M7685" s="48"/>
      <c r="N7685" s="48"/>
      <c r="O7685" s="49"/>
    </row>
    <row r="7686" spans="2:15" x14ac:dyDescent="0.25">
      <c r="B7686" s="89"/>
      <c r="C7686" s="48"/>
      <c r="D7686" s="48"/>
      <c r="E7686" s="48"/>
      <c r="F7686" s="48"/>
      <c r="G7686" s="49"/>
      <c r="H7686" s="48"/>
      <c r="I7686" s="52"/>
      <c r="J7686" s="52"/>
      <c r="K7686" s="48"/>
      <c r="L7686" s="48"/>
      <c r="M7686" s="48"/>
      <c r="N7686" s="48"/>
      <c r="O7686" s="49"/>
    </row>
    <row r="7687" spans="2:15" x14ac:dyDescent="0.25">
      <c r="B7687" s="89"/>
      <c r="C7687" s="48"/>
      <c r="D7687" s="48"/>
      <c r="E7687" s="48"/>
      <c r="F7687" s="48"/>
      <c r="G7687" s="49"/>
      <c r="H7687" s="48"/>
      <c r="I7687" s="52"/>
      <c r="J7687" s="52"/>
      <c r="K7687" s="48"/>
      <c r="L7687" s="48"/>
      <c r="M7687" s="48"/>
      <c r="N7687" s="48"/>
      <c r="O7687" s="49"/>
    </row>
    <row r="7688" spans="2:15" x14ac:dyDescent="0.25">
      <c r="B7688" s="89"/>
      <c r="C7688" s="48"/>
      <c r="D7688" s="48"/>
      <c r="E7688" s="48"/>
      <c r="F7688" s="48"/>
      <c r="G7688" s="49"/>
      <c r="H7688" s="48"/>
      <c r="I7688" s="52"/>
      <c r="J7688" s="52"/>
      <c r="K7688" s="48"/>
      <c r="L7688" s="48"/>
      <c r="M7688" s="48"/>
      <c r="N7688" s="48"/>
      <c r="O7688" s="49"/>
    </row>
    <row r="7689" spans="2:15" x14ac:dyDescent="0.25">
      <c r="B7689" s="89"/>
      <c r="C7689" s="48"/>
      <c r="D7689" s="48"/>
      <c r="E7689" s="48"/>
      <c r="F7689" s="48"/>
      <c r="G7689" s="49"/>
      <c r="H7689" s="48"/>
      <c r="I7689" s="52"/>
      <c r="J7689" s="52"/>
      <c r="K7689" s="48"/>
      <c r="L7689" s="48"/>
      <c r="M7689" s="48"/>
      <c r="N7689" s="48"/>
      <c r="O7689" s="49"/>
    </row>
    <row r="7690" spans="2:15" x14ac:dyDescent="0.25">
      <c r="B7690" s="89"/>
      <c r="C7690" s="48"/>
      <c r="D7690" s="48"/>
      <c r="E7690" s="48"/>
      <c r="F7690" s="48"/>
      <c r="G7690" s="49"/>
      <c r="H7690" s="48"/>
      <c r="I7690" s="52"/>
      <c r="J7690" s="52"/>
      <c r="K7690" s="48"/>
      <c r="L7690" s="48"/>
      <c r="M7690" s="48"/>
      <c r="N7690" s="48"/>
      <c r="O7690" s="49"/>
    </row>
    <row r="7691" spans="2:15" x14ac:dyDescent="0.25">
      <c r="B7691" s="89"/>
      <c r="C7691" s="48"/>
      <c r="D7691" s="48"/>
      <c r="E7691" s="48"/>
      <c r="F7691" s="48"/>
      <c r="G7691" s="49"/>
      <c r="H7691" s="48"/>
      <c r="I7691" s="52"/>
      <c r="J7691" s="52"/>
      <c r="K7691" s="48"/>
      <c r="L7691" s="48"/>
      <c r="M7691" s="48"/>
      <c r="N7691" s="48"/>
      <c r="O7691" s="49"/>
    </row>
    <row r="7692" spans="2:15" x14ac:dyDescent="0.25">
      <c r="B7692" s="89"/>
      <c r="C7692" s="48"/>
      <c r="D7692" s="48"/>
      <c r="E7692" s="48"/>
      <c r="F7692" s="48"/>
      <c r="G7692" s="49"/>
      <c r="H7692" s="48"/>
      <c r="I7692" s="52"/>
      <c r="J7692" s="52"/>
      <c r="K7692" s="48"/>
      <c r="L7692" s="48"/>
      <c r="M7692" s="48"/>
      <c r="N7692" s="48"/>
      <c r="O7692" s="49"/>
    </row>
    <row r="7693" spans="2:15" x14ac:dyDescent="0.25">
      <c r="B7693" s="89"/>
      <c r="C7693" s="48"/>
      <c r="D7693" s="48"/>
      <c r="E7693" s="48"/>
      <c r="F7693" s="48"/>
      <c r="G7693" s="49"/>
      <c r="H7693" s="48"/>
      <c r="I7693" s="52"/>
      <c r="J7693" s="52"/>
      <c r="K7693" s="48"/>
      <c r="L7693" s="48"/>
      <c r="M7693" s="48"/>
      <c r="N7693" s="48"/>
      <c r="O7693" s="49"/>
    </row>
    <row r="7694" spans="2:15" x14ac:dyDescent="0.25">
      <c r="B7694" s="89"/>
      <c r="C7694" s="48"/>
      <c r="D7694" s="48"/>
      <c r="E7694" s="48"/>
      <c r="F7694" s="48"/>
      <c r="G7694" s="49"/>
      <c r="H7694" s="48"/>
      <c r="I7694" s="52"/>
      <c r="J7694" s="52"/>
      <c r="K7694" s="48"/>
      <c r="L7694" s="48"/>
      <c r="M7694" s="48"/>
      <c r="N7694" s="48"/>
      <c r="O7694" s="49"/>
    </row>
    <row r="7695" spans="2:15" x14ac:dyDescent="0.25">
      <c r="B7695" s="89"/>
      <c r="C7695" s="48"/>
      <c r="D7695" s="48"/>
      <c r="E7695" s="48"/>
      <c r="F7695" s="48"/>
      <c r="G7695" s="49"/>
      <c r="H7695" s="48"/>
      <c r="I7695" s="52"/>
      <c r="J7695" s="52"/>
      <c r="K7695" s="48"/>
      <c r="L7695" s="48"/>
      <c r="M7695" s="48"/>
      <c r="N7695" s="48"/>
      <c r="O7695" s="49"/>
    </row>
    <row r="7696" spans="2:15" x14ac:dyDescent="0.25">
      <c r="B7696" s="89"/>
      <c r="C7696" s="48"/>
      <c r="D7696" s="48"/>
      <c r="E7696" s="48"/>
      <c r="F7696" s="48"/>
      <c r="G7696" s="49"/>
      <c r="H7696" s="48"/>
      <c r="I7696" s="52"/>
      <c r="J7696" s="52"/>
      <c r="K7696" s="48"/>
      <c r="L7696" s="48"/>
      <c r="M7696" s="48"/>
      <c r="N7696" s="48"/>
      <c r="O7696" s="49"/>
    </row>
    <row r="7697" spans="2:15" x14ac:dyDescent="0.25">
      <c r="B7697" s="89"/>
      <c r="C7697" s="48"/>
      <c r="D7697" s="48"/>
      <c r="E7697" s="48"/>
      <c r="F7697" s="48"/>
      <c r="G7697" s="49"/>
      <c r="H7697" s="48"/>
      <c r="I7697" s="52"/>
      <c r="J7697" s="52"/>
      <c r="K7697" s="48"/>
      <c r="L7697" s="48"/>
      <c r="M7697" s="48"/>
      <c r="N7697" s="48"/>
      <c r="O7697" s="49"/>
    </row>
    <row r="7698" spans="2:15" x14ac:dyDescent="0.25">
      <c r="B7698" s="89"/>
      <c r="C7698" s="48"/>
      <c r="D7698" s="48"/>
      <c r="E7698" s="48"/>
      <c r="F7698" s="48"/>
      <c r="G7698" s="49"/>
      <c r="H7698" s="48"/>
      <c r="I7698" s="52"/>
      <c r="J7698" s="52"/>
      <c r="K7698" s="48"/>
      <c r="L7698" s="48"/>
      <c r="M7698" s="48"/>
      <c r="N7698" s="48"/>
      <c r="O7698" s="49"/>
    </row>
    <row r="7699" spans="2:15" x14ac:dyDescent="0.25">
      <c r="B7699" s="89"/>
      <c r="C7699" s="48"/>
      <c r="D7699" s="48"/>
      <c r="E7699" s="48"/>
      <c r="F7699" s="48"/>
      <c r="G7699" s="49"/>
      <c r="H7699" s="48"/>
      <c r="I7699" s="52"/>
      <c r="J7699" s="52"/>
      <c r="K7699" s="48"/>
      <c r="L7699" s="48"/>
      <c r="M7699" s="48"/>
      <c r="N7699" s="48"/>
      <c r="O7699" s="49"/>
    </row>
    <row r="7700" spans="2:15" x14ac:dyDescent="0.25">
      <c r="B7700" s="89"/>
      <c r="C7700" s="48"/>
      <c r="D7700" s="48"/>
      <c r="E7700" s="48"/>
      <c r="F7700" s="48"/>
      <c r="G7700" s="49"/>
      <c r="H7700" s="48"/>
      <c r="I7700" s="52"/>
      <c r="J7700" s="52"/>
      <c r="K7700" s="48"/>
      <c r="L7700" s="48"/>
      <c r="M7700" s="48"/>
      <c r="N7700" s="48"/>
      <c r="O7700" s="49"/>
    </row>
    <row r="7701" spans="2:15" x14ac:dyDescent="0.25">
      <c r="B7701" s="89"/>
      <c r="C7701" s="48"/>
      <c r="D7701" s="48"/>
      <c r="E7701" s="48"/>
      <c r="F7701" s="48"/>
      <c r="G7701" s="49"/>
      <c r="H7701" s="48"/>
      <c r="I7701" s="52"/>
      <c r="J7701" s="52"/>
      <c r="K7701" s="48"/>
      <c r="L7701" s="48"/>
      <c r="M7701" s="48"/>
      <c r="N7701" s="48"/>
      <c r="O7701" s="49"/>
    </row>
    <row r="7702" spans="2:15" x14ac:dyDescent="0.25">
      <c r="B7702" s="89"/>
      <c r="C7702" s="48"/>
      <c r="D7702" s="48"/>
      <c r="E7702" s="48"/>
      <c r="F7702" s="48"/>
      <c r="G7702" s="49"/>
      <c r="H7702" s="48"/>
      <c r="I7702" s="52"/>
      <c r="J7702" s="52"/>
      <c r="K7702" s="48"/>
      <c r="L7702" s="48"/>
      <c r="M7702" s="48"/>
      <c r="N7702" s="48"/>
      <c r="O7702" s="49"/>
    </row>
    <row r="7703" spans="2:15" x14ac:dyDescent="0.25">
      <c r="B7703" s="89"/>
      <c r="C7703" s="48"/>
      <c r="D7703" s="48"/>
      <c r="E7703" s="48"/>
      <c r="F7703" s="48"/>
      <c r="G7703" s="49"/>
      <c r="H7703" s="48"/>
      <c r="I7703" s="52"/>
      <c r="J7703" s="52"/>
      <c r="K7703" s="48"/>
      <c r="L7703" s="48"/>
      <c r="M7703" s="48"/>
      <c r="N7703" s="48"/>
      <c r="O7703" s="49"/>
    </row>
    <row r="7704" spans="2:15" x14ac:dyDescent="0.25">
      <c r="B7704" s="89"/>
      <c r="C7704" s="48"/>
      <c r="D7704" s="48"/>
      <c r="E7704" s="48"/>
      <c r="F7704" s="48"/>
      <c r="G7704" s="49"/>
      <c r="H7704" s="48"/>
      <c r="I7704" s="52"/>
      <c r="J7704" s="52"/>
      <c r="K7704" s="48"/>
      <c r="L7704" s="48"/>
      <c r="M7704" s="48"/>
      <c r="N7704" s="48"/>
      <c r="O7704" s="49"/>
    </row>
    <row r="7705" spans="2:15" x14ac:dyDescent="0.25">
      <c r="B7705" s="89"/>
      <c r="C7705" s="48"/>
      <c r="D7705" s="48"/>
      <c r="E7705" s="48"/>
      <c r="F7705" s="48"/>
      <c r="G7705" s="49"/>
      <c r="H7705" s="48"/>
      <c r="I7705" s="52"/>
      <c r="J7705" s="52"/>
      <c r="K7705" s="48"/>
      <c r="L7705" s="48"/>
      <c r="M7705" s="48"/>
      <c r="N7705" s="48"/>
      <c r="O7705" s="49"/>
    </row>
    <row r="7706" spans="2:15" x14ac:dyDescent="0.25">
      <c r="B7706" s="89"/>
      <c r="C7706" s="48"/>
      <c r="D7706" s="48"/>
      <c r="E7706" s="48"/>
      <c r="F7706" s="48"/>
      <c r="G7706" s="49"/>
      <c r="H7706" s="48"/>
      <c r="I7706" s="52"/>
      <c r="J7706" s="52"/>
      <c r="K7706" s="48"/>
      <c r="L7706" s="48"/>
      <c r="M7706" s="48"/>
      <c r="N7706" s="48"/>
      <c r="O7706" s="49"/>
    </row>
    <row r="7707" spans="2:15" x14ac:dyDescent="0.25">
      <c r="B7707" s="89"/>
      <c r="C7707" s="48"/>
      <c r="D7707" s="48"/>
      <c r="E7707" s="48"/>
      <c r="F7707" s="48"/>
      <c r="G7707" s="49"/>
      <c r="H7707" s="48"/>
      <c r="I7707" s="52"/>
      <c r="J7707" s="52"/>
      <c r="K7707" s="48"/>
      <c r="L7707" s="48"/>
      <c r="M7707" s="48"/>
      <c r="N7707" s="48"/>
      <c r="O7707" s="49"/>
    </row>
    <row r="7708" spans="2:15" x14ac:dyDescent="0.25">
      <c r="B7708" s="89"/>
      <c r="C7708" s="48"/>
      <c r="D7708" s="48"/>
      <c r="E7708" s="48"/>
      <c r="F7708" s="48"/>
      <c r="G7708" s="49"/>
      <c r="H7708" s="48"/>
      <c r="I7708" s="52"/>
      <c r="J7708" s="52"/>
      <c r="K7708" s="48"/>
      <c r="L7708" s="48"/>
      <c r="M7708" s="48"/>
      <c r="N7708" s="48"/>
      <c r="O7708" s="49"/>
    </row>
    <row r="7709" spans="2:15" x14ac:dyDescent="0.25">
      <c r="B7709" s="89"/>
      <c r="C7709" s="48"/>
      <c r="D7709" s="48"/>
      <c r="E7709" s="48"/>
      <c r="F7709" s="48"/>
      <c r="G7709" s="49"/>
      <c r="H7709" s="48"/>
      <c r="I7709" s="52"/>
      <c r="J7709" s="52"/>
      <c r="K7709" s="48"/>
      <c r="L7709" s="48"/>
      <c r="M7709" s="48"/>
      <c r="N7709" s="48"/>
      <c r="O7709" s="49"/>
    </row>
    <row r="7710" spans="2:15" x14ac:dyDescent="0.25">
      <c r="B7710" s="89"/>
      <c r="C7710" s="48"/>
      <c r="D7710" s="48"/>
      <c r="E7710" s="48"/>
      <c r="F7710" s="48"/>
      <c r="G7710" s="49"/>
      <c r="H7710" s="48"/>
      <c r="I7710" s="52"/>
      <c r="J7710" s="52"/>
      <c r="K7710" s="48"/>
      <c r="L7710" s="48"/>
      <c r="M7710" s="48"/>
      <c r="N7710" s="48"/>
      <c r="O7710" s="49"/>
    </row>
    <row r="7711" spans="2:15" x14ac:dyDescent="0.25">
      <c r="B7711" s="89"/>
      <c r="C7711" s="48"/>
      <c r="D7711" s="48"/>
      <c r="E7711" s="48"/>
      <c r="F7711" s="48"/>
      <c r="G7711" s="49"/>
      <c r="H7711" s="48"/>
      <c r="I7711" s="52"/>
      <c r="J7711" s="52"/>
      <c r="K7711" s="48"/>
      <c r="L7711" s="48"/>
      <c r="M7711" s="48"/>
      <c r="N7711" s="48"/>
      <c r="O7711" s="49"/>
    </row>
    <row r="7712" spans="2:15" x14ac:dyDescent="0.25">
      <c r="B7712" s="89"/>
      <c r="C7712" s="48"/>
      <c r="D7712" s="48"/>
      <c r="E7712" s="48"/>
      <c r="F7712" s="48"/>
      <c r="G7712" s="49"/>
      <c r="H7712" s="48"/>
      <c r="I7712" s="52"/>
      <c r="J7712" s="52"/>
      <c r="K7712" s="48"/>
      <c r="L7712" s="48"/>
      <c r="M7712" s="48"/>
      <c r="N7712" s="48"/>
      <c r="O7712" s="49"/>
    </row>
    <row r="7713" spans="2:15" x14ac:dyDescent="0.25">
      <c r="B7713" s="89"/>
      <c r="C7713" s="48"/>
      <c r="D7713" s="48"/>
      <c r="E7713" s="48"/>
      <c r="F7713" s="48"/>
      <c r="G7713" s="49"/>
      <c r="H7713" s="48"/>
      <c r="I7713" s="52"/>
      <c r="J7713" s="52"/>
      <c r="K7713" s="48"/>
      <c r="L7713" s="48"/>
      <c r="M7713" s="48"/>
      <c r="N7713" s="48"/>
      <c r="O7713" s="49"/>
    </row>
    <row r="7714" spans="2:15" x14ac:dyDescent="0.25">
      <c r="B7714" s="89"/>
      <c r="C7714" s="48"/>
      <c r="D7714" s="48"/>
      <c r="E7714" s="48"/>
      <c r="F7714" s="48"/>
      <c r="G7714" s="49"/>
      <c r="H7714" s="48"/>
      <c r="I7714" s="52"/>
      <c r="J7714" s="52"/>
      <c r="K7714" s="48"/>
      <c r="L7714" s="48"/>
      <c r="M7714" s="48"/>
      <c r="N7714" s="48"/>
      <c r="O7714" s="49"/>
    </row>
    <row r="7715" spans="2:15" x14ac:dyDescent="0.25">
      <c r="B7715" s="89"/>
      <c r="C7715" s="48"/>
      <c r="D7715" s="48"/>
      <c r="E7715" s="48"/>
      <c r="F7715" s="48"/>
      <c r="G7715" s="49"/>
      <c r="H7715" s="48"/>
      <c r="I7715" s="52"/>
      <c r="J7715" s="52"/>
      <c r="K7715" s="48"/>
      <c r="L7715" s="48"/>
      <c r="M7715" s="48"/>
      <c r="N7715" s="48"/>
      <c r="O7715" s="49"/>
    </row>
    <row r="7716" spans="2:15" x14ac:dyDescent="0.25">
      <c r="B7716" s="89"/>
      <c r="C7716" s="48"/>
      <c r="D7716" s="48"/>
      <c r="E7716" s="48"/>
      <c r="F7716" s="48"/>
      <c r="G7716" s="49"/>
      <c r="H7716" s="48"/>
      <c r="I7716" s="52"/>
      <c r="J7716" s="52"/>
      <c r="K7716" s="48"/>
      <c r="L7716" s="48"/>
      <c r="M7716" s="48"/>
      <c r="N7716" s="48"/>
      <c r="O7716" s="49"/>
    </row>
    <row r="7717" spans="2:15" x14ac:dyDescent="0.25">
      <c r="B7717" s="89"/>
      <c r="C7717" s="48"/>
      <c r="D7717" s="48"/>
      <c r="E7717" s="48"/>
      <c r="F7717" s="48"/>
      <c r="G7717" s="49"/>
      <c r="H7717" s="48"/>
      <c r="I7717" s="52"/>
      <c r="J7717" s="52"/>
      <c r="K7717" s="48"/>
      <c r="L7717" s="48"/>
      <c r="M7717" s="48"/>
      <c r="N7717" s="48"/>
      <c r="O7717" s="49"/>
    </row>
    <row r="7718" spans="2:15" x14ac:dyDescent="0.25">
      <c r="B7718" s="89"/>
      <c r="C7718" s="48"/>
      <c r="D7718" s="48"/>
      <c r="E7718" s="48"/>
      <c r="F7718" s="48"/>
      <c r="G7718" s="49"/>
      <c r="H7718" s="48"/>
      <c r="I7718" s="52"/>
      <c r="J7718" s="52"/>
      <c r="K7718" s="48"/>
      <c r="L7718" s="48"/>
      <c r="M7718" s="48"/>
      <c r="N7718" s="48"/>
      <c r="O7718" s="49"/>
    </row>
    <row r="7719" spans="2:15" x14ac:dyDescent="0.25">
      <c r="B7719" s="89"/>
      <c r="C7719" s="48"/>
      <c r="D7719" s="48"/>
      <c r="E7719" s="48"/>
      <c r="F7719" s="48"/>
      <c r="G7719" s="49"/>
      <c r="H7719" s="48"/>
      <c r="I7719" s="52"/>
      <c r="J7719" s="52"/>
      <c r="K7719" s="48"/>
      <c r="L7719" s="48"/>
      <c r="M7719" s="48"/>
      <c r="N7719" s="48"/>
      <c r="O7719" s="49"/>
    </row>
    <row r="7720" spans="2:15" x14ac:dyDescent="0.25">
      <c r="B7720" s="89"/>
      <c r="C7720" s="48"/>
      <c r="D7720" s="48"/>
      <c r="E7720" s="48"/>
      <c r="F7720" s="48"/>
      <c r="G7720" s="49"/>
      <c r="H7720" s="48"/>
      <c r="I7720" s="52"/>
      <c r="J7720" s="52"/>
      <c r="K7720" s="48"/>
      <c r="L7720" s="48"/>
      <c r="M7720" s="48"/>
      <c r="N7720" s="48"/>
      <c r="O7720" s="49"/>
    </row>
    <row r="7721" spans="2:15" x14ac:dyDescent="0.25">
      <c r="B7721" s="89"/>
      <c r="C7721" s="48"/>
      <c r="D7721" s="48"/>
      <c r="E7721" s="48"/>
      <c r="F7721" s="48"/>
      <c r="G7721" s="49"/>
      <c r="H7721" s="48"/>
      <c r="I7721" s="52"/>
      <c r="J7721" s="52"/>
      <c r="K7721" s="48"/>
      <c r="L7721" s="48"/>
      <c r="M7721" s="48"/>
      <c r="N7721" s="48"/>
      <c r="O7721" s="49"/>
    </row>
    <row r="7722" spans="2:15" x14ac:dyDescent="0.25">
      <c r="B7722" s="89"/>
      <c r="C7722" s="48"/>
      <c r="D7722" s="48"/>
      <c r="E7722" s="48"/>
      <c r="F7722" s="48"/>
      <c r="G7722" s="49"/>
      <c r="H7722" s="48"/>
      <c r="I7722" s="52"/>
      <c r="J7722" s="52"/>
      <c r="K7722" s="48"/>
      <c r="L7722" s="48"/>
      <c r="M7722" s="48"/>
      <c r="N7722" s="48"/>
      <c r="O7722" s="49"/>
    </row>
    <row r="7723" spans="2:15" x14ac:dyDescent="0.25">
      <c r="B7723" s="89"/>
      <c r="C7723" s="48"/>
      <c r="D7723" s="48"/>
      <c r="E7723" s="48"/>
      <c r="F7723" s="48"/>
      <c r="G7723" s="49"/>
      <c r="H7723" s="48"/>
      <c r="I7723" s="52"/>
      <c r="J7723" s="52"/>
      <c r="K7723" s="48"/>
      <c r="L7723" s="48"/>
      <c r="M7723" s="48"/>
      <c r="N7723" s="48"/>
      <c r="O7723" s="49"/>
    </row>
    <row r="7724" spans="2:15" x14ac:dyDescent="0.25">
      <c r="B7724" s="89"/>
      <c r="C7724" s="48"/>
      <c r="D7724" s="48"/>
      <c r="E7724" s="48"/>
      <c r="F7724" s="48"/>
      <c r="G7724" s="49"/>
      <c r="H7724" s="48"/>
      <c r="I7724" s="52"/>
      <c r="J7724" s="52"/>
      <c r="K7724" s="48"/>
      <c r="L7724" s="48"/>
      <c r="M7724" s="48"/>
      <c r="N7724" s="48"/>
      <c r="O7724" s="49"/>
    </row>
    <row r="7725" spans="2:15" x14ac:dyDescent="0.25">
      <c r="B7725" s="89"/>
      <c r="C7725" s="48"/>
      <c r="D7725" s="48"/>
      <c r="E7725" s="48"/>
      <c r="F7725" s="48"/>
      <c r="G7725" s="49"/>
      <c r="H7725" s="48"/>
      <c r="I7725" s="52"/>
      <c r="J7725" s="52"/>
      <c r="K7725" s="48"/>
      <c r="L7725" s="48"/>
      <c r="M7725" s="48"/>
      <c r="N7725" s="48"/>
      <c r="O7725" s="49"/>
    </row>
    <row r="7726" spans="2:15" x14ac:dyDescent="0.25">
      <c r="B7726" s="89"/>
      <c r="C7726" s="48"/>
      <c r="D7726" s="48"/>
      <c r="E7726" s="48"/>
      <c r="F7726" s="48"/>
      <c r="G7726" s="49"/>
      <c r="H7726" s="48"/>
      <c r="I7726" s="52"/>
      <c r="J7726" s="52"/>
      <c r="K7726" s="48"/>
      <c r="L7726" s="48"/>
      <c r="M7726" s="48"/>
      <c r="N7726" s="48"/>
      <c r="O7726" s="49"/>
    </row>
    <row r="7727" spans="2:15" x14ac:dyDescent="0.25">
      <c r="B7727" s="89"/>
      <c r="C7727" s="48"/>
      <c r="D7727" s="48"/>
      <c r="E7727" s="48"/>
      <c r="F7727" s="48"/>
      <c r="G7727" s="49"/>
      <c r="H7727" s="48"/>
      <c r="I7727" s="52"/>
      <c r="J7727" s="52"/>
      <c r="K7727" s="48"/>
      <c r="L7727" s="48"/>
      <c r="M7727" s="48"/>
      <c r="N7727" s="48"/>
      <c r="O7727" s="49"/>
    </row>
    <row r="7728" spans="2:15" x14ac:dyDescent="0.25">
      <c r="B7728" s="89"/>
      <c r="C7728" s="48"/>
      <c r="D7728" s="48"/>
      <c r="E7728" s="48"/>
      <c r="F7728" s="48"/>
      <c r="G7728" s="49"/>
      <c r="H7728" s="48"/>
      <c r="I7728" s="52"/>
      <c r="J7728" s="52"/>
      <c r="K7728" s="48"/>
      <c r="L7728" s="48"/>
      <c r="M7728" s="48"/>
      <c r="N7728" s="48"/>
      <c r="O7728" s="49"/>
    </row>
    <row r="7729" spans="2:15" x14ac:dyDescent="0.25">
      <c r="B7729" s="89"/>
      <c r="C7729" s="48"/>
      <c r="D7729" s="48"/>
      <c r="E7729" s="48"/>
      <c r="F7729" s="48"/>
      <c r="G7729" s="49"/>
      <c r="H7729" s="48"/>
      <c r="I7729" s="52"/>
      <c r="J7729" s="52"/>
      <c r="K7729" s="48"/>
      <c r="L7729" s="48"/>
      <c r="M7729" s="48"/>
      <c r="N7729" s="48"/>
      <c r="O7729" s="49"/>
    </row>
    <row r="7730" spans="2:15" x14ac:dyDescent="0.25">
      <c r="B7730" s="89"/>
      <c r="C7730" s="48"/>
      <c r="D7730" s="48"/>
      <c r="E7730" s="48"/>
      <c r="F7730" s="48"/>
      <c r="G7730" s="49"/>
      <c r="H7730" s="48"/>
      <c r="I7730" s="52"/>
      <c r="J7730" s="52"/>
      <c r="K7730" s="48"/>
      <c r="L7730" s="48"/>
      <c r="M7730" s="48"/>
      <c r="N7730" s="48"/>
      <c r="O7730" s="49"/>
    </row>
    <row r="7731" spans="2:15" x14ac:dyDescent="0.25">
      <c r="B7731" s="89"/>
      <c r="C7731" s="48"/>
      <c r="D7731" s="48"/>
      <c r="E7731" s="48"/>
      <c r="F7731" s="48"/>
      <c r="G7731" s="49"/>
      <c r="H7731" s="48"/>
      <c r="I7731" s="52"/>
      <c r="J7731" s="52"/>
      <c r="K7731" s="48"/>
      <c r="L7731" s="48"/>
      <c r="M7731" s="48"/>
      <c r="N7731" s="48"/>
      <c r="O7731" s="49"/>
    </row>
    <row r="7732" spans="2:15" x14ac:dyDescent="0.25">
      <c r="B7732" s="89"/>
      <c r="C7732" s="48"/>
      <c r="D7732" s="48"/>
      <c r="E7732" s="48"/>
      <c r="F7732" s="48"/>
      <c r="G7732" s="49"/>
      <c r="H7732" s="48"/>
      <c r="I7732" s="52"/>
      <c r="J7732" s="52"/>
      <c r="K7732" s="48"/>
      <c r="L7732" s="48"/>
      <c r="M7732" s="48"/>
      <c r="N7732" s="48"/>
      <c r="O7732" s="49"/>
    </row>
    <row r="7733" spans="2:15" x14ac:dyDescent="0.25">
      <c r="B7733" s="89"/>
      <c r="C7733" s="48"/>
      <c r="D7733" s="48"/>
      <c r="E7733" s="48"/>
      <c r="F7733" s="48"/>
      <c r="G7733" s="49"/>
      <c r="H7733" s="48"/>
      <c r="I7733" s="52"/>
      <c r="J7733" s="52"/>
      <c r="K7733" s="48"/>
      <c r="L7733" s="48"/>
      <c r="M7733" s="48"/>
      <c r="N7733" s="48"/>
      <c r="O7733" s="49"/>
    </row>
    <row r="7734" spans="2:15" x14ac:dyDescent="0.25">
      <c r="B7734" s="89"/>
      <c r="C7734" s="48"/>
      <c r="D7734" s="48"/>
      <c r="E7734" s="48"/>
      <c r="F7734" s="48"/>
      <c r="G7734" s="49"/>
      <c r="H7734" s="48"/>
      <c r="I7734" s="52"/>
      <c r="J7734" s="52"/>
      <c r="K7734" s="48"/>
      <c r="L7734" s="48"/>
      <c r="M7734" s="48"/>
      <c r="N7734" s="48"/>
      <c r="O7734" s="49"/>
    </row>
    <row r="7735" spans="2:15" x14ac:dyDescent="0.25">
      <c r="B7735" s="89"/>
      <c r="C7735" s="48"/>
      <c r="D7735" s="48"/>
      <c r="E7735" s="48"/>
      <c r="F7735" s="48"/>
      <c r="G7735" s="49"/>
      <c r="H7735" s="48"/>
      <c r="I7735" s="52"/>
      <c r="J7735" s="52"/>
      <c r="K7735" s="48"/>
      <c r="L7735" s="48"/>
      <c r="M7735" s="48"/>
      <c r="N7735" s="48"/>
      <c r="O7735" s="49"/>
    </row>
    <row r="7736" spans="2:15" x14ac:dyDescent="0.25">
      <c r="B7736" s="89"/>
      <c r="C7736" s="48"/>
      <c r="D7736" s="48"/>
      <c r="E7736" s="48"/>
      <c r="F7736" s="48"/>
      <c r="G7736" s="49"/>
      <c r="H7736" s="48"/>
      <c r="I7736" s="52"/>
      <c r="J7736" s="52"/>
      <c r="K7736" s="48"/>
      <c r="L7736" s="48"/>
      <c r="M7736" s="48"/>
      <c r="N7736" s="48"/>
      <c r="O7736" s="49"/>
    </row>
    <row r="7737" spans="2:15" x14ac:dyDescent="0.25">
      <c r="B7737" s="89"/>
      <c r="C7737" s="48"/>
      <c r="D7737" s="48"/>
      <c r="E7737" s="48"/>
      <c r="F7737" s="48"/>
      <c r="G7737" s="49"/>
      <c r="H7737" s="48"/>
      <c r="I7737" s="52"/>
      <c r="J7737" s="52"/>
      <c r="K7737" s="48"/>
      <c r="L7737" s="48"/>
      <c r="M7737" s="48"/>
      <c r="N7737" s="48"/>
      <c r="O7737" s="49"/>
    </row>
    <row r="7738" spans="2:15" x14ac:dyDescent="0.25">
      <c r="B7738" s="89"/>
      <c r="C7738" s="48"/>
      <c r="D7738" s="48"/>
      <c r="E7738" s="48"/>
      <c r="F7738" s="48"/>
      <c r="G7738" s="49"/>
      <c r="H7738" s="48"/>
      <c r="I7738" s="52"/>
      <c r="J7738" s="52"/>
      <c r="K7738" s="48"/>
      <c r="L7738" s="48"/>
      <c r="M7738" s="48"/>
      <c r="N7738" s="48"/>
      <c r="O7738" s="49"/>
    </row>
    <row r="7739" spans="2:15" x14ac:dyDescent="0.25">
      <c r="B7739" s="89"/>
      <c r="C7739" s="48"/>
      <c r="D7739" s="48"/>
      <c r="E7739" s="48"/>
      <c r="F7739" s="48"/>
      <c r="G7739" s="49"/>
      <c r="H7739" s="48"/>
      <c r="I7739" s="52"/>
      <c r="J7739" s="52"/>
      <c r="K7739" s="48"/>
      <c r="L7739" s="48"/>
      <c r="M7739" s="48"/>
      <c r="N7739" s="48"/>
      <c r="O7739" s="49"/>
    </row>
    <row r="7740" spans="2:15" x14ac:dyDescent="0.25">
      <c r="B7740" s="89"/>
      <c r="C7740" s="48"/>
      <c r="D7740" s="48"/>
      <c r="E7740" s="48"/>
      <c r="F7740" s="48"/>
      <c r="G7740" s="49"/>
      <c r="H7740" s="48"/>
      <c r="I7740" s="52"/>
      <c r="J7740" s="52"/>
      <c r="K7740" s="48"/>
      <c r="L7740" s="48"/>
      <c r="M7740" s="48"/>
      <c r="N7740" s="48"/>
      <c r="O7740" s="49"/>
    </row>
    <row r="7741" spans="2:15" x14ac:dyDescent="0.25">
      <c r="B7741" s="89"/>
      <c r="C7741" s="48"/>
      <c r="D7741" s="48"/>
      <c r="E7741" s="48"/>
      <c r="F7741" s="48"/>
      <c r="G7741" s="49"/>
      <c r="H7741" s="48"/>
      <c r="I7741" s="52"/>
      <c r="J7741" s="52"/>
      <c r="K7741" s="48"/>
      <c r="L7741" s="48"/>
      <c r="M7741" s="48"/>
      <c r="N7741" s="48"/>
      <c r="O7741" s="49"/>
    </row>
    <row r="7742" spans="2:15" x14ac:dyDescent="0.25">
      <c r="B7742" s="89"/>
      <c r="C7742" s="48"/>
      <c r="D7742" s="48"/>
      <c r="E7742" s="48"/>
      <c r="F7742" s="48"/>
      <c r="G7742" s="49"/>
      <c r="H7742" s="48"/>
      <c r="I7742" s="52"/>
      <c r="J7742" s="52"/>
      <c r="K7742" s="48"/>
      <c r="L7742" s="48"/>
      <c r="M7742" s="48"/>
      <c r="N7742" s="48"/>
      <c r="O7742" s="49"/>
    </row>
    <row r="7743" spans="2:15" x14ac:dyDescent="0.25">
      <c r="B7743" s="89"/>
      <c r="C7743" s="48"/>
      <c r="D7743" s="48"/>
      <c r="E7743" s="48"/>
      <c r="F7743" s="48"/>
      <c r="G7743" s="49"/>
      <c r="H7743" s="48"/>
      <c r="I7743" s="52"/>
      <c r="J7743" s="52"/>
      <c r="K7743" s="48"/>
      <c r="L7743" s="48"/>
      <c r="M7743" s="48"/>
      <c r="N7743" s="48"/>
      <c r="O7743" s="49"/>
    </row>
    <row r="7744" spans="2:15" x14ac:dyDescent="0.25">
      <c r="B7744" s="89"/>
      <c r="C7744" s="48"/>
      <c r="D7744" s="48"/>
      <c r="E7744" s="48"/>
      <c r="F7744" s="48"/>
      <c r="G7744" s="49"/>
      <c r="H7744" s="48"/>
      <c r="I7744" s="52"/>
      <c r="J7744" s="52"/>
      <c r="K7744" s="48"/>
      <c r="L7744" s="48"/>
      <c r="M7744" s="48"/>
      <c r="N7744" s="48"/>
      <c r="O7744" s="49"/>
    </row>
    <row r="7745" spans="2:15" x14ac:dyDescent="0.25">
      <c r="B7745" s="89"/>
      <c r="C7745" s="48"/>
      <c r="D7745" s="48"/>
      <c r="E7745" s="48"/>
      <c r="F7745" s="48"/>
      <c r="G7745" s="49"/>
      <c r="H7745" s="48"/>
      <c r="I7745" s="52"/>
      <c r="J7745" s="52"/>
      <c r="K7745" s="48"/>
      <c r="L7745" s="48"/>
      <c r="M7745" s="48"/>
      <c r="N7745" s="48"/>
      <c r="O7745" s="49"/>
    </row>
    <row r="7746" spans="2:15" x14ac:dyDescent="0.25">
      <c r="B7746" s="89"/>
      <c r="C7746" s="48"/>
      <c r="D7746" s="48"/>
      <c r="E7746" s="48"/>
      <c r="F7746" s="48"/>
      <c r="G7746" s="49"/>
      <c r="H7746" s="48"/>
      <c r="I7746" s="52"/>
      <c r="J7746" s="52"/>
      <c r="K7746" s="48"/>
      <c r="L7746" s="48"/>
      <c r="M7746" s="48"/>
      <c r="N7746" s="48"/>
      <c r="O7746" s="49"/>
    </row>
    <row r="7747" spans="2:15" x14ac:dyDescent="0.25">
      <c r="B7747" s="89"/>
      <c r="C7747" s="48"/>
      <c r="D7747" s="48"/>
      <c r="E7747" s="48"/>
      <c r="F7747" s="48"/>
      <c r="G7747" s="49"/>
      <c r="H7747" s="48"/>
      <c r="I7747" s="52"/>
      <c r="J7747" s="52"/>
      <c r="K7747" s="48"/>
      <c r="L7747" s="48"/>
      <c r="M7747" s="48"/>
      <c r="N7747" s="48"/>
      <c r="O7747" s="49"/>
    </row>
    <row r="7748" spans="2:15" x14ac:dyDescent="0.25">
      <c r="B7748" s="89"/>
      <c r="C7748" s="48"/>
      <c r="D7748" s="48"/>
      <c r="E7748" s="48"/>
      <c r="F7748" s="48"/>
      <c r="G7748" s="49"/>
      <c r="H7748" s="48"/>
      <c r="I7748" s="52"/>
      <c r="J7748" s="52"/>
      <c r="K7748" s="48"/>
      <c r="L7748" s="48"/>
      <c r="M7748" s="48"/>
      <c r="N7748" s="48"/>
      <c r="O7748" s="49"/>
    </row>
    <row r="7749" spans="2:15" x14ac:dyDescent="0.25">
      <c r="B7749" s="89"/>
      <c r="C7749" s="48"/>
      <c r="D7749" s="48"/>
      <c r="E7749" s="48"/>
      <c r="F7749" s="48"/>
      <c r="G7749" s="49"/>
      <c r="H7749" s="48"/>
      <c r="I7749" s="52"/>
      <c r="J7749" s="52"/>
      <c r="K7749" s="48"/>
      <c r="L7749" s="48"/>
      <c r="M7749" s="48"/>
      <c r="N7749" s="48"/>
      <c r="O7749" s="49"/>
    </row>
    <row r="7750" spans="2:15" x14ac:dyDescent="0.25">
      <c r="B7750" s="89"/>
      <c r="C7750" s="48"/>
      <c r="D7750" s="48"/>
      <c r="E7750" s="48"/>
      <c r="F7750" s="48"/>
      <c r="G7750" s="49"/>
      <c r="H7750" s="48"/>
      <c r="I7750" s="52"/>
      <c r="J7750" s="52"/>
      <c r="K7750" s="48"/>
      <c r="L7750" s="48"/>
      <c r="M7750" s="48"/>
      <c r="N7750" s="48"/>
      <c r="O7750" s="49"/>
    </row>
    <row r="7751" spans="2:15" x14ac:dyDescent="0.25">
      <c r="B7751" s="89"/>
      <c r="C7751" s="48"/>
      <c r="D7751" s="48"/>
      <c r="E7751" s="48"/>
      <c r="F7751" s="48"/>
      <c r="G7751" s="49"/>
      <c r="H7751" s="48"/>
      <c r="I7751" s="52"/>
      <c r="J7751" s="52"/>
      <c r="K7751" s="48"/>
      <c r="L7751" s="48"/>
      <c r="M7751" s="48"/>
      <c r="N7751" s="48"/>
      <c r="O7751" s="49"/>
    </row>
    <row r="7752" spans="2:15" x14ac:dyDescent="0.25">
      <c r="B7752" s="89"/>
      <c r="C7752" s="48"/>
      <c r="D7752" s="48"/>
      <c r="E7752" s="48"/>
      <c r="F7752" s="48"/>
      <c r="G7752" s="49"/>
      <c r="H7752" s="48"/>
      <c r="I7752" s="52"/>
      <c r="J7752" s="52"/>
      <c r="K7752" s="48"/>
      <c r="L7752" s="48"/>
      <c r="M7752" s="48"/>
      <c r="N7752" s="48"/>
      <c r="O7752" s="49"/>
    </row>
    <row r="7753" spans="2:15" x14ac:dyDescent="0.25">
      <c r="B7753" s="89"/>
      <c r="C7753" s="48"/>
      <c r="D7753" s="48"/>
      <c r="E7753" s="48"/>
      <c r="F7753" s="48"/>
      <c r="G7753" s="49"/>
      <c r="H7753" s="48"/>
      <c r="I7753" s="52"/>
      <c r="J7753" s="52"/>
      <c r="K7753" s="48"/>
      <c r="L7753" s="48"/>
      <c r="M7753" s="48"/>
      <c r="N7753" s="48"/>
      <c r="O7753" s="49"/>
    </row>
    <row r="7754" spans="2:15" x14ac:dyDescent="0.25">
      <c r="B7754" s="89"/>
      <c r="C7754" s="48"/>
      <c r="D7754" s="48"/>
      <c r="E7754" s="48"/>
      <c r="F7754" s="48"/>
      <c r="G7754" s="49"/>
      <c r="H7754" s="48"/>
      <c r="I7754" s="52"/>
      <c r="J7754" s="52"/>
      <c r="K7754" s="48"/>
      <c r="L7754" s="48"/>
      <c r="M7754" s="48"/>
      <c r="N7754" s="48"/>
      <c r="O7754" s="49"/>
    </row>
    <row r="7755" spans="2:15" x14ac:dyDescent="0.25">
      <c r="B7755" s="89"/>
      <c r="C7755" s="48"/>
      <c r="D7755" s="48"/>
      <c r="E7755" s="48"/>
      <c r="F7755" s="48"/>
      <c r="G7755" s="49"/>
      <c r="H7755" s="48"/>
      <c r="I7755" s="52"/>
      <c r="J7755" s="52"/>
      <c r="K7755" s="48"/>
      <c r="L7755" s="48"/>
      <c r="M7755" s="48"/>
      <c r="N7755" s="48"/>
      <c r="O7755" s="49"/>
    </row>
    <row r="7756" spans="2:15" x14ac:dyDescent="0.25">
      <c r="B7756" s="89"/>
      <c r="C7756" s="48"/>
      <c r="D7756" s="48"/>
      <c r="E7756" s="48"/>
      <c r="F7756" s="48"/>
      <c r="G7756" s="49"/>
      <c r="H7756" s="48"/>
      <c r="I7756" s="52"/>
      <c r="J7756" s="52"/>
      <c r="K7756" s="48"/>
      <c r="L7756" s="48"/>
      <c r="M7756" s="48"/>
      <c r="N7756" s="48"/>
      <c r="O7756" s="49"/>
    </row>
    <row r="7757" spans="2:15" x14ac:dyDescent="0.25">
      <c r="B7757" s="89"/>
      <c r="C7757" s="48"/>
      <c r="D7757" s="48"/>
      <c r="E7757" s="48"/>
      <c r="F7757" s="48"/>
      <c r="G7757" s="49"/>
      <c r="H7757" s="48"/>
      <c r="I7757" s="52"/>
      <c r="J7757" s="52"/>
      <c r="K7757" s="48"/>
      <c r="L7757" s="48"/>
      <c r="M7757" s="48"/>
      <c r="N7757" s="48"/>
      <c r="O7757" s="49"/>
    </row>
    <row r="7758" spans="2:15" x14ac:dyDescent="0.25">
      <c r="B7758" s="89"/>
      <c r="C7758" s="48"/>
      <c r="D7758" s="48"/>
      <c r="E7758" s="48"/>
      <c r="F7758" s="48"/>
      <c r="G7758" s="49"/>
      <c r="H7758" s="48"/>
      <c r="I7758" s="52"/>
      <c r="J7758" s="52"/>
      <c r="K7758" s="48"/>
      <c r="L7758" s="48"/>
      <c r="M7758" s="48"/>
      <c r="N7758" s="48"/>
      <c r="O7758" s="49"/>
    </row>
    <row r="7759" spans="2:15" x14ac:dyDescent="0.25">
      <c r="B7759" s="89"/>
      <c r="C7759" s="48"/>
      <c r="D7759" s="48"/>
      <c r="E7759" s="48"/>
      <c r="F7759" s="48"/>
      <c r="G7759" s="49"/>
      <c r="H7759" s="48"/>
      <c r="I7759" s="52"/>
      <c r="J7759" s="52"/>
      <c r="K7759" s="48"/>
      <c r="L7759" s="48"/>
      <c r="M7759" s="48"/>
      <c r="N7759" s="48"/>
      <c r="O7759" s="49"/>
    </row>
    <row r="7760" spans="2:15" x14ac:dyDescent="0.25">
      <c r="B7760" s="89"/>
      <c r="C7760" s="48"/>
      <c r="D7760" s="48"/>
      <c r="E7760" s="48"/>
      <c r="F7760" s="48"/>
      <c r="G7760" s="49"/>
      <c r="H7760" s="48"/>
      <c r="I7760" s="52"/>
      <c r="J7760" s="52"/>
      <c r="K7760" s="48"/>
      <c r="L7760" s="48"/>
      <c r="M7760" s="48"/>
      <c r="N7760" s="48"/>
      <c r="O7760" s="49"/>
    </row>
    <row r="7761" spans="2:15" x14ac:dyDescent="0.25">
      <c r="B7761" s="89"/>
      <c r="C7761" s="48"/>
      <c r="D7761" s="48"/>
      <c r="E7761" s="48"/>
      <c r="F7761" s="48"/>
      <c r="G7761" s="49"/>
      <c r="H7761" s="48"/>
      <c r="I7761" s="52"/>
      <c r="J7761" s="52"/>
      <c r="K7761" s="48"/>
      <c r="L7761" s="48"/>
      <c r="M7761" s="48"/>
      <c r="N7761" s="48"/>
      <c r="O7761" s="49"/>
    </row>
    <row r="7762" spans="2:15" x14ac:dyDescent="0.25">
      <c r="B7762" s="89"/>
      <c r="C7762" s="48"/>
      <c r="D7762" s="48"/>
      <c r="E7762" s="48"/>
      <c r="F7762" s="48"/>
      <c r="G7762" s="49"/>
      <c r="H7762" s="48"/>
      <c r="I7762" s="52"/>
      <c r="J7762" s="52"/>
      <c r="K7762" s="48"/>
      <c r="L7762" s="48"/>
      <c r="M7762" s="48"/>
      <c r="N7762" s="48"/>
      <c r="O7762" s="49"/>
    </row>
    <row r="7763" spans="2:15" x14ac:dyDescent="0.25">
      <c r="B7763" s="89"/>
      <c r="C7763" s="48"/>
      <c r="D7763" s="48"/>
      <c r="E7763" s="48"/>
      <c r="F7763" s="48"/>
      <c r="G7763" s="49"/>
      <c r="H7763" s="48"/>
      <c r="I7763" s="52"/>
      <c r="J7763" s="52"/>
      <c r="K7763" s="48"/>
      <c r="L7763" s="48"/>
      <c r="M7763" s="48"/>
      <c r="N7763" s="48"/>
      <c r="O7763" s="49"/>
    </row>
    <row r="7764" spans="2:15" x14ac:dyDescent="0.25">
      <c r="B7764" s="89"/>
      <c r="C7764" s="48"/>
      <c r="D7764" s="48"/>
      <c r="E7764" s="48"/>
      <c r="F7764" s="48"/>
      <c r="G7764" s="49"/>
      <c r="H7764" s="48"/>
      <c r="I7764" s="52"/>
      <c r="J7764" s="52"/>
      <c r="K7764" s="48"/>
      <c r="L7764" s="48"/>
      <c r="M7764" s="48"/>
      <c r="N7764" s="48"/>
      <c r="O7764" s="49"/>
    </row>
    <row r="7765" spans="2:15" x14ac:dyDescent="0.25">
      <c r="B7765" s="89"/>
      <c r="C7765" s="48"/>
      <c r="D7765" s="48"/>
      <c r="E7765" s="48"/>
      <c r="F7765" s="48"/>
      <c r="G7765" s="49"/>
      <c r="H7765" s="48"/>
      <c r="I7765" s="52"/>
      <c r="J7765" s="52"/>
      <c r="K7765" s="48"/>
      <c r="L7765" s="48"/>
      <c r="M7765" s="48"/>
      <c r="N7765" s="48"/>
      <c r="O7765" s="49"/>
    </row>
    <row r="7766" spans="2:15" x14ac:dyDescent="0.25">
      <c r="B7766" s="89"/>
      <c r="C7766" s="48"/>
      <c r="D7766" s="48"/>
      <c r="E7766" s="48"/>
      <c r="F7766" s="48"/>
      <c r="G7766" s="49"/>
      <c r="H7766" s="48"/>
      <c r="I7766" s="52"/>
      <c r="J7766" s="52"/>
      <c r="K7766" s="48"/>
      <c r="L7766" s="48"/>
      <c r="M7766" s="48"/>
      <c r="N7766" s="48"/>
      <c r="O7766" s="49"/>
    </row>
    <row r="7767" spans="2:15" x14ac:dyDescent="0.25">
      <c r="B7767" s="89"/>
      <c r="C7767" s="48"/>
      <c r="D7767" s="48"/>
      <c r="E7767" s="48"/>
      <c r="F7767" s="48"/>
      <c r="G7767" s="49"/>
      <c r="H7767" s="48"/>
      <c r="I7767" s="52"/>
      <c r="J7767" s="52"/>
      <c r="K7767" s="48"/>
      <c r="L7767" s="48"/>
      <c r="M7767" s="48"/>
      <c r="N7767" s="48"/>
      <c r="O7767" s="49"/>
    </row>
    <row r="7768" spans="2:15" x14ac:dyDescent="0.25">
      <c r="B7768" s="89"/>
      <c r="C7768" s="48"/>
      <c r="D7768" s="48"/>
      <c r="E7768" s="48"/>
      <c r="F7768" s="48"/>
      <c r="G7768" s="49"/>
      <c r="H7768" s="48"/>
      <c r="I7768" s="52"/>
      <c r="J7768" s="52"/>
      <c r="K7768" s="48"/>
      <c r="L7768" s="48"/>
      <c r="M7768" s="48"/>
      <c r="N7768" s="48"/>
      <c r="O7768" s="49"/>
    </row>
    <row r="7769" spans="2:15" x14ac:dyDescent="0.25">
      <c r="B7769" s="89"/>
      <c r="C7769" s="48"/>
      <c r="D7769" s="48"/>
      <c r="E7769" s="48"/>
      <c r="F7769" s="48"/>
      <c r="G7769" s="49"/>
      <c r="H7769" s="48"/>
      <c r="I7769" s="52"/>
      <c r="J7769" s="52"/>
      <c r="K7769" s="48"/>
      <c r="L7769" s="48"/>
      <c r="M7769" s="48"/>
      <c r="N7769" s="48"/>
      <c r="O7769" s="49"/>
    </row>
    <row r="7770" spans="2:15" x14ac:dyDescent="0.25">
      <c r="B7770" s="89"/>
      <c r="C7770" s="48"/>
      <c r="D7770" s="48"/>
      <c r="E7770" s="48"/>
      <c r="F7770" s="48"/>
      <c r="G7770" s="49"/>
      <c r="H7770" s="48"/>
      <c r="I7770" s="52"/>
      <c r="J7770" s="52"/>
      <c r="K7770" s="48"/>
      <c r="L7770" s="48"/>
      <c r="M7770" s="48"/>
      <c r="N7770" s="48"/>
      <c r="O7770" s="49"/>
    </row>
    <row r="7771" spans="2:15" x14ac:dyDescent="0.25">
      <c r="B7771" s="89"/>
      <c r="C7771" s="48"/>
      <c r="D7771" s="48"/>
      <c r="E7771" s="48"/>
      <c r="F7771" s="48"/>
      <c r="G7771" s="49"/>
      <c r="H7771" s="48"/>
      <c r="I7771" s="52"/>
      <c r="J7771" s="52"/>
      <c r="K7771" s="48"/>
      <c r="L7771" s="48"/>
      <c r="M7771" s="48"/>
      <c r="N7771" s="48"/>
      <c r="O7771" s="49"/>
    </row>
    <row r="7772" spans="2:15" x14ac:dyDescent="0.25">
      <c r="B7772" s="89"/>
      <c r="C7772" s="48"/>
      <c r="D7772" s="48"/>
      <c r="E7772" s="48"/>
      <c r="F7772" s="48"/>
      <c r="G7772" s="49"/>
      <c r="H7772" s="48"/>
      <c r="I7772" s="52"/>
      <c r="J7772" s="52"/>
      <c r="K7772" s="48"/>
      <c r="L7772" s="48"/>
      <c r="M7772" s="48"/>
      <c r="N7772" s="48"/>
      <c r="O7772" s="49"/>
    </row>
    <row r="7773" spans="2:15" x14ac:dyDescent="0.25">
      <c r="B7773" s="89"/>
      <c r="C7773" s="48"/>
      <c r="D7773" s="48"/>
      <c r="E7773" s="48"/>
      <c r="F7773" s="48"/>
      <c r="G7773" s="49"/>
      <c r="H7773" s="48"/>
      <c r="I7773" s="52"/>
      <c r="J7773" s="52"/>
      <c r="K7773" s="48"/>
      <c r="L7773" s="48"/>
      <c r="M7773" s="48"/>
      <c r="N7773" s="48"/>
      <c r="O7773" s="49"/>
    </row>
    <row r="7774" spans="2:15" x14ac:dyDescent="0.25">
      <c r="B7774" s="89"/>
      <c r="C7774" s="48"/>
      <c r="D7774" s="48"/>
      <c r="E7774" s="48"/>
      <c r="F7774" s="48"/>
      <c r="G7774" s="49"/>
      <c r="H7774" s="48"/>
      <c r="I7774" s="52"/>
      <c r="J7774" s="52"/>
      <c r="K7774" s="48"/>
      <c r="L7774" s="48"/>
      <c r="M7774" s="48"/>
      <c r="N7774" s="48"/>
      <c r="O7774" s="49"/>
    </row>
    <row r="7775" spans="2:15" x14ac:dyDescent="0.25">
      <c r="B7775" s="89"/>
      <c r="C7775" s="48"/>
      <c r="D7775" s="48"/>
      <c r="E7775" s="48"/>
      <c r="F7775" s="48"/>
      <c r="G7775" s="49"/>
      <c r="H7775" s="48"/>
      <c r="I7775" s="52"/>
      <c r="J7775" s="52"/>
      <c r="K7775" s="48"/>
      <c r="L7775" s="48"/>
      <c r="M7775" s="48"/>
      <c r="N7775" s="48"/>
      <c r="O7775" s="49"/>
    </row>
    <row r="7776" spans="2:15" x14ac:dyDescent="0.25">
      <c r="B7776" s="89"/>
      <c r="C7776" s="48"/>
      <c r="D7776" s="48"/>
      <c r="E7776" s="48"/>
      <c r="F7776" s="48"/>
      <c r="G7776" s="49"/>
      <c r="H7776" s="48"/>
      <c r="I7776" s="52"/>
      <c r="J7776" s="52"/>
      <c r="K7776" s="48"/>
      <c r="L7776" s="48"/>
      <c r="M7776" s="48"/>
      <c r="N7776" s="48"/>
      <c r="O7776" s="49"/>
    </row>
    <row r="7777" spans="2:15" x14ac:dyDescent="0.25">
      <c r="B7777" s="89"/>
      <c r="C7777" s="48"/>
      <c r="D7777" s="48"/>
      <c r="E7777" s="48"/>
      <c r="F7777" s="48"/>
      <c r="G7777" s="49"/>
      <c r="H7777" s="48"/>
      <c r="I7777" s="52"/>
      <c r="J7777" s="52"/>
      <c r="K7777" s="48"/>
      <c r="L7777" s="48"/>
      <c r="M7777" s="48"/>
      <c r="N7777" s="48"/>
      <c r="O7777" s="49"/>
    </row>
    <row r="7778" spans="2:15" x14ac:dyDescent="0.25">
      <c r="B7778" s="89"/>
      <c r="C7778" s="48"/>
      <c r="D7778" s="48"/>
      <c r="E7778" s="48"/>
      <c r="F7778" s="48"/>
      <c r="G7778" s="49"/>
      <c r="H7778" s="48"/>
      <c r="I7778" s="52"/>
      <c r="J7778" s="52"/>
      <c r="K7778" s="48"/>
      <c r="L7778" s="48"/>
      <c r="M7778" s="48"/>
      <c r="N7778" s="48"/>
      <c r="O7778" s="49"/>
    </row>
    <row r="7779" spans="2:15" x14ac:dyDescent="0.25">
      <c r="B7779" s="89"/>
      <c r="C7779" s="48"/>
      <c r="D7779" s="48"/>
      <c r="E7779" s="48"/>
      <c r="F7779" s="48"/>
      <c r="G7779" s="49"/>
      <c r="H7779" s="48"/>
      <c r="I7779" s="52"/>
      <c r="J7779" s="52"/>
      <c r="K7779" s="48"/>
      <c r="L7779" s="48"/>
      <c r="M7779" s="48"/>
      <c r="N7779" s="48"/>
      <c r="O7779" s="49"/>
    </row>
    <row r="7780" spans="2:15" x14ac:dyDescent="0.25">
      <c r="B7780" s="89"/>
      <c r="C7780" s="48"/>
      <c r="D7780" s="48"/>
      <c r="E7780" s="48"/>
      <c r="F7780" s="48"/>
      <c r="G7780" s="49"/>
      <c r="H7780" s="48"/>
      <c r="I7780" s="52"/>
      <c r="J7780" s="52"/>
      <c r="K7780" s="48"/>
      <c r="L7780" s="48"/>
      <c r="M7780" s="48"/>
      <c r="N7780" s="48"/>
      <c r="O7780" s="49"/>
    </row>
    <row r="7781" spans="2:15" x14ac:dyDescent="0.25">
      <c r="B7781" s="89"/>
      <c r="C7781" s="48"/>
      <c r="D7781" s="48"/>
      <c r="E7781" s="48"/>
      <c r="F7781" s="48"/>
      <c r="G7781" s="49"/>
      <c r="H7781" s="48"/>
      <c r="I7781" s="52"/>
      <c r="J7781" s="52"/>
      <c r="K7781" s="48"/>
      <c r="L7781" s="48"/>
      <c r="M7781" s="48"/>
      <c r="N7781" s="48"/>
      <c r="O7781" s="49"/>
    </row>
    <row r="7782" spans="2:15" x14ac:dyDescent="0.25">
      <c r="B7782" s="89"/>
      <c r="C7782" s="48"/>
      <c r="D7782" s="48"/>
      <c r="E7782" s="48"/>
      <c r="F7782" s="48"/>
      <c r="G7782" s="49"/>
      <c r="H7782" s="48"/>
      <c r="I7782" s="52"/>
      <c r="J7782" s="52"/>
      <c r="K7782" s="48"/>
      <c r="L7782" s="48"/>
      <c r="M7782" s="48"/>
      <c r="N7782" s="48"/>
      <c r="O7782" s="49"/>
    </row>
    <row r="7783" spans="2:15" x14ac:dyDescent="0.25">
      <c r="B7783" s="89"/>
      <c r="C7783" s="48"/>
      <c r="D7783" s="48"/>
      <c r="E7783" s="48"/>
      <c r="F7783" s="48"/>
      <c r="G7783" s="49"/>
      <c r="H7783" s="48"/>
      <c r="I7783" s="52"/>
      <c r="J7783" s="52"/>
      <c r="K7783" s="48"/>
      <c r="L7783" s="48"/>
      <c r="M7783" s="48"/>
      <c r="N7783" s="48"/>
      <c r="O7783" s="49"/>
    </row>
    <row r="7784" spans="2:15" x14ac:dyDescent="0.25">
      <c r="B7784" s="89"/>
      <c r="C7784" s="48"/>
      <c r="D7784" s="48"/>
      <c r="E7784" s="48"/>
      <c r="F7784" s="48"/>
      <c r="G7784" s="49"/>
      <c r="H7784" s="48"/>
      <c r="I7784" s="52"/>
      <c r="J7784" s="52"/>
      <c r="K7784" s="48"/>
      <c r="L7784" s="48"/>
      <c r="M7784" s="48"/>
      <c r="N7784" s="48"/>
      <c r="O7784" s="49"/>
    </row>
    <row r="7785" spans="2:15" x14ac:dyDescent="0.25">
      <c r="B7785" s="89"/>
      <c r="C7785" s="48"/>
      <c r="D7785" s="48"/>
      <c r="E7785" s="48"/>
      <c r="F7785" s="48"/>
      <c r="G7785" s="49"/>
      <c r="H7785" s="48"/>
      <c r="I7785" s="52"/>
      <c r="J7785" s="52"/>
      <c r="K7785" s="48"/>
      <c r="L7785" s="48"/>
      <c r="M7785" s="48"/>
      <c r="N7785" s="48"/>
      <c r="O7785" s="49"/>
    </row>
    <row r="7786" spans="2:15" x14ac:dyDescent="0.25">
      <c r="B7786" s="89"/>
      <c r="C7786" s="48"/>
      <c r="D7786" s="48"/>
      <c r="E7786" s="48"/>
      <c r="F7786" s="48"/>
      <c r="G7786" s="49"/>
      <c r="H7786" s="48"/>
      <c r="I7786" s="52"/>
      <c r="J7786" s="52"/>
      <c r="K7786" s="48"/>
      <c r="L7786" s="48"/>
      <c r="M7786" s="48"/>
      <c r="N7786" s="48"/>
      <c r="O7786" s="49"/>
    </row>
    <row r="7787" spans="2:15" x14ac:dyDescent="0.25">
      <c r="B7787" s="89"/>
      <c r="C7787" s="48"/>
      <c r="D7787" s="48"/>
      <c r="E7787" s="48"/>
      <c r="F7787" s="48"/>
      <c r="G7787" s="49"/>
      <c r="H7787" s="48"/>
      <c r="I7787" s="52"/>
      <c r="J7787" s="52"/>
      <c r="K7787" s="48"/>
      <c r="L7787" s="48"/>
      <c r="M7787" s="48"/>
      <c r="N7787" s="48"/>
      <c r="O7787" s="49"/>
    </row>
    <row r="7788" spans="2:15" x14ac:dyDescent="0.25">
      <c r="B7788" s="89"/>
      <c r="C7788" s="48"/>
      <c r="D7788" s="48"/>
      <c r="E7788" s="48"/>
      <c r="F7788" s="48"/>
      <c r="G7788" s="49"/>
      <c r="H7788" s="48"/>
      <c r="I7788" s="52"/>
      <c r="J7788" s="52"/>
      <c r="K7788" s="48"/>
      <c r="L7788" s="48"/>
      <c r="M7788" s="48"/>
      <c r="N7788" s="48"/>
      <c r="O7788" s="49"/>
    </row>
    <row r="7789" spans="2:15" x14ac:dyDescent="0.25">
      <c r="B7789" s="89"/>
      <c r="C7789" s="48"/>
      <c r="D7789" s="48"/>
      <c r="E7789" s="48"/>
      <c r="F7789" s="48"/>
      <c r="G7789" s="49"/>
      <c r="H7789" s="48"/>
      <c r="I7789" s="52"/>
      <c r="J7789" s="52"/>
      <c r="K7789" s="48"/>
      <c r="L7789" s="48"/>
      <c r="M7789" s="48"/>
      <c r="N7789" s="48"/>
      <c r="O7789" s="49"/>
    </row>
    <row r="7790" spans="2:15" x14ac:dyDescent="0.25">
      <c r="B7790" s="89"/>
      <c r="C7790" s="48"/>
      <c r="D7790" s="48"/>
      <c r="E7790" s="48"/>
      <c r="F7790" s="48"/>
      <c r="G7790" s="49"/>
      <c r="H7790" s="48"/>
      <c r="I7790" s="52"/>
      <c r="J7790" s="52"/>
      <c r="K7790" s="48"/>
      <c r="L7790" s="48"/>
      <c r="M7790" s="48"/>
      <c r="N7790" s="48"/>
      <c r="O7790" s="49"/>
    </row>
    <row r="7791" spans="2:15" x14ac:dyDescent="0.25">
      <c r="B7791" s="89"/>
      <c r="C7791" s="48"/>
      <c r="D7791" s="48"/>
      <c r="E7791" s="48"/>
      <c r="F7791" s="48"/>
      <c r="G7791" s="49"/>
      <c r="H7791" s="48"/>
      <c r="I7791" s="52"/>
      <c r="J7791" s="52"/>
      <c r="K7791" s="48"/>
      <c r="L7791" s="48"/>
      <c r="M7791" s="48"/>
      <c r="N7791" s="48"/>
      <c r="O7791" s="49"/>
    </row>
    <row r="7792" spans="2:15" x14ac:dyDescent="0.25">
      <c r="B7792" s="89"/>
      <c r="C7792" s="48"/>
      <c r="D7792" s="48"/>
      <c r="E7792" s="48"/>
      <c r="F7792" s="48"/>
      <c r="G7792" s="49"/>
      <c r="H7792" s="48"/>
      <c r="I7792" s="52"/>
      <c r="J7792" s="52"/>
      <c r="K7792" s="48"/>
      <c r="L7792" s="48"/>
      <c r="M7792" s="48"/>
      <c r="N7792" s="48"/>
      <c r="O7792" s="49"/>
    </row>
    <row r="7793" spans="2:15" x14ac:dyDescent="0.25">
      <c r="B7793" s="89"/>
      <c r="C7793" s="48"/>
      <c r="D7793" s="48"/>
      <c r="E7793" s="48"/>
      <c r="F7793" s="48"/>
      <c r="G7793" s="49"/>
      <c r="H7793" s="48"/>
      <c r="I7793" s="52"/>
      <c r="J7793" s="52"/>
      <c r="K7793" s="48"/>
      <c r="L7793" s="48"/>
      <c r="M7793" s="48"/>
      <c r="N7793" s="48"/>
      <c r="O7793" s="49"/>
    </row>
    <row r="7794" spans="2:15" x14ac:dyDescent="0.25">
      <c r="B7794" s="89"/>
      <c r="C7794" s="48"/>
      <c r="D7794" s="48"/>
      <c r="E7794" s="48"/>
      <c r="F7794" s="48"/>
      <c r="G7794" s="49"/>
      <c r="H7794" s="48"/>
      <c r="I7794" s="52"/>
      <c r="J7794" s="52"/>
      <c r="K7794" s="48"/>
      <c r="L7794" s="48"/>
      <c r="M7794" s="48"/>
      <c r="N7794" s="48"/>
      <c r="O7794" s="49"/>
    </row>
    <row r="7795" spans="2:15" x14ac:dyDescent="0.25">
      <c r="B7795" s="89"/>
      <c r="C7795" s="48"/>
      <c r="D7795" s="48"/>
      <c r="E7795" s="48"/>
      <c r="F7795" s="48"/>
      <c r="G7795" s="49"/>
      <c r="H7795" s="48"/>
      <c r="I7795" s="52"/>
      <c r="J7795" s="52"/>
      <c r="K7795" s="48"/>
      <c r="L7795" s="48"/>
      <c r="M7795" s="48"/>
      <c r="N7795" s="48"/>
      <c r="O7795" s="49"/>
    </row>
    <row r="7796" spans="2:15" x14ac:dyDescent="0.25">
      <c r="B7796" s="89"/>
      <c r="C7796" s="48"/>
      <c r="D7796" s="48"/>
      <c r="E7796" s="48"/>
      <c r="F7796" s="48"/>
      <c r="G7796" s="49"/>
      <c r="H7796" s="48"/>
      <c r="I7796" s="52"/>
      <c r="J7796" s="52"/>
      <c r="K7796" s="48"/>
      <c r="L7796" s="48"/>
      <c r="M7796" s="48"/>
      <c r="N7796" s="48"/>
      <c r="O7796" s="49"/>
    </row>
    <row r="7797" spans="2:15" x14ac:dyDescent="0.25">
      <c r="B7797" s="89"/>
      <c r="C7797" s="48"/>
      <c r="D7797" s="48"/>
      <c r="E7797" s="48"/>
      <c r="F7797" s="48"/>
      <c r="G7797" s="49"/>
      <c r="H7797" s="48"/>
      <c r="I7797" s="52"/>
      <c r="J7797" s="52"/>
      <c r="K7797" s="48"/>
      <c r="L7797" s="48"/>
      <c r="M7797" s="48"/>
      <c r="N7797" s="48"/>
      <c r="O7797" s="49"/>
    </row>
    <row r="7798" spans="2:15" x14ac:dyDescent="0.25">
      <c r="B7798" s="89"/>
      <c r="C7798" s="48"/>
      <c r="D7798" s="48"/>
      <c r="E7798" s="48"/>
      <c r="F7798" s="48"/>
      <c r="G7798" s="49"/>
      <c r="H7798" s="48"/>
      <c r="I7798" s="52"/>
      <c r="J7798" s="52"/>
      <c r="K7798" s="48"/>
      <c r="L7798" s="48"/>
      <c r="M7798" s="48"/>
      <c r="N7798" s="48"/>
      <c r="O7798" s="49"/>
    </row>
    <row r="7799" spans="2:15" x14ac:dyDescent="0.25">
      <c r="B7799" s="89"/>
      <c r="C7799" s="48"/>
      <c r="D7799" s="48"/>
      <c r="E7799" s="48"/>
      <c r="F7799" s="48"/>
      <c r="G7799" s="49"/>
      <c r="H7799" s="48"/>
      <c r="I7799" s="52"/>
      <c r="J7799" s="52"/>
      <c r="K7799" s="48"/>
      <c r="L7799" s="48"/>
      <c r="M7799" s="48"/>
      <c r="N7799" s="48"/>
      <c r="O7799" s="49"/>
    </row>
    <row r="7800" spans="2:15" x14ac:dyDescent="0.25">
      <c r="B7800" s="89"/>
      <c r="C7800" s="48"/>
      <c r="D7800" s="48"/>
      <c r="E7800" s="48"/>
      <c r="F7800" s="48"/>
      <c r="G7800" s="49"/>
      <c r="H7800" s="48"/>
      <c r="I7800" s="52"/>
      <c r="J7800" s="52"/>
      <c r="K7800" s="48"/>
      <c r="L7800" s="48"/>
      <c r="M7800" s="48"/>
      <c r="N7800" s="48"/>
      <c r="O7800" s="49"/>
    </row>
    <row r="7801" spans="2:15" x14ac:dyDescent="0.25">
      <c r="B7801" s="89"/>
      <c r="C7801" s="48"/>
      <c r="D7801" s="48"/>
      <c r="E7801" s="48"/>
      <c r="F7801" s="48"/>
      <c r="G7801" s="49"/>
      <c r="H7801" s="48"/>
      <c r="I7801" s="52"/>
      <c r="J7801" s="52"/>
      <c r="K7801" s="48"/>
      <c r="L7801" s="48"/>
      <c r="M7801" s="48"/>
      <c r="N7801" s="48"/>
      <c r="O7801" s="49"/>
    </row>
    <row r="7802" spans="2:15" x14ac:dyDescent="0.25">
      <c r="B7802" s="89"/>
      <c r="C7802" s="48"/>
      <c r="D7802" s="48"/>
      <c r="E7802" s="48"/>
      <c r="F7802" s="48"/>
      <c r="G7802" s="49"/>
      <c r="H7802" s="48"/>
      <c r="I7802" s="52"/>
      <c r="J7802" s="52"/>
      <c r="K7802" s="48"/>
      <c r="L7802" s="48"/>
      <c r="M7802" s="48"/>
      <c r="N7802" s="48"/>
      <c r="O7802" s="49"/>
    </row>
    <row r="7803" spans="2:15" x14ac:dyDescent="0.25">
      <c r="B7803" s="89"/>
      <c r="C7803" s="48"/>
      <c r="D7803" s="48"/>
      <c r="E7803" s="48"/>
      <c r="F7803" s="48"/>
      <c r="G7803" s="49"/>
      <c r="H7803" s="48"/>
      <c r="I7803" s="52"/>
      <c r="J7803" s="52"/>
      <c r="K7803" s="48"/>
      <c r="L7803" s="48"/>
      <c r="M7803" s="48"/>
      <c r="N7803" s="48"/>
      <c r="O7803" s="49"/>
    </row>
    <row r="7804" spans="2:15" x14ac:dyDescent="0.25">
      <c r="B7804" s="89"/>
      <c r="C7804" s="48"/>
      <c r="D7804" s="48"/>
      <c r="E7804" s="48"/>
      <c r="F7804" s="48"/>
      <c r="G7804" s="49"/>
      <c r="H7804" s="48"/>
      <c r="I7804" s="52"/>
      <c r="J7804" s="52"/>
      <c r="K7804" s="48"/>
      <c r="L7804" s="48"/>
      <c r="M7804" s="48"/>
      <c r="N7804" s="48"/>
      <c r="O7804" s="49"/>
    </row>
    <row r="7805" spans="2:15" x14ac:dyDescent="0.25">
      <c r="B7805" s="89"/>
      <c r="C7805" s="48"/>
      <c r="D7805" s="48"/>
      <c r="E7805" s="48"/>
      <c r="F7805" s="48"/>
      <c r="G7805" s="49"/>
      <c r="H7805" s="48"/>
      <c r="I7805" s="52"/>
      <c r="J7805" s="52"/>
      <c r="K7805" s="48"/>
      <c r="L7805" s="48"/>
      <c r="M7805" s="48"/>
      <c r="N7805" s="48"/>
      <c r="O7805" s="49"/>
    </row>
    <row r="7806" spans="2:15" x14ac:dyDescent="0.25">
      <c r="B7806" s="89"/>
      <c r="C7806" s="48"/>
      <c r="D7806" s="48"/>
      <c r="E7806" s="48"/>
      <c r="F7806" s="48"/>
      <c r="G7806" s="49"/>
      <c r="H7806" s="48"/>
      <c r="I7806" s="52"/>
      <c r="J7806" s="52"/>
      <c r="K7806" s="48"/>
      <c r="L7806" s="48"/>
      <c r="M7806" s="48"/>
      <c r="N7806" s="48"/>
      <c r="O7806" s="49"/>
    </row>
    <row r="7807" spans="2:15" x14ac:dyDescent="0.25">
      <c r="B7807" s="89"/>
      <c r="C7807" s="48"/>
      <c r="D7807" s="48"/>
      <c r="E7807" s="48"/>
      <c r="F7807" s="48"/>
      <c r="G7807" s="49"/>
      <c r="H7807" s="48"/>
      <c r="I7807" s="52"/>
      <c r="J7807" s="52"/>
      <c r="K7807" s="48"/>
      <c r="L7807" s="48"/>
      <c r="M7807" s="48"/>
      <c r="N7807" s="48"/>
      <c r="O7807" s="49"/>
    </row>
    <row r="7808" spans="2:15" x14ac:dyDescent="0.25">
      <c r="B7808" s="89"/>
      <c r="C7808" s="48"/>
      <c r="D7808" s="48"/>
      <c r="E7808" s="48"/>
      <c r="F7808" s="48"/>
      <c r="G7808" s="49"/>
      <c r="H7808" s="48"/>
      <c r="I7808" s="52"/>
      <c r="J7808" s="52"/>
      <c r="K7808" s="48"/>
      <c r="L7808" s="48"/>
      <c r="M7808" s="48"/>
      <c r="N7808" s="48"/>
      <c r="O7808" s="49"/>
    </row>
    <row r="7809" spans="2:15" x14ac:dyDescent="0.25">
      <c r="B7809" s="89"/>
      <c r="C7809" s="48"/>
      <c r="D7809" s="48"/>
      <c r="E7809" s="48"/>
      <c r="F7809" s="48"/>
      <c r="G7809" s="49"/>
      <c r="H7809" s="48"/>
      <c r="I7809" s="52"/>
      <c r="J7809" s="52"/>
      <c r="K7809" s="48"/>
      <c r="L7809" s="48"/>
      <c r="M7809" s="48"/>
      <c r="N7809" s="48"/>
      <c r="O7809" s="49"/>
    </row>
    <row r="7810" spans="2:15" x14ac:dyDescent="0.25">
      <c r="B7810" s="89"/>
      <c r="C7810" s="48"/>
      <c r="D7810" s="48"/>
      <c r="E7810" s="48"/>
      <c r="F7810" s="48"/>
      <c r="G7810" s="49"/>
      <c r="H7810" s="48"/>
      <c r="I7810" s="52"/>
      <c r="J7810" s="52"/>
      <c r="K7810" s="48"/>
      <c r="L7810" s="48"/>
      <c r="M7810" s="48"/>
      <c r="N7810" s="48"/>
      <c r="O7810" s="49"/>
    </row>
    <row r="7811" spans="2:15" x14ac:dyDescent="0.25">
      <c r="B7811" s="89"/>
      <c r="C7811" s="48"/>
      <c r="D7811" s="48"/>
      <c r="E7811" s="48"/>
      <c r="F7811" s="48"/>
      <c r="G7811" s="49"/>
      <c r="H7811" s="48"/>
      <c r="I7811" s="52"/>
      <c r="J7811" s="52"/>
      <c r="K7811" s="48"/>
      <c r="L7811" s="48"/>
      <c r="M7811" s="48"/>
      <c r="N7811" s="48"/>
      <c r="O7811" s="49"/>
    </row>
    <row r="7812" spans="2:15" x14ac:dyDescent="0.25">
      <c r="B7812" s="89"/>
      <c r="C7812" s="48"/>
      <c r="D7812" s="48"/>
      <c r="E7812" s="48"/>
      <c r="F7812" s="48"/>
      <c r="G7812" s="49"/>
      <c r="H7812" s="48"/>
      <c r="I7812" s="52"/>
      <c r="J7812" s="52"/>
      <c r="K7812" s="48"/>
      <c r="L7812" s="48"/>
      <c r="M7812" s="48"/>
      <c r="N7812" s="48"/>
      <c r="O7812" s="49"/>
    </row>
    <row r="7813" spans="2:15" x14ac:dyDescent="0.25">
      <c r="B7813" s="89"/>
      <c r="C7813" s="48"/>
      <c r="D7813" s="48"/>
      <c r="E7813" s="48"/>
      <c r="F7813" s="48"/>
      <c r="G7813" s="49"/>
      <c r="H7813" s="48"/>
      <c r="I7813" s="52"/>
      <c r="J7813" s="52"/>
      <c r="K7813" s="48"/>
      <c r="L7813" s="48"/>
      <c r="M7813" s="48"/>
      <c r="N7813" s="48"/>
      <c r="O7813" s="49"/>
    </row>
    <row r="7814" spans="2:15" x14ac:dyDescent="0.25">
      <c r="B7814" s="89"/>
      <c r="C7814" s="48"/>
      <c r="D7814" s="48"/>
      <c r="E7814" s="48"/>
      <c r="F7814" s="48"/>
      <c r="G7814" s="49"/>
      <c r="H7814" s="48"/>
      <c r="I7814" s="52"/>
      <c r="J7814" s="52"/>
      <c r="K7814" s="48"/>
      <c r="L7814" s="48"/>
      <c r="M7814" s="48"/>
      <c r="N7814" s="48"/>
      <c r="O7814" s="49"/>
    </row>
    <row r="7815" spans="2:15" x14ac:dyDescent="0.25">
      <c r="B7815" s="89"/>
      <c r="C7815" s="48"/>
      <c r="D7815" s="48"/>
      <c r="E7815" s="48"/>
      <c r="F7815" s="48"/>
      <c r="G7815" s="49"/>
      <c r="H7815" s="48"/>
      <c r="I7815" s="52"/>
      <c r="J7815" s="52"/>
      <c r="K7815" s="48"/>
      <c r="L7815" s="48"/>
      <c r="M7815" s="48"/>
      <c r="N7815" s="48"/>
      <c r="O7815" s="49"/>
    </row>
    <row r="7816" spans="2:15" x14ac:dyDescent="0.25">
      <c r="B7816" s="89"/>
      <c r="C7816" s="48"/>
      <c r="D7816" s="48"/>
      <c r="E7816" s="48"/>
      <c r="F7816" s="48"/>
      <c r="G7816" s="49"/>
      <c r="H7816" s="48"/>
      <c r="I7816" s="52"/>
      <c r="J7816" s="52"/>
      <c r="K7816" s="48"/>
      <c r="L7816" s="48"/>
      <c r="M7816" s="48"/>
      <c r="N7816" s="48"/>
      <c r="O7816" s="49"/>
    </row>
    <row r="7817" spans="2:15" x14ac:dyDescent="0.25">
      <c r="B7817" s="89"/>
      <c r="C7817" s="48"/>
      <c r="D7817" s="48"/>
      <c r="E7817" s="48"/>
      <c r="F7817" s="48"/>
      <c r="G7817" s="49"/>
      <c r="H7817" s="48"/>
      <c r="I7817" s="52"/>
      <c r="J7817" s="52"/>
      <c r="K7817" s="48"/>
      <c r="L7817" s="48"/>
      <c r="M7817" s="48"/>
      <c r="N7817" s="48"/>
      <c r="O7817" s="49"/>
    </row>
    <row r="7818" spans="2:15" x14ac:dyDescent="0.25">
      <c r="B7818" s="89"/>
      <c r="C7818" s="48"/>
      <c r="D7818" s="48"/>
      <c r="E7818" s="48"/>
      <c r="F7818" s="48"/>
      <c r="G7818" s="49"/>
      <c r="H7818" s="48"/>
      <c r="I7818" s="52"/>
      <c r="J7818" s="52"/>
      <c r="K7818" s="48"/>
      <c r="L7818" s="48"/>
      <c r="M7818" s="48"/>
      <c r="N7818" s="48"/>
      <c r="O7818" s="49"/>
    </row>
    <row r="7819" spans="2:15" x14ac:dyDescent="0.25">
      <c r="B7819" s="89"/>
      <c r="C7819" s="48"/>
      <c r="D7819" s="48"/>
      <c r="E7819" s="48"/>
      <c r="F7819" s="48"/>
      <c r="G7819" s="49"/>
      <c r="H7819" s="48"/>
      <c r="I7819" s="52"/>
      <c r="J7819" s="52"/>
      <c r="K7819" s="48"/>
      <c r="L7819" s="48"/>
      <c r="M7819" s="48"/>
      <c r="N7819" s="48"/>
      <c r="O7819" s="49"/>
    </row>
    <row r="7820" spans="2:15" x14ac:dyDescent="0.25">
      <c r="B7820" s="89"/>
      <c r="C7820" s="48"/>
      <c r="D7820" s="48"/>
      <c r="E7820" s="48"/>
      <c r="F7820" s="48"/>
      <c r="G7820" s="49"/>
      <c r="H7820" s="48"/>
      <c r="I7820" s="52"/>
      <c r="J7820" s="52"/>
      <c r="K7820" s="48"/>
      <c r="L7820" s="48"/>
      <c r="M7820" s="48"/>
      <c r="N7820" s="48"/>
      <c r="O7820" s="49"/>
    </row>
    <row r="7821" spans="2:15" x14ac:dyDescent="0.25">
      <c r="B7821" s="89"/>
      <c r="C7821" s="48"/>
      <c r="D7821" s="48"/>
      <c r="E7821" s="48"/>
      <c r="F7821" s="48"/>
      <c r="G7821" s="49"/>
      <c r="H7821" s="48"/>
      <c r="I7821" s="52"/>
      <c r="J7821" s="52"/>
      <c r="K7821" s="48"/>
      <c r="L7821" s="48"/>
      <c r="M7821" s="48"/>
      <c r="N7821" s="48"/>
      <c r="O7821" s="49"/>
    </row>
    <row r="7822" spans="2:15" x14ac:dyDescent="0.25">
      <c r="B7822" s="89"/>
      <c r="C7822" s="48"/>
      <c r="D7822" s="48"/>
      <c r="E7822" s="48"/>
      <c r="F7822" s="48"/>
      <c r="G7822" s="49"/>
      <c r="H7822" s="48"/>
      <c r="I7822" s="52"/>
      <c r="J7822" s="52"/>
      <c r="K7822" s="48"/>
      <c r="L7822" s="48"/>
      <c r="M7822" s="48"/>
      <c r="N7822" s="48"/>
      <c r="O7822" s="49"/>
    </row>
    <row r="7823" spans="2:15" x14ac:dyDescent="0.25">
      <c r="B7823" s="89"/>
      <c r="C7823" s="48"/>
      <c r="D7823" s="48"/>
      <c r="E7823" s="48"/>
      <c r="F7823" s="48"/>
      <c r="G7823" s="49"/>
      <c r="H7823" s="48"/>
      <c r="I7823" s="52"/>
      <c r="J7823" s="52"/>
      <c r="K7823" s="48"/>
      <c r="L7823" s="48"/>
      <c r="M7823" s="48"/>
      <c r="N7823" s="48"/>
      <c r="O7823" s="49"/>
    </row>
    <row r="7824" spans="2:15" x14ac:dyDescent="0.25">
      <c r="B7824" s="89"/>
      <c r="C7824" s="48"/>
      <c r="D7824" s="48"/>
      <c r="E7824" s="48"/>
      <c r="F7824" s="48"/>
      <c r="G7824" s="49"/>
      <c r="H7824" s="48"/>
      <c r="I7824" s="52"/>
      <c r="J7824" s="52"/>
      <c r="K7824" s="48"/>
      <c r="L7824" s="48"/>
      <c r="M7824" s="48"/>
      <c r="N7824" s="48"/>
      <c r="O7824" s="49"/>
    </row>
    <row r="7825" spans="2:15" x14ac:dyDescent="0.25">
      <c r="B7825" s="89"/>
      <c r="C7825" s="48"/>
      <c r="D7825" s="48"/>
      <c r="E7825" s="48"/>
      <c r="F7825" s="48"/>
      <c r="G7825" s="49"/>
      <c r="H7825" s="48"/>
      <c r="I7825" s="52"/>
      <c r="J7825" s="52"/>
      <c r="K7825" s="48"/>
      <c r="L7825" s="48"/>
      <c r="M7825" s="48"/>
      <c r="N7825" s="48"/>
      <c r="O7825" s="49"/>
    </row>
    <row r="7826" spans="2:15" x14ac:dyDescent="0.25">
      <c r="B7826" s="89"/>
      <c r="C7826" s="48"/>
      <c r="D7826" s="48"/>
      <c r="E7826" s="48"/>
      <c r="F7826" s="48"/>
      <c r="G7826" s="49"/>
      <c r="H7826" s="48"/>
      <c r="I7826" s="52"/>
      <c r="J7826" s="52"/>
      <c r="K7826" s="48"/>
      <c r="L7826" s="48"/>
      <c r="M7826" s="48"/>
      <c r="N7826" s="48"/>
      <c r="O7826" s="49"/>
    </row>
    <row r="7827" spans="2:15" x14ac:dyDescent="0.25">
      <c r="B7827" s="89"/>
      <c r="C7827" s="48"/>
      <c r="D7827" s="48"/>
      <c r="E7827" s="48"/>
      <c r="F7827" s="48"/>
      <c r="G7827" s="49"/>
      <c r="H7827" s="48"/>
      <c r="I7827" s="52"/>
      <c r="J7827" s="52"/>
      <c r="K7827" s="48"/>
      <c r="L7827" s="48"/>
      <c r="M7827" s="48"/>
      <c r="N7827" s="48"/>
      <c r="O7827" s="49"/>
    </row>
    <row r="7828" spans="2:15" x14ac:dyDescent="0.25">
      <c r="B7828" s="89"/>
      <c r="C7828" s="48"/>
      <c r="D7828" s="48"/>
      <c r="E7828" s="48"/>
      <c r="F7828" s="48"/>
      <c r="G7828" s="49"/>
      <c r="H7828" s="48"/>
      <c r="I7828" s="52"/>
      <c r="J7828" s="52"/>
      <c r="K7828" s="48"/>
      <c r="L7828" s="48"/>
      <c r="M7828" s="48"/>
      <c r="N7828" s="48"/>
      <c r="O7828" s="49"/>
    </row>
    <row r="7829" spans="2:15" x14ac:dyDescent="0.25">
      <c r="B7829" s="89"/>
      <c r="C7829" s="48"/>
      <c r="D7829" s="48"/>
      <c r="E7829" s="48"/>
      <c r="F7829" s="48"/>
      <c r="G7829" s="49"/>
      <c r="H7829" s="48"/>
      <c r="I7829" s="52"/>
      <c r="J7829" s="52"/>
      <c r="K7829" s="48"/>
      <c r="L7829" s="48"/>
      <c r="M7829" s="48"/>
      <c r="N7829" s="48"/>
      <c r="O7829" s="49"/>
    </row>
    <row r="7830" spans="2:15" x14ac:dyDescent="0.25">
      <c r="B7830" s="89"/>
      <c r="C7830" s="48"/>
      <c r="D7830" s="48"/>
      <c r="E7830" s="48"/>
      <c r="F7830" s="48"/>
      <c r="G7830" s="49"/>
      <c r="H7830" s="48"/>
      <c r="I7830" s="52"/>
      <c r="J7830" s="52"/>
      <c r="K7830" s="48"/>
      <c r="L7830" s="48"/>
      <c r="M7830" s="48"/>
      <c r="N7830" s="48"/>
      <c r="O7830" s="49"/>
    </row>
    <row r="7831" spans="2:15" x14ac:dyDescent="0.25">
      <c r="B7831" s="89"/>
      <c r="C7831" s="48"/>
      <c r="D7831" s="48"/>
      <c r="E7831" s="48"/>
      <c r="F7831" s="48"/>
      <c r="G7831" s="49"/>
      <c r="H7831" s="48"/>
      <c r="I7831" s="52"/>
      <c r="J7831" s="52"/>
      <c r="K7831" s="48"/>
      <c r="L7831" s="48"/>
      <c r="M7831" s="48"/>
      <c r="N7831" s="48"/>
      <c r="O7831" s="49"/>
    </row>
    <row r="7832" spans="2:15" x14ac:dyDescent="0.25">
      <c r="B7832" s="89"/>
      <c r="C7832" s="48"/>
      <c r="D7832" s="48"/>
      <c r="E7832" s="48"/>
      <c r="F7832" s="48"/>
      <c r="G7832" s="49"/>
      <c r="H7832" s="48"/>
      <c r="I7832" s="52"/>
      <c r="J7832" s="52"/>
      <c r="K7832" s="48"/>
      <c r="L7832" s="48"/>
      <c r="M7832" s="48"/>
      <c r="N7832" s="48"/>
      <c r="O7832" s="49"/>
    </row>
    <row r="7833" spans="2:15" x14ac:dyDescent="0.25">
      <c r="B7833" s="89"/>
      <c r="C7833" s="48"/>
      <c r="D7833" s="48"/>
      <c r="E7833" s="48"/>
      <c r="F7833" s="48"/>
      <c r="G7833" s="49"/>
      <c r="H7833" s="48"/>
      <c r="I7833" s="52"/>
      <c r="J7833" s="52"/>
      <c r="K7833" s="48"/>
      <c r="L7833" s="48"/>
      <c r="M7833" s="48"/>
      <c r="N7833" s="48"/>
      <c r="O7833" s="49"/>
    </row>
    <row r="7834" spans="2:15" x14ac:dyDescent="0.25">
      <c r="B7834" s="89"/>
      <c r="C7834" s="48"/>
      <c r="D7834" s="48"/>
      <c r="E7834" s="48"/>
      <c r="F7834" s="48"/>
      <c r="G7834" s="49"/>
      <c r="H7834" s="48"/>
      <c r="I7834" s="52"/>
      <c r="J7834" s="52"/>
      <c r="K7834" s="48"/>
      <c r="L7834" s="48"/>
      <c r="M7834" s="48"/>
      <c r="N7834" s="48"/>
      <c r="O7834" s="49"/>
    </row>
    <row r="7835" spans="2:15" x14ac:dyDescent="0.25">
      <c r="B7835" s="89"/>
      <c r="C7835" s="48"/>
      <c r="D7835" s="48"/>
      <c r="E7835" s="48"/>
      <c r="F7835" s="48"/>
      <c r="G7835" s="49"/>
      <c r="H7835" s="48"/>
      <c r="I7835" s="52"/>
      <c r="J7835" s="52"/>
      <c r="K7835" s="48"/>
      <c r="L7835" s="48"/>
      <c r="M7835" s="48"/>
      <c r="N7835" s="48"/>
      <c r="O7835" s="49"/>
    </row>
    <row r="7836" spans="2:15" x14ac:dyDescent="0.25">
      <c r="B7836" s="89"/>
      <c r="C7836" s="48"/>
      <c r="D7836" s="48"/>
      <c r="E7836" s="48"/>
      <c r="F7836" s="48"/>
      <c r="G7836" s="49"/>
      <c r="H7836" s="48"/>
      <c r="I7836" s="52"/>
      <c r="J7836" s="52"/>
      <c r="K7836" s="48"/>
      <c r="L7836" s="48"/>
      <c r="M7836" s="48"/>
      <c r="N7836" s="48"/>
      <c r="O7836" s="49"/>
    </row>
    <row r="7837" spans="2:15" x14ac:dyDescent="0.25">
      <c r="B7837" s="89"/>
      <c r="C7837" s="48"/>
      <c r="D7837" s="48"/>
      <c r="E7837" s="48"/>
      <c r="F7837" s="48"/>
      <c r="G7837" s="49"/>
      <c r="H7837" s="48"/>
      <c r="I7837" s="52"/>
      <c r="J7837" s="52"/>
      <c r="K7837" s="48"/>
      <c r="L7837" s="48"/>
      <c r="M7837" s="48"/>
      <c r="N7837" s="48"/>
      <c r="O7837" s="49"/>
    </row>
    <row r="7838" spans="2:15" x14ac:dyDescent="0.25">
      <c r="B7838" s="89"/>
      <c r="C7838" s="48"/>
      <c r="D7838" s="48"/>
      <c r="E7838" s="48"/>
      <c r="F7838" s="48"/>
      <c r="G7838" s="49"/>
      <c r="H7838" s="48"/>
      <c r="I7838" s="52"/>
      <c r="J7838" s="52"/>
      <c r="K7838" s="48"/>
      <c r="L7838" s="48"/>
      <c r="M7838" s="48"/>
      <c r="N7838" s="48"/>
      <c r="O7838" s="49"/>
    </row>
    <row r="7839" spans="2:15" x14ac:dyDescent="0.25">
      <c r="B7839" s="89"/>
      <c r="C7839" s="48"/>
      <c r="D7839" s="48"/>
      <c r="E7839" s="48"/>
      <c r="F7839" s="48"/>
      <c r="G7839" s="49"/>
      <c r="H7839" s="48"/>
      <c r="I7839" s="52"/>
      <c r="J7839" s="52"/>
      <c r="K7839" s="48"/>
      <c r="L7839" s="48"/>
      <c r="M7839" s="48"/>
      <c r="N7839" s="48"/>
      <c r="O7839" s="49"/>
    </row>
    <row r="7840" spans="2:15" x14ac:dyDescent="0.25">
      <c r="B7840" s="89"/>
      <c r="C7840" s="48"/>
      <c r="D7840" s="48"/>
      <c r="E7840" s="48"/>
      <c r="F7840" s="48"/>
      <c r="G7840" s="49"/>
      <c r="H7840" s="48"/>
      <c r="I7840" s="52"/>
      <c r="J7840" s="52"/>
      <c r="K7840" s="48"/>
      <c r="L7840" s="48"/>
      <c r="M7840" s="48"/>
      <c r="N7840" s="48"/>
      <c r="O7840" s="49"/>
    </row>
    <row r="7841" spans="2:15" x14ac:dyDescent="0.25">
      <c r="B7841" s="89"/>
      <c r="C7841" s="48"/>
      <c r="D7841" s="48"/>
      <c r="E7841" s="48"/>
      <c r="F7841" s="48"/>
      <c r="G7841" s="49"/>
      <c r="H7841" s="48"/>
      <c r="I7841" s="52"/>
      <c r="J7841" s="52"/>
      <c r="K7841" s="48"/>
      <c r="L7841" s="48"/>
      <c r="M7841" s="48"/>
      <c r="N7841" s="48"/>
      <c r="O7841" s="49"/>
    </row>
    <row r="7842" spans="2:15" x14ac:dyDescent="0.25">
      <c r="B7842" s="89"/>
      <c r="C7842" s="48"/>
      <c r="D7842" s="48"/>
      <c r="E7842" s="48"/>
      <c r="F7842" s="48"/>
      <c r="G7842" s="49"/>
      <c r="H7842" s="48"/>
      <c r="I7842" s="52"/>
      <c r="J7842" s="52"/>
      <c r="K7842" s="48"/>
      <c r="L7842" s="48"/>
      <c r="M7842" s="48"/>
      <c r="N7842" s="48"/>
      <c r="O7842" s="49"/>
    </row>
    <row r="7843" spans="2:15" x14ac:dyDescent="0.25">
      <c r="B7843" s="89"/>
      <c r="C7843" s="48"/>
      <c r="D7843" s="48"/>
      <c r="E7843" s="48"/>
      <c r="F7843" s="48"/>
      <c r="G7843" s="49"/>
      <c r="H7843" s="48"/>
      <c r="I7843" s="52"/>
      <c r="J7843" s="52"/>
      <c r="K7843" s="48"/>
      <c r="L7843" s="48"/>
      <c r="M7843" s="48"/>
      <c r="N7843" s="48"/>
      <c r="O7843" s="49"/>
    </row>
    <row r="7844" spans="2:15" x14ac:dyDescent="0.25">
      <c r="B7844" s="89"/>
      <c r="C7844" s="48"/>
      <c r="D7844" s="48"/>
      <c r="E7844" s="48"/>
      <c r="F7844" s="48"/>
      <c r="G7844" s="49"/>
      <c r="H7844" s="48"/>
      <c r="I7844" s="52"/>
      <c r="J7844" s="52"/>
      <c r="K7844" s="48"/>
      <c r="L7844" s="48"/>
      <c r="M7844" s="48"/>
      <c r="N7844" s="48"/>
      <c r="O7844" s="49"/>
    </row>
    <row r="7845" spans="2:15" x14ac:dyDescent="0.25">
      <c r="B7845" s="89"/>
      <c r="C7845" s="48"/>
      <c r="D7845" s="48"/>
      <c r="E7845" s="48"/>
      <c r="F7845" s="48"/>
      <c r="G7845" s="49"/>
      <c r="H7845" s="48"/>
      <c r="I7845" s="52"/>
      <c r="J7845" s="52"/>
      <c r="K7845" s="48"/>
      <c r="L7845" s="48"/>
      <c r="M7845" s="48"/>
      <c r="N7845" s="48"/>
      <c r="O7845" s="49"/>
    </row>
    <row r="7846" spans="2:15" x14ac:dyDescent="0.25">
      <c r="B7846" s="89"/>
      <c r="C7846" s="48"/>
      <c r="D7846" s="48"/>
      <c r="E7846" s="48"/>
      <c r="F7846" s="48"/>
      <c r="G7846" s="49"/>
      <c r="H7846" s="48"/>
      <c r="I7846" s="52"/>
      <c r="J7846" s="52"/>
      <c r="K7846" s="48"/>
      <c r="L7846" s="48"/>
      <c r="M7846" s="48"/>
      <c r="N7846" s="48"/>
      <c r="O7846" s="49"/>
    </row>
    <row r="7847" spans="2:15" x14ac:dyDescent="0.25">
      <c r="B7847" s="89"/>
      <c r="C7847" s="48"/>
      <c r="D7847" s="48"/>
      <c r="E7847" s="48"/>
      <c r="F7847" s="48"/>
      <c r="G7847" s="49"/>
      <c r="H7847" s="48"/>
      <c r="I7847" s="52"/>
      <c r="J7847" s="52"/>
      <c r="K7847" s="48"/>
      <c r="L7847" s="48"/>
      <c r="M7847" s="48"/>
      <c r="N7847" s="48"/>
      <c r="O7847" s="49"/>
    </row>
    <row r="7848" spans="2:15" x14ac:dyDescent="0.25">
      <c r="B7848" s="89"/>
      <c r="C7848" s="48"/>
      <c r="D7848" s="48"/>
      <c r="E7848" s="48"/>
      <c r="F7848" s="48"/>
      <c r="G7848" s="49"/>
      <c r="H7848" s="48"/>
      <c r="I7848" s="52"/>
      <c r="J7848" s="52"/>
      <c r="K7848" s="48"/>
      <c r="L7848" s="48"/>
      <c r="M7848" s="48"/>
      <c r="N7848" s="48"/>
      <c r="O7848" s="49"/>
    </row>
    <row r="7849" spans="2:15" x14ac:dyDescent="0.25">
      <c r="B7849" s="89"/>
      <c r="C7849" s="48"/>
      <c r="D7849" s="48"/>
      <c r="E7849" s="48"/>
      <c r="F7849" s="48"/>
      <c r="G7849" s="49"/>
      <c r="H7849" s="48"/>
      <c r="I7849" s="52"/>
      <c r="J7849" s="52"/>
      <c r="K7849" s="48"/>
      <c r="L7849" s="48"/>
      <c r="M7849" s="48"/>
      <c r="N7849" s="48"/>
      <c r="O7849" s="49"/>
    </row>
    <row r="7850" spans="2:15" x14ac:dyDescent="0.25">
      <c r="B7850" s="89"/>
      <c r="C7850" s="48"/>
      <c r="D7850" s="48"/>
      <c r="E7850" s="48"/>
      <c r="F7850" s="48"/>
      <c r="G7850" s="49"/>
      <c r="H7850" s="48"/>
      <c r="I7850" s="52"/>
      <c r="J7850" s="52"/>
      <c r="K7850" s="48"/>
      <c r="L7850" s="48"/>
      <c r="M7850" s="48"/>
      <c r="N7850" s="48"/>
      <c r="O7850" s="49"/>
    </row>
    <row r="7851" spans="2:15" x14ac:dyDescent="0.25">
      <c r="B7851" s="89"/>
      <c r="C7851" s="48"/>
      <c r="D7851" s="48"/>
      <c r="E7851" s="48"/>
      <c r="F7851" s="48"/>
      <c r="G7851" s="49"/>
      <c r="H7851" s="48"/>
      <c r="I7851" s="52"/>
      <c r="J7851" s="52"/>
      <c r="K7851" s="48"/>
      <c r="L7851" s="48"/>
      <c r="M7851" s="48"/>
      <c r="N7851" s="48"/>
      <c r="O7851" s="49"/>
    </row>
    <row r="7852" spans="2:15" x14ac:dyDescent="0.25">
      <c r="B7852" s="89"/>
      <c r="C7852" s="48"/>
      <c r="D7852" s="48"/>
      <c r="E7852" s="48"/>
      <c r="F7852" s="48"/>
      <c r="G7852" s="49"/>
      <c r="H7852" s="48"/>
      <c r="I7852" s="52"/>
      <c r="J7852" s="52"/>
      <c r="K7852" s="48"/>
      <c r="L7852" s="48"/>
      <c r="M7852" s="48"/>
      <c r="N7852" s="48"/>
      <c r="O7852" s="49"/>
    </row>
    <row r="7853" spans="2:15" x14ac:dyDescent="0.25">
      <c r="B7853" s="89"/>
      <c r="C7853" s="48"/>
      <c r="D7853" s="48"/>
      <c r="E7853" s="48"/>
      <c r="F7853" s="48"/>
      <c r="G7853" s="49"/>
      <c r="H7853" s="48"/>
      <c r="I7853" s="52"/>
      <c r="J7853" s="52"/>
      <c r="K7853" s="48"/>
      <c r="L7853" s="48"/>
      <c r="M7853" s="48"/>
      <c r="N7853" s="48"/>
      <c r="O7853" s="49"/>
    </row>
    <row r="7854" spans="2:15" x14ac:dyDescent="0.25">
      <c r="B7854" s="89"/>
      <c r="C7854" s="48"/>
      <c r="D7854" s="48"/>
      <c r="E7854" s="48"/>
      <c r="F7854" s="48"/>
      <c r="G7854" s="49"/>
      <c r="H7854" s="48"/>
      <c r="I7854" s="52"/>
      <c r="J7854" s="52"/>
      <c r="K7854" s="48"/>
      <c r="L7854" s="48"/>
      <c r="M7854" s="48"/>
      <c r="N7854" s="48"/>
      <c r="O7854" s="49"/>
    </row>
    <row r="7855" spans="2:15" x14ac:dyDescent="0.25">
      <c r="B7855" s="89"/>
      <c r="C7855" s="48"/>
      <c r="D7855" s="48"/>
      <c r="E7855" s="48"/>
      <c r="F7855" s="48"/>
      <c r="G7855" s="49"/>
      <c r="H7855" s="48"/>
      <c r="I7855" s="52"/>
      <c r="J7855" s="52"/>
      <c r="K7855" s="48"/>
      <c r="L7855" s="48"/>
      <c r="M7855" s="48"/>
      <c r="N7855" s="48"/>
      <c r="O7855" s="49"/>
    </row>
    <row r="7856" spans="2:15" x14ac:dyDescent="0.25">
      <c r="B7856" s="89"/>
      <c r="C7856" s="48"/>
      <c r="D7856" s="48"/>
      <c r="E7856" s="48"/>
      <c r="F7856" s="48"/>
      <c r="G7856" s="49"/>
      <c r="H7856" s="48"/>
      <c r="I7856" s="52"/>
      <c r="J7856" s="52"/>
      <c r="K7856" s="48"/>
      <c r="L7856" s="48"/>
      <c r="M7856" s="48"/>
      <c r="N7856" s="48"/>
      <c r="O7856" s="49"/>
    </row>
    <row r="7857" spans="2:15" x14ac:dyDescent="0.25">
      <c r="B7857" s="89"/>
      <c r="C7857" s="48"/>
      <c r="D7857" s="48"/>
      <c r="E7857" s="48"/>
      <c r="F7857" s="48"/>
      <c r="G7857" s="49"/>
      <c r="H7857" s="48"/>
      <c r="I7857" s="52"/>
      <c r="J7857" s="52"/>
      <c r="K7857" s="48"/>
      <c r="L7857" s="48"/>
      <c r="M7857" s="48"/>
      <c r="N7857" s="48"/>
      <c r="O7857" s="49"/>
    </row>
    <row r="7858" spans="2:15" x14ac:dyDescent="0.25">
      <c r="B7858" s="89"/>
      <c r="C7858" s="48"/>
      <c r="D7858" s="48"/>
      <c r="E7858" s="48"/>
      <c r="F7858" s="48"/>
      <c r="G7858" s="49"/>
      <c r="H7858" s="48"/>
      <c r="I7858" s="52"/>
      <c r="J7858" s="52"/>
      <c r="K7858" s="48"/>
      <c r="L7858" s="48"/>
      <c r="M7858" s="48"/>
      <c r="N7858" s="48"/>
      <c r="O7858" s="49"/>
    </row>
    <row r="7859" spans="2:15" x14ac:dyDescent="0.25">
      <c r="B7859" s="89"/>
      <c r="C7859" s="48"/>
      <c r="D7859" s="48"/>
      <c r="E7859" s="48"/>
      <c r="F7859" s="48"/>
      <c r="G7859" s="49"/>
      <c r="H7859" s="48"/>
      <c r="I7859" s="52"/>
      <c r="J7859" s="52"/>
      <c r="K7859" s="48"/>
      <c r="L7859" s="48"/>
      <c r="M7859" s="48"/>
      <c r="N7859" s="48"/>
      <c r="O7859" s="49"/>
    </row>
    <row r="7860" spans="2:15" x14ac:dyDescent="0.25">
      <c r="B7860" s="89"/>
      <c r="C7860" s="48"/>
      <c r="D7860" s="48"/>
      <c r="E7860" s="48"/>
      <c r="F7860" s="48"/>
      <c r="G7860" s="49"/>
      <c r="H7860" s="48"/>
      <c r="I7860" s="52"/>
      <c r="J7860" s="52"/>
      <c r="K7860" s="48"/>
      <c r="L7860" s="48"/>
      <c r="M7860" s="48"/>
      <c r="N7860" s="48"/>
      <c r="O7860" s="49"/>
    </row>
    <row r="7861" spans="2:15" x14ac:dyDescent="0.25">
      <c r="B7861" s="89"/>
      <c r="C7861" s="48"/>
      <c r="D7861" s="48"/>
      <c r="E7861" s="48"/>
      <c r="F7861" s="48"/>
      <c r="G7861" s="49"/>
      <c r="H7861" s="48"/>
      <c r="I7861" s="52"/>
      <c r="J7861" s="52"/>
      <c r="K7861" s="48"/>
      <c r="L7861" s="48"/>
      <c r="M7861" s="48"/>
      <c r="N7861" s="48"/>
      <c r="O7861" s="49"/>
    </row>
    <row r="7862" spans="2:15" x14ac:dyDescent="0.25">
      <c r="B7862" s="89"/>
      <c r="C7862" s="48"/>
      <c r="D7862" s="48"/>
      <c r="E7862" s="48"/>
      <c r="F7862" s="48"/>
      <c r="G7862" s="49"/>
      <c r="H7862" s="48"/>
      <c r="I7862" s="52"/>
      <c r="J7862" s="52"/>
      <c r="K7862" s="48"/>
      <c r="L7862" s="48"/>
      <c r="M7862" s="48"/>
      <c r="N7862" s="48"/>
      <c r="O7862" s="49"/>
    </row>
    <row r="7863" spans="2:15" x14ac:dyDescent="0.25">
      <c r="B7863" s="89"/>
      <c r="C7863" s="48"/>
      <c r="D7863" s="48"/>
      <c r="E7863" s="48"/>
      <c r="F7863" s="48"/>
      <c r="G7863" s="49"/>
      <c r="H7863" s="48"/>
      <c r="I7863" s="52"/>
      <c r="J7863" s="52"/>
      <c r="K7863" s="48"/>
      <c r="L7863" s="48"/>
      <c r="M7863" s="48"/>
      <c r="N7863" s="48"/>
      <c r="O7863" s="49"/>
    </row>
    <row r="7864" spans="2:15" x14ac:dyDescent="0.25">
      <c r="B7864" s="89"/>
      <c r="C7864" s="48"/>
      <c r="D7864" s="48"/>
      <c r="E7864" s="48"/>
      <c r="F7864" s="48"/>
      <c r="G7864" s="49"/>
      <c r="H7864" s="48"/>
      <c r="I7864" s="52"/>
      <c r="J7864" s="52"/>
      <c r="K7864" s="48"/>
      <c r="L7864" s="48"/>
      <c r="M7864" s="48"/>
      <c r="N7864" s="48"/>
      <c r="O7864" s="49"/>
    </row>
    <row r="7865" spans="2:15" x14ac:dyDescent="0.25">
      <c r="B7865" s="89"/>
      <c r="C7865" s="48"/>
      <c r="D7865" s="48"/>
      <c r="E7865" s="48"/>
      <c r="F7865" s="48"/>
      <c r="G7865" s="49"/>
      <c r="H7865" s="48"/>
      <c r="I7865" s="52"/>
      <c r="J7865" s="52"/>
      <c r="K7865" s="48"/>
      <c r="L7865" s="48"/>
      <c r="M7865" s="48"/>
      <c r="N7865" s="48"/>
      <c r="O7865" s="49"/>
    </row>
    <row r="7866" spans="2:15" x14ac:dyDescent="0.25">
      <c r="B7866" s="89"/>
      <c r="C7866" s="48"/>
      <c r="D7866" s="48"/>
      <c r="E7866" s="48"/>
      <c r="F7866" s="48"/>
      <c r="G7866" s="49"/>
      <c r="H7866" s="48"/>
      <c r="I7866" s="52"/>
      <c r="J7866" s="52"/>
      <c r="K7866" s="48"/>
      <c r="L7866" s="48"/>
      <c r="M7866" s="48"/>
      <c r="N7866" s="48"/>
      <c r="O7866" s="49"/>
    </row>
    <row r="7867" spans="2:15" x14ac:dyDescent="0.25">
      <c r="B7867" s="89"/>
      <c r="C7867" s="48"/>
      <c r="D7867" s="48"/>
      <c r="E7867" s="48"/>
      <c r="F7867" s="48"/>
      <c r="G7867" s="49"/>
      <c r="H7867" s="48"/>
      <c r="I7867" s="52"/>
      <c r="J7867" s="52"/>
      <c r="K7867" s="48"/>
      <c r="L7867" s="48"/>
      <c r="M7867" s="48"/>
      <c r="N7867" s="48"/>
      <c r="O7867" s="49"/>
    </row>
    <row r="7868" spans="2:15" x14ac:dyDescent="0.25">
      <c r="B7868" s="89"/>
      <c r="C7868" s="48"/>
      <c r="D7868" s="48"/>
      <c r="E7868" s="48"/>
      <c r="F7868" s="48"/>
      <c r="G7868" s="49"/>
      <c r="H7868" s="48"/>
      <c r="I7868" s="52"/>
      <c r="J7868" s="52"/>
      <c r="K7868" s="48"/>
      <c r="L7868" s="48"/>
      <c r="M7868" s="48"/>
      <c r="N7868" s="48"/>
      <c r="O7868" s="49"/>
    </row>
    <row r="7869" spans="2:15" x14ac:dyDescent="0.25">
      <c r="B7869" s="89"/>
      <c r="C7869" s="48"/>
      <c r="D7869" s="48"/>
      <c r="E7869" s="48"/>
      <c r="F7869" s="48"/>
      <c r="G7869" s="49"/>
      <c r="H7869" s="48"/>
      <c r="I7869" s="52"/>
      <c r="J7869" s="52"/>
      <c r="K7869" s="48"/>
      <c r="L7869" s="48"/>
      <c r="M7869" s="48"/>
      <c r="N7869" s="48"/>
      <c r="O7869" s="49"/>
    </row>
    <row r="7870" spans="2:15" x14ac:dyDescent="0.25">
      <c r="B7870" s="89"/>
      <c r="C7870" s="48"/>
      <c r="D7870" s="48"/>
      <c r="E7870" s="48"/>
      <c r="F7870" s="48"/>
      <c r="G7870" s="49"/>
      <c r="H7870" s="48"/>
      <c r="I7870" s="52"/>
      <c r="J7870" s="52"/>
      <c r="K7870" s="48"/>
      <c r="L7870" s="48"/>
      <c r="M7870" s="48"/>
      <c r="N7870" s="48"/>
      <c r="O7870" s="49"/>
    </row>
    <row r="7871" spans="2:15" x14ac:dyDescent="0.25">
      <c r="B7871" s="89"/>
      <c r="C7871" s="48"/>
      <c r="D7871" s="48"/>
      <c r="E7871" s="48"/>
      <c r="F7871" s="48"/>
      <c r="G7871" s="49"/>
      <c r="H7871" s="48"/>
      <c r="I7871" s="52"/>
      <c r="J7871" s="52"/>
      <c r="K7871" s="48"/>
      <c r="L7871" s="48"/>
      <c r="M7871" s="48"/>
      <c r="N7871" s="48"/>
      <c r="O7871" s="49"/>
    </row>
    <row r="7872" spans="2:15" x14ac:dyDescent="0.25">
      <c r="B7872" s="89"/>
      <c r="C7872" s="48"/>
      <c r="D7872" s="48"/>
      <c r="E7872" s="48"/>
      <c r="F7872" s="48"/>
      <c r="G7872" s="49"/>
      <c r="H7872" s="48"/>
      <c r="I7872" s="52"/>
      <c r="J7872" s="52"/>
      <c r="K7872" s="48"/>
      <c r="L7872" s="48"/>
      <c r="M7872" s="48"/>
      <c r="N7872" s="48"/>
      <c r="O7872" s="49"/>
    </row>
    <row r="7873" spans="2:15" x14ac:dyDescent="0.25">
      <c r="B7873" s="89"/>
      <c r="C7873" s="48"/>
      <c r="D7873" s="48"/>
      <c r="E7873" s="48"/>
      <c r="F7873" s="48"/>
      <c r="G7873" s="49"/>
      <c r="H7873" s="48"/>
      <c r="I7873" s="52"/>
      <c r="J7873" s="52"/>
      <c r="K7873" s="48"/>
      <c r="L7873" s="48"/>
      <c r="M7873" s="48"/>
      <c r="N7873" s="48"/>
      <c r="O7873" s="49"/>
    </row>
    <row r="7874" spans="2:15" x14ac:dyDescent="0.25">
      <c r="B7874" s="89"/>
      <c r="C7874" s="48"/>
      <c r="D7874" s="48"/>
      <c r="E7874" s="48"/>
      <c r="F7874" s="48"/>
      <c r="G7874" s="49"/>
      <c r="H7874" s="48"/>
      <c r="I7874" s="52"/>
      <c r="J7874" s="52"/>
      <c r="K7874" s="48"/>
      <c r="L7874" s="48"/>
      <c r="M7874" s="48"/>
      <c r="N7874" s="48"/>
      <c r="O7874" s="49"/>
    </row>
    <row r="7875" spans="2:15" x14ac:dyDescent="0.25">
      <c r="B7875" s="89"/>
      <c r="C7875" s="48"/>
      <c r="D7875" s="48"/>
      <c r="E7875" s="48"/>
      <c r="F7875" s="48"/>
      <c r="G7875" s="49"/>
      <c r="H7875" s="48"/>
      <c r="I7875" s="52"/>
      <c r="J7875" s="52"/>
      <c r="K7875" s="48"/>
      <c r="L7875" s="48"/>
      <c r="M7875" s="48"/>
      <c r="N7875" s="48"/>
      <c r="O7875" s="49"/>
    </row>
    <row r="7876" spans="2:15" x14ac:dyDescent="0.25">
      <c r="B7876" s="89"/>
      <c r="C7876" s="48"/>
      <c r="D7876" s="48"/>
      <c r="E7876" s="48"/>
      <c r="F7876" s="48"/>
      <c r="G7876" s="49"/>
      <c r="H7876" s="48"/>
      <c r="I7876" s="52"/>
      <c r="J7876" s="52"/>
      <c r="K7876" s="48"/>
      <c r="L7876" s="48"/>
      <c r="M7876" s="48"/>
      <c r="N7876" s="48"/>
      <c r="O7876" s="49"/>
    </row>
    <row r="7877" spans="2:15" x14ac:dyDescent="0.25">
      <c r="B7877" s="89"/>
      <c r="C7877" s="48"/>
      <c r="D7877" s="48"/>
      <c r="E7877" s="48"/>
      <c r="F7877" s="48"/>
      <c r="G7877" s="49"/>
      <c r="H7877" s="48"/>
      <c r="I7877" s="52"/>
      <c r="J7877" s="52"/>
      <c r="K7877" s="48"/>
      <c r="L7877" s="48"/>
      <c r="M7877" s="48"/>
      <c r="N7877" s="48"/>
      <c r="O7877" s="49"/>
    </row>
    <row r="7878" spans="2:15" x14ac:dyDescent="0.25">
      <c r="B7878" s="89"/>
      <c r="C7878" s="48"/>
      <c r="D7878" s="48"/>
      <c r="E7878" s="48"/>
      <c r="F7878" s="48"/>
      <c r="G7878" s="49"/>
      <c r="H7878" s="48"/>
      <c r="I7878" s="52"/>
      <c r="J7878" s="52"/>
      <c r="K7878" s="48"/>
      <c r="L7878" s="48"/>
      <c r="M7878" s="48"/>
      <c r="N7878" s="48"/>
      <c r="O7878" s="49"/>
    </row>
    <row r="7879" spans="2:15" x14ac:dyDescent="0.25">
      <c r="B7879" s="89"/>
      <c r="C7879" s="48"/>
      <c r="D7879" s="48"/>
      <c r="E7879" s="48"/>
      <c r="F7879" s="48"/>
      <c r="G7879" s="49"/>
      <c r="H7879" s="48"/>
      <c r="I7879" s="52"/>
      <c r="J7879" s="52"/>
      <c r="K7879" s="48"/>
      <c r="L7879" s="48"/>
      <c r="M7879" s="48"/>
      <c r="N7879" s="48"/>
      <c r="O7879" s="49"/>
    </row>
    <row r="7880" spans="2:15" x14ac:dyDescent="0.25">
      <c r="B7880" s="89"/>
      <c r="C7880" s="48"/>
      <c r="D7880" s="48"/>
      <c r="E7880" s="48"/>
      <c r="F7880" s="48"/>
      <c r="G7880" s="49"/>
      <c r="H7880" s="48"/>
      <c r="I7880" s="52"/>
      <c r="J7880" s="52"/>
      <c r="K7880" s="48"/>
      <c r="L7880" s="48"/>
      <c r="M7880" s="48"/>
      <c r="N7880" s="48"/>
      <c r="O7880" s="49"/>
    </row>
    <row r="7881" spans="2:15" x14ac:dyDescent="0.25">
      <c r="B7881" s="89"/>
      <c r="C7881" s="48"/>
      <c r="D7881" s="48"/>
      <c r="E7881" s="48"/>
      <c r="F7881" s="48"/>
      <c r="G7881" s="49"/>
      <c r="H7881" s="48"/>
      <c r="I7881" s="52"/>
      <c r="J7881" s="52"/>
      <c r="K7881" s="48"/>
      <c r="L7881" s="48"/>
      <c r="M7881" s="48"/>
      <c r="N7881" s="48"/>
      <c r="O7881" s="49"/>
    </row>
    <row r="7882" spans="2:15" x14ac:dyDescent="0.25">
      <c r="B7882" s="89"/>
      <c r="C7882" s="48"/>
      <c r="D7882" s="48"/>
      <c r="E7882" s="48"/>
      <c r="F7882" s="48"/>
      <c r="G7882" s="49"/>
      <c r="H7882" s="48"/>
      <c r="I7882" s="52"/>
      <c r="J7882" s="52"/>
      <c r="K7882" s="48"/>
      <c r="L7882" s="48"/>
      <c r="M7882" s="48"/>
      <c r="N7882" s="48"/>
      <c r="O7882" s="49"/>
    </row>
    <row r="7883" spans="2:15" x14ac:dyDescent="0.25">
      <c r="B7883" s="89"/>
      <c r="C7883" s="48"/>
      <c r="D7883" s="48"/>
      <c r="E7883" s="48"/>
      <c r="F7883" s="48"/>
      <c r="G7883" s="49"/>
      <c r="H7883" s="48"/>
      <c r="I7883" s="52"/>
      <c r="J7883" s="52"/>
      <c r="K7883" s="48"/>
      <c r="L7883" s="48"/>
      <c r="M7883" s="48"/>
      <c r="N7883" s="48"/>
      <c r="O7883" s="49"/>
    </row>
    <row r="7884" spans="2:15" x14ac:dyDescent="0.25">
      <c r="B7884" s="89"/>
      <c r="C7884" s="48"/>
      <c r="D7884" s="48"/>
      <c r="E7884" s="48"/>
      <c r="F7884" s="48"/>
      <c r="G7884" s="49"/>
      <c r="H7884" s="48"/>
      <c r="I7884" s="52"/>
      <c r="J7884" s="52"/>
      <c r="K7884" s="48"/>
      <c r="L7884" s="48"/>
      <c r="M7884" s="48"/>
      <c r="N7884" s="48"/>
      <c r="O7884" s="49"/>
    </row>
    <row r="7885" spans="2:15" x14ac:dyDescent="0.25">
      <c r="B7885" s="89"/>
      <c r="C7885" s="48"/>
      <c r="D7885" s="48"/>
      <c r="E7885" s="48"/>
      <c r="F7885" s="48"/>
      <c r="G7885" s="49"/>
      <c r="H7885" s="48"/>
      <c r="I7885" s="52"/>
      <c r="J7885" s="52"/>
      <c r="K7885" s="48"/>
      <c r="L7885" s="48"/>
      <c r="M7885" s="48"/>
      <c r="N7885" s="48"/>
      <c r="O7885" s="49"/>
    </row>
    <row r="7886" spans="2:15" x14ac:dyDescent="0.25">
      <c r="B7886" s="89"/>
      <c r="C7886" s="48"/>
      <c r="D7886" s="48"/>
      <c r="E7886" s="48"/>
      <c r="F7886" s="48"/>
      <c r="G7886" s="49"/>
      <c r="H7886" s="48"/>
      <c r="I7886" s="52"/>
      <c r="J7886" s="52"/>
      <c r="K7886" s="48"/>
      <c r="L7886" s="48"/>
      <c r="M7886" s="48"/>
      <c r="N7886" s="48"/>
      <c r="O7886" s="49"/>
    </row>
    <row r="7887" spans="2:15" x14ac:dyDescent="0.25">
      <c r="B7887" s="89"/>
      <c r="C7887" s="48"/>
      <c r="D7887" s="48"/>
      <c r="E7887" s="48"/>
      <c r="F7887" s="48"/>
      <c r="G7887" s="49"/>
      <c r="H7887" s="48"/>
      <c r="I7887" s="52"/>
      <c r="J7887" s="52"/>
      <c r="K7887" s="48"/>
      <c r="L7887" s="48"/>
      <c r="M7887" s="48"/>
      <c r="N7887" s="48"/>
      <c r="O7887" s="49"/>
    </row>
    <row r="7888" spans="2:15" x14ac:dyDescent="0.25">
      <c r="B7888" s="89"/>
      <c r="C7888" s="48"/>
      <c r="D7888" s="48"/>
      <c r="E7888" s="48"/>
      <c r="F7888" s="48"/>
      <c r="G7888" s="49"/>
      <c r="H7888" s="48"/>
      <c r="I7888" s="52"/>
      <c r="J7888" s="52"/>
      <c r="K7888" s="48"/>
      <c r="L7888" s="48"/>
      <c r="M7888" s="48"/>
      <c r="N7888" s="48"/>
      <c r="O7888" s="49"/>
    </row>
    <row r="7889" spans="2:15" x14ac:dyDescent="0.25">
      <c r="B7889" s="89"/>
      <c r="C7889" s="48"/>
      <c r="D7889" s="48"/>
      <c r="E7889" s="48"/>
      <c r="F7889" s="48"/>
      <c r="G7889" s="49"/>
      <c r="H7889" s="48"/>
      <c r="I7889" s="52"/>
      <c r="J7889" s="52"/>
      <c r="K7889" s="48"/>
      <c r="L7889" s="48"/>
      <c r="M7889" s="48"/>
      <c r="N7889" s="48"/>
      <c r="O7889" s="49"/>
    </row>
    <row r="7890" spans="2:15" x14ac:dyDescent="0.25">
      <c r="B7890" s="89"/>
      <c r="C7890" s="48"/>
      <c r="D7890" s="48"/>
      <c r="E7890" s="48"/>
      <c r="F7890" s="48"/>
      <c r="G7890" s="49"/>
      <c r="H7890" s="48"/>
      <c r="I7890" s="52"/>
      <c r="J7890" s="52"/>
      <c r="K7890" s="48"/>
      <c r="L7890" s="48"/>
      <c r="M7890" s="48"/>
      <c r="N7890" s="48"/>
      <c r="O7890" s="49"/>
    </row>
    <row r="7891" spans="2:15" x14ac:dyDescent="0.25">
      <c r="B7891" s="89"/>
      <c r="C7891" s="48"/>
      <c r="D7891" s="48"/>
      <c r="E7891" s="48"/>
      <c r="F7891" s="48"/>
      <c r="G7891" s="49"/>
      <c r="H7891" s="48"/>
      <c r="I7891" s="52"/>
      <c r="J7891" s="52"/>
      <c r="K7891" s="48"/>
      <c r="L7891" s="48"/>
      <c r="M7891" s="48"/>
      <c r="N7891" s="48"/>
      <c r="O7891" s="49"/>
    </row>
    <row r="7892" spans="2:15" x14ac:dyDescent="0.25">
      <c r="B7892" s="89"/>
      <c r="C7892" s="48"/>
      <c r="D7892" s="48"/>
      <c r="E7892" s="48"/>
      <c r="F7892" s="48"/>
      <c r="G7892" s="49"/>
      <c r="H7892" s="48"/>
      <c r="I7892" s="52"/>
      <c r="J7892" s="52"/>
      <c r="K7892" s="48"/>
      <c r="L7892" s="48"/>
      <c r="M7892" s="48"/>
      <c r="N7892" s="48"/>
      <c r="O7892" s="49"/>
    </row>
    <row r="7893" spans="2:15" x14ac:dyDescent="0.25">
      <c r="B7893" s="89"/>
      <c r="C7893" s="48"/>
      <c r="D7893" s="48"/>
      <c r="E7893" s="48"/>
      <c r="F7893" s="48"/>
      <c r="G7893" s="49"/>
      <c r="H7893" s="48"/>
      <c r="I7893" s="52"/>
      <c r="J7893" s="52"/>
      <c r="K7893" s="48"/>
      <c r="L7893" s="48"/>
      <c r="M7893" s="48"/>
      <c r="N7893" s="48"/>
      <c r="O7893" s="49"/>
    </row>
    <row r="7894" spans="2:15" x14ac:dyDescent="0.25">
      <c r="B7894" s="89"/>
      <c r="C7894" s="48"/>
      <c r="D7894" s="48"/>
      <c r="E7894" s="48"/>
      <c r="F7894" s="48"/>
      <c r="G7894" s="49"/>
      <c r="H7894" s="48"/>
      <c r="I7894" s="52"/>
      <c r="J7894" s="52"/>
      <c r="K7894" s="48"/>
      <c r="L7894" s="48"/>
      <c r="M7894" s="48"/>
      <c r="N7894" s="48"/>
      <c r="O7894" s="49"/>
    </row>
    <row r="7895" spans="2:15" x14ac:dyDescent="0.25">
      <c r="B7895" s="89"/>
      <c r="C7895" s="48"/>
      <c r="D7895" s="48"/>
      <c r="E7895" s="48"/>
      <c r="F7895" s="48"/>
      <c r="G7895" s="49"/>
      <c r="H7895" s="48"/>
      <c r="I7895" s="52"/>
      <c r="J7895" s="52"/>
      <c r="K7895" s="48"/>
      <c r="L7895" s="48"/>
      <c r="M7895" s="48"/>
      <c r="N7895" s="48"/>
      <c r="O7895" s="49"/>
    </row>
    <row r="7896" spans="2:15" x14ac:dyDescent="0.25">
      <c r="B7896" s="89"/>
      <c r="C7896" s="48"/>
      <c r="D7896" s="48"/>
      <c r="E7896" s="48"/>
      <c r="F7896" s="48"/>
      <c r="G7896" s="49"/>
      <c r="H7896" s="48"/>
      <c r="I7896" s="52"/>
      <c r="J7896" s="52"/>
      <c r="K7896" s="48"/>
      <c r="L7896" s="48"/>
      <c r="M7896" s="48"/>
      <c r="N7896" s="48"/>
      <c r="O7896" s="49"/>
    </row>
    <row r="7897" spans="2:15" x14ac:dyDescent="0.25">
      <c r="B7897" s="89"/>
      <c r="C7897" s="48"/>
      <c r="D7897" s="48"/>
      <c r="E7897" s="48"/>
      <c r="F7897" s="48"/>
      <c r="G7897" s="49"/>
      <c r="H7897" s="48"/>
      <c r="I7897" s="52"/>
      <c r="J7897" s="52"/>
      <c r="K7897" s="48"/>
      <c r="L7897" s="48"/>
      <c r="M7897" s="48"/>
      <c r="N7897" s="48"/>
      <c r="O7897" s="49"/>
    </row>
    <row r="7898" spans="2:15" x14ac:dyDescent="0.25">
      <c r="B7898" s="89"/>
      <c r="C7898" s="48"/>
      <c r="D7898" s="48"/>
      <c r="E7898" s="48"/>
      <c r="F7898" s="48"/>
      <c r="G7898" s="49"/>
      <c r="H7898" s="48"/>
      <c r="I7898" s="52"/>
      <c r="J7898" s="52"/>
      <c r="K7898" s="48"/>
      <c r="L7898" s="48"/>
      <c r="M7898" s="48"/>
      <c r="N7898" s="48"/>
      <c r="O7898" s="49"/>
    </row>
    <row r="7899" spans="2:15" x14ac:dyDescent="0.25">
      <c r="B7899" s="89"/>
      <c r="C7899" s="48"/>
      <c r="D7899" s="48"/>
      <c r="E7899" s="48"/>
      <c r="F7899" s="48"/>
      <c r="G7899" s="49"/>
      <c r="H7899" s="48"/>
      <c r="I7899" s="52"/>
      <c r="J7899" s="52"/>
      <c r="K7899" s="48"/>
      <c r="L7899" s="48"/>
      <c r="M7899" s="48"/>
      <c r="N7899" s="48"/>
      <c r="O7899" s="49"/>
    </row>
    <row r="7900" spans="2:15" x14ac:dyDescent="0.25">
      <c r="B7900" s="89"/>
      <c r="C7900" s="48"/>
      <c r="D7900" s="48"/>
      <c r="E7900" s="48"/>
      <c r="F7900" s="48"/>
      <c r="G7900" s="49"/>
      <c r="H7900" s="48"/>
      <c r="I7900" s="52"/>
      <c r="J7900" s="52"/>
      <c r="K7900" s="48"/>
      <c r="L7900" s="48"/>
      <c r="M7900" s="48"/>
      <c r="N7900" s="48"/>
      <c r="O7900" s="49"/>
    </row>
    <row r="7901" spans="2:15" x14ac:dyDescent="0.25">
      <c r="B7901" s="89"/>
      <c r="C7901" s="48"/>
      <c r="D7901" s="48"/>
      <c r="E7901" s="48"/>
      <c r="F7901" s="48"/>
      <c r="G7901" s="49"/>
      <c r="H7901" s="48"/>
      <c r="I7901" s="52"/>
      <c r="J7901" s="52"/>
      <c r="K7901" s="48"/>
      <c r="L7901" s="48"/>
      <c r="M7901" s="48"/>
      <c r="N7901" s="48"/>
      <c r="O7901" s="49"/>
    </row>
    <row r="7902" spans="2:15" x14ac:dyDescent="0.25">
      <c r="B7902" s="89"/>
      <c r="C7902" s="48"/>
      <c r="D7902" s="48"/>
      <c r="E7902" s="48"/>
      <c r="F7902" s="48"/>
      <c r="G7902" s="49"/>
      <c r="H7902" s="48"/>
      <c r="I7902" s="52"/>
      <c r="J7902" s="52"/>
      <c r="K7902" s="48"/>
      <c r="L7902" s="48"/>
      <c r="M7902" s="48"/>
      <c r="N7902" s="48"/>
      <c r="O7902" s="49"/>
    </row>
    <row r="7903" spans="2:15" x14ac:dyDescent="0.25">
      <c r="B7903" s="89"/>
      <c r="C7903" s="48"/>
      <c r="D7903" s="48"/>
      <c r="E7903" s="48"/>
      <c r="F7903" s="48"/>
      <c r="G7903" s="49"/>
      <c r="H7903" s="48"/>
      <c r="I7903" s="52"/>
      <c r="J7903" s="52"/>
      <c r="K7903" s="48"/>
      <c r="L7903" s="48"/>
      <c r="M7903" s="48"/>
      <c r="N7903" s="48"/>
      <c r="O7903" s="49"/>
    </row>
    <row r="7904" spans="2:15" x14ac:dyDescent="0.25">
      <c r="B7904" s="89"/>
      <c r="C7904" s="48"/>
      <c r="D7904" s="48"/>
      <c r="E7904" s="48"/>
      <c r="F7904" s="48"/>
      <c r="G7904" s="49"/>
      <c r="H7904" s="48"/>
      <c r="I7904" s="52"/>
      <c r="J7904" s="52"/>
      <c r="K7904" s="48"/>
      <c r="L7904" s="48"/>
      <c r="M7904" s="48"/>
      <c r="N7904" s="48"/>
      <c r="O7904" s="49"/>
    </row>
    <row r="7905" spans="2:15" x14ac:dyDescent="0.25">
      <c r="B7905" s="89"/>
      <c r="C7905" s="48"/>
      <c r="D7905" s="48"/>
      <c r="E7905" s="48"/>
      <c r="F7905" s="48"/>
      <c r="G7905" s="49"/>
      <c r="H7905" s="48"/>
      <c r="I7905" s="52"/>
      <c r="J7905" s="52"/>
      <c r="K7905" s="48"/>
      <c r="L7905" s="48"/>
      <c r="M7905" s="48"/>
      <c r="N7905" s="48"/>
      <c r="O7905" s="49"/>
    </row>
    <row r="7906" spans="2:15" x14ac:dyDescent="0.25">
      <c r="B7906" s="89"/>
      <c r="C7906" s="48"/>
      <c r="D7906" s="48"/>
      <c r="E7906" s="48"/>
      <c r="F7906" s="48"/>
      <c r="G7906" s="49"/>
      <c r="H7906" s="48"/>
      <c r="I7906" s="52"/>
      <c r="J7906" s="52"/>
      <c r="K7906" s="48"/>
      <c r="L7906" s="48"/>
      <c r="M7906" s="48"/>
      <c r="N7906" s="48"/>
      <c r="O7906" s="49"/>
    </row>
    <row r="7907" spans="2:15" x14ac:dyDescent="0.25">
      <c r="B7907" s="89"/>
      <c r="C7907" s="48"/>
      <c r="D7907" s="48"/>
      <c r="E7907" s="48"/>
      <c r="F7907" s="48"/>
      <c r="G7907" s="49"/>
      <c r="H7907" s="48"/>
      <c r="I7907" s="52"/>
      <c r="J7907" s="52"/>
      <c r="K7907" s="48"/>
      <c r="L7907" s="48"/>
      <c r="M7907" s="48"/>
      <c r="N7907" s="48"/>
      <c r="O7907" s="49"/>
    </row>
    <row r="7908" spans="2:15" x14ac:dyDescent="0.25">
      <c r="B7908" s="89"/>
      <c r="C7908" s="48"/>
      <c r="D7908" s="48"/>
      <c r="E7908" s="48"/>
      <c r="F7908" s="48"/>
      <c r="G7908" s="49"/>
      <c r="H7908" s="48"/>
      <c r="I7908" s="52"/>
      <c r="J7908" s="52"/>
      <c r="K7908" s="48"/>
      <c r="L7908" s="48"/>
      <c r="M7908" s="48"/>
      <c r="N7908" s="48"/>
      <c r="O7908" s="49"/>
    </row>
    <row r="7909" spans="2:15" x14ac:dyDescent="0.25">
      <c r="B7909" s="89"/>
      <c r="C7909" s="48"/>
      <c r="D7909" s="48"/>
      <c r="E7909" s="48"/>
      <c r="F7909" s="48"/>
      <c r="G7909" s="49"/>
      <c r="H7909" s="48"/>
      <c r="I7909" s="52"/>
      <c r="J7909" s="52"/>
      <c r="K7909" s="48"/>
      <c r="L7909" s="48"/>
      <c r="M7909" s="48"/>
      <c r="N7909" s="48"/>
      <c r="O7909" s="49"/>
    </row>
    <row r="7910" spans="2:15" x14ac:dyDescent="0.25">
      <c r="B7910" s="89"/>
      <c r="C7910" s="48"/>
      <c r="D7910" s="48"/>
      <c r="E7910" s="48"/>
      <c r="F7910" s="48"/>
      <c r="G7910" s="49"/>
      <c r="H7910" s="48"/>
      <c r="I7910" s="52"/>
      <c r="J7910" s="52"/>
      <c r="K7910" s="48"/>
      <c r="L7910" s="48"/>
      <c r="M7910" s="48"/>
      <c r="N7910" s="48"/>
      <c r="O7910" s="49"/>
    </row>
    <row r="7911" spans="2:15" x14ac:dyDescent="0.25">
      <c r="B7911" s="89"/>
      <c r="C7911" s="48"/>
      <c r="D7911" s="48"/>
      <c r="E7911" s="48"/>
      <c r="F7911" s="48"/>
      <c r="G7911" s="49"/>
      <c r="H7911" s="48"/>
      <c r="I7911" s="52"/>
      <c r="J7911" s="52"/>
      <c r="K7911" s="48"/>
      <c r="L7911" s="48"/>
      <c r="M7911" s="48"/>
      <c r="N7911" s="48"/>
      <c r="O7911" s="49"/>
    </row>
    <row r="7912" spans="2:15" x14ac:dyDescent="0.25">
      <c r="B7912" s="89"/>
      <c r="C7912" s="48"/>
      <c r="D7912" s="48"/>
      <c r="E7912" s="48"/>
      <c r="F7912" s="48"/>
      <c r="G7912" s="49"/>
      <c r="H7912" s="48"/>
      <c r="I7912" s="52"/>
      <c r="J7912" s="52"/>
      <c r="K7912" s="48"/>
      <c r="L7912" s="48"/>
      <c r="M7912" s="48"/>
      <c r="N7912" s="48"/>
      <c r="O7912" s="49"/>
    </row>
    <row r="7913" spans="2:15" x14ac:dyDescent="0.25">
      <c r="B7913" s="89"/>
      <c r="C7913" s="48"/>
      <c r="D7913" s="48"/>
      <c r="E7913" s="48"/>
      <c r="F7913" s="48"/>
      <c r="G7913" s="49"/>
      <c r="H7913" s="48"/>
      <c r="I7913" s="52"/>
      <c r="J7913" s="52"/>
      <c r="K7913" s="48"/>
      <c r="L7913" s="48"/>
      <c r="M7913" s="48"/>
      <c r="N7913" s="48"/>
      <c r="O7913" s="49"/>
    </row>
    <row r="7914" spans="2:15" x14ac:dyDescent="0.25">
      <c r="B7914" s="89"/>
      <c r="C7914" s="48"/>
      <c r="D7914" s="48"/>
      <c r="E7914" s="48"/>
      <c r="F7914" s="48"/>
      <c r="G7914" s="49"/>
      <c r="H7914" s="48"/>
      <c r="I7914" s="52"/>
      <c r="J7914" s="52"/>
      <c r="K7914" s="48"/>
      <c r="L7914" s="48"/>
      <c r="M7914" s="48"/>
      <c r="N7914" s="48"/>
      <c r="O7914" s="49"/>
    </row>
    <row r="7915" spans="2:15" x14ac:dyDescent="0.25">
      <c r="B7915" s="89"/>
      <c r="C7915" s="48"/>
      <c r="D7915" s="48"/>
      <c r="E7915" s="48"/>
      <c r="F7915" s="48"/>
      <c r="G7915" s="49"/>
      <c r="H7915" s="48"/>
      <c r="I7915" s="52"/>
      <c r="J7915" s="52"/>
      <c r="K7915" s="48"/>
      <c r="L7915" s="48"/>
      <c r="M7915" s="48"/>
      <c r="N7915" s="48"/>
      <c r="O7915" s="49"/>
    </row>
    <row r="7916" spans="2:15" x14ac:dyDescent="0.25">
      <c r="B7916" s="89"/>
      <c r="C7916" s="48"/>
      <c r="D7916" s="48"/>
      <c r="E7916" s="48"/>
      <c r="F7916" s="48"/>
      <c r="G7916" s="49"/>
      <c r="H7916" s="48"/>
      <c r="I7916" s="52"/>
      <c r="J7916" s="52"/>
      <c r="K7916" s="48"/>
      <c r="L7916" s="48"/>
      <c r="M7916" s="48"/>
      <c r="N7916" s="48"/>
      <c r="O7916" s="49"/>
    </row>
    <row r="7917" spans="2:15" x14ac:dyDescent="0.25">
      <c r="B7917" s="89"/>
      <c r="C7917" s="48"/>
      <c r="D7917" s="48"/>
      <c r="E7917" s="48"/>
      <c r="F7917" s="48"/>
      <c r="G7917" s="49"/>
      <c r="H7917" s="48"/>
      <c r="I7917" s="52"/>
      <c r="J7917" s="52"/>
      <c r="K7917" s="48"/>
      <c r="L7917" s="48"/>
      <c r="M7917" s="48"/>
      <c r="N7917" s="48"/>
      <c r="O7917" s="49"/>
    </row>
    <row r="7918" spans="2:15" x14ac:dyDescent="0.25">
      <c r="B7918" s="89"/>
      <c r="C7918" s="48"/>
      <c r="D7918" s="48"/>
      <c r="E7918" s="48"/>
      <c r="F7918" s="48"/>
      <c r="G7918" s="49"/>
      <c r="H7918" s="48"/>
      <c r="I7918" s="52"/>
      <c r="J7918" s="52"/>
      <c r="K7918" s="48"/>
      <c r="L7918" s="48"/>
      <c r="M7918" s="48"/>
      <c r="N7918" s="48"/>
      <c r="O7918" s="49"/>
    </row>
    <row r="7919" spans="2:15" x14ac:dyDescent="0.25">
      <c r="B7919" s="89"/>
      <c r="C7919" s="48"/>
      <c r="D7919" s="48"/>
      <c r="E7919" s="48"/>
      <c r="F7919" s="48"/>
      <c r="G7919" s="49"/>
      <c r="H7919" s="48"/>
      <c r="I7919" s="52"/>
      <c r="J7919" s="52"/>
      <c r="K7919" s="48"/>
      <c r="L7919" s="48"/>
      <c r="M7919" s="48"/>
      <c r="N7919" s="48"/>
      <c r="O7919" s="49"/>
    </row>
    <row r="7920" spans="2:15" x14ac:dyDescent="0.25">
      <c r="B7920" s="89"/>
      <c r="C7920" s="48"/>
      <c r="D7920" s="48"/>
      <c r="E7920" s="48"/>
      <c r="F7920" s="48"/>
      <c r="G7920" s="49"/>
      <c r="H7920" s="48"/>
      <c r="I7920" s="52"/>
      <c r="J7920" s="52"/>
      <c r="K7920" s="48"/>
      <c r="L7920" s="48"/>
      <c r="M7920" s="48"/>
      <c r="N7920" s="48"/>
      <c r="O7920" s="49"/>
    </row>
    <row r="7921" spans="2:15" x14ac:dyDescent="0.25">
      <c r="B7921" s="89"/>
      <c r="C7921" s="48"/>
      <c r="D7921" s="48"/>
      <c r="E7921" s="48"/>
      <c r="F7921" s="48"/>
      <c r="G7921" s="49"/>
      <c r="H7921" s="48"/>
      <c r="I7921" s="52"/>
      <c r="J7921" s="52"/>
      <c r="K7921" s="48"/>
      <c r="L7921" s="48"/>
      <c r="M7921" s="48"/>
      <c r="N7921" s="48"/>
      <c r="O7921" s="49"/>
    </row>
    <row r="7922" spans="2:15" x14ac:dyDescent="0.25">
      <c r="B7922" s="89"/>
      <c r="C7922" s="48"/>
      <c r="D7922" s="48"/>
      <c r="E7922" s="48"/>
      <c r="F7922" s="48"/>
      <c r="G7922" s="49"/>
      <c r="H7922" s="48"/>
      <c r="I7922" s="52"/>
      <c r="J7922" s="52"/>
      <c r="K7922" s="48"/>
      <c r="L7922" s="48"/>
      <c r="M7922" s="48"/>
      <c r="N7922" s="48"/>
      <c r="O7922" s="49"/>
    </row>
    <row r="7923" spans="2:15" x14ac:dyDescent="0.25">
      <c r="B7923" s="89"/>
      <c r="C7923" s="48"/>
      <c r="D7923" s="48"/>
      <c r="E7923" s="48"/>
      <c r="F7923" s="48"/>
      <c r="G7923" s="49"/>
      <c r="H7923" s="48"/>
      <c r="I7923" s="52"/>
      <c r="J7923" s="52"/>
      <c r="K7923" s="48"/>
      <c r="L7923" s="48"/>
      <c r="M7923" s="48"/>
      <c r="N7923" s="48"/>
      <c r="O7923" s="49"/>
    </row>
    <row r="7924" spans="2:15" x14ac:dyDescent="0.25">
      <c r="B7924" s="89"/>
      <c r="C7924" s="48"/>
      <c r="D7924" s="48"/>
      <c r="E7924" s="48"/>
      <c r="F7924" s="48"/>
      <c r="G7924" s="49"/>
      <c r="H7924" s="48"/>
      <c r="I7924" s="52"/>
      <c r="J7924" s="52"/>
      <c r="K7924" s="48"/>
      <c r="L7924" s="48"/>
      <c r="M7924" s="48"/>
      <c r="N7924" s="48"/>
      <c r="O7924" s="49"/>
    </row>
    <row r="7925" spans="2:15" x14ac:dyDescent="0.25">
      <c r="B7925" s="89"/>
      <c r="C7925" s="48"/>
      <c r="D7925" s="48"/>
      <c r="E7925" s="48"/>
      <c r="F7925" s="48"/>
      <c r="G7925" s="49"/>
      <c r="H7925" s="48"/>
      <c r="I7925" s="52"/>
      <c r="J7925" s="52"/>
      <c r="K7925" s="48"/>
      <c r="L7925" s="48"/>
      <c r="M7925" s="48"/>
      <c r="N7925" s="48"/>
      <c r="O7925" s="49"/>
    </row>
    <row r="7926" spans="2:15" x14ac:dyDescent="0.25">
      <c r="B7926" s="89"/>
      <c r="C7926" s="48"/>
      <c r="D7926" s="48"/>
      <c r="E7926" s="48"/>
      <c r="F7926" s="48"/>
      <c r="G7926" s="49"/>
      <c r="H7926" s="48"/>
      <c r="I7926" s="52"/>
      <c r="J7926" s="52"/>
      <c r="K7926" s="48"/>
      <c r="L7926" s="48"/>
      <c r="M7926" s="48"/>
      <c r="N7926" s="48"/>
      <c r="O7926" s="49"/>
    </row>
    <row r="7927" spans="2:15" x14ac:dyDescent="0.25">
      <c r="B7927" s="89"/>
      <c r="C7927" s="48"/>
      <c r="D7927" s="48"/>
      <c r="E7927" s="48"/>
      <c r="F7927" s="48"/>
      <c r="G7927" s="49"/>
      <c r="H7927" s="48"/>
      <c r="I7927" s="52"/>
      <c r="J7927" s="52"/>
      <c r="K7927" s="48"/>
      <c r="L7927" s="48"/>
      <c r="M7927" s="48"/>
      <c r="N7927" s="48"/>
      <c r="O7927" s="49"/>
    </row>
    <row r="7928" spans="2:15" x14ac:dyDescent="0.25">
      <c r="B7928" s="89"/>
      <c r="C7928" s="48"/>
      <c r="D7928" s="48"/>
      <c r="E7928" s="48"/>
      <c r="F7928" s="48"/>
      <c r="G7928" s="49"/>
      <c r="H7928" s="48"/>
      <c r="I7928" s="52"/>
      <c r="J7928" s="52"/>
      <c r="K7928" s="48"/>
      <c r="L7928" s="48"/>
      <c r="M7928" s="48"/>
      <c r="N7928" s="48"/>
      <c r="O7928" s="49"/>
    </row>
    <row r="7929" spans="2:15" x14ac:dyDescent="0.25">
      <c r="B7929" s="89"/>
      <c r="C7929" s="48"/>
      <c r="D7929" s="48"/>
      <c r="E7929" s="48"/>
      <c r="F7929" s="48"/>
      <c r="G7929" s="49"/>
      <c r="H7929" s="48"/>
      <c r="I7929" s="52"/>
      <c r="J7929" s="52"/>
      <c r="K7929" s="48"/>
      <c r="L7929" s="48"/>
      <c r="M7929" s="48"/>
      <c r="N7929" s="48"/>
      <c r="O7929" s="49"/>
    </row>
    <row r="7930" spans="2:15" x14ac:dyDescent="0.25">
      <c r="B7930" s="89"/>
      <c r="C7930" s="48"/>
      <c r="D7930" s="48"/>
      <c r="E7930" s="48"/>
      <c r="F7930" s="48"/>
      <c r="G7930" s="49"/>
      <c r="H7930" s="48"/>
      <c r="I7930" s="52"/>
      <c r="J7930" s="52"/>
      <c r="K7930" s="48"/>
      <c r="L7930" s="48"/>
      <c r="M7930" s="48"/>
      <c r="N7930" s="48"/>
      <c r="O7930" s="49"/>
    </row>
    <row r="7931" spans="2:15" x14ac:dyDescent="0.25">
      <c r="B7931" s="89"/>
      <c r="C7931" s="48"/>
      <c r="D7931" s="48"/>
      <c r="E7931" s="48"/>
      <c r="F7931" s="48"/>
      <c r="G7931" s="49"/>
      <c r="H7931" s="48"/>
      <c r="I7931" s="52"/>
      <c r="J7931" s="52"/>
      <c r="K7931" s="48"/>
      <c r="L7931" s="48"/>
      <c r="M7931" s="48"/>
      <c r="N7931" s="48"/>
      <c r="O7931" s="49"/>
    </row>
    <row r="7932" spans="2:15" x14ac:dyDescent="0.25">
      <c r="B7932" s="89"/>
      <c r="C7932" s="48"/>
      <c r="D7932" s="48"/>
      <c r="E7932" s="48"/>
      <c r="F7932" s="48"/>
      <c r="G7932" s="49"/>
      <c r="H7932" s="48"/>
      <c r="I7932" s="52"/>
      <c r="J7932" s="52"/>
      <c r="K7932" s="48"/>
      <c r="L7932" s="48"/>
      <c r="M7932" s="48"/>
      <c r="N7932" s="48"/>
      <c r="O7932" s="49"/>
    </row>
    <row r="7933" spans="2:15" x14ac:dyDescent="0.25">
      <c r="B7933" s="89"/>
      <c r="C7933" s="48"/>
      <c r="D7933" s="48"/>
      <c r="E7933" s="48"/>
      <c r="F7933" s="48"/>
      <c r="G7933" s="49"/>
      <c r="H7933" s="48"/>
      <c r="I7933" s="52"/>
      <c r="J7933" s="52"/>
      <c r="K7933" s="48"/>
      <c r="L7933" s="48"/>
      <c r="M7933" s="48"/>
      <c r="N7933" s="48"/>
      <c r="O7933" s="49"/>
    </row>
    <row r="7934" spans="2:15" x14ac:dyDescent="0.25">
      <c r="B7934" s="89"/>
      <c r="C7934" s="48"/>
      <c r="D7934" s="48"/>
      <c r="E7934" s="48"/>
      <c r="F7934" s="48"/>
      <c r="G7934" s="49"/>
      <c r="H7934" s="48"/>
      <c r="I7934" s="52"/>
      <c r="J7934" s="52"/>
      <c r="K7934" s="48"/>
      <c r="L7934" s="48"/>
      <c r="M7934" s="48"/>
      <c r="N7934" s="48"/>
      <c r="O7934" s="49"/>
    </row>
    <row r="7935" spans="2:15" x14ac:dyDescent="0.25">
      <c r="B7935" s="89"/>
      <c r="C7935" s="48"/>
      <c r="D7935" s="48"/>
      <c r="E7935" s="48"/>
      <c r="F7935" s="48"/>
      <c r="G7935" s="49"/>
      <c r="H7935" s="48"/>
      <c r="I7935" s="52"/>
      <c r="J7935" s="52"/>
      <c r="K7935" s="48"/>
      <c r="L7935" s="48"/>
      <c r="M7935" s="48"/>
      <c r="N7935" s="48"/>
      <c r="O7935" s="49"/>
    </row>
    <row r="7936" spans="2:15" x14ac:dyDescent="0.25">
      <c r="B7936" s="89"/>
      <c r="C7936" s="48"/>
      <c r="D7936" s="48"/>
      <c r="E7936" s="48"/>
      <c r="F7936" s="48"/>
      <c r="G7936" s="49"/>
      <c r="H7936" s="48"/>
      <c r="I7936" s="52"/>
      <c r="J7936" s="52"/>
      <c r="K7936" s="48"/>
      <c r="L7936" s="48"/>
      <c r="M7936" s="48"/>
      <c r="N7936" s="48"/>
      <c r="O7936" s="49"/>
    </row>
    <row r="7937" spans="2:15" x14ac:dyDescent="0.25">
      <c r="B7937" s="89"/>
      <c r="C7937" s="48"/>
      <c r="D7937" s="48"/>
      <c r="E7937" s="48"/>
      <c r="F7937" s="48"/>
      <c r="G7937" s="49"/>
      <c r="H7937" s="48"/>
      <c r="I7937" s="52"/>
      <c r="J7937" s="52"/>
      <c r="K7937" s="48"/>
      <c r="L7937" s="48"/>
      <c r="M7937" s="48"/>
      <c r="N7937" s="48"/>
      <c r="O7937" s="49"/>
    </row>
    <row r="7938" spans="2:15" x14ac:dyDescent="0.25">
      <c r="B7938" s="89"/>
      <c r="C7938" s="48"/>
      <c r="D7938" s="48"/>
      <c r="E7938" s="48"/>
      <c r="F7938" s="48"/>
      <c r="G7938" s="49"/>
      <c r="H7938" s="48"/>
      <c r="I7938" s="52"/>
      <c r="J7938" s="52"/>
      <c r="K7938" s="48"/>
      <c r="L7938" s="48"/>
      <c r="M7938" s="48"/>
      <c r="N7938" s="48"/>
      <c r="O7938" s="49"/>
    </row>
    <row r="7939" spans="2:15" x14ac:dyDescent="0.25">
      <c r="B7939" s="89"/>
      <c r="C7939" s="48"/>
      <c r="D7939" s="48"/>
      <c r="E7939" s="48"/>
      <c r="F7939" s="48"/>
      <c r="G7939" s="49"/>
      <c r="H7939" s="48"/>
      <c r="I7939" s="52"/>
      <c r="J7939" s="52"/>
      <c r="K7939" s="48"/>
      <c r="L7939" s="48"/>
      <c r="M7939" s="48"/>
      <c r="N7939" s="48"/>
      <c r="O7939" s="49"/>
    </row>
    <row r="7940" spans="2:15" x14ac:dyDescent="0.25">
      <c r="B7940" s="89"/>
      <c r="C7940" s="48"/>
      <c r="D7940" s="48"/>
      <c r="E7940" s="48"/>
      <c r="F7940" s="48"/>
      <c r="G7940" s="49"/>
      <c r="H7940" s="48"/>
      <c r="I7940" s="52"/>
      <c r="J7940" s="52"/>
      <c r="K7940" s="48"/>
      <c r="L7940" s="48"/>
      <c r="M7940" s="48"/>
      <c r="N7940" s="48"/>
      <c r="O7940" s="49"/>
    </row>
    <row r="7941" spans="2:15" x14ac:dyDescent="0.25">
      <c r="B7941" s="89"/>
      <c r="C7941" s="48"/>
      <c r="D7941" s="48"/>
      <c r="E7941" s="48"/>
      <c r="F7941" s="48"/>
      <c r="G7941" s="49"/>
      <c r="H7941" s="48"/>
      <c r="I7941" s="52"/>
      <c r="J7941" s="52"/>
      <c r="K7941" s="48"/>
      <c r="L7941" s="48"/>
      <c r="M7941" s="48"/>
      <c r="N7941" s="48"/>
      <c r="O7941" s="49"/>
    </row>
    <row r="7942" spans="2:15" x14ac:dyDescent="0.25">
      <c r="B7942" s="89"/>
      <c r="C7942" s="48"/>
      <c r="D7942" s="48"/>
      <c r="E7942" s="48"/>
      <c r="F7942" s="48"/>
      <c r="G7942" s="49"/>
      <c r="H7942" s="48"/>
      <c r="I7942" s="52"/>
      <c r="J7942" s="52"/>
      <c r="K7942" s="48"/>
      <c r="L7942" s="48"/>
      <c r="M7942" s="48"/>
      <c r="N7942" s="48"/>
      <c r="O7942" s="49"/>
    </row>
    <row r="7943" spans="2:15" x14ac:dyDescent="0.25">
      <c r="B7943" s="89"/>
      <c r="C7943" s="48"/>
      <c r="D7943" s="48"/>
      <c r="E7943" s="48"/>
      <c r="F7943" s="48"/>
      <c r="G7943" s="49"/>
      <c r="H7943" s="48"/>
      <c r="I7943" s="52"/>
      <c r="J7943" s="52"/>
      <c r="K7943" s="48"/>
      <c r="L7943" s="48"/>
      <c r="M7943" s="48"/>
      <c r="N7943" s="48"/>
      <c r="O7943" s="49"/>
    </row>
    <row r="7944" spans="2:15" x14ac:dyDescent="0.25">
      <c r="B7944" s="89"/>
      <c r="C7944" s="48"/>
      <c r="D7944" s="48"/>
      <c r="E7944" s="48"/>
      <c r="F7944" s="48"/>
      <c r="G7944" s="49"/>
      <c r="H7944" s="48"/>
      <c r="I7944" s="52"/>
      <c r="J7944" s="52"/>
      <c r="K7944" s="48"/>
      <c r="L7944" s="48"/>
      <c r="M7944" s="48"/>
      <c r="N7944" s="48"/>
      <c r="O7944" s="49"/>
    </row>
    <row r="7945" spans="2:15" x14ac:dyDescent="0.25">
      <c r="B7945" s="89"/>
      <c r="C7945" s="48"/>
      <c r="D7945" s="48"/>
      <c r="E7945" s="48"/>
      <c r="F7945" s="48"/>
      <c r="G7945" s="49"/>
      <c r="H7945" s="48"/>
      <c r="I7945" s="52"/>
      <c r="J7945" s="52"/>
      <c r="K7945" s="48"/>
      <c r="L7945" s="48"/>
      <c r="M7945" s="48"/>
      <c r="N7945" s="48"/>
      <c r="O7945" s="49"/>
    </row>
    <row r="7946" spans="2:15" x14ac:dyDescent="0.25">
      <c r="B7946" s="89"/>
      <c r="C7946" s="48"/>
      <c r="D7946" s="48"/>
      <c r="E7946" s="48"/>
      <c r="F7946" s="48"/>
      <c r="G7946" s="49"/>
      <c r="H7946" s="48"/>
      <c r="I7946" s="52"/>
      <c r="J7946" s="52"/>
      <c r="K7946" s="48"/>
      <c r="L7946" s="48"/>
      <c r="M7946" s="48"/>
      <c r="N7946" s="48"/>
      <c r="O7946" s="49"/>
    </row>
    <row r="7947" spans="2:15" x14ac:dyDescent="0.25">
      <c r="B7947" s="89"/>
      <c r="C7947" s="48"/>
      <c r="D7947" s="48"/>
      <c r="E7947" s="48"/>
      <c r="F7947" s="48"/>
      <c r="G7947" s="49"/>
      <c r="H7947" s="48"/>
      <c r="I7947" s="52"/>
      <c r="J7947" s="52"/>
      <c r="K7947" s="48"/>
      <c r="L7947" s="48"/>
      <c r="M7947" s="48"/>
      <c r="N7947" s="48"/>
      <c r="O7947" s="49"/>
    </row>
    <row r="7948" spans="2:15" x14ac:dyDescent="0.25">
      <c r="B7948" s="89"/>
      <c r="C7948" s="48"/>
      <c r="D7948" s="48"/>
      <c r="E7948" s="48"/>
      <c r="F7948" s="48"/>
      <c r="G7948" s="49"/>
      <c r="H7948" s="48"/>
      <c r="I7948" s="52"/>
      <c r="J7948" s="52"/>
      <c r="K7948" s="48"/>
      <c r="L7948" s="48"/>
      <c r="M7948" s="48"/>
      <c r="N7948" s="48"/>
      <c r="O7948" s="49"/>
    </row>
    <row r="7949" spans="2:15" x14ac:dyDescent="0.25">
      <c r="B7949" s="89"/>
      <c r="C7949" s="48"/>
      <c r="D7949" s="48"/>
      <c r="E7949" s="48"/>
      <c r="F7949" s="48"/>
      <c r="G7949" s="49"/>
      <c r="H7949" s="48"/>
      <c r="I7949" s="52"/>
      <c r="J7949" s="52"/>
      <c r="K7949" s="48"/>
      <c r="L7949" s="48"/>
      <c r="M7949" s="48"/>
      <c r="N7949" s="48"/>
      <c r="O7949" s="49"/>
    </row>
    <row r="7950" spans="2:15" x14ac:dyDescent="0.25">
      <c r="B7950" s="89"/>
      <c r="C7950" s="48"/>
      <c r="D7950" s="48"/>
      <c r="E7950" s="48"/>
      <c r="F7950" s="48"/>
      <c r="G7950" s="49"/>
      <c r="H7950" s="48"/>
      <c r="I7950" s="52"/>
      <c r="J7950" s="52"/>
      <c r="K7950" s="48"/>
      <c r="L7950" s="48"/>
      <c r="M7950" s="48"/>
      <c r="N7950" s="48"/>
      <c r="O7950" s="49"/>
    </row>
    <row r="7951" spans="2:15" x14ac:dyDescent="0.25">
      <c r="B7951" s="89"/>
      <c r="C7951" s="48"/>
      <c r="D7951" s="48"/>
      <c r="E7951" s="48"/>
      <c r="F7951" s="48"/>
      <c r="G7951" s="49"/>
      <c r="H7951" s="48"/>
      <c r="I7951" s="52"/>
      <c r="J7951" s="52"/>
      <c r="K7951" s="48"/>
      <c r="L7951" s="48"/>
      <c r="M7951" s="48"/>
      <c r="N7951" s="48"/>
      <c r="O7951" s="49"/>
    </row>
    <row r="7952" spans="2:15" x14ac:dyDescent="0.25">
      <c r="B7952" s="89"/>
      <c r="C7952" s="48"/>
      <c r="D7952" s="48"/>
      <c r="E7952" s="48"/>
      <c r="F7952" s="48"/>
      <c r="G7952" s="49"/>
      <c r="H7952" s="48"/>
      <c r="I7952" s="52"/>
      <c r="J7952" s="52"/>
      <c r="K7952" s="48"/>
      <c r="L7952" s="48"/>
      <c r="M7952" s="48"/>
      <c r="N7952" s="48"/>
      <c r="O7952" s="49"/>
    </row>
    <row r="7953" spans="2:15" x14ac:dyDescent="0.25">
      <c r="B7953" s="89"/>
      <c r="C7953" s="48"/>
      <c r="D7953" s="48"/>
      <c r="E7953" s="48"/>
      <c r="F7953" s="48"/>
      <c r="G7953" s="49"/>
      <c r="H7953" s="48"/>
      <c r="I7953" s="52"/>
      <c r="J7953" s="52"/>
      <c r="K7953" s="48"/>
      <c r="L7953" s="48"/>
      <c r="M7953" s="48"/>
      <c r="N7953" s="48"/>
      <c r="O7953" s="49"/>
    </row>
    <row r="7954" spans="2:15" x14ac:dyDescent="0.25">
      <c r="B7954" s="89"/>
      <c r="C7954" s="48"/>
      <c r="D7954" s="48"/>
      <c r="E7954" s="48"/>
      <c r="F7954" s="48"/>
      <c r="G7954" s="49"/>
      <c r="H7954" s="48"/>
      <c r="I7954" s="52"/>
      <c r="J7954" s="52"/>
      <c r="K7954" s="48"/>
      <c r="L7954" s="48"/>
      <c r="M7954" s="48"/>
      <c r="N7954" s="48"/>
      <c r="O7954" s="49"/>
    </row>
    <row r="7955" spans="2:15" x14ac:dyDescent="0.25">
      <c r="B7955" s="89"/>
      <c r="C7955" s="48"/>
      <c r="D7955" s="48"/>
      <c r="E7955" s="48"/>
      <c r="F7955" s="48"/>
      <c r="G7955" s="49"/>
      <c r="H7955" s="48"/>
      <c r="I7955" s="52"/>
      <c r="J7955" s="52"/>
      <c r="K7955" s="48"/>
      <c r="L7955" s="48"/>
      <c r="M7955" s="48"/>
      <c r="N7955" s="48"/>
      <c r="O7955" s="49"/>
    </row>
    <row r="7956" spans="2:15" x14ac:dyDescent="0.25">
      <c r="B7956" s="89"/>
      <c r="C7956" s="48"/>
      <c r="D7956" s="48"/>
      <c r="E7956" s="48"/>
      <c r="F7956" s="48"/>
      <c r="G7956" s="49"/>
      <c r="H7956" s="48"/>
      <c r="I7956" s="52"/>
      <c r="J7956" s="52"/>
      <c r="K7956" s="48"/>
      <c r="L7956" s="48"/>
      <c r="M7956" s="48"/>
      <c r="N7956" s="48"/>
      <c r="O7956" s="49"/>
    </row>
    <row r="7957" spans="2:15" x14ac:dyDescent="0.25">
      <c r="B7957" s="89"/>
      <c r="C7957" s="48"/>
      <c r="D7957" s="48"/>
      <c r="E7957" s="48"/>
      <c r="F7957" s="48"/>
      <c r="G7957" s="49"/>
      <c r="H7957" s="48"/>
      <c r="I7957" s="52"/>
      <c r="J7957" s="52"/>
      <c r="K7957" s="48"/>
      <c r="L7957" s="48"/>
      <c r="M7957" s="48"/>
      <c r="N7957" s="48"/>
      <c r="O7957" s="49"/>
    </row>
    <row r="7958" spans="2:15" x14ac:dyDescent="0.25">
      <c r="B7958" s="89"/>
      <c r="C7958" s="48"/>
      <c r="D7958" s="48"/>
      <c r="E7958" s="48"/>
      <c r="F7958" s="48"/>
      <c r="G7958" s="49"/>
      <c r="H7958" s="48"/>
      <c r="I7958" s="52"/>
      <c r="J7958" s="52"/>
      <c r="K7958" s="48"/>
      <c r="L7958" s="48"/>
      <c r="M7958" s="48"/>
      <c r="N7958" s="48"/>
      <c r="O7958" s="49"/>
    </row>
    <row r="7959" spans="2:15" x14ac:dyDescent="0.25">
      <c r="B7959" s="89"/>
      <c r="C7959" s="48"/>
      <c r="D7959" s="48"/>
      <c r="E7959" s="48"/>
      <c r="F7959" s="48"/>
      <c r="G7959" s="49"/>
      <c r="H7959" s="48"/>
      <c r="I7959" s="52"/>
      <c r="J7959" s="52"/>
      <c r="K7959" s="48"/>
      <c r="L7959" s="48"/>
      <c r="M7959" s="48"/>
      <c r="N7959" s="48"/>
      <c r="O7959" s="49"/>
    </row>
    <row r="7960" spans="2:15" x14ac:dyDescent="0.25">
      <c r="B7960" s="89"/>
      <c r="C7960" s="48"/>
      <c r="D7960" s="48"/>
      <c r="E7960" s="48"/>
      <c r="F7960" s="48"/>
      <c r="G7960" s="49"/>
      <c r="H7960" s="48"/>
      <c r="I7960" s="52"/>
      <c r="J7960" s="52"/>
      <c r="K7960" s="48"/>
      <c r="L7960" s="48"/>
      <c r="M7960" s="48"/>
      <c r="N7960" s="48"/>
      <c r="O7960" s="49"/>
    </row>
    <row r="7961" spans="2:15" x14ac:dyDescent="0.25">
      <c r="B7961" s="89"/>
      <c r="C7961" s="48"/>
      <c r="D7961" s="48"/>
      <c r="E7961" s="48"/>
      <c r="F7961" s="48"/>
      <c r="G7961" s="49"/>
      <c r="H7961" s="48"/>
      <c r="I7961" s="52"/>
      <c r="J7961" s="52"/>
      <c r="K7961" s="48"/>
      <c r="L7961" s="48"/>
      <c r="M7961" s="48"/>
      <c r="N7961" s="48"/>
      <c r="O7961" s="49"/>
    </row>
    <row r="7962" spans="2:15" x14ac:dyDescent="0.25">
      <c r="B7962" s="89"/>
      <c r="C7962" s="48"/>
      <c r="D7962" s="48"/>
      <c r="E7962" s="48"/>
      <c r="F7962" s="48"/>
      <c r="G7962" s="49"/>
      <c r="H7962" s="48"/>
      <c r="I7962" s="52"/>
      <c r="J7962" s="52"/>
      <c r="K7962" s="48"/>
      <c r="L7962" s="48"/>
      <c r="M7962" s="48"/>
      <c r="N7962" s="48"/>
      <c r="O7962" s="49"/>
    </row>
    <row r="7963" spans="2:15" x14ac:dyDescent="0.25">
      <c r="B7963" s="89"/>
      <c r="C7963" s="48"/>
      <c r="D7963" s="48"/>
      <c r="E7963" s="48"/>
      <c r="F7963" s="48"/>
      <c r="G7963" s="49"/>
      <c r="H7963" s="48"/>
      <c r="I7963" s="52"/>
      <c r="J7963" s="52"/>
      <c r="K7963" s="48"/>
      <c r="L7963" s="48"/>
      <c r="M7963" s="48"/>
      <c r="N7963" s="48"/>
      <c r="O7963" s="49"/>
    </row>
    <row r="7964" spans="2:15" x14ac:dyDescent="0.25">
      <c r="B7964" s="89"/>
      <c r="C7964" s="48"/>
      <c r="D7964" s="48"/>
      <c r="E7964" s="48"/>
      <c r="F7964" s="48"/>
      <c r="G7964" s="49"/>
      <c r="H7964" s="48"/>
      <c r="I7964" s="52"/>
      <c r="J7964" s="52"/>
      <c r="K7964" s="48"/>
      <c r="L7964" s="48"/>
      <c r="M7964" s="48"/>
      <c r="N7964" s="48"/>
      <c r="O7964" s="49"/>
    </row>
    <row r="7965" spans="2:15" x14ac:dyDescent="0.25">
      <c r="B7965" s="89"/>
      <c r="C7965" s="48"/>
      <c r="D7965" s="48"/>
      <c r="E7965" s="48"/>
      <c r="F7965" s="48"/>
      <c r="G7965" s="49"/>
      <c r="H7965" s="48"/>
      <c r="I7965" s="52"/>
      <c r="J7965" s="52"/>
      <c r="K7965" s="48"/>
      <c r="L7965" s="48"/>
      <c r="M7965" s="48"/>
      <c r="N7965" s="48"/>
      <c r="O7965" s="49"/>
    </row>
    <row r="7966" spans="2:15" x14ac:dyDescent="0.25">
      <c r="B7966" s="89"/>
      <c r="C7966" s="48"/>
      <c r="D7966" s="48"/>
      <c r="E7966" s="48"/>
      <c r="F7966" s="48"/>
      <c r="G7966" s="49"/>
      <c r="H7966" s="48"/>
      <c r="I7966" s="52"/>
      <c r="J7966" s="52"/>
      <c r="K7966" s="48"/>
      <c r="L7966" s="48"/>
      <c r="M7966" s="48"/>
      <c r="N7966" s="48"/>
      <c r="O7966" s="49"/>
    </row>
    <row r="7967" spans="2:15" x14ac:dyDescent="0.25">
      <c r="B7967" s="89"/>
      <c r="C7967" s="48"/>
      <c r="D7967" s="48"/>
      <c r="E7967" s="48"/>
      <c r="F7967" s="48"/>
      <c r="G7967" s="49"/>
      <c r="H7967" s="48"/>
      <c r="I7967" s="52"/>
      <c r="J7967" s="52"/>
      <c r="K7967" s="48"/>
      <c r="L7967" s="48"/>
      <c r="M7967" s="48"/>
      <c r="N7967" s="48"/>
      <c r="O7967" s="49"/>
    </row>
    <row r="7968" spans="2:15" x14ac:dyDescent="0.25">
      <c r="B7968" s="89"/>
      <c r="C7968" s="48"/>
      <c r="D7968" s="48"/>
      <c r="E7968" s="48"/>
      <c r="F7968" s="48"/>
      <c r="G7968" s="49"/>
      <c r="H7968" s="48"/>
      <c r="I7968" s="52"/>
      <c r="J7968" s="52"/>
      <c r="K7968" s="48"/>
      <c r="L7968" s="48"/>
      <c r="M7968" s="48"/>
      <c r="N7968" s="48"/>
      <c r="O7968" s="49"/>
    </row>
    <row r="7969" spans="2:15" x14ac:dyDescent="0.25">
      <c r="B7969" s="89"/>
      <c r="C7969" s="48"/>
      <c r="D7969" s="48"/>
      <c r="E7969" s="48"/>
      <c r="F7969" s="48"/>
      <c r="G7969" s="49"/>
      <c r="H7969" s="48"/>
      <c r="I7969" s="52"/>
      <c r="J7969" s="52"/>
      <c r="K7969" s="48"/>
      <c r="L7969" s="48"/>
      <c r="M7969" s="48"/>
      <c r="N7969" s="48"/>
      <c r="O7969" s="49"/>
    </row>
    <row r="7970" spans="2:15" x14ac:dyDescent="0.25">
      <c r="B7970" s="89"/>
      <c r="C7970" s="48"/>
      <c r="D7970" s="48"/>
      <c r="E7970" s="48"/>
      <c r="F7970" s="48"/>
      <c r="G7970" s="49"/>
      <c r="H7970" s="48"/>
      <c r="I7970" s="52"/>
      <c r="J7970" s="52"/>
      <c r="K7970" s="48"/>
      <c r="L7970" s="48"/>
      <c r="M7970" s="48"/>
      <c r="N7970" s="48"/>
      <c r="O7970" s="49"/>
    </row>
    <row r="7971" spans="2:15" x14ac:dyDescent="0.25">
      <c r="B7971" s="89"/>
      <c r="C7971" s="48"/>
      <c r="D7971" s="48"/>
      <c r="E7971" s="48"/>
      <c r="F7971" s="48"/>
      <c r="G7971" s="49"/>
      <c r="H7971" s="48"/>
      <c r="I7971" s="52"/>
      <c r="J7971" s="52"/>
      <c r="K7971" s="48"/>
      <c r="L7971" s="48"/>
      <c r="M7971" s="48"/>
      <c r="N7971" s="48"/>
      <c r="O7971" s="49"/>
    </row>
    <row r="7972" spans="2:15" x14ac:dyDescent="0.25">
      <c r="B7972" s="89"/>
      <c r="C7972" s="48"/>
      <c r="D7972" s="48"/>
      <c r="E7972" s="48"/>
      <c r="F7972" s="48"/>
      <c r="G7972" s="49"/>
      <c r="H7972" s="48"/>
      <c r="I7972" s="52"/>
      <c r="J7972" s="52"/>
      <c r="K7972" s="48"/>
      <c r="L7972" s="48"/>
      <c r="M7972" s="48"/>
      <c r="N7972" s="48"/>
      <c r="O7972" s="49"/>
    </row>
    <row r="7973" spans="2:15" x14ac:dyDescent="0.25">
      <c r="B7973" s="89"/>
      <c r="C7973" s="48"/>
      <c r="D7973" s="48"/>
      <c r="E7973" s="48"/>
      <c r="F7973" s="48"/>
      <c r="G7973" s="49"/>
      <c r="H7973" s="48"/>
      <c r="I7973" s="52"/>
      <c r="J7973" s="52"/>
      <c r="K7973" s="48"/>
      <c r="L7973" s="48"/>
      <c r="M7973" s="48"/>
      <c r="N7973" s="48"/>
      <c r="O7973" s="49"/>
    </row>
    <row r="7974" spans="2:15" x14ac:dyDescent="0.25">
      <c r="B7974" s="89"/>
      <c r="C7974" s="48"/>
      <c r="D7974" s="48"/>
      <c r="E7974" s="48"/>
      <c r="F7974" s="48"/>
      <c r="G7974" s="49"/>
      <c r="H7974" s="48"/>
      <c r="I7974" s="52"/>
      <c r="J7974" s="52"/>
      <c r="K7974" s="48"/>
      <c r="L7974" s="48"/>
      <c r="M7974" s="48"/>
      <c r="N7974" s="48"/>
      <c r="O7974" s="49"/>
    </row>
    <row r="7975" spans="2:15" x14ac:dyDescent="0.25">
      <c r="B7975" s="89"/>
      <c r="C7975" s="48"/>
      <c r="D7975" s="48"/>
      <c r="E7975" s="48"/>
      <c r="F7975" s="48"/>
      <c r="G7975" s="49"/>
      <c r="H7975" s="48"/>
      <c r="I7975" s="52"/>
      <c r="J7975" s="52"/>
      <c r="K7975" s="48"/>
      <c r="L7975" s="48"/>
      <c r="M7975" s="48"/>
      <c r="N7975" s="48"/>
      <c r="O7975" s="49"/>
    </row>
    <row r="7976" spans="2:15" x14ac:dyDescent="0.25">
      <c r="B7976" s="89"/>
      <c r="C7976" s="48"/>
      <c r="D7976" s="48"/>
      <c r="E7976" s="48"/>
      <c r="F7976" s="48"/>
      <c r="G7976" s="49"/>
      <c r="H7976" s="48"/>
      <c r="I7976" s="52"/>
      <c r="J7976" s="52"/>
      <c r="K7976" s="48"/>
      <c r="L7976" s="48"/>
      <c r="M7976" s="48"/>
      <c r="N7976" s="48"/>
      <c r="O7976" s="49"/>
    </row>
    <row r="7977" spans="2:15" x14ac:dyDescent="0.25">
      <c r="B7977" s="89"/>
      <c r="C7977" s="48"/>
      <c r="D7977" s="48"/>
      <c r="E7977" s="48"/>
      <c r="F7977" s="48"/>
      <c r="G7977" s="49"/>
      <c r="H7977" s="48"/>
      <c r="I7977" s="52"/>
      <c r="J7977" s="52"/>
      <c r="K7977" s="48"/>
      <c r="L7977" s="48"/>
      <c r="M7977" s="48"/>
      <c r="N7977" s="48"/>
      <c r="O7977" s="49"/>
    </row>
    <row r="7978" spans="2:15" x14ac:dyDescent="0.25">
      <c r="B7978" s="89"/>
      <c r="C7978" s="48"/>
      <c r="D7978" s="48"/>
      <c r="E7978" s="48"/>
      <c r="F7978" s="48"/>
      <c r="G7978" s="49"/>
      <c r="H7978" s="48"/>
      <c r="I7978" s="52"/>
      <c r="J7978" s="52"/>
      <c r="K7978" s="48"/>
      <c r="L7978" s="48"/>
      <c r="M7978" s="48"/>
      <c r="N7978" s="48"/>
      <c r="O7978" s="49"/>
    </row>
    <row r="7979" spans="2:15" x14ac:dyDescent="0.25">
      <c r="B7979" s="89"/>
      <c r="C7979" s="48"/>
      <c r="D7979" s="48"/>
      <c r="E7979" s="48"/>
      <c r="F7979" s="48"/>
      <c r="G7979" s="49"/>
      <c r="H7979" s="48"/>
      <c r="I7979" s="52"/>
      <c r="J7979" s="52"/>
      <c r="K7979" s="48"/>
      <c r="L7979" s="48"/>
      <c r="M7979" s="48"/>
      <c r="N7979" s="48"/>
      <c r="O7979" s="49"/>
    </row>
    <row r="7980" spans="2:15" x14ac:dyDescent="0.25">
      <c r="B7980" s="89"/>
      <c r="C7980" s="48"/>
      <c r="D7980" s="48"/>
      <c r="E7980" s="48"/>
      <c r="F7980" s="48"/>
      <c r="G7980" s="49"/>
      <c r="H7980" s="48"/>
      <c r="I7980" s="52"/>
      <c r="J7980" s="52"/>
      <c r="K7980" s="48"/>
      <c r="L7980" s="48"/>
      <c r="M7980" s="48"/>
      <c r="N7980" s="48"/>
      <c r="O7980" s="49"/>
    </row>
    <row r="7981" spans="2:15" x14ac:dyDescent="0.25">
      <c r="B7981" s="89"/>
      <c r="C7981" s="48"/>
      <c r="D7981" s="48"/>
      <c r="E7981" s="48"/>
      <c r="F7981" s="48"/>
      <c r="G7981" s="49"/>
      <c r="H7981" s="48"/>
      <c r="I7981" s="52"/>
      <c r="J7981" s="52"/>
      <c r="K7981" s="48"/>
      <c r="L7981" s="48"/>
      <c r="M7981" s="48"/>
      <c r="N7981" s="48"/>
      <c r="O7981" s="49"/>
    </row>
    <row r="7982" spans="2:15" x14ac:dyDescent="0.25">
      <c r="B7982" s="89"/>
      <c r="C7982" s="48"/>
      <c r="D7982" s="48"/>
      <c r="E7982" s="48"/>
      <c r="F7982" s="48"/>
      <c r="G7982" s="49"/>
      <c r="H7982" s="48"/>
      <c r="I7982" s="52"/>
      <c r="J7982" s="52"/>
      <c r="K7982" s="48"/>
      <c r="L7982" s="48"/>
      <c r="M7982" s="48"/>
      <c r="N7982" s="48"/>
      <c r="O7982" s="49"/>
    </row>
    <row r="7983" spans="2:15" x14ac:dyDescent="0.25">
      <c r="B7983" s="89"/>
      <c r="C7983" s="48"/>
      <c r="D7983" s="48"/>
      <c r="E7983" s="48"/>
      <c r="F7983" s="48"/>
      <c r="G7983" s="49"/>
      <c r="H7983" s="48"/>
      <c r="I7983" s="52"/>
      <c r="J7983" s="52"/>
      <c r="K7983" s="48"/>
      <c r="L7983" s="48"/>
      <c r="M7983" s="48"/>
      <c r="N7983" s="48"/>
      <c r="O7983" s="49"/>
    </row>
    <row r="7984" spans="2:15" x14ac:dyDescent="0.25">
      <c r="B7984" s="89"/>
      <c r="C7984" s="48"/>
      <c r="D7984" s="48"/>
      <c r="E7984" s="48"/>
      <c r="F7984" s="48"/>
      <c r="G7984" s="49"/>
      <c r="H7984" s="48"/>
      <c r="I7984" s="52"/>
      <c r="J7984" s="52"/>
      <c r="K7984" s="48"/>
      <c r="L7984" s="48"/>
      <c r="M7984" s="48"/>
      <c r="N7984" s="48"/>
      <c r="O7984" s="49"/>
    </row>
    <row r="7985" spans="2:15" x14ac:dyDescent="0.25">
      <c r="B7985" s="89"/>
      <c r="C7985" s="48"/>
      <c r="D7985" s="48"/>
      <c r="E7985" s="48"/>
      <c r="F7985" s="48"/>
      <c r="G7985" s="49"/>
      <c r="H7985" s="48"/>
      <c r="I7985" s="52"/>
      <c r="J7985" s="52"/>
      <c r="K7985" s="48"/>
      <c r="L7985" s="48"/>
      <c r="M7985" s="48"/>
      <c r="N7985" s="48"/>
      <c r="O7985" s="49"/>
    </row>
    <row r="7986" spans="2:15" x14ac:dyDescent="0.25">
      <c r="B7986" s="89"/>
      <c r="C7986" s="48"/>
      <c r="D7986" s="48"/>
      <c r="E7986" s="48"/>
      <c r="F7986" s="48"/>
      <c r="G7986" s="49"/>
      <c r="H7986" s="48"/>
      <c r="I7986" s="52"/>
      <c r="J7986" s="52"/>
      <c r="K7986" s="48"/>
      <c r="L7986" s="48"/>
      <c r="M7986" s="48"/>
      <c r="N7986" s="48"/>
      <c r="O7986" s="49"/>
    </row>
    <row r="7987" spans="2:15" x14ac:dyDescent="0.25">
      <c r="B7987" s="89"/>
      <c r="C7987" s="48"/>
      <c r="D7987" s="48"/>
      <c r="E7987" s="48"/>
      <c r="F7987" s="48"/>
      <c r="G7987" s="49"/>
      <c r="H7987" s="48"/>
      <c r="I7987" s="52"/>
      <c r="J7987" s="52"/>
      <c r="K7987" s="48"/>
      <c r="L7987" s="48"/>
      <c r="M7987" s="48"/>
      <c r="N7987" s="48"/>
      <c r="O7987" s="49"/>
    </row>
    <row r="7988" spans="2:15" x14ac:dyDescent="0.25">
      <c r="B7988" s="89"/>
      <c r="C7988" s="48"/>
      <c r="D7988" s="48"/>
      <c r="E7988" s="48"/>
      <c r="F7988" s="48"/>
      <c r="G7988" s="49"/>
      <c r="H7988" s="48"/>
      <c r="I7988" s="52"/>
      <c r="J7988" s="52"/>
      <c r="K7988" s="48"/>
      <c r="L7988" s="48"/>
      <c r="M7988" s="48"/>
      <c r="N7988" s="48"/>
      <c r="O7988" s="49"/>
    </row>
    <row r="7989" spans="2:15" x14ac:dyDescent="0.25">
      <c r="B7989" s="89"/>
      <c r="C7989" s="48"/>
      <c r="D7989" s="48"/>
      <c r="E7989" s="48"/>
      <c r="F7989" s="48"/>
      <c r="G7989" s="49"/>
      <c r="H7989" s="48"/>
      <c r="I7989" s="52"/>
      <c r="J7989" s="52"/>
      <c r="K7989" s="48"/>
      <c r="L7989" s="48"/>
      <c r="M7989" s="48"/>
      <c r="N7989" s="48"/>
      <c r="O7989" s="49"/>
    </row>
    <row r="7990" spans="2:15" x14ac:dyDescent="0.25">
      <c r="B7990" s="89"/>
      <c r="C7990" s="48"/>
      <c r="D7990" s="48"/>
      <c r="E7990" s="48"/>
      <c r="F7990" s="48"/>
      <c r="G7990" s="49"/>
      <c r="H7990" s="48"/>
      <c r="I7990" s="52"/>
      <c r="J7990" s="52"/>
      <c r="K7990" s="48"/>
      <c r="L7990" s="48"/>
      <c r="M7990" s="48"/>
      <c r="N7990" s="48"/>
      <c r="O7990" s="49"/>
    </row>
    <row r="7991" spans="2:15" x14ac:dyDescent="0.25">
      <c r="B7991" s="89"/>
      <c r="C7991" s="48"/>
      <c r="D7991" s="48"/>
      <c r="E7991" s="48"/>
      <c r="F7991" s="48"/>
      <c r="G7991" s="49"/>
      <c r="H7991" s="48"/>
      <c r="I7991" s="52"/>
      <c r="J7991" s="52"/>
      <c r="K7991" s="48"/>
      <c r="L7991" s="48"/>
      <c r="M7991" s="48"/>
      <c r="N7991" s="48"/>
      <c r="O7991" s="49"/>
    </row>
    <row r="7992" spans="2:15" x14ac:dyDescent="0.25">
      <c r="B7992" s="89"/>
      <c r="C7992" s="48"/>
      <c r="D7992" s="48"/>
      <c r="E7992" s="48"/>
      <c r="F7992" s="48"/>
      <c r="G7992" s="49"/>
      <c r="H7992" s="48"/>
      <c r="I7992" s="52"/>
      <c r="J7992" s="52"/>
      <c r="K7992" s="48"/>
      <c r="L7992" s="48"/>
      <c r="M7992" s="48"/>
      <c r="N7992" s="48"/>
      <c r="O7992" s="49"/>
    </row>
    <row r="7993" spans="2:15" x14ac:dyDescent="0.25">
      <c r="B7993" s="89"/>
      <c r="C7993" s="48"/>
      <c r="D7993" s="48"/>
      <c r="E7993" s="48"/>
      <c r="F7993" s="48"/>
      <c r="G7993" s="49"/>
      <c r="H7993" s="48"/>
      <c r="I7993" s="52"/>
      <c r="J7993" s="52"/>
      <c r="K7993" s="48"/>
      <c r="L7993" s="48"/>
      <c r="M7993" s="48"/>
      <c r="N7993" s="48"/>
      <c r="O7993" s="49"/>
    </row>
    <row r="7994" spans="2:15" x14ac:dyDescent="0.25">
      <c r="B7994" s="89"/>
      <c r="C7994" s="48"/>
      <c r="D7994" s="48"/>
      <c r="E7994" s="48"/>
      <c r="F7994" s="48"/>
      <c r="G7994" s="49"/>
      <c r="H7994" s="48"/>
      <c r="I7994" s="52"/>
      <c r="J7994" s="52"/>
      <c r="K7994" s="48"/>
      <c r="L7994" s="48"/>
      <c r="M7994" s="48"/>
      <c r="N7994" s="48"/>
      <c r="O7994" s="49"/>
    </row>
    <row r="7995" spans="2:15" x14ac:dyDescent="0.25">
      <c r="B7995" s="89"/>
      <c r="C7995" s="48"/>
      <c r="D7995" s="48"/>
      <c r="E7995" s="48"/>
      <c r="F7995" s="48"/>
      <c r="G7995" s="49"/>
      <c r="H7995" s="48"/>
      <c r="I7995" s="52"/>
      <c r="J7995" s="52"/>
      <c r="K7995" s="48"/>
      <c r="L7995" s="48"/>
      <c r="M7995" s="48"/>
      <c r="N7995" s="48"/>
      <c r="O7995" s="49"/>
    </row>
    <row r="7996" spans="2:15" x14ac:dyDescent="0.25">
      <c r="B7996" s="89"/>
      <c r="C7996" s="48"/>
      <c r="D7996" s="48"/>
      <c r="E7996" s="48"/>
      <c r="F7996" s="48"/>
      <c r="G7996" s="49"/>
      <c r="H7996" s="48"/>
      <c r="I7996" s="52"/>
      <c r="J7996" s="52"/>
      <c r="K7996" s="48"/>
      <c r="L7996" s="48"/>
      <c r="M7996" s="48"/>
      <c r="N7996" s="48"/>
      <c r="O7996" s="49"/>
    </row>
    <row r="7997" spans="2:15" x14ac:dyDescent="0.25">
      <c r="B7997" s="89"/>
      <c r="C7997" s="48"/>
      <c r="D7997" s="48"/>
      <c r="E7997" s="48"/>
      <c r="F7997" s="48"/>
      <c r="G7997" s="49"/>
      <c r="H7997" s="48"/>
      <c r="I7997" s="52"/>
      <c r="J7997" s="52"/>
      <c r="K7997" s="48"/>
      <c r="L7997" s="48"/>
      <c r="M7997" s="48"/>
      <c r="N7997" s="48"/>
      <c r="O7997" s="49"/>
    </row>
    <row r="7998" spans="2:15" x14ac:dyDescent="0.25">
      <c r="B7998" s="89"/>
      <c r="C7998" s="48"/>
      <c r="D7998" s="48"/>
      <c r="E7998" s="48"/>
      <c r="F7998" s="48"/>
      <c r="G7998" s="49"/>
      <c r="H7998" s="48"/>
      <c r="I7998" s="52"/>
      <c r="J7998" s="52"/>
      <c r="K7998" s="48"/>
      <c r="L7998" s="48"/>
      <c r="M7998" s="48"/>
      <c r="N7998" s="48"/>
      <c r="O7998" s="49"/>
    </row>
    <row r="7999" spans="2:15" x14ac:dyDescent="0.25">
      <c r="B7999" s="89"/>
      <c r="C7999" s="48"/>
      <c r="D7999" s="48"/>
      <c r="E7999" s="48"/>
      <c r="F7999" s="48"/>
      <c r="G7999" s="49"/>
      <c r="H7999" s="48"/>
      <c r="I7999" s="52"/>
      <c r="J7999" s="52"/>
      <c r="K7999" s="48"/>
      <c r="L7999" s="48"/>
      <c r="M7999" s="48"/>
      <c r="N7999" s="48"/>
      <c r="O7999" s="49"/>
    </row>
    <row r="8000" spans="2:15" x14ac:dyDescent="0.25">
      <c r="B8000" s="89"/>
      <c r="C8000" s="48"/>
      <c r="D8000" s="48"/>
      <c r="E8000" s="48"/>
      <c r="F8000" s="48"/>
      <c r="G8000" s="49"/>
      <c r="H8000" s="48"/>
      <c r="I8000" s="52"/>
      <c r="J8000" s="52"/>
      <c r="K8000" s="48"/>
      <c r="L8000" s="48"/>
      <c r="M8000" s="48"/>
      <c r="N8000" s="48"/>
      <c r="O8000" s="49"/>
    </row>
    <row r="8001" spans="2:15" x14ac:dyDescent="0.25">
      <c r="B8001" s="89"/>
      <c r="C8001" s="48"/>
      <c r="D8001" s="48"/>
      <c r="E8001" s="48"/>
      <c r="F8001" s="48"/>
      <c r="G8001" s="49"/>
      <c r="H8001" s="48"/>
      <c r="I8001" s="52"/>
      <c r="J8001" s="52"/>
      <c r="K8001" s="48"/>
      <c r="L8001" s="48"/>
      <c r="M8001" s="48"/>
      <c r="N8001" s="48"/>
      <c r="O8001" s="49"/>
    </row>
    <row r="8002" spans="2:15" x14ac:dyDescent="0.25">
      <c r="B8002" s="89"/>
      <c r="C8002" s="48"/>
      <c r="D8002" s="48"/>
      <c r="E8002" s="48"/>
      <c r="F8002" s="48"/>
      <c r="G8002" s="49"/>
      <c r="H8002" s="48"/>
      <c r="I8002" s="52"/>
      <c r="J8002" s="52"/>
      <c r="K8002" s="48"/>
      <c r="L8002" s="48"/>
      <c r="M8002" s="48"/>
      <c r="N8002" s="48"/>
      <c r="O8002" s="49"/>
    </row>
    <row r="8003" spans="2:15" x14ac:dyDescent="0.25">
      <c r="B8003" s="89"/>
      <c r="C8003" s="48"/>
      <c r="D8003" s="48"/>
      <c r="E8003" s="48"/>
      <c r="F8003" s="48"/>
      <c r="G8003" s="49"/>
      <c r="H8003" s="48"/>
      <c r="I8003" s="52"/>
      <c r="J8003" s="52"/>
      <c r="K8003" s="48"/>
      <c r="L8003" s="48"/>
      <c r="M8003" s="48"/>
      <c r="N8003" s="48"/>
      <c r="O8003" s="49"/>
    </row>
    <row r="8004" spans="2:15" x14ac:dyDescent="0.25">
      <c r="B8004" s="89"/>
      <c r="C8004" s="48"/>
      <c r="D8004" s="48"/>
      <c r="E8004" s="48"/>
      <c r="F8004" s="48"/>
      <c r="G8004" s="49"/>
      <c r="H8004" s="48"/>
      <c r="I8004" s="52"/>
      <c r="J8004" s="52"/>
      <c r="K8004" s="48"/>
      <c r="L8004" s="48"/>
      <c r="M8004" s="48"/>
      <c r="N8004" s="48"/>
      <c r="O8004" s="49"/>
    </row>
    <row r="8005" spans="2:15" x14ac:dyDescent="0.25">
      <c r="B8005" s="89"/>
      <c r="C8005" s="48"/>
      <c r="D8005" s="48"/>
      <c r="E8005" s="48"/>
      <c r="F8005" s="48"/>
      <c r="G8005" s="49"/>
      <c r="H8005" s="48"/>
      <c r="I8005" s="52"/>
      <c r="J8005" s="52"/>
      <c r="K8005" s="48"/>
      <c r="L8005" s="48"/>
      <c r="M8005" s="48"/>
      <c r="N8005" s="48"/>
      <c r="O8005" s="49"/>
    </row>
    <row r="8006" spans="2:15" x14ac:dyDescent="0.25">
      <c r="B8006" s="89"/>
      <c r="C8006" s="48"/>
      <c r="D8006" s="48"/>
      <c r="E8006" s="48"/>
      <c r="F8006" s="48"/>
      <c r="G8006" s="49"/>
      <c r="H8006" s="48"/>
      <c r="I8006" s="52"/>
      <c r="J8006" s="52"/>
      <c r="K8006" s="48"/>
      <c r="L8006" s="48"/>
      <c r="M8006" s="48"/>
      <c r="N8006" s="48"/>
      <c r="O8006" s="49"/>
    </row>
    <row r="8007" spans="2:15" x14ac:dyDescent="0.25">
      <c r="B8007" s="89"/>
      <c r="C8007" s="48"/>
      <c r="D8007" s="48"/>
      <c r="E8007" s="48"/>
      <c r="F8007" s="48"/>
      <c r="G8007" s="49"/>
      <c r="H8007" s="48"/>
      <c r="I8007" s="52"/>
      <c r="J8007" s="52"/>
      <c r="K8007" s="48"/>
      <c r="L8007" s="48"/>
      <c r="M8007" s="48"/>
      <c r="N8007" s="48"/>
      <c r="O8007" s="49"/>
    </row>
    <row r="8008" spans="2:15" x14ac:dyDescent="0.25">
      <c r="B8008" s="89"/>
      <c r="C8008" s="48"/>
      <c r="D8008" s="48"/>
      <c r="E8008" s="48"/>
      <c r="F8008" s="48"/>
      <c r="G8008" s="49"/>
      <c r="H8008" s="48"/>
      <c r="I8008" s="52"/>
      <c r="J8008" s="52"/>
      <c r="K8008" s="48"/>
      <c r="L8008" s="48"/>
      <c r="M8008" s="48"/>
      <c r="N8008" s="48"/>
      <c r="O8008" s="49"/>
    </row>
    <row r="8009" spans="2:15" x14ac:dyDescent="0.25">
      <c r="B8009" s="89"/>
      <c r="C8009" s="48"/>
      <c r="D8009" s="48"/>
      <c r="E8009" s="48"/>
      <c r="F8009" s="48"/>
      <c r="G8009" s="49"/>
      <c r="H8009" s="48"/>
      <c r="I8009" s="52"/>
      <c r="J8009" s="52"/>
      <c r="K8009" s="48"/>
      <c r="L8009" s="48"/>
      <c r="M8009" s="48"/>
      <c r="N8009" s="48"/>
      <c r="O8009" s="49"/>
    </row>
    <row r="8010" spans="2:15" x14ac:dyDescent="0.25">
      <c r="B8010" s="89"/>
      <c r="C8010" s="48"/>
      <c r="D8010" s="48"/>
      <c r="E8010" s="48"/>
      <c r="F8010" s="48"/>
      <c r="G8010" s="49"/>
      <c r="H8010" s="48"/>
      <c r="I8010" s="52"/>
      <c r="J8010" s="52"/>
      <c r="K8010" s="48"/>
      <c r="L8010" s="48"/>
      <c r="M8010" s="48"/>
      <c r="N8010" s="48"/>
      <c r="O8010" s="49"/>
    </row>
    <row r="8011" spans="2:15" x14ac:dyDescent="0.25">
      <c r="B8011" s="89"/>
      <c r="C8011" s="48"/>
      <c r="D8011" s="48"/>
      <c r="E8011" s="48"/>
      <c r="F8011" s="48"/>
      <c r="G8011" s="49"/>
      <c r="H8011" s="48"/>
      <c r="I8011" s="52"/>
      <c r="J8011" s="52"/>
      <c r="K8011" s="48"/>
      <c r="L8011" s="48"/>
      <c r="M8011" s="48"/>
      <c r="N8011" s="48"/>
      <c r="O8011" s="49"/>
    </row>
    <row r="8012" spans="2:15" x14ac:dyDescent="0.25">
      <c r="B8012" s="89"/>
      <c r="C8012" s="48"/>
      <c r="D8012" s="48"/>
      <c r="E8012" s="48"/>
      <c r="F8012" s="48"/>
      <c r="G8012" s="49"/>
      <c r="H8012" s="48"/>
      <c r="I8012" s="52"/>
      <c r="J8012" s="52"/>
      <c r="K8012" s="48"/>
      <c r="L8012" s="48"/>
      <c r="M8012" s="48"/>
      <c r="N8012" s="48"/>
      <c r="O8012" s="49"/>
    </row>
    <row r="8013" spans="2:15" x14ac:dyDescent="0.25">
      <c r="B8013" s="89"/>
      <c r="C8013" s="48"/>
      <c r="D8013" s="48"/>
      <c r="E8013" s="48"/>
      <c r="F8013" s="48"/>
      <c r="G8013" s="49"/>
      <c r="H8013" s="48"/>
      <c r="I8013" s="52"/>
      <c r="J8013" s="52"/>
      <c r="K8013" s="48"/>
      <c r="L8013" s="48"/>
      <c r="M8013" s="48"/>
      <c r="N8013" s="48"/>
      <c r="O8013" s="49"/>
    </row>
    <row r="8014" spans="2:15" x14ac:dyDescent="0.25">
      <c r="B8014" s="89"/>
      <c r="C8014" s="48"/>
      <c r="D8014" s="48"/>
      <c r="E8014" s="48"/>
      <c r="F8014" s="48"/>
      <c r="G8014" s="49"/>
      <c r="H8014" s="48"/>
      <c r="I8014" s="52"/>
      <c r="J8014" s="52"/>
      <c r="K8014" s="48"/>
      <c r="L8014" s="48"/>
      <c r="M8014" s="48"/>
      <c r="N8014" s="48"/>
      <c r="O8014" s="49"/>
    </row>
    <row r="8015" spans="2:15" x14ac:dyDescent="0.25">
      <c r="B8015" s="89"/>
      <c r="C8015" s="48"/>
      <c r="D8015" s="48"/>
      <c r="E8015" s="48"/>
      <c r="F8015" s="48"/>
      <c r="G8015" s="49"/>
      <c r="H8015" s="48"/>
      <c r="I8015" s="52"/>
      <c r="J8015" s="52"/>
      <c r="K8015" s="48"/>
      <c r="L8015" s="48"/>
      <c r="M8015" s="48"/>
      <c r="N8015" s="48"/>
      <c r="O8015" s="49"/>
    </row>
    <row r="8016" spans="2:15" x14ac:dyDescent="0.25">
      <c r="B8016" s="89"/>
      <c r="C8016" s="48"/>
      <c r="D8016" s="48"/>
      <c r="E8016" s="48"/>
      <c r="F8016" s="48"/>
      <c r="G8016" s="49"/>
      <c r="H8016" s="48"/>
      <c r="I8016" s="52"/>
      <c r="J8016" s="52"/>
      <c r="K8016" s="48"/>
      <c r="L8016" s="48"/>
      <c r="M8016" s="48"/>
      <c r="N8016" s="48"/>
      <c r="O8016" s="49"/>
    </row>
    <row r="8017" spans="2:15" x14ac:dyDescent="0.25">
      <c r="B8017" s="89"/>
      <c r="C8017" s="48"/>
      <c r="D8017" s="48"/>
      <c r="E8017" s="48"/>
      <c r="F8017" s="48"/>
      <c r="G8017" s="49"/>
      <c r="H8017" s="48"/>
      <c r="I8017" s="52"/>
      <c r="J8017" s="52"/>
      <c r="K8017" s="48"/>
      <c r="L8017" s="48"/>
      <c r="M8017" s="48"/>
      <c r="N8017" s="48"/>
      <c r="O8017" s="49"/>
    </row>
    <row r="8018" spans="2:15" x14ac:dyDescent="0.25">
      <c r="B8018" s="89"/>
      <c r="C8018" s="48"/>
      <c r="D8018" s="48"/>
      <c r="E8018" s="48"/>
      <c r="F8018" s="48"/>
      <c r="G8018" s="49"/>
      <c r="H8018" s="48"/>
      <c r="I8018" s="52"/>
      <c r="J8018" s="52"/>
      <c r="K8018" s="48"/>
      <c r="L8018" s="48"/>
      <c r="M8018" s="48"/>
      <c r="N8018" s="48"/>
      <c r="O8018" s="49"/>
    </row>
    <row r="8019" spans="2:15" x14ac:dyDescent="0.25">
      <c r="B8019" s="89"/>
      <c r="C8019" s="48"/>
      <c r="D8019" s="48"/>
      <c r="E8019" s="48"/>
      <c r="F8019" s="48"/>
      <c r="G8019" s="49"/>
      <c r="H8019" s="48"/>
      <c r="I8019" s="52"/>
      <c r="J8019" s="52"/>
      <c r="K8019" s="48"/>
      <c r="L8019" s="48"/>
      <c r="M8019" s="48"/>
      <c r="N8019" s="48"/>
      <c r="O8019" s="49"/>
    </row>
    <row r="8020" spans="2:15" x14ac:dyDescent="0.25">
      <c r="B8020" s="89"/>
      <c r="C8020" s="48"/>
      <c r="D8020" s="48"/>
      <c r="E8020" s="48"/>
      <c r="F8020" s="48"/>
      <c r="G8020" s="49"/>
      <c r="H8020" s="48"/>
      <c r="I8020" s="52"/>
      <c r="J8020" s="52"/>
      <c r="K8020" s="48"/>
      <c r="L8020" s="48"/>
      <c r="M8020" s="48"/>
      <c r="N8020" s="48"/>
      <c r="O8020" s="49"/>
    </row>
    <row r="8021" spans="2:15" x14ac:dyDescent="0.25">
      <c r="B8021" s="89"/>
      <c r="C8021" s="48"/>
      <c r="D8021" s="48"/>
      <c r="E8021" s="48"/>
      <c r="F8021" s="48"/>
      <c r="G8021" s="49"/>
      <c r="H8021" s="48"/>
      <c r="I8021" s="52"/>
      <c r="J8021" s="52"/>
      <c r="K8021" s="48"/>
      <c r="L8021" s="48"/>
      <c r="M8021" s="48"/>
      <c r="N8021" s="48"/>
      <c r="O8021" s="49"/>
    </row>
    <row r="8022" spans="2:15" x14ac:dyDescent="0.25">
      <c r="B8022" s="89"/>
      <c r="C8022" s="48"/>
      <c r="D8022" s="48"/>
      <c r="E8022" s="48"/>
      <c r="F8022" s="48"/>
      <c r="G8022" s="49"/>
      <c r="H8022" s="48"/>
      <c r="I8022" s="52"/>
      <c r="J8022" s="52"/>
      <c r="K8022" s="48"/>
      <c r="L8022" s="48"/>
      <c r="M8022" s="48"/>
      <c r="N8022" s="48"/>
      <c r="O8022" s="49"/>
    </row>
    <row r="8023" spans="2:15" x14ac:dyDescent="0.25">
      <c r="B8023" s="89"/>
      <c r="C8023" s="48"/>
      <c r="D8023" s="48"/>
      <c r="E8023" s="48"/>
      <c r="F8023" s="48"/>
      <c r="G8023" s="49"/>
      <c r="H8023" s="48"/>
      <c r="I8023" s="52"/>
      <c r="J8023" s="52"/>
      <c r="K8023" s="48"/>
      <c r="L8023" s="48"/>
      <c r="M8023" s="48"/>
      <c r="N8023" s="48"/>
      <c r="O8023" s="49"/>
    </row>
    <row r="8024" spans="2:15" x14ac:dyDescent="0.25">
      <c r="B8024" s="89"/>
      <c r="C8024" s="48"/>
      <c r="D8024" s="48"/>
      <c r="E8024" s="48"/>
      <c r="F8024" s="48"/>
      <c r="G8024" s="49"/>
      <c r="H8024" s="48"/>
      <c r="I8024" s="52"/>
      <c r="J8024" s="52"/>
      <c r="K8024" s="48"/>
      <c r="L8024" s="48"/>
      <c r="M8024" s="48"/>
      <c r="N8024" s="48"/>
      <c r="O8024" s="49"/>
    </row>
    <row r="8025" spans="2:15" x14ac:dyDescent="0.25">
      <c r="B8025" s="89"/>
      <c r="C8025" s="48"/>
      <c r="D8025" s="48"/>
      <c r="E8025" s="48"/>
      <c r="F8025" s="48"/>
      <c r="G8025" s="49"/>
      <c r="H8025" s="48"/>
      <c r="I8025" s="52"/>
      <c r="J8025" s="52"/>
      <c r="K8025" s="48"/>
      <c r="L8025" s="48"/>
      <c r="M8025" s="48"/>
      <c r="N8025" s="48"/>
      <c r="O8025" s="49"/>
    </row>
    <row r="8026" spans="2:15" x14ac:dyDescent="0.25">
      <c r="B8026" s="89"/>
      <c r="C8026" s="48"/>
      <c r="D8026" s="48"/>
      <c r="E8026" s="48"/>
      <c r="F8026" s="48"/>
      <c r="G8026" s="49"/>
      <c r="H8026" s="48"/>
      <c r="I8026" s="52"/>
      <c r="J8026" s="52"/>
      <c r="K8026" s="48"/>
      <c r="L8026" s="48"/>
      <c r="M8026" s="48"/>
      <c r="N8026" s="48"/>
      <c r="O8026" s="49"/>
    </row>
    <row r="8027" spans="2:15" x14ac:dyDescent="0.25">
      <c r="B8027" s="89"/>
      <c r="C8027" s="48"/>
      <c r="D8027" s="48"/>
      <c r="E8027" s="48"/>
      <c r="F8027" s="48"/>
      <c r="G8027" s="49"/>
      <c r="H8027" s="48"/>
      <c r="I8027" s="52"/>
      <c r="J8027" s="52"/>
      <c r="K8027" s="48"/>
      <c r="L8027" s="48"/>
      <c r="M8027" s="48"/>
      <c r="N8027" s="48"/>
      <c r="O8027" s="49"/>
    </row>
    <row r="8028" spans="2:15" x14ac:dyDescent="0.25">
      <c r="B8028" s="89"/>
      <c r="C8028" s="48"/>
      <c r="D8028" s="48"/>
      <c r="E8028" s="48"/>
      <c r="F8028" s="48"/>
      <c r="G8028" s="49"/>
      <c r="H8028" s="48"/>
      <c r="I8028" s="52"/>
      <c r="J8028" s="52"/>
      <c r="K8028" s="48"/>
      <c r="L8028" s="48"/>
      <c r="M8028" s="48"/>
      <c r="N8028" s="48"/>
      <c r="O8028" s="49"/>
    </row>
    <row r="8029" spans="2:15" x14ac:dyDescent="0.25">
      <c r="B8029" s="89"/>
      <c r="C8029" s="48"/>
      <c r="D8029" s="48"/>
      <c r="E8029" s="48"/>
      <c r="F8029" s="48"/>
      <c r="G8029" s="49"/>
      <c r="H8029" s="48"/>
      <c r="I8029" s="52"/>
      <c r="J8029" s="52"/>
      <c r="K8029" s="48"/>
      <c r="L8029" s="48"/>
      <c r="M8029" s="48"/>
      <c r="N8029" s="48"/>
      <c r="O8029" s="49"/>
    </row>
    <row r="8030" spans="2:15" x14ac:dyDescent="0.25">
      <c r="B8030" s="89"/>
      <c r="C8030" s="48"/>
      <c r="D8030" s="48"/>
      <c r="E8030" s="48"/>
      <c r="F8030" s="48"/>
      <c r="G8030" s="49"/>
      <c r="H8030" s="48"/>
      <c r="I8030" s="52"/>
      <c r="J8030" s="52"/>
      <c r="K8030" s="48"/>
      <c r="L8030" s="48"/>
      <c r="M8030" s="48"/>
      <c r="N8030" s="48"/>
      <c r="O8030" s="49"/>
    </row>
    <row r="8031" spans="2:15" x14ac:dyDescent="0.25">
      <c r="B8031" s="89"/>
      <c r="C8031" s="48"/>
      <c r="D8031" s="48"/>
      <c r="E8031" s="48"/>
      <c r="F8031" s="48"/>
      <c r="G8031" s="49"/>
      <c r="H8031" s="48"/>
      <c r="I8031" s="52"/>
      <c r="J8031" s="52"/>
      <c r="K8031" s="48"/>
      <c r="L8031" s="48"/>
      <c r="M8031" s="48"/>
      <c r="N8031" s="48"/>
      <c r="O8031" s="49"/>
    </row>
    <row r="8032" spans="2:15" x14ac:dyDescent="0.25">
      <c r="B8032" s="89"/>
      <c r="C8032" s="48"/>
      <c r="D8032" s="48"/>
      <c r="E8032" s="48"/>
      <c r="F8032" s="48"/>
      <c r="G8032" s="49"/>
      <c r="H8032" s="48"/>
      <c r="I8032" s="52"/>
      <c r="J8032" s="52"/>
      <c r="K8032" s="48"/>
      <c r="L8032" s="48"/>
      <c r="M8032" s="48"/>
      <c r="N8032" s="48"/>
      <c r="O8032" s="49"/>
    </row>
    <row r="8033" spans="2:15" x14ac:dyDescent="0.25">
      <c r="B8033" s="89"/>
      <c r="C8033" s="48"/>
      <c r="D8033" s="48"/>
      <c r="E8033" s="48"/>
      <c r="F8033" s="48"/>
      <c r="G8033" s="49"/>
      <c r="H8033" s="48"/>
      <c r="I8033" s="52"/>
      <c r="J8033" s="52"/>
      <c r="K8033" s="48"/>
      <c r="L8033" s="48"/>
      <c r="M8033" s="48"/>
      <c r="N8033" s="48"/>
      <c r="O8033" s="49"/>
    </row>
    <row r="8034" spans="2:15" x14ac:dyDescent="0.25">
      <c r="B8034" s="89"/>
      <c r="C8034" s="48"/>
      <c r="D8034" s="48"/>
      <c r="E8034" s="48"/>
      <c r="F8034" s="48"/>
      <c r="G8034" s="49"/>
      <c r="H8034" s="48"/>
      <c r="I8034" s="52"/>
      <c r="J8034" s="52"/>
      <c r="K8034" s="48"/>
      <c r="L8034" s="48"/>
      <c r="M8034" s="48"/>
      <c r="N8034" s="48"/>
      <c r="O8034" s="49"/>
    </row>
    <row r="8035" spans="2:15" x14ac:dyDescent="0.25">
      <c r="B8035" s="89"/>
      <c r="C8035" s="48"/>
      <c r="D8035" s="48"/>
      <c r="E8035" s="48"/>
      <c r="F8035" s="48"/>
      <c r="G8035" s="49"/>
      <c r="H8035" s="48"/>
      <c r="I8035" s="52"/>
      <c r="J8035" s="52"/>
      <c r="K8035" s="48"/>
      <c r="L8035" s="48"/>
      <c r="M8035" s="48"/>
      <c r="N8035" s="48"/>
      <c r="O8035" s="49"/>
    </row>
    <row r="8036" spans="2:15" x14ac:dyDescent="0.25">
      <c r="B8036" s="89"/>
      <c r="C8036" s="48"/>
      <c r="D8036" s="48"/>
      <c r="E8036" s="48"/>
      <c r="F8036" s="48"/>
      <c r="G8036" s="49"/>
      <c r="H8036" s="48"/>
      <c r="I8036" s="52"/>
      <c r="J8036" s="52"/>
      <c r="K8036" s="48"/>
      <c r="L8036" s="48"/>
      <c r="M8036" s="48"/>
      <c r="N8036" s="48"/>
      <c r="O8036" s="49"/>
    </row>
    <row r="8037" spans="2:15" x14ac:dyDescent="0.25">
      <c r="B8037" s="89"/>
      <c r="C8037" s="48"/>
      <c r="D8037" s="48"/>
      <c r="E8037" s="48"/>
      <c r="F8037" s="48"/>
      <c r="G8037" s="49"/>
      <c r="H8037" s="48"/>
      <c r="I8037" s="52"/>
      <c r="J8037" s="52"/>
      <c r="K8037" s="48"/>
      <c r="L8037" s="48"/>
      <c r="M8037" s="48"/>
      <c r="N8037" s="48"/>
      <c r="O8037" s="49"/>
    </row>
    <row r="8038" spans="2:15" x14ac:dyDescent="0.25">
      <c r="B8038" s="89"/>
      <c r="C8038" s="48"/>
      <c r="D8038" s="48"/>
      <c r="E8038" s="48"/>
      <c r="F8038" s="48"/>
      <c r="G8038" s="49"/>
      <c r="H8038" s="48"/>
      <c r="I8038" s="52"/>
      <c r="J8038" s="52"/>
      <c r="K8038" s="48"/>
      <c r="L8038" s="48"/>
      <c r="M8038" s="48"/>
      <c r="N8038" s="48"/>
      <c r="O8038" s="49"/>
    </row>
    <row r="8039" spans="2:15" x14ac:dyDescent="0.25">
      <c r="B8039" s="89"/>
      <c r="C8039" s="48"/>
      <c r="D8039" s="48"/>
      <c r="E8039" s="48"/>
      <c r="F8039" s="48"/>
      <c r="G8039" s="49"/>
      <c r="H8039" s="48"/>
      <c r="I8039" s="52"/>
      <c r="J8039" s="52"/>
      <c r="K8039" s="48"/>
      <c r="L8039" s="48"/>
      <c r="M8039" s="48"/>
      <c r="N8039" s="48"/>
      <c r="O8039" s="49"/>
    </row>
    <row r="8040" spans="2:15" x14ac:dyDescent="0.25">
      <c r="B8040" s="89"/>
      <c r="C8040" s="48"/>
      <c r="D8040" s="48"/>
      <c r="E8040" s="48"/>
      <c r="F8040" s="48"/>
      <c r="G8040" s="49"/>
      <c r="H8040" s="48"/>
      <c r="I8040" s="52"/>
      <c r="J8040" s="52"/>
      <c r="K8040" s="48"/>
      <c r="L8040" s="48"/>
      <c r="M8040" s="48"/>
      <c r="N8040" s="48"/>
      <c r="O8040" s="49"/>
    </row>
    <row r="8041" spans="2:15" x14ac:dyDescent="0.25">
      <c r="B8041" s="89"/>
      <c r="C8041" s="48"/>
      <c r="D8041" s="48"/>
      <c r="E8041" s="48"/>
      <c r="F8041" s="48"/>
      <c r="G8041" s="49"/>
      <c r="H8041" s="48"/>
      <c r="I8041" s="52"/>
      <c r="J8041" s="52"/>
      <c r="K8041" s="48"/>
      <c r="L8041" s="48"/>
      <c r="M8041" s="48"/>
      <c r="N8041" s="48"/>
      <c r="O8041" s="49"/>
    </row>
    <row r="8042" spans="2:15" x14ac:dyDescent="0.25">
      <c r="B8042" s="89"/>
      <c r="C8042" s="48"/>
      <c r="D8042" s="48"/>
      <c r="E8042" s="48"/>
      <c r="F8042" s="48"/>
      <c r="G8042" s="49"/>
      <c r="H8042" s="48"/>
      <c r="I8042" s="52"/>
      <c r="J8042" s="52"/>
      <c r="K8042" s="48"/>
      <c r="L8042" s="48"/>
      <c r="M8042" s="48"/>
      <c r="N8042" s="48"/>
      <c r="O8042" s="49"/>
    </row>
    <row r="8043" spans="2:15" x14ac:dyDescent="0.25">
      <c r="B8043" s="89"/>
      <c r="C8043" s="48"/>
      <c r="D8043" s="48"/>
      <c r="E8043" s="48"/>
      <c r="F8043" s="48"/>
      <c r="G8043" s="49"/>
      <c r="H8043" s="48"/>
      <c r="I8043" s="52"/>
      <c r="J8043" s="52"/>
      <c r="K8043" s="48"/>
      <c r="L8043" s="48"/>
      <c r="M8043" s="48"/>
      <c r="N8043" s="48"/>
      <c r="O8043" s="49"/>
    </row>
    <row r="8044" spans="2:15" x14ac:dyDescent="0.25">
      <c r="B8044" s="89"/>
      <c r="C8044" s="48"/>
      <c r="D8044" s="48"/>
      <c r="E8044" s="48"/>
      <c r="F8044" s="48"/>
      <c r="G8044" s="49"/>
      <c r="H8044" s="48"/>
      <c r="I8044" s="52"/>
      <c r="J8044" s="52"/>
      <c r="K8044" s="48"/>
      <c r="L8044" s="48"/>
      <c r="M8044" s="48"/>
      <c r="N8044" s="48"/>
      <c r="O8044" s="49"/>
    </row>
    <row r="8045" spans="2:15" x14ac:dyDescent="0.25">
      <c r="B8045" s="89"/>
      <c r="C8045" s="48"/>
      <c r="D8045" s="48"/>
      <c r="E8045" s="48"/>
      <c r="F8045" s="48"/>
      <c r="G8045" s="49"/>
      <c r="H8045" s="48"/>
      <c r="I8045" s="52"/>
      <c r="J8045" s="52"/>
      <c r="K8045" s="48"/>
      <c r="L8045" s="48"/>
      <c r="M8045" s="48"/>
      <c r="N8045" s="48"/>
      <c r="O8045" s="49"/>
    </row>
    <row r="8046" spans="2:15" x14ac:dyDescent="0.25">
      <c r="B8046" s="89"/>
      <c r="C8046" s="48"/>
      <c r="D8046" s="48"/>
      <c r="E8046" s="48"/>
      <c r="F8046" s="48"/>
      <c r="G8046" s="49"/>
      <c r="H8046" s="48"/>
      <c r="I8046" s="52"/>
      <c r="J8046" s="52"/>
      <c r="K8046" s="48"/>
      <c r="L8046" s="48"/>
      <c r="M8046" s="48"/>
      <c r="N8046" s="48"/>
      <c r="O8046" s="49"/>
    </row>
    <row r="8047" spans="2:15" x14ac:dyDescent="0.25">
      <c r="B8047" s="89"/>
      <c r="C8047" s="48"/>
      <c r="D8047" s="48"/>
      <c r="E8047" s="48"/>
      <c r="F8047" s="48"/>
      <c r="G8047" s="49"/>
      <c r="H8047" s="48"/>
      <c r="I8047" s="52"/>
      <c r="J8047" s="52"/>
      <c r="K8047" s="48"/>
      <c r="L8047" s="48"/>
      <c r="M8047" s="48"/>
      <c r="N8047" s="48"/>
      <c r="O8047" s="49"/>
    </row>
    <row r="8048" spans="2:15" x14ac:dyDescent="0.25">
      <c r="B8048" s="89"/>
      <c r="C8048" s="48"/>
      <c r="D8048" s="48"/>
      <c r="E8048" s="48"/>
      <c r="F8048" s="48"/>
      <c r="G8048" s="49"/>
      <c r="H8048" s="48"/>
      <c r="I8048" s="52"/>
      <c r="J8048" s="52"/>
      <c r="K8048" s="48"/>
      <c r="L8048" s="48"/>
      <c r="M8048" s="48"/>
      <c r="N8048" s="48"/>
      <c r="O8048" s="49"/>
    </row>
    <row r="8049" spans="2:15" x14ac:dyDescent="0.25">
      <c r="B8049" s="89"/>
      <c r="C8049" s="48"/>
      <c r="D8049" s="48"/>
      <c r="E8049" s="48"/>
      <c r="F8049" s="48"/>
      <c r="G8049" s="49"/>
      <c r="H8049" s="48"/>
      <c r="I8049" s="52"/>
      <c r="J8049" s="52"/>
      <c r="K8049" s="48"/>
      <c r="L8049" s="48"/>
      <c r="M8049" s="48"/>
      <c r="N8049" s="48"/>
      <c r="O8049" s="49"/>
    </row>
    <row r="8050" spans="2:15" x14ac:dyDescent="0.25">
      <c r="B8050" s="89"/>
      <c r="C8050" s="48"/>
      <c r="D8050" s="48"/>
      <c r="E8050" s="48"/>
      <c r="F8050" s="48"/>
      <c r="G8050" s="49"/>
      <c r="H8050" s="48"/>
      <c r="I8050" s="52"/>
      <c r="J8050" s="52"/>
      <c r="K8050" s="48"/>
      <c r="L8050" s="48"/>
      <c r="M8050" s="48"/>
      <c r="N8050" s="48"/>
      <c r="O8050" s="49"/>
    </row>
    <row r="8051" spans="2:15" x14ac:dyDescent="0.25">
      <c r="B8051" s="89"/>
      <c r="C8051" s="48"/>
      <c r="D8051" s="48"/>
      <c r="E8051" s="48"/>
      <c r="F8051" s="48"/>
      <c r="G8051" s="49"/>
      <c r="H8051" s="48"/>
      <c r="I8051" s="52"/>
      <c r="J8051" s="52"/>
      <c r="K8051" s="48"/>
      <c r="L8051" s="48"/>
      <c r="M8051" s="48"/>
      <c r="N8051" s="48"/>
      <c r="O8051" s="49"/>
    </row>
    <row r="8052" spans="2:15" x14ac:dyDescent="0.25">
      <c r="B8052" s="89"/>
      <c r="C8052" s="48"/>
      <c r="D8052" s="48"/>
      <c r="E8052" s="48"/>
      <c r="F8052" s="48"/>
      <c r="G8052" s="49"/>
      <c r="H8052" s="48"/>
      <c r="I8052" s="52"/>
      <c r="J8052" s="52"/>
      <c r="K8052" s="48"/>
      <c r="L8052" s="48"/>
      <c r="M8052" s="48"/>
      <c r="N8052" s="48"/>
      <c r="O8052" s="49"/>
    </row>
    <row r="8053" spans="2:15" x14ac:dyDescent="0.25">
      <c r="B8053" s="89"/>
      <c r="C8053" s="48"/>
      <c r="D8053" s="48"/>
      <c r="E8053" s="48"/>
      <c r="F8053" s="48"/>
      <c r="G8053" s="49"/>
      <c r="H8053" s="48"/>
      <c r="I8053" s="52"/>
      <c r="J8053" s="52"/>
      <c r="K8053" s="48"/>
      <c r="L8053" s="48"/>
      <c r="M8053" s="48"/>
      <c r="N8053" s="48"/>
      <c r="O8053" s="49"/>
    </row>
    <row r="8054" spans="2:15" x14ac:dyDescent="0.25">
      <c r="B8054" s="89"/>
      <c r="C8054" s="48"/>
      <c r="D8054" s="48"/>
      <c r="E8054" s="48"/>
      <c r="F8054" s="48"/>
      <c r="G8054" s="49"/>
      <c r="H8054" s="48"/>
      <c r="I8054" s="52"/>
      <c r="J8054" s="52"/>
      <c r="K8054" s="48"/>
      <c r="L8054" s="48"/>
      <c r="M8054" s="48"/>
      <c r="N8054" s="48"/>
      <c r="O8054" s="49"/>
    </row>
    <row r="8055" spans="2:15" x14ac:dyDescent="0.25">
      <c r="B8055" s="89"/>
      <c r="C8055" s="48"/>
      <c r="D8055" s="48"/>
      <c r="E8055" s="48"/>
      <c r="F8055" s="48"/>
      <c r="G8055" s="49"/>
      <c r="H8055" s="48"/>
      <c r="I8055" s="52"/>
      <c r="J8055" s="52"/>
      <c r="K8055" s="48"/>
      <c r="L8055" s="48"/>
      <c r="M8055" s="48"/>
      <c r="N8055" s="48"/>
      <c r="O8055" s="49"/>
    </row>
    <row r="8056" spans="2:15" x14ac:dyDescent="0.25">
      <c r="B8056" s="89"/>
      <c r="C8056" s="48"/>
      <c r="D8056" s="48"/>
      <c r="E8056" s="48"/>
      <c r="F8056" s="48"/>
      <c r="G8056" s="49"/>
      <c r="H8056" s="48"/>
      <c r="I8056" s="52"/>
      <c r="J8056" s="52"/>
      <c r="K8056" s="48"/>
      <c r="L8056" s="48"/>
      <c r="M8056" s="48"/>
      <c r="N8056" s="48"/>
      <c r="O8056" s="49"/>
    </row>
    <row r="8057" spans="2:15" x14ac:dyDescent="0.25">
      <c r="B8057" s="89"/>
      <c r="C8057" s="48"/>
      <c r="D8057" s="48"/>
      <c r="E8057" s="48"/>
      <c r="F8057" s="48"/>
      <c r="G8057" s="49"/>
      <c r="H8057" s="48"/>
      <c r="I8057" s="52"/>
      <c r="J8057" s="52"/>
      <c r="K8057" s="48"/>
      <c r="L8057" s="48"/>
      <c r="M8057" s="48"/>
      <c r="N8057" s="48"/>
      <c r="O8057" s="49"/>
    </row>
    <row r="8058" spans="2:15" x14ac:dyDescent="0.25">
      <c r="B8058" s="89"/>
      <c r="C8058" s="48"/>
      <c r="D8058" s="48"/>
      <c r="E8058" s="48"/>
      <c r="F8058" s="48"/>
      <c r="G8058" s="49"/>
      <c r="H8058" s="48"/>
      <c r="I8058" s="52"/>
      <c r="J8058" s="52"/>
      <c r="K8058" s="48"/>
      <c r="L8058" s="48"/>
      <c r="M8058" s="48"/>
      <c r="N8058" s="48"/>
      <c r="O8058" s="49"/>
    </row>
    <row r="8059" spans="2:15" x14ac:dyDescent="0.25">
      <c r="B8059" s="89"/>
      <c r="C8059" s="48"/>
      <c r="D8059" s="48"/>
      <c r="E8059" s="48"/>
      <c r="F8059" s="48"/>
      <c r="G8059" s="49"/>
      <c r="H8059" s="48"/>
      <c r="I8059" s="52"/>
      <c r="J8059" s="52"/>
      <c r="K8059" s="48"/>
      <c r="L8059" s="48"/>
      <c r="M8059" s="48"/>
      <c r="N8059" s="48"/>
      <c r="O8059" s="49"/>
    </row>
    <row r="8060" spans="2:15" x14ac:dyDescent="0.25">
      <c r="B8060" s="89"/>
      <c r="C8060" s="48"/>
      <c r="D8060" s="48"/>
      <c r="E8060" s="48"/>
      <c r="F8060" s="48"/>
      <c r="G8060" s="49"/>
      <c r="H8060" s="48"/>
      <c r="I8060" s="52"/>
      <c r="J8060" s="52"/>
      <c r="K8060" s="48"/>
      <c r="L8060" s="48"/>
      <c r="M8060" s="48"/>
      <c r="N8060" s="48"/>
      <c r="O8060" s="49"/>
    </row>
    <row r="8061" spans="2:15" x14ac:dyDescent="0.25">
      <c r="B8061" s="89"/>
      <c r="C8061" s="48"/>
      <c r="D8061" s="48"/>
      <c r="E8061" s="48"/>
      <c r="F8061" s="48"/>
      <c r="G8061" s="49"/>
      <c r="H8061" s="48"/>
      <c r="I8061" s="52"/>
      <c r="J8061" s="52"/>
      <c r="K8061" s="48"/>
      <c r="L8061" s="48"/>
      <c r="M8061" s="48"/>
      <c r="N8061" s="48"/>
      <c r="O8061" s="49"/>
    </row>
    <row r="8062" spans="2:15" x14ac:dyDescent="0.25">
      <c r="B8062" s="89"/>
      <c r="C8062" s="48"/>
      <c r="D8062" s="48"/>
      <c r="E8062" s="48"/>
      <c r="F8062" s="48"/>
      <c r="G8062" s="49"/>
      <c r="H8062" s="48"/>
      <c r="I8062" s="52"/>
      <c r="J8062" s="52"/>
      <c r="K8062" s="48"/>
      <c r="L8062" s="48"/>
      <c r="M8062" s="48"/>
      <c r="N8062" s="48"/>
      <c r="O8062" s="49"/>
    </row>
    <row r="8063" spans="2:15" x14ac:dyDescent="0.25">
      <c r="B8063" s="89"/>
      <c r="C8063" s="48"/>
      <c r="D8063" s="48"/>
      <c r="E8063" s="48"/>
      <c r="F8063" s="48"/>
      <c r="G8063" s="49"/>
      <c r="H8063" s="48"/>
      <c r="I8063" s="52"/>
      <c r="J8063" s="52"/>
      <c r="K8063" s="48"/>
      <c r="L8063" s="48"/>
      <c r="M8063" s="48"/>
      <c r="N8063" s="48"/>
      <c r="O8063" s="49"/>
    </row>
    <row r="8064" spans="2:15" x14ac:dyDescent="0.25">
      <c r="B8064" s="89"/>
      <c r="C8064" s="48"/>
      <c r="D8064" s="48"/>
      <c r="E8064" s="48"/>
      <c r="F8064" s="48"/>
      <c r="G8064" s="49"/>
      <c r="H8064" s="48"/>
      <c r="I8064" s="52"/>
      <c r="J8064" s="52"/>
      <c r="K8064" s="48"/>
      <c r="L8064" s="48"/>
      <c r="M8064" s="48"/>
      <c r="N8064" s="48"/>
      <c r="O8064" s="49"/>
    </row>
    <row r="8065" spans="2:15" x14ac:dyDescent="0.25">
      <c r="B8065" s="89"/>
      <c r="C8065" s="48"/>
      <c r="D8065" s="48"/>
      <c r="E8065" s="48"/>
      <c r="F8065" s="48"/>
      <c r="G8065" s="49"/>
      <c r="H8065" s="48"/>
      <c r="I8065" s="52"/>
      <c r="J8065" s="52"/>
      <c r="K8065" s="48"/>
      <c r="L8065" s="48"/>
      <c r="M8065" s="48"/>
      <c r="N8065" s="48"/>
      <c r="O8065" s="49"/>
    </row>
    <row r="8066" spans="2:15" x14ac:dyDescent="0.25">
      <c r="B8066" s="89"/>
      <c r="C8066" s="48"/>
      <c r="D8066" s="48"/>
      <c r="E8066" s="48"/>
      <c r="F8066" s="48"/>
      <c r="G8066" s="49"/>
      <c r="H8066" s="48"/>
      <c r="I8066" s="52"/>
      <c r="J8066" s="52"/>
      <c r="K8066" s="48"/>
      <c r="L8066" s="48"/>
      <c r="M8066" s="48"/>
      <c r="N8066" s="48"/>
      <c r="O8066" s="49"/>
    </row>
    <row r="8067" spans="2:15" x14ac:dyDescent="0.25">
      <c r="B8067" s="89"/>
      <c r="C8067" s="48"/>
      <c r="D8067" s="48"/>
      <c r="E8067" s="48"/>
      <c r="F8067" s="48"/>
      <c r="G8067" s="49"/>
      <c r="H8067" s="48"/>
      <c r="I8067" s="52"/>
      <c r="J8067" s="52"/>
      <c r="K8067" s="48"/>
      <c r="L8067" s="48"/>
      <c r="M8067" s="48"/>
      <c r="N8067" s="48"/>
      <c r="O8067" s="49"/>
    </row>
    <row r="8068" spans="2:15" x14ac:dyDescent="0.25">
      <c r="B8068" s="89"/>
      <c r="C8068" s="48"/>
      <c r="D8068" s="48"/>
      <c r="E8068" s="48"/>
      <c r="F8068" s="48"/>
      <c r="G8068" s="49"/>
      <c r="H8068" s="48"/>
      <c r="I8068" s="52"/>
      <c r="J8068" s="52"/>
      <c r="K8068" s="48"/>
      <c r="L8068" s="48"/>
      <c r="M8068" s="48"/>
      <c r="N8068" s="48"/>
      <c r="O8068" s="49"/>
    </row>
    <row r="8069" spans="2:15" x14ac:dyDescent="0.25">
      <c r="B8069" s="89"/>
      <c r="C8069" s="48"/>
      <c r="D8069" s="48"/>
      <c r="E8069" s="48"/>
      <c r="F8069" s="48"/>
      <c r="G8069" s="49"/>
      <c r="H8069" s="48"/>
      <c r="I8069" s="52"/>
      <c r="J8069" s="52"/>
      <c r="K8069" s="48"/>
      <c r="L8069" s="48"/>
      <c r="M8069" s="48"/>
      <c r="N8069" s="48"/>
      <c r="O8069" s="49"/>
    </row>
    <row r="8070" spans="2:15" x14ac:dyDescent="0.25">
      <c r="B8070" s="89"/>
      <c r="C8070" s="48"/>
      <c r="D8070" s="48"/>
      <c r="E8070" s="48"/>
      <c r="F8070" s="48"/>
      <c r="G8070" s="49"/>
      <c r="H8070" s="48"/>
      <c r="I8070" s="52"/>
      <c r="J8070" s="52"/>
      <c r="K8070" s="48"/>
      <c r="L8070" s="48"/>
      <c r="M8070" s="48"/>
      <c r="N8070" s="48"/>
      <c r="O8070" s="49"/>
    </row>
    <row r="8071" spans="2:15" x14ac:dyDescent="0.25">
      <c r="B8071" s="89"/>
      <c r="C8071" s="48"/>
      <c r="D8071" s="48"/>
      <c r="E8071" s="48"/>
      <c r="F8071" s="48"/>
      <c r="G8071" s="49"/>
      <c r="H8071" s="48"/>
      <c r="I8071" s="52"/>
      <c r="J8071" s="52"/>
      <c r="K8071" s="48"/>
      <c r="L8071" s="48"/>
      <c r="M8071" s="48"/>
      <c r="N8071" s="48"/>
      <c r="O8071" s="49"/>
    </row>
    <row r="8072" spans="2:15" x14ac:dyDescent="0.25">
      <c r="B8072" s="89"/>
      <c r="C8072" s="48"/>
      <c r="D8072" s="48"/>
      <c r="E8072" s="48"/>
      <c r="F8072" s="48"/>
      <c r="G8072" s="49"/>
      <c r="H8072" s="48"/>
      <c r="I8072" s="52"/>
      <c r="J8072" s="52"/>
      <c r="K8072" s="48"/>
      <c r="L8072" s="48"/>
      <c r="M8072" s="48"/>
      <c r="N8072" s="48"/>
      <c r="O8072" s="49"/>
    </row>
    <row r="8073" spans="2:15" x14ac:dyDescent="0.25">
      <c r="B8073" s="89"/>
      <c r="C8073" s="48"/>
      <c r="D8073" s="48"/>
      <c r="E8073" s="48"/>
      <c r="F8073" s="48"/>
      <c r="G8073" s="49"/>
      <c r="H8073" s="48"/>
      <c r="I8073" s="52"/>
      <c r="J8073" s="52"/>
      <c r="K8073" s="48"/>
      <c r="L8073" s="48"/>
      <c r="M8073" s="48"/>
      <c r="N8073" s="48"/>
      <c r="O8073" s="49"/>
    </row>
    <row r="8074" spans="2:15" x14ac:dyDescent="0.25">
      <c r="B8074" s="89"/>
      <c r="C8074" s="48"/>
      <c r="D8074" s="48"/>
      <c r="E8074" s="48"/>
      <c r="F8074" s="48"/>
      <c r="G8074" s="49"/>
      <c r="H8074" s="48"/>
      <c r="I8074" s="52"/>
      <c r="J8074" s="52"/>
      <c r="K8074" s="48"/>
      <c r="L8074" s="48"/>
      <c r="M8074" s="48"/>
      <c r="N8074" s="48"/>
      <c r="O8074" s="49"/>
    </row>
    <row r="8075" spans="2:15" x14ac:dyDescent="0.25">
      <c r="B8075" s="89"/>
      <c r="C8075" s="48"/>
      <c r="D8075" s="48"/>
      <c r="E8075" s="48"/>
      <c r="F8075" s="48"/>
      <c r="G8075" s="49"/>
      <c r="H8075" s="48"/>
      <c r="I8075" s="52"/>
      <c r="J8075" s="52"/>
      <c r="K8075" s="48"/>
      <c r="L8075" s="48"/>
      <c r="M8075" s="48"/>
      <c r="N8075" s="48"/>
      <c r="O8075" s="49"/>
    </row>
    <row r="8076" spans="2:15" x14ac:dyDescent="0.25">
      <c r="B8076" s="89"/>
      <c r="C8076" s="48"/>
      <c r="D8076" s="48"/>
      <c r="E8076" s="48"/>
      <c r="F8076" s="48"/>
      <c r="G8076" s="49"/>
      <c r="H8076" s="48"/>
      <c r="I8076" s="52"/>
      <c r="J8076" s="52"/>
      <c r="K8076" s="48"/>
      <c r="L8076" s="48"/>
      <c r="M8076" s="48"/>
      <c r="N8076" s="48"/>
      <c r="O8076" s="49"/>
    </row>
    <row r="8077" spans="2:15" x14ac:dyDescent="0.25">
      <c r="B8077" s="89"/>
      <c r="C8077" s="48"/>
      <c r="D8077" s="48"/>
      <c r="E8077" s="48"/>
      <c r="F8077" s="48"/>
      <c r="G8077" s="49"/>
      <c r="H8077" s="48"/>
      <c r="I8077" s="52"/>
      <c r="J8077" s="52"/>
      <c r="K8077" s="48"/>
      <c r="L8077" s="48"/>
      <c r="M8077" s="48"/>
      <c r="N8077" s="48"/>
      <c r="O8077" s="49"/>
    </row>
    <row r="8078" spans="2:15" x14ac:dyDescent="0.25">
      <c r="B8078" s="89"/>
      <c r="C8078" s="48"/>
      <c r="D8078" s="48"/>
      <c r="E8078" s="48"/>
      <c r="F8078" s="48"/>
      <c r="G8078" s="49"/>
      <c r="H8078" s="48"/>
      <c r="I8078" s="52"/>
      <c r="J8078" s="52"/>
      <c r="K8078" s="48"/>
      <c r="L8078" s="48"/>
      <c r="M8078" s="48"/>
      <c r="N8078" s="48"/>
      <c r="O8078" s="49"/>
    </row>
    <row r="8079" spans="2:15" x14ac:dyDescent="0.25">
      <c r="B8079" s="89"/>
      <c r="C8079" s="48"/>
      <c r="D8079" s="48"/>
      <c r="E8079" s="48"/>
      <c r="F8079" s="48"/>
      <c r="G8079" s="49"/>
      <c r="H8079" s="48"/>
      <c r="I8079" s="52"/>
      <c r="J8079" s="52"/>
      <c r="K8079" s="48"/>
      <c r="L8079" s="48"/>
      <c r="M8079" s="48"/>
      <c r="N8079" s="48"/>
      <c r="O8079" s="49"/>
    </row>
    <row r="8080" spans="2:15" x14ac:dyDescent="0.25">
      <c r="B8080" s="89"/>
      <c r="C8080" s="48"/>
      <c r="D8080" s="48"/>
      <c r="E8080" s="48"/>
      <c r="F8080" s="48"/>
      <c r="G8080" s="49"/>
      <c r="H8080" s="48"/>
      <c r="I8080" s="52"/>
      <c r="J8080" s="52"/>
      <c r="K8080" s="48"/>
      <c r="L8080" s="48"/>
      <c r="M8080" s="48"/>
      <c r="N8080" s="48"/>
      <c r="O8080" s="49"/>
    </row>
    <row r="8081" spans="2:15" x14ac:dyDescent="0.25">
      <c r="B8081" s="89"/>
      <c r="C8081" s="48"/>
      <c r="D8081" s="48"/>
      <c r="E8081" s="48"/>
      <c r="F8081" s="48"/>
      <c r="G8081" s="49"/>
      <c r="H8081" s="48"/>
      <c r="I8081" s="52"/>
      <c r="J8081" s="52"/>
      <c r="K8081" s="48"/>
      <c r="L8081" s="48"/>
      <c r="M8081" s="48"/>
      <c r="N8081" s="48"/>
      <c r="O8081" s="49"/>
    </row>
    <row r="8082" spans="2:15" x14ac:dyDescent="0.25">
      <c r="B8082" s="89"/>
      <c r="C8082" s="48"/>
      <c r="D8082" s="48"/>
      <c r="E8082" s="48"/>
      <c r="F8082" s="48"/>
      <c r="G8082" s="49"/>
      <c r="H8082" s="48"/>
      <c r="I8082" s="52"/>
      <c r="J8082" s="52"/>
      <c r="K8082" s="48"/>
      <c r="L8082" s="48"/>
      <c r="M8082" s="48"/>
      <c r="N8082" s="48"/>
      <c r="O8082" s="49"/>
    </row>
    <row r="8083" spans="2:15" x14ac:dyDescent="0.25">
      <c r="B8083" s="89"/>
      <c r="C8083" s="48"/>
      <c r="D8083" s="48"/>
      <c r="E8083" s="48"/>
      <c r="F8083" s="48"/>
      <c r="G8083" s="49"/>
      <c r="H8083" s="48"/>
      <c r="I8083" s="52"/>
      <c r="J8083" s="52"/>
      <c r="K8083" s="48"/>
      <c r="L8083" s="48"/>
      <c r="M8083" s="48"/>
      <c r="N8083" s="48"/>
      <c r="O8083" s="49"/>
    </row>
    <row r="8084" spans="2:15" x14ac:dyDescent="0.25">
      <c r="B8084" s="89"/>
      <c r="C8084" s="48"/>
      <c r="D8084" s="48"/>
      <c r="E8084" s="48"/>
      <c r="F8084" s="48"/>
      <c r="G8084" s="49"/>
      <c r="H8084" s="48"/>
      <c r="I8084" s="52"/>
      <c r="J8084" s="52"/>
      <c r="K8084" s="48"/>
      <c r="L8084" s="48"/>
      <c r="M8084" s="48"/>
      <c r="N8084" s="48"/>
      <c r="O8084" s="49"/>
    </row>
    <row r="8085" spans="2:15" x14ac:dyDescent="0.25">
      <c r="B8085" s="89"/>
      <c r="C8085" s="48"/>
      <c r="D8085" s="48"/>
      <c r="E8085" s="48"/>
      <c r="F8085" s="48"/>
      <c r="G8085" s="49"/>
      <c r="H8085" s="48"/>
      <c r="I8085" s="52"/>
      <c r="J8085" s="52"/>
      <c r="K8085" s="48"/>
      <c r="L8085" s="48"/>
      <c r="M8085" s="48"/>
      <c r="N8085" s="48"/>
      <c r="O8085" s="49"/>
    </row>
    <row r="8086" spans="2:15" x14ac:dyDescent="0.25">
      <c r="B8086" s="89"/>
      <c r="C8086" s="48"/>
      <c r="D8086" s="48"/>
      <c r="E8086" s="48"/>
      <c r="F8086" s="48"/>
      <c r="G8086" s="49"/>
      <c r="H8086" s="48"/>
      <c r="I8086" s="52"/>
      <c r="J8086" s="52"/>
      <c r="K8086" s="48"/>
      <c r="L8086" s="48"/>
      <c r="M8086" s="48"/>
      <c r="N8086" s="48"/>
      <c r="O8086" s="49"/>
    </row>
    <row r="8087" spans="2:15" x14ac:dyDescent="0.25">
      <c r="B8087" s="89"/>
      <c r="C8087" s="48"/>
      <c r="D8087" s="48"/>
      <c r="E8087" s="48"/>
      <c r="F8087" s="48"/>
      <c r="G8087" s="49"/>
      <c r="H8087" s="48"/>
      <c r="I8087" s="52"/>
      <c r="J8087" s="52"/>
      <c r="K8087" s="48"/>
      <c r="L8087" s="48"/>
      <c r="M8087" s="48"/>
      <c r="N8087" s="48"/>
      <c r="O8087" s="49"/>
    </row>
    <row r="8088" spans="2:15" x14ac:dyDescent="0.25">
      <c r="B8088" s="89"/>
      <c r="C8088" s="48"/>
      <c r="D8088" s="48"/>
      <c r="E8088" s="48"/>
      <c r="F8088" s="48"/>
      <c r="G8088" s="49"/>
      <c r="H8088" s="48"/>
      <c r="I8088" s="52"/>
      <c r="J8088" s="52"/>
      <c r="K8088" s="48"/>
      <c r="L8088" s="48"/>
      <c r="M8088" s="48"/>
      <c r="N8088" s="48"/>
      <c r="O8088" s="49"/>
    </row>
    <row r="8089" spans="2:15" x14ac:dyDescent="0.25">
      <c r="B8089" s="89"/>
      <c r="C8089" s="48"/>
      <c r="D8089" s="48"/>
      <c r="E8089" s="48"/>
      <c r="F8089" s="48"/>
      <c r="G8089" s="49"/>
      <c r="H8089" s="48"/>
      <c r="I8089" s="52"/>
      <c r="J8089" s="52"/>
      <c r="K8089" s="48"/>
      <c r="L8089" s="48"/>
      <c r="M8089" s="48"/>
      <c r="N8089" s="48"/>
      <c r="O8089" s="49"/>
    </row>
    <row r="8090" spans="2:15" x14ac:dyDescent="0.25">
      <c r="B8090" s="89"/>
      <c r="C8090" s="48"/>
      <c r="D8090" s="48"/>
      <c r="E8090" s="48"/>
      <c r="F8090" s="48"/>
      <c r="G8090" s="49"/>
      <c r="H8090" s="48"/>
      <c r="I8090" s="52"/>
      <c r="J8090" s="52"/>
      <c r="K8090" s="48"/>
      <c r="L8090" s="48"/>
      <c r="M8090" s="48"/>
      <c r="N8090" s="48"/>
      <c r="O8090" s="49"/>
    </row>
    <row r="8091" spans="2:15" x14ac:dyDescent="0.25">
      <c r="B8091" s="89"/>
      <c r="C8091" s="48"/>
      <c r="D8091" s="48"/>
      <c r="E8091" s="48"/>
      <c r="F8091" s="48"/>
      <c r="G8091" s="49"/>
      <c r="H8091" s="48"/>
      <c r="I8091" s="52"/>
      <c r="J8091" s="52"/>
      <c r="K8091" s="48"/>
      <c r="L8091" s="48"/>
      <c r="M8091" s="48"/>
      <c r="N8091" s="48"/>
      <c r="O8091" s="49"/>
    </row>
    <row r="8092" spans="2:15" x14ac:dyDescent="0.25">
      <c r="B8092" s="89"/>
      <c r="C8092" s="48"/>
      <c r="D8092" s="48"/>
      <c r="E8092" s="48"/>
      <c r="F8092" s="48"/>
      <c r="G8092" s="49"/>
      <c r="H8092" s="48"/>
      <c r="I8092" s="52"/>
      <c r="J8092" s="52"/>
      <c r="K8092" s="48"/>
      <c r="L8092" s="48"/>
      <c r="M8092" s="48"/>
      <c r="N8092" s="48"/>
      <c r="O8092" s="49"/>
    </row>
    <row r="8093" spans="2:15" x14ac:dyDescent="0.25">
      <c r="B8093" s="89"/>
      <c r="C8093" s="48"/>
      <c r="D8093" s="48"/>
      <c r="E8093" s="48"/>
      <c r="F8093" s="48"/>
      <c r="G8093" s="49"/>
      <c r="H8093" s="48"/>
      <c r="I8093" s="52"/>
      <c r="J8093" s="52"/>
      <c r="K8093" s="48"/>
      <c r="L8093" s="48"/>
      <c r="M8093" s="48"/>
      <c r="N8093" s="48"/>
      <c r="O8093" s="49"/>
    </row>
    <row r="8094" spans="2:15" x14ac:dyDescent="0.25">
      <c r="B8094" s="89"/>
      <c r="C8094" s="48"/>
      <c r="D8094" s="48"/>
      <c r="E8094" s="48"/>
      <c r="F8094" s="48"/>
      <c r="G8094" s="49"/>
      <c r="H8094" s="48"/>
      <c r="I8094" s="52"/>
      <c r="J8094" s="52"/>
      <c r="K8094" s="48"/>
      <c r="L8094" s="48"/>
      <c r="M8094" s="48"/>
      <c r="N8094" s="48"/>
      <c r="O8094" s="49"/>
    </row>
    <row r="8095" spans="2:15" x14ac:dyDescent="0.25">
      <c r="B8095" s="89"/>
      <c r="C8095" s="48"/>
      <c r="D8095" s="48"/>
      <c r="E8095" s="48"/>
      <c r="F8095" s="48"/>
      <c r="G8095" s="49"/>
      <c r="H8095" s="48"/>
      <c r="I8095" s="52"/>
      <c r="J8095" s="52"/>
      <c r="K8095" s="48"/>
      <c r="L8095" s="48"/>
      <c r="M8095" s="48"/>
      <c r="N8095" s="48"/>
      <c r="O8095" s="49"/>
    </row>
    <row r="8096" spans="2:15" x14ac:dyDescent="0.25">
      <c r="B8096" s="89"/>
      <c r="C8096" s="48"/>
      <c r="D8096" s="48"/>
      <c r="E8096" s="48"/>
      <c r="F8096" s="48"/>
      <c r="G8096" s="49"/>
      <c r="H8096" s="48"/>
      <c r="I8096" s="52"/>
      <c r="J8096" s="52"/>
      <c r="K8096" s="48"/>
      <c r="L8096" s="48"/>
      <c r="M8096" s="48"/>
      <c r="N8096" s="48"/>
      <c r="O8096" s="49"/>
    </row>
    <row r="8097" spans="2:15" x14ac:dyDescent="0.25">
      <c r="B8097" s="89"/>
      <c r="C8097" s="48"/>
      <c r="D8097" s="48"/>
      <c r="E8097" s="48"/>
      <c r="F8097" s="48"/>
      <c r="G8097" s="49"/>
      <c r="H8097" s="48"/>
      <c r="I8097" s="52"/>
      <c r="J8097" s="52"/>
      <c r="K8097" s="48"/>
      <c r="L8097" s="48"/>
      <c r="M8097" s="48"/>
      <c r="N8097" s="48"/>
      <c r="O8097" s="49"/>
    </row>
    <row r="8098" spans="2:15" x14ac:dyDescent="0.25">
      <c r="B8098" s="89"/>
      <c r="C8098" s="48"/>
      <c r="D8098" s="48"/>
      <c r="E8098" s="48"/>
      <c r="F8098" s="48"/>
      <c r="G8098" s="49"/>
      <c r="H8098" s="48"/>
      <c r="I8098" s="52"/>
      <c r="J8098" s="52"/>
      <c r="K8098" s="48"/>
      <c r="L8098" s="48"/>
      <c r="M8098" s="48"/>
      <c r="N8098" s="48"/>
      <c r="O8098" s="49"/>
    </row>
    <row r="8099" spans="2:15" x14ac:dyDescent="0.25">
      <c r="B8099" s="89"/>
      <c r="C8099" s="48"/>
      <c r="D8099" s="48"/>
      <c r="E8099" s="48"/>
      <c r="F8099" s="48"/>
      <c r="G8099" s="49"/>
      <c r="H8099" s="48"/>
      <c r="I8099" s="52"/>
      <c r="J8099" s="52"/>
      <c r="K8099" s="48"/>
      <c r="L8099" s="48"/>
      <c r="M8099" s="48"/>
      <c r="N8099" s="48"/>
      <c r="O8099" s="49"/>
    </row>
    <row r="8100" spans="2:15" x14ac:dyDescent="0.25">
      <c r="B8100" s="89"/>
      <c r="C8100" s="48"/>
      <c r="D8100" s="48"/>
      <c r="E8100" s="48"/>
      <c r="F8100" s="48"/>
      <c r="G8100" s="49"/>
      <c r="H8100" s="48"/>
      <c r="I8100" s="52"/>
      <c r="J8100" s="52"/>
      <c r="K8100" s="48"/>
      <c r="L8100" s="48"/>
      <c r="M8100" s="48"/>
      <c r="N8100" s="48"/>
      <c r="O8100" s="49"/>
    </row>
    <row r="8101" spans="2:15" x14ac:dyDescent="0.25">
      <c r="B8101" s="89"/>
      <c r="C8101" s="48"/>
      <c r="D8101" s="48"/>
      <c r="E8101" s="48"/>
      <c r="F8101" s="48"/>
      <c r="G8101" s="49"/>
      <c r="H8101" s="48"/>
      <c r="I8101" s="52"/>
      <c r="J8101" s="52"/>
      <c r="K8101" s="48"/>
      <c r="L8101" s="48"/>
      <c r="M8101" s="48"/>
      <c r="N8101" s="48"/>
      <c r="O8101" s="49"/>
    </row>
    <row r="8102" spans="2:15" x14ac:dyDescent="0.25">
      <c r="B8102" s="89"/>
      <c r="C8102" s="48"/>
      <c r="D8102" s="48"/>
      <c r="E8102" s="48"/>
      <c r="F8102" s="48"/>
      <c r="G8102" s="49"/>
      <c r="H8102" s="48"/>
      <c r="I8102" s="52"/>
      <c r="J8102" s="52"/>
      <c r="K8102" s="48"/>
      <c r="L8102" s="48"/>
      <c r="M8102" s="48"/>
      <c r="N8102" s="48"/>
      <c r="O8102" s="49"/>
    </row>
    <row r="8103" spans="2:15" x14ac:dyDescent="0.25">
      <c r="B8103" s="89"/>
      <c r="C8103" s="48"/>
      <c r="D8103" s="48"/>
      <c r="E8103" s="48"/>
      <c r="F8103" s="48"/>
      <c r="G8103" s="49"/>
      <c r="H8103" s="48"/>
      <c r="I8103" s="52"/>
      <c r="J8103" s="52"/>
      <c r="K8103" s="48"/>
      <c r="L8103" s="48"/>
      <c r="M8103" s="48"/>
      <c r="N8103" s="48"/>
      <c r="O8103" s="49"/>
    </row>
    <row r="8104" spans="2:15" x14ac:dyDescent="0.25">
      <c r="B8104" s="89"/>
      <c r="C8104" s="48"/>
      <c r="D8104" s="48"/>
      <c r="E8104" s="48"/>
      <c r="F8104" s="48"/>
      <c r="G8104" s="49"/>
      <c r="H8104" s="48"/>
      <c r="I8104" s="52"/>
      <c r="J8104" s="52"/>
      <c r="K8104" s="48"/>
      <c r="L8104" s="48"/>
      <c r="M8104" s="48"/>
      <c r="N8104" s="48"/>
      <c r="O8104" s="49"/>
    </row>
    <row r="8105" spans="2:15" x14ac:dyDescent="0.25">
      <c r="B8105" s="89"/>
      <c r="C8105" s="48"/>
      <c r="D8105" s="48"/>
      <c r="E8105" s="48"/>
      <c r="F8105" s="48"/>
      <c r="G8105" s="49"/>
      <c r="H8105" s="48"/>
      <c r="I8105" s="52"/>
      <c r="J8105" s="52"/>
      <c r="K8105" s="48"/>
      <c r="L8105" s="48"/>
      <c r="M8105" s="48"/>
      <c r="N8105" s="48"/>
      <c r="O8105" s="49"/>
    </row>
    <row r="8106" spans="2:15" x14ac:dyDescent="0.25">
      <c r="B8106" s="89"/>
      <c r="C8106" s="48"/>
      <c r="D8106" s="48"/>
      <c r="E8106" s="48"/>
      <c r="F8106" s="48"/>
      <c r="G8106" s="49"/>
      <c r="H8106" s="48"/>
      <c r="I8106" s="52"/>
      <c r="J8106" s="52"/>
      <c r="K8106" s="48"/>
      <c r="L8106" s="48"/>
      <c r="M8106" s="48"/>
      <c r="N8106" s="48"/>
      <c r="O8106" s="49"/>
    </row>
    <row r="8107" spans="2:15" x14ac:dyDescent="0.25">
      <c r="B8107" s="89"/>
      <c r="C8107" s="48"/>
      <c r="D8107" s="48"/>
      <c r="E8107" s="48"/>
      <c r="F8107" s="48"/>
      <c r="G8107" s="49"/>
      <c r="H8107" s="48"/>
      <c r="I8107" s="52"/>
      <c r="J8107" s="52"/>
      <c r="K8107" s="48"/>
      <c r="L8107" s="48"/>
      <c r="M8107" s="48"/>
      <c r="N8107" s="48"/>
      <c r="O8107" s="49"/>
    </row>
    <row r="8108" spans="2:15" x14ac:dyDescent="0.25">
      <c r="B8108" s="89"/>
      <c r="C8108" s="48"/>
      <c r="D8108" s="48"/>
      <c r="E8108" s="48"/>
      <c r="F8108" s="48"/>
      <c r="G8108" s="49"/>
      <c r="H8108" s="48"/>
      <c r="I8108" s="52"/>
      <c r="J8108" s="52"/>
      <c r="K8108" s="48"/>
      <c r="L8108" s="48"/>
      <c r="M8108" s="48"/>
      <c r="N8108" s="48"/>
      <c r="O8108" s="49"/>
    </row>
    <row r="8109" spans="2:15" x14ac:dyDescent="0.25">
      <c r="B8109" s="89"/>
      <c r="C8109" s="48"/>
      <c r="D8109" s="48"/>
      <c r="E8109" s="48"/>
      <c r="F8109" s="48"/>
      <c r="G8109" s="49"/>
      <c r="H8109" s="48"/>
      <c r="I8109" s="52"/>
      <c r="J8109" s="52"/>
      <c r="K8109" s="48"/>
      <c r="L8109" s="48"/>
      <c r="M8109" s="48"/>
      <c r="N8109" s="48"/>
      <c r="O8109" s="49"/>
    </row>
    <row r="8110" spans="2:15" x14ac:dyDescent="0.25">
      <c r="B8110" s="89"/>
      <c r="C8110" s="48"/>
      <c r="D8110" s="48"/>
      <c r="E8110" s="48"/>
      <c r="F8110" s="48"/>
      <c r="G8110" s="49"/>
      <c r="H8110" s="48"/>
      <c r="I8110" s="52"/>
      <c r="J8110" s="52"/>
      <c r="K8110" s="48"/>
      <c r="L8110" s="48"/>
      <c r="M8110" s="48"/>
      <c r="N8110" s="48"/>
      <c r="O8110" s="49"/>
    </row>
    <row r="8111" spans="2:15" x14ac:dyDescent="0.25">
      <c r="B8111" s="89"/>
      <c r="C8111" s="48"/>
      <c r="D8111" s="48"/>
      <c r="E8111" s="48"/>
      <c r="F8111" s="48"/>
      <c r="G8111" s="49"/>
      <c r="H8111" s="48"/>
      <c r="I8111" s="52"/>
      <c r="J8111" s="52"/>
      <c r="K8111" s="48"/>
      <c r="L8111" s="48"/>
      <c r="M8111" s="48"/>
      <c r="N8111" s="48"/>
      <c r="O8111" s="49"/>
    </row>
    <row r="8112" spans="2:15" x14ac:dyDescent="0.25">
      <c r="B8112" s="89"/>
      <c r="C8112" s="48"/>
      <c r="D8112" s="48"/>
      <c r="E8112" s="48"/>
      <c r="F8112" s="48"/>
      <c r="G8112" s="49"/>
      <c r="H8112" s="48"/>
      <c r="I8112" s="52"/>
      <c r="J8112" s="52"/>
      <c r="K8112" s="48"/>
      <c r="L8112" s="48"/>
      <c r="M8112" s="48"/>
      <c r="N8112" s="48"/>
      <c r="O8112" s="49"/>
    </row>
    <row r="8113" spans="2:15" x14ac:dyDescent="0.25">
      <c r="B8113" s="89"/>
      <c r="C8113" s="48"/>
      <c r="D8113" s="48"/>
      <c r="E8113" s="48"/>
      <c r="F8113" s="48"/>
      <c r="G8113" s="49"/>
      <c r="H8113" s="48"/>
      <c r="I8113" s="52"/>
      <c r="J8113" s="52"/>
      <c r="K8113" s="48"/>
      <c r="L8113" s="48"/>
      <c r="M8113" s="48"/>
      <c r="N8113" s="48"/>
      <c r="O8113" s="49"/>
    </row>
    <row r="8114" spans="2:15" x14ac:dyDescent="0.25">
      <c r="B8114" s="89"/>
      <c r="C8114" s="48"/>
      <c r="D8114" s="48"/>
      <c r="E8114" s="48"/>
      <c r="F8114" s="48"/>
      <c r="G8114" s="49"/>
      <c r="H8114" s="48"/>
      <c r="I8114" s="52"/>
      <c r="J8114" s="52"/>
      <c r="K8114" s="48"/>
      <c r="L8114" s="48"/>
      <c r="M8114" s="48"/>
      <c r="N8114" s="48"/>
      <c r="O8114" s="49"/>
    </row>
    <row r="8115" spans="2:15" x14ac:dyDescent="0.25">
      <c r="B8115" s="89"/>
      <c r="C8115" s="48"/>
      <c r="D8115" s="48"/>
      <c r="E8115" s="48"/>
      <c r="F8115" s="48"/>
      <c r="G8115" s="49"/>
      <c r="H8115" s="48"/>
      <c r="I8115" s="52"/>
      <c r="J8115" s="52"/>
      <c r="K8115" s="48"/>
      <c r="L8115" s="48"/>
      <c r="M8115" s="48"/>
      <c r="N8115" s="48"/>
      <c r="O8115" s="49"/>
    </row>
    <row r="8116" spans="2:15" x14ac:dyDescent="0.25">
      <c r="B8116" s="89"/>
      <c r="C8116" s="48"/>
      <c r="D8116" s="48"/>
      <c r="E8116" s="48"/>
      <c r="F8116" s="48"/>
      <c r="G8116" s="49"/>
      <c r="H8116" s="48"/>
      <c r="I8116" s="52"/>
      <c r="J8116" s="52"/>
      <c r="K8116" s="48"/>
      <c r="L8116" s="48"/>
      <c r="M8116" s="48"/>
      <c r="N8116" s="48"/>
      <c r="O8116" s="49"/>
    </row>
    <row r="8117" spans="2:15" x14ac:dyDescent="0.25">
      <c r="B8117" s="89"/>
      <c r="C8117" s="48"/>
      <c r="D8117" s="48"/>
      <c r="E8117" s="48"/>
      <c r="F8117" s="48"/>
      <c r="G8117" s="49"/>
      <c r="H8117" s="48"/>
      <c r="I8117" s="52"/>
      <c r="J8117" s="52"/>
      <c r="K8117" s="48"/>
      <c r="L8117" s="48"/>
      <c r="M8117" s="48"/>
      <c r="N8117" s="48"/>
      <c r="O8117" s="49"/>
    </row>
    <row r="8118" spans="2:15" x14ac:dyDescent="0.25">
      <c r="B8118" s="89"/>
      <c r="C8118" s="48"/>
      <c r="D8118" s="48"/>
      <c r="E8118" s="48"/>
      <c r="F8118" s="48"/>
      <c r="G8118" s="49"/>
      <c r="H8118" s="48"/>
      <c r="I8118" s="52"/>
      <c r="J8118" s="52"/>
      <c r="K8118" s="48"/>
      <c r="L8118" s="48"/>
      <c r="M8118" s="48"/>
      <c r="N8118" s="48"/>
      <c r="O8118" s="49"/>
    </row>
    <row r="8119" spans="2:15" x14ac:dyDescent="0.25">
      <c r="B8119" s="89"/>
      <c r="C8119" s="48"/>
      <c r="D8119" s="48"/>
      <c r="E8119" s="48"/>
      <c r="F8119" s="48"/>
      <c r="G8119" s="49"/>
      <c r="H8119" s="48"/>
      <c r="I8119" s="52"/>
      <c r="J8119" s="52"/>
      <c r="K8119" s="48"/>
      <c r="L8119" s="48"/>
      <c r="M8119" s="48"/>
      <c r="N8119" s="48"/>
      <c r="O8119" s="49"/>
    </row>
    <row r="8120" spans="2:15" x14ac:dyDescent="0.25">
      <c r="B8120" s="89"/>
      <c r="C8120" s="48"/>
      <c r="D8120" s="48"/>
      <c r="E8120" s="48"/>
      <c r="F8120" s="48"/>
      <c r="G8120" s="49"/>
      <c r="H8120" s="48"/>
      <c r="I8120" s="52"/>
      <c r="J8120" s="52"/>
      <c r="K8120" s="48"/>
      <c r="L8120" s="48"/>
      <c r="M8120" s="48"/>
      <c r="N8120" s="48"/>
      <c r="O8120" s="49"/>
    </row>
    <row r="8121" spans="2:15" x14ac:dyDescent="0.25">
      <c r="B8121" s="89"/>
      <c r="C8121" s="48"/>
      <c r="D8121" s="48"/>
      <c r="E8121" s="48"/>
      <c r="F8121" s="48"/>
      <c r="G8121" s="49"/>
      <c r="H8121" s="48"/>
      <c r="I8121" s="52"/>
      <c r="J8121" s="52"/>
      <c r="K8121" s="48"/>
      <c r="L8121" s="48"/>
      <c r="M8121" s="48"/>
      <c r="N8121" s="48"/>
      <c r="O8121" s="49"/>
    </row>
    <row r="8122" spans="2:15" x14ac:dyDescent="0.25">
      <c r="B8122" s="89"/>
      <c r="C8122" s="48"/>
      <c r="D8122" s="48"/>
      <c r="E8122" s="48"/>
      <c r="F8122" s="48"/>
      <c r="G8122" s="49"/>
      <c r="H8122" s="48"/>
      <c r="I8122" s="52"/>
      <c r="J8122" s="52"/>
      <c r="K8122" s="48"/>
      <c r="L8122" s="48"/>
      <c r="M8122" s="48"/>
      <c r="N8122" s="48"/>
      <c r="O8122" s="49"/>
    </row>
    <row r="8123" spans="2:15" x14ac:dyDescent="0.25">
      <c r="B8123" s="89"/>
      <c r="C8123" s="48"/>
      <c r="D8123" s="48"/>
      <c r="E8123" s="48"/>
      <c r="F8123" s="48"/>
      <c r="G8123" s="49"/>
      <c r="H8123" s="48"/>
      <c r="I8123" s="52"/>
      <c r="J8123" s="52"/>
      <c r="K8123" s="48"/>
      <c r="L8123" s="48"/>
      <c r="M8123" s="48"/>
      <c r="N8123" s="48"/>
      <c r="O8123" s="49"/>
    </row>
    <row r="8124" spans="2:15" x14ac:dyDescent="0.25">
      <c r="B8124" s="89"/>
      <c r="C8124" s="48"/>
      <c r="D8124" s="48"/>
      <c r="E8124" s="48"/>
      <c r="F8124" s="48"/>
      <c r="G8124" s="49"/>
      <c r="H8124" s="48"/>
      <c r="I8124" s="52"/>
      <c r="J8124" s="52"/>
      <c r="K8124" s="48"/>
      <c r="L8124" s="48"/>
      <c r="M8124" s="48"/>
      <c r="N8124" s="48"/>
      <c r="O8124" s="49"/>
    </row>
    <row r="8125" spans="2:15" x14ac:dyDescent="0.25">
      <c r="B8125" s="89"/>
      <c r="C8125" s="48"/>
      <c r="D8125" s="48"/>
      <c r="E8125" s="48"/>
      <c r="F8125" s="48"/>
      <c r="G8125" s="49"/>
      <c r="H8125" s="48"/>
      <c r="I8125" s="52"/>
      <c r="J8125" s="52"/>
      <c r="K8125" s="48"/>
      <c r="L8125" s="48"/>
      <c r="M8125" s="48"/>
      <c r="N8125" s="48"/>
      <c r="O8125" s="49"/>
    </row>
    <row r="8126" spans="2:15" x14ac:dyDescent="0.25">
      <c r="B8126" s="89"/>
      <c r="C8126" s="48"/>
      <c r="D8126" s="48"/>
      <c r="E8126" s="48"/>
      <c r="F8126" s="48"/>
      <c r="G8126" s="49"/>
      <c r="H8126" s="48"/>
      <c r="I8126" s="52"/>
      <c r="J8126" s="52"/>
      <c r="K8126" s="48"/>
      <c r="L8126" s="48"/>
      <c r="M8126" s="48"/>
      <c r="N8126" s="48"/>
      <c r="O8126" s="49"/>
    </row>
    <row r="8127" spans="2:15" x14ac:dyDescent="0.25">
      <c r="B8127" s="89"/>
      <c r="C8127" s="48"/>
      <c r="D8127" s="48"/>
      <c r="E8127" s="48"/>
      <c r="F8127" s="48"/>
      <c r="G8127" s="49"/>
      <c r="H8127" s="48"/>
      <c r="I8127" s="52"/>
      <c r="J8127" s="52"/>
      <c r="K8127" s="48"/>
      <c r="L8127" s="48"/>
      <c r="M8127" s="48"/>
      <c r="N8127" s="48"/>
      <c r="O8127" s="49"/>
    </row>
    <row r="8128" spans="2:15" x14ac:dyDescent="0.25">
      <c r="B8128" s="89"/>
      <c r="C8128" s="48"/>
      <c r="D8128" s="48"/>
      <c r="E8128" s="48"/>
      <c r="F8128" s="48"/>
      <c r="G8128" s="49"/>
      <c r="H8128" s="48"/>
      <c r="I8128" s="52"/>
      <c r="J8128" s="52"/>
      <c r="K8128" s="48"/>
      <c r="L8128" s="48"/>
      <c r="M8128" s="48"/>
      <c r="N8128" s="48"/>
      <c r="O8128" s="49"/>
    </row>
    <row r="8129" spans="2:15" x14ac:dyDescent="0.25">
      <c r="B8129" s="89"/>
      <c r="C8129" s="48"/>
      <c r="D8129" s="48"/>
      <c r="E8129" s="48"/>
      <c r="F8129" s="48"/>
      <c r="G8129" s="49"/>
      <c r="H8129" s="48"/>
      <c r="I8129" s="52"/>
      <c r="J8129" s="52"/>
      <c r="K8129" s="48"/>
      <c r="L8129" s="48"/>
      <c r="M8129" s="48"/>
      <c r="N8129" s="48"/>
      <c r="O8129" s="49"/>
    </row>
    <row r="8130" spans="2:15" x14ac:dyDescent="0.25">
      <c r="B8130" s="89"/>
      <c r="C8130" s="48"/>
      <c r="D8130" s="48"/>
      <c r="E8130" s="48"/>
      <c r="F8130" s="48"/>
      <c r="G8130" s="49"/>
      <c r="H8130" s="48"/>
      <c r="I8130" s="52"/>
      <c r="J8130" s="52"/>
      <c r="K8130" s="48"/>
      <c r="L8130" s="48"/>
      <c r="M8130" s="48"/>
      <c r="N8130" s="48"/>
      <c r="O8130" s="49"/>
    </row>
    <row r="8131" spans="2:15" x14ac:dyDescent="0.25">
      <c r="B8131" s="89"/>
      <c r="C8131" s="48"/>
      <c r="D8131" s="48"/>
      <c r="E8131" s="48"/>
      <c r="F8131" s="48"/>
      <c r="G8131" s="49"/>
      <c r="H8131" s="48"/>
      <c r="I8131" s="52"/>
      <c r="J8131" s="52"/>
      <c r="K8131" s="48"/>
      <c r="L8131" s="48"/>
      <c r="M8131" s="48"/>
      <c r="N8131" s="48"/>
      <c r="O8131" s="49"/>
    </row>
    <row r="8132" spans="2:15" x14ac:dyDescent="0.25">
      <c r="B8132" s="89"/>
      <c r="C8132" s="48"/>
      <c r="D8132" s="48"/>
      <c r="E8132" s="48"/>
      <c r="F8132" s="48"/>
      <c r="G8132" s="49"/>
      <c r="H8132" s="48"/>
      <c r="I8132" s="52"/>
      <c r="J8132" s="52"/>
      <c r="K8132" s="48"/>
      <c r="L8132" s="48"/>
      <c r="M8132" s="48"/>
      <c r="N8132" s="48"/>
      <c r="O8132" s="49"/>
    </row>
    <row r="8133" spans="2:15" x14ac:dyDescent="0.25">
      <c r="B8133" s="89"/>
      <c r="C8133" s="48"/>
      <c r="D8133" s="48"/>
      <c r="E8133" s="48"/>
      <c r="F8133" s="48"/>
      <c r="G8133" s="49"/>
      <c r="H8133" s="48"/>
      <c r="I8133" s="52"/>
      <c r="J8133" s="52"/>
      <c r="K8133" s="48"/>
      <c r="L8133" s="48"/>
      <c r="M8133" s="48"/>
      <c r="N8133" s="48"/>
      <c r="O8133" s="49"/>
    </row>
    <row r="8134" spans="2:15" x14ac:dyDescent="0.25">
      <c r="B8134" s="89"/>
      <c r="C8134" s="48"/>
      <c r="D8134" s="48"/>
      <c r="E8134" s="48"/>
      <c r="F8134" s="48"/>
      <c r="G8134" s="49"/>
      <c r="H8134" s="48"/>
      <c r="I8134" s="52"/>
      <c r="J8134" s="52"/>
      <c r="K8134" s="48"/>
      <c r="L8134" s="48"/>
      <c r="M8134" s="48"/>
      <c r="N8134" s="48"/>
      <c r="O8134" s="49"/>
    </row>
    <row r="8135" spans="2:15" x14ac:dyDescent="0.25">
      <c r="B8135" s="89"/>
      <c r="C8135" s="48"/>
      <c r="D8135" s="48"/>
      <c r="E8135" s="48"/>
      <c r="F8135" s="48"/>
      <c r="G8135" s="49"/>
      <c r="H8135" s="48"/>
      <c r="I8135" s="52"/>
      <c r="J8135" s="52"/>
      <c r="K8135" s="48"/>
      <c r="L8135" s="48"/>
      <c r="M8135" s="48"/>
      <c r="N8135" s="48"/>
      <c r="O8135" s="49"/>
    </row>
    <row r="8136" spans="2:15" x14ac:dyDescent="0.25">
      <c r="B8136" s="89"/>
      <c r="C8136" s="48"/>
      <c r="D8136" s="48"/>
      <c r="E8136" s="48"/>
      <c r="F8136" s="48"/>
      <c r="G8136" s="49"/>
      <c r="H8136" s="48"/>
      <c r="I8136" s="52"/>
      <c r="J8136" s="52"/>
      <c r="K8136" s="48"/>
      <c r="L8136" s="48"/>
      <c r="M8136" s="48"/>
      <c r="N8136" s="48"/>
      <c r="O8136" s="49"/>
    </row>
    <row r="8137" spans="2:15" x14ac:dyDescent="0.25">
      <c r="B8137" s="89"/>
      <c r="C8137" s="48"/>
      <c r="D8137" s="48"/>
      <c r="E8137" s="48"/>
      <c r="F8137" s="48"/>
      <c r="G8137" s="49"/>
      <c r="H8137" s="48"/>
      <c r="I8137" s="52"/>
      <c r="J8137" s="52"/>
      <c r="K8137" s="48"/>
      <c r="L8137" s="48"/>
      <c r="M8137" s="48"/>
      <c r="N8137" s="48"/>
      <c r="O8137" s="49"/>
    </row>
    <row r="8138" spans="2:15" x14ac:dyDescent="0.25">
      <c r="B8138" s="89"/>
      <c r="C8138" s="48"/>
      <c r="D8138" s="48"/>
      <c r="E8138" s="48"/>
      <c r="F8138" s="48"/>
      <c r="G8138" s="49"/>
      <c r="H8138" s="48"/>
      <c r="I8138" s="52"/>
      <c r="J8138" s="52"/>
      <c r="K8138" s="48"/>
      <c r="L8138" s="48"/>
      <c r="M8138" s="48"/>
      <c r="N8138" s="48"/>
      <c r="O8138" s="49"/>
    </row>
    <row r="8139" spans="2:15" x14ac:dyDescent="0.25">
      <c r="B8139" s="89"/>
      <c r="C8139" s="48"/>
      <c r="D8139" s="48"/>
      <c r="E8139" s="48"/>
      <c r="F8139" s="48"/>
      <c r="G8139" s="49"/>
      <c r="H8139" s="48"/>
      <c r="I8139" s="52"/>
      <c r="J8139" s="52"/>
      <c r="K8139" s="48"/>
      <c r="L8139" s="48"/>
      <c r="M8139" s="48"/>
      <c r="N8139" s="48"/>
      <c r="O8139" s="49"/>
    </row>
    <row r="8140" spans="2:15" x14ac:dyDescent="0.25">
      <c r="B8140" s="89"/>
      <c r="C8140" s="48"/>
      <c r="D8140" s="48"/>
      <c r="E8140" s="48"/>
      <c r="F8140" s="48"/>
      <c r="G8140" s="49"/>
      <c r="H8140" s="48"/>
      <c r="I8140" s="52"/>
      <c r="J8140" s="52"/>
      <c r="K8140" s="48"/>
      <c r="L8140" s="48"/>
      <c r="M8140" s="48"/>
      <c r="N8140" s="48"/>
      <c r="O8140" s="49"/>
    </row>
    <row r="8141" spans="2:15" x14ac:dyDescent="0.25">
      <c r="B8141" s="89"/>
      <c r="C8141" s="48"/>
      <c r="D8141" s="48"/>
      <c r="E8141" s="48"/>
      <c r="F8141" s="48"/>
      <c r="G8141" s="49"/>
      <c r="H8141" s="48"/>
      <c r="I8141" s="52"/>
      <c r="J8141" s="52"/>
      <c r="K8141" s="48"/>
      <c r="L8141" s="48"/>
      <c r="M8141" s="48"/>
      <c r="N8141" s="48"/>
      <c r="O8141" s="49"/>
    </row>
    <row r="8142" spans="2:15" x14ac:dyDescent="0.25">
      <c r="B8142" s="89"/>
      <c r="C8142" s="48"/>
      <c r="D8142" s="48"/>
      <c r="E8142" s="48"/>
      <c r="F8142" s="48"/>
      <c r="G8142" s="49"/>
      <c r="H8142" s="48"/>
      <c r="I8142" s="52"/>
      <c r="J8142" s="52"/>
      <c r="K8142" s="48"/>
      <c r="L8142" s="48"/>
      <c r="M8142" s="48"/>
      <c r="N8142" s="48"/>
      <c r="O8142" s="49"/>
    </row>
    <row r="8143" spans="2:15" x14ac:dyDescent="0.25">
      <c r="B8143" s="89"/>
      <c r="C8143" s="48"/>
      <c r="D8143" s="48"/>
      <c r="E8143" s="48"/>
      <c r="F8143" s="48"/>
      <c r="G8143" s="49"/>
      <c r="H8143" s="48"/>
      <c r="I8143" s="52"/>
      <c r="J8143" s="52"/>
      <c r="K8143" s="48"/>
      <c r="L8143" s="48"/>
      <c r="M8143" s="48"/>
      <c r="N8143" s="48"/>
      <c r="O8143" s="49"/>
    </row>
    <row r="8144" spans="2:15" x14ac:dyDescent="0.25">
      <c r="B8144" s="89"/>
      <c r="C8144" s="48"/>
      <c r="D8144" s="48"/>
      <c r="E8144" s="48"/>
      <c r="F8144" s="48"/>
      <c r="G8144" s="49"/>
      <c r="H8144" s="48"/>
      <c r="I8144" s="52"/>
      <c r="J8144" s="52"/>
      <c r="K8144" s="48"/>
      <c r="L8144" s="48"/>
      <c r="M8144" s="48"/>
      <c r="N8144" s="48"/>
      <c r="O8144" s="49"/>
    </row>
    <row r="8145" spans="2:15" x14ac:dyDescent="0.25">
      <c r="B8145" s="89"/>
      <c r="C8145" s="48"/>
      <c r="D8145" s="48"/>
      <c r="E8145" s="48"/>
      <c r="F8145" s="48"/>
      <c r="G8145" s="49"/>
      <c r="H8145" s="48"/>
      <c r="I8145" s="52"/>
      <c r="J8145" s="52"/>
      <c r="K8145" s="48"/>
      <c r="L8145" s="48"/>
      <c r="M8145" s="48"/>
      <c r="N8145" s="48"/>
      <c r="O8145" s="49"/>
    </row>
    <row r="8146" spans="2:15" x14ac:dyDescent="0.25">
      <c r="B8146" s="89"/>
      <c r="C8146" s="48"/>
      <c r="D8146" s="48"/>
      <c r="E8146" s="48"/>
      <c r="F8146" s="48"/>
      <c r="G8146" s="49"/>
      <c r="H8146" s="48"/>
      <c r="I8146" s="52"/>
      <c r="J8146" s="52"/>
      <c r="K8146" s="48"/>
      <c r="L8146" s="48"/>
      <c r="M8146" s="48"/>
      <c r="N8146" s="48"/>
      <c r="O8146" s="49"/>
    </row>
    <row r="8147" spans="2:15" x14ac:dyDescent="0.25">
      <c r="B8147" s="89"/>
      <c r="C8147" s="48"/>
      <c r="D8147" s="48"/>
      <c r="E8147" s="48"/>
      <c r="F8147" s="48"/>
      <c r="G8147" s="49"/>
      <c r="H8147" s="48"/>
      <c r="I8147" s="52"/>
      <c r="J8147" s="52"/>
      <c r="K8147" s="48"/>
      <c r="L8147" s="48"/>
      <c r="M8147" s="48"/>
      <c r="N8147" s="48"/>
      <c r="O8147" s="49"/>
    </row>
    <row r="8148" spans="2:15" x14ac:dyDescent="0.25">
      <c r="B8148" s="89"/>
      <c r="C8148" s="48"/>
      <c r="D8148" s="48"/>
      <c r="E8148" s="48"/>
      <c r="F8148" s="48"/>
      <c r="G8148" s="49"/>
      <c r="H8148" s="48"/>
      <c r="I8148" s="52"/>
      <c r="J8148" s="52"/>
      <c r="K8148" s="48"/>
      <c r="L8148" s="48"/>
      <c r="M8148" s="48"/>
      <c r="N8148" s="48"/>
      <c r="O8148" s="49"/>
    </row>
    <row r="8149" spans="2:15" x14ac:dyDescent="0.25">
      <c r="B8149" s="89"/>
      <c r="C8149" s="48"/>
      <c r="D8149" s="48"/>
      <c r="E8149" s="48"/>
      <c r="F8149" s="48"/>
      <c r="G8149" s="49"/>
      <c r="H8149" s="48"/>
      <c r="I8149" s="52"/>
      <c r="J8149" s="52"/>
      <c r="K8149" s="48"/>
      <c r="L8149" s="48"/>
      <c r="M8149" s="48"/>
      <c r="N8149" s="48"/>
      <c r="O8149" s="49"/>
    </row>
    <row r="8150" spans="2:15" x14ac:dyDescent="0.25">
      <c r="B8150" s="89"/>
      <c r="C8150" s="48"/>
      <c r="D8150" s="48"/>
      <c r="E8150" s="48"/>
      <c r="F8150" s="48"/>
      <c r="G8150" s="49"/>
      <c r="H8150" s="48"/>
      <c r="I8150" s="52"/>
      <c r="J8150" s="52"/>
      <c r="K8150" s="48"/>
      <c r="L8150" s="48"/>
      <c r="M8150" s="48"/>
      <c r="N8150" s="48"/>
      <c r="O8150" s="49"/>
    </row>
    <row r="8151" spans="2:15" x14ac:dyDescent="0.25">
      <c r="B8151" s="89"/>
      <c r="C8151" s="48"/>
      <c r="D8151" s="48"/>
      <c r="E8151" s="48"/>
      <c r="F8151" s="48"/>
      <c r="G8151" s="49"/>
      <c r="H8151" s="48"/>
      <c r="I8151" s="52"/>
      <c r="J8151" s="52"/>
      <c r="K8151" s="48"/>
      <c r="L8151" s="48"/>
      <c r="M8151" s="48"/>
      <c r="N8151" s="48"/>
      <c r="O8151" s="49"/>
    </row>
    <row r="8152" spans="2:15" x14ac:dyDescent="0.25">
      <c r="B8152" s="89"/>
      <c r="C8152" s="48"/>
      <c r="D8152" s="48"/>
      <c r="E8152" s="48"/>
      <c r="F8152" s="48"/>
      <c r="G8152" s="49"/>
      <c r="H8152" s="48"/>
      <c r="I8152" s="52"/>
      <c r="J8152" s="52"/>
      <c r="K8152" s="48"/>
      <c r="L8152" s="48"/>
      <c r="M8152" s="48"/>
      <c r="N8152" s="48"/>
      <c r="O8152" s="49"/>
    </row>
    <row r="8153" spans="2:15" x14ac:dyDescent="0.25">
      <c r="B8153" s="89"/>
      <c r="C8153" s="48"/>
      <c r="D8153" s="48"/>
      <c r="E8153" s="48"/>
      <c r="F8153" s="48"/>
      <c r="G8153" s="49"/>
      <c r="H8153" s="48"/>
      <c r="I8153" s="52"/>
      <c r="J8153" s="52"/>
      <c r="K8153" s="48"/>
      <c r="L8153" s="48"/>
      <c r="M8153" s="48"/>
      <c r="N8153" s="48"/>
      <c r="O8153" s="49"/>
    </row>
    <row r="8154" spans="2:15" x14ac:dyDescent="0.25">
      <c r="B8154" s="89"/>
      <c r="C8154" s="48"/>
      <c r="D8154" s="48"/>
      <c r="E8154" s="48"/>
      <c r="F8154" s="48"/>
      <c r="G8154" s="49"/>
      <c r="H8154" s="48"/>
      <c r="I8154" s="52"/>
      <c r="J8154" s="52"/>
      <c r="K8154" s="48"/>
      <c r="L8154" s="48"/>
      <c r="M8154" s="48"/>
      <c r="N8154" s="48"/>
      <c r="O8154" s="49"/>
    </row>
    <row r="8155" spans="2:15" x14ac:dyDescent="0.25">
      <c r="B8155" s="89"/>
      <c r="C8155" s="48"/>
      <c r="D8155" s="48"/>
      <c r="E8155" s="48"/>
      <c r="F8155" s="48"/>
      <c r="G8155" s="49"/>
      <c r="H8155" s="48"/>
      <c r="I8155" s="52"/>
      <c r="J8155" s="52"/>
      <c r="K8155" s="48"/>
      <c r="L8155" s="48"/>
      <c r="M8155" s="48"/>
      <c r="N8155" s="48"/>
      <c r="O8155" s="49"/>
    </row>
    <row r="8156" spans="2:15" x14ac:dyDescent="0.25">
      <c r="B8156" s="89"/>
      <c r="C8156" s="48"/>
      <c r="D8156" s="48"/>
      <c r="E8156" s="48"/>
      <c r="F8156" s="48"/>
      <c r="G8156" s="49"/>
      <c r="H8156" s="48"/>
      <c r="I8156" s="52"/>
      <c r="J8156" s="52"/>
      <c r="K8156" s="48"/>
      <c r="L8156" s="48"/>
      <c r="M8156" s="48"/>
      <c r="N8156" s="48"/>
      <c r="O8156" s="49"/>
    </row>
    <row r="8157" spans="2:15" x14ac:dyDescent="0.25">
      <c r="B8157" s="89"/>
      <c r="C8157" s="48"/>
      <c r="D8157" s="48"/>
      <c r="E8157" s="48"/>
      <c r="F8157" s="48"/>
      <c r="G8157" s="49"/>
      <c r="H8157" s="48"/>
      <c r="I8157" s="52"/>
      <c r="J8157" s="52"/>
      <c r="K8157" s="48"/>
      <c r="L8157" s="48"/>
      <c r="M8157" s="48"/>
      <c r="N8157" s="48"/>
      <c r="O8157" s="49"/>
    </row>
    <row r="8158" spans="2:15" x14ac:dyDescent="0.25">
      <c r="B8158" s="89"/>
      <c r="C8158" s="48"/>
      <c r="D8158" s="48"/>
      <c r="E8158" s="48"/>
      <c r="F8158" s="48"/>
      <c r="G8158" s="49"/>
      <c r="H8158" s="48"/>
      <c r="I8158" s="52"/>
      <c r="J8158" s="52"/>
      <c r="K8158" s="48"/>
      <c r="L8158" s="48"/>
      <c r="M8158" s="48"/>
      <c r="N8158" s="48"/>
      <c r="O8158" s="49"/>
    </row>
    <row r="8159" spans="2:15" x14ac:dyDescent="0.25">
      <c r="B8159" s="89"/>
      <c r="C8159" s="48"/>
      <c r="D8159" s="48"/>
      <c r="E8159" s="48"/>
      <c r="F8159" s="48"/>
      <c r="G8159" s="49"/>
      <c r="H8159" s="48"/>
      <c r="I8159" s="52"/>
      <c r="J8159" s="52"/>
      <c r="K8159" s="48"/>
      <c r="L8159" s="48"/>
      <c r="M8159" s="48"/>
      <c r="N8159" s="48"/>
      <c r="O8159" s="49"/>
    </row>
    <row r="8160" spans="2:15" x14ac:dyDescent="0.25">
      <c r="B8160" s="89"/>
      <c r="C8160" s="48"/>
      <c r="D8160" s="48"/>
      <c r="E8160" s="48"/>
      <c r="F8160" s="48"/>
      <c r="G8160" s="49"/>
      <c r="H8160" s="48"/>
      <c r="I8160" s="52"/>
      <c r="J8160" s="52"/>
      <c r="K8160" s="48"/>
      <c r="L8160" s="48"/>
      <c r="M8160" s="48"/>
      <c r="N8160" s="48"/>
      <c r="O8160" s="49"/>
    </row>
    <row r="8161" spans="2:15" x14ac:dyDescent="0.25">
      <c r="B8161" s="89"/>
      <c r="C8161" s="48"/>
      <c r="D8161" s="48"/>
      <c r="E8161" s="48"/>
      <c r="F8161" s="48"/>
      <c r="G8161" s="49"/>
      <c r="H8161" s="48"/>
      <c r="I8161" s="52"/>
      <c r="J8161" s="52"/>
      <c r="K8161" s="48"/>
      <c r="L8161" s="48"/>
      <c r="M8161" s="48"/>
      <c r="N8161" s="48"/>
      <c r="O8161" s="49"/>
    </row>
    <row r="8162" spans="2:15" x14ac:dyDescent="0.25">
      <c r="B8162" s="89"/>
      <c r="C8162" s="48"/>
      <c r="D8162" s="48"/>
      <c r="E8162" s="48"/>
      <c r="F8162" s="48"/>
      <c r="G8162" s="49"/>
      <c r="H8162" s="48"/>
      <c r="I8162" s="52"/>
      <c r="J8162" s="52"/>
      <c r="K8162" s="48"/>
      <c r="L8162" s="48"/>
      <c r="M8162" s="48"/>
      <c r="N8162" s="48"/>
      <c r="O8162" s="49"/>
    </row>
    <row r="8163" spans="2:15" x14ac:dyDescent="0.25">
      <c r="B8163" s="89"/>
      <c r="C8163" s="48"/>
      <c r="D8163" s="48"/>
      <c r="E8163" s="48"/>
      <c r="F8163" s="48"/>
      <c r="G8163" s="49"/>
      <c r="H8163" s="48"/>
      <c r="I8163" s="52"/>
      <c r="J8163" s="52"/>
      <c r="K8163" s="48"/>
      <c r="L8163" s="48"/>
      <c r="M8163" s="48"/>
      <c r="N8163" s="48"/>
      <c r="O8163" s="49"/>
    </row>
    <row r="8164" spans="2:15" x14ac:dyDescent="0.25">
      <c r="B8164" s="89"/>
      <c r="C8164" s="48"/>
      <c r="D8164" s="48"/>
      <c r="E8164" s="48"/>
      <c r="F8164" s="48"/>
      <c r="G8164" s="49"/>
      <c r="H8164" s="48"/>
      <c r="I8164" s="52"/>
      <c r="J8164" s="52"/>
      <c r="K8164" s="48"/>
      <c r="L8164" s="48"/>
      <c r="M8164" s="48"/>
      <c r="N8164" s="48"/>
      <c r="O8164" s="49"/>
    </row>
    <row r="8165" spans="2:15" x14ac:dyDescent="0.25">
      <c r="B8165" s="89"/>
      <c r="C8165" s="48"/>
      <c r="D8165" s="48"/>
      <c r="E8165" s="48"/>
      <c r="F8165" s="48"/>
      <c r="G8165" s="49"/>
      <c r="H8165" s="48"/>
      <c r="I8165" s="52"/>
      <c r="J8165" s="52"/>
      <c r="K8165" s="48"/>
      <c r="L8165" s="48"/>
      <c r="M8165" s="48"/>
      <c r="N8165" s="48"/>
      <c r="O8165" s="49"/>
    </row>
    <row r="8166" spans="2:15" x14ac:dyDescent="0.25">
      <c r="B8166" s="89"/>
      <c r="C8166" s="48"/>
      <c r="D8166" s="48"/>
      <c r="E8166" s="48"/>
      <c r="F8166" s="48"/>
      <c r="G8166" s="49"/>
      <c r="H8166" s="48"/>
      <c r="I8166" s="52"/>
      <c r="J8166" s="52"/>
      <c r="K8166" s="48"/>
      <c r="L8166" s="48"/>
      <c r="M8166" s="48"/>
      <c r="N8166" s="48"/>
      <c r="O8166" s="49"/>
    </row>
    <row r="8167" spans="2:15" x14ac:dyDescent="0.25">
      <c r="B8167" s="89"/>
      <c r="C8167" s="48"/>
      <c r="D8167" s="48"/>
      <c r="E8167" s="48"/>
      <c r="F8167" s="48"/>
      <c r="G8167" s="49"/>
      <c r="H8167" s="48"/>
      <c r="I8167" s="52"/>
      <c r="J8167" s="52"/>
      <c r="K8167" s="48"/>
      <c r="L8167" s="48"/>
      <c r="M8167" s="48"/>
      <c r="N8167" s="48"/>
      <c r="O8167" s="49"/>
    </row>
    <row r="8168" spans="2:15" x14ac:dyDescent="0.25">
      <c r="B8168" s="89"/>
      <c r="C8168" s="48"/>
      <c r="D8168" s="48"/>
      <c r="E8168" s="48"/>
      <c r="F8168" s="48"/>
      <c r="G8168" s="49"/>
      <c r="H8168" s="48"/>
      <c r="I8168" s="52"/>
      <c r="J8168" s="52"/>
      <c r="K8168" s="48"/>
      <c r="L8168" s="48"/>
      <c r="M8168" s="48"/>
      <c r="N8168" s="48"/>
      <c r="O8168" s="49"/>
    </row>
    <row r="8169" spans="2:15" x14ac:dyDescent="0.25">
      <c r="B8169" s="89"/>
      <c r="C8169" s="48"/>
      <c r="D8169" s="48"/>
      <c r="E8169" s="48"/>
      <c r="F8169" s="48"/>
      <c r="G8169" s="49"/>
      <c r="H8169" s="48"/>
      <c r="I8169" s="52"/>
      <c r="J8169" s="52"/>
      <c r="K8169" s="48"/>
      <c r="L8169" s="48"/>
      <c r="M8169" s="48"/>
      <c r="N8169" s="48"/>
      <c r="O8169" s="49"/>
    </row>
    <row r="8170" spans="2:15" x14ac:dyDescent="0.25">
      <c r="B8170" s="89"/>
      <c r="C8170" s="48"/>
      <c r="D8170" s="48"/>
      <c r="E8170" s="48"/>
      <c r="F8170" s="48"/>
      <c r="G8170" s="49"/>
      <c r="H8170" s="48"/>
      <c r="I8170" s="52"/>
      <c r="J8170" s="52"/>
      <c r="K8170" s="48"/>
      <c r="L8170" s="48"/>
      <c r="M8170" s="48"/>
      <c r="N8170" s="48"/>
      <c r="O8170" s="49"/>
    </row>
    <row r="8171" spans="2:15" x14ac:dyDescent="0.25">
      <c r="B8171" s="89"/>
      <c r="C8171" s="48"/>
      <c r="D8171" s="48"/>
      <c r="E8171" s="48"/>
      <c r="F8171" s="48"/>
      <c r="G8171" s="49"/>
      <c r="H8171" s="48"/>
      <c r="I8171" s="52"/>
      <c r="J8171" s="52"/>
      <c r="K8171" s="48"/>
      <c r="L8171" s="48"/>
      <c r="M8171" s="48"/>
      <c r="N8171" s="48"/>
      <c r="O8171" s="49"/>
    </row>
    <row r="8172" spans="2:15" x14ac:dyDescent="0.25">
      <c r="B8172" s="89"/>
      <c r="C8172" s="48"/>
      <c r="D8172" s="48"/>
      <c r="E8172" s="48"/>
      <c r="F8172" s="48"/>
      <c r="G8172" s="49"/>
      <c r="H8172" s="48"/>
      <c r="I8172" s="52"/>
      <c r="J8172" s="52"/>
      <c r="K8172" s="48"/>
      <c r="L8172" s="48"/>
      <c r="M8172" s="48"/>
      <c r="N8172" s="48"/>
      <c r="O8172" s="49"/>
    </row>
    <row r="8173" spans="2:15" x14ac:dyDescent="0.25">
      <c r="B8173" s="89"/>
      <c r="C8173" s="48"/>
      <c r="D8173" s="48"/>
      <c r="E8173" s="48"/>
      <c r="F8173" s="48"/>
      <c r="G8173" s="49"/>
      <c r="H8173" s="48"/>
      <c r="I8173" s="52"/>
      <c r="J8173" s="52"/>
      <c r="K8173" s="48"/>
      <c r="L8173" s="48"/>
      <c r="M8173" s="48"/>
      <c r="N8173" s="48"/>
      <c r="O8173" s="49"/>
    </row>
    <row r="8174" spans="2:15" x14ac:dyDescent="0.25">
      <c r="B8174" s="89"/>
      <c r="C8174" s="48"/>
      <c r="D8174" s="48"/>
      <c r="E8174" s="48"/>
      <c r="F8174" s="48"/>
      <c r="G8174" s="49"/>
      <c r="H8174" s="48"/>
      <c r="I8174" s="52"/>
      <c r="J8174" s="52"/>
      <c r="K8174" s="48"/>
      <c r="L8174" s="48"/>
      <c r="M8174" s="48"/>
      <c r="N8174" s="48"/>
      <c r="O8174" s="49"/>
    </row>
    <row r="8175" spans="2:15" x14ac:dyDescent="0.25">
      <c r="B8175" s="89"/>
      <c r="C8175" s="48"/>
      <c r="D8175" s="48"/>
      <c r="E8175" s="48"/>
      <c r="F8175" s="48"/>
      <c r="G8175" s="49"/>
      <c r="H8175" s="48"/>
      <c r="I8175" s="52"/>
      <c r="J8175" s="52"/>
      <c r="K8175" s="48"/>
      <c r="L8175" s="48"/>
      <c r="M8175" s="48"/>
      <c r="N8175" s="48"/>
      <c r="O8175" s="49"/>
    </row>
    <row r="8176" spans="2:15" x14ac:dyDescent="0.25">
      <c r="B8176" s="89"/>
      <c r="C8176" s="48"/>
      <c r="D8176" s="48"/>
      <c r="E8176" s="48"/>
      <c r="F8176" s="48"/>
      <c r="G8176" s="49"/>
      <c r="H8176" s="48"/>
      <c r="I8176" s="52"/>
      <c r="J8176" s="52"/>
      <c r="K8176" s="48"/>
      <c r="L8176" s="48"/>
      <c r="M8176" s="48"/>
      <c r="N8176" s="48"/>
      <c r="O8176" s="49"/>
    </row>
    <row r="8177" spans="2:15" x14ac:dyDescent="0.25">
      <c r="B8177" s="89"/>
      <c r="C8177" s="48"/>
      <c r="D8177" s="48"/>
      <c r="E8177" s="48"/>
      <c r="F8177" s="48"/>
      <c r="G8177" s="49"/>
      <c r="H8177" s="48"/>
      <c r="I8177" s="52"/>
      <c r="J8177" s="52"/>
      <c r="K8177" s="48"/>
      <c r="L8177" s="48"/>
      <c r="M8177" s="48"/>
      <c r="N8177" s="48"/>
      <c r="O8177" s="49"/>
    </row>
    <row r="8178" spans="2:15" x14ac:dyDescent="0.25">
      <c r="B8178" s="89"/>
      <c r="C8178" s="48"/>
      <c r="D8178" s="48"/>
      <c r="E8178" s="48"/>
      <c r="F8178" s="48"/>
      <c r="G8178" s="49"/>
      <c r="H8178" s="48"/>
      <c r="I8178" s="52"/>
      <c r="J8178" s="52"/>
      <c r="K8178" s="48"/>
      <c r="L8178" s="48"/>
      <c r="M8178" s="48"/>
      <c r="N8178" s="48"/>
      <c r="O8178" s="49"/>
    </row>
    <row r="8179" spans="2:15" x14ac:dyDescent="0.25">
      <c r="B8179" s="89"/>
      <c r="C8179" s="48"/>
      <c r="D8179" s="48"/>
      <c r="E8179" s="48"/>
      <c r="F8179" s="48"/>
      <c r="G8179" s="49"/>
      <c r="H8179" s="48"/>
      <c r="I8179" s="52"/>
      <c r="J8179" s="52"/>
      <c r="K8179" s="48"/>
      <c r="L8179" s="48"/>
      <c r="M8179" s="48"/>
      <c r="N8179" s="48"/>
      <c r="O8179" s="49"/>
    </row>
    <row r="8180" spans="2:15" x14ac:dyDescent="0.25">
      <c r="B8180" s="89"/>
      <c r="C8180" s="48"/>
      <c r="D8180" s="48"/>
      <c r="E8180" s="48"/>
      <c r="F8180" s="48"/>
      <c r="G8180" s="49"/>
      <c r="H8180" s="48"/>
      <c r="I8180" s="52"/>
      <c r="J8180" s="52"/>
      <c r="K8180" s="48"/>
      <c r="L8180" s="48"/>
      <c r="M8180" s="48"/>
      <c r="N8180" s="48"/>
      <c r="O8180" s="49"/>
    </row>
    <row r="8181" spans="2:15" x14ac:dyDescent="0.25">
      <c r="B8181" s="89"/>
      <c r="C8181" s="48"/>
      <c r="D8181" s="48"/>
      <c r="E8181" s="48"/>
      <c r="F8181" s="48"/>
      <c r="G8181" s="49"/>
      <c r="H8181" s="48"/>
      <c r="I8181" s="52"/>
      <c r="J8181" s="52"/>
      <c r="K8181" s="48"/>
      <c r="L8181" s="48"/>
      <c r="M8181" s="48"/>
      <c r="N8181" s="48"/>
      <c r="O8181" s="49"/>
    </row>
    <row r="8182" spans="2:15" x14ac:dyDescent="0.25">
      <c r="B8182" s="89"/>
      <c r="C8182" s="48"/>
      <c r="D8182" s="48"/>
      <c r="E8182" s="48"/>
      <c r="F8182" s="48"/>
      <c r="G8182" s="49"/>
      <c r="H8182" s="48"/>
      <c r="I8182" s="52"/>
      <c r="J8182" s="52"/>
      <c r="K8182" s="48"/>
      <c r="L8182" s="48"/>
      <c r="M8182" s="48"/>
      <c r="N8182" s="48"/>
      <c r="O8182" s="49"/>
    </row>
    <row r="8183" spans="2:15" x14ac:dyDescent="0.25">
      <c r="B8183" s="89"/>
      <c r="C8183" s="48"/>
      <c r="D8183" s="48"/>
      <c r="E8183" s="48"/>
      <c r="F8183" s="48"/>
      <c r="G8183" s="49"/>
      <c r="H8183" s="48"/>
      <c r="I8183" s="52"/>
      <c r="J8183" s="52"/>
      <c r="K8183" s="48"/>
      <c r="L8183" s="48"/>
      <c r="M8183" s="48"/>
      <c r="N8183" s="48"/>
      <c r="O8183" s="49"/>
    </row>
    <row r="8184" spans="2:15" x14ac:dyDescent="0.25">
      <c r="B8184" s="89"/>
      <c r="C8184" s="48"/>
      <c r="D8184" s="48"/>
      <c r="E8184" s="48"/>
      <c r="F8184" s="48"/>
      <c r="G8184" s="49"/>
      <c r="H8184" s="48"/>
      <c r="I8184" s="52"/>
      <c r="J8184" s="52"/>
      <c r="K8184" s="48"/>
      <c r="L8184" s="48"/>
      <c r="M8184" s="48"/>
      <c r="N8184" s="48"/>
      <c r="O8184" s="49"/>
    </row>
    <row r="8185" spans="2:15" x14ac:dyDescent="0.25">
      <c r="B8185" s="89"/>
      <c r="C8185" s="48"/>
      <c r="D8185" s="48"/>
      <c r="E8185" s="48"/>
      <c r="F8185" s="48"/>
      <c r="G8185" s="49"/>
      <c r="H8185" s="48"/>
      <c r="I8185" s="52"/>
      <c r="J8185" s="52"/>
      <c r="K8185" s="48"/>
      <c r="L8185" s="48"/>
      <c r="M8185" s="48"/>
      <c r="N8185" s="48"/>
      <c r="O8185" s="49"/>
    </row>
    <row r="8186" spans="2:15" x14ac:dyDescent="0.25">
      <c r="B8186" s="89"/>
      <c r="C8186" s="48"/>
      <c r="D8186" s="48"/>
      <c r="E8186" s="48"/>
      <c r="F8186" s="48"/>
      <c r="G8186" s="49"/>
      <c r="H8186" s="48"/>
      <c r="I8186" s="52"/>
      <c r="J8186" s="52"/>
      <c r="K8186" s="48"/>
      <c r="L8186" s="48"/>
      <c r="M8186" s="48"/>
      <c r="N8186" s="48"/>
      <c r="O8186" s="49"/>
    </row>
    <row r="8187" spans="2:15" x14ac:dyDescent="0.25">
      <c r="B8187" s="89"/>
      <c r="C8187" s="48"/>
      <c r="D8187" s="48"/>
      <c r="E8187" s="48"/>
      <c r="F8187" s="48"/>
      <c r="G8187" s="49"/>
      <c r="H8187" s="48"/>
      <c r="I8187" s="52"/>
      <c r="J8187" s="52"/>
      <c r="K8187" s="48"/>
      <c r="L8187" s="48"/>
      <c r="M8187" s="48"/>
      <c r="N8187" s="48"/>
      <c r="O8187" s="49"/>
    </row>
    <row r="8188" spans="2:15" x14ac:dyDescent="0.25">
      <c r="B8188" s="89"/>
      <c r="C8188" s="48"/>
      <c r="D8188" s="48"/>
      <c r="E8188" s="48"/>
      <c r="F8188" s="48"/>
      <c r="G8188" s="49"/>
      <c r="H8188" s="48"/>
      <c r="I8188" s="52"/>
      <c r="J8188" s="52"/>
      <c r="K8188" s="48"/>
      <c r="L8188" s="48"/>
      <c r="M8188" s="48"/>
      <c r="N8188" s="48"/>
      <c r="O8188" s="49"/>
    </row>
    <row r="8189" spans="2:15" x14ac:dyDescent="0.25">
      <c r="B8189" s="89"/>
      <c r="C8189" s="48"/>
      <c r="D8189" s="48"/>
      <c r="E8189" s="48"/>
      <c r="F8189" s="48"/>
      <c r="G8189" s="49"/>
      <c r="H8189" s="48"/>
      <c r="I8189" s="52"/>
      <c r="J8189" s="52"/>
      <c r="K8189" s="48"/>
      <c r="L8189" s="48"/>
      <c r="M8189" s="48"/>
      <c r="N8189" s="48"/>
      <c r="O8189" s="49"/>
    </row>
    <row r="8190" spans="2:15" x14ac:dyDescent="0.25">
      <c r="B8190" s="89"/>
      <c r="C8190" s="48"/>
      <c r="D8190" s="48"/>
      <c r="E8190" s="48"/>
      <c r="F8190" s="48"/>
      <c r="G8190" s="49"/>
      <c r="H8190" s="48"/>
      <c r="I8190" s="52"/>
      <c r="J8190" s="52"/>
      <c r="K8190" s="48"/>
      <c r="L8190" s="48"/>
      <c r="M8190" s="48"/>
      <c r="N8190" s="48"/>
      <c r="O8190" s="49"/>
    </row>
    <row r="8191" spans="2:15" x14ac:dyDescent="0.25">
      <c r="B8191" s="89"/>
      <c r="C8191" s="48"/>
      <c r="D8191" s="48"/>
      <c r="E8191" s="48"/>
      <c r="F8191" s="48"/>
      <c r="G8191" s="49"/>
      <c r="H8191" s="48"/>
      <c r="I8191" s="52"/>
      <c r="J8191" s="52"/>
      <c r="K8191" s="48"/>
      <c r="L8191" s="48"/>
      <c r="M8191" s="48"/>
      <c r="N8191" s="48"/>
      <c r="O8191" s="49"/>
    </row>
    <row r="8192" spans="2:15" x14ac:dyDescent="0.25">
      <c r="B8192" s="89"/>
      <c r="C8192" s="48"/>
      <c r="D8192" s="48"/>
      <c r="E8192" s="48"/>
      <c r="F8192" s="48"/>
      <c r="G8192" s="49"/>
      <c r="H8192" s="48"/>
      <c r="I8192" s="52"/>
      <c r="J8192" s="52"/>
      <c r="K8192" s="48"/>
      <c r="L8192" s="48"/>
      <c r="M8192" s="48"/>
      <c r="N8192" s="48"/>
      <c r="O8192" s="49"/>
    </row>
    <row r="8193" spans="2:15" x14ac:dyDescent="0.25">
      <c r="B8193" s="89"/>
      <c r="C8193" s="48"/>
      <c r="D8193" s="48"/>
      <c r="E8193" s="48"/>
      <c r="F8193" s="48"/>
      <c r="G8193" s="49"/>
      <c r="H8193" s="48"/>
      <c r="I8193" s="52"/>
      <c r="J8193" s="52"/>
      <c r="K8193" s="48"/>
      <c r="L8193" s="48"/>
      <c r="M8193" s="48"/>
      <c r="N8193" s="48"/>
      <c r="O8193" s="49"/>
    </row>
    <row r="8194" spans="2:15" x14ac:dyDescent="0.25">
      <c r="B8194" s="89"/>
      <c r="C8194" s="48"/>
      <c r="D8194" s="48"/>
      <c r="E8194" s="48"/>
      <c r="F8194" s="48"/>
      <c r="G8194" s="49"/>
      <c r="H8194" s="48"/>
      <c r="I8194" s="52"/>
      <c r="J8194" s="52"/>
      <c r="K8194" s="48"/>
      <c r="L8194" s="48"/>
      <c r="M8194" s="48"/>
      <c r="N8194" s="48"/>
      <c r="O8194" s="49"/>
    </row>
    <row r="8195" spans="2:15" x14ac:dyDescent="0.25">
      <c r="B8195" s="89"/>
      <c r="C8195" s="48"/>
      <c r="D8195" s="48"/>
      <c r="E8195" s="48"/>
      <c r="F8195" s="48"/>
      <c r="G8195" s="49"/>
      <c r="H8195" s="48"/>
      <c r="I8195" s="52"/>
      <c r="J8195" s="52"/>
      <c r="K8195" s="48"/>
      <c r="L8195" s="48"/>
      <c r="M8195" s="48"/>
      <c r="N8195" s="48"/>
      <c r="O8195" s="49"/>
    </row>
    <row r="8196" spans="2:15" x14ac:dyDescent="0.25">
      <c r="B8196" s="89"/>
      <c r="C8196" s="48"/>
      <c r="D8196" s="48"/>
      <c r="E8196" s="48"/>
      <c r="F8196" s="48"/>
      <c r="G8196" s="49"/>
      <c r="H8196" s="48"/>
      <c r="I8196" s="52"/>
      <c r="J8196" s="52"/>
      <c r="K8196" s="48"/>
      <c r="L8196" s="48"/>
      <c r="M8196" s="48"/>
      <c r="N8196" s="48"/>
      <c r="O8196" s="49"/>
    </row>
    <row r="8197" spans="2:15" x14ac:dyDescent="0.25">
      <c r="B8197" s="89"/>
      <c r="C8197" s="48"/>
      <c r="D8197" s="48"/>
      <c r="E8197" s="48"/>
      <c r="F8197" s="48"/>
      <c r="G8197" s="49"/>
      <c r="H8197" s="48"/>
      <c r="I8197" s="52"/>
      <c r="J8197" s="52"/>
      <c r="K8197" s="48"/>
      <c r="L8197" s="48"/>
      <c r="M8197" s="48"/>
      <c r="N8197" s="48"/>
      <c r="O8197" s="49"/>
    </row>
    <row r="8198" spans="2:15" x14ac:dyDescent="0.25">
      <c r="B8198" s="89"/>
      <c r="C8198" s="48"/>
      <c r="D8198" s="48"/>
      <c r="E8198" s="48"/>
      <c r="F8198" s="48"/>
      <c r="G8198" s="49"/>
      <c r="H8198" s="48"/>
      <c r="I8198" s="52"/>
      <c r="J8198" s="52"/>
      <c r="K8198" s="48"/>
      <c r="L8198" s="48"/>
      <c r="M8198" s="48"/>
      <c r="N8198" s="48"/>
      <c r="O8198" s="49"/>
    </row>
    <row r="8199" spans="2:15" x14ac:dyDescent="0.25">
      <c r="B8199" s="89"/>
      <c r="C8199" s="48"/>
      <c r="D8199" s="48"/>
      <c r="E8199" s="48"/>
      <c r="F8199" s="48"/>
      <c r="G8199" s="49"/>
      <c r="H8199" s="48"/>
      <c r="I8199" s="52"/>
      <c r="J8199" s="52"/>
      <c r="K8199" s="48"/>
      <c r="L8199" s="48"/>
      <c r="M8199" s="48"/>
      <c r="N8199" s="48"/>
      <c r="O8199" s="49"/>
    </row>
    <row r="8200" spans="2:15" x14ac:dyDescent="0.25">
      <c r="B8200" s="89"/>
      <c r="C8200" s="48"/>
      <c r="D8200" s="48"/>
      <c r="E8200" s="48"/>
      <c r="F8200" s="48"/>
      <c r="G8200" s="49"/>
      <c r="H8200" s="48"/>
      <c r="I8200" s="52"/>
      <c r="J8200" s="52"/>
      <c r="K8200" s="48"/>
      <c r="L8200" s="48"/>
      <c r="M8200" s="48"/>
      <c r="N8200" s="48"/>
      <c r="O8200" s="49"/>
    </row>
    <row r="8201" spans="2:15" x14ac:dyDescent="0.25">
      <c r="B8201" s="89"/>
      <c r="C8201" s="48"/>
      <c r="D8201" s="48"/>
      <c r="E8201" s="48"/>
      <c r="F8201" s="48"/>
      <c r="G8201" s="49"/>
      <c r="H8201" s="48"/>
      <c r="I8201" s="52"/>
      <c r="J8201" s="52"/>
      <c r="K8201" s="48"/>
      <c r="L8201" s="48"/>
      <c r="M8201" s="48"/>
      <c r="N8201" s="48"/>
      <c r="O8201" s="49"/>
    </row>
    <row r="8202" spans="2:15" x14ac:dyDescent="0.25">
      <c r="B8202" s="89"/>
      <c r="C8202" s="48"/>
      <c r="D8202" s="48"/>
      <c r="E8202" s="48"/>
      <c r="F8202" s="48"/>
      <c r="G8202" s="49"/>
      <c r="H8202" s="48"/>
      <c r="I8202" s="52"/>
      <c r="J8202" s="52"/>
      <c r="K8202" s="48"/>
      <c r="L8202" s="48"/>
      <c r="M8202" s="48"/>
      <c r="N8202" s="48"/>
      <c r="O8202" s="49"/>
    </row>
    <row r="8203" spans="2:15" x14ac:dyDescent="0.25">
      <c r="B8203" s="89"/>
      <c r="C8203" s="48"/>
      <c r="D8203" s="48"/>
      <c r="E8203" s="48"/>
      <c r="F8203" s="48"/>
      <c r="G8203" s="49"/>
      <c r="H8203" s="48"/>
      <c r="I8203" s="52"/>
      <c r="J8203" s="52"/>
      <c r="K8203" s="48"/>
      <c r="L8203" s="48"/>
      <c r="M8203" s="48"/>
      <c r="N8203" s="48"/>
      <c r="O8203" s="49"/>
    </row>
    <row r="8204" spans="2:15" x14ac:dyDescent="0.25">
      <c r="B8204" s="89"/>
      <c r="C8204" s="48"/>
      <c r="D8204" s="48"/>
      <c r="E8204" s="48"/>
      <c r="F8204" s="48"/>
      <c r="G8204" s="49"/>
      <c r="H8204" s="48"/>
      <c r="I8204" s="52"/>
      <c r="J8204" s="52"/>
      <c r="K8204" s="48"/>
      <c r="L8204" s="48"/>
      <c r="M8204" s="48"/>
      <c r="N8204" s="48"/>
      <c r="O8204" s="49"/>
    </row>
    <row r="8205" spans="2:15" x14ac:dyDescent="0.25">
      <c r="B8205" s="89"/>
      <c r="C8205" s="48"/>
      <c r="D8205" s="48"/>
      <c r="E8205" s="48"/>
      <c r="F8205" s="48"/>
      <c r="G8205" s="49"/>
      <c r="H8205" s="48"/>
      <c r="I8205" s="52"/>
      <c r="J8205" s="52"/>
      <c r="K8205" s="48"/>
      <c r="L8205" s="48"/>
      <c r="M8205" s="48"/>
      <c r="N8205" s="48"/>
      <c r="O8205" s="49"/>
    </row>
    <row r="8206" spans="2:15" x14ac:dyDescent="0.25">
      <c r="B8206" s="89"/>
      <c r="C8206" s="48"/>
      <c r="D8206" s="48"/>
      <c r="E8206" s="48"/>
      <c r="F8206" s="48"/>
      <c r="G8206" s="49"/>
      <c r="H8206" s="48"/>
      <c r="I8206" s="52"/>
      <c r="J8206" s="52"/>
      <c r="K8206" s="48"/>
      <c r="L8206" s="48"/>
      <c r="M8206" s="48"/>
      <c r="N8206" s="48"/>
      <c r="O8206" s="49"/>
    </row>
    <row r="8207" spans="2:15" x14ac:dyDescent="0.25">
      <c r="B8207" s="89"/>
      <c r="C8207" s="48"/>
      <c r="D8207" s="48"/>
      <c r="E8207" s="48"/>
      <c r="F8207" s="48"/>
      <c r="G8207" s="49"/>
      <c r="H8207" s="48"/>
      <c r="I8207" s="52"/>
      <c r="J8207" s="52"/>
      <c r="K8207" s="48"/>
      <c r="L8207" s="48"/>
      <c r="M8207" s="48"/>
      <c r="N8207" s="48"/>
      <c r="O8207" s="49"/>
    </row>
    <row r="8208" spans="2:15" x14ac:dyDescent="0.25">
      <c r="B8208" s="89"/>
      <c r="C8208" s="48"/>
      <c r="D8208" s="48"/>
      <c r="E8208" s="48"/>
      <c r="F8208" s="48"/>
      <c r="G8208" s="49"/>
      <c r="H8208" s="48"/>
      <c r="I8208" s="52"/>
      <c r="J8208" s="52"/>
      <c r="K8208" s="48"/>
      <c r="L8208" s="48"/>
      <c r="M8208" s="48"/>
      <c r="N8208" s="48"/>
      <c r="O8208" s="49"/>
    </row>
    <row r="8209" spans="2:15" x14ac:dyDescent="0.25">
      <c r="B8209" s="89"/>
      <c r="C8209" s="48"/>
      <c r="D8209" s="48"/>
      <c r="E8209" s="48"/>
      <c r="F8209" s="48"/>
      <c r="G8209" s="49"/>
      <c r="H8209" s="48"/>
      <c r="I8209" s="52"/>
      <c r="J8209" s="52"/>
      <c r="K8209" s="48"/>
      <c r="L8209" s="48"/>
      <c r="M8209" s="48"/>
      <c r="N8209" s="48"/>
      <c r="O8209" s="49"/>
    </row>
    <row r="8210" spans="2:15" x14ac:dyDescent="0.25">
      <c r="B8210" s="89"/>
      <c r="C8210" s="48"/>
      <c r="D8210" s="48"/>
      <c r="E8210" s="48"/>
      <c r="F8210" s="48"/>
      <c r="G8210" s="49"/>
      <c r="H8210" s="48"/>
      <c r="I8210" s="52"/>
      <c r="J8210" s="52"/>
      <c r="K8210" s="48"/>
      <c r="L8210" s="48"/>
      <c r="M8210" s="48"/>
      <c r="N8210" s="48"/>
      <c r="O8210" s="49"/>
    </row>
    <row r="8211" spans="2:15" x14ac:dyDescent="0.25">
      <c r="B8211" s="89"/>
      <c r="C8211" s="48"/>
      <c r="D8211" s="48"/>
      <c r="E8211" s="48"/>
      <c r="F8211" s="48"/>
      <c r="G8211" s="49"/>
      <c r="H8211" s="48"/>
      <c r="I8211" s="52"/>
      <c r="J8211" s="52"/>
      <c r="K8211" s="48"/>
      <c r="L8211" s="48"/>
      <c r="M8211" s="48"/>
      <c r="N8211" s="48"/>
      <c r="O8211" s="49"/>
    </row>
    <row r="8212" spans="2:15" x14ac:dyDescent="0.25">
      <c r="B8212" s="89"/>
      <c r="C8212" s="48"/>
      <c r="D8212" s="48"/>
      <c r="E8212" s="48"/>
      <c r="F8212" s="48"/>
      <c r="G8212" s="49"/>
      <c r="H8212" s="48"/>
      <c r="I8212" s="52"/>
      <c r="J8212" s="52"/>
      <c r="K8212" s="48"/>
      <c r="L8212" s="48"/>
      <c r="M8212" s="48"/>
      <c r="N8212" s="48"/>
      <c r="O8212" s="49"/>
    </row>
    <row r="8213" spans="2:15" x14ac:dyDescent="0.25">
      <c r="B8213" s="89"/>
      <c r="C8213" s="48"/>
      <c r="D8213" s="48"/>
      <c r="E8213" s="48"/>
      <c r="F8213" s="48"/>
      <c r="G8213" s="49"/>
      <c r="H8213" s="48"/>
      <c r="I8213" s="52"/>
      <c r="J8213" s="52"/>
      <c r="K8213" s="48"/>
      <c r="L8213" s="48"/>
      <c r="M8213" s="48"/>
      <c r="N8213" s="48"/>
      <c r="O8213" s="49"/>
    </row>
    <row r="8214" spans="2:15" x14ac:dyDescent="0.25">
      <c r="B8214" s="89"/>
      <c r="C8214" s="48"/>
      <c r="D8214" s="48"/>
      <c r="E8214" s="48"/>
      <c r="F8214" s="48"/>
      <c r="G8214" s="49"/>
      <c r="H8214" s="48"/>
      <c r="I8214" s="52"/>
      <c r="J8214" s="52"/>
      <c r="K8214" s="48"/>
      <c r="L8214" s="48"/>
      <c r="M8214" s="48"/>
      <c r="N8214" s="48"/>
      <c r="O8214" s="49"/>
    </row>
    <row r="8215" spans="2:15" x14ac:dyDescent="0.25">
      <c r="B8215" s="89"/>
      <c r="C8215" s="48"/>
      <c r="D8215" s="48"/>
      <c r="E8215" s="48"/>
      <c r="F8215" s="48"/>
      <c r="G8215" s="49"/>
      <c r="H8215" s="48"/>
      <c r="I8215" s="52"/>
      <c r="J8215" s="52"/>
      <c r="K8215" s="48"/>
      <c r="L8215" s="48"/>
      <c r="M8215" s="48"/>
      <c r="N8215" s="48"/>
      <c r="O8215" s="49"/>
    </row>
    <row r="8216" spans="2:15" x14ac:dyDescent="0.25">
      <c r="B8216" s="89"/>
      <c r="C8216" s="48"/>
      <c r="D8216" s="48"/>
      <c r="E8216" s="48"/>
      <c r="F8216" s="48"/>
      <c r="G8216" s="49"/>
      <c r="H8216" s="48"/>
      <c r="I8216" s="52"/>
      <c r="J8216" s="52"/>
      <c r="K8216" s="48"/>
      <c r="L8216" s="48"/>
      <c r="M8216" s="48"/>
      <c r="N8216" s="48"/>
      <c r="O8216" s="49"/>
    </row>
    <row r="8217" spans="2:15" x14ac:dyDescent="0.25">
      <c r="B8217" s="89"/>
      <c r="C8217" s="48"/>
      <c r="D8217" s="48"/>
      <c r="E8217" s="48"/>
      <c r="F8217" s="48"/>
      <c r="G8217" s="49"/>
      <c r="H8217" s="48"/>
      <c r="I8217" s="52"/>
      <c r="J8217" s="52"/>
      <c r="K8217" s="48"/>
      <c r="L8217" s="48"/>
      <c r="M8217" s="48"/>
      <c r="N8217" s="48"/>
      <c r="O8217" s="49"/>
    </row>
    <row r="8218" spans="2:15" x14ac:dyDescent="0.25">
      <c r="B8218" s="89"/>
      <c r="C8218" s="48"/>
      <c r="D8218" s="48"/>
      <c r="E8218" s="48"/>
      <c r="F8218" s="48"/>
      <c r="G8218" s="49"/>
      <c r="H8218" s="48"/>
      <c r="I8218" s="52"/>
      <c r="J8218" s="52"/>
      <c r="K8218" s="48"/>
      <c r="L8218" s="48"/>
      <c r="M8218" s="48"/>
      <c r="N8218" s="48"/>
      <c r="O8218" s="49"/>
    </row>
    <row r="8219" spans="2:15" x14ac:dyDescent="0.25">
      <c r="B8219" s="89"/>
      <c r="C8219" s="48"/>
      <c r="D8219" s="48"/>
      <c r="E8219" s="48"/>
      <c r="F8219" s="48"/>
      <c r="G8219" s="49"/>
      <c r="H8219" s="48"/>
      <c r="I8219" s="52"/>
      <c r="J8219" s="52"/>
      <c r="K8219" s="48"/>
      <c r="L8219" s="48"/>
      <c r="M8219" s="48"/>
      <c r="N8219" s="48"/>
      <c r="O8219" s="49"/>
    </row>
    <row r="8220" spans="2:15" x14ac:dyDescent="0.25">
      <c r="B8220" s="89"/>
      <c r="C8220" s="48"/>
      <c r="D8220" s="48"/>
      <c r="E8220" s="48"/>
      <c r="F8220" s="48"/>
      <c r="G8220" s="49"/>
      <c r="H8220" s="48"/>
      <c r="I8220" s="52"/>
      <c r="J8220" s="52"/>
      <c r="K8220" s="48"/>
      <c r="L8220" s="48"/>
      <c r="M8220" s="48"/>
      <c r="N8220" s="48"/>
      <c r="O8220" s="49"/>
    </row>
    <row r="8221" spans="2:15" x14ac:dyDescent="0.25">
      <c r="B8221" s="89"/>
      <c r="C8221" s="48"/>
      <c r="D8221" s="48"/>
      <c r="E8221" s="48"/>
      <c r="F8221" s="48"/>
      <c r="G8221" s="49"/>
      <c r="H8221" s="48"/>
      <c r="I8221" s="52"/>
      <c r="J8221" s="52"/>
      <c r="K8221" s="48"/>
      <c r="L8221" s="48"/>
      <c r="M8221" s="48"/>
      <c r="N8221" s="48"/>
      <c r="O8221" s="49"/>
    </row>
    <row r="8222" spans="2:15" x14ac:dyDescent="0.25">
      <c r="B8222" s="89"/>
      <c r="C8222" s="48"/>
      <c r="D8222" s="48"/>
      <c r="E8222" s="48"/>
      <c r="F8222" s="48"/>
      <c r="G8222" s="49"/>
      <c r="H8222" s="48"/>
      <c r="I8222" s="52"/>
      <c r="J8222" s="52"/>
      <c r="K8222" s="48"/>
      <c r="L8222" s="48"/>
      <c r="M8222" s="48"/>
      <c r="N8222" s="48"/>
      <c r="O8222" s="49"/>
    </row>
    <row r="8223" spans="2:15" x14ac:dyDescent="0.25">
      <c r="B8223" s="89"/>
      <c r="C8223" s="48"/>
      <c r="D8223" s="48"/>
      <c r="E8223" s="48"/>
      <c r="F8223" s="48"/>
      <c r="G8223" s="49"/>
      <c r="H8223" s="48"/>
      <c r="I8223" s="52"/>
      <c r="J8223" s="52"/>
      <c r="K8223" s="48"/>
      <c r="L8223" s="48"/>
      <c r="M8223" s="48"/>
      <c r="N8223" s="48"/>
      <c r="O8223" s="49"/>
    </row>
    <row r="8224" spans="2:15" x14ac:dyDescent="0.25">
      <c r="B8224" s="89"/>
      <c r="C8224" s="48"/>
      <c r="D8224" s="48"/>
      <c r="E8224" s="48"/>
      <c r="F8224" s="48"/>
      <c r="G8224" s="49"/>
      <c r="H8224" s="48"/>
      <c r="I8224" s="52"/>
      <c r="J8224" s="52"/>
      <c r="K8224" s="48"/>
      <c r="L8224" s="48"/>
      <c r="M8224" s="48"/>
      <c r="N8224" s="48"/>
      <c r="O8224" s="49"/>
    </row>
    <row r="8225" spans="2:15" x14ac:dyDescent="0.25">
      <c r="B8225" s="89"/>
      <c r="C8225" s="48"/>
      <c r="D8225" s="48"/>
      <c r="E8225" s="48"/>
      <c r="F8225" s="48"/>
      <c r="G8225" s="49"/>
      <c r="H8225" s="48"/>
      <c r="I8225" s="52"/>
      <c r="J8225" s="52"/>
      <c r="K8225" s="48"/>
      <c r="L8225" s="48"/>
      <c r="M8225" s="48"/>
      <c r="N8225" s="48"/>
      <c r="O8225" s="49"/>
    </row>
    <row r="8226" spans="2:15" x14ac:dyDescent="0.25">
      <c r="B8226" s="89"/>
      <c r="C8226" s="48"/>
      <c r="D8226" s="48"/>
      <c r="E8226" s="48"/>
      <c r="F8226" s="48"/>
      <c r="G8226" s="49"/>
      <c r="H8226" s="48"/>
      <c r="I8226" s="52"/>
      <c r="J8226" s="52"/>
      <c r="K8226" s="48"/>
      <c r="L8226" s="48"/>
      <c r="M8226" s="48"/>
      <c r="N8226" s="48"/>
      <c r="O8226" s="49"/>
    </row>
    <row r="8227" spans="2:15" x14ac:dyDescent="0.25">
      <c r="B8227" s="89"/>
      <c r="C8227" s="48"/>
      <c r="D8227" s="48"/>
      <c r="E8227" s="48"/>
      <c r="F8227" s="48"/>
      <c r="G8227" s="49"/>
      <c r="H8227" s="48"/>
      <c r="I8227" s="52"/>
      <c r="J8227" s="52"/>
      <c r="K8227" s="48"/>
      <c r="L8227" s="48"/>
      <c r="M8227" s="48"/>
      <c r="N8227" s="48"/>
      <c r="O8227" s="49"/>
    </row>
    <row r="8228" spans="2:15" x14ac:dyDescent="0.25">
      <c r="B8228" s="89"/>
      <c r="C8228" s="48"/>
      <c r="D8228" s="48"/>
      <c r="E8228" s="48"/>
      <c r="F8228" s="48"/>
      <c r="G8228" s="49"/>
      <c r="H8228" s="48"/>
      <c r="I8228" s="52"/>
      <c r="J8228" s="52"/>
      <c r="K8228" s="48"/>
      <c r="L8228" s="48"/>
      <c r="M8228" s="48"/>
      <c r="N8228" s="48"/>
      <c r="O8228" s="49"/>
    </row>
    <row r="8229" spans="2:15" x14ac:dyDescent="0.25">
      <c r="B8229" s="89"/>
      <c r="C8229" s="48"/>
      <c r="D8229" s="48"/>
      <c r="E8229" s="48"/>
      <c r="F8229" s="48"/>
      <c r="G8229" s="49"/>
      <c r="H8229" s="48"/>
      <c r="I8229" s="52"/>
      <c r="J8229" s="52"/>
      <c r="K8229" s="48"/>
      <c r="L8229" s="48"/>
      <c r="M8229" s="48"/>
      <c r="N8229" s="48"/>
      <c r="O8229" s="49"/>
    </row>
    <row r="8230" spans="2:15" x14ac:dyDescent="0.25">
      <c r="B8230" s="89"/>
      <c r="C8230" s="48"/>
      <c r="D8230" s="48"/>
      <c r="E8230" s="48"/>
      <c r="F8230" s="48"/>
      <c r="G8230" s="49"/>
      <c r="H8230" s="48"/>
      <c r="I8230" s="52"/>
      <c r="J8230" s="52"/>
      <c r="K8230" s="48"/>
      <c r="L8230" s="48"/>
      <c r="M8230" s="48"/>
      <c r="N8230" s="48"/>
      <c r="O8230" s="49"/>
    </row>
    <row r="8231" spans="2:15" x14ac:dyDescent="0.25">
      <c r="B8231" s="89"/>
      <c r="C8231" s="48"/>
      <c r="D8231" s="48"/>
      <c r="E8231" s="48"/>
      <c r="F8231" s="48"/>
      <c r="G8231" s="49"/>
      <c r="H8231" s="48"/>
      <c r="I8231" s="52"/>
      <c r="J8231" s="52"/>
      <c r="K8231" s="48"/>
      <c r="L8231" s="48"/>
      <c r="M8231" s="48"/>
      <c r="N8231" s="48"/>
      <c r="O8231" s="49"/>
    </row>
    <row r="8232" spans="2:15" x14ac:dyDescent="0.25">
      <c r="B8232" s="89"/>
      <c r="C8232" s="48"/>
      <c r="D8232" s="48"/>
      <c r="E8232" s="48"/>
      <c r="F8232" s="48"/>
      <c r="G8232" s="49"/>
      <c r="H8232" s="48"/>
      <c r="I8232" s="52"/>
      <c r="J8232" s="52"/>
      <c r="K8232" s="48"/>
      <c r="L8232" s="48"/>
      <c r="M8232" s="48"/>
      <c r="N8232" s="48"/>
      <c r="O8232" s="49"/>
    </row>
    <row r="8233" spans="2:15" x14ac:dyDescent="0.25">
      <c r="B8233" s="89"/>
      <c r="C8233" s="48"/>
      <c r="D8233" s="48"/>
      <c r="E8233" s="48"/>
      <c r="F8233" s="48"/>
      <c r="G8233" s="49"/>
      <c r="H8233" s="48"/>
      <c r="I8233" s="52"/>
      <c r="J8233" s="52"/>
      <c r="K8233" s="48"/>
      <c r="L8233" s="48"/>
      <c r="M8233" s="48"/>
      <c r="N8233" s="48"/>
      <c r="O8233" s="49"/>
    </row>
    <row r="8234" spans="2:15" x14ac:dyDescent="0.25">
      <c r="B8234" s="89"/>
      <c r="C8234" s="48"/>
      <c r="D8234" s="48"/>
      <c r="E8234" s="48"/>
      <c r="F8234" s="48"/>
      <c r="G8234" s="49"/>
      <c r="H8234" s="48"/>
      <c r="I8234" s="52"/>
      <c r="J8234" s="52"/>
      <c r="K8234" s="48"/>
      <c r="L8234" s="48"/>
      <c r="M8234" s="48"/>
      <c r="N8234" s="48"/>
      <c r="O8234" s="49"/>
    </row>
    <row r="8235" spans="2:15" x14ac:dyDescent="0.25">
      <c r="B8235" s="89"/>
      <c r="C8235" s="48"/>
      <c r="D8235" s="48"/>
      <c r="E8235" s="48"/>
      <c r="F8235" s="48"/>
      <c r="G8235" s="49"/>
      <c r="H8235" s="48"/>
      <c r="I8235" s="52"/>
      <c r="J8235" s="52"/>
      <c r="K8235" s="48"/>
      <c r="L8235" s="48"/>
      <c r="M8235" s="48"/>
      <c r="N8235" s="48"/>
      <c r="O8235" s="49"/>
    </row>
    <row r="8236" spans="2:15" x14ac:dyDescent="0.25">
      <c r="B8236" s="89"/>
      <c r="C8236" s="48"/>
      <c r="D8236" s="48"/>
      <c r="E8236" s="48"/>
      <c r="F8236" s="48"/>
      <c r="G8236" s="49"/>
      <c r="H8236" s="48"/>
      <c r="I8236" s="52"/>
      <c r="J8236" s="52"/>
      <c r="K8236" s="48"/>
      <c r="L8236" s="48"/>
      <c r="M8236" s="48"/>
      <c r="N8236" s="48"/>
      <c r="O8236" s="49"/>
    </row>
    <row r="8237" spans="2:15" x14ac:dyDescent="0.25">
      <c r="B8237" s="89"/>
      <c r="C8237" s="48"/>
      <c r="D8237" s="48"/>
      <c r="E8237" s="48"/>
      <c r="F8237" s="48"/>
      <c r="G8237" s="49"/>
      <c r="H8237" s="48"/>
      <c r="I8237" s="52"/>
      <c r="J8237" s="52"/>
      <c r="K8237" s="48"/>
      <c r="L8237" s="48"/>
      <c r="M8237" s="48"/>
      <c r="N8237" s="48"/>
      <c r="O8237" s="49"/>
    </row>
    <row r="8238" spans="2:15" x14ac:dyDescent="0.25">
      <c r="B8238" s="89"/>
      <c r="C8238" s="48"/>
      <c r="D8238" s="48"/>
      <c r="E8238" s="48"/>
      <c r="F8238" s="48"/>
      <c r="G8238" s="49"/>
      <c r="H8238" s="48"/>
      <c r="I8238" s="52"/>
      <c r="J8238" s="52"/>
      <c r="K8238" s="48"/>
      <c r="L8238" s="48"/>
      <c r="M8238" s="48"/>
      <c r="N8238" s="48"/>
      <c r="O8238" s="49"/>
    </row>
    <row r="8239" spans="2:15" x14ac:dyDescent="0.25">
      <c r="B8239" s="89"/>
      <c r="C8239" s="48"/>
      <c r="D8239" s="48"/>
      <c r="E8239" s="48"/>
      <c r="F8239" s="48"/>
      <c r="G8239" s="49"/>
      <c r="H8239" s="48"/>
      <c r="I8239" s="52"/>
      <c r="J8239" s="52"/>
      <c r="K8239" s="48"/>
      <c r="L8239" s="48"/>
      <c r="M8239" s="48"/>
      <c r="N8239" s="48"/>
      <c r="O8239" s="49"/>
    </row>
    <row r="8240" spans="2:15" x14ac:dyDescent="0.25">
      <c r="B8240" s="89"/>
      <c r="C8240" s="48"/>
      <c r="D8240" s="48"/>
      <c r="E8240" s="48"/>
      <c r="F8240" s="48"/>
      <c r="G8240" s="49"/>
      <c r="H8240" s="48"/>
      <c r="I8240" s="52"/>
      <c r="J8240" s="52"/>
      <c r="K8240" s="48"/>
      <c r="L8240" s="48"/>
      <c r="M8240" s="48"/>
      <c r="N8240" s="48"/>
      <c r="O8240" s="49"/>
    </row>
    <row r="8241" spans="2:15" x14ac:dyDescent="0.25">
      <c r="B8241" s="89"/>
      <c r="C8241" s="48"/>
      <c r="D8241" s="48"/>
      <c r="E8241" s="48"/>
      <c r="F8241" s="48"/>
      <c r="G8241" s="49"/>
      <c r="H8241" s="48"/>
      <c r="I8241" s="52"/>
      <c r="J8241" s="52"/>
      <c r="K8241" s="48"/>
      <c r="L8241" s="48"/>
      <c r="M8241" s="48"/>
      <c r="N8241" s="48"/>
      <c r="O8241" s="49"/>
    </row>
    <row r="8242" spans="2:15" x14ac:dyDescent="0.25">
      <c r="B8242" s="89"/>
      <c r="C8242" s="48"/>
      <c r="D8242" s="48"/>
      <c r="E8242" s="48"/>
      <c r="F8242" s="48"/>
      <c r="G8242" s="49"/>
      <c r="H8242" s="48"/>
      <c r="I8242" s="52"/>
      <c r="J8242" s="52"/>
      <c r="K8242" s="48"/>
      <c r="L8242" s="48"/>
      <c r="M8242" s="48"/>
      <c r="N8242" s="48"/>
      <c r="O8242" s="49"/>
    </row>
    <row r="8243" spans="2:15" x14ac:dyDescent="0.25">
      <c r="B8243" s="89"/>
      <c r="C8243" s="48"/>
      <c r="D8243" s="48"/>
      <c r="E8243" s="48"/>
      <c r="F8243" s="48"/>
      <c r="G8243" s="49"/>
      <c r="H8243" s="48"/>
      <c r="I8243" s="52"/>
      <c r="J8243" s="52"/>
      <c r="K8243" s="48"/>
      <c r="L8243" s="48"/>
      <c r="M8243" s="48"/>
      <c r="N8243" s="48"/>
      <c r="O8243" s="49"/>
    </row>
    <row r="8244" spans="2:15" x14ac:dyDescent="0.25">
      <c r="B8244" s="89"/>
      <c r="C8244" s="48"/>
      <c r="D8244" s="48"/>
      <c r="E8244" s="48"/>
      <c r="F8244" s="48"/>
      <c r="G8244" s="49"/>
      <c r="H8244" s="48"/>
      <c r="I8244" s="52"/>
      <c r="J8244" s="52"/>
      <c r="K8244" s="48"/>
      <c r="L8244" s="48"/>
      <c r="M8244" s="48"/>
      <c r="N8244" s="48"/>
      <c r="O8244" s="49"/>
    </row>
    <row r="8245" spans="2:15" x14ac:dyDescent="0.25">
      <c r="B8245" s="89"/>
      <c r="C8245" s="48"/>
      <c r="D8245" s="48"/>
      <c r="E8245" s="48"/>
      <c r="F8245" s="48"/>
      <c r="G8245" s="49"/>
      <c r="H8245" s="48"/>
      <c r="I8245" s="52"/>
      <c r="J8245" s="52"/>
      <c r="K8245" s="48"/>
      <c r="L8245" s="48"/>
      <c r="M8245" s="48"/>
      <c r="N8245" s="48"/>
      <c r="O8245" s="49"/>
    </row>
    <row r="8246" spans="2:15" x14ac:dyDescent="0.25">
      <c r="B8246" s="89"/>
      <c r="C8246" s="48"/>
      <c r="D8246" s="48"/>
      <c r="E8246" s="48"/>
      <c r="F8246" s="48"/>
      <c r="G8246" s="49"/>
      <c r="H8246" s="48"/>
      <c r="I8246" s="52"/>
      <c r="J8246" s="52"/>
      <c r="K8246" s="48"/>
      <c r="L8246" s="48"/>
      <c r="M8246" s="48"/>
      <c r="N8246" s="48"/>
      <c r="O8246" s="49"/>
    </row>
    <row r="8247" spans="2:15" x14ac:dyDescent="0.25">
      <c r="B8247" s="89"/>
      <c r="C8247" s="48"/>
      <c r="D8247" s="48"/>
      <c r="E8247" s="48"/>
      <c r="F8247" s="48"/>
      <c r="G8247" s="49"/>
      <c r="H8247" s="48"/>
      <c r="I8247" s="52"/>
      <c r="J8247" s="52"/>
      <c r="K8247" s="48"/>
      <c r="L8247" s="48"/>
      <c r="M8247" s="48"/>
      <c r="N8247" s="48"/>
      <c r="O8247" s="49"/>
    </row>
    <row r="8248" spans="2:15" x14ac:dyDescent="0.25">
      <c r="B8248" s="89"/>
      <c r="C8248" s="48"/>
      <c r="D8248" s="48"/>
      <c r="E8248" s="48"/>
      <c r="F8248" s="48"/>
      <c r="G8248" s="49"/>
      <c r="H8248" s="48"/>
      <c r="I8248" s="52"/>
      <c r="J8248" s="52"/>
      <c r="K8248" s="48"/>
      <c r="L8248" s="48"/>
      <c r="M8248" s="48"/>
      <c r="N8248" s="48"/>
      <c r="O8248" s="49"/>
    </row>
    <row r="8249" spans="2:15" x14ac:dyDescent="0.25">
      <c r="B8249" s="89"/>
      <c r="C8249" s="48"/>
      <c r="D8249" s="48"/>
      <c r="E8249" s="48"/>
      <c r="F8249" s="48"/>
      <c r="G8249" s="49"/>
      <c r="H8249" s="48"/>
      <c r="I8249" s="52"/>
      <c r="J8249" s="52"/>
      <c r="K8249" s="48"/>
      <c r="L8249" s="48"/>
      <c r="M8249" s="48"/>
      <c r="N8249" s="48"/>
      <c r="O8249" s="49"/>
    </row>
    <row r="8250" spans="2:15" x14ac:dyDescent="0.25">
      <c r="B8250" s="89"/>
      <c r="C8250" s="48"/>
      <c r="D8250" s="48"/>
      <c r="E8250" s="48"/>
      <c r="F8250" s="48"/>
      <c r="G8250" s="49"/>
      <c r="H8250" s="48"/>
      <c r="I8250" s="52"/>
      <c r="J8250" s="52"/>
      <c r="K8250" s="48"/>
      <c r="L8250" s="48"/>
      <c r="M8250" s="48"/>
      <c r="N8250" s="48"/>
      <c r="O8250" s="49"/>
    </row>
    <row r="8251" spans="2:15" x14ac:dyDescent="0.25">
      <c r="B8251" s="89"/>
      <c r="C8251" s="48"/>
      <c r="D8251" s="48"/>
      <c r="E8251" s="48"/>
      <c r="F8251" s="48"/>
      <c r="G8251" s="49"/>
      <c r="H8251" s="48"/>
      <c r="I8251" s="52"/>
      <c r="J8251" s="52"/>
      <c r="K8251" s="48"/>
      <c r="L8251" s="48"/>
      <c r="M8251" s="48"/>
      <c r="N8251" s="48"/>
      <c r="O8251" s="49"/>
    </row>
    <row r="8252" spans="2:15" x14ac:dyDescent="0.25">
      <c r="B8252" s="89"/>
      <c r="C8252" s="48"/>
      <c r="D8252" s="48"/>
      <c r="E8252" s="48"/>
      <c r="F8252" s="48"/>
      <c r="G8252" s="49"/>
      <c r="H8252" s="48"/>
      <c r="I8252" s="52"/>
      <c r="J8252" s="52"/>
      <c r="K8252" s="48"/>
      <c r="L8252" s="48"/>
      <c r="M8252" s="48"/>
      <c r="N8252" s="48"/>
      <c r="O8252" s="49"/>
    </row>
    <row r="8253" spans="2:15" x14ac:dyDescent="0.25">
      <c r="B8253" s="89"/>
      <c r="C8253" s="48"/>
      <c r="D8253" s="48"/>
      <c r="E8253" s="48"/>
      <c r="F8253" s="48"/>
      <c r="G8253" s="49"/>
      <c r="H8253" s="48"/>
      <c r="I8253" s="52"/>
      <c r="J8253" s="52"/>
      <c r="K8253" s="48"/>
      <c r="L8253" s="48"/>
      <c r="M8253" s="48"/>
      <c r="N8253" s="48"/>
      <c r="O8253" s="49"/>
    </row>
    <row r="8254" spans="2:15" x14ac:dyDescent="0.25">
      <c r="B8254" s="89"/>
      <c r="C8254" s="48"/>
      <c r="D8254" s="48"/>
      <c r="E8254" s="48"/>
      <c r="F8254" s="48"/>
      <c r="G8254" s="49"/>
      <c r="H8254" s="48"/>
      <c r="I8254" s="52"/>
      <c r="J8254" s="52"/>
      <c r="K8254" s="48"/>
      <c r="L8254" s="48"/>
      <c r="M8254" s="48"/>
      <c r="N8254" s="48"/>
      <c r="O8254" s="49"/>
    </row>
    <row r="8255" spans="2:15" x14ac:dyDescent="0.25">
      <c r="B8255" s="89"/>
      <c r="C8255" s="48"/>
      <c r="D8255" s="48"/>
      <c r="E8255" s="48"/>
      <c r="F8255" s="48"/>
      <c r="G8255" s="49"/>
      <c r="H8255" s="48"/>
      <c r="I8255" s="52"/>
      <c r="J8255" s="52"/>
      <c r="K8255" s="48"/>
      <c r="L8255" s="48"/>
      <c r="M8255" s="48"/>
      <c r="N8255" s="48"/>
      <c r="O8255" s="49"/>
    </row>
    <row r="8256" spans="2:15" x14ac:dyDescent="0.25">
      <c r="B8256" s="89"/>
      <c r="C8256" s="48"/>
      <c r="D8256" s="48"/>
      <c r="E8256" s="48"/>
      <c r="F8256" s="48"/>
      <c r="G8256" s="49"/>
      <c r="H8256" s="48"/>
      <c r="I8256" s="52"/>
      <c r="J8256" s="52"/>
      <c r="K8256" s="48"/>
      <c r="L8256" s="48"/>
      <c r="M8256" s="48"/>
      <c r="N8256" s="48"/>
      <c r="O8256" s="49"/>
    </row>
    <row r="8257" spans="2:15" x14ac:dyDescent="0.25">
      <c r="B8257" s="89"/>
      <c r="C8257" s="48"/>
      <c r="D8257" s="48"/>
      <c r="E8257" s="48"/>
      <c r="F8257" s="48"/>
      <c r="G8257" s="49"/>
      <c r="H8257" s="48"/>
      <c r="I8257" s="52"/>
      <c r="J8257" s="52"/>
      <c r="K8257" s="48"/>
      <c r="L8257" s="48"/>
      <c r="M8257" s="48"/>
      <c r="N8257" s="48"/>
      <c r="O8257" s="49"/>
    </row>
    <row r="8258" spans="2:15" x14ac:dyDescent="0.25">
      <c r="B8258" s="89"/>
      <c r="C8258" s="48"/>
      <c r="D8258" s="48"/>
      <c r="E8258" s="48"/>
      <c r="F8258" s="48"/>
      <c r="G8258" s="49"/>
      <c r="H8258" s="48"/>
      <c r="I8258" s="52"/>
      <c r="J8258" s="52"/>
      <c r="K8258" s="48"/>
      <c r="L8258" s="48"/>
      <c r="M8258" s="48"/>
      <c r="N8258" s="48"/>
      <c r="O8258" s="49"/>
    </row>
    <row r="8259" spans="2:15" x14ac:dyDescent="0.25">
      <c r="B8259" s="89"/>
      <c r="C8259" s="48"/>
      <c r="D8259" s="48"/>
      <c r="E8259" s="48"/>
      <c r="F8259" s="48"/>
      <c r="G8259" s="49"/>
      <c r="H8259" s="48"/>
      <c r="I8259" s="52"/>
      <c r="J8259" s="52"/>
      <c r="K8259" s="48"/>
      <c r="L8259" s="48"/>
      <c r="M8259" s="48"/>
      <c r="N8259" s="48"/>
      <c r="O8259" s="49"/>
    </row>
    <row r="8260" spans="2:15" x14ac:dyDescent="0.25">
      <c r="B8260" s="89"/>
      <c r="C8260" s="48"/>
      <c r="D8260" s="48"/>
      <c r="E8260" s="48"/>
      <c r="F8260" s="48"/>
      <c r="G8260" s="49"/>
      <c r="H8260" s="48"/>
      <c r="I8260" s="52"/>
      <c r="J8260" s="52"/>
      <c r="K8260" s="48"/>
      <c r="L8260" s="48"/>
      <c r="M8260" s="48"/>
      <c r="N8260" s="48"/>
      <c r="O8260" s="49"/>
    </row>
    <row r="8261" spans="2:15" x14ac:dyDescent="0.25">
      <c r="B8261" s="89"/>
      <c r="C8261" s="48"/>
      <c r="D8261" s="48"/>
      <c r="E8261" s="48"/>
      <c r="F8261" s="48"/>
      <c r="G8261" s="49"/>
      <c r="H8261" s="48"/>
      <c r="I8261" s="52"/>
      <c r="J8261" s="52"/>
      <c r="K8261" s="48"/>
      <c r="L8261" s="48"/>
      <c r="M8261" s="48"/>
      <c r="N8261" s="48"/>
      <c r="O8261" s="49"/>
    </row>
    <row r="8262" spans="2:15" x14ac:dyDescent="0.25">
      <c r="B8262" s="89"/>
      <c r="C8262" s="48"/>
      <c r="D8262" s="48"/>
      <c r="E8262" s="48"/>
      <c r="F8262" s="48"/>
      <c r="G8262" s="49"/>
      <c r="H8262" s="48"/>
      <c r="I8262" s="52"/>
      <c r="J8262" s="52"/>
      <c r="K8262" s="48"/>
      <c r="L8262" s="48"/>
      <c r="M8262" s="48"/>
      <c r="N8262" s="48"/>
      <c r="O8262" s="49"/>
    </row>
    <row r="8263" spans="2:15" x14ac:dyDescent="0.25">
      <c r="B8263" s="89"/>
      <c r="C8263" s="48"/>
      <c r="D8263" s="48"/>
      <c r="E8263" s="48"/>
      <c r="F8263" s="48"/>
      <c r="G8263" s="49"/>
      <c r="H8263" s="48"/>
      <c r="I8263" s="52"/>
      <c r="J8263" s="52"/>
      <c r="K8263" s="48"/>
      <c r="L8263" s="48"/>
      <c r="M8263" s="48"/>
      <c r="N8263" s="48"/>
      <c r="O8263" s="49"/>
    </row>
    <row r="8264" spans="2:15" x14ac:dyDescent="0.25">
      <c r="B8264" s="89"/>
      <c r="C8264" s="48"/>
      <c r="D8264" s="48"/>
      <c r="E8264" s="48"/>
      <c r="F8264" s="48"/>
      <c r="G8264" s="49"/>
      <c r="H8264" s="48"/>
      <c r="I8264" s="52"/>
      <c r="J8264" s="52"/>
      <c r="K8264" s="48"/>
      <c r="L8264" s="48"/>
      <c r="M8264" s="48"/>
      <c r="N8264" s="48"/>
      <c r="O8264" s="49"/>
    </row>
    <row r="8265" spans="2:15" x14ac:dyDescent="0.25">
      <c r="B8265" s="89"/>
      <c r="C8265" s="48"/>
      <c r="D8265" s="48"/>
      <c r="E8265" s="48"/>
      <c r="F8265" s="48"/>
      <c r="G8265" s="49"/>
      <c r="H8265" s="48"/>
      <c r="I8265" s="52"/>
      <c r="J8265" s="52"/>
      <c r="K8265" s="48"/>
      <c r="L8265" s="48"/>
      <c r="M8265" s="48"/>
      <c r="N8265" s="48"/>
      <c r="O8265" s="49"/>
    </row>
    <row r="8266" spans="2:15" x14ac:dyDescent="0.25">
      <c r="B8266" s="89"/>
      <c r="C8266" s="48"/>
      <c r="D8266" s="48"/>
      <c r="E8266" s="48"/>
      <c r="F8266" s="48"/>
      <c r="G8266" s="49"/>
      <c r="H8266" s="48"/>
      <c r="I8266" s="52"/>
      <c r="J8266" s="52"/>
      <c r="K8266" s="48"/>
      <c r="L8266" s="48"/>
      <c r="M8266" s="48"/>
      <c r="N8266" s="48"/>
      <c r="O8266" s="49"/>
    </row>
    <row r="8267" spans="2:15" x14ac:dyDescent="0.25">
      <c r="B8267" s="89"/>
      <c r="C8267" s="48"/>
      <c r="D8267" s="48"/>
      <c r="E8267" s="48"/>
      <c r="F8267" s="48"/>
      <c r="G8267" s="49"/>
      <c r="H8267" s="48"/>
      <c r="I8267" s="52"/>
      <c r="J8267" s="52"/>
      <c r="K8267" s="48"/>
      <c r="L8267" s="48"/>
      <c r="M8267" s="48"/>
      <c r="N8267" s="48"/>
      <c r="O8267" s="49"/>
    </row>
    <row r="8268" spans="2:15" x14ac:dyDescent="0.25">
      <c r="B8268" s="89"/>
      <c r="C8268" s="48"/>
      <c r="D8268" s="48"/>
      <c r="E8268" s="48"/>
      <c r="F8268" s="48"/>
      <c r="G8268" s="49"/>
      <c r="H8268" s="48"/>
      <c r="I8268" s="52"/>
      <c r="J8268" s="52"/>
      <c r="K8268" s="48"/>
      <c r="L8268" s="48"/>
      <c r="M8268" s="48"/>
      <c r="N8268" s="48"/>
      <c r="O8268" s="49"/>
    </row>
    <row r="8269" spans="2:15" x14ac:dyDescent="0.25">
      <c r="B8269" s="89"/>
      <c r="C8269" s="48"/>
      <c r="D8269" s="48"/>
      <c r="E8269" s="48"/>
      <c r="F8269" s="48"/>
      <c r="G8269" s="49"/>
      <c r="H8269" s="48"/>
      <c r="I8269" s="52"/>
      <c r="J8269" s="52"/>
      <c r="K8269" s="48"/>
      <c r="L8269" s="48"/>
      <c r="M8269" s="48"/>
      <c r="N8269" s="48"/>
      <c r="O8269" s="49"/>
    </row>
    <row r="8270" spans="2:15" x14ac:dyDescent="0.25">
      <c r="B8270" s="89"/>
      <c r="C8270" s="48"/>
      <c r="D8270" s="48"/>
      <c r="E8270" s="48"/>
      <c r="F8270" s="48"/>
      <c r="G8270" s="49"/>
      <c r="H8270" s="48"/>
      <c r="I8270" s="52"/>
      <c r="J8270" s="52"/>
      <c r="K8270" s="48"/>
      <c r="L8270" s="48"/>
      <c r="M8270" s="48"/>
      <c r="N8270" s="48"/>
      <c r="O8270" s="49"/>
    </row>
    <row r="8271" spans="2:15" x14ac:dyDescent="0.25">
      <c r="B8271" s="89"/>
      <c r="C8271" s="48"/>
      <c r="D8271" s="48"/>
      <c r="E8271" s="48"/>
      <c r="F8271" s="48"/>
      <c r="G8271" s="49"/>
      <c r="H8271" s="48"/>
      <c r="I8271" s="52"/>
      <c r="J8271" s="52"/>
      <c r="K8271" s="48"/>
      <c r="L8271" s="48"/>
      <c r="M8271" s="48"/>
      <c r="N8271" s="48"/>
      <c r="O8271" s="49"/>
    </row>
    <row r="8272" spans="2:15" x14ac:dyDescent="0.25">
      <c r="B8272" s="89"/>
      <c r="C8272" s="48"/>
      <c r="D8272" s="48"/>
      <c r="E8272" s="48"/>
      <c r="F8272" s="48"/>
      <c r="G8272" s="49"/>
      <c r="H8272" s="48"/>
      <c r="I8272" s="52"/>
      <c r="J8272" s="52"/>
      <c r="K8272" s="48"/>
      <c r="L8272" s="48"/>
      <c r="M8272" s="48"/>
      <c r="N8272" s="48"/>
      <c r="O8272" s="49"/>
    </row>
    <row r="8273" spans="2:15" x14ac:dyDescent="0.25">
      <c r="B8273" s="89"/>
      <c r="C8273" s="48"/>
      <c r="D8273" s="48"/>
      <c r="E8273" s="48"/>
      <c r="F8273" s="48"/>
      <c r="G8273" s="49"/>
      <c r="H8273" s="48"/>
      <c r="I8273" s="52"/>
      <c r="J8273" s="52"/>
      <c r="K8273" s="48"/>
      <c r="L8273" s="48"/>
      <c r="M8273" s="48"/>
      <c r="N8273" s="48"/>
      <c r="O8273" s="49"/>
    </row>
    <row r="8274" spans="2:15" x14ac:dyDescent="0.25">
      <c r="B8274" s="89"/>
      <c r="C8274" s="48"/>
      <c r="D8274" s="48"/>
      <c r="E8274" s="48"/>
      <c r="F8274" s="48"/>
      <c r="G8274" s="49"/>
      <c r="H8274" s="48"/>
      <c r="I8274" s="52"/>
      <c r="J8274" s="52"/>
      <c r="K8274" s="48"/>
      <c r="L8274" s="48"/>
      <c r="M8274" s="48"/>
      <c r="N8274" s="48"/>
      <c r="O8274" s="49"/>
    </row>
    <row r="8275" spans="2:15" x14ac:dyDescent="0.25">
      <c r="B8275" s="89"/>
      <c r="C8275" s="48"/>
      <c r="D8275" s="48"/>
      <c r="E8275" s="48"/>
      <c r="F8275" s="48"/>
      <c r="G8275" s="49"/>
      <c r="H8275" s="48"/>
      <c r="I8275" s="52"/>
      <c r="J8275" s="52"/>
      <c r="K8275" s="48"/>
      <c r="L8275" s="48"/>
      <c r="M8275" s="48"/>
      <c r="N8275" s="48"/>
      <c r="O8275" s="49"/>
    </row>
    <row r="8276" spans="2:15" x14ac:dyDescent="0.25">
      <c r="B8276" s="89"/>
      <c r="C8276" s="48"/>
      <c r="D8276" s="48"/>
      <c r="E8276" s="48"/>
      <c r="F8276" s="48"/>
      <c r="G8276" s="49"/>
      <c r="H8276" s="48"/>
      <c r="I8276" s="52"/>
      <c r="J8276" s="52"/>
      <c r="K8276" s="48"/>
      <c r="L8276" s="48"/>
      <c r="M8276" s="48"/>
      <c r="N8276" s="48"/>
      <c r="O8276" s="49"/>
    </row>
    <row r="8277" spans="2:15" x14ac:dyDescent="0.25">
      <c r="B8277" s="89"/>
      <c r="C8277" s="48"/>
      <c r="D8277" s="48"/>
      <c r="E8277" s="48"/>
      <c r="F8277" s="48"/>
      <c r="G8277" s="49"/>
      <c r="H8277" s="48"/>
      <c r="I8277" s="52"/>
      <c r="J8277" s="52"/>
      <c r="K8277" s="48"/>
      <c r="L8277" s="48"/>
      <c r="M8277" s="48"/>
      <c r="N8277" s="48"/>
      <c r="O8277" s="49"/>
    </row>
    <row r="8278" spans="2:15" x14ac:dyDescent="0.25">
      <c r="B8278" s="89"/>
      <c r="C8278" s="48"/>
      <c r="D8278" s="48"/>
      <c r="E8278" s="48"/>
      <c r="F8278" s="48"/>
      <c r="G8278" s="49"/>
      <c r="H8278" s="48"/>
      <c r="I8278" s="52"/>
      <c r="J8278" s="52"/>
      <c r="K8278" s="48"/>
      <c r="L8278" s="48"/>
      <c r="M8278" s="48"/>
      <c r="N8278" s="48"/>
      <c r="O8278" s="49"/>
    </row>
    <row r="8279" spans="2:15" x14ac:dyDescent="0.25">
      <c r="B8279" s="89"/>
      <c r="C8279" s="48"/>
      <c r="D8279" s="48"/>
      <c r="E8279" s="48"/>
      <c r="F8279" s="48"/>
      <c r="G8279" s="49"/>
      <c r="H8279" s="48"/>
      <c r="I8279" s="52"/>
      <c r="J8279" s="52"/>
      <c r="K8279" s="48"/>
      <c r="L8279" s="48"/>
      <c r="M8279" s="48"/>
      <c r="N8279" s="48"/>
      <c r="O8279" s="49"/>
    </row>
    <row r="8280" spans="2:15" x14ac:dyDescent="0.25">
      <c r="B8280" s="89"/>
      <c r="C8280" s="48"/>
      <c r="D8280" s="48"/>
      <c r="E8280" s="48"/>
      <c r="F8280" s="48"/>
      <c r="G8280" s="49"/>
      <c r="H8280" s="48"/>
      <c r="I8280" s="52"/>
      <c r="J8280" s="52"/>
      <c r="K8280" s="48"/>
      <c r="L8280" s="48"/>
      <c r="M8280" s="48"/>
      <c r="N8280" s="48"/>
      <c r="O8280" s="49"/>
    </row>
    <row r="8281" spans="2:15" x14ac:dyDescent="0.25">
      <c r="B8281" s="89"/>
      <c r="C8281" s="48"/>
      <c r="D8281" s="48"/>
      <c r="E8281" s="48"/>
      <c r="F8281" s="48"/>
      <c r="G8281" s="49"/>
      <c r="H8281" s="48"/>
      <c r="I8281" s="52"/>
      <c r="J8281" s="52"/>
      <c r="K8281" s="48"/>
      <c r="L8281" s="48"/>
      <c r="M8281" s="48"/>
      <c r="N8281" s="48"/>
      <c r="O8281" s="49"/>
    </row>
    <row r="8282" spans="2:15" x14ac:dyDescent="0.25">
      <c r="B8282" s="89"/>
      <c r="C8282" s="48"/>
      <c r="D8282" s="48"/>
      <c r="E8282" s="48"/>
      <c r="F8282" s="48"/>
      <c r="G8282" s="49"/>
      <c r="H8282" s="48"/>
      <c r="I8282" s="52"/>
      <c r="J8282" s="52"/>
      <c r="K8282" s="48"/>
      <c r="L8282" s="48"/>
      <c r="M8282" s="48"/>
      <c r="N8282" s="48"/>
      <c r="O8282" s="49"/>
    </row>
    <row r="8283" spans="2:15" x14ac:dyDescent="0.25">
      <c r="B8283" s="89"/>
      <c r="C8283" s="48"/>
      <c r="D8283" s="48"/>
      <c r="E8283" s="48"/>
      <c r="F8283" s="48"/>
      <c r="G8283" s="49"/>
      <c r="H8283" s="48"/>
      <c r="I8283" s="52"/>
      <c r="J8283" s="52"/>
      <c r="K8283" s="48"/>
      <c r="L8283" s="48"/>
      <c r="M8283" s="48"/>
      <c r="N8283" s="48"/>
      <c r="O8283" s="49"/>
    </row>
    <row r="8284" spans="2:15" x14ac:dyDescent="0.25">
      <c r="B8284" s="89"/>
      <c r="C8284" s="48"/>
      <c r="D8284" s="48"/>
      <c r="E8284" s="48"/>
      <c r="F8284" s="48"/>
      <c r="G8284" s="49"/>
      <c r="H8284" s="48"/>
      <c r="I8284" s="52"/>
      <c r="J8284" s="52"/>
      <c r="K8284" s="48"/>
      <c r="L8284" s="48"/>
      <c r="M8284" s="48"/>
      <c r="N8284" s="48"/>
      <c r="O8284" s="49"/>
    </row>
    <row r="8285" spans="2:15" x14ac:dyDescent="0.25">
      <c r="B8285" s="89"/>
      <c r="C8285" s="48"/>
      <c r="D8285" s="48"/>
      <c r="E8285" s="48"/>
      <c r="F8285" s="48"/>
      <c r="G8285" s="49"/>
      <c r="H8285" s="48"/>
      <c r="I8285" s="52"/>
      <c r="J8285" s="52"/>
      <c r="K8285" s="48"/>
      <c r="L8285" s="48"/>
      <c r="M8285" s="48"/>
      <c r="N8285" s="48"/>
      <c r="O8285" s="49"/>
    </row>
    <row r="8286" spans="2:15" x14ac:dyDescent="0.25">
      <c r="B8286" s="89"/>
      <c r="C8286" s="48"/>
      <c r="D8286" s="48"/>
      <c r="E8286" s="48"/>
      <c r="F8286" s="48"/>
      <c r="G8286" s="49"/>
      <c r="H8286" s="48"/>
      <c r="I8286" s="52"/>
      <c r="J8286" s="52"/>
      <c r="K8286" s="48"/>
      <c r="L8286" s="48"/>
      <c r="M8286" s="48"/>
      <c r="N8286" s="48"/>
      <c r="O8286" s="49"/>
    </row>
    <row r="8287" spans="2:15" x14ac:dyDescent="0.25">
      <c r="B8287" s="89"/>
      <c r="C8287" s="48"/>
      <c r="D8287" s="48"/>
      <c r="E8287" s="48"/>
      <c r="F8287" s="48"/>
      <c r="G8287" s="49"/>
      <c r="H8287" s="48"/>
      <c r="I8287" s="52"/>
      <c r="J8287" s="52"/>
      <c r="K8287" s="48"/>
      <c r="L8287" s="48"/>
      <c r="M8287" s="48"/>
      <c r="N8287" s="48"/>
      <c r="O8287" s="49"/>
    </row>
    <row r="8288" spans="2:15" x14ac:dyDescent="0.25">
      <c r="B8288" s="89"/>
      <c r="C8288" s="48"/>
      <c r="D8288" s="48"/>
      <c r="E8288" s="48"/>
      <c r="F8288" s="48"/>
      <c r="G8288" s="49"/>
      <c r="H8288" s="48"/>
      <c r="I8288" s="52"/>
      <c r="J8288" s="52"/>
      <c r="K8288" s="48"/>
      <c r="L8288" s="48"/>
      <c r="M8288" s="48"/>
      <c r="N8288" s="48"/>
      <c r="O8288" s="49"/>
    </row>
    <row r="8289" spans="2:15" x14ac:dyDescent="0.25">
      <c r="B8289" s="89"/>
      <c r="C8289" s="48"/>
      <c r="D8289" s="48"/>
      <c r="E8289" s="48"/>
      <c r="F8289" s="48"/>
      <c r="G8289" s="49"/>
      <c r="H8289" s="48"/>
      <c r="I8289" s="52"/>
      <c r="J8289" s="52"/>
      <c r="K8289" s="48"/>
      <c r="L8289" s="48"/>
      <c r="M8289" s="48"/>
      <c r="N8289" s="48"/>
      <c r="O8289" s="49"/>
    </row>
    <row r="8290" spans="2:15" x14ac:dyDescent="0.25">
      <c r="B8290" s="89"/>
      <c r="C8290" s="48"/>
      <c r="D8290" s="48"/>
      <c r="E8290" s="48"/>
      <c r="F8290" s="48"/>
      <c r="G8290" s="49"/>
      <c r="H8290" s="48"/>
      <c r="I8290" s="52"/>
      <c r="J8290" s="52"/>
      <c r="K8290" s="48"/>
      <c r="L8290" s="48"/>
      <c r="M8290" s="48"/>
      <c r="N8290" s="48"/>
      <c r="O8290" s="49"/>
    </row>
    <row r="8291" spans="2:15" x14ac:dyDescent="0.25">
      <c r="B8291" s="89"/>
      <c r="C8291" s="48"/>
      <c r="D8291" s="48"/>
      <c r="E8291" s="48"/>
      <c r="F8291" s="48"/>
      <c r="G8291" s="49"/>
      <c r="H8291" s="48"/>
      <c r="I8291" s="52"/>
      <c r="J8291" s="52"/>
      <c r="K8291" s="48"/>
      <c r="L8291" s="48"/>
      <c r="M8291" s="48"/>
      <c r="N8291" s="48"/>
      <c r="O8291" s="49"/>
    </row>
    <row r="8292" spans="2:15" x14ac:dyDescent="0.25">
      <c r="B8292" s="89"/>
      <c r="C8292" s="48"/>
      <c r="D8292" s="48"/>
      <c r="E8292" s="48"/>
      <c r="F8292" s="48"/>
      <c r="G8292" s="49"/>
      <c r="H8292" s="48"/>
      <c r="I8292" s="52"/>
      <c r="J8292" s="52"/>
      <c r="K8292" s="48"/>
      <c r="L8292" s="48"/>
      <c r="M8292" s="48"/>
      <c r="N8292" s="48"/>
      <c r="O8292" s="49"/>
    </row>
    <row r="8293" spans="2:15" x14ac:dyDescent="0.25">
      <c r="B8293" s="89"/>
      <c r="C8293" s="48"/>
      <c r="D8293" s="48"/>
      <c r="E8293" s="48"/>
      <c r="F8293" s="48"/>
      <c r="G8293" s="49"/>
      <c r="H8293" s="48"/>
      <c r="I8293" s="52"/>
      <c r="J8293" s="52"/>
      <c r="K8293" s="48"/>
      <c r="L8293" s="48"/>
      <c r="M8293" s="48"/>
      <c r="N8293" s="48"/>
      <c r="O8293" s="49"/>
    </row>
    <row r="8294" spans="2:15" x14ac:dyDescent="0.25">
      <c r="B8294" s="89"/>
      <c r="C8294" s="48"/>
      <c r="D8294" s="48"/>
      <c r="E8294" s="48"/>
      <c r="F8294" s="48"/>
      <c r="G8294" s="49"/>
      <c r="H8294" s="48"/>
      <c r="I8294" s="52"/>
      <c r="J8294" s="52"/>
      <c r="K8294" s="48"/>
      <c r="L8294" s="48"/>
      <c r="M8294" s="48"/>
      <c r="N8294" s="48"/>
      <c r="O8294" s="49"/>
    </row>
    <row r="8295" spans="2:15" x14ac:dyDescent="0.25">
      <c r="B8295" s="89"/>
      <c r="C8295" s="48"/>
      <c r="D8295" s="48"/>
      <c r="E8295" s="48"/>
      <c r="F8295" s="48"/>
      <c r="G8295" s="49"/>
      <c r="H8295" s="48"/>
      <c r="I8295" s="52"/>
      <c r="J8295" s="52"/>
      <c r="K8295" s="48"/>
      <c r="L8295" s="48"/>
      <c r="M8295" s="48"/>
      <c r="N8295" s="48"/>
      <c r="O8295" s="49"/>
    </row>
    <row r="8296" spans="2:15" x14ac:dyDescent="0.25">
      <c r="B8296" s="89"/>
      <c r="C8296" s="48"/>
      <c r="D8296" s="48"/>
      <c r="E8296" s="48"/>
      <c r="F8296" s="48"/>
      <c r="G8296" s="49"/>
      <c r="H8296" s="48"/>
      <c r="I8296" s="52"/>
      <c r="J8296" s="52"/>
      <c r="K8296" s="48"/>
      <c r="L8296" s="48"/>
      <c r="M8296" s="48"/>
      <c r="N8296" s="48"/>
      <c r="O8296" s="49"/>
    </row>
    <row r="8297" spans="2:15" x14ac:dyDescent="0.25">
      <c r="B8297" s="89"/>
      <c r="C8297" s="48"/>
      <c r="D8297" s="48"/>
      <c r="E8297" s="48"/>
      <c r="F8297" s="48"/>
      <c r="G8297" s="49"/>
      <c r="H8297" s="48"/>
      <c r="I8297" s="52"/>
      <c r="J8297" s="52"/>
      <c r="K8297" s="48"/>
      <c r="L8297" s="48"/>
      <c r="M8297" s="48"/>
      <c r="N8297" s="48"/>
      <c r="O8297" s="49"/>
    </row>
    <row r="8298" spans="2:15" x14ac:dyDescent="0.25">
      <c r="B8298" s="89"/>
      <c r="C8298" s="48"/>
      <c r="D8298" s="48"/>
      <c r="E8298" s="48"/>
      <c r="F8298" s="48"/>
      <c r="G8298" s="49"/>
      <c r="H8298" s="48"/>
      <c r="I8298" s="52"/>
      <c r="J8298" s="52"/>
      <c r="K8298" s="48"/>
      <c r="L8298" s="48"/>
      <c r="M8298" s="48"/>
      <c r="N8298" s="48"/>
      <c r="O8298" s="49"/>
    </row>
    <row r="8299" spans="2:15" x14ac:dyDescent="0.25">
      <c r="B8299" s="89"/>
      <c r="C8299" s="48"/>
      <c r="D8299" s="48"/>
      <c r="E8299" s="48"/>
      <c r="F8299" s="48"/>
      <c r="G8299" s="49"/>
      <c r="H8299" s="48"/>
      <c r="I8299" s="52"/>
      <c r="J8299" s="52"/>
      <c r="K8299" s="48"/>
      <c r="L8299" s="48"/>
      <c r="M8299" s="48"/>
      <c r="N8299" s="48"/>
      <c r="O8299" s="49"/>
    </row>
    <row r="8300" spans="2:15" x14ac:dyDescent="0.25">
      <c r="B8300" s="89"/>
      <c r="C8300" s="48"/>
      <c r="D8300" s="48"/>
      <c r="E8300" s="48"/>
      <c r="F8300" s="48"/>
      <c r="G8300" s="49"/>
      <c r="H8300" s="48"/>
      <c r="I8300" s="52"/>
      <c r="J8300" s="52"/>
      <c r="K8300" s="48"/>
      <c r="L8300" s="48"/>
      <c r="M8300" s="48"/>
      <c r="N8300" s="48"/>
      <c r="O8300" s="49"/>
    </row>
    <row r="8301" spans="2:15" x14ac:dyDescent="0.25">
      <c r="B8301" s="89"/>
      <c r="C8301" s="48"/>
      <c r="D8301" s="48"/>
      <c r="E8301" s="48"/>
      <c r="F8301" s="48"/>
      <c r="G8301" s="49"/>
      <c r="H8301" s="48"/>
      <c r="I8301" s="52"/>
      <c r="J8301" s="52"/>
      <c r="K8301" s="48"/>
      <c r="L8301" s="48"/>
      <c r="M8301" s="48"/>
      <c r="N8301" s="48"/>
      <c r="O8301" s="49"/>
    </row>
    <row r="8302" spans="2:15" x14ac:dyDescent="0.25">
      <c r="B8302" s="89"/>
      <c r="C8302" s="48"/>
      <c r="D8302" s="48"/>
      <c r="E8302" s="48"/>
      <c r="F8302" s="48"/>
      <c r="G8302" s="49"/>
      <c r="H8302" s="48"/>
      <c r="I8302" s="52"/>
      <c r="J8302" s="52"/>
      <c r="K8302" s="48"/>
      <c r="L8302" s="48"/>
      <c r="M8302" s="48"/>
      <c r="N8302" s="48"/>
      <c r="O8302" s="49"/>
    </row>
    <row r="8303" spans="2:15" x14ac:dyDescent="0.25">
      <c r="B8303" s="89"/>
      <c r="C8303" s="48"/>
      <c r="D8303" s="48"/>
      <c r="E8303" s="48"/>
      <c r="F8303" s="48"/>
      <c r="G8303" s="49"/>
      <c r="H8303" s="48"/>
      <c r="I8303" s="52"/>
      <c r="J8303" s="52"/>
      <c r="K8303" s="48"/>
      <c r="L8303" s="48"/>
      <c r="M8303" s="48"/>
      <c r="N8303" s="48"/>
      <c r="O8303" s="49"/>
    </row>
    <row r="8304" spans="2:15" x14ac:dyDescent="0.25">
      <c r="B8304" s="89"/>
      <c r="C8304" s="48"/>
      <c r="D8304" s="48"/>
      <c r="E8304" s="48"/>
      <c r="F8304" s="48"/>
      <c r="G8304" s="49"/>
      <c r="H8304" s="48"/>
      <c r="I8304" s="52"/>
      <c r="J8304" s="52"/>
      <c r="K8304" s="48"/>
      <c r="L8304" s="48"/>
      <c r="M8304" s="48"/>
      <c r="N8304" s="48"/>
      <c r="O8304" s="49"/>
    </row>
    <row r="8305" spans="2:15" x14ac:dyDescent="0.25">
      <c r="B8305" s="89"/>
      <c r="C8305" s="48"/>
      <c r="D8305" s="48"/>
      <c r="E8305" s="48"/>
      <c r="F8305" s="48"/>
      <c r="G8305" s="49"/>
      <c r="H8305" s="48"/>
      <c r="I8305" s="52"/>
      <c r="J8305" s="52"/>
      <c r="K8305" s="48"/>
      <c r="L8305" s="48"/>
      <c r="M8305" s="48"/>
      <c r="N8305" s="48"/>
      <c r="O8305" s="49"/>
    </row>
    <row r="8306" spans="2:15" x14ac:dyDescent="0.25">
      <c r="B8306" s="89"/>
      <c r="C8306" s="48"/>
      <c r="D8306" s="48"/>
      <c r="E8306" s="48"/>
      <c r="F8306" s="48"/>
      <c r="G8306" s="49"/>
      <c r="H8306" s="48"/>
      <c r="I8306" s="52"/>
      <c r="J8306" s="52"/>
      <c r="K8306" s="48"/>
      <c r="L8306" s="48"/>
      <c r="M8306" s="48"/>
      <c r="N8306" s="48"/>
      <c r="O8306" s="49"/>
    </row>
    <row r="8307" spans="2:15" x14ac:dyDescent="0.25">
      <c r="B8307" s="89"/>
      <c r="C8307" s="48"/>
      <c r="D8307" s="48"/>
      <c r="E8307" s="48"/>
      <c r="F8307" s="48"/>
      <c r="G8307" s="49"/>
      <c r="H8307" s="48"/>
      <c r="I8307" s="52"/>
      <c r="J8307" s="52"/>
      <c r="K8307" s="48"/>
      <c r="L8307" s="48"/>
      <c r="M8307" s="48"/>
      <c r="N8307" s="48"/>
      <c r="O8307" s="49"/>
    </row>
    <row r="8308" spans="2:15" x14ac:dyDescent="0.25">
      <c r="B8308" s="89"/>
      <c r="C8308" s="48"/>
      <c r="D8308" s="48"/>
      <c r="E8308" s="48"/>
      <c r="F8308" s="48"/>
      <c r="G8308" s="49"/>
      <c r="H8308" s="48"/>
      <c r="I8308" s="52"/>
      <c r="J8308" s="52"/>
      <c r="K8308" s="48"/>
      <c r="L8308" s="48"/>
      <c r="M8308" s="48"/>
      <c r="N8308" s="48"/>
      <c r="O8308" s="49"/>
    </row>
    <row r="8309" spans="2:15" x14ac:dyDescent="0.25">
      <c r="B8309" s="89"/>
      <c r="C8309" s="48"/>
      <c r="D8309" s="48"/>
      <c r="E8309" s="48"/>
      <c r="F8309" s="48"/>
      <c r="G8309" s="49"/>
      <c r="H8309" s="48"/>
      <c r="I8309" s="52"/>
      <c r="J8309" s="52"/>
      <c r="K8309" s="48"/>
      <c r="L8309" s="48"/>
      <c r="M8309" s="48"/>
      <c r="N8309" s="48"/>
      <c r="O8309" s="49"/>
    </row>
    <row r="8310" spans="2:15" x14ac:dyDescent="0.25">
      <c r="B8310" s="89"/>
      <c r="C8310" s="48"/>
      <c r="D8310" s="48"/>
      <c r="E8310" s="48"/>
      <c r="F8310" s="48"/>
      <c r="G8310" s="49"/>
      <c r="H8310" s="48"/>
      <c r="I8310" s="52"/>
      <c r="J8310" s="52"/>
      <c r="K8310" s="48"/>
      <c r="L8310" s="48"/>
      <c r="M8310" s="48"/>
      <c r="N8310" s="48"/>
      <c r="O8310" s="49"/>
    </row>
    <row r="8311" spans="2:15" x14ac:dyDescent="0.25">
      <c r="B8311" s="89"/>
      <c r="C8311" s="48"/>
      <c r="D8311" s="48"/>
      <c r="E8311" s="48"/>
      <c r="F8311" s="48"/>
      <c r="G8311" s="49"/>
      <c r="H8311" s="48"/>
      <c r="I8311" s="52"/>
      <c r="J8311" s="52"/>
      <c r="K8311" s="48"/>
      <c r="L8311" s="48"/>
      <c r="M8311" s="48"/>
      <c r="N8311" s="48"/>
      <c r="O8311" s="49"/>
    </row>
    <row r="8312" spans="2:15" x14ac:dyDescent="0.25">
      <c r="B8312" s="89"/>
      <c r="C8312" s="48"/>
      <c r="D8312" s="48"/>
      <c r="E8312" s="48"/>
      <c r="F8312" s="48"/>
      <c r="G8312" s="49"/>
      <c r="H8312" s="48"/>
      <c r="I8312" s="52"/>
      <c r="J8312" s="52"/>
      <c r="K8312" s="48"/>
      <c r="L8312" s="48"/>
      <c r="M8312" s="48"/>
      <c r="N8312" s="48"/>
      <c r="O8312" s="49"/>
    </row>
    <row r="8313" spans="2:15" x14ac:dyDescent="0.25">
      <c r="B8313" s="89"/>
      <c r="C8313" s="48"/>
      <c r="D8313" s="48"/>
      <c r="E8313" s="48"/>
      <c r="F8313" s="48"/>
      <c r="G8313" s="49"/>
      <c r="H8313" s="48"/>
      <c r="I8313" s="52"/>
      <c r="J8313" s="52"/>
      <c r="K8313" s="48"/>
      <c r="L8313" s="48"/>
      <c r="M8313" s="48"/>
      <c r="N8313" s="48"/>
      <c r="O8313" s="49"/>
    </row>
    <row r="8314" spans="2:15" x14ac:dyDescent="0.25">
      <c r="B8314" s="89"/>
      <c r="C8314" s="48"/>
      <c r="D8314" s="48"/>
      <c r="E8314" s="48"/>
      <c r="F8314" s="48"/>
      <c r="G8314" s="49"/>
      <c r="H8314" s="48"/>
      <c r="I8314" s="52"/>
      <c r="J8314" s="52"/>
      <c r="K8314" s="48"/>
      <c r="L8314" s="48"/>
      <c r="M8314" s="48"/>
      <c r="N8314" s="48"/>
      <c r="O8314" s="49"/>
    </row>
    <row r="8315" spans="2:15" x14ac:dyDescent="0.25">
      <c r="B8315" s="89"/>
      <c r="C8315" s="48"/>
      <c r="D8315" s="48"/>
      <c r="E8315" s="48"/>
      <c r="F8315" s="48"/>
      <c r="G8315" s="49"/>
      <c r="H8315" s="48"/>
      <c r="I8315" s="52"/>
      <c r="J8315" s="52"/>
      <c r="K8315" s="48"/>
      <c r="L8315" s="48"/>
      <c r="M8315" s="48"/>
      <c r="N8315" s="48"/>
      <c r="O8315" s="49"/>
    </row>
    <row r="8316" spans="2:15" x14ac:dyDescent="0.25">
      <c r="B8316" s="89"/>
      <c r="C8316" s="48"/>
      <c r="D8316" s="48"/>
      <c r="E8316" s="48"/>
      <c r="F8316" s="48"/>
      <c r="G8316" s="49"/>
      <c r="H8316" s="48"/>
      <c r="I8316" s="52"/>
      <c r="J8316" s="52"/>
      <c r="K8316" s="48"/>
      <c r="L8316" s="48"/>
      <c r="M8316" s="48"/>
      <c r="N8316" s="48"/>
      <c r="O8316" s="49"/>
    </row>
    <row r="8317" spans="2:15" x14ac:dyDescent="0.25">
      <c r="B8317" s="89"/>
      <c r="C8317" s="48"/>
      <c r="D8317" s="48"/>
      <c r="E8317" s="48"/>
      <c r="F8317" s="48"/>
      <c r="G8317" s="49"/>
      <c r="H8317" s="48"/>
      <c r="I8317" s="52"/>
      <c r="J8317" s="52"/>
      <c r="K8317" s="48"/>
      <c r="L8317" s="48"/>
      <c r="M8317" s="48"/>
      <c r="N8317" s="48"/>
      <c r="O8317" s="49"/>
    </row>
    <row r="8318" spans="2:15" x14ac:dyDescent="0.25">
      <c r="B8318" s="89"/>
      <c r="C8318" s="48"/>
      <c r="D8318" s="48"/>
      <c r="E8318" s="48"/>
      <c r="F8318" s="48"/>
      <c r="G8318" s="49"/>
      <c r="H8318" s="48"/>
      <c r="I8318" s="52"/>
      <c r="J8318" s="52"/>
      <c r="K8318" s="48"/>
      <c r="L8318" s="48"/>
      <c r="M8318" s="48"/>
      <c r="N8318" s="48"/>
      <c r="O8318" s="49"/>
    </row>
    <row r="8319" spans="2:15" x14ac:dyDescent="0.25">
      <c r="B8319" s="89"/>
      <c r="C8319" s="48"/>
      <c r="D8319" s="48"/>
      <c r="E8319" s="48"/>
      <c r="F8319" s="48"/>
      <c r="G8319" s="49"/>
      <c r="H8319" s="48"/>
      <c r="I8319" s="52"/>
      <c r="J8319" s="52"/>
      <c r="K8319" s="48"/>
      <c r="L8319" s="48"/>
      <c r="M8319" s="48"/>
      <c r="N8319" s="48"/>
      <c r="O8319" s="49"/>
    </row>
    <row r="8320" spans="2:15" x14ac:dyDescent="0.25">
      <c r="B8320" s="89"/>
      <c r="C8320" s="48"/>
      <c r="D8320" s="48"/>
      <c r="E8320" s="48"/>
      <c r="F8320" s="48"/>
      <c r="G8320" s="49"/>
      <c r="H8320" s="48"/>
      <c r="I8320" s="52"/>
      <c r="J8320" s="52"/>
      <c r="K8320" s="48"/>
      <c r="L8320" s="48"/>
      <c r="M8320" s="48"/>
      <c r="N8320" s="48"/>
      <c r="O8320" s="49"/>
    </row>
    <row r="8321" spans="2:15" x14ac:dyDescent="0.25">
      <c r="B8321" s="89"/>
      <c r="C8321" s="48"/>
      <c r="D8321" s="48"/>
      <c r="E8321" s="48"/>
      <c r="F8321" s="48"/>
      <c r="G8321" s="49"/>
      <c r="H8321" s="48"/>
      <c r="I8321" s="52"/>
      <c r="J8321" s="52"/>
      <c r="K8321" s="48"/>
      <c r="L8321" s="48"/>
      <c r="M8321" s="48"/>
      <c r="N8321" s="48"/>
      <c r="O8321" s="49"/>
    </row>
    <row r="8322" spans="2:15" x14ac:dyDescent="0.25">
      <c r="B8322" s="89"/>
      <c r="C8322" s="48"/>
      <c r="D8322" s="48"/>
      <c r="E8322" s="48"/>
      <c r="F8322" s="48"/>
      <c r="G8322" s="49"/>
      <c r="H8322" s="48"/>
      <c r="I8322" s="52"/>
      <c r="J8322" s="52"/>
      <c r="K8322" s="48"/>
      <c r="L8322" s="48"/>
      <c r="M8322" s="48"/>
      <c r="N8322" s="48"/>
      <c r="O8322" s="49"/>
    </row>
    <row r="8323" spans="2:15" x14ac:dyDescent="0.25">
      <c r="B8323" s="89"/>
      <c r="C8323" s="48"/>
      <c r="D8323" s="48"/>
      <c r="E8323" s="48"/>
      <c r="F8323" s="48"/>
      <c r="G8323" s="49"/>
      <c r="H8323" s="48"/>
      <c r="I8323" s="52"/>
      <c r="J8323" s="52"/>
      <c r="K8323" s="48"/>
      <c r="L8323" s="48"/>
      <c r="M8323" s="48"/>
      <c r="N8323" s="48"/>
      <c r="O8323" s="49"/>
    </row>
    <row r="8324" spans="2:15" x14ac:dyDescent="0.25">
      <c r="B8324" s="89"/>
      <c r="C8324" s="48"/>
      <c r="D8324" s="48"/>
      <c r="E8324" s="48"/>
      <c r="F8324" s="48"/>
      <c r="G8324" s="49"/>
      <c r="H8324" s="48"/>
      <c r="I8324" s="52"/>
      <c r="J8324" s="52"/>
      <c r="K8324" s="48"/>
      <c r="L8324" s="48"/>
      <c r="M8324" s="48"/>
      <c r="N8324" s="48"/>
      <c r="O8324" s="49"/>
    </row>
    <row r="8325" spans="2:15" x14ac:dyDescent="0.25">
      <c r="B8325" s="89"/>
      <c r="C8325" s="48"/>
      <c r="D8325" s="48"/>
      <c r="E8325" s="48"/>
      <c r="F8325" s="48"/>
      <c r="G8325" s="49"/>
      <c r="H8325" s="48"/>
      <c r="I8325" s="52"/>
      <c r="J8325" s="52"/>
      <c r="K8325" s="48"/>
      <c r="L8325" s="48"/>
      <c r="M8325" s="48"/>
      <c r="N8325" s="48"/>
      <c r="O8325" s="49"/>
    </row>
    <row r="8326" spans="2:15" x14ac:dyDescent="0.25">
      <c r="B8326" s="89"/>
      <c r="C8326" s="48"/>
      <c r="D8326" s="48"/>
      <c r="E8326" s="48"/>
      <c r="F8326" s="48"/>
      <c r="G8326" s="49"/>
      <c r="H8326" s="48"/>
      <c r="I8326" s="52"/>
      <c r="J8326" s="52"/>
      <c r="K8326" s="48"/>
      <c r="L8326" s="48"/>
      <c r="M8326" s="48"/>
      <c r="N8326" s="48"/>
      <c r="O8326" s="49"/>
    </row>
    <row r="8327" spans="2:15" x14ac:dyDescent="0.25">
      <c r="B8327" s="89"/>
      <c r="C8327" s="48"/>
      <c r="D8327" s="48"/>
      <c r="E8327" s="48"/>
      <c r="F8327" s="48"/>
      <c r="G8327" s="49"/>
      <c r="H8327" s="48"/>
      <c r="I8327" s="52"/>
      <c r="J8327" s="52"/>
      <c r="K8327" s="48"/>
      <c r="L8327" s="48"/>
      <c r="M8327" s="48"/>
      <c r="N8327" s="48"/>
      <c r="O8327" s="49"/>
    </row>
    <row r="8328" spans="2:15" x14ac:dyDescent="0.25">
      <c r="B8328" s="89"/>
      <c r="C8328" s="48"/>
      <c r="D8328" s="48"/>
      <c r="E8328" s="48"/>
      <c r="F8328" s="48"/>
      <c r="G8328" s="49"/>
      <c r="H8328" s="48"/>
      <c r="I8328" s="52"/>
      <c r="J8328" s="52"/>
      <c r="K8328" s="48"/>
      <c r="L8328" s="48"/>
      <c r="M8328" s="48"/>
      <c r="N8328" s="48"/>
      <c r="O8328" s="49"/>
    </row>
    <row r="8329" spans="2:15" x14ac:dyDescent="0.25">
      <c r="B8329" s="89"/>
      <c r="C8329" s="48"/>
      <c r="D8329" s="48"/>
      <c r="E8329" s="48"/>
      <c r="F8329" s="48"/>
      <c r="G8329" s="49"/>
      <c r="H8329" s="48"/>
      <c r="I8329" s="52"/>
      <c r="J8329" s="52"/>
      <c r="K8329" s="48"/>
      <c r="L8329" s="48"/>
      <c r="M8329" s="48"/>
      <c r="N8329" s="48"/>
      <c r="O8329" s="49"/>
    </row>
    <row r="8330" spans="2:15" x14ac:dyDescent="0.25">
      <c r="B8330" s="89"/>
      <c r="C8330" s="48"/>
      <c r="D8330" s="48"/>
      <c r="E8330" s="48"/>
      <c r="F8330" s="48"/>
      <c r="G8330" s="49"/>
      <c r="H8330" s="48"/>
      <c r="I8330" s="52"/>
      <c r="J8330" s="52"/>
      <c r="K8330" s="48"/>
      <c r="L8330" s="48"/>
      <c r="M8330" s="48"/>
      <c r="N8330" s="48"/>
      <c r="O8330" s="49"/>
    </row>
    <row r="8331" spans="2:15" x14ac:dyDescent="0.25">
      <c r="B8331" s="89"/>
      <c r="C8331" s="48"/>
      <c r="D8331" s="48"/>
      <c r="E8331" s="48"/>
      <c r="F8331" s="48"/>
      <c r="G8331" s="49"/>
      <c r="H8331" s="48"/>
      <c r="I8331" s="52"/>
      <c r="J8331" s="52"/>
      <c r="K8331" s="48"/>
      <c r="L8331" s="48"/>
      <c r="M8331" s="48"/>
      <c r="N8331" s="48"/>
      <c r="O8331" s="49"/>
    </row>
    <row r="8332" spans="2:15" x14ac:dyDescent="0.25">
      <c r="B8332" s="89"/>
      <c r="C8332" s="48"/>
      <c r="D8332" s="48"/>
      <c r="E8332" s="48"/>
      <c r="F8332" s="48"/>
      <c r="G8332" s="49"/>
      <c r="H8332" s="48"/>
      <c r="I8332" s="52"/>
      <c r="J8332" s="52"/>
      <c r="K8332" s="48"/>
      <c r="L8332" s="48"/>
      <c r="M8332" s="48"/>
      <c r="N8332" s="48"/>
      <c r="O8332" s="49"/>
    </row>
    <row r="8333" spans="2:15" x14ac:dyDescent="0.25">
      <c r="B8333" s="89"/>
      <c r="C8333" s="48"/>
      <c r="D8333" s="48"/>
      <c r="E8333" s="48"/>
      <c r="F8333" s="48"/>
      <c r="G8333" s="49"/>
      <c r="H8333" s="48"/>
      <c r="I8333" s="52"/>
      <c r="J8333" s="52"/>
      <c r="K8333" s="48"/>
      <c r="L8333" s="48"/>
      <c r="M8333" s="48"/>
      <c r="N8333" s="48"/>
      <c r="O8333" s="49"/>
    </row>
    <row r="8334" spans="2:15" x14ac:dyDescent="0.25">
      <c r="B8334" s="89"/>
      <c r="C8334" s="48"/>
      <c r="D8334" s="48"/>
      <c r="E8334" s="48"/>
      <c r="F8334" s="48"/>
      <c r="G8334" s="49"/>
      <c r="H8334" s="48"/>
      <c r="I8334" s="52"/>
      <c r="J8334" s="52"/>
      <c r="K8334" s="48"/>
      <c r="L8334" s="48"/>
      <c r="M8334" s="48"/>
      <c r="N8334" s="48"/>
      <c r="O8334" s="49"/>
    </row>
    <row r="8335" spans="2:15" x14ac:dyDescent="0.25">
      <c r="B8335" s="89"/>
      <c r="C8335" s="48"/>
      <c r="D8335" s="48"/>
      <c r="E8335" s="48"/>
      <c r="F8335" s="48"/>
      <c r="G8335" s="49"/>
      <c r="H8335" s="48"/>
      <c r="I8335" s="52"/>
      <c r="J8335" s="52"/>
      <c r="K8335" s="48"/>
      <c r="L8335" s="48"/>
      <c r="M8335" s="48"/>
      <c r="N8335" s="48"/>
      <c r="O8335" s="49"/>
    </row>
    <row r="8336" spans="2:15" x14ac:dyDescent="0.25">
      <c r="B8336" s="89"/>
      <c r="C8336" s="48"/>
      <c r="D8336" s="48"/>
      <c r="E8336" s="48"/>
      <c r="F8336" s="48"/>
      <c r="G8336" s="49"/>
      <c r="H8336" s="48"/>
      <c r="I8336" s="52"/>
      <c r="J8336" s="52"/>
      <c r="K8336" s="48"/>
      <c r="L8336" s="48"/>
      <c r="M8336" s="48"/>
      <c r="N8336" s="48"/>
      <c r="O8336" s="49"/>
    </row>
    <row r="8337" spans="2:15" x14ac:dyDescent="0.25">
      <c r="B8337" s="89"/>
      <c r="C8337" s="48"/>
      <c r="D8337" s="48"/>
      <c r="E8337" s="48"/>
      <c r="F8337" s="48"/>
      <c r="G8337" s="49"/>
      <c r="H8337" s="48"/>
      <c r="I8337" s="52"/>
      <c r="J8337" s="52"/>
      <c r="K8337" s="48"/>
      <c r="L8337" s="48"/>
      <c r="M8337" s="48"/>
      <c r="N8337" s="48"/>
      <c r="O8337" s="49"/>
    </row>
    <row r="8338" spans="2:15" x14ac:dyDescent="0.25">
      <c r="B8338" s="89"/>
      <c r="C8338" s="48"/>
      <c r="D8338" s="48"/>
      <c r="E8338" s="48"/>
      <c r="F8338" s="48"/>
      <c r="G8338" s="49"/>
      <c r="H8338" s="48"/>
      <c r="I8338" s="52"/>
      <c r="J8338" s="52"/>
      <c r="K8338" s="48"/>
      <c r="L8338" s="48"/>
      <c r="M8338" s="48"/>
      <c r="N8338" s="48"/>
      <c r="O8338" s="49"/>
    </row>
    <row r="8339" spans="2:15" x14ac:dyDescent="0.25">
      <c r="B8339" s="89"/>
      <c r="C8339" s="48"/>
      <c r="D8339" s="48"/>
      <c r="E8339" s="48"/>
      <c r="F8339" s="48"/>
      <c r="G8339" s="49"/>
      <c r="H8339" s="48"/>
      <c r="I8339" s="52"/>
      <c r="J8339" s="52"/>
      <c r="K8339" s="48"/>
      <c r="L8339" s="48"/>
      <c r="M8339" s="48"/>
      <c r="N8339" s="48"/>
      <c r="O8339" s="49"/>
    </row>
    <row r="8340" spans="2:15" x14ac:dyDescent="0.25">
      <c r="B8340" s="89"/>
      <c r="C8340" s="48"/>
      <c r="D8340" s="48"/>
      <c r="E8340" s="48"/>
      <c r="F8340" s="48"/>
      <c r="G8340" s="49"/>
      <c r="H8340" s="48"/>
      <c r="I8340" s="52"/>
      <c r="J8340" s="52"/>
      <c r="K8340" s="48"/>
      <c r="L8340" s="48"/>
      <c r="M8340" s="48"/>
      <c r="N8340" s="48"/>
      <c r="O8340" s="49"/>
    </row>
    <row r="8341" spans="2:15" x14ac:dyDescent="0.25">
      <c r="B8341" s="89"/>
      <c r="C8341" s="48"/>
      <c r="D8341" s="48"/>
      <c r="E8341" s="48"/>
      <c r="F8341" s="48"/>
      <c r="G8341" s="49"/>
      <c r="H8341" s="48"/>
      <c r="I8341" s="52"/>
      <c r="J8341" s="52"/>
      <c r="K8341" s="48"/>
      <c r="L8341" s="48"/>
      <c r="M8341" s="48"/>
      <c r="N8341" s="48"/>
      <c r="O8341" s="49"/>
    </row>
    <row r="8342" spans="2:15" x14ac:dyDescent="0.25">
      <c r="B8342" s="89"/>
      <c r="C8342" s="48"/>
      <c r="D8342" s="48"/>
      <c r="E8342" s="48"/>
      <c r="F8342" s="48"/>
      <c r="G8342" s="49"/>
      <c r="H8342" s="48"/>
      <c r="I8342" s="52"/>
      <c r="J8342" s="52"/>
      <c r="K8342" s="48"/>
      <c r="L8342" s="48"/>
      <c r="M8342" s="48"/>
      <c r="N8342" s="48"/>
      <c r="O8342" s="49"/>
    </row>
    <row r="8343" spans="2:15" x14ac:dyDescent="0.25">
      <c r="B8343" s="89"/>
      <c r="C8343" s="48"/>
      <c r="D8343" s="48"/>
      <c r="E8343" s="48"/>
      <c r="F8343" s="48"/>
      <c r="G8343" s="49"/>
      <c r="H8343" s="48"/>
      <c r="I8343" s="52"/>
      <c r="J8343" s="52"/>
      <c r="K8343" s="48"/>
      <c r="L8343" s="48"/>
      <c r="M8343" s="48"/>
      <c r="N8343" s="48"/>
      <c r="O8343" s="49"/>
    </row>
    <row r="8344" spans="2:15" x14ac:dyDescent="0.25">
      <c r="B8344" s="89"/>
      <c r="C8344" s="48"/>
      <c r="D8344" s="48"/>
      <c r="E8344" s="48"/>
      <c r="F8344" s="48"/>
      <c r="G8344" s="49"/>
      <c r="H8344" s="48"/>
      <c r="I8344" s="52"/>
      <c r="J8344" s="52"/>
      <c r="K8344" s="48"/>
      <c r="L8344" s="48"/>
      <c r="M8344" s="48"/>
      <c r="N8344" s="48"/>
      <c r="O8344" s="49"/>
    </row>
    <row r="8345" spans="2:15" x14ac:dyDescent="0.25">
      <c r="B8345" s="89"/>
      <c r="C8345" s="48"/>
      <c r="D8345" s="48"/>
      <c r="E8345" s="48"/>
      <c r="F8345" s="48"/>
      <c r="G8345" s="49"/>
      <c r="H8345" s="48"/>
      <c r="I8345" s="52"/>
      <c r="J8345" s="52"/>
      <c r="K8345" s="48"/>
      <c r="L8345" s="48"/>
      <c r="M8345" s="48"/>
      <c r="N8345" s="48"/>
      <c r="O8345" s="49"/>
    </row>
    <row r="8346" spans="2:15" x14ac:dyDescent="0.25">
      <c r="B8346" s="89"/>
      <c r="C8346" s="48"/>
      <c r="D8346" s="48"/>
      <c r="E8346" s="48"/>
      <c r="F8346" s="48"/>
      <c r="G8346" s="49"/>
      <c r="H8346" s="48"/>
      <c r="I8346" s="52"/>
      <c r="J8346" s="52"/>
      <c r="K8346" s="48"/>
      <c r="L8346" s="48"/>
      <c r="M8346" s="48"/>
      <c r="N8346" s="48"/>
      <c r="O8346" s="49"/>
    </row>
    <row r="8347" spans="2:15" x14ac:dyDescent="0.25">
      <c r="B8347" s="89"/>
      <c r="C8347" s="48"/>
      <c r="D8347" s="48"/>
      <c r="E8347" s="48"/>
      <c r="F8347" s="48"/>
      <c r="G8347" s="49"/>
      <c r="H8347" s="48"/>
      <c r="I8347" s="52"/>
      <c r="J8347" s="52"/>
      <c r="K8347" s="48"/>
      <c r="L8347" s="48"/>
      <c r="M8347" s="48"/>
      <c r="N8347" s="48"/>
      <c r="O8347" s="49"/>
    </row>
    <row r="8348" spans="2:15" x14ac:dyDescent="0.25">
      <c r="B8348" s="89"/>
      <c r="C8348" s="48"/>
      <c r="D8348" s="48"/>
      <c r="E8348" s="48"/>
      <c r="F8348" s="48"/>
      <c r="G8348" s="49"/>
      <c r="H8348" s="48"/>
      <c r="I8348" s="52"/>
      <c r="J8348" s="52"/>
      <c r="K8348" s="48"/>
      <c r="L8348" s="48"/>
      <c r="M8348" s="48"/>
      <c r="N8348" s="48"/>
      <c r="O8348" s="49"/>
    </row>
    <row r="8349" spans="2:15" x14ac:dyDescent="0.25">
      <c r="B8349" s="89"/>
      <c r="C8349" s="48"/>
      <c r="D8349" s="48"/>
      <c r="E8349" s="48"/>
      <c r="F8349" s="48"/>
      <c r="G8349" s="49"/>
      <c r="H8349" s="48"/>
      <c r="I8349" s="52"/>
      <c r="J8349" s="52"/>
      <c r="K8349" s="48"/>
      <c r="L8349" s="48"/>
      <c r="M8349" s="48"/>
      <c r="N8349" s="48"/>
      <c r="O8349" s="49"/>
    </row>
    <row r="8350" spans="2:15" x14ac:dyDescent="0.25">
      <c r="B8350" s="89"/>
      <c r="C8350" s="48"/>
      <c r="D8350" s="48"/>
      <c r="E8350" s="48"/>
      <c r="F8350" s="48"/>
      <c r="G8350" s="49"/>
      <c r="H8350" s="48"/>
      <c r="I8350" s="52"/>
      <c r="J8350" s="52"/>
      <c r="K8350" s="48"/>
      <c r="L8350" s="48"/>
      <c r="M8350" s="48"/>
      <c r="N8350" s="48"/>
      <c r="O8350" s="49"/>
    </row>
    <row r="8351" spans="2:15" x14ac:dyDescent="0.25">
      <c r="B8351" s="89"/>
      <c r="C8351" s="48"/>
      <c r="D8351" s="48"/>
      <c r="E8351" s="48"/>
      <c r="F8351" s="48"/>
      <c r="G8351" s="49"/>
      <c r="H8351" s="48"/>
      <c r="I8351" s="52"/>
      <c r="J8351" s="52"/>
      <c r="K8351" s="48"/>
      <c r="L8351" s="48"/>
      <c r="M8351" s="48"/>
      <c r="N8351" s="48"/>
      <c r="O8351" s="49"/>
    </row>
    <row r="8352" spans="2:15" x14ac:dyDescent="0.25">
      <c r="B8352" s="89"/>
      <c r="C8352" s="48"/>
      <c r="D8352" s="48"/>
      <c r="E8352" s="48"/>
      <c r="F8352" s="48"/>
      <c r="G8352" s="49"/>
      <c r="H8352" s="48"/>
      <c r="I8352" s="52"/>
      <c r="J8352" s="52"/>
      <c r="K8352" s="48"/>
      <c r="L8352" s="48"/>
      <c r="M8352" s="48"/>
      <c r="N8352" s="48"/>
      <c r="O8352" s="49"/>
    </row>
    <row r="8353" spans="2:15" x14ac:dyDescent="0.25">
      <c r="B8353" s="89"/>
      <c r="C8353" s="48"/>
      <c r="D8353" s="48"/>
      <c r="E8353" s="48"/>
      <c r="F8353" s="48"/>
      <c r="G8353" s="49"/>
      <c r="H8353" s="48"/>
      <c r="I8353" s="52"/>
      <c r="J8353" s="52"/>
      <c r="K8353" s="48"/>
      <c r="L8353" s="48"/>
      <c r="M8353" s="48"/>
      <c r="N8353" s="48"/>
      <c r="O8353" s="49"/>
    </row>
    <row r="8354" spans="2:15" x14ac:dyDescent="0.25">
      <c r="B8354" s="89"/>
      <c r="C8354" s="48"/>
      <c r="D8354" s="48"/>
      <c r="E8354" s="48"/>
      <c r="F8354" s="48"/>
      <c r="G8354" s="49"/>
      <c r="H8354" s="48"/>
      <c r="I8354" s="52"/>
      <c r="J8354" s="52"/>
      <c r="K8354" s="48"/>
      <c r="L8354" s="48"/>
      <c r="M8354" s="48"/>
      <c r="N8354" s="48"/>
      <c r="O8354" s="49"/>
    </row>
    <row r="8355" spans="2:15" x14ac:dyDescent="0.25">
      <c r="B8355" s="89"/>
      <c r="C8355" s="48"/>
      <c r="D8355" s="48"/>
      <c r="E8355" s="48"/>
      <c r="F8355" s="48"/>
      <c r="G8355" s="49"/>
      <c r="H8355" s="48"/>
      <c r="I8355" s="52"/>
      <c r="J8355" s="52"/>
      <c r="K8355" s="48"/>
      <c r="L8355" s="48"/>
      <c r="M8355" s="48"/>
      <c r="N8355" s="48"/>
      <c r="O8355" s="49"/>
    </row>
    <row r="8356" spans="2:15" x14ac:dyDescent="0.25">
      <c r="B8356" s="89"/>
      <c r="C8356" s="48"/>
      <c r="D8356" s="48"/>
      <c r="E8356" s="48"/>
      <c r="F8356" s="48"/>
      <c r="G8356" s="49"/>
      <c r="H8356" s="48"/>
      <c r="I8356" s="52"/>
      <c r="J8356" s="52"/>
      <c r="K8356" s="48"/>
      <c r="L8356" s="48"/>
      <c r="M8356" s="48"/>
      <c r="N8356" s="48"/>
      <c r="O8356" s="49"/>
    </row>
    <row r="8357" spans="2:15" x14ac:dyDescent="0.25">
      <c r="B8357" s="89"/>
      <c r="C8357" s="48"/>
      <c r="D8357" s="48"/>
      <c r="E8357" s="48"/>
      <c r="F8357" s="48"/>
      <c r="G8357" s="49"/>
      <c r="H8357" s="48"/>
      <c r="I8357" s="52"/>
      <c r="J8357" s="52"/>
      <c r="K8357" s="48"/>
      <c r="L8357" s="48"/>
      <c r="M8357" s="48"/>
      <c r="N8357" s="48"/>
      <c r="O8357" s="49"/>
    </row>
    <row r="8358" spans="2:15" x14ac:dyDescent="0.25">
      <c r="B8358" s="89"/>
      <c r="C8358" s="48"/>
      <c r="D8358" s="48"/>
      <c r="E8358" s="48"/>
      <c r="F8358" s="48"/>
      <c r="G8358" s="49"/>
      <c r="H8358" s="48"/>
      <c r="I8358" s="52"/>
      <c r="J8358" s="52"/>
      <c r="K8358" s="48"/>
      <c r="L8358" s="48"/>
      <c r="M8358" s="48"/>
      <c r="N8358" s="48"/>
      <c r="O8358" s="49"/>
    </row>
    <row r="8359" spans="2:15" x14ac:dyDescent="0.25">
      <c r="B8359" s="89"/>
      <c r="C8359" s="48"/>
      <c r="D8359" s="48"/>
      <c r="E8359" s="48"/>
      <c r="F8359" s="48"/>
      <c r="G8359" s="49"/>
      <c r="H8359" s="48"/>
      <c r="I8359" s="52"/>
      <c r="J8359" s="52"/>
      <c r="K8359" s="48"/>
      <c r="L8359" s="48"/>
      <c r="M8359" s="48"/>
      <c r="N8359" s="48"/>
      <c r="O8359" s="49"/>
    </row>
    <row r="8360" spans="2:15" x14ac:dyDescent="0.25">
      <c r="B8360" s="89"/>
      <c r="C8360" s="48"/>
      <c r="D8360" s="48"/>
      <c r="E8360" s="48"/>
      <c r="F8360" s="48"/>
      <c r="G8360" s="49"/>
      <c r="H8360" s="48"/>
      <c r="I8360" s="52"/>
      <c r="J8360" s="52"/>
      <c r="K8360" s="48"/>
      <c r="L8360" s="48"/>
      <c r="M8360" s="48"/>
      <c r="N8360" s="48"/>
      <c r="O8360" s="49"/>
    </row>
    <row r="8361" spans="2:15" x14ac:dyDescent="0.25">
      <c r="B8361" s="89"/>
      <c r="C8361" s="48"/>
      <c r="D8361" s="48"/>
      <c r="E8361" s="48"/>
      <c r="F8361" s="48"/>
      <c r="G8361" s="49"/>
      <c r="H8361" s="48"/>
      <c r="I8361" s="52"/>
      <c r="J8361" s="52"/>
      <c r="K8361" s="48"/>
      <c r="L8361" s="48"/>
      <c r="M8361" s="48"/>
      <c r="N8361" s="48"/>
      <c r="O8361" s="49"/>
    </row>
    <row r="8362" spans="2:15" x14ac:dyDescent="0.25">
      <c r="B8362" s="89"/>
      <c r="C8362" s="48"/>
      <c r="D8362" s="48"/>
      <c r="E8362" s="48"/>
      <c r="F8362" s="48"/>
      <c r="G8362" s="49"/>
      <c r="H8362" s="48"/>
      <c r="I8362" s="52"/>
      <c r="J8362" s="52"/>
      <c r="K8362" s="48"/>
      <c r="L8362" s="48"/>
      <c r="M8362" s="48"/>
      <c r="N8362" s="48"/>
      <c r="O8362" s="49"/>
    </row>
    <row r="8363" spans="2:15" x14ac:dyDescent="0.25">
      <c r="B8363" s="89"/>
      <c r="C8363" s="48"/>
      <c r="D8363" s="48"/>
      <c r="E8363" s="48"/>
      <c r="F8363" s="48"/>
      <c r="G8363" s="49"/>
      <c r="H8363" s="48"/>
      <c r="I8363" s="52"/>
      <c r="J8363" s="52"/>
      <c r="K8363" s="48"/>
      <c r="L8363" s="48"/>
      <c r="M8363" s="48"/>
      <c r="N8363" s="48"/>
      <c r="O8363" s="49"/>
    </row>
    <row r="8364" spans="2:15" x14ac:dyDescent="0.25">
      <c r="B8364" s="89"/>
      <c r="C8364" s="48"/>
      <c r="D8364" s="48"/>
      <c r="E8364" s="48"/>
      <c r="F8364" s="48"/>
      <c r="G8364" s="49"/>
      <c r="H8364" s="48"/>
      <c r="I8364" s="52"/>
      <c r="J8364" s="52"/>
      <c r="K8364" s="48"/>
      <c r="L8364" s="48"/>
      <c r="M8364" s="48"/>
      <c r="N8364" s="48"/>
      <c r="O8364" s="49"/>
    </row>
    <row r="8365" spans="2:15" x14ac:dyDescent="0.25">
      <c r="B8365" s="89"/>
      <c r="C8365" s="48"/>
      <c r="D8365" s="48"/>
      <c r="E8365" s="48"/>
      <c r="F8365" s="48"/>
      <c r="G8365" s="49"/>
      <c r="H8365" s="48"/>
      <c r="I8365" s="52"/>
      <c r="J8365" s="52"/>
      <c r="K8365" s="48"/>
      <c r="L8365" s="48"/>
      <c r="M8365" s="48"/>
      <c r="N8365" s="48"/>
      <c r="O8365" s="49"/>
    </row>
    <row r="8366" spans="2:15" x14ac:dyDescent="0.25">
      <c r="B8366" s="89"/>
      <c r="C8366" s="48"/>
      <c r="D8366" s="48"/>
      <c r="E8366" s="48"/>
      <c r="F8366" s="48"/>
      <c r="G8366" s="49"/>
      <c r="H8366" s="48"/>
      <c r="I8366" s="52"/>
      <c r="J8366" s="52"/>
      <c r="K8366" s="48"/>
      <c r="L8366" s="48"/>
      <c r="M8366" s="48"/>
      <c r="N8366" s="48"/>
      <c r="O8366" s="49"/>
    </row>
    <row r="8367" spans="2:15" x14ac:dyDescent="0.25">
      <c r="B8367" s="89"/>
      <c r="C8367" s="48"/>
      <c r="D8367" s="48"/>
      <c r="E8367" s="48"/>
      <c r="F8367" s="48"/>
      <c r="G8367" s="49"/>
      <c r="H8367" s="48"/>
      <c r="I8367" s="52"/>
      <c r="J8367" s="52"/>
      <c r="K8367" s="48"/>
      <c r="L8367" s="48"/>
      <c r="M8367" s="48"/>
      <c r="N8367" s="48"/>
      <c r="O8367" s="49"/>
    </row>
    <row r="8368" spans="2:15" x14ac:dyDescent="0.25">
      <c r="B8368" s="89"/>
      <c r="C8368" s="48"/>
      <c r="D8368" s="48"/>
      <c r="E8368" s="48"/>
      <c r="F8368" s="48"/>
      <c r="G8368" s="49"/>
      <c r="H8368" s="48"/>
      <c r="I8368" s="52"/>
      <c r="J8368" s="52"/>
      <c r="K8368" s="48"/>
      <c r="L8368" s="48"/>
      <c r="M8368" s="48"/>
      <c r="N8368" s="48"/>
      <c r="O8368" s="49"/>
    </row>
    <row r="8369" spans="2:15" x14ac:dyDescent="0.25">
      <c r="B8369" s="89"/>
      <c r="C8369" s="48"/>
      <c r="D8369" s="48"/>
      <c r="E8369" s="48"/>
      <c r="F8369" s="48"/>
      <c r="G8369" s="49"/>
      <c r="H8369" s="48"/>
      <c r="I8369" s="52"/>
      <c r="J8369" s="52"/>
      <c r="K8369" s="48"/>
      <c r="L8369" s="48"/>
      <c r="M8369" s="48"/>
      <c r="N8369" s="48"/>
      <c r="O8369" s="49"/>
    </row>
    <row r="8370" spans="2:15" x14ac:dyDescent="0.25">
      <c r="B8370" s="89"/>
      <c r="C8370" s="48"/>
      <c r="D8370" s="48"/>
      <c r="E8370" s="48"/>
      <c r="F8370" s="48"/>
      <c r="G8370" s="49"/>
      <c r="H8370" s="48"/>
      <c r="I8370" s="52"/>
      <c r="J8370" s="52"/>
      <c r="K8370" s="48"/>
      <c r="L8370" s="48"/>
      <c r="M8370" s="48"/>
      <c r="N8370" s="48"/>
      <c r="O8370" s="49"/>
    </row>
    <row r="8371" spans="2:15" x14ac:dyDescent="0.25">
      <c r="B8371" s="89"/>
      <c r="C8371" s="48"/>
      <c r="D8371" s="48"/>
      <c r="E8371" s="48"/>
      <c r="F8371" s="48"/>
      <c r="G8371" s="49"/>
      <c r="H8371" s="48"/>
      <c r="I8371" s="52"/>
      <c r="J8371" s="52"/>
      <c r="K8371" s="48"/>
      <c r="L8371" s="48"/>
      <c r="M8371" s="48"/>
      <c r="N8371" s="48"/>
      <c r="O8371" s="49"/>
    </row>
    <row r="8372" spans="2:15" x14ac:dyDescent="0.25">
      <c r="B8372" s="89"/>
      <c r="C8372" s="48"/>
      <c r="D8372" s="48"/>
      <c r="E8372" s="48"/>
      <c r="F8372" s="48"/>
      <c r="G8372" s="49"/>
      <c r="H8372" s="48"/>
      <c r="I8372" s="52"/>
      <c r="J8372" s="52"/>
      <c r="K8372" s="48"/>
      <c r="L8372" s="48"/>
      <c r="M8372" s="48"/>
      <c r="N8372" s="48"/>
      <c r="O8372" s="49"/>
    </row>
    <row r="8373" spans="2:15" x14ac:dyDescent="0.25">
      <c r="B8373" s="89"/>
      <c r="C8373" s="48"/>
      <c r="D8373" s="48"/>
      <c r="E8373" s="48"/>
      <c r="F8373" s="48"/>
      <c r="G8373" s="49"/>
      <c r="H8373" s="48"/>
      <c r="I8373" s="52"/>
      <c r="J8373" s="52"/>
      <c r="K8373" s="48"/>
      <c r="L8373" s="48"/>
      <c r="M8373" s="48"/>
      <c r="N8373" s="48"/>
      <c r="O8373" s="49"/>
    </row>
    <row r="8374" spans="2:15" x14ac:dyDescent="0.25">
      <c r="B8374" s="89"/>
      <c r="C8374" s="48"/>
      <c r="D8374" s="48"/>
      <c r="E8374" s="48"/>
      <c r="F8374" s="48"/>
      <c r="G8374" s="49"/>
      <c r="H8374" s="48"/>
      <c r="I8374" s="52"/>
      <c r="J8374" s="52"/>
      <c r="K8374" s="48"/>
      <c r="L8374" s="48"/>
      <c r="M8374" s="48"/>
      <c r="N8374" s="48"/>
      <c r="O8374" s="49"/>
    </row>
    <row r="8375" spans="2:15" x14ac:dyDescent="0.25">
      <c r="B8375" s="89"/>
      <c r="C8375" s="48"/>
      <c r="D8375" s="48"/>
      <c r="E8375" s="48"/>
      <c r="F8375" s="48"/>
      <c r="G8375" s="49"/>
      <c r="H8375" s="48"/>
      <c r="I8375" s="52"/>
      <c r="J8375" s="52"/>
      <c r="K8375" s="48"/>
      <c r="L8375" s="48"/>
      <c r="M8375" s="48"/>
      <c r="N8375" s="48"/>
      <c r="O8375" s="49"/>
    </row>
    <row r="8376" spans="2:15" x14ac:dyDescent="0.25">
      <c r="B8376" s="89"/>
      <c r="C8376" s="48"/>
      <c r="D8376" s="48"/>
      <c r="E8376" s="48"/>
      <c r="F8376" s="48"/>
      <c r="G8376" s="49"/>
      <c r="H8376" s="48"/>
      <c r="I8376" s="52"/>
      <c r="J8376" s="52"/>
      <c r="K8376" s="48"/>
      <c r="L8376" s="48"/>
      <c r="M8376" s="48"/>
      <c r="N8376" s="48"/>
      <c r="O8376" s="49"/>
    </row>
    <row r="8377" spans="2:15" x14ac:dyDescent="0.25">
      <c r="B8377" s="89"/>
      <c r="C8377" s="48"/>
      <c r="D8377" s="48"/>
      <c r="E8377" s="48"/>
      <c r="F8377" s="48"/>
      <c r="G8377" s="49"/>
      <c r="H8377" s="48"/>
      <c r="I8377" s="52"/>
      <c r="J8377" s="52"/>
      <c r="K8377" s="48"/>
      <c r="L8377" s="48"/>
      <c r="M8377" s="48"/>
      <c r="N8377" s="48"/>
      <c r="O8377" s="49"/>
    </row>
    <row r="8378" spans="2:15" x14ac:dyDescent="0.25">
      <c r="B8378" s="89"/>
      <c r="C8378" s="48"/>
      <c r="D8378" s="48"/>
      <c r="E8378" s="48"/>
      <c r="F8378" s="48"/>
      <c r="G8378" s="49"/>
      <c r="H8378" s="48"/>
      <c r="I8378" s="52"/>
      <c r="J8378" s="52"/>
      <c r="K8378" s="48"/>
      <c r="L8378" s="48"/>
      <c r="M8378" s="48"/>
      <c r="N8378" s="48"/>
      <c r="O8378" s="49"/>
    </row>
    <row r="8379" spans="2:15" x14ac:dyDescent="0.25">
      <c r="B8379" s="89"/>
      <c r="C8379" s="48"/>
      <c r="D8379" s="48"/>
      <c r="E8379" s="48"/>
      <c r="F8379" s="48"/>
      <c r="G8379" s="49"/>
      <c r="H8379" s="48"/>
      <c r="I8379" s="52"/>
      <c r="J8379" s="52"/>
      <c r="K8379" s="48"/>
      <c r="L8379" s="48"/>
      <c r="M8379" s="48"/>
      <c r="N8379" s="48"/>
      <c r="O8379" s="49"/>
    </row>
    <row r="8380" spans="2:15" x14ac:dyDescent="0.25">
      <c r="B8380" s="89"/>
      <c r="C8380" s="48"/>
      <c r="D8380" s="48"/>
      <c r="E8380" s="48"/>
      <c r="F8380" s="48"/>
      <c r="G8380" s="49"/>
      <c r="H8380" s="48"/>
      <c r="I8380" s="52"/>
      <c r="J8380" s="52"/>
      <c r="K8380" s="48"/>
      <c r="L8380" s="48"/>
      <c r="M8380" s="48"/>
      <c r="N8380" s="48"/>
      <c r="O8380" s="49"/>
    </row>
    <row r="8381" spans="2:15" x14ac:dyDescent="0.25">
      <c r="B8381" s="89"/>
      <c r="C8381" s="48"/>
      <c r="D8381" s="48"/>
      <c r="E8381" s="48"/>
      <c r="F8381" s="48"/>
      <c r="G8381" s="49"/>
      <c r="H8381" s="48"/>
      <c r="I8381" s="52"/>
      <c r="J8381" s="52"/>
      <c r="K8381" s="48"/>
      <c r="L8381" s="48"/>
      <c r="M8381" s="48"/>
      <c r="N8381" s="48"/>
      <c r="O8381" s="49"/>
    </row>
    <row r="8382" spans="2:15" x14ac:dyDescent="0.25">
      <c r="B8382" s="89"/>
      <c r="C8382" s="48"/>
      <c r="D8382" s="48"/>
      <c r="E8382" s="48"/>
      <c r="F8382" s="48"/>
      <c r="G8382" s="49"/>
      <c r="H8382" s="48"/>
      <c r="I8382" s="52"/>
      <c r="J8382" s="52"/>
      <c r="K8382" s="48"/>
      <c r="L8382" s="48"/>
      <c r="M8382" s="48"/>
      <c r="N8382" s="48"/>
      <c r="O8382" s="49"/>
    </row>
    <row r="8383" spans="2:15" x14ac:dyDescent="0.25">
      <c r="B8383" s="89"/>
      <c r="C8383" s="48"/>
      <c r="D8383" s="48"/>
      <c r="E8383" s="48"/>
      <c r="F8383" s="48"/>
      <c r="G8383" s="49"/>
      <c r="H8383" s="48"/>
      <c r="I8383" s="52"/>
      <c r="J8383" s="52"/>
      <c r="K8383" s="48"/>
      <c r="L8383" s="48"/>
      <c r="M8383" s="48"/>
      <c r="N8383" s="48"/>
      <c r="O8383" s="49"/>
    </row>
    <row r="8384" spans="2:15" x14ac:dyDescent="0.25">
      <c r="B8384" s="89"/>
      <c r="C8384" s="48"/>
      <c r="D8384" s="48"/>
      <c r="E8384" s="48"/>
      <c r="F8384" s="48"/>
      <c r="G8384" s="49"/>
      <c r="H8384" s="48"/>
      <c r="I8384" s="52"/>
      <c r="J8384" s="52"/>
      <c r="K8384" s="48"/>
      <c r="L8384" s="48"/>
      <c r="M8384" s="48"/>
      <c r="N8384" s="48"/>
      <c r="O8384" s="49"/>
    </row>
    <row r="8385" spans="2:15" x14ac:dyDescent="0.25">
      <c r="B8385" s="89"/>
      <c r="C8385" s="48"/>
      <c r="D8385" s="48"/>
      <c r="E8385" s="48"/>
      <c r="F8385" s="48"/>
      <c r="G8385" s="49"/>
      <c r="H8385" s="48"/>
      <c r="I8385" s="52"/>
      <c r="J8385" s="52"/>
      <c r="K8385" s="48"/>
      <c r="L8385" s="48"/>
      <c r="M8385" s="48"/>
      <c r="N8385" s="48"/>
      <c r="O8385" s="49"/>
    </row>
    <row r="8386" spans="2:15" x14ac:dyDescent="0.25">
      <c r="B8386" s="89"/>
      <c r="C8386" s="48"/>
      <c r="D8386" s="48"/>
      <c r="E8386" s="48"/>
      <c r="F8386" s="48"/>
      <c r="G8386" s="49"/>
      <c r="H8386" s="48"/>
      <c r="I8386" s="52"/>
      <c r="J8386" s="52"/>
      <c r="K8386" s="48"/>
      <c r="L8386" s="48"/>
      <c r="M8386" s="48"/>
      <c r="N8386" s="48"/>
      <c r="O8386" s="49"/>
    </row>
    <row r="8387" spans="2:15" x14ac:dyDescent="0.25">
      <c r="B8387" s="89"/>
      <c r="C8387" s="48"/>
      <c r="D8387" s="48"/>
      <c r="E8387" s="48"/>
      <c r="F8387" s="48"/>
      <c r="G8387" s="49"/>
      <c r="H8387" s="48"/>
      <c r="I8387" s="52"/>
      <c r="J8387" s="52"/>
      <c r="K8387" s="48"/>
      <c r="L8387" s="48"/>
      <c r="M8387" s="48"/>
      <c r="N8387" s="48"/>
      <c r="O8387" s="49"/>
    </row>
    <row r="8388" spans="2:15" x14ac:dyDescent="0.25">
      <c r="B8388" s="89"/>
      <c r="C8388" s="48"/>
      <c r="D8388" s="48"/>
      <c r="E8388" s="48"/>
      <c r="F8388" s="48"/>
      <c r="G8388" s="49"/>
      <c r="H8388" s="48"/>
      <c r="I8388" s="52"/>
      <c r="J8388" s="52"/>
      <c r="K8388" s="48"/>
      <c r="L8388" s="48"/>
      <c r="M8388" s="48"/>
      <c r="N8388" s="48"/>
      <c r="O8388" s="49"/>
    </row>
    <row r="8389" spans="2:15" x14ac:dyDescent="0.25">
      <c r="B8389" s="89"/>
      <c r="C8389" s="48"/>
      <c r="D8389" s="48"/>
      <c r="E8389" s="48"/>
      <c r="F8389" s="48"/>
      <c r="G8389" s="49"/>
      <c r="H8389" s="48"/>
      <c r="I8389" s="52"/>
      <c r="J8389" s="52"/>
      <c r="K8389" s="48"/>
      <c r="L8389" s="48"/>
      <c r="M8389" s="48"/>
      <c r="N8389" s="48"/>
      <c r="O8389" s="49"/>
    </row>
    <row r="8390" spans="2:15" x14ac:dyDescent="0.25">
      <c r="B8390" s="89"/>
      <c r="C8390" s="48"/>
      <c r="D8390" s="48"/>
      <c r="E8390" s="48"/>
      <c r="F8390" s="48"/>
      <c r="G8390" s="49"/>
      <c r="H8390" s="48"/>
      <c r="I8390" s="52"/>
      <c r="J8390" s="52"/>
      <c r="K8390" s="48"/>
      <c r="L8390" s="48"/>
      <c r="M8390" s="48"/>
      <c r="N8390" s="48"/>
      <c r="O8390" s="49"/>
    </row>
    <row r="8391" spans="2:15" x14ac:dyDescent="0.25">
      <c r="B8391" s="89"/>
      <c r="C8391" s="48"/>
      <c r="D8391" s="48"/>
      <c r="E8391" s="48"/>
      <c r="F8391" s="48"/>
      <c r="G8391" s="49"/>
      <c r="H8391" s="48"/>
      <c r="I8391" s="52"/>
      <c r="J8391" s="52"/>
      <c r="K8391" s="48"/>
      <c r="L8391" s="48"/>
      <c r="M8391" s="48"/>
      <c r="N8391" s="48"/>
      <c r="O8391" s="49"/>
    </row>
    <row r="8392" spans="2:15" x14ac:dyDescent="0.25">
      <c r="B8392" s="89"/>
      <c r="C8392" s="48"/>
      <c r="D8392" s="48"/>
      <c r="E8392" s="48"/>
      <c r="F8392" s="48"/>
      <c r="G8392" s="49"/>
      <c r="H8392" s="48"/>
      <c r="I8392" s="52"/>
      <c r="J8392" s="52"/>
      <c r="K8392" s="48"/>
      <c r="L8392" s="48"/>
      <c r="M8392" s="48"/>
      <c r="N8392" s="48"/>
      <c r="O8392" s="49"/>
    </row>
    <row r="8393" spans="2:15" x14ac:dyDescent="0.25">
      <c r="B8393" s="89"/>
      <c r="C8393" s="48"/>
      <c r="D8393" s="48"/>
      <c r="E8393" s="48"/>
      <c r="F8393" s="48"/>
      <c r="G8393" s="49"/>
      <c r="H8393" s="48"/>
      <c r="I8393" s="52"/>
      <c r="J8393" s="52"/>
      <c r="K8393" s="48"/>
      <c r="L8393" s="48"/>
      <c r="M8393" s="48"/>
      <c r="N8393" s="48"/>
      <c r="O8393" s="49"/>
    </row>
    <row r="8394" spans="2:15" x14ac:dyDescent="0.25">
      <c r="B8394" s="89"/>
      <c r="C8394" s="48"/>
      <c r="D8394" s="48"/>
      <c r="E8394" s="48"/>
      <c r="F8394" s="48"/>
      <c r="G8394" s="49"/>
      <c r="H8394" s="48"/>
      <c r="I8394" s="52"/>
      <c r="J8394" s="52"/>
      <c r="K8394" s="48"/>
      <c r="L8394" s="48"/>
      <c r="M8394" s="48"/>
      <c r="N8394" s="48"/>
      <c r="O8394" s="49"/>
    </row>
    <row r="8395" spans="2:15" x14ac:dyDescent="0.25">
      <c r="B8395" s="89"/>
      <c r="C8395" s="48"/>
      <c r="D8395" s="48"/>
      <c r="E8395" s="48"/>
      <c r="F8395" s="48"/>
      <c r="G8395" s="49"/>
      <c r="H8395" s="48"/>
      <c r="I8395" s="52"/>
      <c r="J8395" s="52"/>
      <c r="K8395" s="48"/>
      <c r="L8395" s="48"/>
      <c r="M8395" s="48"/>
      <c r="N8395" s="48"/>
      <c r="O8395" s="49"/>
    </row>
    <row r="8396" spans="2:15" x14ac:dyDescent="0.25">
      <c r="B8396" s="89"/>
      <c r="C8396" s="48"/>
      <c r="D8396" s="48"/>
      <c r="E8396" s="48"/>
      <c r="F8396" s="48"/>
      <c r="G8396" s="49"/>
      <c r="H8396" s="48"/>
      <c r="I8396" s="52"/>
      <c r="J8396" s="52"/>
      <c r="K8396" s="48"/>
      <c r="L8396" s="48"/>
      <c r="M8396" s="48"/>
      <c r="N8396" s="48"/>
      <c r="O8396" s="49"/>
    </row>
    <row r="8397" spans="2:15" x14ac:dyDescent="0.25">
      <c r="B8397" s="89"/>
      <c r="C8397" s="48"/>
      <c r="D8397" s="48"/>
      <c r="E8397" s="48"/>
      <c r="F8397" s="48"/>
      <c r="G8397" s="49"/>
      <c r="H8397" s="48"/>
      <c r="I8397" s="52"/>
      <c r="J8397" s="52"/>
      <c r="K8397" s="48"/>
      <c r="L8397" s="48"/>
      <c r="M8397" s="48"/>
      <c r="N8397" s="48"/>
      <c r="O8397" s="49"/>
    </row>
    <row r="8398" spans="2:15" x14ac:dyDescent="0.25">
      <c r="B8398" s="89"/>
      <c r="C8398" s="48"/>
      <c r="D8398" s="48"/>
      <c r="E8398" s="48"/>
      <c r="F8398" s="48"/>
      <c r="G8398" s="49"/>
      <c r="H8398" s="48"/>
      <c r="I8398" s="52"/>
      <c r="J8398" s="52"/>
      <c r="K8398" s="48"/>
      <c r="L8398" s="48"/>
      <c r="M8398" s="48"/>
      <c r="N8398" s="48"/>
      <c r="O8398" s="49"/>
    </row>
    <row r="8399" spans="2:15" x14ac:dyDescent="0.25">
      <c r="B8399" s="89"/>
      <c r="C8399" s="48"/>
      <c r="D8399" s="48"/>
      <c r="E8399" s="48"/>
      <c r="F8399" s="48"/>
      <c r="G8399" s="49"/>
      <c r="H8399" s="48"/>
      <c r="I8399" s="52"/>
      <c r="J8399" s="52"/>
      <c r="K8399" s="48"/>
      <c r="L8399" s="48"/>
      <c r="M8399" s="48"/>
      <c r="N8399" s="48"/>
      <c r="O8399" s="49"/>
    </row>
    <row r="8400" spans="2:15" x14ac:dyDescent="0.25">
      <c r="B8400" s="89"/>
      <c r="C8400" s="48"/>
      <c r="D8400" s="48"/>
      <c r="E8400" s="48"/>
      <c r="F8400" s="48"/>
      <c r="G8400" s="49"/>
      <c r="H8400" s="48"/>
      <c r="I8400" s="52"/>
      <c r="J8400" s="52"/>
      <c r="K8400" s="48"/>
      <c r="L8400" s="48"/>
      <c r="M8400" s="48"/>
      <c r="N8400" s="48"/>
      <c r="O8400" s="49"/>
    </row>
    <row r="8401" spans="2:15" x14ac:dyDescent="0.25">
      <c r="B8401" s="89"/>
      <c r="C8401" s="48"/>
      <c r="D8401" s="48"/>
      <c r="E8401" s="48"/>
      <c r="F8401" s="48"/>
      <c r="G8401" s="49"/>
      <c r="H8401" s="48"/>
      <c r="I8401" s="52"/>
      <c r="J8401" s="52"/>
      <c r="K8401" s="48"/>
      <c r="L8401" s="48"/>
      <c r="M8401" s="48"/>
      <c r="N8401" s="48"/>
      <c r="O8401" s="49"/>
    </row>
    <row r="8402" spans="2:15" x14ac:dyDescent="0.25">
      <c r="B8402" s="89"/>
      <c r="C8402" s="48"/>
      <c r="D8402" s="48"/>
      <c r="E8402" s="48"/>
      <c r="F8402" s="48"/>
      <c r="G8402" s="49"/>
      <c r="H8402" s="48"/>
      <c r="I8402" s="52"/>
      <c r="J8402" s="52"/>
      <c r="K8402" s="48"/>
      <c r="L8402" s="48"/>
      <c r="M8402" s="48"/>
      <c r="N8402" s="48"/>
      <c r="O8402" s="49"/>
    </row>
    <row r="8403" spans="2:15" x14ac:dyDescent="0.25">
      <c r="B8403" s="89"/>
      <c r="C8403" s="48"/>
      <c r="D8403" s="48"/>
      <c r="E8403" s="48"/>
      <c r="F8403" s="48"/>
      <c r="G8403" s="49"/>
      <c r="H8403" s="48"/>
      <c r="I8403" s="52"/>
      <c r="J8403" s="52"/>
      <c r="K8403" s="48"/>
      <c r="L8403" s="48"/>
      <c r="M8403" s="48"/>
      <c r="N8403" s="48"/>
      <c r="O8403" s="49"/>
    </row>
    <row r="8404" spans="2:15" x14ac:dyDescent="0.25">
      <c r="B8404" s="89"/>
      <c r="C8404" s="48"/>
      <c r="D8404" s="48"/>
      <c r="E8404" s="48"/>
      <c r="F8404" s="48"/>
      <c r="G8404" s="49"/>
      <c r="H8404" s="48"/>
      <c r="I8404" s="52"/>
      <c r="J8404" s="52"/>
      <c r="K8404" s="48"/>
      <c r="L8404" s="48"/>
      <c r="M8404" s="48"/>
      <c r="N8404" s="48"/>
      <c r="O8404" s="49"/>
    </row>
    <row r="8405" spans="2:15" x14ac:dyDescent="0.25">
      <c r="B8405" s="89"/>
      <c r="C8405" s="48"/>
      <c r="D8405" s="48"/>
      <c r="E8405" s="48"/>
      <c r="F8405" s="48"/>
      <c r="G8405" s="49"/>
      <c r="H8405" s="48"/>
      <c r="I8405" s="52"/>
      <c r="J8405" s="52"/>
      <c r="K8405" s="48"/>
      <c r="L8405" s="48"/>
      <c r="M8405" s="48"/>
      <c r="N8405" s="48"/>
      <c r="O8405" s="49"/>
    </row>
    <row r="8406" spans="2:15" x14ac:dyDescent="0.25">
      <c r="B8406" s="89"/>
      <c r="C8406" s="48"/>
      <c r="D8406" s="48"/>
      <c r="E8406" s="48"/>
      <c r="F8406" s="48"/>
      <c r="G8406" s="49"/>
      <c r="H8406" s="48"/>
      <c r="I8406" s="52"/>
      <c r="J8406" s="52"/>
      <c r="K8406" s="48"/>
      <c r="L8406" s="48"/>
      <c r="M8406" s="48"/>
      <c r="N8406" s="48"/>
      <c r="O8406" s="49"/>
    </row>
    <row r="8407" spans="2:15" x14ac:dyDescent="0.25">
      <c r="B8407" s="89"/>
      <c r="C8407" s="48"/>
      <c r="D8407" s="48"/>
      <c r="E8407" s="48"/>
      <c r="F8407" s="48"/>
      <c r="G8407" s="49"/>
      <c r="H8407" s="48"/>
      <c r="I8407" s="52"/>
      <c r="J8407" s="52"/>
      <c r="K8407" s="48"/>
      <c r="L8407" s="48"/>
      <c r="M8407" s="48"/>
      <c r="N8407" s="48"/>
      <c r="O8407" s="49"/>
    </row>
    <row r="8408" spans="2:15" x14ac:dyDescent="0.25">
      <c r="B8408" s="89"/>
      <c r="C8408" s="48"/>
      <c r="D8408" s="48"/>
      <c r="E8408" s="48"/>
      <c r="F8408" s="48"/>
      <c r="G8408" s="49"/>
      <c r="H8408" s="48"/>
      <c r="I8408" s="52"/>
      <c r="J8408" s="52"/>
      <c r="K8408" s="48"/>
      <c r="L8408" s="48"/>
      <c r="M8408" s="48"/>
      <c r="N8408" s="48"/>
      <c r="O8408" s="49"/>
    </row>
    <row r="8409" spans="2:15" x14ac:dyDescent="0.25">
      <c r="B8409" s="89"/>
      <c r="C8409" s="48"/>
      <c r="D8409" s="48"/>
      <c r="E8409" s="48"/>
      <c r="F8409" s="48"/>
      <c r="G8409" s="49"/>
      <c r="H8409" s="48"/>
      <c r="I8409" s="52"/>
      <c r="J8409" s="52"/>
      <c r="K8409" s="48"/>
      <c r="L8409" s="48"/>
      <c r="M8409" s="48"/>
      <c r="N8409" s="48"/>
      <c r="O8409" s="49"/>
    </row>
    <row r="8410" spans="2:15" x14ac:dyDescent="0.25">
      <c r="B8410" s="89"/>
      <c r="C8410" s="48"/>
      <c r="D8410" s="48"/>
      <c r="E8410" s="48"/>
      <c r="F8410" s="48"/>
      <c r="G8410" s="49"/>
      <c r="H8410" s="48"/>
      <c r="I8410" s="52"/>
      <c r="J8410" s="52"/>
      <c r="K8410" s="48"/>
      <c r="L8410" s="48"/>
      <c r="M8410" s="48"/>
      <c r="N8410" s="48"/>
      <c r="O8410" s="49"/>
    </row>
    <row r="8411" spans="2:15" x14ac:dyDescent="0.25">
      <c r="B8411" s="89"/>
      <c r="C8411" s="48"/>
      <c r="D8411" s="48"/>
      <c r="E8411" s="48"/>
      <c r="F8411" s="48"/>
      <c r="G8411" s="49"/>
      <c r="H8411" s="48"/>
      <c r="I8411" s="52"/>
      <c r="J8411" s="52"/>
      <c r="K8411" s="48"/>
      <c r="L8411" s="48"/>
      <c r="M8411" s="48"/>
      <c r="N8411" s="48"/>
      <c r="O8411" s="49"/>
    </row>
    <row r="8412" spans="2:15" x14ac:dyDescent="0.25">
      <c r="B8412" s="89"/>
      <c r="C8412" s="48"/>
      <c r="D8412" s="48"/>
      <c r="E8412" s="48"/>
      <c r="F8412" s="48"/>
      <c r="G8412" s="49"/>
      <c r="H8412" s="48"/>
      <c r="I8412" s="52"/>
      <c r="J8412" s="52"/>
      <c r="K8412" s="48"/>
      <c r="L8412" s="48"/>
      <c r="M8412" s="48"/>
      <c r="N8412" s="48"/>
      <c r="O8412" s="49"/>
    </row>
    <row r="8413" spans="2:15" x14ac:dyDescent="0.25">
      <c r="B8413" s="89"/>
      <c r="C8413" s="48"/>
      <c r="D8413" s="48"/>
      <c r="E8413" s="48"/>
      <c r="F8413" s="48"/>
      <c r="G8413" s="49"/>
      <c r="H8413" s="48"/>
      <c r="I8413" s="52"/>
      <c r="J8413" s="52"/>
      <c r="K8413" s="48"/>
      <c r="L8413" s="48"/>
      <c r="M8413" s="48"/>
      <c r="N8413" s="48"/>
      <c r="O8413" s="49"/>
    </row>
    <row r="8414" spans="2:15" x14ac:dyDescent="0.25">
      <c r="B8414" s="89"/>
      <c r="C8414" s="48"/>
      <c r="D8414" s="48"/>
      <c r="E8414" s="48"/>
      <c r="F8414" s="48"/>
      <c r="G8414" s="49"/>
      <c r="H8414" s="48"/>
      <c r="I8414" s="52"/>
      <c r="J8414" s="52"/>
      <c r="K8414" s="48"/>
      <c r="L8414" s="48"/>
      <c r="M8414" s="48"/>
      <c r="N8414" s="48"/>
      <c r="O8414" s="49"/>
    </row>
    <row r="8415" spans="2:15" x14ac:dyDescent="0.25">
      <c r="B8415" s="89"/>
      <c r="C8415" s="48"/>
      <c r="D8415" s="48"/>
      <c r="E8415" s="48"/>
      <c r="F8415" s="48"/>
      <c r="G8415" s="49"/>
      <c r="H8415" s="48"/>
      <c r="I8415" s="52"/>
      <c r="J8415" s="52"/>
      <c r="K8415" s="48"/>
      <c r="L8415" s="48"/>
      <c r="M8415" s="48"/>
      <c r="N8415" s="48"/>
      <c r="O8415" s="49"/>
    </row>
    <row r="8416" spans="2:15" x14ac:dyDescent="0.25">
      <c r="B8416" s="89"/>
      <c r="C8416" s="48"/>
      <c r="D8416" s="48"/>
      <c r="E8416" s="48"/>
      <c r="F8416" s="48"/>
      <c r="G8416" s="49"/>
      <c r="H8416" s="48"/>
      <c r="I8416" s="52"/>
      <c r="J8416" s="52"/>
      <c r="K8416" s="48"/>
      <c r="L8416" s="48"/>
      <c r="M8416" s="48"/>
      <c r="N8416" s="48"/>
      <c r="O8416" s="49"/>
    </row>
    <row r="8417" spans="2:15" x14ac:dyDescent="0.25">
      <c r="B8417" s="89"/>
      <c r="C8417" s="48"/>
      <c r="D8417" s="48"/>
      <c r="E8417" s="48"/>
      <c r="F8417" s="48"/>
      <c r="G8417" s="49"/>
      <c r="H8417" s="48"/>
      <c r="I8417" s="52"/>
      <c r="J8417" s="52"/>
      <c r="K8417" s="48"/>
      <c r="L8417" s="48"/>
      <c r="M8417" s="48"/>
      <c r="N8417" s="48"/>
      <c r="O8417" s="49"/>
    </row>
    <row r="8418" spans="2:15" x14ac:dyDescent="0.25">
      <c r="B8418" s="89"/>
      <c r="C8418" s="48"/>
      <c r="D8418" s="48"/>
      <c r="E8418" s="48"/>
      <c r="F8418" s="48"/>
      <c r="G8418" s="49"/>
      <c r="H8418" s="48"/>
      <c r="I8418" s="52"/>
      <c r="J8418" s="52"/>
      <c r="K8418" s="48"/>
      <c r="L8418" s="48"/>
      <c r="M8418" s="48"/>
      <c r="N8418" s="48"/>
      <c r="O8418" s="49"/>
    </row>
    <row r="8419" spans="2:15" x14ac:dyDescent="0.25">
      <c r="B8419" s="89"/>
      <c r="C8419" s="48"/>
      <c r="D8419" s="48"/>
      <c r="E8419" s="48"/>
      <c r="F8419" s="48"/>
      <c r="G8419" s="49"/>
      <c r="H8419" s="48"/>
      <c r="I8419" s="52"/>
      <c r="J8419" s="52"/>
      <c r="K8419" s="48"/>
      <c r="L8419" s="48"/>
      <c r="M8419" s="48"/>
      <c r="N8419" s="48"/>
      <c r="O8419" s="49"/>
    </row>
    <row r="8420" spans="2:15" x14ac:dyDescent="0.25">
      <c r="B8420" s="89"/>
      <c r="C8420" s="48"/>
      <c r="D8420" s="48"/>
      <c r="E8420" s="48"/>
      <c r="F8420" s="48"/>
      <c r="G8420" s="49"/>
      <c r="H8420" s="48"/>
      <c r="I8420" s="52"/>
      <c r="J8420" s="52"/>
      <c r="K8420" s="48"/>
      <c r="L8420" s="48"/>
      <c r="M8420" s="48"/>
      <c r="N8420" s="48"/>
      <c r="O8420" s="49"/>
    </row>
    <row r="8421" spans="2:15" x14ac:dyDescent="0.25">
      <c r="B8421" s="89"/>
      <c r="C8421" s="48"/>
      <c r="D8421" s="48"/>
      <c r="E8421" s="48"/>
      <c r="F8421" s="48"/>
      <c r="G8421" s="49"/>
      <c r="H8421" s="48"/>
      <c r="I8421" s="52"/>
      <c r="J8421" s="52"/>
      <c r="K8421" s="48"/>
      <c r="L8421" s="48"/>
      <c r="M8421" s="48"/>
      <c r="N8421" s="48"/>
      <c r="O8421" s="49"/>
    </row>
    <row r="8422" spans="2:15" x14ac:dyDescent="0.25">
      <c r="B8422" s="89"/>
      <c r="C8422" s="48"/>
      <c r="D8422" s="48"/>
      <c r="E8422" s="48"/>
      <c r="F8422" s="48"/>
      <c r="G8422" s="49"/>
      <c r="H8422" s="48"/>
      <c r="I8422" s="52"/>
      <c r="J8422" s="52"/>
      <c r="K8422" s="48"/>
      <c r="L8422" s="48"/>
      <c r="M8422" s="48"/>
      <c r="N8422" s="48"/>
      <c r="O8422" s="49"/>
    </row>
    <row r="8423" spans="2:15" x14ac:dyDescent="0.25">
      <c r="B8423" s="89"/>
      <c r="C8423" s="48"/>
      <c r="D8423" s="48"/>
      <c r="E8423" s="48"/>
      <c r="F8423" s="48"/>
      <c r="G8423" s="49"/>
      <c r="H8423" s="48"/>
      <c r="I8423" s="52"/>
      <c r="J8423" s="52"/>
      <c r="K8423" s="48"/>
      <c r="L8423" s="48"/>
      <c r="M8423" s="48"/>
      <c r="N8423" s="48"/>
      <c r="O8423" s="49"/>
    </row>
    <row r="8424" spans="2:15" x14ac:dyDescent="0.25">
      <c r="B8424" s="89"/>
      <c r="C8424" s="48"/>
      <c r="D8424" s="48"/>
      <c r="E8424" s="48"/>
      <c r="F8424" s="48"/>
      <c r="G8424" s="49"/>
      <c r="H8424" s="48"/>
      <c r="I8424" s="52"/>
      <c r="J8424" s="52"/>
      <c r="K8424" s="48"/>
      <c r="L8424" s="48"/>
      <c r="M8424" s="48"/>
      <c r="N8424" s="48"/>
      <c r="O8424" s="49"/>
    </row>
    <row r="8425" spans="2:15" x14ac:dyDescent="0.25">
      <c r="B8425" s="89"/>
      <c r="C8425" s="48"/>
      <c r="D8425" s="48"/>
      <c r="E8425" s="48"/>
      <c r="F8425" s="48"/>
      <c r="G8425" s="49"/>
      <c r="H8425" s="48"/>
      <c r="I8425" s="52"/>
      <c r="J8425" s="52"/>
      <c r="K8425" s="48"/>
      <c r="L8425" s="48"/>
      <c r="M8425" s="48"/>
      <c r="N8425" s="48"/>
      <c r="O8425" s="49"/>
    </row>
    <row r="8426" spans="2:15" x14ac:dyDescent="0.25">
      <c r="B8426" s="89"/>
      <c r="C8426" s="48"/>
      <c r="D8426" s="48"/>
      <c r="E8426" s="48"/>
      <c r="F8426" s="48"/>
      <c r="G8426" s="49"/>
      <c r="H8426" s="48"/>
      <c r="I8426" s="52"/>
      <c r="J8426" s="52"/>
      <c r="K8426" s="48"/>
      <c r="L8426" s="48"/>
      <c r="M8426" s="48"/>
      <c r="N8426" s="48"/>
      <c r="O8426" s="49"/>
    </row>
    <row r="8427" spans="2:15" x14ac:dyDescent="0.25">
      <c r="B8427" s="89"/>
      <c r="C8427" s="48"/>
      <c r="D8427" s="48"/>
      <c r="E8427" s="48"/>
      <c r="F8427" s="48"/>
      <c r="G8427" s="49"/>
      <c r="H8427" s="48"/>
      <c r="I8427" s="52"/>
      <c r="J8427" s="52"/>
      <c r="K8427" s="48"/>
      <c r="L8427" s="48"/>
      <c r="M8427" s="48"/>
      <c r="N8427" s="48"/>
      <c r="O8427" s="49"/>
    </row>
    <row r="8428" spans="2:15" x14ac:dyDescent="0.25">
      <c r="B8428" s="89"/>
      <c r="C8428" s="48"/>
      <c r="D8428" s="48"/>
      <c r="E8428" s="48"/>
      <c r="F8428" s="48"/>
      <c r="G8428" s="49"/>
      <c r="H8428" s="48"/>
      <c r="I8428" s="52"/>
      <c r="J8428" s="52"/>
      <c r="K8428" s="48"/>
      <c r="L8428" s="48"/>
      <c r="M8428" s="48"/>
      <c r="N8428" s="48"/>
      <c r="O8428" s="49"/>
    </row>
    <row r="8429" spans="2:15" x14ac:dyDescent="0.25">
      <c r="B8429" s="89"/>
      <c r="C8429" s="48"/>
      <c r="D8429" s="48"/>
      <c r="E8429" s="48"/>
      <c r="F8429" s="48"/>
      <c r="G8429" s="49"/>
      <c r="H8429" s="48"/>
      <c r="I8429" s="52"/>
      <c r="J8429" s="52"/>
      <c r="K8429" s="48"/>
      <c r="L8429" s="48"/>
      <c r="M8429" s="48"/>
      <c r="N8429" s="48"/>
      <c r="O8429" s="49"/>
    </row>
    <row r="8430" spans="2:15" x14ac:dyDescent="0.25">
      <c r="B8430" s="89"/>
      <c r="C8430" s="48"/>
      <c r="D8430" s="48"/>
      <c r="E8430" s="48"/>
      <c r="F8430" s="48"/>
      <c r="G8430" s="49"/>
      <c r="H8430" s="48"/>
      <c r="I8430" s="52"/>
      <c r="J8430" s="52"/>
      <c r="K8430" s="48"/>
      <c r="L8430" s="48"/>
      <c r="M8430" s="48"/>
      <c r="N8430" s="48"/>
      <c r="O8430" s="49"/>
    </row>
    <row r="8431" spans="2:15" x14ac:dyDescent="0.25">
      <c r="B8431" s="89"/>
      <c r="C8431" s="48"/>
      <c r="D8431" s="48"/>
      <c r="E8431" s="48"/>
      <c r="F8431" s="48"/>
      <c r="G8431" s="49"/>
      <c r="H8431" s="48"/>
      <c r="I8431" s="52"/>
      <c r="J8431" s="52"/>
      <c r="K8431" s="48"/>
      <c r="L8431" s="48"/>
      <c r="M8431" s="48"/>
      <c r="N8431" s="48"/>
      <c r="O8431" s="49"/>
    </row>
    <row r="8432" spans="2:15" x14ac:dyDescent="0.25">
      <c r="B8432" s="89"/>
      <c r="C8432" s="48"/>
      <c r="D8432" s="48"/>
      <c r="E8432" s="48"/>
      <c r="F8432" s="48"/>
      <c r="G8432" s="49"/>
      <c r="H8432" s="48"/>
      <c r="I8432" s="52"/>
      <c r="J8432" s="52"/>
      <c r="K8432" s="48"/>
      <c r="L8432" s="48"/>
      <c r="M8432" s="48"/>
      <c r="N8432" s="48"/>
      <c r="O8432" s="49"/>
    </row>
    <row r="8433" spans="2:15" x14ac:dyDescent="0.25">
      <c r="B8433" s="89"/>
      <c r="C8433" s="48"/>
      <c r="D8433" s="48"/>
      <c r="E8433" s="48"/>
      <c r="F8433" s="48"/>
      <c r="G8433" s="49"/>
      <c r="H8433" s="48"/>
      <c r="I8433" s="52"/>
      <c r="J8433" s="52"/>
      <c r="K8433" s="48"/>
      <c r="L8433" s="48"/>
      <c r="M8433" s="48"/>
      <c r="N8433" s="48"/>
      <c r="O8433" s="49"/>
    </row>
    <row r="8434" spans="2:15" x14ac:dyDescent="0.25">
      <c r="B8434" s="89"/>
      <c r="C8434" s="48"/>
      <c r="D8434" s="48"/>
      <c r="E8434" s="48"/>
      <c r="F8434" s="48"/>
      <c r="G8434" s="49"/>
      <c r="H8434" s="48"/>
      <c r="I8434" s="52"/>
      <c r="J8434" s="52"/>
      <c r="K8434" s="48"/>
      <c r="L8434" s="48"/>
      <c r="M8434" s="48"/>
      <c r="N8434" s="48"/>
      <c r="O8434" s="49"/>
    </row>
    <row r="8435" spans="2:15" x14ac:dyDescent="0.25">
      <c r="B8435" s="89"/>
      <c r="C8435" s="48"/>
      <c r="D8435" s="48"/>
      <c r="E8435" s="48"/>
      <c r="F8435" s="48"/>
      <c r="G8435" s="49"/>
      <c r="H8435" s="48"/>
      <c r="I8435" s="52"/>
      <c r="J8435" s="52"/>
      <c r="K8435" s="48"/>
      <c r="L8435" s="48"/>
      <c r="M8435" s="48"/>
      <c r="N8435" s="48"/>
      <c r="O8435" s="49"/>
    </row>
    <row r="8436" spans="2:15" x14ac:dyDescent="0.25">
      <c r="B8436" s="89"/>
      <c r="C8436" s="48"/>
      <c r="D8436" s="48"/>
      <c r="E8436" s="48"/>
      <c r="F8436" s="48"/>
      <c r="G8436" s="49"/>
      <c r="H8436" s="48"/>
      <c r="I8436" s="52"/>
      <c r="J8436" s="52"/>
      <c r="K8436" s="48"/>
      <c r="L8436" s="48"/>
      <c r="M8436" s="48"/>
      <c r="N8436" s="48"/>
      <c r="O8436" s="49"/>
    </row>
    <row r="8437" spans="2:15" x14ac:dyDescent="0.25">
      <c r="B8437" s="89"/>
      <c r="C8437" s="48"/>
      <c r="D8437" s="48"/>
      <c r="E8437" s="48"/>
      <c r="F8437" s="48"/>
      <c r="G8437" s="49"/>
      <c r="H8437" s="48"/>
      <c r="I8437" s="52"/>
      <c r="J8437" s="52"/>
      <c r="K8437" s="48"/>
      <c r="L8437" s="48"/>
      <c r="M8437" s="48"/>
      <c r="N8437" s="48"/>
      <c r="O8437" s="49"/>
    </row>
    <row r="8438" spans="2:15" x14ac:dyDescent="0.25">
      <c r="B8438" s="89"/>
      <c r="C8438" s="48"/>
      <c r="D8438" s="48"/>
      <c r="E8438" s="48"/>
      <c r="F8438" s="48"/>
      <c r="G8438" s="49"/>
      <c r="H8438" s="48"/>
      <c r="I8438" s="52"/>
      <c r="J8438" s="52"/>
      <c r="K8438" s="48"/>
      <c r="L8438" s="48"/>
      <c r="M8438" s="48"/>
      <c r="N8438" s="48"/>
      <c r="O8438" s="49"/>
    </row>
    <row r="8439" spans="2:15" x14ac:dyDescent="0.25">
      <c r="B8439" s="89"/>
      <c r="C8439" s="48"/>
      <c r="D8439" s="48"/>
      <c r="E8439" s="48"/>
      <c r="F8439" s="48"/>
      <c r="G8439" s="49"/>
      <c r="H8439" s="48"/>
      <c r="I8439" s="52"/>
      <c r="J8439" s="52"/>
      <c r="K8439" s="48"/>
      <c r="L8439" s="48"/>
      <c r="M8439" s="48"/>
      <c r="N8439" s="48"/>
      <c r="O8439" s="49"/>
    </row>
    <row r="8440" spans="2:15" x14ac:dyDescent="0.25">
      <c r="B8440" s="89"/>
      <c r="C8440" s="48"/>
      <c r="D8440" s="48"/>
      <c r="E8440" s="48"/>
      <c r="F8440" s="48"/>
      <c r="G8440" s="49"/>
      <c r="H8440" s="48"/>
      <c r="I8440" s="52"/>
      <c r="J8440" s="52"/>
      <c r="K8440" s="48"/>
      <c r="L8440" s="48"/>
      <c r="M8440" s="48"/>
      <c r="N8440" s="48"/>
      <c r="O8440" s="49"/>
    </row>
    <row r="8441" spans="2:15" x14ac:dyDescent="0.25">
      <c r="B8441" s="89"/>
      <c r="C8441" s="48"/>
      <c r="D8441" s="48"/>
      <c r="E8441" s="48"/>
      <c r="F8441" s="48"/>
      <c r="G8441" s="49"/>
      <c r="H8441" s="48"/>
      <c r="I8441" s="52"/>
      <c r="J8441" s="52"/>
      <c r="K8441" s="48"/>
      <c r="L8441" s="48"/>
      <c r="M8441" s="48"/>
      <c r="N8441" s="48"/>
      <c r="O8441" s="49"/>
    </row>
    <row r="8442" spans="2:15" x14ac:dyDescent="0.25">
      <c r="B8442" s="89"/>
      <c r="C8442" s="48"/>
      <c r="D8442" s="48"/>
      <c r="E8442" s="48"/>
      <c r="F8442" s="48"/>
      <c r="G8442" s="49"/>
      <c r="H8442" s="48"/>
      <c r="I8442" s="52"/>
      <c r="J8442" s="52"/>
      <c r="K8442" s="48"/>
      <c r="L8442" s="48"/>
      <c r="M8442" s="48"/>
      <c r="N8442" s="48"/>
      <c r="O8442" s="49"/>
    </row>
    <row r="8443" spans="2:15" x14ac:dyDescent="0.25">
      <c r="B8443" s="89"/>
      <c r="C8443" s="48"/>
      <c r="D8443" s="48"/>
      <c r="E8443" s="48"/>
      <c r="F8443" s="48"/>
      <c r="G8443" s="49"/>
      <c r="H8443" s="48"/>
      <c r="I8443" s="52"/>
      <c r="J8443" s="52"/>
      <c r="K8443" s="48"/>
      <c r="L8443" s="48"/>
      <c r="M8443" s="48"/>
      <c r="N8443" s="48"/>
      <c r="O8443" s="49"/>
    </row>
    <row r="8444" spans="2:15" x14ac:dyDescent="0.25">
      <c r="B8444" s="89"/>
      <c r="C8444" s="48"/>
      <c r="D8444" s="48"/>
      <c r="E8444" s="48"/>
      <c r="F8444" s="48"/>
      <c r="G8444" s="49"/>
      <c r="H8444" s="48"/>
      <c r="I8444" s="52"/>
      <c r="J8444" s="52"/>
      <c r="K8444" s="48"/>
      <c r="L8444" s="48"/>
      <c r="M8444" s="48"/>
      <c r="N8444" s="48"/>
      <c r="O8444" s="49"/>
    </row>
    <row r="8445" spans="2:15" x14ac:dyDescent="0.25">
      <c r="B8445" s="89"/>
      <c r="C8445" s="48"/>
      <c r="D8445" s="48"/>
      <c r="E8445" s="48"/>
      <c r="F8445" s="48"/>
      <c r="G8445" s="49"/>
      <c r="H8445" s="48"/>
      <c r="I8445" s="52"/>
      <c r="J8445" s="52"/>
      <c r="K8445" s="48"/>
      <c r="L8445" s="48"/>
      <c r="M8445" s="48"/>
      <c r="N8445" s="48"/>
      <c r="O8445" s="49"/>
    </row>
    <row r="8446" spans="2:15" x14ac:dyDescent="0.25">
      <c r="B8446" s="89"/>
      <c r="C8446" s="48"/>
      <c r="D8446" s="48"/>
      <c r="E8446" s="48"/>
      <c r="F8446" s="48"/>
      <c r="G8446" s="49"/>
      <c r="H8446" s="48"/>
      <c r="I8446" s="52"/>
      <c r="J8446" s="52"/>
      <c r="K8446" s="48"/>
      <c r="L8446" s="48"/>
      <c r="M8446" s="48"/>
      <c r="N8446" s="48"/>
      <c r="O8446" s="49"/>
    </row>
    <row r="8447" spans="2:15" x14ac:dyDescent="0.25">
      <c r="B8447" s="89"/>
      <c r="C8447" s="48"/>
      <c r="D8447" s="48"/>
      <c r="E8447" s="48"/>
      <c r="F8447" s="48"/>
      <c r="G8447" s="49"/>
      <c r="H8447" s="48"/>
      <c r="I8447" s="52"/>
      <c r="J8447" s="52"/>
      <c r="K8447" s="48"/>
      <c r="L8447" s="48"/>
      <c r="M8447" s="48"/>
      <c r="N8447" s="48"/>
      <c r="O8447" s="49"/>
    </row>
    <row r="8448" spans="2:15" x14ac:dyDescent="0.25">
      <c r="B8448" s="89"/>
      <c r="C8448" s="48"/>
      <c r="D8448" s="48"/>
      <c r="E8448" s="48"/>
      <c r="F8448" s="48"/>
      <c r="G8448" s="49"/>
      <c r="H8448" s="48"/>
      <c r="I8448" s="52"/>
      <c r="J8448" s="52"/>
      <c r="K8448" s="48"/>
      <c r="L8448" s="48"/>
      <c r="M8448" s="48"/>
      <c r="N8448" s="48"/>
      <c r="O8448" s="49"/>
    </row>
    <row r="8449" spans="2:15" x14ac:dyDescent="0.25">
      <c r="B8449" s="89"/>
      <c r="C8449" s="48"/>
      <c r="D8449" s="48"/>
      <c r="E8449" s="48"/>
      <c r="F8449" s="48"/>
      <c r="G8449" s="49"/>
      <c r="H8449" s="48"/>
      <c r="I8449" s="52"/>
      <c r="J8449" s="52"/>
      <c r="K8449" s="48"/>
      <c r="L8449" s="48"/>
      <c r="M8449" s="48"/>
      <c r="N8449" s="48"/>
      <c r="O8449" s="49"/>
    </row>
    <row r="8450" spans="2:15" x14ac:dyDescent="0.25">
      <c r="B8450" s="89"/>
      <c r="C8450" s="48"/>
      <c r="D8450" s="48"/>
      <c r="E8450" s="48"/>
      <c r="F8450" s="48"/>
      <c r="G8450" s="49"/>
      <c r="H8450" s="48"/>
      <c r="I8450" s="52"/>
      <c r="J8450" s="52"/>
      <c r="K8450" s="48"/>
      <c r="L8450" s="48"/>
      <c r="M8450" s="48"/>
      <c r="N8450" s="48"/>
      <c r="O8450" s="49"/>
    </row>
    <row r="8451" spans="2:15" x14ac:dyDescent="0.25">
      <c r="B8451" s="89"/>
      <c r="C8451" s="48"/>
      <c r="D8451" s="48"/>
      <c r="E8451" s="48"/>
      <c r="F8451" s="48"/>
      <c r="G8451" s="49"/>
      <c r="H8451" s="48"/>
      <c r="I8451" s="52"/>
      <c r="J8451" s="52"/>
      <c r="K8451" s="48"/>
      <c r="L8451" s="48"/>
      <c r="M8451" s="48"/>
      <c r="N8451" s="48"/>
      <c r="O8451" s="49"/>
    </row>
    <row r="8452" spans="2:15" x14ac:dyDescent="0.25">
      <c r="B8452" s="89"/>
      <c r="C8452" s="48"/>
      <c r="D8452" s="48"/>
      <c r="E8452" s="48"/>
      <c r="F8452" s="48"/>
      <c r="G8452" s="49"/>
      <c r="H8452" s="48"/>
      <c r="I8452" s="52"/>
      <c r="J8452" s="52"/>
      <c r="K8452" s="48"/>
      <c r="L8452" s="48"/>
      <c r="M8452" s="48"/>
      <c r="N8452" s="48"/>
      <c r="O8452" s="49"/>
    </row>
    <row r="8453" spans="2:15" x14ac:dyDescent="0.25">
      <c r="B8453" s="89"/>
      <c r="C8453" s="48"/>
      <c r="D8453" s="48"/>
      <c r="E8453" s="48"/>
      <c r="F8453" s="48"/>
      <c r="G8453" s="49"/>
      <c r="H8453" s="48"/>
      <c r="I8453" s="52"/>
      <c r="J8453" s="52"/>
      <c r="K8453" s="48"/>
      <c r="L8453" s="48"/>
      <c r="M8453" s="48"/>
      <c r="N8453" s="48"/>
      <c r="O8453" s="49"/>
    </row>
    <row r="8454" spans="2:15" x14ac:dyDescent="0.25">
      <c r="B8454" s="89"/>
      <c r="C8454" s="48"/>
      <c r="D8454" s="48"/>
      <c r="E8454" s="48"/>
      <c r="F8454" s="48"/>
      <c r="G8454" s="49"/>
      <c r="H8454" s="48"/>
      <c r="I8454" s="52"/>
      <c r="J8454" s="52"/>
      <c r="K8454" s="48"/>
      <c r="L8454" s="48"/>
      <c r="M8454" s="48"/>
      <c r="N8454" s="48"/>
      <c r="O8454" s="49"/>
    </row>
    <row r="8455" spans="2:15" x14ac:dyDescent="0.25">
      <c r="B8455" s="89"/>
      <c r="C8455" s="48"/>
      <c r="D8455" s="48"/>
      <c r="E8455" s="48"/>
      <c r="F8455" s="48"/>
      <c r="G8455" s="49"/>
      <c r="H8455" s="48"/>
      <c r="I8455" s="52"/>
      <c r="J8455" s="52"/>
      <c r="K8455" s="48"/>
      <c r="L8455" s="48"/>
      <c r="M8455" s="48"/>
      <c r="N8455" s="48"/>
      <c r="O8455" s="49"/>
    </row>
    <row r="8456" spans="2:15" x14ac:dyDescent="0.25">
      <c r="B8456" s="89"/>
      <c r="C8456" s="48"/>
      <c r="D8456" s="48"/>
      <c r="E8456" s="48"/>
      <c r="F8456" s="48"/>
      <c r="G8456" s="49"/>
      <c r="H8456" s="48"/>
      <c r="I8456" s="52"/>
      <c r="J8456" s="52"/>
      <c r="K8456" s="48"/>
      <c r="L8456" s="48"/>
      <c r="M8456" s="48"/>
      <c r="N8456" s="48"/>
      <c r="O8456" s="49"/>
    </row>
    <row r="8457" spans="2:15" x14ac:dyDescent="0.25">
      <c r="B8457" s="89"/>
      <c r="C8457" s="48"/>
      <c r="D8457" s="48"/>
      <c r="E8457" s="48"/>
      <c r="F8457" s="48"/>
      <c r="G8457" s="49"/>
      <c r="H8457" s="48"/>
      <c r="I8457" s="52"/>
      <c r="J8457" s="52"/>
      <c r="K8457" s="48"/>
      <c r="L8457" s="48"/>
      <c r="M8457" s="48"/>
      <c r="N8457" s="48"/>
      <c r="O8457" s="49"/>
    </row>
    <row r="8458" spans="2:15" x14ac:dyDescent="0.25">
      <c r="B8458" s="89"/>
      <c r="C8458" s="48"/>
      <c r="D8458" s="48"/>
      <c r="E8458" s="48"/>
      <c r="F8458" s="48"/>
      <c r="G8458" s="49"/>
      <c r="H8458" s="48"/>
      <c r="I8458" s="52"/>
      <c r="J8458" s="52"/>
      <c r="K8458" s="48"/>
      <c r="L8458" s="48"/>
      <c r="M8458" s="48"/>
      <c r="N8458" s="48"/>
      <c r="O8458" s="49"/>
    </row>
    <row r="8459" spans="2:15" x14ac:dyDescent="0.25">
      <c r="B8459" s="89"/>
      <c r="C8459" s="48"/>
      <c r="D8459" s="48"/>
      <c r="E8459" s="48"/>
      <c r="F8459" s="48"/>
      <c r="G8459" s="49"/>
      <c r="H8459" s="48"/>
      <c r="I8459" s="52"/>
      <c r="J8459" s="52"/>
      <c r="K8459" s="48"/>
      <c r="L8459" s="48"/>
      <c r="M8459" s="48"/>
      <c r="N8459" s="48"/>
      <c r="O8459" s="49"/>
    </row>
    <row r="8460" spans="2:15" x14ac:dyDescent="0.25">
      <c r="B8460" s="89"/>
      <c r="C8460" s="48"/>
      <c r="D8460" s="48"/>
      <c r="E8460" s="48"/>
      <c r="F8460" s="48"/>
      <c r="G8460" s="49"/>
      <c r="H8460" s="48"/>
      <c r="I8460" s="52"/>
      <c r="J8460" s="52"/>
      <c r="K8460" s="48"/>
      <c r="L8460" s="48"/>
      <c r="M8460" s="48"/>
      <c r="N8460" s="48"/>
      <c r="O8460" s="49"/>
    </row>
    <row r="8461" spans="2:15" x14ac:dyDescent="0.25">
      <c r="B8461" s="89"/>
      <c r="C8461" s="48"/>
      <c r="D8461" s="48"/>
      <c r="E8461" s="48"/>
      <c r="F8461" s="48"/>
      <c r="G8461" s="49"/>
      <c r="H8461" s="48"/>
      <c r="I8461" s="52"/>
      <c r="J8461" s="52"/>
      <c r="K8461" s="48"/>
      <c r="L8461" s="48"/>
      <c r="M8461" s="48"/>
      <c r="N8461" s="48"/>
      <c r="O8461" s="49"/>
    </row>
    <row r="8462" spans="2:15" x14ac:dyDescent="0.25">
      <c r="B8462" s="89"/>
      <c r="C8462" s="48"/>
      <c r="D8462" s="48"/>
      <c r="E8462" s="48"/>
      <c r="F8462" s="48"/>
      <c r="G8462" s="49"/>
      <c r="H8462" s="48"/>
      <c r="I8462" s="52"/>
      <c r="J8462" s="52"/>
      <c r="K8462" s="48"/>
      <c r="L8462" s="48"/>
      <c r="M8462" s="48"/>
      <c r="N8462" s="48"/>
      <c r="O8462" s="49"/>
    </row>
    <row r="8463" spans="2:15" x14ac:dyDescent="0.25">
      <c r="B8463" s="89"/>
      <c r="C8463" s="48"/>
      <c r="D8463" s="48"/>
      <c r="E8463" s="48"/>
      <c r="F8463" s="48"/>
      <c r="G8463" s="49"/>
      <c r="H8463" s="48"/>
      <c r="I8463" s="52"/>
      <c r="J8463" s="52"/>
      <c r="K8463" s="48"/>
      <c r="L8463" s="48"/>
      <c r="M8463" s="48"/>
      <c r="N8463" s="48"/>
      <c r="O8463" s="49"/>
    </row>
    <row r="8464" spans="2:15" x14ac:dyDescent="0.25">
      <c r="B8464" s="89"/>
      <c r="C8464" s="48"/>
      <c r="D8464" s="48"/>
      <c r="E8464" s="48"/>
      <c r="F8464" s="48"/>
      <c r="G8464" s="49"/>
      <c r="H8464" s="48"/>
      <c r="I8464" s="52"/>
      <c r="J8464" s="52"/>
      <c r="K8464" s="48"/>
      <c r="L8464" s="48"/>
      <c r="M8464" s="48"/>
      <c r="N8464" s="48"/>
      <c r="O8464" s="49"/>
    </row>
    <row r="8465" spans="2:15" x14ac:dyDescent="0.25">
      <c r="B8465" s="89"/>
      <c r="C8465" s="48"/>
      <c r="D8465" s="48"/>
      <c r="E8465" s="48"/>
      <c r="F8465" s="48"/>
      <c r="G8465" s="49"/>
      <c r="H8465" s="48"/>
      <c r="I8465" s="52"/>
      <c r="J8465" s="52"/>
      <c r="K8465" s="48"/>
      <c r="L8465" s="48"/>
      <c r="M8465" s="48"/>
      <c r="N8465" s="48"/>
      <c r="O8465" s="49"/>
    </row>
    <row r="8466" spans="2:15" x14ac:dyDescent="0.25">
      <c r="B8466" s="89"/>
      <c r="C8466" s="48"/>
      <c r="D8466" s="48"/>
      <c r="E8466" s="48"/>
      <c r="F8466" s="48"/>
      <c r="G8466" s="49"/>
      <c r="H8466" s="48"/>
      <c r="I8466" s="52"/>
      <c r="J8466" s="52"/>
      <c r="K8466" s="48"/>
      <c r="L8466" s="48"/>
      <c r="M8466" s="48"/>
      <c r="N8466" s="48"/>
      <c r="O8466" s="49"/>
    </row>
    <row r="8467" spans="2:15" x14ac:dyDescent="0.25">
      <c r="B8467" s="89"/>
      <c r="C8467" s="48"/>
      <c r="D8467" s="48"/>
      <c r="E8467" s="48"/>
      <c r="F8467" s="48"/>
      <c r="G8467" s="49"/>
      <c r="H8467" s="48"/>
      <c r="I8467" s="52"/>
      <c r="J8467" s="52"/>
      <c r="K8467" s="48"/>
      <c r="L8467" s="48"/>
      <c r="M8467" s="48"/>
      <c r="N8467" s="48"/>
      <c r="O8467" s="49"/>
    </row>
    <row r="8468" spans="2:15" x14ac:dyDescent="0.25">
      <c r="B8468" s="89"/>
      <c r="C8468" s="48"/>
      <c r="D8468" s="48"/>
      <c r="E8468" s="48"/>
      <c r="F8468" s="48"/>
      <c r="G8468" s="49"/>
      <c r="H8468" s="48"/>
      <c r="I8468" s="52"/>
      <c r="J8468" s="52"/>
      <c r="K8468" s="48"/>
      <c r="L8468" s="48"/>
      <c r="M8468" s="48"/>
      <c r="N8468" s="48"/>
      <c r="O8468" s="49"/>
    </row>
    <row r="8469" spans="2:15" x14ac:dyDescent="0.25">
      <c r="B8469" s="89"/>
      <c r="C8469" s="48"/>
      <c r="D8469" s="48"/>
      <c r="E8469" s="48"/>
      <c r="F8469" s="48"/>
      <c r="G8469" s="49"/>
      <c r="H8469" s="48"/>
      <c r="I8469" s="52"/>
      <c r="J8469" s="52"/>
      <c r="K8469" s="48"/>
      <c r="L8469" s="48"/>
      <c r="M8469" s="48"/>
      <c r="N8469" s="48"/>
      <c r="O8469" s="49"/>
    </row>
    <row r="8470" spans="2:15" x14ac:dyDescent="0.25">
      <c r="B8470" s="89"/>
      <c r="C8470" s="48"/>
      <c r="D8470" s="48"/>
      <c r="E8470" s="48"/>
      <c r="F8470" s="48"/>
      <c r="G8470" s="49"/>
      <c r="H8470" s="48"/>
      <c r="I8470" s="52"/>
      <c r="J8470" s="52"/>
      <c r="K8470" s="48"/>
      <c r="L8470" s="48"/>
      <c r="M8470" s="48"/>
      <c r="N8470" s="48"/>
      <c r="O8470" s="49"/>
    </row>
    <row r="8471" spans="2:15" x14ac:dyDescent="0.25">
      <c r="B8471" s="89"/>
      <c r="C8471" s="48"/>
      <c r="D8471" s="48"/>
      <c r="E8471" s="48"/>
      <c r="F8471" s="48"/>
      <c r="G8471" s="49"/>
      <c r="H8471" s="48"/>
      <c r="I8471" s="52"/>
      <c r="J8471" s="52"/>
      <c r="K8471" s="48"/>
      <c r="L8471" s="48"/>
      <c r="M8471" s="48"/>
      <c r="N8471" s="48"/>
      <c r="O8471" s="49"/>
    </row>
    <row r="8472" spans="2:15" x14ac:dyDescent="0.25">
      <c r="B8472" s="89"/>
      <c r="C8472" s="48"/>
      <c r="D8472" s="48"/>
      <c r="E8472" s="48"/>
      <c r="F8472" s="48"/>
      <c r="G8472" s="49"/>
      <c r="H8472" s="48"/>
      <c r="I8472" s="52"/>
      <c r="J8472" s="52"/>
      <c r="K8472" s="48"/>
      <c r="L8472" s="48"/>
      <c r="M8472" s="48"/>
      <c r="N8472" s="48"/>
      <c r="O8472" s="49"/>
    </row>
    <row r="8473" spans="2:15" x14ac:dyDescent="0.25">
      <c r="B8473" s="89"/>
      <c r="C8473" s="48"/>
      <c r="D8473" s="48"/>
      <c r="E8473" s="48"/>
      <c r="F8473" s="48"/>
      <c r="G8473" s="49"/>
      <c r="H8473" s="48"/>
      <c r="I8473" s="52"/>
      <c r="J8473" s="52"/>
      <c r="K8473" s="48"/>
      <c r="L8473" s="48"/>
      <c r="M8473" s="48"/>
      <c r="N8473" s="48"/>
      <c r="O8473" s="49"/>
    </row>
    <row r="8474" spans="2:15" x14ac:dyDescent="0.25">
      <c r="B8474" s="89"/>
      <c r="C8474" s="48"/>
      <c r="D8474" s="48"/>
      <c r="E8474" s="48"/>
      <c r="F8474" s="48"/>
      <c r="G8474" s="49"/>
      <c r="H8474" s="48"/>
      <c r="I8474" s="52"/>
      <c r="J8474" s="52"/>
      <c r="K8474" s="48"/>
      <c r="L8474" s="48"/>
      <c r="M8474" s="48"/>
      <c r="N8474" s="48"/>
      <c r="O8474" s="49"/>
    </row>
    <row r="8475" spans="2:15" x14ac:dyDescent="0.25">
      <c r="B8475" s="89"/>
      <c r="C8475" s="48"/>
      <c r="D8475" s="48"/>
      <c r="E8475" s="48"/>
      <c r="F8475" s="48"/>
      <c r="G8475" s="49"/>
      <c r="H8475" s="48"/>
      <c r="I8475" s="52"/>
      <c r="J8475" s="52"/>
      <c r="K8475" s="48"/>
      <c r="L8475" s="48"/>
      <c r="M8475" s="48"/>
      <c r="N8475" s="48"/>
      <c r="O8475" s="49"/>
    </row>
    <row r="8476" spans="2:15" x14ac:dyDescent="0.25">
      <c r="B8476" s="89"/>
      <c r="C8476" s="48"/>
      <c r="D8476" s="48"/>
      <c r="E8476" s="48"/>
      <c r="F8476" s="48"/>
      <c r="G8476" s="49"/>
      <c r="H8476" s="48"/>
      <c r="I8476" s="52"/>
      <c r="J8476" s="52"/>
      <c r="K8476" s="48"/>
      <c r="L8476" s="48"/>
      <c r="M8476" s="48"/>
      <c r="N8476" s="48"/>
      <c r="O8476" s="49"/>
    </row>
    <row r="8477" spans="2:15" x14ac:dyDescent="0.25">
      <c r="B8477" s="89"/>
      <c r="C8477" s="48"/>
      <c r="D8477" s="48"/>
      <c r="E8477" s="48"/>
      <c r="F8477" s="48"/>
      <c r="G8477" s="49"/>
      <c r="H8477" s="48"/>
      <c r="I8477" s="52"/>
      <c r="J8477" s="52"/>
      <c r="K8477" s="48"/>
      <c r="L8477" s="48"/>
      <c r="M8477" s="48"/>
      <c r="N8477" s="48"/>
      <c r="O8477" s="49"/>
    </row>
    <row r="8478" spans="2:15" x14ac:dyDescent="0.25">
      <c r="B8478" s="89"/>
      <c r="C8478" s="48"/>
      <c r="D8478" s="48"/>
      <c r="E8478" s="48"/>
      <c r="F8478" s="48"/>
      <c r="G8478" s="49"/>
      <c r="H8478" s="48"/>
      <c r="I8478" s="52"/>
      <c r="J8478" s="52"/>
      <c r="K8478" s="48"/>
      <c r="L8478" s="48"/>
      <c r="M8478" s="48"/>
      <c r="N8478" s="48"/>
      <c r="O8478" s="49"/>
    </row>
    <row r="8479" spans="2:15" x14ac:dyDescent="0.25">
      <c r="B8479" s="89"/>
      <c r="C8479" s="48"/>
      <c r="D8479" s="48"/>
      <c r="E8479" s="48"/>
      <c r="F8479" s="48"/>
      <c r="G8479" s="49"/>
      <c r="H8479" s="48"/>
      <c r="I8479" s="52"/>
      <c r="J8479" s="52"/>
      <c r="K8479" s="48"/>
      <c r="L8479" s="48"/>
      <c r="M8479" s="48"/>
      <c r="N8479" s="48"/>
      <c r="O8479" s="49"/>
    </row>
    <row r="8480" spans="2:15" x14ac:dyDescent="0.25">
      <c r="B8480" s="89"/>
      <c r="C8480" s="48"/>
      <c r="D8480" s="48"/>
      <c r="E8480" s="48"/>
      <c r="F8480" s="48"/>
      <c r="G8480" s="49"/>
      <c r="H8480" s="48"/>
      <c r="I8480" s="52"/>
      <c r="J8480" s="52"/>
      <c r="K8480" s="48"/>
      <c r="L8480" s="48"/>
      <c r="M8480" s="48"/>
      <c r="N8480" s="48"/>
      <c r="O8480" s="49"/>
    </row>
    <row r="8481" spans="2:15" x14ac:dyDescent="0.25">
      <c r="B8481" s="89"/>
      <c r="C8481" s="48"/>
      <c r="D8481" s="48"/>
      <c r="E8481" s="48"/>
      <c r="F8481" s="48"/>
      <c r="G8481" s="49"/>
      <c r="H8481" s="48"/>
      <c r="I8481" s="52"/>
      <c r="J8481" s="52"/>
      <c r="K8481" s="48"/>
      <c r="L8481" s="48"/>
      <c r="M8481" s="48"/>
      <c r="N8481" s="48"/>
      <c r="O8481" s="49"/>
    </row>
    <row r="8482" spans="2:15" x14ac:dyDescent="0.25">
      <c r="B8482" s="89"/>
      <c r="C8482" s="48"/>
      <c r="D8482" s="48"/>
      <c r="E8482" s="48"/>
      <c r="F8482" s="48"/>
      <c r="G8482" s="49"/>
      <c r="H8482" s="48"/>
      <c r="I8482" s="52"/>
      <c r="J8482" s="52"/>
      <c r="K8482" s="48"/>
      <c r="L8482" s="48"/>
      <c r="M8482" s="48"/>
      <c r="N8482" s="48"/>
      <c r="O8482" s="49"/>
    </row>
    <row r="8483" spans="2:15" x14ac:dyDescent="0.25">
      <c r="B8483" s="89"/>
      <c r="C8483" s="48"/>
      <c r="D8483" s="48"/>
      <c r="E8483" s="48"/>
      <c r="F8483" s="48"/>
      <c r="G8483" s="49"/>
      <c r="H8483" s="48"/>
      <c r="I8483" s="52"/>
      <c r="J8483" s="52"/>
      <c r="K8483" s="48"/>
      <c r="L8483" s="48"/>
      <c r="M8483" s="48"/>
      <c r="N8483" s="48"/>
      <c r="O8483" s="49"/>
    </row>
    <row r="8484" spans="2:15" x14ac:dyDescent="0.25">
      <c r="B8484" s="89"/>
      <c r="C8484" s="48"/>
      <c r="D8484" s="48"/>
      <c r="E8484" s="48"/>
      <c r="F8484" s="48"/>
      <c r="G8484" s="49"/>
      <c r="H8484" s="48"/>
      <c r="I8484" s="52"/>
      <c r="J8484" s="52"/>
      <c r="K8484" s="48"/>
      <c r="L8484" s="48"/>
      <c r="M8484" s="48"/>
      <c r="N8484" s="48"/>
      <c r="O8484" s="49"/>
    </row>
    <row r="8485" spans="2:15" x14ac:dyDescent="0.25">
      <c r="B8485" s="89"/>
      <c r="C8485" s="48"/>
      <c r="D8485" s="48"/>
      <c r="E8485" s="48"/>
      <c r="F8485" s="48"/>
      <c r="G8485" s="49"/>
      <c r="H8485" s="48"/>
      <c r="I8485" s="52"/>
      <c r="J8485" s="52"/>
      <c r="K8485" s="48"/>
      <c r="L8485" s="48"/>
      <c r="M8485" s="48"/>
      <c r="N8485" s="48"/>
      <c r="O8485" s="49"/>
    </row>
    <row r="8486" spans="2:15" x14ac:dyDescent="0.25">
      <c r="B8486" s="89"/>
      <c r="C8486" s="48"/>
      <c r="D8486" s="48"/>
      <c r="E8486" s="48"/>
      <c r="F8486" s="48"/>
      <c r="G8486" s="49"/>
      <c r="H8486" s="48"/>
      <c r="I8486" s="52"/>
      <c r="J8486" s="52"/>
      <c r="K8486" s="48"/>
      <c r="L8486" s="48"/>
      <c r="M8486" s="48"/>
      <c r="N8486" s="48"/>
      <c r="O8486" s="49"/>
    </row>
    <row r="8487" spans="2:15" x14ac:dyDescent="0.25">
      <c r="B8487" s="89"/>
      <c r="C8487" s="48"/>
      <c r="D8487" s="48"/>
      <c r="E8487" s="48"/>
      <c r="F8487" s="48"/>
      <c r="G8487" s="49"/>
      <c r="H8487" s="48"/>
      <c r="I8487" s="52"/>
      <c r="J8487" s="52"/>
      <c r="K8487" s="48"/>
      <c r="L8487" s="48"/>
      <c r="M8487" s="48"/>
      <c r="N8487" s="48"/>
      <c r="O8487" s="49"/>
    </row>
    <row r="8488" spans="2:15" x14ac:dyDescent="0.25">
      <c r="B8488" s="89"/>
      <c r="C8488" s="48"/>
      <c r="D8488" s="48"/>
      <c r="E8488" s="48"/>
      <c r="F8488" s="48"/>
      <c r="G8488" s="49"/>
      <c r="H8488" s="48"/>
      <c r="I8488" s="52"/>
      <c r="J8488" s="52"/>
      <c r="K8488" s="48"/>
      <c r="L8488" s="48"/>
      <c r="M8488" s="48"/>
      <c r="N8488" s="48"/>
      <c r="O8488" s="49"/>
    </row>
    <row r="8489" spans="2:15" x14ac:dyDescent="0.25">
      <c r="B8489" s="89"/>
      <c r="C8489" s="48"/>
      <c r="D8489" s="48"/>
      <c r="E8489" s="48"/>
      <c r="F8489" s="48"/>
      <c r="G8489" s="49"/>
      <c r="H8489" s="48"/>
      <c r="I8489" s="52"/>
      <c r="J8489" s="52"/>
      <c r="K8489" s="48"/>
      <c r="L8489" s="48"/>
      <c r="M8489" s="48"/>
      <c r="N8489" s="48"/>
      <c r="O8489" s="49"/>
    </row>
    <row r="8490" spans="2:15" x14ac:dyDescent="0.25">
      <c r="B8490" s="89"/>
      <c r="C8490" s="48"/>
      <c r="D8490" s="48"/>
      <c r="E8490" s="48"/>
      <c r="F8490" s="48"/>
      <c r="G8490" s="49"/>
      <c r="H8490" s="48"/>
      <c r="I8490" s="52"/>
      <c r="J8490" s="52"/>
      <c r="K8490" s="48"/>
      <c r="L8490" s="48"/>
      <c r="M8490" s="48"/>
      <c r="N8490" s="48"/>
      <c r="O8490" s="49"/>
    </row>
    <row r="8491" spans="2:15" x14ac:dyDescent="0.25">
      <c r="B8491" s="89"/>
      <c r="C8491" s="48"/>
      <c r="D8491" s="48"/>
      <c r="E8491" s="48"/>
      <c r="F8491" s="48"/>
      <c r="G8491" s="49"/>
      <c r="H8491" s="48"/>
      <c r="I8491" s="52"/>
      <c r="J8491" s="52"/>
      <c r="K8491" s="48"/>
      <c r="L8491" s="48"/>
      <c r="M8491" s="48"/>
      <c r="N8491" s="48"/>
      <c r="O8491" s="49"/>
    </row>
    <row r="8492" spans="2:15" x14ac:dyDescent="0.25">
      <c r="B8492" s="89"/>
      <c r="C8492" s="48"/>
      <c r="D8492" s="48"/>
      <c r="E8492" s="48"/>
      <c r="F8492" s="48"/>
      <c r="G8492" s="49"/>
      <c r="H8492" s="48"/>
      <c r="I8492" s="52"/>
      <c r="J8492" s="52"/>
      <c r="K8492" s="48"/>
      <c r="L8492" s="48"/>
      <c r="M8492" s="48"/>
      <c r="N8492" s="48"/>
      <c r="O8492" s="49"/>
    </row>
    <row r="8493" spans="2:15" x14ac:dyDescent="0.25">
      <c r="B8493" s="89"/>
      <c r="C8493" s="48"/>
      <c r="D8493" s="48"/>
      <c r="E8493" s="48"/>
      <c r="F8493" s="48"/>
      <c r="G8493" s="49"/>
      <c r="H8493" s="48"/>
      <c r="I8493" s="52"/>
      <c r="J8493" s="52"/>
      <c r="K8493" s="48"/>
      <c r="L8493" s="48"/>
      <c r="M8493" s="48"/>
      <c r="N8493" s="48"/>
      <c r="O8493" s="49"/>
    </row>
    <row r="8494" spans="2:15" x14ac:dyDescent="0.25">
      <c r="B8494" s="89"/>
      <c r="C8494" s="48"/>
      <c r="D8494" s="48"/>
      <c r="E8494" s="48"/>
      <c r="F8494" s="48"/>
      <c r="G8494" s="49"/>
      <c r="H8494" s="48"/>
      <c r="I8494" s="52"/>
      <c r="J8494" s="52"/>
      <c r="K8494" s="48"/>
      <c r="L8494" s="48"/>
      <c r="M8494" s="48"/>
      <c r="N8494" s="48"/>
      <c r="O8494" s="49"/>
    </row>
    <row r="8495" spans="2:15" x14ac:dyDescent="0.25">
      <c r="B8495" s="89"/>
      <c r="C8495" s="48"/>
      <c r="D8495" s="48"/>
      <c r="E8495" s="48"/>
      <c r="F8495" s="48"/>
      <c r="G8495" s="49"/>
      <c r="H8495" s="48"/>
      <c r="I8495" s="52"/>
      <c r="J8495" s="52"/>
      <c r="K8495" s="48"/>
      <c r="L8495" s="48"/>
      <c r="M8495" s="48"/>
      <c r="N8495" s="48"/>
      <c r="O8495" s="49"/>
    </row>
    <row r="8496" spans="2:15" x14ac:dyDescent="0.25">
      <c r="B8496" s="89"/>
      <c r="C8496" s="48"/>
      <c r="D8496" s="48"/>
      <c r="E8496" s="48"/>
      <c r="F8496" s="48"/>
      <c r="G8496" s="49"/>
      <c r="H8496" s="48"/>
      <c r="I8496" s="52"/>
      <c r="J8496" s="52"/>
      <c r="K8496" s="48"/>
      <c r="L8496" s="48"/>
      <c r="M8496" s="48"/>
      <c r="N8496" s="48"/>
      <c r="O8496" s="49"/>
    </row>
    <row r="8497" spans="2:15" x14ac:dyDescent="0.25">
      <c r="B8497" s="89"/>
      <c r="C8497" s="48"/>
      <c r="D8497" s="48"/>
      <c r="E8497" s="48"/>
      <c r="F8497" s="48"/>
      <c r="G8497" s="49"/>
      <c r="H8497" s="48"/>
      <c r="I8497" s="52"/>
      <c r="J8497" s="52"/>
      <c r="K8497" s="48"/>
      <c r="L8497" s="48"/>
      <c r="M8497" s="48"/>
      <c r="N8497" s="48"/>
      <c r="O8497" s="49"/>
    </row>
    <row r="8498" spans="2:15" x14ac:dyDescent="0.25">
      <c r="B8498" s="89"/>
      <c r="C8498" s="48"/>
      <c r="D8498" s="48"/>
      <c r="E8498" s="48"/>
      <c r="F8498" s="48"/>
      <c r="G8498" s="49"/>
      <c r="H8498" s="48"/>
      <c r="I8498" s="52"/>
      <c r="J8498" s="52"/>
      <c r="K8498" s="48"/>
      <c r="L8498" s="48"/>
      <c r="M8498" s="48"/>
      <c r="N8498" s="48"/>
      <c r="O8498" s="49"/>
    </row>
    <row r="8499" spans="2:15" x14ac:dyDescent="0.25">
      <c r="B8499" s="89"/>
      <c r="C8499" s="48"/>
      <c r="D8499" s="48"/>
      <c r="E8499" s="48"/>
      <c r="F8499" s="48"/>
      <c r="G8499" s="49"/>
      <c r="H8499" s="48"/>
      <c r="I8499" s="52"/>
      <c r="J8499" s="52"/>
      <c r="K8499" s="48"/>
      <c r="L8499" s="48"/>
      <c r="M8499" s="48"/>
      <c r="N8499" s="48"/>
      <c r="O8499" s="49"/>
    </row>
    <row r="8500" spans="2:15" x14ac:dyDescent="0.25">
      <c r="B8500" s="89"/>
      <c r="C8500" s="48"/>
      <c r="D8500" s="48"/>
      <c r="E8500" s="48"/>
      <c r="F8500" s="48"/>
      <c r="G8500" s="49"/>
      <c r="H8500" s="48"/>
      <c r="I8500" s="52"/>
      <c r="J8500" s="52"/>
      <c r="K8500" s="48"/>
      <c r="L8500" s="48"/>
      <c r="M8500" s="48"/>
      <c r="N8500" s="48"/>
      <c r="O8500" s="49"/>
    </row>
    <row r="8501" spans="2:15" x14ac:dyDescent="0.25">
      <c r="B8501" s="89"/>
      <c r="C8501" s="48"/>
      <c r="D8501" s="48"/>
      <c r="E8501" s="48"/>
      <c r="F8501" s="48"/>
      <c r="G8501" s="49"/>
      <c r="H8501" s="48"/>
      <c r="I8501" s="52"/>
      <c r="J8501" s="52"/>
      <c r="K8501" s="48"/>
      <c r="L8501" s="48"/>
      <c r="M8501" s="48"/>
      <c r="N8501" s="48"/>
      <c r="O8501" s="49"/>
    </row>
    <row r="8502" spans="2:15" x14ac:dyDescent="0.25">
      <c r="B8502" s="89"/>
      <c r="C8502" s="48"/>
      <c r="D8502" s="48"/>
      <c r="E8502" s="48"/>
      <c r="F8502" s="48"/>
      <c r="G8502" s="49"/>
      <c r="H8502" s="48"/>
      <c r="I8502" s="52"/>
      <c r="J8502" s="52"/>
      <c r="K8502" s="48"/>
      <c r="L8502" s="48"/>
      <c r="M8502" s="48"/>
      <c r="N8502" s="48"/>
      <c r="O8502" s="49"/>
    </row>
    <row r="8503" spans="2:15" x14ac:dyDescent="0.25">
      <c r="B8503" s="89"/>
      <c r="C8503" s="48"/>
      <c r="D8503" s="48"/>
      <c r="E8503" s="48"/>
      <c r="F8503" s="48"/>
      <c r="G8503" s="49"/>
      <c r="H8503" s="48"/>
      <c r="I8503" s="52"/>
      <c r="J8503" s="52"/>
      <c r="K8503" s="48"/>
      <c r="L8503" s="48"/>
      <c r="M8503" s="48"/>
      <c r="N8503" s="48"/>
      <c r="O8503" s="49"/>
    </row>
    <row r="8504" spans="2:15" x14ac:dyDescent="0.25">
      <c r="B8504" s="89"/>
      <c r="C8504" s="48"/>
      <c r="D8504" s="48"/>
      <c r="E8504" s="48"/>
      <c r="F8504" s="48"/>
      <c r="G8504" s="49"/>
      <c r="H8504" s="48"/>
      <c r="I8504" s="52"/>
      <c r="J8504" s="52"/>
      <c r="K8504" s="48"/>
      <c r="L8504" s="48"/>
      <c r="M8504" s="48"/>
      <c r="N8504" s="48"/>
      <c r="O8504" s="49"/>
    </row>
    <row r="8505" spans="2:15" x14ac:dyDescent="0.25">
      <c r="B8505" s="89"/>
      <c r="C8505" s="48"/>
      <c r="D8505" s="48"/>
      <c r="E8505" s="48"/>
      <c r="F8505" s="48"/>
      <c r="G8505" s="49"/>
      <c r="H8505" s="48"/>
      <c r="I8505" s="52"/>
      <c r="J8505" s="52"/>
      <c r="K8505" s="48"/>
      <c r="L8505" s="48"/>
      <c r="M8505" s="48"/>
      <c r="N8505" s="48"/>
      <c r="O8505" s="49"/>
    </row>
    <row r="8506" spans="2:15" x14ac:dyDescent="0.25">
      <c r="B8506" s="89"/>
      <c r="C8506" s="48"/>
      <c r="D8506" s="48"/>
      <c r="E8506" s="48"/>
      <c r="F8506" s="48"/>
      <c r="G8506" s="49"/>
      <c r="H8506" s="48"/>
      <c r="I8506" s="52"/>
      <c r="J8506" s="52"/>
      <c r="K8506" s="48"/>
      <c r="L8506" s="48"/>
      <c r="M8506" s="48"/>
      <c r="N8506" s="48"/>
      <c r="O8506" s="49"/>
    </row>
    <row r="8507" spans="2:15" x14ac:dyDescent="0.25">
      <c r="B8507" s="89"/>
      <c r="C8507" s="48"/>
      <c r="D8507" s="48"/>
      <c r="E8507" s="48"/>
      <c r="F8507" s="48"/>
      <c r="G8507" s="49"/>
      <c r="H8507" s="48"/>
      <c r="I8507" s="52"/>
      <c r="J8507" s="52"/>
      <c r="K8507" s="48"/>
      <c r="L8507" s="48"/>
      <c r="M8507" s="48"/>
      <c r="N8507" s="48"/>
      <c r="O8507" s="49"/>
    </row>
    <row r="8508" spans="2:15" x14ac:dyDescent="0.25">
      <c r="B8508" s="89"/>
      <c r="C8508" s="48"/>
      <c r="D8508" s="48"/>
      <c r="E8508" s="48"/>
      <c r="F8508" s="48"/>
      <c r="G8508" s="49"/>
      <c r="H8508" s="48"/>
      <c r="I8508" s="52"/>
      <c r="J8508" s="52"/>
      <c r="K8508" s="48"/>
      <c r="L8508" s="48"/>
      <c r="M8508" s="48"/>
      <c r="N8508" s="48"/>
      <c r="O8508" s="49"/>
    </row>
    <row r="8509" spans="2:15" x14ac:dyDescent="0.25">
      <c r="B8509" s="89"/>
      <c r="C8509" s="48"/>
      <c r="D8509" s="48"/>
      <c r="E8509" s="48"/>
      <c r="F8509" s="48"/>
      <c r="G8509" s="49"/>
      <c r="H8509" s="48"/>
      <c r="I8509" s="52"/>
      <c r="J8509" s="52"/>
      <c r="K8509" s="48"/>
      <c r="L8509" s="48"/>
      <c r="M8509" s="48"/>
      <c r="N8509" s="48"/>
      <c r="O8509" s="49"/>
    </row>
    <row r="8510" spans="2:15" x14ac:dyDescent="0.25">
      <c r="B8510" s="89"/>
      <c r="C8510" s="48"/>
      <c r="D8510" s="48"/>
      <c r="E8510" s="48"/>
      <c r="F8510" s="48"/>
      <c r="G8510" s="49"/>
      <c r="H8510" s="48"/>
      <c r="I8510" s="52"/>
      <c r="J8510" s="52"/>
      <c r="K8510" s="48"/>
      <c r="L8510" s="48"/>
      <c r="M8510" s="48"/>
      <c r="N8510" s="48"/>
      <c r="O8510" s="49"/>
    </row>
    <row r="8511" spans="2:15" x14ac:dyDescent="0.25">
      <c r="B8511" s="89"/>
      <c r="C8511" s="48"/>
      <c r="D8511" s="48"/>
      <c r="E8511" s="48"/>
      <c r="F8511" s="48"/>
      <c r="G8511" s="49"/>
      <c r="H8511" s="48"/>
      <c r="I8511" s="52"/>
      <c r="J8511" s="52"/>
      <c r="K8511" s="48"/>
      <c r="L8511" s="48"/>
      <c r="M8511" s="48"/>
      <c r="N8511" s="48"/>
      <c r="O8511" s="49"/>
    </row>
    <row r="8512" spans="2:15" x14ac:dyDescent="0.25">
      <c r="B8512" s="89"/>
      <c r="C8512" s="48"/>
      <c r="D8512" s="48"/>
      <c r="E8512" s="48"/>
      <c r="F8512" s="48"/>
      <c r="G8512" s="49"/>
      <c r="H8512" s="48"/>
      <c r="I8512" s="52"/>
      <c r="J8512" s="52"/>
      <c r="K8512" s="48"/>
      <c r="L8512" s="48"/>
      <c r="M8512" s="48"/>
      <c r="N8512" s="48"/>
      <c r="O8512" s="49"/>
    </row>
    <row r="8513" spans="2:15" x14ac:dyDescent="0.25">
      <c r="B8513" s="89"/>
      <c r="C8513" s="48"/>
      <c r="D8513" s="48"/>
      <c r="E8513" s="48"/>
      <c r="F8513" s="48"/>
      <c r="G8513" s="49"/>
      <c r="H8513" s="48"/>
      <c r="I8513" s="52"/>
      <c r="J8513" s="52"/>
      <c r="K8513" s="48"/>
      <c r="L8513" s="48"/>
      <c r="M8513" s="48"/>
      <c r="N8513" s="48"/>
      <c r="O8513" s="49"/>
    </row>
    <row r="8514" spans="2:15" x14ac:dyDescent="0.25">
      <c r="B8514" s="89"/>
      <c r="C8514" s="48"/>
      <c r="D8514" s="48"/>
      <c r="E8514" s="48"/>
      <c r="F8514" s="48"/>
      <c r="G8514" s="49"/>
      <c r="H8514" s="48"/>
      <c r="I8514" s="52"/>
      <c r="J8514" s="52"/>
      <c r="K8514" s="48"/>
      <c r="L8514" s="48"/>
      <c r="M8514" s="48"/>
      <c r="N8514" s="48"/>
      <c r="O8514" s="49"/>
    </row>
    <row r="8515" spans="2:15" x14ac:dyDescent="0.25">
      <c r="B8515" s="89"/>
      <c r="C8515" s="48"/>
      <c r="D8515" s="48"/>
      <c r="E8515" s="48"/>
      <c r="F8515" s="48"/>
      <c r="G8515" s="49"/>
      <c r="H8515" s="48"/>
      <c r="I8515" s="52"/>
      <c r="J8515" s="52"/>
      <c r="K8515" s="48"/>
      <c r="L8515" s="48"/>
      <c r="M8515" s="48"/>
      <c r="N8515" s="48"/>
      <c r="O8515" s="49"/>
    </row>
    <row r="8516" spans="2:15" x14ac:dyDescent="0.25">
      <c r="B8516" s="89"/>
      <c r="C8516" s="48"/>
      <c r="D8516" s="48"/>
      <c r="E8516" s="48"/>
      <c r="F8516" s="48"/>
      <c r="G8516" s="49"/>
      <c r="H8516" s="48"/>
      <c r="I8516" s="52"/>
      <c r="J8516" s="52"/>
      <c r="K8516" s="48"/>
      <c r="L8516" s="48"/>
      <c r="M8516" s="48"/>
      <c r="N8516" s="48"/>
      <c r="O8516" s="49"/>
    </row>
    <row r="8517" spans="2:15" x14ac:dyDescent="0.25">
      <c r="B8517" s="89"/>
      <c r="C8517" s="48"/>
      <c r="D8517" s="48"/>
      <c r="E8517" s="48"/>
      <c r="F8517" s="48"/>
      <c r="G8517" s="49"/>
      <c r="H8517" s="48"/>
      <c r="I8517" s="52"/>
      <c r="J8517" s="52"/>
      <c r="K8517" s="48"/>
      <c r="L8517" s="48"/>
      <c r="M8517" s="48"/>
      <c r="N8517" s="48"/>
      <c r="O8517" s="49"/>
    </row>
    <row r="8518" spans="2:15" x14ac:dyDescent="0.25">
      <c r="B8518" s="89"/>
      <c r="C8518" s="48"/>
      <c r="D8518" s="48"/>
      <c r="E8518" s="48"/>
      <c r="F8518" s="48"/>
      <c r="G8518" s="49"/>
      <c r="H8518" s="48"/>
      <c r="I8518" s="52"/>
      <c r="J8518" s="52"/>
      <c r="K8518" s="48"/>
      <c r="L8518" s="48"/>
      <c r="M8518" s="48"/>
      <c r="N8518" s="48"/>
      <c r="O8518" s="49"/>
    </row>
    <row r="8519" spans="2:15" x14ac:dyDescent="0.25">
      <c r="B8519" s="89"/>
      <c r="C8519" s="48"/>
      <c r="D8519" s="48"/>
      <c r="E8519" s="48"/>
      <c r="F8519" s="48"/>
      <c r="G8519" s="49"/>
      <c r="H8519" s="48"/>
      <c r="I8519" s="52"/>
      <c r="J8519" s="52"/>
      <c r="K8519" s="48"/>
      <c r="L8519" s="48"/>
      <c r="M8519" s="48"/>
      <c r="N8519" s="48"/>
      <c r="O8519" s="49"/>
    </row>
    <row r="8520" spans="2:15" x14ac:dyDescent="0.25">
      <c r="B8520" s="89"/>
      <c r="C8520" s="48"/>
      <c r="D8520" s="48"/>
      <c r="E8520" s="48"/>
      <c r="F8520" s="48"/>
      <c r="G8520" s="49"/>
      <c r="H8520" s="48"/>
      <c r="I8520" s="52"/>
      <c r="J8520" s="52"/>
      <c r="K8520" s="48"/>
      <c r="L8520" s="48"/>
      <c r="M8520" s="48"/>
      <c r="N8520" s="48"/>
      <c r="O8520" s="49"/>
    </row>
    <row r="8521" spans="2:15" x14ac:dyDescent="0.25">
      <c r="B8521" s="89"/>
      <c r="C8521" s="48"/>
      <c r="D8521" s="48"/>
      <c r="E8521" s="48"/>
      <c r="F8521" s="48"/>
      <c r="G8521" s="49"/>
      <c r="H8521" s="48"/>
      <c r="I8521" s="52"/>
      <c r="J8521" s="52"/>
      <c r="K8521" s="48"/>
      <c r="L8521" s="48"/>
      <c r="M8521" s="48"/>
      <c r="N8521" s="48"/>
      <c r="O8521" s="49"/>
    </row>
    <row r="8522" spans="2:15" x14ac:dyDescent="0.25">
      <c r="B8522" s="89"/>
      <c r="C8522" s="48"/>
      <c r="D8522" s="48"/>
      <c r="E8522" s="48"/>
      <c r="F8522" s="48"/>
      <c r="G8522" s="49"/>
      <c r="H8522" s="48"/>
      <c r="I8522" s="52"/>
      <c r="J8522" s="52"/>
      <c r="K8522" s="48"/>
      <c r="L8522" s="48"/>
      <c r="M8522" s="48"/>
      <c r="N8522" s="48"/>
      <c r="O8522" s="49"/>
    </row>
    <row r="8523" spans="2:15" x14ac:dyDescent="0.25">
      <c r="B8523" s="89"/>
      <c r="C8523" s="48"/>
      <c r="D8523" s="48"/>
      <c r="E8523" s="48"/>
      <c r="F8523" s="48"/>
      <c r="G8523" s="49"/>
      <c r="H8523" s="48"/>
      <c r="I8523" s="52"/>
      <c r="J8523" s="52"/>
      <c r="K8523" s="48"/>
      <c r="L8523" s="48"/>
      <c r="M8523" s="48"/>
      <c r="N8523" s="48"/>
      <c r="O8523" s="49"/>
    </row>
    <row r="8524" spans="2:15" x14ac:dyDescent="0.25">
      <c r="B8524" s="89"/>
      <c r="C8524" s="48"/>
      <c r="D8524" s="48"/>
      <c r="E8524" s="48"/>
      <c r="F8524" s="48"/>
      <c r="G8524" s="49"/>
      <c r="H8524" s="48"/>
      <c r="I8524" s="52"/>
      <c r="J8524" s="52"/>
      <c r="K8524" s="48"/>
      <c r="L8524" s="48"/>
      <c r="M8524" s="48"/>
      <c r="N8524" s="48"/>
      <c r="O8524" s="49"/>
    </row>
    <row r="8525" spans="2:15" x14ac:dyDescent="0.25">
      <c r="B8525" s="89"/>
      <c r="C8525" s="48"/>
      <c r="D8525" s="48"/>
      <c r="E8525" s="48"/>
      <c r="F8525" s="48"/>
      <c r="G8525" s="49"/>
      <c r="H8525" s="48"/>
      <c r="I8525" s="52"/>
      <c r="J8525" s="52"/>
      <c r="K8525" s="48"/>
      <c r="L8525" s="48"/>
      <c r="M8525" s="48"/>
      <c r="N8525" s="48"/>
      <c r="O8525" s="49"/>
    </row>
    <row r="8526" spans="2:15" x14ac:dyDescent="0.25">
      <c r="B8526" s="89"/>
      <c r="C8526" s="48"/>
      <c r="D8526" s="48"/>
      <c r="E8526" s="48"/>
      <c r="F8526" s="48"/>
      <c r="G8526" s="49"/>
      <c r="H8526" s="48"/>
      <c r="I8526" s="52"/>
      <c r="J8526" s="52"/>
      <c r="K8526" s="48"/>
      <c r="L8526" s="48"/>
      <c r="M8526" s="48"/>
      <c r="N8526" s="48"/>
      <c r="O8526" s="49"/>
    </row>
    <row r="8527" spans="2:15" x14ac:dyDescent="0.25">
      <c r="B8527" s="89"/>
      <c r="C8527" s="48"/>
      <c r="D8527" s="48"/>
      <c r="E8527" s="48"/>
      <c r="F8527" s="48"/>
      <c r="G8527" s="49"/>
      <c r="H8527" s="48"/>
      <c r="I8527" s="52"/>
      <c r="J8527" s="52"/>
      <c r="K8527" s="48"/>
      <c r="L8527" s="48"/>
      <c r="M8527" s="48"/>
      <c r="N8527" s="48"/>
      <c r="O8527" s="49"/>
    </row>
    <row r="8528" spans="2:15" x14ac:dyDescent="0.25">
      <c r="B8528" s="89"/>
      <c r="C8528" s="48"/>
      <c r="D8528" s="48"/>
      <c r="E8528" s="48"/>
      <c r="F8528" s="48"/>
      <c r="G8528" s="49"/>
      <c r="H8528" s="48"/>
      <c r="I8528" s="52"/>
      <c r="J8528" s="52"/>
      <c r="K8528" s="48"/>
      <c r="L8528" s="48"/>
      <c r="M8528" s="48"/>
      <c r="N8528" s="48"/>
      <c r="O8528" s="49"/>
    </row>
    <row r="8529" spans="2:15" x14ac:dyDescent="0.25">
      <c r="B8529" s="89"/>
      <c r="C8529" s="48"/>
      <c r="D8529" s="48"/>
      <c r="E8529" s="48"/>
      <c r="F8529" s="48"/>
      <c r="G8529" s="49"/>
      <c r="H8529" s="48"/>
      <c r="I8529" s="52"/>
      <c r="J8529" s="52"/>
      <c r="K8529" s="48"/>
      <c r="L8529" s="48"/>
      <c r="M8529" s="48"/>
      <c r="N8529" s="48"/>
      <c r="O8529" s="49"/>
    </row>
    <row r="8530" spans="2:15" x14ac:dyDescent="0.25">
      <c r="B8530" s="89"/>
      <c r="C8530" s="48"/>
      <c r="D8530" s="48"/>
      <c r="E8530" s="48"/>
      <c r="F8530" s="48"/>
      <c r="G8530" s="49"/>
      <c r="H8530" s="48"/>
      <c r="I8530" s="52"/>
      <c r="J8530" s="52"/>
      <c r="K8530" s="48"/>
      <c r="L8530" s="48"/>
      <c r="M8530" s="48"/>
      <c r="N8530" s="48"/>
      <c r="O8530" s="49"/>
    </row>
    <row r="8531" spans="2:15" x14ac:dyDescent="0.25">
      <c r="B8531" s="89"/>
      <c r="C8531" s="48"/>
      <c r="D8531" s="48"/>
      <c r="E8531" s="48"/>
      <c r="F8531" s="48"/>
      <c r="G8531" s="49"/>
      <c r="H8531" s="48"/>
      <c r="I8531" s="52"/>
      <c r="J8531" s="52"/>
      <c r="K8531" s="48"/>
      <c r="L8531" s="48"/>
      <c r="M8531" s="48"/>
      <c r="N8531" s="48"/>
      <c r="O8531" s="49"/>
    </row>
    <row r="8532" spans="2:15" x14ac:dyDescent="0.25">
      <c r="B8532" s="89"/>
      <c r="C8532" s="48"/>
      <c r="D8532" s="48"/>
      <c r="E8532" s="48"/>
      <c r="F8532" s="48"/>
      <c r="G8532" s="49"/>
      <c r="H8532" s="48"/>
      <c r="I8532" s="52"/>
      <c r="J8532" s="52"/>
      <c r="K8532" s="48"/>
      <c r="L8532" s="48"/>
      <c r="M8532" s="48"/>
      <c r="N8532" s="48"/>
      <c r="O8532" s="49"/>
    </row>
    <row r="8533" spans="2:15" x14ac:dyDescent="0.25">
      <c r="B8533" s="89"/>
      <c r="C8533" s="48"/>
      <c r="D8533" s="48"/>
      <c r="E8533" s="48"/>
      <c r="F8533" s="48"/>
      <c r="G8533" s="49"/>
      <c r="H8533" s="48"/>
      <c r="I8533" s="52"/>
      <c r="J8533" s="52"/>
      <c r="K8533" s="48"/>
      <c r="L8533" s="48"/>
      <c r="M8533" s="48"/>
      <c r="N8533" s="48"/>
      <c r="O8533" s="49"/>
    </row>
    <row r="8534" spans="2:15" x14ac:dyDescent="0.25">
      <c r="B8534" s="89"/>
      <c r="C8534" s="48"/>
      <c r="D8534" s="48"/>
      <c r="E8534" s="48"/>
      <c r="F8534" s="48"/>
      <c r="G8534" s="49"/>
      <c r="H8534" s="48"/>
      <c r="I8534" s="52"/>
      <c r="J8534" s="52"/>
      <c r="K8534" s="48"/>
      <c r="L8534" s="48"/>
      <c r="M8534" s="48"/>
      <c r="N8534" s="48"/>
      <c r="O8534" s="49"/>
    </row>
    <row r="8535" spans="2:15" x14ac:dyDescent="0.25">
      <c r="B8535" s="89"/>
      <c r="C8535" s="48"/>
      <c r="D8535" s="48"/>
      <c r="E8535" s="48"/>
      <c r="F8535" s="48"/>
      <c r="G8535" s="49"/>
      <c r="H8535" s="48"/>
      <c r="I8535" s="52"/>
      <c r="J8535" s="52"/>
      <c r="K8535" s="48"/>
      <c r="L8535" s="48"/>
      <c r="M8535" s="48"/>
      <c r="N8535" s="48"/>
      <c r="O8535" s="49"/>
    </row>
    <row r="8536" spans="2:15" x14ac:dyDescent="0.25">
      <c r="B8536" s="89"/>
      <c r="C8536" s="48"/>
      <c r="D8536" s="48"/>
      <c r="E8536" s="48"/>
      <c r="F8536" s="48"/>
      <c r="G8536" s="49"/>
      <c r="H8536" s="48"/>
      <c r="I8536" s="52"/>
      <c r="J8536" s="52"/>
      <c r="K8536" s="48"/>
      <c r="L8536" s="48"/>
      <c r="M8536" s="48"/>
      <c r="N8536" s="48"/>
      <c r="O8536" s="49"/>
    </row>
    <row r="8537" spans="2:15" x14ac:dyDescent="0.25">
      <c r="B8537" s="89"/>
      <c r="C8537" s="48"/>
      <c r="D8537" s="48"/>
      <c r="E8537" s="48"/>
      <c r="F8537" s="48"/>
      <c r="G8537" s="49"/>
      <c r="H8537" s="48"/>
      <c r="I8537" s="52"/>
      <c r="J8537" s="52"/>
      <c r="K8537" s="48"/>
      <c r="L8537" s="48"/>
      <c r="M8537" s="48"/>
      <c r="N8537" s="48"/>
      <c r="O8537" s="49"/>
    </row>
    <row r="8538" spans="2:15" x14ac:dyDescent="0.25">
      <c r="B8538" s="89"/>
      <c r="C8538" s="48"/>
      <c r="D8538" s="48"/>
      <c r="E8538" s="48"/>
      <c r="F8538" s="48"/>
      <c r="G8538" s="49"/>
      <c r="H8538" s="48"/>
      <c r="I8538" s="52"/>
      <c r="J8538" s="52"/>
      <c r="K8538" s="48"/>
      <c r="L8538" s="48"/>
      <c r="M8538" s="48"/>
      <c r="N8538" s="48"/>
      <c r="O8538" s="49"/>
    </row>
    <row r="8539" spans="2:15" x14ac:dyDescent="0.25">
      <c r="B8539" s="89"/>
      <c r="C8539" s="48"/>
      <c r="D8539" s="48"/>
      <c r="E8539" s="48"/>
      <c r="F8539" s="48"/>
      <c r="G8539" s="49"/>
      <c r="H8539" s="48"/>
      <c r="I8539" s="52"/>
      <c r="J8539" s="52"/>
      <c r="K8539" s="48"/>
      <c r="L8539" s="48"/>
      <c r="M8539" s="48"/>
      <c r="N8539" s="48"/>
      <c r="O8539" s="49"/>
    </row>
    <row r="8540" spans="2:15" x14ac:dyDescent="0.25">
      <c r="B8540" s="89"/>
      <c r="C8540" s="48"/>
      <c r="D8540" s="48"/>
      <c r="E8540" s="48"/>
      <c r="F8540" s="48"/>
      <c r="G8540" s="49"/>
      <c r="H8540" s="48"/>
      <c r="I8540" s="52"/>
      <c r="J8540" s="52"/>
      <c r="K8540" s="48"/>
      <c r="L8540" s="48"/>
      <c r="M8540" s="48"/>
      <c r="N8540" s="48"/>
      <c r="O8540" s="49"/>
    </row>
    <row r="8541" spans="2:15" x14ac:dyDescent="0.25">
      <c r="B8541" s="89"/>
      <c r="C8541" s="48"/>
      <c r="D8541" s="48"/>
      <c r="E8541" s="48"/>
      <c r="F8541" s="48"/>
      <c r="G8541" s="49"/>
      <c r="H8541" s="48"/>
      <c r="I8541" s="52"/>
      <c r="J8541" s="52"/>
      <c r="K8541" s="48"/>
      <c r="L8541" s="48"/>
      <c r="M8541" s="48"/>
      <c r="N8541" s="48"/>
      <c r="O8541" s="49"/>
    </row>
    <row r="8542" spans="2:15" x14ac:dyDescent="0.25">
      <c r="B8542" s="89"/>
      <c r="C8542" s="48"/>
      <c r="D8542" s="48"/>
      <c r="E8542" s="48"/>
      <c r="F8542" s="48"/>
      <c r="G8542" s="49"/>
      <c r="H8542" s="48"/>
      <c r="I8542" s="52"/>
      <c r="J8542" s="52"/>
      <c r="K8542" s="48"/>
      <c r="L8542" s="48"/>
      <c r="M8542" s="48"/>
      <c r="N8542" s="48"/>
      <c r="O8542" s="49"/>
    </row>
    <row r="8543" spans="2:15" x14ac:dyDescent="0.25">
      <c r="B8543" s="89"/>
      <c r="C8543" s="48"/>
      <c r="D8543" s="48"/>
      <c r="E8543" s="48"/>
      <c r="F8543" s="48"/>
      <c r="G8543" s="49"/>
      <c r="H8543" s="48"/>
      <c r="I8543" s="52"/>
      <c r="J8543" s="52"/>
      <c r="K8543" s="48"/>
      <c r="L8543" s="48"/>
      <c r="M8543" s="48"/>
      <c r="N8543" s="48"/>
      <c r="O8543" s="49"/>
    </row>
    <row r="8544" spans="2:15" x14ac:dyDescent="0.25">
      <c r="B8544" s="89"/>
      <c r="C8544" s="48"/>
      <c r="D8544" s="48"/>
      <c r="E8544" s="48"/>
      <c r="F8544" s="48"/>
      <c r="G8544" s="49"/>
      <c r="H8544" s="48"/>
      <c r="I8544" s="52"/>
      <c r="J8544" s="52"/>
      <c r="K8544" s="48"/>
      <c r="L8544" s="48"/>
      <c r="M8544" s="48"/>
      <c r="N8544" s="48"/>
      <c r="O8544" s="49"/>
    </row>
    <row r="8545" spans="2:15" x14ac:dyDescent="0.25">
      <c r="B8545" s="89"/>
      <c r="C8545" s="48"/>
      <c r="D8545" s="48"/>
      <c r="E8545" s="48"/>
      <c r="F8545" s="48"/>
      <c r="G8545" s="49"/>
      <c r="H8545" s="48"/>
      <c r="I8545" s="52"/>
      <c r="J8545" s="52"/>
      <c r="K8545" s="48"/>
      <c r="L8545" s="48"/>
      <c r="M8545" s="48"/>
      <c r="N8545" s="48"/>
      <c r="O8545" s="49"/>
    </row>
    <row r="8546" spans="2:15" x14ac:dyDescent="0.25">
      <c r="B8546" s="89"/>
      <c r="C8546" s="48"/>
      <c r="D8546" s="48"/>
      <c r="E8546" s="48"/>
      <c r="F8546" s="48"/>
      <c r="G8546" s="49"/>
      <c r="H8546" s="48"/>
      <c r="I8546" s="52"/>
      <c r="J8546" s="52"/>
      <c r="K8546" s="48"/>
      <c r="L8546" s="48"/>
      <c r="M8546" s="48"/>
      <c r="N8546" s="48"/>
      <c r="O8546" s="49"/>
    </row>
    <row r="8547" spans="2:15" x14ac:dyDescent="0.25">
      <c r="B8547" s="89"/>
      <c r="C8547" s="48"/>
      <c r="D8547" s="48"/>
      <c r="E8547" s="48"/>
      <c r="F8547" s="48"/>
      <c r="G8547" s="49"/>
      <c r="H8547" s="48"/>
      <c r="I8547" s="52"/>
      <c r="J8547" s="52"/>
      <c r="K8547" s="48"/>
      <c r="L8547" s="48"/>
      <c r="M8547" s="48"/>
      <c r="N8547" s="48"/>
      <c r="O8547" s="49"/>
    </row>
    <row r="8548" spans="2:15" x14ac:dyDescent="0.25">
      <c r="B8548" s="89"/>
      <c r="C8548" s="48"/>
      <c r="D8548" s="48"/>
      <c r="E8548" s="48"/>
      <c r="F8548" s="48"/>
      <c r="G8548" s="49"/>
      <c r="H8548" s="48"/>
      <c r="I8548" s="52"/>
      <c r="J8548" s="52"/>
      <c r="K8548" s="48"/>
      <c r="L8548" s="48"/>
      <c r="M8548" s="48"/>
      <c r="N8548" s="48"/>
      <c r="O8548" s="49"/>
    </row>
    <row r="8549" spans="2:15" x14ac:dyDescent="0.25">
      <c r="B8549" s="89"/>
      <c r="C8549" s="48"/>
      <c r="D8549" s="48"/>
      <c r="E8549" s="48"/>
      <c r="F8549" s="48"/>
      <c r="G8549" s="49"/>
      <c r="H8549" s="48"/>
      <c r="I8549" s="52"/>
      <c r="J8549" s="52"/>
      <c r="K8549" s="48"/>
      <c r="L8549" s="48"/>
      <c r="M8549" s="48"/>
      <c r="N8549" s="48"/>
      <c r="O8549" s="49"/>
    </row>
    <row r="8550" spans="2:15" x14ac:dyDescent="0.25">
      <c r="B8550" s="89"/>
      <c r="C8550" s="48"/>
      <c r="D8550" s="48"/>
      <c r="E8550" s="48"/>
      <c r="F8550" s="48"/>
      <c r="G8550" s="49"/>
      <c r="H8550" s="48"/>
      <c r="I8550" s="52"/>
      <c r="J8550" s="52"/>
      <c r="K8550" s="48"/>
      <c r="L8550" s="48"/>
      <c r="M8550" s="48"/>
      <c r="N8550" s="48"/>
      <c r="O8550" s="49"/>
    </row>
    <row r="8551" spans="2:15" x14ac:dyDescent="0.25">
      <c r="B8551" s="89"/>
      <c r="C8551" s="48"/>
      <c r="D8551" s="48"/>
      <c r="E8551" s="48"/>
      <c r="F8551" s="48"/>
      <c r="G8551" s="49"/>
      <c r="H8551" s="48"/>
      <c r="I8551" s="52"/>
      <c r="J8551" s="52"/>
      <c r="K8551" s="48"/>
      <c r="L8551" s="48"/>
      <c r="M8551" s="48"/>
      <c r="N8551" s="48"/>
      <c r="O8551" s="49"/>
    </row>
    <row r="8552" spans="2:15" x14ac:dyDescent="0.25">
      <c r="B8552" s="89"/>
      <c r="C8552" s="48"/>
      <c r="D8552" s="48"/>
      <c r="E8552" s="48"/>
      <c r="F8552" s="48"/>
      <c r="G8552" s="49"/>
      <c r="H8552" s="48"/>
      <c r="I8552" s="52"/>
      <c r="J8552" s="52"/>
      <c r="K8552" s="48"/>
      <c r="L8552" s="48"/>
      <c r="M8552" s="48"/>
      <c r="N8552" s="48"/>
      <c r="O8552" s="49"/>
    </row>
    <row r="8553" spans="2:15" x14ac:dyDescent="0.25">
      <c r="B8553" s="89"/>
      <c r="C8553" s="48"/>
      <c r="D8553" s="48"/>
      <c r="E8553" s="48"/>
      <c r="F8553" s="48"/>
      <c r="G8553" s="49"/>
      <c r="H8553" s="48"/>
      <c r="I8553" s="52"/>
      <c r="J8553" s="52"/>
      <c r="K8553" s="48"/>
      <c r="L8553" s="48"/>
      <c r="M8553" s="48"/>
      <c r="N8553" s="48"/>
      <c r="O8553" s="49"/>
    </row>
    <row r="8554" spans="2:15" x14ac:dyDescent="0.25">
      <c r="B8554" s="89"/>
      <c r="C8554" s="48"/>
      <c r="D8554" s="48"/>
      <c r="E8554" s="48"/>
      <c r="F8554" s="48"/>
      <c r="G8554" s="49"/>
      <c r="H8554" s="48"/>
      <c r="I8554" s="52"/>
      <c r="J8554" s="52"/>
      <c r="K8554" s="48"/>
      <c r="L8554" s="48"/>
      <c r="M8554" s="48"/>
      <c r="N8554" s="48"/>
      <c r="O8554" s="49"/>
    </row>
    <row r="8555" spans="2:15" x14ac:dyDescent="0.25">
      <c r="B8555" s="89"/>
      <c r="C8555" s="48"/>
      <c r="D8555" s="48"/>
      <c r="E8555" s="48"/>
      <c r="F8555" s="48"/>
      <c r="G8555" s="49"/>
      <c r="H8555" s="48"/>
      <c r="I8555" s="52"/>
      <c r="J8555" s="52"/>
      <c r="K8555" s="48"/>
      <c r="L8555" s="48"/>
      <c r="M8555" s="48"/>
      <c r="N8555" s="48"/>
      <c r="O8555" s="49"/>
    </row>
    <row r="8556" spans="2:15" x14ac:dyDescent="0.25">
      <c r="B8556" s="89"/>
      <c r="C8556" s="48"/>
      <c r="D8556" s="48"/>
      <c r="E8556" s="48"/>
      <c r="F8556" s="48"/>
      <c r="G8556" s="49"/>
      <c r="H8556" s="48"/>
      <c r="I8556" s="52"/>
      <c r="J8556" s="52"/>
      <c r="K8556" s="48"/>
      <c r="L8556" s="48"/>
      <c r="M8556" s="48"/>
      <c r="N8556" s="48"/>
      <c r="O8556" s="49"/>
    </row>
    <row r="8557" spans="2:15" x14ac:dyDescent="0.25">
      <c r="B8557" s="89"/>
      <c r="C8557" s="48"/>
      <c r="D8557" s="48"/>
      <c r="E8557" s="48"/>
      <c r="F8557" s="48"/>
      <c r="G8557" s="49"/>
      <c r="H8557" s="48"/>
      <c r="I8557" s="52"/>
      <c r="J8557" s="52"/>
      <c r="K8557" s="48"/>
      <c r="L8557" s="48"/>
      <c r="M8557" s="48"/>
      <c r="N8557" s="48"/>
      <c r="O8557" s="49"/>
    </row>
    <row r="8558" spans="2:15" x14ac:dyDescent="0.25">
      <c r="B8558" s="89"/>
      <c r="C8558" s="48"/>
      <c r="D8558" s="48"/>
      <c r="E8558" s="48"/>
      <c r="F8558" s="48"/>
      <c r="G8558" s="49"/>
      <c r="H8558" s="48"/>
      <c r="I8558" s="52"/>
      <c r="J8558" s="52"/>
      <c r="K8558" s="48"/>
      <c r="L8558" s="48"/>
      <c r="M8558" s="48"/>
      <c r="N8558" s="48"/>
      <c r="O8558" s="49"/>
    </row>
    <row r="8559" spans="2:15" x14ac:dyDescent="0.25">
      <c r="B8559" s="89"/>
      <c r="C8559" s="48"/>
      <c r="D8559" s="48"/>
      <c r="E8559" s="48"/>
      <c r="F8559" s="48"/>
      <c r="G8559" s="49"/>
      <c r="H8559" s="48"/>
      <c r="I8559" s="52"/>
      <c r="J8559" s="52"/>
      <c r="K8559" s="48"/>
      <c r="L8559" s="48"/>
      <c r="M8559" s="48"/>
      <c r="N8559" s="48"/>
      <c r="O8559" s="49"/>
    </row>
    <row r="8560" spans="2:15" x14ac:dyDescent="0.25">
      <c r="B8560" s="89"/>
      <c r="C8560" s="48"/>
      <c r="D8560" s="48"/>
      <c r="E8560" s="48"/>
      <c r="F8560" s="48"/>
      <c r="G8560" s="49"/>
      <c r="H8560" s="48"/>
      <c r="I8560" s="52"/>
      <c r="J8560" s="52"/>
      <c r="K8560" s="48"/>
      <c r="L8560" s="48"/>
      <c r="M8560" s="48"/>
      <c r="N8560" s="48"/>
      <c r="O8560" s="49"/>
    </row>
    <row r="8561" spans="2:15" x14ac:dyDescent="0.25">
      <c r="B8561" s="89"/>
      <c r="C8561" s="48"/>
      <c r="D8561" s="48"/>
      <c r="E8561" s="48"/>
      <c r="F8561" s="48"/>
      <c r="G8561" s="49"/>
      <c r="H8561" s="48"/>
      <c r="I8561" s="52"/>
      <c r="J8561" s="52"/>
      <c r="K8561" s="48"/>
      <c r="L8561" s="48"/>
      <c r="M8561" s="48"/>
      <c r="N8561" s="48"/>
      <c r="O8561" s="49"/>
    </row>
    <row r="8562" spans="2:15" x14ac:dyDescent="0.25">
      <c r="B8562" s="89"/>
      <c r="C8562" s="48"/>
      <c r="D8562" s="48"/>
      <c r="E8562" s="48"/>
      <c r="F8562" s="48"/>
      <c r="G8562" s="49"/>
      <c r="H8562" s="48"/>
      <c r="I8562" s="52"/>
      <c r="J8562" s="52"/>
      <c r="K8562" s="48"/>
      <c r="L8562" s="48"/>
      <c r="M8562" s="48"/>
      <c r="N8562" s="48"/>
      <c r="O8562" s="49"/>
    </row>
    <row r="8563" spans="2:15" x14ac:dyDescent="0.25">
      <c r="B8563" s="89"/>
      <c r="C8563" s="48"/>
      <c r="D8563" s="48"/>
      <c r="E8563" s="48"/>
      <c r="F8563" s="48"/>
      <c r="G8563" s="49"/>
      <c r="H8563" s="48"/>
      <c r="I8563" s="52"/>
      <c r="J8563" s="52"/>
      <c r="K8563" s="48"/>
      <c r="L8563" s="48"/>
      <c r="M8563" s="48"/>
      <c r="N8563" s="48"/>
      <c r="O8563" s="49"/>
    </row>
    <row r="8564" spans="2:15" x14ac:dyDescent="0.25">
      <c r="B8564" s="89"/>
      <c r="C8564" s="48"/>
      <c r="D8564" s="48"/>
      <c r="E8564" s="48"/>
      <c r="F8564" s="48"/>
      <c r="G8564" s="49"/>
      <c r="H8564" s="48"/>
      <c r="I8564" s="52"/>
      <c r="J8564" s="52"/>
      <c r="K8564" s="48"/>
      <c r="L8564" s="48"/>
      <c r="M8564" s="48"/>
      <c r="N8564" s="48"/>
      <c r="O8564" s="49"/>
    </row>
    <row r="8565" spans="2:15" x14ac:dyDescent="0.25">
      <c r="B8565" s="89"/>
      <c r="C8565" s="48"/>
      <c r="D8565" s="48"/>
      <c r="E8565" s="48"/>
      <c r="F8565" s="48"/>
      <c r="G8565" s="49"/>
      <c r="H8565" s="48"/>
      <c r="I8565" s="52"/>
      <c r="J8565" s="52"/>
      <c r="K8565" s="48"/>
      <c r="L8565" s="48"/>
      <c r="M8565" s="48"/>
      <c r="N8565" s="48"/>
      <c r="O8565" s="49"/>
    </row>
    <row r="8566" spans="2:15" x14ac:dyDescent="0.25">
      <c r="B8566" s="89"/>
      <c r="C8566" s="48"/>
      <c r="D8566" s="48"/>
      <c r="E8566" s="48"/>
      <c r="F8566" s="48"/>
      <c r="G8566" s="49"/>
      <c r="H8566" s="48"/>
      <c r="I8566" s="52"/>
      <c r="J8566" s="52"/>
      <c r="K8566" s="48"/>
      <c r="L8566" s="48"/>
      <c r="M8566" s="48"/>
      <c r="N8566" s="48"/>
      <c r="O8566" s="49"/>
    </row>
    <row r="8567" spans="2:15" x14ac:dyDescent="0.25">
      <c r="B8567" s="89"/>
      <c r="C8567" s="48"/>
      <c r="D8567" s="48"/>
      <c r="E8567" s="48"/>
      <c r="F8567" s="48"/>
      <c r="G8567" s="49"/>
      <c r="H8567" s="48"/>
      <c r="I8567" s="52"/>
      <c r="J8567" s="52"/>
      <c r="K8567" s="48"/>
      <c r="L8567" s="48"/>
      <c r="M8567" s="48"/>
      <c r="N8567" s="48"/>
      <c r="O8567" s="49"/>
    </row>
    <row r="8568" spans="2:15" x14ac:dyDescent="0.25">
      <c r="B8568" s="89"/>
      <c r="C8568" s="48"/>
      <c r="D8568" s="48"/>
      <c r="E8568" s="48"/>
      <c r="F8568" s="48"/>
      <c r="G8568" s="49"/>
      <c r="H8568" s="48"/>
      <c r="I8568" s="52"/>
      <c r="J8568" s="52"/>
      <c r="K8568" s="48"/>
      <c r="L8568" s="48"/>
      <c r="M8568" s="48"/>
      <c r="N8568" s="48"/>
      <c r="O8568" s="49"/>
    </row>
    <row r="8569" spans="2:15" x14ac:dyDescent="0.25">
      <c r="B8569" s="89"/>
      <c r="C8569" s="48"/>
      <c r="D8569" s="48"/>
      <c r="E8569" s="48"/>
      <c r="F8569" s="48"/>
      <c r="G8569" s="49"/>
      <c r="H8569" s="48"/>
      <c r="I8569" s="52"/>
      <c r="J8569" s="52"/>
      <c r="K8569" s="48"/>
      <c r="L8569" s="48"/>
      <c r="M8569" s="48"/>
      <c r="N8569" s="48"/>
      <c r="O8569" s="49"/>
    </row>
    <row r="8570" spans="2:15" x14ac:dyDescent="0.25">
      <c r="B8570" s="89"/>
      <c r="C8570" s="48"/>
      <c r="D8570" s="48"/>
      <c r="E8570" s="48"/>
      <c r="F8570" s="48"/>
      <c r="G8570" s="49"/>
      <c r="H8570" s="48"/>
      <c r="I8570" s="52"/>
      <c r="J8570" s="52"/>
      <c r="K8570" s="48"/>
      <c r="L8570" s="48"/>
      <c r="M8570" s="48"/>
      <c r="N8570" s="48"/>
      <c r="O8570" s="49"/>
    </row>
    <row r="8571" spans="2:15" x14ac:dyDescent="0.25">
      <c r="B8571" s="89"/>
      <c r="C8571" s="48"/>
      <c r="D8571" s="48"/>
      <c r="E8571" s="48"/>
      <c r="F8571" s="48"/>
      <c r="G8571" s="49"/>
      <c r="H8571" s="48"/>
      <c r="I8571" s="52"/>
      <c r="J8571" s="52"/>
      <c r="K8571" s="48"/>
      <c r="L8571" s="48"/>
      <c r="M8571" s="48"/>
      <c r="N8571" s="48"/>
      <c r="O8571" s="49"/>
    </row>
    <row r="8572" spans="2:15" x14ac:dyDescent="0.25">
      <c r="B8572" s="89"/>
      <c r="C8572" s="48"/>
      <c r="D8572" s="48"/>
      <c r="E8572" s="48"/>
      <c r="F8572" s="48"/>
      <c r="G8572" s="49"/>
      <c r="H8572" s="48"/>
      <c r="I8572" s="52"/>
      <c r="J8572" s="52"/>
      <c r="K8572" s="48"/>
      <c r="L8572" s="48"/>
      <c r="M8572" s="48"/>
      <c r="N8572" s="48"/>
      <c r="O8572" s="49"/>
    </row>
    <row r="8573" spans="2:15" x14ac:dyDescent="0.25">
      <c r="B8573" s="89"/>
      <c r="C8573" s="48"/>
      <c r="D8573" s="48"/>
      <c r="E8573" s="48"/>
      <c r="F8573" s="48"/>
      <c r="G8573" s="49"/>
      <c r="H8573" s="48"/>
      <c r="I8573" s="52"/>
      <c r="J8573" s="52"/>
      <c r="K8573" s="48"/>
      <c r="L8573" s="48"/>
      <c r="M8573" s="48"/>
      <c r="N8573" s="48"/>
      <c r="O8573" s="49"/>
    </row>
    <row r="8574" spans="2:15" x14ac:dyDescent="0.25">
      <c r="B8574" s="89"/>
      <c r="C8574" s="48"/>
      <c r="D8574" s="48"/>
      <c r="E8574" s="48"/>
      <c r="F8574" s="48"/>
      <c r="G8574" s="49"/>
      <c r="H8574" s="48"/>
      <c r="I8574" s="52"/>
      <c r="J8574" s="52"/>
      <c r="K8574" s="48"/>
      <c r="L8574" s="48"/>
      <c r="M8574" s="48"/>
      <c r="N8574" s="48"/>
      <c r="O8574" s="49"/>
    </row>
    <row r="8575" spans="2:15" x14ac:dyDescent="0.25">
      <c r="B8575" s="89"/>
      <c r="C8575" s="48"/>
      <c r="D8575" s="48"/>
      <c r="E8575" s="48"/>
      <c r="F8575" s="48"/>
      <c r="G8575" s="49"/>
      <c r="H8575" s="48"/>
      <c r="I8575" s="52"/>
      <c r="J8575" s="52"/>
      <c r="K8575" s="48"/>
      <c r="L8575" s="48"/>
      <c r="M8575" s="48"/>
      <c r="N8575" s="48"/>
      <c r="O8575" s="49"/>
    </row>
    <row r="8576" spans="2:15" x14ac:dyDescent="0.25">
      <c r="B8576" s="89"/>
      <c r="C8576" s="48"/>
      <c r="D8576" s="48"/>
      <c r="E8576" s="48"/>
      <c r="F8576" s="48"/>
      <c r="G8576" s="49"/>
      <c r="H8576" s="48"/>
      <c r="I8576" s="52"/>
      <c r="J8576" s="52"/>
      <c r="K8576" s="48"/>
      <c r="L8576" s="48"/>
      <c r="M8576" s="48"/>
      <c r="N8576" s="48"/>
      <c r="O8576" s="49"/>
    </row>
    <row r="8577" spans="2:15" x14ac:dyDescent="0.25">
      <c r="B8577" s="89"/>
      <c r="C8577" s="48"/>
      <c r="D8577" s="48"/>
      <c r="E8577" s="48"/>
      <c r="F8577" s="48"/>
      <c r="G8577" s="49"/>
      <c r="H8577" s="48"/>
      <c r="I8577" s="52"/>
      <c r="J8577" s="52"/>
      <c r="K8577" s="48"/>
      <c r="L8577" s="48"/>
      <c r="M8577" s="48"/>
      <c r="N8577" s="48"/>
      <c r="O8577" s="49"/>
    </row>
    <row r="8578" spans="2:15" x14ac:dyDescent="0.25">
      <c r="B8578" s="89"/>
      <c r="C8578" s="48"/>
      <c r="D8578" s="48"/>
      <c r="E8578" s="48"/>
      <c r="F8578" s="48"/>
      <c r="G8578" s="49"/>
      <c r="H8578" s="48"/>
      <c r="I8578" s="52"/>
      <c r="J8578" s="52"/>
      <c r="K8578" s="48"/>
      <c r="L8578" s="48"/>
      <c r="M8578" s="48"/>
      <c r="N8578" s="48"/>
      <c r="O8578" s="49"/>
    </row>
    <row r="8579" spans="2:15" x14ac:dyDescent="0.25">
      <c r="B8579" s="89"/>
      <c r="C8579" s="48"/>
      <c r="D8579" s="48"/>
      <c r="E8579" s="48"/>
      <c r="F8579" s="48"/>
      <c r="G8579" s="49"/>
      <c r="H8579" s="48"/>
      <c r="I8579" s="52"/>
      <c r="J8579" s="52"/>
      <c r="K8579" s="48"/>
      <c r="L8579" s="48"/>
      <c r="M8579" s="48"/>
      <c r="N8579" s="48"/>
      <c r="O8579" s="49"/>
    </row>
    <row r="8580" spans="2:15" x14ac:dyDescent="0.25">
      <c r="B8580" s="89"/>
      <c r="C8580" s="48"/>
      <c r="D8580" s="48"/>
      <c r="E8580" s="48"/>
      <c r="F8580" s="48"/>
      <c r="G8580" s="49"/>
      <c r="H8580" s="48"/>
      <c r="I8580" s="52"/>
      <c r="J8580" s="52"/>
      <c r="K8580" s="48"/>
      <c r="L8580" s="48"/>
      <c r="M8580" s="48"/>
      <c r="N8580" s="48"/>
      <c r="O8580" s="49"/>
    </row>
    <row r="8581" spans="2:15" x14ac:dyDescent="0.25">
      <c r="B8581" s="89"/>
      <c r="C8581" s="48"/>
      <c r="D8581" s="48"/>
      <c r="E8581" s="48"/>
      <c r="F8581" s="48"/>
      <c r="G8581" s="49"/>
      <c r="H8581" s="48"/>
      <c r="I8581" s="52"/>
      <c r="J8581" s="52"/>
      <c r="K8581" s="48"/>
      <c r="L8581" s="48"/>
      <c r="M8581" s="48"/>
      <c r="N8581" s="48"/>
      <c r="O8581" s="49"/>
    </row>
    <row r="8582" spans="2:15" x14ac:dyDescent="0.25">
      <c r="B8582" s="89"/>
      <c r="C8582" s="48"/>
      <c r="D8582" s="48"/>
      <c r="E8582" s="48"/>
      <c r="F8582" s="48"/>
      <c r="G8582" s="49"/>
      <c r="H8582" s="48"/>
      <c r="I8582" s="52"/>
      <c r="J8582" s="52"/>
      <c r="K8582" s="48"/>
      <c r="L8582" s="48"/>
      <c r="M8582" s="48"/>
      <c r="N8582" s="48"/>
      <c r="O8582" s="49"/>
    </row>
    <row r="8583" spans="2:15" x14ac:dyDescent="0.25">
      <c r="B8583" s="89"/>
      <c r="C8583" s="48"/>
      <c r="D8583" s="48"/>
      <c r="E8583" s="48"/>
      <c r="F8583" s="48"/>
      <c r="G8583" s="49"/>
      <c r="H8583" s="48"/>
      <c r="I8583" s="52"/>
      <c r="J8583" s="52"/>
      <c r="K8583" s="48"/>
      <c r="L8583" s="48"/>
      <c r="M8583" s="48"/>
      <c r="N8583" s="48"/>
      <c r="O8583" s="49"/>
    </row>
    <row r="8584" spans="2:15" x14ac:dyDescent="0.25">
      <c r="B8584" s="89"/>
      <c r="C8584" s="48"/>
      <c r="D8584" s="48"/>
      <c r="E8584" s="48"/>
      <c r="F8584" s="48"/>
      <c r="G8584" s="49"/>
      <c r="H8584" s="48"/>
      <c r="I8584" s="52"/>
      <c r="J8584" s="52"/>
      <c r="K8584" s="48"/>
      <c r="L8584" s="48"/>
      <c r="M8584" s="48"/>
      <c r="N8584" s="48"/>
      <c r="O8584" s="49"/>
    </row>
    <row r="8585" spans="2:15" x14ac:dyDescent="0.25">
      <c r="B8585" s="89"/>
      <c r="C8585" s="48"/>
      <c r="D8585" s="48"/>
      <c r="E8585" s="48"/>
      <c r="F8585" s="48"/>
      <c r="G8585" s="49"/>
      <c r="H8585" s="48"/>
      <c r="I8585" s="52"/>
      <c r="J8585" s="52"/>
      <c r="K8585" s="48"/>
      <c r="L8585" s="48"/>
      <c r="M8585" s="48"/>
      <c r="N8585" s="48"/>
      <c r="O8585" s="49"/>
    </row>
    <row r="8586" spans="2:15" x14ac:dyDescent="0.25">
      <c r="B8586" s="89"/>
      <c r="C8586" s="48"/>
      <c r="D8586" s="48"/>
      <c r="E8586" s="48"/>
      <c r="F8586" s="48"/>
      <c r="G8586" s="49"/>
      <c r="H8586" s="48"/>
      <c r="I8586" s="52"/>
      <c r="J8586" s="52"/>
      <c r="K8586" s="48"/>
      <c r="L8586" s="48"/>
      <c r="M8586" s="48"/>
      <c r="N8586" s="48"/>
      <c r="O8586" s="49"/>
    </row>
    <row r="8587" spans="2:15" x14ac:dyDescent="0.25">
      <c r="B8587" s="89"/>
      <c r="C8587" s="48"/>
      <c r="D8587" s="48"/>
      <c r="E8587" s="48"/>
      <c r="F8587" s="48"/>
      <c r="G8587" s="49"/>
      <c r="H8587" s="48"/>
      <c r="I8587" s="52"/>
      <c r="J8587" s="52"/>
      <c r="K8587" s="48"/>
      <c r="L8587" s="48"/>
      <c r="M8587" s="48"/>
      <c r="N8587" s="48"/>
      <c r="O8587" s="49"/>
    </row>
    <row r="8588" spans="2:15" x14ac:dyDescent="0.25">
      <c r="B8588" s="89"/>
      <c r="C8588" s="48"/>
      <c r="D8588" s="48"/>
      <c r="E8588" s="48"/>
      <c r="F8588" s="48"/>
      <c r="G8588" s="49"/>
      <c r="H8588" s="48"/>
      <c r="I8588" s="52"/>
      <c r="J8588" s="52"/>
      <c r="K8588" s="48"/>
      <c r="L8588" s="48"/>
      <c r="M8588" s="48"/>
      <c r="N8588" s="48"/>
      <c r="O8588" s="49"/>
    </row>
    <row r="8589" spans="2:15" x14ac:dyDescent="0.25">
      <c r="B8589" s="89"/>
      <c r="C8589" s="48"/>
      <c r="D8589" s="48"/>
      <c r="E8589" s="48"/>
      <c r="F8589" s="48"/>
      <c r="G8589" s="49"/>
      <c r="H8589" s="48"/>
      <c r="I8589" s="52"/>
      <c r="J8589" s="52"/>
      <c r="K8589" s="48"/>
      <c r="L8589" s="48"/>
      <c r="M8589" s="48"/>
      <c r="N8589" s="48"/>
      <c r="O8589" s="49"/>
    </row>
    <row r="8590" spans="2:15" x14ac:dyDescent="0.25">
      <c r="B8590" s="89"/>
      <c r="C8590" s="48"/>
      <c r="D8590" s="48"/>
      <c r="E8590" s="48"/>
      <c r="F8590" s="48"/>
      <c r="G8590" s="49"/>
      <c r="H8590" s="48"/>
      <c r="I8590" s="52"/>
      <c r="J8590" s="52"/>
      <c r="K8590" s="48"/>
      <c r="L8590" s="48"/>
      <c r="M8590" s="48"/>
      <c r="N8590" s="48"/>
      <c r="O8590" s="49"/>
    </row>
    <row r="8591" spans="2:15" x14ac:dyDescent="0.25">
      <c r="B8591" s="89"/>
      <c r="C8591" s="48"/>
      <c r="D8591" s="48"/>
      <c r="E8591" s="48"/>
      <c r="F8591" s="48"/>
      <c r="G8591" s="49"/>
      <c r="H8591" s="48"/>
      <c r="I8591" s="52"/>
      <c r="J8591" s="52"/>
      <c r="K8591" s="48"/>
      <c r="L8591" s="48"/>
      <c r="M8591" s="48"/>
      <c r="N8591" s="48"/>
      <c r="O8591" s="49"/>
    </row>
    <row r="8592" spans="2:15" x14ac:dyDescent="0.25">
      <c r="B8592" s="89"/>
      <c r="C8592" s="48"/>
      <c r="D8592" s="48"/>
      <c r="E8592" s="48"/>
      <c r="F8592" s="48"/>
      <c r="G8592" s="49"/>
      <c r="H8592" s="48"/>
      <c r="I8592" s="52"/>
      <c r="J8592" s="52"/>
      <c r="K8592" s="48"/>
      <c r="L8592" s="48"/>
      <c r="M8592" s="48"/>
      <c r="N8592" s="48"/>
      <c r="O8592" s="49"/>
    </row>
    <row r="8593" spans="2:15" x14ac:dyDescent="0.25">
      <c r="B8593" s="89"/>
      <c r="C8593" s="48"/>
      <c r="D8593" s="48"/>
      <c r="E8593" s="48"/>
      <c r="F8593" s="48"/>
      <c r="G8593" s="49"/>
      <c r="H8593" s="48"/>
      <c r="I8593" s="52"/>
      <c r="J8593" s="52"/>
      <c r="K8593" s="48"/>
      <c r="L8593" s="48"/>
      <c r="M8593" s="48"/>
      <c r="N8593" s="48"/>
      <c r="O8593" s="49"/>
    </row>
    <row r="8594" spans="2:15" x14ac:dyDescent="0.25">
      <c r="B8594" s="89"/>
      <c r="C8594" s="48"/>
      <c r="D8594" s="48"/>
      <c r="E8594" s="48"/>
      <c r="F8594" s="48"/>
      <c r="G8594" s="49"/>
      <c r="H8594" s="48"/>
      <c r="I8594" s="52"/>
      <c r="J8594" s="52"/>
      <c r="K8594" s="48"/>
      <c r="L8594" s="48"/>
      <c r="M8594" s="48"/>
      <c r="N8594" s="48"/>
      <c r="O8594" s="49"/>
    </row>
    <row r="8595" spans="2:15" x14ac:dyDescent="0.25">
      <c r="B8595" s="89"/>
      <c r="C8595" s="48"/>
      <c r="D8595" s="48"/>
      <c r="E8595" s="48"/>
      <c r="F8595" s="48"/>
      <c r="G8595" s="49"/>
      <c r="H8595" s="48"/>
      <c r="I8595" s="52"/>
      <c r="J8595" s="52"/>
      <c r="K8595" s="48"/>
      <c r="L8595" s="48"/>
      <c r="M8595" s="48"/>
      <c r="N8595" s="48"/>
      <c r="O8595" s="49"/>
    </row>
    <row r="8596" spans="2:15" x14ac:dyDescent="0.25">
      <c r="B8596" s="89"/>
      <c r="C8596" s="48"/>
      <c r="D8596" s="48"/>
      <c r="E8596" s="48"/>
      <c r="F8596" s="48"/>
      <c r="G8596" s="49"/>
      <c r="H8596" s="48"/>
      <c r="I8596" s="52"/>
      <c r="J8596" s="52"/>
      <c r="K8596" s="48"/>
      <c r="L8596" s="48"/>
      <c r="M8596" s="48"/>
      <c r="N8596" s="48"/>
      <c r="O8596" s="49"/>
    </row>
    <row r="8597" spans="2:15" x14ac:dyDescent="0.25">
      <c r="B8597" s="89"/>
      <c r="C8597" s="48"/>
      <c r="D8597" s="48"/>
      <c r="E8597" s="48"/>
      <c r="F8597" s="48"/>
      <c r="G8597" s="49"/>
      <c r="H8597" s="48"/>
      <c r="I8597" s="52"/>
      <c r="J8597" s="52"/>
      <c r="K8597" s="48"/>
      <c r="L8597" s="48"/>
      <c r="M8597" s="48"/>
      <c r="N8597" s="48"/>
      <c r="O8597" s="49"/>
    </row>
    <row r="8598" spans="2:15" x14ac:dyDescent="0.25">
      <c r="B8598" s="89"/>
      <c r="C8598" s="48"/>
      <c r="D8598" s="48"/>
      <c r="E8598" s="48"/>
      <c r="F8598" s="48"/>
      <c r="G8598" s="49"/>
      <c r="H8598" s="48"/>
      <c r="I8598" s="52"/>
      <c r="J8598" s="52"/>
      <c r="K8598" s="48"/>
      <c r="L8598" s="48"/>
      <c r="M8598" s="48"/>
      <c r="N8598" s="48"/>
      <c r="O8598" s="49"/>
    </row>
    <row r="8599" spans="2:15" x14ac:dyDescent="0.25">
      <c r="B8599" s="89"/>
      <c r="C8599" s="48"/>
      <c r="D8599" s="48"/>
      <c r="E8599" s="48"/>
      <c r="F8599" s="48"/>
      <c r="G8599" s="49"/>
      <c r="H8599" s="48"/>
      <c r="I8599" s="52"/>
      <c r="J8599" s="52"/>
      <c r="K8599" s="48"/>
      <c r="L8599" s="48"/>
      <c r="M8599" s="48"/>
      <c r="N8599" s="48"/>
      <c r="O8599" s="49"/>
    </row>
    <row r="8600" spans="2:15" x14ac:dyDescent="0.25">
      <c r="B8600" s="89"/>
      <c r="C8600" s="48"/>
      <c r="D8600" s="48"/>
      <c r="E8600" s="48"/>
      <c r="F8600" s="48"/>
      <c r="G8600" s="49"/>
      <c r="H8600" s="48"/>
      <c r="I8600" s="52"/>
      <c r="J8600" s="52"/>
      <c r="K8600" s="48"/>
      <c r="L8600" s="48"/>
      <c r="M8600" s="48"/>
      <c r="N8600" s="48"/>
      <c r="O8600" s="49"/>
    </row>
    <row r="8601" spans="2:15" x14ac:dyDescent="0.25">
      <c r="B8601" s="89"/>
      <c r="C8601" s="48"/>
      <c r="D8601" s="48"/>
      <c r="E8601" s="48"/>
      <c r="F8601" s="48"/>
      <c r="G8601" s="49"/>
      <c r="H8601" s="48"/>
      <c r="I8601" s="52"/>
      <c r="J8601" s="52"/>
      <c r="K8601" s="48"/>
      <c r="L8601" s="48"/>
      <c r="M8601" s="48"/>
      <c r="N8601" s="48"/>
      <c r="O8601" s="49"/>
    </row>
    <row r="8602" spans="2:15" x14ac:dyDescent="0.25">
      <c r="B8602" s="89"/>
      <c r="C8602" s="48"/>
      <c r="D8602" s="48"/>
      <c r="E8602" s="48"/>
      <c r="F8602" s="48"/>
      <c r="G8602" s="49"/>
      <c r="H8602" s="48"/>
      <c r="I8602" s="52"/>
      <c r="J8602" s="52"/>
      <c r="K8602" s="48"/>
      <c r="L8602" s="48"/>
      <c r="M8602" s="48"/>
      <c r="N8602" s="48"/>
      <c r="O8602" s="49"/>
    </row>
    <row r="8603" spans="2:15" x14ac:dyDescent="0.25">
      <c r="B8603" s="89"/>
      <c r="C8603" s="48"/>
      <c r="D8603" s="48"/>
      <c r="E8603" s="48"/>
      <c r="F8603" s="48"/>
      <c r="G8603" s="49"/>
      <c r="H8603" s="48"/>
      <c r="I8603" s="52"/>
      <c r="J8603" s="52"/>
      <c r="K8603" s="48"/>
      <c r="L8603" s="48"/>
      <c r="M8603" s="48"/>
      <c r="N8603" s="48"/>
      <c r="O8603" s="49"/>
    </row>
    <row r="8604" spans="2:15" x14ac:dyDescent="0.25">
      <c r="B8604" s="89"/>
      <c r="C8604" s="48"/>
      <c r="D8604" s="48"/>
      <c r="E8604" s="48"/>
      <c r="F8604" s="48"/>
      <c r="G8604" s="49"/>
      <c r="H8604" s="48"/>
      <c r="I8604" s="52"/>
      <c r="J8604" s="52"/>
      <c r="K8604" s="48"/>
      <c r="L8604" s="48"/>
      <c r="M8604" s="48"/>
      <c r="N8604" s="48"/>
      <c r="O8604" s="49"/>
    </row>
    <row r="8605" spans="2:15" x14ac:dyDescent="0.25">
      <c r="B8605" s="89"/>
      <c r="C8605" s="48"/>
      <c r="D8605" s="48"/>
      <c r="E8605" s="48"/>
      <c r="F8605" s="48"/>
      <c r="G8605" s="49"/>
      <c r="H8605" s="48"/>
      <c r="I8605" s="52"/>
      <c r="J8605" s="52"/>
      <c r="K8605" s="48"/>
      <c r="L8605" s="48"/>
      <c r="M8605" s="48"/>
      <c r="N8605" s="48"/>
      <c r="O8605" s="49"/>
    </row>
    <row r="8606" spans="2:15" x14ac:dyDescent="0.25">
      <c r="B8606" s="89"/>
      <c r="C8606" s="48"/>
      <c r="D8606" s="48"/>
      <c r="E8606" s="48"/>
      <c r="F8606" s="48"/>
      <c r="G8606" s="49"/>
      <c r="H8606" s="48"/>
      <c r="I8606" s="52"/>
      <c r="J8606" s="52"/>
      <c r="K8606" s="48"/>
      <c r="L8606" s="48"/>
      <c r="M8606" s="48"/>
      <c r="N8606" s="48"/>
      <c r="O8606" s="49"/>
    </row>
    <row r="8607" spans="2:15" x14ac:dyDescent="0.25">
      <c r="B8607" s="89"/>
      <c r="C8607" s="48"/>
      <c r="D8607" s="48"/>
      <c r="E8607" s="48"/>
      <c r="F8607" s="48"/>
      <c r="G8607" s="49"/>
      <c r="H8607" s="48"/>
      <c r="I8607" s="52"/>
      <c r="J8607" s="52"/>
      <c r="K8607" s="48"/>
      <c r="L8607" s="48"/>
      <c r="M8607" s="48"/>
      <c r="N8607" s="48"/>
      <c r="O8607" s="49"/>
    </row>
    <row r="8608" spans="2:15" x14ac:dyDescent="0.25">
      <c r="B8608" s="89"/>
      <c r="C8608" s="48"/>
      <c r="D8608" s="48"/>
      <c r="E8608" s="48"/>
      <c r="F8608" s="48"/>
      <c r="G8608" s="49"/>
      <c r="H8608" s="48"/>
      <c r="I8608" s="52"/>
      <c r="J8608" s="52"/>
      <c r="K8608" s="48"/>
      <c r="L8608" s="48"/>
      <c r="M8608" s="48"/>
      <c r="N8608" s="48"/>
      <c r="O8608" s="49"/>
    </row>
    <row r="8609" spans="2:15" x14ac:dyDescent="0.25">
      <c r="B8609" s="89"/>
      <c r="C8609" s="48"/>
      <c r="D8609" s="48"/>
      <c r="E8609" s="48"/>
      <c r="F8609" s="48"/>
      <c r="G8609" s="49"/>
      <c r="H8609" s="48"/>
      <c r="I8609" s="52"/>
      <c r="J8609" s="52"/>
      <c r="K8609" s="48"/>
      <c r="L8609" s="48"/>
      <c r="M8609" s="48"/>
      <c r="N8609" s="48"/>
      <c r="O8609" s="49"/>
    </row>
    <row r="8610" spans="2:15" x14ac:dyDescent="0.25">
      <c r="B8610" s="89"/>
      <c r="C8610" s="48"/>
      <c r="D8610" s="48"/>
      <c r="E8610" s="48"/>
      <c r="F8610" s="48"/>
      <c r="G8610" s="49"/>
      <c r="H8610" s="48"/>
      <c r="I8610" s="52"/>
      <c r="J8610" s="52"/>
      <c r="K8610" s="48"/>
      <c r="L8610" s="48"/>
      <c r="M8610" s="48"/>
      <c r="N8610" s="48"/>
      <c r="O8610" s="49"/>
    </row>
    <row r="8611" spans="2:15" x14ac:dyDescent="0.25">
      <c r="B8611" s="89"/>
      <c r="C8611" s="48"/>
      <c r="D8611" s="48"/>
      <c r="E8611" s="48"/>
      <c r="F8611" s="48"/>
      <c r="G8611" s="49"/>
      <c r="H8611" s="48"/>
      <c r="I8611" s="52"/>
      <c r="J8611" s="52"/>
      <c r="K8611" s="48"/>
      <c r="L8611" s="48"/>
      <c r="M8611" s="48"/>
      <c r="N8611" s="48"/>
      <c r="O8611" s="49"/>
    </row>
    <row r="8612" spans="2:15" x14ac:dyDescent="0.25">
      <c r="B8612" s="89"/>
      <c r="C8612" s="48"/>
      <c r="D8612" s="48"/>
      <c r="E8612" s="48"/>
      <c r="F8612" s="48"/>
      <c r="G8612" s="49"/>
      <c r="H8612" s="48"/>
      <c r="I8612" s="52"/>
      <c r="J8612" s="52"/>
      <c r="K8612" s="48"/>
      <c r="L8612" s="48"/>
      <c r="M8612" s="48"/>
      <c r="N8612" s="48"/>
      <c r="O8612" s="49"/>
    </row>
    <row r="8613" spans="2:15" x14ac:dyDescent="0.25">
      <c r="B8613" s="89"/>
      <c r="C8613" s="48"/>
      <c r="D8613" s="48"/>
      <c r="E8613" s="48"/>
      <c r="F8613" s="48"/>
      <c r="G8613" s="49"/>
      <c r="H8613" s="48"/>
      <c r="I8613" s="52"/>
      <c r="J8613" s="52"/>
      <c r="K8613" s="48"/>
      <c r="L8613" s="48"/>
      <c r="M8613" s="48"/>
      <c r="N8613" s="48"/>
      <c r="O8613" s="49"/>
    </row>
    <row r="8614" spans="2:15" x14ac:dyDescent="0.25">
      <c r="B8614" s="89"/>
      <c r="C8614" s="48"/>
      <c r="D8614" s="48"/>
      <c r="E8614" s="48"/>
      <c r="F8614" s="48"/>
      <c r="G8614" s="49"/>
      <c r="H8614" s="48"/>
      <c r="I8614" s="52"/>
      <c r="J8614" s="52"/>
      <c r="K8614" s="48"/>
      <c r="L8614" s="48"/>
      <c r="M8614" s="48"/>
      <c r="N8614" s="48"/>
      <c r="O8614" s="49"/>
    </row>
    <row r="8615" spans="2:15" x14ac:dyDescent="0.25">
      <c r="B8615" s="89"/>
      <c r="C8615" s="48"/>
      <c r="D8615" s="48"/>
      <c r="E8615" s="48"/>
      <c r="F8615" s="48"/>
      <c r="G8615" s="49"/>
      <c r="H8615" s="48"/>
      <c r="I8615" s="52"/>
      <c r="J8615" s="52"/>
      <c r="K8615" s="48"/>
      <c r="L8615" s="48"/>
      <c r="M8615" s="48"/>
      <c r="N8615" s="48"/>
      <c r="O8615" s="49"/>
    </row>
    <row r="8616" spans="2:15" x14ac:dyDescent="0.25">
      <c r="B8616" s="89"/>
      <c r="C8616" s="48"/>
      <c r="D8616" s="48"/>
      <c r="E8616" s="48"/>
      <c r="F8616" s="48"/>
      <c r="G8616" s="49"/>
      <c r="H8616" s="48"/>
      <c r="I8616" s="52"/>
      <c r="J8616" s="52"/>
      <c r="K8616" s="48"/>
      <c r="L8616" s="48"/>
      <c r="M8616" s="48"/>
      <c r="N8616" s="48"/>
      <c r="O8616" s="49"/>
    </row>
    <row r="8617" spans="2:15" x14ac:dyDescent="0.25">
      <c r="B8617" s="89"/>
      <c r="C8617" s="48"/>
      <c r="D8617" s="48"/>
      <c r="E8617" s="48"/>
      <c r="F8617" s="48"/>
      <c r="G8617" s="49"/>
      <c r="H8617" s="48"/>
      <c r="I8617" s="52"/>
      <c r="J8617" s="52"/>
      <c r="K8617" s="48"/>
      <c r="L8617" s="48"/>
      <c r="M8617" s="48"/>
      <c r="N8617" s="48"/>
      <c r="O8617" s="49"/>
    </row>
    <row r="8618" spans="2:15" x14ac:dyDescent="0.25">
      <c r="B8618" s="89"/>
      <c r="C8618" s="48"/>
      <c r="D8618" s="48"/>
      <c r="E8618" s="48"/>
      <c r="F8618" s="48"/>
      <c r="G8618" s="49"/>
      <c r="H8618" s="48"/>
      <c r="I8618" s="52"/>
      <c r="J8618" s="52"/>
      <c r="K8618" s="48"/>
      <c r="L8618" s="48"/>
      <c r="M8618" s="48"/>
      <c r="N8618" s="48"/>
      <c r="O8618" s="49"/>
    </row>
    <row r="8619" spans="2:15" x14ac:dyDescent="0.25">
      <c r="B8619" s="89"/>
      <c r="C8619" s="48"/>
      <c r="D8619" s="48"/>
      <c r="E8619" s="48"/>
      <c r="F8619" s="48"/>
      <c r="G8619" s="49"/>
      <c r="H8619" s="48"/>
      <c r="I8619" s="52"/>
      <c r="J8619" s="52"/>
      <c r="K8619" s="48"/>
      <c r="L8619" s="48"/>
      <c r="M8619" s="48"/>
      <c r="N8619" s="48"/>
      <c r="O8619" s="49"/>
    </row>
    <row r="8620" spans="2:15" x14ac:dyDescent="0.25">
      <c r="B8620" s="89"/>
      <c r="C8620" s="48"/>
      <c r="D8620" s="48"/>
      <c r="E8620" s="48"/>
      <c r="F8620" s="48"/>
      <c r="G8620" s="49"/>
      <c r="H8620" s="48"/>
      <c r="I8620" s="52"/>
      <c r="J8620" s="52"/>
      <c r="K8620" s="48"/>
      <c r="L8620" s="48"/>
      <c r="M8620" s="48"/>
      <c r="N8620" s="48"/>
      <c r="O8620" s="49"/>
    </row>
    <row r="8621" spans="2:15" x14ac:dyDescent="0.25">
      <c r="B8621" s="89"/>
      <c r="C8621" s="48"/>
      <c r="D8621" s="48"/>
      <c r="E8621" s="48"/>
      <c r="F8621" s="48"/>
      <c r="G8621" s="49"/>
      <c r="H8621" s="48"/>
      <c r="I8621" s="52"/>
      <c r="J8621" s="52"/>
      <c r="K8621" s="48"/>
      <c r="L8621" s="48"/>
      <c r="M8621" s="48"/>
      <c r="N8621" s="48"/>
      <c r="O8621" s="49"/>
    </row>
    <row r="8622" spans="2:15" x14ac:dyDescent="0.25">
      <c r="B8622" s="89"/>
      <c r="C8622" s="48"/>
      <c r="D8622" s="48"/>
      <c r="E8622" s="48"/>
      <c r="F8622" s="48"/>
      <c r="G8622" s="49"/>
      <c r="H8622" s="48"/>
      <c r="I8622" s="52"/>
      <c r="J8622" s="52"/>
      <c r="K8622" s="48"/>
      <c r="L8622" s="48"/>
      <c r="M8622" s="48"/>
      <c r="N8622" s="48"/>
      <c r="O8622" s="49"/>
    </row>
    <row r="8623" spans="2:15" x14ac:dyDescent="0.25">
      <c r="B8623" s="89"/>
      <c r="C8623" s="48"/>
      <c r="D8623" s="48"/>
      <c r="E8623" s="48"/>
      <c r="F8623" s="48"/>
      <c r="G8623" s="49"/>
      <c r="H8623" s="48"/>
      <c r="I8623" s="52"/>
      <c r="J8623" s="52"/>
      <c r="K8623" s="48"/>
      <c r="L8623" s="48"/>
      <c r="M8623" s="48"/>
      <c r="N8623" s="48"/>
      <c r="O8623" s="49"/>
    </row>
    <row r="8624" spans="2:15" x14ac:dyDescent="0.25">
      <c r="B8624" s="89"/>
      <c r="C8624" s="48"/>
      <c r="D8624" s="48"/>
      <c r="E8624" s="48"/>
      <c r="F8624" s="48"/>
      <c r="G8624" s="49"/>
      <c r="H8624" s="48"/>
      <c r="I8624" s="52"/>
      <c r="J8624" s="52"/>
      <c r="K8624" s="48"/>
      <c r="L8624" s="48"/>
      <c r="M8624" s="48"/>
      <c r="N8624" s="48"/>
      <c r="O8624" s="49"/>
    </row>
    <row r="8625" spans="2:15" x14ac:dyDescent="0.25">
      <c r="B8625" s="89"/>
      <c r="C8625" s="48"/>
      <c r="D8625" s="48"/>
      <c r="E8625" s="48"/>
      <c r="F8625" s="48"/>
      <c r="G8625" s="49"/>
      <c r="H8625" s="48"/>
      <c r="I8625" s="52"/>
      <c r="J8625" s="52"/>
      <c r="K8625" s="48"/>
      <c r="L8625" s="48"/>
      <c r="M8625" s="48"/>
      <c r="N8625" s="48"/>
      <c r="O8625" s="49"/>
    </row>
    <row r="8626" spans="2:15" x14ac:dyDescent="0.25">
      <c r="B8626" s="89"/>
      <c r="C8626" s="48"/>
      <c r="D8626" s="48"/>
      <c r="E8626" s="48"/>
      <c r="F8626" s="48"/>
      <c r="G8626" s="49"/>
      <c r="H8626" s="48"/>
      <c r="I8626" s="52"/>
      <c r="J8626" s="52"/>
      <c r="K8626" s="48"/>
      <c r="L8626" s="48"/>
      <c r="M8626" s="48"/>
      <c r="N8626" s="48"/>
      <c r="O8626" s="49"/>
    </row>
    <row r="8627" spans="2:15" x14ac:dyDescent="0.25">
      <c r="B8627" s="89"/>
      <c r="C8627" s="48"/>
      <c r="D8627" s="48"/>
      <c r="E8627" s="48"/>
      <c r="F8627" s="48"/>
      <c r="G8627" s="49"/>
      <c r="H8627" s="48"/>
      <c r="I8627" s="52"/>
      <c r="J8627" s="52"/>
      <c r="K8627" s="48"/>
      <c r="L8627" s="48"/>
      <c r="M8627" s="48"/>
      <c r="N8627" s="48"/>
      <c r="O8627" s="49"/>
    </row>
    <row r="8628" spans="2:15" x14ac:dyDescent="0.25">
      <c r="B8628" s="89"/>
      <c r="C8628" s="48"/>
      <c r="D8628" s="48"/>
      <c r="E8628" s="48"/>
      <c r="F8628" s="48"/>
      <c r="G8628" s="49"/>
      <c r="H8628" s="48"/>
      <c r="I8628" s="52"/>
      <c r="J8628" s="52"/>
      <c r="K8628" s="48"/>
      <c r="L8628" s="48"/>
      <c r="M8628" s="48"/>
      <c r="N8628" s="48"/>
      <c r="O8628" s="49"/>
    </row>
    <row r="8629" spans="2:15" x14ac:dyDescent="0.25">
      <c r="B8629" s="89"/>
      <c r="C8629" s="48"/>
      <c r="D8629" s="48"/>
      <c r="E8629" s="48"/>
      <c r="F8629" s="48"/>
      <c r="G8629" s="49"/>
      <c r="H8629" s="48"/>
      <c r="I8629" s="52"/>
      <c r="J8629" s="52"/>
      <c r="K8629" s="48"/>
      <c r="L8629" s="48"/>
      <c r="M8629" s="48"/>
      <c r="N8629" s="48"/>
      <c r="O8629" s="49"/>
    </row>
    <row r="8630" spans="2:15" x14ac:dyDescent="0.25">
      <c r="B8630" s="89"/>
      <c r="C8630" s="48"/>
      <c r="D8630" s="48"/>
      <c r="E8630" s="48"/>
      <c r="F8630" s="48"/>
      <c r="G8630" s="49"/>
      <c r="H8630" s="48"/>
      <c r="I8630" s="52"/>
      <c r="J8630" s="52"/>
      <c r="K8630" s="48"/>
      <c r="L8630" s="48"/>
      <c r="M8630" s="48"/>
      <c r="N8630" s="48"/>
      <c r="O8630" s="49"/>
    </row>
    <row r="8631" spans="2:15" x14ac:dyDescent="0.25">
      <c r="B8631" s="89"/>
      <c r="C8631" s="48"/>
      <c r="D8631" s="48"/>
      <c r="E8631" s="48"/>
      <c r="F8631" s="48"/>
      <c r="G8631" s="49"/>
      <c r="H8631" s="48"/>
      <c r="I8631" s="52"/>
      <c r="J8631" s="52"/>
      <c r="K8631" s="48"/>
      <c r="L8631" s="48"/>
      <c r="M8631" s="48"/>
      <c r="N8631" s="48"/>
      <c r="O8631" s="49"/>
    </row>
    <row r="8632" spans="2:15" x14ac:dyDescent="0.25">
      <c r="B8632" s="89"/>
      <c r="C8632" s="48"/>
      <c r="D8632" s="48"/>
      <c r="E8632" s="48"/>
      <c r="F8632" s="48"/>
      <c r="G8632" s="49"/>
      <c r="H8632" s="48"/>
      <c r="I8632" s="52"/>
      <c r="J8632" s="52"/>
      <c r="K8632" s="48"/>
      <c r="L8632" s="48"/>
      <c r="M8632" s="48"/>
      <c r="N8632" s="48"/>
      <c r="O8632" s="49"/>
    </row>
    <row r="8633" spans="2:15" x14ac:dyDescent="0.25">
      <c r="B8633" s="89"/>
      <c r="C8633" s="48"/>
      <c r="D8633" s="48"/>
      <c r="E8633" s="48"/>
      <c r="F8633" s="48"/>
      <c r="G8633" s="49"/>
      <c r="H8633" s="48"/>
      <c r="I8633" s="52"/>
      <c r="J8633" s="52"/>
      <c r="K8633" s="48"/>
      <c r="L8633" s="48"/>
      <c r="M8633" s="48"/>
      <c r="N8633" s="48"/>
      <c r="O8633" s="49"/>
    </row>
    <row r="8634" spans="2:15" x14ac:dyDescent="0.25">
      <c r="B8634" s="89"/>
      <c r="C8634" s="48"/>
      <c r="D8634" s="48"/>
      <c r="E8634" s="48"/>
      <c r="F8634" s="48"/>
      <c r="G8634" s="49"/>
      <c r="H8634" s="48"/>
      <c r="I8634" s="52"/>
      <c r="J8634" s="52"/>
      <c r="K8634" s="48"/>
      <c r="L8634" s="48"/>
      <c r="M8634" s="48"/>
      <c r="N8634" s="48"/>
      <c r="O8634" s="49"/>
    </row>
    <row r="8635" spans="2:15" x14ac:dyDescent="0.25">
      <c r="B8635" s="89"/>
      <c r="C8635" s="48"/>
      <c r="D8635" s="48"/>
      <c r="E8635" s="48"/>
      <c r="F8635" s="48"/>
      <c r="G8635" s="49"/>
      <c r="H8635" s="48"/>
      <c r="I8635" s="52"/>
      <c r="J8635" s="52"/>
      <c r="K8635" s="48"/>
      <c r="L8635" s="48"/>
      <c r="M8635" s="48"/>
      <c r="N8635" s="48"/>
      <c r="O8635" s="49"/>
    </row>
    <row r="8636" spans="2:15" x14ac:dyDescent="0.25">
      <c r="B8636" s="89"/>
      <c r="C8636" s="48"/>
      <c r="D8636" s="48"/>
      <c r="E8636" s="48"/>
      <c r="F8636" s="48"/>
      <c r="G8636" s="49"/>
      <c r="H8636" s="48"/>
      <c r="I8636" s="52"/>
      <c r="J8636" s="52"/>
      <c r="K8636" s="48"/>
      <c r="L8636" s="48"/>
      <c r="M8636" s="48"/>
      <c r="N8636" s="48"/>
      <c r="O8636" s="49"/>
    </row>
    <row r="8637" spans="2:15" x14ac:dyDescent="0.25">
      <c r="B8637" s="89"/>
      <c r="C8637" s="48"/>
      <c r="D8637" s="48"/>
      <c r="E8637" s="48"/>
      <c r="F8637" s="48"/>
      <c r="G8637" s="49"/>
      <c r="H8637" s="48"/>
      <c r="I8637" s="52"/>
      <c r="J8637" s="52"/>
      <c r="K8637" s="48"/>
      <c r="L8637" s="48"/>
      <c r="M8637" s="48"/>
      <c r="N8637" s="48"/>
      <c r="O8637" s="49"/>
    </row>
    <row r="8638" spans="2:15" x14ac:dyDescent="0.25">
      <c r="B8638" s="89"/>
      <c r="C8638" s="48"/>
      <c r="D8638" s="48"/>
      <c r="E8638" s="48"/>
      <c r="F8638" s="48"/>
      <c r="G8638" s="49"/>
      <c r="H8638" s="48"/>
      <c r="I8638" s="52"/>
      <c r="J8638" s="52"/>
      <c r="K8638" s="48"/>
      <c r="L8638" s="48"/>
      <c r="M8638" s="48"/>
      <c r="N8638" s="48"/>
      <c r="O8638" s="49"/>
    </row>
    <row r="8639" spans="2:15" x14ac:dyDescent="0.25">
      <c r="B8639" s="89"/>
      <c r="C8639" s="48"/>
      <c r="D8639" s="48"/>
      <c r="E8639" s="48"/>
      <c r="F8639" s="48"/>
      <c r="G8639" s="49"/>
      <c r="H8639" s="48"/>
      <c r="I8639" s="52"/>
      <c r="J8639" s="52"/>
      <c r="K8639" s="48"/>
      <c r="L8639" s="48"/>
      <c r="M8639" s="48"/>
      <c r="N8639" s="48"/>
      <c r="O8639" s="49"/>
    </row>
    <row r="8640" spans="2:15" x14ac:dyDescent="0.25">
      <c r="B8640" s="89"/>
      <c r="C8640" s="48"/>
      <c r="D8640" s="48"/>
      <c r="E8640" s="48"/>
      <c r="F8640" s="48"/>
      <c r="G8640" s="49"/>
      <c r="H8640" s="48"/>
      <c r="I8640" s="52"/>
      <c r="J8640" s="52"/>
      <c r="K8640" s="48"/>
      <c r="L8640" s="48"/>
      <c r="M8640" s="48"/>
      <c r="N8640" s="48"/>
      <c r="O8640" s="49"/>
    </row>
    <row r="8641" spans="2:15" x14ac:dyDescent="0.25">
      <c r="B8641" s="89"/>
      <c r="C8641" s="48"/>
      <c r="D8641" s="48"/>
      <c r="E8641" s="48"/>
      <c r="F8641" s="48"/>
      <c r="G8641" s="49"/>
      <c r="H8641" s="48"/>
      <c r="I8641" s="52"/>
      <c r="J8641" s="52"/>
      <c r="K8641" s="48"/>
      <c r="L8641" s="48"/>
      <c r="M8641" s="48"/>
      <c r="N8641" s="48"/>
      <c r="O8641" s="49"/>
    </row>
    <row r="8642" spans="2:15" x14ac:dyDescent="0.25">
      <c r="B8642" s="89"/>
      <c r="C8642" s="48"/>
      <c r="D8642" s="48"/>
      <c r="E8642" s="48"/>
      <c r="F8642" s="48"/>
      <c r="G8642" s="49"/>
      <c r="H8642" s="48"/>
      <c r="I8642" s="52"/>
      <c r="J8642" s="52"/>
      <c r="K8642" s="48"/>
      <c r="L8642" s="48"/>
      <c r="M8642" s="48"/>
      <c r="N8642" s="48"/>
      <c r="O8642" s="49"/>
    </row>
    <row r="8643" spans="2:15" x14ac:dyDescent="0.25">
      <c r="B8643" s="89"/>
      <c r="C8643" s="48"/>
      <c r="D8643" s="48"/>
      <c r="E8643" s="48"/>
      <c r="F8643" s="48"/>
      <c r="G8643" s="49"/>
      <c r="H8643" s="48"/>
      <c r="I8643" s="52"/>
      <c r="J8643" s="52"/>
      <c r="K8643" s="48"/>
      <c r="L8643" s="48"/>
      <c r="M8643" s="48"/>
      <c r="N8643" s="48"/>
      <c r="O8643" s="49"/>
    </row>
    <row r="8644" spans="2:15" x14ac:dyDescent="0.25">
      <c r="B8644" s="89"/>
      <c r="C8644" s="48"/>
      <c r="D8644" s="48"/>
      <c r="E8644" s="48"/>
      <c r="F8644" s="48"/>
      <c r="G8644" s="49"/>
      <c r="H8644" s="48"/>
      <c r="I8644" s="52"/>
      <c r="J8644" s="52"/>
      <c r="K8644" s="48"/>
      <c r="L8644" s="48"/>
      <c r="M8644" s="48"/>
      <c r="N8644" s="48"/>
      <c r="O8644" s="49"/>
    </row>
    <row r="8645" spans="2:15" x14ac:dyDescent="0.25">
      <c r="B8645" s="89"/>
      <c r="C8645" s="48"/>
      <c r="D8645" s="48"/>
      <c r="E8645" s="48"/>
      <c r="F8645" s="48"/>
      <c r="G8645" s="49"/>
      <c r="H8645" s="48"/>
      <c r="I8645" s="52"/>
      <c r="J8645" s="52"/>
      <c r="K8645" s="48"/>
      <c r="L8645" s="48"/>
      <c r="M8645" s="48"/>
      <c r="N8645" s="48"/>
      <c r="O8645" s="49"/>
    </row>
    <row r="8646" spans="2:15" x14ac:dyDescent="0.25">
      <c r="B8646" s="89"/>
      <c r="C8646" s="48"/>
      <c r="D8646" s="48"/>
      <c r="E8646" s="48"/>
      <c r="F8646" s="48"/>
      <c r="G8646" s="49"/>
      <c r="H8646" s="48"/>
      <c r="I8646" s="52"/>
      <c r="J8646" s="52"/>
      <c r="K8646" s="48"/>
      <c r="L8646" s="48"/>
      <c r="M8646" s="48"/>
      <c r="N8646" s="48"/>
      <c r="O8646" s="49"/>
    </row>
    <row r="8647" spans="2:15" x14ac:dyDescent="0.25">
      <c r="B8647" s="89"/>
      <c r="C8647" s="48"/>
      <c r="D8647" s="48"/>
      <c r="E8647" s="48"/>
      <c r="F8647" s="48"/>
      <c r="G8647" s="49"/>
      <c r="H8647" s="48"/>
      <c r="I8647" s="52"/>
      <c r="J8647" s="52"/>
      <c r="K8647" s="48"/>
      <c r="L8647" s="48"/>
      <c r="M8647" s="48"/>
      <c r="N8647" s="48"/>
      <c r="O8647" s="49"/>
    </row>
    <row r="8648" spans="2:15" x14ac:dyDescent="0.25">
      <c r="B8648" s="89"/>
      <c r="C8648" s="48"/>
      <c r="D8648" s="48"/>
      <c r="E8648" s="48"/>
      <c r="F8648" s="48"/>
      <c r="G8648" s="49"/>
      <c r="H8648" s="48"/>
      <c r="I8648" s="52"/>
      <c r="J8648" s="52"/>
      <c r="K8648" s="48"/>
      <c r="L8648" s="48"/>
      <c r="M8648" s="48"/>
      <c r="N8648" s="48"/>
      <c r="O8648" s="49"/>
    </row>
    <row r="8649" spans="2:15" x14ac:dyDescent="0.25">
      <c r="B8649" s="89"/>
      <c r="C8649" s="48"/>
      <c r="D8649" s="48"/>
      <c r="E8649" s="48"/>
      <c r="F8649" s="48"/>
      <c r="G8649" s="49"/>
      <c r="H8649" s="48"/>
      <c r="I8649" s="52"/>
      <c r="J8649" s="52"/>
      <c r="K8649" s="48"/>
      <c r="L8649" s="48"/>
      <c r="M8649" s="48"/>
      <c r="N8649" s="48"/>
      <c r="O8649" s="49"/>
    </row>
    <row r="8650" spans="2:15" x14ac:dyDescent="0.25">
      <c r="B8650" s="89"/>
      <c r="C8650" s="48"/>
      <c r="D8650" s="48"/>
      <c r="E8650" s="48"/>
      <c r="F8650" s="48"/>
      <c r="G8650" s="49"/>
      <c r="H8650" s="48"/>
      <c r="I8650" s="52"/>
      <c r="J8650" s="52"/>
      <c r="K8650" s="48"/>
      <c r="L8650" s="48"/>
      <c r="M8650" s="48"/>
      <c r="N8650" s="48"/>
      <c r="O8650" s="49"/>
    </row>
    <row r="8651" spans="2:15" x14ac:dyDescent="0.25">
      <c r="B8651" s="89"/>
      <c r="C8651" s="48"/>
      <c r="D8651" s="48"/>
      <c r="E8651" s="48"/>
      <c r="F8651" s="48"/>
      <c r="G8651" s="49"/>
      <c r="H8651" s="48"/>
      <c r="I8651" s="52"/>
      <c r="J8651" s="52"/>
      <c r="K8651" s="48"/>
      <c r="L8651" s="48"/>
      <c r="M8651" s="48"/>
      <c r="N8651" s="48"/>
      <c r="O8651" s="49"/>
    </row>
    <row r="8652" spans="2:15" x14ac:dyDescent="0.25">
      <c r="B8652" s="89"/>
      <c r="C8652" s="48"/>
      <c r="D8652" s="48"/>
      <c r="E8652" s="48"/>
      <c r="F8652" s="48"/>
      <c r="G8652" s="49"/>
      <c r="H8652" s="48"/>
      <c r="I8652" s="52"/>
      <c r="J8652" s="52"/>
      <c r="K8652" s="48"/>
      <c r="L8652" s="48"/>
      <c r="M8652" s="48"/>
      <c r="N8652" s="48"/>
      <c r="O8652" s="49"/>
    </row>
    <row r="8653" spans="2:15" x14ac:dyDescent="0.25">
      <c r="B8653" s="89"/>
      <c r="C8653" s="48"/>
      <c r="D8653" s="48"/>
      <c r="E8653" s="48"/>
      <c r="F8653" s="48"/>
      <c r="G8653" s="49"/>
      <c r="H8653" s="48"/>
      <c r="I8653" s="52"/>
      <c r="J8653" s="52"/>
      <c r="K8653" s="48"/>
      <c r="L8653" s="48"/>
      <c r="M8653" s="48"/>
      <c r="N8653" s="48"/>
      <c r="O8653" s="49"/>
    </row>
    <row r="8654" spans="2:15" x14ac:dyDescent="0.25">
      <c r="B8654" s="89"/>
      <c r="C8654" s="48"/>
      <c r="D8654" s="48"/>
      <c r="E8654" s="48"/>
      <c r="F8654" s="48"/>
      <c r="G8654" s="49"/>
      <c r="H8654" s="48"/>
      <c r="I8654" s="52"/>
      <c r="J8654" s="52"/>
      <c r="K8654" s="48"/>
      <c r="L8654" s="48"/>
      <c r="M8654" s="48"/>
      <c r="N8654" s="48"/>
      <c r="O8654" s="49"/>
    </row>
    <row r="8655" spans="2:15" x14ac:dyDescent="0.25">
      <c r="B8655" s="89"/>
      <c r="C8655" s="48"/>
      <c r="D8655" s="48"/>
      <c r="E8655" s="48"/>
      <c r="F8655" s="48"/>
      <c r="G8655" s="49"/>
      <c r="H8655" s="48"/>
      <c r="I8655" s="52"/>
      <c r="J8655" s="52"/>
      <c r="K8655" s="48"/>
      <c r="L8655" s="48"/>
      <c r="M8655" s="48"/>
      <c r="N8655" s="48"/>
      <c r="O8655" s="49"/>
    </row>
    <row r="8656" spans="2:15" x14ac:dyDescent="0.25">
      <c r="B8656" s="89"/>
      <c r="C8656" s="48"/>
      <c r="D8656" s="48"/>
      <c r="E8656" s="48"/>
      <c r="F8656" s="48"/>
      <c r="G8656" s="49"/>
      <c r="H8656" s="48"/>
      <c r="I8656" s="52"/>
      <c r="J8656" s="52"/>
      <c r="K8656" s="48"/>
      <c r="L8656" s="48"/>
      <c r="M8656" s="48"/>
      <c r="N8656" s="48"/>
      <c r="O8656" s="49"/>
    </row>
    <row r="8657" spans="2:15" x14ac:dyDescent="0.25">
      <c r="B8657" s="89"/>
      <c r="C8657" s="48"/>
      <c r="D8657" s="48"/>
      <c r="E8657" s="48"/>
      <c r="F8657" s="48"/>
      <c r="G8657" s="49"/>
      <c r="H8657" s="48"/>
      <c r="I8657" s="52"/>
      <c r="J8657" s="52"/>
      <c r="K8657" s="48"/>
      <c r="L8657" s="48"/>
      <c r="M8657" s="48"/>
      <c r="N8657" s="48"/>
      <c r="O8657" s="49"/>
    </row>
    <row r="8658" spans="2:15" x14ac:dyDescent="0.25">
      <c r="B8658" s="89"/>
      <c r="C8658" s="48"/>
      <c r="D8658" s="48"/>
      <c r="E8658" s="48"/>
      <c r="F8658" s="48"/>
      <c r="G8658" s="49"/>
      <c r="H8658" s="48"/>
      <c r="I8658" s="52"/>
      <c r="J8658" s="52"/>
      <c r="K8658" s="48"/>
      <c r="L8658" s="48"/>
      <c r="M8658" s="48"/>
      <c r="N8658" s="48"/>
      <c r="O8658" s="49"/>
    </row>
    <row r="8659" spans="2:15" x14ac:dyDescent="0.25">
      <c r="B8659" s="89"/>
      <c r="C8659" s="48"/>
      <c r="D8659" s="48"/>
      <c r="E8659" s="48"/>
      <c r="F8659" s="48"/>
      <c r="G8659" s="49"/>
      <c r="H8659" s="48"/>
      <c r="I8659" s="52"/>
      <c r="J8659" s="52"/>
      <c r="K8659" s="48"/>
      <c r="L8659" s="48"/>
      <c r="M8659" s="48"/>
      <c r="N8659" s="48"/>
      <c r="O8659" s="49"/>
    </row>
    <row r="8660" spans="2:15" x14ac:dyDescent="0.25">
      <c r="B8660" s="89"/>
      <c r="C8660" s="48"/>
      <c r="D8660" s="48"/>
      <c r="E8660" s="48"/>
      <c r="F8660" s="48"/>
      <c r="G8660" s="49"/>
      <c r="H8660" s="48"/>
      <c r="I8660" s="52"/>
      <c r="J8660" s="52"/>
      <c r="K8660" s="48"/>
      <c r="L8660" s="48"/>
      <c r="M8660" s="48"/>
      <c r="N8660" s="48"/>
      <c r="O8660" s="49"/>
    </row>
    <row r="8661" spans="2:15" x14ac:dyDescent="0.25">
      <c r="B8661" s="89"/>
      <c r="C8661" s="48"/>
      <c r="D8661" s="48"/>
      <c r="E8661" s="48"/>
      <c r="F8661" s="48"/>
      <c r="G8661" s="49"/>
      <c r="H8661" s="48"/>
      <c r="I8661" s="52"/>
      <c r="J8661" s="52"/>
      <c r="K8661" s="48"/>
      <c r="L8661" s="48"/>
      <c r="M8661" s="48"/>
      <c r="N8661" s="48"/>
      <c r="O8661" s="49"/>
    </row>
    <row r="8662" spans="2:15" x14ac:dyDescent="0.25">
      <c r="B8662" s="89"/>
      <c r="C8662" s="48"/>
      <c r="D8662" s="48"/>
      <c r="E8662" s="48"/>
      <c r="F8662" s="48"/>
      <c r="G8662" s="49"/>
      <c r="H8662" s="48"/>
      <c r="I8662" s="52"/>
      <c r="J8662" s="52"/>
      <c r="K8662" s="48"/>
      <c r="L8662" s="48"/>
      <c r="M8662" s="48"/>
      <c r="N8662" s="48"/>
      <c r="O8662" s="49"/>
    </row>
    <row r="8663" spans="2:15" x14ac:dyDescent="0.25">
      <c r="B8663" s="89"/>
      <c r="C8663" s="48"/>
      <c r="D8663" s="48"/>
      <c r="E8663" s="48"/>
      <c r="F8663" s="48"/>
      <c r="G8663" s="49"/>
      <c r="H8663" s="48"/>
      <c r="I8663" s="52"/>
      <c r="J8663" s="52"/>
      <c r="K8663" s="48"/>
      <c r="L8663" s="48"/>
      <c r="M8663" s="48"/>
      <c r="N8663" s="48"/>
      <c r="O8663" s="49"/>
    </row>
    <row r="8664" spans="2:15" x14ac:dyDescent="0.25">
      <c r="B8664" s="89"/>
      <c r="C8664" s="48"/>
      <c r="D8664" s="48"/>
      <c r="E8664" s="48"/>
      <c r="F8664" s="48"/>
      <c r="G8664" s="49"/>
      <c r="H8664" s="48"/>
      <c r="I8664" s="52"/>
      <c r="J8664" s="52"/>
      <c r="K8664" s="48"/>
      <c r="L8664" s="48"/>
      <c r="M8664" s="48"/>
      <c r="N8664" s="48"/>
      <c r="O8664" s="49"/>
    </row>
    <row r="8665" spans="2:15" x14ac:dyDescent="0.25">
      <c r="B8665" s="89"/>
      <c r="C8665" s="48"/>
      <c r="D8665" s="48"/>
      <c r="E8665" s="48"/>
      <c r="F8665" s="48"/>
      <c r="G8665" s="49"/>
      <c r="H8665" s="48"/>
      <c r="I8665" s="52"/>
      <c r="J8665" s="52"/>
      <c r="K8665" s="48"/>
      <c r="L8665" s="48"/>
      <c r="M8665" s="48"/>
      <c r="N8665" s="48"/>
      <c r="O8665" s="49"/>
    </row>
    <row r="8666" spans="2:15" x14ac:dyDescent="0.25">
      <c r="B8666" s="89"/>
      <c r="C8666" s="48"/>
      <c r="D8666" s="48"/>
      <c r="E8666" s="48"/>
      <c r="F8666" s="48"/>
      <c r="G8666" s="49"/>
      <c r="H8666" s="48"/>
      <c r="I8666" s="52"/>
      <c r="J8666" s="52"/>
      <c r="K8666" s="48"/>
      <c r="L8666" s="48"/>
      <c r="M8666" s="48"/>
      <c r="N8666" s="48"/>
      <c r="O8666" s="49"/>
    </row>
    <row r="8667" spans="2:15" x14ac:dyDescent="0.25">
      <c r="B8667" s="89"/>
      <c r="C8667" s="48"/>
      <c r="D8667" s="48"/>
      <c r="E8667" s="48"/>
      <c r="F8667" s="48"/>
      <c r="G8667" s="49"/>
      <c r="H8667" s="48"/>
      <c r="I8667" s="52"/>
      <c r="J8667" s="52"/>
      <c r="K8667" s="48"/>
      <c r="L8667" s="48"/>
      <c r="M8667" s="48"/>
      <c r="N8667" s="48"/>
      <c r="O8667" s="49"/>
    </row>
    <row r="8668" spans="2:15" x14ac:dyDescent="0.25">
      <c r="B8668" s="89"/>
      <c r="C8668" s="48"/>
      <c r="D8668" s="48"/>
      <c r="E8668" s="48"/>
      <c r="F8668" s="48"/>
      <c r="G8668" s="49"/>
      <c r="H8668" s="48"/>
      <c r="I8668" s="52"/>
      <c r="J8668" s="52"/>
      <c r="K8668" s="48"/>
      <c r="L8668" s="48"/>
      <c r="M8668" s="48"/>
      <c r="N8668" s="48"/>
      <c r="O8668" s="49"/>
    </row>
    <row r="8669" spans="2:15" x14ac:dyDescent="0.25">
      <c r="B8669" s="89"/>
      <c r="C8669" s="48"/>
      <c r="D8669" s="48"/>
      <c r="E8669" s="48"/>
      <c r="F8669" s="48"/>
      <c r="G8669" s="49"/>
      <c r="H8669" s="48"/>
      <c r="I8669" s="52"/>
      <c r="J8669" s="52"/>
      <c r="K8669" s="48"/>
      <c r="L8669" s="48"/>
      <c r="M8669" s="48"/>
      <c r="N8669" s="48"/>
      <c r="O8669" s="49"/>
    </row>
    <row r="8670" spans="2:15" x14ac:dyDescent="0.25">
      <c r="B8670" s="89"/>
      <c r="C8670" s="48"/>
      <c r="D8670" s="48"/>
      <c r="E8670" s="48"/>
      <c r="F8670" s="48"/>
      <c r="G8670" s="49"/>
      <c r="H8670" s="48"/>
      <c r="I8670" s="52"/>
      <c r="J8670" s="52"/>
      <c r="K8670" s="48"/>
      <c r="L8670" s="48"/>
      <c r="M8670" s="48"/>
      <c r="N8670" s="48"/>
      <c r="O8670" s="49"/>
    </row>
    <row r="8671" spans="2:15" x14ac:dyDescent="0.25">
      <c r="B8671" s="89"/>
      <c r="C8671" s="48"/>
      <c r="D8671" s="48"/>
      <c r="E8671" s="48"/>
      <c r="F8671" s="48"/>
      <c r="G8671" s="49"/>
      <c r="H8671" s="48"/>
      <c r="I8671" s="52"/>
      <c r="J8671" s="52"/>
      <c r="K8671" s="48"/>
      <c r="L8671" s="48"/>
      <c r="M8671" s="48"/>
      <c r="N8671" s="48"/>
      <c r="O8671" s="49"/>
    </row>
    <row r="8672" spans="2:15" x14ac:dyDescent="0.25">
      <c r="B8672" s="89"/>
      <c r="C8672" s="48"/>
      <c r="D8672" s="48"/>
      <c r="E8672" s="48"/>
      <c r="F8672" s="48"/>
      <c r="G8672" s="49"/>
      <c r="H8672" s="48"/>
      <c r="I8672" s="52"/>
      <c r="J8672" s="52"/>
      <c r="K8672" s="48"/>
      <c r="L8672" s="48"/>
      <c r="M8672" s="48"/>
      <c r="N8672" s="48"/>
      <c r="O8672" s="49"/>
    </row>
    <row r="8673" spans="2:15" x14ac:dyDescent="0.25">
      <c r="B8673" s="89"/>
      <c r="C8673" s="48"/>
      <c r="D8673" s="48"/>
      <c r="E8673" s="48"/>
      <c r="F8673" s="48"/>
      <c r="G8673" s="49"/>
      <c r="H8673" s="48"/>
      <c r="I8673" s="52"/>
      <c r="J8673" s="52"/>
      <c r="K8673" s="48"/>
      <c r="L8673" s="48"/>
      <c r="M8673" s="48"/>
      <c r="N8673" s="48"/>
      <c r="O8673" s="49"/>
    </row>
    <row r="8674" spans="2:15" x14ac:dyDescent="0.25">
      <c r="B8674" s="89"/>
      <c r="C8674" s="48"/>
      <c r="D8674" s="48"/>
      <c r="E8674" s="48"/>
      <c r="F8674" s="48"/>
      <c r="G8674" s="49"/>
      <c r="H8674" s="48"/>
      <c r="I8674" s="52"/>
      <c r="J8674" s="52"/>
      <c r="K8674" s="48"/>
      <c r="L8674" s="48"/>
      <c r="M8674" s="48"/>
      <c r="N8674" s="48"/>
      <c r="O8674" s="49"/>
    </row>
    <row r="8675" spans="2:15" x14ac:dyDescent="0.25">
      <c r="B8675" s="89"/>
      <c r="C8675" s="48"/>
      <c r="D8675" s="48"/>
      <c r="E8675" s="48"/>
      <c r="F8675" s="48"/>
      <c r="G8675" s="49"/>
      <c r="H8675" s="48"/>
      <c r="I8675" s="52"/>
      <c r="J8675" s="52"/>
      <c r="K8675" s="48"/>
      <c r="L8675" s="48"/>
      <c r="M8675" s="48"/>
      <c r="N8675" s="48"/>
      <c r="O8675" s="49"/>
    </row>
    <row r="8676" spans="2:15" x14ac:dyDescent="0.25">
      <c r="B8676" s="89"/>
      <c r="C8676" s="48"/>
      <c r="D8676" s="48"/>
      <c r="E8676" s="48"/>
      <c r="F8676" s="48"/>
      <c r="G8676" s="49"/>
      <c r="H8676" s="48"/>
      <c r="I8676" s="52"/>
      <c r="J8676" s="52"/>
      <c r="K8676" s="48"/>
      <c r="L8676" s="48"/>
      <c r="M8676" s="48"/>
      <c r="N8676" s="48"/>
      <c r="O8676" s="49"/>
    </row>
    <row r="8677" spans="2:15" x14ac:dyDescent="0.25">
      <c r="B8677" s="89"/>
      <c r="C8677" s="48"/>
      <c r="D8677" s="48"/>
      <c r="E8677" s="48"/>
      <c r="F8677" s="48"/>
      <c r="G8677" s="49"/>
      <c r="H8677" s="48"/>
      <c r="I8677" s="52"/>
      <c r="J8677" s="52"/>
      <c r="K8677" s="48"/>
      <c r="L8677" s="48"/>
      <c r="M8677" s="48"/>
      <c r="N8677" s="48"/>
      <c r="O8677" s="49"/>
    </row>
    <row r="8678" spans="2:15" x14ac:dyDescent="0.25">
      <c r="B8678" s="89"/>
      <c r="C8678" s="48"/>
      <c r="D8678" s="48"/>
      <c r="E8678" s="48"/>
      <c r="F8678" s="48"/>
      <c r="G8678" s="49"/>
      <c r="H8678" s="48"/>
      <c r="I8678" s="52"/>
      <c r="J8678" s="52"/>
      <c r="K8678" s="48"/>
      <c r="L8678" s="48"/>
      <c r="M8678" s="48"/>
      <c r="N8678" s="48"/>
      <c r="O8678" s="49"/>
    </row>
    <row r="8679" spans="2:15" x14ac:dyDescent="0.25">
      <c r="B8679" s="89"/>
      <c r="C8679" s="48"/>
      <c r="D8679" s="48"/>
      <c r="E8679" s="48"/>
      <c r="F8679" s="48"/>
      <c r="G8679" s="49"/>
      <c r="H8679" s="48"/>
      <c r="I8679" s="52"/>
      <c r="J8679" s="52"/>
      <c r="K8679" s="48"/>
      <c r="L8679" s="48"/>
      <c r="M8679" s="48"/>
      <c r="N8679" s="48"/>
      <c r="O8679" s="49"/>
    </row>
    <row r="8680" spans="2:15" x14ac:dyDescent="0.25">
      <c r="B8680" s="89"/>
      <c r="C8680" s="48"/>
      <c r="D8680" s="48"/>
      <c r="E8680" s="48"/>
      <c r="F8680" s="48"/>
      <c r="G8680" s="49"/>
      <c r="H8680" s="48"/>
      <c r="I8680" s="52"/>
      <c r="J8680" s="52"/>
      <c r="K8680" s="48"/>
      <c r="L8680" s="48"/>
      <c r="M8680" s="48"/>
      <c r="N8680" s="48"/>
      <c r="O8680" s="49"/>
    </row>
    <row r="8681" spans="2:15" x14ac:dyDescent="0.25">
      <c r="B8681" s="89"/>
      <c r="C8681" s="48"/>
      <c r="D8681" s="48"/>
      <c r="E8681" s="48"/>
      <c r="F8681" s="48"/>
      <c r="G8681" s="49"/>
      <c r="H8681" s="48"/>
      <c r="I8681" s="52"/>
      <c r="J8681" s="52"/>
      <c r="K8681" s="48"/>
      <c r="L8681" s="48"/>
      <c r="M8681" s="48"/>
      <c r="N8681" s="48"/>
      <c r="O8681" s="49"/>
    </row>
    <row r="8682" spans="2:15" x14ac:dyDescent="0.25">
      <c r="B8682" s="89"/>
      <c r="C8682" s="48"/>
      <c r="D8682" s="48"/>
      <c r="E8682" s="48"/>
      <c r="F8682" s="48"/>
      <c r="G8682" s="49"/>
      <c r="H8682" s="48"/>
      <c r="I8682" s="52"/>
      <c r="J8682" s="52"/>
      <c r="K8682" s="48"/>
      <c r="L8682" s="48"/>
      <c r="M8682" s="48"/>
      <c r="N8682" s="48"/>
      <c r="O8682" s="49"/>
    </row>
    <row r="8683" spans="2:15" x14ac:dyDescent="0.25">
      <c r="B8683" s="89"/>
      <c r="C8683" s="48"/>
      <c r="D8683" s="48"/>
      <c r="E8683" s="48"/>
      <c r="F8683" s="48"/>
      <c r="G8683" s="49"/>
      <c r="H8683" s="48"/>
      <c r="I8683" s="52"/>
      <c r="J8683" s="52"/>
      <c r="K8683" s="48"/>
      <c r="L8683" s="48"/>
      <c r="M8683" s="48"/>
      <c r="N8683" s="48"/>
      <c r="O8683" s="49"/>
    </row>
    <row r="8684" spans="2:15" x14ac:dyDescent="0.25">
      <c r="B8684" s="89"/>
      <c r="C8684" s="48"/>
      <c r="D8684" s="48"/>
      <c r="E8684" s="48"/>
      <c r="F8684" s="48"/>
      <c r="G8684" s="49"/>
      <c r="H8684" s="48"/>
      <c r="I8684" s="52"/>
      <c r="J8684" s="52"/>
      <c r="K8684" s="48"/>
      <c r="L8684" s="48"/>
      <c r="M8684" s="48"/>
      <c r="N8684" s="48"/>
      <c r="O8684" s="49"/>
    </row>
    <row r="8685" spans="2:15" x14ac:dyDescent="0.25">
      <c r="B8685" s="89"/>
      <c r="C8685" s="48"/>
      <c r="D8685" s="48"/>
      <c r="E8685" s="48"/>
      <c r="F8685" s="48"/>
      <c r="G8685" s="49"/>
      <c r="H8685" s="48"/>
      <c r="I8685" s="52"/>
      <c r="J8685" s="52"/>
      <c r="K8685" s="48"/>
      <c r="L8685" s="48"/>
      <c r="M8685" s="48"/>
      <c r="N8685" s="48"/>
      <c r="O8685" s="49"/>
    </row>
    <row r="8686" spans="2:15" x14ac:dyDescent="0.25">
      <c r="B8686" s="89"/>
      <c r="C8686" s="48"/>
      <c r="D8686" s="48"/>
      <c r="E8686" s="48"/>
      <c r="F8686" s="48"/>
      <c r="G8686" s="49"/>
      <c r="H8686" s="48"/>
      <c r="I8686" s="52"/>
      <c r="J8686" s="52"/>
      <c r="K8686" s="48"/>
      <c r="L8686" s="48"/>
      <c r="M8686" s="48"/>
      <c r="N8686" s="48"/>
      <c r="O8686" s="49"/>
    </row>
    <row r="8687" spans="2:15" x14ac:dyDescent="0.25">
      <c r="B8687" s="89"/>
      <c r="C8687" s="48"/>
      <c r="D8687" s="48"/>
      <c r="E8687" s="48"/>
      <c r="F8687" s="48"/>
      <c r="G8687" s="49"/>
      <c r="H8687" s="48"/>
      <c r="I8687" s="52"/>
      <c r="J8687" s="52"/>
      <c r="K8687" s="48"/>
      <c r="L8687" s="48"/>
      <c r="M8687" s="48"/>
      <c r="N8687" s="48"/>
      <c r="O8687" s="49"/>
    </row>
    <row r="8688" spans="2:15" x14ac:dyDescent="0.25">
      <c r="B8688" s="89"/>
      <c r="C8688" s="48"/>
      <c r="D8688" s="48"/>
      <c r="E8688" s="48"/>
      <c r="F8688" s="48"/>
      <c r="G8688" s="49"/>
      <c r="H8688" s="48"/>
      <c r="I8688" s="52"/>
      <c r="J8688" s="52"/>
      <c r="K8688" s="48"/>
      <c r="L8688" s="48"/>
      <c r="M8688" s="48"/>
      <c r="N8688" s="48"/>
      <c r="O8688" s="49"/>
    </row>
    <row r="8689" spans="2:15" x14ac:dyDescent="0.25">
      <c r="B8689" s="89"/>
      <c r="C8689" s="48"/>
      <c r="D8689" s="48"/>
      <c r="E8689" s="48"/>
      <c r="F8689" s="48"/>
      <c r="G8689" s="49"/>
      <c r="H8689" s="48"/>
      <c r="I8689" s="52"/>
      <c r="J8689" s="52"/>
      <c r="K8689" s="48"/>
      <c r="L8689" s="48"/>
      <c r="M8689" s="48"/>
      <c r="N8689" s="48"/>
      <c r="O8689" s="49"/>
    </row>
    <row r="8690" spans="2:15" x14ac:dyDescent="0.25">
      <c r="B8690" s="89"/>
      <c r="C8690" s="48"/>
      <c r="D8690" s="48"/>
      <c r="E8690" s="48"/>
      <c r="F8690" s="48"/>
      <c r="G8690" s="49"/>
      <c r="H8690" s="48"/>
      <c r="I8690" s="52"/>
      <c r="J8690" s="52"/>
      <c r="K8690" s="48"/>
      <c r="L8690" s="48"/>
      <c r="M8690" s="48"/>
      <c r="N8690" s="48"/>
      <c r="O8690" s="49"/>
    </row>
    <row r="8691" spans="2:15" x14ac:dyDescent="0.25">
      <c r="B8691" s="89"/>
      <c r="C8691" s="48"/>
      <c r="D8691" s="48"/>
      <c r="E8691" s="48"/>
      <c r="F8691" s="48"/>
      <c r="G8691" s="49"/>
      <c r="H8691" s="48"/>
      <c r="I8691" s="52"/>
      <c r="J8691" s="52"/>
      <c r="K8691" s="48"/>
      <c r="L8691" s="48"/>
      <c r="M8691" s="48"/>
      <c r="N8691" s="48"/>
      <c r="O8691" s="49"/>
    </row>
    <row r="8692" spans="2:15" x14ac:dyDescent="0.25">
      <c r="B8692" s="89"/>
      <c r="C8692" s="48"/>
      <c r="D8692" s="48"/>
      <c r="E8692" s="48"/>
      <c r="F8692" s="48"/>
      <c r="G8692" s="49"/>
      <c r="H8692" s="48"/>
      <c r="I8692" s="52"/>
      <c r="J8692" s="52"/>
      <c r="K8692" s="48"/>
      <c r="L8692" s="48"/>
      <c r="M8692" s="48"/>
      <c r="N8692" s="48"/>
      <c r="O8692" s="49"/>
    </row>
    <row r="8693" spans="2:15" x14ac:dyDescent="0.25">
      <c r="B8693" s="89"/>
      <c r="C8693" s="48"/>
      <c r="D8693" s="48"/>
      <c r="E8693" s="48"/>
      <c r="F8693" s="48"/>
      <c r="G8693" s="49"/>
      <c r="H8693" s="48"/>
      <c r="I8693" s="52"/>
      <c r="J8693" s="52"/>
      <c r="K8693" s="48"/>
      <c r="L8693" s="48"/>
      <c r="M8693" s="48"/>
      <c r="N8693" s="48"/>
      <c r="O8693" s="49"/>
    </row>
    <row r="8694" spans="2:15" x14ac:dyDescent="0.25">
      <c r="B8694" s="89"/>
      <c r="C8694" s="48"/>
      <c r="D8694" s="48"/>
      <c r="E8694" s="48"/>
      <c r="F8694" s="48"/>
      <c r="G8694" s="49"/>
      <c r="H8694" s="48"/>
      <c r="I8694" s="52"/>
      <c r="J8694" s="52"/>
      <c r="K8694" s="48"/>
      <c r="L8694" s="48"/>
      <c r="M8694" s="48"/>
      <c r="N8694" s="48"/>
      <c r="O8694" s="49"/>
    </row>
    <row r="8695" spans="2:15" x14ac:dyDescent="0.25">
      <c r="B8695" s="89"/>
      <c r="C8695" s="48"/>
      <c r="D8695" s="48"/>
      <c r="E8695" s="48"/>
      <c r="F8695" s="48"/>
      <c r="G8695" s="49"/>
      <c r="H8695" s="48"/>
      <c r="I8695" s="52"/>
      <c r="J8695" s="52"/>
      <c r="K8695" s="48"/>
      <c r="L8695" s="48"/>
      <c r="M8695" s="48"/>
      <c r="N8695" s="48"/>
      <c r="O8695" s="49"/>
    </row>
    <row r="8696" spans="2:15" x14ac:dyDescent="0.25">
      <c r="B8696" s="89"/>
      <c r="C8696" s="48"/>
      <c r="D8696" s="48"/>
      <c r="E8696" s="48"/>
      <c r="F8696" s="48"/>
      <c r="G8696" s="49"/>
      <c r="H8696" s="48"/>
      <c r="I8696" s="52"/>
      <c r="J8696" s="52"/>
      <c r="K8696" s="48"/>
      <c r="L8696" s="48"/>
      <c r="M8696" s="48"/>
      <c r="N8696" s="48"/>
      <c r="O8696" s="49"/>
    </row>
    <row r="8697" spans="2:15" x14ac:dyDescent="0.25">
      <c r="B8697" s="89"/>
      <c r="C8697" s="48"/>
      <c r="D8697" s="48"/>
      <c r="E8697" s="48"/>
      <c r="F8697" s="48"/>
      <c r="G8697" s="49"/>
      <c r="H8697" s="48"/>
      <c r="I8697" s="52"/>
      <c r="J8697" s="52"/>
      <c r="K8697" s="48"/>
      <c r="L8697" s="48"/>
      <c r="M8697" s="48"/>
      <c r="N8697" s="48"/>
      <c r="O8697" s="49"/>
    </row>
    <row r="8698" spans="2:15" x14ac:dyDescent="0.25">
      <c r="B8698" s="89"/>
      <c r="C8698" s="48"/>
      <c r="D8698" s="48"/>
      <c r="E8698" s="48"/>
      <c r="F8698" s="48"/>
      <c r="G8698" s="49"/>
      <c r="H8698" s="48"/>
      <c r="I8698" s="52"/>
      <c r="J8698" s="52"/>
      <c r="K8698" s="48"/>
      <c r="L8698" s="48"/>
      <c r="M8698" s="48"/>
      <c r="N8698" s="48"/>
      <c r="O8698" s="49"/>
    </row>
    <row r="8699" spans="2:15" x14ac:dyDescent="0.25">
      <c r="B8699" s="89"/>
      <c r="C8699" s="48"/>
      <c r="D8699" s="48"/>
      <c r="E8699" s="48"/>
      <c r="F8699" s="48"/>
      <c r="G8699" s="49"/>
      <c r="H8699" s="48"/>
      <c r="I8699" s="52"/>
      <c r="J8699" s="52"/>
      <c r="K8699" s="48"/>
      <c r="L8699" s="48"/>
      <c r="M8699" s="48"/>
      <c r="N8699" s="48"/>
      <c r="O8699" s="49"/>
    </row>
    <row r="8700" spans="2:15" x14ac:dyDescent="0.25">
      <c r="B8700" s="89"/>
      <c r="C8700" s="48"/>
      <c r="D8700" s="48"/>
      <c r="E8700" s="48"/>
      <c r="F8700" s="48"/>
      <c r="G8700" s="49"/>
      <c r="H8700" s="48"/>
      <c r="I8700" s="52"/>
      <c r="J8700" s="52"/>
      <c r="K8700" s="48"/>
      <c r="L8700" s="48"/>
      <c r="M8700" s="48"/>
      <c r="N8700" s="48"/>
      <c r="O8700" s="49"/>
    </row>
    <row r="8701" spans="2:15" x14ac:dyDescent="0.25">
      <c r="B8701" s="89"/>
      <c r="C8701" s="48"/>
      <c r="D8701" s="48"/>
      <c r="E8701" s="48"/>
      <c r="F8701" s="48"/>
      <c r="G8701" s="49"/>
      <c r="H8701" s="48"/>
      <c r="I8701" s="52"/>
      <c r="J8701" s="52"/>
      <c r="K8701" s="48"/>
      <c r="L8701" s="48"/>
      <c r="M8701" s="48"/>
      <c r="N8701" s="48"/>
      <c r="O8701" s="49"/>
    </row>
    <row r="8702" spans="2:15" x14ac:dyDescent="0.25">
      <c r="B8702" s="89"/>
      <c r="C8702" s="48"/>
      <c r="D8702" s="48"/>
      <c r="E8702" s="48"/>
      <c r="F8702" s="48"/>
      <c r="G8702" s="49"/>
      <c r="H8702" s="48"/>
      <c r="I8702" s="52"/>
      <c r="J8702" s="52"/>
      <c r="K8702" s="48"/>
      <c r="L8702" s="48"/>
      <c r="M8702" s="48"/>
      <c r="N8702" s="48"/>
      <c r="O8702" s="49"/>
    </row>
    <row r="8703" spans="2:15" x14ac:dyDescent="0.25">
      <c r="B8703" s="89"/>
      <c r="C8703" s="48"/>
      <c r="D8703" s="48"/>
      <c r="E8703" s="48"/>
      <c r="F8703" s="48"/>
      <c r="G8703" s="49"/>
      <c r="H8703" s="48"/>
      <c r="I8703" s="52"/>
      <c r="J8703" s="52"/>
      <c r="K8703" s="48"/>
      <c r="L8703" s="48"/>
      <c r="M8703" s="48"/>
      <c r="N8703" s="48"/>
      <c r="O8703" s="49"/>
    </row>
    <row r="8704" spans="2:15" x14ac:dyDescent="0.25">
      <c r="B8704" s="89"/>
      <c r="C8704" s="48"/>
      <c r="D8704" s="48"/>
      <c r="E8704" s="48"/>
      <c r="F8704" s="48"/>
      <c r="G8704" s="49"/>
      <c r="H8704" s="48"/>
      <c r="I8704" s="52"/>
      <c r="J8704" s="52"/>
      <c r="K8704" s="48"/>
      <c r="L8704" s="48"/>
      <c r="M8704" s="48"/>
      <c r="N8704" s="48"/>
      <c r="O8704" s="49"/>
    </row>
    <row r="8705" spans="2:15" x14ac:dyDescent="0.25">
      <c r="B8705" s="89"/>
      <c r="C8705" s="48"/>
      <c r="D8705" s="48"/>
      <c r="E8705" s="48"/>
      <c r="F8705" s="48"/>
      <c r="G8705" s="49"/>
      <c r="H8705" s="48"/>
      <c r="I8705" s="52"/>
      <c r="J8705" s="52"/>
      <c r="K8705" s="48"/>
      <c r="L8705" s="48"/>
      <c r="M8705" s="48"/>
      <c r="N8705" s="48"/>
      <c r="O8705" s="49"/>
    </row>
    <row r="8706" spans="2:15" x14ac:dyDescent="0.25">
      <c r="B8706" s="89"/>
      <c r="C8706" s="48"/>
      <c r="D8706" s="48"/>
      <c r="E8706" s="48"/>
      <c r="F8706" s="48"/>
      <c r="G8706" s="49"/>
      <c r="H8706" s="48"/>
      <c r="I8706" s="52"/>
      <c r="J8706" s="52"/>
      <c r="K8706" s="48"/>
      <c r="L8706" s="48"/>
      <c r="M8706" s="48"/>
      <c r="N8706" s="48"/>
      <c r="O8706" s="49"/>
    </row>
    <row r="8707" spans="2:15" x14ac:dyDescent="0.25">
      <c r="B8707" s="89"/>
      <c r="C8707" s="48"/>
      <c r="D8707" s="48"/>
      <c r="E8707" s="48"/>
      <c r="F8707" s="48"/>
      <c r="G8707" s="49"/>
      <c r="H8707" s="48"/>
      <c r="I8707" s="52"/>
      <c r="J8707" s="52"/>
      <c r="K8707" s="48"/>
      <c r="L8707" s="48"/>
      <c r="M8707" s="48"/>
      <c r="N8707" s="48"/>
      <c r="O8707" s="49"/>
    </row>
    <row r="8708" spans="2:15" x14ac:dyDescent="0.25">
      <c r="B8708" s="89"/>
      <c r="C8708" s="48"/>
      <c r="D8708" s="48"/>
      <c r="E8708" s="48"/>
      <c r="F8708" s="48"/>
      <c r="G8708" s="49"/>
      <c r="H8708" s="48"/>
      <c r="I8708" s="52"/>
      <c r="J8708" s="52"/>
      <c r="K8708" s="48"/>
      <c r="L8708" s="48"/>
      <c r="M8708" s="48"/>
      <c r="N8708" s="48"/>
      <c r="O8708" s="49"/>
    </row>
    <row r="8709" spans="2:15" x14ac:dyDescent="0.25">
      <c r="B8709" s="89"/>
      <c r="C8709" s="48"/>
      <c r="D8709" s="48"/>
      <c r="E8709" s="48"/>
      <c r="F8709" s="48"/>
      <c r="G8709" s="49"/>
      <c r="H8709" s="48"/>
      <c r="I8709" s="52"/>
      <c r="J8709" s="52"/>
      <c r="K8709" s="48"/>
      <c r="L8709" s="48"/>
      <c r="M8709" s="48"/>
      <c r="N8709" s="48"/>
      <c r="O8709" s="49"/>
    </row>
    <row r="8710" spans="2:15" x14ac:dyDescent="0.25">
      <c r="B8710" s="89"/>
      <c r="C8710" s="48"/>
      <c r="D8710" s="48"/>
      <c r="E8710" s="48"/>
      <c r="F8710" s="48"/>
      <c r="G8710" s="49"/>
      <c r="H8710" s="48"/>
      <c r="I8710" s="52"/>
      <c r="J8710" s="52"/>
      <c r="K8710" s="48"/>
      <c r="L8710" s="48"/>
      <c r="M8710" s="48"/>
      <c r="N8710" s="48"/>
      <c r="O8710" s="49"/>
    </row>
    <row r="8711" spans="2:15" x14ac:dyDescent="0.25">
      <c r="B8711" s="89"/>
      <c r="C8711" s="48"/>
      <c r="D8711" s="48"/>
      <c r="E8711" s="48"/>
      <c r="F8711" s="48"/>
      <c r="G8711" s="49"/>
      <c r="H8711" s="48"/>
      <c r="I8711" s="52"/>
      <c r="J8711" s="52"/>
      <c r="K8711" s="48"/>
      <c r="L8711" s="48"/>
      <c r="M8711" s="48"/>
      <c r="N8711" s="48"/>
      <c r="O8711" s="49"/>
    </row>
    <row r="8712" spans="2:15" x14ac:dyDescent="0.25">
      <c r="B8712" s="89"/>
      <c r="C8712" s="48"/>
      <c r="D8712" s="48"/>
      <c r="E8712" s="48"/>
      <c r="F8712" s="48"/>
      <c r="G8712" s="49"/>
      <c r="H8712" s="48"/>
      <c r="I8712" s="52"/>
      <c r="J8712" s="52"/>
      <c r="K8712" s="48"/>
      <c r="L8712" s="48"/>
      <c r="M8712" s="48"/>
      <c r="N8712" s="48"/>
      <c r="O8712" s="49"/>
    </row>
    <row r="8713" spans="2:15" x14ac:dyDescent="0.25">
      <c r="B8713" s="89"/>
      <c r="C8713" s="48"/>
      <c r="D8713" s="48"/>
      <c r="E8713" s="48"/>
      <c r="F8713" s="48"/>
      <c r="G8713" s="49"/>
      <c r="H8713" s="48"/>
      <c r="I8713" s="52"/>
      <c r="J8713" s="52"/>
      <c r="K8713" s="48"/>
      <c r="L8713" s="48"/>
      <c r="M8713" s="48"/>
      <c r="N8713" s="48"/>
      <c r="O8713" s="49"/>
    </row>
    <row r="8714" spans="2:15" x14ac:dyDescent="0.25">
      <c r="B8714" s="89"/>
      <c r="C8714" s="48"/>
      <c r="D8714" s="48"/>
      <c r="E8714" s="48"/>
      <c r="F8714" s="48"/>
      <c r="G8714" s="49"/>
      <c r="H8714" s="48"/>
      <c r="I8714" s="52"/>
      <c r="J8714" s="52"/>
      <c r="K8714" s="48"/>
      <c r="L8714" s="48"/>
      <c r="M8714" s="48"/>
      <c r="N8714" s="48"/>
      <c r="O8714" s="49"/>
    </row>
    <row r="8715" spans="2:15" x14ac:dyDescent="0.25">
      <c r="B8715" s="89"/>
      <c r="C8715" s="48"/>
      <c r="D8715" s="48"/>
      <c r="E8715" s="48"/>
      <c r="F8715" s="48"/>
      <c r="G8715" s="49"/>
      <c r="H8715" s="48"/>
      <c r="I8715" s="52"/>
      <c r="J8715" s="52"/>
      <c r="K8715" s="48"/>
      <c r="L8715" s="48"/>
      <c r="M8715" s="48"/>
      <c r="N8715" s="48"/>
      <c r="O8715" s="49"/>
    </row>
    <row r="8716" spans="2:15" x14ac:dyDescent="0.25">
      <c r="B8716" s="89"/>
      <c r="C8716" s="48"/>
      <c r="D8716" s="48"/>
      <c r="E8716" s="48"/>
      <c r="F8716" s="48"/>
      <c r="G8716" s="49"/>
      <c r="H8716" s="48"/>
      <c r="I8716" s="52"/>
      <c r="J8716" s="52"/>
      <c r="K8716" s="48"/>
      <c r="L8716" s="48"/>
      <c r="M8716" s="48"/>
      <c r="N8716" s="48"/>
      <c r="O8716" s="49"/>
    </row>
    <row r="8717" spans="2:15" x14ac:dyDescent="0.25">
      <c r="B8717" s="89"/>
      <c r="C8717" s="48"/>
      <c r="D8717" s="48"/>
      <c r="E8717" s="48"/>
      <c r="F8717" s="48"/>
      <c r="G8717" s="49"/>
      <c r="H8717" s="48"/>
      <c r="I8717" s="52"/>
      <c r="J8717" s="52"/>
      <c r="K8717" s="48"/>
      <c r="L8717" s="48"/>
      <c r="M8717" s="48"/>
      <c r="N8717" s="48"/>
      <c r="O8717" s="49"/>
    </row>
    <row r="8718" spans="2:15" x14ac:dyDescent="0.25">
      <c r="B8718" s="89"/>
      <c r="C8718" s="48"/>
      <c r="D8718" s="48"/>
      <c r="E8718" s="48"/>
      <c r="F8718" s="48"/>
      <c r="G8718" s="49"/>
      <c r="H8718" s="48"/>
      <c r="I8718" s="52"/>
      <c r="J8718" s="52"/>
      <c r="K8718" s="48"/>
      <c r="L8718" s="48"/>
      <c r="M8718" s="48"/>
      <c r="N8718" s="48"/>
      <c r="O8718" s="49"/>
    </row>
    <row r="8719" spans="2:15" x14ac:dyDescent="0.25">
      <c r="B8719" s="89"/>
      <c r="C8719" s="48"/>
      <c r="D8719" s="48"/>
      <c r="E8719" s="48"/>
      <c r="F8719" s="48"/>
      <c r="G8719" s="49"/>
      <c r="H8719" s="48"/>
      <c r="I8719" s="52"/>
      <c r="J8719" s="52"/>
      <c r="K8719" s="48"/>
      <c r="L8719" s="48"/>
      <c r="M8719" s="48"/>
      <c r="N8719" s="48"/>
      <c r="O8719" s="49"/>
    </row>
    <row r="8720" spans="2:15" x14ac:dyDescent="0.25">
      <c r="B8720" s="89"/>
      <c r="C8720" s="48"/>
      <c r="D8720" s="48"/>
      <c r="E8720" s="48"/>
      <c r="F8720" s="48"/>
      <c r="G8720" s="49"/>
      <c r="H8720" s="48"/>
      <c r="I8720" s="52"/>
      <c r="J8720" s="52"/>
      <c r="K8720" s="48"/>
      <c r="L8720" s="48"/>
      <c r="M8720" s="48"/>
      <c r="N8720" s="48"/>
      <c r="O8720" s="49"/>
    </row>
    <row r="8721" spans="2:15" x14ac:dyDescent="0.25">
      <c r="B8721" s="89"/>
      <c r="C8721" s="48"/>
      <c r="D8721" s="48"/>
      <c r="E8721" s="48"/>
      <c r="F8721" s="48"/>
      <c r="G8721" s="49"/>
      <c r="H8721" s="48"/>
      <c r="I8721" s="52"/>
      <c r="J8721" s="52"/>
      <c r="K8721" s="48"/>
      <c r="L8721" s="48"/>
      <c r="M8721" s="48"/>
      <c r="N8721" s="48"/>
      <c r="O8721" s="49"/>
    </row>
    <row r="8722" spans="2:15" x14ac:dyDescent="0.25">
      <c r="B8722" s="89"/>
      <c r="C8722" s="48"/>
      <c r="D8722" s="48"/>
      <c r="E8722" s="48"/>
      <c r="F8722" s="48"/>
      <c r="G8722" s="49"/>
      <c r="H8722" s="48"/>
      <c r="I8722" s="52"/>
      <c r="J8722" s="52"/>
      <c r="K8722" s="48"/>
      <c r="L8722" s="48"/>
      <c r="M8722" s="48"/>
      <c r="N8722" s="48"/>
      <c r="O8722" s="49"/>
    </row>
    <row r="8723" spans="2:15" x14ac:dyDescent="0.25">
      <c r="B8723" s="89"/>
      <c r="C8723" s="48"/>
      <c r="D8723" s="48"/>
      <c r="E8723" s="48"/>
      <c r="F8723" s="48"/>
      <c r="G8723" s="49"/>
      <c r="H8723" s="48"/>
      <c r="I8723" s="52"/>
      <c r="J8723" s="52"/>
      <c r="K8723" s="48"/>
      <c r="L8723" s="48"/>
      <c r="M8723" s="48"/>
      <c r="N8723" s="48"/>
      <c r="O8723" s="49"/>
    </row>
    <row r="8724" spans="2:15" x14ac:dyDescent="0.25">
      <c r="B8724" s="89"/>
      <c r="C8724" s="48"/>
      <c r="D8724" s="48"/>
      <c r="E8724" s="48"/>
      <c r="F8724" s="48"/>
      <c r="G8724" s="49"/>
      <c r="H8724" s="48"/>
      <c r="I8724" s="52"/>
      <c r="J8724" s="52"/>
      <c r="K8724" s="48"/>
      <c r="L8724" s="48"/>
      <c r="M8724" s="48"/>
      <c r="N8724" s="48"/>
      <c r="O8724" s="49"/>
    </row>
    <row r="8725" spans="2:15" x14ac:dyDescent="0.25">
      <c r="B8725" s="89"/>
      <c r="C8725" s="48"/>
      <c r="D8725" s="48"/>
      <c r="E8725" s="48"/>
      <c r="F8725" s="48"/>
      <c r="G8725" s="49"/>
      <c r="H8725" s="48"/>
      <c r="I8725" s="52"/>
      <c r="J8725" s="52"/>
      <c r="K8725" s="48"/>
      <c r="L8725" s="48"/>
      <c r="M8725" s="48"/>
      <c r="N8725" s="48"/>
      <c r="O8725" s="49"/>
    </row>
    <row r="8726" spans="2:15" x14ac:dyDescent="0.25">
      <c r="B8726" s="89"/>
      <c r="C8726" s="48"/>
      <c r="D8726" s="48"/>
      <c r="E8726" s="48"/>
      <c r="F8726" s="48"/>
      <c r="G8726" s="49"/>
      <c r="H8726" s="48"/>
      <c r="I8726" s="52"/>
      <c r="J8726" s="52"/>
      <c r="K8726" s="48"/>
      <c r="L8726" s="48"/>
      <c r="M8726" s="48"/>
      <c r="N8726" s="48"/>
      <c r="O8726" s="49"/>
    </row>
    <row r="8727" spans="2:15" x14ac:dyDescent="0.25">
      <c r="B8727" s="89"/>
      <c r="C8727" s="48"/>
      <c r="D8727" s="48"/>
      <c r="E8727" s="48"/>
      <c r="F8727" s="48"/>
      <c r="G8727" s="49"/>
      <c r="H8727" s="48"/>
      <c r="I8727" s="52"/>
      <c r="J8727" s="52"/>
      <c r="K8727" s="48"/>
      <c r="L8727" s="48"/>
      <c r="M8727" s="48"/>
      <c r="N8727" s="48"/>
      <c r="O8727" s="49"/>
    </row>
    <row r="8728" spans="2:15" x14ac:dyDescent="0.25">
      <c r="B8728" s="89"/>
      <c r="C8728" s="48"/>
      <c r="D8728" s="48"/>
      <c r="E8728" s="48"/>
      <c r="F8728" s="48"/>
      <c r="G8728" s="49"/>
      <c r="H8728" s="48"/>
      <c r="I8728" s="52"/>
      <c r="J8728" s="52"/>
      <c r="K8728" s="48"/>
      <c r="L8728" s="48"/>
      <c r="M8728" s="48"/>
      <c r="N8728" s="48"/>
      <c r="O8728" s="49"/>
    </row>
    <row r="8729" spans="2:15" x14ac:dyDescent="0.25">
      <c r="B8729" s="89"/>
      <c r="C8729" s="48"/>
      <c r="D8729" s="48"/>
      <c r="E8729" s="48"/>
      <c r="F8729" s="48"/>
      <c r="G8729" s="49"/>
      <c r="H8729" s="48"/>
      <c r="I8729" s="52"/>
      <c r="J8729" s="52"/>
      <c r="K8729" s="48"/>
      <c r="L8729" s="48"/>
      <c r="M8729" s="48"/>
      <c r="N8729" s="48"/>
      <c r="O8729" s="49"/>
    </row>
    <row r="8730" spans="2:15" x14ac:dyDescent="0.25">
      <c r="B8730" s="89"/>
      <c r="C8730" s="48"/>
      <c r="D8730" s="48"/>
      <c r="E8730" s="48"/>
      <c r="F8730" s="48"/>
      <c r="G8730" s="49"/>
      <c r="H8730" s="48"/>
      <c r="I8730" s="52"/>
      <c r="J8730" s="52"/>
      <c r="K8730" s="48"/>
      <c r="L8730" s="48"/>
      <c r="M8730" s="48"/>
      <c r="N8730" s="48"/>
      <c r="O8730" s="49"/>
    </row>
    <row r="8731" spans="2:15" x14ac:dyDescent="0.25">
      <c r="B8731" s="89"/>
      <c r="C8731" s="48"/>
      <c r="D8731" s="48"/>
      <c r="E8731" s="48"/>
      <c r="F8731" s="48"/>
      <c r="G8731" s="49"/>
      <c r="H8731" s="48"/>
      <c r="I8731" s="52"/>
      <c r="J8731" s="52"/>
      <c r="K8731" s="48"/>
      <c r="L8731" s="48"/>
      <c r="M8731" s="48"/>
      <c r="N8731" s="48"/>
      <c r="O8731" s="49"/>
    </row>
    <row r="8732" spans="2:15" x14ac:dyDescent="0.25">
      <c r="B8732" s="89"/>
      <c r="C8732" s="48"/>
      <c r="D8732" s="48"/>
      <c r="E8732" s="48"/>
      <c r="F8732" s="48"/>
      <c r="G8732" s="49"/>
      <c r="H8732" s="48"/>
      <c r="I8732" s="52"/>
      <c r="J8732" s="52"/>
      <c r="K8732" s="48"/>
      <c r="L8732" s="48"/>
      <c r="M8732" s="48"/>
      <c r="N8732" s="48"/>
      <c r="O8732" s="49"/>
    </row>
    <row r="8733" spans="2:15" x14ac:dyDescent="0.25">
      <c r="B8733" s="89"/>
      <c r="C8733" s="48"/>
      <c r="D8733" s="48"/>
      <c r="E8733" s="48"/>
      <c r="F8733" s="48"/>
      <c r="G8733" s="49"/>
      <c r="H8733" s="48"/>
      <c r="I8733" s="52"/>
      <c r="J8733" s="52"/>
      <c r="K8733" s="48"/>
      <c r="L8733" s="48"/>
      <c r="M8733" s="48"/>
      <c r="N8733" s="48"/>
      <c r="O8733" s="49"/>
    </row>
    <row r="8734" spans="2:15" x14ac:dyDescent="0.25">
      <c r="B8734" s="89"/>
      <c r="C8734" s="48"/>
      <c r="D8734" s="48"/>
      <c r="E8734" s="48"/>
      <c r="F8734" s="48"/>
      <c r="G8734" s="49"/>
      <c r="H8734" s="48"/>
      <c r="I8734" s="52"/>
      <c r="J8734" s="52"/>
      <c r="K8734" s="48"/>
      <c r="L8734" s="48"/>
      <c r="M8734" s="48"/>
      <c r="N8734" s="48"/>
      <c r="O8734" s="49"/>
    </row>
    <row r="8735" spans="2:15" x14ac:dyDescent="0.25">
      <c r="B8735" s="89"/>
      <c r="C8735" s="48"/>
      <c r="D8735" s="48"/>
      <c r="E8735" s="48"/>
      <c r="F8735" s="48"/>
      <c r="G8735" s="49"/>
      <c r="H8735" s="48"/>
      <c r="I8735" s="52"/>
      <c r="J8735" s="52"/>
      <c r="K8735" s="48"/>
      <c r="L8735" s="48"/>
      <c r="M8735" s="48"/>
      <c r="N8735" s="48"/>
      <c r="O8735" s="49"/>
    </row>
    <row r="8736" spans="2:15" x14ac:dyDescent="0.25">
      <c r="B8736" s="89"/>
      <c r="C8736" s="48"/>
      <c r="D8736" s="48"/>
      <c r="E8736" s="48"/>
      <c r="F8736" s="48"/>
      <c r="G8736" s="49"/>
      <c r="H8736" s="48"/>
      <c r="I8736" s="52"/>
      <c r="J8736" s="52"/>
      <c r="K8736" s="48"/>
      <c r="L8736" s="48"/>
      <c r="M8736" s="48"/>
      <c r="N8736" s="48"/>
      <c r="O8736" s="49"/>
    </row>
    <row r="8737" spans="2:15" x14ac:dyDescent="0.25">
      <c r="B8737" s="89"/>
      <c r="C8737" s="48"/>
      <c r="D8737" s="48"/>
      <c r="E8737" s="48"/>
      <c r="F8737" s="48"/>
      <c r="G8737" s="49"/>
      <c r="H8737" s="48"/>
      <c r="I8737" s="52"/>
      <c r="J8737" s="52"/>
      <c r="K8737" s="48"/>
      <c r="L8737" s="48"/>
      <c r="M8737" s="48"/>
      <c r="N8737" s="48"/>
      <c r="O8737" s="49"/>
    </row>
    <row r="8738" spans="2:15" x14ac:dyDescent="0.25">
      <c r="B8738" s="89"/>
      <c r="C8738" s="48"/>
      <c r="D8738" s="48"/>
      <c r="E8738" s="48"/>
      <c r="F8738" s="48"/>
      <c r="G8738" s="49"/>
      <c r="H8738" s="48"/>
      <c r="I8738" s="52"/>
      <c r="J8738" s="52"/>
      <c r="K8738" s="48"/>
      <c r="L8738" s="48"/>
      <c r="M8738" s="48"/>
      <c r="N8738" s="48"/>
      <c r="O8738" s="49"/>
    </row>
    <row r="8739" spans="2:15" x14ac:dyDescent="0.25">
      <c r="B8739" s="89"/>
      <c r="C8739" s="48"/>
      <c r="D8739" s="48"/>
      <c r="E8739" s="48"/>
      <c r="F8739" s="48"/>
      <c r="G8739" s="49"/>
      <c r="H8739" s="48"/>
      <c r="I8739" s="52"/>
      <c r="J8739" s="52"/>
      <c r="K8739" s="48"/>
      <c r="L8739" s="48"/>
      <c r="M8739" s="48"/>
      <c r="N8739" s="48"/>
      <c r="O8739" s="49"/>
    </row>
    <row r="8740" spans="2:15" x14ac:dyDescent="0.25">
      <c r="B8740" s="89"/>
      <c r="C8740" s="48"/>
      <c r="D8740" s="48"/>
      <c r="E8740" s="48"/>
      <c r="F8740" s="48"/>
      <c r="G8740" s="49"/>
      <c r="H8740" s="48"/>
      <c r="I8740" s="52"/>
      <c r="J8740" s="52"/>
      <c r="K8740" s="48"/>
      <c r="L8740" s="48"/>
      <c r="M8740" s="48"/>
      <c r="N8740" s="48"/>
      <c r="O8740" s="49"/>
    </row>
    <row r="8741" spans="2:15" x14ac:dyDescent="0.25">
      <c r="B8741" s="89"/>
      <c r="C8741" s="48"/>
      <c r="D8741" s="48"/>
      <c r="E8741" s="48"/>
      <c r="F8741" s="48"/>
      <c r="G8741" s="49"/>
      <c r="H8741" s="48"/>
      <c r="I8741" s="52"/>
      <c r="J8741" s="52"/>
      <c r="K8741" s="48"/>
      <c r="L8741" s="48"/>
      <c r="M8741" s="48"/>
      <c r="N8741" s="48"/>
      <c r="O8741" s="49"/>
    </row>
    <row r="8742" spans="2:15" x14ac:dyDescent="0.25">
      <c r="B8742" s="89"/>
      <c r="C8742" s="48"/>
      <c r="D8742" s="48"/>
      <c r="E8742" s="48"/>
      <c r="F8742" s="48"/>
      <c r="G8742" s="49"/>
      <c r="H8742" s="48"/>
      <c r="I8742" s="52"/>
      <c r="J8742" s="52"/>
      <c r="K8742" s="48"/>
      <c r="L8742" s="48"/>
      <c r="M8742" s="48"/>
      <c r="N8742" s="48"/>
      <c r="O8742" s="49"/>
    </row>
    <row r="8743" spans="2:15" x14ac:dyDescent="0.25">
      <c r="B8743" s="89"/>
      <c r="C8743" s="48"/>
      <c r="D8743" s="48"/>
      <c r="E8743" s="48"/>
      <c r="F8743" s="48"/>
      <c r="G8743" s="49"/>
      <c r="H8743" s="48"/>
      <c r="I8743" s="52"/>
      <c r="J8743" s="52"/>
      <c r="K8743" s="48"/>
      <c r="L8743" s="48"/>
      <c r="M8743" s="48"/>
      <c r="N8743" s="48"/>
      <c r="O8743" s="49"/>
    </row>
    <row r="8744" spans="2:15" x14ac:dyDescent="0.25">
      <c r="B8744" s="89"/>
      <c r="C8744" s="48"/>
      <c r="D8744" s="48"/>
      <c r="E8744" s="48"/>
      <c r="F8744" s="48"/>
      <c r="G8744" s="49"/>
      <c r="H8744" s="48"/>
      <c r="I8744" s="52"/>
      <c r="J8744" s="52"/>
      <c r="K8744" s="48"/>
      <c r="L8744" s="48"/>
      <c r="M8744" s="48"/>
      <c r="N8744" s="48"/>
      <c r="O8744" s="49"/>
    </row>
    <row r="8745" spans="2:15" x14ac:dyDescent="0.25">
      <c r="B8745" s="89"/>
      <c r="C8745" s="48"/>
      <c r="D8745" s="48"/>
      <c r="E8745" s="48"/>
      <c r="F8745" s="48"/>
      <c r="G8745" s="49"/>
      <c r="H8745" s="48"/>
      <c r="I8745" s="52"/>
      <c r="J8745" s="52"/>
      <c r="K8745" s="48"/>
      <c r="L8745" s="48"/>
      <c r="M8745" s="48"/>
      <c r="N8745" s="48"/>
      <c r="O8745" s="49"/>
    </row>
    <row r="8746" spans="2:15" x14ac:dyDescent="0.25">
      <c r="B8746" s="89"/>
      <c r="C8746" s="48"/>
      <c r="D8746" s="48"/>
      <c r="E8746" s="48"/>
      <c r="F8746" s="48"/>
      <c r="G8746" s="49"/>
      <c r="H8746" s="48"/>
      <c r="I8746" s="52"/>
      <c r="J8746" s="52"/>
      <c r="K8746" s="48"/>
      <c r="L8746" s="48"/>
      <c r="M8746" s="48"/>
      <c r="N8746" s="48"/>
      <c r="O8746" s="49"/>
    </row>
    <row r="8747" spans="2:15" x14ac:dyDescent="0.25">
      <c r="B8747" s="89"/>
      <c r="C8747" s="48"/>
      <c r="D8747" s="48"/>
      <c r="E8747" s="48"/>
      <c r="F8747" s="48"/>
      <c r="G8747" s="49"/>
      <c r="H8747" s="48"/>
      <c r="I8747" s="52"/>
      <c r="J8747" s="52"/>
      <c r="K8747" s="48"/>
      <c r="L8747" s="48"/>
      <c r="M8747" s="48"/>
      <c r="N8747" s="48"/>
      <c r="O8747" s="49"/>
    </row>
    <row r="8748" spans="2:15" x14ac:dyDescent="0.25">
      <c r="B8748" s="89"/>
      <c r="C8748" s="48"/>
      <c r="D8748" s="48"/>
      <c r="E8748" s="48"/>
      <c r="F8748" s="48"/>
      <c r="G8748" s="49"/>
      <c r="H8748" s="48"/>
      <c r="I8748" s="52"/>
      <c r="J8748" s="52"/>
      <c r="K8748" s="48"/>
      <c r="L8748" s="48"/>
      <c r="M8748" s="48"/>
      <c r="N8748" s="48"/>
      <c r="O8748" s="49"/>
    </row>
    <row r="8749" spans="2:15" x14ac:dyDescent="0.25">
      <c r="B8749" s="89"/>
      <c r="C8749" s="48"/>
      <c r="D8749" s="48"/>
      <c r="E8749" s="48"/>
      <c r="F8749" s="48"/>
      <c r="G8749" s="49"/>
      <c r="H8749" s="48"/>
      <c r="I8749" s="52"/>
      <c r="J8749" s="52"/>
      <c r="K8749" s="48"/>
      <c r="L8749" s="48"/>
      <c r="M8749" s="48"/>
      <c r="N8749" s="48"/>
      <c r="O8749" s="49"/>
    </row>
    <row r="8750" spans="2:15" x14ac:dyDescent="0.25">
      <c r="B8750" s="89"/>
      <c r="C8750" s="48"/>
      <c r="D8750" s="48"/>
      <c r="E8750" s="48"/>
      <c r="F8750" s="48"/>
      <c r="G8750" s="49"/>
      <c r="H8750" s="48"/>
      <c r="I8750" s="52"/>
      <c r="J8750" s="52"/>
      <c r="K8750" s="48"/>
      <c r="L8750" s="48"/>
      <c r="M8750" s="48"/>
      <c r="N8750" s="48"/>
      <c r="O8750" s="49"/>
    </row>
    <row r="8751" spans="2:15" x14ac:dyDescent="0.25">
      <c r="B8751" s="89"/>
      <c r="C8751" s="48"/>
      <c r="D8751" s="48"/>
      <c r="E8751" s="48"/>
      <c r="F8751" s="48"/>
      <c r="G8751" s="49"/>
      <c r="H8751" s="48"/>
      <c r="I8751" s="52"/>
      <c r="J8751" s="52"/>
      <c r="K8751" s="48"/>
      <c r="L8751" s="48"/>
      <c r="M8751" s="48"/>
      <c r="N8751" s="48"/>
      <c r="O8751" s="49"/>
    </row>
    <row r="8752" spans="2:15" x14ac:dyDescent="0.25">
      <c r="B8752" s="89"/>
      <c r="C8752" s="48"/>
      <c r="D8752" s="48"/>
      <c r="E8752" s="48"/>
      <c r="F8752" s="48"/>
      <c r="G8752" s="49"/>
      <c r="H8752" s="48"/>
      <c r="I8752" s="52"/>
      <c r="J8752" s="52"/>
      <c r="K8752" s="48"/>
      <c r="L8752" s="48"/>
      <c r="M8752" s="48"/>
      <c r="N8752" s="48"/>
      <c r="O8752" s="49"/>
    </row>
    <row r="8753" spans="2:15" x14ac:dyDescent="0.25">
      <c r="B8753" s="89"/>
      <c r="C8753" s="48"/>
      <c r="D8753" s="48"/>
      <c r="E8753" s="48"/>
      <c r="F8753" s="48"/>
      <c r="G8753" s="49"/>
      <c r="H8753" s="48"/>
      <c r="I8753" s="52"/>
      <c r="J8753" s="52"/>
      <c r="K8753" s="48"/>
      <c r="L8753" s="48"/>
      <c r="M8753" s="48"/>
      <c r="N8753" s="48"/>
      <c r="O8753" s="49"/>
    </row>
    <row r="8754" spans="2:15" x14ac:dyDescent="0.25">
      <c r="B8754" s="89"/>
      <c r="C8754" s="48"/>
      <c r="D8754" s="48"/>
      <c r="E8754" s="48"/>
      <c r="F8754" s="48"/>
      <c r="G8754" s="49"/>
      <c r="H8754" s="48"/>
      <c r="I8754" s="52"/>
      <c r="J8754" s="52"/>
      <c r="K8754" s="48"/>
      <c r="L8754" s="48"/>
      <c r="M8754" s="48"/>
      <c r="N8754" s="48"/>
      <c r="O8754" s="49"/>
    </row>
    <row r="8755" spans="2:15" x14ac:dyDescent="0.25">
      <c r="B8755" s="89"/>
      <c r="C8755" s="48"/>
      <c r="D8755" s="48"/>
      <c r="E8755" s="48"/>
      <c r="F8755" s="48"/>
      <c r="G8755" s="49"/>
      <c r="H8755" s="48"/>
      <c r="I8755" s="52"/>
      <c r="J8755" s="52"/>
      <c r="K8755" s="48"/>
      <c r="L8755" s="48"/>
      <c r="M8755" s="48"/>
      <c r="N8755" s="48"/>
      <c r="O8755" s="49"/>
    </row>
    <row r="8756" spans="2:15" x14ac:dyDescent="0.25">
      <c r="B8756" s="89"/>
      <c r="C8756" s="48"/>
      <c r="D8756" s="48"/>
      <c r="E8756" s="48"/>
      <c r="F8756" s="48"/>
      <c r="G8756" s="49"/>
      <c r="H8756" s="48"/>
      <c r="I8756" s="52"/>
      <c r="J8756" s="52"/>
      <c r="K8756" s="48"/>
      <c r="L8756" s="48"/>
      <c r="M8756" s="48"/>
      <c r="N8756" s="48"/>
      <c r="O8756" s="49"/>
    </row>
    <row r="8757" spans="2:15" x14ac:dyDescent="0.25">
      <c r="B8757" s="89"/>
      <c r="C8757" s="48"/>
      <c r="D8757" s="48"/>
      <c r="E8757" s="48"/>
      <c r="F8757" s="48"/>
      <c r="G8757" s="49"/>
      <c r="H8757" s="48"/>
      <c r="I8757" s="52"/>
      <c r="J8757" s="52"/>
      <c r="K8757" s="48"/>
      <c r="L8757" s="48"/>
      <c r="M8757" s="48"/>
      <c r="N8757" s="48"/>
      <c r="O8757" s="49"/>
    </row>
    <row r="8758" spans="2:15" x14ac:dyDescent="0.25">
      <c r="B8758" s="89"/>
      <c r="C8758" s="48"/>
      <c r="D8758" s="48"/>
      <c r="E8758" s="48"/>
      <c r="F8758" s="48"/>
      <c r="G8758" s="49"/>
      <c r="H8758" s="48"/>
      <c r="I8758" s="52"/>
      <c r="J8758" s="52"/>
      <c r="K8758" s="48"/>
      <c r="L8758" s="48"/>
      <c r="M8758" s="48"/>
      <c r="N8758" s="48"/>
      <c r="O8758" s="49"/>
    </row>
    <row r="8759" spans="2:15" x14ac:dyDescent="0.25">
      <c r="B8759" s="89"/>
      <c r="C8759" s="48"/>
      <c r="D8759" s="48"/>
      <c r="E8759" s="48"/>
      <c r="F8759" s="48"/>
      <c r="G8759" s="49"/>
      <c r="H8759" s="48"/>
      <c r="I8759" s="52"/>
      <c r="J8759" s="52"/>
      <c r="K8759" s="48"/>
      <c r="L8759" s="48"/>
      <c r="M8759" s="48"/>
      <c r="N8759" s="48"/>
      <c r="O8759" s="49"/>
    </row>
    <row r="8760" spans="2:15" x14ac:dyDescent="0.25">
      <c r="B8760" s="89"/>
      <c r="C8760" s="48"/>
      <c r="D8760" s="48"/>
      <c r="E8760" s="48"/>
      <c r="F8760" s="48"/>
      <c r="G8760" s="49"/>
      <c r="H8760" s="48"/>
      <c r="I8760" s="52"/>
      <c r="J8760" s="52"/>
      <c r="K8760" s="48"/>
      <c r="L8760" s="48"/>
      <c r="M8760" s="48"/>
      <c r="N8760" s="48"/>
      <c r="O8760" s="49"/>
    </row>
    <row r="8761" spans="2:15" x14ac:dyDescent="0.25">
      <c r="B8761" s="89"/>
      <c r="C8761" s="48"/>
      <c r="D8761" s="48"/>
      <c r="E8761" s="48"/>
      <c r="F8761" s="48"/>
      <c r="G8761" s="49"/>
      <c r="H8761" s="48"/>
      <c r="I8761" s="52"/>
      <c r="J8761" s="52"/>
      <c r="K8761" s="48"/>
      <c r="L8761" s="48"/>
      <c r="M8761" s="48"/>
      <c r="N8761" s="48"/>
      <c r="O8761" s="49"/>
    </row>
    <row r="8762" spans="2:15" x14ac:dyDescent="0.25">
      <c r="B8762" s="89"/>
      <c r="C8762" s="48"/>
      <c r="D8762" s="48"/>
      <c r="E8762" s="48"/>
      <c r="F8762" s="48"/>
      <c r="G8762" s="49"/>
      <c r="H8762" s="48"/>
      <c r="I8762" s="52"/>
      <c r="J8762" s="52"/>
      <c r="K8762" s="48"/>
      <c r="L8762" s="48"/>
      <c r="M8762" s="48"/>
      <c r="N8762" s="48"/>
      <c r="O8762" s="49"/>
    </row>
    <row r="8763" spans="2:15" x14ac:dyDescent="0.25">
      <c r="B8763" s="89"/>
      <c r="C8763" s="48"/>
      <c r="D8763" s="48"/>
      <c r="E8763" s="48"/>
      <c r="F8763" s="48"/>
      <c r="G8763" s="49"/>
      <c r="H8763" s="48"/>
      <c r="I8763" s="52"/>
      <c r="J8763" s="52"/>
      <c r="K8763" s="48"/>
      <c r="L8763" s="48"/>
      <c r="M8763" s="48"/>
      <c r="N8763" s="48"/>
      <c r="O8763" s="49"/>
    </row>
    <row r="8764" spans="2:15" x14ac:dyDescent="0.25">
      <c r="B8764" s="89"/>
      <c r="C8764" s="48"/>
      <c r="D8764" s="48"/>
      <c r="E8764" s="48"/>
      <c r="F8764" s="48"/>
      <c r="G8764" s="49"/>
      <c r="H8764" s="48"/>
      <c r="I8764" s="52"/>
      <c r="J8764" s="52"/>
      <c r="K8764" s="48"/>
      <c r="L8764" s="48"/>
      <c r="M8764" s="48"/>
      <c r="N8764" s="48"/>
      <c r="O8764" s="49"/>
    </row>
    <row r="8765" spans="2:15" x14ac:dyDescent="0.25">
      <c r="B8765" s="89"/>
      <c r="C8765" s="48"/>
      <c r="D8765" s="48"/>
      <c r="E8765" s="48"/>
      <c r="F8765" s="48"/>
      <c r="G8765" s="49"/>
      <c r="H8765" s="48"/>
      <c r="I8765" s="52"/>
      <c r="J8765" s="52"/>
      <c r="K8765" s="48"/>
      <c r="L8765" s="48"/>
      <c r="M8765" s="48"/>
      <c r="N8765" s="48"/>
      <c r="O8765" s="49"/>
    </row>
    <row r="8766" spans="2:15" x14ac:dyDescent="0.25">
      <c r="B8766" s="89"/>
      <c r="C8766" s="48"/>
      <c r="D8766" s="48"/>
      <c r="E8766" s="48"/>
      <c r="F8766" s="48"/>
      <c r="G8766" s="49"/>
      <c r="H8766" s="48"/>
      <c r="I8766" s="52"/>
      <c r="J8766" s="52"/>
      <c r="K8766" s="48"/>
      <c r="L8766" s="48"/>
      <c r="M8766" s="48"/>
      <c r="N8766" s="48"/>
      <c r="O8766" s="49"/>
    </row>
    <row r="8767" spans="2:15" x14ac:dyDescent="0.25">
      <c r="B8767" s="89"/>
      <c r="C8767" s="48"/>
      <c r="D8767" s="48"/>
      <c r="E8767" s="48"/>
      <c r="F8767" s="48"/>
      <c r="G8767" s="49"/>
      <c r="H8767" s="48"/>
      <c r="I8767" s="52"/>
      <c r="J8767" s="52"/>
      <c r="K8767" s="48"/>
      <c r="L8767" s="48"/>
      <c r="M8767" s="48"/>
      <c r="N8767" s="48"/>
      <c r="O8767" s="49"/>
    </row>
    <row r="8768" spans="2:15" x14ac:dyDescent="0.25">
      <c r="B8768" s="89"/>
      <c r="C8768" s="48"/>
      <c r="D8768" s="48"/>
      <c r="E8768" s="48"/>
      <c r="F8768" s="48"/>
      <c r="G8768" s="49"/>
      <c r="H8768" s="48"/>
      <c r="I8768" s="52"/>
      <c r="J8768" s="52"/>
      <c r="K8768" s="48"/>
      <c r="L8768" s="48"/>
      <c r="M8768" s="48"/>
      <c r="N8768" s="48"/>
      <c r="O8768" s="49"/>
    </row>
    <row r="8769" spans="2:15" x14ac:dyDescent="0.25">
      <c r="B8769" s="89"/>
      <c r="C8769" s="48"/>
      <c r="D8769" s="48"/>
      <c r="E8769" s="48"/>
      <c r="F8769" s="48"/>
      <c r="G8769" s="49"/>
      <c r="H8769" s="48"/>
      <c r="I8769" s="52"/>
      <c r="J8769" s="52"/>
      <c r="K8769" s="48"/>
      <c r="L8769" s="48"/>
      <c r="M8769" s="48"/>
      <c r="N8769" s="48"/>
      <c r="O8769" s="49"/>
    </row>
    <row r="8770" spans="2:15" x14ac:dyDescent="0.25">
      <c r="B8770" s="89"/>
      <c r="C8770" s="48"/>
      <c r="D8770" s="48"/>
      <c r="E8770" s="48"/>
      <c r="F8770" s="48"/>
      <c r="G8770" s="49"/>
      <c r="H8770" s="48"/>
      <c r="I8770" s="52"/>
      <c r="J8770" s="52"/>
      <c r="K8770" s="48"/>
      <c r="L8770" s="48"/>
      <c r="M8770" s="48"/>
      <c r="N8770" s="48"/>
      <c r="O8770" s="49"/>
    </row>
    <row r="8771" spans="2:15" x14ac:dyDescent="0.25">
      <c r="B8771" s="89"/>
      <c r="C8771" s="48"/>
      <c r="D8771" s="48"/>
      <c r="E8771" s="48"/>
      <c r="F8771" s="48"/>
      <c r="G8771" s="49"/>
      <c r="H8771" s="48"/>
      <c r="I8771" s="52"/>
      <c r="J8771" s="52"/>
      <c r="K8771" s="48"/>
      <c r="L8771" s="48"/>
      <c r="M8771" s="48"/>
      <c r="N8771" s="48"/>
      <c r="O8771" s="49"/>
    </row>
    <row r="8772" spans="2:15" x14ac:dyDescent="0.25">
      <c r="B8772" s="89"/>
      <c r="C8772" s="48"/>
      <c r="D8772" s="48"/>
      <c r="E8772" s="48"/>
      <c r="F8772" s="48"/>
      <c r="G8772" s="49"/>
      <c r="H8772" s="48"/>
      <c r="I8772" s="52"/>
      <c r="J8772" s="52"/>
      <c r="K8772" s="48"/>
      <c r="L8772" s="48"/>
      <c r="M8772" s="48"/>
      <c r="N8772" s="48"/>
      <c r="O8772" s="49"/>
    </row>
    <row r="8773" spans="2:15" x14ac:dyDescent="0.25">
      <c r="B8773" s="89"/>
      <c r="C8773" s="48"/>
      <c r="D8773" s="48"/>
      <c r="E8773" s="48"/>
      <c r="F8773" s="48"/>
      <c r="G8773" s="49"/>
      <c r="H8773" s="48"/>
      <c r="I8773" s="52"/>
      <c r="J8773" s="52"/>
      <c r="K8773" s="48"/>
      <c r="L8773" s="48"/>
      <c r="M8773" s="48"/>
      <c r="N8773" s="48"/>
      <c r="O8773" s="49"/>
    </row>
    <row r="8774" spans="2:15" x14ac:dyDescent="0.25">
      <c r="B8774" s="89"/>
      <c r="C8774" s="48"/>
      <c r="D8774" s="48"/>
      <c r="E8774" s="48"/>
      <c r="F8774" s="48"/>
      <c r="G8774" s="49"/>
      <c r="H8774" s="48"/>
      <c r="I8774" s="52"/>
      <c r="J8774" s="52"/>
      <c r="K8774" s="48"/>
      <c r="L8774" s="48"/>
      <c r="M8774" s="48"/>
      <c r="N8774" s="48"/>
      <c r="O8774" s="49"/>
    </row>
    <row r="8775" spans="2:15" x14ac:dyDescent="0.25">
      <c r="B8775" s="89"/>
      <c r="C8775" s="48"/>
      <c r="D8775" s="48"/>
      <c r="E8775" s="48"/>
      <c r="F8775" s="48"/>
      <c r="G8775" s="49"/>
      <c r="H8775" s="48"/>
      <c r="I8775" s="52"/>
      <c r="J8775" s="52"/>
      <c r="K8775" s="48"/>
      <c r="L8775" s="48"/>
      <c r="M8775" s="48"/>
      <c r="N8775" s="48"/>
      <c r="O8775" s="49"/>
    </row>
    <row r="8776" spans="2:15" x14ac:dyDescent="0.25">
      <c r="B8776" s="89"/>
      <c r="C8776" s="48"/>
      <c r="D8776" s="48"/>
      <c r="E8776" s="48"/>
      <c r="F8776" s="48"/>
      <c r="G8776" s="49"/>
      <c r="H8776" s="48"/>
      <c r="I8776" s="52"/>
      <c r="J8776" s="52"/>
      <c r="K8776" s="48"/>
      <c r="L8776" s="48"/>
      <c r="M8776" s="48"/>
      <c r="N8776" s="48"/>
      <c r="O8776" s="49"/>
    </row>
    <row r="8777" spans="2:15" x14ac:dyDescent="0.25">
      <c r="B8777" s="89"/>
      <c r="C8777" s="48"/>
      <c r="D8777" s="48"/>
      <c r="E8777" s="48"/>
      <c r="F8777" s="48"/>
      <c r="G8777" s="49"/>
      <c r="H8777" s="48"/>
      <c r="I8777" s="52"/>
      <c r="J8777" s="52"/>
      <c r="K8777" s="48"/>
      <c r="L8777" s="48"/>
      <c r="M8777" s="48"/>
      <c r="N8777" s="48"/>
      <c r="O8777" s="49"/>
    </row>
    <row r="8778" spans="2:15" x14ac:dyDescent="0.25">
      <c r="B8778" s="89"/>
      <c r="C8778" s="48"/>
      <c r="D8778" s="48"/>
      <c r="E8778" s="48"/>
      <c r="F8778" s="48"/>
      <c r="G8778" s="49"/>
      <c r="H8778" s="48"/>
      <c r="I8778" s="52"/>
      <c r="J8778" s="52"/>
      <c r="K8778" s="48"/>
      <c r="L8778" s="48"/>
      <c r="M8778" s="48"/>
      <c r="N8778" s="48"/>
      <c r="O8778" s="49"/>
    </row>
    <row r="8779" spans="2:15" x14ac:dyDescent="0.25">
      <c r="B8779" s="89"/>
      <c r="C8779" s="48"/>
      <c r="D8779" s="48"/>
      <c r="E8779" s="48"/>
      <c r="F8779" s="48"/>
      <c r="G8779" s="49"/>
      <c r="H8779" s="48"/>
      <c r="I8779" s="52"/>
      <c r="J8779" s="52"/>
      <c r="K8779" s="48"/>
      <c r="L8779" s="48"/>
      <c r="M8779" s="48"/>
      <c r="N8779" s="48"/>
      <c r="O8779" s="49"/>
    </row>
    <row r="8780" spans="2:15" x14ac:dyDescent="0.25">
      <c r="B8780" s="89"/>
      <c r="C8780" s="48"/>
      <c r="D8780" s="48"/>
      <c r="E8780" s="48"/>
      <c r="F8780" s="48"/>
      <c r="G8780" s="49"/>
      <c r="H8780" s="48"/>
      <c r="I8780" s="52"/>
      <c r="J8780" s="52"/>
      <c r="K8780" s="48"/>
      <c r="L8780" s="48"/>
      <c r="M8780" s="48"/>
      <c r="N8780" s="48"/>
      <c r="O8780" s="49"/>
    </row>
    <row r="8781" spans="2:15" x14ac:dyDescent="0.25">
      <c r="B8781" s="89"/>
      <c r="C8781" s="48"/>
      <c r="D8781" s="48"/>
      <c r="E8781" s="48"/>
      <c r="F8781" s="48"/>
      <c r="G8781" s="49"/>
      <c r="H8781" s="48"/>
      <c r="I8781" s="52"/>
      <c r="J8781" s="52"/>
      <c r="K8781" s="48"/>
      <c r="L8781" s="48"/>
      <c r="M8781" s="48"/>
      <c r="N8781" s="48"/>
      <c r="O8781" s="49"/>
    </row>
    <row r="8782" spans="2:15" x14ac:dyDescent="0.25">
      <c r="B8782" s="89"/>
      <c r="C8782" s="48"/>
      <c r="D8782" s="48"/>
      <c r="E8782" s="48"/>
      <c r="F8782" s="48"/>
      <c r="G8782" s="49"/>
      <c r="H8782" s="48"/>
      <c r="I8782" s="52"/>
      <c r="J8782" s="52"/>
      <c r="K8782" s="48"/>
      <c r="L8782" s="48"/>
      <c r="M8782" s="48"/>
      <c r="N8782" s="48"/>
      <c r="O8782" s="49"/>
    </row>
    <row r="8783" spans="2:15" x14ac:dyDescent="0.25">
      <c r="B8783" s="89"/>
      <c r="C8783" s="48"/>
      <c r="D8783" s="48"/>
      <c r="E8783" s="48"/>
      <c r="F8783" s="48"/>
      <c r="G8783" s="49"/>
      <c r="H8783" s="48"/>
      <c r="I8783" s="52"/>
      <c r="J8783" s="52"/>
      <c r="K8783" s="48"/>
      <c r="L8783" s="48"/>
      <c r="M8783" s="48"/>
      <c r="N8783" s="48"/>
      <c r="O8783" s="49"/>
    </row>
    <row r="8784" spans="2:15" x14ac:dyDescent="0.25">
      <c r="B8784" s="89"/>
      <c r="C8784" s="48"/>
      <c r="D8784" s="48"/>
      <c r="E8784" s="48"/>
      <c r="F8784" s="48"/>
      <c r="G8784" s="49"/>
      <c r="H8784" s="48"/>
      <c r="I8784" s="52"/>
      <c r="J8784" s="52"/>
      <c r="K8784" s="48"/>
      <c r="L8784" s="48"/>
      <c r="M8784" s="48"/>
      <c r="N8784" s="48"/>
      <c r="O8784" s="49"/>
    </row>
    <row r="8785" spans="2:15" x14ac:dyDescent="0.25">
      <c r="B8785" s="89"/>
      <c r="C8785" s="48"/>
      <c r="D8785" s="48"/>
      <c r="E8785" s="48"/>
      <c r="F8785" s="48"/>
      <c r="G8785" s="49"/>
      <c r="H8785" s="48"/>
      <c r="I8785" s="52"/>
      <c r="J8785" s="52"/>
      <c r="K8785" s="48"/>
      <c r="L8785" s="48"/>
      <c r="M8785" s="48"/>
      <c r="N8785" s="48"/>
      <c r="O8785" s="49"/>
    </row>
    <row r="8786" spans="2:15" x14ac:dyDescent="0.25">
      <c r="B8786" s="89"/>
      <c r="C8786" s="48"/>
      <c r="D8786" s="48"/>
      <c r="E8786" s="48"/>
      <c r="F8786" s="48"/>
      <c r="G8786" s="49"/>
      <c r="H8786" s="48"/>
      <c r="I8786" s="52"/>
      <c r="J8786" s="52"/>
      <c r="K8786" s="48"/>
      <c r="L8786" s="48"/>
      <c r="M8786" s="48"/>
      <c r="N8786" s="48"/>
      <c r="O8786" s="49"/>
    </row>
    <row r="8787" spans="2:15" x14ac:dyDescent="0.25">
      <c r="B8787" s="89"/>
      <c r="C8787" s="48"/>
      <c r="D8787" s="48"/>
      <c r="E8787" s="48"/>
      <c r="F8787" s="48"/>
      <c r="G8787" s="49"/>
      <c r="H8787" s="48"/>
      <c r="I8787" s="52"/>
      <c r="J8787" s="52"/>
      <c r="K8787" s="48"/>
      <c r="L8787" s="48"/>
      <c r="M8787" s="48"/>
      <c r="N8787" s="48"/>
      <c r="O8787" s="49"/>
    </row>
    <row r="8788" spans="2:15" x14ac:dyDescent="0.25">
      <c r="B8788" s="89"/>
      <c r="C8788" s="48"/>
      <c r="D8788" s="48"/>
      <c r="E8788" s="48"/>
      <c r="F8788" s="48"/>
      <c r="G8788" s="49"/>
      <c r="H8788" s="48"/>
      <c r="I8788" s="52"/>
      <c r="J8788" s="52"/>
      <c r="K8788" s="48"/>
      <c r="L8788" s="48"/>
      <c r="M8788" s="48"/>
      <c r="N8788" s="48"/>
      <c r="O8788" s="49"/>
    </row>
    <row r="8789" spans="2:15" x14ac:dyDescent="0.25">
      <c r="B8789" s="89"/>
      <c r="C8789" s="48"/>
      <c r="D8789" s="48"/>
      <c r="E8789" s="48"/>
      <c r="F8789" s="48"/>
      <c r="G8789" s="49"/>
      <c r="H8789" s="48"/>
      <c r="I8789" s="52"/>
      <c r="J8789" s="52"/>
      <c r="K8789" s="48"/>
      <c r="L8789" s="48"/>
      <c r="M8789" s="48"/>
      <c r="N8789" s="48"/>
      <c r="O8789" s="49"/>
    </row>
    <row r="8790" spans="2:15" x14ac:dyDescent="0.25">
      <c r="B8790" s="89"/>
      <c r="C8790" s="48"/>
      <c r="D8790" s="48"/>
      <c r="E8790" s="48"/>
      <c r="F8790" s="48"/>
      <c r="G8790" s="49"/>
      <c r="H8790" s="48"/>
      <c r="I8790" s="52"/>
      <c r="J8790" s="52"/>
      <c r="K8790" s="48"/>
      <c r="L8790" s="48"/>
      <c r="M8790" s="48"/>
      <c r="N8790" s="48"/>
      <c r="O8790" s="49"/>
    </row>
    <row r="8791" spans="2:15" x14ac:dyDescent="0.25">
      <c r="B8791" s="89"/>
      <c r="C8791" s="48"/>
      <c r="D8791" s="48"/>
      <c r="E8791" s="48"/>
      <c r="F8791" s="48"/>
      <c r="G8791" s="49"/>
      <c r="H8791" s="48"/>
      <c r="I8791" s="52"/>
      <c r="J8791" s="52"/>
      <c r="K8791" s="48"/>
      <c r="L8791" s="48"/>
      <c r="M8791" s="48"/>
      <c r="N8791" s="48"/>
      <c r="O8791" s="49"/>
    </row>
    <row r="8792" spans="2:15" x14ac:dyDescent="0.25">
      <c r="B8792" s="89"/>
      <c r="C8792" s="48"/>
      <c r="D8792" s="48"/>
      <c r="E8792" s="48"/>
      <c r="F8792" s="48"/>
      <c r="G8792" s="49"/>
      <c r="H8792" s="48"/>
      <c r="I8792" s="52"/>
      <c r="J8792" s="52"/>
      <c r="K8792" s="48"/>
      <c r="L8792" s="48"/>
      <c r="M8792" s="48"/>
      <c r="N8792" s="48"/>
      <c r="O8792" s="49"/>
    </row>
    <row r="8793" spans="2:15" x14ac:dyDescent="0.25">
      <c r="B8793" s="89"/>
      <c r="C8793" s="48"/>
      <c r="D8793" s="48"/>
      <c r="E8793" s="48"/>
      <c r="F8793" s="48"/>
      <c r="G8793" s="49"/>
      <c r="H8793" s="48"/>
      <c r="I8793" s="52"/>
      <c r="J8793" s="52"/>
      <c r="K8793" s="48"/>
      <c r="L8793" s="48"/>
      <c r="M8793" s="48"/>
      <c r="N8793" s="48"/>
      <c r="O8793" s="49"/>
    </row>
    <row r="8794" spans="2:15" x14ac:dyDescent="0.25">
      <c r="B8794" s="89"/>
      <c r="C8794" s="48"/>
      <c r="D8794" s="48"/>
      <c r="E8794" s="48"/>
      <c r="F8794" s="48"/>
      <c r="G8794" s="49"/>
      <c r="H8794" s="48"/>
      <c r="I8794" s="52"/>
      <c r="J8794" s="52"/>
      <c r="K8794" s="48"/>
      <c r="L8794" s="48"/>
      <c r="M8794" s="48"/>
      <c r="N8794" s="48"/>
      <c r="O8794" s="49"/>
    </row>
    <row r="8795" spans="2:15" x14ac:dyDescent="0.25">
      <c r="B8795" s="89"/>
      <c r="C8795" s="48"/>
      <c r="D8795" s="48"/>
      <c r="E8795" s="48"/>
      <c r="F8795" s="48"/>
      <c r="G8795" s="49"/>
      <c r="H8795" s="48"/>
      <c r="I8795" s="52"/>
      <c r="J8795" s="52"/>
      <c r="K8795" s="48"/>
      <c r="L8795" s="48"/>
      <c r="M8795" s="48"/>
      <c r="N8795" s="48"/>
      <c r="O8795" s="49"/>
    </row>
    <row r="8796" spans="2:15" x14ac:dyDescent="0.25">
      <c r="B8796" s="89"/>
      <c r="C8796" s="48"/>
      <c r="D8796" s="48"/>
      <c r="E8796" s="48"/>
      <c r="F8796" s="48"/>
      <c r="G8796" s="49"/>
      <c r="H8796" s="48"/>
      <c r="I8796" s="52"/>
      <c r="J8796" s="52"/>
      <c r="K8796" s="48"/>
      <c r="L8796" s="48"/>
      <c r="M8796" s="48"/>
      <c r="N8796" s="48"/>
      <c r="O8796" s="49"/>
    </row>
    <row r="8797" spans="2:15" x14ac:dyDescent="0.25">
      <c r="B8797" s="89"/>
      <c r="C8797" s="48"/>
      <c r="D8797" s="48"/>
      <c r="E8797" s="48"/>
      <c r="F8797" s="48"/>
      <c r="G8797" s="49"/>
      <c r="H8797" s="48"/>
      <c r="I8797" s="52"/>
      <c r="J8797" s="52"/>
      <c r="K8797" s="48"/>
      <c r="L8797" s="48"/>
      <c r="M8797" s="48"/>
      <c r="N8797" s="48"/>
      <c r="O8797" s="49"/>
    </row>
    <row r="8798" spans="2:15" x14ac:dyDescent="0.25">
      <c r="B8798" s="89"/>
      <c r="C8798" s="48"/>
      <c r="D8798" s="48"/>
      <c r="E8798" s="48"/>
      <c r="F8798" s="48"/>
      <c r="G8798" s="49"/>
      <c r="H8798" s="48"/>
      <c r="I8798" s="52"/>
      <c r="J8798" s="52"/>
      <c r="K8798" s="48"/>
      <c r="L8798" s="48"/>
      <c r="M8798" s="48"/>
      <c r="N8798" s="48"/>
      <c r="O8798" s="49"/>
    </row>
    <row r="8799" spans="2:15" x14ac:dyDescent="0.25">
      <c r="B8799" s="89"/>
      <c r="C8799" s="48"/>
      <c r="D8799" s="48"/>
      <c r="E8799" s="48"/>
      <c r="F8799" s="48"/>
      <c r="G8799" s="49"/>
      <c r="H8799" s="48"/>
      <c r="I8799" s="52"/>
      <c r="J8799" s="52"/>
      <c r="K8799" s="48"/>
      <c r="L8799" s="48"/>
      <c r="M8799" s="48"/>
      <c r="N8799" s="48"/>
      <c r="O8799" s="49"/>
    </row>
    <row r="8800" spans="2:15" x14ac:dyDescent="0.25">
      <c r="B8800" s="89"/>
      <c r="C8800" s="48"/>
      <c r="D8800" s="48"/>
      <c r="E8800" s="48"/>
      <c r="F8800" s="48"/>
      <c r="G8800" s="49"/>
      <c r="H8800" s="48"/>
      <c r="I8800" s="52"/>
      <c r="J8800" s="52"/>
      <c r="K8800" s="48"/>
      <c r="L8800" s="48"/>
      <c r="M8800" s="48"/>
      <c r="N8800" s="48"/>
      <c r="O8800" s="49"/>
    </row>
    <row r="8801" spans="2:15" x14ac:dyDescent="0.25">
      <c r="B8801" s="89"/>
      <c r="C8801" s="48"/>
      <c r="D8801" s="48"/>
      <c r="E8801" s="48"/>
      <c r="F8801" s="48"/>
      <c r="G8801" s="49"/>
      <c r="H8801" s="48"/>
      <c r="I8801" s="52"/>
      <c r="J8801" s="52"/>
      <c r="K8801" s="48"/>
      <c r="L8801" s="48"/>
      <c r="M8801" s="48"/>
      <c r="N8801" s="48"/>
      <c r="O8801" s="49"/>
    </row>
    <row r="8802" spans="2:15" x14ac:dyDescent="0.25">
      <c r="B8802" s="89"/>
      <c r="C8802" s="48"/>
      <c r="D8802" s="48"/>
      <c r="E8802" s="48"/>
      <c r="F8802" s="48"/>
      <c r="G8802" s="49"/>
      <c r="H8802" s="48"/>
      <c r="I8802" s="52"/>
      <c r="J8802" s="52"/>
      <c r="K8802" s="48"/>
      <c r="L8802" s="48"/>
      <c r="M8802" s="48"/>
      <c r="N8802" s="48"/>
      <c r="O8802" s="49"/>
    </row>
    <row r="8803" spans="2:15" x14ac:dyDescent="0.25">
      <c r="B8803" s="89"/>
      <c r="C8803" s="48"/>
      <c r="D8803" s="48"/>
      <c r="E8803" s="48"/>
      <c r="F8803" s="48"/>
      <c r="G8803" s="49"/>
      <c r="H8803" s="48"/>
      <c r="I8803" s="52"/>
      <c r="J8803" s="52"/>
      <c r="K8803" s="48"/>
      <c r="L8803" s="48"/>
      <c r="M8803" s="48"/>
      <c r="N8803" s="48"/>
      <c r="O8803" s="49"/>
    </row>
    <row r="8804" spans="2:15" x14ac:dyDescent="0.25">
      <c r="B8804" s="89"/>
      <c r="C8804" s="48"/>
      <c r="D8804" s="48"/>
      <c r="E8804" s="48"/>
      <c r="F8804" s="48"/>
      <c r="G8804" s="49"/>
      <c r="H8804" s="48"/>
      <c r="I8804" s="52"/>
      <c r="J8804" s="52"/>
      <c r="K8804" s="48"/>
      <c r="L8804" s="48"/>
      <c r="M8804" s="48"/>
      <c r="N8804" s="48"/>
      <c r="O8804" s="49"/>
    </row>
    <row r="8805" spans="2:15" x14ac:dyDescent="0.25">
      <c r="B8805" s="89"/>
      <c r="C8805" s="48"/>
      <c r="D8805" s="48"/>
      <c r="E8805" s="48"/>
      <c r="F8805" s="48"/>
      <c r="G8805" s="49"/>
      <c r="H8805" s="48"/>
      <c r="I8805" s="52"/>
      <c r="J8805" s="52"/>
      <c r="K8805" s="48"/>
      <c r="L8805" s="48"/>
      <c r="M8805" s="48"/>
      <c r="N8805" s="48"/>
      <c r="O8805" s="49"/>
    </row>
    <row r="8806" spans="2:15" x14ac:dyDescent="0.25">
      <c r="B8806" s="89"/>
      <c r="C8806" s="48"/>
      <c r="D8806" s="48"/>
      <c r="E8806" s="48"/>
      <c r="F8806" s="48"/>
      <c r="G8806" s="49"/>
      <c r="H8806" s="48"/>
      <c r="I8806" s="52"/>
      <c r="J8806" s="52"/>
      <c r="K8806" s="48"/>
      <c r="L8806" s="48"/>
      <c r="M8806" s="48"/>
      <c r="N8806" s="48"/>
      <c r="O8806" s="49"/>
    </row>
    <row r="8807" spans="2:15" x14ac:dyDescent="0.25">
      <c r="B8807" s="89"/>
      <c r="C8807" s="48"/>
      <c r="D8807" s="48"/>
      <c r="E8807" s="48"/>
      <c r="F8807" s="48"/>
      <c r="G8807" s="49"/>
      <c r="H8807" s="48"/>
      <c r="I8807" s="52"/>
      <c r="J8807" s="52"/>
      <c r="K8807" s="48"/>
      <c r="L8807" s="48"/>
      <c r="M8807" s="48"/>
      <c r="N8807" s="48"/>
      <c r="O8807" s="49"/>
    </row>
    <row r="8808" spans="2:15" x14ac:dyDescent="0.25">
      <c r="B8808" s="89"/>
      <c r="C8808" s="48"/>
      <c r="D8808" s="48"/>
      <c r="E8808" s="48"/>
      <c r="F8808" s="48"/>
      <c r="G8808" s="49"/>
      <c r="H8808" s="48"/>
      <c r="I8808" s="52"/>
      <c r="J8808" s="52"/>
      <c r="K8808" s="48"/>
      <c r="L8808" s="48"/>
      <c r="M8808" s="48"/>
      <c r="N8808" s="48"/>
      <c r="O8808" s="49"/>
    </row>
    <row r="8809" spans="2:15" x14ac:dyDescent="0.25">
      <c r="B8809" s="89"/>
      <c r="C8809" s="48"/>
      <c r="D8809" s="48"/>
      <c r="E8809" s="48"/>
      <c r="F8809" s="48"/>
      <c r="G8809" s="49"/>
      <c r="H8809" s="48"/>
      <c r="I8809" s="52"/>
      <c r="J8809" s="52"/>
      <c r="K8809" s="48"/>
      <c r="L8809" s="48"/>
      <c r="M8809" s="48"/>
      <c r="N8809" s="48"/>
      <c r="O8809" s="49"/>
    </row>
    <row r="8810" spans="2:15" x14ac:dyDescent="0.25">
      <c r="B8810" s="89"/>
      <c r="C8810" s="48"/>
      <c r="D8810" s="48"/>
      <c r="E8810" s="48"/>
      <c r="F8810" s="48"/>
      <c r="G8810" s="49"/>
      <c r="H8810" s="48"/>
      <c r="I8810" s="52"/>
      <c r="J8810" s="52"/>
      <c r="K8810" s="48"/>
      <c r="L8810" s="48"/>
      <c r="M8810" s="48"/>
      <c r="N8810" s="48"/>
      <c r="O8810" s="49"/>
    </row>
    <row r="8811" spans="2:15" x14ac:dyDescent="0.25">
      <c r="B8811" s="89"/>
      <c r="C8811" s="48"/>
      <c r="D8811" s="48"/>
      <c r="E8811" s="48"/>
      <c r="F8811" s="48"/>
      <c r="G8811" s="49"/>
      <c r="H8811" s="48"/>
      <c r="I8811" s="52"/>
      <c r="J8811" s="52"/>
      <c r="K8811" s="48"/>
      <c r="L8811" s="48"/>
      <c r="M8811" s="48"/>
      <c r="N8811" s="48"/>
      <c r="O8811" s="49"/>
    </row>
    <row r="8812" spans="2:15" x14ac:dyDescent="0.25">
      <c r="B8812" s="89"/>
      <c r="C8812" s="48"/>
      <c r="D8812" s="48"/>
      <c r="E8812" s="48"/>
      <c r="F8812" s="48"/>
      <c r="G8812" s="49"/>
      <c r="H8812" s="48"/>
      <c r="I8812" s="52"/>
      <c r="J8812" s="52"/>
      <c r="K8812" s="48"/>
      <c r="L8812" s="48"/>
      <c r="M8812" s="48"/>
      <c r="N8812" s="48"/>
      <c r="O8812" s="49"/>
    </row>
    <row r="8813" spans="2:15" x14ac:dyDescent="0.25">
      <c r="B8813" s="89"/>
      <c r="C8813" s="48"/>
      <c r="D8813" s="48"/>
      <c r="E8813" s="48"/>
      <c r="F8813" s="48"/>
      <c r="G8813" s="49"/>
      <c r="H8813" s="48"/>
      <c r="I8813" s="52"/>
      <c r="J8813" s="52"/>
      <c r="K8813" s="48"/>
      <c r="L8813" s="48"/>
      <c r="M8813" s="48"/>
      <c r="N8813" s="48"/>
      <c r="O8813" s="49"/>
    </row>
    <row r="8814" spans="2:15" x14ac:dyDescent="0.25">
      <c r="B8814" s="89"/>
      <c r="C8814" s="48"/>
      <c r="D8814" s="48"/>
      <c r="E8814" s="48"/>
      <c r="F8814" s="48"/>
      <c r="G8814" s="49"/>
      <c r="H8814" s="48"/>
      <c r="I8814" s="52"/>
      <c r="J8814" s="52"/>
      <c r="K8814" s="48"/>
      <c r="L8814" s="48"/>
      <c r="M8814" s="48"/>
      <c r="N8814" s="48"/>
      <c r="O8814" s="49"/>
    </row>
    <row r="8815" spans="2:15" x14ac:dyDescent="0.25">
      <c r="B8815" s="89"/>
      <c r="C8815" s="48"/>
      <c r="D8815" s="48"/>
      <c r="E8815" s="48"/>
      <c r="F8815" s="48"/>
      <c r="G8815" s="49"/>
      <c r="H8815" s="48"/>
      <c r="I8815" s="52"/>
      <c r="J8815" s="52"/>
      <c r="K8815" s="48"/>
      <c r="L8815" s="48"/>
      <c r="M8815" s="48"/>
      <c r="N8815" s="48"/>
      <c r="O8815" s="49"/>
    </row>
    <row r="8816" spans="2:15" x14ac:dyDescent="0.25">
      <c r="B8816" s="89"/>
      <c r="C8816" s="48"/>
      <c r="D8816" s="48"/>
      <c r="E8816" s="48"/>
      <c r="F8816" s="48"/>
      <c r="G8816" s="49"/>
      <c r="H8816" s="48"/>
      <c r="I8816" s="52"/>
      <c r="J8816" s="52"/>
      <c r="K8816" s="48"/>
      <c r="L8816" s="48"/>
      <c r="M8816" s="48"/>
      <c r="N8816" s="48"/>
      <c r="O8816" s="49"/>
    </row>
    <row r="8817" spans="2:15" x14ac:dyDescent="0.25">
      <c r="B8817" s="89"/>
      <c r="C8817" s="48"/>
      <c r="D8817" s="48"/>
      <c r="E8817" s="48"/>
      <c r="F8817" s="48"/>
      <c r="G8817" s="49"/>
      <c r="H8817" s="48"/>
      <c r="I8817" s="52"/>
      <c r="J8817" s="52"/>
      <c r="K8817" s="48"/>
      <c r="L8817" s="48"/>
      <c r="M8817" s="48"/>
      <c r="N8817" s="48"/>
      <c r="O8817" s="49"/>
    </row>
    <row r="8818" spans="2:15" x14ac:dyDescent="0.25">
      <c r="B8818" s="89"/>
      <c r="C8818" s="48"/>
      <c r="D8818" s="48"/>
      <c r="E8818" s="48"/>
      <c r="F8818" s="48"/>
      <c r="G8818" s="49"/>
      <c r="H8818" s="48"/>
      <c r="I8818" s="52"/>
      <c r="J8818" s="52"/>
      <c r="K8818" s="48"/>
      <c r="L8818" s="48"/>
      <c r="M8818" s="48"/>
      <c r="N8818" s="48"/>
      <c r="O8818" s="49"/>
    </row>
    <row r="8819" spans="2:15" x14ac:dyDescent="0.25">
      <c r="B8819" s="89"/>
      <c r="C8819" s="48"/>
      <c r="D8819" s="48"/>
      <c r="E8819" s="48"/>
      <c r="F8819" s="48"/>
      <c r="G8819" s="49"/>
      <c r="H8819" s="48"/>
      <c r="I8819" s="52"/>
      <c r="J8819" s="52"/>
      <c r="K8819" s="48"/>
      <c r="L8819" s="48"/>
      <c r="M8819" s="48"/>
      <c r="N8819" s="48"/>
      <c r="O8819" s="49"/>
    </row>
    <row r="8820" spans="2:15" x14ac:dyDescent="0.25">
      <c r="B8820" s="89"/>
      <c r="C8820" s="48"/>
      <c r="D8820" s="48"/>
      <c r="E8820" s="48"/>
      <c r="F8820" s="48"/>
      <c r="G8820" s="49"/>
      <c r="H8820" s="48"/>
      <c r="I8820" s="52"/>
      <c r="J8820" s="52"/>
      <c r="K8820" s="48"/>
      <c r="L8820" s="48"/>
      <c r="M8820" s="48"/>
      <c r="N8820" s="48"/>
      <c r="O8820" s="49"/>
    </row>
    <row r="8821" spans="2:15" x14ac:dyDescent="0.25">
      <c r="B8821" s="89"/>
      <c r="C8821" s="48"/>
      <c r="D8821" s="48"/>
      <c r="E8821" s="48"/>
      <c r="F8821" s="48"/>
      <c r="G8821" s="49"/>
      <c r="H8821" s="48"/>
      <c r="I8821" s="52"/>
      <c r="J8821" s="52"/>
      <c r="K8821" s="48"/>
      <c r="L8821" s="48"/>
      <c r="M8821" s="48"/>
      <c r="N8821" s="48"/>
      <c r="O8821" s="49"/>
    </row>
    <row r="8822" spans="2:15" x14ac:dyDescent="0.25">
      <c r="B8822" s="89"/>
      <c r="C8822" s="48"/>
      <c r="D8822" s="48"/>
      <c r="E8822" s="48"/>
      <c r="F8822" s="48"/>
      <c r="G8822" s="49"/>
      <c r="H8822" s="48"/>
      <c r="I8822" s="52"/>
      <c r="J8822" s="52"/>
      <c r="K8822" s="48"/>
      <c r="L8822" s="48"/>
      <c r="M8822" s="48"/>
      <c r="N8822" s="48"/>
      <c r="O8822" s="49"/>
    </row>
    <row r="8823" spans="2:15" x14ac:dyDescent="0.25">
      <c r="B8823" s="89"/>
      <c r="C8823" s="48"/>
      <c r="D8823" s="48"/>
      <c r="E8823" s="48"/>
      <c r="F8823" s="48"/>
      <c r="G8823" s="49"/>
      <c r="H8823" s="48"/>
      <c r="I8823" s="52"/>
      <c r="J8823" s="52"/>
      <c r="K8823" s="48"/>
      <c r="L8823" s="48"/>
      <c r="M8823" s="48"/>
      <c r="N8823" s="48"/>
      <c r="O8823" s="49"/>
    </row>
    <row r="8824" spans="2:15" x14ac:dyDescent="0.25">
      <c r="B8824" s="89"/>
      <c r="C8824" s="48"/>
      <c r="D8824" s="48"/>
      <c r="E8824" s="48"/>
      <c r="F8824" s="48"/>
      <c r="G8824" s="49"/>
      <c r="H8824" s="48"/>
      <c r="I8824" s="52"/>
      <c r="J8824" s="52"/>
      <c r="K8824" s="48"/>
      <c r="L8824" s="48"/>
      <c r="M8824" s="48"/>
      <c r="N8824" s="48"/>
      <c r="O8824" s="49"/>
    </row>
    <row r="8825" spans="2:15" x14ac:dyDescent="0.25">
      <c r="B8825" s="89"/>
      <c r="C8825" s="48"/>
      <c r="D8825" s="48"/>
      <c r="E8825" s="48"/>
      <c r="F8825" s="48"/>
      <c r="G8825" s="49"/>
      <c r="H8825" s="48"/>
      <c r="I8825" s="52"/>
      <c r="J8825" s="52"/>
      <c r="K8825" s="48"/>
      <c r="L8825" s="48"/>
      <c r="M8825" s="48"/>
      <c r="N8825" s="48"/>
      <c r="O8825" s="49"/>
    </row>
    <row r="8826" spans="2:15" x14ac:dyDescent="0.25">
      <c r="B8826" s="89"/>
      <c r="C8826" s="48"/>
      <c r="D8826" s="48"/>
      <c r="E8826" s="48"/>
      <c r="F8826" s="48"/>
      <c r="G8826" s="49"/>
      <c r="H8826" s="48"/>
      <c r="I8826" s="52"/>
      <c r="J8826" s="52"/>
      <c r="K8826" s="48"/>
      <c r="L8826" s="48"/>
      <c r="M8826" s="48"/>
      <c r="N8826" s="48"/>
      <c r="O8826" s="49"/>
    </row>
    <row r="8827" spans="2:15" x14ac:dyDescent="0.25">
      <c r="B8827" s="89"/>
      <c r="C8827" s="48"/>
      <c r="D8827" s="48"/>
      <c r="E8827" s="48"/>
      <c r="F8827" s="48"/>
      <c r="G8827" s="49"/>
      <c r="H8827" s="48"/>
      <c r="I8827" s="52"/>
      <c r="J8827" s="52"/>
      <c r="K8827" s="48"/>
      <c r="L8827" s="48"/>
      <c r="M8827" s="48"/>
      <c r="N8827" s="48"/>
      <c r="O8827" s="49"/>
    </row>
    <row r="8828" spans="2:15" x14ac:dyDescent="0.25">
      <c r="B8828" s="89"/>
      <c r="C8828" s="48"/>
      <c r="D8828" s="48"/>
      <c r="E8828" s="48"/>
      <c r="F8828" s="48"/>
      <c r="G8828" s="49"/>
      <c r="H8828" s="48"/>
      <c r="I8828" s="52"/>
      <c r="J8828" s="52"/>
      <c r="K8828" s="48"/>
      <c r="L8828" s="48"/>
      <c r="M8828" s="48"/>
      <c r="N8828" s="48"/>
      <c r="O8828" s="49"/>
    </row>
    <row r="8829" spans="2:15" x14ac:dyDescent="0.25">
      <c r="B8829" s="89"/>
      <c r="C8829" s="48"/>
      <c r="D8829" s="48"/>
      <c r="E8829" s="48"/>
      <c r="F8829" s="48"/>
      <c r="G8829" s="49"/>
      <c r="H8829" s="48"/>
      <c r="I8829" s="52"/>
      <c r="J8829" s="52"/>
      <c r="K8829" s="48"/>
      <c r="L8829" s="48"/>
      <c r="M8829" s="48"/>
      <c r="N8829" s="48"/>
      <c r="O8829" s="49"/>
    </row>
    <row r="8830" spans="2:15" x14ac:dyDescent="0.25">
      <c r="B8830" s="89"/>
      <c r="C8830" s="48"/>
      <c r="D8830" s="48"/>
      <c r="E8830" s="48"/>
      <c r="F8830" s="48"/>
      <c r="G8830" s="49"/>
      <c r="H8830" s="48"/>
      <c r="I8830" s="52"/>
      <c r="J8830" s="52"/>
      <c r="K8830" s="48"/>
      <c r="L8830" s="48"/>
      <c r="M8830" s="48"/>
      <c r="N8830" s="48"/>
      <c r="O8830" s="49"/>
    </row>
    <row r="8831" spans="2:15" x14ac:dyDescent="0.25">
      <c r="B8831" s="89"/>
      <c r="C8831" s="48"/>
      <c r="D8831" s="48"/>
      <c r="E8831" s="48"/>
      <c r="F8831" s="48"/>
      <c r="G8831" s="49"/>
      <c r="H8831" s="48"/>
      <c r="I8831" s="52"/>
      <c r="J8831" s="52"/>
      <c r="K8831" s="48"/>
      <c r="L8831" s="48"/>
      <c r="M8831" s="48"/>
      <c r="N8831" s="48"/>
      <c r="O8831" s="49"/>
    </row>
    <row r="8832" spans="2:15" x14ac:dyDescent="0.25">
      <c r="B8832" s="89"/>
      <c r="C8832" s="48"/>
      <c r="D8832" s="48"/>
      <c r="E8832" s="48"/>
      <c r="F8832" s="48"/>
      <c r="G8832" s="49"/>
      <c r="H8832" s="48"/>
      <c r="I8832" s="52"/>
      <c r="J8832" s="52"/>
      <c r="K8832" s="48"/>
      <c r="L8832" s="48"/>
      <c r="M8832" s="48"/>
      <c r="N8832" s="48"/>
      <c r="O8832" s="49"/>
    </row>
    <row r="8833" spans="2:15" x14ac:dyDescent="0.25">
      <c r="B8833" s="89"/>
      <c r="C8833" s="48"/>
      <c r="D8833" s="48"/>
      <c r="E8833" s="48"/>
      <c r="F8833" s="48"/>
      <c r="G8833" s="49"/>
      <c r="H8833" s="48"/>
      <c r="I8833" s="52"/>
      <c r="J8833" s="52"/>
      <c r="K8833" s="48"/>
      <c r="L8833" s="48"/>
      <c r="M8833" s="48"/>
      <c r="N8833" s="48"/>
      <c r="O8833" s="49"/>
    </row>
    <row r="8834" spans="2:15" x14ac:dyDescent="0.25">
      <c r="B8834" s="89"/>
      <c r="C8834" s="48"/>
      <c r="D8834" s="48"/>
      <c r="E8834" s="48"/>
      <c r="F8834" s="48"/>
      <c r="G8834" s="49"/>
      <c r="H8834" s="48"/>
      <c r="I8834" s="52"/>
      <c r="J8834" s="52"/>
      <c r="K8834" s="48"/>
      <c r="L8834" s="48"/>
      <c r="M8834" s="48"/>
      <c r="N8834" s="48"/>
      <c r="O8834" s="49"/>
    </row>
    <row r="8835" spans="2:15" x14ac:dyDescent="0.25">
      <c r="B8835" s="89"/>
      <c r="C8835" s="48"/>
      <c r="D8835" s="48"/>
      <c r="E8835" s="48"/>
      <c r="F8835" s="48"/>
      <c r="G8835" s="49"/>
      <c r="H8835" s="48"/>
      <c r="I8835" s="52"/>
      <c r="J8835" s="52"/>
      <c r="K8835" s="48"/>
      <c r="L8835" s="48"/>
      <c r="M8835" s="48"/>
      <c r="N8835" s="48"/>
      <c r="O8835" s="49"/>
    </row>
    <row r="8836" spans="2:15" x14ac:dyDescent="0.25">
      <c r="B8836" s="89"/>
      <c r="C8836" s="48"/>
      <c r="D8836" s="48"/>
      <c r="E8836" s="48"/>
      <c r="F8836" s="48"/>
      <c r="G8836" s="49"/>
      <c r="H8836" s="48"/>
      <c r="I8836" s="52"/>
      <c r="J8836" s="52"/>
      <c r="K8836" s="48"/>
      <c r="L8836" s="48"/>
      <c r="M8836" s="48"/>
      <c r="N8836" s="48"/>
      <c r="O8836" s="49"/>
    </row>
    <row r="8837" spans="2:15" x14ac:dyDescent="0.25">
      <c r="B8837" s="89"/>
      <c r="C8837" s="48"/>
      <c r="D8837" s="48"/>
      <c r="E8837" s="48"/>
      <c r="F8837" s="48"/>
      <c r="G8837" s="49"/>
      <c r="H8837" s="48"/>
      <c r="I8837" s="52"/>
      <c r="J8837" s="52"/>
      <c r="K8837" s="48"/>
      <c r="L8837" s="48"/>
      <c r="M8837" s="48"/>
      <c r="N8837" s="48"/>
      <c r="O8837" s="49"/>
    </row>
    <row r="8838" spans="2:15" x14ac:dyDescent="0.25">
      <c r="B8838" s="89"/>
      <c r="C8838" s="48"/>
      <c r="D8838" s="48"/>
      <c r="E8838" s="48"/>
      <c r="F8838" s="48"/>
      <c r="G8838" s="49"/>
      <c r="H8838" s="48"/>
      <c r="I8838" s="52"/>
      <c r="J8838" s="52"/>
      <c r="K8838" s="48"/>
      <c r="L8838" s="48"/>
      <c r="M8838" s="48"/>
      <c r="N8838" s="48"/>
      <c r="O8838" s="49"/>
    </row>
    <row r="8839" spans="2:15" x14ac:dyDescent="0.25">
      <c r="B8839" s="89"/>
      <c r="C8839" s="48"/>
      <c r="D8839" s="48"/>
      <c r="E8839" s="48"/>
      <c r="F8839" s="48"/>
      <c r="G8839" s="49"/>
      <c r="H8839" s="48"/>
      <c r="I8839" s="52"/>
      <c r="J8839" s="52"/>
      <c r="K8839" s="48"/>
      <c r="L8839" s="48"/>
      <c r="M8839" s="48"/>
      <c r="N8839" s="48"/>
      <c r="O8839" s="49"/>
    </row>
    <row r="8840" spans="2:15" x14ac:dyDescent="0.25">
      <c r="B8840" s="89"/>
      <c r="C8840" s="48"/>
      <c r="D8840" s="48"/>
      <c r="E8840" s="48"/>
      <c r="F8840" s="48"/>
      <c r="G8840" s="49"/>
      <c r="H8840" s="48"/>
      <c r="I8840" s="52"/>
      <c r="J8840" s="52"/>
      <c r="K8840" s="48"/>
      <c r="L8840" s="48"/>
      <c r="M8840" s="48"/>
      <c r="N8840" s="48"/>
      <c r="O8840" s="49"/>
    </row>
    <row r="8841" spans="2:15" x14ac:dyDescent="0.25">
      <c r="B8841" s="89"/>
      <c r="C8841" s="48"/>
      <c r="D8841" s="48"/>
      <c r="E8841" s="48"/>
      <c r="F8841" s="48"/>
      <c r="G8841" s="49"/>
      <c r="H8841" s="48"/>
      <c r="I8841" s="52"/>
      <c r="J8841" s="52"/>
      <c r="K8841" s="48"/>
      <c r="L8841" s="48"/>
      <c r="M8841" s="48"/>
      <c r="N8841" s="48"/>
      <c r="O8841" s="49"/>
    </row>
    <row r="8842" spans="2:15" x14ac:dyDescent="0.25">
      <c r="B8842" s="89"/>
      <c r="C8842" s="48"/>
      <c r="D8842" s="48"/>
      <c r="E8842" s="48"/>
      <c r="F8842" s="48"/>
      <c r="G8842" s="49"/>
      <c r="H8842" s="48"/>
      <c r="I8842" s="52"/>
      <c r="J8842" s="52"/>
      <c r="K8842" s="48"/>
      <c r="L8842" s="48"/>
      <c r="M8842" s="48"/>
      <c r="N8842" s="48"/>
      <c r="O8842" s="49"/>
    </row>
    <row r="8843" spans="2:15" x14ac:dyDescent="0.25">
      <c r="B8843" s="89"/>
      <c r="C8843" s="48"/>
      <c r="D8843" s="48"/>
      <c r="E8843" s="48"/>
      <c r="F8843" s="48"/>
      <c r="G8843" s="49"/>
      <c r="H8843" s="48"/>
      <c r="I8843" s="52"/>
      <c r="J8843" s="52"/>
      <c r="K8843" s="48"/>
      <c r="L8843" s="48"/>
      <c r="M8843" s="48"/>
      <c r="N8843" s="48"/>
      <c r="O8843" s="49"/>
    </row>
    <row r="8844" spans="2:15" x14ac:dyDescent="0.25">
      <c r="B8844" s="89"/>
      <c r="C8844" s="48"/>
      <c r="D8844" s="48"/>
      <c r="E8844" s="48"/>
      <c r="F8844" s="48"/>
      <c r="G8844" s="49"/>
      <c r="H8844" s="48"/>
      <c r="I8844" s="52"/>
      <c r="J8844" s="52"/>
      <c r="K8844" s="48"/>
      <c r="L8844" s="48"/>
      <c r="M8844" s="48"/>
      <c r="N8844" s="48"/>
      <c r="O8844" s="49"/>
    </row>
    <row r="8845" spans="2:15" x14ac:dyDescent="0.25">
      <c r="B8845" s="89"/>
      <c r="C8845" s="48"/>
      <c r="D8845" s="48"/>
      <c r="E8845" s="48"/>
      <c r="F8845" s="48"/>
      <c r="G8845" s="49"/>
      <c r="H8845" s="48"/>
      <c r="I8845" s="52"/>
      <c r="J8845" s="52"/>
      <c r="K8845" s="48"/>
      <c r="L8845" s="48"/>
      <c r="M8845" s="48"/>
      <c r="N8845" s="48"/>
      <c r="O8845" s="49"/>
    </row>
    <row r="8846" spans="2:15" x14ac:dyDescent="0.25">
      <c r="B8846" s="89"/>
      <c r="C8846" s="48"/>
      <c r="D8846" s="48"/>
      <c r="E8846" s="48"/>
      <c r="F8846" s="48"/>
      <c r="G8846" s="49"/>
      <c r="H8846" s="48"/>
      <c r="I8846" s="52"/>
      <c r="J8846" s="52"/>
      <c r="K8846" s="48"/>
      <c r="L8846" s="48"/>
      <c r="M8846" s="48"/>
      <c r="N8846" s="48"/>
      <c r="O8846" s="49"/>
    </row>
    <row r="8847" spans="2:15" x14ac:dyDescent="0.25">
      <c r="B8847" s="89"/>
      <c r="C8847" s="48"/>
      <c r="D8847" s="48"/>
      <c r="E8847" s="48"/>
      <c r="F8847" s="48"/>
      <c r="G8847" s="49"/>
      <c r="H8847" s="48"/>
      <c r="I8847" s="52"/>
      <c r="J8847" s="52"/>
      <c r="K8847" s="48"/>
      <c r="L8847" s="48"/>
      <c r="M8847" s="48"/>
      <c r="N8847" s="48"/>
      <c r="O8847" s="49"/>
    </row>
    <row r="8848" spans="2:15" x14ac:dyDescent="0.25">
      <c r="B8848" s="89"/>
      <c r="C8848" s="48"/>
      <c r="D8848" s="48"/>
      <c r="E8848" s="48"/>
      <c r="F8848" s="48"/>
      <c r="G8848" s="49"/>
      <c r="H8848" s="48"/>
      <c r="I8848" s="52"/>
      <c r="J8848" s="52"/>
      <c r="K8848" s="48"/>
      <c r="L8848" s="48"/>
      <c r="M8848" s="48"/>
      <c r="N8848" s="48"/>
      <c r="O8848" s="49"/>
    </row>
    <row r="8849" spans="2:15" x14ac:dyDescent="0.25">
      <c r="B8849" s="89"/>
      <c r="C8849" s="48"/>
      <c r="D8849" s="48"/>
      <c r="E8849" s="48"/>
      <c r="F8849" s="48"/>
      <c r="G8849" s="49"/>
      <c r="H8849" s="48"/>
      <c r="I8849" s="52"/>
      <c r="J8849" s="52"/>
      <c r="K8849" s="48"/>
      <c r="L8849" s="48"/>
      <c r="M8849" s="48"/>
      <c r="N8849" s="48"/>
      <c r="O8849" s="49"/>
    </row>
    <row r="8850" spans="2:15" x14ac:dyDescent="0.25">
      <c r="B8850" s="89"/>
      <c r="C8850" s="48"/>
      <c r="D8850" s="48"/>
      <c r="E8850" s="48"/>
      <c r="F8850" s="48"/>
      <c r="G8850" s="49"/>
      <c r="H8850" s="48"/>
      <c r="I8850" s="52"/>
      <c r="J8850" s="52"/>
      <c r="K8850" s="48"/>
      <c r="L8850" s="48"/>
      <c r="M8850" s="48"/>
      <c r="N8850" s="48"/>
      <c r="O8850" s="49"/>
    </row>
    <row r="8851" spans="2:15" x14ac:dyDescent="0.25">
      <c r="B8851" s="89"/>
      <c r="C8851" s="48"/>
      <c r="D8851" s="48"/>
      <c r="E8851" s="48"/>
      <c r="F8851" s="48"/>
      <c r="G8851" s="49"/>
      <c r="H8851" s="48"/>
      <c r="I8851" s="52"/>
      <c r="J8851" s="52"/>
      <c r="K8851" s="48"/>
      <c r="L8851" s="48"/>
      <c r="M8851" s="48"/>
      <c r="N8851" s="48"/>
      <c r="O8851" s="49"/>
    </row>
    <row r="8852" spans="2:15" x14ac:dyDescent="0.25">
      <c r="B8852" s="89"/>
      <c r="C8852" s="48"/>
      <c r="D8852" s="48"/>
      <c r="E8852" s="48"/>
      <c r="F8852" s="48"/>
      <c r="G8852" s="49"/>
      <c r="H8852" s="48"/>
      <c r="I8852" s="52"/>
      <c r="J8852" s="52"/>
      <c r="K8852" s="48"/>
      <c r="L8852" s="48"/>
      <c r="M8852" s="48"/>
      <c r="N8852" s="48"/>
      <c r="O8852" s="49"/>
    </row>
    <row r="8853" spans="2:15" x14ac:dyDescent="0.25">
      <c r="B8853" s="89"/>
      <c r="C8853" s="48"/>
      <c r="D8853" s="48"/>
      <c r="E8853" s="48"/>
      <c r="F8853" s="48"/>
      <c r="G8853" s="49"/>
      <c r="H8853" s="48"/>
      <c r="I8853" s="52"/>
      <c r="J8853" s="52"/>
      <c r="K8853" s="48"/>
      <c r="L8853" s="48"/>
      <c r="M8853" s="48"/>
      <c r="N8853" s="48"/>
      <c r="O8853" s="49"/>
    </row>
    <row r="8854" spans="2:15" x14ac:dyDescent="0.25">
      <c r="B8854" s="89"/>
      <c r="C8854" s="48"/>
      <c r="D8854" s="48"/>
      <c r="E8854" s="48"/>
      <c r="F8854" s="48"/>
      <c r="G8854" s="49"/>
      <c r="H8854" s="48"/>
      <c r="I8854" s="52"/>
      <c r="J8854" s="52"/>
      <c r="K8854" s="48"/>
      <c r="L8854" s="48"/>
      <c r="M8854" s="48"/>
      <c r="N8854" s="48"/>
      <c r="O8854" s="49"/>
    </row>
    <row r="8855" spans="2:15" x14ac:dyDescent="0.25">
      <c r="B8855" s="89"/>
      <c r="C8855" s="48"/>
      <c r="D8855" s="48"/>
      <c r="E8855" s="48"/>
      <c r="F8855" s="48"/>
      <c r="G8855" s="49"/>
      <c r="H8855" s="48"/>
      <c r="I8855" s="52"/>
      <c r="J8855" s="52"/>
      <c r="K8855" s="48"/>
      <c r="L8855" s="48"/>
      <c r="M8855" s="48"/>
      <c r="N8855" s="48"/>
      <c r="O8855" s="49"/>
    </row>
    <row r="8856" spans="2:15" x14ac:dyDescent="0.25">
      <c r="B8856" s="89"/>
      <c r="C8856" s="48"/>
      <c r="D8856" s="48"/>
      <c r="E8856" s="48"/>
      <c r="F8856" s="48"/>
      <c r="G8856" s="49"/>
      <c r="H8856" s="48"/>
      <c r="I8856" s="52"/>
      <c r="J8856" s="52"/>
      <c r="K8856" s="48"/>
      <c r="L8856" s="48"/>
      <c r="M8856" s="48"/>
      <c r="N8856" s="48"/>
      <c r="O8856" s="49"/>
    </row>
    <row r="8857" spans="2:15" x14ac:dyDescent="0.25">
      <c r="B8857" s="89"/>
      <c r="C8857" s="48"/>
      <c r="D8857" s="48"/>
      <c r="E8857" s="48"/>
      <c r="F8857" s="48"/>
      <c r="G8857" s="49"/>
      <c r="H8857" s="48"/>
      <c r="I8857" s="52"/>
      <c r="J8857" s="52"/>
      <c r="K8857" s="48"/>
      <c r="L8857" s="48"/>
      <c r="M8857" s="48"/>
      <c r="N8857" s="48"/>
      <c r="O8857" s="49"/>
    </row>
    <row r="8858" spans="2:15" x14ac:dyDescent="0.25">
      <c r="B8858" s="89"/>
      <c r="C8858" s="48"/>
      <c r="D8858" s="48"/>
      <c r="E8858" s="48"/>
      <c r="F8858" s="48"/>
      <c r="G8858" s="49"/>
      <c r="H8858" s="48"/>
      <c r="I8858" s="52"/>
      <c r="J8858" s="52"/>
      <c r="K8858" s="48"/>
      <c r="L8858" s="48"/>
      <c r="M8858" s="48"/>
      <c r="N8858" s="48"/>
      <c r="O8858" s="49"/>
    </row>
    <row r="8859" spans="2:15" x14ac:dyDescent="0.25">
      <c r="B8859" s="89"/>
      <c r="C8859" s="48"/>
      <c r="D8859" s="48"/>
      <c r="E8859" s="48"/>
      <c r="F8859" s="48"/>
      <c r="G8859" s="49"/>
      <c r="H8859" s="48"/>
      <c r="I8859" s="52"/>
      <c r="J8859" s="52"/>
      <c r="K8859" s="48"/>
      <c r="L8859" s="48"/>
      <c r="M8859" s="48"/>
      <c r="N8859" s="48"/>
      <c r="O8859" s="49"/>
    </row>
    <row r="8860" spans="2:15" x14ac:dyDescent="0.25">
      <c r="B8860" s="89"/>
      <c r="C8860" s="48"/>
      <c r="D8860" s="48"/>
      <c r="E8860" s="48"/>
      <c r="F8860" s="48"/>
      <c r="G8860" s="49"/>
      <c r="H8860" s="48"/>
      <c r="I8860" s="52"/>
      <c r="J8860" s="52"/>
      <c r="K8860" s="48"/>
      <c r="L8860" s="48"/>
      <c r="M8860" s="48"/>
      <c r="N8860" s="48"/>
      <c r="O8860" s="49"/>
    </row>
    <row r="8861" spans="2:15" x14ac:dyDescent="0.25">
      <c r="B8861" s="89"/>
      <c r="C8861" s="48"/>
      <c r="D8861" s="48"/>
      <c r="E8861" s="48"/>
      <c r="F8861" s="48"/>
      <c r="G8861" s="49"/>
      <c r="H8861" s="48"/>
      <c r="I8861" s="52"/>
      <c r="J8861" s="52"/>
      <c r="K8861" s="48"/>
      <c r="L8861" s="48"/>
      <c r="M8861" s="48"/>
      <c r="N8861" s="48"/>
      <c r="O8861" s="49"/>
    </row>
    <row r="8862" spans="2:15" x14ac:dyDescent="0.25">
      <c r="B8862" s="89"/>
      <c r="C8862" s="48"/>
      <c r="D8862" s="48"/>
      <c r="E8862" s="48"/>
      <c r="F8862" s="48"/>
      <c r="G8862" s="49"/>
      <c r="H8862" s="48"/>
      <c r="I8862" s="52"/>
      <c r="J8862" s="52"/>
      <c r="K8862" s="48"/>
      <c r="L8862" s="48"/>
      <c r="M8862" s="48"/>
      <c r="N8862" s="48"/>
      <c r="O8862" s="49"/>
    </row>
    <row r="8863" spans="2:15" x14ac:dyDescent="0.25">
      <c r="B8863" s="89"/>
      <c r="C8863" s="48"/>
      <c r="D8863" s="48"/>
      <c r="E8863" s="48"/>
      <c r="F8863" s="48"/>
      <c r="G8863" s="49"/>
      <c r="H8863" s="48"/>
      <c r="I8863" s="52"/>
      <c r="J8863" s="52"/>
      <c r="K8863" s="48"/>
      <c r="L8863" s="48"/>
      <c r="M8863" s="48"/>
      <c r="N8863" s="48"/>
      <c r="O8863" s="49"/>
    </row>
    <row r="8864" spans="2:15" x14ac:dyDescent="0.25">
      <c r="B8864" s="89"/>
      <c r="C8864" s="48"/>
      <c r="D8864" s="48"/>
      <c r="E8864" s="48"/>
      <c r="F8864" s="48"/>
      <c r="G8864" s="49"/>
      <c r="H8864" s="48"/>
      <c r="I8864" s="52"/>
      <c r="J8864" s="52"/>
      <c r="K8864" s="48"/>
      <c r="L8864" s="48"/>
      <c r="M8864" s="48"/>
      <c r="N8864" s="48"/>
      <c r="O8864" s="49"/>
    </row>
    <row r="8865" spans="2:15" x14ac:dyDescent="0.25">
      <c r="B8865" s="89"/>
      <c r="C8865" s="48"/>
      <c r="D8865" s="48"/>
      <c r="E8865" s="48"/>
      <c r="F8865" s="48"/>
      <c r="G8865" s="49"/>
      <c r="H8865" s="48"/>
      <c r="I8865" s="52"/>
      <c r="J8865" s="52"/>
      <c r="K8865" s="48"/>
      <c r="L8865" s="48"/>
      <c r="M8865" s="48"/>
      <c r="N8865" s="48"/>
      <c r="O8865" s="49"/>
    </row>
    <row r="8866" spans="2:15" x14ac:dyDescent="0.25">
      <c r="B8866" s="89"/>
      <c r="C8866" s="48"/>
      <c r="D8866" s="48"/>
      <c r="E8866" s="48"/>
      <c r="F8866" s="48"/>
      <c r="G8866" s="49"/>
      <c r="H8866" s="48"/>
      <c r="I8866" s="52"/>
      <c r="J8866" s="52"/>
      <c r="K8866" s="48"/>
      <c r="L8866" s="48"/>
      <c r="M8866" s="48"/>
      <c r="N8866" s="48"/>
      <c r="O8866" s="49"/>
    </row>
    <row r="8867" spans="2:15" x14ac:dyDescent="0.25">
      <c r="B8867" s="89"/>
      <c r="C8867" s="48"/>
      <c r="D8867" s="48"/>
      <c r="E8867" s="48"/>
      <c r="F8867" s="48"/>
      <c r="G8867" s="49"/>
      <c r="H8867" s="48"/>
      <c r="I8867" s="52"/>
      <c r="J8867" s="52"/>
      <c r="K8867" s="48"/>
      <c r="L8867" s="48"/>
      <c r="M8867" s="48"/>
      <c r="N8867" s="48"/>
      <c r="O8867" s="49"/>
    </row>
    <row r="8868" spans="2:15" x14ac:dyDescent="0.25">
      <c r="B8868" s="89"/>
      <c r="C8868" s="48"/>
      <c r="D8868" s="48"/>
      <c r="E8868" s="48"/>
      <c r="F8868" s="48"/>
      <c r="G8868" s="49"/>
      <c r="H8868" s="48"/>
      <c r="I8868" s="52"/>
      <c r="J8868" s="52"/>
      <c r="K8868" s="48"/>
      <c r="L8868" s="48"/>
      <c r="M8868" s="48"/>
      <c r="N8868" s="48"/>
      <c r="O8868" s="49"/>
    </row>
    <row r="8869" spans="2:15" x14ac:dyDescent="0.25">
      <c r="B8869" s="89"/>
      <c r="C8869" s="48"/>
      <c r="D8869" s="48"/>
      <c r="E8869" s="48"/>
      <c r="F8869" s="48"/>
      <c r="G8869" s="49"/>
      <c r="H8869" s="48"/>
      <c r="I8869" s="52"/>
      <c r="J8869" s="52"/>
      <c r="K8869" s="48"/>
      <c r="L8869" s="48"/>
      <c r="M8869" s="48"/>
      <c r="N8869" s="48"/>
      <c r="O8869" s="49"/>
    </row>
    <row r="8870" spans="2:15" x14ac:dyDescent="0.25">
      <c r="B8870" s="89"/>
      <c r="C8870" s="48"/>
      <c r="D8870" s="48"/>
      <c r="E8870" s="48"/>
      <c r="F8870" s="48"/>
      <c r="G8870" s="49"/>
      <c r="H8870" s="48"/>
      <c r="I8870" s="52"/>
      <c r="J8870" s="52"/>
      <c r="K8870" s="48"/>
      <c r="L8870" s="48"/>
      <c r="M8870" s="48"/>
      <c r="N8870" s="48"/>
      <c r="O8870" s="49"/>
    </row>
    <row r="8871" spans="2:15" x14ac:dyDescent="0.25">
      <c r="B8871" s="89"/>
      <c r="C8871" s="48"/>
      <c r="D8871" s="48"/>
      <c r="E8871" s="48"/>
      <c r="F8871" s="48"/>
      <c r="G8871" s="49"/>
      <c r="H8871" s="48"/>
      <c r="I8871" s="52"/>
      <c r="J8871" s="52"/>
      <c r="K8871" s="48"/>
      <c r="L8871" s="48"/>
      <c r="M8871" s="48"/>
      <c r="N8871" s="48"/>
      <c r="O8871" s="49"/>
    </row>
    <row r="8872" spans="2:15" x14ac:dyDescent="0.25">
      <c r="B8872" s="89"/>
      <c r="C8872" s="48"/>
      <c r="D8872" s="48"/>
      <c r="E8872" s="48"/>
      <c r="F8872" s="48"/>
      <c r="G8872" s="49"/>
      <c r="H8872" s="48"/>
      <c r="I8872" s="52"/>
      <c r="J8872" s="52"/>
      <c r="K8872" s="48"/>
      <c r="L8872" s="48"/>
      <c r="M8872" s="48"/>
      <c r="N8872" s="48"/>
      <c r="O8872" s="49"/>
    </row>
    <row r="8873" spans="2:15" x14ac:dyDescent="0.25">
      <c r="B8873" s="89"/>
      <c r="C8873" s="48"/>
      <c r="D8873" s="48"/>
      <c r="E8873" s="48"/>
      <c r="F8873" s="48"/>
      <c r="G8873" s="49"/>
      <c r="H8873" s="48"/>
      <c r="I8873" s="52"/>
      <c r="J8873" s="52"/>
      <c r="K8873" s="48"/>
      <c r="L8873" s="48"/>
      <c r="M8873" s="48"/>
      <c r="N8873" s="48"/>
      <c r="O8873" s="49"/>
    </row>
    <row r="8874" spans="2:15" x14ac:dyDescent="0.25">
      <c r="B8874" s="89"/>
      <c r="C8874" s="48"/>
      <c r="D8874" s="48"/>
      <c r="E8874" s="48"/>
      <c r="F8874" s="48"/>
      <c r="G8874" s="49"/>
      <c r="H8874" s="48"/>
      <c r="I8874" s="52"/>
      <c r="J8874" s="52"/>
      <c r="K8874" s="48"/>
      <c r="L8874" s="48"/>
      <c r="M8874" s="48"/>
      <c r="N8874" s="48"/>
      <c r="O8874" s="49"/>
    </row>
    <row r="8875" spans="2:15" x14ac:dyDescent="0.25">
      <c r="B8875" s="89"/>
      <c r="C8875" s="48"/>
      <c r="D8875" s="48"/>
      <c r="E8875" s="48"/>
      <c r="F8875" s="48"/>
      <c r="G8875" s="49"/>
      <c r="H8875" s="48"/>
      <c r="I8875" s="52"/>
      <c r="J8875" s="52"/>
      <c r="K8875" s="48"/>
      <c r="L8875" s="48"/>
      <c r="M8875" s="48"/>
      <c r="N8875" s="48"/>
      <c r="O8875" s="49"/>
    </row>
    <row r="8876" spans="2:15" x14ac:dyDescent="0.25">
      <c r="B8876" s="89"/>
      <c r="C8876" s="48"/>
      <c r="D8876" s="48"/>
      <c r="E8876" s="48"/>
      <c r="F8876" s="48"/>
      <c r="G8876" s="49"/>
      <c r="H8876" s="48"/>
      <c r="I8876" s="52"/>
      <c r="J8876" s="52"/>
      <c r="K8876" s="48"/>
      <c r="L8876" s="48"/>
      <c r="M8876" s="48"/>
      <c r="N8876" s="48"/>
      <c r="O8876" s="49"/>
    </row>
    <row r="8877" spans="2:15" x14ac:dyDescent="0.25">
      <c r="B8877" s="89"/>
      <c r="C8877" s="48"/>
      <c r="D8877" s="48"/>
      <c r="E8877" s="48"/>
      <c r="F8877" s="48"/>
      <c r="G8877" s="49"/>
      <c r="H8877" s="48"/>
      <c r="I8877" s="52"/>
      <c r="J8877" s="52"/>
      <c r="K8877" s="48"/>
      <c r="L8877" s="48"/>
      <c r="M8877" s="48"/>
      <c r="N8877" s="48"/>
      <c r="O8877" s="49"/>
    </row>
    <row r="8878" spans="2:15" x14ac:dyDescent="0.25">
      <c r="B8878" s="89"/>
      <c r="C8878" s="48"/>
      <c r="D8878" s="48"/>
      <c r="E8878" s="48"/>
      <c r="F8878" s="48"/>
      <c r="G8878" s="49"/>
      <c r="H8878" s="48"/>
      <c r="I8878" s="52"/>
      <c r="J8878" s="52"/>
      <c r="K8878" s="48"/>
      <c r="L8878" s="48"/>
      <c r="M8878" s="48"/>
      <c r="N8878" s="48"/>
      <c r="O8878" s="49"/>
    </row>
    <row r="8879" spans="2:15" x14ac:dyDescent="0.25">
      <c r="B8879" s="89"/>
      <c r="C8879" s="48"/>
      <c r="D8879" s="48"/>
      <c r="E8879" s="48"/>
      <c r="F8879" s="48"/>
      <c r="G8879" s="49"/>
      <c r="H8879" s="48"/>
      <c r="I8879" s="52"/>
      <c r="J8879" s="52"/>
      <c r="K8879" s="48"/>
      <c r="L8879" s="48"/>
      <c r="M8879" s="48"/>
      <c r="N8879" s="48"/>
      <c r="O8879" s="49"/>
    </row>
    <row r="8880" spans="2:15" x14ac:dyDescent="0.25">
      <c r="B8880" s="89"/>
      <c r="C8880" s="48"/>
      <c r="D8880" s="48"/>
      <c r="E8880" s="48"/>
      <c r="F8880" s="48"/>
      <c r="G8880" s="49"/>
      <c r="H8880" s="48"/>
      <c r="I8880" s="52"/>
      <c r="J8880" s="52"/>
      <c r="K8880" s="48"/>
      <c r="L8880" s="48"/>
      <c r="M8880" s="48"/>
      <c r="N8880" s="48"/>
      <c r="O8880" s="49"/>
    </row>
    <row r="8881" spans="2:15" x14ac:dyDescent="0.25">
      <c r="B8881" s="89"/>
      <c r="C8881" s="48"/>
      <c r="D8881" s="48"/>
      <c r="E8881" s="48"/>
      <c r="F8881" s="48"/>
      <c r="G8881" s="49"/>
      <c r="H8881" s="48"/>
      <c r="I8881" s="52"/>
      <c r="J8881" s="52"/>
      <c r="K8881" s="48"/>
      <c r="L8881" s="48"/>
      <c r="M8881" s="48"/>
      <c r="N8881" s="48"/>
      <c r="O8881" s="49"/>
    </row>
    <row r="8882" spans="2:15" x14ac:dyDescent="0.25">
      <c r="B8882" s="89"/>
      <c r="C8882" s="48"/>
      <c r="D8882" s="48"/>
      <c r="E8882" s="48"/>
      <c r="F8882" s="48"/>
      <c r="G8882" s="49"/>
      <c r="H8882" s="48"/>
      <c r="I8882" s="52"/>
      <c r="J8882" s="52"/>
      <c r="K8882" s="48"/>
      <c r="L8882" s="48"/>
      <c r="M8882" s="48"/>
      <c r="N8882" s="48"/>
      <c r="O8882" s="49"/>
    </row>
    <row r="8883" spans="2:15" x14ac:dyDescent="0.25">
      <c r="B8883" s="89"/>
      <c r="C8883" s="48"/>
      <c r="D8883" s="48"/>
      <c r="E8883" s="48"/>
      <c r="F8883" s="48"/>
      <c r="G8883" s="49"/>
      <c r="H8883" s="48"/>
      <c r="I8883" s="52"/>
      <c r="J8883" s="52"/>
      <c r="K8883" s="48"/>
      <c r="L8883" s="48"/>
      <c r="M8883" s="48"/>
      <c r="N8883" s="48"/>
      <c r="O8883" s="49"/>
    </row>
    <row r="8884" spans="2:15" x14ac:dyDescent="0.25">
      <c r="B8884" s="89"/>
      <c r="C8884" s="48"/>
      <c r="D8884" s="48"/>
      <c r="E8884" s="48"/>
      <c r="F8884" s="48"/>
      <c r="G8884" s="49"/>
      <c r="H8884" s="48"/>
      <c r="I8884" s="52"/>
      <c r="J8884" s="52"/>
      <c r="K8884" s="48"/>
      <c r="L8884" s="48"/>
      <c r="M8884" s="48"/>
      <c r="N8884" s="48"/>
      <c r="O8884" s="49"/>
    </row>
    <row r="8885" spans="2:15" x14ac:dyDescent="0.25">
      <c r="B8885" s="89"/>
      <c r="C8885" s="48"/>
      <c r="D8885" s="48"/>
      <c r="E8885" s="48"/>
      <c r="F8885" s="48"/>
      <c r="G8885" s="49"/>
      <c r="H8885" s="48"/>
      <c r="I8885" s="52"/>
      <c r="J8885" s="52"/>
      <c r="K8885" s="48"/>
      <c r="L8885" s="48"/>
      <c r="M8885" s="48"/>
      <c r="N8885" s="48"/>
      <c r="O8885" s="49"/>
    </row>
    <row r="8886" spans="2:15" x14ac:dyDescent="0.25">
      <c r="B8886" s="89"/>
      <c r="C8886" s="48"/>
      <c r="D8886" s="48"/>
      <c r="E8886" s="48"/>
      <c r="F8886" s="48"/>
      <c r="G8886" s="49"/>
      <c r="H8886" s="48"/>
      <c r="I8886" s="52"/>
      <c r="J8886" s="52"/>
      <c r="K8886" s="48"/>
      <c r="L8886" s="48"/>
      <c r="M8886" s="48"/>
      <c r="N8886" s="48"/>
      <c r="O8886" s="49"/>
    </row>
    <row r="8887" spans="2:15" x14ac:dyDescent="0.25">
      <c r="B8887" s="89"/>
      <c r="C8887" s="48"/>
      <c r="D8887" s="48"/>
      <c r="E8887" s="48"/>
      <c r="F8887" s="48"/>
      <c r="G8887" s="49"/>
      <c r="H8887" s="48"/>
      <c r="I8887" s="52"/>
      <c r="J8887" s="52"/>
      <c r="K8887" s="48"/>
      <c r="L8887" s="48"/>
      <c r="M8887" s="48"/>
      <c r="N8887" s="48"/>
      <c r="O8887" s="49"/>
    </row>
    <row r="8888" spans="2:15" x14ac:dyDescent="0.25">
      <c r="B8888" s="89"/>
      <c r="C8888" s="48"/>
      <c r="D8888" s="48"/>
      <c r="E8888" s="48"/>
      <c r="F8888" s="48"/>
      <c r="G8888" s="49"/>
      <c r="H8888" s="48"/>
      <c r="I8888" s="52"/>
      <c r="J8888" s="52"/>
      <c r="K8888" s="48"/>
      <c r="L8888" s="48"/>
      <c r="M8888" s="48"/>
      <c r="N8888" s="48"/>
      <c r="O8888" s="49"/>
    </row>
    <row r="8889" spans="2:15" x14ac:dyDescent="0.25">
      <c r="B8889" s="89"/>
      <c r="C8889" s="48"/>
      <c r="D8889" s="48"/>
      <c r="E8889" s="48"/>
      <c r="F8889" s="48"/>
      <c r="G8889" s="49"/>
      <c r="H8889" s="48"/>
      <c r="I8889" s="52"/>
      <c r="J8889" s="52"/>
      <c r="K8889" s="48"/>
      <c r="L8889" s="48"/>
      <c r="M8889" s="48"/>
      <c r="N8889" s="48"/>
      <c r="O8889" s="49"/>
    </row>
    <row r="8890" spans="2:15" x14ac:dyDescent="0.25">
      <c r="B8890" s="89"/>
      <c r="C8890" s="48"/>
      <c r="D8890" s="48"/>
      <c r="E8890" s="48"/>
      <c r="F8890" s="48"/>
      <c r="G8890" s="49"/>
      <c r="H8890" s="48"/>
      <c r="I8890" s="52"/>
      <c r="J8890" s="52"/>
      <c r="K8890" s="48"/>
      <c r="L8890" s="48"/>
      <c r="M8890" s="48"/>
      <c r="N8890" s="48"/>
      <c r="O8890" s="49"/>
    </row>
    <row r="8891" spans="2:15" x14ac:dyDescent="0.25">
      <c r="B8891" s="89"/>
      <c r="C8891" s="48"/>
      <c r="D8891" s="48"/>
      <c r="E8891" s="48"/>
      <c r="F8891" s="48"/>
      <c r="G8891" s="49"/>
      <c r="H8891" s="48"/>
      <c r="I8891" s="52"/>
      <c r="J8891" s="52"/>
      <c r="K8891" s="48"/>
      <c r="L8891" s="48"/>
      <c r="M8891" s="48"/>
      <c r="N8891" s="48"/>
      <c r="O8891" s="49"/>
    </row>
    <row r="8892" spans="2:15" x14ac:dyDescent="0.25">
      <c r="B8892" s="89"/>
      <c r="C8892" s="48"/>
      <c r="D8892" s="48"/>
      <c r="E8892" s="48"/>
      <c r="F8892" s="48"/>
      <c r="G8892" s="49"/>
      <c r="H8892" s="48"/>
      <c r="I8892" s="52"/>
      <c r="J8892" s="52"/>
      <c r="K8892" s="48"/>
      <c r="L8892" s="48"/>
      <c r="M8892" s="48"/>
      <c r="N8892" s="48"/>
      <c r="O8892" s="49"/>
    </row>
    <row r="8893" spans="2:15" x14ac:dyDescent="0.25">
      <c r="B8893" s="89"/>
      <c r="C8893" s="48"/>
      <c r="D8893" s="48"/>
      <c r="E8893" s="48"/>
      <c r="F8893" s="48"/>
      <c r="G8893" s="49"/>
      <c r="H8893" s="48"/>
      <c r="I8893" s="52"/>
      <c r="J8893" s="52"/>
      <c r="K8893" s="48"/>
      <c r="L8893" s="48"/>
      <c r="M8893" s="48"/>
      <c r="N8893" s="48"/>
      <c r="O8893" s="49"/>
    </row>
    <row r="8894" spans="2:15" x14ac:dyDescent="0.25">
      <c r="B8894" s="89"/>
      <c r="C8894" s="48"/>
      <c r="D8894" s="48"/>
      <c r="E8894" s="48"/>
      <c r="F8894" s="48"/>
      <c r="G8894" s="49"/>
      <c r="H8894" s="48"/>
      <c r="I8894" s="52"/>
      <c r="J8894" s="52"/>
      <c r="K8894" s="48"/>
      <c r="L8894" s="48"/>
      <c r="M8894" s="48"/>
      <c r="N8894" s="48"/>
      <c r="O8894" s="49"/>
    </row>
    <row r="8895" spans="2:15" x14ac:dyDescent="0.25">
      <c r="B8895" s="89"/>
      <c r="C8895" s="48"/>
      <c r="D8895" s="48"/>
      <c r="E8895" s="48"/>
      <c r="F8895" s="48"/>
      <c r="G8895" s="49"/>
      <c r="H8895" s="48"/>
      <c r="I8895" s="52"/>
      <c r="J8895" s="52"/>
      <c r="K8895" s="48"/>
      <c r="L8895" s="48"/>
      <c r="M8895" s="48"/>
      <c r="N8895" s="48"/>
      <c r="O8895" s="49"/>
    </row>
    <row r="8896" spans="2:15" x14ac:dyDescent="0.25">
      <c r="B8896" s="89"/>
      <c r="C8896" s="48"/>
      <c r="D8896" s="48"/>
      <c r="E8896" s="48"/>
      <c r="F8896" s="48"/>
      <c r="G8896" s="49"/>
      <c r="H8896" s="48"/>
      <c r="I8896" s="52"/>
      <c r="J8896" s="52"/>
      <c r="K8896" s="48"/>
      <c r="L8896" s="48"/>
      <c r="M8896" s="48"/>
      <c r="N8896" s="48"/>
      <c r="O8896" s="49"/>
    </row>
    <row r="8897" spans="2:15" x14ac:dyDescent="0.25">
      <c r="B8897" s="89"/>
      <c r="C8897" s="48"/>
      <c r="D8897" s="48"/>
      <c r="E8897" s="48"/>
      <c r="F8897" s="48"/>
      <c r="G8897" s="49"/>
      <c r="H8897" s="48"/>
      <c r="I8897" s="52"/>
      <c r="J8897" s="52"/>
      <c r="K8897" s="48"/>
      <c r="L8897" s="48"/>
      <c r="M8897" s="48"/>
      <c r="N8897" s="48"/>
      <c r="O8897" s="49"/>
    </row>
    <row r="8898" spans="2:15" x14ac:dyDescent="0.25">
      <c r="B8898" s="89"/>
      <c r="C8898" s="48"/>
      <c r="D8898" s="48"/>
      <c r="E8898" s="48"/>
      <c r="F8898" s="48"/>
      <c r="G8898" s="49"/>
      <c r="H8898" s="48"/>
      <c r="I8898" s="52"/>
      <c r="J8898" s="52"/>
      <c r="K8898" s="48"/>
      <c r="L8898" s="48"/>
      <c r="M8898" s="48"/>
      <c r="N8898" s="48"/>
      <c r="O8898" s="49"/>
    </row>
    <row r="8899" spans="2:15" x14ac:dyDescent="0.25">
      <c r="B8899" s="89"/>
      <c r="C8899" s="48"/>
      <c r="D8899" s="48"/>
      <c r="E8899" s="48"/>
      <c r="F8899" s="48"/>
      <c r="G8899" s="49"/>
      <c r="H8899" s="48"/>
      <c r="I8899" s="52"/>
      <c r="J8899" s="52"/>
      <c r="K8899" s="48"/>
      <c r="L8899" s="48"/>
      <c r="M8899" s="48"/>
      <c r="N8899" s="48"/>
      <c r="O8899" s="49"/>
    </row>
    <row r="8900" spans="2:15" x14ac:dyDescent="0.25">
      <c r="B8900" s="89"/>
      <c r="C8900" s="48"/>
      <c r="D8900" s="48"/>
      <c r="E8900" s="48"/>
      <c r="F8900" s="48"/>
      <c r="G8900" s="49"/>
      <c r="H8900" s="48"/>
      <c r="I8900" s="52"/>
      <c r="J8900" s="52"/>
      <c r="K8900" s="48"/>
      <c r="L8900" s="48"/>
      <c r="M8900" s="48"/>
      <c r="N8900" s="48"/>
      <c r="O8900" s="49"/>
    </row>
    <row r="8901" spans="2:15" x14ac:dyDescent="0.25">
      <c r="B8901" s="89"/>
      <c r="C8901" s="48"/>
      <c r="D8901" s="48"/>
      <c r="E8901" s="48"/>
      <c r="F8901" s="48"/>
      <c r="G8901" s="49"/>
      <c r="H8901" s="48"/>
      <c r="I8901" s="52"/>
      <c r="J8901" s="52"/>
      <c r="K8901" s="48"/>
      <c r="L8901" s="48"/>
      <c r="M8901" s="48"/>
      <c r="N8901" s="48"/>
      <c r="O8901" s="49"/>
    </row>
    <row r="8902" spans="2:15" x14ac:dyDescent="0.25">
      <c r="B8902" s="89"/>
      <c r="C8902" s="48"/>
      <c r="D8902" s="48"/>
      <c r="E8902" s="48"/>
      <c r="F8902" s="48"/>
      <c r="G8902" s="49"/>
      <c r="H8902" s="48"/>
      <c r="I8902" s="52"/>
      <c r="J8902" s="52"/>
      <c r="K8902" s="48"/>
      <c r="L8902" s="48"/>
      <c r="M8902" s="48"/>
      <c r="N8902" s="48"/>
      <c r="O8902" s="49"/>
    </row>
    <row r="8903" spans="2:15" x14ac:dyDescent="0.25">
      <c r="B8903" s="89"/>
      <c r="C8903" s="48"/>
      <c r="D8903" s="48"/>
      <c r="E8903" s="48"/>
      <c r="F8903" s="48"/>
      <c r="G8903" s="49"/>
      <c r="H8903" s="48"/>
      <c r="I8903" s="52"/>
      <c r="J8903" s="52"/>
      <c r="K8903" s="48"/>
      <c r="L8903" s="48"/>
      <c r="M8903" s="48"/>
      <c r="N8903" s="48"/>
      <c r="O8903" s="49"/>
    </row>
    <row r="8904" spans="2:15" x14ac:dyDescent="0.25">
      <c r="B8904" s="89"/>
      <c r="C8904" s="48"/>
      <c r="D8904" s="48"/>
      <c r="E8904" s="48"/>
      <c r="F8904" s="48"/>
      <c r="G8904" s="49"/>
      <c r="H8904" s="48"/>
      <c r="I8904" s="52"/>
      <c r="J8904" s="52"/>
      <c r="K8904" s="48"/>
      <c r="L8904" s="48"/>
      <c r="M8904" s="48"/>
      <c r="N8904" s="48"/>
      <c r="O8904" s="49"/>
    </row>
    <row r="8905" spans="2:15" x14ac:dyDescent="0.25">
      <c r="B8905" s="89"/>
      <c r="C8905" s="48"/>
      <c r="D8905" s="48"/>
      <c r="E8905" s="48"/>
      <c r="F8905" s="48"/>
      <c r="G8905" s="49"/>
      <c r="H8905" s="48"/>
      <c r="I8905" s="52"/>
      <c r="J8905" s="52"/>
      <c r="K8905" s="48"/>
      <c r="L8905" s="48"/>
      <c r="M8905" s="48"/>
      <c r="N8905" s="48"/>
      <c r="O8905" s="49"/>
    </row>
    <row r="8906" spans="2:15" x14ac:dyDescent="0.25">
      <c r="B8906" s="89"/>
      <c r="C8906" s="48"/>
      <c r="D8906" s="48"/>
      <c r="E8906" s="48"/>
      <c r="F8906" s="48"/>
      <c r="G8906" s="49"/>
      <c r="H8906" s="48"/>
      <c r="I8906" s="52"/>
      <c r="J8906" s="52"/>
      <c r="K8906" s="48"/>
      <c r="L8906" s="48"/>
      <c r="M8906" s="48"/>
      <c r="N8906" s="48"/>
      <c r="O8906" s="49"/>
    </row>
    <row r="8907" spans="2:15" x14ac:dyDescent="0.25">
      <c r="B8907" s="89"/>
      <c r="C8907" s="48"/>
      <c r="D8907" s="48"/>
      <c r="E8907" s="48"/>
      <c r="F8907" s="48"/>
      <c r="G8907" s="49"/>
      <c r="H8907" s="48"/>
      <c r="I8907" s="52"/>
      <c r="J8907" s="52"/>
      <c r="K8907" s="48"/>
      <c r="L8907" s="48"/>
      <c r="M8907" s="48"/>
      <c r="N8907" s="48"/>
      <c r="O8907" s="49"/>
    </row>
    <row r="8908" spans="2:15" x14ac:dyDescent="0.25">
      <c r="B8908" s="89"/>
      <c r="C8908" s="48"/>
      <c r="D8908" s="48"/>
      <c r="E8908" s="48"/>
      <c r="F8908" s="48"/>
      <c r="G8908" s="49"/>
      <c r="H8908" s="48"/>
      <c r="I8908" s="52"/>
      <c r="J8908" s="52"/>
      <c r="K8908" s="48"/>
      <c r="L8908" s="48"/>
      <c r="M8908" s="48"/>
      <c r="N8908" s="48"/>
      <c r="O8908" s="49"/>
    </row>
    <row r="8909" spans="2:15" x14ac:dyDescent="0.25">
      <c r="B8909" s="89"/>
      <c r="C8909" s="48"/>
      <c r="D8909" s="48"/>
      <c r="E8909" s="48"/>
      <c r="F8909" s="48"/>
      <c r="G8909" s="49"/>
      <c r="H8909" s="48"/>
      <c r="I8909" s="52"/>
      <c r="J8909" s="52"/>
      <c r="K8909" s="48"/>
      <c r="L8909" s="48"/>
      <c r="M8909" s="48"/>
      <c r="N8909" s="48"/>
      <c r="O8909" s="49"/>
    </row>
    <row r="8910" spans="2:15" x14ac:dyDescent="0.25">
      <c r="B8910" s="89"/>
      <c r="C8910" s="48"/>
      <c r="D8910" s="48"/>
      <c r="E8910" s="48"/>
      <c r="F8910" s="48"/>
      <c r="G8910" s="49"/>
      <c r="H8910" s="48"/>
      <c r="I8910" s="52"/>
      <c r="J8910" s="52"/>
      <c r="K8910" s="48"/>
      <c r="L8910" s="48"/>
      <c r="M8910" s="48"/>
      <c r="N8910" s="48"/>
      <c r="O8910" s="49"/>
    </row>
    <row r="8911" spans="2:15" x14ac:dyDescent="0.25">
      <c r="B8911" s="89"/>
      <c r="C8911" s="48"/>
      <c r="D8911" s="48"/>
      <c r="E8911" s="48"/>
      <c r="F8911" s="48"/>
      <c r="G8911" s="49"/>
      <c r="H8911" s="48"/>
      <c r="I8911" s="52"/>
      <c r="J8911" s="52"/>
      <c r="K8911" s="48"/>
      <c r="L8911" s="48"/>
      <c r="M8911" s="48"/>
      <c r="N8911" s="48"/>
      <c r="O8911" s="49"/>
    </row>
    <row r="8912" spans="2:15" x14ac:dyDescent="0.25">
      <c r="B8912" s="89"/>
      <c r="C8912" s="48"/>
      <c r="D8912" s="48"/>
      <c r="E8912" s="48"/>
      <c r="F8912" s="48"/>
      <c r="G8912" s="49"/>
      <c r="H8912" s="48"/>
      <c r="I8912" s="52"/>
      <c r="J8912" s="52"/>
      <c r="K8912" s="48"/>
      <c r="L8912" s="48"/>
      <c r="M8912" s="48"/>
      <c r="N8912" s="48"/>
      <c r="O8912" s="49"/>
    </row>
    <row r="8913" spans="2:15" x14ac:dyDescent="0.25">
      <c r="B8913" s="89"/>
      <c r="C8913" s="48"/>
      <c r="D8913" s="48"/>
      <c r="E8913" s="48"/>
      <c r="F8913" s="48"/>
      <c r="G8913" s="49"/>
      <c r="H8913" s="48"/>
      <c r="I8913" s="52"/>
      <c r="J8913" s="52"/>
      <c r="K8913" s="48"/>
      <c r="L8913" s="48"/>
      <c r="M8913" s="48"/>
      <c r="N8913" s="48"/>
      <c r="O8913" s="49"/>
    </row>
    <row r="8914" spans="2:15" x14ac:dyDescent="0.25">
      <c r="B8914" s="89"/>
      <c r="C8914" s="48"/>
      <c r="D8914" s="48"/>
      <c r="E8914" s="48"/>
      <c r="F8914" s="48"/>
      <c r="G8914" s="49"/>
      <c r="H8914" s="48"/>
      <c r="I8914" s="52"/>
      <c r="J8914" s="52"/>
      <c r="K8914" s="48"/>
      <c r="L8914" s="48"/>
      <c r="M8914" s="48"/>
      <c r="N8914" s="48"/>
      <c r="O8914" s="49"/>
    </row>
    <row r="8915" spans="2:15" x14ac:dyDescent="0.25">
      <c r="B8915" s="89"/>
      <c r="C8915" s="48"/>
      <c r="D8915" s="48"/>
      <c r="E8915" s="48"/>
      <c r="F8915" s="48"/>
      <c r="G8915" s="49"/>
      <c r="H8915" s="48"/>
      <c r="I8915" s="52"/>
      <c r="J8915" s="52"/>
      <c r="K8915" s="48"/>
      <c r="L8915" s="48"/>
      <c r="M8915" s="48"/>
      <c r="N8915" s="48"/>
      <c r="O8915" s="49"/>
    </row>
    <row r="8916" spans="2:15" x14ac:dyDescent="0.25">
      <c r="B8916" s="89"/>
      <c r="C8916" s="48"/>
      <c r="D8916" s="48"/>
      <c r="E8916" s="48"/>
      <c r="F8916" s="48"/>
      <c r="G8916" s="49"/>
      <c r="H8916" s="48"/>
      <c r="I8916" s="52"/>
      <c r="J8916" s="52"/>
      <c r="K8916" s="48"/>
      <c r="L8916" s="48"/>
      <c r="M8916" s="48"/>
      <c r="N8916" s="48"/>
      <c r="O8916" s="49"/>
    </row>
    <row r="8917" spans="2:15" x14ac:dyDescent="0.25">
      <c r="B8917" s="89"/>
      <c r="C8917" s="48"/>
      <c r="D8917" s="48"/>
      <c r="E8917" s="48"/>
      <c r="F8917" s="48"/>
      <c r="G8917" s="49"/>
      <c r="H8917" s="48"/>
      <c r="I8917" s="52"/>
      <c r="J8917" s="52"/>
      <c r="K8917" s="48"/>
      <c r="L8917" s="48"/>
      <c r="M8917" s="48"/>
      <c r="N8917" s="48"/>
      <c r="O8917" s="49"/>
    </row>
    <row r="8918" spans="2:15" x14ac:dyDescent="0.25">
      <c r="B8918" s="89"/>
      <c r="C8918" s="48"/>
      <c r="D8918" s="48"/>
      <c r="E8918" s="48"/>
      <c r="F8918" s="48"/>
      <c r="G8918" s="49"/>
      <c r="H8918" s="48"/>
      <c r="I8918" s="52"/>
      <c r="J8918" s="52"/>
      <c r="K8918" s="48"/>
      <c r="L8918" s="48"/>
      <c r="M8918" s="48"/>
      <c r="N8918" s="48"/>
      <c r="O8918" s="49"/>
    </row>
    <row r="8919" spans="2:15" x14ac:dyDescent="0.25">
      <c r="B8919" s="89"/>
      <c r="C8919" s="48"/>
      <c r="D8919" s="48"/>
      <c r="E8919" s="48"/>
      <c r="F8919" s="48"/>
      <c r="G8919" s="49"/>
      <c r="H8919" s="48"/>
      <c r="I8919" s="52"/>
      <c r="J8919" s="52"/>
      <c r="K8919" s="48"/>
      <c r="L8919" s="48"/>
      <c r="M8919" s="48"/>
      <c r="N8919" s="48"/>
      <c r="O8919" s="49"/>
    </row>
    <row r="8920" spans="2:15" x14ac:dyDescent="0.25">
      <c r="B8920" s="89"/>
      <c r="C8920" s="48"/>
      <c r="D8920" s="48"/>
      <c r="E8920" s="48"/>
      <c r="F8920" s="48"/>
      <c r="G8920" s="49"/>
      <c r="H8920" s="48"/>
      <c r="I8920" s="52"/>
      <c r="J8920" s="52"/>
      <c r="K8920" s="48"/>
      <c r="L8920" s="48"/>
      <c r="M8920" s="48"/>
      <c r="N8920" s="48"/>
      <c r="O8920" s="49"/>
    </row>
    <row r="8921" spans="2:15" x14ac:dyDescent="0.25">
      <c r="B8921" s="89"/>
      <c r="C8921" s="48"/>
      <c r="D8921" s="48"/>
      <c r="E8921" s="48"/>
      <c r="F8921" s="48"/>
      <c r="G8921" s="49"/>
      <c r="H8921" s="48"/>
      <c r="I8921" s="52"/>
      <c r="J8921" s="52"/>
      <c r="K8921" s="48"/>
      <c r="L8921" s="48"/>
      <c r="M8921" s="48"/>
      <c r="N8921" s="48"/>
      <c r="O8921" s="49"/>
    </row>
    <row r="8922" spans="2:15" x14ac:dyDescent="0.25">
      <c r="B8922" s="89"/>
      <c r="C8922" s="48"/>
      <c r="D8922" s="48"/>
      <c r="E8922" s="48"/>
      <c r="F8922" s="48"/>
      <c r="G8922" s="49"/>
      <c r="H8922" s="48"/>
      <c r="I8922" s="52"/>
      <c r="J8922" s="52"/>
      <c r="K8922" s="48"/>
      <c r="L8922" s="48"/>
      <c r="M8922" s="48"/>
      <c r="N8922" s="48"/>
      <c r="O8922" s="49"/>
    </row>
    <row r="8923" spans="2:15" x14ac:dyDescent="0.25">
      <c r="B8923" s="89"/>
      <c r="C8923" s="48"/>
      <c r="D8923" s="48"/>
      <c r="E8923" s="48"/>
      <c r="F8923" s="48"/>
      <c r="G8923" s="49"/>
      <c r="H8923" s="48"/>
      <c r="I8923" s="52"/>
      <c r="J8923" s="52"/>
      <c r="K8923" s="48"/>
      <c r="L8923" s="48"/>
      <c r="M8923" s="48"/>
      <c r="N8923" s="48"/>
      <c r="O8923" s="49"/>
    </row>
    <row r="8924" spans="2:15" x14ac:dyDescent="0.25">
      <c r="B8924" s="89"/>
      <c r="C8924" s="48"/>
      <c r="D8924" s="48"/>
      <c r="E8924" s="48"/>
      <c r="F8924" s="48"/>
      <c r="G8924" s="49"/>
      <c r="H8924" s="48"/>
      <c r="I8924" s="52"/>
      <c r="J8924" s="52"/>
      <c r="K8924" s="48"/>
      <c r="L8924" s="48"/>
      <c r="M8924" s="48"/>
      <c r="N8924" s="48"/>
      <c r="O8924" s="49"/>
    </row>
    <row r="8925" spans="2:15" x14ac:dyDescent="0.25">
      <c r="B8925" s="89"/>
      <c r="C8925" s="48"/>
      <c r="D8925" s="48"/>
      <c r="E8925" s="48"/>
      <c r="F8925" s="48"/>
      <c r="G8925" s="49"/>
      <c r="H8925" s="48"/>
      <c r="I8925" s="52"/>
      <c r="J8925" s="52"/>
      <c r="K8925" s="48"/>
      <c r="L8925" s="48"/>
      <c r="M8925" s="48"/>
      <c r="N8925" s="48"/>
      <c r="O8925" s="49"/>
    </row>
    <row r="8926" spans="2:15" x14ac:dyDescent="0.25">
      <c r="B8926" s="89"/>
      <c r="C8926" s="48"/>
      <c r="D8926" s="48"/>
      <c r="E8926" s="48"/>
      <c r="F8926" s="48"/>
      <c r="G8926" s="49"/>
      <c r="H8926" s="48"/>
      <c r="I8926" s="52"/>
      <c r="J8926" s="52"/>
      <c r="K8926" s="48"/>
      <c r="L8926" s="48"/>
      <c r="M8926" s="48"/>
      <c r="N8926" s="48"/>
      <c r="O8926" s="49"/>
    </row>
    <row r="8927" spans="2:15" x14ac:dyDescent="0.25">
      <c r="B8927" s="89"/>
      <c r="C8927" s="48"/>
      <c r="D8927" s="48"/>
      <c r="E8927" s="48"/>
      <c r="F8927" s="48"/>
      <c r="G8927" s="49"/>
      <c r="H8927" s="48"/>
      <c r="I8927" s="52"/>
      <c r="J8927" s="52"/>
      <c r="K8927" s="48"/>
      <c r="L8927" s="48"/>
      <c r="M8927" s="48"/>
      <c r="N8927" s="48"/>
      <c r="O8927" s="49"/>
    </row>
    <row r="8928" spans="2:15" x14ac:dyDescent="0.25">
      <c r="B8928" s="89"/>
      <c r="C8928" s="48"/>
      <c r="D8928" s="48"/>
      <c r="E8928" s="48"/>
      <c r="F8928" s="48"/>
      <c r="G8928" s="49"/>
      <c r="H8928" s="48"/>
      <c r="I8928" s="52"/>
      <c r="J8928" s="52"/>
      <c r="K8928" s="48"/>
      <c r="L8928" s="48"/>
      <c r="M8928" s="48"/>
      <c r="N8928" s="48"/>
      <c r="O8928" s="49"/>
    </row>
    <row r="8929" spans="2:15" x14ac:dyDescent="0.25">
      <c r="B8929" s="89"/>
      <c r="C8929" s="48"/>
      <c r="D8929" s="48"/>
      <c r="E8929" s="48"/>
      <c r="F8929" s="48"/>
      <c r="G8929" s="49"/>
      <c r="H8929" s="48"/>
      <c r="I8929" s="52"/>
      <c r="J8929" s="52"/>
      <c r="K8929" s="48"/>
      <c r="L8929" s="48"/>
      <c r="M8929" s="48"/>
      <c r="N8929" s="48"/>
      <c r="O8929" s="49"/>
    </row>
    <row r="8930" spans="2:15" x14ac:dyDescent="0.25">
      <c r="B8930" s="89"/>
      <c r="C8930" s="48"/>
      <c r="D8930" s="48"/>
      <c r="E8930" s="48"/>
      <c r="F8930" s="48"/>
      <c r="G8930" s="49"/>
      <c r="H8930" s="48"/>
      <c r="I8930" s="52"/>
      <c r="J8930" s="52"/>
      <c r="K8930" s="48"/>
      <c r="L8930" s="48"/>
      <c r="M8930" s="48"/>
      <c r="N8930" s="48"/>
      <c r="O8930" s="49"/>
    </row>
    <row r="8931" spans="2:15" x14ac:dyDescent="0.25">
      <c r="B8931" s="89"/>
      <c r="C8931" s="48"/>
      <c r="D8931" s="48"/>
      <c r="E8931" s="48"/>
      <c r="F8931" s="48"/>
      <c r="G8931" s="49"/>
      <c r="H8931" s="48"/>
      <c r="I8931" s="52"/>
      <c r="J8931" s="52"/>
      <c r="K8931" s="48"/>
      <c r="L8931" s="48"/>
      <c r="M8931" s="48"/>
      <c r="N8931" s="48"/>
      <c r="O8931" s="49"/>
    </row>
    <row r="8932" spans="2:15" x14ac:dyDescent="0.25">
      <c r="B8932" s="89"/>
      <c r="C8932" s="48"/>
      <c r="D8932" s="48"/>
      <c r="E8932" s="48"/>
      <c r="F8932" s="48"/>
      <c r="G8932" s="49"/>
      <c r="H8932" s="48"/>
      <c r="I8932" s="52"/>
      <c r="J8932" s="52"/>
      <c r="K8932" s="48"/>
      <c r="L8932" s="48"/>
      <c r="M8932" s="48"/>
      <c r="N8932" s="48"/>
      <c r="O8932" s="49"/>
    </row>
    <row r="8933" spans="2:15" x14ac:dyDescent="0.25">
      <c r="B8933" s="89"/>
      <c r="C8933" s="48"/>
      <c r="D8933" s="48"/>
      <c r="E8933" s="48"/>
      <c r="F8933" s="48"/>
      <c r="G8933" s="49"/>
      <c r="H8933" s="48"/>
      <c r="I8933" s="52"/>
      <c r="J8933" s="52"/>
      <c r="K8933" s="48"/>
      <c r="L8933" s="48"/>
      <c r="M8933" s="48"/>
      <c r="N8933" s="48"/>
      <c r="O8933" s="49"/>
    </row>
    <row r="8934" spans="2:15" x14ac:dyDescent="0.25">
      <c r="B8934" s="89"/>
      <c r="C8934" s="48"/>
      <c r="D8934" s="48"/>
      <c r="E8934" s="48"/>
      <c r="F8934" s="48"/>
      <c r="G8934" s="49"/>
      <c r="H8934" s="48"/>
      <c r="I8934" s="52"/>
      <c r="J8934" s="52"/>
      <c r="K8934" s="48"/>
      <c r="L8934" s="48"/>
      <c r="M8934" s="48"/>
      <c r="N8934" s="48"/>
      <c r="O8934" s="49"/>
    </row>
    <row r="8935" spans="2:15" x14ac:dyDescent="0.25">
      <c r="B8935" s="89"/>
      <c r="C8935" s="48"/>
      <c r="D8935" s="48"/>
      <c r="E8935" s="48"/>
      <c r="F8935" s="48"/>
      <c r="G8935" s="49"/>
      <c r="H8935" s="48"/>
      <c r="I8935" s="52"/>
      <c r="J8935" s="52"/>
      <c r="K8935" s="48"/>
      <c r="L8935" s="48"/>
      <c r="M8935" s="48"/>
      <c r="N8935" s="48"/>
      <c r="O8935" s="49"/>
    </row>
    <row r="8936" spans="2:15" x14ac:dyDescent="0.25">
      <c r="B8936" s="89"/>
      <c r="C8936" s="48"/>
      <c r="D8936" s="48"/>
      <c r="E8936" s="48"/>
      <c r="F8936" s="48"/>
      <c r="G8936" s="49"/>
      <c r="H8936" s="48"/>
      <c r="I8936" s="52"/>
      <c r="J8936" s="52"/>
      <c r="K8936" s="48"/>
      <c r="L8936" s="48"/>
      <c r="M8936" s="48"/>
      <c r="N8936" s="48"/>
      <c r="O8936" s="49"/>
    </row>
    <row r="8937" spans="2:15" x14ac:dyDescent="0.25">
      <c r="B8937" s="89"/>
      <c r="C8937" s="48"/>
      <c r="D8937" s="48"/>
      <c r="E8937" s="48"/>
      <c r="F8937" s="48"/>
      <c r="G8937" s="49"/>
      <c r="H8937" s="48"/>
      <c r="I8937" s="52"/>
      <c r="J8937" s="52"/>
      <c r="K8937" s="48"/>
      <c r="L8937" s="48"/>
      <c r="M8937" s="48"/>
      <c r="N8937" s="48"/>
      <c r="O8937" s="49"/>
    </row>
    <row r="8938" spans="2:15" x14ac:dyDescent="0.25">
      <c r="B8938" s="89"/>
      <c r="C8938" s="48"/>
      <c r="D8938" s="48"/>
      <c r="E8938" s="48"/>
      <c r="F8938" s="48"/>
      <c r="G8938" s="49"/>
      <c r="H8938" s="48"/>
      <c r="I8938" s="52"/>
      <c r="J8938" s="52"/>
      <c r="K8938" s="48"/>
      <c r="L8938" s="48"/>
      <c r="M8938" s="48"/>
      <c r="N8938" s="48"/>
      <c r="O8938" s="49"/>
    </row>
    <row r="8939" spans="2:15" x14ac:dyDescent="0.25">
      <c r="B8939" s="89"/>
      <c r="C8939" s="48"/>
      <c r="D8939" s="48"/>
      <c r="E8939" s="48"/>
      <c r="F8939" s="48"/>
      <c r="G8939" s="49"/>
      <c r="H8939" s="48"/>
      <c r="I8939" s="52"/>
      <c r="J8939" s="52"/>
      <c r="K8939" s="48"/>
      <c r="L8939" s="48"/>
      <c r="M8939" s="48"/>
      <c r="N8939" s="48"/>
      <c r="O8939" s="49"/>
    </row>
    <row r="8940" spans="2:15" x14ac:dyDescent="0.25">
      <c r="B8940" s="89"/>
      <c r="C8940" s="48"/>
      <c r="D8940" s="48"/>
      <c r="E8940" s="48"/>
      <c r="F8940" s="48"/>
      <c r="G8940" s="49"/>
      <c r="H8940" s="48"/>
      <c r="I8940" s="52"/>
      <c r="J8940" s="52"/>
      <c r="K8940" s="48"/>
      <c r="L8940" s="48"/>
      <c r="M8940" s="48"/>
      <c r="N8940" s="48"/>
      <c r="O8940" s="49"/>
    </row>
    <row r="8941" spans="2:15" x14ac:dyDescent="0.25">
      <c r="B8941" s="89"/>
      <c r="C8941" s="48"/>
      <c r="D8941" s="48"/>
      <c r="E8941" s="48"/>
      <c r="F8941" s="48"/>
      <c r="G8941" s="49"/>
      <c r="H8941" s="48"/>
      <c r="I8941" s="52"/>
      <c r="J8941" s="52"/>
      <c r="K8941" s="48"/>
      <c r="L8941" s="48"/>
      <c r="M8941" s="48"/>
      <c r="N8941" s="48"/>
      <c r="O8941" s="49"/>
    </row>
    <row r="8942" spans="2:15" x14ac:dyDescent="0.25">
      <c r="B8942" s="89"/>
      <c r="C8942" s="48"/>
      <c r="D8942" s="48"/>
      <c r="E8942" s="48"/>
      <c r="F8942" s="48"/>
      <c r="G8942" s="49"/>
      <c r="H8942" s="48"/>
      <c r="I8942" s="52"/>
      <c r="J8942" s="52"/>
      <c r="K8942" s="48"/>
      <c r="L8942" s="48"/>
      <c r="M8942" s="48"/>
      <c r="N8942" s="48"/>
      <c r="O8942" s="49"/>
    </row>
    <row r="8943" spans="2:15" x14ac:dyDescent="0.25">
      <c r="B8943" s="89"/>
      <c r="C8943" s="48"/>
      <c r="D8943" s="48"/>
      <c r="E8943" s="48"/>
      <c r="F8943" s="48"/>
      <c r="G8943" s="49"/>
      <c r="H8943" s="48"/>
      <c r="I8943" s="52"/>
      <c r="J8943" s="52"/>
      <c r="K8943" s="48"/>
      <c r="L8943" s="48"/>
      <c r="M8943" s="48"/>
      <c r="N8943" s="48"/>
      <c r="O8943" s="49"/>
    </row>
    <row r="8944" spans="2:15" x14ac:dyDescent="0.25">
      <c r="B8944" s="89"/>
      <c r="C8944" s="48"/>
      <c r="D8944" s="48"/>
      <c r="E8944" s="48"/>
      <c r="F8944" s="48"/>
      <c r="G8944" s="49"/>
      <c r="H8944" s="48"/>
      <c r="I8944" s="52"/>
      <c r="J8944" s="52"/>
      <c r="K8944" s="48"/>
      <c r="L8944" s="48"/>
      <c r="M8944" s="48"/>
      <c r="N8944" s="48"/>
      <c r="O8944" s="49"/>
    </row>
    <row r="8945" spans="2:15" x14ac:dyDescent="0.25">
      <c r="B8945" s="89"/>
      <c r="C8945" s="48"/>
      <c r="D8945" s="48"/>
      <c r="E8945" s="48"/>
      <c r="F8945" s="48"/>
      <c r="G8945" s="49"/>
      <c r="H8945" s="48"/>
      <c r="I8945" s="52"/>
      <c r="J8945" s="52"/>
      <c r="K8945" s="48"/>
      <c r="L8945" s="48"/>
      <c r="M8945" s="48"/>
      <c r="N8945" s="48"/>
      <c r="O8945" s="49"/>
    </row>
    <row r="8946" spans="2:15" x14ac:dyDescent="0.25">
      <c r="B8946" s="89"/>
      <c r="C8946" s="48"/>
      <c r="D8946" s="48"/>
      <c r="E8946" s="48"/>
      <c r="F8946" s="48"/>
      <c r="G8946" s="49"/>
      <c r="H8946" s="48"/>
      <c r="I8946" s="52"/>
      <c r="J8946" s="52"/>
      <c r="K8946" s="48"/>
      <c r="L8946" s="48"/>
      <c r="M8946" s="48"/>
      <c r="N8946" s="48"/>
      <c r="O8946" s="49"/>
    </row>
    <row r="8947" spans="2:15" x14ac:dyDescent="0.25">
      <c r="B8947" s="89"/>
      <c r="C8947" s="48"/>
      <c r="D8947" s="48"/>
      <c r="E8947" s="48"/>
      <c r="F8947" s="48"/>
      <c r="G8947" s="49"/>
      <c r="H8947" s="48"/>
      <c r="I8947" s="52"/>
      <c r="J8947" s="52"/>
      <c r="K8947" s="48"/>
      <c r="L8947" s="48"/>
      <c r="M8947" s="48"/>
      <c r="N8947" s="48"/>
      <c r="O8947" s="49"/>
    </row>
    <row r="8948" spans="2:15" x14ac:dyDescent="0.25">
      <c r="B8948" s="89"/>
      <c r="C8948" s="48"/>
      <c r="D8948" s="48"/>
      <c r="E8948" s="48"/>
      <c r="F8948" s="48"/>
      <c r="G8948" s="49"/>
      <c r="H8948" s="48"/>
      <c r="I8948" s="52"/>
      <c r="J8948" s="52"/>
      <c r="K8948" s="48"/>
      <c r="L8948" s="48"/>
      <c r="M8948" s="48"/>
      <c r="N8948" s="48"/>
      <c r="O8948" s="49"/>
    </row>
    <row r="8949" spans="2:15" x14ac:dyDescent="0.25">
      <c r="B8949" s="89"/>
      <c r="C8949" s="48"/>
      <c r="D8949" s="48"/>
      <c r="E8949" s="48"/>
      <c r="F8949" s="48"/>
      <c r="G8949" s="49"/>
      <c r="H8949" s="48"/>
      <c r="I8949" s="52"/>
      <c r="J8949" s="52"/>
      <c r="K8949" s="48"/>
      <c r="L8949" s="48"/>
      <c r="M8949" s="48"/>
      <c r="N8949" s="48"/>
      <c r="O8949" s="49"/>
    </row>
    <row r="8950" spans="2:15" x14ac:dyDescent="0.25">
      <c r="B8950" s="89"/>
      <c r="C8950" s="48"/>
      <c r="D8950" s="48"/>
      <c r="E8950" s="48"/>
      <c r="F8950" s="48"/>
      <c r="G8950" s="49"/>
      <c r="H8950" s="48"/>
      <c r="I8950" s="52"/>
      <c r="J8950" s="52"/>
      <c r="K8950" s="48"/>
      <c r="L8950" s="48"/>
      <c r="M8950" s="48"/>
      <c r="N8950" s="48"/>
      <c r="O8950" s="49"/>
    </row>
    <row r="8951" spans="2:15" x14ac:dyDescent="0.25">
      <c r="B8951" s="89"/>
      <c r="C8951" s="48"/>
      <c r="D8951" s="48"/>
      <c r="E8951" s="48"/>
      <c r="F8951" s="48"/>
      <c r="G8951" s="49"/>
      <c r="H8951" s="48"/>
      <c r="I8951" s="52"/>
      <c r="J8951" s="52"/>
      <c r="K8951" s="48"/>
      <c r="L8951" s="48"/>
      <c r="M8951" s="48"/>
      <c r="N8951" s="48"/>
      <c r="O8951" s="49"/>
    </row>
    <row r="8952" spans="2:15" x14ac:dyDescent="0.25">
      <c r="B8952" s="89"/>
      <c r="C8952" s="48"/>
      <c r="D8952" s="48"/>
      <c r="E8952" s="48"/>
      <c r="F8952" s="48"/>
      <c r="G8952" s="49"/>
      <c r="H8952" s="48"/>
      <c r="I8952" s="52"/>
      <c r="J8952" s="52"/>
      <c r="K8952" s="48"/>
      <c r="L8952" s="48"/>
      <c r="M8952" s="48"/>
      <c r="N8952" s="48"/>
      <c r="O8952" s="49"/>
    </row>
    <row r="8953" spans="2:15" x14ac:dyDescent="0.25">
      <c r="B8953" s="89"/>
      <c r="C8953" s="48"/>
      <c r="D8953" s="48"/>
      <c r="E8953" s="48"/>
      <c r="F8953" s="48"/>
      <c r="G8953" s="49"/>
      <c r="H8953" s="48"/>
      <c r="I8953" s="52"/>
      <c r="J8953" s="52"/>
      <c r="K8953" s="48"/>
      <c r="L8953" s="48"/>
      <c r="M8953" s="48"/>
      <c r="N8953" s="48"/>
      <c r="O8953" s="49"/>
    </row>
    <row r="8954" spans="2:15" x14ac:dyDescent="0.25">
      <c r="B8954" s="89"/>
      <c r="C8954" s="48"/>
      <c r="D8954" s="48"/>
      <c r="E8954" s="48"/>
      <c r="F8954" s="48"/>
      <c r="G8954" s="49"/>
      <c r="H8954" s="48"/>
      <c r="I8954" s="52"/>
      <c r="J8954" s="52"/>
      <c r="K8954" s="48"/>
      <c r="L8954" s="48"/>
      <c r="M8954" s="48"/>
      <c r="N8954" s="48"/>
      <c r="O8954" s="49"/>
    </row>
    <row r="8955" spans="2:15" x14ac:dyDescent="0.25">
      <c r="B8955" s="89"/>
      <c r="C8955" s="48"/>
      <c r="D8955" s="48"/>
      <c r="E8955" s="48"/>
      <c r="F8955" s="48"/>
      <c r="G8955" s="49"/>
      <c r="H8955" s="48"/>
      <c r="I8955" s="52"/>
      <c r="J8955" s="52"/>
      <c r="K8955" s="48"/>
      <c r="L8955" s="48"/>
      <c r="M8955" s="48"/>
      <c r="N8955" s="48"/>
      <c r="O8955" s="49"/>
    </row>
    <row r="8956" spans="2:15" x14ac:dyDescent="0.25">
      <c r="B8956" s="89"/>
      <c r="C8956" s="48"/>
      <c r="D8956" s="48"/>
      <c r="E8956" s="48"/>
      <c r="F8956" s="48"/>
      <c r="G8956" s="49"/>
      <c r="H8956" s="48"/>
      <c r="I8956" s="52"/>
      <c r="J8956" s="52"/>
      <c r="K8956" s="48"/>
      <c r="L8956" s="48"/>
      <c r="M8956" s="48"/>
      <c r="N8956" s="48"/>
      <c r="O8956" s="49"/>
    </row>
    <row r="8957" spans="2:15" x14ac:dyDescent="0.25">
      <c r="B8957" s="89"/>
      <c r="C8957" s="48"/>
      <c r="D8957" s="48"/>
      <c r="E8957" s="48"/>
      <c r="F8957" s="48"/>
      <c r="G8957" s="49"/>
      <c r="H8957" s="48"/>
      <c r="I8957" s="52"/>
      <c r="J8957" s="52"/>
      <c r="K8957" s="48"/>
      <c r="L8957" s="48"/>
      <c r="M8957" s="48"/>
      <c r="N8957" s="48"/>
      <c r="O8957" s="49"/>
    </row>
    <row r="8958" spans="2:15" x14ac:dyDescent="0.25">
      <c r="B8958" s="89"/>
      <c r="C8958" s="48"/>
      <c r="D8958" s="48"/>
      <c r="E8958" s="48"/>
      <c r="F8958" s="48"/>
      <c r="G8958" s="49"/>
      <c r="H8958" s="48"/>
      <c r="I8958" s="52"/>
      <c r="J8958" s="52"/>
      <c r="K8958" s="48"/>
      <c r="L8958" s="48"/>
      <c r="M8958" s="48"/>
      <c r="N8958" s="48"/>
      <c r="O8958" s="49"/>
    </row>
    <row r="8959" spans="2:15" x14ac:dyDescent="0.25">
      <c r="B8959" s="89"/>
      <c r="C8959" s="48"/>
      <c r="D8959" s="48"/>
      <c r="E8959" s="48"/>
      <c r="F8959" s="48"/>
      <c r="G8959" s="49"/>
      <c r="H8959" s="48"/>
      <c r="I8959" s="52"/>
      <c r="J8959" s="52"/>
      <c r="K8959" s="48"/>
      <c r="L8959" s="48"/>
      <c r="M8959" s="48"/>
      <c r="N8959" s="48"/>
      <c r="O8959" s="49"/>
    </row>
    <row r="8960" spans="2:15" x14ac:dyDescent="0.25">
      <c r="B8960" s="89"/>
      <c r="C8960" s="48"/>
      <c r="D8960" s="48"/>
      <c r="E8960" s="48"/>
      <c r="F8960" s="48"/>
      <c r="G8960" s="49"/>
      <c r="H8960" s="48"/>
      <c r="I8960" s="52"/>
      <c r="J8960" s="52"/>
      <c r="K8960" s="48"/>
      <c r="L8960" s="48"/>
      <c r="M8960" s="48"/>
      <c r="N8960" s="48"/>
      <c r="O8960" s="49"/>
    </row>
    <row r="8961" spans="2:15" x14ac:dyDescent="0.25">
      <c r="B8961" s="89"/>
      <c r="C8961" s="48"/>
      <c r="D8961" s="48"/>
      <c r="E8961" s="48"/>
      <c r="F8961" s="48"/>
      <c r="G8961" s="49"/>
      <c r="H8961" s="48"/>
      <c r="I8961" s="52"/>
      <c r="J8961" s="52"/>
      <c r="K8961" s="48"/>
      <c r="L8961" s="48"/>
      <c r="M8961" s="48"/>
      <c r="N8961" s="48"/>
      <c r="O8961" s="49"/>
    </row>
    <row r="8962" spans="2:15" x14ac:dyDescent="0.25">
      <c r="B8962" s="89"/>
      <c r="C8962" s="48"/>
      <c r="D8962" s="48"/>
      <c r="E8962" s="48"/>
      <c r="F8962" s="48"/>
      <c r="G8962" s="49"/>
      <c r="H8962" s="48"/>
      <c r="I8962" s="52"/>
      <c r="J8962" s="52"/>
      <c r="K8962" s="48"/>
      <c r="L8962" s="48"/>
      <c r="M8962" s="48"/>
      <c r="N8962" s="48"/>
      <c r="O8962" s="49"/>
    </row>
    <row r="8963" spans="2:15" x14ac:dyDescent="0.25">
      <c r="B8963" s="89"/>
      <c r="C8963" s="48"/>
      <c r="D8963" s="48"/>
      <c r="E8963" s="48"/>
      <c r="F8963" s="48"/>
      <c r="G8963" s="49"/>
      <c r="H8963" s="48"/>
      <c r="I8963" s="52"/>
      <c r="J8963" s="52"/>
      <c r="K8963" s="48"/>
      <c r="L8963" s="48"/>
      <c r="M8963" s="48"/>
      <c r="N8963" s="48"/>
      <c r="O8963" s="49"/>
    </row>
    <row r="8964" spans="2:15" x14ac:dyDescent="0.25">
      <c r="B8964" s="89"/>
      <c r="C8964" s="48"/>
      <c r="D8964" s="48"/>
      <c r="E8964" s="48"/>
      <c r="F8964" s="48"/>
      <c r="G8964" s="49"/>
      <c r="H8964" s="48"/>
      <c r="I8964" s="52"/>
      <c r="J8964" s="52"/>
      <c r="K8964" s="48"/>
      <c r="L8964" s="48"/>
      <c r="M8964" s="48"/>
      <c r="N8964" s="48"/>
      <c r="O8964" s="49"/>
    </row>
    <row r="8965" spans="2:15" x14ac:dyDescent="0.25">
      <c r="B8965" s="89"/>
      <c r="C8965" s="48"/>
      <c r="D8965" s="48"/>
      <c r="E8965" s="48"/>
      <c r="F8965" s="48"/>
      <c r="G8965" s="49"/>
      <c r="H8965" s="48"/>
      <c r="I8965" s="52"/>
      <c r="J8965" s="52"/>
      <c r="K8965" s="48"/>
      <c r="L8965" s="48"/>
      <c r="M8965" s="48"/>
      <c r="N8965" s="48"/>
      <c r="O8965" s="49"/>
    </row>
    <row r="8966" spans="2:15" x14ac:dyDescent="0.25">
      <c r="B8966" s="89"/>
      <c r="C8966" s="48"/>
      <c r="D8966" s="48"/>
      <c r="E8966" s="48"/>
      <c r="F8966" s="48"/>
      <c r="G8966" s="49"/>
      <c r="H8966" s="48"/>
      <c r="I8966" s="52"/>
      <c r="J8966" s="52"/>
      <c r="K8966" s="48"/>
      <c r="L8966" s="48"/>
      <c r="M8966" s="48"/>
      <c r="N8966" s="48"/>
      <c r="O8966" s="49"/>
    </row>
    <row r="8967" spans="2:15" x14ac:dyDescent="0.25">
      <c r="B8967" s="89"/>
      <c r="C8967" s="48"/>
      <c r="D8967" s="48"/>
      <c r="E8967" s="48"/>
      <c r="F8967" s="48"/>
      <c r="G8967" s="49"/>
      <c r="H8967" s="48"/>
      <c r="I8967" s="52"/>
      <c r="J8967" s="52"/>
      <c r="K8967" s="48"/>
      <c r="L8967" s="48"/>
      <c r="M8967" s="48"/>
      <c r="N8967" s="48"/>
      <c r="O8967" s="49"/>
    </row>
    <row r="8968" spans="2:15" x14ac:dyDescent="0.25">
      <c r="B8968" s="89"/>
      <c r="C8968" s="48"/>
      <c r="D8968" s="48"/>
      <c r="E8968" s="48"/>
      <c r="F8968" s="48"/>
      <c r="G8968" s="49"/>
      <c r="H8968" s="48"/>
      <c r="I8968" s="52"/>
      <c r="J8968" s="52"/>
      <c r="K8968" s="48"/>
      <c r="L8968" s="48"/>
      <c r="M8968" s="48"/>
      <c r="N8968" s="48"/>
      <c r="O8968" s="49"/>
    </row>
    <row r="8969" spans="2:15" x14ac:dyDescent="0.25">
      <c r="B8969" s="89"/>
      <c r="C8969" s="48"/>
      <c r="D8969" s="48"/>
      <c r="E8969" s="48"/>
      <c r="F8969" s="48"/>
      <c r="G8969" s="49"/>
      <c r="H8969" s="48"/>
      <c r="I8969" s="52"/>
      <c r="J8969" s="52"/>
      <c r="K8969" s="48"/>
      <c r="L8969" s="48"/>
      <c r="M8969" s="48"/>
      <c r="N8969" s="48"/>
      <c r="O8969" s="49"/>
    </row>
    <row r="8970" spans="2:15" x14ac:dyDescent="0.25">
      <c r="B8970" s="89"/>
      <c r="C8970" s="48"/>
      <c r="D8970" s="48"/>
      <c r="E8970" s="48"/>
      <c r="F8970" s="48"/>
      <c r="G8970" s="49"/>
      <c r="H8970" s="48"/>
      <c r="I8970" s="52"/>
      <c r="J8970" s="52"/>
      <c r="K8970" s="48"/>
      <c r="L8970" s="48"/>
      <c r="M8970" s="48"/>
      <c r="N8970" s="48"/>
      <c r="O8970" s="49"/>
    </row>
    <row r="8971" spans="2:15" x14ac:dyDescent="0.25">
      <c r="B8971" s="89"/>
      <c r="C8971" s="48"/>
      <c r="D8971" s="48"/>
      <c r="E8971" s="48"/>
      <c r="F8971" s="48"/>
      <c r="G8971" s="49"/>
      <c r="H8971" s="48"/>
      <c r="I8971" s="52"/>
      <c r="J8971" s="52"/>
      <c r="K8971" s="48"/>
      <c r="L8971" s="48"/>
      <c r="M8971" s="48"/>
      <c r="N8971" s="48"/>
      <c r="O8971" s="49"/>
    </row>
    <row r="8972" spans="2:15" x14ac:dyDescent="0.25">
      <c r="B8972" s="89"/>
      <c r="C8972" s="48"/>
      <c r="D8972" s="48"/>
      <c r="E8972" s="48"/>
      <c r="F8972" s="48"/>
      <c r="G8972" s="49"/>
      <c r="H8972" s="48"/>
      <c r="I8972" s="52"/>
      <c r="J8972" s="52"/>
      <c r="K8972" s="48"/>
      <c r="L8972" s="48"/>
      <c r="M8972" s="48"/>
      <c r="N8972" s="48"/>
      <c r="O8972" s="49"/>
    </row>
    <row r="8973" spans="2:15" x14ac:dyDescent="0.25">
      <c r="B8973" s="89"/>
      <c r="C8973" s="48"/>
      <c r="D8973" s="48"/>
      <c r="E8973" s="48"/>
      <c r="F8973" s="48"/>
      <c r="G8973" s="49"/>
      <c r="H8973" s="48"/>
      <c r="I8973" s="52"/>
      <c r="J8973" s="52"/>
      <c r="K8973" s="48"/>
      <c r="L8973" s="48"/>
      <c r="M8973" s="48"/>
      <c r="N8973" s="48"/>
      <c r="O8973" s="49"/>
    </row>
    <row r="8974" spans="2:15" x14ac:dyDescent="0.25">
      <c r="B8974" s="89"/>
      <c r="C8974" s="48"/>
      <c r="D8974" s="48"/>
      <c r="E8974" s="48"/>
      <c r="F8974" s="48"/>
      <c r="G8974" s="49"/>
      <c r="H8974" s="48"/>
      <c r="I8974" s="52"/>
      <c r="J8974" s="52"/>
      <c r="K8974" s="48"/>
      <c r="L8974" s="48"/>
      <c r="M8974" s="48"/>
      <c r="N8974" s="48"/>
      <c r="O8974" s="49"/>
    </row>
    <row r="8975" spans="2:15" x14ac:dyDescent="0.25">
      <c r="B8975" s="89"/>
      <c r="C8975" s="48"/>
      <c r="D8975" s="48"/>
      <c r="E8975" s="48"/>
      <c r="F8975" s="48"/>
      <c r="G8975" s="49"/>
      <c r="H8975" s="48"/>
      <c r="I8975" s="52"/>
      <c r="J8975" s="52"/>
      <c r="K8975" s="48"/>
      <c r="L8975" s="48"/>
      <c r="M8975" s="48"/>
      <c r="N8975" s="48"/>
      <c r="O8975" s="49"/>
    </row>
    <row r="8976" spans="2:15" x14ac:dyDescent="0.25">
      <c r="B8976" s="89"/>
      <c r="C8976" s="48"/>
      <c r="D8976" s="48"/>
      <c r="E8976" s="48"/>
      <c r="F8976" s="48"/>
      <c r="G8976" s="49"/>
      <c r="H8976" s="48"/>
      <c r="I8976" s="52"/>
      <c r="J8976" s="52"/>
      <c r="K8976" s="48"/>
      <c r="L8976" s="48"/>
      <c r="M8976" s="48"/>
      <c r="N8976" s="48"/>
      <c r="O8976" s="49"/>
    </row>
    <row r="8977" spans="2:15" x14ac:dyDescent="0.25">
      <c r="B8977" s="89"/>
      <c r="C8977" s="48"/>
      <c r="D8977" s="48"/>
      <c r="E8977" s="48"/>
      <c r="F8977" s="48"/>
      <c r="G8977" s="49"/>
      <c r="H8977" s="48"/>
      <c r="I8977" s="52"/>
      <c r="J8977" s="52"/>
      <c r="K8977" s="48"/>
      <c r="L8977" s="48"/>
      <c r="M8977" s="48"/>
      <c r="N8977" s="48"/>
      <c r="O8977" s="49"/>
    </row>
    <row r="8978" spans="2:15" x14ac:dyDescent="0.25">
      <c r="B8978" s="89"/>
      <c r="C8978" s="48"/>
      <c r="D8978" s="48"/>
      <c r="E8978" s="48"/>
      <c r="F8978" s="48"/>
      <c r="G8978" s="49"/>
      <c r="H8978" s="48"/>
      <c r="I8978" s="52"/>
      <c r="J8978" s="52"/>
      <c r="K8978" s="48"/>
      <c r="L8978" s="48"/>
      <c r="M8978" s="48"/>
      <c r="N8978" s="48"/>
      <c r="O8978" s="49"/>
    </row>
    <row r="8979" spans="2:15" x14ac:dyDescent="0.25">
      <c r="B8979" s="89"/>
      <c r="C8979" s="48"/>
      <c r="D8979" s="48"/>
      <c r="E8979" s="48"/>
      <c r="F8979" s="48"/>
      <c r="G8979" s="49"/>
      <c r="H8979" s="48"/>
      <c r="I8979" s="52"/>
      <c r="J8979" s="52"/>
      <c r="K8979" s="48"/>
      <c r="L8979" s="48"/>
      <c r="M8979" s="48"/>
      <c r="N8979" s="48"/>
      <c r="O8979" s="49"/>
    </row>
    <row r="8980" spans="2:15" x14ac:dyDescent="0.25">
      <c r="B8980" s="89"/>
      <c r="C8980" s="48"/>
      <c r="D8980" s="48"/>
      <c r="E8980" s="48"/>
      <c r="F8980" s="48"/>
      <c r="G8980" s="49"/>
      <c r="H8980" s="48"/>
      <c r="I8980" s="52"/>
      <c r="J8980" s="52"/>
      <c r="K8980" s="48"/>
      <c r="L8980" s="48"/>
      <c r="M8980" s="48"/>
      <c r="N8980" s="48"/>
      <c r="O8980" s="49"/>
    </row>
    <row r="8981" spans="2:15" x14ac:dyDescent="0.25">
      <c r="B8981" s="89"/>
      <c r="C8981" s="48"/>
      <c r="D8981" s="48"/>
      <c r="E8981" s="48"/>
      <c r="F8981" s="48"/>
      <c r="G8981" s="49"/>
      <c r="H8981" s="48"/>
      <c r="I8981" s="52"/>
      <c r="J8981" s="52"/>
      <c r="K8981" s="48"/>
      <c r="L8981" s="48"/>
      <c r="M8981" s="48"/>
      <c r="N8981" s="48"/>
      <c r="O8981" s="49"/>
    </row>
    <row r="8982" spans="2:15" x14ac:dyDescent="0.25">
      <c r="B8982" s="89"/>
      <c r="C8982" s="48"/>
      <c r="D8982" s="48"/>
      <c r="E8982" s="48"/>
      <c r="F8982" s="48"/>
      <c r="G8982" s="49"/>
      <c r="H8982" s="48"/>
      <c r="I8982" s="52"/>
      <c r="J8982" s="52"/>
      <c r="K8982" s="48"/>
      <c r="L8982" s="48"/>
      <c r="M8982" s="48"/>
      <c r="N8982" s="48"/>
      <c r="O8982" s="49"/>
    </row>
    <row r="8983" spans="2:15" x14ac:dyDescent="0.25">
      <c r="B8983" s="89"/>
      <c r="C8983" s="48"/>
      <c r="D8983" s="48"/>
      <c r="E8983" s="48"/>
      <c r="F8983" s="48"/>
      <c r="G8983" s="49"/>
      <c r="H8983" s="48"/>
      <c r="I8983" s="52"/>
      <c r="J8983" s="52"/>
      <c r="K8983" s="48"/>
      <c r="L8983" s="48"/>
      <c r="M8983" s="48"/>
      <c r="N8983" s="48"/>
      <c r="O8983" s="49"/>
    </row>
    <row r="8984" spans="2:15" x14ac:dyDescent="0.25">
      <c r="B8984" s="89"/>
      <c r="C8984" s="48"/>
      <c r="D8984" s="48"/>
      <c r="E8984" s="48"/>
      <c r="F8984" s="48"/>
      <c r="G8984" s="49"/>
      <c r="H8984" s="48"/>
      <c r="I8984" s="52"/>
      <c r="J8984" s="52"/>
      <c r="K8984" s="48"/>
      <c r="L8984" s="48"/>
      <c r="M8984" s="48"/>
      <c r="N8984" s="48"/>
      <c r="O8984" s="49"/>
    </row>
    <row r="8985" spans="2:15" x14ac:dyDescent="0.25">
      <c r="B8985" s="89"/>
      <c r="C8985" s="48"/>
      <c r="D8985" s="48"/>
      <c r="E8985" s="48"/>
      <c r="F8985" s="48"/>
      <c r="G8985" s="49"/>
      <c r="H8985" s="48"/>
      <c r="I8985" s="52"/>
      <c r="J8985" s="52"/>
      <c r="K8985" s="48"/>
      <c r="L8985" s="48"/>
      <c r="M8985" s="48"/>
      <c r="N8985" s="48"/>
      <c r="O8985" s="49"/>
    </row>
    <row r="8986" spans="2:15" x14ac:dyDescent="0.25">
      <c r="B8986" s="89"/>
      <c r="C8986" s="48"/>
      <c r="D8986" s="48"/>
      <c r="E8986" s="48"/>
      <c r="F8986" s="48"/>
      <c r="G8986" s="49"/>
      <c r="H8986" s="48"/>
      <c r="I8986" s="52"/>
      <c r="J8986" s="52"/>
      <c r="K8986" s="48"/>
      <c r="L8986" s="48"/>
      <c r="M8986" s="48"/>
      <c r="N8986" s="48"/>
      <c r="O8986" s="49"/>
    </row>
    <row r="8987" spans="2:15" x14ac:dyDescent="0.25">
      <c r="B8987" s="89"/>
      <c r="C8987" s="48"/>
      <c r="D8987" s="48"/>
      <c r="E8987" s="48"/>
      <c r="F8987" s="48"/>
      <c r="G8987" s="49"/>
      <c r="H8987" s="48"/>
      <c r="I8987" s="52"/>
      <c r="J8987" s="52"/>
      <c r="K8987" s="48"/>
      <c r="L8987" s="48"/>
      <c r="M8987" s="48"/>
      <c r="N8987" s="48"/>
      <c r="O8987" s="49"/>
    </row>
    <row r="8988" spans="2:15" x14ac:dyDescent="0.25">
      <c r="B8988" s="89"/>
      <c r="C8988" s="48"/>
      <c r="D8988" s="48"/>
      <c r="E8988" s="48"/>
      <c r="F8988" s="48"/>
      <c r="G8988" s="49"/>
      <c r="H8988" s="48"/>
      <c r="I8988" s="52"/>
      <c r="J8988" s="52"/>
      <c r="K8988" s="48"/>
      <c r="L8988" s="48"/>
      <c r="M8988" s="48"/>
      <c r="N8988" s="48"/>
      <c r="O8988" s="49"/>
    </row>
    <row r="8989" spans="2:15" x14ac:dyDescent="0.25">
      <c r="B8989" s="89"/>
      <c r="C8989" s="48"/>
      <c r="D8989" s="48"/>
      <c r="E8989" s="48"/>
      <c r="F8989" s="48"/>
      <c r="G8989" s="49"/>
      <c r="H8989" s="48"/>
      <c r="I8989" s="52"/>
      <c r="J8989" s="52"/>
      <c r="K8989" s="48"/>
      <c r="L8989" s="48"/>
      <c r="M8989" s="48"/>
      <c r="N8989" s="48"/>
      <c r="O8989" s="49"/>
    </row>
    <row r="8990" spans="2:15" x14ac:dyDescent="0.25">
      <c r="B8990" s="89"/>
      <c r="C8990" s="48"/>
      <c r="D8990" s="48"/>
      <c r="E8990" s="48"/>
      <c r="F8990" s="48"/>
      <c r="G8990" s="49"/>
      <c r="H8990" s="48"/>
      <c r="I8990" s="52"/>
      <c r="J8990" s="52"/>
      <c r="K8990" s="48"/>
      <c r="L8990" s="48"/>
      <c r="M8990" s="48"/>
      <c r="N8990" s="48"/>
      <c r="O8990" s="49"/>
    </row>
    <row r="8991" spans="2:15" x14ac:dyDescent="0.25">
      <c r="B8991" s="89"/>
      <c r="C8991" s="48"/>
      <c r="D8991" s="48"/>
      <c r="E8991" s="48"/>
      <c r="F8991" s="48"/>
      <c r="G8991" s="49"/>
      <c r="H8991" s="48"/>
      <c r="I8991" s="52"/>
      <c r="J8991" s="52"/>
      <c r="K8991" s="48"/>
      <c r="L8991" s="48"/>
      <c r="M8991" s="48"/>
      <c r="N8991" s="48"/>
      <c r="O8991" s="49"/>
    </row>
    <row r="8992" spans="2:15" x14ac:dyDescent="0.25">
      <c r="B8992" s="89"/>
      <c r="C8992" s="48"/>
      <c r="D8992" s="48"/>
      <c r="E8992" s="48"/>
      <c r="F8992" s="48"/>
      <c r="G8992" s="49"/>
      <c r="H8992" s="48"/>
      <c r="I8992" s="52"/>
      <c r="J8992" s="52"/>
      <c r="K8992" s="48"/>
      <c r="L8992" s="48"/>
      <c r="M8992" s="48"/>
      <c r="N8992" s="48"/>
      <c r="O8992" s="49"/>
    </row>
    <row r="8993" spans="2:15" x14ac:dyDescent="0.25">
      <c r="B8993" s="89"/>
      <c r="C8993" s="48"/>
      <c r="D8993" s="48"/>
      <c r="E8993" s="48"/>
      <c r="F8993" s="48"/>
      <c r="G8993" s="49"/>
      <c r="H8993" s="48"/>
      <c r="I8993" s="52"/>
      <c r="J8993" s="52"/>
      <c r="K8993" s="48"/>
      <c r="L8993" s="48"/>
      <c r="M8993" s="48"/>
      <c r="N8993" s="48"/>
      <c r="O8993" s="49"/>
    </row>
    <row r="8994" spans="2:15" x14ac:dyDescent="0.25">
      <c r="B8994" s="89"/>
      <c r="C8994" s="48"/>
      <c r="D8994" s="48"/>
      <c r="E8994" s="48"/>
      <c r="F8994" s="48"/>
      <c r="G8994" s="49"/>
      <c r="H8994" s="48"/>
      <c r="I8994" s="52"/>
      <c r="J8994" s="52"/>
      <c r="K8994" s="48"/>
      <c r="L8994" s="48"/>
      <c r="M8994" s="48"/>
      <c r="N8994" s="48"/>
      <c r="O8994" s="49"/>
    </row>
    <row r="8995" spans="2:15" x14ac:dyDescent="0.25">
      <c r="B8995" s="89"/>
      <c r="C8995" s="48"/>
      <c r="D8995" s="48"/>
      <c r="E8995" s="48"/>
      <c r="F8995" s="48"/>
      <c r="G8995" s="49"/>
      <c r="H8995" s="48"/>
      <c r="I8995" s="52"/>
      <c r="J8995" s="52"/>
      <c r="K8995" s="48"/>
      <c r="L8995" s="48"/>
      <c r="M8995" s="48"/>
      <c r="N8995" s="48"/>
      <c r="O8995" s="49"/>
    </row>
    <row r="8996" spans="2:15" x14ac:dyDescent="0.25">
      <c r="B8996" s="89"/>
      <c r="C8996" s="48"/>
      <c r="D8996" s="48"/>
      <c r="E8996" s="48"/>
      <c r="F8996" s="48"/>
      <c r="G8996" s="49"/>
      <c r="H8996" s="48"/>
      <c r="I8996" s="52"/>
      <c r="J8996" s="52"/>
      <c r="K8996" s="48"/>
      <c r="L8996" s="48"/>
      <c r="M8996" s="48"/>
      <c r="N8996" s="48"/>
      <c r="O8996" s="49"/>
    </row>
    <row r="8997" spans="2:15" x14ac:dyDescent="0.25">
      <c r="B8997" s="89"/>
      <c r="C8997" s="48"/>
      <c r="D8997" s="48"/>
      <c r="E8997" s="48"/>
      <c r="F8997" s="48"/>
      <c r="G8997" s="49"/>
      <c r="H8997" s="48"/>
      <c r="I8997" s="52"/>
      <c r="J8997" s="52"/>
      <c r="K8997" s="48"/>
      <c r="L8997" s="48"/>
      <c r="M8997" s="48"/>
      <c r="N8997" s="48"/>
      <c r="O8997" s="49"/>
    </row>
    <row r="8998" spans="2:15" x14ac:dyDescent="0.25">
      <c r="B8998" s="89"/>
      <c r="C8998" s="48"/>
      <c r="D8998" s="48"/>
      <c r="E8998" s="48"/>
      <c r="F8998" s="48"/>
      <c r="G8998" s="49"/>
      <c r="H8998" s="48"/>
      <c r="I8998" s="52"/>
      <c r="J8998" s="52"/>
      <c r="K8998" s="48"/>
      <c r="L8998" s="48"/>
      <c r="M8998" s="48"/>
      <c r="N8998" s="48"/>
      <c r="O8998" s="49"/>
    </row>
    <row r="8999" spans="2:15" x14ac:dyDescent="0.25">
      <c r="B8999" s="89"/>
      <c r="C8999" s="48"/>
      <c r="D8999" s="48"/>
      <c r="E8999" s="48"/>
      <c r="F8999" s="48"/>
      <c r="G8999" s="49"/>
      <c r="H8999" s="48"/>
      <c r="I8999" s="52"/>
      <c r="J8999" s="52"/>
      <c r="K8999" s="48"/>
      <c r="L8999" s="48"/>
      <c r="M8999" s="48"/>
      <c r="N8999" s="48"/>
      <c r="O8999" s="49"/>
    </row>
    <row r="9000" spans="2:15" x14ac:dyDescent="0.25">
      <c r="B9000" s="89"/>
      <c r="C9000" s="48"/>
      <c r="D9000" s="48"/>
      <c r="E9000" s="48"/>
      <c r="F9000" s="48"/>
      <c r="G9000" s="49"/>
      <c r="H9000" s="48"/>
      <c r="I9000" s="52"/>
      <c r="J9000" s="52"/>
      <c r="K9000" s="48"/>
      <c r="L9000" s="48"/>
      <c r="M9000" s="48"/>
      <c r="N9000" s="48"/>
      <c r="O9000" s="49"/>
    </row>
    <row r="9001" spans="2:15" x14ac:dyDescent="0.25">
      <c r="B9001" s="89"/>
      <c r="C9001" s="48"/>
      <c r="D9001" s="48"/>
      <c r="E9001" s="48"/>
      <c r="F9001" s="48"/>
      <c r="G9001" s="49"/>
      <c r="H9001" s="48"/>
      <c r="I9001" s="52"/>
      <c r="J9001" s="52"/>
      <c r="K9001" s="48"/>
      <c r="L9001" s="48"/>
      <c r="M9001" s="48"/>
      <c r="N9001" s="48"/>
      <c r="O9001" s="49"/>
    </row>
    <row r="9002" spans="2:15" x14ac:dyDescent="0.25">
      <c r="B9002" s="89"/>
      <c r="C9002" s="48"/>
      <c r="D9002" s="48"/>
      <c r="E9002" s="48"/>
      <c r="F9002" s="48"/>
      <c r="G9002" s="49"/>
      <c r="H9002" s="48"/>
      <c r="I9002" s="52"/>
      <c r="J9002" s="52"/>
      <c r="K9002" s="48"/>
      <c r="L9002" s="48"/>
      <c r="M9002" s="48"/>
      <c r="N9002" s="48"/>
      <c r="O9002" s="49"/>
    </row>
    <row r="9003" spans="2:15" x14ac:dyDescent="0.25">
      <c r="B9003" s="89"/>
      <c r="C9003" s="48"/>
      <c r="D9003" s="48"/>
      <c r="E9003" s="48"/>
      <c r="F9003" s="48"/>
      <c r="G9003" s="49"/>
      <c r="H9003" s="48"/>
      <c r="I9003" s="52"/>
      <c r="J9003" s="52"/>
      <c r="K9003" s="48"/>
      <c r="L9003" s="48"/>
      <c r="M9003" s="48"/>
      <c r="N9003" s="48"/>
      <c r="O9003" s="49"/>
    </row>
    <row r="9004" spans="2:15" x14ac:dyDescent="0.25">
      <c r="B9004" s="89"/>
      <c r="C9004" s="48"/>
      <c r="D9004" s="48"/>
      <c r="E9004" s="48"/>
      <c r="F9004" s="48"/>
      <c r="G9004" s="49"/>
      <c r="H9004" s="48"/>
      <c r="I9004" s="52"/>
      <c r="J9004" s="52"/>
      <c r="K9004" s="48"/>
      <c r="L9004" s="48"/>
      <c r="M9004" s="48"/>
      <c r="N9004" s="48"/>
      <c r="O9004" s="49"/>
    </row>
    <row r="9005" spans="2:15" x14ac:dyDescent="0.25">
      <c r="B9005" s="89"/>
      <c r="C9005" s="48"/>
      <c r="D9005" s="48"/>
      <c r="E9005" s="48"/>
      <c r="F9005" s="48"/>
      <c r="G9005" s="49"/>
      <c r="H9005" s="48"/>
      <c r="I9005" s="52"/>
      <c r="J9005" s="52"/>
      <c r="K9005" s="48"/>
      <c r="L9005" s="48"/>
      <c r="M9005" s="48"/>
      <c r="N9005" s="48"/>
      <c r="O9005" s="49"/>
    </row>
    <row r="9006" spans="2:15" x14ac:dyDescent="0.25">
      <c r="B9006" s="89"/>
      <c r="C9006" s="48"/>
      <c r="D9006" s="48"/>
      <c r="E9006" s="48"/>
      <c r="F9006" s="48"/>
      <c r="G9006" s="49"/>
      <c r="H9006" s="48"/>
      <c r="I9006" s="52"/>
      <c r="J9006" s="52"/>
      <c r="K9006" s="48"/>
      <c r="L9006" s="48"/>
      <c r="M9006" s="48"/>
      <c r="N9006" s="48"/>
      <c r="O9006" s="49"/>
    </row>
    <row r="9007" spans="2:15" x14ac:dyDescent="0.25">
      <c r="B9007" s="89"/>
      <c r="C9007" s="48"/>
      <c r="D9007" s="48"/>
      <c r="E9007" s="48"/>
      <c r="F9007" s="48"/>
      <c r="G9007" s="49"/>
      <c r="H9007" s="48"/>
      <c r="I9007" s="52"/>
      <c r="J9007" s="52"/>
      <c r="K9007" s="48"/>
      <c r="L9007" s="48"/>
      <c r="M9007" s="48"/>
      <c r="N9007" s="48"/>
      <c r="O9007" s="49"/>
    </row>
    <row r="9008" spans="2:15" x14ac:dyDescent="0.25">
      <c r="B9008" s="89"/>
      <c r="C9008" s="48"/>
      <c r="D9008" s="48"/>
      <c r="E9008" s="48"/>
      <c r="F9008" s="48"/>
      <c r="G9008" s="49"/>
      <c r="H9008" s="48"/>
      <c r="I9008" s="52"/>
      <c r="J9008" s="52"/>
      <c r="K9008" s="48"/>
      <c r="L9008" s="48"/>
      <c r="M9008" s="48"/>
      <c r="N9008" s="48"/>
      <c r="O9008" s="49"/>
    </row>
    <row r="9009" spans="2:15" x14ac:dyDescent="0.25">
      <c r="B9009" s="89"/>
      <c r="C9009" s="48"/>
      <c r="D9009" s="48"/>
      <c r="E9009" s="48"/>
      <c r="F9009" s="48"/>
      <c r="G9009" s="49"/>
      <c r="H9009" s="48"/>
      <c r="I9009" s="52"/>
      <c r="J9009" s="52"/>
      <c r="K9009" s="48"/>
      <c r="L9009" s="48"/>
      <c r="M9009" s="48"/>
      <c r="N9009" s="48"/>
      <c r="O9009" s="49"/>
    </row>
    <row r="9010" spans="2:15" x14ac:dyDescent="0.25">
      <c r="B9010" s="89"/>
      <c r="C9010" s="48"/>
      <c r="D9010" s="48"/>
      <c r="E9010" s="48"/>
      <c r="F9010" s="48"/>
      <c r="G9010" s="49"/>
      <c r="H9010" s="48"/>
      <c r="I9010" s="52"/>
      <c r="J9010" s="52"/>
      <c r="K9010" s="48"/>
      <c r="L9010" s="48"/>
      <c r="M9010" s="48"/>
      <c r="N9010" s="48"/>
      <c r="O9010" s="49"/>
    </row>
    <row r="9011" spans="2:15" x14ac:dyDescent="0.25">
      <c r="B9011" s="89"/>
      <c r="C9011" s="48"/>
      <c r="D9011" s="48"/>
      <c r="E9011" s="48"/>
      <c r="F9011" s="48"/>
      <c r="G9011" s="49"/>
      <c r="H9011" s="48"/>
      <c r="I9011" s="52"/>
      <c r="J9011" s="52"/>
      <c r="K9011" s="48"/>
      <c r="L9011" s="48"/>
      <c r="M9011" s="48"/>
      <c r="N9011" s="48"/>
      <c r="O9011" s="49"/>
    </row>
    <row r="9012" spans="2:15" x14ac:dyDescent="0.25">
      <c r="B9012" s="89"/>
      <c r="C9012" s="48"/>
      <c r="D9012" s="48"/>
      <c r="E9012" s="48"/>
      <c r="F9012" s="48"/>
      <c r="G9012" s="49"/>
      <c r="H9012" s="48"/>
      <c r="I9012" s="52"/>
      <c r="J9012" s="52"/>
      <c r="K9012" s="48"/>
      <c r="L9012" s="48"/>
      <c r="M9012" s="48"/>
      <c r="N9012" s="48"/>
      <c r="O9012" s="49"/>
    </row>
    <row r="9013" spans="2:15" x14ac:dyDescent="0.25">
      <c r="B9013" s="89"/>
      <c r="C9013" s="48"/>
      <c r="D9013" s="48"/>
      <c r="E9013" s="48"/>
      <c r="F9013" s="48"/>
      <c r="G9013" s="49"/>
      <c r="H9013" s="48"/>
      <c r="I9013" s="52"/>
      <c r="J9013" s="52"/>
      <c r="K9013" s="48"/>
      <c r="L9013" s="48"/>
      <c r="M9013" s="48"/>
      <c r="N9013" s="48"/>
      <c r="O9013" s="49"/>
    </row>
    <row r="9014" spans="2:15" x14ac:dyDescent="0.25">
      <c r="B9014" s="89"/>
      <c r="C9014" s="48"/>
      <c r="D9014" s="48"/>
      <c r="E9014" s="48"/>
      <c r="F9014" s="48"/>
      <c r="G9014" s="49"/>
      <c r="H9014" s="48"/>
      <c r="I9014" s="52"/>
      <c r="J9014" s="52"/>
      <c r="K9014" s="48"/>
      <c r="L9014" s="48"/>
      <c r="M9014" s="48"/>
      <c r="N9014" s="48"/>
      <c r="O9014" s="49"/>
    </row>
    <row r="9015" spans="2:15" x14ac:dyDescent="0.25">
      <c r="B9015" s="89"/>
      <c r="C9015" s="48"/>
      <c r="D9015" s="48"/>
      <c r="E9015" s="48"/>
      <c r="F9015" s="48"/>
      <c r="G9015" s="49"/>
      <c r="H9015" s="48"/>
      <c r="I9015" s="52"/>
      <c r="J9015" s="52"/>
      <c r="K9015" s="48"/>
      <c r="L9015" s="48"/>
      <c r="M9015" s="48"/>
      <c r="N9015" s="48"/>
      <c r="O9015" s="49"/>
    </row>
    <row r="9016" spans="2:15" x14ac:dyDescent="0.25">
      <c r="B9016" s="89"/>
      <c r="C9016" s="48"/>
      <c r="D9016" s="48"/>
      <c r="E9016" s="48"/>
      <c r="F9016" s="48"/>
      <c r="G9016" s="49"/>
      <c r="H9016" s="48"/>
      <c r="I9016" s="52"/>
      <c r="J9016" s="52"/>
      <c r="K9016" s="48"/>
      <c r="L9016" s="48"/>
      <c r="M9016" s="48"/>
      <c r="N9016" s="48"/>
      <c r="O9016" s="49"/>
    </row>
    <row r="9017" spans="2:15" x14ac:dyDescent="0.25">
      <c r="B9017" s="89"/>
      <c r="C9017" s="48"/>
      <c r="D9017" s="48"/>
      <c r="E9017" s="48"/>
      <c r="F9017" s="48"/>
      <c r="G9017" s="49"/>
      <c r="H9017" s="48"/>
      <c r="I9017" s="52"/>
      <c r="J9017" s="52"/>
      <c r="K9017" s="48"/>
      <c r="L9017" s="48"/>
      <c r="M9017" s="48"/>
      <c r="N9017" s="48"/>
      <c r="O9017" s="49"/>
    </row>
    <row r="9018" spans="2:15" x14ac:dyDescent="0.25">
      <c r="B9018" s="89"/>
      <c r="C9018" s="48"/>
      <c r="D9018" s="48"/>
      <c r="E9018" s="48"/>
      <c r="F9018" s="48"/>
      <c r="G9018" s="49"/>
      <c r="H9018" s="48"/>
      <c r="I9018" s="52"/>
      <c r="J9018" s="52"/>
      <c r="K9018" s="48"/>
      <c r="L9018" s="48"/>
      <c r="M9018" s="48"/>
      <c r="N9018" s="48"/>
      <c r="O9018" s="49"/>
    </row>
    <row r="9019" spans="2:15" x14ac:dyDescent="0.25">
      <c r="B9019" s="89"/>
      <c r="C9019" s="48"/>
      <c r="D9019" s="48"/>
      <c r="E9019" s="48"/>
      <c r="F9019" s="48"/>
      <c r="G9019" s="49"/>
      <c r="H9019" s="48"/>
      <c r="I9019" s="52"/>
      <c r="J9019" s="52"/>
      <c r="K9019" s="48"/>
      <c r="L9019" s="48"/>
      <c r="M9019" s="48"/>
      <c r="N9019" s="48"/>
      <c r="O9019" s="49"/>
    </row>
    <row r="9020" spans="2:15" x14ac:dyDescent="0.25">
      <c r="B9020" s="89"/>
      <c r="C9020" s="48"/>
      <c r="D9020" s="48"/>
      <c r="E9020" s="48"/>
      <c r="F9020" s="48"/>
      <c r="G9020" s="49"/>
      <c r="H9020" s="48"/>
      <c r="I9020" s="52"/>
      <c r="J9020" s="52"/>
      <c r="K9020" s="48"/>
      <c r="L9020" s="48"/>
      <c r="M9020" s="48"/>
      <c r="N9020" s="48"/>
      <c r="O9020" s="49"/>
    </row>
    <row r="9021" spans="2:15" x14ac:dyDescent="0.25">
      <c r="B9021" s="89"/>
      <c r="C9021" s="48"/>
      <c r="D9021" s="48"/>
      <c r="E9021" s="48"/>
      <c r="F9021" s="48"/>
      <c r="G9021" s="49"/>
      <c r="H9021" s="48"/>
      <c r="I9021" s="52"/>
      <c r="J9021" s="52"/>
      <c r="K9021" s="48"/>
      <c r="L9021" s="48"/>
      <c r="M9021" s="48"/>
      <c r="N9021" s="48"/>
      <c r="O9021" s="49"/>
    </row>
    <row r="9022" spans="2:15" x14ac:dyDescent="0.25">
      <c r="B9022" s="89"/>
      <c r="C9022" s="48"/>
      <c r="D9022" s="48"/>
      <c r="E9022" s="48"/>
      <c r="F9022" s="48"/>
      <c r="G9022" s="49"/>
      <c r="H9022" s="48"/>
      <c r="I9022" s="52"/>
      <c r="J9022" s="52"/>
      <c r="K9022" s="48"/>
      <c r="L9022" s="48"/>
      <c r="M9022" s="48"/>
      <c r="N9022" s="48"/>
      <c r="O9022" s="49"/>
    </row>
    <row r="9023" spans="2:15" x14ac:dyDescent="0.25">
      <c r="B9023" s="89"/>
      <c r="C9023" s="48"/>
      <c r="D9023" s="48"/>
      <c r="E9023" s="48"/>
      <c r="F9023" s="48"/>
      <c r="G9023" s="49"/>
      <c r="H9023" s="48"/>
      <c r="I9023" s="52"/>
      <c r="J9023" s="52"/>
      <c r="K9023" s="48"/>
      <c r="L9023" s="48"/>
      <c r="M9023" s="48"/>
      <c r="N9023" s="48"/>
      <c r="O9023" s="49"/>
    </row>
    <row r="9024" spans="2:15" x14ac:dyDescent="0.25">
      <c r="B9024" s="89"/>
      <c r="C9024" s="48"/>
      <c r="D9024" s="48"/>
      <c r="E9024" s="48"/>
      <c r="F9024" s="48"/>
      <c r="G9024" s="49"/>
      <c r="H9024" s="48"/>
      <c r="I9024" s="52"/>
      <c r="J9024" s="52"/>
      <c r="K9024" s="48"/>
      <c r="L9024" s="48"/>
      <c r="M9024" s="48"/>
      <c r="N9024" s="48"/>
      <c r="O9024" s="49"/>
    </row>
    <row r="9025" spans="2:15" x14ac:dyDescent="0.25">
      <c r="B9025" s="89"/>
      <c r="C9025" s="48"/>
      <c r="D9025" s="48"/>
      <c r="E9025" s="48"/>
      <c r="F9025" s="48"/>
      <c r="G9025" s="49"/>
      <c r="H9025" s="48"/>
      <c r="I9025" s="52"/>
      <c r="J9025" s="52"/>
      <c r="K9025" s="48"/>
      <c r="L9025" s="48"/>
      <c r="M9025" s="48"/>
      <c r="N9025" s="48"/>
      <c r="O9025" s="49"/>
    </row>
    <row r="9026" spans="2:15" x14ac:dyDescent="0.25">
      <c r="B9026" s="89"/>
      <c r="C9026" s="48"/>
      <c r="D9026" s="48"/>
      <c r="E9026" s="48"/>
      <c r="F9026" s="48"/>
      <c r="G9026" s="49"/>
      <c r="H9026" s="48"/>
      <c r="I9026" s="52"/>
      <c r="J9026" s="52"/>
      <c r="K9026" s="48"/>
      <c r="L9026" s="48"/>
      <c r="M9026" s="48"/>
      <c r="N9026" s="48"/>
      <c r="O9026" s="49"/>
    </row>
    <row r="9027" spans="2:15" x14ac:dyDescent="0.25">
      <c r="B9027" s="89"/>
      <c r="C9027" s="48"/>
      <c r="D9027" s="48"/>
      <c r="E9027" s="48"/>
      <c r="F9027" s="48"/>
      <c r="G9027" s="49"/>
      <c r="H9027" s="48"/>
      <c r="I9027" s="52"/>
      <c r="J9027" s="52"/>
      <c r="K9027" s="48"/>
      <c r="L9027" s="48"/>
      <c r="M9027" s="48"/>
      <c r="N9027" s="48"/>
      <c r="O9027" s="49"/>
    </row>
    <row r="9028" spans="2:15" x14ac:dyDescent="0.25">
      <c r="B9028" s="89"/>
      <c r="C9028" s="48"/>
      <c r="D9028" s="48"/>
      <c r="E9028" s="48"/>
      <c r="F9028" s="48"/>
      <c r="G9028" s="49"/>
      <c r="H9028" s="48"/>
      <c r="I9028" s="52"/>
      <c r="J9028" s="52"/>
      <c r="K9028" s="48"/>
      <c r="L9028" s="48"/>
      <c r="M9028" s="48"/>
      <c r="N9028" s="48"/>
      <c r="O9028" s="49"/>
    </row>
    <row r="9029" spans="2:15" x14ac:dyDescent="0.25">
      <c r="B9029" s="89"/>
      <c r="C9029" s="48"/>
      <c r="D9029" s="48"/>
      <c r="E9029" s="48"/>
      <c r="F9029" s="48"/>
      <c r="G9029" s="49"/>
      <c r="H9029" s="48"/>
      <c r="I9029" s="52"/>
      <c r="J9029" s="52"/>
      <c r="K9029" s="48"/>
      <c r="L9029" s="48"/>
      <c r="M9029" s="48"/>
      <c r="N9029" s="48"/>
      <c r="O9029" s="49"/>
    </row>
    <row r="9030" spans="2:15" x14ac:dyDescent="0.25">
      <c r="B9030" s="89"/>
      <c r="C9030" s="48"/>
      <c r="D9030" s="48"/>
      <c r="E9030" s="48"/>
      <c r="F9030" s="48"/>
      <c r="G9030" s="49"/>
      <c r="H9030" s="48"/>
      <c r="I9030" s="52"/>
      <c r="J9030" s="52"/>
      <c r="K9030" s="48"/>
      <c r="L9030" s="48"/>
      <c r="M9030" s="48"/>
      <c r="N9030" s="48"/>
      <c r="O9030" s="49"/>
    </row>
    <row r="9031" spans="2:15" x14ac:dyDescent="0.25">
      <c r="B9031" s="89"/>
      <c r="C9031" s="48"/>
      <c r="D9031" s="48"/>
      <c r="E9031" s="48"/>
      <c r="F9031" s="48"/>
      <c r="G9031" s="49"/>
      <c r="H9031" s="48"/>
      <c r="I9031" s="52"/>
      <c r="J9031" s="52"/>
      <c r="K9031" s="48"/>
      <c r="L9031" s="48"/>
      <c r="M9031" s="48"/>
      <c r="N9031" s="48"/>
      <c r="O9031" s="49"/>
    </row>
    <row r="9032" spans="2:15" x14ac:dyDescent="0.25">
      <c r="B9032" s="89"/>
      <c r="C9032" s="48"/>
      <c r="D9032" s="48"/>
      <c r="E9032" s="48"/>
      <c r="F9032" s="48"/>
      <c r="G9032" s="49"/>
      <c r="H9032" s="48"/>
      <c r="I9032" s="52"/>
      <c r="J9032" s="52"/>
      <c r="K9032" s="48"/>
      <c r="L9032" s="48"/>
      <c r="M9032" s="48"/>
      <c r="N9032" s="48"/>
      <c r="O9032" s="49"/>
    </row>
    <row r="9033" spans="2:15" x14ac:dyDescent="0.25">
      <c r="B9033" s="89"/>
      <c r="C9033" s="48"/>
      <c r="D9033" s="48"/>
      <c r="E9033" s="48"/>
      <c r="F9033" s="48"/>
      <c r="G9033" s="49"/>
      <c r="H9033" s="48"/>
      <c r="I9033" s="52"/>
      <c r="J9033" s="52"/>
      <c r="K9033" s="48"/>
      <c r="L9033" s="48"/>
      <c r="M9033" s="48"/>
      <c r="N9033" s="48"/>
      <c r="O9033" s="49"/>
    </row>
    <row r="9034" spans="2:15" x14ac:dyDescent="0.25">
      <c r="B9034" s="89"/>
      <c r="C9034" s="48"/>
      <c r="D9034" s="48"/>
      <c r="E9034" s="48"/>
      <c r="F9034" s="48"/>
      <c r="G9034" s="49"/>
      <c r="H9034" s="48"/>
      <c r="I9034" s="52"/>
      <c r="J9034" s="52"/>
      <c r="K9034" s="48"/>
      <c r="L9034" s="48"/>
      <c r="M9034" s="48"/>
      <c r="N9034" s="48"/>
      <c r="O9034" s="49"/>
    </row>
    <row r="9035" spans="2:15" x14ac:dyDescent="0.25">
      <c r="B9035" s="89"/>
      <c r="C9035" s="48"/>
      <c r="D9035" s="48"/>
      <c r="E9035" s="48"/>
      <c r="F9035" s="48"/>
      <c r="G9035" s="49"/>
      <c r="H9035" s="48"/>
      <c r="I9035" s="52"/>
      <c r="J9035" s="52"/>
      <c r="K9035" s="48"/>
      <c r="L9035" s="48"/>
      <c r="M9035" s="48"/>
      <c r="N9035" s="48"/>
      <c r="O9035" s="49"/>
    </row>
    <row r="9036" spans="2:15" x14ac:dyDescent="0.25">
      <c r="B9036" s="89"/>
      <c r="C9036" s="48"/>
      <c r="D9036" s="48"/>
      <c r="E9036" s="48"/>
      <c r="F9036" s="48"/>
      <c r="G9036" s="49"/>
      <c r="H9036" s="48"/>
      <c r="I9036" s="52"/>
      <c r="J9036" s="52"/>
      <c r="K9036" s="48"/>
      <c r="L9036" s="48"/>
      <c r="M9036" s="48"/>
      <c r="N9036" s="48"/>
      <c r="O9036" s="49"/>
    </row>
    <row r="9037" spans="2:15" x14ac:dyDescent="0.25">
      <c r="B9037" s="89"/>
      <c r="C9037" s="48"/>
      <c r="D9037" s="48"/>
      <c r="E9037" s="48"/>
      <c r="F9037" s="48"/>
      <c r="G9037" s="49"/>
      <c r="H9037" s="48"/>
      <c r="I9037" s="52"/>
      <c r="J9037" s="52"/>
      <c r="K9037" s="48"/>
      <c r="L9037" s="48"/>
      <c r="M9037" s="48"/>
      <c r="N9037" s="48"/>
      <c r="O9037" s="49"/>
    </row>
    <row r="9038" spans="2:15" x14ac:dyDescent="0.25">
      <c r="B9038" s="89"/>
      <c r="C9038" s="48"/>
      <c r="D9038" s="48"/>
      <c r="E9038" s="48"/>
      <c r="F9038" s="48"/>
      <c r="G9038" s="49"/>
      <c r="H9038" s="48"/>
      <c r="I9038" s="52"/>
      <c r="J9038" s="52"/>
      <c r="K9038" s="48"/>
      <c r="L9038" s="48"/>
      <c r="M9038" s="48"/>
      <c r="N9038" s="48"/>
      <c r="O9038" s="49"/>
    </row>
    <row r="9039" spans="2:15" x14ac:dyDescent="0.25">
      <c r="B9039" s="89"/>
      <c r="C9039" s="48"/>
      <c r="D9039" s="48"/>
      <c r="E9039" s="48"/>
      <c r="F9039" s="48"/>
      <c r="G9039" s="49"/>
      <c r="H9039" s="48"/>
      <c r="I9039" s="52"/>
      <c r="J9039" s="52"/>
      <c r="K9039" s="48"/>
      <c r="L9039" s="48"/>
      <c r="M9039" s="48"/>
      <c r="N9039" s="48"/>
      <c r="O9039" s="49"/>
    </row>
    <row r="9040" spans="2:15" x14ac:dyDescent="0.25">
      <c r="B9040" s="89"/>
      <c r="C9040" s="48"/>
      <c r="D9040" s="48"/>
      <c r="E9040" s="48"/>
      <c r="F9040" s="48"/>
      <c r="G9040" s="49"/>
      <c r="H9040" s="48"/>
      <c r="I9040" s="52"/>
      <c r="J9040" s="52"/>
      <c r="K9040" s="48"/>
      <c r="L9040" s="48"/>
      <c r="M9040" s="48"/>
      <c r="N9040" s="48"/>
      <c r="O9040" s="49"/>
    </row>
    <row r="9041" spans="2:15" x14ac:dyDescent="0.25">
      <c r="B9041" s="89"/>
      <c r="C9041" s="48"/>
      <c r="D9041" s="48"/>
      <c r="E9041" s="48"/>
      <c r="F9041" s="48"/>
      <c r="G9041" s="49"/>
      <c r="H9041" s="48"/>
      <c r="I9041" s="52"/>
      <c r="J9041" s="52"/>
      <c r="K9041" s="48"/>
      <c r="L9041" s="48"/>
      <c r="M9041" s="48"/>
      <c r="N9041" s="48"/>
      <c r="O9041" s="49"/>
    </row>
    <row r="9042" spans="2:15" x14ac:dyDescent="0.25">
      <c r="B9042" s="89"/>
      <c r="C9042" s="48"/>
      <c r="D9042" s="48"/>
      <c r="E9042" s="48"/>
      <c r="F9042" s="48"/>
      <c r="G9042" s="49"/>
      <c r="H9042" s="48"/>
      <c r="I9042" s="52"/>
      <c r="J9042" s="52"/>
      <c r="K9042" s="48"/>
      <c r="L9042" s="48"/>
      <c r="M9042" s="48"/>
      <c r="N9042" s="48"/>
      <c r="O9042" s="49"/>
    </row>
    <row r="9043" spans="2:15" x14ac:dyDescent="0.25">
      <c r="B9043" s="89"/>
      <c r="C9043" s="48"/>
      <c r="D9043" s="48"/>
      <c r="E9043" s="48"/>
      <c r="F9043" s="48"/>
      <c r="G9043" s="49"/>
      <c r="H9043" s="48"/>
      <c r="I9043" s="52"/>
      <c r="J9043" s="52"/>
      <c r="K9043" s="48"/>
      <c r="L9043" s="48"/>
      <c r="M9043" s="48"/>
      <c r="N9043" s="48"/>
      <c r="O9043" s="49"/>
    </row>
    <row r="9044" spans="2:15" x14ac:dyDescent="0.25">
      <c r="B9044" s="89"/>
      <c r="C9044" s="48"/>
      <c r="D9044" s="48"/>
      <c r="E9044" s="48"/>
      <c r="F9044" s="48"/>
      <c r="G9044" s="49"/>
      <c r="H9044" s="48"/>
      <c r="I9044" s="52"/>
      <c r="J9044" s="52"/>
      <c r="K9044" s="48"/>
      <c r="L9044" s="48"/>
      <c r="M9044" s="48"/>
      <c r="N9044" s="48"/>
      <c r="O9044" s="49"/>
    </row>
    <row r="9045" spans="2:15" x14ac:dyDescent="0.25">
      <c r="B9045" s="89"/>
      <c r="C9045" s="48"/>
      <c r="D9045" s="48"/>
      <c r="E9045" s="48"/>
      <c r="F9045" s="48"/>
      <c r="G9045" s="49"/>
      <c r="H9045" s="48"/>
      <c r="I9045" s="52"/>
      <c r="J9045" s="52"/>
      <c r="K9045" s="48"/>
      <c r="L9045" s="48"/>
      <c r="M9045" s="48"/>
      <c r="N9045" s="48"/>
      <c r="O9045" s="49"/>
    </row>
    <row r="9046" spans="2:15" x14ac:dyDescent="0.25">
      <c r="B9046" s="89"/>
      <c r="C9046" s="48"/>
      <c r="D9046" s="48"/>
      <c r="E9046" s="48"/>
      <c r="F9046" s="48"/>
      <c r="G9046" s="49"/>
      <c r="H9046" s="48"/>
      <c r="I9046" s="52"/>
      <c r="J9046" s="52"/>
      <c r="K9046" s="48"/>
      <c r="L9046" s="48"/>
      <c r="M9046" s="48"/>
      <c r="N9046" s="48"/>
      <c r="O9046" s="49"/>
    </row>
    <row r="9047" spans="2:15" x14ac:dyDescent="0.25">
      <c r="B9047" s="89"/>
      <c r="C9047" s="48"/>
      <c r="D9047" s="48"/>
      <c r="E9047" s="48"/>
      <c r="F9047" s="48"/>
      <c r="G9047" s="49"/>
      <c r="H9047" s="48"/>
      <c r="I9047" s="52"/>
      <c r="J9047" s="52"/>
      <c r="K9047" s="48"/>
      <c r="L9047" s="48"/>
      <c r="M9047" s="48"/>
      <c r="N9047" s="48"/>
      <c r="O9047" s="49"/>
    </row>
    <row r="9048" spans="2:15" x14ac:dyDescent="0.25">
      <c r="B9048" s="89"/>
      <c r="C9048" s="48"/>
      <c r="D9048" s="48"/>
      <c r="E9048" s="48"/>
      <c r="F9048" s="48"/>
      <c r="G9048" s="49"/>
      <c r="H9048" s="48"/>
      <c r="I9048" s="52"/>
      <c r="J9048" s="52"/>
      <c r="K9048" s="48"/>
      <c r="L9048" s="48"/>
      <c r="M9048" s="48"/>
      <c r="N9048" s="48"/>
      <c r="O9048" s="49"/>
    </row>
    <row r="9049" spans="2:15" x14ac:dyDescent="0.25">
      <c r="B9049" s="89"/>
      <c r="C9049" s="48"/>
      <c r="D9049" s="48"/>
      <c r="E9049" s="48"/>
      <c r="F9049" s="48"/>
      <c r="G9049" s="49"/>
      <c r="H9049" s="48"/>
      <c r="I9049" s="52"/>
      <c r="J9049" s="52"/>
      <c r="K9049" s="48"/>
      <c r="L9049" s="48"/>
      <c r="M9049" s="48"/>
      <c r="N9049" s="48"/>
      <c r="O9049" s="49"/>
    </row>
    <row r="9050" spans="2:15" x14ac:dyDescent="0.25">
      <c r="B9050" s="89"/>
      <c r="C9050" s="48"/>
      <c r="D9050" s="48"/>
      <c r="E9050" s="48"/>
      <c r="F9050" s="48"/>
      <c r="G9050" s="49"/>
      <c r="H9050" s="48"/>
      <c r="I9050" s="52"/>
      <c r="J9050" s="52"/>
      <c r="K9050" s="48"/>
      <c r="L9050" s="48"/>
      <c r="M9050" s="48"/>
      <c r="N9050" s="48"/>
      <c r="O9050" s="49"/>
    </row>
    <row r="9051" spans="2:15" x14ac:dyDescent="0.25">
      <c r="B9051" s="89"/>
      <c r="C9051" s="48"/>
      <c r="D9051" s="48"/>
      <c r="E9051" s="48"/>
      <c r="F9051" s="48"/>
      <c r="G9051" s="49"/>
      <c r="H9051" s="48"/>
      <c r="I9051" s="52"/>
      <c r="J9051" s="52"/>
      <c r="K9051" s="48"/>
      <c r="L9051" s="48"/>
      <c r="M9051" s="48"/>
      <c r="N9051" s="48"/>
      <c r="O9051" s="49"/>
    </row>
    <row r="9052" spans="2:15" x14ac:dyDescent="0.25">
      <c r="B9052" s="89"/>
      <c r="C9052" s="48"/>
      <c r="D9052" s="48"/>
      <c r="E9052" s="48"/>
      <c r="F9052" s="48"/>
      <c r="G9052" s="49"/>
      <c r="H9052" s="48"/>
      <c r="I9052" s="52"/>
      <c r="J9052" s="52"/>
      <c r="K9052" s="48"/>
      <c r="L9052" s="48"/>
      <c r="M9052" s="48"/>
      <c r="N9052" s="48"/>
      <c r="O9052" s="49"/>
    </row>
    <row r="9053" spans="2:15" x14ac:dyDescent="0.25">
      <c r="B9053" s="89"/>
      <c r="C9053" s="48"/>
      <c r="D9053" s="48"/>
      <c r="E9053" s="48"/>
      <c r="F9053" s="48"/>
      <c r="G9053" s="49"/>
      <c r="H9053" s="48"/>
      <c r="I9053" s="52"/>
      <c r="J9053" s="52"/>
      <c r="K9053" s="48"/>
      <c r="L9053" s="48"/>
      <c r="M9053" s="48"/>
      <c r="N9053" s="48"/>
      <c r="O9053" s="49"/>
    </row>
    <row r="9054" spans="2:15" x14ac:dyDescent="0.25">
      <c r="B9054" s="89"/>
      <c r="C9054" s="48"/>
      <c r="D9054" s="48"/>
      <c r="E9054" s="48"/>
      <c r="F9054" s="48"/>
      <c r="G9054" s="49"/>
      <c r="H9054" s="48"/>
      <c r="I9054" s="52"/>
      <c r="J9054" s="52"/>
      <c r="K9054" s="48"/>
      <c r="L9054" s="48"/>
      <c r="M9054" s="48"/>
      <c r="N9054" s="48"/>
      <c r="O9054" s="49"/>
    </row>
    <row r="9055" spans="2:15" x14ac:dyDescent="0.25">
      <c r="B9055" s="89"/>
      <c r="C9055" s="48"/>
      <c r="D9055" s="48"/>
      <c r="E9055" s="48"/>
      <c r="F9055" s="48"/>
      <c r="G9055" s="49"/>
      <c r="H9055" s="48"/>
      <c r="I9055" s="52"/>
      <c r="J9055" s="52"/>
      <c r="K9055" s="48"/>
      <c r="L9055" s="48"/>
      <c r="M9055" s="48"/>
      <c r="N9055" s="48"/>
      <c r="O9055" s="49"/>
    </row>
    <row r="9056" spans="2:15" x14ac:dyDescent="0.25">
      <c r="B9056" s="89"/>
      <c r="C9056" s="48"/>
      <c r="D9056" s="48"/>
      <c r="E9056" s="48"/>
      <c r="F9056" s="48"/>
      <c r="G9056" s="49"/>
      <c r="H9056" s="48"/>
      <c r="I9056" s="52"/>
      <c r="J9056" s="52"/>
      <c r="K9056" s="48"/>
      <c r="L9056" s="48"/>
      <c r="M9056" s="48"/>
      <c r="N9056" s="48"/>
      <c r="O9056" s="49"/>
    </row>
    <row r="9057" spans="2:15" x14ac:dyDescent="0.25">
      <c r="B9057" s="89"/>
      <c r="C9057" s="48"/>
      <c r="D9057" s="48"/>
      <c r="E9057" s="48"/>
      <c r="F9057" s="48"/>
      <c r="G9057" s="49"/>
      <c r="H9057" s="48"/>
      <c r="I9057" s="52"/>
      <c r="J9057" s="52"/>
      <c r="K9057" s="48"/>
      <c r="L9057" s="48"/>
      <c r="M9057" s="48"/>
      <c r="N9057" s="48"/>
      <c r="O9057" s="49"/>
    </row>
    <row r="9058" spans="2:15" x14ac:dyDescent="0.25">
      <c r="B9058" s="89"/>
      <c r="C9058" s="48"/>
      <c r="D9058" s="48"/>
      <c r="E9058" s="48"/>
      <c r="F9058" s="48"/>
      <c r="G9058" s="49"/>
      <c r="H9058" s="48"/>
      <c r="I9058" s="52"/>
      <c r="J9058" s="52"/>
      <c r="K9058" s="48"/>
      <c r="L9058" s="48"/>
      <c r="M9058" s="48"/>
      <c r="N9058" s="48"/>
      <c r="O9058" s="49"/>
    </row>
    <row r="9059" spans="2:15" x14ac:dyDescent="0.25">
      <c r="B9059" s="89"/>
      <c r="C9059" s="48"/>
      <c r="D9059" s="48"/>
      <c r="E9059" s="48"/>
      <c r="F9059" s="48"/>
      <c r="G9059" s="49"/>
      <c r="H9059" s="48"/>
      <c r="I9059" s="52"/>
      <c r="J9059" s="52"/>
      <c r="K9059" s="48"/>
      <c r="L9059" s="48"/>
      <c r="M9059" s="48"/>
      <c r="N9059" s="48"/>
      <c r="O9059" s="49"/>
    </row>
    <row r="9060" spans="2:15" x14ac:dyDescent="0.25">
      <c r="B9060" s="89"/>
      <c r="C9060" s="48"/>
      <c r="D9060" s="48"/>
      <c r="E9060" s="48"/>
      <c r="F9060" s="48"/>
      <c r="G9060" s="49"/>
      <c r="H9060" s="48"/>
      <c r="I9060" s="52"/>
      <c r="J9060" s="52"/>
      <c r="K9060" s="48"/>
      <c r="L9060" s="48"/>
      <c r="M9060" s="48"/>
      <c r="N9060" s="48"/>
      <c r="O9060" s="49"/>
    </row>
    <row r="9061" spans="2:15" x14ac:dyDescent="0.25">
      <c r="B9061" s="89"/>
      <c r="C9061" s="48"/>
      <c r="D9061" s="48"/>
      <c r="E9061" s="48"/>
      <c r="F9061" s="48"/>
      <c r="G9061" s="49"/>
      <c r="H9061" s="48"/>
      <c r="I9061" s="52"/>
      <c r="J9061" s="52"/>
      <c r="K9061" s="48"/>
      <c r="L9061" s="48"/>
      <c r="M9061" s="48"/>
      <c r="N9061" s="48"/>
      <c r="O9061" s="49"/>
    </row>
    <row r="9062" spans="2:15" x14ac:dyDescent="0.25">
      <c r="B9062" s="89"/>
      <c r="C9062" s="48"/>
      <c r="D9062" s="48"/>
      <c r="E9062" s="48"/>
      <c r="F9062" s="48"/>
      <c r="G9062" s="49"/>
      <c r="H9062" s="48"/>
      <c r="I9062" s="52"/>
      <c r="J9062" s="52"/>
      <c r="K9062" s="48"/>
      <c r="L9062" s="48"/>
      <c r="M9062" s="48"/>
      <c r="N9062" s="48"/>
      <c r="O9062" s="49"/>
    </row>
    <row r="9063" spans="2:15" x14ac:dyDescent="0.25">
      <c r="B9063" s="89"/>
      <c r="C9063" s="48"/>
      <c r="D9063" s="48"/>
      <c r="E9063" s="48"/>
      <c r="F9063" s="48"/>
      <c r="G9063" s="49"/>
      <c r="H9063" s="48"/>
      <c r="I9063" s="52"/>
      <c r="J9063" s="52"/>
      <c r="K9063" s="48"/>
      <c r="L9063" s="48"/>
      <c r="M9063" s="48"/>
      <c r="N9063" s="48"/>
      <c r="O9063" s="49"/>
    </row>
    <row r="9064" spans="2:15" x14ac:dyDescent="0.25">
      <c r="B9064" s="89"/>
      <c r="C9064" s="48"/>
      <c r="D9064" s="48"/>
      <c r="E9064" s="48"/>
      <c r="F9064" s="48"/>
      <c r="G9064" s="49"/>
      <c r="H9064" s="48"/>
      <c r="I9064" s="52"/>
      <c r="J9064" s="52"/>
      <c r="K9064" s="48"/>
      <c r="L9064" s="48"/>
      <c r="M9064" s="48"/>
      <c r="N9064" s="48"/>
      <c r="O9064" s="49"/>
    </row>
    <row r="9065" spans="2:15" x14ac:dyDescent="0.25">
      <c r="B9065" s="89"/>
      <c r="C9065" s="48"/>
      <c r="D9065" s="48"/>
      <c r="E9065" s="48"/>
      <c r="F9065" s="48"/>
      <c r="G9065" s="49"/>
      <c r="H9065" s="48"/>
      <c r="I9065" s="52"/>
      <c r="J9065" s="52"/>
      <c r="K9065" s="48"/>
      <c r="L9065" s="48"/>
      <c r="M9065" s="48"/>
      <c r="N9065" s="48"/>
      <c r="O9065" s="49"/>
    </row>
    <row r="9066" spans="2:15" x14ac:dyDescent="0.25">
      <c r="B9066" s="89"/>
      <c r="C9066" s="48"/>
      <c r="D9066" s="48"/>
      <c r="E9066" s="48"/>
      <c r="F9066" s="48"/>
      <c r="G9066" s="49"/>
      <c r="H9066" s="48"/>
      <c r="I9066" s="52"/>
      <c r="J9066" s="52"/>
      <c r="K9066" s="48"/>
      <c r="L9066" s="48"/>
      <c r="M9066" s="48"/>
      <c r="N9066" s="48"/>
      <c r="O9066" s="49"/>
    </row>
    <row r="9067" spans="2:15" x14ac:dyDescent="0.25">
      <c r="B9067" s="89"/>
      <c r="C9067" s="48"/>
      <c r="D9067" s="48"/>
      <c r="E9067" s="48"/>
      <c r="F9067" s="48"/>
      <c r="G9067" s="49"/>
      <c r="H9067" s="48"/>
      <c r="I9067" s="52"/>
      <c r="J9067" s="52"/>
      <c r="K9067" s="48"/>
      <c r="L9067" s="48"/>
      <c r="M9067" s="48"/>
      <c r="N9067" s="48"/>
      <c r="O9067" s="49"/>
    </row>
    <row r="9068" spans="2:15" x14ac:dyDescent="0.25">
      <c r="B9068" s="89"/>
      <c r="C9068" s="48"/>
      <c r="D9068" s="48"/>
      <c r="E9068" s="48"/>
      <c r="F9068" s="48"/>
      <c r="G9068" s="49"/>
      <c r="H9068" s="48"/>
      <c r="I9068" s="52"/>
      <c r="J9068" s="52"/>
      <c r="K9068" s="48"/>
      <c r="L9068" s="48"/>
      <c r="M9068" s="48"/>
      <c r="N9068" s="48"/>
      <c r="O9068" s="49"/>
    </row>
    <row r="9069" spans="2:15" x14ac:dyDescent="0.25">
      <c r="B9069" s="89"/>
      <c r="C9069" s="48"/>
      <c r="D9069" s="48"/>
      <c r="E9069" s="48"/>
      <c r="F9069" s="48"/>
      <c r="G9069" s="49"/>
      <c r="H9069" s="48"/>
      <c r="I9069" s="52"/>
      <c r="J9069" s="52"/>
      <c r="K9069" s="48"/>
      <c r="L9069" s="48"/>
      <c r="M9069" s="48"/>
      <c r="N9069" s="48"/>
      <c r="O9069" s="49"/>
    </row>
    <row r="9070" spans="2:15" x14ac:dyDescent="0.25">
      <c r="B9070" s="89"/>
      <c r="C9070" s="48"/>
      <c r="D9070" s="48"/>
      <c r="E9070" s="48"/>
      <c r="F9070" s="48"/>
      <c r="G9070" s="49"/>
      <c r="H9070" s="48"/>
      <c r="I9070" s="52"/>
      <c r="J9070" s="52"/>
      <c r="K9070" s="48"/>
      <c r="L9070" s="48"/>
      <c r="M9070" s="48"/>
      <c r="N9070" s="48"/>
      <c r="O9070" s="49"/>
    </row>
    <row r="9071" spans="2:15" x14ac:dyDescent="0.25">
      <c r="B9071" s="89"/>
      <c r="C9071" s="48"/>
      <c r="D9071" s="48"/>
      <c r="E9071" s="48"/>
      <c r="F9071" s="48"/>
      <c r="G9071" s="49"/>
      <c r="H9071" s="48"/>
      <c r="I9071" s="52"/>
      <c r="J9071" s="52"/>
      <c r="K9071" s="48"/>
      <c r="L9071" s="48"/>
      <c r="M9071" s="48"/>
      <c r="N9071" s="48"/>
      <c r="O9071" s="49"/>
    </row>
    <row r="9072" spans="2:15" x14ac:dyDescent="0.25">
      <c r="B9072" s="89"/>
      <c r="C9072" s="48"/>
      <c r="D9072" s="48"/>
      <c r="E9072" s="48"/>
      <c r="F9072" s="48"/>
      <c r="G9072" s="49"/>
      <c r="H9072" s="48"/>
      <c r="I9072" s="52"/>
      <c r="J9072" s="52"/>
      <c r="K9072" s="48"/>
      <c r="L9072" s="48"/>
      <c r="M9072" s="48"/>
      <c r="N9072" s="48"/>
      <c r="O9072" s="49"/>
    </row>
    <row r="9073" spans="2:15" x14ac:dyDescent="0.25">
      <c r="B9073" s="89"/>
      <c r="C9073" s="48"/>
      <c r="D9073" s="48"/>
      <c r="E9073" s="48"/>
      <c r="F9073" s="48"/>
      <c r="G9073" s="49"/>
      <c r="H9073" s="48"/>
      <c r="I9073" s="52"/>
      <c r="J9073" s="52"/>
      <c r="K9073" s="48"/>
      <c r="L9073" s="48"/>
      <c r="M9073" s="48"/>
      <c r="N9073" s="48"/>
      <c r="O9073" s="49"/>
    </row>
    <row r="9074" spans="2:15" x14ac:dyDescent="0.25">
      <c r="B9074" s="89"/>
      <c r="C9074" s="48"/>
      <c r="D9074" s="48"/>
      <c r="E9074" s="48"/>
      <c r="F9074" s="48"/>
      <c r="G9074" s="49"/>
      <c r="H9074" s="48"/>
      <c r="I9074" s="52"/>
      <c r="J9074" s="52"/>
      <c r="K9074" s="48"/>
      <c r="L9074" s="48"/>
      <c r="M9074" s="48"/>
      <c r="N9074" s="48"/>
      <c r="O9074" s="49"/>
    </row>
    <row r="9075" spans="2:15" x14ac:dyDescent="0.25">
      <c r="B9075" s="89"/>
      <c r="C9075" s="48"/>
      <c r="D9075" s="48"/>
      <c r="E9075" s="48"/>
      <c r="F9075" s="48"/>
      <c r="G9075" s="49"/>
      <c r="H9075" s="48"/>
      <c r="I9075" s="52"/>
      <c r="J9075" s="52"/>
      <c r="K9075" s="48"/>
      <c r="L9075" s="48"/>
      <c r="M9075" s="48"/>
      <c r="N9075" s="48"/>
      <c r="O9075" s="49"/>
    </row>
    <row r="9076" spans="2:15" x14ac:dyDescent="0.25">
      <c r="B9076" s="89"/>
      <c r="C9076" s="48"/>
      <c r="D9076" s="48"/>
      <c r="E9076" s="48"/>
      <c r="F9076" s="48"/>
      <c r="G9076" s="49"/>
      <c r="H9076" s="48"/>
      <c r="I9076" s="52"/>
      <c r="J9076" s="52"/>
      <c r="K9076" s="48"/>
      <c r="L9076" s="48"/>
      <c r="M9076" s="48"/>
      <c r="N9076" s="48"/>
      <c r="O9076" s="49"/>
    </row>
    <row r="9077" spans="2:15" x14ac:dyDescent="0.25">
      <c r="B9077" s="89"/>
      <c r="C9077" s="48"/>
      <c r="D9077" s="48"/>
      <c r="E9077" s="48"/>
      <c r="F9077" s="48"/>
      <c r="G9077" s="49"/>
      <c r="H9077" s="48"/>
      <c r="I9077" s="52"/>
      <c r="J9077" s="52"/>
      <c r="K9077" s="48"/>
      <c r="L9077" s="48"/>
      <c r="M9077" s="48"/>
      <c r="N9077" s="48"/>
      <c r="O9077" s="49"/>
    </row>
    <row r="9078" spans="2:15" x14ac:dyDescent="0.25">
      <c r="B9078" s="89"/>
      <c r="C9078" s="48"/>
      <c r="D9078" s="48"/>
      <c r="E9078" s="48"/>
      <c r="F9078" s="48"/>
      <c r="G9078" s="49"/>
      <c r="H9078" s="48"/>
      <c r="I9078" s="52"/>
      <c r="J9078" s="52"/>
      <c r="K9078" s="48"/>
      <c r="L9078" s="48"/>
      <c r="M9078" s="48"/>
      <c r="N9078" s="48"/>
      <c r="O9078" s="49"/>
    </row>
    <row r="9079" spans="2:15" x14ac:dyDescent="0.25">
      <c r="B9079" s="89"/>
      <c r="C9079" s="48"/>
      <c r="D9079" s="48"/>
      <c r="E9079" s="48"/>
      <c r="F9079" s="48"/>
      <c r="G9079" s="49"/>
      <c r="H9079" s="48"/>
      <c r="I9079" s="52"/>
      <c r="J9079" s="52"/>
      <c r="K9079" s="48"/>
      <c r="L9079" s="48"/>
      <c r="M9079" s="48"/>
      <c r="N9079" s="48"/>
      <c r="O9079" s="49"/>
    </row>
    <row r="9080" spans="2:15" x14ac:dyDescent="0.25">
      <c r="B9080" s="89"/>
      <c r="C9080" s="48"/>
      <c r="D9080" s="48"/>
      <c r="E9080" s="48"/>
      <c r="F9080" s="48"/>
      <c r="G9080" s="49"/>
      <c r="H9080" s="48"/>
      <c r="I9080" s="52"/>
      <c r="J9080" s="52"/>
      <c r="K9080" s="48"/>
      <c r="L9080" s="48"/>
      <c r="M9080" s="48"/>
      <c r="N9080" s="48"/>
      <c r="O9080" s="49"/>
    </row>
    <row r="9081" spans="2:15" x14ac:dyDescent="0.25">
      <c r="B9081" s="89"/>
      <c r="C9081" s="48"/>
      <c r="D9081" s="48"/>
      <c r="E9081" s="48"/>
      <c r="F9081" s="48"/>
      <c r="G9081" s="49"/>
      <c r="H9081" s="48"/>
      <c r="I9081" s="52"/>
      <c r="J9081" s="52"/>
      <c r="K9081" s="48"/>
      <c r="L9081" s="48"/>
      <c r="M9081" s="48"/>
      <c r="N9081" s="48"/>
      <c r="O9081" s="49"/>
    </row>
    <row r="9082" spans="2:15" x14ac:dyDescent="0.25">
      <c r="B9082" s="89"/>
      <c r="C9082" s="48"/>
      <c r="D9082" s="48"/>
      <c r="E9082" s="48"/>
      <c r="F9082" s="48"/>
      <c r="G9082" s="49"/>
      <c r="H9082" s="48"/>
      <c r="I9082" s="52"/>
      <c r="J9082" s="52"/>
      <c r="K9082" s="48"/>
      <c r="L9082" s="48"/>
      <c r="M9082" s="48"/>
      <c r="N9082" s="48"/>
      <c r="O9082" s="49"/>
    </row>
    <row r="9083" spans="2:15" x14ac:dyDescent="0.25">
      <c r="B9083" s="89"/>
      <c r="C9083" s="48"/>
      <c r="D9083" s="48"/>
      <c r="E9083" s="48"/>
      <c r="F9083" s="48"/>
      <c r="G9083" s="49"/>
      <c r="H9083" s="48"/>
      <c r="I9083" s="52"/>
      <c r="J9083" s="52"/>
      <c r="K9083" s="48"/>
      <c r="L9083" s="48"/>
      <c r="M9083" s="48"/>
      <c r="N9083" s="48"/>
      <c r="O9083" s="49"/>
    </row>
    <row r="9084" spans="2:15" x14ac:dyDescent="0.25">
      <c r="B9084" s="89"/>
      <c r="C9084" s="48"/>
      <c r="D9084" s="48"/>
      <c r="E9084" s="48"/>
      <c r="F9084" s="48"/>
      <c r="G9084" s="49"/>
      <c r="H9084" s="48"/>
      <c r="I9084" s="52"/>
      <c r="J9084" s="52"/>
      <c r="K9084" s="48"/>
      <c r="L9084" s="48"/>
      <c r="M9084" s="48"/>
      <c r="N9084" s="48"/>
      <c r="O9084" s="49"/>
    </row>
    <row r="9085" spans="2:15" x14ac:dyDescent="0.25">
      <c r="B9085" s="89"/>
      <c r="C9085" s="48"/>
      <c r="D9085" s="48"/>
      <c r="E9085" s="48"/>
      <c r="F9085" s="48"/>
      <c r="G9085" s="49"/>
      <c r="H9085" s="48"/>
      <c r="I9085" s="52"/>
      <c r="J9085" s="52"/>
      <c r="K9085" s="48"/>
      <c r="L9085" s="48"/>
      <c r="M9085" s="48"/>
      <c r="N9085" s="48"/>
      <c r="O9085" s="49"/>
    </row>
    <row r="9086" spans="2:15" x14ac:dyDescent="0.25">
      <c r="B9086" s="89"/>
      <c r="C9086" s="48"/>
      <c r="D9086" s="48"/>
      <c r="E9086" s="48"/>
      <c r="F9086" s="48"/>
      <c r="G9086" s="49"/>
      <c r="H9086" s="48"/>
      <c r="I9086" s="52"/>
      <c r="J9086" s="52"/>
      <c r="K9086" s="48"/>
      <c r="L9086" s="48"/>
      <c r="M9086" s="48"/>
      <c r="N9086" s="48"/>
      <c r="O9086" s="49"/>
    </row>
    <row r="9087" spans="2:15" x14ac:dyDescent="0.25">
      <c r="B9087" s="89"/>
      <c r="C9087" s="48"/>
      <c r="D9087" s="48"/>
      <c r="E9087" s="48"/>
      <c r="F9087" s="48"/>
      <c r="G9087" s="49"/>
      <c r="H9087" s="48"/>
      <c r="I9087" s="52"/>
      <c r="J9087" s="52"/>
      <c r="K9087" s="48"/>
      <c r="L9087" s="48"/>
      <c r="M9087" s="48"/>
      <c r="N9087" s="48"/>
      <c r="O9087" s="49"/>
    </row>
    <row r="9088" spans="2:15" x14ac:dyDescent="0.25">
      <c r="B9088" s="89"/>
      <c r="C9088" s="48"/>
      <c r="D9088" s="48"/>
      <c r="E9088" s="48"/>
      <c r="F9088" s="48"/>
      <c r="G9088" s="49"/>
      <c r="H9088" s="48"/>
      <c r="I9088" s="52"/>
      <c r="J9088" s="52"/>
      <c r="K9088" s="48"/>
      <c r="L9088" s="48"/>
      <c r="M9088" s="48"/>
      <c r="N9088" s="48"/>
      <c r="O9088" s="49"/>
    </row>
    <row r="9089" spans="2:15" x14ac:dyDescent="0.25">
      <c r="B9089" s="89"/>
      <c r="C9089" s="48"/>
      <c r="D9089" s="48"/>
      <c r="E9089" s="48"/>
      <c r="F9089" s="48"/>
      <c r="G9089" s="49"/>
      <c r="H9089" s="48"/>
      <c r="I9089" s="52"/>
      <c r="J9089" s="52"/>
      <c r="K9089" s="48"/>
      <c r="L9089" s="48"/>
      <c r="M9089" s="48"/>
      <c r="N9089" s="48"/>
      <c r="O9089" s="49"/>
    </row>
    <row r="9090" spans="2:15" x14ac:dyDescent="0.25">
      <c r="B9090" s="89"/>
      <c r="C9090" s="48"/>
      <c r="D9090" s="48"/>
      <c r="E9090" s="48"/>
      <c r="F9090" s="48"/>
      <c r="G9090" s="49"/>
      <c r="H9090" s="48"/>
      <c r="I9090" s="52"/>
      <c r="J9090" s="52"/>
      <c r="K9090" s="48"/>
      <c r="L9090" s="48"/>
      <c r="M9090" s="48"/>
      <c r="N9090" s="48"/>
      <c r="O9090" s="49"/>
    </row>
    <row r="9091" spans="2:15" x14ac:dyDescent="0.25">
      <c r="B9091" s="89"/>
      <c r="C9091" s="48"/>
      <c r="D9091" s="48"/>
      <c r="E9091" s="48"/>
      <c r="F9091" s="48"/>
      <c r="G9091" s="49"/>
      <c r="H9091" s="48"/>
      <c r="I9091" s="52"/>
      <c r="J9091" s="52"/>
      <c r="K9091" s="48"/>
      <c r="L9091" s="48"/>
      <c r="M9091" s="48"/>
      <c r="N9091" s="48"/>
      <c r="O9091" s="49"/>
    </row>
    <row r="9092" spans="2:15" x14ac:dyDescent="0.25">
      <c r="B9092" s="89"/>
      <c r="C9092" s="48"/>
      <c r="D9092" s="48"/>
      <c r="E9092" s="48"/>
      <c r="F9092" s="48"/>
      <c r="G9092" s="49"/>
      <c r="H9092" s="48"/>
      <c r="I9092" s="52"/>
      <c r="J9092" s="52"/>
      <c r="K9092" s="48"/>
      <c r="L9092" s="48"/>
      <c r="M9092" s="48"/>
      <c r="N9092" s="48"/>
      <c r="O9092" s="49"/>
    </row>
    <row r="9093" spans="2:15" x14ac:dyDescent="0.25">
      <c r="B9093" s="89"/>
      <c r="C9093" s="48"/>
      <c r="D9093" s="48"/>
      <c r="E9093" s="48"/>
      <c r="F9093" s="48"/>
      <c r="G9093" s="49"/>
      <c r="H9093" s="48"/>
      <c r="I9093" s="52"/>
      <c r="J9093" s="52"/>
      <c r="K9093" s="48"/>
      <c r="L9093" s="48"/>
      <c r="M9093" s="48"/>
      <c r="N9093" s="48"/>
      <c r="O9093" s="49"/>
    </row>
    <row r="9094" spans="2:15" x14ac:dyDescent="0.25">
      <c r="B9094" s="89"/>
      <c r="C9094" s="48"/>
      <c r="D9094" s="48"/>
      <c r="E9094" s="48"/>
      <c r="F9094" s="48"/>
      <c r="G9094" s="49"/>
      <c r="H9094" s="48"/>
      <c r="I9094" s="52"/>
      <c r="J9094" s="52"/>
      <c r="K9094" s="48"/>
      <c r="L9094" s="48"/>
      <c r="M9094" s="48"/>
      <c r="N9094" s="48"/>
      <c r="O9094" s="49"/>
    </row>
    <row r="9095" spans="2:15" x14ac:dyDescent="0.25">
      <c r="B9095" s="89"/>
      <c r="C9095" s="48"/>
      <c r="D9095" s="48"/>
      <c r="E9095" s="48"/>
      <c r="F9095" s="48"/>
      <c r="G9095" s="49"/>
      <c r="H9095" s="48"/>
      <c r="I9095" s="52"/>
      <c r="J9095" s="52"/>
      <c r="K9095" s="48"/>
      <c r="L9095" s="48"/>
      <c r="M9095" s="48"/>
      <c r="N9095" s="48"/>
      <c r="O9095" s="49"/>
    </row>
    <row r="9096" spans="2:15" x14ac:dyDescent="0.25">
      <c r="B9096" s="89"/>
      <c r="C9096" s="48"/>
      <c r="D9096" s="48"/>
      <c r="E9096" s="48"/>
      <c r="F9096" s="48"/>
      <c r="G9096" s="49"/>
      <c r="H9096" s="48"/>
      <c r="I9096" s="52"/>
      <c r="J9096" s="52"/>
      <c r="K9096" s="48"/>
      <c r="L9096" s="48"/>
      <c r="M9096" s="48"/>
      <c r="N9096" s="48"/>
      <c r="O9096" s="49"/>
    </row>
    <row r="9097" spans="2:15" x14ac:dyDescent="0.25">
      <c r="B9097" s="89"/>
      <c r="C9097" s="48"/>
      <c r="D9097" s="48"/>
      <c r="E9097" s="48"/>
      <c r="F9097" s="48"/>
      <c r="G9097" s="49"/>
      <c r="H9097" s="48"/>
      <c r="I9097" s="52"/>
      <c r="J9097" s="52"/>
      <c r="K9097" s="48"/>
      <c r="L9097" s="48"/>
      <c r="M9097" s="48"/>
      <c r="N9097" s="48"/>
      <c r="O9097" s="49"/>
    </row>
    <row r="9098" spans="2:15" x14ac:dyDescent="0.25">
      <c r="B9098" s="89"/>
      <c r="C9098" s="48"/>
      <c r="D9098" s="48"/>
      <c r="E9098" s="48"/>
      <c r="F9098" s="48"/>
      <c r="G9098" s="49"/>
      <c r="H9098" s="48"/>
      <c r="I9098" s="52"/>
      <c r="J9098" s="52"/>
      <c r="K9098" s="48"/>
      <c r="L9098" s="48"/>
      <c r="M9098" s="48"/>
      <c r="N9098" s="48"/>
      <c r="O9098" s="49"/>
    </row>
    <row r="9099" spans="2:15" x14ac:dyDescent="0.25">
      <c r="B9099" s="89"/>
      <c r="C9099" s="48"/>
      <c r="D9099" s="48"/>
      <c r="E9099" s="48"/>
      <c r="F9099" s="48"/>
      <c r="G9099" s="49"/>
      <c r="H9099" s="48"/>
      <c r="I9099" s="52"/>
      <c r="J9099" s="52"/>
      <c r="K9099" s="48"/>
      <c r="L9099" s="48"/>
      <c r="M9099" s="48"/>
      <c r="N9099" s="48"/>
      <c r="O9099" s="49"/>
    </row>
    <row r="9100" spans="2:15" x14ac:dyDescent="0.25">
      <c r="B9100" s="89"/>
      <c r="C9100" s="48"/>
      <c r="D9100" s="48"/>
      <c r="E9100" s="48"/>
      <c r="F9100" s="48"/>
      <c r="G9100" s="49"/>
      <c r="H9100" s="48"/>
      <c r="I9100" s="52"/>
      <c r="J9100" s="52"/>
      <c r="K9100" s="48"/>
      <c r="L9100" s="48"/>
      <c r="M9100" s="48"/>
      <c r="N9100" s="48"/>
      <c r="O9100" s="49"/>
    </row>
    <row r="9101" spans="2:15" x14ac:dyDescent="0.25">
      <c r="B9101" s="89"/>
      <c r="C9101" s="48"/>
      <c r="D9101" s="48"/>
      <c r="E9101" s="48"/>
      <c r="F9101" s="48"/>
      <c r="G9101" s="49"/>
      <c r="H9101" s="48"/>
      <c r="I9101" s="52"/>
      <c r="J9101" s="52"/>
      <c r="K9101" s="48"/>
      <c r="L9101" s="48"/>
      <c r="M9101" s="48"/>
      <c r="N9101" s="48"/>
      <c r="O9101" s="49"/>
    </row>
    <row r="9102" spans="2:15" x14ac:dyDescent="0.25">
      <c r="B9102" s="89"/>
      <c r="C9102" s="48"/>
      <c r="D9102" s="48"/>
      <c r="E9102" s="48"/>
      <c r="F9102" s="48"/>
      <c r="G9102" s="49"/>
      <c r="H9102" s="48"/>
      <c r="I9102" s="52"/>
      <c r="J9102" s="52"/>
      <c r="K9102" s="48"/>
      <c r="L9102" s="48"/>
      <c r="M9102" s="48"/>
      <c r="N9102" s="48"/>
      <c r="O9102" s="49"/>
    </row>
    <row r="9103" spans="2:15" x14ac:dyDescent="0.25">
      <c r="B9103" s="89"/>
      <c r="C9103" s="48"/>
      <c r="D9103" s="48"/>
      <c r="E9103" s="48"/>
      <c r="F9103" s="48"/>
      <c r="G9103" s="49"/>
      <c r="H9103" s="48"/>
      <c r="I9103" s="52"/>
      <c r="J9103" s="52"/>
      <c r="K9103" s="48"/>
      <c r="L9103" s="48"/>
      <c r="M9103" s="48"/>
      <c r="N9103" s="48"/>
      <c r="O9103" s="49"/>
    </row>
    <row r="9104" spans="2:15" x14ac:dyDescent="0.25">
      <c r="B9104" s="89"/>
      <c r="C9104" s="48"/>
      <c r="D9104" s="48"/>
      <c r="E9104" s="48"/>
      <c r="F9104" s="48"/>
      <c r="G9104" s="49"/>
      <c r="H9104" s="48"/>
      <c r="I9104" s="52"/>
      <c r="J9104" s="52"/>
      <c r="K9104" s="48"/>
      <c r="L9104" s="48"/>
      <c r="M9104" s="48"/>
      <c r="N9104" s="48"/>
      <c r="O9104" s="49"/>
    </row>
    <row r="9105" spans="2:15" x14ac:dyDescent="0.25">
      <c r="B9105" s="89"/>
      <c r="C9105" s="48"/>
      <c r="D9105" s="48"/>
      <c r="E9105" s="48"/>
      <c r="F9105" s="48"/>
      <c r="G9105" s="49"/>
      <c r="H9105" s="48"/>
      <c r="I9105" s="52"/>
      <c r="J9105" s="52"/>
      <c r="K9105" s="48"/>
      <c r="L9105" s="48"/>
      <c r="M9105" s="48"/>
      <c r="N9105" s="48"/>
      <c r="O9105" s="49"/>
    </row>
    <row r="9106" spans="2:15" x14ac:dyDescent="0.25">
      <c r="B9106" s="89"/>
      <c r="C9106" s="48"/>
      <c r="D9106" s="48"/>
      <c r="E9106" s="48"/>
      <c r="F9106" s="48"/>
      <c r="G9106" s="49"/>
      <c r="H9106" s="48"/>
      <c r="I9106" s="52"/>
      <c r="J9106" s="52"/>
      <c r="K9106" s="48"/>
      <c r="L9106" s="48"/>
      <c r="M9106" s="48"/>
      <c r="N9106" s="48"/>
      <c r="O9106" s="49"/>
    </row>
    <row r="9107" spans="2:15" x14ac:dyDescent="0.25">
      <c r="B9107" s="89"/>
      <c r="C9107" s="48"/>
      <c r="D9107" s="48"/>
      <c r="E9107" s="48"/>
      <c r="F9107" s="48"/>
      <c r="G9107" s="49"/>
      <c r="H9107" s="48"/>
      <c r="I9107" s="52"/>
      <c r="J9107" s="52"/>
      <c r="K9107" s="48"/>
      <c r="L9107" s="48"/>
      <c r="M9107" s="48"/>
      <c r="N9107" s="48"/>
      <c r="O9107" s="49"/>
    </row>
    <row r="9108" spans="2:15" x14ac:dyDescent="0.25">
      <c r="B9108" s="89"/>
      <c r="C9108" s="48"/>
      <c r="D9108" s="48"/>
      <c r="E9108" s="48"/>
      <c r="F9108" s="48"/>
      <c r="G9108" s="49"/>
      <c r="H9108" s="48"/>
      <c r="I9108" s="52"/>
      <c r="J9108" s="52"/>
      <c r="K9108" s="48"/>
      <c r="L9108" s="48"/>
      <c r="M9108" s="48"/>
      <c r="N9108" s="48"/>
      <c r="O9108" s="49"/>
    </row>
    <row r="9109" spans="2:15" x14ac:dyDescent="0.25">
      <c r="B9109" s="89"/>
      <c r="C9109" s="48"/>
      <c r="D9109" s="48"/>
      <c r="E9109" s="48"/>
      <c r="F9109" s="48"/>
      <c r="G9109" s="49"/>
      <c r="H9109" s="48"/>
      <c r="I9109" s="52"/>
      <c r="J9109" s="52"/>
      <c r="K9109" s="48"/>
      <c r="L9109" s="48"/>
      <c r="M9109" s="48"/>
      <c r="N9109" s="48"/>
      <c r="O9109" s="49"/>
    </row>
    <row r="9110" spans="2:15" x14ac:dyDescent="0.25">
      <c r="B9110" s="89"/>
      <c r="C9110" s="48"/>
      <c r="D9110" s="48"/>
      <c r="E9110" s="48"/>
      <c r="F9110" s="48"/>
      <c r="G9110" s="49"/>
      <c r="H9110" s="48"/>
      <c r="I9110" s="52"/>
      <c r="J9110" s="52"/>
      <c r="K9110" s="48"/>
      <c r="L9110" s="48"/>
      <c r="M9110" s="48"/>
      <c r="N9110" s="48"/>
      <c r="O9110" s="49"/>
    </row>
    <row r="9111" spans="2:15" x14ac:dyDescent="0.25">
      <c r="B9111" s="89"/>
      <c r="C9111" s="48"/>
      <c r="D9111" s="48"/>
      <c r="E9111" s="48"/>
      <c r="F9111" s="48"/>
      <c r="G9111" s="49"/>
      <c r="H9111" s="48"/>
      <c r="I9111" s="52"/>
      <c r="J9111" s="52"/>
      <c r="K9111" s="48"/>
      <c r="L9111" s="48"/>
      <c r="M9111" s="48"/>
      <c r="N9111" s="48"/>
      <c r="O9111" s="49"/>
    </row>
    <row r="9112" spans="2:15" x14ac:dyDescent="0.25">
      <c r="B9112" s="89"/>
      <c r="C9112" s="48"/>
      <c r="D9112" s="48"/>
      <c r="E9112" s="48"/>
      <c r="F9112" s="48"/>
      <c r="G9112" s="49"/>
      <c r="H9112" s="48"/>
      <c r="I9112" s="52"/>
      <c r="J9112" s="52"/>
      <c r="K9112" s="48"/>
      <c r="L9112" s="48"/>
      <c r="M9112" s="48"/>
      <c r="N9112" s="48"/>
      <c r="O9112" s="49"/>
    </row>
    <row r="9113" spans="2:15" x14ac:dyDescent="0.25">
      <c r="B9113" s="89"/>
      <c r="C9113" s="48"/>
      <c r="D9113" s="48"/>
      <c r="E9113" s="48"/>
      <c r="F9113" s="48"/>
      <c r="G9113" s="49"/>
      <c r="H9113" s="48"/>
      <c r="I9113" s="52"/>
      <c r="J9113" s="52"/>
      <c r="K9113" s="48"/>
      <c r="L9113" s="48"/>
      <c r="M9113" s="48"/>
      <c r="N9113" s="48"/>
      <c r="O9113" s="49"/>
    </row>
    <row r="9114" spans="2:15" x14ac:dyDescent="0.25">
      <c r="B9114" s="89"/>
      <c r="C9114" s="48"/>
      <c r="D9114" s="48"/>
      <c r="E9114" s="48"/>
      <c r="F9114" s="48"/>
      <c r="G9114" s="49"/>
      <c r="H9114" s="48"/>
      <c r="I9114" s="52"/>
      <c r="J9114" s="52"/>
      <c r="K9114" s="48"/>
      <c r="L9114" s="48"/>
      <c r="M9114" s="48"/>
      <c r="N9114" s="48"/>
      <c r="O9114" s="49"/>
    </row>
    <row r="9115" spans="2:15" x14ac:dyDescent="0.25">
      <c r="B9115" s="89"/>
      <c r="C9115" s="48"/>
      <c r="D9115" s="48"/>
      <c r="E9115" s="48"/>
      <c r="F9115" s="48"/>
      <c r="G9115" s="49"/>
      <c r="H9115" s="48"/>
      <c r="I9115" s="52"/>
      <c r="J9115" s="52"/>
      <c r="K9115" s="48"/>
      <c r="L9115" s="48"/>
      <c r="M9115" s="48"/>
      <c r="N9115" s="48"/>
      <c r="O9115" s="49"/>
    </row>
    <row r="9116" spans="2:15" x14ac:dyDescent="0.25">
      <c r="B9116" s="89"/>
      <c r="C9116" s="48"/>
      <c r="D9116" s="48"/>
      <c r="E9116" s="48"/>
      <c r="F9116" s="48"/>
      <c r="G9116" s="49"/>
      <c r="H9116" s="48"/>
      <c r="I9116" s="52"/>
      <c r="J9116" s="52"/>
      <c r="K9116" s="48"/>
      <c r="L9116" s="48"/>
      <c r="M9116" s="48"/>
      <c r="N9116" s="48"/>
      <c r="O9116" s="49"/>
    </row>
    <row r="9117" spans="2:15" x14ac:dyDescent="0.25">
      <c r="B9117" s="89"/>
      <c r="C9117" s="48"/>
      <c r="D9117" s="48"/>
      <c r="E9117" s="48"/>
      <c r="F9117" s="48"/>
      <c r="G9117" s="49"/>
      <c r="H9117" s="48"/>
      <c r="I9117" s="52"/>
      <c r="J9117" s="52"/>
      <c r="K9117" s="48"/>
      <c r="L9117" s="48"/>
      <c r="M9117" s="48"/>
      <c r="N9117" s="48"/>
      <c r="O9117" s="49"/>
    </row>
    <row r="9118" spans="2:15" x14ac:dyDescent="0.25">
      <c r="B9118" s="89"/>
      <c r="C9118" s="48"/>
      <c r="D9118" s="48"/>
      <c r="E9118" s="48"/>
      <c r="F9118" s="48"/>
      <c r="G9118" s="49"/>
      <c r="H9118" s="48"/>
      <c r="I9118" s="52"/>
      <c r="J9118" s="52"/>
      <c r="K9118" s="48"/>
      <c r="L9118" s="48"/>
      <c r="M9118" s="48"/>
      <c r="N9118" s="48"/>
      <c r="O9118" s="49"/>
    </row>
    <row r="9119" spans="2:15" x14ac:dyDescent="0.25">
      <c r="B9119" s="89"/>
      <c r="C9119" s="48"/>
      <c r="D9119" s="48"/>
      <c r="E9119" s="48"/>
      <c r="F9119" s="48"/>
      <c r="G9119" s="49"/>
      <c r="H9119" s="48"/>
      <c r="I9119" s="52"/>
      <c r="J9119" s="52"/>
      <c r="K9119" s="48"/>
      <c r="L9119" s="48"/>
      <c r="M9119" s="48"/>
      <c r="N9119" s="48"/>
      <c r="O9119" s="49"/>
    </row>
    <row r="9120" spans="2:15" x14ac:dyDescent="0.25">
      <c r="B9120" s="89"/>
      <c r="C9120" s="48"/>
      <c r="D9120" s="48"/>
      <c r="E9120" s="48"/>
      <c r="F9120" s="48"/>
      <c r="G9120" s="49"/>
      <c r="H9120" s="48"/>
      <c r="I9120" s="52"/>
      <c r="J9120" s="52"/>
      <c r="K9120" s="48"/>
      <c r="L9120" s="48"/>
      <c r="M9120" s="48"/>
      <c r="N9120" s="48"/>
      <c r="O9120" s="49"/>
    </row>
    <row r="9121" spans="2:15" x14ac:dyDescent="0.25">
      <c r="B9121" s="89"/>
      <c r="C9121" s="48"/>
      <c r="D9121" s="48"/>
      <c r="E9121" s="48"/>
      <c r="F9121" s="48"/>
      <c r="G9121" s="49"/>
      <c r="H9121" s="48"/>
      <c r="I9121" s="52"/>
      <c r="J9121" s="52"/>
      <c r="K9121" s="48"/>
      <c r="L9121" s="48"/>
      <c r="M9121" s="48"/>
      <c r="N9121" s="48"/>
      <c r="O9121" s="49"/>
    </row>
    <row r="9122" spans="2:15" x14ac:dyDescent="0.25">
      <c r="B9122" s="89"/>
      <c r="C9122" s="48"/>
      <c r="D9122" s="48"/>
      <c r="E9122" s="48"/>
      <c r="F9122" s="48"/>
      <c r="G9122" s="49"/>
      <c r="H9122" s="48"/>
      <c r="I9122" s="52"/>
      <c r="J9122" s="52"/>
      <c r="K9122" s="48"/>
      <c r="L9122" s="48"/>
      <c r="M9122" s="48"/>
      <c r="N9122" s="48"/>
      <c r="O9122" s="49"/>
    </row>
    <row r="9123" spans="2:15" x14ac:dyDescent="0.25">
      <c r="B9123" s="89"/>
      <c r="C9123" s="48"/>
      <c r="D9123" s="48"/>
      <c r="E9123" s="48"/>
      <c r="F9123" s="48"/>
      <c r="G9123" s="49"/>
      <c r="H9123" s="48"/>
      <c r="I9123" s="52"/>
      <c r="J9123" s="52"/>
      <c r="K9123" s="48"/>
      <c r="L9123" s="48"/>
      <c r="M9123" s="48"/>
      <c r="N9123" s="48"/>
      <c r="O9123" s="49"/>
    </row>
    <row r="9124" spans="2:15" x14ac:dyDescent="0.25">
      <c r="B9124" s="89"/>
      <c r="C9124" s="48"/>
      <c r="D9124" s="48"/>
      <c r="E9124" s="48"/>
      <c r="F9124" s="48"/>
      <c r="G9124" s="49"/>
      <c r="H9124" s="48"/>
      <c r="I9124" s="52"/>
      <c r="J9124" s="52"/>
      <c r="K9124" s="48"/>
      <c r="L9124" s="48"/>
      <c r="M9124" s="48"/>
      <c r="N9124" s="48"/>
      <c r="O9124" s="49"/>
    </row>
    <row r="9125" spans="2:15" x14ac:dyDescent="0.25">
      <c r="B9125" s="89"/>
      <c r="C9125" s="48"/>
      <c r="D9125" s="48"/>
      <c r="E9125" s="48"/>
      <c r="F9125" s="48"/>
      <c r="G9125" s="49"/>
      <c r="H9125" s="48"/>
      <c r="I9125" s="52"/>
      <c r="J9125" s="52"/>
      <c r="K9125" s="48"/>
      <c r="L9125" s="48"/>
      <c r="M9125" s="48"/>
      <c r="N9125" s="48"/>
      <c r="O9125" s="49"/>
    </row>
    <row r="9126" spans="2:15" x14ac:dyDescent="0.25">
      <c r="B9126" s="89"/>
      <c r="C9126" s="48"/>
      <c r="D9126" s="48"/>
      <c r="E9126" s="48"/>
      <c r="F9126" s="48"/>
      <c r="G9126" s="49"/>
      <c r="H9126" s="48"/>
      <c r="I9126" s="52"/>
      <c r="J9126" s="52"/>
      <c r="K9126" s="48"/>
      <c r="L9126" s="48"/>
      <c r="M9126" s="48"/>
      <c r="N9126" s="48"/>
      <c r="O9126" s="49"/>
    </row>
    <row r="9127" spans="2:15" x14ac:dyDescent="0.25">
      <c r="B9127" s="89"/>
      <c r="C9127" s="48"/>
      <c r="D9127" s="48"/>
      <c r="E9127" s="48"/>
      <c r="F9127" s="48"/>
      <c r="G9127" s="49"/>
      <c r="H9127" s="48"/>
      <c r="I9127" s="52"/>
      <c r="J9127" s="52"/>
      <c r="K9127" s="48"/>
      <c r="L9127" s="48"/>
      <c r="M9127" s="48"/>
      <c r="N9127" s="48"/>
      <c r="O9127" s="49"/>
    </row>
    <row r="9128" spans="2:15" x14ac:dyDescent="0.25">
      <c r="B9128" s="89"/>
      <c r="C9128" s="48"/>
      <c r="D9128" s="48"/>
      <c r="E9128" s="48"/>
      <c r="F9128" s="48"/>
      <c r="G9128" s="49"/>
      <c r="H9128" s="48"/>
      <c r="I9128" s="52"/>
      <c r="J9128" s="52"/>
      <c r="K9128" s="48"/>
      <c r="L9128" s="48"/>
      <c r="M9128" s="48"/>
      <c r="N9128" s="48"/>
      <c r="O9128" s="49"/>
    </row>
    <row r="9129" spans="2:15" x14ac:dyDescent="0.25">
      <c r="B9129" s="89"/>
      <c r="C9129" s="48"/>
      <c r="D9129" s="48"/>
      <c r="E9129" s="48"/>
      <c r="F9129" s="48"/>
      <c r="G9129" s="49"/>
      <c r="H9129" s="48"/>
      <c r="I9129" s="52"/>
      <c r="J9129" s="52"/>
      <c r="K9129" s="48"/>
      <c r="L9129" s="48"/>
      <c r="M9129" s="48"/>
      <c r="N9129" s="48"/>
      <c r="O9129" s="49"/>
    </row>
    <row r="9130" spans="2:15" x14ac:dyDescent="0.25">
      <c r="B9130" s="89"/>
      <c r="C9130" s="48"/>
      <c r="D9130" s="48"/>
      <c r="E9130" s="48"/>
      <c r="F9130" s="48"/>
      <c r="G9130" s="49"/>
      <c r="H9130" s="48"/>
      <c r="I9130" s="52"/>
      <c r="J9130" s="52"/>
      <c r="K9130" s="48"/>
      <c r="L9130" s="48"/>
      <c r="M9130" s="48"/>
      <c r="N9130" s="48"/>
      <c r="O9130" s="49"/>
    </row>
    <row r="9131" spans="2:15" x14ac:dyDescent="0.25">
      <c r="B9131" s="89"/>
      <c r="C9131" s="48"/>
      <c r="D9131" s="48"/>
      <c r="E9131" s="48"/>
      <c r="F9131" s="48"/>
      <c r="G9131" s="49"/>
      <c r="H9131" s="48"/>
      <c r="I9131" s="52"/>
      <c r="J9131" s="52"/>
      <c r="K9131" s="48"/>
      <c r="L9131" s="48"/>
      <c r="M9131" s="48"/>
      <c r="N9131" s="48"/>
      <c r="O9131" s="49"/>
    </row>
    <row r="9132" spans="2:15" x14ac:dyDescent="0.25">
      <c r="B9132" s="89"/>
      <c r="C9132" s="48"/>
      <c r="D9132" s="48"/>
      <c r="E9132" s="48"/>
      <c r="F9132" s="48"/>
      <c r="G9132" s="49"/>
      <c r="H9132" s="48"/>
      <c r="I9132" s="52"/>
      <c r="J9132" s="52"/>
      <c r="K9132" s="48"/>
      <c r="L9132" s="48"/>
      <c r="M9132" s="48"/>
      <c r="N9132" s="48"/>
      <c r="O9132" s="49"/>
    </row>
    <row r="9133" spans="2:15" x14ac:dyDescent="0.25">
      <c r="B9133" s="89"/>
      <c r="C9133" s="48"/>
      <c r="D9133" s="48"/>
      <c r="E9133" s="48"/>
      <c r="F9133" s="48"/>
      <c r="G9133" s="49"/>
      <c r="H9133" s="48"/>
      <c r="I9133" s="52"/>
      <c r="J9133" s="52"/>
      <c r="K9133" s="48"/>
      <c r="L9133" s="48"/>
      <c r="M9133" s="48"/>
      <c r="N9133" s="48"/>
      <c r="O9133" s="49"/>
    </row>
    <row r="9134" spans="2:15" x14ac:dyDescent="0.25">
      <c r="B9134" s="89"/>
      <c r="C9134" s="48"/>
      <c r="D9134" s="48"/>
      <c r="E9134" s="48"/>
      <c r="F9134" s="48"/>
      <c r="G9134" s="49"/>
      <c r="H9134" s="48"/>
      <c r="I9134" s="52"/>
      <c r="J9134" s="52"/>
      <c r="K9134" s="48"/>
      <c r="L9134" s="48"/>
      <c r="M9134" s="48"/>
      <c r="N9134" s="48"/>
      <c r="O9134" s="49"/>
    </row>
    <row r="9135" spans="2:15" x14ac:dyDescent="0.25">
      <c r="B9135" s="89"/>
      <c r="C9135" s="48"/>
      <c r="D9135" s="48"/>
      <c r="E9135" s="48"/>
      <c r="F9135" s="48"/>
      <c r="G9135" s="49"/>
      <c r="H9135" s="48"/>
      <c r="I9135" s="52"/>
      <c r="J9135" s="52"/>
      <c r="K9135" s="48"/>
      <c r="L9135" s="48"/>
      <c r="M9135" s="48"/>
      <c r="N9135" s="48"/>
      <c r="O9135" s="49"/>
    </row>
    <row r="9136" spans="2:15" x14ac:dyDescent="0.25">
      <c r="B9136" s="89"/>
      <c r="C9136" s="48"/>
      <c r="D9136" s="48"/>
      <c r="E9136" s="48"/>
      <c r="F9136" s="48"/>
      <c r="G9136" s="49"/>
      <c r="H9136" s="48"/>
      <c r="I9136" s="52"/>
      <c r="J9136" s="52"/>
      <c r="K9136" s="48"/>
      <c r="L9136" s="48"/>
      <c r="M9136" s="48"/>
      <c r="N9136" s="48"/>
      <c r="O9136" s="49"/>
    </row>
    <row r="9137" spans="2:15" x14ac:dyDescent="0.25">
      <c r="B9137" s="89"/>
      <c r="C9137" s="48"/>
      <c r="D9137" s="48"/>
      <c r="E9137" s="48"/>
      <c r="F9137" s="48"/>
      <c r="G9137" s="49"/>
      <c r="H9137" s="48"/>
      <c r="I9137" s="52"/>
      <c r="J9137" s="52"/>
      <c r="K9137" s="48"/>
      <c r="L9137" s="48"/>
      <c r="M9137" s="48"/>
      <c r="N9137" s="48"/>
      <c r="O9137" s="49"/>
    </row>
    <row r="9138" spans="2:15" x14ac:dyDescent="0.25">
      <c r="B9138" s="89"/>
      <c r="C9138" s="48"/>
      <c r="D9138" s="48"/>
      <c r="E9138" s="48"/>
      <c r="F9138" s="48"/>
      <c r="G9138" s="49"/>
      <c r="H9138" s="48"/>
      <c r="I9138" s="52"/>
      <c r="J9138" s="52"/>
      <c r="K9138" s="48"/>
      <c r="L9138" s="48"/>
      <c r="M9138" s="48"/>
      <c r="N9138" s="48"/>
      <c r="O9138" s="49"/>
    </row>
    <row r="9139" spans="2:15" x14ac:dyDescent="0.25">
      <c r="B9139" s="89"/>
      <c r="C9139" s="48"/>
      <c r="D9139" s="48"/>
      <c r="E9139" s="48"/>
      <c r="F9139" s="48"/>
      <c r="G9139" s="49"/>
      <c r="H9139" s="48"/>
      <c r="I9139" s="52"/>
      <c r="J9139" s="52"/>
      <c r="K9139" s="48"/>
      <c r="L9139" s="48"/>
      <c r="M9139" s="48"/>
      <c r="N9139" s="48"/>
      <c r="O9139" s="49"/>
    </row>
    <row r="9140" spans="2:15" x14ac:dyDescent="0.25">
      <c r="B9140" s="89"/>
      <c r="C9140" s="48"/>
      <c r="D9140" s="48"/>
      <c r="E9140" s="48"/>
      <c r="F9140" s="48"/>
      <c r="G9140" s="49"/>
      <c r="H9140" s="48"/>
      <c r="I9140" s="52"/>
      <c r="J9140" s="52"/>
      <c r="K9140" s="48"/>
      <c r="L9140" s="48"/>
      <c r="M9140" s="48"/>
      <c r="N9140" s="48"/>
      <c r="O9140" s="49"/>
    </row>
    <row r="9141" spans="2:15" x14ac:dyDescent="0.25">
      <c r="B9141" s="89"/>
      <c r="C9141" s="48"/>
      <c r="D9141" s="48"/>
      <c r="E9141" s="48"/>
      <c r="F9141" s="48"/>
      <c r="G9141" s="49"/>
      <c r="H9141" s="48"/>
      <c r="I9141" s="52"/>
      <c r="J9141" s="52"/>
      <c r="K9141" s="48"/>
      <c r="L9141" s="48"/>
      <c r="M9141" s="48"/>
      <c r="N9141" s="48"/>
      <c r="O9141" s="49"/>
    </row>
    <row r="9142" spans="2:15" x14ac:dyDescent="0.25">
      <c r="B9142" s="89"/>
      <c r="C9142" s="48"/>
      <c r="D9142" s="48"/>
      <c r="E9142" s="48"/>
      <c r="F9142" s="48"/>
      <c r="G9142" s="49"/>
      <c r="H9142" s="48"/>
      <c r="I9142" s="52"/>
      <c r="J9142" s="52"/>
      <c r="K9142" s="48"/>
      <c r="L9142" s="48"/>
      <c r="M9142" s="48"/>
      <c r="N9142" s="48"/>
      <c r="O9142" s="49"/>
    </row>
    <row r="9143" spans="2:15" x14ac:dyDescent="0.25">
      <c r="B9143" s="89"/>
      <c r="C9143" s="48"/>
      <c r="D9143" s="48"/>
      <c r="E9143" s="48"/>
      <c r="F9143" s="48"/>
      <c r="G9143" s="49"/>
      <c r="H9143" s="48"/>
      <c r="I9143" s="52"/>
      <c r="J9143" s="52"/>
      <c r="K9143" s="48"/>
      <c r="L9143" s="48"/>
      <c r="M9143" s="48"/>
      <c r="N9143" s="48"/>
      <c r="O9143" s="49"/>
    </row>
    <row r="9144" spans="2:15" x14ac:dyDescent="0.25">
      <c r="B9144" s="89"/>
      <c r="C9144" s="48"/>
      <c r="D9144" s="48"/>
      <c r="E9144" s="48"/>
      <c r="F9144" s="48"/>
      <c r="G9144" s="49"/>
      <c r="H9144" s="48"/>
      <c r="I9144" s="52"/>
      <c r="J9144" s="52"/>
      <c r="K9144" s="48"/>
      <c r="L9144" s="48"/>
      <c r="M9144" s="48"/>
      <c r="N9144" s="48"/>
      <c r="O9144" s="49"/>
    </row>
    <row r="9145" spans="2:15" x14ac:dyDescent="0.25">
      <c r="B9145" s="89"/>
      <c r="C9145" s="48"/>
      <c r="D9145" s="48"/>
      <c r="E9145" s="48"/>
      <c r="F9145" s="48"/>
      <c r="G9145" s="49"/>
      <c r="H9145" s="48"/>
      <c r="I9145" s="52"/>
      <c r="J9145" s="52"/>
      <c r="K9145" s="48"/>
      <c r="L9145" s="48"/>
      <c r="M9145" s="48"/>
      <c r="N9145" s="48"/>
      <c r="O9145" s="49"/>
    </row>
    <row r="9146" spans="2:15" x14ac:dyDescent="0.25">
      <c r="B9146" s="89"/>
      <c r="C9146" s="48"/>
      <c r="D9146" s="48"/>
      <c r="E9146" s="48"/>
      <c r="F9146" s="48"/>
      <c r="G9146" s="49"/>
      <c r="H9146" s="48"/>
      <c r="I9146" s="52"/>
      <c r="J9146" s="52"/>
      <c r="K9146" s="48"/>
      <c r="L9146" s="48"/>
      <c r="M9146" s="48"/>
      <c r="N9146" s="48"/>
      <c r="O9146" s="49"/>
    </row>
    <row r="9147" spans="2:15" x14ac:dyDescent="0.25">
      <c r="B9147" s="89"/>
      <c r="C9147" s="48"/>
      <c r="D9147" s="48"/>
      <c r="E9147" s="48"/>
      <c r="F9147" s="48"/>
      <c r="G9147" s="49"/>
      <c r="H9147" s="48"/>
      <c r="I9147" s="52"/>
      <c r="J9147" s="52"/>
      <c r="K9147" s="48"/>
      <c r="L9147" s="48"/>
      <c r="M9147" s="48"/>
      <c r="N9147" s="48"/>
      <c r="O9147" s="49"/>
    </row>
    <row r="9148" spans="2:15" x14ac:dyDescent="0.25">
      <c r="B9148" s="89"/>
      <c r="C9148" s="48"/>
      <c r="D9148" s="48"/>
      <c r="E9148" s="48"/>
      <c r="F9148" s="48"/>
      <c r="G9148" s="49"/>
      <c r="H9148" s="48"/>
      <c r="I9148" s="52"/>
      <c r="J9148" s="52"/>
      <c r="K9148" s="48"/>
      <c r="L9148" s="48"/>
      <c r="M9148" s="48"/>
      <c r="N9148" s="48"/>
      <c r="O9148" s="49"/>
    </row>
    <row r="9149" spans="2:15" x14ac:dyDescent="0.25">
      <c r="B9149" s="89"/>
      <c r="C9149" s="48"/>
      <c r="D9149" s="48"/>
      <c r="E9149" s="48"/>
      <c r="F9149" s="48"/>
      <c r="G9149" s="49"/>
      <c r="H9149" s="48"/>
      <c r="I9149" s="52"/>
      <c r="J9149" s="52"/>
      <c r="K9149" s="48"/>
      <c r="L9149" s="48"/>
      <c r="M9149" s="48"/>
      <c r="N9149" s="48"/>
      <c r="O9149" s="49"/>
    </row>
    <row r="9150" spans="2:15" x14ac:dyDescent="0.25">
      <c r="B9150" s="89"/>
      <c r="C9150" s="48"/>
      <c r="D9150" s="48"/>
      <c r="E9150" s="48"/>
      <c r="F9150" s="48"/>
      <c r="G9150" s="49"/>
      <c r="H9150" s="48"/>
      <c r="I9150" s="52"/>
      <c r="J9150" s="52"/>
      <c r="K9150" s="48"/>
      <c r="L9150" s="48"/>
      <c r="M9150" s="48"/>
      <c r="N9150" s="48"/>
      <c r="O9150" s="49"/>
    </row>
    <row r="9151" spans="2:15" x14ac:dyDescent="0.25">
      <c r="B9151" s="89"/>
      <c r="C9151" s="48"/>
      <c r="D9151" s="48"/>
      <c r="E9151" s="48"/>
      <c r="F9151" s="48"/>
      <c r="G9151" s="49"/>
      <c r="H9151" s="48"/>
      <c r="I9151" s="52"/>
      <c r="J9151" s="52"/>
      <c r="K9151" s="48"/>
      <c r="L9151" s="48"/>
      <c r="M9151" s="48"/>
      <c r="N9151" s="48"/>
      <c r="O9151" s="49"/>
    </row>
    <row r="9152" spans="2:15" x14ac:dyDescent="0.25">
      <c r="B9152" s="89"/>
      <c r="C9152" s="48"/>
      <c r="D9152" s="48"/>
      <c r="E9152" s="48"/>
      <c r="F9152" s="48"/>
      <c r="G9152" s="49"/>
      <c r="H9152" s="48"/>
      <c r="I9152" s="52"/>
      <c r="J9152" s="52"/>
      <c r="K9152" s="48"/>
      <c r="L9152" s="48"/>
      <c r="M9152" s="48"/>
      <c r="N9152" s="48"/>
      <c r="O9152" s="49"/>
    </row>
    <row r="9153" spans="2:15" x14ac:dyDescent="0.25">
      <c r="B9153" s="89"/>
      <c r="C9153" s="48"/>
      <c r="D9153" s="48"/>
      <c r="E9153" s="48"/>
      <c r="F9153" s="48"/>
      <c r="G9153" s="49"/>
      <c r="H9153" s="48"/>
      <c r="I9153" s="52"/>
      <c r="J9153" s="52"/>
      <c r="K9153" s="48"/>
      <c r="L9153" s="48"/>
      <c r="M9153" s="48"/>
      <c r="N9153" s="48"/>
      <c r="O9153" s="49"/>
    </row>
    <row r="9154" spans="2:15" x14ac:dyDescent="0.25">
      <c r="B9154" s="89"/>
      <c r="C9154" s="48"/>
      <c r="D9154" s="48"/>
      <c r="E9154" s="48"/>
      <c r="F9154" s="48"/>
      <c r="G9154" s="49"/>
      <c r="H9154" s="48"/>
      <c r="I9154" s="52"/>
      <c r="J9154" s="52"/>
      <c r="K9154" s="48"/>
      <c r="L9154" s="48"/>
      <c r="M9154" s="48"/>
      <c r="N9154" s="48"/>
      <c r="O9154" s="49"/>
    </row>
    <row r="9155" spans="2:15" x14ac:dyDescent="0.25">
      <c r="B9155" s="89"/>
      <c r="C9155" s="48"/>
      <c r="D9155" s="48"/>
      <c r="E9155" s="48"/>
      <c r="F9155" s="48"/>
      <c r="G9155" s="49"/>
      <c r="H9155" s="48"/>
      <c r="I9155" s="52"/>
      <c r="J9155" s="52"/>
      <c r="K9155" s="48"/>
      <c r="L9155" s="48"/>
      <c r="M9155" s="48"/>
      <c r="N9155" s="48"/>
      <c r="O9155" s="49"/>
    </row>
    <row r="9156" spans="2:15" x14ac:dyDescent="0.25">
      <c r="B9156" s="89"/>
      <c r="C9156" s="48"/>
      <c r="D9156" s="48"/>
      <c r="E9156" s="48"/>
      <c r="F9156" s="48"/>
      <c r="G9156" s="49"/>
      <c r="H9156" s="48"/>
      <c r="I9156" s="52"/>
      <c r="J9156" s="52"/>
      <c r="K9156" s="48"/>
      <c r="L9156" s="48"/>
      <c r="M9156" s="48"/>
      <c r="N9156" s="48"/>
      <c r="O9156" s="49"/>
    </row>
    <row r="9157" spans="2:15" x14ac:dyDescent="0.25">
      <c r="B9157" s="89"/>
      <c r="C9157" s="48"/>
      <c r="D9157" s="48"/>
      <c r="E9157" s="48"/>
      <c r="F9157" s="48"/>
      <c r="G9157" s="49"/>
      <c r="H9157" s="48"/>
      <c r="I9157" s="52"/>
      <c r="J9157" s="52"/>
      <c r="K9157" s="48"/>
      <c r="L9157" s="48"/>
      <c r="M9157" s="48"/>
      <c r="N9157" s="48"/>
      <c r="O9157" s="49"/>
    </row>
    <row r="9158" spans="2:15" x14ac:dyDescent="0.25">
      <c r="B9158" s="89"/>
      <c r="C9158" s="48"/>
      <c r="D9158" s="48"/>
      <c r="E9158" s="48"/>
      <c r="F9158" s="48"/>
      <c r="G9158" s="49"/>
      <c r="H9158" s="48"/>
      <c r="I9158" s="52"/>
      <c r="J9158" s="52"/>
      <c r="K9158" s="48"/>
      <c r="L9158" s="48"/>
      <c r="M9158" s="48"/>
      <c r="N9158" s="48"/>
      <c r="O9158" s="49"/>
    </row>
    <row r="9159" spans="2:15" x14ac:dyDescent="0.25">
      <c r="B9159" s="89"/>
      <c r="C9159" s="48"/>
      <c r="D9159" s="48"/>
      <c r="E9159" s="48"/>
      <c r="F9159" s="48"/>
      <c r="G9159" s="49"/>
      <c r="H9159" s="48"/>
      <c r="I9159" s="52"/>
      <c r="J9159" s="52"/>
      <c r="K9159" s="48"/>
      <c r="L9159" s="48"/>
      <c r="M9159" s="48"/>
      <c r="N9159" s="48"/>
      <c r="O9159" s="49"/>
    </row>
    <row r="9160" spans="2:15" x14ac:dyDescent="0.25">
      <c r="B9160" s="89"/>
      <c r="C9160" s="48"/>
      <c r="D9160" s="48"/>
      <c r="E9160" s="48"/>
      <c r="F9160" s="48"/>
      <c r="G9160" s="49"/>
      <c r="H9160" s="48"/>
      <c r="I9160" s="52"/>
      <c r="J9160" s="52"/>
      <c r="K9160" s="48"/>
      <c r="L9160" s="48"/>
      <c r="M9160" s="48"/>
      <c r="N9160" s="48"/>
      <c r="O9160" s="49"/>
    </row>
    <row r="9161" spans="2:15" x14ac:dyDescent="0.25">
      <c r="B9161" s="89"/>
      <c r="C9161" s="48"/>
      <c r="D9161" s="48"/>
      <c r="E9161" s="48"/>
      <c r="F9161" s="48"/>
      <c r="G9161" s="49"/>
      <c r="H9161" s="48"/>
      <c r="I9161" s="52"/>
      <c r="J9161" s="52"/>
      <c r="K9161" s="48"/>
      <c r="L9161" s="48"/>
      <c r="M9161" s="48"/>
      <c r="N9161" s="48"/>
      <c r="O9161" s="49"/>
    </row>
    <row r="9162" spans="2:15" x14ac:dyDescent="0.25">
      <c r="B9162" s="89"/>
      <c r="C9162" s="48"/>
      <c r="D9162" s="48"/>
      <c r="E9162" s="48"/>
      <c r="F9162" s="48"/>
      <c r="G9162" s="49"/>
      <c r="H9162" s="48"/>
      <c r="I9162" s="52"/>
      <c r="J9162" s="52"/>
      <c r="K9162" s="48"/>
      <c r="L9162" s="48"/>
      <c r="M9162" s="48"/>
      <c r="N9162" s="48"/>
      <c r="O9162" s="49"/>
    </row>
    <row r="9163" spans="2:15" x14ac:dyDescent="0.25">
      <c r="B9163" s="89"/>
      <c r="C9163" s="48"/>
      <c r="D9163" s="48"/>
      <c r="E9163" s="48"/>
      <c r="F9163" s="48"/>
      <c r="G9163" s="49"/>
      <c r="H9163" s="48"/>
      <c r="I9163" s="52"/>
      <c r="J9163" s="52"/>
      <c r="K9163" s="48"/>
      <c r="L9163" s="48"/>
      <c r="M9163" s="48"/>
      <c r="N9163" s="48"/>
      <c r="O9163" s="49"/>
    </row>
    <row r="9164" spans="2:15" x14ac:dyDescent="0.25">
      <c r="B9164" s="89"/>
      <c r="C9164" s="48"/>
      <c r="D9164" s="48"/>
      <c r="E9164" s="48"/>
      <c r="F9164" s="48"/>
      <c r="G9164" s="49"/>
      <c r="H9164" s="48"/>
      <c r="I9164" s="52"/>
      <c r="J9164" s="52"/>
      <c r="K9164" s="48"/>
      <c r="L9164" s="48"/>
      <c r="M9164" s="48"/>
      <c r="N9164" s="48"/>
      <c r="O9164" s="49"/>
    </row>
    <row r="9165" spans="2:15" x14ac:dyDescent="0.25">
      <c r="B9165" s="89"/>
      <c r="C9165" s="48"/>
      <c r="D9165" s="48"/>
      <c r="E9165" s="48"/>
      <c r="F9165" s="48"/>
      <c r="G9165" s="49"/>
      <c r="H9165" s="48"/>
      <c r="I9165" s="52"/>
      <c r="J9165" s="52"/>
      <c r="K9165" s="48"/>
      <c r="L9165" s="48"/>
      <c r="M9165" s="48"/>
      <c r="N9165" s="48"/>
      <c r="O9165" s="49"/>
    </row>
    <row r="9166" spans="2:15" x14ac:dyDescent="0.25">
      <c r="B9166" s="89"/>
      <c r="C9166" s="48"/>
      <c r="D9166" s="48"/>
      <c r="E9166" s="48"/>
      <c r="F9166" s="48"/>
      <c r="G9166" s="49"/>
      <c r="H9166" s="48"/>
      <c r="I9166" s="52"/>
      <c r="J9166" s="52"/>
      <c r="K9166" s="48"/>
      <c r="L9166" s="48"/>
      <c r="M9166" s="48"/>
      <c r="N9166" s="48"/>
      <c r="O9166" s="49"/>
    </row>
    <row r="9167" spans="2:15" x14ac:dyDescent="0.25">
      <c r="B9167" s="89"/>
      <c r="C9167" s="48"/>
      <c r="D9167" s="48"/>
      <c r="E9167" s="48"/>
      <c r="F9167" s="48"/>
      <c r="G9167" s="49"/>
      <c r="H9167" s="48"/>
      <c r="I9167" s="52"/>
      <c r="J9167" s="52"/>
      <c r="K9167" s="48"/>
      <c r="L9167" s="48"/>
      <c r="M9167" s="48"/>
      <c r="N9167" s="48"/>
      <c r="O9167" s="49"/>
    </row>
    <row r="9168" spans="2:15" x14ac:dyDescent="0.25">
      <c r="B9168" s="89"/>
      <c r="C9168" s="48"/>
      <c r="D9168" s="48"/>
      <c r="E9168" s="48"/>
      <c r="F9168" s="48"/>
      <c r="G9168" s="49"/>
      <c r="H9168" s="48"/>
      <c r="I9168" s="52"/>
      <c r="J9168" s="52"/>
      <c r="K9168" s="48"/>
      <c r="L9168" s="48"/>
      <c r="M9168" s="48"/>
      <c r="N9168" s="48"/>
      <c r="O9168" s="49"/>
    </row>
    <row r="9169" spans="2:15" x14ac:dyDescent="0.25">
      <c r="B9169" s="89"/>
      <c r="C9169" s="48"/>
      <c r="D9169" s="48"/>
      <c r="E9169" s="48"/>
      <c r="F9169" s="48"/>
      <c r="G9169" s="49"/>
      <c r="H9169" s="48"/>
      <c r="I9169" s="52"/>
      <c r="J9169" s="52"/>
      <c r="K9169" s="48"/>
      <c r="L9169" s="48"/>
      <c r="M9169" s="48"/>
      <c r="N9169" s="48"/>
      <c r="O9169" s="49"/>
    </row>
    <row r="9170" spans="2:15" x14ac:dyDescent="0.25">
      <c r="B9170" s="89"/>
      <c r="C9170" s="48"/>
      <c r="D9170" s="48"/>
      <c r="E9170" s="48"/>
      <c r="F9170" s="48"/>
      <c r="G9170" s="49"/>
      <c r="H9170" s="48"/>
      <c r="I9170" s="52"/>
      <c r="J9170" s="52"/>
      <c r="K9170" s="48"/>
      <c r="L9170" s="48"/>
      <c r="M9170" s="48"/>
      <c r="N9170" s="48"/>
      <c r="O9170" s="49"/>
    </row>
    <row r="9171" spans="2:15" x14ac:dyDescent="0.25">
      <c r="B9171" s="89"/>
      <c r="C9171" s="48"/>
      <c r="D9171" s="48"/>
      <c r="E9171" s="48"/>
      <c r="F9171" s="48"/>
      <c r="G9171" s="49"/>
      <c r="H9171" s="48"/>
      <c r="I9171" s="52"/>
      <c r="J9171" s="52"/>
      <c r="K9171" s="48"/>
      <c r="L9171" s="48"/>
      <c r="M9171" s="48"/>
      <c r="N9171" s="48"/>
      <c r="O9171" s="49"/>
    </row>
    <row r="9172" spans="2:15" x14ac:dyDescent="0.25">
      <c r="B9172" s="89"/>
      <c r="C9172" s="48"/>
      <c r="D9172" s="48"/>
      <c r="E9172" s="48"/>
      <c r="F9172" s="48"/>
      <c r="G9172" s="49"/>
      <c r="H9172" s="48"/>
      <c r="I9172" s="52"/>
      <c r="J9172" s="52"/>
      <c r="K9172" s="48"/>
      <c r="L9172" s="48"/>
      <c r="M9172" s="48"/>
      <c r="N9172" s="48"/>
      <c r="O9172" s="49"/>
    </row>
    <row r="9173" spans="2:15" x14ac:dyDescent="0.25">
      <c r="B9173" s="89"/>
      <c r="C9173" s="48"/>
      <c r="D9173" s="48"/>
      <c r="E9173" s="48"/>
      <c r="F9173" s="48"/>
      <c r="G9173" s="49"/>
      <c r="H9173" s="48"/>
      <c r="I9173" s="52"/>
      <c r="J9173" s="52"/>
      <c r="K9173" s="48"/>
      <c r="L9173" s="48"/>
      <c r="M9173" s="48"/>
      <c r="N9173" s="48"/>
      <c r="O9173" s="49"/>
    </row>
    <row r="9174" spans="2:15" x14ac:dyDescent="0.25">
      <c r="B9174" s="89"/>
      <c r="C9174" s="48"/>
      <c r="D9174" s="48"/>
      <c r="E9174" s="48"/>
      <c r="F9174" s="48"/>
      <c r="G9174" s="49"/>
      <c r="H9174" s="48"/>
      <c r="I9174" s="52"/>
      <c r="J9174" s="52"/>
      <c r="K9174" s="48"/>
      <c r="L9174" s="48"/>
      <c r="M9174" s="48"/>
      <c r="N9174" s="48"/>
      <c r="O9174" s="49"/>
    </row>
    <row r="9175" spans="2:15" x14ac:dyDescent="0.25">
      <c r="B9175" s="89"/>
      <c r="C9175" s="48"/>
      <c r="D9175" s="48"/>
      <c r="E9175" s="48"/>
      <c r="F9175" s="48"/>
      <c r="G9175" s="49"/>
      <c r="H9175" s="48"/>
      <c r="I9175" s="52"/>
      <c r="J9175" s="52"/>
      <c r="K9175" s="48"/>
      <c r="L9175" s="48"/>
      <c r="M9175" s="48"/>
      <c r="N9175" s="48"/>
      <c r="O9175" s="49"/>
    </row>
    <row r="9176" spans="2:15" x14ac:dyDescent="0.25">
      <c r="B9176" s="89"/>
      <c r="C9176" s="48"/>
      <c r="D9176" s="48"/>
      <c r="E9176" s="48"/>
      <c r="F9176" s="48"/>
      <c r="G9176" s="49"/>
      <c r="H9176" s="48"/>
      <c r="I9176" s="52"/>
      <c r="J9176" s="52"/>
      <c r="K9176" s="48"/>
      <c r="L9176" s="48"/>
      <c r="M9176" s="48"/>
      <c r="N9176" s="48"/>
      <c r="O9176" s="49"/>
    </row>
    <row r="9177" spans="2:15" x14ac:dyDescent="0.25">
      <c r="B9177" s="89"/>
      <c r="C9177" s="48"/>
      <c r="D9177" s="48"/>
      <c r="E9177" s="48"/>
      <c r="F9177" s="48"/>
      <c r="G9177" s="49"/>
      <c r="H9177" s="48"/>
      <c r="I9177" s="52"/>
      <c r="J9177" s="52"/>
      <c r="K9177" s="48"/>
      <c r="L9177" s="48"/>
      <c r="M9177" s="48"/>
      <c r="N9177" s="48"/>
      <c r="O9177" s="49"/>
    </row>
    <row r="9178" spans="2:15" x14ac:dyDescent="0.25">
      <c r="B9178" s="89"/>
      <c r="C9178" s="48"/>
      <c r="D9178" s="48"/>
      <c r="E9178" s="48"/>
      <c r="F9178" s="48"/>
      <c r="G9178" s="49"/>
      <c r="H9178" s="48"/>
      <c r="I9178" s="52"/>
      <c r="J9178" s="52"/>
      <c r="K9178" s="48"/>
      <c r="L9178" s="48"/>
      <c r="M9178" s="48"/>
      <c r="N9178" s="48"/>
      <c r="O9178" s="49"/>
    </row>
    <row r="9179" spans="2:15" x14ac:dyDescent="0.25">
      <c r="B9179" s="89"/>
      <c r="C9179" s="48"/>
      <c r="D9179" s="48"/>
      <c r="E9179" s="48"/>
      <c r="F9179" s="48"/>
      <c r="G9179" s="49"/>
      <c r="H9179" s="48"/>
      <c r="I9179" s="52"/>
      <c r="J9179" s="52"/>
      <c r="K9179" s="48"/>
      <c r="L9179" s="48"/>
      <c r="M9179" s="48"/>
      <c r="N9179" s="48"/>
      <c r="O9179" s="49"/>
    </row>
    <row r="9180" spans="2:15" x14ac:dyDescent="0.25">
      <c r="B9180" s="89"/>
      <c r="C9180" s="48"/>
      <c r="D9180" s="48"/>
      <c r="E9180" s="48"/>
      <c r="F9180" s="48"/>
      <c r="G9180" s="49"/>
      <c r="H9180" s="48"/>
      <c r="I9180" s="52"/>
      <c r="J9180" s="52"/>
      <c r="K9180" s="48"/>
      <c r="L9180" s="48"/>
      <c r="M9180" s="48"/>
      <c r="N9180" s="48"/>
      <c r="O9180" s="49"/>
    </row>
    <row r="9181" spans="2:15" x14ac:dyDescent="0.25">
      <c r="B9181" s="89"/>
      <c r="C9181" s="48"/>
      <c r="D9181" s="48"/>
      <c r="E9181" s="48"/>
      <c r="F9181" s="48"/>
      <c r="G9181" s="49"/>
      <c r="H9181" s="48"/>
      <c r="I9181" s="52"/>
      <c r="J9181" s="52"/>
      <c r="K9181" s="48"/>
      <c r="L9181" s="48"/>
      <c r="M9181" s="48"/>
      <c r="N9181" s="48"/>
      <c r="O9181" s="49"/>
    </row>
    <row r="9182" spans="2:15" x14ac:dyDescent="0.25">
      <c r="B9182" s="89"/>
      <c r="C9182" s="48"/>
      <c r="D9182" s="48"/>
      <c r="E9182" s="48"/>
      <c r="F9182" s="48"/>
      <c r="G9182" s="49"/>
      <c r="H9182" s="48"/>
      <c r="I9182" s="52"/>
      <c r="J9182" s="52"/>
      <c r="K9182" s="48"/>
      <c r="L9182" s="48"/>
      <c r="M9182" s="48"/>
      <c r="N9182" s="48"/>
      <c r="O9182" s="49"/>
    </row>
    <row r="9183" spans="2:15" x14ac:dyDescent="0.25">
      <c r="B9183" s="89"/>
      <c r="C9183" s="48"/>
      <c r="D9183" s="48"/>
      <c r="E9183" s="48"/>
      <c r="F9183" s="48"/>
      <c r="G9183" s="49"/>
      <c r="H9183" s="48"/>
      <c r="I9183" s="52"/>
      <c r="J9183" s="52"/>
      <c r="K9183" s="48"/>
      <c r="L9183" s="48"/>
      <c r="M9183" s="48"/>
      <c r="N9183" s="48"/>
      <c r="O9183" s="49"/>
    </row>
    <row r="9184" spans="2:15" x14ac:dyDescent="0.25">
      <c r="B9184" s="89"/>
      <c r="C9184" s="48"/>
      <c r="D9184" s="48"/>
      <c r="E9184" s="48"/>
      <c r="F9184" s="48"/>
      <c r="G9184" s="49"/>
      <c r="H9184" s="48"/>
      <c r="I9184" s="52"/>
      <c r="J9184" s="52"/>
      <c r="K9184" s="48"/>
      <c r="L9184" s="48"/>
      <c r="M9184" s="48"/>
      <c r="N9184" s="48"/>
      <c r="O9184" s="49"/>
    </row>
    <row r="9185" spans="2:15" x14ac:dyDescent="0.25">
      <c r="B9185" s="89"/>
      <c r="C9185" s="48"/>
      <c r="D9185" s="48"/>
      <c r="E9185" s="48"/>
      <c r="F9185" s="48"/>
      <c r="G9185" s="49"/>
      <c r="H9185" s="48"/>
      <c r="I9185" s="52"/>
      <c r="J9185" s="52"/>
      <c r="K9185" s="48"/>
      <c r="L9185" s="48"/>
      <c r="M9185" s="48"/>
      <c r="N9185" s="48"/>
      <c r="O9185" s="49"/>
    </row>
    <row r="9186" spans="2:15" x14ac:dyDescent="0.25">
      <c r="B9186" s="89"/>
      <c r="C9186" s="48"/>
      <c r="D9186" s="48"/>
      <c r="E9186" s="48"/>
      <c r="F9186" s="48"/>
      <c r="G9186" s="49"/>
      <c r="H9186" s="48"/>
      <c r="I9186" s="52"/>
      <c r="J9186" s="52"/>
      <c r="K9186" s="48"/>
      <c r="L9186" s="48"/>
      <c r="M9186" s="48"/>
      <c r="N9186" s="48"/>
      <c r="O9186" s="49"/>
    </row>
    <row r="9187" spans="2:15" x14ac:dyDescent="0.25">
      <c r="B9187" s="89"/>
      <c r="C9187" s="48"/>
      <c r="D9187" s="48"/>
      <c r="E9187" s="48"/>
      <c r="F9187" s="48"/>
      <c r="G9187" s="49"/>
      <c r="H9187" s="48"/>
      <c r="I9187" s="52"/>
      <c r="J9187" s="52"/>
      <c r="K9187" s="48"/>
      <c r="L9187" s="48"/>
      <c r="M9187" s="48"/>
      <c r="N9187" s="48"/>
      <c r="O9187" s="49"/>
    </row>
    <row r="9188" spans="2:15" x14ac:dyDescent="0.25">
      <c r="B9188" s="89"/>
      <c r="C9188" s="48"/>
      <c r="D9188" s="48"/>
      <c r="E9188" s="48"/>
      <c r="F9188" s="48"/>
      <c r="G9188" s="49"/>
      <c r="H9188" s="48"/>
      <c r="I9188" s="52"/>
      <c r="J9188" s="52"/>
      <c r="K9188" s="48"/>
      <c r="L9188" s="48"/>
      <c r="M9188" s="48"/>
      <c r="N9188" s="48"/>
      <c r="O9188" s="49"/>
    </row>
    <row r="9189" spans="2:15" x14ac:dyDescent="0.25">
      <c r="B9189" s="89"/>
      <c r="C9189" s="48"/>
      <c r="D9189" s="48"/>
      <c r="E9189" s="48"/>
      <c r="F9189" s="48"/>
      <c r="G9189" s="49"/>
      <c r="H9189" s="48"/>
      <c r="I9189" s="52"/>
      <c r="J9189" s="52"/>
      <c r="K9189" s="48"/>
      <c r="L9189" s="48"/>
      <c r="M9189" s="48"/>
      <c r="N9189" s="48"/>
      <c r="O9189" s="49"/>
    </row>
    <row r="9190" spans="2:15" x14ac:dyDescent="0.25">
      <c r="B9190" s="89"/>
      <c r="C9190" s="48"/>
      <c r="D9190" s="48"/>
      <c r="E9190" s="48"/>
      <c r="F9190" s="48"/>
      <c r="G9190" s="49"/>
      <c r="H9190" s="48"/>
      <c r="I9190" s="52"/>
      <c r="J9190" s="52"/>
      <c r="K9190" s="48"/>
      <c r="L9190" s="48"/>
      <c r="M9190" s="48"/>
      <c r="N9190" s="48"/>
      <c r="O9190" s="49"/>
    </row>
    <row r="9191" spans="2:15" x14ac:dyDescent="0.25">
      <c r="B9191" s="89"/>
      <c r="C9191" s="48"/>
      <c r="D9191" s="48"/>
      <c r="E9191" s="48"/>
      <c r="F9191" s="48"/>
      <c r="G9191" s="49"/>
      <c r="H9191" s="48"/>
      <c r="I9191" s="52"/>
      <c r="J9191" s="52"/>
      <c r="K9191" s="48"/>
      <c r="L9191" s="48"/>
      <c r="M9191" s="48"/>
      <c r="N9191" s="48"/>
      <c r="O9191" s="49"/>
    </row>
    <row r="9192" spans="2:15" x14ac:dyDescent="0.25">
      <c r="B9192" s="89"/>
      <c r="C9192" s="48"/>
      <c r="D9192" s="48"/>
      <c r="E9192" s="48"/>
      <c r="F9192" s="48"/>
      <c r="G9192" s="49"/>
      <c r="H9192" s="48"/>
      <c r="I9192" s="52"/>
      <c r="J9192" s="52"/>
      <c r="K9192" s="48"/>
      <c r="L9192" s="48"/>
      <c r="M9192" s="48"/>
      <c r="N9192" s="48"/>
      <c r="O9192" s="49"/>
    </row>
    <row r="9193" spans="2:15" x14ac:dyDescent="0.25">
      <c r="B9193" s="89"/>
      <c r="C9193" s="48"/>
      <c r="D9193" s="48"/>
      <c r="E9193" s="48"/>
      <c r="F9193" s="48"/>
      <c r="G9193" s="49"/>
      <c r="H9193" s="48"/>
      <c r="I9193" s="52"/>
      <c r="J9193" s="52"/>
      <c r="K9193" s="48"/>
      <c r="L9193" s="48"/>
      <c r="M9193" s="48"/>
      <c r="N9193" s="48"/>
      <c r="O9193" s="49"/>
    </row>
    <row r="9194" spans="2:15" x14ac:dyDescent="0.25">
      <c r="B9194" s="89"/>
      <c r="C9194" s="48"/>
      <c r="D9194" s="48"/>
      <c r="E9194" s="48"/>
      <c r="F9194" s="48"/>
      <c r="G9194" s="49"/>
      <c r="H9194" s="48"/>
      <c r="I9194" s="52"/>
      <c r="J9194" s="52"/>
      <c r="K9194" s="48"/>
      <c r="L9194" s="48"/>
      <c r="M9194" s="48"/>
      <c r="N9194" s="48"/>
      <c r="O9194" s="49"/>
    </row>
    <row r="9195" spans="2:15" x14ac:dyDescent="0.25">
      <c r="B9195" s="89"/>
      <c r="C9195" s="48"/>
      <c r="D9195" s="48"/>
      <c r="E9195" s="48"/>
      <c r="F9195" s="48"/>
      <c r="G9195" s="49"/>
      <c r="H9195" s="48"/>
      <c r="I9195" s="52"/>
      <c r="J9195" s="52"/>
      <c r="K9195" s="48"/>
      <c r="L9195" s="48"/>
      <c r="M9195" s="48"/>
      <c r="N9195" s="48"/>
      <c r="O9195" s="49"/>
    </row>
    <row r="9196" spans="2:15" x14ac:dyDescent="0.25">
      <c r="B9196" s="89"/>
      <c r="C9196" s="48"/>
      <c r="D9196" s="48"/>
      <c r="E9196" s="48"/>
      <c r="F9196" s="48"/>
      <c r="G9196" s="49"/>
      <c r="H9196" s="48"/>
      <c r="I9196" s="52"/>
      <c r="J9196" s="52"/>
      <c r="K9196" s="48"/>
      <c r="L9196" s="48"/>
      <c r="M9196" s="48"/>
      <c r="N9196" s="48"/>
      <c r="O9196" s="49"/>
    </row>
    <row r="9197" spans="2:15" x14ac:dyDescent="0.25">
      <c r="B9197" s="89"/>
      <c r="C9197" s="48"/>
      <c r="D9197" s="48"/>
      <c r="E9197" s="48"/>
      <c r="F9197" s="48"/>
      <c r="G9197" s="49"/>
      <c r="H9197" s="48"/>
      <c r="I9197" s="52"/>
      <c r="J9197" s="52"/>
      <c r="K9197" s="48"/>
      <c r="L9197" s="48"/>
      <c r="M9197" s="48"/>
      <c r="N9197" s="48"/>
      <c r="O9197" s="49"/>
    </row>
    <row r="9198" spans="2:15" x14ac:dyDescent="0.25">
      <c r="B9198" s="89"/>
      <c r="C9198" s="48"/>
      <c r="D9198" s="48"/>
      <c r="E9198" s="48"/>
      <c r="F9198" s="48"/>
      <c r="G9198" s="49"/>
      <c r="H9198" s="48"/>
      <c r="I9198" s="52"/>
      <c r="J9198" s="52"/>
      <c r="K9198" s="48"/>
      <c r="L9198" s="48"/>
      <c r="M9198" s="48"/>
      <c r="N9198" s="48"/>
      <c r="O9198" s="49"/>
    </row>
    <row r="9199" spans="2:15" x14ac:dyDescent="0.25">
      <c r="B9199" s="89"/>
      <c r="C9199" s="48"/>
      <c r="D9199" s="48"/>
      <c r="E9199" s="48"/>
      <c r="F9199" s="48"/>
      <c r="G9199" s="49"/>
      <c r="H9199" s="48"/>
      <c r="I9199" s="52"/>
      <c r="J9199" s="52"/>
      <c r="K9199" s="48"/>
      <c r="L9199" s="48"/>
      <c r="M9199" s="48"/>
      <c r="N9199" s="48"/>
      <c r="O9199" s="49"/>
    </row>
    <row r="9200" spans="2:15" x14ac:dyDescent="0.25">
      <c r="B9200" s="89"/>
      <c r="C9200" s="48"/>
      <c r="D9200" s="48"/>
      <c r="E9200" s="48"/>
      <c r="F9200" s="48"/>
      <c r="G9200" s="49"/>
      <c r="H9200" s="48"/>
      <c r="I9200" s="52"/>
      <c r="J9200" s="52"/>
      <c r="K9200" s="48"/>
      <c r="L9200" s="48"/>
      <c r="M9200" s="48"/>
      <c r="N9200" s="48"/>
      <c r="O9200" s="49"/>
    </row>
    <row r="9201" spans="2:15" x14ac:dyDescent="0.25">
      <c r="B9201" s="89"/>
      <c r="C9201" s="48"/>
      <c r="D9201" s="48"/>
      <c r="E9201" s="48"/>
      <c r="F9201" s="48"/>
      <c r="G9201" s="49"/>
      <c r="H9201" s="48"/>
      <c r="I9201" s="52"/>
      <c r="J9201" s="52"/>
      <c r="K9201" s="48"/>
      <c r="L9201" s="48"/>
      <c r="M9201" s="48"/>
      <c r="N9201" s="48"/>
      <c r="O9201" s="49"/>
    </row>
    <row r="9202" spans="2:15" x14ac:dyDescent="0.25">
      <c r="B9202" s="89"/>
      <c r="C9202" s="48"/>
      <c r="D9202" s="48"/>
      <c r="E9202" s="48"/>
      <c r="F9202" s="48"/>
      <c r="G9202" s="49"/>
      <c r="H9202" s="48"/>
      <c r="I9202" s="52"/>
      <c r="J9202" s="52"/>
      <c r="K9202" s="48"/>
      <c r="L9202" s="48"/>
      <c r="M9202" s="48"/>
      <c r="N9202" s="48"/>
      <c r="O9202" s="49"/>
    </row>
    <row r="9203" spans="2:15" x14ac:dyDescent="0.25">
      <c r="B9203" s="89"/>
      <c r="C9203" s="48"/>
      <c r="D9203" s="48"/>
      <c r="E9203" s="48"/>
      <c r="F9203" s="48"/>
      <c r="G9203" s="49"/>
      <c r="H9203" s="48"/>
      <c r="I9203" s="52"/>
      <c r="J9203" s="52"/>
      <c r="K9203" s="48"/>
      <c r="L9203" s="48"/>
      <c r="M9203" s="48"/>
      <c r="N9203" s="48"/>
      <c r="O9203" s="49"/>
    </row>
    <row r="9204" spans="2:15" x14ac:dyDescent="0.25">
      <c r="B9204" s="89"/>
      <c r="C9204" s="48"/>
      <c r="D9204" s="48"/>
      <c r="E9204" s="48"/>
      <c r="F9204" s="48"/>
      <c r="G9204" s="49"/>
      <c r="H9204" s="48"/>
      <c r="I9204" s="52"/>
      <c r="J9204" s="52"/>
      <c r="K9204" s="48"/>
      <c r="L9204" s="48"/>
      <c r="M9204" s="48"/>
      <c r="N9204" s="48"/>
      <c r="O9204" s="49"/>
    </row>
    <row r="9205" spans="2:15" x14ac:dyDescent="0.25">
      <c r="B9205" s="89"/>
      <c r="C9205" s="48"/>
      <c r="D9205" s="48"/>
      <c r="E9205" s="48"/>
      <c r="F9205" s="48"/>
      <c r="G9205" s="49"/>
      <c r="H9205" s="48"/>
      <c r="I9205" s="52"/>
      <c r="J9205" s="52"/>
      <c r="K9205" s="48"/>
      <c r="L9205" s="48"/>
      <c r="M9205" s="48"/>
      <c r="N9205" s="48"/>
      <c r="O9205" s="49"/>
    </row>
    <row r="9206" spans="2:15" x14ac:dyDescent="0.25">
      <c r="B9206" s="89"/>
      <c r="C9206" s="48"/>
      <c r="D9206" s="48"/>
      <c r="E9206" s="48"/>
      <c r="F9206" s="48"/>
      <c r="G9206" s="49"/>
      <c r="H9206" s="48"/>
      <c r="I9206" s="52"/>
      <c r="J9206" s="52"/>
      <c r="K9206" s="48"/>
      <c r="L9206" s="48"/>
      <c r="M9206" s="48"/>
      <c r="N9206" s="48"/>
      <c r="O9206" s="49"/>
    </row>
    <row r="9207" spans="2:15" x14ac:dyDescent="0.25">
      <c r="B9207" s="89"/>
      <c r="C9207" s="48"/>
      <c r="D9207" s="48"/>
      <c r="E9207" s="48"/>
      <c r="F9207" s="48"/>
      <c r="G9207" s="49"/>
      <c r="H9207" s="48"/>
      <c r="I9207" s="52"/>
      <c r="J9207" s="52"/>
      <c r="K9207" s="48"/>
      <c r="L9207" s="48"/>
      <c r="M9207" s="48"/>
      <c r="N9207" s="48"/>
      <c r="O9207" s="49"/>
    </row>
    <row r="9208" spans="2:15" x14ac:dyDescent="0.25">
      <c r="B9208" s="89"/>
      <c r="C9208" s="48"/>
      <c r="D9208" s="48"/>
      <c r="E9208" s="48"/>
      <c r="F9208" s="48"/>
      <c r="G9208" s="49"/>
      <c r="H9208" s="48"/>
      <c r="I9208" s="52"/>
      <c r="J9208" s="52"/>
      <c r="K9208" s="48"/>
      <c r="L9208" s="48"/>
      <c r="M9208" s="48"/>
      <c r="N9208" s="48"/>
      <c r="O9208" s="49"/>
    </row>
    <row r="9209" spans="2:15" x14ac:dyDescent="0.25">
      <c r="B9209" s="89"/>
      <c r="C9209" s="48"/>
      <c r="D9209" s="48"/>
      <c r="E9209" s="48"/>
      <c r="F9209" s="48"/>
      <c r="G9209" s="49"/>
      <c r="H9209" s="48"/>
      <c r="I9209" s="52"/>
      <c r="J9209" s="52"/>
      <c r="K9209" s="48"/>
      <c r="L9209" s="48"/>
      <c r="M9209" s="48"/>
      <c r="N9209" s="48"/>
      <c r="O9209" s="49"/>
    </row>
    <row r="9210" spans="2:15" x14ac:dyDescent="0.25">
      <c r="B9210" s="89"/>
      <c r="C9210" s="48"/>
      <c r="D9210" s="48"/>
      <c r="E9210" s="48"/>
      <c r="F9210" s="48"/>
      <c r="G9210" s="49"/>
      <c r="H9210" s="48"/>
      <c r="I9210" s="52"/>
      <c r="J9210" s="52"/>
      <c r="K9210" s="48"/>
      <c r="L9210" s="48"/>
      <c r="M9210" s="48"/>
      <c r="N9210" s="48"/>
      <c r="O9210" s="49"/>
    </row>
    <row r="9211" spans="2:15" x14ac:dyDescent="0.25">
      <c r="B9211" s="89"/>
      <c r="C9211" s="48"/>
      <c r="D9211" s="48"/>
      <c r="E9211" s="48"/>
      <c r="F9211" s="48"/>
      <c r="G9211" s="49"/>
      <c r="H9211" s="48"/>
      <c r="I9211" s="52"/>
      <c r="J9211" s="52"/>
      <c r="K9211" s="48"/>
      <c r="L9211" s="48"/>
      <c r="M9211" s="48"/>
      <c r="N9211" s="48"/>
      <c r="O9211" s="49"/>
    </row>
    <row r="9212" spans="2:15" x14ac:dyDescent="0.25">
      <c r="B9212" s="89"/>
      <c r="C9212" s="48"/>
      <c r="D9212" s="48"/>
      <c r="E9212" s="48"/>
      <c r="F9212" s="48"/>
      <c r="G9212" s="49"/>
      <c r="H9212" s="48"/>
      <c r="I9212" s="52"/>
      <c r="J9212" s="52"/>
      <c r="K9212" s="48"/>
      <c r="L9212" s="48"/>
      <c r="M9212" s="48"/>
      <c r="N9212" s="48"/>
      <c r="O9212" s="49"/>
    </row>
    <row r="9213" spans="2:15" x14ac:dyDescent="0.25">
      <c r="B9213" s="89"/>
      <c r="C9213" s="48"/>
      <c r="D9213" s="48"/>
      <c r="E9213" s="48"/>
      <c r="F9213" s="48"/>
      <c r="G9213" s="49"/>
      <c r="H9213" s="48"/>
      <c r="I9213" s="52"/>
      <c r="J9213" s="52"/>
      <c r="K9213" s="48"/>
      <c r="L9213" s="48"/>
      <c r="M9213" s="48"/>
      <c r="N9213" s="48"/>
      <c r="O9213" s="49"/>
    </row>
    <row r="9214" spans="2:15" x14ac:dyDescent="0.25">
      <c r="B9214" s="89"/>
      <c r="C9214" s="48"/>
      <c r="D9214" s="48"/>
      <c r="E9214" s="48"/>
      <c r="F9214" s="48"/>
      <c r="G9214" s="49"/>
      <c r="H9214" s="48"/>
      <c r="I9214" s="52"/>
      <c r="J9214" s="52"/>
      <c r="K9214" s="48"/>
      <c r="L9214" s="48"/>
      <c r="M9214" s="48"/>
      <c r="N9214" s="48"/>
      <c r="O9214" s="49"/>
    </row>
    <row r="9215" spans="2:15" x14ac:dyDescent="0.25">
      <c r="B9215" s="89"/>
      <c r="C9215" s="48"/>
      <c r="D9215" s="48"/>
      <c r="E9215" s="48"/>
      <c r="F9215" s="48"/>
      <c r="G9215" s="49"/>
      <c r="H9215" s="48"/>
      <c r="I9215" s="52"/>
      <c r="J9215" s="52"/>
      <c r="K9215" s="48"/>
      <c r="L9215" s="48"/>
      <c r="M9215" s="48"/>
      <c r="N9215" s="48"/>
      <c r="O9215" s="49"/>
    </row>
    <row r="9216" spans="2:15" x14ac:dyDescent="0.25">
      <c r="B9216" s="89"/>
      <c r="C9216" s="48"/>
      <c r="D9216" s="48"/>
      <c r="E9216" s="48"/>
      <c r="F9216" s="48"/>
      <c r="G9216" s="49"/>
      <c r="H9216" s="48"/>
      <c r="I9216" s="52"/>
      <c r="J9216" s="52"/>
      <c r="K9216" s="48"/>
      <c r="L9216" s="48"/>
      <c r="M9216" s="48"/>
      <c r="N9216" s="48"/>
      <c r="O9216" s="49"/>
    </row>
    <row r="9217" spans="2:15" x14ac:dyDescent="0.25">
      <c r="B9217" s="89"/>
      <c r="C9217" s="48"/>
      <c r="D9217" s="48"/>
      <c r="E9217" s="48"/>
      <c r="F9217" s="48"/>
      <c r="G9217" s="49"/>
      <c r="H9217" s="48"/>
      <c r="I9217" s="52"/>
      <c r="J9217" s="52"/>
      <c r="K9217" s="48"/>
      <c r="L9217" s="48"/>
      <c r="M9217" s="48"/>
      <c r="N9217" s="48"/>
      <c r="O9217" s="49"/>
    </row>
    <row r="9218" spans="2:15" x14ac:dyDescent="0.25">
      <c r="B9218" s="89"/>
      <c r="C9218" s="48"/>
      <c r="D9218" s="48"/>
      <c r="E9218" s="48"/>
      <c r="F9218" s="48"/>
      <c r="G9218" s="49"/>
      <c r="H9218" s="48"/>
      <c r="I9218" s="52"/>
      <c r="J9218" s="52"/>
      <c r="K9218" s="48"/>
      <c r="L9218" s="48"/>
      <c r="M9218" s="48"/>
      <c r="N9218" s="48"/>
      <c r="O9218" s="49"/>
    </row>
    <row r="9219" spans="2:15" x14ac:dyDescent="0.25">
      <c r="B9219" s="89"/>
      <c r="C9219" s="48"/>
      <c r="D9219" s="48"/>
      <c r="E9219" s="48"/>
      <c r="F9219" s="48"/>
      <c r="G9219" s="49"/>
      <c r="H9219" s="48"/>
      <c r="I9219" s="52"/>
      <c r="J9219" s="52"/>
      <c r="K9219" s="48"/>
      <c r="L9219" s="48"/>
      <c r="M9219" s="48"/>
      <c r="N9219" s="48"/>
      <c r="O9219" s="49"/>
    </row>
    <row r="9220" spans="2:15" x14ac:dyDescent="0.25">
      <c r="B9220" s="89"/>
      <c r="C9220" s="48"/>
      <c r="D9220" s="48"/>
      <c r="E9220" s="48"/>
      <c r="F9220" s="48"/>
      <c r="G9220" s="49"/>
      <c r="H9220" s="48"/>
      <c r="I9220" s="52"/>
      <c r="J9220" s="52"/>
      <c r="K9220" s="48"/>
      <c r="L9220" s="48"/>
      <c r="M9220" s="48"/>
      <c r="N9220" s="48"/>
      <c r="O9220" s="49"/>
    </row>
    <row r="9221" spans="2:15" x14ac:dyDescent="0.25">
      <c r="B9221" s="89"/>
      <c r="C9221" s="48"/>
      <c r="D9221" s="48"/>
      <c r="E9221" s="48"/>
      <c r="F9221" s="48"/>
      <c r="G9221" s="49"/>
      <c r="H9221" s="48"/>
      <c r="I9221" s="52"/>
      <c r="J9221" s="52"/>
      <c r="K9221" s="48"/>
      <c r="L9221" s="48"/>
      <c r="M9221" s="48"/>
      <c r="N9221" s="48"/>
      <c r="O9221" s="49"/>
    </row>
    <row r="9222" spans="2:15" x14ac:dyDescent="0.25">
      <c r="B9222" s="89"/>
      <c r="C9222" s="48"/>
      <c r="D9222" s="48"/>
      <c r="E9222" s="48"/>
      <c r="F9222" s="48"/>
      <c r="G9222" s="49"/>
      <c r="H9222" s="48"/>
      <c r="I9222" s="52"/>
      <c r="J9222" s="52"/>
      <c r="K9222" s="48"/>
      <c r="L9222" s="48"/>
      <c r="M9222" s="48"/>
      <c r="N9222" s="48"/>
      <c r="O9222" s="49"/>
    </row>
    <row r="9223" spans="2:15" x14ac:dyDescent="0.25">
      <c r="B9223" s="89"/>
      <c r="C9223" s="48"/>
      <c r="D9223" s="48"/>
      <c r="E9223" s="48"/>
      <c r="F9223" s="48"/>
      <c r="G9223" s="49"/>
      <c r="H9223" s="48"/>
      <c r="I9223" s="52"/>
      <c r="J9223" s="52"/>
      <c r="K9223" s="48"/>
      <c r="L9223" s="48"/>
      <c r="M9223" s="48"/>
      <c r="N9223" s="48"/>
      <c r="O9223" s="49"/>
    </row>
    <row r="9224" spans="2:15" x14ac:dyDescent="0.25">
      <c r="B9224" s="89"/>
      <c r="C9224" s="48"/>
      <c r="D9224" s="48"/>
      <c r="E9224" s="48"/>
      <c r="F9224" s="48"/>
      <c r="G9224" s="49"/>
      <c r="H9224" s="48"/>
      <c r="I9224" s="52"/>
      <c r="J9224" s="52"/>
      <c r="K9224" s="48"/>
      <c r="L9224" s="48"/>
      <c r="M9224" s="48"/>
      <c r="N9224" s="48"/>
      <c r="O9224" s="49"/>
    </row>
    <row r="9225" spans="2:15" x14ac:dyDescent="0.25">
      <c r="B9225" s="89"/>
      <c r="C9225" s="48"/>
      <c r="D9225" s="48"/>
      <c r="E9225" s="48"/>
      <c r="F9225" s="48"/>
      <c r="G9225" s="49"/>
      <c r="H9225" s="48"/>
      <c r="I9225" s="52"/>
      <c r="J9225" s="52"/>
      <c r="K9225" s="48"/>
      <c r="L9225" s="48"/>
      <c r="M9225" s="48"/>
      <c r="N9225" s="48"/>
      <c r="O9225" s="49"/>
    </row>
    <row r="9226" spans="2:15" x14ac:dyDescent="0.25">
      <c r="B9226" s="89"/>
      <c r="C9226" s="48"/>
      <c r="D9226" s="48"/>
      <c r="E9226" s="48"/>
      <c r="F9226" s="48"/>
      <c r="G9226" s="49"/>
      <c r="H9226" s="48"/>
      <c r="I9226" s="52"/>
      <c r="J9226" s="52"/>
      <c r="K9226" s="48"/>
      <c r="L9226" s="48"/>
      <c r="M9226" s="48"/>
      <c r="N9226" s="48"/>
      <c r="O9226" s="49"/>
    </row>
    <row r="9227" spans="2:15" x14ac:dyDescent="0.25">
      <c r="B9227" s="89"/>
      <c r="C9227" s="48"/>
      <c r="D9227" s="48"/>
      <c r="E9227" s="48"/>
      <c r="F9227" s="48"/>
      <c r="G9227" s="49"/>
      <c r="H9227" s="48"/>
      <c r="I9227" s="52"/>
      <c r="J9227" s="52"/>
      <c r="K9227" s="48"/>
      <c r="L9227" s="48"/>
      <c r="M9227" s="48"/>
      <c r="N9227" s="48"/>
      <c r="O9227" s="49"/>
    </row>
    <row r="9228" spans="2:15" x14ac:dyDescent="0.25">
      <c r="B9228" s="89"/>
      <c r="C9228" s="48"/>
      <c r="D9228" s="48"/>
      <c r="E9228" s="48"/>
      <c r="F9228" s="48"/>
      <c r="G9228" s="49"/>
      <c r="H9228" s="48"/>
      <c r="I9228" s="52"/>
      <c r="J9228" s="52"/>
      <c r="K9228" s="48"/>
      <c r="L9228" s="48"/>
      <c r="M9228" s="48"/>
      <c r="N9228" s="48"/>
      <c r="O9228" s="49"/>
    </row>
    <row r="9229" spans="2:15" x14ac:dyDescent="0.25">
      <c r="B9229" s="89"/>
      <c r="C9229" s="48"/>
      <c r="D9229" s="48"/>
      <c r="E9229" s="48"/>
      <c r="F9229" s="48"/>
      <c r="G9229" s="49"/>
      <c r="H9229" s="48"/>
      <c r="I9229" s="52"/>
      <c r="J9229" s="52"/>
      <c r="K9229" s="48"/>
      <c r="L9229" s="48"/>
      <c r="M9229" s="48"/>
      <c r="N9229" s="48"/>
      <c r="O9229" s="49"/>
    </row>
    <row r="9230" spans="2:15" x14ac:dyDescent="0.25">
      <c r="B9230" s="89"/>
      <c r="C9230" s="48"/>
      <c r="D9230" s="48"/>
      <c r="E9230" s="48"/>
      <c r="F9230" s="48"/>
      <c r="G9230" s="49"/>
      <c r="H9230" s="48"/>
      <c r="I9230" s="52"/>
      <c r="J9230" s="52"/>
      <c r="K9230" s="48"/>
      <c r="L9230" s="48"/>
      <c r="M9230" s="48"/>
      <c r="N9230" s="48"/>
      <c r="O9230" s="49"/>
    </row>
    <row r="9231" spans="2:15" x14ac:dyDescent="0.25">
      <c r="B9231" s="89"/>
      <c r="C9231" s="48"/>
      <c r="D9231" s="48"/>
      <c r="E9231" s="48"/>
      <c r="F9231" s="48"/>
      <c r="G9231" s="49"/>
      <c r="H9231" s="48"/>
      <c r="I9231" s="52"/>
      <c r="J9231" s="52"/>
      <c r="K9231" s="48"/>
      <c r="L9231" s="48"/>
      <c r="M9231" s="48"/>
      <c r="N9231" s="48"/>
      <c r="O9231" s="49"/>
    </row>
    <row r="9232" spans="2:15" x14ac:dyDescent="0.25">
      <c r="B9232" s="89"/>
      <c r="C9232" s="48"/>
      <c r="D9232" s="48"/>
      <c r="E9232" s="48"/>
      <c r="F9232" s="48"/>
      <c r="G9232" s="49"/>
      <c r="H9232" s="48"/>
      <c r="I9232" s="52"/>
      <c r="J9232" s="52"/>
      <c r="K9232" s="48"/>
      <c r="L9232" s="48"/>
      <c r="M9232" s="48"/>
      <c r="N9232" s="48"/>
      <c r="O9232" s="49"/>
    </row>
    <row r="9233" spans="2:15" x14ac:dyDescent="0.25">
      <c r="B9233" s="89"/>
      <c r="C9233" s="48"/>
      <c r="D9233" s="48"/>
      <c r="E9233" s="48"/>
      <c r="F9233" s="48"/>
      <c r="G9233" s="49"/>
      <c r="H9233" s="48"/>
      <c r="I9233" s="52"/>
      <c r="J9233" s="52"/>
      <c r="K9233" s="48"/>
      <c r="L9233" s="48"/>
      <c r="M9233" s="48"/>
      <c r="N9233" s="48"/>
      <c r="O9233" s="49"/>
    </row>
    <row r="9234" spans="2:15" x14ac:dyDescent="0.25">
      <c r="B9234" s="89"/>
      <c r="C9234" s="48"/>
      <c r="D9234" s="48"/>
      <c r="E9234" s="48"/>
      <c r="F9234" s="48"/>
      <c r="G9234" s="49"/>
      <c r="H9234" s="48"/>
      <c r="I9234" s="52"/>
      <c r="J9234" s="52"/>
      <c r="K9234" s="48"/>
      <c r="L9234" s="48"/>
      <c r="M9234" s="48"/>
      <c r="N9234" s="48"/>
      <c r="O9234" s="49"/>
    </row>
    <row r="9235" spans="2:15" x14ac:dyDescent="0.25">
      <c r="B9235" s="89"/>
      <c r="C9235" s="48"/>
      <c r="D9235" s="48"/>
      <c r="E9235" s="48"/>
      <c r="F9235" s="48"/>
      <c r="G9235" s="49"/>
      <c r="H9235" s="48"/>
      <c r="I9235" s="52"/>
      <c r="J9235" s="52"/>
      <c r="K9235" s="48"/>
      <c r="L9235" s="48"/>
      <c r="M9235" s="48"/>
      <c r="N9235" s="48"/>
      <c r="O9235" s="49"/>
    </row>
    <row r="9236" spans="2:15" x14ac:dyDescent="0.25">
      <c r="B9236" s="89"/>
      <c r="C9236" s="48"/>
      <c r="D9236" s="48"/>
      <c r="E9236" s="48"/>
      <c r="F9236" s="48"/>
      <c r="G9236" s="49"/>
      <c r="H9236" s="48"/>
      <c r="I9236" s="52"/>
      <c r="J9236" s="52"/>
      <c r="K9236" s="48"/>
      <c r="L9236" s="48"/>
      <c r="M9236" s="48"/>
      <c r="N9236" s="48"/>
      <c r="O9236" s="49"/>
    </row>
    <row r="9237" spans="2:15" x14ac:dyDescent="0.25">
      <c r="B9237" s="89"/>
      <c r="C9237" s="48"/>
      <c r="D9237" s="48"/>
      <c r="E9237" s="48"/>
      <c r="F9237" s="48"/>
      <c r="G9237" s="49"/>
      <c r="H9237" s="48"/>
      <c r="I9237" s="52"/>
      <c r="J9237" s="52"/>
      <c r="K9237" s="48"/>
      <c r="L9237" s="48"/>
      <c r="M9237" s="48"/>
      <c r="N9237" s="48"/>
      <c r="O9237" s="49"/>
    </row>
    <row r="9238" spans="2:15" x14ac:dyDescent="0.25">
      <c r="B9238" s="89"/>
      <c r="C9238" s="48"/>
      <c r="D9238" s="48"/>
      <c r="E9238" s="48"/>
      <c r="F9238" s="48"/>
      <c r="G9238" s="49"/>
      <c r="H9238" s="48"/>
      <c r="I9238" s="52"/>
      <c r="J9238" s="52"/>
      <c r="K9238" s="48"/>
      <c r="L9238" s="48"/>
      <c r="M9238" s="48"/>
      <c r="N9238" s="48"/>
      <c r="O9238" s="49"/>
    </row>
    <row r="9239" spans="2:15" x14ac:dyDescent="0.25">
      <c r="B9239" s="89"/>
      <c r="C9239" s="48"/>
      <c r="D9239" s="48"/>
      <c r="E9239" s="48"/>
      <c r="F9239" s="48"/>
      <c r="G9239" s="49"/>
      <c r="H9239" s="48"/>
      <c r="I9239" s="52"/>
      <c r="J9239" s="52"/>
      <c r="K9239" s="48"/>
      <c r="L9239" s="48"/>
      <c r="M9239" s="48"/>
      <c r="N9239" s="48"/>
      <c r="O9239" s="49"/>
    </row>
    <row r="9240" spans="2:15" x14ac:dyDescent="0.25">
      <c r="B9240" s="89"/>
      <c r="C9240" s="48"/>
      <c r="D9240" s="48"/>
      <c r="E9240" s="48"/>
      <c r="F9240" s="48"/>
      <c r="G9240" s="49"/>
      <c r="H9240" s="48"/>
      <c r="I9240" s="52"/>
      <c r="J9240" s="52"/>
      <c r="K9240" s="48"/>
      <c r="L9240" s="48"/>
      <c r="M9240" s="48"/>
      <c r="N9240" s="48"/>
      <c r="O9240" s="49"/>
    </row>
    <row r="9241" spans="2:15" x14ac:dyDescent="0.25">
      <c r="B9241" s="89"/>
      <c r="C9241" s="48"/>
      <c r="D9241" s="48"/>
      <c r="E9241" s="48"/>
      <c r="F9241" s="48"/>
      <c r="G9241" s="49"/>
      <c r="H9241" s="48"/>
      <c r="I9241" s="52"/>
      <c r="J9241" s="52"/>
      <c r="K9241" s="48"/>
      <c r="L9241" s="48"/>
      <c r="M9241" s="48"/>
      <c r="N9241" s="48"/>
      <c r="O9241" s="49"/>
    </row>
    <row r="9242" spans="2:15" x14ac:dyDescent="0.25">
      <c r="B9242" s="89"/>
      <c r="C9242" s="48"/>
      <c r="D9242" s="48"/>
      <c r="E9242" s="48"/>
      <c r="F9242" s="48"/>
      <c r="G9242" s="49"/>
      <c r="H9242" s="48"/>
      <c r="I9242" s="52"/>
      <c r="J9242" s="52"/>
      <c r="K9242" s="48"/>
      <c r="L9242" s="48"/>
      <c r="M9242" s="48"/>
      <c r="N9242" s="48"/>
      <c r="O9242" s="49"/>
    </row>
    <row r="9243" spans="2:15" x14ac:dyDescent="0.25">
      <c r="B9243" s="89"/>
      <c r="C9243" s="48"/>
      <c r="D9243" s="48"/>
      <c r="E9243" s="48"/>
      <c r="F9243" s="48"/>
      <c r="G9243" s="49"/>
      <c r="H9243" s="48"/>
      <c r="I9243" s="52"/>
      <c r="J9243" s="52"/>
      <c r="K9243" s="48"/>
      <c r="L9243" s="48"/>
      <c r="M9243" s="48"/>
      <c r="N9243" s="48"/>
      <c r="O9243" s="49"/>
    </row>
    <row r="9244" spans="2:15" x14ac:dyDescent="0.25">
      <c r="B9244" s="89"/>
      <c r="C9244" s="48"/>
      <c r="D9244" s="48"/>
      <c r="E9244" s="48"/>
      <c r="F9244" s="48"/>
      <c r="G9244" s="49"/>
      <c r="H9244" s="48"/>
      <c r="I9244" s="52"/>
      <c r="J9244" s="52"/>
      <c r="K9244" s="48"/>
      <c r="L9244" s="48"/>
      <c r="M9244" s="48"/>
      <c r="N9244" s="48"/>
      <c r="O9244" s="49"/>
    </row>
    <row r="9245" spans="2:15" x14ac:dyDescent="0.25">
      <c r="B9245" s="89"/>
      <c r="C9245" s="48"/>
      <c r="D9245" s="48"/>
      <c r="E9245" s="48"/>
      <c r="F9245" s="48"/>
      <c r="G9245" s="49"/>
      <c r="H9245" s="48"/>
      <c r="I9245" s="52"/>
      <c r="J9245" s="52"/>
      <c r="K9245" s="48"/>
      <c r="L9245" s="48"/>
      <c r="M9245" s="48"/>
      <c r="N9245" s="48"/>
      <c r="O9245" s="49"/>
    </row>
    <row r="9246" spans="2:15" x14ac:dyDescent="0.25">
      <c r="B9246" s="89"/>
      <c r="C9246" s="48"/>
      <c r="D9246" s="48"/>
      <c r="E9246" s="48"/>
      <c r="F9246" s="48"/>
      <c r="G9246" s="49"/>
      <c r="H9246" s="48"/>
      <c r="I9246" s="52"/>
      <c r="J9246" s="52"/>
      <c r="K9246" s="48"/>
      <c r="L9246" s="48"/>
      <c r="M9246" s="48"/>
      <c r="N9246" s="48"/>
      <c r="O9246" s="49"/>
    </row>
    <row r="9247" spans="2:15" x14ac:dyDescent="0.25">
      <c r="B9247" s="89"/>
      <c r="C9247" s="48"/>
      <c r="D9247" s="48"/>
      <c r="E9247" s="48"/>
      <c r="F9247" s="48"/>
      <c r="G9247" s="49"/>
      <c r="H9247" s="48"/>
      <c r="I9247" s="52"/>
      <c r="J9247" s="52"/>
      <c r="K9247" s="48"/>
      <c r="L9247" s="48"/>
      <c r="M9247" s="48"/>
      <c r="N9247" s="48"/>
      <c r="O9247" s="49"/>
    </row>
    <row r="9248" spans="2:15" x14ac:dyDescent="0.25">
      <c r="B9248" s="89"/>
      <c r="C9248" s="48"/>
      <c r="D9248" s="48"/>
      <c r="E9248" s="48"/>
      <c r="F9248" s="48"/>
      <c r="G9248" s="49"/>
      <c r="H9248" s="48"/>
      <c r="I9248" s="52"/>
      <c r="J9248" s="52"/>
      <c r="K9248" s="48"/>
      <c r="L9248" s="48"/>
      <c r="M9248" s="48"/>
      <c r="N9248" s="48"/>
      <c r="O9248" s="49"/>
    </row>
    <row r="9249" spans="2:15" x14ac:dyDescent="0.25">
      <c r="B9249" s="89"/>
      <c r="C9249" s="48"/>
      <c r="D9249" s="48"/>
      <c r="E9249" s="48"/>
      <c r="F9249" s="48"/>
      <c r="G9249" s="49"/>
      <c r="H9249" s="48"/>
      <c r="I9249" s="52"/>
      <c r="J9249" s="52"/>
      <c r="K9249" s="48"/>
      <c r="L9249" s="48"/>
      <c r="M9249" s="48"/>
      <c r="N9249" s="48"/>
      <c r="O9249" s="49"/>
    </row>
    <row r="9250" spans="2:15" x14ac:dyDescent="0.25">
      <c r="B9250" s="89"/>
      <c r="C9250" s="48"/>
      <c r="D9250" s="48"/>
      <c r="E9250" s="48"/>
      <c r="F9250" s="48"/>
      <c r="G9250" s="49"/>
      <c r="H9250" s="48"/>
      <c r="I9250" s="52"/>
      <c r="J9250" s="52"/>
      <c r="K9250" s="48"/>
      <c r="L9250" s="48"/>
      <c r="M9250" s="48"/>
      <c r="N9250" s="48"/>
      <c r="O9250" s="49"/>
    </row>
    <row r="9251" spans="2:15" x14ac:dyDescent="0.25">
      <c r="B9251" s="89"/>
      <c r="C9251" s="48"/>
      <c r="D9251" s="48"/>
      <c r="E9251" s="48"/>
      <c r="F9251" s="48"/>
      <c r="G9251" s="49"/>
      <c r="H9251" s="48"/>
      <c r="I9251" s="52"/>
      <c r="J9251" s="52"/>
      <c r="K9251" s="48"/>
      <c r="L9251" s="48"/>
      <c r="M9251" s="48"/>
      <c r="N9251" s="48"/>
      <c r="O9251" s="49"/>
    </row>
    <row r="9252" spans="2:15" x14ac:dyDescent="0.25">
      <c r="B9252" s="89"/>
      <c r="C9252" s="48"/>
      <c r="D9252" s="48"/>
      <c r="E9252" s="48"/>
      <c r="F9252" s="48"/>
      <c r="G9252" s="49"/>
      <c r="H9252" s="48"/>
      <c r="I9252" s="52"/>
      <c r="J9252" s="52"/>
      <c r="K9252" s="48"/>
      <c r="L9252" s="48"/>
      <c r="M9252" s="48"/>
      <c r="N9252" s="48"/>
      <c r="O9252" s="49"/>
    </row>
    <row r="9253" spans="2:15" x14ac:dyDescent="0.25">
      <c r="B9253" s="89"/>
      <c r="C9253" s="48"/>
      <c r="D9253" s="48"/>
      <c r="E9253" s="48"/>
      <c r="F9253" s="48"/>
      <c r="G9253" s="49"/>
      <c r="H9253" s="48"/>
      <c r="I9253" s="52"/>
      <c r="J9253" s="52"/>
      <c r="K9253" s="48"/>
      <c r="L9253" s="48"/>
      <c r="M9253" s="48"/>
      <c r="N9253" s="48"/>
      <c r="O9253" s="49"/>
    </row>
    <row r="9254" spans="2:15" x14ac:dyDescent="0.25">
      <c r="B9254" s="89"/>
      <c r="C9254" s="48"/>
      <c r="D9254" s="48"/>
      <c r="E9254" s="48"/>
      <c r="F9254" s="48"/>
      <c r="G9254" s="49"/>
      <c r="H9254" s="48"/>
      <c r="I9254" s="52"/>
      <c r="J9254" s="52"/>
      <c r="K9254" s="48"/>
      <c r="L9254" s="48"/>
      <c r="M9254" s="48"/>
      <c r="N9254" s="48"/>
      <c r="O9254" s="49"/>
    </row>
    <row r="9255" spans="2:15" x14ac:dyDescent="0.25">
      <c r="B9255" s="89"/>
      <c r="C9255" s="48"/>
      <c r="D9255" s="48"/>
      <c r="E9255" s="48"/>
      <c r="F9255" s="48"/>
      <c r="G9255" s="49"/>
      <c r="H9255" s="48"/>
      <c r="I9255" s="52"/>
      <c r="J9255" s="52"/>
      <c r="K9255" s="48"/>
      <c r="L9255" s="48"/>
      <c r="M9255" s="48"/>
      <c r="N9255" s="48"/>
      <c r="O9255" s="49"/>
    </row>
    <row r="9256" spans="2:15" x14ac:dyDescent="0.25">
      <c r="B9256" s="89"/>
      <c r="C9256" s="48"/>
      <c r="D9256" s="48"/>
      <c r="E9256" s="48"/>
      <c r="F9256" s="48"/>
      <c r="G9256" s="49"/>
      <c r="H9256" s="48"/>
      <c r="I9256" s="52"/>
      <c r="J9256" s="52"/>
      <c r="K9256" s="48"/>
      <c r="L9256" s="48"/>
      <c r="M9256" s="48"/>
      <c r="N9256" s="48"/>
      <c r="O9256" s="49"/>
    </row>
    <row r="9257" spans="2:15" x14ac:dyDescent="0.25">
      <c r="B9257" s="89"/>
      <c r="C9257" s="48"/>
      <c r="D9257" s="48"/>
      <c r="E9257" s="48"/>
      <c r="F9257" s="48"/>
      <c r="G9257" s="49"/>
      <c r="H9257" s="48"/>
      <c r="I9257" s="52"/>
      <c r="J9257" s="52"/>
      <c r="K9257" s="48"/>
      <c r="L9257" s="48"/>
      <c r="M9257" s="48"/>
      <c r="N9257" s="48"/>
      <c r="O9257" s="49"/>
    </row>
    <row r="9258" spans="2:15" x14ac:dyDescent="0.25">
      <c r="B9258" s="89"/>
      <c r="C9258" s="48"/>
      <c r="D9258" s="48"/>
      <c r="E9258" s="48"/>
      <c r="F9258" s="48"/>
      <c r="G9258" s="49"/>
      <c r="H9258" s="48"/>
      <c r="I9258" s="52"/>
      <c r="J9258" s="52"/>
      <c r="K9258" s="48"/>
      <c r="L9258" s="48"/>
      <c r="M9258" s="48"/>
      <c r="N9258" s="48"/>
      <c r="O9258" s="49"/>
    </row>
    <row r="9259" spans="2:15" x14ac:dyDescent="0.25">
      <c r="B9259" s="89"/>
      <c r="C9259" s="48"/>
      <c r="D9259" s="48"/>
      <c r="E9259" s="48"/>
      <c r="F9259" s="48"/>
      <c r="G9259" s="49"/>
      <c r="H9259" s="48"/>
      <c r="I9259" s="52"/>
      <c r="J9259" s="52"/>
      <c r="K9259" s="48"/>
      <c r="L9259" s="48"/>
      <c r="M9259" s="48"/>
      <c r="N9259" s="48"/>
      <c r="O9259" s="49"/>
    </row>
    <row r="9260" spans="2:15" x14ac:dyDescent="0.25">
      <c r="B9260" s="89"/>
      <c r="C9260" s="48"/>
      <c r="D9260" s="48"/>
      <c r="E9260" s="48"/>
      <c r="F9260" s="48"/>
      <c r="G9260" s="49"/>
      <c r="H9260" s="48"/>
      <c r="I9260" s="52"/>
      <c r="J9260" s="52"/>
      <c r="K9260" s="48"/>
      <c r="L9260" s="48"/>
      <c r="M9260" s="48"/>
      <c r="N9260" s="48"/>
      <c r="O9260" s="49"/>
    </row>
    <row r="9261" spans="2:15" x14ac:dyDescent="0.25">
      <c r="B9261" s="89"/>
      <c r="C9261" s="48"/>
      <c r="D9261" s="48"/>
      <c r="E9261" s="48"/>
      <c r="F9261" s="48"/>
      <c r="G9261" s="49"/>
      <c r="H9261" s="48"/>
      <c r="I9261" s="52"/>
      <c r="J9261" s="52"/>
      <c r="K9261" s="48"/>
      <c r="L9261" s="48"/>
      <c r="M9261" s="48"/>
      <c r="N9261" s="48"/>
      <c r="O9261" s="49"/>
    </row>
    <row r="9262" spans="2:15" x14ac:dyDescent="0.25">
      <c r="B9262" s="89"/>
      <c r="C9262" s="48"/>
      <c r="D9262" s="48"/>
      <c r="E9262" s="48"/>
      <c r="F9262" s="48"/>
      <c r="G9262" s="49"/>
      <c r="H9262" s="48"/>
      <c r="I9262" s="52"/>
      <c r="J9262" s="52"/>
      <c r="K9262" s="48"/>
      <c r="L9262" s="48"/>
      <c r="M9262" s="48"/>
      <c r="N9262" s="48"/>
      <c r="O9262" s="49"/>
    </row>
    <row r="9263" spans="2:15" x14ac:dyDescent="0.25">
      <c r="B9263" s="89"/>
      <c r="C9263" s="48"/>
      <c r="D9263" s="48"/>
      <c r="E9263" s="48"/>
      <c r="F9263" s="48"/>
      <c r="G9263" s="49"/>
      <c r="H9263" s="48"/>
      <c r="I9263" s="52"/>
      <c r="J9263" s="52"/>
      <c r="K9263" s="48"/>
      <c r="L9263" s="48"/>
      <c r="M9263" s="48"/>
      <c r="N9263" s="48"/>
      <c r="O9263" s="49"/>
    </row>
    <row r="9264" spans="2:15" x14ac:dyDescent="0.25">
      <c r="B9264" s="89"/>
      <c r="C9264" s="48"/>
      <c r="D9264" s="48"/>
      <c r="E9264" s="48"/>
      <c r="F9264" s="48"/>
      <c r="G9264" s="49"/>
      <c r="H9264" s="48"/>
      <c r="I9264" s="52"/>
      <c r="J9264" s="52"/>
      <c r="K9264" s="48"/>
      <c r="L9264" s="48"/>
      <c r="M9264" s="48"/>
      <c r="N9264" s="48"/>
      <c r="O9264" s="49"/>
    </row>
    <row r="9265" spans="2:15" x14ac:dyDescent="0.25">
      <c r="B9265" s="89"/>
      <c r="C9265" s="48"/>
      <c r="D9265" s="48"/>
      <c r="E9265" s="48"/>
      <c r="F9265" s="48"/>
      <c r="G9265" s="49"/>
      <c r="H9265" s="48"/>
      <c r="I9265" s="52"/>
      <c r="J9265" s="52"/>
      <c r="K9265" s="48"/>
      <c r="L9265" s="48"/>
      <c r="M9265" s="48"/>
      <c r="N9265" s="48"/>
      <c r="O9265" s="49"/>
    </row>
    <row r="9266" spans="2:15" x14ac:dyDescent="0.25">
      <c r="B9266" s="89"/>
      <c r="C9266" s="48"/>
      <c r="D9266" s="48"/>
      <c r="E9266" s="48"/>
      <c r="F9266" s="48"/>
      <c r="G9266" s="49"/>
      <c r="H9266" s="48"/>
      <c r="I9266" s="52"/>
      <c r="J9266" s="52"/>
      <c r="K9266" s="48"/>
      <c r="L9266" s="48"/>
      <c r="M9266" s="48"/>
      <c r="N9266" s="48"/>
      <c r="O9266" s="49"/>
    </row>
    <row r="9267" spans="2:15" x14ac:dyDescent="0.25">
      <c r="B9267" s="89"/>
      <c r="C9267" s="48"/>
      <c r="D9267" s="48"/>
      <c r="E9267" s="48"/>
      <c r="F9267" s="48"/>
      <c r="G9267" s="49"/>
      <c r="H9267" s="48"/>
      <c r="I9267" s="52"/>
      <c r="J9267" s="52"/>
      <c r="K9267" s="48"/>
      <c r="L9267" s="48"/>
      <c r="M9267" s="48"/>
      <c r="N9267" s="48"/>
      <c r="O9267" s="49"/>
    </row>
    <row r="9268" spans="2:15" x14ac:dyDescent="0.25">
      <c r="B9268" s="89"/>
      <c r="C9268" s="48"/>
      <c r="D9268" s="48"/>
      <c r="E9268" s="48"/>
      <c r="F9268" s="48"/>
      <c r="G9268" s="49"/>
      <c r="H9268" s="48"/>
      <c r="I9268" s="52"/>
      <c r="J9268" s="52"/>
      <c r="K9268" s="48"/>
      <c r="L9268" s="48"/>
      <c r="M9268" s="48"/>
      <c r="N9268" s="48"/>
      <c r="O9268" s="49"/>
    </row>
    <row r="9269" spans="2:15" x14ac:dyDescent="0.25">
      <c r="B9269" s="89"/>
      <c r="C9269" s="48"/>
      <c r="D9269" s="48"/>
      <c r="E9269" s="48"/>
      <c r="F9269" s="48"/>
      <c r="G9269" s="49"/>
      <c r="H9269" s="48"/>
      <c r="I9269" s="52"/>
      <c r="J9269" s="52"/>
      <c r="K9269" s="48"/>
      <c r="L9269" s="48"/>
      <c r="M9269" s="48"/>
      <c r="N9269" s="48"/>
      <c r="O9269" s="49"/>
    </row>
    <row r="9270" spans="2:15" x14ac:dyDescent="0.25">
      <c r="B9270" s="89"/>
      <c r="C9270" s="48"/>
      <c r="D9270" s="48"/>
      <c r="E9270" s="48"/>
      <c r="F9270" s="48"/>
      <c r="G9270" s="49"/>
      <c r="H9270" s="48"/>
      <c r="I9270" s="52"/>
      <c r="J9270" s="52"/>
      <c r="K9270" s="48"/>
      <c r="L9270" s="48"/>
      <c r="M9270" s="48"/>
      <c r="N9270" s="48"/>
      <c r="O9270" s="49"/>
    </row>
    <row r="9271" spans="2:15" x14ac:dyDescent="0.25">
      <c r="B9271" s="89"/>
      <c r="C9271" s="48"/>
      <c r="D9271" s="48"/>
      <c r="E9271" s="48"/>
      <c r="F9271" s="48"/>
      <c r="G9271" s="49"/>
      <c r="H9271" s="48"/>
      <c r="I9271" s="52"/>
      <c r="J9271" s="52"/>
      <c r="K9271" s="48"/>
      <c r="L9271" s="48"/>
      <c r="M9271" s="48"/>
      <c r="N9271" s="48"/>
      <c r="O9271" s="49"/>
    </row>
    <row r="9272" spans="2:15" x14ac:dyDescent="0.25">
      <c r="B9272" s="89"/>
      <c r="C9272" s="48"/>
      <c r="D9272" s="48"/>
      <c r="E9272" s="48"/>
      <c r="F9272" s="48"/>
      <c r="G9272" s="49"/>
      <c r="H9272" s="48"/>
      <c r="I9272" s="52"/>
      <c r="J9272" s="52"/>
      <c r="K9272" s="48"/>
      <c r="L9272" s="48"/>
      <c r="M9272" s="48"/>
      <c r="N9272" s="48"/>
      <c r="O9272" s="49"/>
    </row>
    <row r="9273" spans="2:15" x14ac:dyDescent="0.25">
      <c r="B9273" s="89"/>
      <c r="C9273" s="48"/>
      <c r="D9273" s="48"/>
      <c r="E9273" s="48"/>
      <c r="F9273" s="48"/>
      <c r="G9273" s="49"/>
      <c r="H9273" s="48"/>
      <c r="I9273" s="52"/>
      <c r="J9273" s="52"/>
      <c r="K9273" s="48"/>
      <c r="L9273" s="48"/>
      <c r="M9273" s="48"/>
      <c r="N9273" s="48"/>
      <c r="O9273" s="49"/>
    </row>
    <row r="9274" spans="2:15" x14ac:dyDescent="0.25">
      <c r="B9274" s="89"/>
      <c r="C9274" s="48"/>
      <c r="D9274" s="48"/>
      <c r="E9274" s="48"/>
      <c r="F9274" s="48"/>
      <c r="G9274" s="49"/>
      <c r="H9274" s="48"/>
      <c r="I9274" s="52"/>
      <c r="J9274" s="52"/>
      <c r="K9274" s="48"/>
      <c r="L9274" s="48"/>
      <c r="M9274" s="48"/>
      <c r="N9274" s="48"/>
      <c r="O9274" s="49"/>
    </row>
    <row r="9275" spans="2:15" x14ac:dyDescent="0.25">
      <c r="B9275" s="89"/>
      <c r="C9275" s="48"/>
      <c r="D9275" s="48"/>
      <c r="E9275" s="48"/>
      <c r="F9275" s="48"/>
      <c r="G9275" s="49"/>
      <c r="H9275" s="48"/>
      <c r="I9275" s="52"/>
      <c r="J9275" s="52"/>
      <c r="K9275" s="48"/>
      <c r="L9275" s="48"/>
      <c r="M9275" s="48"/>
      <c r="N9275" s="48"/>
      <c r="O9275" s="49"/>
    </row>
    <row r="9276" spans="2:15" x14ac:dyDescent="0.25">
      <c r="B9276" s="89"/>
      <c r="C9276" s="48"/>
      <c r="D9276" s="48"/>
      <c r="E9276" s="48"/>
      <c r="F9276" s="48"/>
      <c r="G9276" s="49"/>
      <c r="H9276" s="48"/>
      <c r="I9276" s="52"/>
      <c r="J9276" s="52"/>
      <c r="K9276" s="48"/>
      <c r="L9276" s="48"/>
      <c r="M9276" s="48"/>
      <c r="N9276" s="48"/>
      <c r="O9276" s="49"/>
    </row>
    <row r="9277" spans="2:15" x14ac:dyDescent="0.25">
      <c r="B9277" s="89"/>
      <c r="C9277" s="48"/>
      <c r="D9277" s="48"/>
      <c r="E9277" s="48"/>
      <c r="F9277" s="48"/>
      <c r="G9277" s="49"/>
      <c r="H9277" s="48"/>
      <c r="I9277" s="52"/>
      <c r="J9277" s="52"/>
      <c r="K9277" s="48"/>
      <c r="L9277" s="48"/>
      <c r="M9277" s="48"/>
      <c r="N9277" s="48"/>
      <c r="O9277" s="49"/>
    </row>
    <row r="9278" spans="2:15" x14ac:dyDescent="0.25">
      <c r="B9278" s="89"/>
      <c r="C9278" s="48"/>
      <c r="D9278" s="48"/>
      <c r="E9278" s="48"/>
      <c r="F9278" s="48"/>
      <c r="G9278" s="49"/>
      <c r="H9278" s="48"/>
      <c r="I9278" s="52"/>
      <c r="J9278" s="52"/>
      <c r="K9278" s="48"/>
      <c r="L9278" s="48"/>
      <c r="M9278" s="48"/>
      <c r="N9278" s="48"/>
      <c r="O9278" s="49"/>
    </row>
    <row r="9279" spans="2:15" x14ac:dyDescent="0.25">
      <c r="B9279" s="89"/>
      <c r="C9279" s="48"/>
      <c r="D9279" s="48"/>
      <c r="E9279" s="48"/>
      <c r="F9279" s="48"/>
      <c r="G9279" s="49"/>
      <c r="H9279" s="48"/>
      <c r="I9279" s="52"/>
      <c r="J9279" s="52"/>
      <c r="K9279" s="48"/>
      <c r="L9279" s="48"/>
      <c r="M9279" s="48"/>
      <c r="N9279" s="48"/>
      <c r="O9279" s="49"/>
    </row>
    <row r="9280" spans="2:15" x14ac:dyDescent="0.25">
      <c r="B9280" s="89"/>
      <c r="C9280" s="48"/>
      <c r="D9280" s="48"/>
      <c r="E9280" s="48"/>
      <c r="F9280" s="48"/>
      <c r="G9280" s="49"/>
      <c r="H9280" s="48"/>
      <c r="I9280" s="52"/>
      <c r="J9280" s="52"/>
      <c r="K9280" s="48"/>
      <c r="L9280" s="48"/>
      <c r="M9280" s="48"/>
      <c r="N9280" s="48"/>
      <c r="O9280" s="49"/>
    </row>
    <row r="9281" spans="2:15" x14ac:dyDescent="0.25">
      <c r="B9281" s="89"/>
      <c r="C9281" s="48"/>
      <c r="D9281" s="48"/>
      <c r="E9281" s="48"/>
      <c r="F9281" s="48"/>
      <c r="G9281" s="49"/>
      <c r="H9281" s="48"/>
      <c r="I9281" s="52"/>
      <c r="J9281" s="52"/>
      <c r="K9281" s="48"/>
      <c r="L9281" s="48"/>
      <c r="M9281" s="48"/>
      <c r="N9281" s="48"/>
      <c r="O9281" s="49"/>
    </row>
    <row r="9282" spans="2:15" x14ac:dyDescent="0.25">
      <c r="B9282" s="89"/>
      <c r="C9282" s="48"/>
      <c r="D9282" s="48"/>
      <c r="E9282" s="48"/>
      <c r="F9282" s="48"/>
      <c r="G9282" s="49"/>
      <c r="H9282" s="48"/>
      <c r="I9282" s="52"/>
      <c r="J9282" s="52"/>
      <c r="K9282" s="48"/>
      <c r="L9282" s="48"/>
      <c r="M9282" s="48"/>
      <c r="N9282" s="48"/>
      <c r="O9282" s="49"/>
    </row>
    <row r="9283" spans="2:15" x14ac:dyDescent="0.25">
      <c r="B9283" s="89"/>
      <c r="C9283" s="48"/>
      <c r="D9283" s="48"/>
      <c r="E9283" s="48"/>
      <c r="F9283" s="48"/>
      <c r="G9283" s="49"/>
      <c r="H9283" s="48"/>
      <c r="I9283" s="52"/>
      <c r="J9283" s="52"/>
      <c r="K9283" s="48"/>
      <c r="L9283" s="48"/>
      <c r="M9283" s="48"/>
      <c r="N9283" s="48"/>
      <c r="O9283" s="49"/>
    </row>
    <row r="9284" spans="2:15" x14ac:dyDescent="0.25">
      <c r="B9284" s="89"/>
      <c r="C9284" s="48"/>
      <c r="D9284" s="48"/>
      <c r="E9284" s="48"/>
      <c r="F9284" s="48"/>
      <c r="G9284" s="49"/>
      <c r="H9284" s="48"/>
      <c r="I9284" s="52"/>
      <c r="J9284" s="52"/>
      <c r="K9284" s="48"/>
      <c r="L9284" s="48"/>
      <c r="M9284" s="48"/>
      <c r="N9284" s="48"/>
      <c r="O9284" s="49"/>
    </row>
    <row r="9285" spans="2:15" x14ac:dyDescent="0.25">
      <c r="B9285" s="89"/>
      <c r="C9285" s="48"/>
      <c r="D9285" s="48"/>
      <c r="E9285" s="48"/>
      <c r="F9285" s="48"/>
      <c r="G9285" s="49"/>
      <c r="H9285" s="48"/>
      <c r="I9285" s="52"/>
      <c r="J9285" s="52"/>
      <c r="K9285" s="48"/>
      <c r="L9285" s="48"/>
      <c r="M9285" s="48"/>
      <c r="N9285" s="48"/>
      <c r="O9285" s="49"/>
    </row>
    <row r="9286" spans="2:15" x14ac:dyDescent="0.25">
      <c r="B9286" s="89"/>
      <c r="C9286" s="48"/>
      <c r="D9286" s="48"/>
      <c r="E9286" s="48"/>
      <c r="F9286" s="48"/>
      <c r="G9286" s="49"/>
      <c r="H9286" s="48"/>
      <c r="I9286" s="52"/>
      <c r="J9286" s="52"/>
      <c r="K9286" s="48"/>
      <c r="L9286" s="48"/>
      <c r="M9286" s="48"/>
      <c r="N9286" s="48"/>
      <c r="O9286" s="49"/>
    </row>
    <row r="9287" spans="2:15" x14ac:dyDescent="0.25">
      <c r="B9287" s="89"/>
      <c r="C9287" s="48"/>
      <c r="D9287" s="48"/>
      <c r="E9287" s="48"/>
      <c r="F9287" s="48"/>
      <c r="G9287" s="49"/>
      <c r="H9287" s="48"/>
      <c r="I9287" s="52"/>
      <c r="J9287" s="52"/>
      <c r="K9287" s="48"/>
      <c r="L9287" s="48"/>
      <c r="M9287" s="48"/>
      <c r="N9287" s="48"/>
      <c r="O9287" s="49"/>
    </row>
    <row r="9288" spans="2:15" x14ac:dyDescent="0.25">
      <c r="B9288" s="89"/>
      <c r="C9288" s="48"/>
      <c r="D9288" s="48"/>
      <c r="E9288" s="48"/>
      <c r="F9288" s="48"/>
      <c r="G9288" s="49"/>
      <c r="H9288" s="48"/>
      <c r="I9288" s="52"/>
      <c r="J9288" s="52"/>
      <c r="K9288" s="48"/>
      <c r="L9288" s="48"/>
      <c r="M9288" s="48"/>
      <c r="N9288" s="48"/>
      <c r="O9288" s="49"/>
    </row>
    <row r="9289" spans="2:15" x14ac:dyDescent="0.25">
      <c r="B9289" s="89"/>
      <c r="C9289" s="48"/>
      <c r="D9289" s="48"/>
      <c r="E9289" s="48"/>
      <c r="F9289" s="48"/>
      <c r="G9289" s="49"/>
      <c r="H9289" s="48"/>
      <c r="I9289" s="52"/>
      <c r="J9289" s="52"/>
      <c r="K9289" s="48"/>
      <c r="L9289" s="48"/>
      <c r="M9289" s="48"/>
      <c r="N9289" s="48"/>
      <c r="O9289" s="49"/>
    </row>
    <row r="9290" spans="2:15" x14ac:dyDescent="0.25">
      <c r="B9290" s="89"/>
      <c r="C9290" s="48"/>
      <c r="D9290" s="48"/>
      <c r="E9290" s="48"/>
      <c r="F9290" s="48"/>
      <c r="G9290" s="49"/>
      <c r="H9290" s="48"/>
      <c r="I9290" s="52"/>
      <c r="J9290" s="52"/>
      <c r="K9290" s="48"/>
      <c r="L9290" s="48"/>
      <c r="M9290" s="48"/>
      <c r="N9290" s="48"/>
      <c r="O9290" s="49"/>
    </row>
    <row r="9291" spans="2:15" x14ac:dyDescent="0.25">
      <c r="B9291" s="89"/>
      <c r="C9291" s="48"/>
      <c r="D9291" s="48"/>
      <c r="E9291" s="48"/>
      <c r="F9291" s="48"/>
      <c r="G9291" s="49"/>
      <c r="H9291" s="48"/>
      <c r="I9291" s="52"/>
      <c r="J9291" s="52"/>
      <c r="K9291" s="48"/>
      <c r="L9291" s="48"/>
      <c r="M9291" s="48"/>
      <c r="N9291" s="48"/>
      <c r="O9291" s="49"/>
    </row>
    <row r="9292" spans="2:15" x14ac:dyDescent="0.25">
      <c r="B9292" s="89"/>
      <c r="C9292" s="48"/>
      <c r="D9292" s="48"/>
      <c r="E9292" s="48"/>
      <c r="F9292" s="48"/>
      <c r="G9292" s="49"/>
      <c r="H9292" s="48"/>
      <c r="I9292" s="52"/>
      <c r="J9292" s="52"/>
      <c r="K9292" s="48"/>
      <c r="L9292" s="48"/>
      <c r="M9292" s="48"/>
      <c r="N9292" s="48"/>
      <c r="O9292" s="49"/>
    </row>
    <row r="9293" spans="2:15" x14ac:dyDescent="0.25">
      <c r="B9293" s="89"/>
      <c r="C9293" s="48"/>
      <c r="D9293" s="48"/>
      <c r="E9293" s="48"/>
      <c r="F9293" s="48"/>
      <c r="G9293" s="49"/>
      <c r="H9293" s="48"/>
      <c r="I9293" s="52"/>
      <c r="J9293" s="52"/>
      <c r="K9293" s="48"/>
      <c r="L9293" s="48"/>
      <c r="M9293" s="48"/>
      <c r="N9293" s="48"/>
      <c r="O9293" s="49"/>
    </row>
    <row r="9294" spans="2:15" x14ac:dyDescent="0.25">
      <c r="B9294" s="89"/>
      <c r="C9294" s="48"/>
      <c r="D9294" s="48"/>
      <c r="E9294" s="48"/>
      <c r="F9294" s="48"/>
      <c r="G9294" s="49"/>
      <c r="H9294" s="48"/>
      <c r="I9294" s="52"/>
      <c r="J9294" s="52"/>
      <c r="K9294" s="48"/>
      <c r="L9294" s="48"/>
      <c r="M9294" s="48"/>
      <c r="N9294" s="48"/>
      <c r="O9294" s="49"/>
    </row>
    <row r="9295" spans="2:15" x14ac:dyDescent="0.25">
      <c r="B9295" s="89"/>
      <c r="C9295" s="48"/>
      <c r="D9295" s="48"/>
      <c r="E9295" s="48"/>
      <c r="F9295" s="48"/>
      <c r="G9295" s="49"/>
      <c r="H9295" s="48"/>
      <c r="I9295" s="52"/>
      <c r="J9295" s="52"/>
      <c r="K9295" s="48"/>
      <c r="L9295" s="48"/>
      <c r="M9295" s="48"/>
      <c r="N9295" s="48"/>
      <c r="O9295" s="49"/>
    </row>
    <row r="9296" spans="2:15" x14ac:dyDescent="0.25">
      <c r="B9296" s="89"/>
      <c r="C9296" s="48"/>
      <c r="D9296" s="48"/>
      <c r="E9296" s="48"/>
      <c r="F9296" s="48"/>
      <c r="G9296" s="49"/>
      <c r="H9296" s="48"/>
      <c r="I9296" s="52"/>
      <c r="J9296" s="52"/>
      <c r="K9296" s="48"/>
      <c r="L9296" s="48"/>
      <c r="M9296" s="48"/>
      <c r="N9296" s="48"/>
      <c r="O9296" s="49"/>
    </row>
    <row r="9297" spans="2:15" x14ac:dyDescent="0.25">
      <c r="B9297" s="89"/>
      <c r="C9297" s="48"/>
      <c r="D9297" s="48"/>
      <c r="E9297" s="48"/>
      <c r="F9297" s="48"/>
      <c r="G9297" s="49"/>
      <c r="H9297" s="48"/>
      <c r="I9297" s="52"/>
      <c r="J9297" s="52"/>
      <c r="K9297" s="48"/>
      <c r="L9297" s="48"/>
      <c r="M9297" s="48"/>
      <c r="N9297" s="48"/>
      <c r="O9297" s="49"/>
    </row>
    <row r="9298" spans="2:15" x14ac:dyDescent="0.25">
      <c r="B9298" s="89"/>
      <c r="C9298" s="48"/>
      <c r="D9298" s="48"/>
      <c r="E9298" s="48"/>
      <c r="F9298" s="48"/>
      <c r="G9298" s="49"/>
      <c r="H9298" s="48"/>
      <c r="I9298" s="52"/>
      <c r="J9298" s="52"/>
      <c r="K9298" s="48"/>
      <c r="L9298" s="48"/>
      <c r="M9298" s="48"/>
      <c r="N9298" s="48"/>
      <c r="O9298" s="49"/>
    </row>
    <row r="9299" spans="2:15" x14ac:dyDescent="0.25">
      <c r="B9299" s="89"/>
      <c r="C9299" s="48"/>
      <c r="D9299" s="48"/>
      <c r="E9299" s="48"/>
      <c r="F9299" s="48"/>
      <c r="G9299" s="49"/>
      <c r="H9299" s="48"/>
      <c r="I9299" s="52"/>
      <c r="J9299" s="52"/>
      <c r="K9299" s="48"/>
      <c r="L9299" s="48"/>
      <c r="M9299" s="48"/>
      <c r="N9299" s="48"/>
      <c r="O9299" s="49"/>
    </row>
    <row r="9300" spans="2:15" x14ac:dyDescent="0.25">
      <c r="B9300" s="89"/>
      <c r="C9300" s="48"/>
      <c r="D9300" s="48"/>
      <c r="E9300" s="48"/>
      <c r="F9300" s="48"/>
      <c r="G9300" s="49"/>
      <c r="H9300" s="48"/>
      <c r="I9300" s="52"/>
      <c r="J9300" s="52"/>
      <c r="K9300" s="48"/>
      <c r="L9300" s="48"/>
      <c r="M9300" s="48"/>
      <c r="N9300" s="48"/>
      <c r="O9300" s="49"/>
    </row>
    <row r="9301" spans="2:15" x14ac:dyDescent="0.25">
      <c r="B9301" s="89"/>
      <c r="C9301" s="48"/>
      <c r="D9301" s="48"/>
      <c r="E9301" s="48"/>
      <c r="F9301" s="48"/>
      <c r="G9301" s="49"/>
      <c r="H9301" s="48"/>
      <c r="I9301" s="52"/>
      <c r="J9301" s="52"/>
      <c r="K9301" s="48"/>
      <c r="L9301" s="48"/>
      <c r="M9301" s="48"/>
      <c r="N9301" s="48"/>
      <c r="O9301" s="49"/>
    </row>
    <row r="9302" spans="2:15" x14ac:dyDescent="0.25">
      <c r="B9302" s="89"/>
      <c r="C9302" s="48"/>
      <c r="D9302" s="48"/>
      <c r="E9302" s="48"/>
      <c r="F9302" s="48"/>
      <c r="G9302" s="49"/>
      <c r="H9302" s="48"/>
      <c r="I9302" s="52"/>
      <c r="J9302" s="52"/>
      <c r="K9302" s="48"/>
      <c r="L9302" s="48"/>
      <c r="M9302" s="48"/>
      <c r="N9302" s="48"/>
      <c r="O9302" s="49"/>
    </row>
    <row r="9303" spans="2:15" x14ac:dyDescent="0.25">
      <c r="B9303" s="89"/>
      <c r="C9303" s="48"/>
      <c r="D9303" s="48"/>
      <c r="E9303" s="48"/>
      <c r="F9303" s="48"/>
      <c r="G9303" s="49"/>
      <c r="H9303" s="48"/>
      <c r="I9303" s="52"/>
      <c r="J9303" s="52"/>
      <c r="K9303" s="48"/>
      <c r="L9303" s="48"/>
      <c r="M9303" s="48"/>
      <c r="N9303" s="48"/>
      <c r="O9303" s="49"/>
    </row>
    <row r="9304" spans="2:15" x14ac:dyDescent="0.25">
      <c r="B9304" s="89"/>
      <c r="C9304" s="48"/>
      <c r="D9304" s="48"/>
      <c r="E9304" s="48"/>
      <c r="F9304" s="48"/>
      <c r="G9304" s="49"/>
      <c r="H9304" s="48"/>
      <c r="I9304" s="52"/>
      <c r="J9304" s="52"/>
      <c r="K9304" s="48"/>
      <c r="L9304" s="48"/>
      <c r="M9304" s="48"/>
      <c r="N9304" s="48"/>
      <c r="O9304" s="49"/>
    </row>
    <row r="9305" spans="2:15" x14ac:dyDescent="0.25">
      <c r="B9305" s="89"/>
      <c r="C9305" s="48"/>
      <c r="D9305" s="48"/>
      <c r="E9305" s="48"/>
      <c r="F9305" s="48"/>
      <c r="G9305" s="49"/>
      <c r="H9305" s="48"/>
      <c r="I9305" s="52"/>
      <c r="J9305" s="52"/>
      <c r="K9305" s="48"/>
      <c r="L9305" s="48"/>
      <c r="M9305" s="48"/>
      <c r="N9305" s="48"/>
      <c r="O9305" s="49"/>
    </row>
    <row r="9306" spans="2:15" x14ac:dyDescent="0.25">
      <c r="B9306" s="89"/>
      <c r="C9306" s="48"/>
      <c r="D9306" s="48"/>
      <c r="E9306" s="48"/>
      <c r="F9306" s="48"/>
      <c r="G9306" s="49"/>
      <c r="H9306" s="48"/>
      <c r="I9306" s="52"/>
      <c r="J9306" s="52"/>
      <c r="K9306" s="48"/>
      <c r="L9306" s="48"/>
      <c r="M9306" s="48"/>
      <c r="N9306" s="48"/>
      <c r="O9306" s="49"/>
    </row>
    <row r="9307" spans="2:15" x14ac:dyDescent="0.25">
      <c r="B9307" s="89"/>
      <c r="C9307" s="48"/>
      <c r="D9307" s="48"/>
      <c r="E9307" s="48"/>
      <c r="F9307" s="48"/>
      <c r="G9307" s="49"/>
      <c r="H9307" s="48"/>
      <c r="I9307" s="52"/>
      <c r="J9307" s="52"/>
      <c r="K9307" s="48"/>
      <c r="L9307" s="48"/>
      <c r="M9307" s="48"/>
      <c r="N9307" s="48"/>
      <c r="O9307" s="49"/>
    </row>
    <row r="9308" spans="2:15" x14ac:dyDescent="0.25">
      <c r="B9308" s="89"/>
      <c r="C9308" s="48"/>
      <c r="D9308" s="48"/>
      <c r="E9308" s="48"/>
      <c r="F9308" s="48"/>
      <c r="G9308" s="49"/>
      <c r="H9308" s="48"/>
      <c r="I9308" s="52"/>
      <c r="J9308" s="52"/>
      <c r="K9308" s="48"/>
      <c r="L9308" s="48"/>
      <c r="M9308" s="48"/>
      <c r="N9308" s="48"/>
      <c r="O9308" s="49"/>
    </row>
    <row r="9309" spans="2:15" x14ac:dyDescent="0.25">
      <c r="B9309" s="89"/>
      <c r="C9309" s="48"/>
      <c r="D9309" s="48"/>
      <c r="E9309" s="48"/>
      <c r="F9309" s="48"/>
      <c r="G9309" s="49"/>
      <c r="H9309" s="48"/>
      <c r="I9309" s="52"/>
      <c r="J9309" s="52"/>
      <c r="K9309" s="48"/>
      <c r="L9309" s="48"/>
      <c r="M9309" s="48"/>
      <c r="N9309" s="48"/>
      <c r="O9309" s="49"/>
    </row>
    <row r="9310" spans="2:15" x14ac:dyDescent="0.25">
      <c r="B9310" s="89"/>
      <c r="C9310" s="48"/>
      <c r="D9310" s="48"/>
      <c r="E9310" s="48"/>
      <c r="F9310" s="48"/>
      <c r="G9310" s="49"/>
      <c r="H9310" s="48"/>
      <c r="I9310" s="52"/>
      <c r="J9310" s="52"/>
      <c r="K9310" s="48"/>
      <c r="L9310" s="48"/>
      <c r="M9310" s="48"/>
      <c r="N9310" s="48"/>
      <c r="O9310" s="49"/>
    </row>
    <row r="9311" spans="2:15" x14ac:dyDescent="0.25">
      <c r="B9311" s="89"/>
      <c r="C9311" s="48"/>
      <c r="D9311" s="48"/>
      <c r="E9311" s="48"/>
      <c r="F9311" s="48"/>
      <c r="G9311" s="49"/>
      <c r="H9311" s="48"/>
      <c r="I9311" s="52"/>
      <c r="J9311" s="52"/>
      <c r="K9311" s="48"/>
      <c r="L9311" s="48"/>
      <c r="M9311" s="48"/>
      <c r="N9311" s="48"/>
      <c r="O9311" s="49"/>
    </row>
    <row r="9312" spans="2:15" x14ac:dyDescent="0.25">
      <c r="B9312" s="89"/>
      <c r="C9312" s="48"/>
      <c r="D9312" s="48"/>
      <c r="E9312" s="48"/>
      <c r="F9312" s="48"/>
      <c r="G9312" s="49"/>
      <c r="H9312" s="48"/>
      <c r="I9312" s="52"/>
      <c r="J9312" s="52"/>
      <c r="K9312" s="48"/>
      <c r="L9312" s="48"/>
      <c r="M9312" s="48"/>
      <c r="N9312" s="48"/>
      <c r="O9312" s="49"/>
    </row>
    <row r="9313" spans="2:15" x14ac:dyDescent="0.25">
      <c r="B9313" s="89"/>
      <c r="C9313" s="48"/>
      <c r="D9313" s="48"/>
      <c r="E9313" s="48"/>
      <c r="F9313" s="48"/>
      <c r="G9313" s="49"/>
      <c r="H9313" s="48"/>
      <c r="I9313" s="52"/>
      <c r="J9313" s="52"/>
      <c r="K9313" s="48"/>
      <c r="L9313" s="48"/>
      <c r="M9313" s="48"/>
      <c r="N9313" s="48"/>
      <c r="O9313" s="49"/>
    </row>
    <row r="9314" spans="2:15" x14ac:dyDescent="0.25">
      <c r="B9314" s="89"/>
      <c r="C9314" s="48"/>
      <c r="D9314" s="48"/>
      <c r="E9314" s="48"/>
      <c r="F9314" s="48"/>
      <c r="G9314" s="49"/>
      <c r="H9314" s="48"/>
      <c r="I9314" s="52"/>
      <c r="J9314" s="52"/>
      <c r="K9314" s="48"/>
      <c r="L9314" s="48"/>
      <c r="M9314" s="48"/>
      <c r="N9314" s="48"/>
      <c r="O9314" s="49"/>
    </row>
    <row r="9315" spans="2:15" x14ac:dyDescent="0.25">
      <c r="B9315" s="89"/>
      <c r="C9315" s="48"/>
      <c r="D9315" s="48"/>
      <c r="E9315" s="48"/>
      <c r="F9315" s="48"/>
      <c r="G9315" s="49"/>
      <c r="H9315" s="48"/>
      <c r="I9315" s="52"/>
      <c r="J9315" s="52"/>
      <c r="K9315" s="48"/>
      <c r="L9315" s="48"/>
      <c r="M9315" s="48"/>
      <c r="N9315" s="48"/>
      <c r="O9315" s="49"/>
    </row>
    <row r="9316" spans="2:15" x14ac:dyDescent="0.25">
      <c r="B9316" s="89"/>
      <c r="C9316" s="48"/>
      <c r="D9316" s="48"/>
      <c r="E9316" s="48"/>
      <c r="F9316" s="48"/>
      <c r="G9316" s="49"/>
      <c r="H9316" s="48"/>
      <c r="I9316" s="52"/>
      <c r="J9316" s="52"/>
      <c r="K9316" s="48"/>
      <c r="L9316" s="48"/>
      <c r="M9316" s="48"/>
      <c r="N9316" s="48"/>
      <c r="O9316" s="49"/>
    </row>
    <row r="9317" spans="2:15" x14ac:dyDescent="0.25">
      <c r="B9317" s="89"/>
      <c r="C9317" s="48"/>
      <c r="D9317" s="48"/>
      <c r="E9317" s="48"/>
      <c r="F9317" s="48"/>
      <c r="G9317" s="49"/>
      <c r="H9317" s="48"/>
      <c r="I9317" s="52"/>
      <c r="J9317" s="52"/>
      <c r="K9317" s="48"/>
      <c r="L9317" s="48"/>
      <c r="M9317" s="48"/>
      <c r="N9317" s="48"/>
      <c r="O9317" s="49"/>
    </row>
    <row r="9318" spans="2:15" x14ac:dyDescent="0.25">
      <c r="B9318" s="89"/>
      <c r="C9318" s="48"/>
      <c r="D9318" s="48"/>
      <c r="E9318" s="48"/>
      <c r="F9318" s="48"/>
      <c r="G9318" s="49"/>
      <c r="H9318" s="48"/>
      <c r="I9318" s="52"/>
      <c r="J9318" s="52"/>
      <c r="K9318" s="48"/>
      <c r="L9318" s="48"/>
      <c r="M9318" s="48"/>
      <c r="N9318" s="48"/>
      <c r="O9318" s="49"/>
    </row>
    <row r="9319" spans="2:15" x14ac:dyDescent="0.25">
      <c r="B9319" s="89"/>
      <c r="C9319" s="48"/>
      <c r="D9319" s="48"/>
      <c r="E9319" s="48"/>
      <c r="F9319" s="48"/>
      <c r="G9319" s="49"/>
      <c r="H9319" s="48"/>
      <c r="I9319" s="52"/>
      <c r="J9319" s="52"/>
      <c r="K9319" s="48"/>
      <c r="L9319" s="48"/>
      <c r="M9319" s="48"/>
      <c r="N9319" s="48"/>
      <c r="O9319" s="49"/>
    </row>
    <row r="9320" spans="2:15" x14ac:dyDescent="0.25">
      <c r="B9320" s="89"/>
      <c r="C9320" s="48"/>
      <c r="D9320" s="48"/>
      <c r="E9320" s="48"/>
      <c r="F9320" s="48"/>
      <c r="G9320" s="49"/>
      <c r="H9320" s="48"/>
      <c r="I9320" s="52"/>
      <c r="J9320" s="52"/>
      <c r="K9320" s="48"/>
      <c r="L9320" s="48"/>
      <c r="M9320" s="48"/>
      <c r="N9320" s="48"/>
      <c r="O9320" s="49"/>
    </row>
    <row r="9321" spans="2:15" x14ac:dyDescent="0.25">
      <c r="B9321" s="89"/>
      <c r="C9321" s="48"/>
      <c r="D9321" s="48"/>
      <c r="E9321" s="48"/>
      <c r="F9321" s="48"/>
      <c r="G9321" s="49"/>
      <c r="H9321" s="48"/>
      <c r="I9321" s="52"/>
      <c r="J9321" s="52"/>
      <c r="K9321" s="48"/>
      <c r="L9321" s="48"/>
      <c r="M9321" s="48"/>
      <c r="N9321" s="48"/>
      <c r="O9321" s="49"/>
    </row>
    <row r="9322" spans="2:15" x14ac:dyDescent="0.25">
      <c r="B9322" s="89"/>
      <c r="C9322" s="48"/>
      <c r="D9322" s="48"/>
      <c r="E9322" s="48"/>
      <c r="F9322" s="48"/>
      <c r="G9322" s="49"/>
      <c r="H9322" s="48"/>
      <c r="I9322" s="52"/>
      <c r="J9322" s="52"/>
      <c r="K9322" s="48"/>
      <c r="L9322" s="48"/>
      <c r="M9322" s="48"/>
      <c r="N9322" s="48"/>
      <c r="O9322" s="49"/>
    </row>
    <row r="9323" spans="2:15" x14ac:dyDescent="0.25">
      <c r="B9323" s="89"/>
      <c r="C9323" s="48"/>
      <c r="D9323" s="48"/>
      <c r="E9323" s="48"/>
      <c r="F9323" s="48"/>
      <c r="G9323" s="49"/>
      <c r="H9323" s="48"/>
      <c r="I9323" s="52"/>
      <c r="J9323" s="52"/>
      <c r="K9323" s="48"/>
      <c r="L9323" s="48"/>
      <c r="M9323" s="48"/>
      <c r="N9323" s="48"/>
      <c r="O9323" s="49"/>
    </row>
    <row r="9324" spans="2:15" x14ac:dyDescent="0.25">
      <c r="B9324" s="89"/>
      <c r="C9324" s="48"/>
      <c r="D9324" s="48"/>
      <c r="E9324" s="48"/>
      <c r="F9324" s="48"/>
      <c r="G9324" s="49"/>
      <c r="H9324" s="48"/>
      <c r="I9324" s="52"/>
      <c r="J9324" s="52"/>
      <c r="K9324" s="48"/>
      <c r="L9324" s="48"/>
      <c r="M9324" s="48"/>
      <c r="N9324" s="48"/>
      <c r="O9324" s="49"/>
    </row>
    <row r="9325" spans="2:15" x14ac:dyDescent="0.25">
      <c r="B9325" s="89"/>
      <c r="C9325" s="48"/>
      <c r="D9325" s="48"/>
      <c r="E9325" s="48"/>
      <c r="F9325" s="48"/>
      <c r="G9325" s="49"/>
      <c r="H9325" s="48"/>
      <c r="I9325" s="52"/>
      <c r="J9325" s="52"/>
      <c r="K9325" s="48"/>
      <c r="L9325" s="48"/>
      <c r="M9325" s="48"/>
      <c r="N9325" s="48"/>
      <c r="O9325" s="49"/>
    </row>
    <row r="9326" spans="2:15" x14ac:dyDescent="0.25">
      <c r="B9326" s="89"/>
      <c r="C9326" s="48"/>
      <c r="D9326" s="48"/>
      <c r="E9326" s="48"/>
      <c r="F9326" s="48"/>
      <c r="G9326" s="49"/>
      <c r="H9326" s="48"/>
      <c r="I9326" s="52"/>
      <c r="J9326" s="52"/>
      <c r="K9326" s="48"/>
      <c r="L9326" s="48"/>
      <c r="M9326" s="48"/>
      <c r="N9326" s="48"/>
      <c r="O9326" s="49"/>
    </row>
    <row r="9327" spans="2:15" x14ac:dyDescent="0.25">
      <c r="B9327" s="89"/>
      <c r="C9327" s="48"/>
      <c r="D9327" s="48"/>
      <c r="E9327" s="48"/>
      <c r="F9327" s="48"/>
      <c r="G9327" s="49"/>
      <c r="H9327" s="48"/>
      <c r="I9327" s="52"/>
      <c r="J9327" s="52"/>
      <c r="K9327" s="48"/>
      <c r="L9327" s="48"/>
      <c r="M9327" s="48"/>
      <c r="N9327" s="48"/>
      <c r="O9327" s="49"/>
    </row>
    <row r="9328" spans="2:15" x14ac:dyDescent="0.25">
      <c r="B9328" s="89"/>
      <c r="C9328" s="48"/>
      <c r="D9328" s="48"/>
      <c r="E9328" s="48"/>
      <c r="F9328" s="48"/>
      <c r="G9328" s="49"/>
      <c r="H9328" s="48"/>
      <c r="I9328" s="52"/>
      <c r="J9328" s="52"/>
      <c r="K9328" s="48"/>
      <c r="L9328" s="48"/>
      <c r="M9328" s="48"/>
      <c r="N9328" s="48"/>
      <c r="O9328" s="49"/>
    </row>
    <row r="9329" spans="2:15" x14ac:dyDescent="0.25">
      <c r="B9329" s="89"/>
      <c r="C9329" s="48"/>
      <c r="D9329" s="48"/>
      <c r="E9329" s="48"/>
      <c r="F9329" s="48"/>
      <c r="G9329" s="49"/>
      <c r="H9329" s="48"/>
      <c r="I9329" s="52"/>
      <c r="J9329" s="52"/>
      <c r="K9329" s="48"/>
      <c r="L9329" s="48"/>
      <c r="M9329" s="48"/>
      <c r="N9329" s="48"/>
      <c r="O9329" s="49"/>
    </row>
    <row r="9330" spans="2:15" x14ac:dyDescent="0.25">
      <c r="B9330" s="89"/>
      <c r="C9330" s="48"/>
      <c r="D9330" s="48"/>
      <c r="E9330" s="48"/>
      <c r="F9330" s="48"/>
      <c r="G9330" s="49"/>
      <c r="H9330" s="48"/>
      <c r="I9330" s="52"/>
      <c r="J9330" s="52"/>
      <c r="K9330" s="48"/>
      <c r="L9330" s="48"/>
      <c r="M9330" s="48"/>
      <c r="N9330" s="48"/>
      <c r="O9330" s="49"/>
    </row>
    <row r="9331" spans="2:15" x14ac:dyDescent="0.25">
      <c r="B9331" s="89"/>
      <c r="C9331" s="48"/>
      <c r="D9331" s="48"/>
      <c r="E9331" s="48"/>
      <c r="F9331" s="48"/>
      <c r="G9331" s="49"/>
      <c r="H9331" s="48"/>
      <c r="I9331" s="52"/>
      <c r="J9331" s="52"/>
      <c r="K9331" s="48"/>
      <c r="L9331" s="48"/>
      <c r="M9331" s="48"/>
      <c r="N9331" s="48"/>
      <c r="O9331" s="49"/>
    </row>
    <row r="9332" spans="2:15" x14ac:dyDescent="0.25">
      <c r="B9332" s="89"/>
      <c r="C9332" s="48"/>
      <c r="D9332" s="48"/>
      <c r="E9332" s="48"/>
      <c r="F9332" s="48"/>
      <c r="G9332" s="49"/>
      <c r="H9332" s="48"/>
      <c r="I9332" s="52"/>
      <c r="J9332" s="52"/>
      <c r="K9332" s="48"/>
      <c r="L9332" s="48"/>
      <c r="M9332" s="48"/>
      <c r="N9332" s="48"/>
      <c r="O9332" s="49"/>
    </row>
    <row r="9333" spans="2:15" x14ac:dyDescent="0.25">
      <c r="B9333" s="89"/>
      <c r="C9333" s="48"/>
      <c r="D9333" s="48"/>
      <c r="E9333" s="48"/>
      <c r="F9333" s="48"/>
      <c r="G9333" s="49"/>
      <c r="H9333" s="48"/>
      <c r="I9333" s="52"/>
      <c r="J9333" s="52"/>
      <c r="K9333" s="48"/>
      <c r="L9333" s="48"/>
      <c r="M9333" s="48"/>
      <c r="N9333" s="48"/>
      <c r="O9333" s="49"/>
    </row>
    <row r="9334" spans="2:15" x14ac:dyDescent="0.25">
      <c r="B9334" s="89"/>
      <c r="C9334" s="48"/>
      <c r="D9334" s="48"/>
      <c r="E9334" s="48"/>
      <c r="F9334" s="48"/>
      <c r="G9334" s="49"/>
      <c r="H9334" s="48"/>
      <c r="I9334" s="52"/>
      <c r="J9334" s="52"/>
      <c r="K9334" s="48"/>
      <c r="L9334" s="48"/>
      <c r="M9334" s="48"/>
      <c r="N9334" s="48"/>
      <c r="O9334" s="49"/>
    </row>
    <row r="9335" spans="2:15" x14ac:dyDescent="0.25">
      <c r="B9335" s="89"/>
      <c r="C9335" s="48"/>
      <c r="D9335" s="48"/>
      <c r="E9335" s="48"/>
      <c r="F9335" s="48"/>
      <c r="G9335" s="49"/>
      <c r="H9335" s="48"/>
      <c r="I9335" s="52"/>
      <c r="J9335" s="52"/>
      <c r="K9335" s="48"/>
      <c r="L9335" s="48"/>
      <c r="M9335" s="48"/>
      <c r="N9335" s="48"/>
      <c r="O9335" s="49"/>
    </row>
    <row r="9336" spans="2:15" x14ac:dyDescent="0.25">
      <c r="B9336" s="89"/>
      <c r="C9336" s="48"/>
      <c r="D9336" s="48"/>
      <c r="E9336" s="48"/>
      <c r="F9336" s="48"/>
      <c r="G9336" s="49"/>
      <c r="H9336" s="48"/>
      <c r="I9336" s="52"/>
      <c r="J9336" s="52"/>
      <c r="K9336" s="48"/>
      <c r="L9336" s="48"/>
      <c r="M9336" s="48"/>
      <c r="N9336" s="48"/>
      <c r="O9336" s="49"/>
    </row>
    <row r="9337" spans="2:15" x14ac:dyDescent="0.25">
      <c r="B9337" s="89"/>
      <c r="C9337" s="48"/>
      <c r="D9337" s="48"/>
      <c r="E9337" s="48"/>
      <c r="F9337" s="48"/>
      <c r="G9337" s="49"/>
      <c r="H9337" s="48"/>
      <c r="I9337" s="52"/>
      <c r="J9337" s="52"/>
      <c r="K9337" s="48"/>
      <c r="L9337" s="48"/>
      <c r="M9337" s="48"/>
      <c r="N9337" s="48"/>
      <c r="O9337" s="49"/>
    </row>
    <row r="9338" spans="2:15" x14ac:dyDescent="0.25">
      <c r="B9338" s="89"/>
      <c r="C9338" s="48"/>
      <c r="D9338" s="48"/>
      <c r="E9338" s="48"/>
      <c r="F9338" s="48"/>
      <c r="G9338" s="49"/>
      <c r="H9338" s="48"/>
      <c r="I9338" s="52"/>
      <c r="J9338" s="52"/>
      <c r="K9338" s="48"/>
      <c r="L9338" s="48"/>
      <c r="M9338" s="48"/>
      <c r="N9338" s="48"/>
      <c r="O9338" s="49"/>
    </row>
    <row r="9339" spans="2:15" x14ac:dyDescent="0.25">
      <c r="B9339" s="89"/>
      <c r="C9339" s="48"/>
      <c r="D9339" s="48"/>
      <c r="E9339" s="48"/>
      <c r="F9339" s="48"/>
      <c r="G9339" s="49"/>
      <c r="H9339" s="48"/>
      <c r="I9339" s="52"/>
      <c r="J9339" s="52"/>
      <c r="K9339" s="48"/>
      <c r="L9339" s="48"/>
      <c r="M9339" s="48"/>
      <c r="N9339" s="48"/>
      <c r="O9339" s="49"/>
    </row>
    <row r="9340" spans="2:15" x14ac:dyDescent="0.25">
      <c r="B9340" s="89"/>
      <c r="C9340" s="48"/>
      <c r="D9340" s="48"/>
      <c r="E9340" s="48"/>
      <c r="F9340" s="48"/>
      <c r="G9340" s="49"/>
      <c r="H9340" s="48"/>
      <c r="I9340" s="52"/>
      <c r="J9340" s="52"/>
      <c r="K9340" s="48"/>
      <c r="L9340" s="48"/>
      <c r="M9340" s="48"/>
      <c r="N9340" s="48"/>
      <c r="O9340" s="49"/>
    </row>
    <row r="9341" spans="2:15" x14ac:dyDescent="0.25">
      <c r="B9341" s="89"/>
      <c r="C9341" s="48"/>
      <c r="D9341" s="48"/>
      <c r="E9341" s="48"/>
      <c r="F9341" s="48"/>
      <c r="G9341" s="49"/>
      <c r="H9341" s="48"/>
      <c r="I9341" s="52"/>
      <c r="J9341" s="52"/>
      <c r="K9341" s="48"/>
      <c r="L9341" s="48"/>
      <c r="M9341" s="48"/>
      <c r="N9341" s="48"/>
      <c r="O9341" s="49"/>
    </row>
    <row r="9342" spans="2:15" x14ac:dyDescent="0.25">
      <c r="B9342" s="89"/>
      <c r="C9342" s="48"/>
      <c r="D9342" s="48"/>
      <c r="E9342" s="48"/>
      <c r="F9342" s="48"/>
      <c r="G9342" s="49"/>
      <c r="H9342" s="48"/>
      <c r="I9342" s="52"/>
      <c r="J9342" s="52"/>
      <c r="K9342" s="48"/>
      <c r="L9342" s="48"/>
      <c r="M9342" s="48"/>
      <c r="N9342" s="48"/>
      <c r="O9342" s="49"/>
    </row>
    <row r="9343" spans="2:15" x14ac:dyDescent="0.25">
      <c r="B9343" s="89"/>
      <c r="C9343" s="48"/>
      <c r="D9343" s="48"/>
      <c r="E9343" s="48"/>
      <c r="F9343" s="48"/>
      <c r="G9343" s="49"/>
      <c r="H9343" s="48"/>
      <c r="I9343" s="52"/>
      <c r="J9343" s="52"/>
      <c r="K9343" s="48"/>
      <c r="L9343" s="48"/>
      <c r="M9343" s="48"/>
      <c r="N9343" s="48"/>
      <c r="O9343" s="49"/>
    </row>
    <row r="9344" spans="2:15" x14ac:dyDescent="0.25">
      <c r="B9344" s="89"/>
      <c r="C9344" s="48"/>
      <c r="D9344" s="48"/>
      <c r="E9344" s="48"/>
      <c r="F9344" s="48"/>
      <c r="G9344" s="49"/>
      <c r="H9344" s="48"/>
      <c r="I9344" s="52"/>
      <c r="J9344" s="52"/>
      <c r="K9344" s="48"/>
      <c r="L9344" s="48"/>
      <c r="M9344" s="48"/>
      <c r="N9344" s="48"/>
      <c r="O9344" s="49"/>
    </row>
    <row r="9345" spans="2:15" x14ac:dyDescent="0.25">
      <c r="B9345" s="89"/>
      <c r="C9345" s="48"/>
      <c r="D9345" s="48"/>
      <c r="E9345" s="48"/>
      <c r="F9345" s="48"/>
      <c r="G9345" s="49"/>
      <c r="H9345" s="48"/>
      <c r="I9345" s="52"/>
      <c r="J9345" s="52"/>
      <c r="K9345" s="48"/>
      <c r="L9345" s="48"/>
      <c r="M9345" s="48"/>
      <c r="N9345" s="48"/>
      <c r="O9345" s="49"/>
    </row>
    <row r="9346" spans="2:15" x14ac:dyDescent="0.25">
      <c r="B9346" s="89"/>
      <c r="C9346" s="48"/>
      <c r="D9346" s="48"/>
      <c r="E9346" s="48"/>
      <c r="F9346" s="48"/>
      <c r="G9346" s="49"/>
      <c r="H9346" s="48"/>
      <c r="I9346" s="52"/>
      <c r="J9346" s="52"/>
      <c r="K9346" s="48"/>
      <c r="L9346" s="48"/>
      <c r="M9346" s="48"/>
      <c r="N9346" s="48"/>
      <c r="O9346" s="49"/>
    </row>
    <row r="9347" spans="2:15" x14ac:dyDescent="0.25">
      <c r="B9347" s="89"/>
      <c r="C9347" s="48"/>
      <c r="D9347" s="48"/>
      <c r="E9347" s="48"/>
      <c r="F9347" s="48"/>
      <c r="G9347" s="49"/>
      <c r="H9347" s="48"/>
      <c r="I9347" s="52"/>
      <c r="J9347" s="52"/>
      <c r="K9347" s="48"/>
      <c r="L9347" s="48"/>
      <c r="M9347" s="48"/>
      <c r="N9347" s="48"/>
      <c r="O9347" s="49"/>
    </row>
    <row r="9348" spans="2:15" x14ac:dyDescent="0.25">
      <c r="B9348" s="89"/>
      <c r="C9348" s="48"/>
      <c r="D9348" s="48"/>
      <c r="E9348" s="48"/>
      <c r="F9348" s="48"/>
      <c r="G9348" s="49"/>
      <c r="H9348" s="48"/>
      <c r="I9348" s="52"/>
      <c r="J9348" s="52"/>
      <c r="K9348" s="48"/>
      <c r="L9348" s="48"/>
      <c r="M9348" s="48"/>
      <c r="N9348" s="48"/>
      <c r="O9348" s="49"/>
    </row>
    <row r="9349" spans="2:15" x14ac:dyDescent="0.25">
      <c r="B9349" s="89"/>
      <c r="C9349" s="48"/>
      <c r="D9349" s="48"/>
      <c r="E9349" s="48"/>
      <c r="F9349" s="48"/>
      <c r="G9349" s="49"/>
      <c r="H9349" s="48"/>
      <c r="I9349" s="52"/>
      <c r="J9349" s="52"/>
      <c r="K9349" s="48"/>
      <c r="L9349" s="48"/>
      <c r="M9349" s="48"/>
      <c r="N9349" s="48"/>
      <c r="O9349" s="49"/>
    </row>
    <row r="9350" spans="2:15" x14ac:dyDescent="0.25">
      <c r="B9350" s="89"/>
      <c r="C9350" s="48"/>
      <c r="D9350" s="48"/>
      <c r="E9350" s="48"/>
      <c r="F9350" s="48"/>
      <c r="G9350" s="49"/>
      <c r="H9350" s="48"/>
      <c r="I9350" s="52"/>
      <c r="J9350" s="52"/>
      <c r="K9350" s="48"/>
      <c r="L9350" s="48"/>
      <c r="M9350" s="48"/>
      <c r="N9350" s="48"/>
      <c r="O9350" s="49"/>
    </row>
    <row r="9351" spans="2:15" x14ac:dyDescent="0.25">
      <c r="B9351" s="89"/>
      <c r="C9351" s="48"/>
      <c r="D9351" s="48"/>
      <c r="E9351" s="48"/>
      <c r="F9351" s="48"/>
      <c r="G9351" s="49"/>
      <c r="H9351" s="48"/>
      <c r="I9351" s="52"/>
      <c r="J9351" s="52"/>
      <c r="K9351" s="48"/>
      <c r="L9351" s="48"/>
      <c r="M9351" s="48"/>
      <c r="N9351" s="48"/>
      <c r="O9351" s="49"/>
    </row>
    <row r="9352" spans="2:15" x14ac:dyDescent="0.25">
      <c r="B9352" s="89"/>
      <c r="C9352" s="48"/>
      <c r="D9352" s="48"/>
      <c r="E9352" s="48"/>
      <c r="F9352" s="48"/>
      <c r="G9352" s="49"/>
      <c r="H9352" s="48"/>
      <c r="I9352" s="52"/>
      <c r="J9352" s="52"/>
      <c r="K9352" s="48"/>
      <c r="L9352" s="48"/>
      <c r="M9352" s="48"/>
      <c r="N9352" s="48"/>
      <c r="O9352" s="49"/>
    </row>
    <row r="9353" spans="2:15" x14ac:dyDescent="0.25">
      <c r="B9353" s="89"/>
      <c r="C9353" s="48"/>
      <c r="D9353" s="48"/>
      <c r="E9353" s="48"/>
      <c r="F9353" s="48"/>
      <c r="G9353" s="49"/>
      <c r="H9353" s="48"/>
      <c r="I9353" s="52"/>
      <c r="J9353" s="52"/>
      <c r="K9353" s="48"/>
      <c r="L9353" s="48"/>
      <c r="M9353" s="48"/>
      <c r="N9353" s="48"/>
      <c r="O9353" s="49"/>
    </row>
    <row r="9354" spans="2:15" x14ac:dyDescent="0.25">
      <c r="B9354" s="89"/>
      <c r="C9354" s="48"/>
      <c r="D9354" s="48"/>
      <c r="E9354" s="48"/>
      <c r="F9354" s="48"/>
      <c r="G9354" s="49"/>
      <c r="H9354" s="48"/>
      <c r="I9354" s="52"/>
      <c r="J9354" s="52"/>
      <c r="K9354" s="48"/>
      <c r="L9354" s="48"/>
      <c r="M9354" s="48"/>
      <c r="N9354" s="48"/>
      <c r="O9354" s="49"/>
    </row>
    <row r="9355" spans="2:15" x14ac:dyDescent="0.25">
      <c r="B9355" s="89"/>
      <c r="C9355" s="48"/>
      <c r="D9355" s="48"/>
      <c r="E9355" s="48"/>
      <c r="F9355" s="48"/>
      <c r="G9355" s="49"/>
      <c r="H9355" s="48"/>
      <c r="I9355" s="52"/>
      <c r="J9355" s="52"/>
      <c r="K9355" s="48"/>
      <c r="L9355" s="48"/>
      <c r="M9355" s="48"/>
      <c r="N9355" s="48"/>
      <c r="O9355" s="49"/>
    </row>
    <row r="9356" spans="2:15" x14ac:dyDescent="0.25">
      <c r="B9356" s="89"/>
      <c r="C9356" s="48"/>
      <c r="D9356" s="48"/>
      <c r="E9356" s="48"/>
      <c r="F9356" s="48"/>
      <c r="G9356" s="49"/>
      <c r="H9356" s="48"/>
      <c r="I9356" s="52"/>
      <c r="J9356" s="52"/>
      <c r="K9356" s="48"/>
      <c r="L9356" s="48"/>
      <c r="M9356" s="48"/>
      <c r="N9356" s="48"/>
      <c r="O9356" s="49"/>
    </row>
    <row r="9357" spans="2:15" x14ac:dyDescent="0.25">
      <c r="B9357" s="89"/>
      <c r="C9357" s="48"/>
      <c r="D9357" s="48"/>
      <c r="E9357" s="48"/>
      <c r="F9357" s="48"/>
      <c r="G9357" s="49"/>
      <c r="H9357" s="48"/>
      <c r="I9357" s="52"/>
      <c r="J9357" s="52"/>
      <c r="K9357" s="48"/>
      <c r="L9357" s="48"/>
      <c r="M9357" s="48"/>
      <c r="N9357" s="48"/>
      <c r="O9357" s="49"/>
    </row>
    <row r="9358" spans="2:15" x14ac:dyDescent="0.25">
      <c r="B9358" s="89"/>
      <c r="C9358" s="48"/>
      <c r="D9358" s="48"/>
      <c r="E9358" s="48"/>
      <c r="F9358" s="48"/>
      <c r="G9358" s="49"/>
      <c r="H9358" s="48"/>
      <c r="I9358" s="52"/>
      <c r="J9358" s="52"/>
      <c r="K9358" s="48"/>
      <c r="L9358" s="48"/>
      <c r="M9358" s="48"/>
      <c r="N9358" s="48"/>
      <c r="O9358" s="49"/>
    </row>
    <row r="9359" spans="2:15" x14ac:dyDescent="0.25">
      <c r="B9359" s="89"/>
      <c r="C9359" s="48"/>
      <c r="D9359" s="48"/>
      <c r="E9359" s="48"/>
      <c r="F9359" s="48"/>
      <c r="G9359" s="49"/>
      <c r="H9359" s="48"/>
      <c r="I9359" s="52"/>
      <c r="J9359" s="52"/>
      <c r="K9359" s="48"/>
      <c r="L9359" s="48"/>
      <c r="M9359" s="48"/>
      <c r="N9359" s="48"/>
      <c r="O9359" s="49"/>
    </row>
    <row r="9360" spans="2:15" x14ac:dyDescent="0.25">
      <c r="B9360" s="89"/>
      <c r="C9360" s="48"/>
      <c r="D9360" s="48"/>
      <c r="E9360" s="48"/>
      <c r="F9360" s="48"/>
      <c r="G9360" s="49"/>
      <c r="H9360" s="48"/>
      <c r="I9360" s="52"/>
      <c r="J9360" s="52"/>
      <c r="K9360" s="48"/>
      <c r="L9360" s="48"/>
      <c r="M9360" s="48"/>
      <c r="N9360" s="48"/>
      <c r="O9360" s="49"/>
    </row>
    <row r="9361" spans="2:15" x14ac:dyDescent="0.25">
      <c r="B9361" s="89"/>
      <c r="C9361" s="48"/>
      <c r="D9361" s="48"/>
      <c r="E9361" s="48"/>
      <c r="F9361" s="48"/>
      <c r="G9361" s="49"/>
      <c r="H9361" s="48"/>
      <c r="I9361" s="52"/>
      <c r="J9361" s="52"/>
      <c r="K9361" s="48"/>
      <c r="L9361" s="48"/>
      <c r="M9361" s="48"/>
      <c r="N9361" s="48"/>
      <c r="O9361" s="49"/>
    </row>
    <row r="9362" spans="2:15" x14ac:dyDescent="0.25">
      <c r="B9362" s="89"/>
      <c r="C9362" s="48"/>
      <c r="D9362" s="48"/>
      <c r="E9362" s="48"/>
      <c r="F9362" s="48"/>
      <c r="G9362" s="49"/>
      <c r="H9362" s="48"/>
      <c r="I9362" s="52"/>
      <c r="J9362" s="52"/>
      <c r="K9362" s="48"/>
      <c r="L9362" s="48"/>
      <c r="M9362" s="48"/>
      <c r="N9362" s="48"/>
      <c r="O9362" s="49"/>
    </row>
    <row r="9363" spans="2:15" x14ac:dyDescent="0.25">
      <c r="B9363" s="89"/>
      <c r="C9363" s="48"/>
      <c r="D9363" s="48"/>
      <c r="E9363" s="48"/>
      <c r="F9363" s="48"/>
      <c r="G9363" s="49"/>
      <c r="H9363" s="48"/>
      <c r="I9363" s="52"/>
      <c r="J9363" s="52"/>
      <c r="K9363" s="48"/>
      <c r="L9363" s="48"/>
      <c r="M9363" s="48"/>
      <c r="N9363" s="48"/>
      <c r="O9363" s="49"/>
    </row>
    <row r="9364" spans="2:15" x14ac:dyDescent="0.25">
      <c r="B9364" s="89"/>
      <c r="C9364" s="48"/>
      <c r="D9364" s="48"/>
      <c r="E9364" s="48"/>
      <c r="F9364" s="48"/>
      <c r="G9364" s="49"/>
      <c r="H9364" s="48"/>
      <c r="I9364" s="52"/>
      <c r="J9364" s="52"/>
      <c r="K9364" s="48"/>
      <c r="L9364" s="48"/>
      <c r="M9364" s="48"/>
      <c r="N9364" s="48"/>
      <c r="O9364" s="49"/>
    </row>
    <row r="9365" spans="2:15" x14ac:dyDescent="0.25">
      <c r="B9365" s="89"/>
      <c r="C9365" s="48"/>
      <c r="D9365" s="48"/>
      <c r="E9365" s="48"/>
      <c r="F9365" s="48"/>
      <c r="G9365" s="49"/>
      <c r="H9365" s="48"/>
      <c r="I9365" s="52"/>
      <c r="J9365" s="52"/>
      <c r="K9365" s="48"/>
      <c r="L9365" s="48"/>
      <c r="M9365" s="48"/>
      <c r="N9365" s="48"/>
      <c r="O9365" s="49"/>
    </row>
    <row r="9366" spans="2:15" x14ac:dyDescent="0.25">
      <c r="B9366" s="89"/>
      <c r="C9366" s="48"/>
      <c r="D9366" s="48"/>
      <c r="E9366" s="48"/>
      <c r="F9366" s="48"/>
      <c r="G9366" s="49"/>
      <c r="H9366" s="48"/>
      <c r="I9366" s="52"/>
      <c r="J9366" s="52"/>
      <c r="K9366" s="48"/>
      <c r="L9366" s="48"/>
      <c r="M9366" s="48"/>
      <c r="N9366" s="48"/>
      <c r="O9366" s="49"/>
    </row>
    <row r="9367" spans="2:15" x14ac:dyDescent="0.25">
      <c r="B9367" s="89"/>
      <c r="C9367" s="48"/>
      <c r="D9367" s="48"/>
      <c r="E9367" s="48"/>
      <c r="F9367" s="48"/>
      <c r="G9367" s="49"/>
      <c r="H9367" s="48"/>
      <c r="I9367" s="52"/>
      <c r="J9367" s="52"/>
      <c r="K9367" s="48"/>
      <c r="L9367" s="48"/>
      <c r="M9367" s="48"/>
      <c r="N9367" s="48"/>
      <c r="O9367" s="49"/>
    </row>
    <row r="9368" spans="2:15" x14ac:dyDescent="0.25">
      <c r="B9368" s="89"/>
      <c r="C9368" s="48"/>
      <c r="D9368" s="48"/>
      <c r="E9368" s="48"/>
      <c r="F9368" s="48"/>
      <c r="G9368" s="49"/>
      <c r="H9368" s="48"/>
      <c r="I9368" s="52"/>
      <c r="J9368" s="52"/>
      <c r="K9368" s="48"/>
      <c r="L9368" s="48"/>
      <c r="M9368" s="48"/>
      <c r="N9368" s="48"/>
      <c r="O9368" s="49"/>
    </row>
    <row r="9369" spans="2:15" x14ac:dyDescent="0.25">
      <c r="B9369" s="89"/>
      <c r="C9369" s="48"/>
      <c r="D9369" s="48"/>
      <c r="E9369" s="48"/>
      <c r="F9369" s="48"/>
      <c r="G9369" s="49"/>
      <c r="H9369" s="48"/>
      <c r="I9369" s="52"/>
      <c r="J9369" s="52"/>
      <c r="K9369" s="48"/>
      <c r="L9369" s="48"/>
      <c r="M9369" s="48"/>
      <c r="N9369" s="48"/>
      <c r="O9369" s="49"/>
    </row>
    <row r="9370" spans="2:15" x14ac:dyDescent="0.25">
      <c r="B9370" s="89"/>
      <c r="C9370" s="48"/>
      <c r="D9370" s="48"/>
      <c r="E9370" s="48"/>
      <c r="F9370" s="48"/>
      <c r="G9370" s="49"/>
      <c r="H9370" s="48"/>
      <c r="I9370" s="52"/>
      <c r="J9370" s="52"/>
      <c r="K9370" s="48"/>
      <c r="L9370" s="48"/>
      <c r="M9370" s="48"/>
      <c r="N9370" s="48"/>
      <c r="O9370" s="49"/>
    </row>
    <row r="9371" spans="2:15" x14ac:dyDescent="0.25">
      <c r="B9371" s="89"/>
      <c r="C9371" s="48"/>
      <c r="D9371" s="48"/>
      <c r="E9371" s="48"/>
      <c r="F9371" s="48"/>
      <c r="G9371" s="49"/>
      <c r="H9371" s="48"/>
      <c r="I9371" s="52"/>
      <c r="J9371" s="52"/>
      <c r="K9371" s="48"/>
      <c r="L9371" s="48"/>
      <c r="M9371" s="48"/>
      <c r="N9371" s="48"/>
      <c r="O9371" s="49"/>
    </row>
    <row r="9372" spans="2:15" x14ac:dyDescent="0.25">
      <c r="B9372" s="89"/>
      <c r="C9372" s="48"/>
      <c r="D9372" s="48"/>
      <c r="E9372" s="48"/>
      <c r="F9372" s="48"/>
      <c r="G9372" s="49"/>
      <c r="H9372" s="48"/>
      <c r="I9372" s="52"/>
      <c r="J9372" s="52"/>
      <c r="K9372" s="48"/>
      <c r="L9372" s="48"/>
      <c r="M9372" s="48"/>
      <c r="N9372" s="48"/>
      <c r="O9372" s="49"/>
    </row>
    <row r="9373" spans="2:15" x14ac:dyDescent="0.25">
      <c r="B9373" s="89"/>
      <c r="C9373" s="48"/>
      <c r="D9373" s="48"/>
      <c r="E9373" s="48"/>
      <c r="F9373" s="48"/>
      <c r="G9373" s="49"/>
      <c r="H9373" s="48"/>
      <c r="I9373" s="52"/>
      <c r="J9373" s="52"/>
      <c r="K9373" s="48"/>
      <c r="L9373" s="48"/>
      <c r="M9373" s="48"/>
      <c r="N9373" s="48"/>
      <c r="O9373" s="49"/>
    </row>
    <row r="9374" spans="2:15" x14ac:dyDescent="0.25">
      <c r="B9374" s="89"/>
      <c r="C9374" s="48"/>
      <c r="D9374" s="48"/>
      <c r="E9374" s="48"/>
      <c r="F9374" s="48"/>
      <c r="G9374" s="49"/>
      <c r="H9374" s="48"/>
      <c r="I9374" s="52"/>
      <c r="J9374" s="52"/>
      <c r="K9374" s="48"/>
      <c r="L9374" s="48"/>
      <c r="M9374" s="48"/>
      <c r="N9374" s="48"/>
      <c r="O9374" s="49"/>
    </row>
    <row r="9375" spans="2:15" x14ac:dyDescent="0.25">
      <c r="B9375" s="89"/>
      <c r="C9375" s="48"/>
      <c r="D9375" s="48"/>
      <c r="E9375" s="48"/>
      <c r="F9375" s="48"/>
      <c r="G9375" s="49"/>
      <c r="H9375" s="48"/>
      <c r="I9375" s="52"/>
      <c r="J9375" s="52"/>
      <c r="K9375" s="48"/>
      <c r="L9375" s="48"/>
      <c r="M9375" s="48"/>
      <c r="N9375" s="48"/>
      <c r="O9375" s="49"/>
    </row>
    <row r="9376" spans="2:15" x14ac:dyDescent="0.25">
      <c r="B9376" s="89"/>
      <c r="C9376" s="48"/>
      <c r="D9376" s="48"/>
      <c r="E9376" s="48"/>
      <c r="F9376" s="48"/>
      <c r="G9376" s="49"/>
      <c r="H9376" s="48"/>
      <c r="I9376" s="52"/>
      <c r="J9376" s="52"/>
      <c r="K9376" s="48"/>
      <c r="L9376" s="48"/>
      <c r="M9376" s="48"/>
      <c r="N9376" s="48"/>
      <c r="O9376" s="49"/>
    </row>
    <row r="9377" spans="2:15" x14ac:dyDescent="0.25">
      <c r="B9377" s="89"/>
      <c r="C9377" s="48"/>
      <c r="D9377" s="48"/>
      <c r="E9377" s="48"/>
      <c r="F9377" s="48"/>
      <c r="G9377" s="49"/>
      <c r="H9377" s="48"/>
      <c r="I9377" s="52"/>
      <c r="J9377" s="52"/>
      <c r="K9377" s="48"/>
      <c r="L9377" s="48"/>
      <c r="M9377" s="48"/>
      <c r="N9377" s="48"/>
      <c r="O9377" s="49"/>
    </row>
    <row r="9378" spans="2:15" x14ac:dyDescent="0.25">
      <c r="B9378" s="89"/>
      <c r="C9378" s="48"/>
      <c r="D9378" s="48"/>
      <c r="E9378" s="48"/>
      <c r="F9378" s="48"/>
      <c r="G9378" s="49"/>
      <c r="H9378" s="48"/>
      <c r="I9378" s="52"/>
      <c r="J9378" s="52"/>
      <c r="K9378" s="48"/>
      <c r="L9378" s="48"/>
      <c r="M9378" s="48"/>
      <c r="N9378" s="48"/>
      <c r="O9378" s="49"/>
    </row>
    <row r="9379" spans="2:15" x14ac:dyDescent="0.25">
      <c r="B9379" s="89"/>
      <c r="C9379" s="48"/>
      <c r="D9379" s="48"/>
      <c r="E9379" s="48"/>
      <c r="F9379" s="48"/>
      <c r="G9379" s="49"/>
      <c r="H9379" s="48"/>
      <c r="I9379" s="52"/>
      <c r="J9379" s="52"/>
      <c r="K9379" s="48"/>
      <c r="L9379" s="48"/>
      <c r="M9379" s="48"/>
      <c r="N9379" s="48"/>
      <c r="O9379" s="49"/>
    </row>
    <row r="9380" spans="2:15" x14ac:dyDescent="0.25">
      <c r="B9380" s="89"/>
      <c r="C9380" s="48"/>
      <c r="D9380" s="48"/>
      <c r="E9380" s="48"/>
      <c r="F9380" s="48"/>
      <c r="G9380" s="49"/>
      <c r="H9380" s="48"/>
      <c r="I9380" s="52"/>
      <c r="J9380" s="52"/>
      <c r="K9380" s="48"/>
      <c r="L9380" s="48"/>
      <c r="M9380" s="48"/>
      <c r="N9380" s="48"/>
      <c r="O9380" s="49"/>
    </row>
    <row r="9381" spans="2:15" x14ac:dyDescent="0.25">
      <c r="B9381" s="89"/>
      <c r="C9381" s="48"/>
      <c r="D9381" s="48"/>
      <c r="E9381" s="48"/>
      <c r="F9381" s="48"/>
      <c r="G9381" s="49"/>
      <c r="H9381" s="48"/>
      <c r="I9381" s="52"/>
      <c r="J9381" s="52"/>
      <c r="K9381" s="48"/>
      <c r="L9381" s="48"/>
      <c r="M9381" s="48"/>
      <c r="N9381" s="48"/>
      <c r="O9381" s="49"/>
    </row>
    <row r="9382" spans="2:15" x14ac:dyDescent="0.25">
      <c r="B9382" s="89"/>
      <c r="C9382" s="48"/>
      <c r="D9382" s="48"/>
      <c r="E9382" s="48"/>
      <c r="F9382" s="48"/>
      <c r="G9382" s="49"/>
      <c r="H9382" s="48"/>
      <c r="I9382" s="52"/>
      <c r="J9382" s="52"/>
      <c r="K9382" s="48"/>
      <c r="L9382" s="48"/>
      <c r="M9382" s="48"/>
      <c r="N9382" s="48"/>
      <c r="O9382" s="49"/>
    </row>
    <row r="9383" spans="2:15" x14ac:dyDescent="0.25">
      <c r="B9383" s="89"/>
      <c r="C9383" s="48"/>
      <c r="D9383" s="48"/>
      <c r="E9383" s="48"/>
      <c r="F9383" s="48"/>
      <c r="G9383" s="49"/>
      <c r="H9383" s="48"/>
      <c r="I9383" s="52"/>
      <c r="J9383" s="52"/>
      <c r="K9383" s="48"/>
      <c r="L9383" s="48"/>
      <c r="M9383" s="48"/>
      <c r="N9383" s="48"/>
      <c r="O9383" s="49"/>
    </row>
    <row r="9384" spans="2:15" x14ac:dyDescent="0.25">
      <c r="B9384" s="89"/>
      <c r="C9384" s="48"/>
      <c r="D9384" s="48"/>
      <c r="E9384" s="48"/>
      <c r="F9384" s="48"/>
      <c r="G9384" s="49"/>
      <c r="H9384" s="48"/>
      <c r="I9384" s="52"/>
      <c r="J9384" s="52"/>
      <c r="K9384" s="48"/>
      <c r="L9384" s="48"/>
      <c r="M9384" s="48"/>
      <c r="N9384" s="48"/>
      <c r="O9384" s="49"/>
    </row>
    <row r="9385" spans="2:15" x14ac:dyDescent="0.25">
      <c r="B9385" s="89"/>
      <c r="C9385" s="48"/>
      <c r="D9385" s="48"/>
      <c r="E9385" s="48"/>
      <c r="F9385" s="48"/>
      <c r="G9385" s="49"/>
      <c r="H9385" s="48"/>
      <c r="I9385" s="52"/>
      <c r="J9385" s="52"/>
      <c r="K9385" s="48"/>
      <c r="L9385" s="48"/>
      <c r="M9385" s="48"/>
      <c r="N9385" s="48"/>
      <c r="O9385" s="49"/>
    </row>
    <row r="9386" spans="2:15" x14ac:dyDescent="0.25">
      <c r="B9386" s="89"/>
      <c r="C9386" s="48"/>
      <c r="D9386" s="48"/>
      <c r="E9386" s="48"/>
      <c r="F9386" s="48"/>
      <c r="G9386" s="49"/>
      <c r="H9386" s="48"/>
      <c r="I9386" s="52"/>
      <c r="J9386" s="52"/>
      <c r="K9386" s="48"/>
      <c r="L9386" s="48"/>
      <c r="M9386" s="48"/>
      <c r="N9386" s="48"/>
      <c r="O9386" s="49"/>
    </row>
    <row r="9387" spans="2:15" x14ac:dyDescent="0.25">
      <c r="B9387" s="89"/>
      <c r="C9387" s="48"/>
      <c r="D9387" s="48"/>
      <c r="E9387" s="48"/>
      <c r="F9387" s="48"/>
      <c r="G9387" s="49"/>
      <c r="H9387" s="48"/>
      <c r="I9387" s="52"/>
      <c r="J9387" s="52"/>
      <c r="K9387" s="48"/>
      <c r="L9387" s="48"/>
      <c r="M9387" s="48"/>
      <c r="N9387" s="48"/>
      <c r="O9387" s="49"/>
    </row>
    <row r="9388" spans="2:15" x14ac:dyDescent="0.25">
      <c r="B9388" s="89"/>
      <c r="C9388" s="48"/>
      <c r="D9388" s="48"/>
      <c r="E9388" s="48"/>
      <c r="F9388" s="48"/>
      <c r="G9388" s="49"/>
      <c r="H9388" s="48"/>
      <c r="I9388" s="52"/>
      <c r="J9388" s="52"/>
      <c r="K9388" s="48"/>
      <c r="L9388" s="48"/>
      <c r="M9388" s="48"/>
      <c r="N9388" s="48"/>
      <c r="O9388" s="49"/>
    </row>
    <row r="9389" spans="2:15" x14ac:dyDescent="0.25">
      <c r="B9389" s="89"/>
      <c r="C9389" s="48"/>
      <c r="D9389" s="48"/>
      <c r="E9389" s="48"/>
      <c r="F9389" s="48"/>
      <c r="G9389" s="49"/>
      <c r="H9389" s="48"/>
      <c r="I9389" s="52"/>
      <c r="J9389" s="52"/>
      <c r="K9389" s="48"/>
      <c r="L9389" s="48"/>
      <c r="M9389" s="48"/>
      <c r="N9389" s="48"/>
      <c r="O9389" s="49"/>
    </row>
    <row r="9390" spans="2:15" x14ac:dyDescent="0.25">
      <c r="B9390" s="89"/>
      <c r="C9390" s="48"/>
      <c r="D9390" s="48"/>
      <c r="E9390" s="48"/>
      <c r="F9390" s="48"/>
      <c r="G9390" s="49"/>
      <c r="H9390" s="48"/>
      <c r="I9390" s="52"/>
      <c r="J9390" s="52"/>
      <c r="K9390" s="48"/>
      <c r="L9390" s="48"/>
      <c r="M9390" s="48"/>
      <c r="N9390" s="48"/>
      <c r="O9390" s="49"/>
    </row>
    <row r="9391" spans="2:15" x14ac:dyDescent="0.25">
      <c r="B9391" s="89"/>
      <c r="C9391" s="48"/>
      <c r="D9391" s="48"/>
      <c r="E9391" s="48"/>
      <c r="F9391" s="48"/>
      <c r="G9391" s="49"/>
      <c r="H9391" s="48"/>
      <c r="I9391" s="52"/>
      <c r="J9391" s="52"/>
      <c r="K9391" s="48"/>
      <c r="L9391" s="48"/>
      <c r="M9391" s="48"/>
      <c r="N9391" s="48"/>
      <c r="O9391" s="49"/>
    </row>
    <row r="9392" spans="2:15" x14ac:dyDescent="0.25">
      <c r="B9392" s="89"/>
      <c r="C9392" s="48"/>
      <c r="D9392" s="48"/>
      <c r="E9392" s="48"/>
      <c r="F9392" s="48"/>
      <c r="G9392" s="49"/>
      <c r="H9392" s="48"/>
      <c r="I9392" s="52"/>
      <c r="J9392" s="52"/>
      <c r="K9392" s="48"/>
      <c r="L9392" s="48"/>
      <c r="M9392" s="48"/>
      <c r="N9392" s="48"/>
      <c r="O9392" s="49"/>
    </row>
    <row r="9393" spans="2:15" x14ac:dyDescent="0.25">
      <c r="B9393" s="89"/>
      <c r="C9393" s="48"/>
      <c r="D9393" s="48"/>
      <c r="E9393" s="48"/>
      <c r="F9393" s="48"/>
      <c r="G9393" s="49"/>
      <c r="H9393" s="48"/>
      <c r="I9393" s="52"/>
      <c r="J9393" s="52"/>
      <c r="K9393" s="48"/>
      <c r="L9393" s="48"/>
      <c r="M9393" s="48"/>
      <c r="N9393" s="48"/>
      <c r="O9393" s="49"/>
    </row>
    <row r="9394" spans="2:15" x14ac:dyDescent="0.25">
      <c r="B9394" s="89"/>
      <c r="C9394" s="48"/>
      <c r="D9394" s="48"/>
      <c r="E9394" s="48"/>
      <c r="F9394" s="48"/>
      <c r="G9394" s="49"/>
      <c r="H9394" s="48"/>
      <c r="I9394" s="52"/>
      <c r="J9394" s="52"/>
      <c r="K9394" s="48"/>
      <c r="L9394" s="48"/>
      <c r="M9394" s="48"/>
      <c r="N9394" s="48"/>
      <c r="O9394" s="49"/>
    </row>
    <row r="9395" spans="2:15" x14ac:dyDescent="0.25">
      <c r="B9395" s="89"/>
      <c r="C9395" s="48"/>
      <c r="D9395" s="48"/>
      <c r="E9395" s="48"/>
      <c r="F9395" s="48"/>
      <c r="G9395" s="49"/>
      <c r="H9395" s="48"/>
      <c r="I9395" s="52"/>
      <c r="J9395" s="52"/>
      <c r="K9395" s="48"/>
      <c r="L9395" s="48"/>
      <c r="M9395" s="48"/>
      <c r="N9395" s="48"/>
      <c r="O9395" s="49"/>
    </row>
    <row r="9396" spans="2:15" x14ac:dyDescent="0.25">
      <c r="B9396" s="89"/>
      <c r="C9396" s="48"/>
      <c r="D9396" s="48"/>
      <c r="E9396" s="48"/>
      <c r="F9396" s="48"/>
      <c r="G9396" s="49"/>
      <c r="H9396" s="48"/>
      <c r="I9396" s="52"/>
      <c r="J9396" s="52"/>
      <c r="K9396" s="48"/>
      <c r="L9396" s="48"/>
      <c r="M9396" s="48"/>
      <c r="N9396" s="48"/>
      <c r="O9396" s="49"/>
    </row>
    <row r="9397" spans="2:15" x14ac:dyDescent="0.25">
      <c r="B9397" s="89"/>
      <c r="C9397" s="48"/>
      <c r="D9397" s="48"/>
      <c r="E9397" s="48"/>
      <c r="F9397" s="48"/>
      <c r="G9397" s="49"/>
      <c r="H9397" s="48"/>
      <c r="I9397" s="52"/>
      <c r="J9397" s="52"/>
      <c r="K9397" s="48"/>
      <c r="L9397" s="48"/>
      <c r="M9397" s="48"/>
      <c r="N9397" s="48"/>
      <c r="O9397" s="49"/>
    </row>
    <row r="9398" spans="2:15" x14ac:dyDescent="0.25">
      <c r="B9398" s="89"/>
      <c r="C9398" s="48"/>
      <c r="D9398" s="48"/>
      <c r="E9398" s="48"/>
      <c r="F9398" s="48"/>
      <c r="G9398" s="49"/>
      <c r="H9398" s="48"/>
      <c r="I9398" s="52"/>
      <c r="J9398" s="52"/>
      <c r="K9398" s="48"/>
      <c r="L9398" s="48"/>
      <c r="M9398" s="48"/>
      <c r="N9398" s="48"/>
      <c r="O9398" s="49"/>
    </row>
    <row r="9399" spans="2:15" x14ac:dyDescent="0.25">
      <c r="B9399" s="89"/>
      <c r="C9399" s="48"/>
      <c r="D9399" s="48"/>
      <c r="E9399" s="48"/>
      <c r="F9399" s="48"/>
      <c r="G9399" s="49"/>
      <c r="H9399" s="48"/>
      <c r="I9399" s="52"/>
      <c r="J9399" s="52"/>
      <c r="K9399" s="48"/>
      <c r="L9399" s="48"/>
      <c r="M9399" s="48"/>
      <c r="N9399" s="48"/>
      <c r="O9399" s="49"/>
    </row>
    <row r="9400" spans="2:15" x14ac:dyDescent="0.25">
      <c r="B9400" s="89"/>
      <c r="C9400" s="48"/>
      <c r="D9400" s="48"/>
      <c r="E9400" s="48"/>
      <c r="F9400" s="48"/>
      <c r="G9400" s="49"/>
      <c r="H9400" s="48"/>
      <c r="I9400" s="52"/>
      <c r="J9400" s="52"/>
      <c r="K9400" s="48"/>
      <c r="L9400" s="48"/>
      <c r="M9400" s="48"/>
      <c r="N9400" s="48"/>
      <c r="O9400" s="49"/>
    </row>
    <row r="9401" spans="2:15" x14ac:dyDescent="0.25">
      <c r="B9401" s="89"/>
      <c r="C9401" s="48"/>
      <c r="D9401" s="48"/>
      <c r="E9401" s="48"/>
      <c r="F9401" s="48"/>
      <c r="G9401" s="49"/>
      <c r="H9401" s="48"/>
      <c r="I9401" s="52"/>
      <c r="J9401" s="52"/>
      <c r="K9401" s="48"/>
      <c r="L9401" s="48"/>
      <c r="M9401" s="48"/>
      <c r="N9401" s="48"/>
      <c r="O9401" s="49"/>
    </row>
    <row r="9402" spans="2:15" x14ac:dyDescent="0.25">
      <c r="B9402" s="89"/>
      <c r="C9402" s="48"/>
      <c r="D9402" s="48"/>
      <c r="E9402" s="48"/>
      <c r="F9402" s="48"/>
      <c r="G9402" s="49"/>
      <c r="H9402" s="48"/>
      <c r="I9402" s="52"/>
      <c r="J9402" s="52"/>
      <c r="K9402" s="48"/>
      <c r="L9402" s="48"/>
      <c r="M9402" s="48"/>
      <c r="N9402" s="48"/>
      <c r="O9402" s="49"/>
    </row>
    <row r="9403" spans="2:15" x14ac:dyDescent="0.25">
      <c r="B9403" s="89"/>
      <c r="C9403" s="48"/>
      <c r="D9403" s="48"/>
      <c r="E9403" s="48"/>
      <c r="F9403" s="48"/>
      <c r="G9403" s="49"/>
      <c r="H9403" s="48"/>
      <c r="I9403" s="52"/>
      <c r="J9403" s="52"/>
      <c r="K9403" s="48"/>
      <c r="L9403" s="48"/>
      <c r="M9403" s="48"/>
      <c r="N9403" s="48"/>
      <c r="O9403" s="49"/>
    </row>
    <row r="9404" spans="2:15" x14ac:dyDescent="0.25">
      <c r="B9404" s="89"/>
      <c r="C9404" s="48"/>
      <c r="D9404" s="48"/>
      <c r="E9404" s="48"/>
      <c r="F9404" s="48"/>
      <c r="G9404" s="49"/>
      <c r="H9404" s="48"/>
      <c r="I9404" s="52"/>
      <c r="J9404" s="52"/>
      <c r="K9404" s="48"/>
      <c r="L9404" s="48"/>
      <c r="M9404" s="48"/>
      <c r="N9404" s="48"/>
      <c r="O9404" s="49"/>
    </row>
    <row r="9405" spans="2:15" x14ac:dyDescent="0.25">
      <c r="B9405" s="89"/>
      <c r="C9405" s="48"/>
      <c r="D9405" s="48"/>
      <c r="E9405" s="48"/>
      <c r="F9405" s="48"/>
      <c r="G9405" s="49"/>
      <c r="H9405" s="48"/>
      <c r="I9405" s="52"/>
      <c r="J9405" s="52"/>
      <c r="K9405" s="48"/>
      <c r="L9405" s="48"/>
      <c r="M9405" s="48"/>
      <c r="N9405" s="48"/>
      <c r="O9405" s="49"/>
    </row>
    <row r="9406" spans="2:15" x14ac:dyDescent="0.25">
      <c r="B9406" s="89"/>
      <c r="C9406" s="48"/>
      <c r="D9406" s="48"/>
      <c r="E9406" s="48"/>
      <c r="F9406" s="48"/>
      <c r="G9406" s="49"/>
      <c r="H9406" s="48"/>
      <c r="I9406" s="52"/>
      <c r="J9406" s="52"/>
      <c r="K9406" s="48"/>
      <c r="L9406" s="48"/>
      <c r="M9406" s="48"/>
      <c r="N9406" s="48"/>
      <c r="O9406" s="49"/>
    </row>
    <row r="9407" spans="2:15" x14ac:dyDescent="0.25">
      <c r="B9407" s="89"/>
      <c r="C9407" s="48"/>
      <c r="D9407" s="48"/>
      <c r="E9407" s="48"/>
      <c r="F9407" s="48"/>
      <c r="G9407" s="49"/>
      <c r="H9407" s="48"/>
      <c r="I9407" s="52"/>
      <c r="J9407" s="52"/>
      <c r="K9407" s="48"/>
      <c r="L9407" s="48"/>
      <c r="M9407" s="48"/>
      <c r="N9407" s="48"/>
      <c r="O9407" s="49"/>
    </row>
    <row r="9408" spans="2:15" x14ac:dyDescent="0.25">
      <c r="B9408" s="89"/>
      <c r="C9408" s="48"/>
      <c r="D9408" s="48"/>
      <c r="E9408" s="48"/>
      <c r="F9408" s="48"/>
      <c r="G9408" s="49"/>
      <c r="H9408" s="48"/>
      <c r="I9408" s="52"/>
      <c r="J9408" s="52"/>
      <c r="K9408" s="48"/>
      <c r="L9408" s="48"/>
      <c r="M9408" s="48"/>
      <c r="N9408" s="48"/>
      <c r="O9408" s="49"/>
    </row>
    <row r="9409" spans="2:15" x14ac:dyDescent="0.25">
      <c r="B9409" s="89"/>
      <c r="C9409" s="48"/>
      <c r="D9409" s="48"/>
      <c r="E9409" s="48"/>
      <c r="F9409" s="48"/>
      <c r="G9409" s="49"/>
      <c r="H9409" s="48"/>
      <c r="I9409" s="52"/>
      <c r="J9409" s="52"/>
      <c r="K9409" s="48"/>
      <c r="L9409" s="48"/>
      <c r="M9409" s="48"/>
      <c r="N9409" s="48"/>
      <c r="O9409" s="49"/>
    </row>
    <row r="9410" spans="2:15" x14ac:dyDescent="0.25">
      <c r="B9410" s="89"/>
      <c r="C9410" s="48"/>
      <c r="D9410" s="48"/>
      <c r="E9410" s="48"/>
      <c r="F9410" s="48"/>
      <c r="G9410" s="49"/>
      <c r="H9410" s="48"/>
      <c r="I9410" s="52"/>
      <c r="J9410" s="52"/>
      <c r="K9410" s="48"/>
      <c r="L9410" s="48"/>
      <c r="M9410" s="48"/>
      <c r="N9410" s="48"/>
      <c r="O9410" s="49"/>
    </row>
    <row r="9411" spans="2:15" x14ac:dyDescent="0.25">
      <c r="B9411" s="89"/>
      <c r="C9411" s="48"/>
      <c r="D9411" s="48"/>
      <c r="E9411" s="48"/>
      <c r="F9411" s="48"/>
      <c r="G9411" s="49"/>
      <c r="H9411" s="48"/>
      <c r="I9411" s="52"/>
      <c r="J9411" s="52"/>
      <c r="K9411" s="48"/>
      <c r="L9411" s="48"/>
      <c r="M9411" s="48"/>
      <c r="N9411" s="48"/>
      <c r="O9411" s="49"/>
    </row>
    <row r="9412" spans="2:15" x14ac:dyDescent="0.25">
      <c r="B9412" s="89"/>
      <c r="C9412" s="48"/>
      <c r="D9412" s="48"/>
      <c r="E9412" s="48"/>
      <c r="F9412" s="48"/>
      <c r="G9412" s="49"/>
      <c r="H9412" s="48"/>
      <c r="I9412" s="52"/>
      <c r="J9412" s="52"/>
      <c r="K9412" s="48"/>
      <c r="L9412" s="48"/>
      <c r="M9412" s="48"/>
      <c r="N9412" s="48"/>
      <c r="O9412" s="49"/>
    </row>
    <row r="9413" spans="2:15" x14ac:dyDescent="0.25">
      <c r="B9413" s="89"/>
      <c r="C9413" s="48"/>
      <c r="D9413" s="48"/>
      <c r="E9413" s="48"/>
      <c r="F9413" s="48"/>
      <c r="G9413" s="49"/>
      <c r="H9413" s="48"/>
      <c r="I9413" s="52"/>
      <c r="J9413" s="52"/>
      <c r="K9413" s="48"/>
      <c r="L9413" s="48"/>
      <c r="M9413" s="48"/>
      <c r="N9413" s="48"/>
      <c r="O9413" s="49"/>
    </row>
    <row r="9414" spans="2:15" x14ac:dyDescent="0.25">
      <c r="B9414" s="89"/>
      <c r="C9414" s="48"/>
      <c r="D9414" s="48"/>
      <c r="E9414" s="48"/>
      <c r="F9414" s="48"/>
      <c r="G9414" s="49"/>
      <c r="H9414" s="48"/>
      <c r="I9414" s="52"/>
      <c r="J9414" s="52"/>
      <c r="K9414" s="48"/>
      <c r="L9414" s="48"/>
      <c r="M9414" s="48"/>
      <c r="N9414" s="48"/>
      <c r="O9414" s="49"/>
    </row>
    <row r="9415" spans="2:15" x14ac:dyDescent="0.25">
      <c r="B9415" s="89"/>
      <c r="C9415" s="48"/>
      <c r="D9415" s="48"/>
      <c r="E9415" s="48"/>
      <c r="F9415" s="48"/>
      <c r="G9415" s="49"/>
      <c r="H9415" s="48"/>
      <c r="I9415" s="52"/>
      <c r="J9415" s="52"/>
      <c r="K9415" s="48"/>
      <c r="L9415" s="48"/>
      <c r="M9415" s="48"/>
      <c r="N9415" s="48"/>
      <c r="O9415" s="49"/>
    </row>
    <row r="9416" spans="2:15" x14ac:dyDescent="0.25">
      <c r="B9416" s="89"/>
      <c r="C9416" s="48"/>
      <c r="D9416" s="48"/>
      <c r="E9416" s="48"/>
      <c r="F9416" s="48"/>
      <c r="G9416" s="49"/>
      <c r="H9416" s="48"/>
      <c r="I9416" s="52"/>
      <c r="J9416" s="52"/>
      <c r="K9416" s="48"/>
      <c r="L9416" s="48"/>
      <c r="M9416" s="48"/>
      <c r="N9416" s="48"/>
      <c r="O9416" s="49"/>
    </row>
    <row r="9417" spans="2:15" x14ac:dyDescent="0.25">
      <c r="B9417" s="89"/>
      <c r="C9417" s="48"/>
      <c r="D9417" s="48"/>
      <c r="E9417" s="48"/>
      <c r="F9417" s="48"/>
      <c r="G9417" s="49"/>
      <c r="H9417" s="48"/>
      <c r="I9417" s="52"/>
      <c r="J9417" s="52"/>
      <c r="K9417" s="48"/>
      <c r="L9417" s="48"/>
      <c r="M9417" s="48"/>
      <c r="N9417" s="48"/>
      <c r="O9417" s="49"/>
    </row>
    <row r="9418" spans="2:15" x14ac:dyDescent="0.25">
      <c r="B9418" s="89"/>
      <c r="C9418" s="48"/>
      <c r="D9418" s="48"/>
      <c r="E9418" s="48"/>
      <c r="F9418" s="48"/>
      <c r="G9418" s="49"/>
      <c r="H9418" s="48"/>
      <c r="I9418" s="52"/>
      <c r="J9418" s="52"/>
      <c r="K9418" s="48"/>
      <c r="L9418" s="48"/>
      <c r="M9418" s="48"/>
      <c r="N9418" s="48"/>
      <c r="O9418" s="49"/>
    </row>
    <row r="9419" spans="2:15" x14ac:dyDescent="0.25">
      <c r="B9419" s="89"/>
      <c r="C9419" s="48"/>
      <c r="D9419" s="48"/>
      <c r="E9419" s="48"/>
      <c r="F9419" s="48"/>
      <c r="G9419" s="49"/>
      <c r="H9419" s="48"/>
      <c r="I9419" s="52"/>
      <c r="J9419" s="52"/>
      <c r="K9419" s="48"/>
      <c r="L9419" s="48"/>
      <c r="M9419" s="48"/>
      <c r="N9419" s="48"/>
      <c r="O9419" s="49"/>
    </row>
    <row r="9420" spans="2:15" x14ac:dyDescent="0.25">
      <c r="B9420" s="89"/>
      <c r="C9420" s="48"/>
      <c r="D9420" s="48"/>
      <c r="E9420" s="48"/>
      <c r="F9420" s="48"/>
      <c r="G9420" s="49"/>
      <c r="H9420" s="48"/>
      <c r="I9420" s="52"/>
      <c r="J9420" s="52"/>
      <c r="K9420" s="48"/>
      <c r="L9420" s="48"/>
      <c r="M9420" s="48"/>
      <c r="N9420" s="48"/>
      <c r="O9420" s="49"/>
    </row>
    <row r="9421" spans="2:15" x14ac:dyDescent="0.25">
      <c r="B9421" s="89"/>
      <c r="C9421" s="48"/>
      <c r="D9421" s="48"/>
      <c r="E9421" s="48"/>
      <c r="F9421" s="48"/>
      <c r="G9421" s="49"/>
      <c r="H9421" s="48"/>
      <c r="I9421" s="52"/>
      <c r="J9421" s="52"/>
      <c r="K9421" s="48"/>
      <c r="L9421" s="48"/>
      <c r="M9421" s="48"/>
      <c r="N9421" s="48"/>
      <c r="O9421" s="49"/>
    </row>
    <row r="9422" spans="2:15" x14ac:dyDescent="0.25">
      <c r="B9422" s="89"/>
      <c r="C9422" s="48"/>
      <c r="D9422" s="48"/>
      <c r="E9422" s="48"/>
      <c r="F9422" s="48"/>
      <c r="G9422" s="49"/>
      <c r="H9422" s="48"/>
      <c r="I9422" s="52"/>
      <c r="J9422" s="52"/>
      <c r="K9422" s="48"/>
      <c r="L9422" s="48"/>
      <c r="M9422" s="48"/>
      <c r="N9422" s="48"/>
      <c r="O9422" s="49"/>
    </row>
    <row r="9423" spans="2:15" x14ac:dyDescent="0.25">
      <c r="B9423" s="89"/>
      <c r="C9423" s="48"/>
      <c r="D9423" s="48"/>
      <c r="E9423" s="48"/>
      <c r="F9423" s="48"/>
      <c r="G9423" s="49"/>
      <c r="H9423" s="48"/>
      <c r="I9423" s="52"/>
      <c r="J9423" s="52"/>
      <c r="K9423" s="48"/>
      <c r="L9423" s="48"/>
      <c r="M9423" s="48"/>
      <c r="N9423" s="48"/>
      <c r="O9423" s="49"/>
    </row>
    <row r="9424" spans="2:15" x14ac:dyDescent="0.25">
      <c r="B9424" s="89"/>
      <c r="C9424" s="48"/>
      <c r="D9424" s="48"/>
      <c r="E9424" s="48"/>
      <c r="F9424" s="48"/>
      <c r="G9424" s="49"/>
      <c r="H9424" s="48"/>
      <c r="I9424" s="52"/>
      <c r="J9424" s="52"/>
      <c r="K9424" s="48"/>
      <c r="L9424" s="48"/>
      <c r="M9424" s="48"/>
      <c r="N9424" s="48"/>
      <c r="O9424" s="49"/>
    </row>
    <row r="9425" spans="2:15" x14ac:dyDescent="0.25">
      <c r="B9425" s="89"/>
      <c r="C9425" s="48"/>
      <c r="D9425" s="48"/>
      <c r="E9425" s="48"/>
      <c r="F9425" s="48"/>
      <c r="G9425" s="49"/>
      <c r="H9425" s="48"/>
      <c r="I9425" s="52"/>
      <c r="J9425" s="52"/>
      <c r="K9425" s="48"/>
      <c r="L9425" s="48"/>
      <c r="M9425" s="48"/>
      <c r="N9425" s="48"/>
      <c r="O9425" s="49"/>
    </row>
    <row r="9426" spans="2:15" x14ac:dyDescent="0.25">
      <c r="B9426" s="89"/>
      <c r="C9426" s="48"/>
      <c r="D9426" s="48"/>
      <c r="E9426" s="48"/>
      <c r="F9426" s="48"/>
      <c r="G9426" s="49"/>
      <c r="H9426" s="48"/>
      <c r="I9426" s="52"/>
      <c r="J9426" s="52"/>
      <c r="K9426" s="48"/>
      <c r="L9426" s="48"/>
      <c r="M9426" s="48"/>
      <c r="N9426" s="48"/>
      <c r="O9426" s="49"/>
    </row>
    <row r="9427" spans="2:15" x14ac:dyDescent="0.25">
      <c r="B9427" s="89"/>
      <c r="C9427" s="48"/>
      <c r="D9427" s="48"/>
      <c r="E9427" s="48"/>
      <c r="F9427" s="48"/>
      <c r="G9427" s="49"/>
      <c r="H9427" s="48"/>
      <c r="I9427" s="52"/>
      <c r="J9427" s="52"/>
      <c r="K9427" s="48"/>
      <c r="L9427" s="48"/>
      <c r="M9427" s="48"/>
      <c r="N9427" s="48"/>
      <c r="O9427" s="49"/>
    </row>
    <row r="9428" spans="2:15" x14ac:dyDescent="0.25">
      <c r="B9428" s="89"/>
      <c r="C9428" s="48"/>
      <c r="D9428" s="48"/>
      <c r="E9428" s="48"/>
      <c r="F9428" s="48"/>
      <c r="G9428" s="49"/>
      <c r="H9428" s="48"/>
      <c r="I9428" s="52"/>
      <c r="J9428" s="52"/>
      <c r="K9428" s="48"/>
      <c r="L9428" s="48"/>
      <c r="M9428" s="48"/>
      <c r="N9428" s="48"/>
      <c r="O9428" s="49"/>
    </row>
    <row r="9429" spans="2:15" x14ac:dyDescent="0.25">
      <c r="B9429" s="89"/>
      <c r="C9429" s="48"/>
      <c r="D9429" s="48"/>
      <c r="E9429" s="48"/>
      <c r="F9429" s="48"/>
      <c r="G9429" s="49"/>
      <c r="H9429" s="48"/>
      <c r="I9429" s="52"/>
      <c r="J9429" s="52"/>
      <c r="K9429" s="48"/>
      <c r="L9429" s="48"/>
      <c r="M9429" s="48"/>
      <c r="N9429" s="48"/>
      <c r="O9429" s="49"/>
    </row>
    <row r="9430" spans="2:15" x14ac:dyDescent="0.25">
      <c r="B9430" s="89"/>
      <c r="C9430" s="48"/>
      <c r="D9430" s="48"/>
      <c r="E9430" s="48"/>
      <c r="F9430" s="48"/>
      <c r="G9430" s="49"/>
      <c r="H9430" s="48"/>
      <c r="I9430" s="52"/>
      <c r="J9430" s="52"/>
      <c r="K9430" s="48"/>
      <c r="L9430" s="48"/>
      <c r="M9430" s="48"/>
      <c r="N9430" s="48"/>
      <c r="O9430" s="49"/>
    </row>
    <row r="9431" spans="2:15" x14ac:dyDescent="0.25">
      <c r="B9431" s="89"/>
      <c r="C9431" s="48"/>
      <c r="D9431" s="48"/>
      <c r="E9431" s="48"/>
      <c r="F9431" s="48"/>
      <c r="G9431" s="49"/>
      <c r="H9431" s="48"/>
      <c r="I9431" s="52"/>
      <c r="J9431" s="52"/>
      <c r="K9431" s="48"/>
      <c r="L9431" s="48"/>
      <c r="M9431" s="48"/>
      <c r="N9431" s="48"/>
      <c r="O9431" s="49"/>
    </row>
    <row r="9432" spans="2:15" x14ac:dyDescent="0.25">
      <c r="B9432" s="89"/>
      <c r="C9432" s="48"/>
      <c r="D9432" s="48"/>
      <c r="E9432" s="48"/>
      <c r="F9432" s="48"/>
      <c r="G9432" s="49"/>
      <c r="H9432" s="48"/>
      <c r="I9432" s="52"/>
      <c r="J9432" s="52"/>
      <c r="K9432" s="48"/>
      <c r="L9432" s="48"/>
      <c r="M9432" s="48"/>
      <c r="N9432" s="48"/>
      <c r="O9432" s="49"/>
    </row>
    <row r="9433" spans="2:15" x14ac:dyDescent="0.25">
      <c r="B9433" s="89"/>
      <c r="C9433" s="48"/>
      <c r="D9433" s="48"/>
      <c r="E9433" s="48"/>
      <c r="F9433" s="48"/>
      <c r="G9433" s="49"/>
      <c r="H9433" s="48"/>
      <c r="I9433" s="52"/>
      <c r="J9433" s="52"/>
      <c r="K9433" s="48"/>
      <c r="L9433" s="48"/>
      <c r="M9433" s="48"/>
      <c r="N9433" s="48"/>
      <c r="O9433" s="49"/>
    </row>
    <row r="9434" spans="2:15" x14ac:dyDescent="0.25">
      <c r="B9434" s="89"/>
      <c r="C9434" s="48"/>
      <c r="D9434" s="48"/>
      <c r="E9434" s="48"/>
      <c r="F9434" s="48"/>
      <c r="G9434" s="49"/>
      <c r="H9434" s="48"/>
      <c r="I9434" s="52"/>
      <c r="J9434" s="52"/>
      <c r="K9434" s="48"/>
      <c r="L9434" s="48"/>
      <c r="M9434" s="48"/>
      <c r="N9434" s="48"/>
      <c r="O9434" s="49"/>
    </row>
    <row r="9435" spans="2:15" x14ac:dyDescent="0.25">
      <c r="B9435" s="89"/>
      <c r="C9435" s="48"/>
      <c r="D9435" s="48"/>
      <c r="E9435" s="48"/>
      <c r="F9435" s="48"/>
      <c r="G9435" s="49"/>
      <c r="H9435" s="48"/>
      <c r="I9435" s="52"/>
      <c r="J9435" s="52"/>
      <c r="K9435" s="48"/>
      <c r="L9435" s="48"/>
      <c r="M9435" s="48"/>
      <c r="N9435" s="48"/>
      <c r="O9435" s="49"/>
    </row>
    <row r="9436" spans="2:15" x14ac:dyDescent="0.25">
      <c r="B9436" s="89"/>
      <c r="C9436" s="48"/>
      <c r="D9436" s="48"/>
      <c r="E9436" s="48"/>
      <c r="F9436" s="48"/>
      <c r="G9436" s="49"/>
      <c r="H9436" s="48"/>
      <c r="I9436" s="52"/>
      <c r="J9436" s="52"/>
      <c r="K9436" s="48"/>
      <c r="L9436" s="48"/>
      <c r="M9436" s="48"/>
      <c r="N9436" s="48"/>
      <c r="O9436" s="49"/>
    </row>
    <row r="9437" spans="2:15" x14ac:dyDescent="0.25">
      <c r="B9437" s="89"/>
      <c r="C9437" s="48"/>
      <c r="D9437" s="48"/>
      <c r="E9437" s="48"/>
      <c r="F9437" s="48"/>
      <c r="G9437" s="49"/>
      <c r="H9437" s="48"/>
      <c r="I9437" s="52"/>
      <c r="J9437" s="52"/>
      <c r="K9437" s="48"/>
      <c r="L9437" s="48"/>
      <c r="M9437" s="48"/>
      <c r="N9437" s="48"/>
      <c r="O9437" s="49"/>
    </row>
    <row r="9438" spans="2:15" x14ac:dyDescent="0.25">
      <c r="B9438" s="89"/>
      <c r="C9438" s="48"/>
      <c r="D9438" s="48"/>
      <c r="E9438" s="48"/>
      <c r="F9438" s="48"/>
      <c r="G9438" s="49"/>
      <c r="H9438" s="48"/>
      <c r="I9438" s="52"/>
      <c r="J9438" s="52"/>
      <c r="K9438" s="48"/>
      <c r="L9438" s="48"/>
      <c r="M9438" s="48"/>
      <c r="N9438" s="48"/>
      <c r="O9438" s="49"/>
    </row>
    <row r="9439" spans="2:15" x14ac:dyDescent="0.25">
      <c r="B9439" s="89"/>
      <c r="C9439" s="48"/>
      <c r="D9439" s="48"/>
      <c r="E9439" s="48"/>
      <c r="F9439" s="48"/>
      <c r="G9439" s="49"/>
      <c r="H9439" s="48"/>
      <c r="I9439" s="52"/>
      <c r="J9439" s="52"/>
      <c r="K9439" s="48"/>
      <c r="L9439" s="48"/>
      <c r="M9439" s="48"/>
      <c r="N9439" s="48"/>
      <c r="O9439" s="49"/>
    </row>
    <row r="9440" spans="2:15" x14ac:dyDescent="0.25">
      <c r="B9440" s="89"/>
      <c r="C9440" s="48"/>
      <c r="D9440" s="48"/>
      <c r="E9440" s="48"/>
      <c r="F9440" s="48"/>
      <c r="G9440" s="49"/>
      <c r="H9440" s="48"/>
      <c r="I9440" s="52"/>
      <c r="J9440" s="52"/>
      <c r="K9440" s="48"/>
      <c r="L9440" s="48"/>
      <c r="M9440" s="48"/>
      <c r="N9440" s="48"/>
      <c r="O9440" s="49"/>
    </row>
    <row r="9441" spans="2:15" x14ac:dyDescent="0.25">
      <c r="B9441" s="89"/>
      <c r="C9441" s="48"/>
      <c r="D9441" s="48"/>
      <c r="E9441" s="48"/>
      <c r="F9441" s="48"/>
      <c r="G9441" s="49"/>
      <c r="H9441" s="48"/>
      <c r="I9441" s="52"/>
      <c r="J9441" s="52"/>
      <c r="K9441" s="48"/>
      <c r="L9441" s="48"/>
      <c r="M9441" s="48"/>
      <c r="N9441" s="48"/>
      <c r="O9441" s="49"/>
    </row>
    <row r="9442" spans="2:15" x14ac:dyDescent="0.25">
      <c r="B9442" s="89"/>
      <c r="C9442" s="48"/>
      <c r="D9442" s="48"/>
      <c r="E9442" s="48"/>
      <c r="F9442" s="48"/>
      <c r="G9442" s="49"/>
      <c r="H9442" s="48"/>
      <c r="I9442" s="52"/>
      <c r="J9442" s="52"/>
      <c r="K9442" s="48"/>
      <c r="L9442" s="48"/>
      <c r="M9442" s="48"/>
      <c r="N9442" s="48"/>
      <c r="O9442" s="49"/>
    </row>
    <row r="9443" spans="2:15" x14ac:dyDescent="0.25">
      <c r="B9443" s="89"/>
      <c r="C9443" s="48"/>
      <c r="D9443" s="48"/>
      <c r="E9443" s="48"/>
      <c r="F9443" s="48"/>
      <c r="G9443" s="49"/>
      <c r="H9443" s="48"/>
      <c r="I9443" s="52"/>
      <c r="J9443" s="52"/>
      <c r="K9443" s="48"/>
      <c r="L9443" s="48"/>
      <c r="M9443" s="48"/>
      <c r="N9443" s="48"/>
      <c r="O9443" s="49"/>
    </row>
    <row r="9444" spans="2:15" x14ac:dyDescent="0.25">
      <c r="B9444" s="89"/>
      <c r="C9444" s="48"/>
      <c r="D9444" s="48"/>
      <c r="E9444" s="48"/>
      <c r="F9444" s="48"/>
      <c r="G9444" s="49"/>
      <c r="H9444" s="48"/>
      <c r="I9444" s="52"/>
      <c r="J9444" s="52"/>
      <c r="K9444" s="48"/>
      <c r="L9444" s="48"/>
      <c r="M9444" s="48"/>
      <c r="N9444" s="48"/>
      <c r="O9444" s="49"/>
    </row>
    <row r="9445" spans="2:15" x14ac:dyDescent="0.25">
      <c r="B9445" s="89"/>
      <c r="C9445" s="48"/>
      <c r="D9445" s="48"/>
      <c r="E9445" s="48"/>
      <c r="F9445" s="48"/>
      <c r="G9445" s="49"/>
      <c r="H9445" s="48"/>
      <c r="I9445" s="52"/>
      <c r="J9445" s="52"/>
      <c r="K9445" s="48"/>
      <c r="L9445" s="48"/>
      <c r="M9445" s="48"/>
      <c r="N9445" s="48"/>
      <c r="O9445" s="49"/>
    </row>
    <row r="9446" spans="2:15" x14ac:dyDescent="0.25">
      <c r="B9446" s="89"/>
      <c r="C9446" s="48"/>
      <c r="D9446" s="48"/>
      <c r="E9446" s="48"/>
      <c r="F9446" s="48"/>
      <c r="G9446" s="49"/>
      <c r="H9446" s="48"/>
      <c r="I9446" s="52"/>
      <c r="J9446" s="52"/>
      <c r="K9446" s="48"/>
      <c r="L9446" s="48"/>
      <c r="M9446" s="48"/>
      <c r="N9446" s="48"/>
      <c r="O9446" s="49"/>
    </row>
    <row r="9447" spans="2:15" x14ac:dyDescent="0.25">
      <c r="B9447" s="89"/>
      <c r="C9447" s="48"/>
      <c r="D9447" s="48"/>
      <c r="E9447" s="48"/>
      <c r="F9447" s="48"/>
      <c r="G9447" s="49"/>
      <c r="H9447" s="48"/>
      <c r="I9447" s="52"/>
      <c r="J9447" s="52"/>
      <c r="K9447" s="48"/>
      <c r="L9447" s="48"/>
      <c r="M9447" s="48"/>
      <c r="N9447" s="48"/>
      <c r="O9447" s="49"/>
    </row>
    <row r="9448" spans="2:15" x14ac:dyDescent="0.25">
      <c r="B9448" s="89"/>
      <c r="C9448" s="48"/>
      <c r="D9448" s="48"/>
      <c r="E9448" s="48"/>
      <c r="F9448" s="48"/>
      <c r="G9448" s="49"/>
      <c r="H9448" s="48"/>
      <c r="I9448" s="52"/>
      <c r="J9448" s="52"/>
      <c r="K9448" s="48"/>
      <c r="L9448" s="48"/>
      <c r="M9448" s="48"/>
      <c r="N9448" s="48"/>
      <c r="O9448" s="49"/>
    </row>
    <row r="9449" spans="2:15" x14ac:dyDescent="0.25">
      <c r="B9449" s="89"/>
      <c r="C9449" s="48"/>
      <c r="D9449" s="48"/>
      <c r="E9449" s="48"/>
      <c r="F9449" s="48"/>
      <c r="G9449" s="49"/>
      <c r="H9449" s="48"/>
      <c r="I9449" s="52"/>
      <c r="J9449" s="52"/>
      <c r="K9449" s="48"/>
      <c r="L9449" s="48"/>
      <c r="M9449" s="48"/>
      <c r="N9449" s="48"/>
      <c r="O9449" s="49"/>
    </row>
    <row r="9450" spans="2:15" x14ac:dyDescent="0.25">
      <c r="B9450" s="89"/>
      <c r="C9450" s="48"/>
      <c r="D9450" s="48"/>
      <c r="E9450" s="48"/>
      <c r="F9450" s="48"/>
      <c r="G9450" s="49"/>
      <c r="H9450" s="48"/>
      <c r="I9450" s="52"/>
      <c r="J9450" s="52"/>
      <c r="K9450" s="48"/>
      <c r="L9450" s="48"/>
      <c r="M9450" s="48"/>
      <c r="N9450" s="48"/>
      <c r="O9450" s="49"/>
    </row>
    <row r="9451" spans="2:15" x14ac:dyDescent="0.25">
      <c r="B9451" s="89"/>
      <c r="C9451" s="48"/>
      <c r="D9451" s="48"/>
      <c r="E9451" s="48"/>
      <c r="F9451" s="48"/>
      <c r="G9451" s="49"/>
      <c r="H9451" s="48"/>
      <c r="I9451" s="52"/>
      <c r="J9451" s="52"/>
      <c r="K9451" s="48"/>
      <c r="L9451" s="48"/>
      <c r="M9451" s="48"/>
      <c r="N9451" s="48"/>
      <c r="O9451" s="49"/>
    </row>
    <row r="9452" spans="2:15" x14ac:dyDescent="0.25">
      <c r="B9452" s="89"/>
      <c r="C9452" s="48"/>
      <c r="D9452" s="48"/>
      <c r="E9452" s="48"/>
      <c r="F9452" s="48"/>
      <c r="G9452" s="49"/>
      <c r="H9452" s="48"/>
      <c r="I9452" s="52"/>
      <c r="J9452" s="52"/>
      <c r="K9452" s="48"/>
      <c r="L9452" s="48"/>
      <c r="M9452" s="48"/>
      <c r="N9452" s="48"/>
      <c r="O9452" s="49"/>
    </row>
    <row r="9453" spans="2:15" x14ac:dyDescent="0.25">
      <c r="B9453" s="89"/>
      <c r="C9453" s="48"/>
      <c r="D9453" s="48"/>
      <c r="E9453" s="48"/>
      <c r="F9453" s="48"/>
      <c r="G9453" s="49"/>
      <c r="H9453" s="48"/>
      <c r="I9453" s="52"/>
      <c r="J9453" s="52"/>
      <c r="K9453" s="48"/>
      <c r="L9453" s="48"/>
      <c r="M9453" s="48"/>
      <c r="N9453" s="48"/>
      <c r="O9453" s="49"/>
    </row>
    <row r="9454" spans="2:15" x14ac:dyDescent="0.25">
      <c r="B9454" s="89"/>
      <c r="C9454" s="48"/>
      <c r="D9454" s="48"/>
      <c r="E9454" s="48"/>
      <c r="F9454" s="48"/>
      <c r="G9454" s="49"/>
      <c r="H9454" s="48"/>
      <c r="I9454" s="52"/>
      <c r="J9454" s="52"/>
      <c r="K9454" s="48"/>
      <c r="L9454" s="48"/>
      <c r="M9454" s="48"/>
      <c r="N9454" s="48"/>
      <c r="O9454" s="49"/>
    </row>
    <row r="9455" spans="2:15" x14ac:dyDescent="0.25">
      <c r="B9455" s="89"/>
      <c r="C9455" s="48"/>
      <c r="D9455" s="48"/>
      <c r="E9455" s="48"/>
      <c r="F9455" s="48"/>
      <c r="G9455" s="49"/>
      <c r="H9455" s="48"/>
      <c r="I9455" s="52"/>
      <c r="J9455" s="52"/>
      <c r="K9455" s="48"/>
      <c r="L9455" s="48"/>
      <c r="M9455" s="48"/>
      <c r="N9455" s="48"/>
      <c r="O9455" s="49"/>
    </row>
    <row r="9456" spans="2:15" x14ac:dyDescent="0.25">
      <c r="B9456" s="89"/>
      <c r="C9456" s="48"/>
      <c r="D9456" s="48"/>
      <c r="E9456" s="48"/>
      <c r="F9456" s="48"/>
      <c r="G9456" s="49"/>
      <c r="H9456" s="48"/>
      <c r="I9456" s="52"/>
      <c r="J9456" s="52"/>
      <c r="K9456" s="48"/>
      <c r="L9456" s="48"/>
      <c r="M9456" s="48"/>
      <c r="N9456" s="48"/>
      <c r="O9456" s="49"/>
    </row>
    <row r="9457" spans="2:15" x14ac:dyDescent="0.25">
      <c r="B9457" s="89"/>
      <c r="C9457" s="48"/>
      <c r="D9457" s="48"/>
      <c r="E9457" s="48"/>
      <c r="F9457" s="48"/>
      <c r="G9457" s="49"/>
      <c r="H9457" s="48"/>
      <c r="I9457" s="52"/>
      <c r="J9457" s="52"/>
      <c r="K9457" s="48"/>
      <c r="L9457" s="48"/>
      <c r="M9457" s="48"/>
      <c r="N9457" s="48"/>
      <c r="O9457" s="49"/>
    </row>
    <row r="9458" spans="2:15" x14ac:dyDescent="0.25">
      <c r="B9458" s="89"/>
      <c r="C9458" s="48"/>
      <c r="D9458" s="48"/>
      <c r="E9458" s="48"/>
      <c r="F9458" s="48"/>
      <c r="G9458" s="49"/>
      <c r="H9458" s="48"/>
      <c r="I9458" s="52"/>
      <c r="J9458" s="52"/>
      <c r="K9458" s="48"/>
      <c r="L9458" s="48"/>
      <c r="M9458" s="48"/>
      <c r="N9458" s="48"/>
      <c r="O9458" s="49"/>
    </row>
    <row r="9459" spans="2:15" x14ac:dyDescent="0.25">
      <c r="B9459" s="89"/>
      <c r="C9459" s="48"/>
      <c r="D9459" s="48"/>
      <c r="E9459" s="48"/>
      <c r="F9459" s="48"/>
      <c r="G9459" s="49"/>
      <c r="H9459" s="48"/>
      <c r="I9459" s="52"/>
      <c r="J9459" s="52"/>
      <c r="K9459" s="48"/>
      <c r="L9459" s="48"/>
      <c r="M9459" s="48"/>
      <c r="N9459" s="48"/>
      <c r="O9459" s="49"/>
    </row>
    <row r="9460" spans="2:15" x14ac:dyDescent="0.25">
      <c r="B9460" s="89"/>
      <c r="C9460" s="48"/>
      <c r="D9460" s="48"/>
      <c r="E9460" s="48"/>
      <c r="F9460" s="48"/>
      <c r="G9460" s="49"/>
      <c r="H9460" s="48"/>
      <c r="I9460" s="52"/>
      <c r="J9460" s="52"/>
      <c r="K9460" s="48"/>
      <c r="L9460" s="48"/>
      <c r="M9460" s="48"/>
      <c r="N9460" s="48"/>
      <c r="O9460" s="49"/>
    </row>
    <row r="9461" spans="2:15" x14ac:dyDescent="0.25">
      <c r="B9461" s="89"/>
      <c r="C9461" s="48"/>
      <c r="D9461" s="48"/>
      <c r="E9461" s="48"/>
      <c r="F9461" s="48"/>
      <c r="G9461" s="49"/>
      <c r="H9461" s="48"/>
      <c r="I9461" s="52"/>
      <c r="J9461" s="52"/>
      <c r="K9461" s="48"/>
      <c r="L9461" s="48"/>
      <c r="M9461" s="48"/>
      <c r="N9461" s="48"/>
      <c r="O9461" s="49"/>
    </row>
    <row r="9462" spans="2:15" x14ac:dyDescent="0.25">
      <c r="B9462" s="89"/>
      <c r="C9462" s="48"/>
      <c r="D9462" s="48"/>
      <c r="E9462" s="48"/>
      <c r="F9462" s="48"/>
      <c r="G9462" s="49"/>
      <c r="H9462" s="48"/>
      <c r="I9462" s="52"/>
      <c r="J9462" s="52"/>
      <c r="K9462" s="48"/>
      <c r="L9462" s="48"/>
      <c r="M9462" s="48"/>
      <c r="N9462" s="48"/>
      <c r="O9462" s="49"/>
    </row>
    <row r="9463" spans="2:15" x14ac:dyDescent="0.25">
      <c r="B9463" s="89"/>
      <c r="C9463" s="48"/>
      <c r="D9463" s="48"/>
      <c r="E9463" s="48"/>
      <c r="F9463" s="48"/>
      <c r="G9463" s="49"/>
      <c r="H9463" s="48"/>
      <c r="I9463" s="52"/>
      <c r="J9463" s="52"/>
      <c r="K9463" s="48"/>
      <c r="L9463" s="48"/>
      <c r="M9463" s="48"/>
      <c r="N9463" s="48"/>
      <c r="O9463" s="49"/>
    </row>
    <row r="9464" spans="2:15" x14ac:dyDescent="0.25">
      <c r="B9464" s="89"/>
      <c r="C9464" s="48"/>
      <c r="D9464" s="48"/>
      <c r="E9464" s="48"/>
      <c r="F9464" s="48"/>
      <c r="G9464" s="49"/>
      <c r="H9464" s="48"/>
      <c r="I9464" s="52"/>
      <c r="J9464" s="52"/>
      <c r="K9464" s="48"/>
      <c r="L9464" s="48"/>
      <c r="M9464" s="48"/>
      <c r="N9464" s="48"/>
      <c r="O9464" s="49"/>
    </row>
    <row r="9465" spans="2:15" x14ac:dyDescent="0.25">
      <c r="B9465" s="89"/>
      <c r="C9465" s="48"/>
      <c r="D9465" s="48"/>
      <c r="E9465" s="48"/>
      <c r="F9465" s="48"/>
      <c r="G9465" s="49"/>
      <c r="H9465" s="48"/>
      <c r="I9465" s="52"/>
      <c r="J9465" s="52"/>
      <c r="K9465" s="48"/>
      <c r="L9465" s="48"/>
      <c r="M9465" s="48"/>
      <c r="N9465" s="48"/>
      <c r="O9465" s="49"/>
    </row>
    <row r="9466" spans="2:15" x14ac:dyDescent="0.25">
      <c r="B9466" s="89"/>
      <c r="C9466" s="48"/>
      <c r="D9466" s="48"/>
      <c r="E9466" s="48"/>
      <c r="F9466" s="48"/>
      <c r="G9466" s="49"/>
      <c r="H9466" s="48"/>
      <c r="I9466" s="52"/>
      <c r="J9466" s="52"/>
      <c r="K9466" s="48"/>
      <c r="L9466" s="48"/>
      <c r="M9466" s="48"/>
      <c r="N9466" s="48"/>
      <c r="O9466" s="49"/>
    </row>
    <row r="9467" spans="2:15" x14ac:dyDescent="0.25">
      <c r="B9467" s="89"/>
      <c r="C9467" s="48"/>
      <c r="D9467" s="48"/>
      <c r="E9467" s="48"/>
      <c r="F9467" s="48"/>
      <c r="G9467" s="49"/>
      <c r="H9467" s="48"/>
      <c r="I9467" s="52"/>
      <c r="J9467" s="52"/>
      <c r="K9467" s="48"/>
      <c r="L9467" s="48"/>
      <c r="M9467" s="48"/>
      <c r="N9467" s="48"/>
      <c r="O9467" s="49"/>
    </row>
    <row r="9468" spans="2:15" x14ac:dyDescent="0.25">
      <c r="B9468" s="89"/>
      <c r="C9468" s="48"/>
      <c r="D9468" s="48"/>
      <c r="E9468" s="48"/>
      <c r="F9468" s="48"/>
      <c r="G9468" s="49"/>
      <c r="H9468" s="48"/>
      <c r="I9468" s="52"/>
      <c r="J9468" s="52"/>
      <c r="K9468" s="48"/>
      <c r="L9468" s="48"/>
      <c r="M9468" s="48"/>
      <c r="N9468" s="48"/>
      <c r="O9468" s="49"/>
    </row>
    <row r="9469" spans="2:15" x14ac:dyDescent="0.25">
      <c r="B9469" s="89"/>
      <c r="C9469" s="48"/>
      <c r="D9469" s="48"/>
      <c r="E9469" s="48"/>
      <c r="F9469" s="48"/>
      <c r="G9469" s="49"/>
      <c r="H9469" s="48"/>
      <c r="I9469" s="52"/>
      <c r="J9469" s="52"/>
      <c r="K9469" s="48"/>
      <c r="L9469" s="48"/>
      <c r="M9469" s="48"/>
      <c r="N9469" s="48"/>
      <c r="O9469" s="49"/>
    </row>
    <row r="9470" spans="2:15" x14ac:dyDescent="0.25">
      <c r="B9470" s="89"/>
      <c r="C9470" s="48"/>
      <c r="D9470" s="48"/>
      <c r="E9470" s="48"/>
      <c r="F9470" s="48"/>
      <c r="G9470" s="49"/>
      <c r="H9470" s="48"/>
      <c r="I9470" s="52"/>
      <c r="J9470" s="52"/>
      <c r="K9470" s="48"/>
      <c r="L9470" s="48"/>
      <c r="M9470" s="48"/>
      <c r="N9470" s="48"/>
      <c r="O9470" s="49"/>
    </row>
    <row r="9471" spans="2:15" x14ac:dyDescent="0.25">
      <c r="B9471" s="89"/>
      <c r="C9471" s="48"/>
      <c r="D9471" s="48"/>
      <c r="E9471" s="48"/>
      <c r="F9471" s="48"/>
      <c r="G9471" s="49"/>
      <c r="H9471" s="48"/>
      <c r="I9471" s="52"/>
      <c r="J9471" s="52"/>
      <c r="K9471" s="48"/>
      <c r="L9471" s="48"/>
      <c r="M9471" s="48"/>
      <c r="N9471" s="48"/>
      <c r="O9471" s="49"/>
    </row>
    <row r="9472" spans="2:15" x14ac:dyDescent="0.25">
      <c r="B9472" s="89"/>
      <c r="C9472" s="48"/>
      <c r="D9472" s="48"/>
      <c r="E9472" s="48"/>
      <c r="F9472" s="48"/>
      <c r="G9472" s="49"/>
      <c r="H9472" s="48"/>
      <c r="I9472" s="52"/>
      <c r="J9472" s="52"/>
      <c r="K9472" s="48"/>
      <c r="L9472" s="48"/>
      <c r="M9472" s="48"/>
      <c r="N9472" s="48"/>
      <c r="O9472" s="49"/>
    </row>
    <row r="9473" spans="2:15" x14ac:dyDescent="0.25">
      <c r="B9473" s="89"/>
      <c r="C9473" s="48"/>
      <c r="D9473" s="48"/>
      <c r="E9473" s="48"/>
      <c r="F9473" s="48"/>
      <c r="G9473" s="49"/>
      <c r="H9473" s="48"/>
      <c r="I9473" s="52"/>
      <c r="J9473" s="52"/>
      <c r="K9473" s="48"/>
      <c r="L9473" s="48"/>
      <c r="M9473" s="48"/>
      <c r="N9473" s="48"/>
      <c r="O9473" s="49"/>
    </row>
    <row r="9474" spans="2:15" x14ac:dyDescent="0.25">
      <c r="B9474" s="89"/>
      <c r="C9474" s="48"/>
      <c r="D9474" s="48"/>
      <c r="E9474" s="48"/>
      <c r="F9474" s="48"/>
      <c r="G9474" s="49"/>
      <c r="H9474" s="48"/>
      <c r="I9474" s="52"/>
      <c r="J9474" s="52"/>
      <c r="K9474" s="48"/>
      <c r="L9474" s="48"/>
      <c r="M9474" s="48"/>
      <c r="N9474" s="48"/>
      <c r="O9474" s="49"/>
    </row>
    <row r="9475" spans="2:15" x14ac:dyDescent="0.25">
      <c r="B9475" s="89"/>
      <c r="C9475" s="48"/>
      <c r="D9475" s="48"/>
      <c r="E9475" s="48"/>
      <c r="F9475" s="48"/>
      <c r="G9475" s="49"/>
      <c r="H9475" s="48"/>
      <c r="I9475" s="52"/>
      <c r="J9475" s="52"/>
      <c r="K9475" s="48"/>
      <c r="L9475" s="48"/>
      <c r="M9475" s="48"/>
      <c r="N9475" s="48"/>
      <c r="O9475" s="49"/>
    </row>
    <row r="9476" spans="2:15" x14ac:dyDescent="0.25">
      <c r="B9476" s="89"/>
      <c r="C9476" s="48"/>
      <c r="D9476" s="48"/>
      <c r="E9476" s="48"/>
      <c r="F9476" s="48"/>
      <c r="G9476" s="49"/>
      <c r="H9476" s="48"/>
      <c r="I9476" s="52"/>
      <c r="J9476" s="52"/>
      <c r="K9476" s="48"/>
      <c r="L9476" s="48"/>
      <c r="M9476" s="48"/>
      <c r="N9476" s="48"/>
      <c r="O9476" s="49"/>
    </row>
    <row r="9477" spans="2:15" x14ac:dyDescent="0.25">
      <c r="B9477" s="89"/>
      <c r="C9477" s="48"/>
      <c r="D9477" s="48"/>
      <c r="E9477" s="48"/>
      <c r="F9477" s="48"/>
      <c r="G9477" s="49"/>
      <c r="H9477" s="48"/>
      <c r="I9477" s="52"/>
      <c r="J9477" s="52"/>
      <c r="K9477" s="48"/>
      <c r="L9477" s="48"/>
      <c r="M9477" s="48"/>
      <c r="N9477" s="48"/>
      <c r="O9477" s="49"/>
    </row>
    <row r="9478" spans="2:15" x14ac:dyDescent="0.25">
      <c r="B9478" s="89"/>
      <c r="C9478" s="48"/>
      <c r="D9478" s="48"/>
      <c r="E9478" s="48"/>
      <c r="F9478" s="48"/>
      <c r="G9478" s="49"/>
      <c r="H9478" s="48"/>
      <c r="I9478" s="52"/>
      <c r="J9478" s="52"/>
      <c r="K9478" s="48"/>
      <c r="L9478" s="48"/>
      <c r="M9478" s="48"/>
      <c r="N9478" s="48"/>
      <c r="O9478" s="49"/>
    </row>
    <row r="9479" spans="2:15" x14ac:dyDescent="0.25">
      <c r="B9479" s="89"/>
      <c r="C9479" s="48"/>
      <c r="D9479" s="48"/>
      <c r="E9479" s="48"/>
      <c r="F9479" s="48"/>
      <c r="G9479" s="49"/>
      <c r="H9479" s="48"/>
      <c r="I9479" s="52"/>
      <c r="J9479" s="52"/>
      <c r="K9479" s="48"/>
      <c r="L9479" s="48"/>
      <c r="M9479" s="48"/>
      <c r="N9479" s="48"/>
      <c r="O9479" s="49"/>
    </row>
    <row r="9480" spans="2:15" x14ac:dyDescent="0.25">
      <c r="B9480" s="89"/>
      <c r="C9480" s="48"/>
      <c r="D9480" s="48"/>
      <c r="E9480" s="48"/>
      <c r="F9480" s="48"/>
      <c r="G9480" s="49"/>
      <c r="H9480" s="48"/>
      <c r="I9480" s="52"/>
      <c r="J9480" s="52"/>
      <c r="K9480" s="48"/>
      <c r="L9480" s="48"/>
      <c r="M9480" s="48"/>
      <c r="N9480" s="48"/>
      <c r="O9480" s="49"/>
    </row>
    <row r="9481" spans="2:15" x14ac:dyDescent="0.25">
      <c r="B9481" s="89"/>
      <c r="C9481" s="48"/>
      <c r="D9481" s="48"/>
      <c r="E9481" s="48"/>
      <c r="F9481" s="48"/>
      <c r="G9481" s="49"/>
      <c r="H9481" s="48"/>
      <c r="I9481" s="52"/>
      <c r="J9481" s="52"/>
      <c r="K9481" s="48"/>
      <c r="L9481" s="48"/>
      <c r="M9481" s="48"/>
      <c r="N9481" s="48"/>
      <c r="O9481" s="49"/>
    </row>
    <row r="9482" spans="2:15" x14ac:dyDescent="0.25">
      <c r="B9482" s="89"/>
      <c r="C9482" s="48"/>
      <c r="D9482" s="48"/>
      <c r="E9482" s="48"/>
      <c r="F9482" s="48"/>
      <c r="G9482" s="49"/>
      <c r="H9482" s="48"/>
      <c r="I9482" s="52"/>
      <c r="J9482" s="52"/>
      <c r="K9482" s="48"/>
      <c r="L9482" s="48"/>
      <c r="M9482" s="48"/>
      <c r="N9482" s="48"/>
      <c r="O9482" s="49"/>
    </row>
    <row r="9483" spans="2:15" x14ac:dyDescent="0.25">
      <c r="B9483" s="89"/>
      <c r="C9483" s="48"/>
      <c r="D9483" s="48"/>
      <c r="E9483" s="48"/>
      <c r="F9483" s="48"/>
      <c r="G9483" s="49"/>
      <c r="H9483" s="48"/>
      <c r="I9483" s="52"/>
      <c r="J9483" s="52"/>
      <c r="K9483" s="48"/>
      <c r="L9483" s="48"/>
      <c r="M9483" s="48"/>
      <c r="N9483" s="48"/>
      <c r="O9483" s="49"/>
    </row>
    <row r="9484" spans="2:15" x14ac:dyDescent="0.25">
      <c r="B9484" s="89"/>
      <c r="C9484" s="48"/>
      <c r="D9484" s="48"/>
      <c r="E9484" s="48"/>
      <c r="F9484" s="48"/>
      <c r="G9484" s="49"/>
      <c r="H9484" s="48"/>
      <c r="I9484" s="52"/>
      <c r="J9484" s="52"/>
      <c r="K9484" s="48"/>
      <c r="L9484" s="48"/>
      <c r="M9484" s="48"/>
      <c r="N9484" s="48"/>
      <c r="O9484" s="49"/>
    </row>
    <row r="9485" spans="2:15" x14ac:dyDescent="0.25">
      <c r="B9485" s="89"/>
      <c r="C9485" s="48"/>
      <c r="D9485" s="48"/>
      <c r="E9485" s="48"/>
      <c r="F9485" s="48"/>
      <c r="G9485" s="49"/>
      <c r="H9485" s="48"/>
      <c r="I9485" s="52"/>
      <c r="J9485" s="52"/>
      <c r="K9485" s="48"/>
      <c r="L9485" s="48"/>
      <c r="M9485" s="48"/>
      <c r="N9485" s="48"/>
      <c r="O9485" s="49"/>
    </row>
    <row r="9486" spans="2:15" x14ac:dyDescent="0.25">
      <c r="B9486" s="89"/>
      <c r="C9486" s="48"/>
      <c r="D9486" s="48"/>
      <c r="E9486" s="48"/>
      <c r="F9486" s="48"/>
      <c r="G9486" s="49"/>
      <c r="H9486" s="48"/>
      <c r="I9486" s="52"/>
      <c r="J9486" s="52"/>
      <c r="K9486" s="48"/>
      <c r="L9486" s="48"/>
      <c r="M9486" s="48"/>
      <c r="N9486" s="48"/>
      <c r="O9486" s="49"/>
    </row>
    <row r="9487" spans="2:15" x14ac:dyDescent="0.25">
      <c r="B9487" s="89"/>
      <c r="C9487" s="48"/>
      <c r="D9487" s="48"/>
      <c r="E9487" s="48"/>
      <c r="F9487" s="48"/>
      <c r="G9487" s="49"/>
      <c r="H9487" s="48"/>
      <c r="I9487" s="52"/>
      <c r="J9487" s="52"/>
      <c r="K9487" s="48"/>
      <c r="L9487" s="48"/>
      <c r="M9487" s="48"/>
      <c r="N9487" s="48"/>
      <c r="O9487" s="49"/>
    </row>
    <row r="9488" spans="2:15" x14ac:dyDescent="0.25">
      <c r="B9488" s="89"/>
      <c r="C9488" s="48"/>
      <c r="D9488" s="48"/>
      <c r="E9488" s="48"/>
      <c r="F9488" s="48"/>
      <c r="G9488" s="49"/>
      <c r="H9488" s="48"/>
      <c r="I9488" s="52"/>
      <c r="J9488" s="52"/>
      <c r="K9488" s="48"/>
      <c r="L9488" s="48"/>
      <c r="M9488" s="48"/>
      <c r="N9488" s="48"/>
      <c r="O9488" s="49"/>
    </row>
    <row r="9489" spans="2:15" x14ac:dyDescent="0.25">
      <c r="B9489" s="89"/>
      <c r="C9489" s="48"/>
      <c r="D9489" s="48"/>
      <c r="E9489" s="48"/>
      <c r="F9489" s="48"/>
      <c r="G9489" s="49"/>
      <c r="H9489" s="48"/>
      <c r="I9489" s="52"/>
      <c r="J9489" s="52"/>
      <c r="K9489" s="48"/>
      <c r="L9489" s="48"/>
      <c r="M9489" s="48"/>
      <c r="N9489" s="48"/>
      <c r="O9489" s="49"/>
    </row>
    <row r="9490" spans="2:15" x14ac:dyDescent="0.25">
      <c r="B9490" s="89"/>
      <c r="C9490" s="48"/>
      <c r="D9490" s="48"/>
      <c r="E9490" s="48"/>
      <c r="F9490" s="48"/>
      <c r="G9490" s="49"/>
      <c r="H9490" s="48"/>
      <c r="I9490" s="52"/>
      <c r="J9490" s="52"/>
      <c r="K9490" s="48"/>
      <c r="L9490" s="48"/>
      <c r="M9490" s="48"/>
      <c r="N9490" s="48"/>
      <c r="O9490" s="49"/>
    </row>
    <row r="9491" spans="2:15" x14ac:dyDescent="0.25">
      <c r="B9491" s="89"/>
      <c r="C9491" s="48"/>
      <c r="D9491" s="48"/>
      <c r="E9491" s="48"/>
      <c r="F9491" s="48"/>
      <c r="G9491" s="49"/>
      <c r="H9491" s="48"/>
      <c r="I9491" s="52"/>
      <c r="J9491" s="52"/>
      <c r="K9491" s="48"/>
      <c r="L9491" s="48"/>
      <c r="M9491" s="48"/>
      <c r="N9491" s="48"/>
      <c r="O9491" s="49"/>
    </row>
    <row r="9492" spans="2:15" x14ac:dyDescent="0.25">
      <c r="B9492" s="89"/>
      <c r="C9492" s="48"/>
      <c r="D9492" s="48"/>
      <c r="E9492" s="48"/>
      <c r="F9492" s="48"/>
      <c r="G9492" s="49"/>
      <c r="H9492" s="48"/>
      <c r="I9492" s="52"/>
      <c r="J9492" s="52"/>
      <c r="K9492" s="48"/>
      <c r="L9492" s="48"/>
      <c r="M9492" s="48"/>
      <c r="N9492" s="48"/>
      <c r="O9492" s="49"/>
    </row>
    <row r="9493" spans="2:15" x14ac:dyDescent="0.25">
      <c r="B9493" s="89"/>
      <c r="C9493" s="48"/>
      <c r="D9493" s="48"/>
      <c r="E9493" s="48"/>
      <c r="F9493" s="48"/>
      <c r="G9493" s="49"/>
      <c r="H9493" s="48"/>
      <c r="I9493" s="52"/>
      <c r="J9493" s="52"/>
      <c r="K9493" s="48"/>
      <c r="L9493" s="48"/>
      <c r="M9493" s="48"/>
      <c r="N9493" s="48"/>
      <c r="O9493" s="49"/>
    </row>
    <row r="9494" spans="2:15" x14ac:dyDescent="0.25">
      <c r="C9494" s="48"/>
      <c r="D9494" s="48"/>
      <c r="E9494" s="48"/>
      <c r="F9494" s="48"/>
      <c r="G9494" s="49"/>
      <c r="H9494" s="48"/>
      <c r="I9494" s="52"/>
      <c r="J9494" s="52"/>
      <c r="K9494" s="48"/>
      <c r="L9494" s="48"/>
      <c r="M9494" s="48"/>
      <c r="N9494" s="48"/>
      <c r="O9494" s="49"/>
    </row>
    <row r="9495" spans="2:15" x14ac:dyDescent="0.25">
      <c r="C9495" s="48"/>
      <c r="D9495" s="48"/>
      <c r="E9495" s="48"/>
      <c r="F9495" s="48"/>
      <c r="G9495" s="49"/>
      <c r="H9495" s="48"/>
      <c r="I9495" s="52"/>
      <c r="J9495" s="52"/>
      <c r="K9495" s="48"/>
      <c r="L9495" s="48"/>
      <c r="M9495" s="48"/>
      <c r="N9495" s="48"/>
      <c r="O9495" s="49"/>
    </row>
    <row r="9496" spans="2:15" x14ac:dyDescent="0.25">
      <c r="C9496" s="48"/>
      <c r="D9496" s="48"/>
      <c r="E9496" s="48"/>
      <c r="F9496" s="48"/>
      <c r="G9496" s="49"/>
      <c r="H9496" s="48"/>
      <c r="I9496" s="52"/>
      <c r="J9496" s="52"/>
      <c r="K9496" s="48"/>
      <c r="L9496" s="48"/>
      <c r="M9496" s="48"/>
      <c r="N9496" s="48"/>
      <c r="O9496" s="49"/>
    </row>
    <row r="9497" spans="2:15" x14ac:dyDescent="0.25">
      <c r="C9497" s="48"/>
      <c r="D9497" s="48"/>
      <c r="E9497" s="48"/>
      <c r="F9497" s="48"/>
      <c r="G9497" s="49"/>
      <c r="H9497" s="48"/>
      <c r="I9497" s="52"/>
      <c r="J9497" s="52"/>
      <c r="K9497" s="48"/>
      <c r="L9497" s="48"/>
      <c r="M9497" s="48"/>
      <c r="N9497" s="48"/>
      <c r="O9497" s="49"/>
    </row>
    <row r="9498" spans="2:15" x14ac:dyDescent="0.25">
      <c r="C9498" s="48"/>
      <c r="D9498" s="48"/>
      <c r="E9498" s="48"/>
      <c r="F9498" s="48"/>
      <c r="G9498" s="49"/>
      <c r="H9498" s="48"/>
      <c r="I9498" s="52"/>
      <c r="J9498" s="52"/>
      <c r="K9498" s="48"/>
      <c r="L9498" s="48"/>
      <c r="M9498" s="48"/>
      <c r="N9498" s="48"/>
      <c r="O9498" s="49"/>
    </row>
    <row r="9499" spans="2:15" x14ac:dyDescent="0.25">
      <c r="C9499" s="48"/>
      <c r="D9499" s="48"/>
      <c r="E9499" s="48"/>
      <c r="F9499" s="48"/>
      <c r="G9499" s="49"/>
      <c r="H9499" s="48"/>
      <c r="I9499" s="52"/>
      <c r="J9499" s="52"/>
      <c r="K9499" s="48"/>
      <c r="L9499" s="48"/>
      <c r="M9499" s="48"/>
      <c r="N9499" s="48"/>
      <c r="O9499" s="49"/>
    </row>
    <row r="9500" spans="2:15" x14ac:dyDescent="0.25">
      <c r="C9500" s="48"/>
      <c r="D9500" s="48"/>
      <c r="E9500" s="48"/>
      <c r="F9500" s="48"/>
      <c r="G9500" s="49"/>
      <c r="H9500" s="48"/>
      <c r="I9500" s="52"/>
      <c r="J9500" s="52"/>
      <c r="K9500" s="48"/>
      <c r="L9500" s="48"/>
      <c r="M9500" s="48"/>
      <c r="N9500" s="48"/>
      <c r="O9500" s="49"/>
    </row>
    <row r="9501" spans="2:15" x14ac:dyDescent="0.25">
      <c r="C9501" s="48"/>
      <c r="D9501" s="48"/>
      <c r="E9501" s="48"/>
      <c r="F9501" s="48"/>
      <c r="G9501" s="49"/>
      <c r="H9501" s="48"/>
      <c r="I9501" s="52"/>
      <c r="J9501" s="52"/>
      <c r="K9501" s="48"/>
      <c r="L9501" s="48"/>
      <c r="M9501" s="48"/>
      <c r="N9501" s="48"/>
      <c r="O9501" s="49"/>
    </row>
    <row r="9502" spans="2:15" x14ac:dyDescent="0.25">
      <c r="C9502" s="48"/>
      <c r="D9502" s="48"/>
      <c r="E9502" s="48"/>
      <c r="F9502" s="48"/>
      <c r="G9502" s="49"/>
      <c r="H9502" s="48"/>
      <c r="I9502" s="52"/>
      <c r="J9502" s="52"/>
      <c r="K9502" s="48"/>
      <c r="L9502" s="48"/>
      <c r="M9502" s="48"/>
      <c r="N9502" s="48"/>
      <c r="O9502" s="49"/>
    </row>
    <row r="9503" spans="2:15" x14ac:dyDescent="0.25">
      <c r="C9503" s="48"/>
      <c r="D9503" s="48"/>
      <c r="E9503" s="48"/>
      <c r="F9503" s="48"/>
      <c r="G9503" s="49"/>
      <c r="H9503" s="48"/>
      <c r="I9503" s="52"/>
      <c r="J9503" s="52"/>
      <c r="K9503" s="48"/>
      <c r="L9503" s="48"/>
      <c r="M9503" s="48"/>
      <c r="N9503" s="48"/>
      <c r="O9503" s="49"/>
    </row>
    <row r="9504" spans="2:15" x14ac:dyDescent="0.25">
      <c r="C9504" s="48"/>
      <c r="D9504" s="48"/>
      <c r="E9504" s="48"/>
      <c r="F9504" s="48"/>
      <c r="G9504" s="49"/>
      <c r="H9504" s="48"/>
      <c r="I9504" s="52"/>
      <c r="J9504" s="52"/>
      <c r="K9504" s="48"/>
      <c r="L9504" s="48"/>
      <c r="M9504" s="48"/>
      <c r="N9504" s="48"/>
      <c r="O9504" s="49"/>
    </row>
    <row r="9505" spans="3:15" x14ac:dyDescent="0.25">
      <c r="C9505" s="48"/>
      <c r="D9505" s="48"/>
      <c r="E9505" s="48"/>
      <c r="F9505" s="48"/>
      <c r="G9505" s="49"/>
      <c r="H9505" s="48"/>
      <c r="I9505" s="52"/>
      <c r="J9505" s="52"/>
      <c r="K9505" s="48"/>
      <c r="L9505" s="48"/>
      <c r="M9505" s="48"/>
      <c r="N9505" s="48"/>
      <c r="O9505" s="49"/>
    </row>
    <row r="9506" spans="3:15" x14ac:dyDescent="0.25">
      <c r="C9506" s="48"/>
      <c r="D9506" s="48"/>
      <c r="E9506" s="48"/>
      <c r="F9506" s="48"/>
      <c r="G9506" s="49"/>
      <c r="H9506" s="48"/>
      <c r="I9506" s="52"/>
      <c r="J9506" s="52"/>
      <c r="K9506" s="48"/>
      <c r="L9506" s="48"/>
      <c r="M9506" s="48"/>
      <c r="N9506" s="48"/>
      <c r="O9506" s="49"/>
    </row>
    <row r="9507" spans="3:15" x14ac:dyDescent="0.25">
      <c r="C9507" s="48"/>
      <c r="D9507" s="48"/>
      <c r="E9507" s="48"/>
      <c r="F9507" s="48"/>
      <c r="G9507" s="49"/>
      <c r="H9507" s="48"/>
      <c r="I9507" s="52"/>
      <c r="J9507" s="52"/>
      <c r="K9507" s="48"/>
      <c r="L9507" s="48"/>
      <c r="M9507" s="48"/>
      <c r="N9507" s="48"/>
      <c r="O9507" s="49"/>
    </row>
    <row r="9508" spans="3:15" x14ac:dyDescent="0.25">
      <c r="C9508" s="48"/>
      <c r="D9508" s="48"/>
      <c r="E9508" s="48"/>
      <c r="F9508" s="48"/>
      <c r="G9508" s="49"/>
      <c r="H9508" s="48"/>
      <c r="I9508" s="52"/>
      <c r="J9508" s="52"/>
      <c r="K9508" s="48"/>
      <c r="L9508" s="48"/>
      <c r="M9508" s="48"/>
      <c r="N9508" s="48"/>
      <c r="O9508" s="49"/>
    </row>
    <row r="9509" spans="3:15" x14ac:dyDescent="0.25">
      <c r="C9509" s="48"/>
      <c r="D9509" s="48"/>
      <c r="E9509" s="48"/>
      <c r="F9509" s="48"/>
      <c r="G9509" s="49"/>
      <c r="H9509" s="48"/>
      <c r="I9509" s="52"/>
      <c r="J9509" s="52"/>
      <c r="K9509" s="48"/>
      <c r="L9509" s="48"/>
      <c r="M9509" s="48"/>
      <c r="N9509" s="48"/>
      <c r="O9509" s="49"/>
    </row>
    <row r="9510" spans="3:15" x14ac:dyDescent="0.25">
      <c r="C9510" s="48"/>
      <c r="D9510" s="48"/>
      <c r="E9510" s="48"/>
      <c r="F9510" s="48"/>
      <c r="G9510" s="49"/>
      <c r="H9510" s="48"/>
      <c r="I9510" s="52"/>
      <c r="J9510" s="52"/>
      <c r="K9510" s="48"/>
      <c r="L9510" s="48"/>
      <c r="M9510" s="48"/>
      <c r="N9510" s="48"/>
      <c r="O9510" s="49"/>
    </row>
    <row r="9511" spans="3:15" x14ac:dyDescent="0.25">
      <c r="C9511" s="48"/>
      <c r="D9511" s="48"/>
      <c r="E9511" s="48"/>
      <c r="F9511" s="48"/>
      <c r="G9511" s="49"/>
      <c r="H9511" s="48"/>
      <c r="I9511" s="52"/>
      <c r="J9511" s="52"/>
      <c r="K9511" s="48"/>
      <c r="L9511" s="48"/>
      <c r="M9511" s="48"/>
      <c r="N9511" s="48"/>
      <c r="O9511" s="49"/>
    </row>
    <row r="9512" spans="3:15" x14ac:dyDescent="0.25">
      <c r="C9512" s="48"/>
      <c r="D9512" s="48"/>
      <c r="E9512" s="48"/>
      <c r="F9512" s="48"/>
      <c r="G9512" s="49"/>
      <c r="H9512" s="48"/>
      <c r="I9512" s="52"/>
      <c r="J9512" s="52"/>
      <c r="K9512" s="48"/>
      <c r="L9512" s="48"/>
      <c r="M9512" s="48"/>
      <c r="N9512" s="48"/>
      <c r="O9512" s="49"/>
    </row>
    <row r="9513" spans="3:15" x14ac:dyDescent="0.25">
      <c r="C9513" s="48"/>
      <c r="D9513" s="48"/>
      <c r="E9513" s="48"/>
      <c r="F9513" s="48"/>
      <c r="G9513" s="49"/>
      <c r="H9513" s="48"/>
      <c r="I9513" s="52"/>
      <c r="J9513" s="52"/>
      <c r="K9513" s="48"/>
      <c r="L9513" s="48"/>
      <c r="M9513" s="48"/>
      <c r="N9513" s="48"/>
      <c r="O9513" s="49"/>
    </row>
    <row r="9514" spans="3:15" x14ac:dyDescent="0.25">
      <c r="C9514" s="48"/>
      <c r="D9514" s="48"/>
      <c r="E9514" s="48"/>
      <c r="F9514" s="48"/>
      <c r="G9514" s="49"/>
      <c r="H9514" s="48"/>
      <c r="I9514" s="52"/>
      <c r="J9514" s="52"/>
      <c r="K9514" s="48"/>
      <c r="L9514" s="48"/>
      <c r="M9514" s="48"/>
      <c r="N9514" s="48"/>
      <c r="O9514" s="49"/>
    </row>
    <row r="9515" spans="3:15" x14ac:dyDescent="0.25">
      <c r="C9515" s="48"/>
      <c r="D9515" s="48"/>
      <c r="E9515" s="48"/>
      <c r="F9515" s="48"/>
      <c r="G9515" s="49"/>
      <c r="H9515" s="48"/>
      <c r="I9515" s="52"/>
      <c r="J9515" s="52"/>
      <c r="K9515" s="48"/>
      <c r="L9515" s="48"/>
      <c r="M9515" s="48"/>
      <c r="N9515" s="48"/>
      <c r="O9515" s="49"/>
    </row>
    <row r="9516" spans="3:15" x14ac:dyDescent="0.25">
      <c r="C9516" s="48"/>
      <c r="D9516" s="48"/>
      <c r="E9516" s="48"/>
      <c r="F9516" s="48"/>
      <c r="G9516" s="49"/>
      <c r="H9516" s="48"/>
      <c r="I9516" s="52"/>
      <c r="J9516" s="52"/>
      <c r="K9516" s="48"/>
      <c r="L9516" s="48"/>
      <c r="M9516" s="48"/>
      <c r="N9516" s="48"/>
      <c r="O9516" s="49"/>
    </row>
    <row r="9517" spans="3:15" x14ac:dyDescent="0.25">
      <c r="C9517" s="48"/>
      <c r="D9517" s="48"/>
      <c r="E9517" s="48"/>
      <c r="F9517" s="48"/>
      <c r="G9517" s="49"/>
      <c r="H9517" s="48"/>
      <c r="I9517" s="52"/>
      <c r="J9517" s="52"/>
      <c r="K9517" s="48"/>
      <c r="L9517" s="48"/>
      <c r="M9517" s="48"/>
      <c r="N9517" s="48"/>
      <c r="O9517" s="49"/>
    </row>
    <row r="9518" spans="3:15" x14ac:dyDescent="0.25">
      <c r="C9518" s="48"/>
      <c r="D9518" s="48"/>
      <c r="E9518" s="48"/>
      <c r="F9518" s="48"/>
      <c r="G9518" s="49"/>
      <c r="H9518" s="48"/>
      <c r="I9518" s="52"/>
      <c r="J9518" s="52"/>
      <c r="K9518" s="48"/>
      <c r="L9518" s="48"/>
      <c r="M9518" s="48"/>
      <c r="N9518" s="48"/>
      <c r="O9518" s="49"/>
    </row>
    <row r="9519" spans="3:15" x14ac:dyDescent="0.25">
      <c r="C9519" s="48"/>
      <c r="D9519" s="48"/>
      <c r="E9519" s="48"/>
      <c r="F9519" s="48"/>
      <c r="G9519" s="49"/>
      <c r="H9519" s="48"/>
      <c r="I9519" s="52"/>
      <c r="J9519" s="52"/>
      <c r="K9519" s="48"/>
      <c r="L9519" s="48"/>
      <c r="M9519" s="48"/>
      <c r="N9519" s="48"/>
      <c r="O9519" s="49"/>
    </row>
    <row r="9520" spans="3:15" x14ac:dyDescent="0.25">
      <c r="C9520" s="48"/>
      <c r="D9520" s="48"/>
      <c r="E9520" s="48"/>
      <c r="F9520" s="48"/>
      <c r="G9520" s="49"/>
      <c r="H9520" s="48"/>
      <c r="I9520" s="52"/>
      <c r="J9520" s="52"/>
      <c r="K9520" s="48"/>
      <c r="L9520" s="48"/>
      <c r="M9520" s="48"/>
      <c r="N9520" s="48"/>
      <c r="O9520" s="49"/>
    </row>
    <row r="9521" spans="3:15" x14ac:dyDescent="0.25">
      <c r="C9521" s="48"/>
      <c r="D9521" s="48"/>
      <c r="E9521" s="48"/>
      <c r="F9521" s="48"/>
      <c r="G9521" s="49"/>
      <c r="H9521" s="48"/>
      <c r="I9521" s="52"/>
      <c r="J9521" s="52"/>
      <c r="K9521" s="48"/>
      <c r="L9521" s="48"/>
      <c r="M9521" s="48"/>
      <c r="N9521" s="48"/>
      <c r="O9521" s="49"/>
    </row>
    <row r="9522" spans="3:15" x14ac:dyDescent="0.25">
      <c r="C9522" s="48"/>
      <c r="D9522" s="48"/>
      <c r="E9522" s="48"/>
      <c r="F9522" s="48"/>
      <c r="G9522" s="49"/>
      <c r="H9522" s="48"/>
      <c r="I9522" s="52"/>
      <c r="J9522" s="52"/>
      <c r="K9522" s="48"/>
      <c r="L9522" s="48"/>
      <c r="M9522" s="48"/>
      <c r="N9522" s="48"/>
      <c r="O9522" s="49"/>
    </row>
    <row r="9523" spans="3:15" x14ac:dyDescent="0.25">
      <c r="C9523" s="48"/>
      <c r="D9523" s="48"/>
      <c r="E9523" s="48"/>
      <c r="F9523" s="48"/>
      <c r="G9523" s="49"/>
      <c r="H9523" s="48"/>
      <c r="I9523" s="52"/>
      <c r="J9523" s="52"/>
      <c r="K9523" s="48"/>
      <c r="L9523" s="48"/>
      <c r="M9523" s="48"/>
      <c r="N9523" s="48"/>
      <c r="O9523" s="49"/>
    </row>
    <row r="9524" spans="3:15" x14ac:dyDescent="0.25">
      <c r="C9524" s="48"/>
      <c r="D9524" s="48"/>
      <c r="E9524" s="48"/>
      <c r="F9524" s="48"/>
      <c r="G9524" s="49"/>
      <c r="H9524" s="48"/>
      <c r="I9524" s="52"/>
      <c r="J9524" s="52"/>
      <c r="K9524" s="48"/>
      <c r="L9524" s="48"/>
      <c r="M9524" s="48"/>
      <c r="N9524" s="48"/>
      <c r="O9524" s="49"/>
    </row>
    <row r="9525" spans="3:15" x14ac:dyDescent="0.25">
      <c r="C9525" s="48"/>
      <c r="D9525" s="48"/>
      <c r="E9525" s="48"/>
      <c r="F9525" s="48"/>
      <c r="G9525" s="49"/>
      <c r="H9525" s="48"/>
      <c r="I9525" s="52"/>
      <c r="J9525" s="52"/>
      <c r="K9525" s="48"/>
      <c r="L9525" s="48"/>
      <c r="M9525" s="48"/>
      <c r="N9525" s="48"/>
      <c r="O9525" s="49"/>
    </row>
    <row r="9526" spans="3:15" x14ac:dyDescent="0.25">
      <c r="C9526" s="48"/>
      <c r="D9526" s="48"/>
      <c r="E9526" s="48"/>
      <c r="F9526" s="48"/>
      <c r="G9526" s="49"/>
      <c r="H9526" s="48"/>
      <c r="I9526" s="52"/>
      <c r="J9526" s="52"/>
      <c r="K9526" s="48"/>
      <c r="L9526" s="48"/>
      <c r="M9526" s="48"/>
      <c r="N9526" s="48"/>
      <c r="O9526" s="49"/>
    </row>
    <row r="9527" spans="3:15" x14ac:dyDescent="0.25">
      <c r="C9527" s="48"/>
      <c r="D9527" s="48"/>
      <c r="E9527" s="48"/>
      <c r="F9527" s="48"/>
      <c r="G9527" s="49"/>
      <c r="H9527" s="48"/>
      <c r="I9527" s="52"/>
      <c r="J9527" s="52"/>
      <c r="K9527" s="48"/>
      <c r="L9527" s="48"/>
      <c r="M9527" s="48"/>
      <c r="N9527" s="48"/>
      <c r="O9527" s="49"/>
    </row>
    <row r="9528" spans="3:15" x14ac:dyDescent="0.25">
      <c r="C9528" s="48"/>
      <c r="D9528" s="48"/>
      <c r="E9528" s="48"/>
      <c r="F9528" s="48"/>
      <c r="G9528" s="49"/>
      <c r="H9528" s="48"/>
      <c r="I9528" s="52"/>
      <c r="J9528" s="52"/>
      <c r="K9528" s="48"/>
      <c r="L9528" s="48"/>
      <c r="M9528" s="48"/>
      <c r="N9528" s="48"/>
      <c r="O9528" s="49"/>
    </row>
    <row r="9529" spans="3:15" x14ac:dyDescent="0.25">
      <c r="C9529" s="48"/>
      <c r="D9529" s="48"/>
      <c r="E9529" s="48"/>
      <c r="F9529" s="48"/>
      <c r="G9529" s="49"/>
      <c r="H9529" s="48"/>
      <c r="I9529" s="52"/>
      <c r="J9529" s="52"/>
      <c r="K9529" s="48"/>
      <c r="L9529" s="48"/>
      <c r="M9529" s="48"/>
      <c r="N9529" s="48"/>
      <c r="O9529" s="49"/>
    </row>
    <row r="9530" spans="3:15" x14ac:dyDescent="0.25">
      <c r="C9530" s="48"/>
      <c r="D9530" s="48"/>
      <c r="E9530" s="48"/>
      <c r="F9530" s="48"/>
      <c r="G9530" s="49"/>
      <c r="H9530" s="48"/>
      <c r="I9530" s="52"/>
      <c r="J9530" s="52"/>
      <c r="K9530" s="48"/>
      <c r="L9530" s="48"/>
      <c r="M9530" s="48"/>
      <c r="N9530" s="48"/>
      <c r="O9530" s="49"/>
    </row>
    <row r="9531" spans="3:15" x14ac:dyDescent="0.25">
      <c r="C9531" s="48"/>
      <c r="D9531" s="48"/>
      <c r="E9531" s="48"/>
      <c r="F9531" s="48"/>
      <c r="G9531" s="49"/>
      <c r="H9531" s="48"/>
      <c r="I9531" s="52"/>
      <c r="J9531" s="52"/>
      <c r="K9531" s="48"/>
      <c r="L9531" s="48"/>
      <c r="M9531" s="48"/>
      <c r="N9531" s="48"/>
      <c r="O9531" s="49"/>
    </row>
    <row r="9532" spans="3:15" x14ac:dyDescent="0.25">
      <c r="C9532" s="48"/>
      <c r="D9532" s="48"/>
      <c r="E9532" s="48"/>
      <c r="F9532" s="48"/>
      <c r="G9532" s="49"/>
      <c r="H9532" s="48"/>
      <c r="I9532" s="52"/>
      <c r="J9532" s="52"/>
      <c r="K9532" s="48"/>
      <c r="L9532" s="48"/>
      <c r="M9532" s="48"/>
      <c r="N9532" s="48"/>
      <c r="O9532" s="49"/>
    </row>
    <row r="9533" spans="3:15" x14ac:dyDescent="0.25">
      <c r="C9533" s="48"/>
      <c r="D9533" s="48"/>
      <c r="E9533" s="48"/>
      <c r="F9533" s="48"/>
      <c r="G9533" s="49"/>
      <c r="H9533" s="48"/>
      <c r="I9533" s="52"/>
      <c r="J9533" s="52"/>
      <c r="K9533" s="48"/>
      <c r="L9533" s="48"/>
      <c r="M9533" s="48"/>
      <c r="N9533" s="48"/>
      <c r="O9533" s="49"/>
    </row>
    <row r="9534" spans="3:15" x14ac:dyDescent="0.25">
      <c r="C9534" s="48"/>
      <c r="D9534" s="48"/>
      <c r="E9534" s="48"/>
      <c r="F9534" s="48"/>
      <c r="G9534" s="49"/>
      <c r="H9534" s="48"/>
      <c r="I9534" s="52"/>
      <c r="J9534" s="52"/>
      <c r="K9534" s="48"/>
      <c r="L9534" s="48"/>
      <c r="M9534" s="48"/>
      <c r="N9534" s="48"/>
      <c r="O9534" s="49"/>
    </row>
    <row r="9535" spans="3:15" x14ac:dyDescent="0.25">
      <c r="C9535" s="48"/>
      <c r="D9535" s="48"/>
      <c r="E9535" s="48"/>
      <c r="F9535" s="48"/>
      <c r="G9535" s="49"/>
      <c r="H9535" s="48"/>
      <c r="I9535" s="52"/>
      <c r="J9535" s="52"/>
      <c r="K9535" s="48"/>
      <c r="L9535" s="48"/>
      <c r="M9535" s="48"/>
      <c r="N9535" s="48"/>
      <c r="O9535" s="49"/>
    </row>
    <row r="9536" spans="3:15" x14ac:dyDescent="0.25">
      <c r="C9536" s="48"/>
      <c r="D9536" s="48"/>
      <c r="E9536" s="48"/>
      <c r="F9536" s="48"/>
      <c r="G9536" s="49"/>
      <c r="H9536" s="48"/>
      <c r="I9536" s="52"/>
      <c r="J9536" s="52"/>
      <c r="K9536" s="48"/>
      <c r="L9536" s="48"/>
      <c r="M9536" s="48"/>
      <c r="N9536" s="48"/>
      <c r="O9536" s="49"/>
    </row>
    <row r="9537" spans="3:15" x14ac:dyDescent="0.25">
      <c r="C9537" s="48"/>
      <c r="D9537" s="48"/>
      <c r="E9537" s="48"/>
      <c r="F9537" s="48"/>
      <c r="G9537" s="49"/>
      <c r="H9537" s="48"/>
      <c r="I9537" s="52"/>
      <c r="J9537" s="52"/>
      <c r="K9537" s="48"/>
      <c r="L9537" s="48"/>
      <c r="M9537" s="48"/>
      <c r="N9537" s="48"/>
      <c r="O9537" s="49"/>
    </row>
    <row r="9538" spans="3:15" x14ac:dyDescent="0.25">
      <c r="C9538" s="48"/>
      <c r="D9538" s="48"/>
      <c r="E9538" s="48"/>
      <c r="F9538" s="48"/>
      <c r="G9538" s="49"/>
      <c r="H9538" s="48"/>
      <c r="I9538" s="52"/>
      <c r="J9538" s="52"/>
      <c r="K9538" s="48"/>
      <c r="L9538" s="48"/>
      <c r="M9538" s="48"/>
      <c r="N9538" s="48"/>
      <c r="O9538" s="49"/>
    </row>
    <row r="9539" spans="3:15" x14ac:dyDescent="0.25">
      <c r="C9539" s="48"/>
      <c r="D9539" s="48"/>
      <c r="E9539" s="48"/>
      <c r="F9539" s="48"/>
      <c r="G9539" s="49"/>
      <c r="H9539" s="48"/>
      <c r="I9539" s="52"/>
      <c r="J9539" s="52"/>
      <c r="K9539" s="48"/>
      <c r="L9539" s="48"/>
      <c r="M9539" s="48"/>
      <c r="N9539" s="48"/>
      <c r="O9539" s="49"/>
    </row>
    <row r="9540" spans="3:15" x14ac:dyDescent="0.25">
      <c r="C9540" s="48"/>
      <c r="D9540" s="48"/>
      <c r="E9540" s="48"/>
      <c r="F9540" s="48"/>
      <c r="G9540" s="49"/>
      <c r="H9540" s="48"/>
      <c r="I9540" s="52"/>
      <c r="J9540" s="52"/>
      <c r="K9540" s="48"/>
      <c r="L9540" s="48"/>
      <c r="M9540" s="48"/>
      <c r="N9540" s="48"/>
      <c r="O9540" s="49"/>
    </row>
    <row r="9541" spans="3:15" x14ac:dyDescent="0.25">
      <c r="C9541" s="48"/>
      <c r="D9541" s="48"/>
      <c r="E9541" s="48"/>
      <c r="F9541" s="48"/>
      <c r="G9541" s="49"/>
      <c r="H9541" s="48"/>
      <c r="I9541" s="52"/>
      <c r="J9541" s="52"/>
      <c r="K9541" s="48"/>
      <c r="L9541" s="48"/>
      <c r="M9541" s="48"/>
      <c r="N9541" s="48"/>
      <c r="O9541" s="49"/>
    </row>
    <row r="9542" spans="3:15" x14ac:dyDescent="0.25">
      <c r="C9542" s="48"/>
      <c r="D9542" s="48"/>
      <c r="E9542" s="48"/>
      <c r="F9542" s="48"/>
      <c r="G9542" s="49"/>
      <c r="H9542" s="48"/>
      <c r="I9542" s="52"/>
      <c r="J9542" s="52"/>
      <c r="K9542" s="48"/>
      <c r="L9542" s="48"/>
      <c r="M9542" s="48"/>
      <c r="N9542" s="48"/>
      <c r="O9542" s="49"/>
    </row>
    <row r="9543" spans="3:15" x14ac:dyDescent="0.25">
      <c r="C9543" s="48"/>
      <c r="D9543" s="48"/>
      <c r="E9543" s="48"/>
      <c r="F9543" s="48"/>
      <c r="G9543" s="49"/>
      <c r="H9543" s="48"/>
      <c r="I9543" s="52"/>
      <c r="J9543" s="52"/>
      <c r="K9543" s="48"/>
      <c r="L9543" s="48"/>
      <c r="M9543" s="48"/>
      <c r="N9543" s="48"/>
      <c r="O9543" s="49"/>
    </row>
    <row r="9544" spans="3:15" x14ac:dyDescent="0.25">
      <c r="C9544" s="48"/>
      <c r="D9544" s="48"/>
      <c r="E9544" s="48"/>
      <c r="F9544" s="48"/>
      <c r="G9544" s="49"/>
      <c r="H9544" s="48"/>
      <c r="I9544" s="52"/>
      <c r="J9544" s="52"/>
      <c r="K9544" s="48"/>
      <c r="L9544" s="48"/>
      <c r="M9544" s="48"/>
      <c r="N9544" s="48"/>
      <c r="O9544" s="49"/>
    </row>
    <row r="9545" spans="3:15" x14ac:dyDescent="0.25">
      <c r="C9545" s="48"/>
      <c r="D9545" s="48"/>
      <c r="E9545" s="48"/>
      <c r="F9545" s="48"/>
      <c r="G9545" s="49"/>
      <c r="H9545" s="48"/>
      <c r="I9545" s="52"/>
      <c r="J9545" s="52"/>
      <c r="K9545" s="48"/>
      <c r="L9545" s="48"/>
      <c r="M9545" s="48"/>
      <c r="N9545" s="48"/>
      <c r="O9545" s="49"/>
    </row>
    <row r="9546" spans="3:15" x14ac:dyDescent="0.25">
      <c r="C9546" s="48"/>
      <c r="D9546" s="48"/>
      <c r="E9546" s="48"/>
      <c r="F9546" s="48"/>
      <c r="G9546" s="49"/>
      <c r="H9546" s="48"/>
      <c r="I9546" s="52"/>
      <c r="J9546" s="52"/>
      <c r="K9546" s="48"/>
      <c r="L9546" s="48"/>
      <c r="M9546" s="48"/>
      <c r="N9546" s="48"/>
      <c r="O9546" s="49"/>
    </row>
    <row r="9547" spans="3:15" x14ac:dyDescent="0.25">
      <c r="C9547" s="48"/>
      <c r="D9547" s="48"/>
      <c r="E9547" s="48"/>
      <c r="F9547" s="48"/>
      <c r="G9547" s="49"/>
      <c r="H9547" s="48"/>
      <c r="I9547" s="52"/>
      <c r="J9547" s="52"/>
      <c r="K9547" s="48"/>
      <c r="L9547" s="48"/>
      <c r="M9547" s="48"/>
      <c r="N9547" s="48"/>
      <c r="O9547" s="49"/>
    </row>
    <row r="9548" spans="3:15" x14ac:dyDescent="0.25">
      <c r="C9548" s="48"/>
      <c r="D9548" s="48"/>
      <c r="E9548" s="48"/>
      <c r="F9548" s="48"/>
      <c r="G9548" s="49"/>
      <c r="H9548" s="48"/>
      <c r="I9548" s="52"/>
      <c r="J9548" s="52"/>
      <c r="K9548" s="48"/>
      <c r="L9548" s="48"/>
      <c r="M9548" s="48"/>
      <c r="N9548" s="48"/>
      <c r="O9548" s="49"/>
    </row>
    <row r="9549" spans="3:15" x14ac:dyDescent="0.25">
      <c r="C9549" s="48"/>
      <c r="D9549" s="48"/>
      <c r="E9549" s="48"/>
      <c r="F9549" s="48"/>
      <c r="G9549" s="49"/>
      <c r="H9549" s="48"/>
      <c r="I9549" s="52"/>
      <c r="J9549" s="52"/>
      <c r="K9549" s="48"/>
      <c r="L9549" s="48"/>
      <c r="M9549" s="48"/>
      <c r="N9549" s="48"/>
      <c r="O9549" s="49"/>
    </row>
    <row r="9550" spans="3:15" x14ac:dyDescent="0.25">
      <c r="C9550" s="48"/>
      <c r="D9550" s="48"/>
      <c r="E9550" s="48"/>
      <c r="F9550" s="48"/>
      <c r="G9550" s="49"/>
      <c r="H9550" s="48"/>
      <c r="I9550" s="52"/>
      <c r="J9550" s="52"/>
      <c r="K9550" s="48"/>
      <c r="L9550" s="48"/>
      <c r="M9550" s="48"/>
      <c r="N9550" s="48"/>
      <c r="O9550" s="49"/>
    </row>
    <row r="9551" spans="3:15" x14ac:dyDescent="0.25">
      <c r="C9551" s="48"/>
      <c r="D9551" s="48"/>
      <c r="E9551" s="48"/>
      <c r="F9551" s="48"/>
      <c r="G9551" s="49"/>
      <c r="H9551" s="48"/>
      <c r="I9551" s="52"/>
      <c r="J9551" s="52"/>
      <c r="K9551" s="48"/>
      <c r="L9551" s="48"/>
      <c r="M9551" s="48"/>
      <c r="N9551" s="48"/>
      <c r="O9551" s="49"/>
    </row>
    <row r="9552" spans="3:15" x14ac:dyDescent="0.25">
      <c r="C9552" s="48"/>
      <c r="D9552" s="48"/>
      <c r="E9552" s="48"/>
      <c r="F9552" s="48"/>
      <c r="G9552" s="49"/>
      <c r="H9552" s="48"/>
      <c r="I9552" s="52"/>
      <c r="J9552" s="52"/>
      <c r="K9552" s="48"/>
      <c r="L9552" s="48"/>
      <c r="M9552" s="48"/>
      <c r="N9552" s="48"/>
      <c r="O9552" s="49"/>
    </row>
    <row r="9553" spans="3:15" x14ac:dyDescent="0.25">
      <c r="C9553" s="48"/>
      <c r="D9553" s="48"/>
      <c r="E9553" s="48"/>
      <c r="F9553" s="48"/>
      <c r="G9553" s="49"/>
      <c r="H9553" s="48"/>
      <c r="I9553" s="52"/>
      <c r="J9553" s="52"/>
      <c r="K9553" s="48"/>
      <c r="L9553" s="48"/>
      <c r="M9553" s="48"/>
      <c r="N9553" s="48"/>
      <c r="O9553" s="49"/>
    </row>
    <row r="9554" spans="3:15" x14ac:dyDescent="0.25">
      <c r="C9554" s="48"/>
      <c r="D9554" s="48"/>
      <c r="E9554" s="48"/>
      <c r="F9554" s="48"/>
      <c r="G9554" s="49"/>
      <c r="H9554" s="48"/>
      <c r="I9554" s="52"/>
      <c r="J9554" s="52"/>
      <c r="K9554" s="48"/>
      <c r="L9554" s="48"/>
      <c r="M9554" s="48"/>
      <c r="N9554" s="48"/>
      <c r="O9554" s="49"/>
    </row>
    <row r="9555" spans="3:15" x14ac:dyDescent="0.25">
      <c r="C9555" s="48"/>
      <c r="D9555" s="48"/>
      <c r="E9555" s="48"/>
      <c r="F9555" s="48"/>
      <c r="G9555" s="49"/>
      <c r="H9555" s="48"/>
      <c r="I9555" s="52"/>
      <c r="J9555" s="52"/>
      <c r="K9555" s="48"/>
      <c r="L9555" s="48"/>
      <c r="M9555" s="48"/>
      <c r="N9555" s="48"/>
      <c r="O9555" s="49"/>
    </row>
    <row r="9556" spans="3:15" x14ac:dyDescent="0.25">
      <c r="C9556" s="48"/>
      <c r="D9556" s="48"/>
      <c r="E9556" s="48"/>
      <c r="F9556" s="48"/>
      <c r="G9556" s="49"/>
      <c r="H9556" s="48"/>
      <c r="I9556" s="52"/>
      <c r="J9556" s="52"/>
      <c r="K9556" s="48"/>
      <c r="L9556" s="48"/>
      <c r="M9556" s="48"/>
      <c r="N9556" s="48"/>
      <c r="O9556" s="49"/>
    </row>
    <row r="9557" spans="3:15" x14ac:dyDescent="0.25">
      <c r="C9557" s="48"/>
      <c r="D9557" s="48"/>
      <c r="E9557" s="48"/>
      <c r="F9557" s="48"/>
      <c r="G9557" s="49"/>
      <c r="H9557" s="48"/>
      <c r="I9557" s="52"/>
      <c r="J9557" s="52"/>
      <c r="K9557" s="48"/>
      <c r="L9557" s="48"/>
      <c r="M9557" s="48"/>
      <c r="N9557" s="48"/>
      <c r="O9557" s="49"/>
    </row>
    <row r="9558" spans="3:15" x14ac:dyDescent="0.25">
      <c r="C9558" s="48"/>
      <c r="D9558" s="48"/>
      <c r="E9558" s="48"/>
      <c r="F9558" s="48"/>
      <c r="G9558" s="49"/>
      <c r="H9558" s="48"/>
      <c r="I9558" s="52"/>
      <c r="J9558" s="52"/>
      <c r="K9558" s="48"/>
      <c r="L9558" s="48"/>
      <c r="M9558" s="48"/>
      <c r="N9558" s="48"/>
      <c r="O9558" s="49"/>
    </row>
    <row r="9559" spans="3:15" x14ac:dyDescent="0.25">
      <c r="C9559" s="48"/>
      <c r="D9559" s="48"/>
      <c r="E9559" s="48"/>
      <c r="F9559" s="48"/>
      <c r="G9559" s="49"/>
      <c r="H9559" s="48"/>
      <c r="I9559" s="52"/>
      <c r="J9559" s="52"/>
      <c r="K9559" s="48"/>
      <c r="L9559" s="48"/>
      <c r="M9559" s="48"/>
      <c r="N9559" s="48"/>
      <c r="O9559" s="49"/>
    </row>
    <row r="9560" spans="3:15" x14ac:dyDescent="0.25">
      <c r="C9560" s="48"/>
      <c r="D9560" s="48"/>
      <c r="E9560" s="48"/>
      <c r="F9560" s="48"/>
      <c r="G9560" s="49"/>
      <c r="H9560" s="48"/>
      <c r="I9560" s="52"/>
      <c r="J9560" s="52"/>
      <c r="K9560" s="48"/>
      <c r="L9560" s="48"/>
      <c r="M9560" s="48"/>
      <c r="N9560" s="48"/>
      <c r="O9560" s="49"/>
    </row>
    <row r="9561" spans="3:15" x14ac:dyDescent="0.25">
      <c r="C9561" s="48"/>
      <c r="D9561" s="48"/>
      <c r="E9561" s="48"/>
      <c r="F9561" s="48"/>
      <c r="G9561" s="49"/>
      <c r="H9561" s="48"/>
      <c r="I9561" s="52"/>
      <c r="J9561" s="52"/>
      <c r="K9561" s="48"/>
      <c r="L9561" s="48"/>
      <c r="M9561" s="48"/>
      <c r="N9561" s="48"/>
      <c r="O9561" s="49"/>
    </row>
    <row r="9562" spans="3:15" x14ac:dyDescent="0.25">
      <c r="C9562" s="48"/>
      <c r="D9562" s="48"/>
      <c r="E9562" s="48"/>
      <c r="F9562" s="48"/>
      <c r="G9562" s="49"/>
      <c r="H9562" s="48"/>
      <c r="I9562" s="52"/>
      <c r="J9562" s="52"/>
      <c r="K9562" s="48"/>
      <c r="L9562" s="48"/>
      <c r="M9562" s="48"/>
      <c r="N9562" s="48"/>
      <c r="O9562" s="49"/>
    </row>
    <row r="9563" spans="3:15" x14ac:dyDescent="0.25">
      <c r="C9563" s="48"/>
      <c r="D9563" s="48"/>
      <c r="E9563" s="48"/>
      <c r="F9563" s="48"/>
      <c r="G9563" s="49"/>
      <c r="H9563" s="48"/>
      <c r="I9563" s="52"/>
      <c r="J9563" s="52"/>
      <c r="K9563" s="48"/>
      <c r="L9563" s="48"/>
      <c r="M9563" s="48"/>
      <c r="N9563" s="48"/>
      <c r="O9563" s="49"/>
    </row>
    <row r="9564" spans="3:15" x14ac:dyDescent="0.25">
      <c r="C9564" s="48"/>
      <c r="D9564" s="48"/>
      <c r="E9564" s="48"/>
      <c r="F9564" s="48"/>
      <c r="G9564" s="49"/>
      <c r="H9564" s="48"/>
      <c r="I9564" s="52"/>
      <c r="J9564" s="52"/>
      <c r="K9564" s="48"/>
      <c r="L9564" s="48"/>
      <c r="M9564" s="48"/>
      <c r="N9564" s="48"/>
      <c r="O9564" s="49"/>
    </row>
    <row r="9565" spans="3:15" x14ac:dyDescent="0.25">
      <c r="C9565" s="48"/>
      <c r="D9565" s="48"/>
      <c r="E9565" s="48"/>
      <c r="F9565" s="48"/>
      <c r="G9565" s="49"/>
      <c r="H9565" s="48"/>
      <c r="I9565" s="52"/>
      <c r="J9565" s="52"/>
      <c r="K9565" s="48"/>
      <c r="L9565" s="48"/>
      <c r="M9565" s="48"/>
      <c r="N9565" s="48"/>
      <c r="O9565" s="49"/>
    </row>
    <row r="9566" spans="3:15" x14ac:dyDescent="0.25">
      <c r="C9566" s="48"/>
      <c r="D9566" s="48"/>
      <c r="E9566" s="48"/>
      <c r="F9566" s="48"/>
      <c r="G9566" s="49"/>
      <c r="H9566" s="48"/>
      <c r="I9566" s="52"/>
      <c r="J9566" s="52"/>
      <c r="K9566" s="48"/>
      <c r="L9566" s="48"/>
      <c r="M9566" s="48"/>
      <c r="N9566" s="48"/>
      <c r="O9566" s="49"/>
    </row>
    <row r="9567" spans="3:15" x14ac:dyDescent="0.25">
      <c r="C9567" s="48"/>
      <c r="D9567" s="48"/>
      <c r="E9567" s="48"/>
      <c r="F9567" s="48"/>
      <c r="G9567" s="49"/>
      <c r="H9567" s="48"/>
      <c r="I9567" s="52"/>
      <c r="J9567" s="52"/>
      <c r="K9567" s="48"/>
      <c r="L9567" s="48"/>
      <c r="M9567" s="48"/>
      <c r="N9567" s="48"/>
      <c r="O9567" s="49"/>
    </row>
    <row r="9568" spans="3:15" x14ac:dyDescent="0.25">
      <c r="C9568" s="48"/>
      <c r="D9568" s="48"/>
      <c r="E9568" s="48"/>
      <c r="F9568" s="48"/>
      <c r="G9568" s="49"/>
      <c r="H9568" s="48"/>
      <c r="I9568" s="52"/>
      <c r="J9568" s="52"/>
      <c r="K9568" s="48"/>
      <c r="L9568" s="48"/>
      <c r="M9568" s="48"/>
      <c r="N9568" s="48"/>
      <c r="O9568" s="49"/>
    </row>
    <row r="9569" spans="3:15" x14ac:dyDescent="0.25">
      <c r="C9569" s="48"/>
      <c r="D9569" s="48"/>
      <c r="E9569" s="48"/>
      <c r="F9569" s="48"/>
      <c r="G9569" s="49"/>
      <c r="H9569" s="48"/>
      <c r="I9569" s="52"/>
      <c r="J9569" s="52"/>
      <c r="K9569" s="48"/>
      <c r="L9569" s="48"/>
      <c r="M9569" s="48"/>
      <c r="N9569" s="48"/>
      <c r="O9569" s="49"/>
    </row>
    <row r="9570" spans="3:15" x14ac:dyDescent="0.25">
      <c r="C9570" s="48"/>
      <c r="D9570" s="48"/>
      <c r="E9570" s="48"/>
      <c r="F9570" s="48"/>
      <c r="G9570" s="49"/>
      <c r="H9570" s="48"/>
      <c r="I9570" s="52"/>
      <c r="J9570" s="52"/>
      <c r="K9570" s="48"/>
      <c r="L9570" s="48"/>
      <c r="M9570" s="48"/>
      <c r="N9570" s="48"/>
      <c r="O9570" s="49"/>
    </row>
    <row r="9571" spans="3:15" x14ac:dyDescent="0.25">
      <c r="C9571" s="48"/>
      <c r="D9571" s="48"/>
      <c r="E9571" s="48"/>
      <c r="F9571" s="48"/>
      <c r="G9571" s="49"/>
      <c r="H9571" s="48"/>
      <c r="I9571" s="52"/>
      <c r="J9571" s="52"/>
      <c r="K9571" s="48"/>
      <c r="L9571" s="48"/>
      <c r="M9571" s="48"/>
      <c r="N9571" s="48"/>
      <c r="O9571" s="49"/>
    </row>
    <row r="9572" spans="3:15" x14ac:dyDescent="0.25">
      <c r="C9572" s="48"/>
      <c r="D9572" s="48"/>
      <c r="E9572" s="48"/>
      <c r="F9572" s="48"/>
      <c r="G9572" s="49"/>
      <c r="H9572" s="48"/>
      <c r="I9572" s="52"/>
      <c r="J9572" s="52"/>
      <c r="K9572" s="48"/>
      <c r="L9572" s="48"/>
      <c r="M9572" s="48"/>
      <c r="N9572" s="48"/>
      <c r="O9572" s="49"/>
    </row>
    <row r="9573" spans="3:15" x14ac:dyDescent="0.25">
      <c r="C9573" s="48"/>
      <c r="D9573" s="48"/>
      <c r="E9573" s="48"/>
      <c r="F9573" s="48"/>
      <c r="G9573" s="49"/>
      <c r="H9573" s="48"/>
      <c r="I9573" s="52"/>
      <c r="J9573" s="52"/>
      <c r="K9573" s="48"/>
      <c r="L9573" s="48"/>
      <c r="M9573" s="48"/>
      <c r="N9573" s="48"/>
      <c r="O9573" s="49"/>
    </row>
    <row r="9574" spans="3:15" x14ac:dyDescent="0.25">
      <c r="C9574" s="48"/>
      <c r="D9574" s="48"/>
      <c r="E9574" s="48"/>
      <c r="F9574" s="48"/>
      <c r="G9574" s="49"/>
      <c r="H9574" s="48"/>
      <c r="I9574" s="52"/>
      <c r="J9574" s="52"/>
      <c r="K9574" s="48"/>
      <c r="L9574" s="48"/>
      <c r="M9574" s="48"/>
      <c r="N9574" s="48"/>
      <c r="O9574" s="49"/>
    </row>
    <row r="9575" spans="3:15" x14ac:dyDescent="0.25">
      <c r="C9575" s="48"/>
      <c r="D9575" s="48"/>
      <c r="E9575" s="48"/>
      <c r="F9575" s="48"/>
      <c r="G9575" s="49"/>
      <c r="H9575" s="48"/>
      <c r="I9575" s="52"/>
      <c r="J9575" s="52"/>
      <c r="K9575" s="48"/>
      <c r="L9575" s="48"/>
      <c r="M9575" s="48"/>
      <c r="N9575" s="48"/>
      <c r="O9575" s="49"/>
    </row>
    <row r="9576" spans="3:15" x14ac:dyDescent="0.25">
      <c r="C9576" s="48"/>
      <c r="D9576" s="48"/>
      <c r="E9576" s="48"/>
      <c r="F9576" s="48"/>
      <c r="G9576" s="49"/>
      <c r="H9576" s="48"/>
      <c r="I9576" s="52"/>
      <c r="J9576" s="52"/>
      <c r="K9576" s="48"/>
      <c r="L9576" s="48"/>
      <c r="M9576" s="48"/>
      <c r="N9576" s="48"/>
      <c r="O9576" s="49"/>
    </row>
    <row r="9577" spans="3:15" x14ac:dyDescent="0.25">
      <c r="C9577" s="48"/>
      <c r="D9577" s="48"/>
      <c r="E9577" s="48"/>
      <c r="F9577" s="48"/>
      <c r="G9577" s="49"/>
      <c r="H9577" s="48"/>
      <c r="I9577" s="52"/>
      <c r="J9577" s="52"/>
      <c r="K9577" s="48"/>
      <c r="L9577" s="48"/>
      <c r="M9577" s="48"/>
      <c r="N9577" s="48"/>
      <c r="O9577" s="49"/>
    </row>
    <row r="9578" spans="3:15" x14ac:dyDescent="0.25">
      <c r="C9578" s="48"/>
      <c r="D9578" s="48"/>
      <c r="E9578" s="48"/>
      <c r="F9578" s="48"/>
      <c r="G9578" s="49"/>
      <c r="H9578" s="48"/>
      <c r="I9578" s="52"/>
      <c r="J9578" s="52"/>
      <c r="K9578" s="48"/>
      <c r="L9578" s="48"/>
      <c r="M9578" s="48"/>
      <c r="N9578" s="48"/>
      <c r="O9578" s="49"/>
    </row>
    <row r="9579" spans="3:15" x14ac:dyDescent="0.25">
      <c r="C9579" s="48"/>
      <c r="D9579" s="48"/>
      <c r="E9579" s="48"/>
      <c r="F9579" s="48"/>
      <c r="G9579" s="49"/>
      <c r="H9579" s="48"/>
      <c r="I9579" s="52"/>
      <c r="J9579" s="52"/>
      <c r="K9579" s="48"/>
      <c r="L9579" s="48"/>
      <c r="M9579" s="48"/>
      <c r="N9579" s="48"/>
      <c r="O9579" s="49"/>
    </row>
    <row r="9580" spans="3:15" x14ac:dyDescent="0.25">
      <c r="C9580" s="48"/>
      <c r="D9580" s="48"/>
      <c r="E9580" s="48"/>
      <c r="F9580" s="48"/>
      <c r="G9580" s="49"/>
      <c r="H9580" s="48"/>
      <c r="I9580" s="52"/>
      <c r="J9580" s="52"/>
      <c r="K9580" s="48"/>
      <c r="L9580" s="48"/>
      <c r="M9580" s="48"/>
      <c r="N9580" s="48"/>
      <c r="O9580" s="49"/>
    </row>
    <row r="9581" spans="3:15" x14ac:dyDescent="0.25">
      <c r="C9581" s="48"/>
      <c r="D9581" s="48"/>
      <c r="E9581" s="48"/>
      <c r="F9581" s="48"/>
      <c r="G9581" s="49"/>
      <c r="H9581" s="48"/>
      <c r="I9581" s="52"/>
      <c r="J9581" s="52"/>
      <c r="K9581" s="48"/>
      <c r="L9581" s="48"/>
      <c r="M9581" s="48"/>
      <c r="N9581" s="48"/>
      <c r="O9581" s="49"/>
    </row>
    <row r="9582" spans="3:15" x14ac:dyDescent="0.25">
      <c r="C9582" s="48"/>
      <c r="D9582" s="48"/>
      <c r="E9582" s="48"/>
      <c r="F9582" s="48"/>
      <c r="G9582" s="49"/>
      <c r="H9582" s="48"/>
      <c r="I9582" s="52"/>
      <c r="J9582" s="52"/>
      <c r="K9582" s="48"/>
      <c r="L9582" s="48"/>
      <c r="M9582" s="48"/>
      <c r="N9582" s="48"/>
      <c r="O9582" s="49"/>
    </row>
    <row r="9583" spans="3:15" x14ac:dyDescent="0.25">
      <c r="C9583" s="48"/>
      <c r="D9583" s="48"/>
      <c r="E9583" s="48"/>
      <c r="F9583" s="48"/>
      <c r="G9583" s="49"/>
      <c r="H9583" s="48"/>
      <c r="I9583" s="52"/>
      <c r="J9583" s="52"/>
      <c r="K9583" s="48"/>
      <c r="L9583" s="48"/>
      <c r="M9583" s="48"/>
      <c r="N9583" s="48"/>
      <c r="O9583" s="49"/>
    </row>
    <row r="9584" spans="3:15" x14ac:dyDescent="0.25">
      <c r="C9584" s="48"/>
      <c r="D9584" s="48"/>
      <c r="E9584" s="48"/>
      <c r="F9584" s="48"/>
      <c r="G9584" s="49"/>
      <c r="H9584" s="48"/>
      <c r="I9584" s="52"/>
      <c r="J9584" s="52"/>
      <c r="K9584" s="48"/>
      <c r="L9584" s="48"/>
      <c r="M9584" s="48"/>
      <c r="N9584" s="48"/>
      <c r="O9584" s="49"/>
    </row>
    <row r="9585" spans="3:15" x14ac:dyDescent="0.25">
      <c r="C9585" s="48"/>
      <c r="D9585" s="48"/>
      <c r="E9585" s="48"/>
      <c r="F9585" s="48"/>
      <c r="G9585" s="49"/>
      <c r="H9585" s="48"/>
      <c r="I9585" s="52"/>
      <c r="J9585" s="52"/>
      <c r="K9585" s="48"/>
      <c r="L9585" s="48"/>
      <c r="M9585" s="48"/>
      <c r="N9585" s="48"/>
      <c r="O9585" s="49"/>
    </row>
    <row r="9586" spans="3:15" x14ac:dyDescent="0.25">
      <c r="C9586" s="48"/>
      <c r="D9586" s="48"/>
      <c r="E9586" s="48"/>
      <c r="F9586" s="48"/>
      <c r="G9586" s="49"/>
      <c r="H9586" s="48"/>
      <c r="I9586" s="52"/>
      <c r="J9586" s="52"/>
      <c r="K9586" s="48"/>
      <c r="L9586" s="48"/>
      <c r="M9586" s="48"/>
      <c r="N9586" s="48"/>
      <c r="O9586" s="49"/>
    </row>
    <row r="9587" spans="3:15" x14ac:dyDescent="0.25">
      <c r="C9587" s="48"/>
      <c r="D9587" s="48"/>
      <c r="E9587" s="48"/>
      <c r="F9587" s="48"/>
      <c r="G9587" s="49"/>
      <c r="H9587" s="48"/>
      <c r="I9587" s="52"/>
      <c r="J9587" s="52"/>
      <c r="K9587" s="48"/>
      <c r="L9587" s="48"/>
      <c r="M9587" s="48"/>
      <c r="N9587" s="48"/>
      <c r="O9587" s="49"/>
    </row>
    <row r="9588" spans="3:15" x14ac:dyDescent="0.25">
      <c r="C9588" s="48"/>
      <c r="D9588" s="48"/>
      <c r="E9588" s="48"/>
      <c r="F9588" s="48"/>
      <c r="G9588" s="49"/>
      <c r="H9588" s="48"/>
      <c r="I9588" s="52"/>
      <c r="J9588" s="52"/>
      <c r="K9588" s="48"/>
      <c r="L9588" s="48"/>
      <c r="M9588" s="48"/>
      <c r="N9588" s="48"/>
      <c r="O9588" s="49"/>
    </row>
    <row r="9589" spans="3:15" x14ac:dyDescent="0.25">
      <c r="C9589" s="48"/>
      <c r="D9589" s="48"/>
      <c r="E9589" s="48"/>
      <c r="F9589" s="48"/>
      <c r="G9589" s="49"/>
      <c r="H9589" s="48"/>
      <c r="I9589" s="52"/>
      <c r="J9589" s="52"/>
      <c r="K9589" s="48"/>
      <c r="L9589" s="48"/>
      <c r="M9589" s="48"/>
      <c r="N9589" s="48"/>
      <c r="O9589" s="49"/>
    </row>
    <row r="9590" spans="3:15" x14ac:dyDescent="0.25">
      <c r="C9590" s="48"/>
      <c r="D9590" s="48"/>
      <c r="E9590" s="48"/>
      <c r="F9590" s="48"/>
      <c r="G9590" s="49"/>
      <c r="H9590" s="48"/>
      <c r="I9590" s="52"/>
      <c r="J9590" s="52"/>
      <c r="K9590" s="48"/>
      <c r="L9590" s="48"/>
      <c r="M9590" s="48"/>
      <c r="N9590" s="48"/>
      <c r="O9590" s="49"/>
    </row>
    <row r="9591" spans="3:15" x14ac:dyDescent="0.25">
      <c r="C9591" s="48"/>
      <c r="D9591" s="48"/>
      <c r="E9591" s="48"/>
      <c r="F9591" s="48"/>
      <c r="G9591" s="49"/>
      <c r="H9591" s="48"/>
      <c r="I9591" s="52"/>
      <c r="J9591" s="52"/>
      <c r="K9591" s="48"/>
      <c r="L9591" s="48"/>
      <c r="M9591" s="48"/>
      <c r="N9591" s="48"/>
      <c r="O9591" s="49"/>
    </row>
    <row r="9592" spans="3:15" x14ac:dyDescent="0.25">
      <c r="C9592" s="48"/>
      <c r="D9592" s="48"/>
      <c r="E9592" s="48"/>
      <c r="F9592" s="48"/>
      <c r="G9592" s="49"/>
      <c r="H9592" s="48"/>
      <c r="I9592" s="52"/>
      <c r="J9592" s="52"/>
      <c r="K9592" s="48"/>
      <c r="L9592" s="48"/>
      <c r="M9592" s="48"/>
      <c r="N9592" s="48"/>
      <c r="O9592" s="49"/>
    </row>
    <row r="9593" spans="3:15" x14ac:dyDescent="0.25">
      <c r="C9593" s="48"/>
      <c r="D9593" s="48"/>
      <c r="E9593" s="48"/>
      <c r="F9593" s="48"/>
      <c r="G9593" s="49"/>
      <c r="H9593" s="48"/>
      <c r="I9593" s="52"/>
      <c r="J9593" s="52"/>
      <c r="K9593" s="48"/>
      <c r="L9593" s="48"/>
      <c r="M9593" s="48"/>
      <c r="N9593" s="48"/>
      <c r="O9593" s="49"/>
    </row>
    <row r="9594" spans="3:15" x14ac:dyDescent="0.25">
      <c r="C9594" s="48"/>
      <c r="D9594" s="48"/>
      <c r="E9594" s="48"/>
      <c r="F9594" s="48"/>
      <c r="G9594" s="49"/>
      <c r="H9594" s="48"/>
      <c r="I9594" s="52"/>
      <c r="J9594" s="52"/>
      <c r="K9594" s="48"/>
      <c r="L9594" s="48"/>
      <c r="M9594" s="48"/>
      <c r="N9594" s="48"/>
      <c r="O9594" s="49"/>
    </row>
    <row r="9595" spans="3:15" x14ac:dyDescent="0.25">
      <c r="C9595" s="48"/>
      <c r="D9595" s="48"/>
      <c r="E9595" s="48"/>
      <c r="F9595" s="48"/>
      <c r="G9595" s="49"/>
      <c r="H9595" s="48"/>
      <c r="I9595" s="52"/>
      <c r="J9595" s="52"/>
      <c r="K9595" s="48"/>
      <c r="L9595" s="48"/>
      <c r="M9595" s="48"/>
      <c r="N9595" s="48"/>
      <c r="O9595" s="49"/>
    </row>
    <row r="9596" spans="3:15" x14ac:dyDescent="0.25">
      <c r="C9596" s="48"/>
      <c r="D9596" s="48"/>
      <c r="E9596" s="48"/>
      <c r="F9596" s="48"/>
      <c r="G9596" s="49"/>
      <c r="H9596" s="48"/>
      <c r="I9596" s="52"/>
      <c r="J9596" s="52"/>
      <c r="K9596" s="48"/>
      <c r="L9596" s="48"/>
      <c r="M9596" s="48"/>
      <c r="N9596" s="48"/>
      <c r="O9596" s="49"/>
    </row>
    <row r="9597" spans="3:15" x14ac:dyDescent="0.25">
      <c r="C9597" s="48"/>
      <c r="D9597" s="48"/>
      <c r="E9597" s="48"/>
      <c r="F9597" s="48"/>
      <c r="G9597" s="49"/>
      <c r="H9597" s="48"/>
      <c r="I9597" s="52"/>
      <c r="J9597" s="52"/>
      <c r="K9597" s="48"/>
      <c r="L9597" s="48"/>
      <c r="M9597" s="48"/>
      <c r="N9597" s="48"/>
      <c r="O9597" s="49"/>
    </row>
    <row r="9598" spans="3:15" x14ac:dyDescent="0.25">
      <c r="C9598" s="48"/>
      <c r="D9598" s="48"/>
      <c r="E9598" s="48"/>
      <c r="F9598" s="48"/>
      <c r="G9598" s="49"/>
      <c r="H9598" s="48"/>
      <c r="I9598" s="52"/>
      <c r="J9598" s="52"/>
      <c r="K9598" s="48"/>
      <c r="L9598" s="48"/>
      <c r="M9598" s="48"/>
      <c r="N9598" s="48"/>
      <c r="O9598" s="49"/>
    </row>
    <row r="9599" spans="3:15" x14ac:dyDescent="0.25">
      <c r="C9599" s="48"/>
      <c r="D9599" s="48"/>
      <c r="E9599" s="48"/>
      <c r="F9599" s="48"/>
      <c r="G9599" s="49"/>
      <c r="H9599" s="48"/>
      <c r="I9599" s="52"/>
      <c r="J9599" s="52"/>
      <c r="K9599" s="48"/>
      <c r="L9599" s="48"/>
      <c r="M9599" s="48"/>
      <c r="N9599" s="48"/>
      <c r="O9599" s="49"/>
    </row>
    <row r="9600" spans="3:15" x14ac:dyDescent="0.25">
      <c r="C9600" s="48"/>
      <c r="D9600" s="48"/>
      <c r="E9600" s="48"/>
      <c r="F9600" s="48"/>
      <c r="G9600" s="49"/>
      <c r="H9600" s="48"/>
      <c r="I9600" s="52"/>
      <c r="J9600" s="52"/>
      <c r="K9600" s="48"/>
      <c r="L9600" s="48"/>
      <c r="M9600" s="48"/>
      <c r="N9600" s="48"/>
      <c r="O9600" s="49"/>
    </row>
    <row r="9601" spans="3:15" x14ac:dyDescent="0.25">
      <c r="C9601" s="48"/>
      <c r="D9601" s="48"/>
      <c r="E9601" s="48"/>
      <c r="F9601" s="48"/>
      <c r="G9601" s="49"/>
      <c r="H9601" s="48"/>
      <c r="I9601" s="52"/>
      <c r="J9601" s="52"/>
      <c r="K9601" s="48"/>
      <c r="L9601" s="48"/>
      <c r="M9601" s="48"/>
      <c r="N9601" s="48"/>
      <c r="O9601" s="49"/>
    </row>
    <row r="9602" spans="3:15" x14ac:dyDescent="0.25">
      <c r="C9602" s="48"/>
      <c r="D9602" s="48"/>
      <c r="E9602" s="48"/>
      <c r="F9602" s="48"/>
      <c r="G9602" s="49"/>
      <c r="H9602" s="48"/>
      <c r="I9602" s="52"/>
      <c r="J9602" s="52"/>
      <c r="K9602" s="48"/>
      <c r="L9602" s="48"/>
      <c r="M9602" s="48"/>
      <c r="N9602" s="48"/>
      <c r="O9602" s="49"/>
    </row>
    <row r="9603" spans="3:15" x14ac:dyDescent="0.25">
      <c r="C9603" s="48"/>
      <c r="D9603" s="48"/>
      <c r="E9603" s="48"/>
      <c r="F9603" s="48"/>
      <c r="G9603" s="49"/>
      <c r="H9603" s="48"/>
      <c r="I9603" s="52"/>
      <c r="J9603" s="52"/>
      <c r="K9603" s="48"/>
      <c r="L9603" s="48"/>
      <c r="M9603" s="48"/>
      <c r="N9603" s="48"/>
      <c r="O9603" s="49"/>
    </row>
    <row r="9604" spans="3:15" x14ac:dyDescent="0.25">
      <c r="C9604" s="48"/>
      <c r="D9604" s="48"/>
      <c r="E9604" s="48"/>
      <c r="F9604" s="48"/>
      <c r="G9604" s="49"/>
      <c r="H9604" s="48"/>
      <c r="I9604" s="52"/>
      <c r="J9604" s="52"/>
      <c r="K9604" s="48"/>
      <c r="L9604" s="48"/>
      <c r="M9604" s="48"/>
      <c r="N9604" s="48"/>
      <c r="O9604" s="49"/>
    </row>
    <row r="9605" spans="3:15" x14ac:dyDescent="0.25">
      <c r="C9605" s="48"/>
      <c r="D9605" s="48"/>
      <c r="E9605" s="48"/>
      <c r="F9605" s="48"/>
      <c r="G9605" s="49"/>
      <c r="H9605" s="48"/>
      <c r="I9605" s="52"/>
      <c r="J9605" s="52"/>
      <c r="K9605" s="48"/>
      <c r="L9605" s="48"/>
      <c r="M9605" s="48"/>
      <c r="N9605" s="48"/>
      <c r="O9605" s="49"/>
    </row>
    <row r="9606" spans="3:15" x14ac:dyDescent="0.25">
      <c r="C9606" s="48"/>
      <c r="D9606" s="48"/>
      <c r="E9606" s="48"/>
      <c r="F9606" s="48"/>
      <c r="G9606" s="49"/>
      <c r="H9606" s="48"/>
      <c r="I9606" s="52"/>
      <c r="J9606" s="52"/>
      <c r="K9606" s="48"/>
      <c r="L9606" s="48"/>
      <c r="M9606" s="48"/>
      <c r="N9606" s="48"/>
      <c r="O9606" s="49"/>
    </row>
    <row r="9607" spans="3:15" x14ac:dyDescent="0.25">
      <c r="C9607" s="48"/>
      <c r="D9607" s="48"/>
      <c r="E9607" s="48"/>
      <c r="F9607" s="48"/>
      <c r="G9607" s="49"/>
      <c r="H9607" s="48"/>
      <c r="I9607" s="52"/>
      <c r="J9607" s="52"/>
      <c r="K9607" s="48"/>
      <c r="L9607" s="48"/>
      <c r="M9607" s="48"/>
      <c r="N9607" s="48"/>
      <c r="O9607" s="49"/>
    </row>
    <row r="9608" spans="3:15" x14ac:dyDescent="0.25">
      <c r="C9608" s="48"/>
      <c r="D9608" s="48"/>
      <c r="E9608" s="48"/>
      <c r="F9608" s="48"/>
      <c r="G9608" s="49"/>
      <c r="H9608" s="48"/>
      <c r="I9608" s="52"/>
      <c r="J9608" s="52"/>
      <c r="K9608" s="48"/>
      <c r="L9608" s="48"/>
      <c r="M9608" s="48"/>
      <c r="N9608" s="48"/>
      <c r="O9608" s="49"/>
    </row>
    <row r="9609" spans="3:15" x14ac:dyDescent="0.25">
      <c r="C9609" s="48"/>
      <c r="D9609" s="48"/>
      <c r="E9609" s="48"/>
      <c r="F9609" s="48"/>
      <c r="G9609" s="49"/>
      <c r="H9609" s="48"/>
      <c r="I9609" s="52"/>
      <c r="J9609" s="52"/>
      <c r="K9609" s="48"/>
      <c r="L9609" s="48"/>
      <c r="M9609" s="48"/>
      <c r="N9609" s="48"/>
      <c r="O9609" s="49"/>
    </row>
    <row r="9610" spans="3:15" x14ac:dyDescent="0.25">
      <c r="C9610" s="48"/>
      <c r="D9610" s="48"/>
      <c r="E9610" s="48"/>
      <c r="F9610" s="48"/>
      <c r="G9610" s="49"/>
      <c r="H9610" s="48"/>
      <c r="I9610" s="52"/>
      <c r="J9610" s="52"/>
      <c r="K9610" s="48"/>
      <c r="L9610" s="48"/>
      <c r="M9610" s="48"/>
      <c r="N9610" s="48"/>
      <c r="O9610" s="49"/>
    </row>
    <row r="9611" spans="3:15" x14ac:dyDescent="0.25">
      <c r="C9611" s="48"/>
      <c r="D9611" s="48"/>
      <c r="E9611" s="48"/>
      <c r="F9611" s="48"/>
      <c r="G9611" s="49"/>
      <c r="H9611" s="48"/>
      <c r="I9611" s="52"/>
      <c r="J9611" s="52"/>
      <c r="K9611" s="48"/>
      <c r="L9611" s="48"/>
      <c r="M9611" s="48"/>
      <c r="N9611" s="48"/>
      <c r="O9611" s="49"/>
    </row>
    <row r="9612" spans="3:15" x14ac:dyDescent="0.25">
      <c r="C9612" s="48"/>
      <c r="D9612" s="48"/>
      <c r="E9612" s="48"/>
      <c r="F9612" s="48"/>
      <c r="G9612" s="49"/>
      <c r="H9612" s="48"/>
      <c r="I9612" s="52"/>
      <c r="J9612" s="52"/>
      <c r="K9612" s="48"/>
      <c r="L9612" s="48"/>
      <c r="M9612" s="48"/>
      <c r="N9612" s="48"/>
      <c r="O9612" s="49"/>
    </row>
    <row r="9613" spans="3:15" x14ac:dyDescent="0.25">
      <c r="C9613" s="48"/>
      <c r="D9613" s="48"/>
      <c r="E9613" s="48"/>
      <c r="F9613" s="48"/>
      <c r="G9613" s="49"/>
      <c r="H9613" s="48"/>
      <c r="I9613" s="52"/>
      <c r="J9613" s="52"/>
      <c r="K9613" s="48"/>
      <c r="L9613" s="48"/>
      <c r="M9613" s="48"/>
      <c r="N9613" s="48"/>
      <c r="O9613" s="49"/>
    </row>
    <row r="9614" spans="3:15" x14ac:dyDescent="0.25">
      <c r="C9614" s="48"/>
      <c r="D9614" s="48"/>
      <c r="E9614" s="48"/>
      <c r="F9614" s="48"/>
      <c r="G9614" s="49"/>
      <c r="H9614" s="48"/>
      <c r="I9614" s="52"/>
      <c r="J9614" s="52"/>
      <c r="K9614" s="48"/>
      <c r="L9614" s="48"/>
      <c r="M9614" s="48"/>
      <c r="N9614" s="48"/>
      <c r="O9614" s="49"/>
    </row>
    <row r="9615" spans="3:15" x14ac:dyDescent="0.25">
      <c r="C9615" s="48"/>
      <c r="D9615" s="48"/>
      <c r="E9615" s="48"/>
      <c r="F9615" s="48"/>
      <c r="G9615" s="49"/>
      <c r="H9615" s="48"/>
      <c r="I9615" s="52"/>
      <c r="J9615" s="52"/>
      <c r="K9615" s="48"/>
      <c r="L9615" s="48"/>
      <c r="M9615" s="48"/>
      <c r="N9615" s="48"/>
      <c r="O9615" s="49"/>
    </row>
    <row r="9616" spans="3:15" x14ac:dyDescent="0.25">
      <c r="C9616" s="48"/>
      <c r="D9616" s="48"/>
      <c r="E9616" s="48"/>
      <c r="F9616" s="48"/>
      <c r="G9616" s="49"/>
      <c r="H9616" s="48"/>
      <c r="I9616" s="52"/>
      <c r="J9616" s="52"/>
      <c r="K9616" s="48"/>
      <c r="L9616" s="48"/>
      <c r="M9616" s="48"/>
      <c r="N9616" s="48"/>
      <c r="O9616" s="49"/>
    </row>
    <row r="9617" spans="3:15" x14ac:dyDescent="0.25">
      <c r="C9617" s="48"/>
      <c r="D9617" s="48"/>
      <c r="E9617" s="48"/>
      <c r="F9617" s="48"/>
      <c r="G9617" s="49"/>
      <c r="H9617" s="48"/>
      <c r="I9617" s="52"/>
      <c r="J9617" s="52"/>
      <c r="K9617" s="48"/>
      <c r="L9617" s="48"/>
      <c r="M9617" s="48"/>
      <c r="N9617" s="48"/>
      <c r="O9617" s="49"/>
    </row>
    <row r="9618" spans="3:15" x14ac:dyDescent="0.25">
      <c r="C9618" s="48"/>
      <c r="D9618" s="48"/>
      <c r="E9618" s="48"/>
      <c r="F9618" s="48"/>
      <c r="G9618" s="49"/>
      <c r="H9618" s="48"/>
      <c r="I9618" s="52"/>
      <c r="J9618" s="52"/>
      <c r="K9618" s="48"/>
      <c r="L9618" s="48"/>
      <c r="M9618" s="48"/>
      <c r="N9618" s="48"/>
      <c r="O9618" s="49"/>
    </row>
    <row r="9619" spans="3:15" x14ac:dyDescent="0.25">
      <c r="C9619" s="48"/>
      <c r="D9619" s="48"/>
      <c r="E9619" s="48"/>
      <c r="F9619" s="48"/>
      <c r="G9619" s="49"/>
      <c r="H9619" s="48"/>
      <c r="I9619" s="52"/>
      <c r="J9619" s="52"/>
      <c r="K9619" s="48"/>
      <c r="L9619" s="48"/>
      <c r="M9619" s="48"/>
      <c r="N9619" s="48"/>
      <c r="O9619" s="49"/>
    </row>
    <row r="9620" spans="3:15" x14ac:dyDescent="0.25">
      <c r="C9620" s="48"/>
      <c r="D9620" s="48"/>
      <c r="E9620" s="48"/>
      <c r="F9620" s="48"/>
      <c r="G9620" s="49"/>
      <c r="H9620" s="48"/>
      <c r="I9620" s="52"/>
      <c r="J9620" s="52"/>
      <c r="K9620" s="48"/>
      <c r="L9620" s="48"/>
      <c r="M9620" s="48"/>
      <c r="N9620" s="48"/>
      <c r="O9620" s="49"/>
    </row>
    <row r="9621" spans="3:15" x14ac:dyDescent="0.25">
      <c r="C9621" s="48"/>
      <c r="D9621" s="48"/>
      <c r="E9621" s="48"/>
      <c r="F9621" s="48"/>
      <c r="G9621" s="49"/>
      <c r="H9621" s="48"/>
      <c r="I9621" s="52"/>
      <c r="J9621" s="52"/>
      <c r="K9621" s="48"/>
      <c r="L9621" s="48"/>
      <c r="M9621" s="48"/>
      <c r="N9621" s="48"/>
      <c r="O9621" s="49"/>
    </row>
    <row r="9622" spans="3:15" x14ac:dyDescent="0.25">
      <c r="C9622" s="48"/>
      <c r="D9622" s="48"/>
      <c r="E9622" s="48"/>
      <c r="F9622" s="48"/>
      <c r="G9622" s="49"/>
      <c r="H9622" s="48"/>
      <c r="I9622" s="52"/>
      <c r="J9622" s="52"/>
      <c r="K9622" s="48"/>
      <c r="L9622" s="48"/>
      <c r="M9622" s="48"/>
      <c r="N9622" s="48"/>
      <c r="O9622" s="49"/>
    </row>
    <row r="9623" spans="3:15" x14ac:dyDescent="0.25">
      <c r="C9623" s="48"/>
      <c r="D9623" s="48"/>
      <c r="E9623" s="48"/>
      <c r="F9623" s="48"/>
      <c r="G9623" s="49"/>
      <c r="H9623" s="48"/>
      <c r="I9623" s="52"/>
      <c r="J9623" s="52"/>
      <c r="K9623" s="48"/>
      <c r="L9623" s="48"/>
      <c r="M9623" s="48"/>
      <c r="N9623" s="48"/>
      <c r="O9623" s="49"/>
    </row>
    <row r="9624" spans="3:15" x14ac:dyDescent="0.25">
      <c r="C9624" s="48"/>
      <c r="D9624" s="48"/>
      <c r="E9624" s="48"/>
      <c r="F9624" s="48"/>
      <c r="G9624" s="49"/>
      <c r="H9624" s="48"/>
      <c r="I9624" s="52"/>
      <c r="J9624" s="52"/>
      <c r="K9624" s="48"/>
      <c r="L9624" s="48"/>
      <c r="M9624" s="48"/>
      <c r="N9624" s="48"/>
      <c r="O9624" s="49"/>
    </row>
    <row r="9625" spans="3:15" x14ac:dyDescent="0.25">
      <c r="C9625" s="48"/>
      <c r="D9625" s="48"/>
      <c r="E9625" s="48"/>
      <c r="F9625" s="48"/>
      <c r="G9625" s="49"/>
      <c r="H9625" s="48"/>
      <c r="I9625" s="52"/>
      <c r="J9625" s="52"/>
      <c r="K9625" s="48"/>
      <c r="L9625" s="48"/>
      <c r="M9625" s="48"/>
      <c r="N9625" s="48"/>
      <c r="O9625" s="49"/>
    </row>
    <row r="9626" spans="3:15" x14ac:dyDescent="0.25">
      <c r="C9626" s="48"/>
      <c r="D9626" s="48"/>
      <c r="E9626" s="48"/>
      <c r="F9626" s="48"/>
      <c r="G9626" s="49"/>
      <c r="H9626" s="48"/>
      <c r="I9626" s="52"/>
      <c r="J9626" s="52"/>
      <c r="K9626" s="48"/>
      <c r="L9626" s="48"/>
      <c r="M9626" s="48"/>
      <c r="N9626" s="48"/>
      <c r="O9626" s="49"/>
    </row>
    <row r="9627" spans="3:15" x14ac:dyDescent="0.25">
      <c r="C9627" s="48"/>
      <c r="D9627" s="48"/>
      <c r="E9627" s="48"/>
      <c r="F9627" s="48"/>
      <c r="G9627" s="49"/>
      <c r="H9627" s="48"/>
      <c r="I9627" s="52"/>
      <c r="J9627" s="52"/>
      <c r="K9627" s="48"/>
      <c r="L9627" s="48"/>
      <c r="M9627" s="48"/>
      <c r="N9627" s="48"/>
      <c r="O9627" s="49"/>
    </row>
    <row r="9628" spans="3:15" x14ac:dyDescent="0.25">
      <c r="C9628" s="48"/>
      <c r="D9628" s="48"/>
      <c r="E9628" s="48"/>
      <c r="F9628" s="48"/>
      <c r="G9628" s="49"/>
      <c r="H9628" s="48"/>
      <c r="I9628" s="52"/>
      <c r="J9628" s="52"/>
      <c r="K9628" s="48"/>
      <c r="L9628" s="48"/>
      <c r="M9628" s="48"/>
      <c r="N9628" s="48"/>
      <c r="O9628" s="49"/>
    </row>
    <row r="9629" spans="3:15" x14ac:dyDescent="0.25">
      <c r="C9629" s="48"/>
      <c r="D9629" s="48"/>
      <c r="E9629" s="48"/>
      <c r="F9629" s="48"/>
      <c r="G9629" s="49"/>
      <c r="H9629" s="48"/>
      <c r="I9629" s="52"/>
      <c r="J9629" s="52"/>
      <c r="K9629" s="48"/>
      <c r="L9629" s="48"/>
      <c r="M9629" s="48"/>
      <c r="N9629" s="48"/>
      <c r="O9629" s="49"/>
    </row>
    <row r="9630" spans="3:15" x14ac:dyDescent="0.25">
      <c r="C9630" s="48"/>
      <c r="D9630" s="48"/>
      <c r="E9630" s="48"/>
      <c r="F9630" s="48"/>
      <c r="G9630" s="49"/>
      <c r="H9630" s="48"/>
      <c r="I9630" s="52"/>
      <c r="J9630" s="52"/>
      <c r="K9630" s="48"/>
      <c r="L9630" s="48"/>
      <c r="M9630" s="48"/>
      <c r="N9630" s="48"/>
      <c r="O9630" s="49"/>
    </row>
    <row r="9631" spans="3:15" x14ac:dyDescent="0.25">
      <c r="C9631" s="48"/>
      <c r="D9631" s="48"/>
      <c r="E9631" s="48"/>
      <c r="F9631" s="48"/>
      <c r="G9631" s="49"/>
      <c r="H9631" s="48"/>
      <c r="I9631" s="52"/>
      <c r="J9631" s="52"/>
      <c r="K9631" s="48"/>
      <c r="L9631" s="48"/>
      <c r="M9631" s="48"/>
      <c r="N9631" s="48"/>
      <c r="O9631" s="49"/>
    </row>
    <row r="9632" spans="3:15" x14ac:dyDescent="0.25">
      <c r="C9632" s="48"/>
      <c r="D9632" s="48"/>
      <c r="E9632" s="48"/>
      <c r="F9632" s="48"/>
      <c r="G9632" s="49"/>
      <c r="H9632" s="48"/>
      <c r="I9632" s="52"/>
      <c r="J9632" s="52"/>
      <c r="K9632" s="48"/>
      <c r="L9632" s="48"/>
      <c r="M9632" s="48"/>
      <c r="N9632" s="48"/>
      <c r="O9632" s="49"/>
    </row>
    <row r="9633" spans="3:15" x14ac:dyDescent="0.25">
      <c r="C9633" s="48"/>
      <c r="D9633" s="48"/>
      <c r="E9633" s="48"/>
      <c r="F9633" s="48"/>
      <c r="G9633" s="49"/>
      <c r="H9633" s="48"/>
      <c r="I9633" s="52"/>
      <c r="J9633" s="52"/>
      <c r="K9633" s="48"/>
      <c r="L9633" s="48"/>
      <c r="M9633" s="48"/>
      <c r="N9633" s="48"/>
      <c r="O9633" s="49"/>
    </row>
    <row r="9634" spans="3:15" x14ac:dyDescent="0.25">
      <c r="C9634" s="48"/>
      <c r="D9634" s="48"/>
      <c r="E9634" s="48"/>
      <c r="F9634" s="48"/>
      <c r="G9634" s="49"/>
      <c r="H9634" s="48"/>
      <c r="I9634" s="52"/>
      <c r="J9634" s="52"/>
      <c r="K9634" s="48"/>
      <c r="L9634" s="48"/>
      <c r="M9634" s="48"/>
      <c r="N9634" s="48"/>
      <c r="O9634" s="49"/>
    </row>
    <row r="9635" spans="3:15" x14ac:dyDescent="0.25">
      <c r="C9635" s="48"/>
      <c r="D9635" s="48"/>
      <c r="E9635" s="48"/>
      <c r="F9635" s="48"/>
      <c r="G9635" s="49"/>
      <c r="H9635" s="48"/>
      <c r="I9635" s="52"/>
      <c r="J9635" s="52"/>
      <c r="K9635" s="48"/>
      <c r="L9635" s="48"/>
      <c r="M9635" s="48"/>
      <c r="N9635" s="48"/>
      <c r="O9635" s="49"/>
    </row>
    <row r="9636" spans="3:15" x14ac:dyDescent="0.25">
      <c r="C9636" s="48"/>
      <c r="D9636" s="48"/>
      <c r="E9636" s="48"/>
      <c r="F9636" s="48"/>
      <c r="G9636" s="49"/>
      <c r="H9636" s="48"/>
      <c r="I9636" s="52"/>
      <c r="J9636" s="52"/>
      <c r="K9636" s="48"/>
      <c r="L9636" s="48"/>
      <c r="M9636" s="48"/>
      <c r="N9636" s="48"/>
      <c r="O9636" s="49"/>
    </row>
    <row r="9637" spans="3:15" x14ac:dyDescent="0.25">
      <c r="C9637" s="48"/>
      <c r="D9637" s="48"/>
      <c r="E9637" s="48"/>
      <c r="F9637" s="48"/>
      <c r="G9637" s="49"/>
      <c r="H9637" s="48"/>
      <c r="I9637" s="52"/>
      <c r="J9637" s="52"/>
      <c r="K9637" s="48"/>
      <c r="L9637" s="48"/>
      <c r="M9637" s="48"/>
      <c r="N9637" s="48"/>
      <c r="O9637" s="49"/>
    </row>
    <row r="9638" spans="3:15" x14ac:dyDescent="0.25">
      <c r="C9638" s="48"/>
      <c r="D9638" s="48"/>
      <c r="E9638" s="48"/>
      <c r="F9638" s="48"/>
      <c r="G9638" s="49"/>
      <c r="H9638" s="48"/>
      <c r="I9638" s="52"/>
      <c r="J9638" s="52"/>
      <c r="K9638" s="48"/>
      <c r="L9638" s="48"/>
      <c r="M9638" s="48"/>
      <c r="N9638" s="48"/>
      <c r="O9638" s="49"/>
    </row>
    <row r="9639" spans="3:15" x14ac:dyDescent="0.25">
      <c r="C9639" s="48"/>
      <c r="D9639" s="48"/>
      <c r="E9639" s="48"/>
      <c r="F9639" s="48"/>
      <c r="G9639" s="49"/>
      <c r="H9639" s="48"/>
      <c r="I9639" s="52"/>
      <c r="J9639" s="52"/>
      <c r="K9639" s="48"/>
      <c r="L9639" s="48"/>
      <c r="M9639" s="48"/>
      <c r="N9639" s="48"/>
      <c r="O9639" s="49"/>
    </row>
    <row r="9640" spans="3:15" x14ac:dyDescent="0.25">
      <c r="C9640" s="48"/>
      <c r="D9640" s="48"/>
      <c r="E9640" s="48"/>
      <c r="F9640" s="48"/>
      <c r="G9640" s="49"/>
      <c r="H9640" s="48"/>
      <c r="I9640" s="52"/>
      <c r="J9640" s="52"/>
      <c r="K9640" s="48"/>
      <c r="L9640" s="48"/>
      <c r="M9640" s="48"/>
      <c r="N9640" s="48"/>
      <c r="O9640" s="49"/>
    </row>
    <row r="9641" spans="3:15" x14ac:dyDescent="0.25">
      <c r="C9641" s="48"/>
      <c r="D9641" s="48"/>
      <c r="E9641" s="48"/>
      <c r="F9641" s="48"/>
      <c r="G9641" s="49"/>
      <c r="H9641" s="48"/>
      <c r="I9641" s="52"/>
      <c r="J9641" s="52"/>
      <c r="K9641" s="48"/>
      <c r="L9641" s="48"/>
      <c r="M9641" s="48"/>
      <c r="N9641" s="48"/>
      <c r="O9641" s="49"/>
    </row>
    <row r="9642" spans="3:15" x14ac:dyDescent="0.25">
      <c r="C9642" s="48"/>
      <c r="D9642" s="48"/>
      <c r="E9642" s="48"/>
      <c r="F9642" s="48"/>
      <c r="G9642" s="49"/>
      <c r="H9642" s="48"/>
      <c r="I9642" s="52"/>
      <c r="J9642" s="52"/>
      <c r="K9642" s="48"/>
      <c r="L9642" s="48"/>
      <c r="M9642" s="48"/>
      <c r="N9642" s="48"/>
      <c r="O9642" s="49"/>
    </row>
    <row r="9643" spans="3:15" x14ac:dyDescent="0.25">
      <c r="C9643" s="48"/>
      <c r="D9643" s="48"/>
      <c r="E9643" s="48"/>
      <c r="F9643" s="48"/>
      <c r="G9643" s="49"/>
      <c r="H9643" s="48"/>
      <c r="I9643" s="52"/>
      <c r="J9643" s="52"/>
      <c r="K9643" s="48"/>
      <c r="L9643" s="48"/>
      <c r="M9643" s="48"/>
      <c r="N9643" s="48"/>
      <c r="O9643" s="49"/>
    </row>
    <row r="9644" spans="3:15" x14ac:dyDescent="0.25">
      <c r="C9644" s="48"/>
      <c r="D9644" s="48"/>
      <c r="E9644" s="48"/>
      <c r="F9644" s="48"/>
      <c r="G9644" s="49"/>
      <c r="H9644" s="48"/>
      <c r="I9644" s="52"/>
      <c r="J9644" s="52"/>
      <c r="K9644" s="48"/>
      <c r="L9644" s="48"/>
      <c r="M9644" s="48"/>
      <c r="N9644" s="48"/>
      <c r="O9644" s="49"/>
    </row>
    <row r="9645" spans="3:15" x14ac:dyDescent="0.25">
      <c r="C9645" s="48"/>
      <c r="D9645" s="48"/>
      <c r="E9645" s="48"/>
      <c r="F9645" s="48"/>
      <c r="G9645" s="49"/>
      <c r="H9645" s="48"/>
      <c r="I9645" s="52"/>
      <c r="J9645" s="52"/>
      <c r="K9645" s="48"/>
      <c r="L9645" s="48"/>
      <c r="M9645" s="48"/>
      <c r="N9645" s="48"/>
      <c r="O9645" s="49"/>
    </row>
    <row r="9646" spans="3:15" x14ac:dyDescent="0.25">
      <c r="C9646" s="48"/>
      <c r="D9646" s="48"/>
      <c r="E9646" s="48"/>
      <c r="F9646" s="48"/>
      <c r="G9646" s="49"/>
      <c r="H9646" s="48"/>
      <c r="I9646" s="52"/>
      <c r="J9646" s="52"/>
      <c r="K9646" s="48"/>
      <c r="L9646" s="48"/>
      <c r="M9646" s="48"/>
      <c r="N9646" s="48"/>
      <c r="O9646" s="49"/>
    </row>
    <row r="9647" spans="3:15" x14ac:dyDescent="0.25">
      <c r="C9647" s="48"/>
      <c r="D9647" s="48"/>
      <c r="E9647" s="48"/>
      <c r="F9647" s="48"/>
      <c r="G9647" s="49"/>
      <c r="H9647" s="48"/>
      <c r="I9647" s="52"/>
      <c r="J9647" s="52"/>
      <c r="K9647" s="48"/>
      <c r="L9647" s="48"/>
      <c r="M9647" s="48"/>
      <c r="N9647" s="48"/>
      <c r="O9647" s="49"/>
    </row>
    <row r="9648" spans="3:15" x14ac:dyDescent="0.25">
      <c r="C9648" s="48"/>
      <c r="D9648" s="48"/>
      <c r="E9648" s="48"/>
      <c r="F9648" s="48"/>
      <c r="G9648" s="49"/>
      <c r="H9648" s="48"/>
      <c r="I9648" s="52"/>
      <c r="J9648" s="52"/>
      <c r="K9648" s="48"/>
      <c r="L9648" s="48"/>
      <c r="M9648" s="48"/>
      <c r="N9648" s="48"/>
      <c r="O9648" s="49"/>
    </row>
    <row r="9649" spans="3:15" x14ac:dyDescent="0.25">
      <c r="C9649" s="48"/>
      <c r="D9649" s="48"/>
      <c r="E9649" s="48"/>
      <c r="F9649" s="48"/>
      <c r="G9649" s="49"/>
      <c r="H9649" s="48"/>
      <c r="I9649" s="52"/>
      <c r="J9649" s="52"/>
      <c r="K9649" s="48"/>
      <c r="L9649" s="48"/>
      <c r="M9649" s="48"/>
      <c r="N9649" s="48"/>
      <c r="O9649" s="49"/>
    </row>
    <row r="9650" spans="3:15" x14ac:dyDescent="0.25">
      <c r="C9650" s="48"/>
      <c r="D9650" s="48"/>
      <c r="E9650" s="48"/>
      <c r="F9650" s="48"/>
      <c r="G9650" s="49"/>
      <c r="H9650" s="48"/>
      <c r="I9650" s="52"/>
      <c r="J9650" s="52"/>
      <c r="K9650" s="48"/>
      <c r="L9650" s="48"/>
      <c r="M9650" s="48"/>
      <c r="N9650" s="48"/>
      <c r="O9650" s="49"/>
    </row>
    <row r="9651" spans="3:15" x14ac:dyDescent="0.25">
      <c r="C9651" s="48"/>
      <c r="D9651" s="48"/>
      <c r="E9651" s="48"/>
      <c r="F9651" s="48"/>
      <c r="G9651" s="49"/>
      <c r="H9651" s="48"/>
      <c r="I9651" s="52"/>
      <c r="J9651" s="52"/>
      <c r="K9651" s="48"/>
      <c r="L9651" s="48"/>
      <c r="M9651" s="48"/>
      <c r="N9651" s="48"/>
      <c r="O9651" s="49"/>
    </row>
    <row r="9652" spans="3:15" x14ac:dyDescent="0.25">
      <c r="C9652" s="48"/>
      <c r="D9652" s="48"/>
      <c r="E9652" s="48"/>
      <c r="F9652" s="48"/>
      <c r="G9652" s="49"/>
      <c r="H9652" s="48"/>
      <c r="I9652" s="52"/>
      <c r="J9652" s="52"/>
      <c r="K9652" s="48"/>
      <c r="L9652" s="48"/>
      <c r="M9652" s="48"/>
      <c r="N9652" s="48"/>
      <c r="O9652" s="49"/>
    </row>
    <row r="9653" spans="3:15" x14ac:dyDescent="0.25">
      <c r="C9653" s="48"/>
      <c r="D9653" s="48"/>
      <c r="E9653" s="48"/>
      <c r="F9653" s="48"/>
      <c r="G9653" s="49"/>
      <c r="H9653" s="48"/>
      <c r="I9653" s="52"/>
      <c r="J9653" s="52"/>
      <c r="K9653" s="48"/>
      <c r="L9653" s="48"/>
      <c r="M9653" s="48"/>
      <c r="N9653" s="48"/>
      <c r="O9653" s="49"/>
    </row>
    <row r="9654" spans="3:15" x14ac:dyDescent="0.25">
      <c r="C9654" s="48"/>
      <c r="D9654" s="48"/>
      <c r="E9654" s="48"/>
      <c r="F9654" s="48"/>
      <c r="G9654" s="49"/>
      <c r="H9654" s="48"/>
      <c r="I9654" s="52"/>
      <c r="J9654" s="52"/>
      <c r="K9654" s="48"/>
      <c r="L9654" s="48"/>
      <c r="M9654" s="48"/>
      <c r="N9654" s="48"/>
      <c r="O9654" s="49"/>
    </row>
    <row r="9655" spans="3:15" x14ac:dyDescent="0.25">
      <c r="C9655" s="48"/>
      <c r="D9655" s="48"/>
      <c r="E9655" s="48"/>
      <c r="F9655" s="48"/>
      <c r="G9655" s="49"/>
      <c r="H9655" s="48"/>
      <c r="I9655" s="52"/>
      <c r="J9655" s="52"/>
      <c r="K9655" s="48"/>
      <c r="L9655" s="48"/>
      <c r="M9655" s="48"/>
      <c r="N9655" s="48"/>
      <c r="O9655" s="49"/>
    </row>
    <row r="9656" spans="3:15" x14ac:dyDescent="0.25">
      <c r="C9656" s="48"/>
      <c r="D9656" s="48"/>
      <c r="E9656" s="48"/>
      <c r="F9656" s="48"/>
      <c r="G9656" s="49"/>
      <c r="H9656" s="48"/>
      <c r="I9656" s="52"/>
      <c r="J9656" s="52"/>
      <c r="K9656" s="48"/>
      <c r="L9656" s="48"/>
      <c r="M9656" s="48"/>
      <c r="N9656" s="48"/>
      <c r="O9656" s="49"/>
    </row>
    <row r="9657" spans="3:15" x14ac:dyDescent="0.25">
      <c r="C9657" s="48"/>
      <c r="D9657" s="48"/>
      <c r="E9657" s="48"/>
      <c r="F9657" s="48"/>
      <c r="G9657" s="49"/>
      <c r="H9657" s="48"/>
      <c r="I9657" s="52"/>
      <c r="J9657" s="52"/>
      <c r="K9657" s="48"/>
      <c r="L9657" s="48"/>
      <c r="M9657" s="48"/>
      <c r="N9657" s="48"/>
      <c r="O9657" s="49"/>
    </row>
    <row r="9658" spans="3:15" x14ac:dyDescent="0.25">
      <c r="C9658" s="48"/>
      <c r="D9658" s="48"/>
      <c r="E9658" s="48"/>
      <c r="F9658" s="48"/>
      <c r="G9658" s="49"/>
      <c r="H9658" s="48"/>
      <c r="I9658" s="52"/>
      <c r="J9658" s="52"/>
      <c r="K9658" s="48"/>
      <c r="L9658" s="48"/>
      <c r="M9658" s="48"/>
      <c r="N9658" s="48"/>
      <c r="O9658" s="49"/>
    </row>
    <row r="9659" spans="3:15" x14ac:dyDescent="0.25">
      <c r="C9659" s="48"/>
      <c r="D9659" s="48"/>
      <c r="E9659" s="48"/>
      <c r="F9659" s="48"/>
      <c r="G9659" s="49"/>
      <c r="H9659" s="48"/>
      <c r="I9659" s="52"/>
      <c r="J9659" s="52"/>
      <c r="K9659" s="48"/>
      <c r="L9659" s="48"/>
      <c r="M9659" s="48"/>
      <c r="N9659" s="48"/>
      <c r="O9659" s="49"/>
    </row>
    <row r="9660" spans="3:15" x14ac:dyDescent="0.25">
      <c r="C9660" s="48"/>
      <c r="D9660" s="48"/>
      <c r="E9660" s="48"/>
      <c r="F9660" s="48"/>
      <c r="G9660" s="49"/>
      <c r="H9660" s="48"/>
      <c r="I9660" s="52"/>
      <c r="J9660" s="52"/>
      <c r="K9660" s="48"/>
      <c r="L9660" s="48"/>
      <c r="M9660" s="48"/>
      <c r="N9660" s="48"/>
      <c r="O9660" s="49"/>
    </row>
    <row r="9661" spans="3:15" x14ac:dyDescent="0.25">
      <c r="C9661" s="48"/>
      <c r="D9661" s="48"/>
      <c r="E9661" s="48"/>
      <c r="F9661" s="48"/>
      <c r="G9661" s="49"/>
      <c r="H9661" s="48"/>
      <c r="I9661" s="52"/>
      <c r="J9661" s="52"/>
      <c r="K9661" s="48"/>
      <c r="L9661" s="48"/>
      <c r="M9661" s="48"/>
      <c r="N9661" s="48"/>
      <c r="O9661" s="49"/>
    </row>
    <row r="9662" spans="3:15" x14ac:dyDescent="0.25">
      <c r="C9662" s="48"/>
      <c r="D9662" s="48"/>
      <c r="E9662" s="48"/>
      <c r="F9662" s="48"/>
      <c r="G9662" s="49"/>
      <c r="H9662" s="48"/>
      <c r="I9662" s="52"/>
      <c r="J9662" s="52"/>
      <c r="K9662" s="48"/>
      <c r="L9662" s="48"/>
      <c r="M9662" s="48"/>
      <c r="N9662" s="48"/>
      <c r="O9662" s="49"/>
    </row>
    <row r="9663" spans="3:15" x14ac:dyDescent="0.25">
      <c r="C9663" s="48"/>
      <c r="D9663" s="48"/>
      <c r="E9663" s="48"/>
      <c r="F9663" s="48"/>
      <c r="G9663" s="49"/>
      <c r="H9663" s="48"/>
      <c r="I9663" s="52"/>
      <c r="J9663" s="52"/>
      <c r="K9663" s="48"/>
      <c r="L9663" s="48"/>
      <c r="M9663" s="48"/>
      <c r="N9663" s="48"/>
      <c r="O9663" s="49"/>
    </row>
    <row r="9664" spans="3:15" x14ac:dyDescent="0.25">
      <c r="C9664" s="48"/>
      <c r="D9664" s="48"/>
      <c r="E9664" s="48"/>
      <c r="F9664" s="48"/>
      <c r="G9664" s="49"/>
      <c r="H9664" s="48"/>
      <c r="I9664" s="52"/>
      <c r="J9664" s="52"/>
      <c r="K9664" s="48"/>
      <c r="L9664" s="48"/>
      <c r="M9664" s="48"/>
      <c r="N9664" s="48"/>
      <c r="O9664" s="49"/>
    </row>
    <row r="9665" spans="3:15" x14ac:dyDescent="0.25">
      <c r="C9665" s="48"/>
      <c r="D9665" s="48"/>
      <c r="E9665" s="48"/>
      <c r="F9665" s="48"/>
      <c r="G9665" s="49"/>
      <c r="H9665" s="48"/>
      <c r="I9665" s="52"/>
      <c r="J9665" s="52"/>
      <c r="K9665" s="48"/>
      <c r="L9665" s="48"/>
      <c r="M9665" s="48"/>
      <c r="N9665" s="48"/>
      <c r="O9665" s="49"/>
    </row>
    <row r="9666" spans="3:15" x14ac:dyDescent="0.25">
      <c r="C9666" s="48"/>
      <c r="D9666" s="48"/>
      <c r="E9666" s="48"/>
      <c r="F9666" s="48"/>
      <c r="G9666" s="49"/>
      <c r="H9666" s="48"/>
      <c r="I9666" s="52"/>
      <c r="J9666" s="52"/>
      <c r="K9666" s="48"/>
      <c r="L9666" s="48"/>
      <c r="M9666" s="48"/>
      <c r="N9666" s="48"/>
      <c r="O9666" s="49"/>
    </row>
    <row r="9667" spans="3:15" x14ac:dyDescent="0.25">
      <c r="C9667" s="48"/>
      <c r="D9667" s="48"/>
      <c r="E9667" s="48"/>
      <c r="F9667" s="48"/>
      <c r="G9667" s="49"/>
      <c r="H9667" s="48"/>
      <c r="I9667" s="52"/>
      <c r="J9667" s="52"/>
      <c r="K9667" s="48"/>
      <c r="L9667" s="48"/>
      <c r="M9667" s="48"/>
      <c r="N9667" s="48"/>
      <c r="O9667" s="49"/>
    </row>
    <row r="9668" spans="3:15" x14ac:dyDescent="0.25">
      <c r="C9668" s="48"/>
      <c r="D9668" s="48"/>
      <c r="E9668" s="48"/>
      <c r="F9668" s="48"/>
      <c r="G9668" s="49"/>
      <c r="H9668" s="48"/>
      <c r="I9668" s="52"/>
      <c r="J9668" s="52"/>
      <c r="K9668" s="48"/>
      <c r="L9668" s="48"/>
      <c r="M9668" s="48"/>
      <c r="N9668" s="48"/>
      <c r="O9668" s="49"/>
    </row>
    <row r="9669" spans="3:15" x14ac:dyDescent="0.25">
      <c r="C9669" s="48"/>
      <c r="D9669" s="48"/>
      <c r="E9669" s="48"/>
      <c r="F9669" s="48"/>
      <c r="G9669" s="49"/>
      <c r="H9669" s="48"/>
      <c r="I9669" s="52"/>
      <c r="J9669" s="52"/>
      <c r="K9669" s="48"/>
      <c r="L9669" s="48"/>
      <c r="M9669" s="48"/>
      <c r="N9669" s="48"/>
      <c r="O9669" s="49"/>
    </row>
    <row r="9670" spans="3:15" x14ac:dyDescent="0.25">
      <c r="C9670" s="48"/>
      <c r="D9670" s="48"/>
      <c r="E9670" s="48"/>
      <c r="F9670" s="48"/>
      <c r="G9670" s="49"/>
      <c r="H9670" s="48"/>
      <c r="I9670" s="52"/>
      <c r="J9670" s="52"/>
      <c r="K9670" s="48"/>
      <c r="L9670" s="48"/>
      <c r="M9670" s="48"/>
      <c r="N9670" s="48"/>
      <c r="O9670" s="49"/>
    </row>
    <row r="9671" spans="3:15" x14ac:dyDescent="0.25">
      <c r="C9671" s="48"/>
      <c r="D9671" s="48"/>
      <c r="E9671" s="48"/>
      <c r="F9671" s="48"/>
      <c r="G9671" s="49"/>
      <c r="H9671" s="48"/>
      <c r="I9671" s="52"/>
      <c r="J9671" s="52"/>
      <c r="K9671" s="48"/>
      <c r="L9671" s="48"/>
      <c r="M9671" s="48"/>
      <c r="N9671" s="48"/>
      <c r="O9671" s="49"/>
    </row>
    <row r="9672" spans="3:15" x14ac:dyDescent="0.25">
      <c r="C9672" s="48"/>
      <c r="D9672" s="48"/>
      <c r="E9672" s="48"/>
      <c r="F9672" s="48"/>
      <c r="G9672" s="49"/>
      <c r="H9672" s="48"/>
      <c r="I9672" s="52"/>
      <c r="J9672" s="52"/>
      <c r="K9672" s="48"/>
      <c r="L9672" s="48"/>
      <c r="M9672" s="48"/>
      <c r="N9672" s="48"/>
      <c r="O9672" s="49"/>
    </row>
    <row r="9673" spans="3:15" x14ac:dyDescent="0.25">
      <c r="C9673" s="48"/>
      <c r="D9673" s="48"/>
      <c r="E9673" s="48"/>
      <c r="F9673" s="48"/>
      <c r="G9673" s="49"/>
      <c r="H9673" s="48"/>
      <c r="I9673" s="52"/>
      <c r="J9673" s="52"/>
      <c r="K9673" s="48"/>
      <c r="L9673" s="48"/>
      <c r="M9673" s="48"/>
      <c r="N9673" s="48"/>
      <c r="O9673" s="49"/>
    </row>
    <row r="9674" spans="3:15" x14ac:dyDescent="0.25">
      <c r="C9674" s="48"/>
      <c r="D9674" s="48"/>
      <c r="E9674" s="48"/>
      <c r="F9674" s="48"/>
      <c r="G9674" s="49"/>
      <c r="H9674" s="48"/>
      <c r="I9674" s="52"/>
      <c r="J9674" s="52"/>
      <c r="K9674" s="48"/>
      <c r="L9674" s="48"/>
      <c r="M9674" s="48"/>
      <c r="N9674" s="48"/>
      <c r="O9674" s="49"/>
    </row>
    <row r="9675" spans="3:15" x14ac:dyDescent="0.25">
      <c r="C9675" s="48"/>
      <c r="D9675" s="48"/>
      <c r="E9675" s="48"/>
      <c r="F9675" s="48"/>
      <c r="G9675" s="49"/>
      <c r="H9675" s="48"/>
      <c r="I9675" s="52"/>
      <c r="J9675" s="52"/>
      <c r="K9675" s="48"/>
      <c r="L9675" s="48"/>
      <c r="M9675" s="48"/>
      <c r="N9675" s="48"/>
      <c r="O9675" s="49"/>
    </row>
    <row r="9676" spans="3:15" x14ac:dyDescent="0.25">
      <c r="C9676" s="48"/>
      <c r="D9676" s="48"/>
      <c r="E9676" s="48"/>
      <c r="F9676" s="48"/>
      <c r="G9676" s="49"/>
      <c r="H9676" s="48"/>
      <c r="I9676" s="52"/>
      <c r="J9676" s="52"/>
      <c r="K9676" s="48"/>
      <c r="L9676" s="48"/>
      <c r="M9676" s="48"/>
      <c r="N9676" s="48"/>
      <c r="O9676" s="49"/>
    </row>
    <row r="9677" spans="3:15" x14ac:dyDescent="0.25">
      <c r="C9677" s="48"/>
      <c r="D9677" s="48"/>
      <c r="E9677" s="48"/>
      <c r="F9677" s="48"/>
      <c r="G9677" s="49"/>
      <c r="H9677" s="48"/>
      <c r="I9677" s="52"/>
      <c r="J9677" s="52"/>
      <c r="K9677" s="48"/>
      <c r="L9677" s="48"/>
      <c r="M9677" s="48"/>
      <c r="N9677" s="48"/>
      <c r="O9677" s="49"/>
    </row>
    <row r="9678" spans="3:15" x14ac:dyDescent="0.25">
      <c r="C9678" s="48"/>
      <c r="D9678" s="48"/>
      <c r="E9678" s="48"/>
      <c r="F9678" s="48"/>
      <c r="G9678" s="49"/>
      <c r="H9678" s="48"/>
      <c r="I9678" s="52"/>
      <c r="J9678" s="52"/>
      <c r="K9678" s="48"/>
      <c r="L9678" s="48"/>
      <c r="M9678" s="48"/>
      <c r="N9678" s="48"/>
      <c r="O9678" s="49"/>
    </row>
    <row r="9679" spans="3:15" x14ac:dyDescent="0.25">
      <c r="C9679" s="48"/>
      <c r="D9679" s="48"/>
      <c r="E9679" s="48"/>
      <c r="F9679" s="48"/>
      <c r="G9679" s="49"/>
      <c r="H9679" s="48"/>
      <c r="I9679" s="52"/>
      <c r="J9679" s="52"/>
      <c r="K9679" s="48"/>
      <c r="L9679" s="48"/>
      <c r="M9679" s="48"/>
      <c r="N9679" s="48"/>
      <c r="O9679" s="49"/>
    </row>
    <row r="9680" spans="3:15" x14ac:dyDescent="0.25">
      <c r="C9680" s="48"/>
      <c r="D9680" s="48"/>
      <c r="E9680" s="48"/>
      <c r="F9680" s="48"/>
      <c r="G9680" s="49"/>
      <c r="H9680" s="48"/>
      <c r="I9680" s="52"/>
      <c r="J9680" s="52"/>
      <c r="K9680" s="48"/>
      <c r="L9680" s="48"/>
      <c r="M9680" s="48"/>
      <c r="N9680" s="48"/>
      <c r="O9680" s="49"/>
    </row>
    <row r="9681" spans="3:15" x14ac:dyDescent="0.25">
      <c r="C9681" s="48"/>
      <c r="D9681" s="48"/>
      <c r="E9681" s="48"/>
      <c r="F9681" s="48"/>
      <c r="G9681" s="49"/>
      <c r="H9681" s="48"/>
      <c r="I9681" s="52"/>
      <c r="J9681" s="52"/>
      <c r="K9681" s="48"/>
      <c r="L9681" s="48"/>
      <c r="M9681" s="48"/>
      <c r="N9681" s="48"/>
      <c r="O9681" s="49"/>
    </row>
    <row r="9682" spans="3:15" x14ac:dyDescent="0.25">
      <c r="C9682" s="48"/>
      <c r="D9682" s="48"/>
      <c r="E9682" s="48"/>
      <c r="F9682" s="48"/>
      <c r="G9682" s="49"/>
      <c r="H9682" s="48"/>
      <c r="I9682" s="52"/>
      <c r="J9682" s="52"/>
      <c r="K9682" s="48"/>
      <c r="L9682" s="48"/>
      <c r="M9682" s="48"/>
      <c r="N9682" s="48"/>
      <c r="O9682" s="49"/>
    </row>
    <row r="9683" spans="3:15" x14ac:dyDescent="0.25">
      <c r="C9683" s="48"/>
      <c r="D9683" s="48"/>
      <c r="E9683" s="48"/>
      <c r="F9683" s="48"/>
      <c r="G9683" s="49"/>
      <c r="H9683" s="48"/>
      <c r="I9683" s="52"/>
      <c r="J9683" s="52"/>
      <c r="K9683" s="48"/>
      <c r="L9683" s="48"/>
      <c r="M9683" s="48"/>
      <c r="N9683" s="48"/>
      <c r="O9683" s="49"/>
    </row>
    <row r="9684" spans="3:15" x14ac:dyDescent="0.25">
      <c r="C9684" s="48"/>
      <c r="D9684" s="48"/>
      <c r="E9684" s="48"/>
      <c r="F9684" s="48"/>
      <c r="G9684" s="49"/>
      <c r="H9684" s="48"/>
      <c r="I9684" s="52"/>
      <c r="J9684" s="52"/>
      <c r="K9684" s="48"/>
      <c r="L9684" s="48"/>
      <c r="M9684" s="48"/>
      <c r="N9684" s="48"/>
      <c r="O9684" s="49"/>
    </row>
    <row r="9685" spans="3:15" x14ac:dyDescent="0.25">
      <c r="C9685" s="48"/>
      <c r="D9685" s="48"/>
      <c r="E9685" s="48"/>
      <c r="F9685" s="48"/>
      <c r="G9685" s="49"/>
      <c r="H9685" s="48"/>
      <c r="I9685" s="52"/>
      <c r="J9685" s="52"/>
      <c r="K9685" s="48"/>
      <c r="L9685" s="48"/>
      <c r="M9685" s="48"/>
      <c r="N9685" s="48"/>
      <c r="O9685" s="49"/>
    </row>
    <row r="9686" spans="3:15" x14ac:dyDescent="0.25">
      <c r="C9686" s="48"/>
      <c r="D9686" s="48"/>
      <c r="E9686" s="48"/>
      <c r="F9686" s="48"/>
      <c r="G9686" s="49"/>
      <c r="H9686" s="48"/>
      <c r="I9686" s="52"/>
      <c r="J9686" s="52"/>
      <c r="K9686" s="48"/>
      <c r="L9686" s="48"/>
      <c r="M9686" s="48"/>
      <c r="N9686" s="48"/>
      <c r="O9686" s="49"/>
    </row>
    <row r="9687" spans="3:15" x14ac:dyDescent="0.25">
      <c r="C9687" s="48"/>
      <c r="D9687" s="48"/>
      <c r="E9687" s="48"/>
      <c r="F9687" s="48"/>
      <c r="G9687" s="49"/>
      <c r="H9687" s="48"/>
      <c r="I9687" s="52"/>
      <c r="J9687" s="52"/>
      <c r="K9687" s="48"/>
      <c r="L9687" s="48"/>
      <c r="M9687" s="48"/>
      <c r="N9687" s="48"/>
      <c r="O9687" s="49"/>
    </row>
    <row r="9688" spans="3:15" x14ac:dyDescent="0.25">
      <c r="C9688" s="48"/>
      <c r="D9688" s="48"/>
      <c r="E9688" s="48"/>
      <c r="F9688" s="48"/>
      <c r="G9688" s="49"/>
      <c r="H9688" s="48"/>
      <c r="I9688" s="52"/>
      <c r="J9688" s="52"/>
      <c r="K9688" s="48"/>
      <c r="L9688" s="48"/>
      <c r="M9688" s="48"/>
      <c r="N9688" s="48"/>
      <c r="O9688" s="49"/>
    </row>
    <row r="9689" spans="3:15" x14ac:dyDescent="0.25">
      <c r="C9689" s="48"/>
      <c r="D9689" s="48"/>
      <c r="E9689" s="48"/>
      <c r="F9689" s="48"/>
      <c r="G9689" s="49"/>
      <c r="H9689" s="48"/>
      <c r="I9689" s="52"/>
      <c r="J9689" s="52"/>
      <c r="K9689" s="48"/>
      <c r="L9689" s="48"/>
      <c r="M9689" s="48"/>
      <c r="N9689" s="48"/>
      <c r="O9689" s="49"/>
    </row>
    <row r="9690" spans="3:15" x14ac:dyDescent="0.25">
      <c r="C9690" s="48"/>
      <c r="D9690" s="48"/>
      <c r="E9690" s="48"/>
      <c r="F9690" s="48"/>
      <c r="G9690" s="49"/>
      <c r="H9690" s="48"/>
      <c r="I9690" s="52"/>
      <c r="J9690" s="52"/>
      <c r="K9690" s="48"/>
      <c r="L9690" s="48"/>
      <c r="M9690" s="48"/>
      <c r="N9690" s="48"/>
      <c r="O9690" s="49"/>
    </row>
    <row r="9691" spans="3:15" x14ac:dyDescent="0.25">
      <c r="C9691" s="48"/>
      <c r="D9691" s="48"/>
      <c r="E9691" s="48"/>
      <c r="F9691" s="48"/>
      <c r="G9691" s="49"/>
      <c r="H9691" s="48"/>
      <c r="I9691" s="52"/>
      <c r="J9691" s="52"/>
      <c r="K9691" s="48"/>
      <c r="L9691" s="48"/>
      <c r="M9691" s="48"/>
      <c r="N9691" s="48"/>
      <c r="O9691" s="49"/>
    </row>
    <row r="9692" spans="3:15" x14ac:dyDescent="0.25">
      <c r="C9692" s="48"/>
      <c r="D9692" s="48"/>
      <c r="E9692" s="48"/>
      <c r="F9692" s="48"/>
      <c r="G9692" s="49"/>
      <c r="H9692" s="48"/>
      <c r="I9692" s="52"/>
      <c r="J9692" s="52"/>
      <c r="K9692" s="48"/>
      <c r="L9692" s="48"/>
      <c r="M9692" s="48"/>
      <c r="N9692" s="48"/>
      <c r="O9692" s="49"/>
    </row>
    <row r="9693" spans="3:15" x14ac:dyDescent="0.25">
      <c r="C9693" s="48"/>
      <c r="D9693" s="48"/>
      <c r="E9693" s="48"/>
      <c r="F9693" s="48"/>
      <c r="G9693" s="49"/>
      <c r="H9693" s="48"/>
      <c r="I9693" s="52"/>
      <c r="J9693" s="52"/>
      <c r="K9693" s="48"/>
      <c r="L9693" s="48"/>
      <c r="M9693" s="48"/>
      <c r="N9693" s="48"/>
      <c r="O9693" s="49"/>
    </row>
    <row r="9694" spans="3:15" x14ac:dyDescent="0.25">
      <c r="C9694" s="48"/>
      <c r="D9694" s="48"/>
      <c r="E9694" s="48"/>
      <c r="F9694" s="48"/>
      <c r="G9694" s="49"/>
      <c r="H9694" s="48"/>
      <c r="I9694" s="52"/>
      <c r="J9694" s="52"/>
      <c r="K9694" s="48"/>
      <c r="L9694" s="48"/>
      <c r="M9694" s="48"/>
      <c r="N9694" s="48"/>
      <c r="O9694" s="49"/>
    </row>
    <row r="9695" spans="3:15" x14ac:dyDescent="0.25">
      <c r="C9695" s="48"/>
      <c r="D9695" s="48"/>
      <c r="E9695" s="48"/>
      <c r="F9695" s="48"/>
      <c r="G9695" s="49"/>
      <c r="H9695" s="48"/>
      <c r="I9695" s="52"/>
      <c r="J9695" s="52"/>
      <c r="K9695" s="48"/>
      <c r="L9695" s="48"/>
      <c r="M9695" s="48"/>
      <c r="N9695" s="48"/>
      <c r="O9695" s="49"/>
    </row>
    <row r="9696" spans="3:15" x14ac:dyDescent="0.25">
      <c r="C9696" s="48"/>
      <c r="D9696" s="48"/>
      <c r="E9696" s="48"/>
      <c r="F9696" s="48"/>
      <c r="G9696" s="49"/>
      <c r="H9696" s="48"/>
      <c r="I9696" s="52"/>
      <c r="J9696" s="52"/>
      <c r="K9696" s="48"/>
      <c r="L9696" s="48"/>
      <c r="M9696" s="48"/>
      <c r="N9696" s="48"/>
      <c r="O9696" s="49"/>
    </row>
    <row r="9697" spans="3:15" x14ac:dyDescent="0.25">
      <c r="C9697" s="48"/>
      <c r="D9697" s="48"/>
      <c r="E9697" s="48"/>
      <c r="F9697" s="48"/>
      <c r="G9697" s="49"/>
      <c r="H9697" s="48"/>
      <c r="I9697" s="52"/>
      <c r="J9697" s="52"/>
      <c r="K9697" s="48"/>
      <c r="L9697" s="48"/>
      <c r="M9697" s="48"/>
      <c r="N9697" s="48"/>
      <c r="O9697" s="49"/>
    </row>
    <row r="9698" spans="3:15" x14ac:dyDescent="0.25">
      <c r="C9698" s="48"/>
      <c r="D9698" s="48"/>
      <c r="E9698" s="48"/>
      <c r="F9698" s="48"/>
      <c r="G9698" s="49"/>
      <c r="H9698" s="48"/>
      <c r="I9698" s="52"/>
      <c r="J9698" s="52"/>
      <c r="K9698" s="48"/>
      <c r="L9698" s="48"/>
      <c r="M9698" s="48"/>
      <c r="N9698" s="48"/>
      <c r="O9698" s="49"/>
    </row>
    <row r="9699" spans="3:15" x14ac:dyDescent="0.25">
      <c r="C9699" s="48"/>
      <c r="D9699" s="48"/>
      <c r="E9699" s="48"/>
      <c r="F9699" s="48"/>
      <c r="G9699" s="49"/>
      <c r="H9699" s="48"/>
      <c r="I9699" s="52"/>
      <c r="J9699" s="52"/>
      <c r="K9699" s="48"/>
      <c r="L9699" s="48"/>
      <c r="M9699" s="48"/>
      <c r="N9699" s="48"/>
      <c r="O9699" s="49"/>
    </row>
    <row r="9700" spans="3:15" x14ac:dyDescent="0.25">
      <c r="C9700" s="48"/>
      <c r="D9700" s="48"/>
      <c r="E9700" s="48"/>
      <c r="F9700" s="48"/>
      <c r="G9700" s="49"/>
      <c r="H9700" s="48"/>
      <c r="I9700" s="52"/>
      <c r="J9700" s="52"/>
      <c r="K9700" s="48"/>
      <c r="L9700" s="48"/>
      <c r="M9700" s="48"/>
      <c r="N9700" s="48"/>
      <c r="O9700" s="49"/>
    </row>
    <row r="9701" spans="3:15" x14ac:dyDescent="0.25">
      <c r="C9701" s="48"/>
      <c r="D9701" s="48"/>
      <c r="E9701" s="48"/>
      <c r="F9701" s="48"/>
      <c r="G9701" s="49"/>
      <c r="H9701" s="48"/>
      <c r="I9701" s="52"/>
      <c r="J9701" s="52"/>
      <c r="K9701" s="48"/>
      <c r="L9701" s="48"/>
      <c r="M9701" s="48"/>
      <c r="N9701" s="48"/>
      <c r="O9701" s="49"/>
    </row>
    <row r="9702" spans="3:15" x14ac:dyDescent="0.25">
      <c r="C9702" s="48"/>
      <c r="D9702" s="48"/>
      <c r="E9702" s="48"/>
      <c r="F9702" s="48"/>
      <c r="G9702" s="49"/>
      <c r="H9702" s="48"/>
      <c r="I9702" s="52"/>
      <c r="J9702" s="52"/>
      <c r="K9702" s="48"/>
      <c r="L9702" s="48"/>
      <c r="M9702" s="48"/>
      <c r="N9702" s="48"/>
      <c r="O9702" s="49"/>
    </row>
    <row r="9703" spans="3:15" x14ac:dyDescent="0.25">
      <c r="C9703" s="48"/>
      <c r="D9703" s="48"/>
      <c r="E9703" s="48"/>
      <c r="F9703" s="48"/>
      <c r="G9703" s="49"/>
      <c r="H9703" s="48"/>
      <c r="I9703" s="52"/>
      <c r="J9703" s="52"/>
      <c r="K9703" s="48"/>
      <c r="L9703" s="48"/>
      <c r="M9703" s="48"/>
      <c r="N9703" s="48"/>
      <c r="O9703" s="49"/>
    </row>
    <row r="9704" spans="3:15" x14ac:dyDescent="0.25">
      <c r="C9704" s="48"/>
      <c r="D9704" s="48"/>
      <c r="E9704" s="48"/>
      <c r="F9704" s="48"/>
      <c r="G9704" s="49"/>
      <c r="H9704" s="48"/>
      <c r="I9704" s="52"/>
      <c r="J9704" s="52"/>
      <c r="K9704" s="48"/>
      <c r="L9704" s="48"/>
      <c r="M9704" s="48"/>
      <c r="N9704" s="48"/>
      <c r="O9704" s="49"/>
    </row>
    <row r="9705" spans="3:15" x14ac:dyDescent="0.25">
      <c r="C9705" s="48"/>
      <c r="D9705" s="48"/>
      <c r="E9705" s="48"/>
      <c r="F9705" s="48"/>
      <c r="G9705" s="49"/>
      <c r="H9705" s="48"/>
      <c r="I9705" s="52"/>
      <c r="J9705" s="52"/>
      <c r="K9705" s="48"/>
      <c r="L9705" s="48"/>
      <c r="M9705" s="48"/>
      <c r="N9705" s="48"/>
      <c r="O9705" s="49"/>
    </row>
    <row r="9706" spans="3:15" x14ac:dyDescent="0.25">
      <c r="C9706" s="48"/>
      <c r="D9706" s="48"/>
      <c r="E9706" s="48"/>
      <c r="F9706" s="48"/>
      <c r="G9706" s="49"/>
      <c r="H9706" s="48"/>
      <c r="I9706" s="52"/>
      <c r="J9706" s="52"/>
      <c r="K9706" s="48"/>
      <c r="L9706" s="48"/>
      <c r="M9706" s="48"/>
      <c r="N9706" s="48"/>
      <c r="O9706" s="49"/>
    </row>
    <row r="9707" spans="3:15" x14ac:dyDescent="0.25">
      <c r="C9707" s="48"/>
      <c r="D9707" s="48"/>
      <c r="E9707" s="48"/>
      <c r="F9707" s="48"/>
      <c r="G9707" s="49"/>
      <c r="H9707" s="48"/>
      <c r="I9707" s="52"/>
      <c r="J9707" s="52"/>
      <c r="K9707" s="48"/>
      <c r="L9707" s="48"/>
      <c r="M9707" s="48"/>
      <c r="N9707" s="48"/>
      <c r="O9707" s="49"/>
    </row>
    <row r="9708" spans="3:15" x14ac:dyDescent="0.25">
      <c r="C9708" s="48"/>
      <c r="D9708" s="48"/>
      <c r="E9708" s="48"/>
      <c r="F9708" s="48"/>
      <c r="G9708" s="49"/>
      <c r="H9708" s="48"/>
      <c r="I9708" s="52"/>
      <c r="J9708" s="52"/>
      <c r="K9708" s="48"/>
      <c r="L9708" s="48"/>
      <c r="M9708" s="48"/>
      <c r="N9708" s="48"/>
      <c r="O9708" s="49"/>
    </row>
    <row r="9709" spans="3:15" x14ac:dyDescent="0.25">
      <c r="C9709" s="48"/>
      <c r="D9709" s="48"/>
      <c r="E9709" s="48"/>
      <c r="F9709" s="48"/>
      <c r="G9709" s="49"/>
      <c r="H9709" s="48"/>
      <c r="I9709" s="52"/>
      <c r="J9709" s="52"/>
      <c r="K9709" s="48"/>
      <c r="L9709" s="48"/>
      <c r="M9709" s="48"/>
      <c r="N9709" s="48"/>
      <c r="O9709" s="49"/>
    </row>
    <row r="9710" spans="3:15" x14ac:dyDescent="0.25">
      <c r="C9710" s="48"/>
      <c r="D9710" s="48"/>
      <c r="E9710" s="48"/>
      <c r="F9710" s="48"/>
      <c r="G9710" s="49"/>
      <c r="H9710" s="48"/>
      <c r="I9710" s="52"/>
      <c r="J9710" s="52"/>
      <c r="K9710" s="48"/>
      <c r="L9710" s="48"/>
      <c r="M9710" s="48"/>
      <c r="N9710" s="48"/>
      <c r="O9710" s="49"/>
    </row>
    <row r="9711" spans="3:15" x14ac:dyDescent="0.25">
      <c r="C9711" s="48"/>
      <c r="D9711" s="48"/>
      <c r="E9711" s="48"/>
      <c r="F9711" s="48"/>
      <c r="G9711" s="49"/>
      <c r="H9711" s="48"/>
      <c r="I9711" s="52"/>
      <c r="J9711" s="52"/>
      <c r="K9711" s="48"/>
      <c r="L9711" s="48"/>
      <c r="M9711" s="48"/>
      <c r="N9711" s="48"/>
      <c r="O9711" s="49"/>
    </row>
    <row r="9712" spans="3:15" x14ac:dyDescent="0.25">
      <c r="C9712" s="48"/>
      <c r="D9712" s="48"/>
      <c r="E9712" s="48"/>
      <c r="F9712" s="48"/>
      <c r="G9712" s="49"/>
      <c r="H9712" s="48"/>
      <c r="I9712" s="52"/>
      <c r="J9712" s="52"/>
      <c r="K9712" s="48"/>
      <c r="L9712" s="48"/>
      <c r="M9712" s="48"/>
      <c r="N9712" s="48"/>
      <c r="O9712" s="49"/>
    </row>
    <row r="9713" spans="3:15" x14ac:dyDescent="0.25">
      <c r="C9713" s="48"/>
      <c r="D9713" s="48"/>
      <c r="E9713" s="48"/>
      <c r="F9713" s="48"/>
      <c r="G9713" s="49"/>
      <c r="H9713" s="48"/>
      <c r="I9713" s="52"/>
      <c r="J9713" s="52"/>
      <c r="K9713" s="48"/>
      <c r="L9713" s="48"/>
      <c r="M9713" s="48"/>
      <c r="N9713" s="48"/>
      <c r="O9713" s="49"/>
    </row>
    <row r="9714" spans="3:15" x14ac:dyDescent="0.25">
      <c r="C9714" s="48"/>
      <c r="D9714" s="48"/>
      <c r="E9714" s="48"/>
      <c r="F9714" s="48"/>
      <c r="G9714" s="49"/>
      <c r="H9714" s="48"/>
      <c r="I9714" s="52"/>
      <c r="J9714" s="52"/>
      <c r="K9714" s="48"/>
      <c r="L9714" s="48"/>
      <c r="M9714" s="48"/>
      <c r="N9714" s="48"/>
      <c r="O9714" s="49"/>
    </row>
    <row r="9715" spans="3:15" x14ac:dyDescent="0.25">
      <c r="C9715" s="48"/>
      <c r="D9715" s="48"/>
      <c r="E9715" s="48"/>
      <c r="F9715" s="48"/>
      <c r="G9715" s="49"/>
      <c r="H9715" s="48"/>
      <c r="I9715" s="52"/>
      <c r="J9715" s="52"/>
      <c r="K9715" s="48"/>
      <c r="L9715" s="48"/>
      <c r="M9715" s="48"/>
      <c r="N9715" s="48"/>
      <c r="O9715" s="49"/>
    </row>
    <row r="9716" spans="3:15" x14ac:dyDescent="0.25">
      <c r="C9716" s="48"/>
      <c r="D9716" s="48"/>
      <c r="E9716" s="48"/>
      <c r="F9716" s="48"/>
      <c r="G9716" s="49"/>
      <c r="H9716" s="48"/>
      <c r="I9716" s="52"/>
      <c r="J9716" s="52"/>
      <c r="K9716" s="48"/>
      <c r="L9716" s="48"/>
      <c r="M9716" s="48"/>
      <c r="N9716" s="48"/>
      <c r="O9716" s="49"/>
    </row>
    <row r="9717" spans="3:15" x14ac:dyDescent="0.25">
      <c r="C9717" s="48"/>
      <c r="D9717" s="48"/>
      <c r="E9717" s="48"/>
      <c r="F9717" s="48"/>
      <c r="G9717" s="49"/>
      <c r="H9717" s="48"/>
      <c r="I9717" s="52"/>
      <c r="J9717" s="52"/>
      <c r="K9717" s="48"/>
      <c r="L9717" s="48"/>
      <c r="M9717" s="48"/>
      <c r="N9717" s="48"/>
      <c r="O9717" s="49"/>
    </row>
    <row r="9718" spans="3:15" x14ac:dyDescent="0.25">
      <c r="C9718" s="48"/>
      <c r="D9718" s="48"/>
      <c r="E9718" s="48"/>
      <c r="F9718" s="48"/>
      <c r="G9718" s="49"/>
      <c r="H9718" s="48"/>
      <c r="I9718" s="52"/>
      <c r="J9718" s="52"/>
      <c r="K9718" s="48"/>
      <c r="L9718" s="48"/>
      <c r="M9718" s="48"/>
      <c r="N9718" s="48"/>
      <c r="O9718" s="49"/>
    </row>
    <row r="9719" spans="3:15" x14ac:dyDescent="0.25">
      <c r="C9719" s="48"/>
      <c r="D9719" s="48"/>
      <c r="E9719" s="48"/>
      <c r="F9719" s="48"/>
      <c r="G9719" s="49"/>
      <c r="H9719" s="48"/>
      <c r="I9719" s="52"/>
      <c r="J9719" s="52"/>
      <c r="K9719" s="48"/>
      <c r="L9719" s="48"/>
      <c r="M9719" s="48"/>
      <c r="N9719" s="48"/>
      <c r="O9719" s="49"/>
    </row>
    <row r="9720" spans="3:15" x14ac:dyDescent="0.25">
      <c r="C9720" s="48"/>
      <c r="D9720" s="48"/>
      <c r="E9720" s="48"/>
      <c r="F9720" s="48"/>
      <c r="G9720" s="49"/>
      <c r="H9720" s="48"/>
      <c r="I9720" s="52"/>
      <c r="J9720" s="52"/>
      <c r="K9720" s="48"/>
      <c r="L9720" s="48"/>
      <c r="M9720" s="48"/>
      <c r="N9720" s="48"/>
      <c r="O9720" s="49"/>
    </row>
    <row r="9721" spans="3:15" x14ac:dyDescent="0.25">
      <c r="C9721" s="48"/>
      <c r="D9721" s="48"/>
      <c r="E9721" s="48"/>
      <c r="F9721" s="48"/>
      <c r="G9721" s="49"/>
      <c r="H9721" s="48"/>
      <c r="I9721" s="52"/>
      <c r="J9721" s="52"/>
      <c r="K9721" s="48"/>
      <c r="L9721" s="48"/>
      <c r="M9721" s="48"/>
      <c r="N9721" s="48"/>
      <c r="O9721" s="49"/>
    </row>
    <row r="9722" spans="3:15" x14ac:dyDescent="0.25">
      <c r="C9722" s="48"/>
      <c r="D9722" s="48"/>
      <c r="E9722" s="48"/>
      <c r="F9722" s="48"/>
      <c r="G9722" s="49"/>
      <c r="H9722" s="48"/>
      <c r="I9722" s="52"/>
      <c r="J9722" s="52"/>
      <c r="K9722" s="48"/>
      <c r="L9722" s="48"/>
      <c r="M9722" s="48"/>
      <c r="N9722" s="48"/>
      <c r="O9722" s="49"/>
    </row>
    <row r="9723" spans="3:15" x14ac:dyDescent="0.25">
      <c r="C9723" s="48"/>
      <c r="D9723" s="48"/>
      <c r="E9723" s="48"/>
      <c r="F9723" s="48"/>
      <c r="G9723" s="49"/>
      <c r="H9723" s="48"/>
      <c r="I9723" s="52"/>
      <c r="J9723" s="52"/>
      <c r="K9723" s="48"/>
      <c r="L9723" s="48"/>
      <c r="M9723" s="48"/>
      <c r="N9723" s="48"/>
      <c r="O9723" s="49"/>
    </row>
    <row r="9724" spans="3:15" x14ac:dyDescent="0.25">
      <c r="C9724" s="48"/>
      <c r="D9724" s="48"/>
      <c r="E9724" s="48"/>
      <c r="F9724" s="48"/>
      <c r="G9724" s="49"/>
      <c r="H9724" s="48"/>
      <c r="I9724" s="52"/>
      <c r="J9724" s="52"/>
      <c r="K9724" s="48"/>
      <c r="L9724" s="48"/>
      <c r="M9724" s="48"/>
      <c r="N9724" s="48"/>
      <c r="O9724" s="49"/>
    </row>
    <row r="9725" spans="3:15" x14ac:dyDescent="0.25">
      <c r="C9725" s="48"/>
      <c r="D9725" s="48"/>
      <c r="E9725" s="48"/>
      <c r="F9725" s="48"/>
      <c r="G9725" s="49"/>
      <c r="H9725" s="48"/>
      <c r="I9725" s="52"/>
      <c r="J9725" s="52"/>
      <c r="K9725" s="48"/>
      <c r="L9725" s="48"/>
      <c r="M9725" s="48"/>
      <c r="N9725" s="48"/>
      <c r="O9725" s="49"/>
    </row>
    <row r="9726" spans="3:15" x14ac:dyDescent="0.25">
      <c r="C9726" s="48"/>
      <c r="D9726" s="48"/>
      <c r="E9726" s="48"/>
      <c r="F9726" s="48"/>
      <c r="G9726" s="49"/>
      <c r="H9726" s="48"/>
      <c r="I9726" s="52"/>
      <c r="J9726" s="52"/>
      <c r="K9726" s="48"/>
      <c r="L9726" s="48"/>
      <c r="M9726" s="48"/>
      <c r="N9726" s="48"/>
      <c r="O9726" s="49"/>
    </row>
    <row r="9727" spans="3:15" x14ac:dyDescent="0.25">
      <c r="C9727" s="48"/>
      <c r="D9727" s="48"/>
      <c r="E9727" s="48"/>
      <c r="F9727" s="48"/>
      <c r="G9727" s="49"/>
      <c r="H9727" s="48"/>
      <c r="I9727" s="52"/>
      <c r="J9727" s="52"/>
      <c r="K9727" s="48"/>
      <c r="L9727" s="48"/>
      <c r="M9727" s="48"/>
      <c r="N9727" s="48"/>
      <c r="O9727" s="49"/>
    </row>
    <row r="9728" spans="3:15" x14ac:dyDescent="0.25">
      <c r="C9728" s="48"/>
      <c r="D9728" s="48"/>
      <c r="E9728" s="48"/>
      <c r="F9728" s="48"/>
      <c r="G9728" s="49"/>
      <c r="H9728" s="48"/>
      <c r="I9728" s="52"/>
      <c r="J9728" s="52"/>
      <c r="K9728" s="48"/>
      <c r="L9728" s="48"/>
      <c r="M9728" s="48"/>
      <c r="N9728" s="48"/>
      <c r="O9728" s="49"/>
    </row>
    <row r="9729" spans="3:15" x14ac:dyDescent="0.25">
      <c r="C9729" s="48"/>
      <c r="D9729" s="48"/>
      <c r="E9729" s="48"/>
      <c r="F9729" s="48"/>
      <c r="G9729" s="49"/>
      <c r="H9729" s="48"/>
      <c r="I9729" s="52"/>
      <c r="J9729" s="52"/>
      <c r="K9729" s="48"/>
      <c r="L9729" s="48"/>
      <c r="M9729" s="48"/>
      <c r="N9729" s="48"/>
      <c r="O9729" s="49"/>
    </row>
    <row r="9730" spans="3:15" x14ac:dyDescent="0.25">
      <c r="C9730" s="48"/>
      <c r="D9730" s="48"/>
      <c r="E9730" s="48"/>
      <c r="F9730" s="48"/>
      <c r="G9730" s="49"/>
      <c r="H9730" s="48"/>
      <c r="I9730" s="52"/>
      <c r="J9730" s="52"/>
      <c r="K9730" s="48"/>
      <c r="L9730" s="48"/>
      <c r="M9730" s="48"/>
      <c r="N9730" s="48"/>
      <c r="O9730" s="49"/>
    </row>
    <row r="9731" spans="3:15" x14ac:dyDescent="0.25">
      <c r="C9731" s="48"/>
      <c r="D9731" s="48"/>
      <c r="E9731" s="48"/>
      <c r="F9731" s="48"/>
      <c r="G9731" s="49"/>
      <c r="H9731" s="48"/>
      <c r="I9731" s="52"/>
      <c r="J9731" s="52"/>
      <c r="K9731" s="48"/>
      <c r="L9731" s="48"/>
      <c r="M9731" s="48"/>
      <c r="N9731" s="48"/>
      <c r="O9731" s="49"/>
    </row>
    <row r="9732" spans="3:15" x14ac:dyDescent="0.25">
      <c r="C9732" s="48"/>
      <c r="D9732" s="48"/>
      <c r="E9732" s="48"/>
      <c r="F9732" s="48"/>
      <c r="G9732" s="49"/>
      <c r="H9732" s="48"/>
      <c r="I9732" s="52"/>
      <c r="J9732" s="52"/>
      <c r="K9732" s="48"/>
      <c r="L9732" s="48"/>
      <c r="M9732" s="48"/>
      <c r="N9732" s="48"/>
      <c r="O9732" s="49"/>
    </row>
    <row r="9733" spans="3:15" x14ac:dyDescent="0.25">
      <c r="C9733" s="48"/>
      <c r="D9733" s="48"/>
      <c r="E9733" s="48"/>
      <c r="F9733" s="48"/>
      <c r="G9733" s="49"/>
      <c r="H9733" s="48"/>
      <c r="I9733" s="52"/>
      <c r="J9733" s="52"/>
      <c r="K9733" s="48"/>
      <c r="L9733" s="48"/>
      <c r="M9733" s="48"/>
      <c r="N9733" s="48"/>
      <c r="O9733" s="49"/>
    </row>
    <row r="9734" spans="3:15" x14ac:dyDescent="0.25">
      <c r="C9734" s="48"/>
      <c r="D9734" s="48"/>
      <c r="E9734" s="48"/>
      <c r="F9734" s="48"/>
      <c r="G9734" s="49"/>
      <c r="H9734" s="48"/>
      <c r="I9734" s="52"/>
      <c r="J9734" s="52"/>
      <c r="K9734" s="48"/>
      <c r="L9734" s="48"/>
      <c r="M9734" s="48"/>
      <c r="N9734" s="48"/>
      <c r="O9734" s="49"/>
    </row>
    <row r="9735" spans="3:15" x14ac:dyDescent="0.25">
      <c r="C9735" s="48"/>
      <c r="D9735" s="48"/>
      <c r="E9735" s="48"/>
      <c r="F9735" s="48"/>
      <c r="G9735" s="49"/>
      <c r="H9735" s="48"/>
      <c r="I9735" s="52"/>
      <c r="J9735" s="52"/>
      <c r="K9735" s="48"/>
      <c r="L9735" s="48"/>
      <c r="M9735" s="48"/>
      <c r="N9735" s="48"/>
      <c r="O9735" s="49"/>
    </row>
    <row r="9736" spans="3:15" x14ac:dyDescent="0.25">
      <c r="C9736" s="48"/>
      <c r="D9736" s="48"/>
      <c r="E9736" s="48"/>
      <c r="F9736" s="48"/>
      <c r="G9736" s="49"/>
      <c r="H9736" s="48"/>
      <c r="I9736" s="52"/>
      <c r="J9736" s="52"/>
      <c r="K9736" s="48"/>
      <c r="L9736" s="48"/>
      <c r="M9736" s="48"/>
      <c r="N9736" s="48"/>
      <c r="O9736" s="49"/>
    </row>
    <row r="9737" spans="3:15" x14ac:dyDescent="0.25">
      <c r="C9737" s="48"/>
      <c r="D9737" s="48"/>
      <c r="E9737" s="48"/>
      <c r="F9737" s="48"/>
      <c r="G9737" s="49"/>
      <c r="H9737" s="48"/>
      <c r="I9737" s="52"/>
      <c r="J9737" s="52"/>
      <c r="K9737" s="48"/>
      <c r="L9737" s="48"/>
      <c r="M9737" s="48"/>
      <c r="N9737" s="48"/>
      <c r="O9737" s="49"/>
    </row>
    <row r="9738" spans="3:15" x14ac:dyDescent="0.25">
      <c r="C9738" s="48"/>
      <c r="D9738" s="48"/>
      <c r="E9738" s="48"/>
      <c r="F9738" s="48"/>
      <c r="G9738" s="49"/>
      <c r="H9738" s="48"/>
      <c r="I9738" s="52"/>
      <c r="J9738" s="52"/>
      <c r="K9738" s="48"/>
      <c r="L9738" s="48"/>
      <c r="M9738" s="48"/>
      <c r="N9738" s="48"/>
      <c r="O9738" s="49"/>
    </row>
    <row r="9739" spans="3:15" x14ac:dyDescent="0.25">
      <c r="C9739" s="48"/>
      <c r="D9739" s="48"/>
      <c r="E9739" s="48"/>
      <c r="F9739" s="48"/>
      <c r="G9739" s="49"/>
      <c r="H9739" s="48"/>
      <c r="I9739" s="52"/>
      <c r="J9739" s="52"/>
      <c r="K9739" s="48"/>
      <c r="L9739" s="48"/>
      <c r="M9739" s="48"/>
      <c r="N9739" s="48"/>
      <c r="O9739" s="49"/>
    </row>
    <row r="9740" spans="3:15" x14ac:dyDescent="0.25">
      <c r="C9740" s="48"/>
      <c r="D9740" s="48"/>
      <c r="E9740" s="48"/>
      <c r="F9740" s="48"/>
      <c r="G9740" s="49"/>
      <c r="H9740" s="48"/>
      <c r="I9740" s="52"/>
      <c r="J9740" s="52"/>
      <c r="K9740" s="48"/>
      <c r="L9740" s="48"/>
      <c r="M9740" s="48"/>
      <c r="N9740" s="48"/>
      <c r="O9740" s="49"/>
    </row>
    <row r="9741" spans="3:15" x14ac:dyDescent="0.25">
      <c r="C9741" s="48"/>
      <c r="D9741" s="48"/>
      <c r="E9741" s="48"/>
      <c r="F9741" s="48"/>
      <c r="G9741" s="49"/>
      <c r="H9741" s="48"/>
      <c r="I9741" s="52"/>
      <c r="J9741" s="52"/>
      <c r="K9741" s="48"/>
      <c r="L9741" s="48"/>
      <c r="M9741" s="48"/>
      <c r="N9741" s="48"/>
      <c r="O9741" s="49"/>
    </row>
    <row r="9742" spans="3:15" x14ac:dyDescent="0.25">
      <c r="C9742" s="48"/>
      <c r="D9742" s="48"/>
      <c r="E9742" s="48"/>
      <c r="F9742" s="48"/>
      <c r="G9742" s="49"/>
      <c r="H9742" s="48"/>
      <c r="I9742" s="52"/>
      <c r="J9742" s="52"/>
      <c r="K9742" s="48"/>
      <c r="L9742" s="48"/>
      <c r="M9742" s="48"/>
      <c r="N9742" s="48"/>
      <c r="O9742" s="49"/>
    </row>
    <row r="9743" spans="3:15" x14ac:dyDescent="0.25">
      <c r="C9743" s="48"/>
      <c r="D9743" s="48"/>
      <c r="E9743" s="48"/>
      <c r="F9743" s="48"/>
      <c r="G9743" s="49"/>
      <c r="H9743" s="48"/>
      <c r="I9743" s="52"/>
      <c r="J9743" s="52"/>
      <c r="K9743" s="48"/>
      <c r="L9743" s="48"/>
      <c r="M9743" s="48"/>
      <c r="N9743" s="48"/>
      <c r="O9743" s="49"/>
    </row>
    <row r="9744" spans="3:15" x14ac:dyDescent="0.25">
      <c r="C9744" s="48"/>
      <c r="D9744" s="48"/>
      <c r="E9744" s="48"/>
      <c r="F9744" s="48"/>
      <c r="G9744" s="49"/>
      <c r="H9744" s="48"/>
      <c r="I9744" s="52"/>
      <c r="J9744" s="52"/>
      <c r="K9744" s="48"/>
      <c r="L9744" s="48"/>
      <c r="M9744" s="48"/>
      <c r="N9744" s="48"/>
      <c r="O9744" s="49"/>
    </row>
    <row r="9745" spans="3:15" x14ac:dyDescent="0.25">
      <c r="C9745" s="48"/>
      <c r="D9745" s="48"/>
      <c r="E9745" s="48"/>
      <c r="F9745" s="48"/>
      <c r="G9745" s="49"/>
      <c r="H9745" s="48"/>
      <c r="I9745" s="52"/>
      <c r="J9745" s="52"/>
      <c r="K9745" s="48"/>
      <c r="L9745" s="48"/>
      <c r="M9745" s="48"/>
      <c r="N9745" s="48"/>
      <c r="O9745" s="49"/>
    </row>
    <row r="9746" spans="3:15" x14ac:dyDescent="0.25">
      <c r="C9746" s="48"/>
      <c r="D9746" s="48"/>
      <c r="E9746" s="48"/>
      <c r="F9746" s="48"/>
      <c r="G9746" s="49"/>
      <c r="H9746" s="48"/>
      <c r="I9746" s="52"/>
      <c r="J9746" s="52"/>
      <c r="K9746" s="48"/>
      <c r="L9746" s="48"/>
      <c r="M9746" s="48"/>
      <c r="N9746" s="48"/>
      <c r="O9746" s="49"/>
    </row>
    <row r="9747" spans="3:15" x14ac:dyDescent="0.25">
      <c r="C9747" s="48"/>
      <c r="D9747" s="48"/>
      <c r="E9747" s="48"/>
      <c r="F9747" s="48"/>
      <c r="G9747" s="49"/>
      <c r="H9747" s="48"/>
      <c r="I9747" s="52"/>
      <c r="J9747" s="52"/>
      <c r="K9747" s="48"/>
      <c r="L9747" s="48"/>
      <c r="M9747" s="48"/>
      <c r="N9747" s="48"/>
      <c r="O9747" s="49"/>
    </row>
    <row r="9748" spans="3:15" x14ac:dyDescent="0.25">
      <c r="C9748" s="48"/>
      <c r="D9748" s="48"/>
      <c r="E9748" s="48"/>
      <c r="F9748" s="48"/>
      <c r="G9748" s="49"/>
      <c r="H9748" s="48"/>
      <c r="I9748" s="52"/>
      <c r="J9748" s="52"/>
      <c r="K9748" s="48"/>
      <c r="L9748" s="48"/>
      <c r="M9748" s="48"/>
      <c r="N9748" s="48"/>
      <c r="O9748" s="49"/>
    </row>
    <row r="9749" spans="3:15" x14ac:dyDescent="0.25">
      <c r="C9749" s="48"/>
      <c r="D9749" s="48"/>
      <c r="E9749" s="48"/>
      <c r="F9749" s="48"/>
      <c r="G9749" s="49"/>
      <c r="H9749" s="48"/>
      <c r="I9749" s="52"/>
      <c r="J9749" s="52"/>
      <c r="K9749" s="48"/>
      <c r="L9749" s="48"/>
      <c r="M9749" s="48"/>
      <c r="N9749" s="48"/>
      <c r="O9749" s="49"/>
    </row>
    <row r="9750" spans="3:15" x14ac:dyDescent="0.25">
      <c r="C9750" s="48"/>
      <c r="D9750" s="48"/>
      <c r="E9750" s="48"/>
      <c r="F9750" s="48"/>
      <c r="G9750" s="49"/>
      <c r="H9750" s="48"/>
      <c r="I9750" s="52"/>
      <c r="J9750" s="52"/>
      <c r="K9750" s="48"/>
      <c r="L9750" s="48"/>
      <c r="M9750" s="48"/>
      <c r="N9750" s="48"/>
      <c r="O9750" s="49"/>
    </row>
    <row r="9751" spans="3:15" x14ac:dyDescent="0.25">
      <c r="C9751" s="48"/>
      <c r="D9751" s="48"/>
      <c r="E9751" s="48"/>
      <c r="F9751" s="48"/>
      <c r="G9751" s="49"/>
      <c r="H9751" s="48"/>
      <c r="I9751" s="52"/>
      <c r="J9751" s="52"/>
      <c r="K9751" s="48"/>
      <c r="L9751" s="48"/>
      <c r="M9751" s="48"/>
      <c r="N9751" s="48"/>
      <c r="O9751" s="49"/>
    </row>
    <row r="9752" spans="3:15" x14ac:dyDescent="0.25">
      <c r="C9752" s="48"/>
      <c r="D9752" s="48"/>
      <c r="E9752" s="48"/>
      <c r="F9752" s="48"/>
      <c r="G9752" s="49"/>
      <c r="H9752" s="48"/>
      <c r="I9752" s="52"/>
      <c r="J9752" s="52"/>
      <c r="K9752" s="48"/>
      <c r="L9752" s="48"/>
      <c r="M9752" s="48"/>
      <c r="N9752" s="48"/>
      <c r="O9752" s="49"/>
    </row>
    <row r="9753" spans="3:15" x14ac:dyDescent="0.25">
      <c r="C9753" s="48"/>
      <c r="D9753" s="48"/>
      <c r="E9753" s="48"/>
      <c r="F9753" s="48"/>
      <c r="G9753" s="49"/>
      <c r="H9753" s="48"/>
      <c r="I9753" s="52"/>
      <c r="J9753" s="52"/>
      <c r="K9753" s="48"/>
      <c r="L9753" s="48"/>
      <c r="M9753" s="48"/>
      <c r="N9753" s="48"/>
      <c r="O9753" s="49"/>
    </row>
    <row r="9754" spans="3:15" x14ac:dyDescent="0.25">
      <c r="C9754" s="48"/>
      <c r="D9754" s="48"/>
      <c r="E9754" s="48"/>
      <c r="F9754" s="48"/>
      <c r="G9754" s="49"/>
      <c r="H9754" s="48"/>
      <c r="I9754" s="52"/>
      <c r="J9754" s="52"/>
      <c r="K9754" s="48"/>
      <c r="L9754" s="48"/>
      <c r="M9754" s="48"/>
      <c r="N9754" s="48"/>
      <c r="O9754" s="49"/>
    </row>
    <row r="9755" spans="3:15" x14ac:dyDescent="0.25">
      <c r="C9755" s="48"/>
      <c r="D9755" s="48"/>
      <c r="E9755" s="48"/>
      <c r="F9755" s="48"/>
      <c r="G9755" s="49"/>
      <c r="H9755" s="48"/>
      <c r="I9755" s="52"/>
      <c r="J9755" s="52"/>
      <c r="K9755" s="48"/>
      <c r="L9755" s="48"/>
      <c r="M9755" s="48"/>
      <c r="N9755" s="48"/>
      <c r="O9755" s="49"/>
    </row>
    <row r="9756" spans="3:15" x14ac:dyDescent="0.25">
      <c r="C9756" s="48"/>
      <c r="D9756" s="48"/>
      <c r="E9756" s="48"/>
      <c r="F9756" s="48"/>
      <c r="G9756" s="49"/>
      <c r="H9756" s="48"/>
      <c r="I9756" s="52"/>
      <c r="J9756" s="52"/>
      <c r="K9756" s="48"/>
      <c r="L9756" s="48"/>
      <c r="M9756" s="48"/>
      <c r="N9756" s="48"/>
      <c r="O9756" s="49"/>
    </row>
    <row r="9757" spans="3:15" x14ac:dyDescent="0.25">
      <c r="C9757" s="48"/>
      <c r="D9757" s="48"/>
      <c r="E9757" s="48"/>
      <c r="F9757" s="48"/>
      <c r="G9757" s="49"/>
      <c r="H9757" s="48"/>
      <c r="I9757" s="52"/>
      <c r="J9757" s="52"/>
      <c r="K9757" s="48"/>
      <c r="L9757" s="48"/>
      <c r="M9757" s="48"/>
      <c r="N9757" s="48"/>
      <c r="O9757" s="49"/>
    </row>
    <row r="9758" spans="3:15" x14ac:dyDescent="0.25">
      <c r="C9758" s="48"/>
      <c r="D9758" s="48"/>
      <c r="E9758" s="48"/>
      <c r="F9758" s="48"/>
      <c r="G9758" s="49"/>
      <c r="H9758" s="48"/>
      <c r="I9758" s="52"/>
      <c r="J9758" s="52"/>
      <c r="K9758" s="48"/>
      <c r="L9758" s="48"/>
      <c r="M9758" s="48"/>
      <c r="N9758" s="48"/>
      <c r="O9758" s="49"/>
    </row>
    <row r="9759" spans="3:15" x14ac:dyDescent="0.25">
      <c r="C9759" s="48"/>
      <c r="D9759" s="48"/>
      <c r="E9759" s="48"/>
      <c r="F9759" s="48"/>
      <c r="G9759" s="49"/>
      <c r="H9759" s="48"/>
      <c r="I9759" s="52"/>
      <c r="J9759" s="52"/>
      <c r="K9759" s="48"/>
      <c r="L9759" s="48"/>
      <c r="M9759" s="48"/>
      <c r="N9759" s="48"/>
      <c r="O9759" s="49"/>
    </row>
    <row r="9760" spans="3:15" x14ac:dyDescent="0.25">
      <c r="C9760" s="48"/>
      <c r="D9760" s="48"/>
      <c r="E9760" s="48"/>
      <c r="F9760" s="48"/>
      <c r="G9760" s="49"/>
      <c r="H9760" s="48"/>
      <c r="I9760" s="52"/>
      <c r="J9760" s="52"/>
      <c r="K9760" s="48"/>
      <c r="L9760" s="48"/>
      <c r="M9760" s="48"/>
      <c r="N9760" s="48"/>
      <c r="O9760" s="49"/>
    </row>
    <row r="9761" spans="3:15" x14ac:dyDescent="0.25">
      <c r="C9761" s="48"/>
      <c r="D9761" s="48"/>
      <c r="E9761" s="48"/>
      <c r="F9761" s="48"/>
      <c r="G9761" s="49"/>
      <c r="H9761" s="48"/>
      <c r="I9761" s="52"/>
      <c r="J9761" s="52"/>
      <c r="K9761" s="48"/>
      <c r="L9761" s="48"/>
      <c r="M9761" s="48"/>
      <c r="N9761" s="48"/>
      <c r="O9761" s="49"/>
    </row>
    <row r="9762" spans="3:15" x14ac:dyDescent="0.25">
      <c r="C9762" s="48"/>
      <c r="D9762" s="48"/>
      <c r="E9762" s="48"/>
      <c r="F9762" s="48"/>
      <c r="G9762" s="49"/>
      <c r="H9762" s="48"/>
      <c r="I9762" s="52"/>
      <c r="J9762" s="52"/>
      <c r="K9762" s="48"/>
      <c r="L9762" s="48"/>
      <c r="M9762" s="48"/>
      <c r="N9762" s="48"/>
      <c r="O9762" s="49"/>
    </row>
    <row r="9763" spans="3:15" x14ac:dyDescent="0.25">
      <c r="C9763" s="48"/>
      <c r="D9763" s="48"/>
      <c r="E9763" s="48"/>
      <c r="F9763" s="48"/>
      <c r="G9763" s="49"/>
      <c r="H9763" s="48"/>
      <c r="I9763" s="52"/>
      <c r="J9763" s="52"/>
      <c r="K9763" s="48"/>
      <c r="L9763" s="48"/>
      <c r="M9763" s="48"/>
      <c r="N9763" s="48"/>
      <c r="O9763" s="49"/>
    </row>
    <row r="9764" spans="3:15" x14ac:dyDescent="0.25">
      <c r="C9764" s="48"/>
      <c r="D9764" s="48"/>
      <c r="E9764" s="48"/>
      <c r="F9764" s="48"/>
      <c r="G9764" s="49"/>
      <c r="H9764" s="48"/>
      <c r="I9764" s="52"/>
      <c r="J9764" s="52"/>
      <c r="K9764" s="48"/>
      <c r="L9764" s="48"/>
      <c r="M9764" s="48"/>
      <c r="N9764" s="48"/>
      <c r="O9764" s="49"/>
    </row>
    <row r="9765" spans="3:15" x14ac:dyDescent="0.25">
      <c r="C9765" s="48"/>
      <c r="D9765" s="48"/>
      <c r="E9765" s="48"/>
      <c r="F9765" s="48"/>
      <c r="G9765" s="49"/>
      <c r="H9765" s="48"/>
      <c r="I9765" s="52"/>
      <c r="J9765" s="52"/>
      <c r="K9765" s="48"/>
      <c r="L9765" s="48"/>
      <c r="M9765" s="48"/>
      <c r="N9765" s="48"/>
      <c r="O9765" s="49"/>
    </row>
    <row r="9766" spans="3:15" x14ac:dyDescent="0.25">
      <c r="C9766" s="48"/>
      <c r="D9766" s="48"/>
      <c r="E9766" s="48"/>
      <c r="F9766" s="48"/>
      <c r="G9766" s="49"/>
      <c r="H9766" s="48"/>
      <c r="I9766" s="52"/>
      <c r="J9766" s="52"/>
      <c r="K9766" s="48"/>
      <c r="L9766" s="48"/>
      <c r="M9766" s="48"/>
      <c r="N9766" s="48"/>
      <c r="O9766" s="49"/>
    </row>
    <row r="9767" spans="3:15" x14ac:dyDescent="0.25">
      <c r="C9767" s="48"/>
      <c r="D9767" s="48"/>
      <c r="E9767" s="48"/>
      <c r="F9767" s="48"/>
      <c r="G9767" s="49"/>
      <c r="H9767" s="48"/>
      <c r="I9767" s="52"/>
      <c r="J9767" s="52"/>
      <c r="K9767" s="48"/>
      <c r="L9767" s="48"/>
      <c r="M9767" s="48"/>
      <c r="N9767" s="48"/>
      <c r="O9767" s="49"/>
    </row>
    <row r="9768" spans="3:15" x14ac:dyDescent="0.25">
      <c r="C9768" s="48"/>
      <c r="D9768" s="48"/>
      <c r="E9768" s="48"/>
      <c r="F9768" s="48"/>
      <c r="G9768" s="49"/>
      <c r="H9768" s="48"/>
      <c r="I9768" s="52"/>
      <c r="J9768" s="52"/>
      <c r="K9768" s="48"/>
      <c r="L9768" s="48"/>
      <c r="M9768" s="48"/>
      <c r="N9768" s="48"/>
      <c r="O9768" s="49"/>
    </row>
    <row r="9769" spans="3:15" x14ac:dyDescent="0.25">
      <c r="C9769" s="48"/>
      <c r="D9769" s="48"/>
      <c r="E9769" s="48"/>
      <c r="F9769" s="48"/>
      <c r="G9769" s="49"/>
      <c r="H9769" s="48"/>
      <c r="I9769" s="52"/>
      <c r="J9769" s="52"/>
      <c r="K9769" s="48"/>
      <c r="L9769" s="48"/>
      <c r="M9769" s="48"/>
      <c r="N9769" s="48"/>
      <c r="O9769" s="49"/>
    </row>
    <row r="9770" spans="3:15" x14ac:dyDescent="0.25">
      <c r="C9770" s="48"/>
      <c r="D9770" s="48"/>
      <c r="E9770" s="48"/>
      <c r="F9770" s="48"/>
      <c r="G9770" s="49"/>
      <c r="H9770" s="48"/>
      <c r="I9770" s="52"/>
      <c r="J9770" s="52"/>
      <c r="K9770" s="48"/>
      <c r="L9770" s="48"/>
      <c r="M9770" s="48"/>
      <c r="N9770" s="48"/>
      <c r="O9770" s="49"/>
    </row>
    <row r="9771" spans="3:15" x14ac:dyDescent="0.25">
      <c r="C9771" s="48"/>
      <c r="D9771" s="48"/>
      <c r="E9771" s="48"/>
      <c r="F9771" s="48"/>
      <c r="G9771" s="49"/>
      <c r="H9771" s="48"/>
      <c r="I9771" s="52"/>
      <c r="J9771" s="52"/>
      <c r="K9771" s="48"/>
      <c r="L9771" s="48"/>
      <c r="M9771" s="48"/>
      <c r="N9771" s="48"/>
      <c r="O9771" s="49"/>
    </row>
    <row r="9772" spans="3:15" x14ac:dyDescent="0.25">
      <c r="C9772" s="48"/>
      <c r="D9772" s="48"/>
      <c r="E9772" s="48"/>
      <c r="F9772" s="48"/>
      <c r="G9772" s="49"/>
      <c r="H9772" s="48"/>
      <c r="I9772" s="52"/>
      <c r="J9772" s="52"/>
      <c r="K9772" s="48"/>
      <c r="L9772" s="48"/>
      <c r="M9772" s="48"/>
      <c r="N9772" s="48"/>
      <c r="O9772" s="49"/>
    </row>
    <row r="9773" spans="3:15" x14ac:dyDescent="0.25">
      <c r="C9773" s="48"/>
      <c r="D9773" s="48"/>
      <c r="E9773" s="48"/>
      <c r="F9773" s="48"/>
      <c r="G9773" s="49"/>
      <c r="H9773" s="48"/>
      <c r="I9773" s="52"/>
      <c r="J9773" s="52"/>
      <c r="K9773" s="48"/>
      <c r="L9773" s="48"/>
      <c r="M9773" s="48"/>
      <c r="N9773" s="48"/>
      <c r="O9773" s="49"/>
    </row>
    <row r="9774" spans="3:15" x14ac:dyDescent="0.25">
      <c r="C9774" s="48"/>
      <c r="D9774" s="48"/>
      <c r="E9774" s="48"/>
      <c r="F9774" s="48"/>
      <c r="G9774" s="49"/>
      <c r="H9774" s="48"/>
      <c r="I9774" s="52"/>
      <c r="J9774" s="52"/>
      <c r="K9774" s="48"/>
      <c r="L9774" s="48"/>
      <c r="M9774" s="48"/>
      <c r="N9774" s="48"/>
      <c r="O9774" s="49"/>
    </row>
    <row r="9775" spans="3:15" x14ac:dyDescent="0.25">
      <c r="C9775" s="48"/>
      <c r="D9775" s="48"/>
      <c r="E9775" s="48"/>
      <c r="F9775" s="48"/>
      <c r="G9775" s="49"/>
      <c r="H9775" s="48"/>
      <c r="I9775" s="52"/>
      <c r="J9775" s="52"/>
      <c r="K9775" s="48"/>
      <c r="L9775" s="48"/>
      <c r="M9775" s="48"/>
      <c r="N9775" s="48"/>
      <c r="O9775" s="49"/>
    </row>
    <row r="9776" spans="3:15" x14ac:dyDescent="0.25">
      <c r="C9776" s="48"/>
      <c r="D9776" s="48"/>
      <c r="E9776" s="48"/>
      <c r="F9776" s="48"/>
      <c r="G9776" s="49"/>
      <c r="H9776" s="48"/>
      <c r="I9776" s="52"/>
      <c r="J9776" s="52"/>
      <c r="K9776" s="48"/>
      <c r="L9776" s="48"/>
      <c r="M9776" s="48"/>
      <c r="N9776" s="48"/>
      <c r="O9776" s="49"/>
    </row>
    <row r="9777" spans="3:15" x14ac:dyDescent="0.25">
      <c r="C9777" s="48"/>
      <c r="D9777" s="48"/>
      <c r="E9777" s="48"/>
      <c r="F9777" s="48"/>
      <c r="G9777" s="49"/>
      <c r="H9777" s="48"/>
      <c r="I9777" s="52"/>
      <c r="J9777" s="52"/>
      <c r="K9777" s="48"/>
      <c r="L9777" s="48"/>
      <c r="M9777" s="48"/>
      <c r="N9777" s="48"/>
      <c r="O9777" s="49"/>
    </row>
    <row r="9778" spans="3:15" x14ac:dyDescent="0.25">
      <c r="C9778" s="48"/>
      <c r="D9778" s="48"/>
      <c r="E9778" s="48"/>
      <c r="F9778" s="48"/>
      <c r="G9778" s="49"/>
      <c r="H9778" s="48"/>
      <c r="I9778" s="52"/>
      <c r="J9778" s="52"/>
      <c r="K9778" s="48"/>
      <c r="L9778" s="48"/>
      <c r="M9778" s="48"/>
      <c r="N9778" s="48"/>
      <c r="O9778" s="49"/>
    </row>
    <row r="9779" spans="3:15" x14ac:dyDescent="0.25">
      <c r="C9779" s="48"/>
      <c r="D9779" s="48"/>
      <c r="E9779" s="48"/>
      <c r="F9779" s="48"/>
      <c r="G9779" s="49"/>
      <c r="H9779" s="48"/>
      <c r="I9779" s="52"/>
      <c r="J9779" s="52"/>
      <c r="K9779" s="48"/>
      <c r="L9779" s="48"/>
      <c r="M9779" s="48"/>
      <c r="N9779" s="48"/>
      <c r="O9779" s="49"/>
    </row>
    <row r="9780" spans="3:15" x14ac:dyDescent="0.25">
      <c r="C9780" s="48"/>
      <c r="D9780" s="48"/>
      <c r="E9780" s="48"/>
      <c r="F9780" s="48"/>
      <c r="G9780" s="49"/>
      <c r="H9780" s="48"/>
      <c r="I9780" s="52"/>
      <c r="J9780" s="52"/>
      <c r="K9780" s="48"/>
      <c r="L9780" s="48"/>
      <c r="M9780" s="48"/>
      <c r="N9780" s="48"/>
      <c r="O9780" s="49"/>
    </row>
    <row r="9781" spans="3:15" x14ac:dyDescent="0.25">
      <c r="C9781" s="48"/>
      <c r="D9781" s="48"/>
      <c r="E9781" s="48"/>
      <c r="F9781" s="48"/>
      <c r="G9781" s="49"/>
      <c r="H9781" s="48"/>
      <c r="I9781" s="52"/>
      <c r="J9781" s="52"/>
      <c r="K9781" s="48"/>
      <c r="L9781" s="48"/>
      <c r="M9781" s="48"/>
      <c r="N9781" s="48"/>
      <c r="O9781" s="49"/>
    </row>
    <row r="9782" spans="3:15" x14ac:dyDescent="0.25">
      <c r="C9782" s="48"/>
      <c r="D9782" s="48"/>
      <c r="E9782" s="48"/>
      <c r="F9782" s="48"/>
      <c r="G9782" s="49"/>
      <c r="H9782" s="48"/>
      <c r="I9782" s="52"/>
      <c r="J9782" s="52"/>
      <c r="K9782" s="48"/>
      <c r="L9782" s="48"/>
      <c r="M9782" s="48"/>
      <c r="N9782" s="48"/>
      <c r="O9782" s="49"/>
    </row>
    <row r="9783" spans="3:15" x14ac:dyDescent="0.25">
      <c r="C9783" s="48"/>
      <c r="D9783" s="48"/>
      <c r="E9783" s="48"/>
      <c r="F9783" s="48"/>
      <c r="G9783" s="49"/>
      <c r="H9783" s="48"/>
      <c r="I9783" s="52"/>
      <c r="J9783" s="52"/>
      <c r="K9783" s="48"/>
      <c r="L9783" s="48"/>
      <c r="M9783" s="48"/>
      <c r="N9783" s="48"/>
      <c r="O9783" s="49"/>
    </row>
    <row r="9784" spans="3:15" x14ac:dyDescent="0.25">
      <c r="C9784" s="48"/>
      <c r="D9784" s="48"/>
      <c r="E9784" s="48"/>
      <c r="F9784" s="48"/>
      <c r="G9784" s="49"/>
      <c r="H9784" s="48"/>
      <c r="I9784" s="52"/>
      <c r="J9784" s="52"/>
      <c r="K9784" s="48"/>
      <c r="L9784" s="48"/>
      <c r="M9784" s="48"/>
      <c r="N9784" s="48"/>
      <c r="O9784" s="49"/>
    </row>
    <row r="9785" spans="3:15" x14ac:dyDescent="0.25">
      <c r="C9785" s="48"/>
      <c r="D9785" s="48"/>
      <c r="E9785" s="48"/>
      <c r="F9785" s="48"/>
      <c r="G9785" s="49"/>
      <c r="H9785" s="48"/>
      <c r="I9785" s="52"/>
      <c r="J9785" s="52"/>
      <c r="K9785" s="48"/>
      <c r="L9785" s="48"/>
      <c r="M9785" s="48"/>
      <c r="N9785" s="48"/>
      <c r="O9785" s="49"/>
    </row>
    <row r="9786" spans="3:15" x14ac:dyDescent="0.25">
      <c r="C9786" s="48"/>
      <c r="D9786" s="48"/>
      <c r="E9786" s="48"/>
      <c r="F9786" s="48"/>
      <c r="G9786" s="49"/>
      <c r="H9786" s="48"/>
      <c r="I9786" s="52"/>
      <c r="J9786" s="52"/>
      <c r="K9786" s="48"/>
      <c r="L9786" s="48"/>
      <c r="M9786" s="48"/>
      <c r="N9786" s="48"/>
      <c r="O9786" s="49"/>
    </row>
    <row r="9787" spans="3:15" x14ac:dyDescent="0.25">
      <c r="C9787" s="48"/>
      <c r="D9787" s="48"/>
      <c r="E9787" s="48"/>
      <c r="F9787" s="48"/>
      <c r="G9787" s="49"/>
      <c r="H9787" s="48"/>
      <c r="I9787" s="52"/>
      <c r="J9787" s="52"/>
      <c r="K9787" s="48"/>
      <c r="L9787" s="48"/>
      <c r="M9787" s="48"/>
      <c r="N9787" s="48"/>
      <c r="O9787" s="49"/>
    </row>
    <row r="9788" spans="3:15" x14ac:dyDescent="0.25">
      <c r="C9788" s="48"/>
      <c r="D9788" s="48"/>
      <c r="E9788" s="48"/>
      <c r="F9788" s="48"/>
      <c r="G9788" s="49"/>
      <c r="H9788" s="48"/>
      <c r="I9788" s="52"/>
      <c r="J9788" s="52"/>
      <c r="K9788" s="48"/>
      <c r="L9788" s="48"/>
      <c r="M9788" s="48"/>
      <c r="N9788" s="48"/>
      <c r="O9788" s="49"/>
    </row>
    <row r="9789" spans="3:15" x14ac:dyDescent="0.25">
      <c r="C9789" s="48"/>
      <c r="D9789" s="48"/>
      <c r="E9789" s="48"/>
      <c r="F9789" s="48"/>
      <c r="G9789" s="49"/>
      <c r="H9789" s="48"/>
      <c r="I9789" s="52"/>
      <c r="J9789" s="52"/>
      <c r="K9789" s="48"/>
      <c r="L9789" s="48"/>
      <c r="M9789" s="48"/>
      <c r="N9789" s="48"/>
      <c r="O9789" s="49"/>
    </row>
    <row r="9790" spans="3:15" x14ac:dyDescent="0.25">
      <c r="C9790" s="48"/>
      <c r="D9790" s="48"/>
      <c r="E9790" s="48"/>
      <c r="F9790" s="48"/>
      <c r="G9790" s="49"/>
      <c r="H9790" s="48"/>
      <c r="I9790" s="52"/>
      <c r="J9790" s="52"/>
      <c r="K9790" s="48"/>
      <c r="L9790" s="48"/>
      <c r="M9790" s="48"/>
      <c r="N9790" s="48"/>
      <c r="O9790" s="49"/>
    </row>
    <row r="9791" spans="3:15" x14ac:dyDescent="0.25">
      <c r="C9791" s="48"/>
      <c r="D9791" s="48"/>
      <c r="E9791" s="48"/>
      <c r="F9791" s="48"/>
      <c r="G9791" s="49"/>
      <c r="H9791" s="48"/>
      <c r="I9791" s="52"/>
      <c r="J9791" s="52"/>
      <c r="K9791" s="48"/>
      <c r="L9791" s="48"/>
      <c r="M9791" s="48"/>
      <c r="N9791" s="48"/>
      <c r="O9791" s="49"/>
    </row>
    <row r="9792" spans="3:15" x14ac:dyDescent="0.25">
      <c r="C9792" s="48"/>
      <c r="D9792" s="48"/>
      <c r="E9792" s="48"/>
      <c r="F9792" s="48"/>
      <c r="G9792" s="49"/>
      <c r="H9792" s="48"/>
      <c r="I9792" s="52"/>
      <c r="J9792" s="52"/>
      <c r="K9792" s="48"/>
      <c r="L9792" s="48"/>
      <c r="M9792" s="48"/>
      <c r="N9792" s="48"/>
      <c r="O9792" s="49"/>
    </row>
    <row r="9793" spans="3:15" x14ac:dyDescent="0.25">
      <c r="C9793" s="48"/>
      <c r="D9793" s="48"/>
      <c r="E9793" s="48"/>
      <c r="F9793" s="48"/>
      <c r="G9793" s="49"/>
      <c r="H9793" s="48"/>
      <c r="I9793" s="52"/>
      <c r="J9793" s="52"/>
      <c r="K9793" s="48"/>
      <c r="L9793" s="48"/>
      <c r="M9793" s="48"/>
      <c r="N9793" s="48"/>
      <c r="O9793" s="49"/>
    </row>
    <row r="9794" spans="3:15" x14ac:dyDescent="0.25">
      <c r="C9794" s="48"/>
      <c r="D9794" s="48"/>
      <c r="E9794" s="48"/>
      <c r="F9794" s="48"/>
      <c r="G9794" s="49"/>
      <c r="H9794" s="48"/>
      <c r="I9794" s="52"/>
      <c r="J9794" s="52"/>
      <c r="K9794" s="48"/>
      <c r="L9794" s="48"/>
      <c r="M9794" s="48"/>
      <c r="N9794" s="48"/>
      <c r="O9794" s="49"/>
    </row>
    <row r="9795" spans="3:15" x14ac:dyDescent="0.25">
      <c r="C9795" s="48"/>
      <c r="D9795" s="48"/>
      <c r="E9795" s="48"/>
      <c r="F9795" s="48"/>
      <c r="G9795" s="49"/>
      <c r="H9795" s="48"/>
      <c r="I9795" s="52"/>
      <c r="J9795" s="52"/>
      <c r="K9795" s="48"/>
      <c r="L9795" s="48"/>
      <c r="M9795" s="48"/>
      <c r="N9795" s="48"/>
      <c r="O9795" s="49"/>
    </row>
    <row r="9796" spans="3:15" x14ac:dyDescent="0.25">
      <c r="C9796" s="48"/>
      <c r="D9796" s="48"/>
      <c r="E9796" s="48"/>
      <c r="F9796" s="48"/>
      <c r="G9796" s="49"/>
      <c r="H9796" s="48"/>
      <c r="I9796" s="52"/>
      <c r="J9796" s="52"/>
      <c r="K9796" s="48"/>
      <c r="L9796" s="48"/>
      <c r="M9796" s="48"/>
      <c r="N9796" s="48"/>
      <c r="O9796" s="49"/>
    </row>
    <row r="9797" spans="3:15" x14ac:dyDescent="0.25">
      <c r="C9797" s="48"/>
      <c r="D9797" s="48"/>
      <c r="E9797" s="48"/>
      <c r="F9797" s="48"/>
      <c r="G9797" s="49"/>
      <c r="H9797" s="48"/>
      <c r="I9797" s="52"/>
      <c r="J9797" s="52"/>
      <c r="K9797" s="48"/>
      <c r="L9797" s="48"/>
      <c r="M9797" s="48"/>
      <c r="N9797" s="48"/>
      <c r="O9797" s="49"/>
    </row>
    <row r="9798" spans="3:15" x14ac:dyDescent="0.25">
      <c r="C9798" s="48"/>
      <c r="D9798" s="48"/>
      <c r="E9798" s="48"/>
      <c r="F9798" s="48"/>
      <c r="G9798" s="49"/>
      <c r="H9798" s="48"/>
      <c r="I9798" s="52"/>
      <c r="J9798" s="52"/>
      <c r="K9798" s="48"/>
      <c r="L9798" s="48"/>
      <c r="M9798" s="48"/>
      <c r="N9798" s="48"/>
      <c r="O9798" s="49"/>
    </row>
    <row r="9799" spans="3:15" x14ac:dyDescent="0.25">
      <c r="C9799" s="48"/>
      <c r="D9799" s="48"/>
      <c r="E9799" s="48"/>
      <c r="F9799" s="48"/>
      <c r="G9799" s="49"/>
      <c r="H9799" s="48"/>
      <c r="I9799" s="52"/>
      <c r="J9799" s="52"/>
      <c r="K9799" s="48"/>
      <c r="L9799" s="48"/>
      <c r="M9799" s="48"/>
      <c r="N9799" s="48"/>
      <c r="O9799" s="49"/>
    </row>
    <row r="9800" spans="3:15" x14ac:dyDescent="0.25">
      <c r="C9800" s="48"/>
      <c r="D9800" s="48"/>
      <c r="E9800" s="48"/>
      <c r="F9800" s="48"/>
      <c r="G9800" s="49"/>
      <c r="H9800" s="48"/>
      <c r="I9800" s="52"/>
      <c r="J9800" s="52"/>
      <c r="K9800" s="48"/>
      <c r="L9800" s="48"/>
      <c r="M9800" s="48"/>
      <c r="N9800" s="48"/>
      <c r="O9800" s="49"/>
    </row>
    <row r="9801" spans="3:15" x14ac:dyDescent="0.25">
      <c r="C9801" s="48"/>
      <c r="D9801" s="48"/>
      <c r="E9801" s="48"/>
      <c r="F9801" s="48"/>
      <c r="G9801" s="49"/>
      <c r="H9801" s="48"/>
      <c r="I9801" s="52"/>
      <c r="J9801" s="52"/>
      <c r="K9801" s="48"/>
      <c r="L9801" s="48"/>
      <c r="M9801" s="48"/>
      <c r="N9801" s="48"/>
      <c r="O9801" s="49"/>
    </row>
    <row r="9802" spans="3:15" x14ac:dyDescent="0.25">
      <c r="C9802" s="48"/>
      <c r="D9802" s="48"/>
      <c r="E9802" s="48"/>
      <c r="F9802" s="48"/>
      <c r="G9802" s="49"/>
      <c r="H9802" s="48"/>
      <c r="I9802" s="52"/>
      <c r="J9802" s="52"/>
      <c r="K9802" s="48"/>
      <c r="L9802" s="48"/>
      <c r="M9802" s="48"/>
      <c r="N9802" s="48"/>
      <c r="O9802" s="49"/>
    </row>
    <row r="9803" spans="3:15" x14ac:dyDescent="0.25">
      <c r="C9803" s="48"/>
      <c r="D9803" s="48"/>
      <c r="E9803" s="48"/>
      <c r="F9803" s="48"/>
      <c r="G9803" s="49"/>
      <c r="H9803" s="48"/>
      <c r="I9803" s="52"/>
      <c r="J9803" s="52"/>
      <c r="K9803" s="48"/>
      <c r="L9803" s="48"/>
      <c r="M9803" s="48"/>
      <c r="N9803" s="48"/>
      <c r="O9803" s="49"/>
    </row>
    <row r="9804" spans="3:15" x14ac:dyDescent="0.25">
      <c r="C9804" s="48"/>
      <c r="D9804" s="48"/>
      <c r="E9804" s="48"/>
      <c r="F9804" s="48"/>
      <c r="G9804" s="49"/>
      <c r="H9804" s="48"/>
      <c r="I9804" s="52"/>
      <c r="J9804" s="52"/>
      <c r="K9804" s="48"/>
      <c r="L9804" s="48"/>
      <c r="M9804" s="48"/>
      <c r="N9804" s="48"/>
      <c r="O9804" s="49"/>
    </row>
    <row r="9805" spans="3:15" x14ac:dyDescent="0.25">
      <c r="C9805" s="48"/>
      <c r="D9805" s="48"/>
      <c r="E9805" s="48"/>
      <c r="F9805" s="48"/>
      <c r="G9805" s="49"/>
      <c r="H9805" s="48"/>
      <c r="I9805" s="52"/>
      <c r="J9805" s="52"/>
      <c r="K9805" s="48"/>
      <c r="L9805" s="48"/>
      <c r="M9805" s="48"/>
      <c r="N9805" s="48"/>
      <c r="O9805" s="49"/>
    </row>
    <row r="9806" spans="3:15" x14ac:dyDescent="0.25">
      <c r="C9806" s="48"/>
      <c r="D9806" s="48"/>
      <c r="E9806" s="48"/>
      <c r="F9806" s="48"/>
      <c r="G9806" s="49"/>
      <c r="H9806" s="48"/>
      <c r="I9806" s="52"/>
      <c r="J9806" s="52"/>
      <c r="K9806" s="48"/>
      <c r="L9806" s="48"/>
      <c r="M9806" s="48"/>
      <c r="N9806" s="48"/>
      <c r="O9806" s="49"/>
    </row>
    <row r="9807" spans="3:15" x14ac:dyDescent="0.25">
      <c r="C9807" s="48"/>
      <c r="D9807" s="48"/>
      <c r="E9807" s="48"/>
      <c r="F9807" s="48"/>
      <c r="G9807" s="49"/>
      <c r="H9807" s="48"/>
      <c r="I9807" s="52"/>
      <c r="J9807" s="52"/>
      <c r="K9807" s="48"/>
      <c r="L9807" s="48"/>
      <c r="M9807" s="48"/>
      <c r="N9807" s="48"/>
      <c r="O9807" s="49"/>
    </row>
    <row r="9808" spans="3:15" x14ac:dyDescent="0.25">
      <c r="C9808" s="48"/>
      <c r="D9808" s="48"/>
      <c r="E9808" s="48"/>
      <c r="F9808" s="48"/>
      <c r="G9808" s="49"/>
      <c r="H9808" s="48"/>
      <c r="I9808" s="52"/>
      <c r="J9808" s="52"/>
      <c r="K9808" s="48"/>
      <c r="L9808" s="48"/>
      <c r="M9808" s="48"/>
      <c r="N9808" s="48"/>
      <c r="O9808" s="49"/>
    </row>
    <row r="9809" spans="3:15" x14ac:dyDescent="0.25">
      <c r="C9809" s="48"/>
      <c r="D9809" s="48"/>
      <c r="E9809" s="48"/>
      <c r="F9809" s="48"/>
      <c r="G9809" s="49"/>
      <c r="H9809" s="48"/>
      <c r="I9809" s="52"/>
      <c r="J9809" s="52"/>
      <c r="K9809" s="48"/>
      <c r="L9809" s="48"/>
      <c r="M9809" s="48"/>
      <c r="N9809" s="48"/>
      <c r="O9809" s="49"/>
    </row>
    <row r="9810" spans="3:15" x14ac:dyDescent="0.25">
      <c r="C9810" s="48"/>
      <c r="D9810" s="48"/>
      <c r="E9810" s="48"/>
      <c r="F9810" s="48"/>
      <c r="G9810" s="49"/>
      <c r="H9810" s="48"/>
      <c r="I9810" s="52"/>
      <c r="J9810" s="52"/>
      <c r="K9810" s="48"/>
      <c r="L9810" s="48"/>
      <c r="M9810" s="48"/>
      <c r="N9810" s="48"/>
      <c r="O9810" s="49"/>
    </row>
    <row r="9811" spans="3:15" x14ac:dyDescent="0.25">
      <c r="C9811" s="48"/>
      <c r="D9811" s="48"/>
      <c r="E9811" s="48"/>
      <c r="F9811" s="48"/>
      <c r="G9811" s="49"/>
      <c r="H9811" s="48"/>
      <c r="I9811" s="52"/>
      <c r="J9811" s="52"/>
      <c r="K9811" s="48"/>
      <c r="L9811" s="48"/>
      <c r="M9811" s="48"/>
      <c r="N9811" s="48"/>
      <c r="O9811" s="49"/>
    </row>
    <row r="9812" spans="3:15" x14ac:dyDescent="0.25">
      <c r="C9812" s="48"/>
      <c r="D9812" s="48"/>
      <c r="E9812" s="48"/>
      <c r="F9812" s="48"/>
      <c r="G9812" s="49"/>
      <c r="H9812" s="48"/>
      <c r="I9812" s="52"/>
      <c r="J9812" s="52"/>
      <c r="K9812" s="48"/>
      <c r="L9812" s="48"/>
      <c r="M9812" s="48"/>
      <c r="N9812" s="48"/>
      <c r="O9812" s="49"/>
    </row>
    <row r="9813" spans="3:15" x14ac:dyDescent="0.25">
      <c r="C9813" s="48"/>
      <c r="D9813" s="48"/>
      <c r="E9813" s="48"/>
      <c r="F9813" s="48"/>
      <c r="G9813" s="49"/>
      <c r="H9813" s="48"/>
      <c r="I9813" s="52"/>
      <c r="J9813" s="52"/>
      <c r="K9813" s="48"/>
      <c r="L9813" s="48"/>
      <c r="M9813" s="48"/>
      <c r="N9813" s="48"/>
      <c r="O9813" s="49"/>
    </row>
    <row r="9814" spans="3:15" x14ac:dyDescent="0.25">
      <c r="C9814" s="48"/>
      <c r="D9814" s="48"/>
      <c r="E9814" s="48"/>
      <c r="F9814" s="48"/>
      <c r="G9814" s="49"/>
      <c r="H9814" s="48"/>
      <c r="I9814" s="52"/>
      <c r="J9814" s="52"/>
      <c r="K9814" s="48"/>
      <c r="L9814" s="48"/>
      <c r="M9814" s="48"/>
      <c r="N9814" s="48"/>
      <c r="O9814" s="49"/>
    </row>
    <row r="9815" spans="3:15" x14ac:dyDescent="0.25">
      <c r="C9815" s="48"/>
      <c r="D9815" s="48"/>
      <c r="E9815" s="48"/>
      <c r="F9815" s="48"/>
      <c r="G9815" s="49"/>
      <c r="H9815" s="48"/>
      <c r="I9815" s="52"/>
      <c r="J9815" s="52"/>
      <c r="K9815" s="48"/>
      <c r="L9815" s="48"/>
      <c r="M9815" s="48"/>
      <c r="N9815" s="48"/>
      <c r="O9815" s="49"/>
    </row>
    <row r="9816" spans="3:15" x14ac:dyDescent="0.25">
      <c r="C9816" s="48"/>
      <c r="D9816" s="48"/>
      <c r="E9816" s="48"/>
      <c r="F9816" s="48"/>
      <c r="G9816" s="49"/>
      <c r="H9816" s="48"/>
      <c r="I9816" s="52"/>
      <c r="J9816" s="52"/>
      <c r="K9816" s="48"/>
      <c r="L9816" s="48"/>
      <c r="M9816" s="48"/>
      <c r="N9816" s="48"/>
      <c r="O9816" s="49"/>
    </row>
    <row r="9817" spans="3:15" x14ac:dyDescent="0.25">
      <c r="C9817" s="48"/>
      <c r="D9817" s="48"/>
      <c r="E9817" s="48"/>
      <c r="F9817" s="48"/>
      <c r="G9817" s="49"/>
      <c r="H9817" s="48"/>
      <c r="I9817" s="52"/>
      <c r="J9817" s="52"/>
      <c r="K9817" s="48"/>
      <c r="L9817" s="48"/>
      <c r="M9817" s="48"/>
      <c r="N9817" s="48"/>
      <c r="O9817" s="49"/>
    </row>
    <row r="9818" spans="3:15" x14ac:dyDescent="0.25">
      <c r="C9818" s="48"/>
      <c r="D9818" s="48"/>
      <c r="E9818" s="48"/>
      <c r="F9818" s="48"/>
      <c r="G9818" s="49"/>
      <c r="H9818" s="48"/>
      <c r="I9818" s="52"/>
      <c r="J9818" s="52"/>
      <c r="K9818" s="48"/>
      <c r="L9818" s="48"/>
      <c r="M9818" s="48"/>
      <c r="N9818" s="48"/>
      <c r="O9818" s="49"/>
    </row>
    <row r="9819" spans="3:15" x14ac:dyDescent="0.25">
      <c r="C9819" s="48"/>
      <c r="D9819" s="48"/>
      <c r="E9819" s="48"/>
      <c r="F9819" s="48"/>
      <c r="G9819" s="49"/>
      <c r="H9819" s="48"/>
      <c r="I9819" s="52"/>
      <c r="J9819" s="52"/>
      <c r="K9819" s="48"/>
      <c r="L9819" s="48"/>
      <c r="M9819" s="48"/>
      <c r="N9819" s="48"/>
      <c r="O9819" s="49"/>
    </row>
    <row r="9820" spans="3:15" x14ac:dyDescent="0.25">
      <c r="C9820" s="48"/>
      <c r="D9820" s="48"/>
      <c r="E9820" s="48"/>
      <c r="F9820" s="48"/>
      <c r="G9820" s="49"/>
      <c r="H9820" s="48"/>
      <c r="I9820" s="52"/>
      <c r="J9820" s="52"/>
      <c r="K9820" s="48"/>
      <c r="L9820" s="48"/>
      <c r="M9820" s="48"/>
      <c r="N9820" s="48"/>
      <c r="O9820" s="49"/>
    </row>
    <row r="9821" spans="3:15" x14ac:dyDescent="0.25">
      <c r="C9821" s="48"/>
      <c r="D9821" s="48"/>
      <c r="E9821" s="48"/>
      <c r="F9821" s="48"/>
      <c r="G9821" s="49"/>
      <c r="H9821" s="48"/>
      <c r="I9821" s="52"/>
      <c r="J9821" s="52"/>
      <c r="K9821" s="48"/>
      <c r="L9821" s="48"/>
      <c r="M9821" s="48"/>
      <c r="N9821" s="48"/>
      <c r="O9821" s="49"/>
    </row>
    <row r="9822" spans="3:15" x14ac:dyDescent="0.25">
      <c r="C9822" s="48"/>
      <c r="D9822" s="48"/>
      <c r="E9822" s="48"/>
      <c r="F9822" s="48"/>
      <c r="G9822" s="49"/>
      <c r="H9822" s="48"/>
      <c r="I9822" s="52"/>
      <c r="J9822" s="52"/>
      <c r="K9822" s="48"/>
      <c r="L9822" s="48"/>
      <c r="M9822" s="48"/>
      <c r="N9822" s="48"/>
      <c r="O9822" s="49"/>
    </row>
    <row r="9823" spans="3:15" x14ac:dyDescent="0.25">
      <c r="C9823" s="48"/>
      <c r="D9823" s="48"/>
      <c r="E9823" s="48"/>
      <c r="F9823" s="48"/>
      <c r="G9823" s="49"/>
      <c r="H9823" s="48"/>
      <c r="I9823" s="52"/>
      <c r="J9823" s="52"/>
      <c r="K9823" s="48"/>
      <c r="L9823" s="48"/>
      <c r="M9823" s="48"/>
      <c r="N9823" s="48"/>
      <c r="O9823" s="49"/>
    </row>
    <row r="9824" spans="3:15" x14ac:dyDescent="0.25">
      <c r="C9824" s="48"/>
      <c r="D9824" s="48"/>
      <c r="E9824" s="48"/>
      <c r="F9824" s="48"/>
      <c r="G9824" s="49"/>
      <c r="H9824" s="48"/>
      <c r="I9824" s="52"/>
      <c r="J9824" s="52"/>
      <c r="K9824" s="48"/>
      <c r="L9824" s="48"/>
      <c r="M9824" s="48"/>
      <c r="N9824" s="48"/>
      <c r="O9824" s="49"/>
    </row>
    <row r="9825" spans="3:15" x14ac:dyDescent="0.25">
      <c r="C9825" s="48"/>
      <c r="D9825" s="48"/>
      <c r="E9825" s="48"/>
      <c r="F9825" s="48"/>
      <c r="G9825" s="49"/>
      <c r="H9825" s="48"/>
      <c r="I9825" s="52"/>
      <c r="J9825" s="52"/>
      <c r="K9825" s="48"/>
      <c r="L9825" s="48"/>
      <c r="M9825" s="48"/>
      <c r="N9825" s="48"/>
      <c r="O9825" s="49"/>
    </row>
    <row r="9826" spans="3:15" x14ac:dyDescent="0.25">
      <c r="C9826" s="48"/>
      <c r="D9826" s="48"/>
      <c r="E9826" s="48"/>
      <c r="F9826" s="48"/>
      <c r="G9826" s="49"/>
      <c r="H9826" s="48"/>
      <c r="I9826" s="52"/>
      <c r="J9826" s="52"/>
      <c r="K9826" s="48"/>
      <c r="L9826" s="48"/>
      <c r="M9826" s="48"/>
      <c r="N9826" s="48"/>
      <c r="O9826" s="49"/>
    </row>
    <row r="9827" spans="3:15" x14ac:dyDescent="0.25">
      <c r="C9827" s="48"/>
      <c r="D9827" s="48"/>
      <c r="E9827" s="48"/>
      <c r="F9827" s="48"/>
      <c r="G9827" s="49"/>
      <c r="H9827" s="48"/>
      <c r="I9827" s="52"/>
      <c r="J9827" s="52"/>
      <c r="K9827" s="48"/>
      <c r="L9827" s="48"/>
      <c r="M9827" s="48"/>
      <c r="N9827" s="48"/>
      <c r="O9827" s="49"/>
    </row>
    <row r="9828" spans="3:15" x14ac:dyDescent="0.25">
      <c r="C9828" s="48"/>
      <c r="D9828" s="48"/>
      <c r="E9828" s="48"/>
      <c r="F9828" s="48"/>
      <c r="G9828" s="49"/>
      <c r="H9828" s="48"/>
      <c r="I9828" s="52"/>
      <c r="J9828" s="52"/>
      <c r="K9828" s="48"/>
      <c r="L9828" s="48"/>
      <c r="M9828" s="48"/>
      <c r="N9828" s="48"/>
      <c r="O9828" s="49"/>
    </row>
    <row r="9829" spans="3:15" x14ac:dyDescent="0.25">
      <c r="C9829" s="48"/>
      <c r="D9829" s="48"/>
      <c r="E9829" s="48"/>
      <c r="F9829" s="48"/>
      <c r="G9829" s="49"/>
      <c r="H9829" s="48"/>
      <c r="I9829" s="52"/>
      <c r="J9829" s="52"/>
      <c r="K9829" s="48"/>
      <c r="L9829" s="48"/>
      <c r="M9829" s="48"/>
      <c r="N9829" s="48"/>
      <c r="O9829" s="49"/>
    </row>
    <row r="9830" spans="3:15" x14ac:dyDescent="0.25">
      <c r="C9830" s="48"/>
      <c r="D9830" s="48"/>
      <c r="E9830" s="48"/>
      <c r="F9830" s="48"/>
      <c r="G9830" s="49"/>
      <c r="H9830" s="48"/>
      <c r="I9830" s="52"/>
      <c r="J9830" s="52"/>
      <c r="K9830" s="48"/>
      <c r="L9830" s="48"/>
      <c r="M9830" s="48"/>
      <c r="N9830" s="48"/>
      <c r="O9830" s="49"/>
    </row>
    <row r="9831" spans="3:15" x14ac:dyDescent="0.25">
      <c r="C9831" s="48"/>
      <c r="D9831" s="48"/>
      <c r="E9831" s="48"/>
      <c r="F9831" s="48"/>
      <c r="G9831" s="49"/>
      <c r="H9831" s="48"/>
      <c r="I9831" s="52"/>
      <c r="J9831" s="52"/>
      <c r="K9831" s="48"/>
      <c r="L9831" s="48"/>
      <c r="M9831" s="48"/>
      <c r="N9831" s="48"/>
      <c r="O9831" s="49"/>
    </row>
    <row r="9832" spans="3:15" x14ac:dyDescent="0.25">
      <c r="C9832" s="48"/>
      <c r="D9832" s="48"/>
      <c r="E9832" s="48"/>
      <c r="F9832" s="48"/>
      <c r="G9832" s="49"/>
      <c r="H9832" s="48"/>
      <c r="I9832" s="52"/>
      <c r="J9832" s="52"/>
      <c r="K9832" s="48"/>
      <c r="L9832" s="48"/>
      <c r="M9832" s="48"/>
      <c r="N9832" s="48"/>
      <c r="O9832" s="49"/>
    </row>
    <row r="9833" spans="3:15" x14ac:dyDescent="0.25">
      <c r="C9833" s="48"/>
      <c r="D9833" s="48"/>
      <c r="E9833" s="48"/>
      <c r="F9833" s="48"/>
      <c r="G9833" s="49"/>
      <c r="H9833" s="48"/>
      <c r="I9833" s="52"/>
      <c r="J9833" s="52"/>
      <c r="K9833" s="48"/>
      <c r="L9833" s="48"/>
      <c r="M9833" s="48"/>
      <c r="N9833" s="48"/>
      <c r="O9833" s="49"/>
    </row>
    <row r="9834" spans="3:15" x14ac:dyDescent="0.25">
      <c r="C9834" s="48"/>
      <c r="D9834" s="48"/>
      <c r="E9834" s="48"/>
      <c r="F9834" s="48"/>
      <c r="G9834" s="49"/>
      <c r="H9834" s="48"/>
      <c r="I9834" s="52"/>
      <c r="J9834" s="52"/>
      <c r="K9834" s="48"/>
      <c r="L9834" s="48"/>
      <c r="M9834" s="48"/>
      <c r="N9834" s="48"/>
      <c r="O9834" s="49"/>
    </row>
    <row r="9835" spans="3:15" x14ac:dyDescent="0.25">
      <c r="C9835" s="48"/>
      <c r="D9835" s="48"/>
      <c r="E9835" s="48"/>
      <c r="F9835" s="48"/>
      <c r="G9835" s="49"/>
      <c r="H9835" s="48"/>
      <c r="I9835" s="52"/>
      <c r="J9835" s="52"/>
      <c r="K9835" s="48"/>
      <c r="L9835" s="48"/>
      <c r="M9835" s="48"/>
      <c r="N9835" s="48"/>
      <c r="O9835" s="49"/>
    </row>
    <row r="9836" spans="3:15" x14ac:dyDescent="0.25">
      <c r="C9836" s="48"/>
      <c r="D9836" s="48"/>
      <c r="E9836" s="48"/>
      <c r="F9836" s="48"/>
      <c r="G9836" s="49"/>
      <c r="H9836" s="48"/>
      <c r="I9836" s="52"/>
      <c r="J9836" s="52"/>
      <c r="K9836" s="48"/>
      <c r="L9836" s="48"/>
      <c r="M9836" s="48"/>
      <c r="N9836" s="48"/>
      <c r="O9836" s="49"/>
    </row>
    <row r="9837" spans="3:15" x14ac:dyDescent="0.25">
      <c r="C9837" s="48"/>
      <c r="D9837" s="48"/>
      <c r="E9837" s="48"/>
      <c r="F9837" s="48"/>
      <c r="G9837" s="49"/>
      <c r="H9837" s="48"/>
      <c r="I9837" s="52"/>
      <c r="J9837" s="52"/>
      <c r="K9837" s="48"/>
      <c r="L9837" s="48"/>
      <c r="M9837" s="48"/>
      <c r="N9837" s="48"/>
      <c r="O9837" s="49"/>
    </row>
    <row r="9838" spans="3:15" x14ac:dyDescent="0.25">
      <c r="C9838" s="48"/>
      <c r="D9838" s="48"/>
      <c r="E9838" s="48"/>
      <c r="F9838" s="48"/>
      <c r="G9838" s="49"/>
      <c r="H9838" s="48"/>
      <c r="I9838" s="52"/>
      <c r="J9838" s="52"/>
      <c r="K9838" s="48"/>
      <c r="L9838" s="48"/>
      <c r="M9838" s="48"/>
      <c r="N9838" s="48"/>
      <c r="O9838" s="49"/>
    </row>
    <row r="9839" spans="3:15" x14ac:dyDescent="0.25">
      <c r="C9839" s="48"/>
      <c r="D9839" s="48"/>
      <c r="E9839" s="48"/>
      <c r="F9839" s="48"/>
      <c r="G9839" s="49"/>
      <c r="H9839" s="48"/>
      <c r="I9839" s="52"/>
      <c r="J9839" s="52"/>
      <c r="K9839" s="48"/>
      <c r="L9839" s="48"/>
      <c r="M9839" s="48"/>
      <c r="N9839" s="48"/>
      <c r="O9839" s="49"/>
    </row>
    <row r="9840" spans="3:15" x14ac:dyDescent="0.25">
      <c r="C9840" s="48"/>
      <c r="D9840" s="48"/>
      <c r="E9840" s="48"/>
      <c r="F9840" s="48"/>
      <c r="G9840" s="49"/>
      <c r="H9840" s="48"/>
      <c r="I9840" s="52"/>
      <c r="J9840" s="52"/>
      <c r="K9840" s="48"/>
      <c r="L9840" s="48"/>
      <c r="M9840" s="48"/>
      <c r="N9840" s="48"/>
      <c r="O9840" s="49"/>
    </row>
    <row r="9841" spans="3:15" x14ac:dyDescent="0.25">
      <c r="C9841" s="48"/>
      <c r="D9841" s="48"/>
      <c r="E9841" s="48"/>
      <c r="F9841" s="48"/>
      <c r="G9841" s="49"/>
      <c r="H9841" s="48"/>
      <c r="I9841" s="52"/>
      <c r="J9841" s="52"/>
      <c r="K9841" s="48"/>
      <c r="L9841" s="48"/>
      <c r="M9841" s="48"/>
      <c r="N9841" s="48"/>
      <c r="O9841" s="49"/>
    </row>
    <row r="9842" spans="3:15" x14ac:dyDescent="0.25">
      <c r="C9842" s="48"/>
      <c r="D9842" s="48"/>
      <c r="E9842" s="48"/>
      <c r="F9842" s="48"/>
      <c r="G9842" s="49"/>
      <c r="H9842" s="48"/>
      <c r="I9842" s="52"/>
      <c r="J9842" s="52"/>
      <c r="K9842" s="48"/>
      <c r="L9842" s="48"/>
      <c r="M9842" s="48"/>
      <c r="N9842" s="48"/>
      <c r="O9842" s="49"/>
    </row>
    <row r="9843" spans="3:15" x14ac:dyDescent="0.25">
      <c r="C9843" s="48"/>
      <c r="D9843" s="48"/>
      <c r="E9843" s="48"/>
      <c r="F9843" s="48"/>
      <c r="G9843" s="49"/>
      <c r="H9843" s="48"/>
      <c r="I9843" s="52"/>
      <c r="J9843" s="52"/>
      <c r="K9843" s="48"/>
      <c r="L9843" s="48"/>
      <c r="M9843" s="48"/>
      <c r="N9843" s="48"/>
      <c r="O9843" s="49"/>
    </row>
    <row r="9844" spans="3:15" x14ac:dyDescent="0.25">
      <c r="C9844" s="48"/>
      <c r="D9844" s="48"/>
      <c r="E9844" s="48"/>
      <c r="F9844" s="48"/>
      <c r="G9844" s="49"/>
      <c r="H9844" s="48"/>
      <c r="I9844" s="52"/>
      <c r="J9844" s="52"/>
      <c r="K9844" s="48"/>
      <c r="L9844" s="48"/>
      <c r="M9844" s="48"/>
      <c r="N9844" s="48"/>
      <c r="O9844" s="49"/>
    </row>
    <row r="9845" spans="3:15" x14ac:dyDescent="0.25">
      <c r="C9845" s="48"/>
      <c r="D9845" s="48"/>
      <c r="E9845" s="48"/>
      <c r="F9845" s="48"/>
      <c r="G9845" s="49"/>
      <c r="H9845" s="48"/>
      <c r="I9845" s="52"/>
      <c r="J9845" s="52"/>
      <c r="K9845" s="48"/>
      <c r="L9845" s="48"/>
      <c r="M9845" s="48"/>
      <c r="N9845" s="48"/>
      <c r="O9845" s="49"/>
    </row>
    <row r="9846" spans="3:15" x14ac:dyDescent="0.25">
      <c r="C9846" s="48"/>
      <c r="D9846" s="48"/>
      <c r="E9846" s="48"/>
      <c r="F9846" s="48"/>
      <c r="G9846" s="49"/>
      <c r="H9846" s="48"/>
      <c r="I9846" s="52"/>
      <c r="J9846" s="52"/>
      <c r="K9846" s="48"/>
      <c r="L9846" s="48"/>
      <c r="M9846" s="48"/>
      <c r="N9846" s="48"/>
      <c r="O9846" s="49"/>
    </row>
    <row r="9847" spans="3:15" x14ac:dyDescent="0.25">
      <c r="C9847" s="48"/>
      <c r="D9847" s="48"/>
      <c r="E9847" s="48"/>
      <c r="F9847" s="48"/>
      <c r="G9847" s="49"/>
      <c r="H9847" s="48"/>
      <c r="I9847" s="52"/>
      <c r="J9847" s="52"/>
      <c r="K9847" s="48"/>
      <c r="L9847" s="48"/>
      <c r="M9847" s="48"/>
      <c r="N9847" s="48"/>
      <c r="O9847" s="49"/>
    </row>
    <row r="9848" spans="3:15" x14ac:dyDescent="0.25">
      <c r="C9848" s="48"/>
      <c r="D9848" s="48"/>
      <c r="E9848" s="48"/>
      <c r="F9848" s="48"/>
      <c r="G9848" s="49"/>
      <c r="H9848" s="48"/>
      <c r="I9848" s="52"/>
      <c r="J9848" s="52"/>
      <c r="K9848" s="48"/>
      <c r="L9848" s="48"/>
      <c r="M9848" s="48"/>
      <c r="N9848" s="48"/>
      <c r="O9848" s="49"/>
    </row>
    <row r="9849" spans="3:15" x14ac:dyDescent="0.25">
      <c r="C9849" s="48"/>
      <c r="D9849" s="48"/>
      <c r="E9849" s="48"/>
      <c r="F9849" s="48"/>
      <c r="G9849" s="49"/>
      <c r="H9849" s="48"/>
      <c r="I9849" s="52"/>
      <c r="J9849" s="52"/>
      <c r="K9849" s="48"/>
      <c r="L9849" s="48"/>
      <c r="M9849" s="48"/>
      <c r="N9849" s="48"/>
      <c r="O9849" s="49"/>
    </row>
    <row r="9850" spans="3:15" x14ac:dyDescent="0.25">
      <c r="C9850" s="48"/>
      <c r="D9850" s="48"/>
      <c r="E9850" s="48"/>
      <c r="F9850" s="48"/>
      <c r="G9850" s="49"/>
      <c r="H9850" s="48"/>
      <c r="I9850" s="52"/>
      <c r="J9850" s="52"/>
      <c r="K9850" s="48"/>
      <c r="L9850" s="48"/>
      <c r="M9850" s="48"/>
      <c r="N9850" s="48"/>
      <c r="O9850" s="49"/>
    </row>
    <row r="9851" spans="3:15" x14ac:dyDescent="0.25">
      <c r="C9851" s="48"/>
      <c r="D9851" s="48"/>
      <c r="E9851" s="48"/>
      <c r="F9851" s="48"/>
      <c r="G9851" s="49"/>
      <c r="H9851" s="48"/>
      <c r="I9851" s="52"/>
      <c r="J9851" s="52"/>
      <c r="K9851" s="48"/>
      <c r="L9851" s="48"/>
      <c r="M9851" s="48"/>
      <c r="N9851" s="48"/>
      <c r="O9851" s="49"/>
    </row>
    <row r="9852" spans="3:15" x14ac:dyDescent="0.25">
      <c r="C9852" s="48"/>
      <c r="D9852" s="48"/>
      <c r="E9852" s="48"/>
      <c r="F9852" s="48"/>
      <c r="G9852" s="49"/>
      <c r="H9852" s="48"/>
      <c r="I9852" s="52"/>
      <c r="J9852" s="52"/>
      <c r="K9852" s="48"/>
      <c r="L9852" s="48"/>
      <c r="M9852" s="48"/>
      <c r="N9852" s="48"/>
      <c r="O9852" s="49"/>
    </row>
    <row r="9853" spans="3:15" x14ac:dyDescent="0.25">
      <c r="C9853" s="48"/>
      <c r="D9853" s="48"/>
      <c r="E9853" s="48"/>
      <c r="F9853" s="48"/>
      <c r="G9853" s="49"/>
      <c r="H9853" s="48"/>
      <c r="I9853" s="52"/>
      <c r="J9853" s="52"/>
      <c r="K9853" s="48"/>
      <c r="L9853" s="48"/>
      <c r="M9853" s="48"/>
      <c r="N9853" s="48"/>
      <c r="O9853" s="49"/>
    </row>
    <row r="9854" spans="3:15" x14ac:dyDescent="0.25">
      <c r="C9854" s="48"/>
      <c r="D9854" s="48"/>
      <c r="E9854" s="48"/>
      <c r="F9854" s="48"/>
      <c r="G9854" s="49"/>
      <c r="H9854" s="48"/>
      <c r="I9854" s="52"/>
      <c r="J9854" s="52"/>
      <c r="K9854" s="48"/>
      <c r="L9854" s="48"/>
      <c r="M9854" s="48"/>
      <c r="N9854" s="48"/>
      <c r="O9854" s="49"/>
    </row>
    <row r="9855" spans="3:15" x14ac:dyDescent="0.25">
      <c r="C9855" s="48"/>
      <c r="D9855" s="48"/>
      <c r="E9855" s="48"/>
      <c r="F9855" s="48"/>
      <c r="G9855" s="49"/>
      <c r="H9855" s="48"/>
      <c r="I9855" s="52"/>
      <c r="J9855" s="52"/>
      <c r="K9855" s="48"/>
      <c r="L9855" s="48"/>
      <c r="M9855" s="48"/>
      <c r="N9855" s="48"/>
      <c r="O9855" s="49"/>
    </row>
    <row r="9856" spans="3:15" x14ac:dyDescent="0.25">
      <c r="C9856" s="48"/>
      <c r="D9856" s="48"/>
      <c r="E9856" s="48"/>
      <c r="F9856" s="48"/>
      <c r="G9856" s="49"/>
      <c r="H9856" s="48"/>
      <c r="I9856" s="52"/>
      <c r="J9856" s="52"/>
      <c r="K9856" s="48"/>
      <c r="L9856" s="48"/>
      <c r="M9856" s="48"/>
      <c r="N9856" s="48"/>
      <c r="O9856" s="49"/>
    </row>
    <row r="9857" spans="3:15" x14ac:dyDescent="0.25">
      <c r="C9857" s="48"/>
      <c r="D9857" s="48"/>
      <c r="E9857" s="48"/>
      <c r="F9857" s="48"/>
      <c r="G9857" s="49"/>
      <c r="H9857" s="48"/>
      <c r="I9857" s="52"/>
      <c r="J9857" s="52"/>
      <c r="K9857" s="48"/>
      <c r="L9857" s="48"/>
      <c r="M9857" s="48"/>
      <c r="N9857" s="48"/>
      <c r="O9857" s="49"/>
    </row>
    <row r="9858" spans="3:15" x14ac:dyDescent="0.25">
      <c r="C9858" s="48"/>
      <c r="D9858" s="48"/>
      <c r="E9858" s="48"/>
      <c r="F9858" s="48"/>
      <c r="G9858" s="49"/>
      <c r="H9858" s="48"/>
      <c r="I9858" s="52"/>
      <c r="J9858" s="52"/>
      <c r="K9858" s="48"/>
      <c r="L9858" s="48"/>
      <c r="M9858" s="48"/>
      <c r="N9858" s="48"/>
      <c r="O9858" s="49"/>
    </row>
    <row r="9859" spans="3:15" x14ac:dyDescent="0.25">
      <c r="C9859" s="48"/>
      <c r="D9859" s="48"/>
      <c r="E9859" s="48"/>
      <c r="F9859" s="48"/>
      <c r="G9859" s="49"/>
      <c r="H9859" s="48"/>
      <c r="I9859" s="52"/>
      <c r="J9859" s="52"/>
      <c r="K9859" s="48"/>
      <c r="L9859" s="48"/>
      <c r="M9859" s="48"/>
      <c r="N9859" s="48"/>
      <c r="O9859" s="49"/>
    </row>
    <row r="9860" spans="3:15" x14ac:dyDescent="0.25">
      <c r="C9860" s="48"/>
      <c r="D9860" s="48"/>
      <c r="E9860" s="48"/>
      <c r="F9860" s="48"/>
      <c r="G9860" s="49"/>
      <c r="H9860" s="48"/>
      <c r="I9860" s="52"/>
      <c r="J9860" s="52"/>
      <c r="K9860" s="48"/>
      <c r="L9860" s="48"/>
      <c r="M9860" s="48"/>
      <c r="N9860" s="48"/>
      <c r="O9860" s="49"/>
    </row>
    <row r="9861" spans="3:15" x14ac:dyDescent="0.25">
      <c r="C9861" s="48"/>
      <c r="D9861" s="48"/>
      <c r="E9861" s="48"/>
      <c r="F9861" s="48"/>
      <c r="G9861" s="49"/>
      <c r="H9861" s="48"/>
      <c r="I9861" s="52"/>
      <c r="J9861" s="52"/>
      <c r="K9861" s="48"/>
      <c r="L9861" s="48"/>
      <c r="M9861" s="48"/>
      <c r="N9861" s="48"/>
      <c r="O9861" s="49"/>
    </row>
    <row r="9862" spans="3:15" x14ac:dyDescent="0.25">
      <c r="C9862" s="48"/>
      <c r="D9862" s="48"/>
      <c r="E9862" s="48"/>
      <c r="F9862" s="48"/>
      <c r="G9862" s="49"/>
      <c r="H9862" s="48"/>
      <c r="I9862" s="52"/>
      <c r="J9862" s="52"/>
      <c r="K9862" s="48"/>
      <c r="L9862" s="48"/>
      <c r="M9862" s="48"/>
      <c r="N9862" s="48"/>
      <c r="O9862" s="49"/>
    </row>
    <row r="9863" spans="3:15" x14ac:dyDescent="0.25">
      <c r="C9863" s="48"/>
      <c r="D9863" s="48"/>
      <c r="E9863" s="48"/>
      <c r="F9863" s="48"/>
      <c r="G9863" s="49"/>
      <c r="H9863" s="48"/>
      <c r="I9863" s="52"/>
      <c r="J9863" s="52"/>
      <c r="K9863" s="48"/>
      <c r="L9863" s="48"/>
      <c r="M9863" s="48"/>
      <c r="N9863" s="48"/>
      <c r="O9863" s="49"/>
    </row>
    <row r="9864" spans="3:15" x14ac:dyDescent="0.25">
      <c r="C9864" s="48"/>
      <c r="D9864" s="48"/>
      <c r="E9864" s="48"/>
      <c r="F9864" s="48"/>
      <c r="G9864" s="49"/>
      <c r="H9864" s="48"/>
      <c r="I9864" s="52"/>
      <c r="J9864" s="52"/>
      <c r="K9864" s="48"/>
      <c r="L9864" s="48"/>
      <c r="M9864" s="48"/>
      <c r="N9864" s="48"/>
      <c r="O9864" s="49"/>
    </row>
    <row r="9865" spans="3:15" x14ac:dyDescent="0.25">
      <c r="C9865" s="48"/>
      <c r="D9865" s="48"/>
      <c r="E9865" s="48"/>
      <c r="F9865" s="48"/>
      <c r="G9865" s="49"/>
      <c r="H9865" s="48"/>
      <c r="I9865" s="52"/>
      <c r="J9865" s="52"/>
      <c r="K9865" s="48"/>
      <c r="L9865" s="48"/>
      <c r="M9865" s="48"/>
      <c r="N9865" s="48"/>
      <c r="O9865" s="49"/>
    </row>
    <row r="9866" spans="3:15" x14ac:dyDescent="0.25">
      <c r="C9866" s="48"/>
      <c r="D9866" s="48"/>
      <c r="E9866" s="48"/>
      <c r="F9866" s="48"/>
      <c r="G9866" s="49"/>
      <c r="H9866" s="48"/>
      <c r="I9866" s="52"/>
      <c r="J9866" s="52"/>
      <c r="K9866" s="48"/>
      <c r="L9866" s="48"/>
      <c r="M9866" s="48"/>
      <c r="N9866" s="48"/>
      <c r="O9866" s="49"/>
    </row>
    <row r="9867" spans="3:15" x14ac:dyDescent="0.25">
      <c r="C9867" s="48"/>
      <c r="D9867" s="48"/>
      <c r="E9867" s="48"/>
      <c r="F9867" s="48"/>
      <c r="G9867" s="49"/>
      <c r="H9867" s="48"/>
      <c r="I9867" s="52"/>
      <c r="J9867" s="52"/>
      <c r="K9867" s="48"/>
      <c r="L9867" s="48"/>
      <c r="M9867" s="48"/>
      <c r="N9867" s="48"/>
      <c r="O9867" s="49"/>
    </row>
    <row r="9868" spans="3:15" x14ac:dyDescent="0.25">
      <c r="C9868" s="48"/>
      <c r="D9868" s="48"/>
      <c r="E9868" s="48"/>
      <c r="F9868" s="48"/>
      <c r="G9868" s="49"/>
      <c r="H9868" s="48"/>
      <c r="I9868" s="52"/>
      <c r="J9868" s="52"/>
      <c r="K9868" s="48"/>
      <c r="L9868" s="48"/>
      <c r="M9868" s="48"/>
      <c r="N9868" s="48"/>
      <c r="O9868" s="49"/>
    </row>
    <row r="9869" spans="3:15" x14ac:dyDescent="0.25">
      <c r="C9869" s="48"/>
      <c r="D9869" s="48"/>
      <c r="E9869" s="48"/>
      <c r="F9869" s="48"/>
      <c r="G9869" s="49"/>
      <c r="H9869" s="48"/>
      <c r="I9869" s="52"/>
      <c r="J9869" s="52"/>
      <c r="K9869" s="48"/>
      <c r="L9869" s="48"/>
      <c r="M9869" s="48"/>
      <c r="N9869" s="48"/>
      <c r="O9869" s="49"/>
    </row>
    <row r="9870" spans="3:15" x14ac:dyDescent="0.25">
      <c r="C9870" s="48"/>
      <c r="D9870" s="48"/>
      <c r="E9870" s="48"/>
      <c r="F9870" s="48"/>
      <c r="G9870" s="49"/>
      <c r="H9870" s="48"/>
      <c r="I9870" s="52"/>
      <c r="J9870" s="52"/>
      <c r="K9870" s="48"/>
      <c r="L9870" s="48"/>
      <c r="M9870" s="48"/>
      <c r="N9870" s="48"/>
      <c r="O9870" s="49"/>
    </row>
    <row r="9871" spans="3:15" x14ac:dyDescent="0.25">
      <c r="C9871" s="48"/>
      <c r="D9871" s="48"/>
      <c r="E9871" s="48"/>
      <c r="F9871" s="48"/>
      <c r="G9871" s="49"/>
      <c r="H9871" s="48"/>
      <c r="I9871" s="52"/>
      <c r="J9871" s="52"/>
      <c r="K9871" s="48"/>
      <c r="L9871" s="48"/>
      <c r="M9871" s="48"/>
      <c r="N9871" s="48"/>
      <c r="O9871" s="49"/>
    </row>
    <row r="9872" spans="3:15" x14ac:dyDescent="0.25">
      <c r="C9872" s="48"/>
      <c r="D9872" s="48"/>
      <c r="E9872" s="48"/>
      <c r="F9872" s="48"/>
      <c r="G9872" s="49"/>
      <c r="H9872" s="48"/>
      <c r="I9872" s="52"/>
      <c r="J9872" s="52"/>
      <c r="K9872" s="48"/>
      <c r="L9872" s="48"/>
      <c r="M9872" s="48"/>
      <c r="N9872" s="48"/>
      <c r="O9872" s="49"/>
    </row>
    <row r="9873" spans="3:15" x14ac:dyDescent="0.25">
      <c r="C9873" s="48"/>
      <c r="D9873" s="48"/>
      <c r="E9873" s="48"/>
      <c r="F9873" s="48"/>
      <c r="G9873" s="49"/>
      <c r="H9873" s="48"/>
      <c r="I9873" s="52"/>
      <c r="J9873" s="52"/>
      <c r="K9873" s="48"/>
      <c r="L9873" s="48"/>
      <c r="M9873" s="48"/>
      <c r="N9873" s="48"/>
      <c r="O9873" s="49"/>
    </row>
    <row r="9874" spans="3:15" x14ac:dyDescent="0.25">
      <c r="C9874" s="48"/>
      <c r="D9874" s="48"/>
      <c r="E9874" s="48"/>
      <c r="F9874" s="48"/>
      <c r="G9874" s="49"/>
      <c r="H9874" s="48"/>
      <c r="I9874" s="52"/>
      <c r="J9874" s="52"/>
      <c r="K9874" s="48"/>
      <c r="L9874" s="48"/>
      <c r="M9874" s="48"/>
      <c r="N9874" s="48"/>
      <c r="O9874" s="49"/>
    </row>
    <row r="9875" spans="3:15" x14ac:dyDescent="0.25">
      <c r="C9875" s="48"/>
      <c r="D9875" s="48"/>
      <c r="E9875" s="48"/>
      <c r="F9875" s="48"/>
      <c r="G9875" s="49"/>
      <c r="H9875" s="48"/>
      <c r="I9875" s="52"/>
      <c r="J9875" s="52"/>
      <c r="K9875" s="48"/>
      <c r="L9875" s="48"/>
      <c r="M9875" s="48"/>
      <c r="N9875" s="48"/>
      <c r="O9875" s="49"/>
    </row>
    <row r="9876" spans="3:15" x14ac:dyDescent="0.25">
      <c r="C9876" s="48"/>
      <c r="D9876" s="48"/>
      <c r="E9876" s="48"/>
      <c r="F9876" s="48"/>
      <c r="G9876" s="49"/>
      <c r="H9876" s="48"/>
      <c r="I9876" s="52"/>
      <c r="J9876" s="52"/>
      <c r="K9876" s="48"/>
      <c r="L9876" s="48"/>
      <c r="M9876" s="48"/>
      <c r="N9876" s="48"/>
      <c r="O9876" s="49"/>
    </row>
    <row r="9877" spans="3:15" x14ac:dyDescent="0.25">
      <c r="C9877" s="48"/>
      <c r="D9877" s="48"/>
      <c r="E9877" s="48"/>
      <c r="F9877" s="48"/>
      <c r="G9877" s="49"/>
      <c r="H9877" s="48"/>
      <c r="I9877" s="52"/>
      <c r="J9877" s="52"/>
      <c r="K9877" s="48"/>
      <c r="L9877" s="48"/>
      <c r="M9877" s="48"/>
      <c r="N9877" s="48"/>
      <c r="O9877" s="49"/>
    </row>
    <row r="9878" spans="3:15" x14ac:dyDescent="0.25">
      <c r="C9878" s="48"/>
      <c r="D9878" s="48"/>
      <c r="E9878" s="48"/>
      <c r="F9878" s="48"/>
      <c r="G9878" s="49"/>
      <c r="H9878" s="48"/>
      <c r="I9878" s="52"/>
      <c r="J9878" s="52"/>
      <c r="K9878" s="48"/>
      <c r="L9878" s="48"/>
      <c r="M9878" s="48"/>
      <c r="N9878" s="48"/>
      <c r="O9878" s="49"/>
    </row>
    <row r="9879" spans="3:15" x14ac:dyDescent="0.25">
      <c r="C9879" s="48"/>
      <c r="D9879" s="48"/>
      <c r="E9879" s="48"/>
      <c r="F9879" s="48"/>
      <c r="G9879" s="49"/>
      <c r="H9879" s="48"/>
      <c r="I9879" s="52"/>
      <c r="J9879" s="52"/>
      <c r="K9879" s="48"/>
      <c r="L9879" s="48"/>
      <c r="M9879" s="48"/>
      <c r="N9879" s="48"/>
      <c r="O9879" s="49"/>
    </row>
    <row r="9880" spans="3:15" x14ac:dyDescent="0.25">
      <c r="C9880" s="48"/>
      <c r="D9880" s="48"/>
      <c r="E9880" s="48"/>
      <c r="F9880" s="48"/>
      <c r="G9880" s="49"/>
      <c r="H9880" s="48"/>
      <c r="I9880" s="52"/>
      <c r="J9880" s="52"/>
      <c r="K9880" s="48"/>
      <c r="L9880" s="48"/>
      <c r="M9880" s="48"/>
      <c r="N9880" s="48"/>
      <c r="O9880" s="49"/>
    </row>
    <row r="9881" spans="3:15" x14ac:dyDescent="0.25">
      <c r="C9881" s="48"/>
      <c r="D9881" s="48"/>
      <c r="E9881" s="48"/>
      <c r="F9881" s="48"/>
      <c r="G9881" s="49"/>
      <c r="H9881" s="48"/>
      <c r="I9881" s="52"/>
      <c r="J9881" s="52"/>
      <c r="K9881" s="48"/>
      <c r="L9881" s="48"/>
      <c r="M9881" s="48"/>
      <c r="N9881" s="48"/>
      <c r="O9881" s="49"/>
    </row>
    <row r="9882" spans="3:15" x14ac:dyDescent="0.25">
      <c r="C9882" s="48"/>
      <c r="D9882" s="48"/>
      <c r="E9882" s="48"/>
      <c r="F9882" s="48"/>
      <c r="G9882" s="49"/>
      <c r="H9882" s="48"/>
      <c r="I9882" s="52"/>
      <c r="J9882" s="52"/>
      <c r="K9882" s="48"/>
      <c r="L9882" s="48"/>
      <c r="M9882" s="48"/>
      <c r="N9882" s="48"/>
      <c r="O9882" s="49"/>
    </row>
    <row r="9883" spans="3:15" x14ac:dyDescent="0.25">
      <c r="C9883" s="48"/>
      <c r="D9883" s="48"/>
      <c r="E9883" s="48"/>
      <c r="F9883" s="48"/>
      <c r="G9883" s="49"/>
      <c r="H9883" s="48"/>
      <c r="I9883" s="52"/>
      <c r="J9883" s="52"/>
      <c r="K9883" s="48"/>
      <c r="L9883" s="48"/>
      <c r="M9883" s="48"/>
      <c r="N9883" s="48"/>
      <c r="O9883" s="49"/>
    </row>
    <row r="9884" spans="3:15" x14ac:dyDescent="0.25">
      <c r="C9884" s="48"/>
      <c r="D9884" s="48"/>
      <c r="E9884" s="48"/>
      <c r="F9884" s="48"/>
      <c r="G9884" s="49"/>
      <c r="H9884" s="48"/>
      <c r="I9884" s="52"/>
      <c r="J9884" s="52"/>
      <c r="K9884" s="48"/>
      <c r="L9884" s="48"/>
      <c r="M9884" s="48"/>
      <c r="N9884" s="48"/>
      <c r="O9884" s="49"/>
    </row>
    <row r="9885" spans="3:15" x14ac:dyDescent="0.25">
      <c r="C9885" s="48"/>
      <c r="D9885" s="48"/>
      <c r="E9885" s="48"/>
      <c r="F9885" s="48"/>
      <c r="G9885" s="49"/>
      <c r="H9885" s="48"/>
      <c r="I9885" s="52"/>
      <c r="J9885" s="52"/>
      <c r="K9885" s="48"/>
      <c r="L9885" s="48"/>
      <c r="M9885" s="48"/>
      <c r="N9885" s="48"/>
      <c r="O9885" s="49"/>
    </row>
    <row r="9886" spans="3:15" x14ac:dyDescent="0.25">
      <c r="C9886" s="48"/>
      <c r="D9886" s="48"/>
      <c r="E9886" s="48"/>
      <c r="F9886" s="48"/>
      <c r="G9886" s="49"/>
      <c r="H9886" s="48"/>
      <c r="I9886" s="52"/>
      <c r="J9886" s="52"/>
      <c r="K9886" s="48"/>
      <c r="L9886" s="48"/>
      <c r="M9886" s="48"/>
      <c r="N9886" s="48"/>
      <c r="O9886" s="49"/>
    </row>
    <row r="9887" spans="3:15" x14ac:dyDescent="0.25">
      <c r="C9887" s="48"/>
      <c r="D9887" s="48"/>
      <c r="E9887" s="48"/>
      <c r="F9887" s="48"/>
      <c r="G9887" s="49"/>
      <c r="H9887" s="48"/>
      <c r="I9887" s="52"/>
      <c r="J9887" s="52"/>
      <c r="K9887" s="48"/>
      <c r="L9887" s="48"/>
      <c r="M9887" s="48"/>
      <c r="N9887" s="48"/>
      <c r="O9887" s="49"/>
    </row>
    <row r="9888" spans="3:15" x14ac:dyDescent="0.25">
      <c r="C9888" s="48"/>
      <c r="D9888" s="48"/>
      <c r="E9888" s="48"/>
      <c r="F9888" s="48"/>
      <c r="G9888" s="49"/>
      <c r="H9888" s="48"/>
      <c r="I9888" s="52"/>
      <c r="J9888" s="52"/>
      <c r="K9888" s="48"/>
      <c r="L9888" s="48"/>
      <c r="M9888" s="48"/>
      <c r="N9888" s="48"/>
      <c r="O9888" s="49"/>
    </row>
    <row r="9889" spans="3:15" x14ac:dyDescent="0.25">
      <c r="C9889" s="48"/>
      <c r="D9889" s="48"/>
      <c r="E9889" s="48"/>
      <c r="F9889" s="48"/>
      <c r="G9889" s="49"/>
      <c r="H9889" s="48"/>
      <c r="I9889" s="52"/>
      <c r="J9889" s="52"/>
      <c r="K9889" s="48"/>
      <c r="L9889" s="48"/>
      <c r="M9889" s="48"/>
      <c r="N9889" s="48"/>
      <c r="O9889" s="49"/>
    </row>
    <row r="9890" spans="3:15" x14ac:dyDescent="0.25">
      <c r="C9890" s="48"/>
      <c r="D9890" s="48"/>
      <c r="E9890" s="48"/>
      <c r="F9890" s="48"/>
      <c r="G9890" s="49"/>
      <c r="H9890" s="48"/>
      <c r="I9890" s="52"/>
      <c r="J9890" s="52"/>
      <c r="K9890" s="48"/>
      <c r="L9890" s="48"/>
      <c r="M9890" s="48"/>
      <c r="N9890" s="48"/>
      <c r="O9890" s="49"/>
    </row>
    <row r="9891" spans="3:15" x14ac:dyDescent="0.25">
      <c r="C9891" s="48"/>
      <c r="D9891" s="48"/>
      <c r="E9891" s="48"/>
      <c r="F9891" s="48"/>
      <c r="G9891" s="49"/>
      <c r="H9891" s="48"/>
      <c r="I9891" s="52"/>
      <c r="J9891" s="52"/>
      <c r="K9891" s="48"/>
      <c r="L9891" s="48"/>
      <c r="M9891" s="48"/>
      <c r="N9891" s="48"/>
      <c r="O9891" s="49"/>
    </row>
    <row r="9892" spans="3:15" x14ac:dyDescent="0.25">
      <c r="C9892" s="48"/>
      <c r="D9892" s="48"/>
      <c r="E9892" s="48"/>
      <c r="F9892" s="48"/>
      <c r="G9892" s="49"/>
      <c r="H9892" s="48"/>
      <c r="I9892" s="52"/>
      <c r="J9892" s="52"/>
      <c r="K9892" s="48"/>
      <c r="L9892" s="48"/>
      <c r="M9892" s="48"/>
      <c r="N9892" s="48"/>
      <c r="O9892" s="49"/>
    </row>
    <row r="9893" spans="3:15" x14ac:dyDescent="0.25">
      <c r="C9893" s="48"/>
      <c r="D9893" s="48"/>
      <c r="E9893" s="48"/>
      <c r="F9893" s="48"/>
      <c r="G9893" s="49"/>
      <c r="H9893" s="48"/>
      <c r="I9893" s="52"/>
      <c r="J9893" s="52"/>
      <c r="K9893" s="48"/>
      <c r="L9893" s="48"/>
      <c r="M9893" s="48"/>
      <c r="N9893" s="48"/>
      <c r="O9893" s="49"/>
    </row>
    <row r="9894" spans="3:15" x14ac:dyDescent="0.25">
      <c r="C9894" s="48"/>
      <c r="D9894" s="48"/>
      <c r="E9894" s="48"/>
      <c r="F9894" s="48"/>
      <c r="G9894" s="49"/>
      <c r="H9894" s="48"/>
      <c r="I9894" s="52"/>
      <c r="J9894" s="52"/>
      <c r="K9894" s="48"/>
      <c r="L9894" s="48"/>
      <c r="M9894" s="48"/>
      <c r="N9894" s="48"/>
      <c r="O9894" s="49"/>
    </row>
    <row r="9895" spans="3:15" x14ac:dyDescent="0.25">
      <c r="C9895" s="48"/>
      <c r="D9895" s="48"/>
      <c r="E9895" s="48"/>
      <c r="F9895" s="48"/>
      <c r="G9895" s="49"/>
      <c r="H9895" s="48"/>
      <c r="I9895" s="52"/>
      <c r="J9895" s="52"/>
      <c r="K9895" s="48"/>
      <c r="L9895" s="48"/>
      <c r="M9895" s="48"/>
      <c r="N9895" s="48"/>
      <c r="O9895" s="49"/>
    </row>
    <row r="9896" spans="3:15" x14ac:dyDescent="0.25">
      <c r="C9896" s="48"/>
      <c r="D9896" s="48"/>
      <c r="E9896" s="48"/>
      <c r="F9896" s="48"/>
      <c r="G9896" s="49"/>
      <c r="H9896" s="48"/>
      <c r="I9896" s="52"/>
      <c r="J9896" s="52"/>
      <c r="K9896" s="48"/>
      <c r="L9896" s="48"/>
      <c r="M9896" s="48"/>
      <c r="N9896" s="48"/>
      <c r="O9896" s="49"/>
    </row>
    <row r="9897" spans="3:15" x14ac:dyDescent="0.25">
      <c r="C9897" s="48"/>
      <c r="D9897" s="48"/>
      <c r="E9897" s="48"/>
      <c r="F9897" s="48"/>
      <c r="G9897" s="49"/>
      <c r="H9897" s="48"/>
      <c r="I9897" s="52"/>
      <c r="J9897" s="52"/>
      <c r="K9897" s="48"/>
      <c r="L9897" s="48"/>
      <c r="M9897" s="48"/>
      <c r="N9897" s="48"/>
      <c r="O9897" s="49"/>
    </row>
    <row r="9898" spans="3:15" x14ac:dyDescent="0.25">
      <c r="C9898" s="48"/>
      <c r="D9898" s="48"/>
      <c r="E9898" s="48"/>
      <c r="F9898" s="48"/>
      <c r="G9898" s="49"/>
      <c r="H9898" s="48"/>
      <c r="I9898" s="52"/>
      <c r="J9898" s="52"/>
      <c r="K9898" s="48"/>
      <c r="L9898" s="48"/>
      <c r="M9898" s="48"/>
      <c r="N9898" s="48"/>
      <c r="O9898" s="49"/>
    </row>
    <row r="9899" spans="3:15" x14ac:dyDescent="0.25">
      <c r="C9899" s="48"/>
      <c r="D9899" s="48"/>
      <c r="E9899" s="48"/>
      <c r="F9899" s="48"/>
      <c r="G9899" s="49"/>
      <c r="H9899" s="48"/>
      <c r="I9899" s="52"/>
      <c r="J9899" s="52"/>
      <c r="K9899" s="48"/>
      <c r="L9899" s="48"/>
      <c r="M9899" s="48"/>
      <c r="N9899" s="48"/>
      <c r="O9899" s="49"/>
    </row>
    <row r="9900" spans="3:15" x14ac:dyDescent="0.25">
      <c r="C9900" s="48"/>
      <c r="D9900" s="48"/>
      <c r="E9900" s="48"/>
      <c r="F9900" s="48"/>
      <c r="G9900" s="49"/>
      <c r="H9900" s="48"/>
      <c r="I9900" s="52"/>
      <c r="J9900" s="52"/>
      <c r="K9900" s="48"/>
      <c r="L9900" s="48"/>
      <c r="M9900" s="48"/>
      <c r="N9900" s="48"/>
      <c r="O9900" s="49"/>
    </row>
    <row r="9901" spans="3:15" x14ac:dyDescent="0.25">
      <c r="C9901" s="48"/>
      <c r="D9901" s="48"/>
      <c r="E9901" s="48"/>
      <c r="F9901" s="48"/>
      <c r="G9901" s="49"/>
      <c r="H9901" s="48"/>
      <c r="I9901" s="52"/>
      <c r="J9901" s="52"/>
      <c r="K9901" s="48"/>
      <c r="L9901" s="48"/>
      <c r="M9901" s="48"/>
      <c r="N9901" s="48"/>
      <c r="O9901" s="49"/>
    </row>
    <row r="9902" spans="3:15" x14ac:dyDescent="0.25">
      <c r="C9902" s="48"/>
      <c r="D9902" s="48"/>
      <c r="E9902" s="48"/>
      <c r="F9902" s="48"/>
      <c r="G9902" s="49"/>
      <c r="H9902" s="48"/>
      <c r="I9902" s="52"/>
      <c r="J9902" s="52"/>
      <c r="K9902" s="48"/>
      <c r="L9902" s="48"/>
      <c r="M9902" s="48"/>
      <c r="N9902" s="48"/>
      <c r="O9902" s="49"/>
    </row>
    <row r="9903" spans="3:15" x14ac:dyDescent="0.25">
      <c r="C9903" s="48"/>
      <c r="D9903" s="48"/>
      <c r="E9903" s="48"/>
      <c r="F9903" s="48"/>
      <c r="G9903" s="49"/>
      <c r="H9903" s="48"/>
      <c r="I9903" s="52"/>
      <c r="J9903" s="52"/>
      <c r="K9903" s="48"/>
      <c r="L9903" s="48"/>
      <c r="M9903" s="48"/>
      <c r="N9903" s="48"/>
      <c r="O9903" s="49"/>
    </row>
    <row r="9904" spans="3:15" x14ac:dyDescent="0.25">
      <c r="C9904" s="48"/>
      <c r="D9904" s="48"/>
      <c r="E9904" s="48"/>
      <c r="F9904" s="48"/>
      <c r="G9904" s="49"/>
      <c r="H9904" s="48"/>
      <c r="I9904" s="52"/>
      <c r="J9904" s="52"/>
      <c r="K9904" s="48"/>
      <c r="L9904" s="48"/>
      <c r="M9904" s="48"/>
      <c r="N9904" s="48"/>
      <c r="O9904" s="49"/>
    </row>
    <row r="9905" spans="3:15" x14ac:dyDescent="0.25">
      <c r="C9905" s="48"/>
      <c r="D9905" s="48"/>
      <c r="E9905" s="48"/>
      <c r="F9905" s="48"/>
      <c r="G9905" s="49"/>
      <c r="H9905" s="48"/>
      <c r="I9905" s="52"/>
      <c r="J9905" s="52"/>
      <c r="K9905" s="48"/>
      <c r="L9905" s="48"/>
      <c r="M9905" s="48"/>
      <c r="N9905" s="48"/>
      <c r="O9905" s="49"/>
    </row>
    <row r="9906" spans="3:15" x14ac:dyDescent="0.25">
      <c r="C9906" s="48"/>
      <c r="D9906" s="48"/>
      <c r="E9906" s="48"/>
      <c r="F9906" s="48"/>
      <c r="G9906" s="49"/>
      <c r="H9906" s="48"/>
      <c r="I9906" s="52"/>
      <c r="J9906" s="52"/>
      <c r="K9906" s="48"/>
      <c r="L9906" s="48"/>
      <c r="M9906" s="48"/>
      <c r="N9906" s="48"/>
      <c r="O9906" s="49"/>
    </row>
    <row r="9907" spans="3:15" x14ac:dyDescent="0.25">
      <c r="C9907" s="48"/>
      <c r="D9907" s="48"/>
      <c r="E9907" s="48"/>
      <c r="F9907" s="48"/>
      <c r="G9907" s="49"/>
      <c r="H9907" s="48"/>
      <c r="I9907" s="52"/>
      <c r="J9907" s="52"/>
      <c r="K9907" s="48"/>
      <c r="L9907" s="48"/>
      <c r="M9907" s="48"/>
      <c r="N9907" s="48"/>
      <c r="O9907" s="49"/>
    </row>
    <row r="9908" spans="3:15" x14ac:dyDescent="0.25">
      <c r="C9908" s="48"/>
      <c r="D9908" s="48"/>
      <c r="E9908" s="48"/>
      <c r="F9908" s="48"/>
      <c r="G9908" s="49"/>
      <c r="H9908" s="48"/>
      <c r="I9908" s="52"/>
      <c r="J9908" s="52"/>
      <c r="K9908" s="48"/>
      <c r="L9908" s="48"/>
      <c r="M9908" s="48"/>
      <c r="N9908" s="48"/>
      <c r="O9908" s="49"/>
    </row>
    <row r="9909" spans="3:15" x14ac:dyDescent="0.25">
      <c r="C9909" s="48"/>
      <c r="D9909" s="48"/>
      <c r="E9909" s="48"/>
      <c r="F9909" s="48"/>
      <c r="G9909" s="49"/>
      <c r="H9909" s="48"/>
      <c r="I9909" s="52"/>
      <c r="J9909" s="52"/>
      <c r="K9909" s="48"/>
      <c r="L9909" s="48"/>
      <c r="M9909" s="48"/>
      <c r="N9909" s="48"/>
      <c r="O9909" s="49"/>
    </row>
    <row r="9910" spans="3:15" x14ac:dyDescent="0.25">
      <c r="C9910" s="48"/>
      <c r="D9910" s="48"/>
      <c r="E9910" s="48"/>
      <c r="F9910" s="48"/>
      <c r="G9910" s="49"/>
      <c r="H9910" s="48"/>
      <c r="I9910" s="52"/>
      <c r="J9910" s="52"/>
      <c r="K9910" s="48"/>
      <c r="L9910" s="48"/>
      <c r="M9910" s="48"/>
      <c r="N9910" s="48"/>
      <c r="O9910" s="49"/>
    </row>
    <row r="9911" spans="3:15" x14ac:dyDescent="0.25">
      <c r="C9911" s="48"/>
      <c r="D9911" s="48"/>
      <c r="E9911" s="48"/>
      <c r="F9911" s="48"/>
      <c r="G9911" s="49"/>
      <c r="H9911" s="48"/>
      <c r="I9911" s="52"/>
      <c r="J9911" s="52"/>
      <c r="K9911" s="48"/>
      <c r="L9911" s="48"/>
      <c r="M9911" s="48"/>
      <c r="N9911" s="48"/>
      <c r="O9911" s="49"/>
    </row>
    <row r="9912" spans="3:15" x14ac:dyDescent="0.25">
      <c r="C9912" s="48"/>
      <c r="D9912" s="48"/>
      <c r="E9912" s="48"/>
      <c r="F9912" s="48"/>
      <c r="G9912" s="49"/>
      <c r="H9912" s="48"/>
      <c r="I9912" s="52"/>
      <c r="J9912" s="52"/>
      <c r="K9912" s="48"/>
      <c r="L9912" s="48"/>
      <c r="M9912" s="48"/>
      <c r="N9912" s="48"/>
      <c r="O9912" s="49"/>
    </row>
    <row r="9913" spans="3:15" x14ac:dyDescent="0.25">
      <c r="C9913" s="48"/>
      <c r="D9913" s="48"/>
      <c r="E9913" s="48"/>
      <c r="F9913" s="48"/>
      <c r="G9913" s="49"/>
      <c r="H9913" s="48"/>
      <c r="I9913" s="52"/>
      <c r="J9913" s="52"/>
      <c r="K9913" s="48"/>
      <c r="L9913" s="48"/>
      <c r="M9913" s="48"/>
      <c r="N9913" s="48"/>
      <c r="O9913" s="49"/>
    </row>
    <row r="9914" spans="3:15" x14ac:dyDescent="0.25">
      <c r="C9914" s="48"/>
      <c r="D9914" s="48"/>
      <c r="E9914" s="48"/>
      <c r="F9914" s="48"/>
      <c r="G9914" s="49"/>
      <c r="H9914" s="48"/>
      <c r="I9914" s="52"/>
      <c r="J9914" s="52"/>
      <c r="K9914" s="48"/>
      <c r="L9914" s="48"/>
      <c r="M9914" s="48"/>
      <c r="N9914" s="48"/>
      <c r="O9914" s="49"/>
    </row>
    <row r="9915" spans="3:15" x14ac:dyDescent="0.25">
      <c r="C9915" s="48"/>
      <c r="D9915" s="48"/>
      <c r="E9915" s="48"/>
      <c r="F9915" s="48"/>
      <c r="G9915" s="49"/>
      <c r="H9915" s="48"/>
      <c r="I9915" s="52"/>
      <c r="J9915" s="52"/>
      <c r="K9915" s="48"/>
      <c r="L9915" s="48"/>
      <c r="M9915" s="48"/>
      <c r="N9915" s="48"/>
      <c r="O9915" s="49"/>
    </row>
  </sheetData>
  <sortState ref="B16:B5972">
    <sortCondition descending="1" ref="B16"/>
  </sortState>
  <dataConsolidate/>
  <mergeCells count="13">
    <mergeCell ref="AF5:AF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conditionalFormatting sqref="J2">
    <cfRule type="expression" dxfId="5" priority="1" stopIfTrue="1">
      <formula>$J$2&lt;0</formula>
    </cfRule>
    <cfRule type="expression" dxfId="4" priority="2">
      <formula>$J$2&gt;=0</formula>
    </cfRule>
  </conditionalFormatting>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167640</xdr:rowOff>
                  </from>
                  <to>
                    <xdr:col>10</xdr:col>
                    <xdr:colOff>480060</xdr:colOff>
                    <xdr:row>8</xdr:row>
                    <xdr:rowOff>167640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7" r:id="rId6" name="Button 15">
              <controlPr defaultSize="0" print="0" autoFill="0" autoPict="0">
                <anchor moveWithCells="1" sizeWithCells="1">
                  <from>
                    <xdr:col>7</xdr:col>
                    <xdr:colOff>350520</xdr:colOff>
                    <xdr:row>2</xdr:row>
                    <xdr:rowOff>167640</xdr:rowOff>
                  </from>
                  <to>
                    <xdr:col>10</xdr:col>
                    <xdr:colOff>480060</xdr:colOff>
                    <xdr:row>8</xdr:row>
                    <xdr:rowOff>167640</xdr:rowOff>
                  </to>
                </anchor>
              </controlPr>
            </control>
          </mc:Choice>
        </mc:AlternateContent>
        <mc:AlternateContent xmlns:mc="http://schemas.openxmlformats.org/markup-compatibility/2006">
          <mc:Choice Requires="x14">
            <control shapeId="509968" r:id="rId7"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2533"/>
  <sheetViews>
    <sheetView zoomScaleNormal="100" workbookViewId="0">
      <selection activeCell="S32" sqref="S32"/>
    </sheetView>
  </sheetViews>
  <sheetFormatPr defaultRowHeight="13.2" x14ac:dyDescent="0.25"/>
  <cols>
    <col min="1" max="1" width="5.77734375" customWidth="1"/>
    <col min="2" max="2" width="14.77734375" customWidth="1"/>
    <col min="3" max="3" width="14" customWidth="1"/>
    <col min="4" max="4" width="10.88671875" customWidth="1"/>
    <col min="5" max="5" width="10.44140625" customWidth="1"/>
    <col min="6" max="6" width="10.109375" bestFit="1" customWidth="1"/>
    <col min="7" max="7" width="9.6640625" customWidth="1"/>
    <col min="8" max="8" width="12.33203125" customWidth="1"/>
    <col min="9" max="9" width="11.44140625" customWidth="1"/>
    <col min="10" max="10" width="10.5546875" customWidth="1"/>
    <col min="11" max="11" width="10.88671875" bestFit="1" customWidth="1"/>
    <col min="12" max="12" width="10.109375" customWidth="1"/>
    <col min="13" max="13" width="12" customWidth="1"/>
    <col min="14" max="14" width="9.88671875" customWidth="1"/>
    <col min="15" max="15" width="11.109375" customWidth="1"/>
    <col min="16" max="17" width="11.109375" bestFit="1" customWidth="1"/>
    <col min="18" max="19" width="12.5546875" customWidth="1"/>
    <col min="20" max="20" width="12.21875" style="80" customWidth="1"/>
    <col min="21" max="22" width="11.109375" style="80" customWidth="1"/>
    <col min="23" max="23" width="12.6640625" style="213" customWidth="1"/>
    <col min="24" max="26" width="10.109375" style="123" customWidth="1"/>
    <col min="27" max="27" width="10.44140625" style="123" customWidth="1"/>
    <col min="28" max="28" width="10.109375" style="123" customWidth="1"/>
    <col min="29" max="29" width="8.88671875" style="123"/>
    <col min="30" max="30" width="10.109375" style="123" customWidth="1"/>
    <col min="31" max="31" width="8.88671875" style="123"/>
    <col min="32" max="36" width="10.109375" style="123" customWidth="1"/>
    <col min="37" max="37" width="10.33203125" style="123" customWidth="1"/>
    <col min="38" max="38" width="8.88671875" style="123"/>
    <col min="39" max="39" width="10.33203125" style="123" customWidth="1"/>
    <col min="40" max="40" width="8.88671875" style="123"/>
    <col min="41" max="41" width="10.33203125" style="123" customWidth="1"/>
    <col min="42" max="42" width="12.6640625" style="123" customWidth="1"/>
    <col min="43" max="44" width="10.33203125" style="123" customWidth="1"/>
    <col min="45" max="45" width="12.21875" style="123" customWidth="1"/>
    <col min="46" max="46" width="11.88671875" customWidth="1"/>
    <col min="47" max="47" width="12.44140625" customWidth="1"/>
    <col min="48" max="48" width="10.77734375" customWidth="1"/>
    <col min="49" max="49" width="10.6640625" customWidth="1"/>
    <col min="50" max="50" width="9.5546875" customWidth="1"/>
  </cols>
  <sheetData>
    <row r="1" spans="1:44" ht="13.8" customHeight="1" x14ac:dyDescent="0.3">
      <c r="A1" s="62" t="s">
        <v>257</v>
      </c>
      <c r="Q1" s="280"/>
      <c r="R1" s="394"/>
      <c r="S1" s="394"/>
      <c r="T1" s="234"/>
      <c r="U1" s="234"/>
      <c r="V1" s="234"/>
      <c r="W1" s="245"/>
      <c r="X1" s="245"/>
      <c r="Y1" s="245"/>
      <c r="Z1" s="245"/>
      <c r="AA1" s="245"/>
      <c r="AB1" s="245"/>
      <c r="AD1" s="245"/>
      <c r="AF1" s="245"/>
      <c r="AG1" s="245"/>
      <c r="AH1" s="245"/>
      <c r="AI1" s="245"/>
      <c r="AJ1" s="245"/>
    </row>
    <row r="2" spans="1:44" ht="13.8" customHeight="1" x14ac:dyDescent="0.25">
      <c r="A2" s="24" t="str">
        <f>InputPriceData!A1</f>
        <v>SPDR S&amp;P 500 (SPY) -PCX (Daily)</v>
      </c>
      <c r="H2" s="38"/>
      <c r="P2" s="64"/>
      <c r="Q2" s="280"/>
      <c r="R2" s="297"/>
      <c r="S2" s="103"/>
      <c r="T2" s="234"/>
      <c r="U2" s="234"/>
      <c r="V2" s="234"/>
      <c r="W2" s="245"/>
      <c r="X2" s="245"/>
      <c r="Y2" s="245"/>
      <c r="Z2" s="245"/>
      <c r="AA2" s="245"/>
      <c r="AB2" s="245"/>
      <c r="AD2" s="245"/>
      <c r="AF2" s="245"/>
      <c r="AG2" s="245"/>
      <c r="AH2" s="245"/>
      <c r="AI2" s="245"/>
      <c r="AJ2" s="245"/>
    </row>
    <row r="3" spans="1:44" ht="13.8" customHeight="1" thickBot="1" x14ac:dyDescent="0.3">
      <c r="A3" s="5"/>
      <c r="D3" s="17"/>
      <c r="E3" s="17"/>
      <c r="F3" s="15"/>
      <c r="G3" s="16"/>
      <c r="P3" s="64"/>
      <c r="Q3" s="280"/>
      <c r="R3" s="103"/>
      <c r="S3" s="103"/>
      <c r="T3" s="234"/>
      <c r="U3" s="234"/>
      <c r="V3" s="234"/>
      <c r="W3" s="245"/>
      <c r="AK3" s="75"/>
      <c r="AM3" s="75"/>
      <c r="AO3" s="75"/>
      <c r="AP3" s="75"/>
      <c r="AQ3" s="75"/>
      <c r="AR3" s="75"/>
    </row>
    <row r="4" spans="1:44" ht="13.8" customHeight="1" x14ac:dyDescent="0.25">
      <c r="A4" s="30" t="s">
        <v>25</v>
      </c>
      <c r="B4" s="27"/>
      <c r="C4" s="31"/>
      <c r="D4" s="31"/>
      <c r="E4" s="317" t="s">
        <v>251</v>
      </c>
      <c r="F4" s="32"/>
      <c r="G4" s="18"/>
      <c r="P4" s="65"/>
      <c r="Q4" s="280"/>
      <c r="R4" s="103"/>
      <c r="S4" s="280"/>
      <c r="T4" s="217"/>
      <c r="U4" s="217"/>
      <c r="V4" s="217"/>
      <c r="W4" s="245"/>
    </row>
    <row r="5" spans="1:44" ht="13.8" customHeight="1" x14ac:dyDescent="0.25">
      <c r="A5" s="33" t="s">
        <v>13</v>
      </c>
      <c r="B5" s="25"/>
      <c r="C5" s="25"/>
      <c r="D5" s="25"/>
      <c r="E5" s="25"/>
      <c r="F5" s="34"/>
      <c r="G5" s="16"/>
      <c r="P5" s="65"/>
      <c r="Q5" s="280"/>
      <c r="R5" s="103"/>
      <c r="S5" s="103"/>
      <c r="T5" s="234"/>
      <c r="U5" s="234"/>
      <c r="V5" s="234"/>
      <c r="W5" s="245"/>
      <c r="AK5" s="211"/>
      <c r="AM5" s="211"/>
      <c r="AO5" s="211"/>
      <c r="AP5" s="211"/>
      <c r="AQ5" s="211"/>
      <c r="AR5" s="211"/>
    </row>
    <row r="6" spans="1:44" ht="13.8" customHeight="1" x14ac:dyDescent="0.25">
      <c r="A6" s="41">
        <f>InputPriceData!$B$10</f>
        <v>5860</v>
      </c>
      <c r="B6" s="42" t="s">
        <v>10</v>
      </c>
      <c r="C6" s="42"/>
      <c r="D6" s="42"/>
      <c r="E6" s="43" t="s">
        <v>27</v>
      </c>
      <c r="F6" s="63">
        <f ca="1">OFFSET(InputPriceData!B15,CalculationsAndCharts!A6,0,1,1)</f>
        <v>33998</v>
      </c>
      <c r="G6" s="19"/>
      <c r="H6" s="46"/>
      <c r="P6" s="65"/>
      <c r="Q6" s="280"/>
      <c r="R6" s="103"/>
      <c r="S6" s="280"/>
      <c r="U6" s="121"/>
      <c r="V6" s="121"/>
      <c r="X6" s="75"/>
      <c r="Y6" s="75"/>
      <c r="Z6" s="75"/>
      <c r="AA6" s="75"/>
      <c r="AB6" s="75"/>
      <c r="AD6" s="75"/>
      <c r="AF6" s="75"/>
      <c r="AG6" s="75"/>
      <c r="AH6" s="75"/>
      <c r="AI6" s="75"/>
      <c r="AJ6" s="75"/>
      <c r="AK6" s="211"/>
      <c r="AM6" s="211"/>
      <c r="AO6" s="211"/>
      <c r="AP6" s="211"/>
      <c r="AQ6" s="211"/>
      <c r="AR6" s="211"/>
    </row>
    <row r="7" spans="1:44" ht="13.8" customHeight="1" x14ac:dyDescent="0.25">
      <c r="A7" s="28"/>
      <c r="B7" s="96" t="s">
        <v>64</v>
      </c>
      <c r="C7" s="97" t="b">
        <v>1</v>
      </c>
      <c r="D7" s="17"/>
      <c r="E7" s="43" t="s">
        <v>26</v>
      </c>
      <c r="F7" s="63">
        <f ca="1">OFFSET(InputPriceData!B15,1,0,1,1)</f>
        <v>42495</v>
      </c>
      <c r="G7" s="15"/>
      <c r="H7" s="46"/>
      <c r="P7" s="65"/>
      <c r="Q7" s="280"/>
      <c r="R7" s="103"/>
      <c r="S7" s="280"/>
      <c r="U7" s="217"/>
      <c r="V7" s="217"/>
      <c r="W7" s="245"/>
      <c r="X7" s="75"/>
      <c r="Y7" s="75"/>
      <c r="Z7" s="75"/>
      <c r="AA7" s="75"/>
      <c r="AB7" s="75"/>
      <c r="AD7" s="75"/>
      <c r="AF7" s="75"/>
      <c r="AG7" s="75"/>
      <c r="AH7" s="75"/>
      <c r="AI7" s="75"/>
      <c r="AJ7" s="75"/>
      <c r="AK7" s="211"/>
      <c r="AM7" s="211"/>
      <c r="AO7" s="211"/>
      <c r="AP7" s="211"/>
      <c r="AQ7" s="211"/>
      <c r="AR7" s="211"/>
    </row>
    <row r="8" spans="1:44" ht="13.8" customHeight="1" x14ac:dyDescent="0.25">
      <c r="A8" s="36">
        <f>MIN(A6-A11,LastUsedRowInColumn(A:A)-32)</f>
        <v>2500</v>
      </c>
      <c r="B8" s="26" t="s">
        <v>15</v>
      </c>
      <c r="C8" s="26"/>
      <c r="D8" s="26"/>
      <c r="E8" s="196" t="s">
        <v>180</v>
      </c>
      <c r="F8" s="197">
        <f ca="1">InputPriceData!I4</f>
        <v>-0.04</v>
      </c>
      <c r="G8" s="20"/>
      <c r="H8" s="46"/>
      <c r="P8" s="65"/>
      <c r="Q8" s="280"/>
      <c r="R8" s="241"/>
      <c r="S8" s="103"/>
      <c r="T8" s="121"/>
      <c r="U8" s="121"/>
      <c r="V8" s="121"/>
      <c r="X8" s="75"/>
      <c r="Y8" s="75"/>
      <c r="Z8" s="75"/>
      <c r="AA8" s="75"/>
      <c r="AB8" s="75"/>
      <c r="AD8" s="75"/>
      <c r="AF8" s="75"/>
      <c r="AG8" s="75"/>
      <c r="AH8" s="75"/>
      <c r="AI8" s="75"/>
      <c r="AJ8" s="75"/>
      <c r="AK8" s="211"/>
      <c r="AM8" s="211"/>
      <c r="AO8" s="211"/>
      <c r="AP8" s="211"/>
      <c r="AQ8" s="211"/>
      <c r="AR8" s="211"/>
    </row>
    <row r="9" spans="1:44" ht="13.8" customHeight="1" x14ac:dyDescent="0.25">
      <c r="A9" s="35"/>
      <c r="B9" s="17"/>
      <c r="C9" s="17"/>
      <c r="D9" s="17"/>
      <c r="E9" s="17"/>
      <c r="F9" s="29"/>
      <c r="G9" s="21"/>
      <c r="H9" s="46"/>
      <c r="P9" s="45"/>
      <c r="Q9" s="280"/>
      <c r="R9" s="241"/>
      <c r="S9" s="103"/>
      <c r="T9" s="234"/>
      <c r="U9" s="234"/>
      <c r="V9" s="234"/>
      <c r="W9" s="245"/>
      <c r="AK9" s="211"/>
      <c r="AM9" s="211"/>
      <c r="AO9" s="211"/>
      <c r="AP9" s="211"/>
      <c r="AQ9" s="211"/>
      <c r="AR9" s="211"/>
    </row>
    <row r="10" spans="1:44" ht="13.8" customHeight="1" x14ac:dyDescent="0.25">
      <c r="A10" s="112" t="s">
        <v>17</v>
      </c>
      <c r="B10" s="113"/>
      <c r="C10" s="114"/>
      <c r="D10" s="115"/>
      <c r="E10" s="105"/>
      <c r="F10" s="106" t="s">
        <v>14</v>
      </c>
      <c r="G10" s="22"/>
      <c r="H10" s="46"/>
      <c r="P10" s="65"/>
      <c r="Q10" s="280"/>
      <c r="R10" s="242"/>
      <c r="S10" s="74"/>
      <c r="T10" s="234"/>
      <c r="U10" s="234"/>
      <c r="V10" s="234"/>
      <c r="W10" s="245"/>
      <c r="AK10" s="211"/>
      <c r="AM10" s="211"/>
      <c r="AO10" s="211"/>
      <c r="AP10" s="211"/>
      <c r="AQ10" s="211"/>
      <c r="AR10" s="211"/>
    </row>
    <row r="11" spans="1:44" ht="13.8" customHeight="1" x14ac:dyDescent="0.25">
      <c r="A11" s="116">
        <v>18</v>
      </c>
      <c r="B11" s="74" t="s">
        <v>18</v>
      </c>
      <c r="C11" s="117"/>
      <c r="D11" s="118"/>
      <c r="E11" s="107" t="s">
        <v>21</v>
      </c>
      <c r="F11" s="108">
        <f ca="1">CEILING(MAX(MAX(OFFSET($E$33,0,0,$A$12,1)))+2*F14,0.1)</f>
        <v>212.9</v>
      </c>
      <c r="G11" s="22"/>
      <c r="P11" s="65"/>
      <c r="Q11" s="280"/>
      <c r="R11" s="74"/>
      <c r="S11" s="74"/>
      <c r="T11" s="234"/>
      <c r="U11" s="234"/>
      <c r="V11" s="234"/>
      <c r="W11" s="245"/>
      <c r="AK11" s="211"/>
      <c r="AM11" s="211"/>
      <c r="AO11" s="211"/>
      <c r="AP11" s="211"/>
      <c r="AQ11" s="211"/>
      <c r="AR11" s="211"/>
    </row>
    <row r="12" spans="1:44" ht="13.8" customHeight="1" x14ac:dyDescent="0.25">
      <c r="A12" s="119">
        <v>297</v>
      </c>
      <c r="B12" s="74" t="s">
        <v>19</v>
      </c>
      <c r="C12" s="117"/>
      <c r="D12" s="118"/>
      <c r="E12" s="107" t="s">
        <v>22</v>
      </c>
      <c r="F12" s="108">
        <f ca="1">FLOOR(MIN(MIN(OFFSET($F$33,0,0,$A$12,1)))-2*F14,0.1)</f>
        <v>176.3</v>
      </c>
      <c r="G12" s="22"/>
      <c r="P12" s="65"/>
      <c r="Q12" s="280"/>
      <c r="R12" s="74"/>
      <c r="S12" s="74"/>
      <c r="T12" s="235"/>
      <c r="U12" s="235"/>
      <c r="V12" s="235"/>
      <c r="W12" s="235"/>
      <c r="AK12" s="211"/>
      <c r="AM12" s="211"/>
      <c r="AO12" s="211"/>
      <c r="AP12" s="228"/>
      <c r="AQ12" s="228"/>
      <c r="AR12" s="211"/>
    </row>
    <row r="13" spans="1:44" ht="13.8" customHeight="1" x14ac:dyDescent="0.25">
      <c r="A13" s="120"/>
      <c r="B13" s="104" t="s">
        <v>24</v>
      </c>
      <c r="C13" s="303">
        <f ca="1">OFFSET(B32,A12,0,1,1)</f>
        <v>42040</v>
      </c>
      <c r="D13" s="111"/>
      <c r="E13" s="109" t="s">
        <v>35</v>
      </c>
      <c r="F13" s="110">
        <v>0.05</v>
      </c>
      <c r="G13" s="22"/>
      <c r="P13" s="45"/>
      <c r="Q13" s="280"/>
      <c r="R13" s="241"/>
      <c r="S13" s="74"/>
      <c r="T13" s="235"/>
      <c r="U13" s="235"/>
      <c r="V13" s="235"/>
      <c r="W13" s="235"/>
      <c r="AK13" s="211"/>
      <c r="AM13" s="211"/>
      <c r="AO13" s="211"/>
      <c r="AP13" s="211"/>
      <c r="AQ13" s="211"/>
      <c r="AR13" s="211"/>
    </row>
    <row r="14" spans="1:44" ht="13.8" customHeight="1" thickBot="1" x14ac:dyDescent="0.3">
      <c r="A14" s="200"/>
      <c r="B14" s="201" t="str">
        <f ca="1">"Last: " &amp; OFFSET(InputPriceData!P15,1+A11,0,1,1)</f>
        <v xml:space="preserve">Last: </v>
      </c>
      <c r="C14" s="304">
        <f ca="1">B33</f>
        <v>42471</v>
      </c>
      <c r="D14" s="202"/>
      <c r="E14" s="203" t="s">
        <v>36</v>
      </c>
      <c r="F14" s="204">
        <f ca="1">FLOOR((CEILING(MAX(MAX(OFFSET($E$33,0,0,$A$12,1))),1)-FLOOR(MIN(MIN(OFFSET($F$33,0,0,$A$12,1))),1))*F13,0.01)</f>
        <v>1.55</v>
      </c>
      <c r="G14" s="19"/>
      <c r="P14" s="65"/>
      <c r="Q14" s="280"/>
      <c r="R14" s="298"/>
      <c r="S14" s="280"/>
      <c r="T14" s="236"/>
      <c r="U14" s="234"/>
      <c r="V14" s="234"/>
      <c r="W14" s="245"/>
      <c r="AK14" s="211"/>
      <c r="AM14" s="211"/>
      <c r="AO14" s="211"/>
      <c r="AP14" s="228"/>
      <c r="AQ14" s="228"/>
      <c r="AR14" s="211"/>
    </row>
    <row r="15" spans="1:44" ht="13.8" customHeight="1" x14ac:dyDescent="0.25">
      <c r="A15" s="267" t="s">
        <v>240</v>
      </c>
      <c r="B15" s="266"/>
      <c r="C15" s="273" t="s">
        <v>238</v>
      </c>
      <c r="D15" s="273" t="s">
        <v>239</v>
      </c>
      <c r="E15" s="266"/>
      <c r="F15" s="271"/>
      <c r="G15" s="19"/>
      <c r="P15" s="65"/>
      <c r="Q15" s="280"/>
      <c r="R15" s="299"/>
      <c r="S15" s="280"/>
      <c r="U15" s="236"/>
      <c r="V15" s="236"/>
      <c r="W15" s="236"/>
      <c r="X15" s="236"/>
      <c r="Y15" s="236"/>
      <c r="Z15" s="270"/>
      <c r="AA15" s="236"/>
      <c r="AB15" s="236"/>
      <c r="AD15" s="236"/>
      <c r="AF15" s="236"/>
      <c r="AG15" s="236"/>
      <c r="AH15" s="236"/>
      <c r="AI15" s="236"/>
      <c r="AJ15" s="236"/>
      <c r="AK15" s="211"/>
      <c r="AM15" s="211"/>
      <c r="AO15" s="211"/>
      <c r="AP15" s="211"/>
      <c r="AQ15" s="211"/>
      <c r="AR15" s="211"/>
    </row>
    <row r="16" spans="1:44" ht="12.75" customHeight="1" x14ac:dyDescent="0.25">
      <c r="A16" s="268">
        <v>40</v>
      </c>
      <c r="B16" s="221" t="s">
        <v>259</v>
      </c>
      <c r="C16" s="338">
        <f>5/A16</f>
        <v>0.125</v>
      </c>
      <c r="D16" s="339">
        <f>1-C16</f>
        <v>0.875</v>
      </c>
      <c r="E16" s="214"/>
      <c r="F16" s="329"/>
      <c r="G16" s="19"/>
      <c r="P16" s="65"/>
      <c r="Q16" s="280"/>
      <c r="R16" s="74"/>
      <c r="S16" s="74"/>
      <c r="T16" s="213"/>
      <c r="U16" s="213"/>
      <c r="V16" s="245"/>
      <c r="X16" s="213"/>
      <c r="Y16" s="213"/>
      <c r="Z16" s="213"/>
      <c r="AA16" s="316"/>
      <c r="AB16" s="316"/>
      <c r="AD16" s="213"/>
      <c r="AF16" s="213"/>
      <c r="AG16" s="213"/>
      <c r="AH16" s="213"/>
      <c r="AI16" s="213"/>
      <c r="AJ16" s="213"/>
      <c r="AK16" s="211"/>
      <c r="AM16" s="211"/>
      <c r="AO16" s="211"/>
      <c r="AP16" s="211"/>
      <c r="AQ16" s="211"/>
      <c r="AR16" s="211"/>
    </row>
    <row r="17" spans="1:52" ht="12.75" customHeight="1" x14ac:dyDescent="0.25">
      <c r="A17" s="250">
        <v>60</v>
      </c>
      <c r="B17" s="221" t="s">
        <v>260</v>
      </c>
      <c r="C17" s="338">
        <f>5/A17</f>
        <v>8.3333333333333329E-2</v>
      </c>
      <c r="D17" s="339">
        <f>1-C17</f>
        <v>0.91666666666666663</v>
      </c>
      <c r="E17" s="214"/>
      <c r="F17" s="330"/>
      <c r="G17" s="19"/>
      <c r="P17" s="65"/>
      <c r="Q17" s="280"/>
      <c r="R17" s="74"/>
      <c r="S17" s="280"/>
      <c r="T17" s="234"/>
      <c r="U17" s="234"/>
      <c r="V17" s="234"/>
      <c r="W17" s="245"/>
      <c r="AK17" s="211"/>
      <c r="AL17" s="75"/>
      <c r="AO17" s="75"/>
    </row>
    <row r="18" spans="1:52" ht="15.75" customHeight="1" x14ac:dyDescent="0.25">
      <c r="A18" s="250">
        <v>50</v>
      </c>
      <c r="B18" s="265" t="s">
        <v>263</v>
      </c>
      <c r="C18" s="214"/>
      <c r="D18" s="215"/>
      <c r="E18" s="325"/>
      <c r="F18" s="331"/>
      <c r="G18" s="19"/>
      <c r="P18" s="65"/>
      <c r="Q18" s="280"/>
      <c r="R18" s="279" t="s">
        <v>210</v>
      </c>
      <c r="S18" s="279"/>
      <c r="T18" s="217"/>
      <c r="U18" s="217"/>
      <c r="V18" s="217"/>
      <c r="W18" s="245"/>
      <c r="X18" s="75"/>
      <c r="Y18" s="75"/>
      <c r="Z18" s="75"/>
      <c r="AA18" s="75"/>
      <c r="AB18" s="75"/>
      <c r="AD18" s="75"/>
      <c r="AE18" s="75"/>
      <c r="AF18" s="75"/>
      <c r="AG18" s="75"/>
      <c r="AH18" s="75"/>
      <c r="AI18" s="75"/>
      <c r="AJ18" s="75"/>
      <c r="AK18" s="75"/>
      <c r="AL18" s="308"/>
      <c r="AO18" s="75"/>
    </row>
    <row r="19" spans="1:52" ht="15" customHeight="1" x14ac:dyDescent="0.25">
      <c r="A19" s="250"/>
      <c r="B19" s="265"/>
      <c r="C19" s="214"/>
      <c r="D19" s="215"/>
      <c r="E19" s="318"/>
      <c r="F19" s="332"/>
      <c r="G19" s="19"/>
      <c r="P19" s="65"/>
      <c r="Q19" s="280"/>
      <c r="R19" s="279"/>
      <c r="S19" s="279"/>
      <c r="T19" s="217"/>
      <c r="U19" s="217"/>
      <c r="V19" s="217"/>
      <c r="W19" s="245"/>
      <c r="X19" s="306"/>
      <c r="Y19" s="75"/>
      <c r="Z19" s="306"/>
      <c r="AA19" s="75"/>
      <c r="AB19" s="75"/>
      <c r="AD19" s="75"/>
      <c r="AE19" s="75"/>
      <c r="AF19" s="75"/>
      <c r="AG19" s="306"/>
      <c r="AH19" s="306"/>
      <c r="AI19" s="306"/>
      <c r="AJ19" s="306"/>
      <c r="AK19" s="306"/>
      <c r="AL19" s="308"/>
    </row>
    <row r="20" spans="1:52" ht="15" customHeight="1" x14ac:dyDescent="0.25">
      <c r="A20" s="333"/>
      <c r="B20" s="214"/>
      <c r="C20" s="214"/>
      <c r="D20" s="214"/>
      <c r="E20" s="272"/>
      <c r="F20" s="332"/>
      <c r="G20" s="19"/>
      <c r="Q20" s="280"/>
      <c r="R20" s="321"/>
      <c r="S20" s="279"/>
      <c r="T20" s="217"/>
      <c r="U20" s="217"/>
      <c r="V20" s="217"/>
      <c r="W20" s="245"/>
      <c r="X20" s="306"/>
      <c r="Y20" s="75"/>
      <c r="AA20" s="75"/>
      <c r="AB20" s="75"/>
      <c r="AD20" s="75"/>
      <c r="AE20" s="75"/>
      <c r="AF20" s="75"/>
      <c r="AK20" s="222"/>
      <c r="AM20" s="222"/>
      <c r="AO20" s="307"/>
    </row>
    <row r="21" spans="1:52" ht="15" customHeight="1" x14ac:dyDescent="0.25">
      <c r="A21" s="268"/>
      <c r="B21" s="265"/>
      <c r="C21" s="323"/>
      <c r="D21" s="265"/>
      <c r="E21" s="214"/>
      <c r="F21" s="332"/>
      <c r="G21" s="22"/>
      <c r="Q21" s="280"/>
      <c r="R21" s="279"/>
      <c r="S21" s="279"/>
      <c r="T21" s="217"/>
      <c r="U21" s="217"/>
      <c r="V21" s="217"/>
      <c r="W21" s="245"/>
      <c r="X21" s="306"/>
      <c r="Y21" s="75"/>
      <c r="AA21" s="75"/>
      <c r="AB21" s="75"/>
      <c r="AD21" s="75"/>
      <c r="AE21" s="75"/>
      <c r="AF21" s="75"/>
      <c r="AK21" s="222"/>
      <c r="AM21" s="222"/>
      <c r="AO21" s="307"/>
      <c r="AS21" s="245"/>
    </row>
    <row r="22" spans="1:52" ht="13.8" thickBot="1" x14ac:dyDescent="0.3">
      <c r="A22" s="269"/>
      <c r="B22" s="251"/>
      <c r="C22" s="334"/>
      <c r="D22" s="335"/>
      <c r="E22" s="336"/>
      <c r="F22" s="337"/>
      <c r="G22" s="22"/>
      <c r="Q22" s="280"/>
      <c r="R22" s="279"/>
      <c r="S22" s="279"/>
      <c r="T22" s="237"/>
      <c r="U22" s="237"/>
      <c r="V22" s="237"/>
      <c r="W22" s="237"/>
      <c r="X22" s="306"/>
      <c r="AE22" s="75"/>
      <c r="AK22" s="245"/>
      <c r="AM22" s="245"/>
      <c r="AO22" s="307"/>
      <c r="AS22" s="245"/>
    </row>
    <row r="23" spans="1:52" ht="13.8" x14ac:dyDescent="0.25">
      <c r="A23" s="326" t="s">
        <v>28</v>
      </c>
      <c r="B23" s="327"/>
      <c r="C23" s="328"/>
      <c r="D23" s="381"/>
      <c r="E23" s="381"/>
      <c r="F23" s="382"/>
      <c r="G23" s="16"/>
      <c r="Q23" s="280"/>
      <c r="R23" s="74"/>
      <c r="S23" s="74"/>
      <c r="T23" s="234"/>
      <c r="U23" s="234"/>
      <c r="V23" s="234"/>
      <c r="W23" s="245"/>
      <c r="X23" s="222"/>
    </row>
    <row r="24" spans="1:52" x14ac:dyDescent="0.25">
      <c r="A24" s="254" t="s">
        <v>29</v>
      </c>
      <c r="B24" s="255">
        <v>42040</v>
      </c>
      <c r="C24" s="256">
        <f ca="1">OFFSET(InputPriceData!$A$15,MATCH(B24,OFFSET(InputPriceData!B15,1,0,InputPriceData!$B$10,1),0),0,1,1)-C25</f>
        <v>297</v>
      </c>
      <c r="D24" s="257"/>
      <c r="E24" s="257">
        <v>141</v>
      </c>
      <c r="F24" s="258"/>
      <c r="G24" s="23"/>
      <c r="N24" s="37"/>
      <c r="Q24" s="280"/>
      <c r="R24" s="74"/>
      <c r="S24" s="74"/>
      <c r="T24" s="222"/>
      <c r="U24" s="222"/>
      <c r="V24" s="213"/>
      <c r="W24" s="222"/>
      <c r="X24" s="238"/>
    </row>
    <row r="25" spans="1:52" ht="13.8" thickBot="1" x14ac:dyDescent="0.3">
      <c r="A25" s="259" t="s">
        <v>30</v>
      </c>
      <c r="B25" s="260">
        <v>42471</v>
      </c>
      <c r="C25" s="261">
        <f ca="1">OFFSET(InputPriceData!$A$15,MATCH(B25,OFFSET(InputPriceData!$B$15,1,0,InputPriceData!$B$10,1),0),0,1,1)-1</f>
        <v>18</v>
      </c>
      <c r="D25" s="262"/>
      <c r="E25" s="262">
        <f>$A$12-$E$24+1</f>
        <v>157</v>
      </c>
      <c r="F25" s="263"/>
      <c r="G25" s="23"/>
      <c r="N25" s="37"/>
      <c r="Q25" s="280"/>
      <c r="R25" s="103"/>
      <c r="S25" s="103"/>
      <c r="T25" s="239"/>
      <c r="U25" s="239"/>
      <c r="V25" s="121"/>
      <c r="AF25" s="248"/>
      <c r="AG25" s="248"/>
      <c r="AH25" s="248"/>
      <c r="AI25" s="248"/>
    </row>
    <row r="26" spans="1:52" x14ac:dyDescent="0.25">
      <c r="A26" s="220"/>
      <c r="B26" s="324"/>
      <c r="C26" s="243"/>
      <c r="D26" s="243"/>
      <c r="E26" s="56"/>
      <c r="F26" s="206"/>
      <c r="G26" s="207"/>
      <c r="H26" s="56"/>
      <c r="I26" s="56"/>
      <c r="J26" s="56"/>
      <c r="K26" s="56"/>
      <c r="L26" s="56"/>
      <c r="M26" s="56"/>
      <c r="N26" s="56"/>
      <c r="O26" s="56"/>
      <c r="P26" s="56"/>
      <c r="Q26" s="56"/>
      <c r="R26" s="56"/>
      <c r="S26" s="56"/>
      <c r="T26" s="121"/>
      <c r="U26" s="121"/>
      <c r="V26" s="121"/>
      <c r="W26" s="222"/>
      <c r="AF26" s="248"/>
      <c r="AG26" s="248"/>
      <c r="AH26" s="248"/>
      <c r="AI26" s="248"/>
    </row>
    <row r="27" spans="1:52" x14ac:dyDescent="0.25">
      <c r="A27" s="56"/>
      <c r="B27" s="344"/>
      <c r="C27" s="243"/>
      <c r="D27" s="243"/>
      <c r="E27" s="56"/>
      <c r="F27" s="57"/>
      <c r="G27" s="56"/>
      <c r="H27" s="56"/>
      <c r="I27" s="56"/>
      <c r="J27" s="56"/>
      <c r="K27" s="56"/>
      <c r="L27" s="56"/>
      <c r="M27" s="56"/>
      <c r="N27" s="56"/>
      <c r="O27" s="56"/>
      <c r="P27" s="56"/>
      <c r="Q27" s="56"/>
      <c r="R27" s="56"/>
      <c r="S27" s="56"/>
      <c r="T27" s="121"/>
      <c r="U27" s="121"/>
      <c r="V27" s="121"/>
      <c r="AF27" s="248"/>
      <c r="AG27" s="248"/>
      <c r="AH27" s="248"/>
      <c r="AI27" s="248"/>
      <c r="AJ27" s="248"/>
      <c r="AM27" s="211"/>
    </row>
    <row r="28" spans="1:52" ht="13.2" customHeight="1" thickBot="1" x14ac:dyDescent="0.3">
      <c r="A28" s="56"/>
      <c r="B28" s="345"/>
      <c r="C28" s="346"/>
      <c r="D28" s="347"/>
      <c r="E28" s="56"/>
      <c r="F28" s="66"/>
      <c r="G28" s="59"/>
      <c r="H28" s="69" t="s">
        <v>193</v>
      </c>
      <c r="I28" s="205" t="str">
        <f ca="1">OFFSET(A32,$E$25,0,1,1)&amp;"(RR)"</f>
        <v>157(RR)</v>
      </c>
      <c r="J28" s="208">
        <f ca="1">OFFSET($B$32,E25,0,1,1)</f>
        <v>42242</v>
      </c>
      <c r="K28" s="68" t="str">
        <f ca="1">TEXT(OFFSET(D32,$E$25,0,1,1),"#,##0.00")&amp;"(o)"</f>
        <v>188.98(o)</v>
      </c>
      <c r="L28" s="68" t="str">
        <f ca="1">TEXT(OFFSET(E32,$E$25,0,1,1),"#,##0.00")&amp;"(h)"</f>
        <v>191.65(h)</v>
      </c>
      <c r="M28" s="68" t="str">
        <f ca="1">TEXT(OFFSET(F32,$E$25,0,1,1),"#,##0.00")&amp;"(l)"</f>
        <v>185.33(l)</v>
      </c>
      <c r="N28" s="68" t="str">
        <f ca="1">TEXT(OFFSET(G32,$E$25,0,1,1),"#,##0.00")&amp;"(c)"</f>
        <v>191.32(c)</v>
      </c>
      <c r="O28" s="56"/>
      <c r="P28" s="68" t="str">
        <f ca="1">TEXT(OFFSET(J32,$E$25,0,1,1),"#,##0.00")&amp;"(pbf)"</f>
        <v>-2.16(pbf)</v>
      </c>
      <c r="Q28" s="56"/>
      <c r="R28" s="56"/>
      <c r="S28" s="56"/>
      <c r="T28" s="217"/>
      <c r="U28" s="217"/>
      <c r="V28" s="217"/>
      <c r="W28" s="245"/>
      <c r="X28" s="213"/>
      <c r="Y28" s="213"/>
      <c r="Z28" s="213"/>
      <c r="AA28" s="213"/>
      <c r="AB28" s="213"/>
      <c r="AD28" s="213"/>
      <c r="AF28" s="248"/>
      <c r="AG28" s="248"/>
      <c r="AH28" s="248"/>
      <c r="AI28" s="248"/>
      <c r="AJ28" s="248"/>
      <c r="AL28" s="222"/>
      <c r="AO28" s="222"/>
      <c r="AP28" s="309"/>
      <c r="AQ28" s="309"/>
      <c r="AR28" s="310"/>
      <c r="AS28" s="311"/>
    </row>
    <row r="29" spans="1:52" ht="12.75" customHeight="1" x14ac:dyDescent="0.25">
      <c r="A29" s="56"/>
      <c r="B29" s="243"/>
      <c r="C29" s="346"/>
      <c r="D29" s="347"/>
      <c r="E29" s="383" t="s">
        <v>267</v>
      </c>
      <c r="F29" s="383"/>
      <c r="G29" s="59"/>
      <c r="H29" s="56"/>
      <c r="I29" s="56"/>
      <c r="J29" s="56"/>
      <c r="K29" s="56"/>
      <c r="L29" s="56"/>
      <c r="M29" s="56"/>
      <c r="N29" s="58"/>
      <c r="O29" s="56"/>
      <c r="P29" s="72"/>
      <c r="Q29" s="56"/>
      <c r="R29" s="56"/>
      <c r="S29" s="56"/>
      <c r="T29" s="320"/>
      <c r="U29" s="320"/>
      <c r="V29" s="320"/>
      <c r="W29" s="320"/>
      <c r="X29" s="312"/>
      <c r="Y29" s="222"/>
      <c r="Z29" s="312"/>
      <c r="AA29" s="312"/>
      <c r="AB29" s="312"/>
      <c r="AD29" s="312"/>
      <c r="AG29" s="314"/>
      <c r="AH29" s="314"/>
      <c r="AI29" s="314"/>
      <c r="AJ29" s="314"/>
      <c r="AK29" s="314"/>
      <c r="AL29" s="222"/>
      <c r="AO29" s="222"/>
      <c r="AP29" s="309"/>
      <c r="AQ29" s="309"/>
      <c r="AR29" s="310"/>
      <c r="AS29" s="310"/>
      <c r="AT29" s="351" t="s">
        <v>243</v>
      </c>
      <c r="AU29" s="287"/>
      <c r="AV29" s="287"/>
      <c r="AW29" s="288"/>
      <c r="AX29" s="288"/>
      <c r="AY29" s="288"/>
      <c r="AZ29" s="289"/>
    </row>
    <row r="30" spans="1:52" ht="12.75" customHeight="1" thickBot="1" x14ac:dyDescent="0.3">
      <c r="A30" s="56"/>
      <c r="B30" s="243"/>
      <c r="C30" s="348"/>
      <c r="D30" s="347"/>
      <c r="E30" s="244"/>
      <c r="F30" s="240"/>
      <c r="G30" s="240"/>
      <c r="H30" s="56"/>
      <c r="I30" s="56"/>
      <c r="J30" s="56"/>
      <c r="K30" s="56"/>
      <c r="L30" s="60"/>
      <c r="M30" s="56"/>
      <c r="N30" s="56"/>
      <c r="O30" s="56"/>
      <c r="P30" s="56"/>
      <c r="Q30" s="56"/>
      <c r="R30" s="56"/>
      <c r="S30" s="56"/>
      <c r="T30" s="123"/>
      <c r="U30" s="123"/>
      <c r="V30" s="123"/>
      <c r="W30" s="123"/>
      <c r="X30" s="222"/>
      <c r="AF30" s="378"/>
      <c r="AG30" s="378"/>
      <c r="AH30" s="314"/>
      <c r="AI30" s="314"/>
      <c r="AJ30" s="314"/>
      <c r="AK30" s="314"/>
      <c r="AL30" s="222"/>
      <c r="AO30" s="222"/>
      <c r="AT30" s="352" t="s">
        <v>242</v>
      </c>
      <c r="AU30" s="290"/>
      <c r="AV30" s="290"/>
      <c r="AW30" s="291"/>
      <c r="AX30" s="291"/>
      <c r="AY30" s="290"/>
      <c r="AZ30" s="292"/>
    </row>
    <row r="31" spans="1:52" ht="15" customHeight="1" thickBot="1" x14ac:dyDescent="0.3">
      <c r="A31" s="380" t="s">
        <v>23</v>
      </c>
      <c r="D31" s="209"/>
      <c r="E31" s="209"/>
      <c r="F31" s="209"/>
      <c r="G31" s="209"/>
      <c r="H31" s="388" t="str">
        <f>"EMA#1("&amp;A16&amp;")"</f>
        <v>EMA#1(40)</v>
      </c>
      <c r="I31" s="384" t="str">
        <f>"EMA#2("&amp;A17&amp;")"</f>
        <v>EMA#2(60)</v>
      </c>
      <c r="J31" s="386" t="str">
        <f>"Super Pass Band Filter("&amp;A16&amp;", "&amp;A17&amp;")"</f>
        <v>Super Pass Band Filter(40, 60)</v>
      </c>
      <c r="K31" s="386" t="s">
        <v>262</v>
      </c>
      <c r="L31" s="386" t="str">
        <f>"RMS("&amp;A18&amp;")"</f>
        <v>RMS(50)</v>
      </c>
      <c r="M31" s="390" t="str">
        <f>"-RMS("&amp;A18&amp;")"</f>
        <v>-RMS(50)</v>
      </c>
      <c r="P31" s="392" t="s">
        <v>264</v>
      </c>
      <c r="Q31" s="393"/>
      <c r="R31" s="5"/>
      <c r="S31" s="5"/>
      <c r="T31" s="375"/>
      <c r="U31" s="375"/>
      <c r="V31" s="349"/>
      <c r="W31" s="375"/>
      <c r="X31" s="379"/>
      <c r="Y31" s="379"/>
      <c r="Z31" s="376"/>
      <c r="AA31" s="375"/>
      <c r="AB31" s="375"/>
      <c r="AC31" s="375"/>
      <c r="AD31" s="376"/>
      <c r="AE31" s="375"/>
      <c r="AF31" s="375"/>
      <c r="AG31" s="375"/>
      <c r="AH31" s="375"/>
      <c r="AI31" s="315"/>
      <c r="AJ31" s="315"/>
      <c r="AK31" s="315"/>
      <c r="AL31" s="315"/>
      <c r="AM31" s="247"/>
      <c r="AN31" s="315"/>
      <c r="AO31" s="247"/>
      <c r="AP31" s="222"/>
      <c r="AQ31" s="222"/>
      <c r="AR31" s="222"/>
      <c r="AS31" s="222"/>
      <c r="AT31" s="28"/>
      <c r="AU31" s="5"/>
      <c r="AV31" s="5"/>
      <c r="AW31" s="5"/>
      <c r="AX31" s="5"/>
      <c r="AY31" s="5"/>
      <c r="AZ31" s="353"/>
    </row>
    <row r="32" spans="1:52" ht="12.75" customHeight="1" thickBot="1" x14ac:dyDescent="0.3">
      <c r="A32" s="380"/>
      <c r="B32" s="1" t="s">
        <v>1</v>
      </c>
      <c r="C32" s="1" t="s">
        <v>2</v>
      </c>
      <c r="D32" s="210" t="s">
        <v>3</v>
      </c>
      <c r="E32" s="210" t="s">
        <v>4</v>
      </c>
      <c r="F32" s="210" t="s">
        <v>5</v>
      </c>
      <c r="G32" s="210" t="s">
        <v>6</v>
      </c>
      <c r="H32" s="389"/>
      <c r="I32" s="385"/>
      <c r="J32" s="387"/>
      <c r="K32" s="387"/>
      <c r="L32" s="387"/>
      <c r="M32" s="391"/>
      <c r="P32" s="305" t="s">
        <v>248</v>
      </c>
      <c r="Q32" s="322" t="s">
        <v>249</v>
      </c>
      <c r="R32" s="45"/>
      <c r="S32" s="45"/>
      <c r="T32" s="377"/>
      <c r="U32" s="377"/>
      <c r="V32" s="349"/>
      <c r="W32" s="375"/>
      <c r="X32" s="379"/>
      <c r="Y32" s="379"/>
      <c r="Z32" s="376"/>
      <c r="AA32" s="375"/>
      <c r="AB32" s="375"/>
      <c r="AC32" s="375"/>
      <c r="AD32" s="376"/>
      <c r="AE32" s="377"/>
      <c r="AF32" s="375"/>
      <c r="AG32" s="375"/>
      <c r="AH32" s="375"/>
      <c r="AI32" s="245"/>
      <c r="AJ32" s="245"/>
      <c r="AK32" s="245"/>
      <c r="AL32" s="311"/>
      <c r="AM32" s="75"/>
      <c r="AN32" s="222"/>
      <c r="AO32" s="75"/>
      <c r="AP32" s="311"/>
      <c r="AQ32" s="222"/>
      <c r="AR32" s="311"/>
      <c r="AS32" s="222"/>
      <c r="AT32" s="354" t="s">
        <v>250</v>
      </c>
      <c r="AU32" s="301"/>
      <c r="AV32" s="301">
        <f ca="1">MAX(OFFSET(C33,0,0,A12,1))</f>
        <v>507244300</v>
      </c>
      <c r="AW32" s="295" t="s">
        <v>261</v>
      </c>
      <c r="AX32" s="296">
        <f ca="1">MAX(OFFSET(J33,0,0,$A$12,1))</f>
        <v>1.8701503516975413</v>
      </c>
      <c r="AY32" s="293" t="s">
        <v>185</v>
      </c>
      <c r="AZ32" s="294"/>
    </row>
    <row r="33" spans="1:60" ht="12.75" customHeight="1" x14ac:dyDescent="0.25">
      <c r="A33">
        <v>1</v>
      </c>
      <c r="B33" s="61">
        <f ca="1">OFFSET(InputPriceData!B$15,CalculationsAndCharts!$A33+$A$11,0,1,1)</f>
        <v>42471</v>
      </c>
      <c r="C33" s="3">
        <f ca="1">OFFSET(InputPriceData!G$15,CalculationsAndCharts!$A33+$A$11,IF($C$7,8,0),1,1)</f>
        <v>80719200</v>
      </c>
      <c r="D33" s="4">
        <f ca="1">OFFSET(InputPriceData!C$15,CalculationsAndCharts!$A33+$A$11,IF($C$7,8,0),1,1)</f>
        <v>205.25</v>
      </c>
      <c r="E33" s="4">
        <f ca="1">OFFSET(InputPriceData!D$15,CalculationsAndCharts!$A33+$A$11,IF($C$7,8,0),1,1)</f>
        <v>206.07</v>
      </c>
      <c r="F33" s="4">
        <f ca="1">OFFSET(InputPriceData!E$15,CalculationsAndCharts!$A33+$A$11,IF($C$7,8,0),1,1)</f>
        <v>203.91</v>
      </c>
      <c r="G33" s="4">
        <f ca="1">OFFSET(InputPriceData!F$15,CalculationsAndCharts!$A33+$A$11,IF($C$7,8,0),1,1)</f>
        <v>204.02</v>
      </c>
      <c r="H33" s="342">
        <f ca="1">IF($A33&gt;$A$8,0,IF($A33=$A$8,$G33,$C$16*$G33+$D$16*H34))</f>
        <v>204.14732456475548</v>
      </c>
      <c r="I33" s="342">
        <f ca="1">IF($A33&gt;$A$8,0,IF($A33=$A$8,$G33,$C$17*$G33+$D$17*I34))</f>
        <v>202.96208183265063</v>
      </c>
      <c r="J33" s="340">
        <f ca="1" xml:space="preserve"> ($C$16 - $C$17)*$G33 + ($C$17*$D$16 - $C$16*$D$17)*$G34 + ($D$16 + $D$17)*J34 - $D$16*$D$17*J35</f>
        <v>1.1852427321047101</v>
      </c>
      <c r="K33" s="170">
        <f t="shared" ref="K33:K96" ca="1" si="0">J33*J33</f>
        <v>1.4048003340070376</v>
      </c>
      <c r="L33" s="341">
        <f t="shared" ref="L33:L96" ca="1" si="1">SQRT(SUM(OFFSET(K33,0,0,$A$18,1))/$A$18)</f>
        <v>1.3805605204735152</v>
      </c>
      <c r="M33" s="341">
        <f ca="1">-L33</f>
        <v>-1.3805605204735152</v>
      </c>
      <c r="N33" s="170"/>
      <c r="O33" s="343"/>
      <c r="P33" s="3" t="e">
        <f ca="1">IF(G33&gt;=D33,C33,NA())</f>
        <v>#N/A</v>
      </c>
      <c r="Q33" s="3">
        <f ca="1">IF(G33&lt;D33,C33,NA())</f>
        <v>80719200</v>
      </c>
      <c r="S33" s="99"/>
      <c r="T33" s="350"/>
      <c r="U33" s="350"/>
      <c r="V33" s="349"/>
      <c r="W33" s="313"/>
      <c r="X33" s="302"/>
      <c r="Y33" s="211"/>
      <c r="Z33" s="320"/>
      <c r="AA33" s="246"/>
      <c r="AB33" s="125"/>
      <c r="AC33" s="125"/>
      <c r="AD33" s="125"/>
      <c r="AE33" s="125"/>
      <c r="AF33" s="125"/>
      <c r="AG33" s="125"/>
      <c r="AH33" s="125"/>
      <c r="AI33" s="125"/>
      <c r="AJ33" s="125"/>
      <c r="AK33" s="125"/>
      <c r="AM33" s="246"/>
      <c r="AO33" s="246"/>
      <c r="AP33" s="211"/>
      <c r="AQ33" s="211"/>
      <c r="AR33" s="199"/>
      <c r="AT33" s="355">
        <f>$E$25</f>
        <v>157</v>
      </c>
      <c r="AU33" s="281"/>
      <c r="AV33" s="282">
        <v>0</v>
      </c>
      <c r="AW33" s="283">
        <f>$E$25</f>
        <v>157</v>
      </c>
      <c r="AX33" s="284">
        <f ca="1">MIN(OFFSET(J33,0,0,$A$12,1),OFFSET(M33,0,0,$A$12,1))*1.2</f>
        <v>-3.1304763208893016</v>
      </c>
      <c r="AY33" s="285">
        <f>$E$25</f>
        <v>157</v>
      </c>
      <c r="AZ33" s="286">
        <f ca="1">$F$11</f>
        <v>212.9</v>
      </c>
    </row>
    <row r="34" spans="1:60" ht="13.8" thickBot="1" x14ac:dyDescent="0.3">
      <c r="A34">
        <v>2</v>
      </c>
      <c r="B34" s="61">
        <f ca="1">OFFSET(InputPriceData!B$15,CalculationsAndCharts!$A34+$A$11,0,1,1)</f>
        <v>42468</v>
      </c>
      <c r="C34" s="3">
        <f ca="1">OFFSET(InputPriceData!G$15,CalculationsAndCharts!$A34+$A$11,IF($C$7,8,0),1,1)</f>
        <v>92431200</v>
      </c>
      <c r="D34" s="4">
        <f ca="1">OFFSET(InputPriceData!C$15,CalculationsAndCharts!$A34+$A$11,IF($C$7,8,0),1,1)</f>
        <v>205.34</v>
      </c>
      <c r="E34" s="4">
        <f ca="1">OFFSET(InputPriceData!D$15,CalculationsAndCharts!$A34+$A$11,IF($C$7,8,0),1,1)</f>
        <v>205.85</v>
      </c>
      <c r="F34" s="4">
        <f ca="1">OFFSET(InputPriceData!E$15,CalculationsAndCharts!$A34+$A$11,IF($C$7,8,0),1,1)</f>
        <v>203.87</v>
      </c>
      <c r="G34" s="4">
        <f ca="1">OFFSET(InputPriceData!F$15,CalculationsAndCharts!$A34+$A$11,IF($C$7,8,0),1,1)</f>
        <v>204.5</v>
      </c>
      <c r="H34" s="342">
        <f t="shared" ref="H34:H97" ca="1" si="2">IF($A34&gt;$A$8,0,IF($A34=$A$8,$G34,$C$16*$G34+$D$16*H35))</f>
        <v>204.16551378829197</v>
      </c>
      <c r="I34" s="342">
        <f t="shared" ref="I34:I97" ca="1" si="3">IF($A34&gt;$A$8,0,IF($A34=$A$8,$G34,$C$17*$G34+$D$17*I35))</f>
        <v>202.8659074538007</v>
      </c>
      <c r="J34" s="340">
        <f t="shared" ref="J34:J97" ca="1" si="4" xml:space="preserve"> ($C$16 - $C$17)*$G34 + ($C$17*$D$16 - $C$16*$D$17)*$G35 + ($D$16 + $D$17)*J35 - $D$16*$D$17*J36</f>
        <v>1.2996063344911382</v>
      </c>
      <c r="K34" s="170">
        <f t="shared" ca="1" si="0"/>
        <v>1.6889766246494922</v>
      </c>
      <c r="L34" s="341">
        <f t="shared" ca="1" si="1"/>
        <v>1.4053264349397705</v>
      </c>
      <c r="M34" s="341">
        <f t="shared" ref="M34:M97" ca="1" si="5">-L34</f>
        <v>-1.4053264349397705</v>
      </c>
      <c r="N34" s="170"/>
      <c r="O34" s="340"/>
      <c r="P34" s="3" t="e">
        <f t="shared" ref="P34:P97" ca="1" si="6">IF(G34&gt;=D34,C34,NA())</f>
        <v>#N/A</v>
      </c>
      <c r="Q34" s="3">
        <f t="shared" ref="Q34:Q97" ca="1" si="7">IF(G34&lt;D34,C34,NA())</f>
        <v>92431200</v>
      </c>
      <c r="S34" s="99"/>
      <c r="T34" s="350"/>
      <c r="U34" s="350"/>
      <c r="V34" s="349"/>
      <c r="W34" s="313"/>
      <c r="X34" s="302"/>
      <c r="Y34" s="211"/>
      <c r="Z34" s="320"/>
      <c r="AA34" s="246"/>
      <c r="AB34" s="125"/>
      <c r="AC34" s="125"/>
      <c r="AD34" s="125"/>
      <c r="AE34" s="125"/>
      <c r="AF34" s="125"/>
      <c r="AG34" s="125"/>
      <c r="AH34" s="125"/>
      <c r="AJ34" s="125"/>
      <c r="AK34" s="125"/>
      <c r="AM34" s="246"/>
      <c r="AO34" s="246"/>
      <c r="AP34" s="211"/>
      <c r="AQ34" s="211"/>
      <c r="AR34" s="199"/>
      <c r="AT34" s="356">
        <f>$E$25</f>
        <v>157</v>
      </c>
      <c r="AU34" s="276"/>
      <c r="AV34" s="277">
        <f ca="1">1.2*AV32</f>
        <v>608693160</v>
      </c>
      <c r="AW34" s="218">
        <f>$E$25</f>
        <v>157</v>
      </c>
      <c r="AX34" s="278">
        <f ca="1">MAX(OFFSET(J33,0,0,$A$12,1),OFFSET(L33,0,0,$A$12,1))*1.2</f>
        <v>2.2441804220370494</v>
      </c>
      <c r="AY34" s="275">
        <f>$E$25</f>
        <v>157</v>
      </c>
      <c r="AZ34" s="219">
        <f ca="1">$F$12</f>
        <v>176.3</v>
      </c>
    </row>
    <row r="35" spans="1:60" x14ac:dyDescent="0.25">
      <c r="A35">
        <v>3</v>
      </c>
      <c r="B35" s="61">
        <f ca="1">OFFSET(InputPriceData!B$15,CalculationsAndCharts!$A35+$A$11,0,1,1)</f>
        <v>42467</v>
      </c>
      <c r="C35" s="3">
        <f ca="1">OFFSET(InputPriceData!G$15,CalculationsAndCharts!$A35+$A$11,IF($C$7,8,0),1,1)</f>
        <v>109295100</v>
      </c>
      <c r="D35" s="4">
        <f ca="1">OFFSET(InputPriceData!C$15,CalculationsAndCharts!$A35+$A$11,IF($C$7,8,0),1,1)</f>
        <v>206.42</v>
      </c>
      <c r="E35" s="4">
        <f ca="1">OFFSET(InputPriceData!D$15,CalculationsAndCharts!$A35+$A$11,IF($C$7,8,0),1,1)</f>
        <v>206.42</v>
      </c>
      <c r="F35" s="4">
        <f ca="1">OFFSET(InputPriceData!E$15,CalculationsAndCharts!$A35+$A$11,IF($C$7,8,0),1,1)</f>
        <v>203.09</v>
      </c>
      <c r="G35" s="4">
        <f ca="1">OFFSET(InputPriceData!F$15,CalculationsAndCharts!$A35+$A$11,IF($C$7,8,0),1,1)</f>
        <v>203.95</v>
      </c>
      <c r="H35" s="342">
        <f t="shared" ca="1" si="2"/>
        <v>204.11773004376226</v>
      </c>
      <c r="I35" s="342">
        <f t="shared" ca="1" si="3"/>
        <v>202.71735358596442</v>
      </c>
      <c r="J35" s="340">
        <f t="shared" ca="1" si="4"/>
        <v>1.4003764577977094</v>
      </c>
      <c r="K35" s="170">
        <f t="shared" ca="1" si="0"/>
        <v>1.9610542235540596</v>
      </c>
      <c r="L35" s="341">
        <f t="shared" ca="1" si="1"/>
        <v>1.4308903729878863</v>
      </c>
      <c r="M35" s="341">
        <f t="shared" ca="1" si="5"/>
        <v>-1.4308903729878863</v>
      </c>
      <c r="N35" s="170"/>
      <c r="O35" s="340"/>
      <c r="P35" s="3" t="e">
        <f t="shared" ca="1" si="6"/>
        <v>#N/A</v>
      </c>
      <c r="Q35" s="3">
        <f t="shared" ca="1" si="7"/>
        <v>109295100</v>
      </c>
      <c r="S35" s="99"/>
      <c r="T35" s="350"/>
      <c r="U35" s="350"/>
      <c r="V35" s="349"/>
      <c r="W35" s="313"/>
      <c r="X35" s="302"/>
      <c r="Y35" s="211"/>
      <c r="Z35" s="320"/>
      <c r="AA35" s="246"/>
      <c r="AB35" s="125"/>
      <c r="AC35" s="125"/>
      <c r="AD35" s="125"/>
      <c r="AE35" s="125"/>
      <c r="AF35" s="125"/>
      <c r="AG35" s="125"/>
      <c r="AH35" s="125"/>
      <c r="AJ35" s="125"/>
      <c r="AK35" s="125"/>
      <c r="AM35" s="246"/>
      <c r="AO35" s="246"/>
      <c r="AP35" s="211"/>
      <c r="AQ35" s="211"/>
      <c r="AR35" s="199"/>
      <c r="AT35" s="211"/>
      <c r="AU35" s="216"/>
      <c r="AV35" s="216"/>
      <c r="AW35" s="101"/>
      <c r="AX35" s="101"/>
      <c r="AY35" s="99"/>
    </row>
    <row r="36" spans="1:60" s="37" customFormat="1" x14ac:dyDescent="0.25">
      <c r="A36" s="37">
        <v>4</v>
      </c>
      <c r="B36" s="67">
        <f ca="1">OFFSET(InputPriceData!B$15,CalculationsAndCharts!$A36+$A$11,0,1,1)</f>
        <v>42466</v>
      </c>
      <c r="C36" s="3">
        <f ca="1">OFFSET(InputPriceData!G$15,CalculationsAndCharts!$A36+$A$11,IF($C$7,8,0),1,1)</f>
        <v>89889800</v>
      </c>
      <c r="D36" s="4">
        <f ca="1">OFFSET(InputPriceData!C$15,CalculationsAndCharts!$A36+$A$11,IF($C$7,8,0),1,1)</f>
        <v>204.19</v>
      </c>
      <c r="E36" s="4">
        <f ca="1">OFFSET(InputPriceData!D$15,CalculationsAndCharts!$A36+$A$11,IF($C$7,8,0),1,1)</f>
        <v>206.49</v>
      </c>
      <c r="F36" s="4">
        <f ca="1">OFFSET(InputPriceData!E$15,CalculationsAndCharts!$A36+$A$11,IF($C$7,8,0),1,1)</f>
        <v>203.98</v>
      </c>
      <c r="G36" s="4">
        <f ca="1">OFFSET(InputPriceData!F$15,CalculationsAndCharts!$A36+$A$11,IF($C$7,8,0),1,1)</f>
        <v>206.42</v>
      </c>
      <c r="H36" s="342">
        <f t="shared" ca="1" si="2"/>
        <v>204.14169147858544</v>
      </c>
      <c r="I36" s="342">
        <f t="shared" ca="1" si="3"/>
        <v>202.6052948210521</v>
      </c>
      <c r="J36" s="340">
        <f t="shared" ca="1" si="4"/>
        <v>1.5363966575332049</v>
      </c>
      <c r="K36" s="170">
        <f t="shared" ca="1" si="0"/>
        <v>2.3605146892792042</v>
      </c>
      <c r="L36" s="341">
        <f t="shared" ca="1" si="1"/>
        <v>1.4556165183305321</v>
      </c>
      <c r="M36" s="341">
        <f t="shared" ca="1" si="5"/>
        <v>-1.4556165183305321</v>
      </c>
      <c r="N36" s="170"/>
      <c r="O36" s="340"/>
      <c r="P36" s="3">
        <f t="shared" ca="1" si="6"/>
        <v>89889800</v>
      </c>
      <c r="Q36" s="3" t="e">
        <f t="shared" ca="1" si="7"/>
        <v>#N/A</v>
      </c>
      <c r="R36"/>
      <c r="S36" s="99"/>
      <c r="T36" s="350"/>
      <c r="U36" s="350"/>
      <c r="V36" s="123"/>
      <c r="W36" s="313"/>
      <c r="X36" s="302"/>
      <c r="Y36" s="211"/>
      <c r="Z36" s="320"/>
      <c r="AA36" s="246"/>
      <c r="AB36" s="125"/>
      <c r="AC36" s="125"/>
      <c r="AD36" s="125"/>
      <c r="AE36" s="125"/>
      <c r="AF36" s="125"/>
      <c r="AG36" s="125"/>
      <c r="AH36" s="125"/>
      <c r="AI36" s="123"/>
      <c r="AJ36" s="125"/>
      <c r="AK36" s="125"/>
      <c r="AL36" s="123"/>
      <c r="AM36" s="246"/>
      <c r="AN36" s="123"/>
      <c r="AO36" s="246"/>
      <c r="AP36" s="211"/>
      <c r="AQ36" s="211"/>
      <c r="AR36" s="199"/>
      <c r="AS36" s="123"/>
      <c r="AT36" s="211"/>
      <c r="AU36" s="216"/>
      <c r="AV36" s="216"/>
      <c r="AW36" s="101"/>
      <c r="AX36" s="101"/>
      <c r="AY36" s="99"/>
    </row>
    <row r="37" spans="1:60" x14ac:dyDescent="0.25">
      <c r="A37">
        <v>5</v>
      </c>
      <c r="B37" s="61">
        <f ca="1">OFFSET(InputPriceData!B$15,CalculationsAndCharts!$A37+$A$11,0,1,1)</f>
        <v>42465</v>
      </c>
      <c r="C37" s="3">
        <f ca="1">OFFSET(InputPriceData!G$15,CalculationsAndCharts!$A37+$A$11,IF($C$7,8,0),1,1)</f>
        <v>89387200</v>
      </c>
      <c r="D37" s="4">
        <f ca="1">OFFSET(InputPriceData!C$15,CalculationsAndCharts!$A37+$A$11,IF($C$7,8,0),1,1)</f>
        <v>204.67</v>
      </c>
      <c r="E37" s="4">
        <f ca="1">OFFSET(InputPriceData!D$15,CalculationsAndCharts!$A37+$A$11,IF($C$7,8,0),1,1)</f>
        <v>206.26</v>
      </c>
      <c r="F37" s="4">
        <f ca="1">OFFSET(InputPriceData!E$15,CalculationsAndCharts!$A37+$A$11,IF($C$7,8,0),1,1)</f>
        <v>203.89</v>
      </c>
      <c r="G37" s="4">
        <f ca="1">OFFSET(InputPriceData!F$15,CalculationsAndCharts!$A37+$A$11,IF($C$7,8,0),1,1)</f>
        <v>204.19</v>
      </c>
      <c r="H37" s="342">
        <f t="shared" ca="1" si="2"/>
        <v>203.81621883266908</v>
      </c>
      <c r="I37" s="342">
        <f t="shared" ca="1" si="3"/>
        <v>202.25850344114775</v>
      </c>
      <c r="J37" s="340">
        <f t="shared" ca="1" si="4"/>
        <v>1.557715391521183</v>
      </c>
      <c r="K37" s="170">
        <f t="shared" ca="1" si="0"/>
        <v>2.4264772409819924</v>
      </c>
      <c r="L37" s="341">
        <f t="shared" ca="1" si="1"/>
        <v>1.4816143336241976</v>
      </c>
      <c r="M37" s="341">
        <f t="shared" ca="1" si="5"/>
        <v>-1.4816143336241976</v>
      </c>
      <c r="N37" s="170"/>
      <c r="O37" s="340"/>
      <c r="P37" s="3" t="e">
        <f t="shared" ca="1" si="6"/>
        <v>#N/A</v>
      </c>
      <c r="Q37" s="3">
        <f t="shared" ca="1" si="7"/>
        <v>89387200</v>
      </c>
      <c r="S37" s="99"/>
      <c r="T37" s="350"/>
      <c r="U37" s="350"/>
      <c r="V37" s="349"/>
      <c r="W37" s="313"/>
      <c r="X37" s="302"/>
      <c r="Y37" s="211"/>
      <c r="Z37" s="320"/>
      <c r="AA37" s="246"/>
      <c r="AB37" s="125"/>
      <c r="AC37" s="125"/>
      <c r="AD37" s="125"/>
      <c r="AE37" s="125"/>
      <c r="AF37" s="125"/>
      <c r="AG37" s="125"/>
      <c r="AH37" s="125"/>
      <c r="AJ37" s="125"/>
      <c r="AK37" s="125"/>
      <c r="AM37" s="246"/>
      <c r="AO37" s="246"/>
      <c r="AP37" s="211"/>
      <c r="AQ37" s="211"/>
      <c r="AR37" s="199"/>
      <c r="AT37" s="211"/>
      <c r="AU37" s="216"/>
      <c r="AV37" s="216"/>
      <c r="AW37" s="101"/>
      <c r="AX37" s="101"/>
      <c r="AY37" s="99"/>
    </row>
    <row r="38" spans="1:60" x14ac:dyDescent="0.25">
      <c r="A38">
        <v>6</v>
      </c>
      <c r="B38" s="61">
        <f ca="1">OFFSET(InputPriceData!B$15,CalculationsAndCharts!$A38+$A$11,0,1,1)</f>
        <v>42464</v>
      </c>
      <c r="C38" s="3">
        <f ca="1">OFFSET(InputPriceData!G$15,CalculationsAndCharts!$A38+$A$11,IF($C$7,8,0),1,1)</f>
        <v>62658900</v>
      </c>
      <c r="D38" s="4">
        <f ca="1">OFFSET(InputPriceData!C$15,CalculationsAndCharts!$A38+$A$11,IF($C$7,8,0),1,1)</f>
        <v>206.83</v>
      </c>
      <c r="E38" s="4">
        <f ca="1">OFFSET(InputPriceData!D$15,CalculationsAndCharts!$A38+$A$11,IF($C$7,8,0),1,1)</f>
        <v>207.07</v>
      </c>
      <c r="F38" s="4">
        <f ca="1">OFFSET(InputPriceData!E$15,CalculationsAndCharts!$A38+$A$11,IF($C$7,8,0),1,1)</f>
        <v>205.89</v>
      </c>
      <c r="G38" s="4">
        <f ca="1">OFFSET(InputPriceData!F$15,CalculationsAndCharts!$A38+$A$11,IF($C$7,8,0),1,1)</f>
        <v>206.25</v>
      </c>
      <c r="H38" s="342">
        <f t="shared" ca="1" si="2"/>
        <v>203.76282152305038</v>
      </c>
      <c r="I38" s="342">
        <f t="shared" ca="1" si="3"/>
        <v>202.08291284488845</v>
      </c>
      <c r="J38" s="340">
        <f t="shared" ca="1" si="4"/>
        <v>1.6799086781617625</v>
      </c>
      <c r="K38" s="170">
        <f t="shared" ca="1" si="0"/>
        <v>2.8220931669631999</v>
      </c>
      <c r="L38" s="341">
        <f t="shared" ca="1" si="1"/>
        <v>1.5068259890016475</v>
      </c>
      <c r="M38" s="341">
        <f t="shared" ca="1" si="5"/>
        <v>-1.5068259890016475</v>
      </c>
      <c r="N38" s="170"/>
      <c r="O38" s="340"/>
      <c r="P38" s="3" t="e">
        <f t="shared" ca="1" si="6"/>
        <v>#N/A</v>
      </c>
      <c r="Q38" s="3">
        <f t="shared" ca="1" si="7"/>
        <v>62658900</v>
      </c>
      <c r="S38" s="99"/>
      <c r="T38" s="350"/>
      <c r="U38" s="350"/>
      <c r="V38" s="349"/>
      <c r="W38" s="313"/>
      <c r="X38" s="302"/>
      <c r="Y38" s="211"/>
      <c r="Z38" s="320"/>
      <c r="AA38" s="246"/>
      <c r="AB38" s="125"/>
      <c r="AC38" s="125"/>
      <c r="AD38" s="125"/>
      <c r="AE38" s="125"/>
      <c r="AF38" s="125"/>
      <c r="AG38" s="125"/>
      <c r="AH38" s="125"/>
      <c r="AJ38" s="125"/>
      <c r="AK38" s="125"/>
      <c r="AM38" s="246"/>
      <c r="AO38" s="246"/>
      <c r="AP38" s="211"/>
      <c r="AQ38" s="211"/>
      <c r="AR38" s="199"/>
      <c r="AT38" s="211"/>
      <c r="AU38" s="216"/>
      <c r="AV38" s="216"/>
      <c r="AW38" s="101"/>
      <c r="AX38" s="101"/>
      <c r="AY38" s="99"/>
    </row>
    <row r="39" spans="1:60" x14ac:dyDescent="0.25">
      <c r="A39">
        <v>7</v>
      </c>
      <c r="B39" s="61">
        <f ca="1">OFFSET(InputPriceData!B$15,CalculationsAndCharts!$A39+$A$11,0,1,1)</f>
        <v>42461</v>
      </c>
      <c r="C39" s="3">
        <f ca="1">OFFSET(InputPriceData!G$15,CalculationsAndCharts!$A39+$A$11,IF($C$7,8,0),1,1)</f>
        <v>110080400</v>
      </c>
      <c r="D39" s="4">
        <f ca="1">OFFSET(InputPriceData!C$15,CalculationsAndCharts!$A39+$A$11,IF($C$7,8,0),1,1)</f>
        <v>204.35</v>
      </c>
      <c r="E39" s="4">
        <f ca="1">OFFSET(InputPriceData!D$15,CalculationsAndCharts!$A39+$A$11,IF($C$7,8,0),1,1)</f>
        <v>207.14</v>
      </c>
      <c r="F39" s="4">
        <f ca="1">OFFSET(InputPriceData!E$15,CalculationsAndCharts!$A39+$A$11,IF($C$7,8,0),1,1)</f>
        <v>203.98</v>
      </c>
      <c r="G39" s="4">
        <f ca="1">OFFSET(InputPriceData!F$15,CalculationsAndCharts!$A39+$A$11,IF($C$7,8,0),1,1)</f>
        <v>206.92</v>
      </c>
      <c r="H39" s="342">
        <f t="shared" ca="1" si="2"/>
        <v>203.40751031205758</v>
      </c>
      <c r="I39" s="342">
        <f t="shared" ca="1" si="3"/>
        <v>201.70408673987833</v>
      </c>
      <c r="J39" s="340">
        <f t="shared" ca="1" si="4"/>
        <v>1.7034235721790851</v>
      </c>
      <c r="K39" s="170">
        <f t="shared" ca="1" si="0"/>
        <v>2.9016518662553548</v>
      </c>
      <c r="L39" s="341">
        <f t="shared" ca="1" si="1"/>
        <v>1.5330336493219303</v>
      </c>
      <c r="M39" s="341">
        <f t="shared" ca="1" si="5"/>
        <v>-1.5330336493219303</v>
      </c>
      <c r="N39" s="170"/>
      <c r="O39" s="340"/>
      <c r="P39" s="3">
        <f t="shared" ca="1" si="6"/>
        <v>110080400</v>
      </c>
      <c r="Q39" s="3" t="e">
        <f t="shared" ca="1" si="7"/>
        <v>#N/A</v>
      </c>
      <c r="S39" s="99"/>
      <c r="T39" s="350"/>
      <c r="U39" s="350"/>
      <c r="V39" s="349"/>
      <c r="W39" s="313"/>
      <c r="X39" s="302"/>
      <c r="Y39" s="211"/>
      <c r="Z39" s="320"/>
      <c r="AA39" s="246"/>
      <c r="AB39" s="125"/>
      <c r="AC39" s="125"/>
      <c r="AD39" s="125"/>
      <c r="AE39" s="125"/>
      <c r="AF39" s="125"/>
      <c r="AG39" s="125"/>
      <c r="AH39" s="125"/>
      <c r="AJ39" s="125"/>
      <c r="AK39" s="125"/>
      <c r="AM39" s="246"/>
      <c r="AO39" s="246"/>
      <c r="AP39" s="211"/>
      <c r="AQ39" s="211"/>
      <c r="AR39" s="199"/>
      <c r="AT39" s="211"/>
      <c r="AU39" s="216"/>
      <c r="AV39" s="216"/>
      <c r="AW39" s="101"/>
      <c r="AX39" s="101"/>
      <c r="AY39" s="99"/>
    </row>
    <row r="40" spans="1:60" x14ac:dyDescent="0.25">
      <c r="A40">
        <v>8</v>
      </c>
      <c r="B40" s="61">
        <f ca="1">OFFSET(InputPriceData!B$15,CalculationsAndCharts!$A40+$A$11,0,1,1)</f>
        <v>42460</v>
      </c>
      <c r="C40" s="3">
        <f ca="1">OFFSET(InputPriceData!G$15,CalculationsAndCharts!$A40+$A$11,IF($C$7,8,0),1,1)</f>
        <v>87315600</v>
      </c>
      <c r="D40" s="4">
        <f ca="1">OFFSET(InputPriceData!C$15,CalculationsAndCharts!$A40+$A$11,IF($C$7,8,0),1,1)</f>
        <v>205.91</v>
      </c>
      <c r="E40" s="4">
        <f ca="1">OFFSET(InputPriceData!D$15,CalculationsAndCharts!$A40+$A$11,IF($C$7,8,0),1,1)</f>
        <v>206.41</v>
      </c>
      <c r="F40" s="4">
        <f ca="1">OFFSET(InputPriceData!E$15,CalculationsAndCharts!$A40+$A$11,IF($C$7,8,0),1,1)</f>
        <v>205.33</v>
      </c>
      <c r="G40" s="4">
        <f ca="1">OFFSET(InputPriceData!F$15,CalculationsAndCharts!$A40+$A$11,IF($C$7,8,0),1,1)</f>
        <v>205.52</v>
      </c>
      <c r="H40" s="342">
        <f t="shared" ca="1" si="2"/>
        <v>202.90572607092292</v>
      </c>
      <c r="I40" s="342">
        <f t="shared" ca="1" si="3"/>
        <v>201.22991280714001</v>
      </c>
      <c r="J40" s="340">
        <f t="shared" ca="1" si="4"/>
        <v>1.6758132637827727</v>
      </c>
      <c r="K40" s="170">
        <f t="shared" ca="1" si="0"/>
        <v>2.8083500950702689</v>
      </c>
      <c r="L40" s="341">
        <f t="shared" ca="1" si="1"/>
        <v>1.5555803652752593</v>
      </c>
      <c r="M40" s="341">
        <f t="shared" ca="1" si="5"/>
        <v>-1.5555803652752593</v>
      </c>
      <c r="N40" s="170"/>
      <c r="O40" s="340"/>
      <c r="P40" s="3" t="e">
        <f t="shared" ca="1" si="6"/>
        <v>#N/A</v>
      </c>
      <c r="Q40" s="3">
        <f t="shared" ca="1" si="7"/>
        <v>87315600</v>
      </c>
      <c r="S40" s="99"/>
      <c r="T40" s="350"/>
      <c r="U40" s="350"/>
      <c r="V40" s="349"/>
      <c r="W40" s="313"/>
      <c r="X40" s="302"/>
      <c r="Y40" s="211"/>
      <c r="Z40" s="320"/>
      <c r="AA40" s="246"/>
      <c r="AB40" s="125"/>
      <c r="AC40" s="125"/>
      <c r="AD40" s="125"/>
      <c r="AE40" s="125"/>
      <c r="AF40" s="125"/>
      <c r="AG40" s="125"/>
      <c r="AH40" s="125"/>
      <c r="AJ40" s="125"/>
      <c r="AK40" s="125"/>
      <c r="AM40" s="246"/>
      <c r="AO40" s="246"/>
      <c r="AP40" s="211"/>
      <c r="AQ40" s="211"/>
      <c r="AR40" s="199"/>
      <c r="AT40" s="211"/>
      <c r="AU40" s="216"/>
      <c r="AV40" s="216"/>
      <c r="AW40" s="101"/>
      <c r="AX40" s="101"/>
      <c r="AY40" s="99"/>
    </row>
    <row r="41" spans="1:60" x14ac:dyDescent="0.25">
      <c r="A41">
        <v>9</v>
      </c>
      <c r="B41" s="61">
        <f ca="1">OFFSET(InputPriceData!B$15,CalculationsAndCharts!$A41+$A$11,0,1,1)</f>
        <v>42459</v>
      </c>
      <c r="C41" s="3">
        <f ca="1">OFFSET(InputPriceData!G$15,CalculationsAndCharts!$A41+$A$11,IF($C$7,8,0),1,1)</f>
        <v>82354400</v>
      </c>
      <c r="D41" s="4">
        <f ca="1">OFFSET(InputPriceData!C$15,CalculationsAndCharts!$A41+$A$11,IF($C$7,8,0),1,1)</f>
        <v>206.3</v>
      </c>
      <c r="E41" s="4">
        <f ca="1">OFFSET(InputPriceData!D$15,CalculationsAndCharts!$A41+$A$11,IF($C$7,8,0),1,1)</f>
        <v>206.87</v>
      </c>
      <c r="F41" s="4">
        <f ca="1">OFFSET(InputPriceData!E$15,CalculationsAndCharts!$A41+$A$11,IF($C$7,8,0),1,1)</f>
        <v>205.59</v>
      </c>
      <c r="G41" s="4">
        <f ca="1">OFFSET(InputPriceData!F$15,CalculationsAndCharts!$A41+$A$11,IF($C$7,8,0),1,1)</f>
        <v>206.02</v>
      </c>
      <c r="H41" s="342">
        <f t="shared" ca="1" si="2"/>
        <v>202.53225836676904</v>
      </c>
      <c r="I41" s="342">
        <f t="shared" ca="1" si="3"/>
        <v>200.8399048805164</v>
      </c>
      <c r="J41" s="340">
        <f t="shared" ca="1" si="4"/>
        <v>1.6923534862525293</v>
      </c>
      <c r="K41" s="170">
        <f t="shared" ca="1" si="0"/>
        <v>2.8640603224310901</v>
      </c>
      <c r="L41" s="341">
        <f t="shared" ca="1" si="1"/>
        <v>1.572568316927611</v>
      </c>
      <c r="M41" s="341">
        <f t="shared" ca="1" si="5"/>
        <v>-1.572568316927611</v>
      </c>
      <c r="N41" s="170"/>
      <c r="O41" s="340"/>
      <c r="P41" s="3" t="e">
        <f t="shared" ca="1" si="6"/>
        <v>#N/A</v>
      </c>
      <c r="Q41" s="3">
        <f t="shared" ca="1" si="7"/>
        <v>82354400</v>
      </c>
      <c r="S41" s="99"/>
      <c r="T41" s="350"/>
      <c r="U41" s="350"/>
      <c r="V41" s="349"/>
      <c r="W41" s="313"/>
      <c r="X41" s="302"/>
      <c r="Y41" s="211"/>
      <c r="Z41" s="320"/>
      <c r="AA41" s="246"/>
      <c r="AB41" s="125"/>
      <c r="AC41" s="125"/>
      <c r="AD41" s="125"/>
      <c r="AE41" s="125"/>
      <c r="AF41" s="125"/>
      <c r="AG41" s="125"/>
      <c r="AH41" s="125"/>
      <c r="AJ41" s="125"/>
      <c r="AK41" s="125"/>
      <c r="AM41" s="246"/>
      <c r="AO41" s="246"/>
      <c r="AP41" s="211"/>
      <c r="AQ41" s="211"/>
      <c r="AR41" s="199"/>
      <c r="AT41" s="211"/>
      <c r="AU41" s="216"/>
      <c r="AV41" s="216"/>
      <c r="AW41" s="101"/>
      <c r="AX41" s="101"/>
      <c r="AY41" s="99"/>
    </row>
    <row r="42" spans="1:60" x14ac:dyDescent="0.25">
      <c r="A42">
        <v>10</v>
      </c>
      <c r="B42" s="61">
        <f ca="1">OFFSET(InputPriceData!B$15,CalculationsAndCharts!$A42+$A$11,0,1,1)</f>
        <v>42458</v>
      </c>
      <c r="C42" s="3">
        <f ca="1">OFFSET(InputPriceData!G$15,CalculationsAndCharts!$A42+$A$11,IF($C$7,8,0),1,1)</f>
        <v>90418600</v>
      </c>
      <c r="D42" s="4">
        <f ca="1">OFFSET(InputPriceData!C$15,CalculationsAndCharts!$A42+$A$11,IF($C$7,8,0),1,1)</f>
        <v>202.76</v>
      </c>
      <c r="E42" s="4">
        <f ca="1">OFFSET(InputPriceData!D$15,CalculationsAndCharts!$A42+$A$11,IF($C$7,8,0),1,1)</f>
        <v>205.25</v>
      </c>
      <c r="F42" s="4">
        <f ca="1">OFFSET(InputPriceData!E$15,CalculationsAndCharts!$A42+$A$11,IF($C$7,8,0),1,1)</f>
        <v>202.4</v>
      </c>
      <c r="G42" s="4">
        <f ca="1">OFFSET(InputPriceData!F$15,CalculationsAndCharts!$A42+$A$11,IF($C$7,8,0),1,1)</f>
        <v>205.12</v>
      </c>
      <c r="H42" s="342">
        <f t="shared" ca="1" si="2"/>
        <v>202.03400956202177</v>
      </c>
      <c r="I42" s="342">
        <f t="shared" ca="1" si="3"/>
        <v>200.36898714238154</v>
      </c>
      <c r="J42" s="340">
        <f t="shared" ca="1" si="4"/>
        <v>1.665022419640114</v>
      </c>
      <c r="K42" s="170">
        <f t="shared" ca="1" si="0"/>
        <v>2.7722996579042198</v>
      </c>
      <c r="L42" s="341">
        <f t="shared" ca="1" si="1"/>
        <v>1.5849949132905388</v>
      </c>
      <c r="M42" s="341">
        <f t="shared" ca="1" si="5"/>
        <v>-1.5849949132905388</v>
      </c>
      <c r="N42" s="170"/>
      <c r="O42" s="340"/>
      <c r="P42" s="3">
        <f t="shared" ca="1" si="6"/>
        <v>90418600</v>
      </c>
      <c r="Q42" s="3" t="e">
        <f t="shared" ca="1" si="7"/>
        <v>#N/A</v>
      </c>
      <c r="S42" s="99"/>
      <c r="T42" s="350"/>
      <c r="U42" s="350"/>
      <c r="V42" s="349"/>
      <c r="W42" s="313"/>
      <c r="X42" s="302"/>
      <c r="Y42" s="211"/>
      <c r="Z42" s="320"/>
      <c r="AA42" s="246"/>
      <c r="AB42" s="125"/>
      <c r="AC42" s="125"/>
      <c r="AD42" s="125"/>
      <c r="AE42" s="125"/>
      <c r="AF42" s="125"/>
      <c r="AG42" s="125"/>
      <c r="AH42" s="125"/>
      <c r="AJ42" s="125"/>
      <c r="AK42" s="125"/>
      <c r="AM42" s="246"/>
      <c r="AO42" s="246"/>
      <c r="AP42" s="211"/>
      <c r="AQ42" s="211"/>
      <c r="AR42" s="199"/>
      <c r="AT42" s="211"/>
      <c r="AU42" s="216"/>
      <c r="AV42" s="216"/>
      <c r="AW42" s="101"/>
      <c r="AX42" s="101"/>
      <c r="AY42" s="99"/>
    </row>
    <row r="43" spans="1:60" x14ac:dyDescent="0.25">
      <c r="A43">
        <v>11</v>
      </c>
      <c r="B43" s="61">
        <f ca="1">OFFSET(InputPriceData!B$15,CalculationsAndCharts!$A43+$A$11,0,1,1)</f>
        <v>42457</v>
      </c>
      <c r="C43" s="3">
        <f ca="1">OFFSET(InputPriceData!G$15,CalculationsAndCharts!$A43+$A$11,IF($C$7,8,0),1,1)</f>
        <v>62408200</v>
      </c>
      <c r="D43" s="4">
        <f ca="1">OFFSET(InputPriceData!C$15,CalculationsAndCharts!$A43+$A$11,IF($C$7,8,0),1,1)</f>
        <v>203.61</v>
      </c>
      <c r="E43" s="4">
        <f ca="1">OFFSET(InputPriceData!D$15,CalculationsAndCharts!$A43+$A$11,IF($C$7,8,0),1,1)</f>
        <v>203.86</v>
      </c>
      <c r="F43" s="4">
        <f ca="1">OFFSET(InputPriceData!E$15,CalculationsAndCharts!$A43+$A$11,IF($C$7,8,0),1,1)</f>
        <v>202.71</v>
      </c>
      <c r="G43" s="4">
        <f ca="1">OFFSET(InputPriceData!F$15,CalculationsAndCharts!$A43+$A$11,IF($C$7,8,0),1,1)</f>
        <v>203.24</v>
      </c>
      <c r="H43" s="342">
        <f t="shared" ca="1" si="2"/>
        <v>201.59315378516774</v>
      </c>
      <c r="I43" s="342">
        <f t="shared" ca="1" si="3"/>
        <v>199.93707688259806</v>
      </c>
      <c r="J43" s="340">
        <f t="shared" ca="1" si="4"/>
        <v>1.6560769025695681</v>
      </c>
      <c r="K43" s="170">
        <f t="shared" ca="1" si="0"/>
        <v>2.7425907072244149</v>
      </c>
      <c r="L43" s="341">
        <f t="shared" ca="1" si="1"/>
        <v>1.5922090146661152</v>
      </c>
      <c r="M43" s="341">
        <f t="shared" ca="1" si="5"/>
        <v>-1.5922090146661152</v>
      </c>
      <c r="N43" s="170"/>
      <c r="O43" s="340"/>
      <c r="P43" s="3" t="e">
        <f t="shared" ca="1" si="6"/>
        <v>#N/A</v>
      </c>
      <c r="Q43" s="3">
        <f t="shared" ca="1" si="7"/>
        <v>62408200</v>
      </c>
      <c r="S43" s="99"/>
      <c r="T43" s="350"/>
      <c r="U43" s="350"/>
      <c r="V43" s="349"/>
      <c r="W43" s="313"/>
      <c r="X43" s="302"/>
      <c r="Y43" s="211"/>
      <c r="Z43" s="320"/>
      <c r="AA43" s="246"/>
      <c r="AB43" s="125"/>
      <c r="AC43" s="125"/>
      <c r="AD43" s="125"/>
      <c r="AE43" s="125"/>
      <c r="AF43" s="125"/>
      <c r="AG43" s="125"/>
      <c r="AH43" s="125"/>
      <c r="AJ43" s="125"/>
      <c r="AK43" s="125"/>
      <c r="AM43" s="246"/>
      <c r="AO43" s="246"/>
      <c r="AP43" s="211"/>
      <c r="AQ43" s="211"/>
      <c r="AR43" s="199"/>
      <c r="AT43" s="211"/>
      <c r="AU43" s="216"/>
      <c r="AV43" s="216"/>
      <c r="AW43" s="101"/>
      <c r="AX43" s="101"/>
      <c r="AY43" s="99"/>
    </row>
    <row r="44" spans="1:60" x14ac:dyDescent="0.25">
      <c r="A44">
        <v>12</v>
      </c>
      <c r="B44" s="61">
        <f ca="1">OFFSET(InputPriceData!B$15,CalculationsAndCharts!$A44+$A$11,0,1,1)</f>
        <v>42453</v>
      </c>
      <c r="C44" s="3">
        <f ca="1">OFFSET(InputPriceData!G$15,CalculationsAndCharts!$A44+$A$11,IF($C$7,8,0),1,1)</f>
        <v>84360900</v>
      </c>
      <c r="D44" s="4">
        <f ca="1">OFFSET(InputPriceData!C$15,CalculationsAndCharts!$A44+$A$11,IF($C$7,8,0),1,1)</f>
        <v>202</v>
      </c>
      <c r="E44" s="4">
        <f ca="1">OFFSET(InputPriceData!D$15,CalculationsAndCharts!$A44+$A$11,IF($C$7,8,0),1,1)</f>
        <v>203.16</v>
      </c>
      <c r="F44" s="4">
        <f ca="1">OFFSET(InputPriceData!E$15,CalculationsAndCharts!$A44+$A$11,IF($C$7,8,0),1,1)</f>
        <v>201.74</v>
      </c>
      <c r="G44" s="4">
        <f ca="1">OFFSET(InputPriceData!F$15,CalculationsAndCharts!$A44+$A$11,IF($C$7,8,0),1,1)</f>
        <v>203.12</v>
      </c>
      <c r="H44" s="342">
        <f t="shared" ca="1" si="2"/>
        <v>201.35789004019171</v>
      </c>
      <c r="I44" s="342">
        <f t="shared" ca="1" si="3"/>
        <v>199.63681114465243</v>
      </c>
      <c r="J44" s="340">
        <f t="shared" ca="1" si="4"/>
        <v>1.7210788955391523</v>
      </c>
      <c r="K44" s="170">
        <f t="shared" ca="1" si="0"/>
        <v>2.9621125646702682</v>
      </c>
      <c r="L44" s="341">
        <f t="shared" ca="1" si="1"/>
        <v>1.5975479017467618</v>
      </c>
      <c r="M44" s="341">
        <f t="shared" ca="1" si="5"/>
        <v>-1.5975479017467618</v>
      </c>
      <c r="N44" s="170"/>
      <c r="O44" s="340"/>
      <c r="P44" s="3">
        <f t="shared" ca="1" si="6"/>
        <v>84360900</v>
      </c>
      <c r="Q44" s="3" t="e">
        <f t="shared" ca="1" si="7"/>
        <v>#N/A</v>
      </c>
      <c r="S44" s="99"/>
      <c r="T44" s="350"/>
      <c r="U44" s="350"/>
      <c r="V44" s="349"/>
      <c r="W44" s="313"/>
      <c r="X44" s="302"/>
      <c r="Y44" s="211"/>
      <c r="Z44" s="320"/>
      <c r="AA44" s="246"/>
      <c r="AB44" s="125"/>
      <c r="AC44" s="125"/>
      <c r="AD44" s="125"/>
      <c r="AE44" s="125"/>
      <c r="AF44" s="125"/>
      <c r="AG44" s="125"/>
      <c r="AH44" s="125"/>
      <c r="AJ44" s="125"/>
      <c r="AK44" s="125"/>
      <c r="AM44" s="246"/>
      <c r="AO44" s="246"/>
      <c r="AP44" s="211"/>
      <c r="AQ44" s="211"/>
      <c r="AR44" s="199"/>
      <c r="AT44" s="211"/>
      <c r="AU44" s="216"/>
      <c r="AV44" s="216"/>
      <c r="AW44" s="101"/>
      <c r="AX44" s="101"/>
      <c r="AY44" s="99"/>
    </row>
    <row r="45" spans="1:60" x14ac:dyDescent="0.25">
      <c r="A45">
        <v>13</v>
      </c>
      <c r="B45" s="61">
        <f ca="1">OFFSET(InputPriceData!B$15,CalculationsAndCharts!$A45+$A$11,0,1,1)</f>
        <v>42452</v>
      </c>
      <c r="C45" s="3">
        <f ca="1">OFFSET(InputPriceData!G$15,CalculationsAndCharts!$A45+$A$11,IF($C$7,8,0),1,1)</f>
        <v>81052500</v>
      </c>
      <c r="D45" s="4">
        <f ca="1">OFFSET(InputPriceData!C$15,CalculationsAndCharts!$A45+$A$11,IF($C$7,8,0),1,1)</f>
        <v>204.11</v>
      </c>
      <c r="E45" s="4">
        <f ca="1">OFFSET(InputPriceData!D$15,CalculationsAndCharts!$A45+$A$11,IF($C$7,8,0),1,1)</f>
        <v>204.33</v>
      </c>
      <c r="F45" s="4">
        <f ca="1">OFFSET(InputPriceData!E$15,CalculationsAndCharts!$A45+$A$11,IF($C$7,8,0),1,1)</f>
        <v>203.01</v>
      </c>
      <c r="G45" s="4">
        <f ca="1">OFFSET(InputPriceData!F$15,CalculationsAndCharts!$A45+$A$11,IF($C$7,8,0),1,1)</f>
        <v>203.21</v>
      </c>
      <c r="H45" s="342">
        <f t="shared" ca="1" si="2"/>
        <v>201.10616004593336</v>
      </c>
      <c r="I45" s="342">
        <f t="shared" ca="1" si="3"/>
        <v>199.32015761234811</v>
      </c>
      <c r="J45" s="340">
        <f t="shared" ca="1" si="4"/>
        <v>1.7860024335851394</v>
      </c>
      <c r="K45" s="170">
        <f t="shared" ca="1" si="0"/>
        <v>3.1898046927720403</v>
      </c>
      <c r="L45" s="341">
        <f t="shared" ca="1" si="1"/>
        <v>1.5951564191127467</v>
      </c>
      <c r="M45" s="341">
        <f t="shared" ca="1" si="5"/>
        <v>-1.5951564191127467</v>
      </c>
      <c r="N45" s="170"/>
      <c r="O45" s="340"/>
      <c r="P45" s="3" t="e">
        <f t="shared" ca="1" si="6"/>
        <v>#N/A</v>
      </c>
      <c r="Q45" s="3">
        <f t="shared" ca="1" si="7"/>
        <v>81052500</v>
      </c>
      <c r="S45" s="99"/>
      <c r="T45" s="350"/>
      <c r="U45" s="350"/>
      <c r="V45" s="349"/>
      <c r="W45" s="313"/>
      <c r="X45" s="302"/>
      <c r="Y45" s="211"/>
      <c r="Z45" s="320"/>
      <c r="AA45" s="246"/>
      <c r="AB45" s="125"/>
      <c r="AC45" s="125"/>
      <c r="AD45" s="125"/>
      <c r="AE45" s="125"/>
      <c r="AF45" s="125"/>
      <c r="AG45" s="125"/>
      <c r="AH45" s="125"/>
      <c r="AJ45" s="125"/>
      <c r="AK45" s="125"/>
      <c r="AM45" s="246"/>
      <c r="AO45" s="246"/>
      <c r="AP45" s="211"/>
      <c r="AQ45" s="211"/>
      <c r="AR45" s="199"/>
      <c r="AT45" s="225"/>
      <c r="AU45" s="225"/>
      <c r="AV45" s="225"/>
      <c r="AW45" s="99"/>
      <c r="AX45" s="199"/>
      <c r="AY45" s="199"/>
      <c r="AZ45" s="37"/>
      <c r="BA45" s="123"/>
      <c r="BB45" s="211"/>
      <c r="BC45" s="211"/>
      <c r="BD45" s="216"/>
      <c r="BE45" s="216"/>
      <c r="BF45" s="101"/>
      <c r="BG45" s="101"/>
      <c r="BH45" s="99"/>
    </row>
    <row r="46" spans="1:60" x14ac:dyDescent="0.25">
      <c r="A46">
        <v>14</v>
      </c>
      <c r="B46" s="61">
        <f ca="1">OFFSET(InputPriceData!B$15,CalculationsAndCharts!$A46+$A$11,0,1,1)</f>
        <v>42451</v>
      </c>
      <c r="C46" s="3">
        <f ca="1">OFFSET(InputPriceData!G$15,CalculationsAndCharts!$A46+$A$11,IF($C$7,8,0),1,1)</f>
        <v>97471900</v>
      </c>
      <c r="D46" s="4">
        <f ca="1">OFFSET(InputPriceData!C$15,CalculationsAndCharts!$A46+$A$11,IF($C$7,8,0),1,1)</f>
        <v>203.76</v>
      </c>
      <c r="E46" s="4">
        <f ca="1">OFFSET(InputPriceData!D$15,CalculationsAndCharts!$A46+$A$11,IF($C$7,8,0),1,1)</f>
        <v>205.23</v>
      </c>
      <c r="F46" s="4">
        <f ca="1">OFFSET(InputPriceData!E$15,CalculationsAndCharts!$A46+$A$11,IF($C$7,8,0),1,1)</f>
        <v>203.57</v>
      </c>
      <c r="G46" s="4">
        <f ca="1">OFFSET(InputPriceData!F$15,CalculationsAndCharts!$A46+$A$11,IF($C$7,8,0),1,1)</f>
        <v>204.56</v>
      </c>
      <c r="H46" s="342">
        <f t="shared" ca="1" si="2"/>
        <v>200.80561148106671</v>
      </c>
      <c r="I46" s="342">
        <f t="shared" ca="1" si="3"/>
        <v>198.96653557710704</v>
      </c>
      <c r="J46" s="340">
        <f t="shared" ca="1" si="4"/>
        <v>1.8390759039595497</v>
      </c>
      <c r="K46" s="170">
        <f t="shared" ca="1" si="0"/>
        <v>3.3822001805246349</v>
      </c>
      <c r="L46" s="341">
        <f t="shared" ca="1" si="1"/>
        <v>1.5887759918625775</v>
      </c>
      <c r="M46" s="341">
        <f t="shared" ca="1" si="5"/>
        <v>-1.5887759918625775</v>
      </c>
      <c r="N46" s="170"/>
      <c r="O46" s="340"/>
      <c r="P46" s="3">
        <f t="shared" ca="1" si="6"/>
        <v>97471900</v>
      </c>
      <c r="Q46" s="3" t="e">
        <f t="shared" ca="1" si="7"/>
        <v>#N/A</v>
      </c>
      <c r="S46" s="99"/>
      <c r="T46" s="350"/>
      <c r="U46" s="350"/>
      <c r="V46" s="349"/>
      <c r="W46" s="313"/>
      <c r="X46" s="302"/>
      <c r="Y46" s="211"/>
      <c r="Z46" s="320"/>
      <c r="AA46" s="246"/>
      <c r="AB46" s="125"/>
      <c r="AC46" s="125"/>
      <c r="AD46" s="125"/>
      <c r="AE46" s="125"/>
      <c r="AF46" s="125"/>
      <c r="AG46" s="125"/>
      <c r="AH46" s="125"/>
      <c r="AJ46" s="125"/>
      <c r="AK46" s="125"/>
      <c r="AM46" s="246"/>
      <c r="AO46" s="246"/>
      <c r="AP46" s="211"/>
      <c r="AQ46" s="211"/>
      <c r="AR46" s="199"/>
      <c r="AT46" s="225"/>
      <c r="AU46" s="225"/>
      <c r="AV46" s="225"/>
      <c r="AW46" s="99"/>
      <c r="AX46" s="199"/>
      <c r="AY46" s="199"/>
      <c r="AZ46" s="37"/>
      <c r="BA46" s="123"/>
      <c r="BB46" s="211"/>
      <c r="BC46" s="211"/>
      <c r="BD46" s="216"/>
      <c r="BE46" s="216"/>
      <c r="BF46" s="101"/>
      <c r="BG46" s="101"/>
      <c r="BH46" s="99"/>
    </row>
    <row r="47" spans="1:60" x14ac:dyDescent="0.25">
      <c r="A47">
        <v>15</v>
      </c>
      <c r="B47" s="61">
        <f ca="1">OFFSET(InputPriceData!B$15,CalculationsAndCharts!$A47+$A$11,0,1,1)</f>
        <v>42450</v>
      </c>
      <c r="C47" s="3">
        <f ca="1">OFFSET(InputPriceData!G$15,CalculationsAndCharts!$A47+$A$11,IF($C$7,8,0),1,1)</f>
        <v>72926700</v>
      </c>
      <c r="D47" s="4">
        <f ca="1">OFFSET(InputPriceData!C$15,CalculationsAndCharts!$A47+$A$11,IF($C$7,8,0),1,1)</f>
        <v>204.07</v>
      </c>
      <c r="E47" s="4">
        <f ca="1">OFFSET(InputPriceData!D$15,CalculationsAndCharts!$A47+$A$11,IF($C$7,8,0),1,1)</f>
        <v>204.94</v>
      </c>
      <c r="F47" s="4">
        <f ca="1">OFFSET(InputPriceData!E$15,CalculationsAndCharts!$A47+$A$11,IF($C$7,8,0),1,1)</f>
        <v>203.8</v>
      </c>
      <c r="G47" s="4">
        <f ca="1">OFFSET(InputPriceData!F$15,CalculationsAndCharts!$A47+$A$11,IF($C$7,8,0),1,1)</f>
        <v>204.67</v>
      </c>
      <c r="H47" s="342">
        <f t="shared" ca="1" si="2"/>
        <v>200.26927026407623</v>
      </c>
      <c r="I47" s="342">
        <f t="shared" ca="1" si="3"/>
        <v>198.45803881138951</v>
      </c>
      <c r="J47" s="340">
        <f t="shared" ca="1" si="4"/>
        <v>1.8112314526866116</v>
      </c>
      <c r="K47" s="170">
        <f t="shared" ca="1" si="0"/>
        <v>3.2805593752012534</v>
      </c>
      <c r="L47" s="341">
        <f t="shared" ca="1" si="1"/>
        <v>1.5766628633190143</v>
      </c>
      <c r="M47" s="341">
        <f t="shared" ca="1" si="5"/>
        <v>-1.5766628633190143</v>
      </c>
      <c r="N47" s="170"/>
      <c r="O47" s="340"/>
      <c r="P47" s="3">
        <f t="shared" ca="1" si="6"/>
        <v>72926700</v>
      </c>
      <c r="Q47" s="3" t="e">
        <f t="shared" ca="1" si="7"/>
        <v>#N/A</v>
      </c>
      <c r="S47" s="99"/>
      <c r="T47" s="350"/>
      <c r="U47" s="350"/>
      <c r="V47" s="349"/>
      <c r="W47" s="313"/>
      <c r="X47" s="302"/>
      <c r="Y47" s="211"/>
      <c r="Z47" s="320"/>
      <c r="AA47" s="246"/>
      <c r="AB47" s="125"/>
      <c r="AC47" s="125"/>
      <c r="AD47" s="125"/>
      <c r="AE47" s="125"/>
      <c r="AF47" s="125"/>
      <c r="AG47" s="125"/>
      <c r="AH47" s="125"/>
      <c r="AJ47" s="125"/>
      <c r="AK47" s="125"/>
      <c r="AM47" s="246"/>
      <c r="AO47" s="246"/>
      <c r="AP47" s="211"/>
      <c r="AQ47" s="211"/>
      <c r="AR47" s="199"/>
      <c r="AT47" s="225"/>
      <c r="AU47" s="225"/>
      <c r="AV47" s="225"/>
      <c r="AW47" s="99"/>
      <c r="AX47" s="199"/>
      <c r="AY47" s="199"/>
      <c r="AZ47" s="37"/>
      <c r="BA47" s="123"/>
      <c r="BB47" s="211"/>
      <c r="BC47" s="211"/>
      <c r="BD47" s="216"/>
      <c r="BE47" s="216"/>
      <c r="BF47" s="101"/>
      <c r="BG47" s="101"/>
      <c r="BH47" s="99"/>
    </row>
    <row r="48" spans="1:60" s="37" customFormat="1" x14ac:dyDescent="0.25">
      <c r="A48" s="37">
        <v>16</v>
      </c>
      <c r="B48" s="67">
        <f ca="1">OFFSET(InputPriceData!B$15,CalculationsAndCharts!$A48+$A$11,0,1,1)</f>
        <v>42447</v>
      </c>
      <c r="C48" s="3">
        <f ca="1">OFFSET(InputPriceData!G$15,CalculationsAndCharts!$A48+$A$11,IF($C$7,8,0),1,1)</f>
        <v>138372400</v>
      </c>
      <c r="D48" s="4">
        <f ca="1">OFFSET(InputPriceData!C$15,CalculationsAndCharts!$A48+$A$11,IF($C$7,8,0),1,1)</f>
        <v>204.17</v>
      </c>
      <c r="E48" s="4">
        <f ca="1">OFFSET(InputPriceData!D$15,CalculationsAndCharts!$A48+$A$11,IF($C$7,8,0),1,1)</f>
        <v>204.78</v>
      </c>
      <c r="F48" s="4">
        <f ca="1">OFFSET(InputPriceData!E$15,CalculationsAndCharts!$A48+$A$11,IF($C$7,8,0),1,1)</f>
        <v>203.8</v>
      </c>
      <c r="G48" s="4">
        <f ca="1">OFFSET(InputPriceData!F$15,CalculationsAndCharts!$A48+$A$11,IF($C$7,8,0),1,1)</f>
        <v>204.38</v>
      </c>
      <c r="H48" s="342">
        <f t="shared" ca="1" si="2"/>
        <v>199.64059458751569</v>
      </c>
      <c r="I48" s="342">
        <f t="shared" ca="1" si="3"/>
        <v>197.89331506697039</v>
      </c>
      <c r="J48" s="340">
        <f t="shared" ca="1" si="4"/>
        <v>1.7472795205452007</v>
      </c>
      <c r="K48" s="170">
        <f t="shared" ca="1" si="0"/>
        <v>3.0529857229166666</v>
      </c>
      <c r="L48" s="341">
        <f t="shared" ca="1" si="1"/>
        <v>1.560420320507341</v>
      </c>
      <c r="M48" s="341">
        <f t="shared" ca="1" si="5"/>
        <v>-1.560420320507341</v>
      </c>
      <c r="N48" s="170"/>
      <c r="O48" s="340"/>
      <c r="P48" s="3">
        <f t="shared" ca="1" si="6"/>
        <v>138372400</v>
      </c>
      <c r="Q48" s="3" t="e">
        <f t="shared" ca="1" si="7"/>
        <v>#N/A</v>
      </c>
      <c r="R48"/>
      <c r="S48" s="99"/>
      <c r="T48" s="350"/>
      <c r="U48" s="350"/>
      <c r="V48" s="123"/>
      <c r="W48" s="313"/>
      <c r="X48" s="302"/>
      <c r="Y48" s="211"/>
      <c r="Z48" s="320"/>
      <c r="AA48" s="246"/>
      <c r="AB48" s="125"/>
      <c r="AC48" s="125"/>
      <c r="AD48" s="125"/>
      <c r="AE48" s="125"/>
      <c r="AF48" s="125"/>
      <c r="AG48" s="125"/>
      <c r="AH48" s="125"/>
      <c r="AI48" s="123"/>
      <c r="AJ48" s="125"/>
      <c r="AK48" s="125"/>
      <c r="AL48" s="123"/>
      <c r="AM48" s="246"/>
      <c r="AN48" s="123"/>
      <c r="AO48" s="246"/>
      <c r="AP48" s="211"/>
      <c r="AQ48" s="211"/>
      <c r="AR48" s="199"/>
      <c r="AS48" s="123"/>
      <c r="AT48" s="225"/>
      <c r="AU48" s="225"/>
      <c r="AV48" s="225"/>
      <c r="AW48" s="99"/>
      <c r="AX48" s="199"/>
      <c r="AY48" s="199"/>
      <c r="BA48" s="123"/>
      <c r="BB48" s="211"/>
      <c r="BC48" s="211"/>
      <c r="BD48" s="216"/>
      <c r="BE48" s="216"/>
      <c r="BF48" s="101"/>
      <c r="BG48" s="101"/>
      <c r="BH48" s="99"/>
    </row>
    <row r="49" spans="1:60" x14ac:dyDescent="0.25">
      <c r="A49">
        <v>17</v>
      </c>
      <c r="B49" s="61">
        <f ca="1">OFFSET(InputPriceData!B$15,CalculationsAndCharts!$A49+$A$11,0,1,1)</f>
        <v>42446</v>
      </c>
      <c r="C49" s="3">
        <f ca="1">OFFSET(InputPriceData!G$15,CalculationsAndCharts!$A49+$A$11,IF($C$7,8,0),1,1)</f>
        <v>134278500</v>
      </c>
      <c r="D49" s="4">
        <f ca="1">OFFSET(InputPriceData!C$15,CalculationsAndCharts!$A49+$A$11,IF($C$7,8,0),1,1)</f>
        <v>202.2</v>
      </c>
      <c r="E49" s="4">
        <f ca="1">OFFSET(InputPriceData!D$15,CalculationsAndCharts!$A49+$A$11,IF($C$7,8,0),1,1)</f>
        <v>204.18</v>
      </c>
      <c r="F49" s="4">
        <f ca="1">OFFSET(InputPriceData!E$15,CalculationsAndCharts!$A49+$A$11,IF($C$7,8,0),1,1)</f>
        <v>201.73</v>
      </c>
      <c r="G49" s="4">
        <f ca="1">OFFSET(InputPriceData!F$15,CalculationsAndCharts!$A49+$A$11,IF($C$7,8,0),1,1)</f>
        <v>203.58</v>
      </c>
      <c r="H49" s="342">
        <f t="shared" ca="1" si="2"/>
        <v>198.96353667144652</v>
      </c>
      <c r="I49" s="342">
        <f t="shared" ca="1" si="3"/>
        <v>197.30361643669497</v>
      </c>
      <c r="J49" s="340">
        <f t="shared" ca="1" si="4"/>
        <v>1.6599202347514252</v>
      </c>
      <c r="K49" s="170">
        <f t="shared" ca="1" si="0"/>
        <v>2.7553351857372266</v>
      </c>
      <c r="L49" s="341">
        <f t="shared" ca="1" si="1"/>
        <v>1.5424368220787352</v>
      </c>
      <c r="M49" s="341">
        <f t="shared" ca="1" si="5"/>
        <v>-1.5424368220787352</v>
      </c>
      <c r="N49" s="170"/>
      <c r="O49" s="340"/>
      <c r="P49" s="3">
        <f t="shared" ca="1" si="6"/>
        <v>134278500</v>
      </c>
      <c r="Q49" s="3" t="e">
        <f t="shared" ca="1" si="7"/>
        <v>#N/A</v>
      </c>
      <c r="S49" s="99"/>
      <c r="T49" s="350"/>
      <c r="U49" s="350"/>
      <c r="V49" s="349"/>
      <c r="W49" s="313"/>
      <c r="X49" s="302"/>
      <c r="Y49" s="211"/>
      <c r="Z49" s="320"/>
      <c r="AA49" s="246"/>
      <c r="AB49" s="125"/>
      <c r="AC49" s="125"/>
      <c r="AD49" s="125"/>
      <c r="AE49" s="125"/>
      <c r="AF49" s="125"/>
      <c r="AG49" s="125"/>
      <c r="AH49" s="125"/>
      <c r="AJ49" s="125"/>
      <c r="AK49" s="125"/>
      <c r="AM49" s="246"/>
      <c r="AO49" s="246"/>
      <c r="AP49" s="211"/>
      <c r="AQ49" s="211"/>
      <c r="AR49" s="199"/>
      <c r="AT49" s="225"/>
      <c r="AU49" s="225"/>
      <c r="AV49" s="225"/>
      <c r="AW49" s="99"/>
      <c r="AX49" s="199"/>
      <c r="AY49" s="199"/>
      <c r="AZ49" s="37"/>
      <c r="BA49" s="123"/>
      <c r="BB49" s="211"/>
      <c r="BC49" s="211"/>
      <c r="BD49" s="216"/>
      <c r="BE49" s="216"/>
      <c r="BF49" s="101"/>
      <c r="BG49" s="101"/>
      <c r="BH49" s="99"/>
    </row>
    <row r="50" spans="1:60" x14ac:dyDescent="0.25">
      <c r="A50">
        <v>18</v>
      </c>
      <c r="B50" s="61">
        <f ca="1">OFFSET(InputPriceData!B$15,CalculationsAndCharts!$A50+$A$11,0,1,1)</f>
        <v>42445</v>
      </c>
      <c r="C50" s="3">
        <f ca="1">OFFSET(InputPriceData!G$15,CalculationsAndCharts!$A50+$A$11,IF($C$7,8,0),1,1)</f>
        <v>129303200</v>
      </c>
      <c r="D50" s="4">
        <f ca="1">OFFSET(InputPriceData!C$15,CalculationsAndCharts!$A50+$A$11,IF($C$7,8,0),1,1)</f>
        <v>200.57</v>
      </c>
      <c r="E50" s="4">
        <f ca="1">OFFSET(InputPriceData!D$15,CalculationsAndCharts!$A50+$A$11,IF($C$7,8,0),1,1)</f>
        <v>202.77</v>
      </c>
      <c r="F50" s="4">
        <f ca="1">OFFSET(InputPriceData!E$15,CalculationsAndCharts!$A50+$A$11,IF($C$7,8,0),1,1)</f>
        <v>200.52</v>
      </c>
      <c r="G50" s="4">
        <f ca="1">OFFSET(InputPriceData!F$15,CalculationsAndCharts!$A50+$A$11,IF($C$7,8,0),1,1)</f>
        <v>202.3</v>
      </c>
      <c r="H50" s="342">
        <f t="shared" ca="1" si="2"/>
        <v>198.30404191022461</v>
      </c>
      <c r="I50" s="342">
        <f t="shared" ca="1" si="3"/>
        <v>196.73303611275816</v>
      </c>
      <c r="J50" s="340">
        <f t="shared" ca="1" si="4"/>
        <v>1.5710057974663099</v>
      </c>
      <c r="K50" s="170">
        <f t="shared" ca="1" si="0"/>
        <v>2.4680592156727563</v>
      </c>
      <c r="L50" s="341">
        <f t="shared" ca="1" si="1"/>
        <v>1.5251611315055809</v>
      </c>
      <c r="M50" s="341">
        <f t="shared" ca="1" si="5"/>
        <v>-1.5251611315055809</v>
      </c>
      <c r="N50" s="170"/>
      <c r="O50" s="340"/>
      <c r="P50" s="3">
        <f t="shared" ca="1" si="6"/>
        <v>129303200</v>
      </c>
      <c r="Q50" s="3" t="e">
        <f t="shared" ca="1" si="7"/>
        <v>#N/A</v>
      </c>
      <c r="S50" s="99"/>
      <c r="T50" s="350"/>
      <c r="U50" s="350"/>
      <c r="V50" s="349"/>
      <c r="W50" s="313"/>
      <c r="X50" s="302"/>
      <c r="Y50" s="211"/>
      <c r="Z50" s="320"/>
      <c r="AA50" s="246"/>
      <c r="AB50" s="125"/>
      <c r="AC50" s="125"/>
      <c r="AD50" s="125"/>
      <c r="AE50" s="125"/>
      <c r="AF50" s="125"/>
      <c r="AG50" s="125"/>
      <c r="AH50" s="125"/>
      <c r="AJ50" s="125"/>
      <c r="AK50" s="125"/>
      <c r="AM50" s="246"/>
      <c r="AO50" s="246"/>
      <c r="AP50" s="211"/>
      <c r="AQ50" s="211"/>
      <c r="AR50" s="199"/>
      <c r="AT50" s="225"/>
      <c r="AU50" s="225"/>
      <c r="AV50" s="225"/>
      <c r="AW50" s="99"/>
      <c r="AX50" s="199"/>
      <c r="AY50" s="199"/>
      <c r="AZ50" s="37"/>
      <c r="BA50" s="123"/>
      <c r="BB50" s="211"/>
      <c r="BC50" s="211"/>
      <c r="BD50" s="216"/>
      <c r="BE50" s="216"/>
      <c r="BF50" s="101"/>
      <c r="BG50" s="101"/>
      <c r="BH50" s="99"/>
    </row>
    <row r="51" spans="1:60" s="37" customFormat="1" x14ac:dyDescent="0.25">
      <c r="A51" s="37">
        <v>19</v>
      </c>
      <c r="B51" s="67">
        <f ca="1">OFFSET(InputPriceData!B$15,CalculationsAndCharts!$A51+$A$11,0,1,1)</f>
        <v>42444</v>
      </c>
      <c r="C51" s="226">
        <f ca="1">OFFSET(InputPriceData!G$15,CalculationsAndCharts!$A51+$A$11,IF($C$7,8,0),1,1)</f>
        <v>93169100</v>
      </c>
      <c r="D51" s="227">
        <f ca="1">OFFSET(InputPriceData!C$15,CalculationsAndCharts!$A51+$A$11,IF($C$7,8,0),1,1)</f>
        <v>200.33</v>
      </c>
      <c r="E51" s="227">
        <f ca="1">OFFSET(InputPriceData!D$15,CalculationsAndCharts!$A51+$A$11,IF($C$7,8,0),1,1)</f>
        <v>201.49</v>
      </c>
      <c r="F51" s="227">
        <f ca="1">OFFSET(InputPriceData!E$15,CalculationsAndCharts!$A51+$A$11,IF($C$7,8,0),1,1)</f>
        <v>200.02</v>
      </c>
      <c r="G51" s="227">
        <f ca="1">OFFSET(InputPriceData!F$15,CalculationsAndCharts!$A51+$A$11,IF($C$7,8,0),1,1)</f>
        <v>201.13</v>
      </c>
      <c r="H51" s="342">
        <f t="shared" ca="1" si="2"/>
        <v>197.73319075454242</v>
      </c>
      <c r="I51" s="342">
        <f t="shared" ca="1" si="3"/>
        <v>196.22694848664528</v>
      </c>
      <c r="J51" s="340">
        <f t="shared" ca="1" si="4"/>
        <v>1.5062422678969927</v>
      </c>
      <c r="K51" s="170">
        <f t="shared" ca="1" si="0"/>
        <v>2.2687657695994758</v>
      </c>
      <c r="L51" s="341">
        <f t="shared" ca="1" si="1"/>
        <v>1.509206827057253</v>
      </c>
      <c r="M51" s="341">
        <f t="shared" ca="1" si="5"/>
        <v>-1.509206827057253</v>
      </c>
      <c r="N51" s="170"/>
      <c r="O51" s="340"/>
      <c r="P51" s="3">
        <f t="shared" ca="1" si="6"/>
        <v>93169100</v>
      </c>
      <c r="Q51" s="3" t="e">
        <f t="shared" ca="1" si="7"/>
        <v>#N/A</v>
      </c>
      <c r="R51"/>
      <c r="S51" s="99"/>
      <c r="T51" s="350"/>
      <c r="U51" s="350"/>
      <c r="V51" s="123"/>
      <c r="W51" s="313"/>
      <c r="X51" s="302"/>
      <c r="Y51" s="211"/>
      <c r="Z51" s="320"/>
      <c r="AA51" s="246"/>
      <c r="AB51" s="125"/>
      <c r="AC51" s="125"/>
      <c r="AD51" s="125"/>
      <c r="AE51" s="125"/>
      <c r="AF51" s="125"/>
      <c r="AG51" s="125"/>
      <c r="AH51" s="125"/>
      <c r="AI51" s="123"/>
      <c r="AJ51" s="125"/>
      <c r="AK51" s="125"/>
      <c r="AL51" s="123"/>
      <c r="AM51" s="246"/>
      <c r="AN51" s="123"/>
      <c r="AO51" s="246"/>
      <c r="AP51" s="211"/>
      <c r="AQ51" s="211"/>
      <c r="AR51" s="199"/>
      <c r="AS51" s="123"/>
      <c r="AT51" s="225"/>
      <c r="AU51" s="225"/>
      <c r="AV51" s="225"/>
      <c r="AW51" s="99"/>
      <c r="AX51" s="199"/>
      <c r="AY51" s="199"/>
      <c r="BA51" s="123"/>
      <c r="BB51" s="211"/>
      <c r="BC51" s="211"/>
      <c r="BD51" s="216"/>
      <c r="BE51" s="216"/>
      <c r="BF51" s="101"/>
      <c r="BG51" s="101"/>
      <c r="BH51" s="102"/>
    </row>
    <row r="52" spans="1:60" x14ac:dyDescent="0.25">
      <c r="A52">
        <v>20</v>
      </c>
      <c r="B52" s="61">
        <f ca="1">OFFSET(InputPriceData!B$15,CalculationsAndCharts!$A52+$A$11,0,1,1)</f>
        <v>42443</v>
      </c>
      <c r="C52" s="3">
        <f ca="1">OFFSET(InputPriceData!G$15,CalculationsAndCharts!$A52+$A$11,IF($C$7,8,0),1,1)</f>
        <v>73612000</v>
      </c>
      <c r="D52" s="4">
        <f ca="1">OFFSET(InputPriceData!C$15,CalculationsAndCharts!$A52+$A$11,IF($C$7,8,0),1,1)</f>
        <v>201.12</v>
      </c>
      <c r="E52" s="4">
        <f ca="1">OFFSET(InputPriceData!D$15,CalculationsAndCharts!$A52+$A$11,IF($C$7,8,0),1,1)</f>
        <v>202</v>
      </c>
      <c r="F52" s="4">
        <f ca="1">OFFSET(InputPriceData!E$15,CalculationsAndCharts!$A52+$A$11,IF($C$7,8,0),1,1)</f>
        <v>200.73</v>
      </c>
      <c r="G52" s="4">
        <f ca="1">OFFSET(InputPriceData!F$15,CalculationsAndCharts!$A52+$A$11,IF($C$7,8,0),1,1)</f>
        <v>201.46</v>
      </c>
      <c r="H52" s="342">
        <f t="shared" ca="1" si="2"/>
        <v>197.2479322909056</v>
      </c>
      <c r="I52" s="342">
        <f t="shared" ca="1" si="3"/>
        <v>195.78121653088579</v>
      </c>
      <c r="J52" s="340">
        <f t="shared" ca="1" si="4"/>
        <v>1.4667157600197034</v>
      </c>
      <c r="K52" s="170">
        <f t="shared" ca="1" si="0"/>
        <v>2.151255120690176</v>
      </c>
      <c r="L52" s="341">
        <f t="shared" ca="1" si="1"/>
        <v>1.4941258102503283</v>
      </c>
      <c r="M52" s="341">
        <f t="shared" ca="1" si="5"/>
        <v>-1.4941258102503283</v>
      </c>
      <c r="N52" s="170"/>
      <c r="O52" s="340"/>
      <c r="P52" s="3">
        <f t="shared" ca="1" si="6"/>
        <v>73612000</v>
      </c>
      <c r="Q52" s="3" t="e">
        <f t="shared" ca="1" si="7"/>
        <v>#N/A</v>
      </c>
      <c r="S52" s="99"/>
      <c r="T52" s="350"/>
      <c r="U52" s="350"/>
      <c r="V52" s="349"/>
      <c r="W52" s="313"/>
      <c r="X52" s="302"/>
      <c r="Y52" s="211"/>
      <c r="Z52" s="320"/>
      <c r="AA52" s="246"/>
      <c r="AB52" s="125"/>
      <c r="AC52" s="125"/>
      <c r="AD52" s="125"/>
      <c r="AE52" s="125"/>
      <c r="AF52" s="125"/>
      <c r="AG52" s="125"/>
      <c r="AH52" s="125"/>
      <c r="AI52" s="319"/>
      <c r="AJ52" s="125"/>
      <c r="AK52" s="125"/>
      <c r="AM52" s="246"/>
      <c r="AO52" s="246"/>
      <c r="AP52" s="211"/>
      <c r="AQ52" s="211"/>
      <c r="AR52" s="199"/>
      <c r="AT52" s="225"/>
      <c r="AU52" s="225"/>
      <c r="AV52" s="225"/>
      <c r="AW52" s="99"/>
      <c r="AX52" s="199"/>
      <c r="AY52" s="199"/>
      <c r="AZ52" s="37"/>
      <c r="BA52" s="123"/>
      <c r="BB52" s="211"/>
      <c r="BC52" s="211"/>
      <c r="BD52" s="216"/>
      <c r="BE52" s="216"/>
      <c r="BF52" s="101"/>
      <c r="BG52" s="101"/>
      <c r="BH52" s="99"/>
    </row>
    <row r="53" spans="1:60" x14ac:dyDescent="0.25">
      <c r="A53">
        <v>21</v>
      </c>
      <c r="B53" s="61">
        <f ca="1">OFFSET(InputPriceData!B$15,CalculationsAndCharts!$A53+$A$11,0,1,1)</f>
        <v>42440</v>
      </c>
      <c r="C53" s="3">
        <f ca="1">OFFSET(InputPriceData!G$15,CalculationsAndCharts!$A53+$A$11,IF($C$7,8,0),1,1)</f>
        <v>137964500</v>
      </c>
      <c r="D53" s="4">
        <f ca="1">OFFSET(InputPriceData!C$15,CalculationsAndCharts!$A53+$A$11,IF($C$7,8,0),1,1)</f>
        <v>200.23</v>
      </c>
      <c r="E53" s="4">
        <f ca="1">OFFSET(InputPriceData!D$15,CalculationsAndCharts!$A53+$A$11,IF($C$7,8,0),1,1)</f>
        <v>201.77</v>
      </c>
      <c r="F53" s="4">
        <f ca="1">OFFSET(InputPriceData!E$15,CalculationsAndCharts!$A53+$A$11,IF($C$7,8,0),1,1)</f>
        <v>198.5</v>
      </c>
      <c r="G53" s="4">
        <f ca="1">OFFSET(InputPriceData!F$15,CalculationsAndCharts!$A53+$A$11,IF($C$7,8,0),1,1)</f>
        <v>201.72</v>
      </c>
      <c r="H53" s="342">
        <f t="shared" ca="1" si="2"/>
        <v>196.64620833246354</v>
      </c>
      <c r="I53" s="342">
        <f t="shared" ca="1" si="3"/>
        <v>195.26496348823906</v>
      </c>
      <c r="J53" s="340">
        <f t="shared" ca="1" si="4"/>
        <v>1.381244844224383</v>
      </c>
      <c r="K53" s="170">
        <f t="shared" ca="1" si="0"/>
        <v>1.90783731969644</v>
      </c>
      <c r="L53" s="341">
        <f t="shared" ca="1" si="1"/>
        <v>1.4796599458461022</v>
      </c>
      <c r="M53" s="341">
        <f t="shared" ca="1" si="5"/>
        <v>-1.4796599458461022</v>
      </c>
      <c r="N53" s="170"/>
      <c r="O53" s="340"/>
      <c r="P53" s="3">
        <f t="shared" ca="1" si="6"/>
        <v>137964500</v>
      </c>
      <c r="Q53" s="3" t="e">
        <f t="shared" ca="1" si="7"/>
        <v>#N/A</v>
      </c>
      <c r="S53" s="99"/>
      <c r="T53" s="350"/>
      <c r="U53" s="350"/>
      <c r="V53" s="349"/>
      <c r="W53" s="313"/>
      <c r="X53" s="302"/>
      <c r="Y53" s="211"/>
      <c r="Z53" s="320"/>
      <c r="AA53" s="246"/>
      <c r="AB53" s="125"/>
      <c r="AC53" s="125"/>
      <c r="AD53" s="125"/>
      <c r="AE53" s="125"/>
      <c r="AF53" s="125"/>
      <c r="AG53" s="125"/>
      <c r="AH53" s="125"/>
      <c r="AI53" s="125"/>
      <c r="AJ53" s="125"/>
      <c r="AK53" s="125"/>
      <c r="AM53" s="246"/>
      <c r="AO53" s="246"/>
      <c r="AP53" s="211"/>
      <c r="AQ53" s="211"/>
      <c r="AR53" s="199"/>
      <c r="AT53" s="225"/>
      <c r="AU53" s="225"/>
      <c r="AV53" s="225"/>
      <c r="AW53" s="99"/>
      <c r="AX53" s="199"/>
      <c r="AY53" s="199"/>
      <c r="AZ53" s="37"/>
      <c r="BA53" s="123"/>
      <c r="BB53" s="211"/>
      <c r="BC53" s="211"/>
      <c r="BD53" s="216"/>
      <c r="BE53" s="216"/>
      <c r="BF53" s="101"/>
      <c r="BG53" s="101"/>
      <c r="BH53" s="99"/>
    </row>
    <row r="54" spans="1:60" x14ac:dyDescent="0.25">
      <c r="A54">
        <v>22</v>
      </c>
      <c r="B54" s="61">
        <f ca="1">OFFSET(InputPriceData!B$15,CalculationsAndCharts!$A54+$A$11,0,1,1)</f>
        <v>42439</v>
      </c>
      <c r="C54" s="3">
        <f ca="1">OFFSET(InputPriceData!G$15,CalculationsAndCharts!$A54+$A$11,IF($C$7,8,0),1,1)</f>
        <v>156838700</v>
      </c>
      <c r="D54" s="4">
        <f ca="1">OFFSET(InputPriceData!C$15,CalculationsAndCharts!$A54+$A$11,IF($C$7,8,0),1,1)</f>
        <v>198.93</v>
      </c>
      <c r="E54" s="4">
        <f ca="1">OFFSET(InputPriceData!D$15,CalculationsAndCharts!$A54+$A$11,IF($C$7,8,0),1,1)</f>
        <v>200.04</v>
      </c>
      <c r="F54" s="4">
        <f ca="1">OFFSET(InputPriceData!E$15,CalculationsAndCharts!$A54+$A$11,IF($C$7,8,0),1,1)</f>
        <v>196.37</v>
      </c>
      <c r="G54" s="4">
        <f ca="1">OFFSET(InputPriceData!F$15,CalculationsAndCharts!$A54+$A$11,IF($C$7,8,0),1,1)</f>
        <v>198.52</v>
      </c>
      <c r="H54" s="342">
        <f t="shared" ca="1" si="2"/>
        <v>195.92138095138691</v>
      </c>
      <c r="I54" s="342">
        <f t="shared" ca="1" si="3"/>
        <v>194.67814198716988</v>
      </c>
      <c r="J54" s="340">
        <f t="shared" ca="1" si="4"/>
        <v>1.2432389642169144</v>
      </c>
      <c r="K54" s="170">
        <f t="shared" ca="1" si="0"/>
        <v>1.5456431221471461</v>
      </c>
      <c r="L54" s="341">
        <f t="shared" ca="1" si="1"/>
        <v>1.4667406812214727</v>
      </c>
      <c r="M54" s="341">
        <f t="shared" ca="1" si="5"/>
        <v>-1.4667406812214727</v>
      </c>
      <c r="N54" s="170"/>
      <c r="O54" s="340"/>
      <c r="P54" s="3" t="e">
        <f t="shared" ca="1" si="6"/>
        <v>#N/A</v>
      </c>
      <c r="Q54" s="3">
        <f t="shared" ca="1" si="7"/>
        <v>156838700</v>
      </c>
      <c r="S54" s="99"/>
      <c r="T54" s="350"/>
      <c r="U54" s="350"/>
      <c r="V54" s="349"/>
      <c r="W54" s="313"/>
      <c r="X54" s="302"/>
      <c r="Y54" s="211"/>
      <c r="Z54" s="320"/>
      <c r="AA54" s="246"/>
      <c r="AB54" s="125"/>
      <c r="AC54" s="125"/>
      <c r="AD54" s="125"/>
      <c r="AE54" s="125"/>
      <c r="AF54" s="125"/>
      <c r="AG54" s="125"/>
      <c r="AH54" s="125"/>
      <c r="AJ54" s="125"/>
      <c r="AK54" s="125"/>
      <c r="AM54" s="246"/>
      <c r="AO54" s="246"/>
      <c r="AP54" s="211"/>
      <c r="AQ54" s="211"/>
      <c r="AR54" s="199"/>
      <c r="AT54" s="225"/>
      <c r="AU54" s="225"/>
      <c r="AV54" s="225"/>
      <c r="AW54" s="99"/>
      <c r="AX54" s="199"/>
      <c r="AY54" s="199"/>
      <c r="AZ54" s="37"/>
      <c r="BA54" s="123"/>
      <c r="BB54" s="211"/>
      <c r="BC54" s="211"/>
      <c r="BD54" s="216"/>
      <c r="BE54" s="216"/>
      <c r="BF54" s="101"/>
      <c r="BG54" s="101"/>
      <c r="BH54" s="99"/>
    </row>
    <row r="55" spans="1:60" x14ac:dyDescent="0.25">
      <c r="A55">
        <v>23</v>
      </c>
      <c r="B55" s="61">
        <f ca="1">OFFSET(InputPriceData!B$15,CalculationsAndCharts!$A55+$A$11,0,1,1)</f>
        <v>42438</v>
      </c>
      <c r="C55" s="3">
        <f ca="1">OFFSET(InputPriceData!G$15,CalculationsAndCharts!$A55+$A$11,IF($C$7,8,0),1,1)</f>
        <v>94801200</v>
      </c>
      <c r="D55" s="4">
        <f ca="1">OFFSET(InputPriceData!C$15,CalculationsAndCharts!$A55+$A$11,IF($C$7,8,0),1,1)</f>
        <v>198.34</v>
      </c>
      <c r="E55" s="4">
        <f ca="1">OFFSET(InputPriceData!D$15,CalculationsAndCharts!$A55+$A$11,IF($C$7,8,0),1,1)</f>
        <v>198.76</v>
      </c>
      <c r="F55" s="4">
        <f ca="1">OFFSET(InputPriceData!E$15,CalculationsAndCharts!$A55+$A$11,IF($C$7,8,0),1,1)</f>
        <v>197.41</v>
      </c>
      <c r="G55" s="4">
        <f ca="1">OFFSET(InputPriceData!F$15,CalculationsAndCharts!$A55+$A$11,IF($C$7,8,0),1,1)</f>
        <v>198.36</v>
      </c>
      <c r="H55" s="342">
        <f t="shared" ca="1" si="2"/>
        <v>195.55014965872789</v>
      </c>
      <c r="I55" s="342">
        <f t="shared" ca="1" si="3"/>
        <v>194.32888216782172</v>
      </c>
      <c r="J55" s="340">
        <f t="shared" ca="1" si="4"/>
        <v>1.2212674909060839</v>
      </c>
      <c r="K55" s="170">
        <f t="shared" ca="1" si="0"/>
        <v>1.4914942843440417</v>
      </c>
      <c r="L55" s="341">
        <f t="shared" ca="1" si="1"/>
        <v>1.4564518559205808</v>
      </c>
      <c r="M55" s="341">
        <f t="shared" ca="1" si="5"/>
        <v>-1.4564518559205808</v>
      </c>
      <c r="N55" s="170"/>
      <c r="O55" s="340"/>
      <c r="P55" s="3">
        <f t="shared" ca="1" si="6"/>
        <v>94801200</v>
      </c>
      <c r="Q55" s="3" t="e">
        <f t="shared" ca="1" si="7"/>
        <v>#N/A</v>
      </c>
      <c r="S55" s="99"/>
      <c r="T55" s="350"/>
      <c r="U55" s="350"/>
      <c r="V55" s="349"/>
      <c r="W55" s="313"/>
      <c r="X55" s="302"/>
      <c r="Y55" s="211"/>
      <c r="Z55" s="320"/>
      <c r="AA55" s="246"/>
      <c r="AB55" s="125"/>
      <c r="AC55" s="125"/>
      <c r="AD55" s="125"/>
      <c r="AE55" s="125"/>
      <c r="AF55" s="125"/>
      <c r="AG55" s="125"/>
      <c r="AH55" s="125"/>
      <c r="AJ55" s="125"/>
      <c r="AK55" s="125"/>
      <c r="AM55" s="246"/>
      <c r="AO55" s="246"/>
      <c r="AP55" s="211"/>
      <c r="AQ55" s="211"/>
      <c r="AR55" s="199"/>
      <c r="AT55" s="225"/>
      <c r="AU55" s="225"/>
      <c r="AV55" s="225"/>
      <c r="AW55" s="99"/>
      <c r="AX55" s="199"/>
      <c r="AY55" s="199"/>
      <c r="AZ55" s="37"/>
      <c r="BA55" s="123"/>
      <c r="BB55" s="211"/>
      <c r="BC55" s="211"/>
      <c r="BD55" s="216"/>
      <c r="BE55" s="216"/>
      <c r="BF55" s="101"/>
      <c r="BG55" s="101"/>
      <c r="BH55" s="99"/>
    </row>
    <row r="56" spans="1:60" x14ac:dyDescent="0.25">
      <c r="A56">
        <v>24</v>
      </c>
      <c r="B56" s="61">
        <f ca="1">OFFSET(InputPriceData!B$15,CalculationsAndCharts!$A56+$A$11,0,1,1)</f>
        <v>42437</v>
      </c>
      <c r="C56" s="3">
        <f ca="1">OFFSET(InputPriceData!G$15,CalculationsAndCharts!$A56+$A$11,IF($C$7,8,0),1,1)</f>
        <v>123974900</v>
      </c>
      <c r="D56" s="4">
        <f ca="1">OFFSET(InputPriceData!C$15,CalculationsAndCharts!$A56+$A$11,IF($C$7,8,0),1,1)</f>
        <v>198.3</v>
      </c>
      <c r="E56" s="4">
        <f ca="1">OFFSET(InputPriceData!D$15,CalculationsAndCharts!$A56+$A$11,IF($C$7,8,0),1,1)</f>
        <v>198.89</v>
      </c>
      <c r="F56" s="4">
        <f ca="1">OFFSET(InputPriceData!E$15,CalculationsAndCharts!$A56+$A$11,IF($C$7,8,0),1,1)</f>
        <v>197.19</v>
      </c>
      <c r="G56" s="4">
        <f ca="1">OFFSET(InputPriceData!F$15,CalculationsAndCharts!$A56+$A$11,IF($C$7,8,0),1,1)</f>
        <v>197.38</v>
      </c>
      <c r="H56" s="342">
        <f t="shared" ca="1" si="2"/>
        <v>195.14874246711759</v>
      </c>
      <c r="I56" s="342">
        <f t="shared" ca="1" si="3"/>
        <v>193.96241691035098</v>
      </c>
      <c r="J56" s="340">
        <f t="shared" ca="1" si="4"/>
        <v>1.186325556766527</v>
      </c>
      <c r="K56" s="170">
        <f t="shared" ca="1" si="0"/>
        <v>1.4073683266374102</v>
      </c>
      <c r="L56" s="341">
        <f t="shared" ca="1" si="1"/>
        <v>1.4466399688646316</v>
      </c>
      <c r="M56" s="341">
        <f t="shared" ca="1" si="5"/>
        <v>-1.4466399688646316</v>
      </c>
      <c r="N56" s="170"/>
      <c r="O56" s="340"/>
      <c r="P56" s="3" t="e">
        <f t="shared" ca="1" si="6"/>
        <v>#N/A</v>
      </c>
      <c r="Q56" s="3">
        <f t="shared" ca="1" si="7"/>
        <v>123974900</v>
      </c>
      <c r="S56" s="99"/>
      <c r="T56" s="350"/>
      <c r="U56" s="350"/>
      <c r="V56" s="349"/>
      <c r="W56" s="313"/>
      <c r="X56" s="302"/>
      <c r="Y56" s="211"/>
      <c r="Z56" s="320"/>
      <c r="AA56" s="246"/>
      <c r="AB56" s="125"/>
      <c r="AC56" s="125"/>
      <c r="AD56" s="125"/>
      <c r="AE56" s="125"/>
      <c r="AF56" s="125"/>
      <c r="AG56" s="125"/>
      <c r="AH56" s="125"/>
      <c r="AJ56" s="125"/>
      <c r="AK56" s="125"/>
      <c r="AM56" s="246"/>
      <c r="AO56" s="246"/>
      <c r="AP56" s="211"/>
      <c r="AQ56" s="211"/>
      <c r="AR56" s="199"/>
      <c r="AT56" s="225"/>
      <c r="AU56" s="225"/>
      <c r="AV56" s="225"/>
      <c r="AW56" s="99"/>
      <c r="AX56" s="199"/>
      <c r="AY56" s="199"/>
      <c r="AZ56" s="37"/>
      <c r="BA56" s="123"/>
      <c r="BB56" s="211"/>
      <c r="BC56" s="211"/>
      <c r="BD56" s="216"/>
      <c r="BE56" s="216"/>
      <c r="BF56" s="101"/>
      <c r="BG56" s="101"/>
      <c r="BH56" s="99"/>
    </row>
    <row r="57" spans="1:60" x14ac:dyDescent="0.25">
      <c r="A57">
        <v>25</v>
      </c>
      <c r="B57" s="61">
        <f ca="1">OFFSET(InputPriceData!B$15,CalculationsAndCharts!$A57+$A$11,0,1,1)</f>
        <v>42436</v>
      </c>
      <c r="C57" s="3">
        <f ca="1">OFFSET(InputPriceData!G$15,CalculationsAndCharts!$A57+$A$11,IF($C$7,8,0),1,1)</f>
        <v>100219000</v>
      </c>
      <c r="D57" s="4">
        <f ca="1">OFFSET(InputPriceData!C$15,CalculationsAndCharts!$A57+$A$11,IF($C$7,8,0),1,1)</f>
        <v>198.32</v>
      </c>
      <c r="E57" s="4">
        <f ca="1">OFFSET(InputPriceData!D$15,CalculationsAndCharts!$A57+$A$11,IF($C$7,8,0),1,1)</f>
        <v>200.04</v>
      </c>
      <c r="F57" s="4">
        <f ca="1">OFFSET(InputPriceData!E$15,CalculationsAndCharts!$A57+$A$11,IF($C$7,8,0),1,1)</f>
        <v>198.23</v>
      </c>
      <c r="G57" s="4">
        <f ca="1">OFFSET(InputPriceData!F$15,CalculationsAndCharts!$A57+$A$11,IF($C$7,8,0),1,1)</f>
        <v>199.56</v>
      </c>
      <c r="H57" s="342">
        <f t="shared" ca="1" si="2"/>
        <v>194.82999139099152</v>
      </c>
      <c r="I57" s="342">
        <f t="shared" ca="1" si="3"/>
        <v>193.65172753856473</v>
      </c>
      <c r="J57" s="340">
        <f t="shared" ca="1" si="4"/>
        <v>1.178263852426737</v>
      </c>
      <c r="K57" s="170">
        <f t="shared" ca="1" si="0"/>
        <v>1.3883057059354955</v>
      </c>
      <c r="L57" s="341">
        <f t="shared" ca="1" si="1"/>
        <v>1.4377219970918997</v>
      </c>
      <c r="M57" s="341">
        <f t="shared" ca="1" si="5"/>
        <v>-1.4377219970918997</v>
      </c>
      <c r="N57" s="170"/>
      <c r="O57" s="340"/>
      <c r="P57" s="3">
        <f t="shared" ca="1" si="6"/>
        <v>100219000</v>
      </c>
      <c r="Q57" s="3" t="e">
        <f t="shared" ca="1" si="7"/>
        <v>#N/A</v>
      </c>
      <c r="S57" s="99"/>
      <c r="T57" s="350"/>
      <c r="U57" s="350"/>
      <c r="V57" s="349"/>
      <c r="W57" s="313"/>
      <c r="X57" s="302"/>
      <c r="Y57" s="211"/>
      <c r="Z57" s="320"/>
      <c r="AA57" s="246"/>
      <c r="AB57" s="125"/>
      <c r="AC57" s="125"/>
      <c r="AD57" s="125"/>
      <c r="AE57" s="125"/>
      <c r="AF57" s="125"/>
      <c r="AG57" s="125"/>
      <c r="AH57" s="125"/>
      <c r="AJ57" s="125"/>
      <c r="AK57" s="125"/>
      <c r="AM57" s="246"/>
      <c r="AO57" s="246"/>
      <c r="AP57" s="211"/>
      <c r="AQ57" s="211"/>
      <c r="AR57" s="199"/>
      <c r="AT57" s="225"/>
      <c r="AU57" s="225"/>
      <c r="AV57" s="225"/>
      <c r="AW57" s="99"/>
      <c r="AX57" s="199"/>
      <c r="AY57" s="199"/>
      <c r="AZ57" s="37"/>
      <c r="BA57" s="123"/>
      <c r="BB57" s="211"/>
      <c r="BC57" s="211"/>
      <c r="BD57" s="216"/>
      <c r="BE57" s="216"/>
      <c r="BF57" s="101"/>
      <c r="BG57" s="101"/>
      <c r="BH57" s="99"/>
    </row>
    <row r="58" spans="1:60" s="37" customFormat="1" x14ac:dyDescent="0.25">
      <c r="A58" s="37">
        <v>26</v>
      </c>
      <c r="B58" s="67">
        <f ca="1">OFFSET(InputPriceData!B$15,CalculationsAndCharts!$A58+$A$11,0,1,1)</f>
        <v>42433</v>
      </c>
      <c r="C58" s="226">
        <f ca="1">OFFSET(InputPriceData!G$15,CalculationsAndCharts!$A58+$A$11,IF($C$7,8,0),1,1)</f>
        <v>129293600</v>
      </c>
      <c r="D58" s="227">
        <f ca="1">OFFSET(InputPriceData!C$15,CalculationsAndCharts!$A58+$A$11,IF($C$7,8,0),1,1)</f>
        <v>198.98</v>
      </c>
      <c r="E58" s="227">
        <f ca="1">OFFSET(InputPriceData!D$15,CalculationsAndCharts!$A58+$A$11,IF($C$7,8,0),1,1)</f>
        <v>200.32</v>
      </c>
      <c r="F58" s="227">
        <f ca="1">OFFSET(InputPriceData!E$15,CalculationsAndCharts!$A58+$A$11,IF($C$7,8,0),1,1)</f>
        <v>198.01</v>
      </c>
      <c r="G58" s="227">
        <f ca="1">OFFSET(InputPriceData!F$15,CalculationsAndCharts!$A58+$A$11,IF($C$7,8,0),1,1)</f>
        <v>199.4</v>
      </c>
      <c r="H58" s="342">
        <f t="shared" ca="1" si="2"/>
        <v>194.1542758754189</v>
      </c>
      <c r="I58" s="342">
        <f t="shared" ca="1" si="3"/>
        <v>193.11461186025244</v>
      </c>
      <c r="J58" s="340">
        <f t="shared" ca="1" si="4"/>
        <v>1.039664015166391</v>
      </c>
      <c r="K58" s="170">
        <f t="shared" ca="1" si="0"/>
        <v>1.0809012644319016</v>
      </c>
      <c r="L58" s="341">
        <f t="shared" ca="1" si="1"/>
        <v>1.4295930119249596</v>
      </c>
      <c r="M58" s="341">
        <f t="shared" ca="1" si="5"/>
        <v>-1.4295930119249596</v>
      </c>
      <c r="N58" s="170"/>
      <c r="O58" s="340"/>
      <c r="P58" s="3">
        <f t="shared" ca="1" si="6"/>
        <v>129293600</v>
      </c>
      <c r="Q58" s="3" t="e">
        <f t="shared" ca="1" si="7"/>
        <v>#N/A</v>
      </c>
      <c r="R58"/>
      <c r="S58" s="99"/>
      <c r="T58" s="350"/>
      <c r="U58" s="350"/>
      <c r="V58" s="123"/>
      <c r="W58" s="313"/>
      <c r="X58" s="302"/>
      <c r="Y58" s="211"/>
      <c r="Z58" s="320"/>
      <c r="AA58" s="246"/>
      <c r="AB58" s="125"/>
      <c r="AC58" s="125"/>
      <c r="AD58" s="125"/>
      <c r="AE58" s="125"/>
      <c r="AF58" s="125"/>
      <c r="AG58" s="125"/>
      <c r="AH58" s="125"/>
      <c r="AI58" s="123"/>
      <c r="AJ58" s="125"/>
      <c r="AK58" s="125"/>
      <c r="AL58" s="123"/>
      <c r="AM58" s="246"/>
      <c r="AN58" s="123"/>
      <c r="AO58" s="246"/>
      <c r="AP58" s="211"/>
      <c r="AQ58" s="211"/>
      <c r="AR58" s="199"/>
      <c r="AS58" s="123"/>
      <c r="AT58" s="264"/>
      <c r="AU58" s="264"/>
      <c r="AV58" s="264"/>
      <c r="AW58" s="102"/>
      <c r="AX58" s="199"/>
      <c r="AY58" s="199"/>
      <c r="BA58" s="123"/>
      <c r="BB58" s="211"/>
      <c r="BC58" s="211"/>
      <c r="BD58" s="216"/>
      <c r="BE58" s="216"/>
      <c r="BF58" s="101"/>
      <c r="BG58" s="101"/>
      <c r="BH58" s="102"/>
    </row>
    <row r="59" spans="1:60" x14ac:dyDescent="0.25">
      <c r="A59">
        <v>27</v>
      </c>
      <c r="B59" s="61">
        <f ca="1">OFFSET(InputPriceData!B$15,CalculationsAndCharts!$A59+$A$11,0,1,1)</f>
        <v>42432</v>
      </c>
      <c r="C59" s="3">
        <f ca="1">OFFSET(InputPriceData!G$15,CalculationsAndCharts!$A59+$A$11,IF($C$7,8,0),1,1)</f>
        <v>95172200</v>
      </c>
      <c r="D59" s="4">
        <f ca="1">OFFSET(InputPriceData!C$15,CalculationsAndCharts!$A59+$A$11,IF($C$7,8,0),1,1)</f>
        <v>197.77</v>
      </c>
      <c r="E59" s="4">
        <f ca="1">OFFSET(InputPriceData!D$15,CalculationsAndCharts!$A59+$A$11,IF($C$7,8,0),1,1)</f>
        <v>198.77</v>
      </c>
      <c r="F59" s="4">
        <f ca="1">OFFSET(InputPriceData!E$15,CalculationsAndCharts!$A59+$A$11,IF($C$7,8,0),1,1)</f>
        <v>197.09</v>
      </c>
      <c r="G59" s="4">
        <f ca="1">OFFSET(InputPriceData!F$15,CalculationsAndCharts!$A59+$A$11,IF($C$7,8,0),1,1)</f>
        <v>198.75</v>
      </c>
      <c r="H59" s="342">
        <f t="shared" ca="1" si="2"/>
        <v>193.40488671476444</v>
      </c>
      <c r="I59" s="342">
        <f t="shared" ca="1" si="3"/>
        <v>192.5432129384572</v>
      </c>
      <c r="J59" s="340">
        <f t="shared" ca="1" si="4"/>
        <v>0.86167377630717434</v>
      </c>
      <c r="K59" s="170">
        <f t="shared" ca="1" si="0"/>
        <v>0.74248169677546638</v>
      </c>
      <c r="L59" s="341">
        <f t="shared" ca="1" si="1"/>
        <v>1.4237036437965644</v>
      </c>
      <c r="M59" s="341">
        <f t="shared" ca="1" si="5"/>
        <v>-1.4237036437965644</v>
      </c>
      <c r="N59" s="170"/>
      <c r="O59" s="340"/>
      <c r="P59" s="3">
        <f t="shared" ca="1" si="6"/>
        <v>95172200</v>
      </c>
      <c r="Q59" s="3" t="e">
        <f t="shared" ca="1" si="7"/>
        <v>#N/A</v>
      </c>
      <c r="S59" s="99"/>
      <c r="T59" s="350"/>
      <c r="U59" s="350"/>
      <c r="V59" s="349"/>
      <c r="W59" s="313"/>
      <c r="X59" s="302"/>
      <c r="Y59" s="211"/>
      <c r="Z59" s="320"/>
      <c r="AA59" s="246"/>
      <c r="AB59" s="125"/>
      <c r="AC59" s="125"/>
      <c r="AD59" s="125"/>
      <c r="AE59" s="125"/>
      <c r="AF59" s="125"/>
      <c r="AG59" s="125"/>
      <c r="AH59" s="125"/>
      <c r="AJ59" s="125"/>
      <c r="AK59" s="125"/>
      <c r="AM59" s="246"/>
      <c r="AO59" s="246"/>
      <c r="AP59" s="211"/>
      <c r="AQ59" s="211"/>
      <c r="AR59" s="199"/>
      <c r="AT59" s="225"/>
      <c r="AU59" s="225"/>
      <c r="AV59" s="225"/>
      <c r="AW59" s="99"/>
      <c r="AX59" s="199"/>
      <c r="AY59" s="199"/>
      <c r="AZ59" s="37"/>
      <c r="BA59" s="123"/>
      <c r="BB59" s="211"/>
      <c r="BC59" s="211"/>
      <c r="BD59" s="216"/>
      <c r="BE59" s="216"/>
      <c r="BF59" s="101"/>
      <c r="BG59" s="101"/>
      <c r="BH59" s="99"/>
    </row>
    <row r="60" spans="1:60" x14ac:dyDescent="0.25">
      <c r="A60">
        <v>28</v>
      </c>
      <c r="B60" s="61">
        <f ca="1">OFFSET(InputPriceData!B$15,CalculationsAndCharts!$A60+$A$11,0,1,1)</f>
        <v>42431</v>
      </c>
      <c r="C60" s="3">
        <f ca="1">OFFSET(InputPriceData!G$15,CalculationsAndCharts!$A60+$A$11,IF($C$7,8,0),1,1)</f>
        <v>102415000</v>
      </c>
      <c r="D60" s="4">
        <f ca="1">OFFSET(InputPriceData!C$15,CalculationsAndCharts!$A60+$A$11,IF($C$7,8,0),1,1)</f>
        <v>196.73</v>
      </c>
      <c r="E60" s="4">
        <f ca="1">OFFSET(InputPriceData!D$15,CalculationsAndCharts!$A60+$A$11,IF($C$7,8,0),1,1)</f>
        <v>198.04</v>
      </c>
      <c r="F60" s="4">
        <f ca="1">OFFSET(InputPriceData!E$15,CalculationsAndCharts!$A60+$A$11,IF($C$7,8,0),1,1)</f>
        <v>196.24</v>
      </c>
      <c r="G60" s="4">
        <f ca="1">OFFSET(InputPriceData!F$15,CalculationsAndCharts!$A60+$A$11,IF($C$7,8,0),1,1)</f>
        <v>197.98</v>
      </c>
      <c r="H60" s="342">
        <f t="shared" ca="1" si="2"/>
        <v>192.64129910258794</v>
      </c>
      <c r="I60" s="342">
        <f t="shared" ca="1" si="3"/>
        <v>191.97895956922605</v>
      </c>
      <c r="J60" s="340">
        <f t="shared" ca="1" si="4"/>
        <v>0.66233953336182405</v>
      </c>
      <c r="K60" s="170">
        <f t="shared" ca="1" si="0"/>
        <v>0.43869365745395883</v>
      </c>
      <c r="L60" s="341">
        <f t="shared" ca="1" si="1"/>
        <v>1.4196794424106067</v>
      </c>
      <c r="M60" s="341">
        <f t="shared" ca="1" si="5"/>
        <v>-1.4196794424106067</v>
      </c>
      <c r="N60" s="170"/>
      <c r="O60" s="340"/>
      <c r="P60" s="3">
        <f t="shared" ca="1" si="6"/>
        <v>102415000</v>
      </c>
      <c r="Q60" s="3" t="e">
        <f t="shared" ca="1" si="7"/>
        <v>#N/A</v>
      </c>
      <c r="S60" s="99"/>
      <c r="T60" s="350"/>
      <c r="U60" s="350"/>
      <c r="V60" s="349"/>
      <c r="W60" s="313"/>
      <c r="X60" s="302"/>
      <c r="Y60" s="211"/>
      <c r="Z60" s="320"/>
      <c r="AA60" s="246"/>
      <c r="AB60" s="125"/>
      <c r="AC60" s="125"/>
      <c r="AD60" s="125"/>
      <c r="AE60" s="125"/>
      <c r="AF60" s="125"/>
      <c r="AG60" s="125"/>
      <c r="AH60" s="125"/>
      <c r="AJ60" s="125"/>
      <c r="AK60" s="125"/>
      <c r="AM60" s="246"/>
      <c r="AO60" s="246"/>
      <c r="AP60" s="211"/>
      <c r="AQ60" s="211"/>
      <c r="AR60" s="199"/>
      <c r="AT60" s="225"/>
      <c r="AU60" s="225"/>
      <c r="AV60" s="225"/>
      <c r="AW60" s="99"/>
      <c r="AX60" s="199"/>
      <c r="AY60" s="199"/>
      <c r="AZ60" s="37"/>
      <c r="BA60" s="123"/>
      <c r="BB60" s="211"/>
      <c r="BC60" s="211"/>
      <c r="BD60" s="216"/>
      <c r="BE60" s="216"/>
      <c r="BF60" s="101"/>
      <c r="BG60" s="101"/>
      <c r="BH60" s="99"/>
    </row>
    <row r="61" spans="1:60" x14ac:dyDescent="0.25">
      <c r="A61">
        <v>29</v>
      </c>
      <c r="B61" s="61">
        <f ca="1">OFFSET(InputPriceData!B$15,CalculationsAndCharts!$A61+$A$11,0,1,1)</f>
        <v>42430</v>
      </c>
      <c r="C61" s="3">
        <f ca="1">OFFSET(InputPriceData!G$15,CalculationsAndCharts!$A61+$A$11,IF($C$7,8,0),1,1)</f>
        <v>141799700</v>
      </c>
      <c r="D61" s="4">
        <f ca="1">OFFSET(InputPriceData!C$15,CalculationsAndCharts!$A61+$A$11,IF($C$7,8,0),1,1)</f>
        <v>194.01</v>
      </c>
      <c r="E61" s="4">
        <f ca="1">OFFSET(InputPriceData!D$15,CalculationsAndCharts!$A61+$A$11,IF($C$7,8,0),1,1)</f>
        <v>197.19</v>
      </c>
      <c r="F61" s="4">
        <f ca="1">OFFSET(InputPriceData!E$15,CalculationsAndCharts!$A61+$A$11,IF($C$7,8,0),1,1)</f>
        <v>193.45</v>
      </c>
      <c r="G61" s="4">
        <f ca="1">OFFSET(InputPriceData!F$15,CalculationsAndCharts!$A61+$A$11,IF($C$7,8,0),1,1)</f>
        <v>197.09</v>
      </c>
      <c r="H61" s="342">
        <f t="shared" ca="1" si="2"/>
        <v>191.87862754581479</v>
      </c>
      <c r="I61" s="342">
        <f t="shared" ca="1" si="3"/>
        <v>191.43341043915569</v>
      </c>
      <c r="J61" s="340">
        <f t="shared" ca="1" si="4"/>
        <v>0.44521710665902725</v>
      </c>
      <c r="K61" s="170">
        <f t="shared" ca="1" si="0"/>
        <v>0.19821827206183565</v>
      </c>
      <c r="L61" s="341">
        <f t="shared" ca="1" si="1"/>
        <v>1.416942077732003</v>
      </c>
      <c r="M61" s="341">
        <f t="shared" ca="1" si="5"/>
        <v>-1.416942077732003</v>
      </c>
      <c r="N61" s="170"/>
      <c r="O61" s="340"/>
      <c r="P61" s="3">
        <f t="shared" ca="1" si="6"/>
        <v>141799700</v>
      </c>
      <c r="Q61" s="3" t="e">
        <f t="shared" ca="1" si="7"/>
        <v>#N/A</v>
      </c>
      <c r="S61" s="99"/>
      <c r="T61" s="350"/>
      <c r="U61" s="350"/>
      <c r="V61" s="349"/>
      <c r="W61" s="313"/>
      <c r="X61" s="302"/>
      <c r="Y61" s="211"/>
      <c r="Z61" s="320"/>
      <c r="AA61" s="246"/>
      <c r="AB61" s="125"/>
      <c r="AC61" s="125"/>
      <c r="AD61" s="125"/>
      <c r="AE61" s="125"/>
      <c r="AF61" s="125"/>
      <c r="AG61" s="125"/>
      <c r="AH61" s="125"/>
      <c r="AJ61" s="125"/>
      <c r="AK61" s="125"/>
      <c r="AM61" s="246"/>
      <c r="AO61" s="246"/>
      <c r="AP61" s="211"/>
      <c r="AQ61" s="211"/>
      <c r="AR61" s="199"/>
      <c r="AT61" s="225"/>
      <c r="AU61" s="225"/>
      <c r="AV61" s="225"/>
      <c r="AW61" s="99"/>
      <c r="AX61" s="199"/>
      <c r="AY61" s="199"/>
      <c r="AZ61" s="37"/>
      <c r="BA61" s="123"/>
      <c r="BB61" s="211"/>
      <c r="BC61" s="211"/>
      <c r="BD61" s="216"/>
      <c r="BE61" s="216"/>
      <c r="BF61" s="101"/>
      <c r="BG61" s="101"/>
      <c r="BH61" s="99"/>
    </row>
    <row r="62" spans="1:60" x14ac:dyDescent="0.25">
      <c r="A62">
        <v>30</v>
      </c>
      <c r="B62" s="61">
        <f ca="1">OFFSET(InputPriceData!B$15,CalculationsAndCharts!$A62+$A$11,0,1,1)</f>
        <v>42429</v>
      </c>
      <c r="C62" s="3">
        <f ca="1">OFFSET(InputPriceData!G$15,CalculationsAndCharts!$A62+$A$11,IF($C$7,8,0),1,1)</f>
        <v>125918100</v>
      </c>
      <c r="D62" s="4">
        <f ca="1">OFFSET(InputPriceData!C$15,CalculationsAndCharts!$A62+$A$11,IF($C$7,8,0),1,1)</f>
        <v>194.11</v>
      </c>
      <c r="E62" s="4">
        <f ca="1">OFFSET(InputPriceData!D$15,CalculationsAndCharts!$A62+$A$11,IF($C$7,8,0),1,1)</f>
        <v>195.22</v>
      </c>
      <c r="F62" s="4">
        <f ca="1">OFFSET(InputPriceData!E$15,CalculationsAndCharts!$A62+$A$11,IF($C$7,8,0),1,1)</f>
        <v>192.34</v>
      </c>
      <c r="G62" s="4">
        <f ca="1">OFFSET(InputPriceData!F$15,CalculationsAndCharts!$A62+$A$11,IF($C$7,8,0),1,1)</f>
        <v>192.57</v>
      </c>
      <c r="H62" s="342">
        <f t="shared" ca="1" si="2"/>
        <v>191.1341457666455</v>
      </c>
      <c r="I62" s="342">
        <f t="shared" ca="1" si="3"/>
        <v>190.9191750245335</v>
      </c>
      <c r="J62" s="340">
        <f t="shared" ca="1" si="4"/>
        <v>0.21497074211191658</v>
      </c>
      <c r="K62" s="170">
        <f t="shared" ca="1" si="0"/>
        <v>4.6212419964148141E-2</v>
      </c>
      <c r="L62" s="341">
        <f t="shared" ca="1" si="1"/>
        <v>1.4157579666458553</v>
      </c>
      <c r="M62" s="341">
        <f t="shared" ca="1" si="5"/>
        <v>-1.4157579666458553</v>
      </c>
      <c r="N62" s="170"/>
      <c r="O62" s="340"/>
      <c r="P62" s="3" t="e">
        <f t="shared" ca="1" si="6"/>
        <v>#N/A</v>
      </c>
      <c r="Q62" s="3">
        <f t="shared" ca="1" si="7"/>
        <v>125918100</v>
      </c>
      <c r="S62" s="99"/>
      <c r="T62" s="350"/>
      <c r="U62" s="350"/>
      <c r="V62" s="349"/>
      <c r="W62" s="313"/>
      <c r="X62" s="302"/>
      <c r="Y62" s="211"/>
      <c r="Z62" s="320"/>
      <c r="AA62" s="246"/>
      <c r="AB62" s="125"/>
      <c r="AC62" s="125"/>
      <c r="AD62" s="125"/>
      <c r="AE62" s="125"/>
      <c r="AF62" s="125"/>
      <c r="AG62" s="125"/>
      <c r="AH62" s="125"/>
      <c r="AJ62" s="125"/>
      <c r="AK62" s="125"/>
      <c r="AM62" s="246"/>
      <c r="AO62" s="246"/>
      <c r="AP62" s="211"/>
      <c r="AQ62" s="211"/>
      <c r="AR62" s="199"/>
      <c r="AT62" s="225"/>
      <c r="AU62" s="225"/>
      <c r="AV62" s="225"/>
      <c r="AW62" s="99"/>
      <c r="AX62" s="199"/>
      <c r="AY62" s="199"/>
      <c r="AZ62" s="37"/>
      <c r="BA62" s="123"/>
      <c r="BB62" s="211"/>
      <c r="BC62" s="211"/>
      <c r="BD62" s="216"/>
      <c r="BE62" s="216"/>
      <c r="BF62" s="101"/>
      <c r="BG62" s="101"/>
      <c r="BH62" s="99"/>
    </row>
    <row r="63" spans="1:60" x14ac:dyDescent="0.25">
      <c r="A63">
        <v>31</v>
      </c>
      <c r="B63" s="61">
        <f ca="1">OFFSET(InputPriceData!B$15,CalculationsAndCharts!$A63+$A$11,0,1,1)</f>
        <v>42426</v>
      </c>
      <c r="C63" s="3">
        <f ca="1">OFFSET(InputPriceData!G$15,CalculationsAndCharts!$A63+$A$11,IF($C$7,8,0),1,1)</f>
        <v>129833700</v>
      </c>
      <c r="D63" s="4">
        <f ca="1">OFFSET(InputPriceData!C$15,CalculationsAndCharts!$A63+$A$11,IF($C$7,8,0),1,1)</f>
        <v>195.56</v>
      </c>
      <c r="E63" s="4">
        <f ca="1">OFFSET(InputPriceData!D$15,CalculationsAndCharts!$A63+$A$11,IF($C$7,8,0),1,1)</f>
        <v>195.67</v>
      </c>
      <c r="F63" s="4">
        <f ca="1">OFFSET(InputPriceData!E$15,CalculationsAndCharts!$A63+$A$11,IF($C$7,8,0),1,1)</f>
        <v>193.9</v>
      </c>
      <c r="G63" s="4">
        <f ca="1">OFFSET(InputPriceData!F$15,CalculationsAndCharts!$A63+$A$11,IF($C$7,8,0),1,1)</f>
        <v>194.09</v>
      </c>
      <c r="H63" s="342">
        <f t="shared" ca="1" si="2"/>
        <v>190.92902373330915</v>
      </c>
      <c r="I63" s="342">
        <f t="shared" ca="1" si="3"/>
        <v>190.76910002676385</v>
      </c>
      <c r="J63" s="340">
        <f t="shared" ca="1" si="4"/>
        <v>0.15992370654523316</v>
      </c>
      <c r="K63" s="170">
        <f t="shared" ca="1" si="0"/>
        <v>2.5575591915165851E-2</v>
      </c>
      <c r="L63" s="341">
        <f t="shared" ca="1" si="1"/>
        <v>1.4159588699444923</v>
      </c>
      <c r="M63" s="341">
        <f t="shared" ca="1" si="5"/>
        <v>-1.4159588699444923</v>
      </c>
      <c r="N63" s="170"/>
      <c r="O63" s="340"/>
      <c r="P63" s="3" t="e">
        <f t="shared" ca="1" si="6"/>
        <v>#N/A</v>
      </c>
      <c r="Q63" s="3">
        <f t="shared" ca="1" si="7"/>
        <v>129833700</v>
      </c>
      <c r="S63" s="99"/>
      <c r="T63" s="350"/>
      <c r="U63" s="350"/>
      <c r="V63" s="349"/>
      <c r="W63" s="313"/>
      <c r="X63" s="302"/>
      <c r="Y63" s="211"/>
      <c r="Z63" s="320"/>
      <c r="AA63" s="246"/>
      <c r="AB63" s="125"/>
      <c r="AC63" s="125"/>
      <c r="AD63" s="125"/>
      <c r="AE63" s="125"/>
      <c r="AF63" s="125"/>
      <c r="AG63" s="125"/>
      <c r="AH63" s="125"/>
      <c r="AJ63" s="125"/>
      <c r="AK63" s="125"/>
      <c r="AM63" s="246"/>
      <c r="AO63" s="246"/>
      <c r="AP63" s="211"/>
      <c r="AQ63" s="211"/>
      <c r="AR63" s="199"/>
      <c r="AT63" s="225"/>
      <c r="AU63" s="225"/>
      <c r="AV63" s="225"/>
      <c r="AW63" s="99"/>
      <c r="AX63" s="199"/>
      <c r="AY63" s="199"/>
      <c r="AZ63" s="37"/>
      <c r="BA63" s="123"/>
      <c r="BB63" s="211"/>
      <c r="BC63" s="211"/>
      <c r="BD63" s="216"/>
      <c r="BE63" s="216"/>
      <c r="BF63" s="101"/>
      <c r="BG63" s="101"/>
      <c r="BH63" s="99"/>
    </row>
    <row r="64" spans="1:60" s="37" customFormat="1" x14ac:dyDescent="0.25">
      <c r="A64" s="37">
        <v>32</v>
      </c>
      <c r="B64" s="67">
        <f ca="1">OFFSET(InputPriceData!B$15,CalculationsAndCharts!$A64+$A$11,0,1,1)</f>
        <v>42425</v>
      </c>
      <c r="C64" s="226">
        <f ca="1">OFFSET(InputPriceData!G$15,CalculationsAndCharts!$A64+$A$11,IF($C$7,8,0),1,1)</f>
        <v>110728300</v>
      </c>
      <c r="D64" s="227">
        <f ca="1">OFFSET(InputPriceData!C$15,CalculationsAndCharts!$A64+$A$11,IF($C$7,8,0),1,1)</f>
        <v>192.74</v>
      </c>
      <c r="E64" s="227">
        <f ca="1">OFFSET(InputPriceData!D$15,CalculationsAndCharts!$A64+$A$11,IF($C$7,8,0),1,1)</f>
        <v>194.55</v>
      </c>
      <c r="F64" s="227">
        <f ca="1">OFFSET(InputPriceData!E$15,CalculationsAndCharts!$A64+$A$11,IF($C$7,8,0),1,1)</f>
        <v>191.84</v>
      </c>
      <c r="G64" s="227">
        <f ca="1">OFFSET(InputPriceData!F$15,CalculationsAndCharts!$A64+$A$11,IF($C$7,8,0),1,1)</f>
        <v>194.54</v>
      </c>
      <c r="H64" s="342">
        <f t="shared" ca="1" si="2"/>
        <v>190.47745569521047</v>
      </c>
      <c r="I64" s="342">
        <f t="shared" ca="1" si="3"/>
        <v>190.46720002919696</v>
      </c>
      <c r="J64" s="340">
        <f t="shared" ca="1" si="4"/>
        <v>1.0255666013456899E-2</v>
      </c>
      <c r="K64" s="170">
        <f t="shared" ca="1" si="0"/>
        <v>1.0517868537957493E-4</v>
      </c>
      <c r="L64" s="341">
        <f t="shared" ca="1" si="1"/>
        <v>1.4161792708630283</v>
      </c>
      <c r="M64" s="341">
        <f t="shared" ca="1" si="5"/>
        <v>-1.4161792708630283</v>
      </c>
      <c r="N64" s="170"/>
      <c r="O64" s="340"/>
      <c r="P64" s="3">
        <f t="shared" ca="1" si="6"/>
        <v>110728300</v>
      </c>
      <c r="Q64" s="3" t="e">
        <f t="shared" ca="1" si="7"/>
        <v>#N/A</v>
      </c>
      <c r="R64"/>
      <c r="S64" s="99"/>
      <c r="T64" s="350"/>
      <c r="U64" s="350"/>
      <c r="V64" s="123"/>
      <c r="W64" s="313"/>
      <c r="X64" s="302"/>
      <c r="Y64" s="211"/>
      <c r="Z64" s="320"/>
      <c r="AA64" s="246"/>
      <c r="AB64" s="125"/>
      <c r="AC64" s="125"/>
      <c r="AD64" s="125"/>
      <c r="AE64" s="125"/>
      <c r="AF64" s="125"/>
      <c r="AG64" s="125"/>
      <c r="AH64" s="125"/>
      <c r="AI64" s="123"/>
      <c r="AJ64" s="125"/>
      <c r="AK64" s="125"/>
      <c r="AL64" s="123"/>
      <c r="AM64" s="246"/>
      <c r="AN64" s="123"/>
      <c r="AO64" s="246"/>
      <c r="AP64" s="211"/>
      <c r="AQ64" s="211"/>
      <c r="AR64" s="199"/>
      <c r="AS64" s="123"/>
      <c r="AT64" s="225"/>
      <c r="AU64" s="225"/>
      <c r="AV64" s="225"/>
      <c r="AW64" s="99"/>
      <c r="AX64" s="199"/>
      <c r="AY64" s="199"/>
      <c r="BA64" s="123"/>
      <c r="BB64" s="211"/>
      <c r="BC64" s="211"/>
      <c r="BD64" s="216"/>
      <c r="BE64" s="216"/>
      <c r="BF64" s="101"/>
      <c r="BG64" s="101"/>
      <c r="BH64" s="102"/>
    </row>
    <row r="65" spans="1:60" x14ac:dyDescent="0.25">
      <c r="A65">
        <v>33</v>
      </c>
      <c r="B65" s="61">
        <f ca="1">OFFSET(InputPriceData!B$15,CalculationsAndCharts!$A65+$A$11,0,1,1)</f>
        <v>42424</v>
      </c>
      <c r="C65" s="3">
        <f ca="1">OFFSET(InputPriceData!G$15,CalculationsAndCharts!$A65+$A$11,IF($C$7,8,0),1,1)</f>
        <v>150812200</v>
      </c>
      <c r="D65" s="4">
        <f ca="1">OFFSET(InputPriceData!C$15,CalculationsAndCharts!$A65+$A$11,IF($C$7,8,0),1,1)</f>
        <v>189.65</v>
      </c>
      <c r="E65" s="4">
        <f ca="1">OFFSET(InputPriceData!D$15,CalculationsAndCharts!$A65+$A$11,IF($C$7,8,0),1,1)</f>
        <v>192.54</v>
      </c>
      <c r="F65" s="4">
        <f ca="1">OFFSET(InputPriceData!E$15,CalculationsAndCharts!$A65+$A$11,IF($C$7,8,0),1,1)</f>
        <v>188.35</v>
      </c>
      <c r="G65" s="4">
        <f ca="1">OFFSET(InputPriceData!F$15,CalculationsAndCharts!$A65+$A$11,IF($C$7,8,0),1,1)</f>
        <v>192.21</v>
      </c>
      <c r="H65" s="342">
        <f t="shared" ca="1" si="2"/>
        <v>189.89709222309767</v>
      </c>
      <c r="I65" s="342">
        <f t="shared" ca="1" si="3"/>
        <v>190.09694548639669</v>
      </c>
      <c r="J65" s="340">
        <f t="shared" ca="1" si="4"/>
        <v>-0.19985326329906322</v>
      </c>
      <c r="K65" s="170">
        <f t="shared" ca="1" si="0"/>
        <v>3.9941326851284688E-2</v>
      </c>
      <c r="L65" s="341">
        <f t="shared" ca="1" si="1"/>
        <v>1.4162260472216641</v>
      </c>
      <c r="M65" s="341">
        <f t="shared" ca="1" si="5"/>
        <v>-1.4162260472216641</v>
      </c>
      <c r="N65" s="170"/>
      <c r="O65" s="340"/>
      <c r="P65" s="3">
        <f t="shared" ca="1" si="6"/>
        <v>150812200</v>
      </c>
      <c r="Q65" s="3" t="e">
        <f t="shared" ca="1" si="7"/>
        <v>#N/A</v>
      </c>
      <c r="S65" s="99"/>
      <c r="T65" s="350"/>
      <c r="U65" s="350"/>
      <c r="V65" s="349"/>
      <c r="W65" s="313"/>
      <c r="X65" s="302"/>
      <c r="Y65" s="211"/>
      <c r="Z65" s="320"/>
      <c r="AA65" s="246"/>
      <c r="AB65" s="125"/>
      <c r="AC65" s="125"/>
      <c r="AD65" s="125"/>
      <c r="AE65" s="125"/>
      <c r="AF65" s="125"/>
      <c r="AG65" s="125"/>
      <c r="AH65" s="125"/>
      <c r="AJ65" s="125"/>
      <c r="AK65" s="125"/>
      <c r="AM65" s="246"/>
      <c r="AO65" s="246"/>
      <c r="AP65" s="211"/>
      <c r="AQ65" s="211"/>
      <c r="AR65" s="199"/>
      <c r="AT65" s="225"/>
      <c r="AU65" s="225"/>
      <c r="AV65" s="225"/>
      <c r="AW65" s="99"/>
      <c r="AX65" s="199"/>
      <c r="AY65" s="199"/>
      <c r="AZ65" s="37"/>
      <c r="BA65" s="123"/>
      <c r="BB65" s="211"/>
      <c r="BC65" s="211"/>
      <c r="BD65" s="216"/>
      <c r="BE65" s="216"/>
      <c r="BF65" s="101"/>
      <c r="BG65" s="101"/>
      <c r="BH65" s="99"/>
    </row>
    <row r="66" spans="1:60" x14ac:dyDescent="0.25">
      <c r="A66">
        <v>34</v>
      </c>
      <c r="B66" s="61">
        <f ca="1">OFFSET(InputPriceData!B$15,CalculationsAndCharts!$A66+$A$11,0,1,1)</f>
        <v>42423</v>
      </c>
      <c r="C66" s="3">
        <f ca="1">OFFSET(InputPriceData!G$15,CalculationsAndCharts!$A66+$A$11,IF($C$7,8,0),1,1)</f>
        <v>111455300</v>
      </c>
      <c r="D66" s="4">
        <f ca="1">OFFSET(InputPriceData!C$15,CalculationsAndCharts!$A66+$A$11,IF($C$7,8,0),1,1)</f>
        <v>193</v>
      </c>
      <c r="E66" s="4">
        <f ca="1">OFFSET(InputPriceData!D$15,CalculationsAndCharts!$A66+$A$11,IF($C$7,8,0),1,1)</f>
        <v>193.32</v>
      </c>
      <c r="F66" s="4">
        <f ca="1">OFFSET(InputPriceData!E$15,CalculationsAndCharts!$A66+$A$11,IF($C$7,8,0),1,1)</f>
        <v>191.19</v>
      </c>
      <c r="G66" s="4">
        <f ca="1">OFFSET(InputPriceData!F$15,CalculationsAndCharts!$A66+$A$11,IF($C$7,8,0),1,1)</f>
        <v>191.33</v>
      </c>
      <c r="H66" s="342">
        <f t="shared" ca="1" si="2"/>
        <v>189.56667682639733</v>
      </c>
      <c r="I66" s="342">
        <f t="shared" ca="1" si="3"/>
        <v>189.90484962152368</v>
      </c>
      <c r="J66" s="340">
        <f t="shared" ca="1" si="4"/>
        <v>-0.33817279512637255</v>
      </c>
      <c r="K66" s="170">
        <f t="shared" ca="1" si="0"/>
        <v>0.11436083936358354</v>
      </c>
      <c r="L66" s="341">
        <f t="shared" ca="1" si="1"/>
        <v>1.4161381248200784</v>
      </c>
      <c r="M66" s="341">
        <f t="shared" ca="1" si="5"/>
        <v>-1.4161381248200784</v>
      </c>
      <c r="N66" s="170"/>
      <c r="O66" s="340"/>
      <c r="P66" s="3" t="e">
        <f t="shared" ca="1" si="6"/>
        <v>#N/A</v>
      </c>
      <c r="Q66" s="3">
        <f t="shared" ca="1" si="7"/>
        <v>111455300</v>
      </c>
      <c r="S66" s="99"/>
      <c r="T66" s="350"/>
      <c r="U66" s="350"/>
      <c r="V66" s="349"/>
      <c r="W66" s="313"/>
      <c r="X66" s="302"/>
      <c r="Y66" s="211"/>
      <c r="Z66" s="320"/>
      <c r="AA66" s="246"/>
      <c r="AB66" s="125"/>
      <c r="AC66" s="125"/>
      <c r="AD66" s="125"/>
      <c r="AE66" s="125"/>
      <c r="AF66" s="125"/>
      <c r="AG66" s="125"/>
      <c r="AH66" s="125"/>
      <c r="AJ66" s="125"/>
      <c r="AK66" s="125"/>
      <c r="AM66" s="246"/>
      <c r="AO66" s="246"/>
      <c r="AP66" s="211"/>
      <c r="AQ66" s="211"/>
      <c r="AR66" s="199"/>
      <c r="AT66" s="225"/>
      <c r="AU66" s="225"/>
      <c r="AV66" s="225"/>
      <c r="AW66" s="99"/>
      <c r="AX66" s="199"/>
      <c r="AY66" s="199"/>
      <c r="AZ66" s="37"/>
      <c r="BA66" s="123"/>
      <c r="BB66" s="211"/>
      <c r="BC66" s="211"/>
      <c r="BD66" s="216"/>
      <c r="BE66" s="216"/>
      <c r="BF66" s="101"/>
      <c r="BG66" s="101"/>
      <c r="BH66" s="99"/>
    </row>
    <row r="67" spans="1:60" x14ac:dyDescent="0.25">
      <c r="A67">
        <v>35</v>
      </c>
      <c r="B67" s="61">
        <f ca="1">OFFSET(InputPriceData!B$15,CalculationsAndCharts!$A67+$A$11,0,1,1)</f>
        <v>42422</v>
      </c>
      <c r="C67" s="3">
        <f ca="1">OFFSET(InputPriceData!G$15,CalculationsAndCharts!$A67+$A$11,IF($C$7,8,0),1,1)</f>
        <v>103640300</v>
      </c>
      <c r="D67" s="4">
        <f ca="1">OFFSET(InputPriceData!C$15,CalculationsAndCharts!$A67+$A$11,IF($C$7,8,0),1,1)</f>
        <v>192.88</v>
      </c>
      <c r="E67" s="4">
        <f ca="1">OFFSET(InputPriceData!D$15,CalculationsAndCharts!$A67+$A$11,IF($C$7,8,0),1,1)</f>
        <v>193.95</v>
      </c>
      <c r="F67" s="4">
        <f ca="1">OFFSET(InputPriceData!E$15,CalculationsAndCharts!$A67+$A$11,IF($C$7,8,0),1,1)</f>
        <v>192.8</v>
      </c>
      <c r="G67" s="4">
        <f ca="1">OFFSET(InputPriceData!F$15,CalculationsAndCharts!$A67+$A$11,IF($C$7,8,0),1,1)</f>
        <v>193.78</v>
      </c>
      <c r="H67" s="342">
        <f t="shared" ca="1" si="2"/>
        <v>189.31477351588268</v>
      </c>
      <c r="I67" s="342">
        <f t="shared" ca="1" si="3"/>
        <v>189.77529049620767</v>
      </c>
      <c r="J67" s="340">
        <f t="shared" ca="1" si="4"/>
        <v>-0.46051698032501365</v>
      </c>
      <c r="K67" s="170">
        <f t="shared" ca="1" si="0"/>
        <v>0.21207588916766901</v>
      </c>
      <c r="L67" s="341">
        <f t="shared" ca="1" si="1"/>
        <v>1.4158375760162125</v>
      </c>
      <c r="M67" s="341">
        <f t="shared" ca="1" si="5"/>
        <v>-1.4158375760162125</v>
      </c>
      <c r="N67" s="170"/>
      <c r="O67" s="340"/>
      <c r="P67" s="3">
        <f t="shared" ca="1" si="6"/>
        <v>103640300</v>
      </c>
      <c r="Q67" s="3" t="e">
        <f t="shared" ca="1" si="7"/>
        <v>#N/A</v>
      </c>
      <c r="S67" s="99"/>
      <c r="T67" s="350"/>
      <c r="U67" s="350"/>
      <c r="V67" s="349"/>
      <c r="W67" s="313"/>
      <c r="X67" s="302"/>
      <c r="Y67" s="211"/>
      <c r="Z67" s="320"/>
      <c r="AA67" s="246"/>
      <c r="AB67" s="125"/>
      <c r="AC67" s="125"/>
      <c r="AD67" s="125"/>
      <c r="AE67" s="125"/>
      <c r="AF67" s="125"/>
      <c r="AG67" s="125"/>
      <c r="AH67" s="125"/>
      <c r="AJ67" s="125"/>
      <c r="AK67" s="125"/>
      <c r="AM67" s="246"/>
      <c r="AO67" s="246"/>
      <c r="AP67" s="211"/>
      <c r="AQ67" s="211"/>
      <c r="AR67" s="199"/>
      <c r="AT67" s="225"/>
      <c r="AU67" s="225"/>
      <c r="AV67" s="225"/>
      <c r="AW67" s="99"/>
      <c r="AX67" s="199"/>
      <c r="AY67" s="199"/>
      <c r="AZ67" s="37"/>
      <c r="BA67" s="123"/>
      <c r="BB67" s="211"/>
      <c r="BC67" s="211"/>
      <c r="BD67" s="216"/>
      <c r="BE67" s="216"/>
      <c r="BF67" s="101"/>
      <c r="BG67" s="101"/>
      <c r="BH67" s="99"/>
    </row>
    <row r="68" spans="1:60" x14ac:dyDescent="0.25">
      <c r="A68">
        <v>36</v>
      </c>
      <c r="B68" s="61">
        <f ca="1">OFFSET(InputPriceData!B$15,CalculationsAndCharts!$A68+$A$11,0,1,1)</f>
        <v>42419</v>
      </c>
      <c r="C68" s="3">
        <f ca="1">OFFSET(InputPriceData!G$15,CalculationsAndCharts!$A68+$A$11,IF($C$7,8,0),1,1)</f>
        <v>114793000</v>
      </c>
      <c r="D68" s="4">
        <f ca="1">OFFSET(InputPriceData!C$15,CalculationsAndCharts!$A68+$A$11,IF($C$7,8,0),1,1)</f>
        <v>190.19</v>
      </c>
      <c r="E68" s="4">
        <f ca="1">OFFSET(InputPriceData!D$15,CalculationsAndCharts!$A68+$A$11,IF($C$7,8,0),1,1)</f>
        <v>191.19</v>
      </c>
      <c r="F68" s="4">
        <f ca="1">OFFSET(InputPriceData!E$15,CalculationsAndCharts!$A68+$A$11,IF($C$7,8,0),1,1)</f>
        <v>189.47</v>
      </c>
      <c r="G68" s="4">
        <f ca="1">OFFSET(InputPriceData!F$15,CalculationsAndCharts!$A68+$A$11,IF($C$7,8,0),1,1)</f>
        <v>191.01</v>
      </c>
      <c r="H68" s="342">
        <f t="shared" ca="1" si="2"/>
        <v>188.67688401815164</v>
      </c>
      <c r="I68" s="342">
        <f t="shared" ca="1" si="3"/>
        <v>189.41122599586291</v>
      </c>
      <c r="J68" s="340">
        <f t="shared" ca="1" si="4"/>
        <v>-0.73434197771130683</v>
      </c>
      <c r="K68" s="170">
        <f t="shared" ca="1" si="0"/>
        <v>0.53925814022895346</v>
      </c>
      <c r="L68" s="341">
        <f t="shared" ca="1" si="1"/>
        <v>1.4155788453782787</v>
      </c>
      <c r="M68" s="341">
        <f t="shared" ca="1" si="5"/>
        <v>-1.4155788453782787</v>
      </c>
      <c r="N68" s="170"/>
      <c r="O68" s="340"/>
      <c r="P68" s="3">
        <f t="shared" ca="1" si="6"/>
        <v>114793000</v>
      </c>
      <c r="Q68" s="3" t="e">
        <f t="shared" ca="1" si="7"/>
        <v>#N/A</v>
      </c>
      <c r="S68" s="99"/>
      <c r="T68" s="350"/>
      <c r="U68" s="350"/>
      <c r="V68" s="349"/>
      <c r="W68" s="313"/>
      <c r="X68" s="302"/>
      <c r="Y68" s="211"/>
      <c r="Z68" s="320"/>
      <c r="AA68" s="246"/>
      <c r="AB68" s="125"/>
      <c r="AC68" s="125"/>
      <c r="AD68" s="125"/>
      <c r="AE68" s="125"/>
      <c r="AF68" s="125"/>
      <c r="AG68" s="125"/>
      <c r="AH68" s="125"/>
      <c r="AJ68" s="125"/>
      <c r="AK68" s="125"/>
      <c r="AM68" s="246"/>
      <c r="AO68" s="246"/>
      <c r="AP68" s="211"/>
      <c r="AQ68" s="211"/>
      <c r="AR68" s="199"/>
      <c r="AT68" s="225"/>
      <c r="AU68" s="225"/>
      <c r="AV68" s="225"/>
      <c r="AW68" s="99"/>
      <c r="AX68" s="199"/>
      <c r="AY68" s="199"/>
      <c r="AZ68" s="37"/>
      <c r="BA68" s="123"/>
      <c r="BB68" s="211"/>
      <c r="BC68" s="211"/>
      <c r="BD68" s="216"/>
      <c r="BE68" s="216"/>
      <c r="BF68" s="101"/>
      <c r="BG68" s="101"/>
      <c r="BH68" s="99"/>
    </row>
    <row r="69" spans="1:60" x14ac:dyDescent="0.25">
      <c r="A69">
        <v>37</v>
      </c>
      <c r="B69" s="61">
        <f ca="1">OFFSET(InputPriceData!B$15,CalculationsAndCharts!$A69+$A$11,0,1,1)</f>
        <v>42418</v>
      </c>
      <c r="C69" s="3">
        <f ca="1">OFFSET(InputPriceData!G$15,CalculationsAndCharts!$A69+$A$11,IF($C$7,8,0),1,1)</f>
        <v>102343000</v>
      </c>
      <c r="D69" s="4">
        <f ca="1">OFFSET(InputPriceData!C$15,CalculationsAndCharts!$A69+$A$11,IF($C$7,8,0),1,1)</f>
        <v>192.21</v>
      </c>
      <c r="E69" s="4">
        <f ca="1">OFFSET(InputPriceData!D$15,CalculationsAndCharts!$A69+$A$11,IF($C$7,8,0),1,1)</f>
        <v>192.28</v>
      </c>
      <c r="F69" s="4">
        <f ca="1">OFFSET(InputPriceData!E$15,CalculationsAndCharts!$A69+$A$11,IF($C$7,8,0),1,1)</f>
        <v>190.74</v>
      </c>
      <c r="G69" s="4">
        <f ca="1">OFFSET(InputPriceData!F$15,CalculationsAndCharts!$A69+$A$11,IF($C$7,8,0),1,1)</f>
        <v>191.1</v>
      </c>
      <c r="H69" s="342">
        <f t="shared" ca="1" si="2"/>
        <v>188.34358173503045</v>
      </c>
      <c r="I69" s="342">
        <f t="shared" ca="1" si="3"/>
        <v>189.26588290457772</v>
      </c>
      <c r="J69" s="340">
        <f t="shared" ca="1" si="4"/>
        <v>-0.92230116954731578</v>
      </c>
      <c r="K69" s="170">
        <f t="shared" ca="1" si="0"/>
        <v>0.85063944734834651</v>
      </c>
      <c r="L69" s="341">
        <f t="shared" ca="1" si="1"/>
        <v>1.4136706825911436</v>
      </c>
      <c r="M69" s="341">
        <f t="shared" ca="1" si="5"/>
        <v>-1.4136706825911436</v>
      </c>
      <c r="N69" s="170"/>
      <c r="O69" s="340"/>
      <c r="P69" s="3" t="e">
        <f t="shared" ca="1" si="6"/>
        <v>#N/A</v>
      </c>
      <c r="Q69" s="3">
        <f t="shared" ca="1" si="7"/>
        <v>102343000</v>
      </c>
      <c r="S69" s="99"/>
      <c r="T69" s="350"/>
      <c r="U69" s="350"/>
      <c r="V69" s="349"/>
      <c r="W69" s="313"/>
      <c r="X69" s="302"/>
      <c r="Y69" s="211"/>
      <c r="Z69" s="320"/>
      <c r="AA69" s="246"/>
      <c r="AB69" s="125"/>
      <c r="AC69" s="125"/>
      <c r="AD69" s="125"/>
      <c r="AE69" s="125"/>
      <c r="AF69" s="125"/>
      <c r="AG69" s="125"/>
      <c r="AH69" s="125"/>
      <c r="AJ69" s="125"/>
      <c r="AK69" s="125"/>
      <c r="AM69" s="246"/>
      <c r="AO69" s="246"/>
      <c r="AP69" s="211"/>
      <c r="AQ69" s="211"/>
      <c r="AR69" s="199"/>
      <c r="AT69" s="225"/>
      <c r="AU69" s="225"/>
      <c r="AV69" s="225"/>
      <c r="AW69" s="99"/>
      <c r="AX69" s="199"/>
      <c r="AY69" s="199"/>
      <c r="AZ69" s="37"/>
      <c r="BA69" s="123"/>
      <c r="BB69" s="211"/>
      <c r="BC69" s="211"/>
      <c r="BD69" s="216"/>
      <c r="BE69" s="216"/>
      <c r="BF69" s="101"/>
      <c r="BG69" s="101"/>
      <c r="BH69" s="99"/>
    </row>
    <row r="70" spans="1:60" x14ac:dyDescent="0.25">
      <c r="A70">
        <v>38</v>
      </c>
      <c r="B70" s="61">
        <f ca="1">OFFSET(InputPriceData!B$15,CalculationsAndCharts!$A70+$A$11,0,1,1)</f>
        <v>42417</v>
      </c>
      <c r="C70" s="3">
        <f ca="1">OFFSET(InputPriceData!G$15,CalculationsAndCharts!$A70+$A$11,IF($C$7,8,0),1,1)</f>
        <v>136009500</v>
      </c>
      <c r="D70" s="4">
        <f ca="1">OFFSET(InputPriceData!C$15,CalculationsAndCharts!$A70+$A$11,IF($C$7,8,0),1,1)</f>
        <v>190.18</v>
      </c>
      <c r="E70" s="4">
        <f ca="1">OFFSET(InputPriceData!D$15,CalculationsAndCharts!$A70+$A$11,IF($C$7,8,0),1,1)</f>
        <v>192.33</v>
      </c>
      <c r="F70" s="4">
        <f ca="1">OFFSET(InputPriceData!E$15,CalculationsAndCharts!$A70+$A$11,IF($C$7,8,0),1,1)</f>
        <v>190.03</v>
      </c>
      <c r="G70" s="4">
        <f ca="1">OFFSET(InputPriceData!F$15,CalculationsAndCharts!$A70+$A$11,IF($C$7,8,0),1,1)</f>
        <v>191.89</v>
      </c>
      <c r="H70" s="342">
        <f t="shared" ca="1" si="2"/>
        <v>187.94980769717768</v>
      </c>
      <c r="I70" s="342">
        <f t="shared" ca="1" si="3"/>
        <v>189.09914498681206</v>
      </c>
      <c r="J70" s="340">
        <f t="shared" ca="1" si="4"/>
        <v>-1.1493372896344529</v>
      </c>
      <c r="K70" s="170">
        <f t="shared" ca="1" si="0"/>
        <v>1.3209762053442704</v>
      </c>
      <c r="L70" s="341">
        <f t="shared" ca="1" si="1"/>
        <v>1.4099092705787259</v>
      </c>
      <c r="M70" s="341">
        <f t="shared" ca="1" si="5"/>
        <v>-1.4099092705787259</v>
      </c>
      <c r="N70" s="170"/>
      <c r="O70" s="340"/>
      <c r="P70" s="3">
        <f t="shared" ca="1" si="6"/>
        <v>136009500</v>
      </c>
      <c r="Q70" s="3" t="e">
        <f t="shared" ca="1" si="7"/>
        <v>#N/A</v>
      </c>
      <c r="S70" s="99"/>
      <c r="T70" s="350"/>
      <c r="U70" s="350"/>
      <c r="V70" s="349"/>
      <c r="W70" s="313"/>
      <c r="X70" s="302"/>
      <c r="Y70" s="211"/>
      <c r="Z70" s="320"/>
      <c r="AA70" s="246"/>
      <c r="AB70" s="125"/>
      <c r="AC70" s="125"/>
      <c r="AD70" s="125"/>
      <c r="AE70" s="125"/>
      <c r="AF70" s="125"/>
      <c r="AG70" s="125"/>
      <c r="AH70" s="125"/>
      <c r="AJ70" s="125"/>
      <c r="AK70" s="125"/>
      <c r="AM70" s="246"/>
      <c r="AO70" s="246"/>
      <c r="AP70" s="211"/>
      <c r="AQ70" s="211"/>
      <c r="AR70" s="199"/>
      <c r="AT70" s="225"/>
      <c r="AU70" s="225"/>
      <c r="AV70" s="225"/>
      <c r="AW70" s="99"/>
      <c r="AX70" s="199"/>
      <c r="AY70" s="199"/>
      <c r="AZ70" s="37"/>
      <c r="BA70" s="123"/>
      <c r="BB70" s="211"/>
      <c r="BC70" s="211"/>
      <c r="BD70" s="216"/>
      <c r="BE70" s="216"/>
      <c r="BF70" s="101"/>
      <c r="BG70" s="101"/>
      <c r="BH70" s="99"/>
    </row>
    <row r="71" spans="1:60" x14ac:dyDescent="0.25">
      <c r="A71">
        <v>39</v>
      </c>
      <c r="B71" s="61">
        <f ca="1">OFFSET(InputPriceData!B$15,CalculationsAndCharts!$A71+$A$11,0,1,1)</f>
        <v>42416</v>
      </c>
      <c r="C71" s="3">
        <f ca="1">OFFSET(InputPriceData!G$15,CalculationsAndCharts!$A71+$A$11,IF($C$7,8,0),1,1)</f>
        <v>120250700</v>
      </c>
      <c r="D71" s="4">
        <f ca="1">OFFSET(InputPriceData!C$15,CalculationsAndCharts!$A71+$A$11,IF($C$7,8,0),1,1)</f>
        <v>187.8</v>
      </c>
      <c r="E71" s="4">
        <f ca="1">OFFSET(InputPriceData!D$15,CalculationsAndCharts!$A71+$A$11,IF($C$7,8,0),1,1)</f>
        <v>188.84</v>
      </c>
      <c r="F71" s="4">
        <f ca="1">OFFSET(InputPriceData!E$15,CalculationsAndCharts!$A71+$A$11,IF($C$7,8,0),1,1)</f>
        <v>186.67</v>
      </c>
      <c r="G71" s="4">
        <f ca="1">OFFSET(InputPriceData!F$15,CalculationsAndCharts!$A71+$A$11,IF($C$7,8,0),1,1)</f>
        <v>188.81</v>
      </c>
      <c r="H71" s="342">
        <f t="shared" ca="1" si="2"/>
        <v>187.38692308248875</v>
      </c>
      <c r="I71" s="342">
        <f t="shared" ca="1" si="3"/>
        <v>188.84543089470407</v>
      </c>
      <c r="J71" s="340">
        <f t="shared" ca="1" si="4"/>
        <v>-1.4585078122153716</v>
      </c>
      <c r="K71" s="170">
        <f t="shared" ca="1" si="0"/>
        <v>2.1272450382932697</v>
      </c>
      <c r="L71" s="341">
        <f t="shared" ca="1" si="1"/>
        <v>1.4026697706273297</v>
      </c>
      <c r="M71" s="341">
        <f t="shared" ca="1" si="5"/>
        <v>-1.4026697706273297</v>
      </c>
      <c r="N71" s="170"/>
      <c r="O71" s="340"/>
      <c r="P71" s="3">
        <f t="shared" ca="1" si="6"/>
        <v>120250700</v>
      </c>
      <c r="Q71" s="3" t="e">
        <f t="shared" ca="1" si="7"/>
        <v>#N/A</v>
      </c>
      <c r="S71" s="99"/>
      <c r="T71" s="350"/>
      <c r="U71" s="350"/>
      <c r="V71" s="349"/>
      <c r="W71" s="313"/>
      <c r="X71" s="302"/>
      <c r="Y71" s="211"/>
      <c r="Z71" s="320"/>
      <c r="AA71" s="246"/>
      <c r="AB71" s="125"/>
      <c r="AC71" s="125"/>
      <c r="AD71" s="125"/>
      <c r="AE71" s="125"/>
      <c r="AF71" s="125"/>
      <c r="AG71" s="125"/>
      <c r="AH71" s="125"/>
      <c r="AJ71" s="125"/>
      <c r="AK71" s="125"/>
      <c r="AM71" s="246"/>
      <c r="AO71" s="246"/>
      <c r="AP71" s="211"/>
      <c r="AQ71" s="211"/>
      <c r="AR71" s="199"/>
      <c r="AT71" s="225"/>
      <c r="AU71" s="225"/>
      <c r="AV71" s="225"/>
      <c r="AW71" s="99"/>
      <c r="AX71" s="199"/>
      <c r="AY71" s="199"/>
      <c r="AZ71" s="37"/>
      <c r="BA71" s="123"/>
      <c r="BB71" s="211"/>
      <c r="BC71" s="211"/>
      <c r="BD71" s="216"/>
      <c r="BE71" s="216"/>
      <c r="BF71" s="101"/>
      <c r="BG71" s="101"/>
      <c r="BH71" s="99"/>
    </row>
    <row r="72" spans="1:60" x14ac:dyDescent="0.25">
      <c r="A72">
        <v>40</v>
      </c>
      <c r="B72" s="61">
        <f ca="1">OFFSET(InputPriceData!B$15,CalculationsAndCharts!$A72+$A$11,0,1,1)</f>
        <v>42412</v>
      </c>
      <c r="C72" s="3">
        <f ca="1">OFFSET(InputPriceData!G$15,CalculationsAndCharts!$A72+$A$11,IF($C$7,8,0),1,1)</f>
        <v>127632400</v>
      </c>
      <c r="D72" s="4">
        <f ca="1">OFFSET(InputPriceData!C$15,CalculationsAndCharts!$A72+$A$11,IF($C$7,8,0),1,1)</f>
        <v>184.01</v>
      </c>
      <c r="E72" s="4">
        <f ca="1">OFFSET(InputPriceData!D$15,CalculationsAndCharts!$A72+$A$11,IF($C$7,8,0),1,1)</f>
        <v>185.69</v>
      </c>
      <c r="F72" s="4">
        <f ca="1">OFFSET(InputPriceData!E$15,CalculationsAndCharts!$A72+$A$11,IF($C$7,8,0),1,1)</f>
        <v>183.02</v>
      </c>
      <c r="G72" s="4">
        <f ca="1">OFFSET(InputPriceData!F$15,CalculationsAndCharts!$A72+$A$11,IF($C$7,8,0),1,1)</f>
        <v>185.67</v>
      </c>
      <c r="H72" s="342">
        <f t="shared" ca="1" si="2"/>
        <v>187.18362637998715</v>
      </c>
      <c r="I72" s="342">
        <f t="shared" ca="1" si="3"/>
        <v>188.84865188513169</v>
      </c>
      <c r="J72" s="340">
        <f t="shared" ca="1" si="4"/>
        <v>-1.6650255051446292</v>
      </c>
      <c r="K72" s="170">
        <f t="shared" ca="1" si="0"/>
        <v>2.7723099327821279</v>
      </c>
      <c r="L72" s="341">
        <f t="shared" ca="1" si="1"/>
        <v>1.3912648771362353</v>
      </c>
      <c r="M72" s="341">
        <f t="shared" ca="1" si="5"/>
        <v>-1.3912648771362353</v>
      </c>
      <c r="N72" s="170"/>
      <c r="O72" s="340"/>
      <c r="P72" s="3">
        <f t="shared" ca="1" si="6"/>
        <v>127632400</v>
      </c>
      <c r="Q72" s="3" t="e">
        <f t="shared" ca="1" si="7"/>
        <v>#N/A</v>
      </c>
      <c r="S72" s="99"/>
      <c r="T72" s="350"/>
      <c r="U72" s="350"/>
      <c r="V72" s="349"/>
      <c r="W72" s="313"/>
      <c r="X72" s="302"/>
      <c r="Y72" s="211"/>
      <c r="Z72" s="320"/>
      <c r="AA72" s="246"/>
      <c r="AB72" s="125"/>
      <c r="AC72" s="125"/>
      <c r="AD72" s="125"/>
      <c r="AE72" s="125"/>
      <c r="AF72" s="125"/>
      <c r="AG72" s="125"/>
      <c r="AH72" s="125"/>
      <c r="AJ72" s="125"/>
      <c r="AK72" s="125"/>
      <c r="AM72" s="246"/>
      <c r="AO72" s="246"/>
      <c r="AP72" s="211"/>
      <c r="AQ72" s="211"/>
      <c r="AR72" s="199"/>
      <c r="AT72" s="225"/>
      <c r="AU72" s="225"/>
      <c r="AV72" s="225"/>
      <c r="AW72" s="99"/>
      <c r="AX72" s="199"/>
      <c r="AY72" s="199"/>
      <c r="AZ72" s="37"/>
      <c r="BA72" s="123"/>
      <c r="BB72" s="211"/>
      <c r="BC72" s="211"/>
      <c r="BD72" s="216"/>
      <c r="BE72" s="216"/>
      <c r="BF72" s="101"/>
      <c r="BG72" s="101"/>
      <c r="BH72" s="99"/>
    </row>
    <row r="73" spans="1:60" x14ac:dyDescent="0.25">
      <c r="A73">
        <v>41</v>
      </c>
      <c r="B73" s="61">
        <f ca="1">OFFSET(InputPriceData!B$15,CalculationsAndCharts!$A73+$A$11,0,1,1)</f>
        <v>42411</v>
      </c>
      <c r="C73" s="3">
        <f ca="1">OFFSET(InputPriceData!G$15,CalculationsAndCharts!$A73+$A$11,IF($C$7,8,0),1,1)</f>
        <v>219058900</v>
      </c>
      <c r="D73" s="4">
        <f ca="1">OFFSET(InputPriceData!C$15,CalculationsAndCharts!$A73+$A$11,IF($C$7,8,0),1,1)</f>
        <v>181.4</v>
      </c>
      <c r="E73" s="4">
        <f ca="1">OFFSET(InputPriceData!D$15,CalculationsAndCharts!$A73+$A$11,IF($C$7,8,0),1,1)</f>
        <v>183.16</v>
      </c>
      <c r="F73" s="4">
        <f ca="1">OFFSET(InputPriceData!E$15,CalculationsAndCharts!$A73+$A$11,IF($C$7,8,0),1,1)</f>
        <v>180.16</v>
      </c>
      <c r="G73" s="4">
        <f ca="1">OFFSET(InputPriceData!F$15,CalculationsAndCharts!$A73+$A$11,IF($C$7,8,0),1,1)</f>
        <v>181.92</v>
      </c>
      <c r="H73" s="342">
        <f t="shared" ca="1" si="2"/>
        <v>187.3998587199853</v>
      </c>
      <c r="I73" s="342">
        <f t="shared" ca="1" si="3"/>
        <v>189.1376202383255</v>
      </c>
      <c r="J73" s="340">
        <f t="shared" ca="1" si="4"/>
        <v>-1.7377615183402657</v>
      </c>
      <c r="K73" s="170">
        <f t="shared" ca="1" si="0"/>
        <v>3.0198150946242657</v>
      </c>
      <c r="L73" s="341">
        <f t="shared" ca="1" si="1"/>
        <v>1.3758075192159964</v>
      </c>
      <c r="M73" s="341">
        <f t="shared" ca="1" si="5"/>
        <v>-1.3758075192159964</v>
      </c>
      <c r="N73" s="170"/>
      <c r="O73" s="340"/>
      <c r="P73" s="3">
        <f t="shared" ca="1" si="6"/>
        <v>219058900</v>
      </c>
      <c r="Q73" s="3" t="e">
        <f t="shared" ca="1" si="7"/>
        <v>#N/A</v>
      </c>
      <c r="S73" s="99"/>
      <c r="T73" s="350"/>
      <c r="U73" s="350"/>
      <c r="V73" s="349"/>
      <c r="W73" s="313"/>
      <c r="X73" s="302"/>
      <c r="Y73" s="211"/>
      <c r="Z73" s="320"/>
      <c r="AA73" s="246"/>
      <c r="AB73" s="125"/>
      <c r="AC73" s="125"/>
      <c r="AD73" s="125"/>
      <c r="AE73" s="125"/>
      <c r="AF73" s="125"/>
      <c r="AG73" s="125"/>
      <c r="AH73" s="125"/>
      <c r="AJ73" s="125"/>
      <c r="AK73" s="125"/>
      <c r="AM73" s="246"/>
      <c r="AO73" s="246"/>
      <c r="AP73" s="211"/>
      <c r="AQ73" s="211"/>
      <c r="AR73" s="199"/>
      <c r="AT73" s="225"/>
      <c r="AU73" s="225"/>
      <c r="AV73" s="225"/>
      <c r="AW73" s="99"/>
      <c r="AX73" s="199"/>
      <c r="AY73" s="199"/>
      <c r="AZ73" s="37"/>
      <c r="BA73" s="123"/>
      <c r="BB73" s="211"/>
      <c r="BC73" s="211"/>
      <c r="BD73" s="216"/>
      <c r="BE73" s="216"/>
      <c r="BF73" s="101"/>
      <c r="BG73" s="101"/>
      <c r="BH73" s="99"/>
    </row>
    <row r="74" spans="1:60" x14ac:dyDescent="0.25">
      <c r="A74">
        <v>42</v>
      </c>
      <c r="B74" s="61">
        <f ca="1">OFFSET(InputPriceData!B$15,CalculationsAndCharts!$A74+$A$11,0,1,1)</f>
        <v>42410</v>
      </c>
      <c r="C74" s="3">
        <f ca="1">OFFSET(InputPriceData!G$15,CalculationsAndCharts!$A74+$A$11,IF($C$7,8,0),1,1)</f>
        <v>148214100</v>
      </c>
      <c r="D74" s="4">
        <f ca="1">OFFSET(InputPriceData!C$15,CalculationsAndCharts!$A74+$A$11,IF($C$7,8,0),1,1)</f>
        <v>185.45</v>
      </c>
      <c r="E74" s="4">
        <f ca="1">OFFSET(InputPriceData!D$15,CalculationsAndCharts!$A74+$A$11,IF($C$7,8,0),1,1)</f>
        <v>187.37</v>
      </c>
      <c r="F74" s="4">
        <f ca="1">OFFSET(InputPriceData!E$15,CalculationsAndCharts!$A74+$A$11,IF($C$7,8,0),1,1)</f>
        <v>184.17</v>
      </c>
      <c r="G74" s="4">
        <f ca="1">OFFSET(InputPriceData!F$15,CalculationsAndCharts!$A74+$A$11,IF($C$7,8,0),1,1)</f>
        <v>184.32</v>
      </c>
      <c r="H74" s="342">
        <f t="shared" ca="1" si="2"/>
        <v>188.1826956799832</v>
      </c>
      <c r="I74" s="342">
        <f t="shared" ca="1" si="3"/>
        <v>189.79376753271873</v>
      </c>
      <c r="J74" s="340">
        <f t="shared" ca="1" si="4"/>
        <v>-1.6110718527356012</v>
      </c>
      <c r="K74" s="170">
        <f t="shared" ca="1" si="0"/>
        <v>2.5955525146769225</v>
      </c>
      <c r="L74" s="341">
        <f t="shared" ca="1" si="1"/>
        <v>1.357901294894041</v>
      </c>
      <c r="M74" s="341">
        <f t="shared" ca="1" si="5"/>
        <v>-1.357901294894041</v>
      </c>
      <c r="N74" s="170"/>
      <c r="O74" s="340"/>
      <c r="P74" s="3" t="e">
        <f t="shared" ca="1" si="6"/>
        <v>#N/A</v>
      </c>
      <c r="Q74" s="3">
        <f t="shared" ca="1" si="7"/>
        <v>148214100</v>
      </c>
      <c r="S74" s="99"/>
      <c r="T74" s="350"/>
      <c r="U74" s="350"/>
      <c r="V74" s="349"/>
      <c r="W74" s="313"/>
      <c r="X74" s="302"/>
      <c r="Y74" s="211"/>
      <c r="Z74" s="320"/>
      <c r="AA74" s="246"/>
      <c r="AB74" s="125"/>
      <c r="AC74" s="125"/>
      <c r="AD74" s="125"/>
      <c r="AE74" s="125"/>
      <c r="AF74" s="125"/>
      <c r="AG74" s="125"/>
      <c r="AH74" s="125"/>
      <c r="AJ74" s="125"/>
      <c r="AK74" s="125"/>
      <c r="AM74" s="246"/>
      <c r="AO74" s="246"/>
      <c r="AP74" s="211"/>
      <c r="AQ74" s="211"/>
      <c r="AR74" s="199"/>
      <c r="AT74" s="225"/>
      <c r="AU74" s="225"/>
      <c r="AV74" s="225"/>
      <c r="AW74" s="99"/>
      <c r="AX74" s="199"/>
      <c r="AY74" s="199"/>
      <c r="AZ74" s="37"/>
      <c r="BA74" s="123"/>
      <c r="BB74" s="211"/>
      <c r="BC74" s="211"/>
      <c r="BD74" s="216"/>
      <c r="BE74" s="216"/>
      <c r="BF74" s="101"/>
      <c r="BG74" s="101"/>
      <c r="BH74" s="99"/>
    </row>
    <row r="75" spans="1:60" x14ac:dyDescent="0.25">
      <c r="A75">
        <v>43</v>
      </c>
      <c r="B75" s="61">
        <f ca="1">OFFSET(InputPriceData!B$15,CalculationsAndCharts!$A75+$A$11,0,1,1)</f>
        <v>42409</v>
      </c>
      <c r="C75" s="3">
        <f ca="1">OFFSET(InputPriceData!G$15,CalculationsAndCharts!$A75+$A$11,IF($C$7,8,0),1,1)</f>
        <v>184513100</v>
      </c>
      <c r="D75" s="4">
        <f ca="1">OFFSET(InputPriceData!C$15,CalculationsAndCharts!$A75+$A$11,IF($C$7,8,0),1,1)</f>
        <v>182.42</v>
      </c>
      <c r="E75" s="4">
        <f ca="1">OFFSET(InputPriceData!D$15,CalculationsAndCharts!$A75+$A$11,IF($C$7,8,0),1,1)</f>
        <v>185.98</v>
      </c>
      <c r="F75" s="4">
        <f ca="1">OFFSET(InputPriceData!E$15,CalculationsAndCharts!$A75+$A$11,IF($C$7,8,0),1,1)</f>
        <v>182.26</v>
      </c>
      <c r="G75" s="4">
        <f ca="1">OFFSET(InputPriceData!F$15,CalculationsAndCharts!$A75+$A$11,IF($C$7,8,0),1,1)</f>
        <v>184.48</v>
      </c>
      <c r="H75" s="342">
        <f t="shared" ca="1" si="2"/>
        <v>188.73450934855222</v>
      </c>
      <c r="I75" s="342">
        <f t="shared" ca="1" si="3"/>
        <v>190.29138276296587</v>
      </c>
      <c r="J75" s="340">
        <f t="shared" ca="1" si="4"/>
        <v>-1.5568734144137393</v>
      </c>
      <c r="K75" s="170">
        <f t="shared" ca="1" si="0"/>
        <v>2.4238548285082948</v>
      </c>
      <c r="L75" s="341">
        <f t="shared" ca="1" si="1"/>
        <v>1.3434190355669695</v>
      </c>
      <c r="M75" s="341">
        <f t="shared" ca="1" si="5"/>
        <v>-1.3434190355669695</v>
      </c>
      <c r="N75" s="170"/>
      <c r="O75" s="340"/>
      <c r="P75" s="3">
        <f t="shared" ca="1" si="6"/>
        <v>184513100</v>
      </c>
      <c r="Q75" s="3" t="e">
        <f t="shared" ca="1" si="7"/>
        <v>#N/A</v>
      </c>
      <c r="S75" s="99"/>
      <c r="T75" s="350"/>
      <c r="U75" s="350"/>
      <c r="V75" s="349"/>
      <c r="W75" s="313"/>
      <c r="X75" s="302"/>
      <c r="Y75" s="211"/>
      <c r="Z75" s="320"/>
      <c r="AA75" s="246"/>
      <c r="AB75" s="125"/>
      <c r="AC75" s="125"/>
      <c r="AD75" s="125"/>
      <c r="AE75" s="125"/>
      <c r="AF75" s="125"/>
      <c r="AG75" s="125"/>
      <c r="AH75" s="125"/>
      <c r="AJ75" s="125"/>
      <c r="AK75" s="125"/>
      <c r="AM75" s="246"/>
      <c r="AO75" s="246"/>
      <c r="AP75" s="211"/>
      <c r="AQ75" s="211"/>
      <c r="AR75" s="199"/>
      <c r="AT75" s="225"/>
      <c r="AU75" s="225"/>
      <c r="AV75" s="225"/>
      <c r="AW75" s="99"/>
      <c r="AX75" s="199"/>
      <c r="AY75" s="199"/>
      <c r="AZ75" s="37"/>
      <c r="BA75" s="123"/>
      <c r="BB75" s="211"/>
      <c r="BC75" s="211"/>
      <c r="BD75" s="216"/>
      <c r="BE75" s="216"/>
      <c r="BF75" s="101"/>
      <c r="BG75" s="101"/>
      <c r="BH75" s="99"/>
    </row>
    <row r="76" spans="1:60" x14ac:dyDescent="0.25">
      <c r="A76">
        <v>44</v>
      </c>
      <c r="B76" s="61">
        <f ca="1">OFFSET(InputPriceData!B$15,CalculationsAndCharts!$A76+$A$11,0,1,1)</f>
        <v>42408</v>
      </c>
      <c r="C76" s="3">
        <f ca="1">OFFSET(InputPriceData!G$15,CalculationsAndCharts!$A76+$A$11,IF($C$7,8,0),1,1)</f>
        <v>191526700</v>
      </c>
      <c r="D76" s="4">
        <f ca="1">OFFSET(InputPriceData!C$15,CalculationsAndCharts!$A76+$A$11,IF($C$7,8,0),1,1)</f>
        <v>184.82</v>
      </c>
      <c r="E76" s="4">
        <f ca="1">OFFSET(InputPriceData!D$15,CalculationsAndCharts!$A76+$A$11,IF($C$7,8,0),1,1)</f>
        <v>185.16</v>
      </c>
      <c r="F76" s="4">
        <f ca="1">OFFSET(InputPriceData!E$15,CalculationsAndCharts!$A76+$A$11,IF($C$7,8,0),1,1)</f>
        <v>181.86</v>
      </c>
      <c r="G76" s="4">
        <f ca="1">OFFSET(InputPriceData!F$15,CalculationsAndCharts!$A76+$A$11,IF($C$7,8,0),1,1)</f>
        <v>184.47</v>
      </c>
      <c r="H76" s="342">
        <f t="shared" ca="1" si="2"/>
        <v>189.34229639834538</v>
      </c>
      <c r="I76" s="342">
        <f t="shared" ca="1" si="3"/>
        <v>190.81969028687186</v>
      </c>
      <c r="J76" s="340">
        <f t="shared" ca="1" si="4"/>
        <v>-1.4773938885265641</v>
      </c>
      <c r="K76" s="170">
        <f t="shared" ca="1" si="0"/>
        <v>2.1826927018556415</v>
      </c>
      <c r="L76" s="341">
        <f t="shared" ca="1" si="1"/>
        <v>1.3300557369362263</v>
      </c>
      <c r="M76" s="341">
        <f t="shared" ca="1" si="5"/>
        <v>-1.3300557369362263</v>
      </c>
      <c r="N76" s="170"/>
      <c r="O76" s="340"/>
      <c r="P76" s="3" t="e">
        <f t="shared" ca="1" si="6"/>
        <v>#N/A</v>
      </c>
      <c r="Q76" s="3">
        <f t="shared" ca="1" si="7"/>
        <v>191526700</v>
      </c>
      <c r="S76" s="99"/>
      <c r="T76" s="350"/>
      <c r="U76" s="350"/>
      <c r="V76" s="349"/>
      <c r="W76" s="313"/>
      <c r="X76" s="302"/>
      <c r="Y76" s="211"/>
      <c r="Z76" s="320"/>
      <c r="AA76" s="246"/>
      <c r="AB76" s="125"/>
      <c r="AC76" s="125"/>
      <c r="AD76" s="125"/>
      <c r="AE76" s="125"/>
      <c r="AF76" s="125"/>
      <c r="AG76" s="125"/>
      <c r="AH76" s="125"/>
      <c r="AJ76" s="125"/>
      <c r="AK76" s="125"/>
      <c r="AM76" s="246"/>
      <c r="AO76" s="246"/>
      <c r="AP76" s="211"/>
      <c r="AQ76" s="211"/>
      <c r="AR76" s="199"/>
      <c r="AT76" s="225"/>
      <c r="AU76" s="225"/>
      <c r="AV76" s="225"/>
      <c r="AW76" s="99"/>
      <c r="AX76" s="199"/>
      <c r="AY76" s="199"/>
      <c r="AZ76" s="37"/>
      <c r="BA76" s="123"/>
      <c r="BB76" s="211"/>
      <c r="BC76" s="211"/>
      <c r="BD76" s="216"/>
      <c r="BE76" s="216"/>
      <c r="BF76" s="101"/>
      <c r="BG76" s="101"/>
      <c r="BH76" s="99"/>
    </row>
    <row r="77" spans="1:60" s="37" customFormat="1" x14ac:dyDescent="0.25">
      <c r="A77" s="37">
        <v>45</v>
      </c>
      <c r="B77" s="67">
        <f ca="1">OFFSET(InputPriceData!B$15,CalculationsAndCharts!$A77+$A$11,0,1,1)</f>
        <v>42405</v>
      </c>
      <c r="C77" s="226">
        <f ca="1">OFFSET(InputPriceData!G$15,CalculationsAndCharts!$A77+$A$11,IF($C$7,8,0),1,1)</f>
        <v>180788300</v>
      </c>
      <c r="D77" s="227">
        <f ca="1">OFFSET(InputPriceData!C$15,CalculationsAndCharts!$A77+$A$11,IF($C$7,8,0),1,1)</f>
        <v>190.01</v>
      </c>
      <c r="E77" s="227">
        <f ca="1">OFFSET(InputPriceData!D$15,CalculationsAndCharts!$A77+$A$11,IF($C$7,8,0),1,1)</f>
        <v>190.69</v>
      </c>
      <c r="F77" s="227">
        <f ca="1">OFFSET(InputPriceData!E$15,CalculationsAndCharts!$A77+$A$11,IF($C$7,8,0),1,1)</f>
        <v>186.24</v>
      </c>
      <c r="G77" s="227">
        <f ca="1">OFFSET(InputPriceData!F$15,CalculationsAndCharts!$A77+$A$11,IF($C$7,8,0),1,1)</f>
        <v>186.99</v>
      </c>
      <c r="H77" s="342">
        <f t="shared" ca="1" si="2"/>
        <v>190.03833874096614</v>
      </c>
      <c r="I77" s="342">
        <f t="shared" ca="1" si="3"/>
        <v>191.39693485840567</v>
      </c>
      <c r="J77" s="340">
        <f t="shared" ca="1" si="4"/>
        <v>-1.3585961174396113</v>
      </c>
      <c r="K77" s="170">
        <f t="shared" ca="1" si="0"/>
        <v>1.8457834103219861</v>
      </c>
      <c r="L77" s="341">
        <f t="shared" ca="1" si="1"/>
        <v>1.3183942025362216</v>
      </c>
      <c r="M77" s="341">
        <f t="shared" ca="1" si="5"/>
        <v>-1.3183942025362216</v>
      </c>
      <c r="N77" s="170"/>
      <c r="O77" s="340"/>
      <c r="P77" s="3" t="e">
        <f t="shared" ca="1" si="6"/>
        <v>#N/A</v>
      </c>
      <c r="Q77" s="3">
        <f t="shared" ca="1" si="7"/>
        <v>180788300</v>
      </c>
      <c r="R77"/>
      <c r="S77" s="99"/>
      <c r="T77" s="350"/>
      <c r="U77" s="350"/>
      <c r="V77" s="123"/>
      <c r="W77" s="313"/>
      <c r="X77" s="302"/>
      <c r="Y77" s="211"/>
      <c r="Z77" s="320"/>
      <c r="AA77" s="246"/>
      <c r="AB77" s="125"/>
      <c r="AC77" s="125"/>
      <c r="AD77" s="125"/>
      <c r="AE77" s="125"/>
      <c r="AF77" s="125"/>
      <c r="AG77" s="125"/>
      <c r="AH77" s="125"/>
      <c r="AI77" s="123"/>
      <c r="AJ77" s="125"/>
      <c r="AK77" s="125"/>
      <c r="AL77" s="123"/>
      <c r="AM77" s="246"/>
      <c r="AN77" s="123"/>
      <c r="AO77" s="246"/>
      <c r="AP77" s="211"/>
      <c r="AQ77" s="211"/>
      <c r="AR77" s="199"/>
      <c r="AS77" s="123"/>
      <c r="AT77" s="264"/>
      <c r="AU77" s="264"/>
      <c r="AV77" s="264"/>
      <c r="AW77" s="102"/>
      <c r="AX77" s="199"/>
      <c r="AY77" s="199"/>
      <c r="BA77" s="123"/>
      <c r="BB77" s="211"/>
      <c r="BC77" s="211"/>
      <c r="BD77" s="216"/>
      <c r="BE77" s="216"/>
      <c r="BF77" s="101"/>
      <c r="BG77" s="101"/>
      <c r="BH77" s="102"/>
    </row>
    <row r="78" spans="1:60" x14ac:dyDescent="0.25">
      <c r="A78">
        <v>46</v>
      </c>
      <c r="B78" s="61">
        <f ca="1">OFFSET(InputPriceData!B$15,CalculationsAndCharts!$A78+$A$11,0,1,1)</f>
        <v>42404</v>
      </c>
      <c r="C78" s="3">
        <f ca="1">OFFSET(InputPriceData!G$15,CalculationsAndCharts!$A78+$A$11,IF($C$7,8,0),1,1)</f>
        <v>139531800</v>
      </c>
      <c r="D78" s="4">
        <f ca="1">OFFSET(InputPriceData!C$15,CalculationsAndCharts!$A78+$A$11,IF($C$7,8,0),1,1)</f>
        <v>189.73</v>
      </c>
      <c r="E78" s="4">
        <f ca="1">OFFSET(InputPriceData!D$15,CalculationsAndCharts!$A78+$A$11,IF($C$7,8,0),1,1)</f>
        <v>191.76</v>
      </c>
      <c r="F78" s="4">
        <f ca="1">OFFSET(InputPriceData!E$15,CalculationsAndCharts!$A78+$A$11,IF($C$7,8,0),1,1)</f>
        <v>188.99</v>
      </c>
      <c r="G78" s="4">
        <f ca="1">OFFSET(InputPriceData!F$15,CalculationsAndCharts!$A78+$A$11,IF($C$7,8,0),1,1)</f>
        <v>190.62</v>
      </c>
      <c r="H78" s="342">
        <f t="shared" ca="1" si="2"/>
        <v>190.47381570396129</v>
      </c>
      <c r="I78" s="342">
        <f t="shared" ca="1" si="3"/>
        <v>191.7975653000789</v>
      </c>
      <c r="J78" s="340">
        <f t="shared" ca="1" si="4"/>
        <v>-1.3237495961177015</v>
      </c>
      <c r="K78" s="170">
        <f t="shared" ca="1" si="0"/>
        <v>1.7523129932217778</v>
      </c>
      <c r="L78" s="341">
        <f t="shared" ca="1" si="1"/>
        <v>1.309068459310381</v>
      </c>
      <c r="M78" s="341">
        <f t="shared" ca="1" si="5"/>
        <v>-1.309068459310381</v>
      </c>
      <c r="N78" s="170"/>
      <c r="O78" s="340"/>
      <c r="P78" s="3">
        <f t="shared" ca="1" si="6"/>
        <v>139531800</v>
      </c>
      <c r="Q78" s="3" t="e">
        <f t="shared" ca="1" si="7"/>
        <v>#N/A</v>
      </c>
      <c r="S78" s="99"/>
      <c r="T78" s="350"/>
      <c r="U78" s="350"/>
      <c r="V78" s="349"/>
      <c r="W78" s="313"/>
      <c r="X78" s="302"/>
      <c r="Y78" s="211"/>
      <c r="Z78" s="320"/>
      <c r="AA78" s="246"/>
      <c r="AB78" s="125"/>
      <c r="AC78" s="125"/>
      <c r="AD78" s="125"/>
      <c r="AE78" s="125"/>
      <c r="AF78" s="125"/>
      <c r="AG78" s="125"/>
      <c r="AH78" s="125"/>
      <c r="AJ78" s="125"/>
      <c r="AK78" s="125"/>
      <c r="AM78" s="246"/>
      <c r="AO78" s="246"/>
      <c r="AP78" s="211"/>
      <c r="AQ78" s="211"/>
      <c r="AR78" s="199"/>
      <c r="AT78" s="225"/>
      <c r="AU78" s="225"/>
      <c r="AV78" s="225"/>
      <c r="AW78" s="99"/>
      <c r="AX78" s="199"/>
      <c r="AY78" s="199"/>
      <c r="AZ78" s="37"/>
      <c r="BA78" s="123"/>
      <c r="BB78" s="211"/>
      <c r="BC78" s="211"/>
      <c r="BD78" s="216"/>
      <c r="BE78" s="216"/>
      <c r="BF78" s="101"/>
      <c r="BG78" s="101"/>
      <c r="BH78" s="99"/>
    </row>
    <row r="79" spans="1:60" x14ac:dyDescent="0.25">
      <c r="A79">
        <v>47</v>
      </c>
      <c r="B79" s="61">
        <f ca="1">OFFSET(InputPriceData!B$15,CalculationsAndCharts!$A79+$A$11,0,1,1)</f>
        <v>42403</v>
      </c>
      <c r="C79" s="3">
        <f ca="1">OFFSET(InputPriceData!G$15,CalculationsAndCharts!$A79+$A$11,IF($C$7,8,0),1,1)</f>
        <v>205054900</v>
      </c>
      <c r="D79" s="4">
        <f ca="1">OFFSET(InputPriceData!C$15,CalculationsAndCharts!$A79+$A$11,IF($C$7,8,0),1,1)</f>
        <v>190.43</v>
      </c>
      <c r="E79" s="4">
        <f ca="1">OFFSET(InputPriceData!D$15,CalculationsAndCharts!$A79+$A$11,IF($C$7,8,0),1,1)</f>
        <v>190.8</v>
      </c>
      <c r="F79" s="4">
        <f ca="1">OFFSET(InputPriceData!E$15,CalculationsAndCharts!$A79+$A$11,IF($C$7,8,0),1,1)</f>
        <v>186.14</v>
      </c>
      <c r="G79" s="4">
        <f ca="1">OFFSET(InputPriceData!F$15,CalculationsAndCharts!$A79+$A$11,IF($C$7,8,0),1,1)</f>
        <v>190.32</v>
      </c>
      <c r="H79" s="342">
        <f t="shared" ca="1" si="2"/>
        <v>190.45293223309861</v>
      </c>
      <c r="I79" s="342">
        <f t="shared" ca="1" si="3"/>
        <v>191.90461669099517</v>
      </c>
      <c r="J79" s="340">
        <f t="shared" ca="1" si="4"/>
        <v>-1.4516844578966477</v>
      </c>
      <c r="K79" s="170">
        <f t="shared" ca="1" si="0"/>
        <v>2.1073877652986837</v>
      </c>
      <c r="L79" s="341">
        <f t="shared" ca="1" si="1"/>
        <v>1.3002719948644195</v>
      </c>
      <c r="M79" s="341">
        <f t="shared" ca="1" si="5"/>
        <v>-1.3002719948644195</v>
      </c>
      <c r="N79" s="170"/>
      <c r="O79" s="340"/>
      <c r="P79" s="3" t="e">
        <f t="shared" ca="1" si="6"/>
        <v>#N/A</v>
      </c>
      <c r="Q79" s="3">
        <f t="shared" ca="1" si="7"/>
        <v>205054900</v>
      </c>
      <c r="S79" s="99"/>
      <c r="T79" s="350"/>
      <c r="U79" s="350"/>
      <c r="V79" s="349"/>
      <c r="W79" s="313"/>
      <c r="X79" s="302"/>
      <c r="Y79" s="211"/>
      <c r="Z79" s="320"/>
      <c r="AA79" s="246"/>
      <c r="AB79" s="125"/>
      <c r="AC79" s="125"/>
      <c r="AD79" s="125"/>
      <c r="AE79" s="125"/>
      <c r="AF79" s="125"/>
      <c r="AG79" s="125"/>
      <c r="AH79" s="125"/>
      <c r="AJ79" s="125"/>
      <c r="AK79" s="125"/>
      <c r="AM79" s="246"/>
      <c r="AO79" s="246"/>
      <c r="AP79" s="211"/>
      <c r="AQ79" s="211"/>
      <c r="AR79" s="199"/>
      <c r="AT79" s="225"/>
      <c r="AU79" s="225"/>
      <c r="AV79" s="225"/>
      <c r="AW79" s="99"/>
      <c r="AX79" s="199"/>
      <c r="AY79" s="199"/>
      <c r="AZ79" s="37"/>
      <c r="BA79" s="123"/>
      <c r="BB79" s="211"/>
      <c r="BC79" s="211"/>
      <c r="BD79" s="216"/>
      <c r="BE79" s="216"/>
      <c r="BF79" s="101"/>
      <c r="BG79" s="101"/>
      <c r="BH79" s="99"/>
    </row>
    <row r="80" spans="1:60" x14ac:dyDescent="0.25">
      <c r="A80">
        <v>48</v>
      </c>
      <c r="B80" s="61">
        <f ca="1">OFFSET(InputPriceData!B$15,CalculationsAndCharts!$A80+$A$11,0,1,1)</f>
        <v>42402</v>
      </c>
      <c r="C80" s="3">
        <f ca="1">OFFSET(InputPriceData!G$15,CalculationsAndCharts!$A80+$A$11,IF($C$7,8,0),1,1)</f>
        <v>182564900</v>
      </c>
      <c r="D80" s="4">
        <f ca="1">OFFSET(InputPriceData!C$15,CalculationsAndCharts!$A80+$A$11,IF($C$7,8,0),1,1)</f>
        <v>190.98</v>
      </c>
      <c r="E80" s="4">
        <f ca="1">OFFSET(InputPriceData!D$15,CalculationsAndCharts!$A80+$A$11,IF($C$7,8,0),1,1)</f>
        <v>190.98</v>
      </c>
      <c r="F80" s="4">
        <f ca="1">OFFSET(InputPriceData!E$15,CalculationsAndCharts!$A80+$A$11,IF($C$7,8,0),1,1)</f>
        <v>188.57</v>
      </c>
      <c r="G80" s="4">
        <f ca="1">OFFSET(InputPriceData!F$15,CalculationsAndCharts!$A80+$A$11,IF($C$7,8,0),1,1)</f>
        <v>189.18</v>
      </c>
      <c r="H80" s="342">
        <f t="shared" ca="1" si="2"/>
        <v>190.47192255211272</v>
      </c>
      <c r="I80" s="342">
        <f t="shared" ca="1" si="3"/>
        <v>192.04867275381292</v>
      </c>
      <c r="J80" s="340">
        <f t="shared" ca="1" si="4"/>
        <v>-1.5767502017003121</v>
      </c>
      <c r="K80" s="170">
        <f t="shared" ca="1" si="0"/>
        <v>2.4861411985619748</v>
      </c>
      <c r="L80" s="341">
        <f t="shared" ca="1" si="1"/>
        <v>1.2882529565875847</v>
      </c>
      <c r="M80" s="341">
        <f t="shared" ca="1" si="5"/>
        <v>-1.2882529565875847</v>
      </c>
      <c r="N80" s="170"/>
      <c r="O80" s="340"/>
      <c r="P80" s="3" t="e">
        <f t="shared" ca="1" si="6"/>
        <v>#N/A</v>
      </c>
      <c r="Q80" s="3">
        <f t="shared" ca="1" si="7"/>
        <v>182564900</v>
      </c>
      <c r="S80" s="99"/>
      <c r="T80" s="350"/>
      <c r="U80" s="350"/>
      <c r="V80" s="349"/>
      <c r="W80" s="313"/>
      <c r="X80" s="302"/>
      <c r="Y80" s="211"/>
      <c r="Z80" s="320"/>
      <c r="AA80" s="246"/>
      <c r="AB80" s="125"/>
      <c r="AC80" s="125"/>
      <c r="AD80" s="125"/>
      <c r="AE80" s="125"/>
      <c r="AF80" s="125"/>
      <c r="AG80" s="125"/>
      <c r="AH80" s="125"/>
      <c r="AJ80" s="125"/>
      <c r="AK80" s="125"/>
      <c r="AM80" s="246"/>
      <c r="AO80" s="246"/>
      <c r="AP80" s="211"/>
      <c r="AQ80" s="211"/>
      <c r="AR80" s="199"/>
      <c r="AT80" s="225"/>
      <c r="AU80" s="225"/>
      <c r="AV80" s="225"/>
      <c r="AW80" s="99"/>
      <c r="AX80" s="199"/>
      <c r="AY80" s="199"/>
      <c r="AZ80" s="37"/>
      <c r="BA80" s="123"/>
      <c r="BB80" s="211"/>
      <c r="BC80" s="211"/>
      <c r="BD80" s="216"/>
      <c r="BE80" s="216"/>
      <c r="BF80" s="101"/>
      <c r="BG80" s="101"/>
      <c r="BH80" s="99"/>
    </row>
    <row r="81" spans="1:60" x14ac:dyDescent="0.25">
      <c r="A81">
        <v>49</v>
      </c>
      <c r="B81" s="61">
        <f ca="1">OFFSET(InputPriceData!B$15,CalculationsAndCharts!$A81+$A$11,0,1,1)</f>
        <v>42401</v>
      </c>
      <c r="C81" s="3">
        <f ca="1">OFFSET(InputPriceData!G$15,CalculationsAndCharts!$A81+$A$11,IF($C$7,8,0),1,1)</f>
        <v>136061600</v>
      </c>
      <c r="D81" s="4">
        <f ca="1">OFFSET(InputPriceData!C$15,CalculationsAndCharts!$A81+$A$11,IF($C$7,8,0),1,1)</f>
        <v>191.54</v>
      </c>
      <c r="E81" s="4">
        <f ca="1">OFFSET(InputPriceData!D$15,CalculationsAndCharts!$A81+$A$11,IF($C$7,8,0),1,1)</f>
        <v>193.58</v>
      </c>
      <c r="F81" s="4">
        <f ca="1">OFFSET(InputPriceData!E$15,CalculationsAndCharts!$A81+$A$11,IF($C$7,8,0),1,1)</f>
        <v>190.86</v>
      </c>
      <c r="G81" s="4">
        <f ca="1">OFFSET(InputPriceData!F$15,CalculationsAndCharts!$A81+$A$11,IF($C$7,8,0),1,1)</f>
        <v>192.66</v>
      </c>
      <c r="H81" s="342">
        <f t="shared" ca="1" si="2"/>
        <v>190.65648291670024</v>
      </c>
      <c r="I81" s="342">
        <f t="shared" ca="1" si="3"/>
        <v>192.30946118597777</v>
      </c>
      <c r="J81" s="340">
        <f t="shared" ca="1" si="4"/>
        <v>-1.6529782692776047</v>
      </c>
      <c r="K81" s="170">
        <f t="shared" ca="1" si="0"/>
        <v>2.7323371587039853</v>
      </c>
      <c r="L81" s="341">
        <f t="shared" ca="1" si="1"/>
        <v>1.2729870995864694</v>
      </c>
      <c r="M81" s="341">
        <f t="shared" ca="1" si="5"/>
        <v>-1.2729870995864694</v>
      </c>
      <c r="N81" s="170"/>
      <c r="O81" s="340"/>
      <c r="P81" s="3">
        <f t="shared" ca="1" si="6"/>
        <v>136061600</v>
      </c>
      <c r="Q81" s="3" t="e">
        <f t="shared" ca="1" si="7"/>
        <v>#N/A</v>
      </c>
      <c r="S81" s="99"/>
      <c r="T81" s="350"/>
      <c r="U81" s="350"/>
      <c r="V81" s="349"/>
      <c r="W81" s="313"/>
      <c r="X81" s="302"/>
      <c r="Y81" s="211"/>
      <c r="Z81" s="320"/>
      <c r="AA81" s="246"/>
      <c r="AB81" s="125"/>
      <c r="AC81" s="125"/>
      <c r="AD81" s="125"/>
      <c r="AE81" s="125"/>
      <c r="AF81" s="125"/>
      <c r="AG81" s="125"/>
      <c r="AH81" s="125"/>
      <c r="AJ81" s="125"/>
      <c r="AK81" s="125"/>
      <c r="AM81" s="246"/>
      <c r="AO81" s="246"/>
      <c r="AP81" s="211"/>
      <c r="AQ81" s="211"/>
      <c r="AR81" s="199"/>
      <c r="AT81" s="225"/>
      <c r="AU81" s="225"/>
      <c r="AV81" s="225"/>
      <c r="AW81" s="99"/>
      <c r="AX81" s="199"/>
      <c r="AY81" s="199"/>
      <c r="AZ81" s="37"/>
      <c r="BA81" s="123"/>
      <c r="BB81" s="211"/>
      <c r="BC81" s="211"/>
      <c r="BD81" s="216"/>
      <c r="BE81" s="216"/>
      <c r="BF81" s="101"/>
      <c r="BG81" s="101"/>
      <c r="BH81" s="99"/>
    </row>
    <row r="82" spans="1:60" x14ac:dyDescent="0.25">
      <c r="A82">
        <v>50</v>
      </c>
      <c r="B82" s="61">
        <f ca="1">OFFSET(InputPriceData!B$15,CalculationsAndCharts!$A82+$A$11,0,1,1)</f>
        <v>42398</v>
      </c>
      <c r="C82" s="3">
        <f ca="1">OFFSET(InputPriceData!G$15,CalculationsAndCharts!$A82+$A$11,IF($C$7,8,0),1,1)</f>
        <v>210529300</v>
      </c>
      <c r="D82" s="4">
        <f ca="1">OFFSET(InputPriceData!C$15,CalculationsAndCharts!$A82+$A$11,IF($C$7,8,0),1,1)</f>
        <v>189.04</v>
      </c>
      <c r="E82" s="4">
        <f ca="1">OFFSET(InputPriceData!D$15,CalculationsAndCharts!$A82+$A$11,IF($C$7,8,0),1,1)</f>
        <v>192.89</v>
      </c>
      <c r="F82" s="4">
        <f ca="1">OFFSET(InputPriceData!E$15,CalculationsAndCharts!$A82+$A$11,IF($C$7,8,0),1,1)</f>
        <v>188.91</v>
      </c>
      <c r="G82" s="4">
        <f ca="1">OFFSET(InputPriceData!F$15,CalculationsAndCharts!$A82+$A$11,IF($C$7,8,0),1,1)</f>
        <v>192.73</v>
      </c>
      <c r="H82" s="342">
        <f t="shared" ca="1" si="2"/>
        <v>190.37026619051454</v>
      </c>
      <c r="I82" s="342">
        <f t="shared" ca="1" si="3"/>
        <v>192.27759402106665</v>
      </c>
      <c r="J82" s="340">
        <f t="shared" ca="1" si="4"/>
        <v>-1.9073278305521826</v>
      </c>
      <c r="K82" s="170">
        <f t="shared" ca="1" si="0"/>
        <v>3.6378994531988953</v>
      </c>
      <c r="L82" s="341">
        <f t="shared" ca="1" si="1"/>
        <v>1.2551656072913284</v>
      </c>
      <c r="M82" s="341">
        <f t="shared" ca="1" si="5"/>
        <v>-1.2551656072913284</v>
      </c>
      <c r="N82" s="170"/>
      <c r="O82" s="340"/>
      <c r="P82" s="3">
        <f t="shared" ca="1" si="6"/>
        <v>210529300</v>
      </c>
      <c r="Q82" s="3" t="e">
        <f t="shared" ca="1" si="7"/>
        <v>#N/A</v>
      </c>
      <c r="S82" s="99"/>
      <c r="T82" s="350"/>
      <c r="U82" s="350"/>
      <c r="V82" s="349"/>
      <c r="W82" s="313"/>
      <c r="X82" s="302"/>
      <c r="Y82" s="211"/>
      <c r="Z82" s="320"/>
      <c r="AA82" s="246"/>
      <c r="AB82" s="125"/>
      <c r="AC82" s="125"/>
      <c r="AD82" s="125"/>
      <c r="AE82" s="125"/>
      <c r="AF82" s="125"/>
      <c r="AG82" s="125"/>
      <c r="AH82" s="125"/>
      <c r="AJ82" s="125"/>
      <c r="AK82" s="125"/>
      <c r="AM82" s="246"/>
      <c r="AO82" s="246"/>
      <c r="AP82" s="211"/>
      <c r="AQ82" s="211"/>
      <c r="AR82" s="199"/>
      <c r="AT82" s="225"/>
      <c r="AU82" s="225"/>
      <c r="AV82" s="225"/>
      <c r="AW82" s="99"/>
      <c r="AX82" s="199"/>
      <c r="AY82" s="199"/>
      <c r="AZ82" s="37"/>
      <c r="BA82" s="123"/>
      <c r="BB82" s="211"/>
      <c r="BC82" s="211"/>
      <c r="BD82" s="216"/>
      <c r="BE82" s="216"/>
      <c r="BF82" s="101"/>
      <c r="BG82" s="101"/>
      <c r="BH82" s="99"/>
    </row>
    <row r="83" spans="1:60" x14ac:dyDescent="0.25">
      <c r="A83">
        <v>51</v>
      </c>
      <c r="B83" s="61">
        <f ca="1">OFFSET(InputPriceData!B$15,CalculationsAndCharts!$A83+$A$11,0,1,1)</f>
        <v>42397</v>
      </c>
      <c r="C83" s="3">
        <f ca="1">OFFSET(InputPriceData!G$15,CalculationsAndCharts!$A83+$A$11,IF($C$7,8,0),1,1)</f>
        <v>143798800</v>
      </c>
      <c r="D83" s="4">
        <f ca="1">OFFSET(InputPriceData!C$15,CalculationsAndCharts!$A83+$A$11,IF($C$7,8,0),1,1)</f>
        <v>188.99</v>
      </c>
      <c r="E83" s="4">
        <f ca="1">OFFSET(InputPriceData!D$15,CalculationsAndCharts!$A83+$A$11,IF($C$7,8,0),1,1)</f>
        <v>189.22</v>
      </c>
      <c r="F83" s="4">
        <f ca="1">OFFSET(InputPriceData!E$15,CalculationsAndCharts!$A83+$A$11,IF($C$7,8,0),1,1)</f>
        <v>186.2</v>
      </c>
      <c r="G83" s="4">
        <f ca="1">OFFSET(InputPriceData!F$15,CalculationsAndCharts!$A83+$A$11,IF($C$7,8,0),1,1)</f>
        <v>188.14</v>
      </c>
      <c r="H83" s="342">
        <f t="shared" ca="1" si="2"/>
        <v>190.03316136058805</v>
      </c>
      <c r="I83" s="342">
        <f t="shared" ca="1" si="3"/>
        <v>192.2364662048</v>
      </c>
      <c r="J83" s="340">
        <f t="shared" ca="1" si="4"/>
        <v>-2.2033048442120164</v>
      </c>
      <c r="K83" s="170">
        <f t="shared" ca="1" si="0"/>
        <v>4.8545522365281384</v>
      </c>
      <c r="L83" s="341">
        <f t="shared" ca="1" si="1"/>
        <v>1.2311214511393185</v>
      </c>
      <c r="M83" s="341">
        <f t="shared" ca="1" si="5"/>
        <v>-1.2311214511393185</v>
      </c>
      <c r="N83" s="170"/>
      <c r="O83" s="340"/>
      <c r="P83" s="3" t="e">
        <f t="shared" ca="1" si="6"/>
        <v>#N/A</v>
      </c>
      <c r="Q83" s="3">
        <f t="shared" ca="1" si="7"/>
        <v>143798800</v>
      </c>
      <c r="S83" s="99"/>
      <c r="T83" s="350"/>
      <c r="U83" s="350"/>
      <c r="V83" s="349"/>
      <c r="W83" s="313"/>
      <c r="X83" s="302"/>
      <c r="Y83" s="211"/>
      <c r="Z83" s="320"/>
      <c r="AA83" s="246"/>
      <c r="AB83" s="125"/>
      <c r="AC83" s="125"/>
      <c r="AD83" s="125"/>
      <c r="AE83" s="125"/>
      <c r="AF83" s="125"/>
      <c r="AG83" s="125"/>
      <c r="AH83" s="125"/>
      <c r="AJ83" s="125"/>
      <c r="AK83" s="125"/>
      <c r="AM83" s="246"/>
      <c r="AO83" s="246"/>
      <c r="AP83" s="211"/>
      <c r="AQ83" s="211"/>
      <c r="AR83" s="199"/>
      <c r="AT83" s="225"/>
      <c r="AU83" s="225"/>
      <c r="AV83" s="225"/>
      <c r="AW83" s="99"/>
      <c r="AX83" s="199"/>
      <c r="AY83" s="199"/>
      <c r="AZ83" s="37"/>
      <c r="BA83" s="123"/>
      <c r="BB83" s="211"/>
      <c r="BC83" s="211"/>
      <c r="BD83" s="216"/>
      <c r="BE83" s="216"/>
      <c r="BF83" s="101"/>
      <c r="BG83" s="101"/>
      <c r="BH83" s="99"/>
    </row>
    <row r="84" spans="1:60" x14ac:dyDescent="0.25">
      <c r="A84">
        <v>52</v>
      </c>
      <c r="B84" s="61">
        <f ca="1">OFFSET(InputPriceData!B$15,CalculationsAndCharts!$A84+$A$11,0,1,1)</f>
        <v>42396</v>
      </c>
      <c r="C84" s="3">
        <f ca="1">OFFSET(InputPriceData!G$15,CalculationsAndCharts!$A84+$A$11,IF($C$7,8,0),1,1)</f>
        <v>185681700</v>
      </c>
      <c r="D84" s="4">
        <f ca="1">OFFSET(InputPriceData!C$15,CalculationsAndCharts!$A84+$A$11,IF($C$7,8,0),1,1)</f>
        <v>188.61</v>
      </c>
      <c r="E84" s="4">
        <f ca="1">OFFSET(InputPriceData!D$15,CalculationsAndCharts!$A84+$A$11,IF($C$7,8,0),1,1)</f>
        <v>190.58</v>
      </c>
      <c r="F84" s="4">
        <f ca="1">OFFSET(InputPriceData!E$15,CalculationsAndCharts!$A84+$A$11,IF($C$7,8,0),1,1)</f>
        <v>186.1</v>
      </c>
      <c r="G84" s="4">
        <f ca="1">OFFSET(InputPriceData!F$15,CalculationsAndCharts!$A84+$A$11,IF($C$7,8,0),1,1)</f>
        <v>187.16</v>
      </c>
      <c r="H84" s="342">
        <f t="shared" ca="1" si="2"/>
        <v>190.30361298352921</v>
      </c>
      <c r="I84" s="342">
        <f t="shared" ca="1" si="3"/>
        <v>192.60887222341819</v>
      </c>
      <c r="J84" s="340">
        <f t="shared" ca="1" si="4"/>
        <v>-2.3052592398890557</v>
      </c>
      <c r="K84" s="170">
        <f t="shared" ca="1" si="0"/>
        <v>5.314220163093867</v>
      </c>
      <c r="L84" s="341">
        <f t="shared" ca="1" si="1"/>
        <v>1.1982563700938818</v>
      </c>
      <c r="M84" s="341">
        <f t="shared" ca="1" si="5"/>
        <v>-1.1982563700938818</v>
      </c>
      <c r="N84" s="170"/>
      <c r="O84" s="340"/>
      <c r="P84" s="3" t="e">
        <f t="shared" ca="1" si="6"/>
        <v>#N/A</v>
      </c>
      <c r="Q84" s="3">
        <f t="shared" ca="1" si="7"/>
        <v>185681700</v>
      </c>
      <c r="S84" s="99"/>
      <c r="T84" s="350"/>
      <c r="U84" s="350"/>
      <c r="V84" s="349"/>
      <c r="W84" s="313"/>
      <c r="X84" s="302"/>
      <c r="Y84" s="211"/>
      <c r="Z84" s="320"/>
      <c r="AA84" s="246"/>
      <c r="AB84" s="125"/>
      <c r="AC84" s="125"/>
      <c r="AD84" s="125"/>
      <c r="AE84" s="125"/>
      <c r="AF84" s="125"/>
      <c r="AG84" s="125"/>
      <c r="AH84" s="125"/>
      <c r="AJ84" s="125"/>
      <c r="AK84" s="125"/>
      <c r="AM84" s="246"/>
      <c r="AO84" s="246"/>
      <c r="AP84" s="211"/>
      <c r="AQ84" s="211"/>
      <c r="AR84" s="199"/>
      <c r="AT84" s="225"/>
      <c r="AU84" s="225"/>
      <c r="AV84" s="225"/>
      <c r="AW84" s="99"/>
      <c r="AX84" s="199"/>
      <c r="AY84" s="199"/>
      <c r="AZ84" s="37"/>
      <c r="BA84" s="123"/>
      <c r="BB84" s="211"/>
      <c r="BC84" s="211"/>
      <c r="BD84" s="216"/>
      <c r="BE84" s="216"/>
      <c r="BF84" s="101"/>
      <c r="BG84" s="101"/>
      <c r="BH84" s="99"/>
    </row>
    <row r="85" spans="1:60" x14ac:dyDescent="0.25">
      <c r="A85">
        <v>53</v>
      </c>
      <c r="B85" s="61">
        <f ca="1">OFFSET(InputPriceData!B$15,CalculationsAndCharts!$A85+$A$11,0,1,1)</f>
        <v>42395</v>
      </c>
      <c r="C85" s="3">
        <f ca="1">OFFSET(InputPriceData!G$15,CalculationsAndCharts!$A85+$A$11,IF($C$7,8,0),1,1)</f>
        <v>141036800</v>
      </c>
      <c r="D85" s="4">
        <f ca="1">OFFSET(InputPriceData!C$15,CalculationsAndCharts!$A85+$A$11,IF($C$7,8,0),1,1)</f>
        <v>187.45</v>
      </c>
      <c r="E85" s="4">
        <f ca="1">OFFSET(InputPriceData!D$15,CalculationsAndCharts!$A85+$A$11,IF($C$7,8,0),1,1)</f>
        <v>189.55</v>
      </c>
      <c r="F85" s="4">
        <f ca="1">OFFSET(InputPriceData!E$15,CalculationsAndCharts!$A85+$A$11,IF($C$7,8,0),1,1)</f>
        <v>187.06</v>
      </c>
      <c r="G85" s="4">
        <f ca="1">OFFSET(InputPriceData!F$15,CalculationsAndCharts!$A85+$A$11,IF($C$7,8,0),1,1)</f>
        <v>189.22</v>
      </c>
      <c r="H85" s="342">
        <f t="shared" ca="1" si="2"/>
        <v>190.75270055260481</v>
      </c>
      <c r="I85" s="342">
        <f t="shared" ca="1" si="3"/>
        <v>193.10422424372894</v>
      </c>
      <c r="J85" s="340">
        <f t="shared" ca="1" si="4"/>
        <v>-2.3515236911242079</v>
      </c>
      <c r="K85" s="170">
        <f t="shared" ca="1" si="0"/>
        <v>5.5296636699184187</v>
      </c>
      <c r="L85" s="341">
        <f t="shared" ca="1" si="1"/>
        <v>1.1660614038947188</v>
      </c>
      <c r="M85" s="341">
        <f t="shared" ca="1" si="5"/>
        <v>-1.1660614038947188</v>
      </c>
      <c r="N85" s="170"/>
      <c r="O85" s="340"/>
      <c r="P85" s="3">
        <f t="shared" ca="1" si="6"/>
        <v>141036800</v>
      </c>
      <c r="Q85" s="3" t="e">
        <f t="shared" ca="1" si="7"/>
        <v>#N/A</v>
      </c>
      <c r="S85" s="99"/>
      <c r="T85" s="350"/>
      <c r="U85" s="350"/>
      <c r="V85" s="349"/>
      <c r="W85" s="313"/>
      <c r="X85" s="302"/>
      <c r="Y85" s="211"/>
      <c r="Z85" s="320"/>
      <c r="AA85" s="246"/>
      <c r="AB85" s="125"/>
      <c r="AC85" s="125"/>
      <c r="AD85" s="125"/>
      <c r="AE85" s="125"/>
      <c r="AF85" s="125"/>
      <c r="AG85" s="125"/>
      <c r="AH85" s="125"/>
      <c r="AJ85" s="125"/>
      <c r="AK85" s="125"/>
      <c r="AM85" s="246"/>
      <c r="AO85" s="246"/>
      <c r="AP85" s="211"/>
      <c r="AQ85" s="211"/>
      <c r="AR85" s="199"/>
      <c r="AT85" s="225"/>
      <c r="AU85" s="225"/>
      <c r="AV85" s="225"/>
      <c r="AW85" s="99"/>
      <c r="AX85" s="199"/>
      <c r="AY85" s="199"/>
      <c r="AZ85" s="37"/>
      <c r="BA85" s="123"/>
      <c r="BB85" s="211"/>
      <c r="BC85" s="211"/>
      <c r="BD85" s="216"/>
      <c r="BE85" s="216"/>
      <c r="BF85" s="101"/>
      <c r="BG85" s="101"/>
      <c r="BH85" s="99"/>
    </row>
    <row r="86" spans="1:60" x14ac:dyDescent="0.25">
      <c r="A86">
        <v>54</v>
      </c>
      <c r="B86" s="61">
        <f ca="1">OFFSET(InputPriceData!B$15,CalculationsAndCharts!$A86+$A$11,0,1,1)</f>
        <v>42394</v>
      </c>
      <c r="C86" s="3">
        <f ca="1">OFFSET(InputPriceData!G$15,CalculationsAndCharts!$A86+$A$11,IF($C$7,8,0),1,1)</f>
        <v>130371700</v>
      </c>
      <c r="D86" s="4">
        <f ca="1">OFFSET(InputPriceData!C$15,CalculationsAndCharts!$A86+$A$11,IF($C$7,8,0),1,1)</f>
        <v>188.95</v>
      </c>
      <c r="E86" s="4">
        <f ca="1">OFFSET(InputPriceData!D$15,CalculationsAndCharts!$A86+$A$11,IF($C$7,8,0),1,1)</f>
        <v>189.17</v>
      </c>
      <c r="F86" s="4">
        <f ca="1">OFFSET(InputPriceData!E$15,CalculationsAndCharts!$A86+$A$11,IF($C$7,8,0),1,1)</f>
        <v>186.45</v>
      </c>
      <c r="G86" s="4">
        <f ca="1">OFFSET(InputPriceData!F$15,CalculationsAndCharts!$A86+$A$11,IF($C$7,8,0),1,1)</f>
        <v>186.68</v>
      </c>
      <c r="H86" s="342">
        <f t="shared" ca="1" si="2"/>
        <v>190.97165777440549</v>
      </c>
      <c r="I86" s="342">
        <f t="shared" ca="1" si="3"/>
        <v>193.45733553861339</v>
      </c>
      <c r="J86" s="340">
        <f t="shared" ca="1" si="4"/>
        <v>-2.4856777642079795</v>
      </c>
      <c r="K86" s="170">
        <f t="shared" ca="1" si="0"/>
        <v>6.1785939474779799</v>
      </c>
      <c r="L86" s="341">
        <f t="shared" ca="1" si="1"/>
        <v>1.136740908240423</v>
      </c>
      <c r="M86" s="341">
        <f t="shared" ca="1" si="5"/>
        <v>-1.136740908240423</v>
      </c>
      <c r="N86" s="170"/>
      <c r="O86" s="340"/>
      <c r="P86" s="3" t="e">
        <f t="shared" ca="1" si="6"/>
        <v>#N/A</v>
      </c>
      <c r="Q86" s="3">
        <f t="shared" ca="1" si="7"/>
        <v>130371700</v>
      </c>
      <c r="S86" s="99"/>
      <c r="T86" s="350"/>
      <c r="U86" s="350"/>
      <c r="V86" s="349"/>
      <c r="W86" s="313"/>
      <c r="X86" s="302"/>
      <c r="Y86" s="211"/>
      <c r="Z86" s="320"/>
      <c r="AA86" s="246"/>
      <c r="AB86" s="125"/>
      <c r="AC86" s="125"/>
      <c r="AD86" s="125"/>
      <c r="AE86" s="125"/>
      <c r="AF86" s="125"/>
      <c r="AG86" s="125"/>
      <c r="AH86" s="125"/>
      <c r="AJ86" s="125"/>
      <c r="AK86" s="125"/>
      <c r="AM86" s="246"/>
      <c r="AO86" s="246"/>
      <c r="AP86" s="211"/>
      <c r="AQ86" s="211"/>
      <c r="AR86" s="199"/>
      <c r="AT86" s="225"/>
      <c r="AU86" s="225"/>
      <c r="AV86" s="225"/>
      <c r="AW86" s="99"/>
      <c r="AX86" s="199"/>
      <c r="AY86" s="199"/>
      <c r="AZ86" s="37"/>
      <c r="BA86" s="123"/>
      <c r="BB86" s="211"/>
      <c r="BC86" s="211"/>
      <c r="BD86" s="216"/>
      <c r="BE86" s="216"/>
      <c r="BF86" s="101"/>
      <c r="BG86" s="101"/>
      <c r="BH86" s="99"/>
    </row>
    <row r="87" spans="1:60" x14ac:dyDescent="0.25">
      <c r="A87">
        <v>55</v>
      </c>
      <c r="B87" s="61">
        <f ca="1">OFFSET(InputPriceData!B$15,CalculationsAndCharts!$A87+$A$11,0,1,1)</f>
        <v>42391</v>
      </c>
      <c r="C87" s="3">
        <f ca="1">OFFSET(InputPriceData!G$15,CalculationsAndCharts!$A87+$A$11,IF($C$7,8,0),1,1)</f>
        <v>168319600</v>
      </c>
      <c r="D87" s="4">
        <f ca="1">OFFSET(InputPriceData!C$15,CalculationsAndCharts!$A87+$A$11,IF($C$7,8,0),1,1)</f>
        <v>188.81</v>
      </c>
      <c r="E87" s="4">
        <f ca="1">OFFSET(InputPriceData!D$15,CalculationsAndCharts!$A87+$A$11,IF($C$7,8,0),1,1)</f>
        <v>189.78</v>
      </c>
      <c r="F87" s="4">
        <f ca="1">OFFSET(InputPriceData!E$15,CalculationsAndCharts!$A87+$A$11,IF($C$7,8,0),1,1)</f>
        <v>187.91</v>
      </c>
      <c r="G87" s="4">
        <f ca="1">OFFSET(InputPriceData!F$15,CalculationsAndCharts!$A87+$A$11,IF($C$7,8,0),1,1)</f>
        <v>189.54</v>
      </c>
      <c r="H87" s="342">
        <f t="shared" ca="1" si="2"/>
        <v>191.58475174217767</v>
      </c>
      <c r="I87" s="342">
        <f t="shared" ca="1" si="3"/>
        <v>194.07345695121461</v>
      </c>
      <c r="J87" s="340">
        <f t="shared" ca="1" si="4"/>
        <v>-2.4887052090369939</v>
      </c>
      <c r="K87" s="170">
        <f t="shared" ca="1" si="0"/>
        <v>6.1936536174878674</v>
      </c>
      <c r="L87" s="341">
        <f t="shared" ca="1" si="1"/>
        <v>1.1043887975266322</v>
      </c>
      <c r="M87" s="341">
        <f t="shared" ca="1" si="5"/>
        <v>-1.1043887975266322</v>
      </c>
      <c r="N87" s="170"/>
      <c r="O87" s="340"/>
      <c r="P87" s="3">
        <f t="shared" ca="1" si="6"/>
        <v>168319600</v>
      </c>
      <c r="Q87" s="3" t="e">
        <f t="shared" ca="1" si="7"/>
        <v>#N/A</v>
      </c>
      <c r="S87" s="99"/>
      <c r="T87" s="350"/>
      <c r="U87" s="350"/>
      <c r="V87" s="349"/>
      <c r="W87" s="313"/>
      <c r="X87" s="302"/>
      <c r="Y87" s="211"/>
      <c r="Z87" s="320"/>
      <c r="AA87" s="246"/>
      <c r="AB87" s="125"/>
      <c r="AC87" s="125"/>
      <c r="AD87" s="125"/>
      <c r="AE87" s="125"/>
      <c r="AF87" s="125"/>
      <c r="AG87" s="125"/>
      <c r="AH87" s="125"/>
      <c r="AJ87" s="125"/>
      <c r="AK87" s="125"/>
      <c r="AM87" s="246"/>
      <c r="AO87" s="246"/>
      <c r="AP87" s="211"/>
      <c r="AQ87" s="211"/>
      <c r="AR87" s="199"/>
      <c r="AT87" s="225"/>
      <c r="AU87" s="225"/>
      <c r="AV87" s="225"/>
      <c r="AW87" s="99"/>
      <c r="AX87" s="199"/>
      <c r="AY87" s="199"/>
      <c r="AZ87" s="37"/>
      <c r="BA87" s="123"/>
      <c r="BB87" s="211"/>
      <c r="BC87" s="211"/>
      <c r="BD87" s="216"/>
      <c r="BE87" s="216"/>
      <c r="BF87" s="101"/>
      <c r="BG87" s="101"/>
      <c r="BH87" s="99"/>
    </row>
    <row r="88" spans="1:60" x14ac:dyDescent="0.25">
      <c r="A88">
        <v>56</v>
      </c>
      <c r="B88" s="61">
        <f ca="1">OFFSET(InputPriceData!B$15,CalculationsAndCharts!$A88+$A$11,0,1,1)</f>
        <v>42390</v>
      </c>
      <c r="C88" s="3">
        <f ca="1">OFFSET(InputPriceData!G$15,CalculationsAndCharts!$A88+$A$11,IF($C$7,8,0),1,1)</f>
        <v>195772900</v>
      </c>
      <c r="D88" s="4">
        <f ca="1">OFFSET(InputPriceData!C$15,CalculationsAndCharts!$A88+$A$11,IF($C$7,8,0),1,1)</f>
        <v>185.25</v>
      </c>
      <c r="E88" s="4">
        <f ca="1">OFFSET(InputPriceData!D$15,CalculationsAndCharts!$A88+$A$11,IF($C$7,8,0),1,1)</f>
        <v>187.9</v>
      </c>
      <c r="F88" s="4">
        <f ca="1">OFFSET(InputPriceData!E$15,CalculationsAndCharts!$A88+$A$11,IF($C$7,8,0),1,1)</f>
        <v>183.69</v>
      </c>
      <c r="G88" s="4">
        <f ca="1">OFFSET(InputPriceData!F$15,CalculationsAndCharts!$A88+$A$11,IF($C$7,8,0),1,1)</f>
        <v>185.73</v>
      </c>
      <c r="H88" s="342">
        <f t="shared" ca="1" si="2"/>
        <v>191.87685913391735</v>
      </c>
      <c r="I88" s="342">
        <f t="shared" ca="1" si="3"/>
        <v>194.48558940132506</v>
      </c>
      <c r="J88" s="340">
        <f t="shared" ca="1" si="4"/>
        <v>-2.6087302674077515</v>
      </c>
      <c r="K88" s="170">
        <f t="shared" ca="1" si="0"/>
        <v>6.8054736080893186</v>
      </c>
      <c r="L88" s="341">
        <f t="shared" ca="1" si="1"/>
        <v>1.0739831018762935</v>
      </c>
      <c r="M88" s="341">
        <f t="shared" ca="1" si="5"/>
        <v>-1.0739831018762935</v>
      </c>
      <c r="N88" s="170"/>
      <c r="O88" s="340"/>
      <c r="P88" s="3">
        <f t="shared" ca="1" si="6"/>
        <v>195772900</v>
      </c>
      <c r="Q88" s="3" t="e">
        <f t="shared" ca="1" si="7"/>
        <v>#N/A</v>
      </c>
      <c r="S88" s="99"/>
      <c r="T88" s="350"/>
      <c r="U88" s="350"/>
      <c r="V88" s="349"/>
      <c r="W88" s="313"/>
      <c r="X88" s="302"/>
      <c r="Y88" s="211"/>
      <c r="Z88" s="320"/>
      <c r="AA88" s="246"/>
      <c r="AB88" s="125"/>
      <c r="AC88" s="125"/>
      <c r="AD88" s="125"/>
      <c r="AE88" s="125"/>
      <c r="AF88" s="125"/>
      <c r="AG88" s="125"/>
      <c r="AH88" s="125"/>
      <c r="AJ88" s="125"/>
      <c r="AK88" s="125"/>
      <c r="AM88" s="246"/>
      <c r="AO88" s="246"/>
      <c r="AP88" s="211"/>
      <c r="AQ88" s="211"/>
      <c r="AR88" s="199"/>
      <c r="AT88" s="225"/>
      <c r="AU88" s="225"/>
      <c r="AV88" s="225"/>
      <c r="AW88" s="99"/>
      <c r="AX88" s="199"/>
      <c r="AY88" s="199"/>
      <c r="AZ88" s="37"/>
      <c r="BA88" s="123"/>
      <c r="BB88" s="211"/>
      <c r="BC88" s="211"/>
      <c r="BD88" s="216"/>
      <c r="BE88" s="216"/>
      <c r="BF88" s="101"/>
      <c r="BG88" s="101"/>
      <c r="BH88" s="99"/>
    </row>
    <row r="89" spans="1:60" x14ac:dyDescent="0.25">
      <c r="A89">
        <v>57</v>
      </c>
      <c r="B89" s="61">
        <f ca="1">OFFSET(InputPriceData!B$15,CalculationsAndCharts!$A89+$A$11,0,1,1)</f>
        <v>42389</v>
      </c>
      <c r="C89" s="3">
        <f ca="1">OFFSET(InputPriceData!G$15,CalculationsAndCharts!$A89+$A$11,IF($C$7,8,0),1,1)</f>
        <v>286547800</v>
      </c>
      <c r="D89" s="4">
        <f ca="1">OFFSET(InputPriceData!C$15,CalculationsAndCharts!$A89+$A$11,IF($C$7,8,0),1,1)</f>
        <v>184.08</v>
      </c>
      <c r="E89" s="4">
        <f ca="1">OFFSET(InputPriceData!D$15,CalculationsAndCharts!$A89+$A$11,IF($C$7,8,0),1,1)</f>
        <v>186.54</v>
      </c>
      <c r="F89" s="4">
        <f ca="1">OFFSET(InputPriceData!E$15,CalculationsAndCharts!$A89+$A$11,IF($C$7,8,0),1,1)</f>
        <v>180.09</v>
      </c>
      <c r="G89" s="4">
        <f ca="1">OFFSET(InputPriceData!F$15,CalculationsAndCharts!$A89+$A$11,IF($C$7,8,0),1,1)</f>
        <v>184.7</v>
      </c>
      <c r="H89" s="342">
        <f t="shared" ca="1" si="2"/>
        <v>192.75498186733412</v>
      </c>
      <c r="I89" s="342">
        <f t="shared" ca="1" si="3"/>
        <v>195.28155207417279</v>
      </c>
      <c r="J89" s="340">
        <f t="shared" ca="1" si="4"/>
        <v>-2.5265702068387239</v>
      </c>
      <c r="K89" s="170">
        <f t="shared" ca="1" si="0"/>
        <v>6.383557010085072</v>
      </c>
      <c r="L89" s="341">
        <f t="shared" ca="1" si="1"/>
        <v>1.0411009298422866</v>
      </c>
      <c r="M89" s="341">
        <f t="shared" ca="1" si="5"/>
        <v>-1.0411009298422866</v>
      </c>
      <c r="N89" s="170"/>
      <c r="O89" s="340"/>
      <c r="P89" s="3">
        <f t="shared" ca="1" si="6"/>
        <v>286547800</v>
      </c>
      <c r="Q89" s="3" t="e">
        <f t="shared" ca="1" si="7"/>
        <v>#N/A</v>
      </c>
      <c r="S89" s="99"/>
      <c r="T89" s="350"/>
      <c r="U89" s="350"/>
      <c r="V89" s="349"/>
      <c r="W89" s="313"/>
      <c r="X89" s="302"/>
      <c r="Y89" s="211"/>
      <c r="Z89" s="320"/>
      <c r="AA89" s="246"/>
      <c r="AB89" s="125"/>
      <c r="AC89" s="125"/>
      <c r="AD89" s="125"/>
      <c r="AE89" s="125"/>
      <c r="AF89" s="125"/>
      <c r="AG89" s="125"/>
      <c r="AH89" s="125"/>
      <c r="AJ89" s="125"/>
      <c r="AK89" s="125"/>
      <c r="AM89" s="246"/>
      <c r="AO89" s="246"/>
      <c r="AP89" s="211"/>
      <c r="AQ89" s="211"/>
      <c r="AR89" s="199"/>
      <c r="AT89" s="225"/>
      <c r="AU89" s="225"/>
      <c r="AV89" s="225"/>
      <c r="AW89" s="99"/>
      <c r="AX89" s="199"/>
      <c r="AY89" s="199"/>
      <c r="AZ89" s="37"/>
      <c r="BA89" s="123"/>
      <c r="BB89" s="211"/>
      <c r="BC89" s="211"/>
      <c r="BD89" s="216"/>
      <c r="BE89" s="216"/>
      <c r="BF89" s="101"/>
      <c r="BG89" s="101"/>
      <c r="BH89" s="99"/>
    </row>
    <row r="90" spans="1:60" x14ac:dyDescent="0.25">
      <c r="A90">
        <v>58</v>
      </c>
      <c r="B90" s="61">
        <f ca="1">OFFSET(InputPriceData!B$15,CalculationsAndCharts!$A90+$A$11,0,1,1)</f>
        <v>42388</v>
      </c>
      <c r="C90" s="3">
        <f ca="1">OFFSET(InputPriceData!G$15,CalculationsAndCharts!$A90+$A$11,IF($C$7,8,0),1,1)</f>
        <v>195244400</v>
      </c>
      <c r="D90" s="4">
        <f ca="1">OFFSET(InputPriceData!C$15,CalculationsAndCharts!$A90+$A$11,IF($C$7,8,0),1,1)</f>
        <v>188.99</v>
      </c>
      <c r="E90" s="4">
        <f ca="1">OFFSET(InputPriceData!D$15,CalculationsAndCharts!$A90+$A$11,IF($C$7,8,0),1,1)</f>
        <v>189.13</v>
      </c>
      <c r="F90" s="4">
        <f ca="1">OFFSET(InputPriceData!E$15,CalculationsAndCharts!$A90+$A$11,IF($C$7,8,0),1,1)</f>
        <v>185.24</v>
      </c>
      <c r="G90" s="4">
        <f ca="1">OFFSET(InputPriceData!F$15,CalculationsAndCharts!$A90+$A$11,IF($C$7,8,0),1,1)</f>
        <v>187.1</v>
      </c>
      <c r="H90" s="342">
        <f t="shared" ca="1" si="2"/>
        <v>193.90569356266758</v>
      </c>
      <c r="I90" s="342">
        <f t="shared" ca="1" si="3"/>
        <v>196.24351135364304</v>
      </c>
      <c r="J90" s="340">
        <f t="shared" ca="1" si="4"/>
        <v>-2.3378177909755369</v>
      </c>
      <c r="K90" s="170">
        <f t="shared" ca="1" si="0"/>
        <v>5.4653920238017388</v>
      </c>
      <c r="L90" s="341">
        <f t="shared" ca="1" si="1"/>
        <v>1.0125438365699426</v>
      </c>
      <c r="M90" s="341">
        <f t="shared" ca="1" si="5"/>
        <v>-1.0125438365699426</v>
      </c>
      <c r="N90" s="170"/>
      <c r="O90" s="340"/>
      <c r="P90" s="3" t="e">
        <f t="shared" ca="1" si="6"/>
        <v>#N/A</v>
      </c>
      <c r="Q90" s="3">
        <f t="shared" ca="1" si="7"/>
        <v>195244400</v>
      </c>
      <c r="S90" s="99"/>
      <c r="T90" s="350"/>
      <c r="U90" s="350"/>
      <c r="V90" s="349"/>
      <c r="W90" s="313"/>
      <c r="X90" s="302"/>
      <c r="Y90" s="211"/>
      <c r="Z90" s="320"/>
      <c r="AA90" s="246"/>
      <c r="AB90" s="125"/>
      <c r="AC90" s="125"/>
      <c r="AD90" s="125"/>
      <c r="AE90" s="125"/>
      <c r="AF90" s="125"/>
      <c r="AG90" s="125"/>
      <c r="AH90" s="125"/>
      <c r="AJ90" s="125"/>
      <c r="AK90" s="125"/>
      <c r="AM90" s="246"/>
      <c r="AO90" s="246"/>
      <c r="AP90" s="211"/>
      <c r="AQ90" s="211"/>
      <c r="AR90" s="199"/>
      <c r="AT90" s="225"/>
      <c r="AU90" s="225"/>
      <c r="AV90" s="225"/>
      <c r="AW90" s="99"/>
      <c r="AX90" s="199"/>
      <c r="AY90" s="199"/>
      <c r="AZ90" s="37"/>
      <c r="BA90" s="123"/>
      <c r="BB90" s="211"/>
      <c r="BC90" s="211"/>
      <c r="BD90" s="216"/>
      <c r="BE90" s="216"/>
      <c r="BF90" s="101"/>
      <c r="BG90" s="101"/>
      <c r="BH90" s="99"/>
    </row>
    <row r="91" spans="1:60" x14ac:dyDescent="0.25">
      <c r="A91">
        <v>59</v>
      </c>
      <c r="B91" s="61">
        <f ca="1">OFFSET(InputPriceData!B$15,CalculationsAndCharts!$A91+$A$11,0,1,1)</f>
        <v>42384</v>
      </c>
      <c r="C91" s="3">
        <f ca="1">OFFSET(InputPriceData!G$15,CalculationsAndCharts!$A91+$A$11,IF($C$7,8,0),1,1)</f>
        <v>324846400</v>
      </c>
      <c r="D91" s="4">
        <f ca="1">OFFSET(InputPriceData!C$15,CalculationsAndCharts!$A91+$A$11,IF($C$7,8,0),1,1)</f>
        <v>185.81</v>
      </c>
      <c r="E91" s="4">
        <f ca="1">OFFSET(InputPriceData!D$15,CalculationsAndCharts!$A91+$A$11,IF($C$7,8,0),1,1)</f>
        <v>187.79</v>
      </c>
      <c r="F91" s="4">
        <f ca="1">OFFSET(InputPriceData!E$15,CalculationsAndCharts!$A91+$A$11,IF($C$7,8,0),1,1)</f>
        <v>184.57</v>
      </c>
      <c r="G91" s="4">
        <f ca="1">OFFSET(InputPriceData!F$15,CalculationsAndCharts!$A91+$A$11,IF($C$7,8,0),1,1)</f>
        <v>186.85</v>
      </c>
      <c r="H91" s="342">
        <f t="shared" ca="1" si="2"/>
        <v>194.87793550019154</v>
      </c>
      <c r="I91" s="342">
        <f t="shared" ca="1" si="3"/>
        <v>197.07473965851969</v>
      </c>
      <c r="J91" s="340">
        <f t="shared" ca="1" si="4"/>
        <v>-2.1968041583282449</v>
      </c>
      <c r="K91" s="170">
        <f t="shared" ca="1" si="0"/>
        <v>4.8259485100482689</v>
      </c>
      <c r="L91" s="341">
        <f t="shared" ca="1" si="1"/>
        <v>0.99291813723933586</v>
      </c>
      <c r="M91" s="341">
        <f t="shared" ca="1" si="5"/>
        <v>-0.99291813723933586</v>
      </c>
      <c r="N91" s="170"/>
      <c r="O91" s="340"/>
      <c r="P91" s="3">
        <f t="shared" ca="1" si="6"/>
        <v>324846400</v>
      </c>
      <c r="Q91" s="3" t="e">
        <f t="shared" ca="1" si="7"/>
        <v>#N/A</v>
      </c>
      <c r="S91" s="99"/>
      <c r="T91" s="350"/>
      <c r="U91" s="350"/>
      <c r="V91" s="349"/>
      <c r="W91" s="313"/>
      <c r="X91" s="302"/>
      <c r="Y91" s="211"/>
      <c r="Z91" s="320"/>
      <c r="AA91" s="246"/>
      <c r="AB91" s="125"/>
      <c r="AC91" s="125"/>
      <c r="AD91" s="125"/>
      <c r="AE91" s="125"/>
      <c r="AF91" s="125"/>
      <c r="AG91" s="125"/>
      <c r="AH91" s="125"/>
      <c r="AJ91" s="125"/>
      <c r="AK91" s="125"/>
      <c r="AM91" s="246"/>
      <c r="AO91" s="246"/>
      <c r="AP91" s="211"/>
      <c r="AQ91" s="211"/>
      <c r="AR91" s="199"/>
      <c r="AT91" s="225"/>
      <c r="AU91" s="225"/>
      <c r="AV91" s="225"/>
      <c r="AW91" s="99"/>
      <c r="AX91" s="199"/>
      <c r="AY91" s="199"/>
      <c r="AZ91" s="37"/>
      <c r="BA91" s="123"/>
      <c r="BB91" s="211"/>
      <c r="BC91" s="211"/>
      <c r="BD91" s="216"/>
      <c r="BE91" s="216"/>
      <c r="BF91" s="101"/>
      <c r="BG91" s="101"/>
      <c r="BH91" s="99"/>
    </row>
    <row r="92" spans="1:60" x14ac:dyDescent="0.25">
      <c r="A92">
        <v>60</v>
      </c>
      <c r="B92" s="61">
        <f ca="1">OFFSET(InputPriceData!B$15,CalculationsAndCharts!$A92+$A$11,0,1,1)</f>
        <v>42383</v>
      </c>
      <c r="C92" s="3">
        <f ca="1">OFFSET(InputPriceData!G$15,CalculationsAndCharts!$A92+$A$11,IF($C$7,8,0),1,1)</f>
        <v>240795600</v>
      </c>
      <c r="D92" s="4">
        <f ca="1">OFFSET(InputPriceData!C$15,CalculationsAndCharts!$A92+$A$11,IF($C$7,8,0),1,1)</f>
        <v>188.58</v>
      </c>
      <c r="E92" s="4">
        <f ca="1">OFFSET(InputPriceData!D$15,CalculationsAndCharts!$A92+$A$11,IF($C$7,8,0),1,1)</f>
        <v>192.27</v>
      </c>
      <c r="F92" s="4">
        <f ca="1">OFFSET(InputPriceData!E$15,CalculationsAndCharts!$A92+$A$11,IF($C$7,8,0),1,1)</f>
        <v>186.7</v>
      </c>
      <c r="G92" s="4">
        <f ca="1">OFFSET(InputPriceData!F$15,CalculationsAndCharts!$A92+$A$11,IF($C$7,8,0),1,1)</f>
        <v>190.95</v>
      </c>
      <c r="H92" s="342">
        <f t="shared" ca="1" si="2"/>
        <v>196.02478342879033</v>
      </c>
      <c r="I92" s="342">
        <f t="shared" ca="1" si="3"/>
        <v>198.00426144565785</v>
      </c>
      <c r="J92" s="340">
        <f t="shared" ca="1" si="4"/>
        <v>-1.9794780168676169</v>
      </c>
      <c r="K92" s="170">
        <f t="shared" ca="1" si="0"/>
        <v>3.9183332192621534</v>
      </c>
      <c r="L92" s="341">
        <f t="shared" ca="1" si="1"/>
        <v>0.97869693468394026</v>
      </c>
      <c r="M92" s="341">
        <f t="shared" ca="1" si="5"/>
        <v>-0.97869693468394026</v>
      </c>
      <c r="N92" s="170"/>
      <c r="O92" s="340"/>
      <c r="P92" s="3">
        <f t="shared" ca="1" si="6"/>
        <v>240795600</v>
      </c>
      <c r="Q92" s="3" t="e">
        <f t="shared" ca="1" si="7"/>
        <v>#N/A</v>
      </c>
      <c r="S92" s="99"/>
      <c r="T92" s="350"/>
      <c r="U92" s="350"/>
      <c r="V92" s="349"/>
      <c r="W92" s="313"/>
      <c r="X92" s="302"/>
      <c r="Y92" s="211"/>
      <c r="Z92" s="320"/>
      <c r="AA92" s="246"/>
      <c r="AB92" s="125"/>
      <c r="AC92" s="125"/>
      <c r="AD92" s="125"/>
      <c r="AE92" s="125"/>
      <c r="AF92" s="125"/>
      <c r="AG92" s="125"/>
      <c r="AH92" s="125"/>
      <c r="AJ92" s="125"/>
      <c r="AK92" s="125"/>
      <c r="AM92" s="246"/>
      <c r="AO92" s="246"/>
      <c r="AP92" s="211"/>
      <c r="AQ92" s="211"/>
      <c r="AR92" s="199"/>
      <c r="AT92" s="225"/>
      <c r="AU92" s="225"/>
      <c r="AV92" s="225"/>
      <c r="AW92" s="99"/>
      <c r="AX92" s="199"/>
      <c r="AY92" s="199"/>
      <c r="AZ92" s="37"/>
      <c r="BA92" s="123"/>
      <c r="BB92" s="211"/>
      <c r="BC92" s="211"/>
      <c r="BD92" s="216"/>
      <c r="BE92" s="216"/>
      <c r="BF92" s="101"/>
      <c r="BG92" s="101"/>
      <c r="BH92" s="99"/>
    </row>
    <row r="93" spans="1:60" x14ac:dyDescent="0.25">
      <c r="A93">
        <v>61</v>
      </c>
      <c r="B93" s="61">
        <f ca="1">OFFSET(InputPriceData!B$15,CalculationsAndCharts!$A93+$A$11,0,1,1)</f>
        <v>42382</v>
      </c>
      <c r="C93" s="3">
        <f ca="1">OFFSET(InputPriceData!G$15,CalculationsAndCharts!$A93+$A$11,IF($C$7,8,0),1,1)</f>
        <v>221168900</v>
      </c>
      <c r="D93" s="4">
        <f ca="1">OFFSET(InputPriceData!C$15,CalculationsAndCharts!$A93+$A$11,IF($C$7,8,0),1,1)</f>
        <v>193.45</v>
      </c>
      <c r="E93" s="4">
        <f ca="1">OFFSET(InputPriceData!D$15,CalculationsAndCharts!$A93+$A$11,IF($C$7,8,0),1,1)</f>
        <v>193.86</v>
      </c>
      <c r="F93" s="4">
        <f ca="1">OFFSET(InputPriceData!E$15,CalculationsAndCharts!$A93+$A$11,IF($C$7,8,0),1,1)</f>
        <v>187.41</v>
      </c>
      <c r="G93" s="4">
        <f ca="1">OFFSET(InputPriceData!F$15,CalculationsAndCharts!$A93+$A$11,IF($C$7,8,0),1,1)</f>
        <v>187.86</v>
      </c>
      <c r="H93" s="342">
        <f t="shared" ca="1" si="2"/>
        <v>196.74975249004609</v>
      </c>
      <c r="I93" s="342">
        <f t="shared" ca="1" si="3"/>
        <v>198.64555794071765</v>
      </c>
      <c r="J93" s="340">
        <f t="shared" ca="1" si="4"/>
        <v>-1.8958054506716699</v>
      </c>
      <c r="K93" s="170">
        <f t="shared" ca="1" si="0"/>
        <v>3.5940783067964137</v>
      </c>
      <c r="L93" s="341">
        <f t="shared" ca="1" si="1"/>
        <v>0.97058440747754782</v>
      </c>
      <c r="M93" s="341">
        <f t="shared" ca="1" si="5"/>
        <v>-0.97058440747754782</v>
      </c>
      <c r="N93" s="170"/>
      <c r="O93" s="340"/>
      <c r="P93" s="3" t="e">
        <f t="shared" ca="1" si="6"/>
        <v>#N/A</v>
      </c>
      <c r="Q93" s="3">
        <f t="shared" ca="1" si="7"/>
        <v>221168900</v>
      </c>
      <c r="S93" s="99"/>
      <c r="T93" s="350"/>
      <c r="U93" s="350"/>
      <c r="V93" s="349"/>
      <c r="W93" s="313"/>
      <c r="X93" s="302"/>
      <c r="Y93" s="211"/>
      <c r="Z93" s="320"/>
      <c r="AA93" s="246"/>
      <c r="AB93" s="125"/>
      <c r="AC93" s="125"/>
      <c r="AD93" s="125"/>
      <c r="AE93" s="125"/>
      <c r="AF93" s="125"/>
      <c r="AG93" s="125"/>
      <c r="AH93" s="125"/>
      <c r="AJ93" s="125"/>
      <c r="AK93" s="125"/>
      <c r="AM93" s="246"/>
      <c r="AO93" s="246"/>
      <c r="AP93" s="211"/>
      <c r="AQ93" s="211"/>
      <c r="AR93" s="199"/>
      <c r="AT93" s="225"/>
      <c r="AU93" s="225"/>
      <c r="AV93" s="225"/>
      <c r="AW93" s="99"/>
      <c r="AX93" s="199"/>
      <c r="AY93" s="199"/>
      <c r="AZ93" s="37"/>
      <c r="BA93" s="123"/>
      <c r="BB93" s="211"/>
      <c r="BC93" s="211"/>
      <c r="BD93" s="216"/>
      <c r="BE93" s="216"/>
      <c r="BF93" s="101"/>
      <c r="BG93" s="101"/>
      <c r="BH93" s="99"/>
    </row>
    <row r="94" spans="1:60" x14ac:dyDescent="0.25">
      <c r="A94">
        <v>62</v>
      </c>
      <c r="B94" s="61">
        <f ca="1">OFFSET(InputPriceData!B$15,CalculationsAndCharts!$A94+$A$11,0,1,1)</f>
        <v>42381</v>
      </c>
      <c r="C94" s="3">
        <f ca="1">OFFSET(InputPriceData!G$15,CalculationsAndCharts!$A94+$A$11,IF($C$7,8,0),1,1)</f>
        <v>172330500</v>
      </c>
      <c r="D94" s="4">
        <f ca="1">OFFSET(InputPriceData!C$15,CalculationsAndCharts!$A94+$A$11,IF($C$7,8,0),1,1)</f>
        <v>192.83</v>
      </c>
      <c r="E94" s="4">
        <f ca="1">OFFSET(InputPriceData!D$15,CalculationsAndCharts!$A94+$A$11,IF($C$7,8,0),1,1)</f>
        <v>193.55</v>
      </c>
      <c r="F94" s="4">
        <f ca="1">OFFSET(InputPriceData!E$15,CalculationsAndCharts!$A94+$A$11,IF($C$7,8,0),1,1)</f>
        <v>190.16</v>
      </c>
      <c r="G94" s="4">
        <f ca="1">OFFSET(InputPriceData!F$15,CalculationsAndCharts!$A94+$A$11,IF($C$7,8,0),1,1)</f>
        <v>192.67</v>
      </c>
      <c r="H94" s="342">
        <f t="shared" ca="1" si="2"/>
        <v>198.01971713148123</v>
      </c>
      <c r="I94" s="342">
        <f t="shared" ca="1" si="3"/>
        <v>199.62606320805563</v>
      </c>
      <c r="J94" s="340">
        <f t="shared" ca="1" si="4"/>
        <v>-1.6063460765744946</v>
      </c>
      <c r="K94" s="170">
        <f t="shared" ca="1" si="0"/>
        <v>2.5803477177262719</v>
      </c>
      <c r="L94" s="341">
        <f t="shared" ca="1" si="1"/>
        <v>0.96243149519644666</v>
      </c>
      <c r="M94" s="341">
        <f t="shared" ca="1" si="5"/>
        <v>-0.96243149519644666</v>
      </c>
      <c r="N94" s="170"/>
      <c r="O94" s="340"/>
      <c r="P94" s="3" t="e">
        <f t="shared" ca="1" si="6"/>
        <v>#N/A</v>
      </c>
      <c r="Q94" s="3">
        <f t="shared" ca="1" si="7"/>
        <v>172330500</v>
      </c>
      <c r="S94" s="99"/>
      <c r="T94" s="350"/>
      <c r="U94" s="350"/>
      <c r="V94" s="349"/>
      <c r="W94" s="313"/>
      <c r="X94" s="302"/>
      <c r="Y94" s="211"/>
      <c r="Z94" s="320"/>
      <c r="AA94" s="246"/>
      <c r="AB94" s="125"/>
      <c r="AC94" s="125"/>
      <c r="AD94" s="125"/>
      <c r="AE94" s="125"/>
      <c r="AF94" s="125"/>
      <c r="AG94" s="125"/>
      <c r="AH94" s="125"/>
      <c r="AJ94" s="125"/>
      <c r="AK94" s="125"/>
      <c r="AM94" s="246"/>
      <c r="AO94" s="246"/>
      <c r="AP94" s="211"/>
      <c r="AQ94" s="211"/>
      <c r="AR94" s="199"/>
      <c r="AT94" s="225"/>
      <c r="AU94" s="225"/>
      <c r="AV94" s="225"/>
      <c r="AW94" s="99"/>
      <c r="AX94" s="199"/>
      <c r="AY94" s="199"/>
      <c r="AZ94" s="37"/>
      <c r="BA94" s="123"/>
      <c r="BB94" s="211"/>
      <c r="BC94" s="211"/>
      <c r="BD94" s="216"/>
      <c r="BE94" s="216"/>
      <c r="BF94" s="101"/>
      <c r="BG94" s="101"/>
      <c r="BH94" s="99"/>
    </row>
    <row r="95" spans="1:60" x14ac:dyDescent="0.25">
      <c r="A95">
        <v>63</v>
      </c>
      <c r="B95" s="61">
        <f ca="1">OFFSET(InputPriceData!B$15,CalculationsAndCharts!$A95+$A$11,0,1,1)</f>
        <v>42380</v>
      </c>
      <c r="C95" s="3">
        <f ca="1">OFFSET(InputPriceData!G$15,CalculationsAndCharts!$A95+$A$11,IF($C$7,8,0),1,1)</f>
        <v>187941300</v>
      </c>
      <c r="D95" s="4">
        <f ca="1">OFFSET(InputPriceData!C$15,CalculationsAndCharts!$A95+$A$11,IF($C$7,8,0),1,1)</f>
        <v>192.02</v>
      </c>
      <c r="E95" s="4">
        <f ca="1">OFFSET(InputPriceData!D$15,CalculationsAndCharts!$A95+$A$11,IF($C$7,8,0),1,1)</f>
        <v>192.42</v>
      </c>
      <c r="F95" s="4">
        <f ca="1">OFFSET(InputPriceData!E$15,CalculationsAndCharts!$A95+$A$11,IF($C$7,8,0),1,1)</f>
        <v>188.85</v>
      </c>
      <c r="G95" s="4">
        <f ca="1">OFFSET(InputPriceData!F$15,CalculationsAndCharts!$A95+$A$11,IF($C$7,8,0),1,1)</f>
        <v>191.12</v>
      </c>
      <c r="H95" s="342">
        <f t="shared" ca="1" si="2"/>
        <v>198.78396243597854</v>
      </c>
      <c r="I95" s="342">
        <f t="shared" ca="1" si="3"/>
        <v>200.25843259060613</v>
      </c>
      <c r="J95" s="340">
        <f t="shared" ca="1" si="4"/>
        <v>-1.4744701546276979</v>
      </c>
      <c r="K95" s="170">
        <f t="shared" ca="1" si="0"/>
        <v>2.1740622368878273</v>
      </c>
      <c r="L95" s="341">
        <f t="shared" ca="1" si="1"/>
        <v>0.96436097025190026</v>
      </c>
      <c r="M95" s="341">
        <f t="shared" ca="1" si="5"/>
        <v>-0.96436097025190026</v>
      </c>
      <c r="N95" s="170"/>
      <c r="O95" s="340"/>
      <c r="P95" s="3" t="e">
        <f t="shared" ca="1" si="6"/>
        <v>#N/A</v>
      </c>
      <c r="Q95" s="3">
        <f t="shared" ca="1" si="7"/>
        <v>187941300</v>
      </c>
      <c r="S95" s="99"/>
      <c r="T95" s="350"/>
      <c r="U95" s="350"/>
      <c r="V95" s="349"/>
      <c r="W95" s="313"/>
      <c r="X95" s="302"/>
      <c r="Y95" s="211"/>
      <c r="Z95" s="320"/>
      <c r="AA95" s="246"/>
      <c r="AB95" s="125"/>
      <c r="AC95" s="125"/>
      <c r="AD95" s="125"/>
      <c r="AE95" s="125"/>
      <c r="AF95" s="125"/>
      <c r="AG95" s="125"/>
      <c r="AH95" s="125"/>
      <c r="AJ95" s="125"/>
      <c r="AK95" s="125"/>
      <c r="AM95" s="246"/>
      <c r="AO95" s="246"/>
      <c r="AP95" s="211"/>
      <c r="AQ95" s="211"/>
      <c r="AR95" s="199"/>
      <c r="AT95" s="225"/>
      <c r="AU95" s="225"/>
      <c r="AV95" s="225"/>
      <c r="AW95" s="99"/>
      <c r="AX95" s="199"/>
      <c r="AY95" s="199"/>
      <c r="AZ95" s="37"/>
      <c r="BA95" s="123"/>
      <c r="BB95" s="211"/>
      <c r="BC95" s="211"/>
      <c r="BD95" s="216"/>
      <c r="BE95" s="216"/>
      <c r="BF95" s="101"/>
      <c r="BG95" s="101"/>
      <c r="BH95" s="99"/>
    </row>
    <row r="96" spans="1:60" s="37" customFormat="1" x14ac:dyDescent="0.25">
      <c r="A96" s="37">
        <v>64</v>
      </c>
      <c r="B96" s="67">
        <f ca="1">OFFSET(InputPriceData!B$15,CalculationsAndCharts!$A96+$A$11,0,1,1)</f>
        <v>42377</v>
      </c>
      <c r="C96" s="226">
        <f ca="1">OFFSET(InputPriceData!G$15,CalculationsAndCharts!$A96+$A$11,IF($C$7,8,0),1,1)</f>
        <v>209817200</v>
      </c>
      <c r="D96" s="227">
        <f ca="1">OFFSET(InputPriceData!C$15,CalculationsAndCharts!$A96+$A$11,IF($C$7,8,0),1,1)</f>
        <v>194.19</v>
      </c>
      <c r="E96" s="227">
        <f ca="1">OFFSET(InputPriceData!D$15,CalculationsAndCharts!$A96+$A$11,IF($C$7,8,0),1,1)</f>
        <v>194.85</v>
      </c>
      <c r="F96" s="227">
        <f ca="1">OFFSET(InputPriceData!E$15,CalculationsAndCharts!$A96+$A$11,IF($C$7,8,0),1,1)</f>
        <v>190.6</v>
      </c>
      <c r="G96" s="227">
        <f ca="1">OFFSET(InputPriceData!F$15,CalculationsAndCharts!$A96+$A$11,IF($C$7,8,0),1,1)</f>
        <v>190.94</v>
      </c>
      <c r="H96" s="342">
        <f t="shared" ca="1" si="2"/>
        <v>199.87881421254687</v>
      </c>
      <c r="I96" s="342">
        <f t="shared" ca="1" si="3"/>
        <v>201.08919918975215</v>
      </c>
      <c r="J96" s="340">
        <f t="shared" ca="1" si="4"/>
        <v>-1.2103849772053579</v>
      </c>
      <c r="K96" s="170">
        <f t="shared" ca="1" si="0"/>
        <v>1.4650317930444148</v>
      </c>
      <c r="L96" s="341">
        <f t="shared" ca="1" si="1"/>
        <v>0.96771335394706393</v>
      </c>
      <c r="M96" s="341">
        <f t="shared" ca="1" si="5"/>
        <v>-0.96771335394706393</v>
      </c>
      <c r="N96" s="170"/>
      <c r="O96" s="340"/>
      <c r="P96" s="3" t="e">
        <f t="shared" ca="1" si="6"/>
        <v>#N/A</v>
      </c>
      <c r="Q96" s="3">
        <f t="shared" ca="1" si="7"/>
        <v>209817200</v>
      </c>
      <c r="R96"/>
      <c r="S96" s="99"/>
      <c r="T96" s="350"/>
      <c r="U96" s="350"/>
      <c r="V96" s="123"/>
      <c r="W96" s="313"/>
      <c r="X96" s="302"/>
      <c r="Y96" s="211"/>
      <c r="Z96" s="320"/>
      <c r="AA96" s="246"/>
      <c r="AB96" s="125"/>
      <c r="AC96" s="125"/>
      <c r="AD96" s="125"/>
      <c r="AE96" s="125"/>
      <c r="AF96" s="125"/>
      <c r="AG96" s="125"/>
      <c r="AH96" s="125"/>
      <c r="AI96" s="123"/>
      <c r="AJ96" s="125"/>
      <c r="AK96" s="125"/>
      <c r="AL96" s="123"/>
      <c r="AM96" s="246"/>
      <c r="AN96" s="123"/>
      <c r="AO96" s="246"/>
      <c r="AP96" s="211"/>
      <c r="AQ96" s="211"/>
      <c r="AR96" s="199"/>
      <c r="AS96" s="123"/>
      <c r="AT96" s="264"/>
      <c r="AU96" s="264"/>
      <c r="AV96" s="264"/>
      <c r="AW96" s="102"/>
      <c r="AX96" s="199"/>
      <c r="AY96" s="199"/>
      <c r="BA96" s="123"/>
      <c r="BB96" s="211"/>
      <c r="BC96" s="211"/>
      <c r="BD96" s="216"/>
      <c r="BE96" s="216"/>
      <c r="BF96" s="101"/>
      <c r="BG96" s="101"/>
      <c r="BH96" s="102"/>
    </row>
    <row r="97" spans="1:60" x14ac:dyDescent="0.25">
      <c r="A97">
        <v>65</v>
      </c>
      <c r="B97" s="61">
        <f ca="1">OFFSET(InputPriceData!B$15,CalculationsAndCharts!$A97+$A$11,0,1,1)</f>
        <v>42376</v>
      </c>
      <c r="C97" s="3">
        <f ca="1">OFFSET(InputPriceData!G$15,CalculationsAndCharts!$A97+$A$11,IF($C$7,8,0),1,1)</f>
        <v>213436100</v>
      </c>
      <c r="D97" s="4">
        <f ca="1">OFFSET(InputPriceData!C$15,CalculationsAndCharts!$A97+$A$11,IF($C$7,8,0),1,1)</f>
        <v>194.33</v>
      </c>
      <c r="E97" s="4">
        <f ca="1">OFFSET(InputPriceData!D$15,CalculationsAndCharts!$A97+$A$11,IF($C$7,8,0),1,1)</f>
        <v>196.43</v>
      </c>
      <c r="F97" s="4">
        <f ca="1">OFFSET(InputPriceData!E$15,CalculationsAndCharts!$A97+$A$11,IF($C$7,8,0),1,1)</f>
        <v>192.6</v>
      </c>
      <c r="G97" s="4">
        <f ca="1">OFFSET(InputPriceData!F$15,CalculationsAndCharts!$A97+$A$11,IF($C$7,8,0),1,1)</f>
        <v>193.05</v>
      </c>
      <c r="H97" s="342">
        <f t="shared" ca="1" si="2"/>
        <v>201.15578767148213</v>
      </c>
      <c r="I97" s="342">
        <f t="shared" ca="1" si="3"/>
        <v>202.0118536615478</v>
      </c>
      <c r="J97" s="340">
        <f t="shared" ca="1" si="4"/>
        <v>-0.8560659900657468</v>
      </c>
      <c r="K97" s="170">
        <f t="shared" ref="K97:K160" ca="1" si="8">J97*J97</f>
        <v>0.73284897934724724</v>
      </c>
      <c r="L97" s="341">
        <f t="shared" ref="L97:L160" ca="1" si="9">SQRT(SUM(OFFSET(K97,0,0,$A$18,1))/$A$18)</f>
        <v>0.97429596332292312</v>
      </c>
      <c r="M97" s="341">
        <f t="shared" ca="1" si="5"/>
        <v>-0.97429596332292312</v>
      </c>
      <c r="N97" s="170"/>
      <c r="O97" s="340"/>
      <c r="P97" s="3" t="e">
        <f t="shared" ca="1" si="6"/>
        <v>#N/A</v>
      </c>
      <c r="Q97" s="3">
        <f t="shared" ca="1" si="7"/>
        <v>213436100</v>
      </c>
      <c r="S97" s="99"/>
      <c r="T97" s="350"/>
      <c r="U97" s="350"/>
      <c r="V97" s="349"/>
      <c r="W97" s="313"/>
      <c r="X97" s="302"/>
      <c r="Y97" s="211"/>
      <c r="Z97" s="320"/>
      <c r="AA97" s="246"/>
      <c r="AB97" s="125"/>
      <c r="AC97" s="125"/>
      <c r="AD97" s="125"/>
      <c r="AE97" s="125"/>
      <c r="AF97" s="125"/>
      <c r="AG97" s="125"/>
      <c r="AH97" s="125"/>
      <c r="AJ97" s="125"/>
      <c r="AK97" s="125"/>
      <c r="AM97" s="246"/>
      <c r="AO97" s="246"/>
      <c r="AP97" s="211"/>
      <c r="AQ97" s="211"/>
      <c r="AR97" s="199"/>
      <c r="AT97" s="225"/>
      <c r="AU97" s="225"/>
      <c r="AV97" s="225"/>
      <c r="AW97" s="99"/>
      <c r="AX97" s="199"/>
      <c r="AY97" s="199"/>
      <c r="AZ97" s="37"/>
      <c r="BA97" s="123"/>
      <c r="BB97" s="211"/>
      <c r="BC97" s="211"/>
      <c r="BD97" s="216"/>
      <c r="BE97" s="216"/>
      <c r="BF97" s="101"/>
      <c r="BG97" s="101"/>
      <c r="BH97" s="99"/>
    </row>
    <row r="98" spans="1:60" x14ac:dyDescent="0.25">
      <c r="A98">
        <v>66</v>
      </c>
      <c r="B98" s="61">
        <f ca="1">OFFSET(InputPriceData!B$15,CalculationsAndCharts!$A98+$A$11,0,1,1)</f>
        <v>42375</v>
      </c>
      <c r="C98" s="3">
        <f ca="1">OFFSET(InputPriceData!G$15,CalculationsAndCharts!$A98+$A$11,IF($C$7,8,0),1,1)</f>
        <v>152112600</v>
      </c>
      <c r="D98" s="4">
        <f ca="1">OFFSET(InputPriceData!C$15,CalculationsAndCharts!$A98+$A$11,IF($C$7,8,0),1,1)</f>
        <v>197.32</v>
      </c>
      <c r="E98" s="4">
        <f ca="1">OFFSET(InputPriceData!D$15,CalculationsAndCharts!$A98+$A$11,IF($C$7,8,0),1,1)</f>
        <v>199.03</v>
      </c>
      <c r="F98" s="4">
        <f ca="1">OFFSET(InputPriceData!E$15,CalculationsAndCharts!$A98+$A$11,IF($C$7,8,0),1,1)</f>
        <v>196.59</v>
      </c>
      <c r="G98" s="4">
        <f ca="1">OFFSET(InputPriceData!F$15,CalculationsAndCharts!$A98+$A$11,IF($C$7,8,0),1,1)</f>
        <v>197.8</v>
      </c>
      <c r="H98" s="342">
        <f t="shared" ref="H98:H161" ca="1" si="10">IF($A98&gt;$A$8,0,IF($A98=$A$8,$G98,$C$16*$G98+$D$16*H99))</f>
        <v>202.31375733883672</v>
      </c>
      <c r="I98" s="342">
        <f t="shared" ref="I98:I161" ca="1" si="11">IF($A98&gt;$A$8,0,IF($A98=$A$8,$G98,$C$17*$G98+$D$17*I99))</f>
        <v>202.82656763077944</v>
      </c>
      <c r="J98" s="340">
        <f t="shared" ref="J98:J161" ca="1" si="12" xml:space="preserve"> ($C$16 - $C$17)*$G98 + ($C$17*$D$16 - $C$16*$D$17)*$G99 + ($D$16 + $D$17)*J99 - $D$16*$D$17*J100</f>
        <v>-0.51281029194278038</v>
      </c>
      <c r="K98" s="170">
        <f t="shared" ca="1" si="8"/>
        <v>0.26297439552243967</v>
      </c>
      <c r="L98" s="341">
        <f t="shared" ca="1" si="9"/>
        <v>0.98655192923709278</v>
      </c>
      <c r="M98" s="341">
        <f t="shared" ref="M98:M161" ca="1" si="13">-L98</f>
        <v>-0.98655192923709278</v>
      </c>
      <c r="N98" s="170"/>
      <c r="O98" s="340"/>
      <c r="P98" s="3">
        <f t="shared" ref="P98:P161" ca="1" si="14">IF(G98&gt;=D98,C98,NA())</f>
        <v>152112600</v>
      </c>
      <c r="Q98" s="3" t="e">
        <f t="shared" ref="Q98:Q161" ca="1" si="15">IF(G98&lt;D98,C98,NA())</f>
        <v>#N/A</v>
      </c>
      <c r="S98" s="99"/>
      <c r="T98" s="350"/>
      <c r="U98" s="350"/>
      <c r="V98" s="349"/>
      <c r="W98" s="313"/>
      <c r="X98" s="302"/>
      <c r="Y98" s="211"/>
      <c r="Z98" s="320"/>
      <c r="AA98" s="246"/>
      <c r="AB98" s="125"/>
      <c r="AC98" s="125"/>
      <c r="AD98" s="125"/>
      <c r="AE98" s="125"/>
      <c r="AF98" s="125"/>
      <c r="AG98" s="125"/>
      <c r="AH98" s="125"/>
      <c r="AJ98" s="125"/>
      <c r="AK98" s="125"/>
      <c r="AM98" s="246"/>
      <c r="AO98" s="246"/>
      <c r="AP98" s="211"/>
      <c r="AQ98" s="211"/>
      <c r="AR98" s="199"/>
      <c r="AT98" s="225"/>
      <c r="AU98" s="225"/>
      <c r="AV98" s="225"/>
      <c r="AW98" s="99"/>
      <c r="AX98" s="199"/>
      <c r="AY98" s="199"/>
      <c r="AZ98" s="37"/>
      <c r="BA98" s="123"/>
      <c r="BB98" s="211"/>
      <c r="BC98" s="211"/>
      <c r="BD98" s="216"/>
      <c r="BE98" s="216"/>
      <c r="BF98" s="101"/>
      <c r="BG98" s="101"/>
      <c r="BH98" s="99"/>
    </row>
    <row r="99" spans="1:60" x14ac:dyDescent="0.25">
      <c r="A99">
        <v>67</v>
      </c>
      <c r="B99" s="61">
        <f ca="1">OFFSET(InputPriceData!B$15,CalculationsAndCharts!$A99+$A$11,0,1,1)</f>
        <v>42374</v>
      </c>
      <c r="C99" s="3">
        <f ca="1">OFFSET(InputPriceData!G$15,CalculationsAndCharts!$A99+$A$11,IF($C$7,8,0),1,1)</f>
        <v>110845800</v>
      </c>
      <c r="D99" s="4">
        <f ca="1">OFFSET(InputPriceData!C$15,CalculationsAndCharts!$A99+$A$11,IF($C$7,8,0),1,1)</f>
        <v>200.37</v>
      </c>
      <c r="E99" s="4">
        <f ca="1">OFFSET(InputPriceData!D$15,CalculationsAndCharts!$A99+$A$11,IF($C$7,8,0),1,1)</f>
        <v>200.86</v>
      </c>
      <c r="F99" s="4">
        <f ca="1">OFFSET(InputPriceData!E$15,CalculationsAndCharts!$A99+$A$11,IF($C$7,8,0),1,1)</f>
        <v>199.02</v>
      </c>
      <c r="G99" s="4">
        <f ca="1">OFFSET(InputPriceData!F$15,CalculationsAndCharts!$A99+$A$11,IF($C$7,8,0),1,1)</f>
        <v>200.33</v>
      </c>
      <c r="H99" s="342">
        <f t="shared" ca="1" si="10"/>
        <v>202.95857981581341</v>
      </c>
      <c r="I99" s="342">
        <f t="shared" ca="1" si="11"/>
        <v>203.28352832448664</v>
      </c>
      <c r="J99" s="340">
        <f t="shared" ca="1" si="12"/>
        <v>-0.32494850867333308</v>
      </c>
      <c r="K99" s="170">
        <f t="shared" ca="1" si="8"/>
        <v>0.10559153328902322</v>
      </c>
      <c r="L99" s="341">
        <f t="shared" ca="1" si="9"/>
        <v>1.0003331419808557</v>
      </c>
      <c r="M99" s="341">
        <f t="shared" ca="1" si="13"/>
        <v>-1.0003331419808557</v>
      </c>
      <c r="N99" s="170"/>
      <c r="O99" s="340"/>
      <c r="P99" s="3" t="e">
        <f t="shared" ca="1" si="14"/>
        <v>#N/A</v>
      </c>
      <c r="Q99" s="3">
        <f t="shared" ca="1" si="15"/>
        <v>110845800</v>
      </c>
      <c r="S99" s="99"/>
      <c r="T99" s="350"/>
      <c r="U99" s="350"/>
      <c r="V99" s="349"/>
      <c r="W99" s="313"/>
      <c r="X99" s="302"/>
      <c r="Y99" s="211"/>
      <c r="Z99" s="320"/>
      <c r="AA99" s="246"/>
      <c r="AB99" s="125"/>
      <c r="AC99" s="125"/>
      <c r="AD99" s="125"/>
      <c r="AE99" s="125"/>
      <c r="AF99" s="125"/>
      <c r="AG99" s="125"/>
      <c r="AH99" s="125"/>
      <c r="AJ99" s="125"/>
      <c r="AK99" s="125"/>
      <c r="AM99" s="246"/>
      <c r="AO99" s="246"/>
      <c r="AP99" s="211"/>
      <c r="AQ99" s="211"/>
      <c r="AR99" s="199"/>
      <c r="AT99" s="225"/>
      <c r="AU99" s="225"/>
      <c r="AV99" s="225"/>
      <c r="AW99" s="99"/>
      <c r="AX99" s="199"/>
      <c r="AY99" s="199"/>
      <c r="AZ99" s="37"/>
      <c r="BA99" s="123"/>
      <c r="BB99" s="211"/>
      <c r="BC99" s="211"/>
      <c r="BD99" s="216"/>
      <c r="BE99" s="216"/>
      <c r="BF99" s="101"/>
      <c r="BG99" s="101"/>
      <c r="BH99" s="99"/>
    </row>
    <row r="100" spans="1:60" x14ac:dyDescent="0.25">
      <c r="A100">
        <v>68</v>
      </c>
      <c r="B100" s="61">
        <f ca="1">OFFSET(InputPriceData!B$15,CalculationsAndCharts!$A100+$A$11,0,1,1)</f>
        <v>42373</v>
      </c>
      <c r="C100" s="3">
        <f ca="1">OFFSET(InputPriceData!G$15,CalculationsAndCharts!$A100+$A$11,IF($C$7,8,0),1,1)</f>
        <v>222353500</v>
      </c>
      <c r="D100" s="4">
        <f ca="1">OFFSET(InputPriceData!C$15,CalculationsAndCharts!$A100+$A$11,IF($C$7,8,0),1,1)</f>
        <v>199.46</v>
      </c>
      <c r="E100" s="4">
        <f ca="1">OFFSET(InputPriceData!D$15,CalculationsAndCharts!$A100+$A$11,IF($C$7,8,0),1,1)</f>
        <v>200</v>
      </c>
      <c r="F100" s="4">
        <f ca="1">OFFSET(InputPriceData!E$15,CalculationsAndCharts!$A100+$A$11,IF($C$7,8,0),1,1)</f>
        <v>197.57</v>
      </c>
      <c r="G100" s="4">
        <f ca="1">OFFSET(InputPriceData!F$15,CalculationsAndCharts!$A100+$A$11,IF($C$7,8,0),1,1)</f>
        <v>199.99</v>
      </c>
      <c r="H100" s="342">
        <f t="shared" ca="1" si="10"/>
        <v>203.33409121807247</v>
      </c>
      <c r="I100" s="342">
        <f t="shared" ca="1" si="11"/>
        <v>203.55203089943998</v>
      </c>
      <c r="J100" s="340">
        <f t="shared" ca="1" si="12"/>
        <v>-0.21793968136761524</v>
      </c>
      <c r="K100" s="170">
        <f t="shared" ca="1" si="8"/>
        <v>4.7497704714617658E-2</v>
      </c>
      <c r="L100" s="341">
        <f t="shared" ca="1" si="9"/>
        <v>1.0111758880355757</v>
      </c>
      <c r="M100" s="341">
        <f t="shared" ca="1" si="13"/>
        <v>-1.0111758880355757</v>
      </c>
      <c r="N100" s="170"/>
      <c r="O100" s="340"/>
      <c r="P100" s="3">
        <f t="shared" ca="1" si="14"/>
        <v>222353500</v>
      </c>
      <c r="Q100" s="3" t="e">
        <f t="shared" ca="1" si="15"/>
        <v>#N/A</v>
      </c>
      <c r="S100" s="99"/>
      <c r="T100" s="350"/>
      <c r="U100" s="350"/>
      <c r="V100" s="349"/>
      <c r="W100" s="313"/>
      <c r="X100" s="302"/>
      <c r="Y100" s="211"/>
      <c r="Z100" s="320"/>
      <c r="AA100" s="246"/>
      <c r="AB100" s="125"/>
      <c r="AC100" s="125"/>
      <c r="AD100" s="125"/>
      <c r="AE100" s="125"/>
      <c r="AF100" s="125"/>
      <c r="AG100" s="125"/>
      <c r="AH100" s="125"/>
      <c r="AJ100" s="125"/>
      <c r="AK100" s="125"/>
      <c r="AM100" s="246"/>
      <c r="AO100" s="246"/>
      <c r="AP100" s="211"/>
      <c r="AQ100" s="211"/>
      <c r="AR100" s="199"/>
      <c r="AT100" s="225"/>
      <c r="AU100" s="225"/>
      <c r="AV100" s="225"/>
      <c r="AW100" s="99"/>
      <c r="AX100" s="199"/>
      <c r="AY100" s="199"/>
      <c r="AZ100" s="37"/>
      <c r="BA100" s="123"/>
      <c r="BB100" s="211"/>
      <c r="BC100" s="211"/>
      <c r="BD100" s="216"/>
      <c r="BE100" s="216"/>
      <c r="BF100" s="101"/>
      <c r="BG100" s="101"/>
      <c r="BH100" s="99"/>
    </row>
    <row r="101" spans="1:60" x14ac:dyDescent="0.25">
      <c r="A101">
        <v>69</v>
      </c>
      <c r="B101" s="61">
        <f ca="1">OFFSET(InputPriceData!B$15,CalculationsAndCharts!$A101+$A$11,0,1,1)</f>
        <v>42369</v>
      </c>
      <c r="C101" s="3">
        <f ca="1">OFFSET(InputPriceData!G$15,CalculationsAndCharts!$A101+$A$11,IF($C$7,8,0),1,1)</f>
        <v>114877900</v>
      </c>
      <c r="D101" s="4">
        <f ca="1">OFFSET(InputPriceData!C$15,CalculationsAndCharts!$A101+$A$11,IF($C$7,8,0),1,1)</f>
        <v>204.08</v>
      </c>
      <c r="E101" s="4">
        <f ca="1">OFFSET(InputPriceData!D$15,CalculationsAndCharts!$A101+$A$11,IF($C$7,8,0),1,1)</f>
        <v>204.83</v>
      </c>
      <c r="F101" s="4">
        <f ca="1">OFFSET(InputPriceData!E$15,CalculationsAndCharts!$A101+$A$11,IF($C$7,8,0),1,1)</f>
        <v>202.82</v>
      </c>
      <c r="G101" s="4">
        <f ca="1">OFFSET(InputPriceData!F$15,CalculationsAndCharts!$A101+$A$11,IF($C$7,8,0),1,1)</f>
        <v>202.82</v>
      </c>
      <c r="H101" s="342">
        <f t="shared" ca="1" si="10"/>
        <v>203.81181853493996</v>
      </c>
      <c r="I101" s="342">
        <f t="shared" ca="1" si="11"/>
        <v>203.87585189029818</v>
      </c>
      <c r="J101" s="340">
        <f t="shared" ca="1" si="12"/>
        <v>-6.4033355358307981E-2</v>
      </c>
      <c r="K101" s="170">
        <f t="shared" ca="1" si="8"/>
        <v>4.1002705984433492E-3</v>
      </c>
      <c r="L101" s="341">
        <f t="shared" ca="1" si="9"/>
        <v>1.0198887625123028</v>
      </c>
      <c r="M101" s="341">
        <f t="shared" ca="1" si="13"/>
        <v>-1.0198887625123028</v>
      </c>
      <c r="N101" s="170"/>
      <c r="O101" s="340"/>
      <c r="P101" s="3" t="e">
        <f t="shared" ca="1" si="14"/>
        <v>#N/A</v>
      </c>
      <c r="Q101" s="3">
        <f t="shared" ca="1" si="15"/>
        <v>114877900</v>
      </c>
      <c r="S101" s="99"/>
      <c r="T101" s="350"/>
      <c r="U101" s="350"/>
      <c r="V101" s="349"/>
      <c r="W101" s="313"/>
      <c r="X101" s="302"/>
      <c r="Y101" s="211"/>
      <c r="Z101" s="320"/>
      <c r="AA101" s="246"/>
      <c r="AB101" s="125"/>
      <c r="AC101" s="125"/>
      <c r="AD101" s="125"/>
      <c r="AE101" s="125"/>
      <c r="AF101" s="125"/>
      <c r="AG101" s="125"/>
      <c r="AH101" s="125"/>
      <c r="AJ101" s="125"/>
      <c r="AK101" s="125"/>
      <c r="AM101" s="246"/>
      <c r="AO101" s="246"/>
      <c r="AP101" s="211"/>
      <c r="AQ101" s="211"/>
      <c r="AR101" s="199"/>
      <c r="AT101" s="225"/>
      <c r="AU101" s="225"/>
      <c r="AV101" s="225"/>
      <c r="AW101" s="99"/>
      <c r="AX101" s="199"/>
      <c r="AY101" s="199"/>
      <c r="AZ101" s="37"/>
      <c r="BA101" s="123"/>
      <c r="BB101" s="211"/>
      <c r="BC101" s="211"/>
      <c r="BD101" s="216"/>
      <c r="BE101" s="216"/>
      <c r="BF101" s="101"/>
      <c r="BG101" s="101"/>
      <c r="BH101" s="99"/>
    </row>
    <row r="102" spans="1:60" x14ac:dyDescent="0.25">
      <c r="A102">
        <v>70</v>
      </c>
      <c r="B102" s="61">
        <f ca="1">OFFSET(InputPriceData!B$15,CalculationsAndCharts!$A102+$A$11,0,1,1)</f>
        <v>42368</v>
      </c>
      <c r="C102" s="3">
        <f ca="1">OFFSET(InputPriceData!G$15,CalculationsAndCharts!$A102+$A$11,IF($C$7,8,0),1,1)</f>
        <v>63317700</v>
      </c>
      <c r="D102" s="4">
        <f ca="1">OFFSET(InputPriceData!C$15,CalculationsAndCharts!$A102+$A$11,IF($C$7,8,0),1,1)</f>
        <v>206.05</v>
      </c>
      <c r="E102" s="4">
        <f ca="1">OFFSET(InputPriceData!D$15,CalculationsAndCharts!$A102+$A$11,IF($C$7,8,0),1,1)</f>
        <v>206.15</v>
      </c>
      <c r="F102" s="4">
        <f ca="1">OFFSET(InputPriceData!E$15,CalculationsAndCharts!$A102+$A$11,IF($C$7,8,0),1,1)</f>
        <v>204.7</v>
      </c>
      <c r="G102" s="4">
        <f ca="1">OFFSET(InputPriceData!F$15,CalculationsAndCharts!$A102+$A$11,IF($C$7,8,0),1,1)</f>
        <v>204.87</v>
      </c>
      <c r="H102" s="342">
        <f t="shared" ca="1" si="10"/>
        <v>203.95350689707425</v>
      </c>
      <c r="I102" s="342">
        <f t="shared" ca="1" si="11"/>
        <v>203.97183842577982</v>
      </c>
      <c r="J102" s="340">
        <f t="shared" ca="1" si="12"/>
        <v>-1.8331528705686273E-2</v>
      </c>
      <c r="K102" s="170">
        <f t="shared" ca="1" si="8"/>
        <v>3.3604494468739984E-4</v>
      </c>
      <c r="L102" s="341">
        <f t="shared" ca="1" si="9"/>
        <v>1.0290026125327916</v>
      </c>
      <c r="M102" s="341">
        <f t="shared" ca="1" si="13"/>
        <v>-1.0290026125327916</v>
      </c>
      <c r="N102" s="170"/>
      <c r="O102" s="340"/>
      <c r="P102" s="3" t="e">
        <f t="shared" ca="1" si="14"/>
        <v>#N/A</v>
      </c>
      <c r="Q102" s="3">
        <f t="shared" ca="1" si="15"/>
        <v>63317700</v>
      </c>
      <c r="S102" s="99"/>
      <c r="T102" s="350"/>
      <c r="U102" s="350"/>
      <c r="V102" s="349"/>
      <c r="W102" s="313"/>
      <c r="X102" s="302"/>
      <c r="Y102" s="211"/>
      <c r="Z102" s="320"/>
      <c r="AA102" s="246"/>
      <c r="AB102" s="125"/>
      <c r="AC102" s="125"/>
      <c r="AD102" s="125"/>
      <c r="AE102" s="125"/>
      <c r="AF102" s="125"/>
      <c r="AG102" s="125"/>
      <c r="AH102" s="125"/>
      <c r="AJ102" s="125"/>
      <c r="AK102" s="125"/>
      <c r="AM102" s="246"/>
      <c r="AO102" s="246"/>
      <c r="AP102" s="211"/>
      <c r="AQ102" s="211"/>
      <c r="AR102" s="199"/>
      <c r="AT102" s="225"/>
      <c r="AU102" s="225"/>
      <c r="AV102" s="225"/>
      <c r="AW102" s="99"/>
      <c r="AX102" s="199"/>
      <c r="AY102" s="199"/>
      <c r="AZ102" s="37"/>
      <c r="BA102" s="123"/>
      <c r="BB102" s="211"/>
      <c r="BC102" s="211"/>
      <c r="BD102" s="216"/>
      <c r="BE102" s="216"/>
      <c r="BF102" s="101"/>
      <c r="BG102" s="101"/>
      <c r="BH102" s="99"/>
    </row>
    <row r="103" spans="1:60" x14ac:dyDescent="0.25">
      <c r="A103">
        <v>71</v>
      </c>
      <c r="B103" s="61">
        <f ca="1">OFFSET(InputPriceData!B$15,CalculationsAndCharts!$A103+$A$11,0,1,1)</f>
        <v>42367</v>
      </c>
      <c r="C103" s="3">
        <f ca="1">OFFSET(InputPriceData!G$15,CalculationsAndCharts!$A103+$A$11,IF($C$7,8,0),1,1)</f>
        <v>92640700</v>
      </c>
      <c r="D103" s="4">
        <f ca="1">OFFSET(InputPriceData!C$15,CalculationsAndCharts!$A103+$A$11,IF($C$7,8,0),1,1)</f>
        <v>205.45</v>
      </c>
      <c r="E103" s="4">
        <f ca="1">OFFSET(InputPriceData!D$15,CalculationsAndCharts!$A103+$A$11,IF($C$7,8,0),1,1)</f>
        <v>206.72</v>
      </c>
      <c r="F103" s="4">
        <f ca="1">OFFSET(InputPriceData!E$15,CalculationsAndCharts!$A103+$A$11,IF($C$7,8,0),1,1)</f>
        <v>205.41</v>
      </c>
      <c r="G103" s="4">
        <f ca="1">OFFSET(InputPriceData!F$15,CalculationsAndCharts!$A103+$A$11,IF($C$7,8,0),1,1)</f>
        <v>206.34</v>
      </c>
      <c r="H103" s="342">
        <f t="shared" ca="1" si="10"/>
        <v>203.82257931094202</v>
      </c>
      <c r="I103" s="342">
        <f t="shared" ca="1" si="11"/>
        <v>203.89018737357802</v>
      </c>
      <c r="J103" s="340">
        <f t="shared" ca="1" si="12"/>
        <v>-6.7608062636110633E-2</v>
      </c>
      <c r="K103" s="170">
        <f t="shared" ca="1" si="8"/>
        <v>4.5708501334082588E-3</v>
      </c>
      <c r="L103" s="341">
        <f t="shared" ca="1" si="9"/>
        <v>1.0367529290505024</v>
      </c>
      <c r="M103" s="341">
        <f t="shared" ca="1" si="13"/>
        <v>-1.0367529290505024</v>
      </c>
      <c r="N103" s="170"/>
      <c r="O103" s="340"/>
      <c r="P103" s="3">
        <f t="shared" ca="1" si="14"/>
        <v>92640700</v>
      </c>
      <c r="Q103" s="3" t="e">
        <f t="shared" ca="1" si="15"/>
        <v>#N/A</v>
      </c>
      <c r="S103" s="99"/>
      <c r="T103" s="350"/>
      <c r="U103" s="350"/>
      <c r="V103" s="349"/>
      <c r="W103" s="313"/>
      <c r="X103" s="302"/>
      <c r="Y103" s="211"/>
      <c r="Z103" s="320"/>
      <c r="AA103" s="246"/>
      <c r="AB103" s="125"/>
      <c r="AC103" s="125"/>
      <c r="AD103" s="125"/>
      <c r="AE103" s="125"/>
      <c r="AF103" s="125"/>
      <c r="AG103" s="125"/>
      <c r="AH103" s="125"/>
      <c r="AJ103" s="125"/>
      <c r="AK103" s="125"/>
      <c r="AM103" s="246"/>
      <c r="AO103" s="246"/>
      <c r="AP103" s="211"/>
      <c r="AQ103" s="211"/>
      <c r="AR103" s="199"/>
      <c r="AT103" s="225"/>
      <c r="AU103" s="225"/>
      <c r="AV103" s="225"/>
      <c r="AW103" s="99"/>
      <c r="AX103" s="199"/>
      <c r="AY103" s="199"/>
      <c r="AZ103" s="37"/>
      <c r="BA103" s="123"/>
      <c r="BB103" s="211"/>
      <c r="BC103" s="211"/>
      <c r="BD103" s="216"/>
      <c r="BE103" s="216"/>
      <c r="BF103" s="101"/>
      <c r="BG103" s="101"/>
      <c r="BH103" s="99"/>
    </row>
    <row r="104" spans="1:60" x14ac:dyDescent="0.25">
      <c r="A104">
        <v>72</v>
      </c>
      <c r="B104" s="61">
        <f ca="1">OFFSET(InputPriceData!B$15,CalculationsAndCharts!$A104+$A$11,0,1,1)</f>
        <v>42366</v>
      </c>
      <c r="C104" s="3">
        <f ca="1">OFFSET(InputPriceData!G$15,CalculationsAndCharts!$A104+$A$11,IF($C$7,8,0),1,1)</f>
        <v>65899900</v>
      </c>
      <c r="D104" s="4">
        <f ca="1">OFFSET(InputPriceData!C$15,CalculationsAndCharts!$A104+$A$11,IF($C$7,8,0),1,1)</f>
        <v>203.81</v>
      </c>
      <c r="E104" s="4">
        <f ca="1">OFFSET(InputPriceData!D$15,CalculationsAndCharts!$A104+$A$11,IF($C$7,8,0),1,1)</f>
        <v>204.21</v>
      </c>
      <c r="F104" s="4">
        <f ca="1">OFFSET(InputPriceData!E$15,CalculationsAndCharts!$A104+$A$11,IF($C$7,8,0),1,1)</f>
        <v>202.89</v>
      </c>
      <c r="G104" s="4">
        <f ca="1">OFFSET(InputPriceData!F$15,CalculationsAndCharts!$A104+$A$11,IF($C$7,8,0),1,1)</f>
        <v>204.16</v>
      </c>
      <c r="H104" s="342">
        <f t="shared" ca="1" si="10"/>
        <v>203.46294778393374</v>
      </c>
      <c r="I104" s="342">
        <f t="shared" ca="1" si="11"/>
        <v>203.6674771348124</v>
      </c>
      <c r="J104" s="340">
        <f t="shared" ca="1" si="12"/>
        <v>-0.20452935087876956</v>
      </c>
      <c r="K104" s="170">
        <f t="shared" ca="1" si="8"/>
        <v>4.1832255370890831E-2</v>
      </c>
      <c r="L104" s="341">
        <f t="shared" ca="1" si="9"/>
        <v>1.0425334034601812</v>
      </c>
      <c r="M104" s="341">
        <f t="shared" ca="1" si="13"/>
        <v>-1.0425334034601812</v>
      </c>
      <c r="N104" s="170"/>
      <c r="O104" s="340"/>
      <c r="P104" s="3">
        <f t="shared" ca="1" si="14"/>
        <v>65899900</v>
      </c>
      <c r="Q104" s="3" t="e">
        <f t="shared" ca="1" si="15"/>
        <v>#N/A</v>
      </c>
      <c r="S104" s="99"/>
      <c r="T104" s="350"/>
      <c r="U104" s="350"/>
      <c r="V104" s="349"/>
      <c r="W104" s="313"/>
      <c r="X104" s="302"/>
      <c r="Y104" s="211"/>
      <c r="Z104" s="320"/>
      <c r="AA104" s="246"/>
      <c r="AB104" s="125"/>
      <c r="AC104" s="125"/>
      <c r="AD104" s="125"/>
      <c r="AE104" s="125"/>
      <c r="AF104" s="125"/>
      <c r="AG104" s="125"/>
      <c r="AH104" s="125"/>
      <c r="AJ104" s="125"/>
      <c r="AK104" s="125"/>
      <c r="AM104" s="246"/>
      <c r="AO104" s="246"/>
      <c r="AP104" s="211"/>
      <c r="AQ104" s="211"/>
      <c r="AR104" s="199"/>
      <c r="AT104" s="225"/>
      <c r="AU104" s="225"/>
      <c r="AV104" s="225"/>
      <c r="AW104" s="99"/>
      <c r="AX104" s="199"/>
      <c r="AY104" s="199"/>
      <c r="AZ104" s="37"/>
      <c r="BA104" s="123"/>
      <c r="BB104" s="211"/>
      <c r="BC104" s="211"/>
      <c r="BD104" s="216"/>
      <c r="BE104" s="216"/>
      <c r="BF104" s="101"/>
      <c r="BG104" s="101"/>
      <c r="BH104" s="99"/>
    </row>
    <row r="105" spans="1:60" x14ac:dyDescent="0.25">
      <c r="A105">
        <v>73</v>
      </c>
      <c r="B105" s="61">
        <f ca="1">OFFSET(InputPriceData!B$15,CalculationsAndCharts!$A105+$A$11,0,1,1)</f>
        <v>42362</v>
      </c>
      <c r="C105" s="3">
        <f ca="1">OFFSET(InputPriceData!G$15,CalculationsAndCharts!$A105+$A$11,IF($C$7,8,0),1,1)</f>
        <v>48542200</v>
      </c>
      <c r="D105" s="4">
        <f ca="1">OFFSET(InputPriceData!C$15,CalculationsAndCharts!$A105+$A$11,IF($C$7,8,0),1,1)</f>
        <v>204.66</v>
      </c>
      <c r="E105" s="4">
        <f ca="1">OFFSET(InputPriceData!D$15,CalculationsAndCharts!$A105+$A$11,IF($C$7,8,0),1,1)</f>
        <v>205.27</v>
      </c>
      <c r="F105" s="4">
        <f ca="1">OFFSET(InputPriceData!E$15,CalculationsAndCharts!$A105+$A$11,IF($C$7,8,0),1,1)</f>
        <v>204.37</v>
      </c>
      <c r="G105" s="4">
        <f ca="1">OFFSET(InputPriceData!F$15,CalculationsAndCharts!$A105+$A$11,IF($C$7,8,0),1,1)</f>
        <v>204.62</v>
      </c>
      <c r="H105" s="342">
        <f t="shared" ca="1" si="10"/>
        <v>203.36336889592428</v>
      </c>
      <c r="I105" s="342">
        <f t="shared" ca="1" si="11"/>
        <v>203.62270232888628</v>
      </c>
      <c r="J105" s="340">
        <f t="shared" ca="1" si="12"/>
        <v>-0.25933343296209943</v>
      </c>
      <c r="K105" s="170">
        <f t="shared" ca="1" si="8"/>
        <v>6.7253829451907721E-2</v>
      </c>
      <c r="L105" s="341">
        <f t="shared" ca="1" si="9"/>
        <v>1.0459060431210414</v>
      </c>
      <c r="M105" s="341">
        <f t="shared" ca="1" si="13"/>
        <v>-1.0459060431210414</v>
      </c>
      <c r="N105" s="170"/>
      <c r="O105" s="340"/>
      <c r="P105" s="3" t="e">
        <f t="shared" ca="1" si="14"/>
        <v>#N/A</v>
      </c>
      <c r="Q105" s="3">
        <f t="shared" ca="1" si="15"/>
        <v>48542200</v>
      </c>
      <c r="S105" s="99"/>
      <c r="T105" s="350"/>
      <c r="U105" s="350"/>
      <c r="V105" s="349"/>
      <c r="W105" s="313"/>
      <c r="X105" s="302"/>
      <c r="Y105" s="211"/>
      <c r="Z105" s="320"/>
      <c r="AA105" s="246"/>
      <c r="AB105" s="125"/>
      <c r="AC105" s="125"/>
      <c r="AD105" s="125"/>
      <c r="AE105" s="125"/>
      <c r="AF105" s="125"/>
      <c r="AG105" s="125"/>
      <c r="AH105" s="125"/>
      <c r="AJ105" s="125"/>
      <c r="AK105" s="125"/>
      <c r="AM105" s="246"/>
      <c r="AO105" s="246"/>
      <c r="AP105" s="211"/>
      <c r="AQ105" s="211"/>
      <c r="AR105" s="199"/>
      <c r="AT105" s="225"/>
      <c r="AU105" s="225"/>
      <c r="AV105" s="225"/>
      <c r="AW105" s="99"/>
      <c r="AX105" s="199"/>
      <c r="AY105" s="199"/>
      <c r="AZ105" s="37"/>
      <c r="BA105" s="123"/>
      <c r="BB105" s="211"/>
      <c r="BC105" s="211"/>
      <c r="BD105" s="216"/>
      <c r="BE105" s="216"/>
      <c r="BF105" s="101"/>
      <c r="BG105" s="101"/>
      <c r="BH105" s="99"/>
    </row>
    <row r="106" spans="1:60" x14ac:dyDescent="0.25">
      <c r="A106">
        <v>74</v>
      </c>
      <c r="B106" s="61">
        <f ca="1">OFFSET(InputPriceData!B$15,CalculationsAndCharts!$A106+$A$11,0,1,1)</f>
        <v>42361</v>
      </c>
      <c r="C106" s="3">
        <f ca="1">OFFSET(InputPriceData!G$15,CalculationsAndCharts!$A106+$A$11,IF($C$7,8,0),1,1)</f>
        <v>110987200</v>
      </c>
      <c r="D106" s="4">
        <f ca="1">OFFSET(InputPriceData!C$15,CalculationsAndCharts!$A106+$A$11,IF($C$7,8,0),1,1)</f>
        <v>203.64</v>
      </c>
      <c r="E106" s="4">
        <f ca="1">OFFSET(InputPriceData!D$15,CalculationsAndCharts!$A106+$A$11,IF($C$7,8,0),1,1)</f>
        <v>205.01</v>
      </c>
      <c r="F106" s="4">
        <f ca="1">OFFSET(InputPriceData!E$15,CalculationsAndCharts!$A106+$A$11,IF($C$7,8,0),1,1)</f>
        <v>203.53</v>
      </c>
      <c r="G106" s="4">
        <f ca="1">OFFSET(InputPriceData!F$15,CalculationsAndCharts!$A106+$A$11,IF($C$7,8,0),1,1)</f>
        <v>204.96</v>
      </c>
      <c r="H106" s="342">
        <f t="shared" ca="1" si="10"/>
        <v>203.18385016677061</v>
      </c>
      <c r="I106" s="342">
        <f t="shared" ca="1" si="11"/>
        <v>203.53203890423958</v>
      </c>
      <c r="J106" s="340">
        <f t="shared" ca="1" si="12"/>
        <v>-0.34818873746908124</v>
      </c>
      <c r="K106" s="170">
        <f t="shared" ca="1" si="8"/>
        <v>0.12123539690031278</v>
      </c>
      <c r="L106" s="341">
        <f t="shared" ca="1" si="9"/>
        <v>1.0474577607207096</v>
      </c>
      <c r="M106" s="341">
        <f t="shared" ca="1" si="13"/>
        <v>-1.0474577607207096</v>
      </c>
      <c r="N106" s="170"/>
      <c r="O106" s="340"/>
      <c r="P106" s="3">
        <f t="shared" ca="1" si="14"/>
        <v>110987200</v>
      </c>
      <c r="Q106" s="3" t="e">
        <f t="shared" ca="1" si="15"/>
        <v>#N/A</v>
      </c>
      <c r="S106" s="99"/>
      <c r="T106" s="350"/>
      <c r="U106" s="350"/>
      <c r="V106" s="349"/>
      <c r="W106" s="313"/>
      <c r="X106" s="302"/>
      <c r="Y106" s="211"/>
      <c r="Z106" s="320"/>
      <c r="AA106" s="246"/>
      <c r="AB106" s="125"/>
      <c r="AC106" s="125"/>
      <c r="AD106" s="125"/>
      <c r="AE106" s="125"/>
      <c r="AF106" s="125"/>
      <c r="AG106" s="125"/>
      <c r="AH106" s="125"/>
      <c r="AJ106" s="125"/>
      <c r="AK106" s="125"/>
      <c r="AM106" s="246"/>
      <c r="AO106" s="246"/>
      <c r="AP106" s="211"/>
      <c r="AQ106" s="211"/>
      <c r="AR106" s="199"/>
      <c r="AT106" s="225"/>
      <c r="AU106" s="225"/>
      <c r="AV106" s="225"/>
      <c r="AW106" s="99"/>
      <c r="AX106" s="199"/>
      <c r="AY106" s="199"/>
      <c r="AZ106" s="37"/>
      <c r="BA106" s="123"/>
      <c r="BB106" s="211"/>
      <c r="BC106" s="211"/>
      <c r="BD106" s="216"/>
      <c r="BE106" s="216"/>
      <c r="BF106" s="101"/>
      <c r="BG106" s="101"/>
      <c r="BH106" s="99"/>
    </row>
    <row r="107" spans="1:60" s="37" customFormat="1" x14ac:dyDescent="0.25">
      <c r="A107" s="37">
        <v>75</v>
      </c>
      <c r="B107" s="67">
        <f ca="1">OFFSET(InputPriceData!B$15,CalculationsAndCharts!$A107+$A$11,0,1,1)</f>
        <v>42360</v>
      </c>
      <c r="C107" s="3">
        <f ca="1">OFFSET(InputPriceData!G$15,CalculationsAndCharts!$A107+$A$11,IF($C$7,8,0),1,1)</f>
        <v>111026200</v>
      </c>
      <c r="D107" s="4">
        <f ca="1">OFFSET(InputPriceData!C$15,CalculationsAndCharts!$A107+$A$11,IF($C$7,8,0),1,1)</f>
        <v>201.68</v>
      </c>
      <c r="E107" s="4">
        <f ca="1">OFFSET(InputPriceData!D$15,CalculationsAndCharts!$A107+$A$11,IF($C$7,8,0),1,1)</f>
        <v>202.8</v>
      </c>
      <c r="F107" s="4">
        <f ca="1">OFFSET(InputPriceData!E$15,CalculationsAndCharts!$A107+$A$11,IF($C$7,8,0),1,1)</f>
        <v>200.52</v>
      </c>
      <c r="G107" s="4">
        <f ca="1">OFFSET(InputPriceData!F$15,CalculationsAndCharts!$A107+$A$11,IF($C$7,8,0),1,1)</f>
        <v>202.46</v>
      </c>
      <c r="H107" s="342">
        <f t="shared" ca="1" si="10"/>
        <v>202.93011447630926</v>
      </c>
      <c r="I107" s="342">
        <f t="shared" ca="1" si="11"/>
        <v>203.40222425917045</v>
      </c>
      <c r="J107" s="340">
        <f t="shared" ca="1" si="12"/>
        <v>-0.47210978286130362</v>
      </c>
      <c r="K107" s="170">
        <f t="shared" ca="1" si="8"/>
        <v>0.22288764707334724</v>
      </c>
      <c r="L107" s="341">
        <f t="shared" ca="1" si="9"/>
        <v>1.0481933199332967</v>
      </c>
      <c r="M107" s="341">
        <f t="shared" ca="1" si="13"/>
        <v>-1.0481933199332967</v>
      </c>
      <c r="N107" s="170"/>
      <c r="O107" s="340"/>
      <c r="P107" s="3">
        <f t="shared" ca="1" si="14"/>
        <v>111026200</v>
      </c>
      <c r="Q107" s="3" t="e">
        <f t="shared" ca="1" si="15"/>
        <v>#N/A</v>
      </c>
      <c r="R107"/>
      <c r="S107" s="99"/>
      <c r="T107" s="350"/>
      <c r="U107" s="350"/>
      <c r="V107" s="123"/>
      <c r="W107" s="313"/>
      <c r="X107" s="302"/>
      <c r="Y107" s="211"/>
      <c r="Z107" s="320"/>
      <c r="AA107" s="246"/>
      <c r="AB107" s="125"/>
      <c r="AC107" s="125"/>
      <c r="AD107" s="125"/>
      <c r="AE107" s="125"/>
      <c r="AF107" s="125"/>
      <c r="AG107" s="125"/>
      <c r="AH107" s="125"/>
      <c r="AI107" s="123"/>
      <c r="AJ107" s="125"/>
      <c r="AK107" s="125"/>
      <c r="AL107" s="123"/>
      <c r="AM107" s="246"/>
      <c r="AN107" s="123"/>
      <c r="AO107" s="246"/>
      <c r="AP107" s="211"/>
      <c r="AQ107" s="211"/>
      <c r="AR107" s="199"/>
      <c r="AS107" s="123"/>
      <c r="AT107" s="225"/>
      <c r="AU107" s="225"/>
      <c r="AV107" s="225"/>
      <c r="AW107" s="99"/>
      <c r="AX107" s="199"/>
      <c r="AY107" s="199"/>
      <c r="BA107" s="123"/>
      <c r="BB107" s="211"/>
      <c r="BC107" s="211"/>
      <c r="BD107" s="216"/>
      <c r="BE107" s="216"/>
      <c r="BF107" s="101"/>
      <c r="BG107" s="101"/>
      <c r="BH107" s="99"/>
    </row>
    <row r="108" spans="1:60" x14ac:dyDescent="0.25">
      <c r="A108">
        <v>76</v>
      </c>
      <c r="B108" s="61">
        <f ca="1">OFFSET(InputPriceData!B$15,CalculationsAndCharts!$A108+$A$11,0,1,1)</f>
        <v>42359</v>
      </c>
      <c r="C108" s="3">
        <f ca="1">OFFSET(InputPriceData!G$15,CalculationsAndCharts!$A108+$A$11,IF($C$7,8,0),1,1)</f>
        <v>99094300</v>
      </c>
      <c r="D108" s="4">
        <f ca="1">OFFSET(InputPriceData!C$15,CalculationsAndCharts!$A108+$A$11,IF($C$7,8,0),1,1)</f>
        <v>200.38</v>
      </c>
      <c r="E108" s="4">
        <f ca="1">OFFSET(InputPriceData!D$15,CalculationsAndCharts!$A108+$A$11,IF($C$7,8,0),1,1)</f>
        <v>200.84</v>
      </c>
      <c r="F108" s="4">
        <f ca="1">OFFSET(InputPriceData!E$15,CalculationsAndCharts!$A108+$A$11,IF($C$7,8,0),1,1)</f>
        <v>199.06</v>
      </c>
      <c r="G108" s="4">
        <f ca="1">OFFSET(InputPriceData!F$15,CalculationsAndCharts!$A108+$A$11,IF($C$7,8,0),1,1)</f>
        <v>200.64</v>
      </c>
      <c r="H108" s="342">
        <f t="shared" ca="1" si="10"/>
        <v>202.99727368721057</v>
      </c>
      <c r="I108" s="342">
        <f t="shared" ca="1" si="11"/>
        <v>203.48788101000414</v>
      </c>
      <c r="J108" s="340">
        <f t="shared" ca="1" si="12"/>
        <v>-0.49060732279366859</v>
      </c>
      <c r="K108" s="170">
        <f t="shared" ca="1" si="8"/>
        <v>0.24069554517877093</v>
      </c>
      <c r="L108" s="341">
        <f t="shared" ca="1" si="9"/>
        <v>1.0472211427157252</v>
      </c>
      <c r="M108" s="341">
        <f t="shared" ca="1" si="13"/>
        <v>-1.0472211427157252</v>
      </c>
      <c r="N108" s="170"/>
      <c r="O108" s="340"/>
      <c r="P108" s="3">
        <f t="shared" ca="1" si="14"/>
        <v>99094300</v>
      </c>
      <c r="Q108" s="3" t="e">
        <f t="shared" ca="1" si="15"/>
        <v>#N/A</v>
      </c>
      <c r="S108" s="99"/>
      <c r="T108" s="350"/>
      <c r="U108" s="350"/>
      <c r="V108" s="349"/>
      <c r="W108" s="313"/>
      <c r="X108" s="302"/>
      <c r="Y108" s="211"/>
      <c r="Z108" s="320"/>
      <c r="AA108" s="246"/>
      <c r="AB108" s="125"/>
      <c r="AC108" s="125"/>
      <c r="AD108" s="125"/>
      <c r="AE108" s="125"/>
      <c r="AF108" s="125"/>
      <c r="AG108" s="125"/>
      <c r="AH108" s="125"/>
      <c r="AJ108" s="125"/>
      <c r="AK108" s="125"/>
      <c r="AM108" s="246"/>
      <c r="AO108" s="246"/>
      <c r="AP108" s="211"/>
      <c r="AQ108" s="211"/>
      <c r="AR108" s="199"/>
      <c r="AT108" s="225"/>
      <c r="AU108" s="225"/>
      <c r="AV108" s="225"/>
      <c r="AW108" s="99"/>
      <c r="AX108" s="199"/>
      <c r="AY108" s="199"/>
      <c r="AZ108" s="37"/>
      <c r="BA108" s="123"/>
      <c r="BB108" s="211"/>
      <c r="BC108" s="211"/>
      <c r="BD108" s="216"/>
      <c r="BE108" s="216"/>
      <c r="BF108" s="101"/>
      <c r="BG108" s="101"/>
      <c r="BH108" s="99"/>
    </row>
    <row r="109" spans="1:60" x14ac:dyDescent="0.25">
      <c r="A109">
        <v>77</v>
      </c>
      <c r="B109" s="61">
        <f ca="1">OFFSET(InputPriceData!B$15,CalculationsAndCharts!$A109+$A$11,0,1,1)</f>
        <v>42356</v>
      </c>
      <c r="C109" s="3">
        <f ca="1">OFFSET(InputPriceData!G$15,CalculationsAndCharts!$A109+$A$11,IF($C$7,8,0),1,1)</f>
        <v>251393500</v>
      </c>
      <c r="D109" s="4">
        <f ca="1">OFFSET(InputPriceData!C$15,CalculationsAndCharts!$A109+$A$11,IF($C$7,8,0),1,1)</f>
        <v>201.73</v>
      </c>
      <c r="E109" s="4">
        <f ca="1">OFFSET(InputPriceData!D$15,CalculationsAndCharts!$A109+$A$11,IF($C$7,8,0),1,1)</f>
        <v>201.89</v>
      </c>
      <c r="F109" s="4">
        <f ca="1">OFFSET(InputPriceData!E$15,CalculationsAndCharts!$A109+$A$11,IF($C$7,8,0),1,1)</f>
        <v>198.8</v>
      </c>
      <c r="G109" s="4">
        <f ca="1">OFFSET(InputPriceData!F$15,CalculationsAndCharts!$A109+$A$11,IF($C$7,8,0),1,1)</f>
        <v>198.99</v>
      </c>
      <c r="H109" s="342">
        <f t="shared" ca="1" si="10"/>
        <v>203.33402707109781</v>
      </c>
      <c r="I109" s="342">
        <f t="shared" ca="1" si="11"/>
        <v>203.7467792836409</v>
      </c>
      <c r="J109" s="340">
        <f t="shared" ca="1" si="12"/>
        <v>-0.41275221254319239</v>
      </c>
      <c r="K109" s="170">
        <f t="shared" ca="1" si="8"/>
        <v>0.17036438895930067</v>
      </c>
      <c r="L109" s="341">
        <f t="shared" ca="1" si="9"/>
        <v>1.0451544459327693</v>
      </c>
      <c r="M109" s="341">
        <f t="shared" ca="1" si="13"/>
        <v>-1.0451544459327693</v>
      </c>
      <c r="N109" s="170"/>
      <c r="O109" s="340"/>
      <c r="P109" s="3" t="e">
        <f t="shared" ca="1" si="14"/>
        <v>#N/A</v>
      </c>
      <c r="Q109" s="3">
        <f t="shared" ca="1" si="15"/>
        <v>251393500</v>
      </c>
      <c r="S109" s="99"/>
      <c r="T109" s="350"/>
      <c r="U109" s="350"/>
      <c r="V109" s="349"/>
      <c r="W109" s="313"/>
      <c r="X109" s="302"/>
      <c r="Y109" s="211"/>
      <c r="Z109" s="320"/>
      <c r="AA109" s="246"/>
      <c r="AB109" s="125"/>
      <c r="AC109" s="125"/>
      <c r="AD109" s="125"/>
      <c r="AE109" s="125"/>
      <c r="AF109" s="125"/>
      <c r="AG109" s="125"/>
      <c r="AH109" s="125"/>
      <c r="AJ109" s="125"/>
      <c r="AK109" s="125"/>
      <c r="AM109" s="246"/>
      <c r="AO109" s="246"/>
      <c r="AP109" s="211"/>
      <c r="AQ109" s="211"/>
      <c r="AR109" s="199"/>
      <c r="AT109" s="225"/>
      <c r="AU109" s="225"/>
      <c r="AV109" s="225"/>
      <c r="AW109" s="99"/>
      <c r="AX109" s="199"/>
      <c r="AY109" s="199"/>
      <c r="AZ109" s="37"/>
      <c r="BA109" s="123"/>
      <c r="BB109" s="211"/>
      <c r="BC109" s="211"/>
      <c r="BD109" s="216"/>
      <c r="BE109" s="216"/>
      <c r="BF109" s="101"/>
      <c r="BG109" s="101"/>
      <c r="BH109" s="99"/>
    </row>
    <row r="110" spans="1:60" x14ac:dyDescent="0.25">
      <c r="A110">
        <v>78</v>
      </c>
      <c r="B110" s="61">
        <f ca="1">OFFSET(InputPriceData!B$15,CalculationsAndCharts!$A110+$A$11,0,1,1)</f>
        <v>42355</v>
      </c>
      <c r="C110" s="3">
        <f ca="1">OFFSET(InputPriceData!G$15,CalculationsAndCharts!$A110+$A$11,IF($C$7,8,0),1,1)</f>
        <v>173092500</v>
      </c>
      <c r="D110" s="4">
        <f ca="1">OFFSET(InputPriceData!C$15,CalculationsAndCharts!$A110+$A$11,IF($C$7,8,0),1,1)</f>
        <v>206.1</v>
      </c>
      <c r="E110" s="4">
        <f ca="1">OFFSET(InputPriceData!D$15,CalculationsAndCharts!$A110+$A$11,IF($C$7,8,0),1,1)</f>
        <v>206.18</v>
      </c>
      <c r="F110" s="4">
        <f ca="1">OFFSET(InputPriceData!E$15,CalculationsAndCharts!$A110+$A$11,IF($C$7,8,0),1,1)</f>
        <v>202.58</v>
      </c>
      <c r="G110" s="4">
        <f ca="1">OFFSET(InputPriceData!F$15,CalculationsAndCharts!$A110+$A$11,IF($C$7,8,0),1,1)</f>
        <v>202.6</v>
      </c>
      <c r="H110" s="342">
        <f t="shared" ca="1" si="10"/>
        <v>203.95460236696891</v>
      </c>
      <c r="I110" s="342">
        <f t="shared" ca="1" si="11"/>
        <v>204.17921376397189</v>
      </c>
      <c r="J110" s="340">
        <f t="shared" ca="1" si="12"/>
        <v>-0.22461139700307711</v>
      </c>
      <c r="K110" s="170">
        <f t="shared" ca="1" si="8"/>
        <v>5.0450279663673915E-2</v>
      </c>
      <c r="L110" s="341">
        <f t="shared" ca="1" si="9"/>
        <v>1.0435761363388698</v>
      </c>
      <c r="M110" s="341">
        <f t="shared" ca="1" si="13"/>
        <v>-1.0435761363388698</v>
      </c>
      <c r="N110" s="170"/>
      <c r="O110" s="340"/>
      <c r="P110" s="3" t="e">
        <f t="shared" ca="1" si="14"/>
        <v>#N/A</v>
      </c>
      <c r="Q110" s="3">
        <f t="shared" ca="1" si="15"/>
        <v>173092500</v>
      </c>
      <c r="S110" s="99"/>
      <c r="T110" s="350"/>
      <c r="U110" s="350"/>
      <c r="V110" s="349"/>
      <c r="W110" s="313"/>
      <c r="X110" s="302"/>
      <c r="Y110" s="211"/>
      <c r="Z110" s="320"/>
      <c r="AA110" s="246"/>
      <c r="AB110" s="125"/>
      <c r="AC110" s="125"/>
      <c r="AD110" s="125"/>
      <c r="AE110" s="125"/>
      <c r="AF110" s="125"/>
      <c r="AG110" s="125"/>
      <c r="AH110" s="125"/>
      <c r="AJ110" s="125"/>
      <c r="AK110" s="125"/>
      <c r="AM110" s="246"/>
      <c r="AO110" s="246"/>
      <c r="AP110" s="211"/>
      <c r="AQ110" s="211"/>
      <c r="AR110" s="199"/>
      <c r="AT110" s="225"/>
      <c r="AU110" s="225"/>
      <c r="AV110" s="225"/>
      <c r="AW110" s="99"/>
      <c r="AX110" s="199"/>
      <c r="AY110" s="199"/>
      <c r="AZ110" s="37"/>
      <c r="BA110" s="123"/>
      <c r="BB110" s="211"/>
      <c r="BC110" s="211"/>
      <c r="BD110" s="216"/>
      <c r="BE110" s="216"/>
      <c r="BF110" s="101"/>
      <c r="BG110" s="101"/>
      <c r="BH110" s="99"/>
    </row>
    <row r="111" spans="1:60" x14ac:dyDescent="0.25">
      <c r="A111">
        <v>79</v>
      </c>
      <c r="B111" s="61">
        <f ca="1">OFFSET(InputPriceData!B$15,CalculationsAndCharts!$A111+$A$11,0,1,1)</f>
        <v>42354</v>
      </c>
      <c r="C111" s="3">
        <f ca="1">OFFSET(InputPriceData!G$15,CalculationsAndCharts!$A111+$A$11,IF($C$7,8,0),1,1)</f>
        <v>197017000</v>
      </c>
      <c r="D111" s="4">
        <f ca="1">OFFSET(InputPriceData!C$15,CalculationsAndCharts!$A111+$A$11,IF($C$7,8,0),1,1)</f>
        <v>204.1</v>
      </c>
      <c r="E111" s="4">
        <f ca="1">OFFSET(InputPriceData!D$15,CalculationsAndCharts!$A111+$A$11,IF($C$7,8,0),1,1)</f>
        <v>206.09</v>
      </c>
      <c r="F111" s="4">
        <f ca="1">OFFSET(InputPriceData!E$15,CalculationsAndCharts!$A111+$A$11,IF($C$7,8,0),1,1)</f>
        <v>202.54</v>
      </c>
      <c r="G111" s="4">
        <f ca="1">OFFSET(InputPriceData!F$15,CalculationsAndCharts!$A111+$A$11,IF($C$7,8,0),1,1)</f>
        <v>205.74</v>
      </c>
      <c r="H111" s="342">
        <f t="shared" ca="1" si="10"/>
        <v>204.14811699082162</v>
      </c>
      <c r="I111" s="342">
        <f t="shared" ca="1" si="11"/>
        <v>204.32277865160572</v>
      </c>
      <c r="J111" s="340">
        <f t="shared" ca="1" si="12"/>
        <v>-0.17466166078419196</v>
      </c>
      <c r="K111" s="170">
        <f t="shared" ca="1" si="8"/>
        <v>3.0506695747892137E-2</v>
      </c>
      <c r="L111" s="341">
        <f t="shared" ca="1" si="9"/>
        <v>1.0442998388459752</v>
      </c>
      <c r="M111" s="341">
        <f t="shared" ca="1" si="13"/>
        <v>-1.0442998388459752</v>
      </c>
      <c r="N111" s="170"/>
      <c r="O111" s="340"/>
      <c r="P111" s="3">
        <f t="shared" ca="1" si="14"/>
        <v>197017000</v>
      </c>
      <c r="Q111" s="3" t="e">
        <f t="shared" ca="1" si="15"/>
        <v>#N/A</v>
      </c>
      <c r="S111" s="99"/>
      <c r="T111" s="350"/>
      <c r="U111" s="350"/>
      <c r="V111" s="349"/>
      <c r="W111" s="313"/>
      <c r="X111" s="302"/>
      <c r="Y111" s="211"/>
      <c r="Z111" s="320"/>
      <c r="AA111" s="246"/>
      <c r="AB111" s="125"/>
      <c r="AC111" s="125"/>
      <c r="AD111" s="125"/>
      <c r="AE111" s="125"/>
      <c r="AF111" s="125"/>
      <c r="AG111" s="125"/>
      <c r="AH111" s="125"/>
      <c r="AJ111" s="125"/>
      <c r="AK111" s="125"/>
      <c r="AM111" s="246"/>
      <c r="AO111" s="246"/>
      <c r="AP111" s="211"/>
      <c r="AQ111" s="211"/>
      <c r="AR111" s="199"/>
      <c r="AT111" s="225"/>
      <c r="AU111" s="225"/>
      <c r="AV111" s="225"/>
      <c r="AW111" s="99"/>
      <c r="AX111" s="199"/>
      <c r="AY111" s="199"/>
      <c r="AZ111" s="37"/>
      <c r="BA111" s="123"/>
      <c r="BB111" s="211"/>
      <c r="BC111" s="211"/>
      <c r="BD111" s="216"/>
      <c r="BE111" s="216"/>
      <c r="BF111" s="101"/>
      <c r="BG111" s="101"/>
      <c r="BH111" s="99"/>
    </row>
    <row r="112" spans="1:60" x14ac:dyDescent="0.25">
      <c r="A112">
        <v>80</v>
      </c>
      <c r="B112" s="61">
        <f ca="1">OFFSET(InputPriceData!B$15,CalculationsAndCharts!$A112+$A$11,0,1,1)</f>
        <v>42353</v>
      </c>
      <c r="C112" s="3">
        <f ca="1">OFFSET(InputPriceData!G$15,CalculationsAndCharts!$A112+$A$11,IF($C$7,8,0),1,1)</f>
        <v>154069600</v>
      </c>
      <c r="D112" s="4">
        <f ca="1">OFFSET(InputPriceData!C$15,CalculationsAndCharts!$A112+$A$11,IF($C$7,8,0),1,1)</f>
        <v>202.44</v>
      </c>
      <c r="E112" s="4">
        <f ca="1">OFFSET(InputPriceData!D$15,CalculationsAndCharts!$A112+$A$11,IF($C$7,8,0),1,1)</f>
        <v>203.84</v>
      </c>
      <c r="F112" s="4">
        <f ca="1">OFFSET(InputPriceData!E$15,CalculationsAndCharts!$A112+$A$11,IF($C$7,8,0),1,1)</f>
        <v>200.63</v>
      </c>
      <c r="G112" s="4">
        <f ca="1">OFFSET(InputPriceData!F$15,CalculationsAndCharts!$A112+$A$11,IF($C$7,8,0),1,1)</f>
        <v>202.77</v>
      </c>
      <c r="H112" s="342">
        <f t="shared" ca="1" si="10"/>
        <v>203.92070513236757</v>
      </c>
      <c r="I112" s="342">
        <f t="shared" ca="1" si="11"/>
        <v>204.19394034720622</v>
      </c>
      <c r="J112" s="340">
        <f t="shared" ca="1" si="12"/>
        <v>-0.27323521483877422</v>
      </c>
      <c r="K112" s="170">
        <f t="shared" ca="1" si="8"/>
        <v>7.4657482627991101E-2</v>
      </c>
      <c r="L112" s="341">
        <f t="shared" ca="1" si="9"/>
        <v>1.0475392342521697</v>
      </c>
      <c r="M112" s="341">
        <f t="shared" ca="1" si="13"/>
        <v>-1.0475392342521697</v>
      </c>
      <c r="N112" s="170"/>
      <c r="O112" s="340"/>
      <c r="P112" s="3">
        <f t="shared" ca="1" si="14"/>
        <v>154069600</v>
      </c>
      <c r="Q112" s="3" t="e">
        <f t="shared" ca="1" si="15"/>
        <v>#N/A</v>
      </c>
      <c r="S112" s="99"/>
      <c r="T112" s="350"/>
      <c r="U112" s="350"/>
      <c r="V112" s="349"/>
      <c r="W112" s="313"/>
      <c r="X112" s="302"/>
      <c r="Y112" s="211"/>
      <c r="Z112" s="320"/>
      <c r="AA112" s="246"/>
      <c r="AB112" s="125"/>
      <c r="AC112" s="125"/>
      <c r="AD112" s="125"/>
      <c r="AE112" s="125"/>
      <c r="AF112" s="125"/>
      <c r="AG112" s="125"/>
      <c r="AH112" s="125"/>
      <c r="AJ112" s="125"/>
      <c r="AK112" s="125"/>
      <c r="AM112" s="246"/>
      <c r="AO112" s="246"/>
      <c r="AP112" s="211"/>
      <c r="AQ112" s="211"/>
      <c r="AR112" s="199"/>
      <c r="AT112" s="225"/>
      <c r="AU112" s="225"/>
      <c r="AV112" s="225"/>
      <c r="AW112" s="99"/>
      <c r="AX112" s="199"/>
      <c r="AY112" s="199"/>
      <c r="AZ112" s="37"/>
      <c r="BA112" s="123"/>
      <c r="BB112" s="211"/>
      <c r="BC112" s="211"/>
      <c r="BD112" s="216"/>
      <c r="BE112" s="216"/>
      <c r="BF112" s="101"/>
      <c r="BG112" s="101"/>
      <c r="BH112" s="99"/>
    </row>
    <row r="113" spans="1:60" x14ac:dyDescent="0.25">
      <c r="A113">
        <v>81</v>
      </c>
      <c r="B113" s="61">
        <f ca="1">OFFSET(InputPriceData!B$15,CalculationsAndCharts!$A113+$A$11,0,1,1)</f>
        <v>42352</v>
      </c>
      <c r="C113" s="3">
        <f ca="1">OFFSET(InputPriceData!G$15,CalculationsAndCharts!$A113+$A$11,IF($C$7,8,0),1,1)</f>
        <v>182385200</v>
      </c>
      <c r="D113" s="4">
        <f ca="1">OFFSET(InputPriceData!C$15,CalculationsAndCharts!$A113+$A$11,IF($C$7,8,0),1,1)</f>
        <v>199.84</v>
      </c>
      <c r="E113" s="4">
        <f ca="1">OFFSET(InputPriceData!D$15,CalculationsAndCharts!$A113+$A$11,IF($C$7,8,0),1,1)</f>
        <v>200.81</v>
      </c>
      <c r="F113" s="4">
        <f ca="1">OFFSET(InputPriceData!E$15,CalculationsAndCharts!$A113+$A$11,IF($C$7,8,0),1,1)</f>
        <v>197.75</v>
      </c>
      <c r="G113" s="4">
        <f ca="1">OFFSET(InputPriceData!F$15,CalculationsAndCharts!$A113+$A$11,IF($C$7,8,0),1,1)</f>
        <v>200.66</v>
      </c>
      <c r="H113" s="342">
        <f t="shared" ca="1" si="10"/>
        <v>204.08509157984867</v>
      </c>
      <c r="I113" s="342">
        <f t="shared" ca="1" si="11"/>
        <v>204.32338946967951</v>
      </c>
      <c r="J113" s="340">
        <f t="shared" ca="1" si="12"/>
        <v>-0.23829788983099737</v>
      </c>
      <c r="K113" s="170">
        <f t="shared" ca="1" si="8"/>
        <v>5.678588429790616E-2</v>
      </c>
      <c r="L113" s="341">
        <f t="shared" ca="1" si="9"/>
        <v>1.0534154452236206</v>
      </c>
      <c r="M113" s="341">
        <f t="shared" ca="1" si="13"/>
        <v>-1.0534154452236206</v>
      </c>
      <c r="N113" s="170"/>
      <c r="O113" s="340"/>
      <c r="P113" s="3">
        <f t="shared" ca="1" si="14"/>
        <v>182385200</v>
      </c>
      <c r="Q113" s="3" t="e">
        <f t="shared" ca="1" si="15"/>
        <v>#N/A</v>
      </c>
      <c r="S113" s="99"/>
      <c r="T113" s="350"/>
      <c r="U113" s="350"/>
      <c r="V113" s="349"/>
      <c r="W113" s="313"/>
      <c r="X113" s="302"/>
      <c r="Y113" s="211"/>
      <c r="Z113" s="320"/>
      <c r="AA113" s="246"/>
      <c r="AB113" s="125"/>
      <c r="AC113" s="125"/>
      <c r="AD113" s="125"/>
      <c r="AE113" s="125"/>
      <c r="AF113" s="125"/>
      <c r="AG113" s="125"/>
      <c r="AH113" s="125"/>
      <c r="AJ113" s="125"/>
      <c r="AK113" s="125"/>
      <c r="AM113" s="246"/>
      <c r="AO113" s="246"/>
      <c r="AP113" s="211"/>
      <c r="AQ113" s="211"/>
      <c r="AR113" s="199"/>
      <c r="AT113" s="225"/>
      <c r="AU113" s="225"/>
      <c r="AV113" s="225"/>
      <c r="AW113" s="99"/>
      <c r="AX113" s="199"/>
      <c r="AY113" s="199"/>
      <c r="AZ113" s="37"/>
      <c r="BA113" s="123"/>
      <c r="BB113" s="211"/>
      <c r="BC113" s="211"/>
      <c r="BD113" s="216"/>
      <c r="BE113" s="216"/>
      <c r="BF113" s="101"/>
      <c r="BG113" s="101"/>
      <c r="BH113" s="99"/>
    </row>
    <row r="114" spans="1:60" x14ac:dyDescent="0.25">
      <c r="A114">
        <v>82</v>
      </c>
      <c r="B114" s="61">
        <f ca="1">OFFSET(InputPriceData!B$15,CalculationsAndCharts!$A114+$A$11,0,1,1)</f>
        <v>42349</v>
      </c>
      <c r="C114" s="3">
        <f ca="1">OFFSET(InputPriceData!G$15,CalculationsAndCharts!$A114+$A$11,IF($C$7,8,0),1,1)</f>
        <v>211173300</v>
      </c>
      <c r="D114" s="4">
        <f ca="1">OFFSET(InputPriceData!C$15,CalculationsAndCharts!$A114+$A$11,IF($C$7,8,0),1,1)</f>
        <v>201.11</v>
      </c>
      <c r="E114" s="4">
        <f ca="1">OFFSET(InputPriceData!D$15,CalculationsAndCharts!$A114+$A$11,IF($C$7,8,0),1,1)</f>
        <v>201.89</v>
      </c>
      <c r="F114" s="4">
        <f ca="1">OFFSET(InputPriceData!E$15,CalculationsAndCharts!$A114+$A$11,IF($C$7,8,0),1,1)</f>
        <v>199.29</v>
      </c>
      <c r="G114" s="4">
        <f ca="1">OFFSET(InputPriceData!F$15,CalculationsAndCharts!$A114+$A$11,IF($C$7,8,0),1,1)</f>
        <v>199.66</v>
      </c>
      <c r="H114" s="342">
        <f t="shared" ca="1" si="10"/>
        <v>204.57439037696989</v>
      </c>
      <c r="I114" s="342">
        <f t="shared" ca="1" si="11"/>
        <v>204.65642487601403</v>
      </c>
      <c r="J114" s="340">
        <f t="shared" ca="1" si="12"/>
        <v>-8.2034499044273373E-2</v>
      </c>
      <c r="K114" s="170">
        <f t="shared" ca="1" si="8"/>
        <v>6.729659033444889E-3</v>
      </c>
      <c r="L114" s="341">
        <f t="shared" ca="1" si="9"/>
        <v>1.0650464378499407</v>
      </c>
      <c r="M114" s="341">
        <f t="shared" ca="1" si="13"/>
        <v>-1.0650464378499407</v>
      </c>
      <c r="N114" s="170"/>
      <c r="O114" s="340"/>
      <c r="P114" s="3" t="e">
        <f t="shared" ca="1" si="14"/>
        <v>#N/A</v>
      </c>
      <c r="Q114" s="3">
        <f t="shared" ca="1" si="15"/>
        <v>211173300</v>
      </c>
      <c r="S114" s="99"/>
      <c r="T114" s="350"/>
      <c r="U114" s="350"/>
      <c r="V114" s="349"/>
      <c r="W114" s="313"/>
      <c r="X114" s="302"/>
      <c r="Y114" s="211"/>
      <c r="Z114" s="320"/>
      <c r="AA114" s="246"/>
      <c r="AB114" s="125"/>
      <c r="AC114" s="125"/>
      <c r="AD114" s="125"/>
      <c r="AE114" s="125"/>
      <c r="AF114" s="125"/>
      <c r="AG114" s="125"/>
      <c r="AH114" s="125"/>
      <c r="AJ114" s="125"/>
      <c r="AK114" s="125"/>
      <c r="AM114" s="246"/>
      <c r="AO114" s="246"/>
      <c r="AP114" s="211"/>
      <c r="AQ114" s="211"/>
      <c r="AR114" s="199"/>
      <c r="AT114" s="225"/>
      <c r="AU114" s="225"/>
      <c r="AV114" s="225"/>
      <c r="AW114" s="99"/>
      <c r="AX114" s="199"/>
      <c r="AY114" s="199"/>
      <c r="AZ114" s="37"/>
      <c r="BA114" s="123"/>
      <c r="BB114" s="211"/>
      <c r="BC114" s="211"/>
      <c r="BD114" s="216"/>
      <c r="BE114" s="216"/>
      <c r="BF114" s="101"/>
      <c r="BG114" s="101"/>
      <c r="BH114" s="99"/>
    </row>
    <row r="115" spans="1:60" x14ac:dyDescent="0.25">
      <c r="A115">
        <v>83</v>
      </c>
      <c r="B115" s="61">
        <f ca="1">OFFSET(InputPriceData!B$15,CalculationsAndCharts!$A115+$A$11,0,1,1)</f>
        <v>42348</v>
      </c>
      <c r="C115" s="3">
        <f ca="1">OFFSET(InputPriceData!G$15,CalculationsAndCharts!$A115+$A$11,IF($C$7,8,0),1,1)</f>
        <v>116128900</v>
      </c>
      <c r="D115" s="4">
        <f ca="1">OFFSET(InputPriceData!C$15,CalculationsAndCharts!$A115+$A$11,IF($C$7,8,0),1,1)</f>
        <v>203.16</v>
      </c>
      <c r="E115" s="4">
        <f ca="1">OFFSET(InputPriceData!D$15,CalculationsAndCharts!$A115+$A$11,IF($C$7,8,0),1,1)</f>
        <v>205.14</v>
      </c>
      <c r="F115" s="4">
        <f ca="1">OFFSET(InputPriceData!E$15,CalculationsAndCharts!$A115+$A$11,IF($C$7,8,0),1,1)</f>
        <v>202.88</v>
      </c>
      <c r="G115" s="4">
        <f ca="1">OFFSET(InputPriceData!F$15,CalculationsAndCharts!$A115+$A$11,IF($C$7,8,0),1,1)</f>
        <v>203.6</v>
      </c>
      <c r="H115" s="342">
        <f t="shared" ca="1" si="10"/>
        <v>205.27644614510842</v>
      </c>
      <c r="I115" s="342">
        <f t="shared" ca="1" si="11"/>
        <v>205.11064531928807</v>
      </c>
      <c r="J115" s="340">
        <f t="shared" ca="1" si="12"/>
        <v>0.1658008258202685</v>
      </c>
      <c r="K115" s="170">
        <f t="shared" ca="1" si="8"/>
        <v>2.7489913842683015E-2</v>
      </c>
      <c r="L115" s="341">
        <f t="shared" ca="1" si="9"/>
        <v>1.0812349367852538</v>
      </c>
      <c r="M115" s="341">
        <f t="shared" ca="1" si="13"/>
        <v>-1.0812349367852538</v>
      </c>
      <c r="N115" s="170"/>
      <c r="O115" s="340"/>
      <c r="P115" s="3">
        <f t="shared" ca="1" si="14"/>
        <v>116128900</v>
      </c>
      <c r="Q115" s="3" t="e">
        <f t="shared" ca="1" si="15"/>
        <v>#N/A</v>
      </c>
      <c r="S115" s="99"/>
      <c r="T115" s="350"/>
      <c r="U115" s="350"/>
      <c r="V115" s="349"/>
      <c r="W115" s="313"/>
      <c r="X115" s="302"/>
      <c r="Y115" s="211"/>
      <c r="Z115" s="320"/>
      <c r="AA115" s="246"/>
      <c r="AB115" s="125"/>
      <c r="AC115" s="125"/>
      <c r="AD115" s="125"/>
      <c r="AE115" s="125"/>
      <c r="AF115" s="125"/>
      <c r="AG115" s="125"/>
      <c r="AH115" s="125"/>
      <c r="AJ115" s="125"/>
      <c r="AK115" s="125"/>
      <c r="AM115" s="246"/>
      <c r="AO115" s="246"/>
      <c r="AP115" s="211"/>
      <c r="AQ115" s="211"/>
      <c r="AR115" s="199"/>
      <c r="AT115" s="225"/>
      <c r="AU115" s="225"/>
      <c r="AV115" s="225"/>
      <c r="AW115" s="99"/>
      <c r="AX115" s="199"/>
      <c r="AY115" s="199"/>
      <c r="AZ115" s="37"/>
      <c r="BA115" s="123"/>
      <c r="BB115" s="211"/>
      <c r="BC115" s="211"/>
      <c r="BD115" s="216"/>
      <c r="BE115" s="216"/>
      <c r="BF115" s="101"/>
      <c r="BG115" s="101"/>
      <c r="BH115" s="99"/>
    </row>
    <row r="116" spans="1:60" x14ac:dyDescent="0.25">
      <c r="A116">
        <v>84</v>
      </c>
      <c r="B116" s="61">
        <f ca="1">OFFSET(InputPriceData!B$15,CalculationsAndCharts!$A116+$A$11,0,1,1)</f>
        <v>42347</v>
      </c>
      <c r="C116" s="3">
        <f ca="1">OFFSET(InputPriceData!G$15,CalculationsAndCharts!$A116+$A$11,IF($C$7,8,0),1,1)</f>
        <v>162401500</v>
      </c>
      <c r="D116" s="4">
        <f ca="1">OFFSET(InputPriceData!C$15,CalculationsAndCharts!$A116+$A$11,IF($C$7,8,0),1,1)</f>
        <v>203.92</v>
      </c>
      <c r="E116" s="4">
        <f ca="1">OFFSET(InputPriceData!D$15,CalculationsAndCharts!$A116+$A$11,IF($C$7,8,0),1,1)</f>
        <v>206.38</v>
      </c>
      <c r="F116" s="4">
        <f ca="1">OFFSET(InputPriceData!E$15,CalculationsAndCharts!$A116+$A$11,IF($C$7,8,0),1,1)</f>
        <v>201.93</v>
      </c>
      <c r="G116" s="4">
        <f ca="1">OFFSET(InputPriceData!F$15,CalculationsAndCharts!$A116+$A$11,IF($C$7,8,0),1,1)</f>
        <v>203.08</v>
      </c>
      <c r="H116" s="342">
        <f t="shared" ca="1" si="10"/>
        <v>205.5159384515525</v>
      </c>
      <c r="I116" s="342">
        <f t="shared" ca="1" si="11"/>
        <v>205.24797671195063</v>
      </c>
      <c r="J116" s="340">
        <f t="shared" ca="1" si="12"/>
        <v>0.26796173960177189</v>
      </c>
      <c r="K116" s="170">
        <f t="shared" ca="1" si="8"/>
        <v>7.1803493890407799E-2</v>
      </c>
      <c r="L116" s="341">
        <f t="shared" ca="1" si="9"/>
        <v>1.0986333113205473</v>
      </c>
      <c r="M116" s="341">
        <f t="shared" ca="1" si="13"/>
        <v>-1.0986333113205473</v>
      </c>
      <c r="N116" s="170"/>
      <c r="O116" s="340"/>
      <c r="P116" s="3" t="e">
        <f t="shared" ca="1" si="14"/>
        <v>#N/A</v>
      </c>
      <c r="Q116" s="3">
        <f t="shared" ca="1" si="15"/>
        <v>162401500</v>
      </c>
      <c r="S116" s="99"/>
      <c r="T116" s="350"/>
      <c r="U116" s="350"/>
      <c r="V116" s="349"/>
      <c r="W116" s="313"/>
      <c r="X116" s="302"/>
      <c r="Y116" s="211"/>
      <c r="Z116" s="320"/>
      <c r="AA116" s="246"/>
      <c r="AB116" s="125"/>
      <c r="AC116" s="125"/>
      <c r="AD116" s="125"/>
      <c r="AE116" s="125"/>
      <c r="AF116" s="125"/>
      <c r="AG116" s="125"/>
      <c r="AH116" s="125"/>
      <c r="AJ116" s="125"/>
      <c r="AK116" s="125"/>
      <c r="AM116" s="246"/>
      <c r="AO116" s="246"/>
      <c r="AP116" s="211"/>
      <c r="AQ116" s="211"/>
      <c r="AR116" s="199"/>
      <c r="AT116" s="225"/>
      <c r="AU116" s="225"/>
      <c r="AV116" s="225"/>
      <c r="AW116" s="99"/>
      <c r="AX116" s="199"/>
      <c r="AY116" s="199"/>
      <c r="AZ116" s="37"/>
      <c r="BA116" s="123"/>
      <c r="BB116" s="211"/>
      <c r="BC116" s="211"/>
      <c r="BD116" s="216"/>
      <c r="BE116" s="216"/>
      <c r="BF116" s="101"/>
      <c r="BG116" s="101"/>
      <c r="BH116" s="99"/>
    </row>
    <row r="117" spans="1:60" x14ac:dyDescent="0.25">
      <c r="A117">
        <v>85</v>
      </c>
      <c r="B117" s="61">
        <f ca="1">OFFSET(InputPriceData!B$15,CalculationsAndCharts!$A117+$A$11,0,1,1)</f>
        <v>42346</v>
      </c>
      <c r="C117" s="3">
        <f ca="1">OFFSET(InputPriceData!G$15,CalculationsAndCharts!$A117+$A$11,IF($C$7,8,0),1,1)</f>
        <v>103372400</v>
      </c>
      <c r="D117" s="4">
        <f ca="1">OFFSET(InputPriceData!C$15,CalculationsAndCharts!$A117+$A$11,IF($C$7,8,0),1,1)</f>
        <v>204.22</v>
      </c>
      <c r="E117" s="4">
        <f ca="1">OFFSET(InputPriceData!D$15,CalculationsAndCharts!$A117+$A$11,IF($C$7,8,0),1,1)</f>
        <v>206</v>
      </c>
      <c r="F117" s="4">
        <f ca="1">OFFSET(InputPriceData!E$15,CalculationsAndCharts!$A117+$A$11,IF($C$7,8,0),1,1)</f>
        <v>203.51</v>
      </c>
      <c r="G117" s="4">
        <f ca="1">OFFSET(InputPriceData!F$15,CalculationsAndCharts!$A117+$A$11,IF($C$7,8,0),1,1)</f>
        <v>204.67</v>
      </c>
      <c r="H117" s="342">
        <f t="shared" ca="1" si="10"/>
        <v>205.86392965891716</v>
      </c>
      <c r="I117" s="342">
        <f t="shared" ca="1" si="11"/>
        <v>205.44506550394615</v>
      </c>
      <c r="J117" s="340">
        <f t="shared" ca="1" si="12"/>
        <v>0.41886415497089574</v>
      </c>
      <c r="K117" s="170">
        <f t="shared" ca="1" si="8"/>
        <v>0.17544718031948256</v>
      </c>
      <c r="L117" s="341">
        <f t="shared" ca="1" si="9"/>
        <v>1.1163548025742152</v>
      </c>
      <c r="M117" s="341">
        <f t="shared" ca="1" si="13"/>
        <v>-1.1163548025742152</v>
      </c>
      <c r="N117" s="170"/>
      <c r="O117" s="340"/>
      <c r="P117" s="3">
        <f t="shared" ca="1" si="14"/>
        <v>103372400</v>
      </c>
      <c r="Q117" s="3" t="e">
        <f t="shared" ca="1" si="15"/>
        <v>#N/A</v>
      </c>
      <c r="S117" s="99"/>
      <c r="T117" s="350"/>
      <c r="U117" s="350"/>
      <c r="V117" s="349"/>
      <c r="W117" s="313"/>
      <c r="X117" s="302"/>
      <c r="Y117" s="211"/>
      <c r="Z117" s="320"/>
      <c r="AA117" s="246"/>
      <c r="AB117" s="125"/>
      <c r="AC117" s="125"/>
      <c r="AD117" s="125"/>
      <c r="AE117" s="125"/>
      <c r="AF117" s="125"/>
      <c r="AG117" s="125"/>
      <c r="AH117" s="125"/>
      <c r="AJ117" s="125"/>
      <c r="AK117" s="125"/>
      <c r="AM117" s="246"/>
      <c r="AO117" s="246"/>
      <c r="AP117" s="211"/>
      <c r="AQ117" s="211"/>
      <c r="AR117" s="199"/>
      <c r="AT117" s="225"/>
      <c r="AU117" s="225"/>
      <c r="AV117" s="225"/>
      <c r="AW117" s="99"/>
      <c r="AX117" s="199"/>
      <c r="AY117" s="199"/>
      <c r="AZ117" s="37"/>
      <c r="BA117" s="123"/>
      <c r="BB117" s="211"/>
      <c r="BC117" s="211"/>
      <c r="BD117" s="216"/>
      <c r="BE117" s="216"/>
      <c r="BF117" s="101"/>
      <c r="BG117" s="101"/>
      <c r="BH117" s="99"/>
    </row>
    <row r="118" spans="1:60" x14ac:dyDescent="0.25">
      <c r="A118">
        <v>86</v>
      </c>
      <c r="B118" s="61">
        <f ca="1">OFFSET(InputPriceData!B$15,CalculationsAndCharts!$A118+$A$11,0,1,1)</f>
        <v>42345</v>
      </c>
      <c r="C118" s="3">
        <f ca="1">OFFSET(InputPriceData!G$15,CalculationsAndCharts!$A118+$A$11,IF($C$7,8,0),1,1)</f>
        <v>102027100</v>
      </c>
      <c r="D118" s="4">
        <f ca="1">OFFSET(InputPriceData!C$15,CalculationsAndCharts!$A118+$A$11,IF($C$7,8,0),1,1)</f>
        <v>206.92</v>
      </c>
      <c r="E118" s="4">
        <f ca="1">OFFSET(InputPriceData!D$15,CalculationsAndCharts!$A118+$A$11,IF($C$7,8,0),1,1)</f>
        <v>207.42</v>
      </c>
      <c r="F118" s="4">
        <f ca="1">OFFSET(InputPriceData!E$15,CalculationsAndCharts!$A118+$A$11,IF($C$7,8,0),1,1)</f>
        <v>204.92</v>
      </c>
      <c r="G118" s="4">
        <f ca="1">OFFSET(InputPriceData!F$15,CalculationsAndCharts!$A118+$A$11,IF($C$7,8,0),1,1)</f>
        <v>206.05</v>
      </c>
      <c r="H118" s="342">
        <f t="shared" ca="1" si="10"/>
        <v>206.03449103876247</v>
      </c>
      <c r="I118" s="342">
        <f t="shared" ca="1" si="11"/>
        <v>205.51552600430489</v>
      </c>
      <c r="J118" s="340">
        <f t="shared" ca="1" si="12"/>
        <v>0.5189650344574539</v>
      </c>
      <c r="K118" s="170">
        <f t="shared" ca="1" si="8"/>
        <v>0.26932470698942629</v>
      </c>
      <c r="L118" s="341">
        <f t="shared" ca="1" si="9"/>
        <v>1.1293063636429881</v>
      </c>
      <c r="M118" s="341">
        <f t="shared" ca="1" si="13"/>
        <v>-1.1293063636429881</v>
      </c>
      <c r="N118" s="170"/>
      <c r="O118" s="340"/>
      <c r="P118" s="3" t="e">
        <f t="shared" ca="1" si="14"/>
        <v>#N/A</v>
      </c>
      <c r="Q118" s="3">
        <f t="shared" ca="1" si="15"/>
        <v>102027100</v>
      </c>
      <c r="S118" s="99"/>
      <c r="T118" s="350"/>
      <c r="U118" s="350"/>
      <c r="V118" s="349"/>
      <c r="W118" s="313"/>
      <c r="X118" s="302"/>
      <c r="Y118" s="211"/>
      <c r="Z118" s="320"/>
      <c r="AA118" s="246"/>
      <c r="AB118" s="125"/>
      <c r="AC118" s="125"/>
      <c r="AD118" s="125"/>
      <c r="AE118" s="125"/>
      <c r="AF118" s="125"/>
      <c r="AG118" s="125"/>
      <c r="AH118" s="125"/>
      <c r="AJ118" s="125"/>
      <c r="AK118" s="125"/>
      <c r="AM118" s="246"/>
      <c r="AO118" s="246"/>
      <c r="AP118" s="211"/>
      <c r="AQ118" s="211"/>
      <c r="AR118" s="199"/>
      <c r="AT118" s="225"/>
      <c r="AU118" s="225"/>
      <c r="AV118" s="225"/>
      <c r="AW118" s="99"/>
      <c r="AX118" s="199"/>
      <c r="AY118" s="199"/>
      <c r="AZ118" s="37"/>
      <c r="BA118" s="123"/>
      <c r="BB118" s="211"/>
      <c r="BC118" s="211"/>
      <c r="BD118" s="216"/>
      <c r="BE118" s="216"/>
      <c r="BF118" s="101"/>
      <c r="BG118" s="101"/>
      <c r="BH118" s="99"/>
    </row>
    <row r="119" spans="1:60" x14ac:dyDescent="0.25">
      <c r="A119">
        <v>87</v>
      </c>
      <c r="B119" s="61">
        <f ca="1">OFFSET(InputPriceData!B$15,CalculationsAndCharts!$A119+$A$11,0,1,1)</f>
        <v>42342</v>
      </c>
      <c r="C119" s="3">
        <f ca="1">OFFSET(InputPriceData!G$15,CalculationsAndCharts!$A119+$A$11,IF($C$7,8,0),1,1)</f>
        <v>192913900</v>
      </c>
      <c r="D119" s="4">
        <f ca="1">OFFSET(InputPriceData!C$15,CalculationsAndCharts!$A119+$A$11,IF($C$7,8,0),1,1)</f>
        <v>203.34</v>
      </c>
      <c r="E119" s="4">
        <f ca="1">OFFSET(InputPriceData!D$15,CalculationsAndCharts!$A119+$A$11,IF($C$7,8,0),1,1)</f>
        <v>207.66</v>
      </c>
      <c r="F119" s="4">
        <f ca="1">OFFSET(InputPriceData!E$15,CalculationsAndCharts!$A119+$A$11,IF($C$7,8,0),1,1)</f>
        <v>203.34</v>
      </c>
      <c r="G119" s="4">
        <f ca="1">OFFSET(InputPriceData!F$15,CalculationsAndCharts!$A119+$A$11,IF($C$7,8,0),1,1)</f>
        <v>207.31</v>
      </c>
      <c r="H119" s="342">
        <f t="shared" ca="1" si="10"/>
        <v>206.03227547287139</v>
      </c>
      <c r="I119" s="342">
        <f t="shared" ca="1" si="11"/>
        <v>205.46693745924171</v>
      </c>
      <c r="J119" s="340">
        <f t="shared" ca="1" si="12"/>
        <v>0.56533801362955816</v>
      </c>
      <c r="K119" s="170">
        <f t="shared" ca="1" si="8"/>
        <v>0.3196070696546145</v>
      </c>
      <c r="L119" s="341">
        <f t="shared" ca="1" si="9"/>
        <v>1.1369880151715348</v>
      </c>
      <c r="M119" s="341">
        <f t="shared" ca="1" si="13"/>
        <v>-1.1369880151715348</v>
      </c>
      <c r="N119" s="170"/>
      <c r="O119" s="340"/>
      <c r="P119" s="3">
        <f t="shared" ca="1" si="14"/>
        <v>192913900</v>
      </c>
      <c r="Q119" s="3" t="e">
        <f t="shared" ca="1" si="15"/>
        <v>#N/A</v>
      </c>
      <c r="S119" s="99"/>
      <c r="T119" s="350"/>
      <c r="U119" s="350"/>
      <c r="V119" s="349"/>
      <c r="W119" s="313"/>
      <c r="X119" s="302"/>
      <c r="Y119" s="211"/>
      <c r="Z119" s="320"/>
      <c r="AA119" s="246"/>
      <c r="AB119" s="125"/>
      <c r="AC119" s="125"/>
      <c r="AD119" s="125"/>
      <c r="AE119" s="125"/>
      <c r="AF119" s="125"/>
      <c r="AG119" s="125"/>
      <c r="AH119" s="125"/>
      <c r="AJ119" s="125"/>
      <c r="AK119" s="125"/>
      <c r="AM119" s="246"/>
      <c r="AO119" s="246"/>
      <c r="AP119" s="211"/>
      <c r="AQ119" s="211"/>
      <c r="AR119" s="199"/>
      <c r="AT119" s="225"/>
      <c r="AU119" s="225"/>
      <c r="AV119" s="225"/>
      <c r="AW119" s="99"/>
      <c r="AX119" s="199"/>
      <c r="AY119" s="199"/>
      <c r="AZ119" s="37"/>
      <c r="BA119" s="123"/>
      <c r="BB119" s="211"/>
      <c r="BC119" s="211"/>
      <c r="BD119" s="216"/>
      <c r="BE119" s="216"/>
      <c r="BF119" s="101"/>
      <c r="BG119" s="101"/>
      <c r="BH119" s="99"/>
    </row>
    <row r="120" spans="1:60" x14ac:dyDescent="0.25">
      <c r="A120">
        <v>88</v>
      </c>
      <c r="B120" s="61">
        <f ca="1">OFFSET(InputPriceData!B$15,CalculationsAndCharts!$A120+$A$11,0,1,1)</f>
        <v>42341</v>
      </c>
      <c r="C120" s="3">
        <f ca="1">OFFSET(InputPriceData!G$15,CalculationsAndCharts!$A120+$A$11,IF($C$7,8,0),1,1)</f>
        <v>166224200</v>
      </c>
      <c r="D120" s="4">
        <f ca="1">OFFSET(InputPriceData!C$15,CalculationsAndCharts!$A120+$A$11,IF($C$7,8,0),1,1)</f>
        <v>206.53</v>
      </c>
      <c r="E120" s="4">
        <f ca="1">OFFSET(InputPriceData!D$15,CalculationsAndCharts!$A120+$A$11,IF($C$7,8,0),1,1)</f>
        <v>206.85</v>
      </c>
      <c r="F120" s="4">
        <f ca="1">OFFSET(InputPriceData!E$15,CalculationsAndCharts!$A120+$A$11,IF($C$7,8,0),1,1)</f>
        <v>202.49</v>
      </c>
      <c r="G120" s="4">
        <f ca="1">OFFSET(InputPriceData!F$15,CalculationsAndCharts!$A120+$A$11,IF($C$7,8,0),1,1)</f>
        <v>203.34</v>
      </c>
      <c r="H120" s="342">
        <f t="shared" ca="1" si="10"/>
        <v>205.84974339756732</v>
      </c>
      <c r="I120" s="342">
        <f t="shared" ca="1" si="11"/>
        <v>205.29938631917278</v>
      </c>
      <c r="J120" s="340">
        <f t="shared" ca="1" si="12"/>
        <v>0.55035707839439707</v>
      </c>
      <c r="K120" s="170">
        <f t="shared" ca="1" si="8"/>
        <v>0.30289291373881655</v>
      </c>
      <c r="L120" s="341">
        <f t="shared" ca="1" si="9"/>
        <v>1.1437256459488534</v>
      </c>
      <c r="M120" s="341">
        <f t="shared" ca="1" si="13"/>
        <v>-1.1437256459488534</v>
      </c>
      <c r="N120" s="170"/>
      <c r="O120" s="340"/>
      <c r="P120" s="3" t="e">
        <f t="shared" ca="1" si="14"/>
        <v>#N/A</v>
      </c>
      <c r="Q120" s="3">
        <f t="shared" ca="1" si="15"/>
        <v>166224200</v>
      </c>
      <c r="S120" s="99"/>
      <c r="T120" s="350"/>
      <c r="U120" s="350"/>
      <c r="V120" s="349"/>
      <c r="W120" s="313"/>
      <c r="X120" s="302"/>
      <c r="Y120" s="211"/>
      <c r="Z120" s="320"/>
      <c r="AA120" s="246"/>
      <c r="AB120" s="125"/>
      <c r="AC120" s="125"/>
      <c r="AD120" s="125"/>
      <c r="AE120" s="125"/>
      <c r="AF120" s="125"/>
      <c r="AG120" s="125"/>
      <c r="AH120" s="125"/>
      <c r="AJ120" s="125"/>
      <c r="AK120" s="125"/>
      <c r="AM120" s="246"/>
      <c r="AO120" s="246"/>
      <c r="AP120" s="211"/>
      <c r="AQ120" s="211"/>
      <c r="AR120" s="199"/>
      <c r="AT120" s="225"/>
      <c r="AU120" s="225"/>
      <c r="AV120" s="225"/>
      <c r="AW120" s="99"/>
      <c r="AX120" s="199"/>
      <c r="AY120" s="199"/>
      <c r="AZ120" s="37"/>
      <c r="BA120" s="123"/>
      <c r="BB120" s="211"/>
      <c r="BC120" s="211"/>
      <c r="BD120" s="216"/>
      <c r="BE120" s="216"/>
      <c r="BF120" s="101"/>
      <c r="BG120" s="101"/>
      <c r="BH120" s="99"/>
    </row>
    <row r="121" spans="1:60" x14ac:dyDescent="0.25">
      <c r="A121">
        <v>89</v>
      </c>
      <c r="B121" s="61">
        <f ca="1">OFFSET(InputPriceData!B$15,CalculationsAndCharts!$A121+$A$11,0,1,1)</f>
        <v>42340</v>
      </c>
      <c r="C121" s="3">
        <f ca="1">OFFSET(InputPriceData!G$15,CalculationsAndCharts!$A121+$A$11,IF($C$7,8,0),1,1)</f>
        <v>108441300</v>
      </c>
      <c r="D121" s="4">
        <f ca="1">OFFSET(InputPriceData!C$15,CalculationsAndCharts!$A121+$A$11,IF($C$7,8,0),1,1)</f>
        <v>208.3</v>
      </c>
      <c r="E121" s="4">
        <f ca="1">OFFSET(InputPriceData!D$15,CalculationsAndCharts!$A121+$A$11,IF($C$7,8,0),1,1)</f>
        <v>208.68</v>
      </c>
      <c r="F121" s="4">
        <f ca="1">OFFSET(InputPriceData!E$15,CalculationsAndCharts!$A121+$A$11,IF($C$7,8,0),1,1)</f>
        <v>205.94</v>
      </c>
      <c r="G121" s="4">
        <f ca="1">OFFSET(InputPriceData!F$15,CalculationsAndCharts!$A121+$A$11,IF($C$7,8,0),1,1)</f>
        <v>206.23</v>
      </c>
      <c r="H121" s="342">
        <f t="shared" ca="1" si="10"/>
        <v>206.20827816864838</v>
      </c>
      <c r="I121" s="342">
        <f t="shared" ca="1" si="11"/>
        <v>205.4775123481885</v>
      </c>
      <c r="J121" s="340">
        <f t="shared" ca="1" si="12"/>
        <v>0.73076582045972183</v>
      </c>
      <c r="K121" s="170">
        <f t="shared" ca="1" si="8"/>
        <v>0.53401868435217037</v>
      </c>
      <c r="L121" s="341">
        <f t="shared" ca="1" si="9"/>
        <v>1.1498031295482278</v>
      </c>
      <c r="M121" s="341">
        <f t="shared" ca="1" si="13"/>
        <v>-1.1498031295482278</v>
      </c>
      <c r="N121" s="170"/>
      <c r="O121" s="340"/>
      <c r="P121" s="3" t="e">
        <f t="shared" ca="1" si="14"/>
        <v>#N/A</v>
      </c>
      <c r="Q121" s="3">
        <f t="shared" ca="1" si="15"/>
        <v>108441300</v>
      </c>
      <c r="S121" s="99"/>
      <c r="T121" s="350"/>
      <c r="U121" s="350"/>
      <c r="V121" s="349"/>
      <c r="W121" s="313"/>
      <c r="X121" s="302"/>
      <c r="Y121" s="211"/>
      <c r="Z121" s="320"/>
      <c r="AA121" s="246"/>
      <c r="AB121" s="125"/>
      <c r="AC121" s="125"/>
      <c r="AD121" s="125"/>
      <c r="AE121" s="125"/>
      <c r="AF121" s="125"/>
      <c r="AG121" s="125"/>
      <c r="AH121" s="125"/>
      <c r="AJ121" s="125"/>
      <c r="AK121" s="125"/>
      <c r="AM121" s="246"/>
      <c r="AO121" s="246"/>
      <c r="AP121" s="211"/>
      <c r="AQ121" s="211"/>
      <c r="AR121" s="199"/>
      <c r="AT121" s="225"/>
      <c r="AU121" s="225"/>
      <c r="AV121" s="225"/>
      <c r="AW121" s="99"/>
      <c r="AX121" s="199"/>
      <c r="AY121" s="199"/>
      <c r="AZ121" s="37"/>
      <c r="BA121" s="123"/>
      <c r="BB121" s="211"/>
      <c r="BC121" s="211"/>
      <c r="BD121" s="216"/>
      <c r="BE121" s="216"/>
      <c r="BF121" s="101"/>
      <c r="BG121" s="101"/>
      <c r="BH121" s="99"/>
    </row>
    <row r="122" spans="1:60" x14ac:dyDescent="0.25">
      <c r="A122">
        <v>90</v>
      </c>
      <c r="B122" s="61">
        <f ca="1">OFFSET(InputPriceData!B$15,CalculationsAndCharts!$A122+$A$11,0,1,1)</f>
        <v>42339</v>
      </c>
      <c r="C122" s="3">
        <f ca="1">OFFSET(InputPriceData!G$15,CalculationsAndCharts!$A122+$A$11,IF($C$7,8,0),1,1)</f>
        <v>97858400</v>
      </c>
      <c r="D122" s="4">
        <f ca="1">OFFSET(InputPriceData!C$15,CalculationsAndCharts!$A122+$A$11,IF($C$7,8,0),1,1)</f>
        <v>207.13</v>
      </c>
      <c r="E122" s="4">
        <f ca="1">OFFSET(InputPriceData!D$15,CalculationsAndCharts!$A122+$A$11,IF($C$7,8,0),1,1)</f>
        <v>208.5</v>
      </c>
      <c r="F122" s="4">
        <f ca="1">OFFSET(InputPriceData!E$15,CalculationsAndCharts!$A122+$A$11,IF($C$7,8,0),1,1)</f>
        <v>206.81</v>
      </c>
      <c r="G122" s="4">
        <f ca="1">OFFSET(InputPriceData!F$15,CalculationsAndCharts!$A122+$A$11,IF($C$7,8,0),1,1)</f>
        <v>208.36</v>
      </c>
      <c r="H122" s="342">
        <f t="shared" ca="1" si="10"/>
        <v>206.20517504988385</v>
      </c>
      <c r="I122" s="342">
        <f t="shared" ca="1" si="11"/>
        <v>205.40910437984201</v>
      </c>
      <c r="J122" s="340">
        <f t="shared" ca="1" si="12"/>
        <v>0.79607067004169008</v>
      </c>
      <c r="K122" s="170">
        <f t="shared" ca="1" si="8"/>
        <v>0.63372851170062539</v>
      </c>
      <c r="L122" s="341">
        <f t="shared" ca="1" si="9"/>
        <v>1.1533285253517886</v>
      </c>
      <c r="M122" s="341">
        <f t="shared" ca="1" si="13"/>
        <v>-1.1533285253517886</v>
      </c>
      <c r="N122" s="170"/>
      <c r="O122" s="340"/>
      <c r="P122" s="3">
        <f t="shared" ca="1" si="14"/>
        <v>97858400</v>
      </c>
      <c r="Q122" s="3" t="e">
        <f t="shared" ca="1" si="15"/>
        <v>#N/A</v>
      </c>
      <c r="S122" s="99"/>
      <c r="T122" s="350"/>
      <c r="U122" s="350"/>
      <c r="V122" s="349"/>
      <c r="W122" s="313"/>
      <c r="X122" s="302"/>
      <c r="Y122" s="211"/>
      <c r="Z122" s="320"/>
      <c r="AA122" s="246"/>
      <c r="AB122" s="125"/>
      <c r="AC122" s="125"/>
      <c r="AD122" s="125"/>
      <c r="AE122" s="125"/>
      <c r="AF122" s="125"/>
      <c r="AG122" s="125"/>
      <c r="AH122" s="125"/>
      <c r="AJ122" s="125"/>
      <c r="AK122" s="125"/>
      <c r="AM122" s="246"/>
      <c r="AO122" s="246"/>
      <c r="AP122" s="211"/>
      <c r="AQ122" s="211"/>
      <c r="AR122" s="199"/>
      <c r="AT122" s="225"/>
      <c r="AU122" s="225"/>
      <c r="AV122" s="225"/>
      <c r="AW122" s="99"/>
      <c r="AX122" s="199"/>
      <c r="AY122" s="199"/>
      <c r="AZ122" s="37"/>
      <c r="BA122" s="123"/>
      <c r="BB122" s="211"/>
      <c r="BC122" s="211"/>
      <c r="BD122" s="216"/>
      <c r="BE122" s="216"/>
      <c r="BF122" s="101"/>
      <c r="BG122" s="101"/>
      <c r="BH122" s="99"/>
    </row>
    <row r="123" spans="1:60" x14ac:dyDescent="0.25">
      <c r="A123">
        <v>91</v>
      </c>
      <c r="B123" s="61">
        <f ca="1">OFFSET(InputPriceData!B$15,CalculationsAndCharts!$A123+$A$11,0,1,1)</f>
        <v>42338</v>
      </c>
      <c r="C123" s="3">
        <f ca="1">OFFSET(InputPriceData!G$15,CalculationsAndCharts!$A123+$A$11,IF($C$7,8,0),1,1)</f>
        <v>112822700</v>
      </c>
      <c r="D123" s="4">
        <f ca="1">OFFSET(InputPriceData!C$15,CalculationsAndCharts!$A123+$A$11,IF($C$7,8,0),1,1)</f>
        <v>207.44</v>
      </c>
      <c r="E123" s="4">
        <f ca="1">OFFSET(InputPriceData!D$15,CalculationsAndCharts!$A123+$A$11,IF($C$7,8,0),1,1)</f>
        <v>207.58</v>
      </c>
      <c r="F123" s="4">
        <f ca="1">OFFSET(InputPriceData!E$15,CalculationsAndCharts!$A123+$A$11,IF($C$7,8,0),1,1)</f>
        <v>206.26</v>
      </c>
      <c r="G123" s="4">
        <f ca="1">OFFSET(InputPriceData!F$15,CalculationsAndCharts!$A123+$A$11,IF($C$7,8,0),1,1)</f>
        <v>206.39</v>
      </c>
      <c r="H123" s="342">
        <f t="shared" ca="1" si="10"/>
        <v>205.89734291415294</v>
      </c>
      <c r="I123" s="342">
        <f t="shared" ca="1" si="11"/>
        <v>205.14084114164581</v>
      </c>
      <c r="J123" s="340">
        <f t="shared" ca="1" si="12"/>
        <v>0.75650177250697792</v>
      </c>
      <c r="K123" s="170">
        <f t="shared" ca="1" si="8"/>
        <v>0.57229493180619939</v>
      </c>
      <c r="L123" s="341">
        <f t="shared" ca="1" si="9"/>
        <v>1.1553976436183402</v>
      </c>
      <c r="M123" s="341">
        <f t="shared" ca="1" si="13"/>
        <v>-1.1553976436183402</v>
      </c>
      <c r="N123" s="170"/>
      <c r="O123" s="340"/>
      <c r="P123" s="3" t="e">
        <f t="shared" ca="1" si="14"/>
        <v>#N/A</v>
      </c>
      <c r="Q123" s="3">
        <f t="shared" ca="1" si="15"/>
        <v>112822700</v>
      </c>
      <c r="S123" s="99"/>
      <c r="T123" s="350"/>
      <c r="U123" s="350"/>
      <c r="V123" s="349"/>
      <c r="W123" s="313"/>
      <c r="X123" s="302"/>
      <c r="Y123" s="211"/>
      <c r="Z123" s="320"/>
      <c r="AA123" s="246"/>
      <c r="AB123" s="125"/>
      <c r="AC123" s="125"/>
      <c r="AD123" s="125"/>
      <c r="AE123" s="125"/>
      <c r="AF123" s="125"/>
      <c r="AG123" s="125"/>
      <c r="AH123" s="125"/>
      <c r="AJ123" s="125"/>
      <c r="AK123" s="125"/>
      <c r="AM123" s="246"/>
      <c r="AO123" s="246"/>
      <c r="AP123" s="211"/>
      <c r="AQ123" s="211"/>
      <c r="AR123" s="199"/>
      <c r="AT123" s="225"/>
      <c r="AU123" s="225"/>
      <c r="AV123" s="225"/>
      <c r="AW123" s="99"/>
      <c r="AX123" s="199"/>
      <c r="AY123" s="199"/>
      <c r="AZ123" s="37"/>
      <c r="BA123" s="123"/>
      <c r="BB123" s="211"/>
      <c r="BC123" s="211"/>
      <c r="BD123" s="216"/>
      <c r="BE123" s="216"/>
      <c r="BF123" s="101"/>
      <c r="BG123" s="101"/>
      <c r="BH123" s="99"/>
    </row>
    <row r="124" spans="1:60" x14ac:dyDescent="0.25">
      <c r="A124">
        <v>92</v>
      </c>
      <c r="B124" s="61">
        <f ca="1">OFFSET(InputPriceData!B$15,CalculationsAndCharts!$A124+$A$11,0,1,1)</f>
        <v>42335</v>
      </c>
      <c r="C124" s="3">
        <f ca="1">OFFSET(InputPriceData!G$15,CalculationsAndCharts!$A124+$A$11,IF($C$7,8,0),1,1)</f>
        <v>37317800</v>
      </c>
      <c r="D124" s="4">
        <f ca="1">OFFSET(InputPriceData!C$15,CalculationsAndCharts!$A124+$A$11,IF($C$7,8,0),1,1)</f>
        <v>207.12</v>
      </c>
      <c r="E124" s="4">
        <f ca="1">OFFSET(InputPriceData!D$15,CalculationsAndCharts!$A124+$A$11,IF($C$7,8,0),1,1)</f>
        <v>207.49</v>
      </c>
      <c r="F124" s="4">
        <f ca="1">OFFSET(InputPriceData!E$15,CalculationsAndCharts!$A124+$A$11,IF($C$7,8,0),1,1)</f>
        <v>206.56</v>
      </c>
      <c r="G124" s="4">
        <f ca="1">OFFSET(InputPriceData!F$15,CalculationsAndCharts!$A124+$A$11,IF($C$7,8,0),1,1)</f>
        <v>207.25</v>
      </c>
      <c r="H124" s="342">
        <f t="shared" ca="1" si="10"/>
        <v>205.8269633304605</v>
      </c>
      <c r="I124" s="342">
        <f t="shared" ca="1" si="11"/>
        <v>205.02728124543182</v>
      </c>
      <c r="J124" s="340">
        <f t="shared" ca="1" si="12"/>
        <v>0.7996820850285471</v>
      </c>
      <c r="K124" s="170">
        <f t="shared" ca="1" si="8"/>
        <v>0.63949143711560441</v>
      </c>
      <c r="L124" s="341">
        <f t="shared" ca="1" si="9"/>
        <v>1.1592632185331624</v>
      </c>
      <c r="M124" s="341">
        <f t="shared" ca="1" si="13"/>
        <v>-1.1592632185331624</v>
      </c>
      <c r="N124" s="170"/>
      <c r="O124" s="340"/>
      <c r="P124" s="3">
        <f t="shared" ca="1" si="14"/>
        <v>37317800</v>
      </c>
      <c r="Q124" s="3" t="e">
        <f t="shared" ca="1" si="15"/>
        <v>#N/A</v>
      </c>
      <c r="S124" s="99"/>
      <c r="T124" s="350"/>
      <c r="U124" s="350"/>
      <c r="V124" s="349"/>
      <c r="W124" s="313"/>
      <c r="X124" s="302"/>
      <c r="Y124" s="211"/>
      <c r="Z124" s="320"/>
      <c r="AA124" s="246"/>
      <c r="AB124" s="125"/>
      <c r="AC124" s="125"/>
      <c r="AD124" s="125"/>
      <c r="AE124" s="125"/>
      <c r="AF124" s="125"/>
      <c r="AG124" s="125"/>
      <c r="AH124" s="125"/>
      <c r="AJ124" s="125"/>
      <c r="AK124" s="125"/>
      <c r="AM124" s="246"/>
      <c r="AO124" s="246"/>
      <c r="AP124" s="211"/>
      <c r="AQ124" s="211"/>
      <c r="AR124" s="199"/>
      <c r="AT124" s="225"/>
      <c r="AU124" s="225"/>
      <c r="AV124" s="225"/>
      <c r="AW124" s="99"/>
      <c r="AX124" s="199"/>
      <c r="AY124" s="199"/>
      <c r="AZ124" s="37"/>
      <c r="BA124" s="123"/>
      <c r="BB124" s="211"/>
      <c r="BC124" s="211"/>
      <c r="BD124" s="216"/>
      <c r="BE124" s="216"/>
      <c r="BF124" s="101"/>
      <c r="BG124" s="101"/>
      <c r="BH124" s="99"/>
    </row>
    <row r="125" spans="1:60" x14ac:dyDescent="0.25">
      <c r="A125">
        <v>93</v>
      </c>
      <c r="B125" s="61">
        <f ca="1">OFFSET(InputPriceData!B$15,CalculationsAndCharts!$A125+$A$11,0,1,1)</f>
        <v>42333</v>
      </c>
      <c r="C125" s="3">
        <f ca="1">OFFSET(InputPriceData!G$15,CalculationsAndCharts!$A125+$A$11,IF($C$7,8,0),1,1)</f>
        <v>51980100</v>
      </c>
      <c r="D125" s="4">
        <f ca="1">OFFSET(InputPriceData!C$15,CalculationsAndCharts!$A125+$A$11,IF($C$7,8,0),1,1)</f>
        <v>207.19</v>
      </c>
      <c r="E125" s="4">
        <f ca="1">OFFSET(InputPriceData!D$15,CalculationsAndCharts!$A125+$A$11,IF($C$7,8,0),1,1)</f>
        <v>207.43</v>
      </c>
      <c r="F125" s="4">
        <f ca="1">OFFSET(InputPriceData!E$15,CalculationsAndCharts!$A125+$A$11,IF($C$7,8,0),1,1)</f>
        <v>206.71</v>
      </c>
      <c r="G125" s="4">
        <f ca="1">OFFSET(InputPriceData!F$15,CalculationsAndCharts!$A125+$A$11,IF($C$7,8,0),1,1)</f>
        <v>207.01</v>
      </c>
      <c r="H125" s="342">
        <f t="shared" ca="1" si="10"/>
        <v>205.62367237766915</v>
      </c>
      <c r="I125" s="342">
        <f t="shared" ca="1" si="11"/>
        <v>204.82521590410744</v>
      </c>
      <c r="J125" s="340">
        <f t="shared" ca="1" si="12"/>
        <v>0.79845647356155969</v>
      </c>
      <c r="K125" s="170">
        <f t="shared" ca="1" si="8"/>
        <v>0.63753274017236161</v>
      </c>
      <c r="L125" s="341">
        <f t="shared" ca="1" si="9"/>
        <v>1.1630539191442473</v>
      </c>
      <c r="M125" s="341">
        <f t="shared" ca="1" si="13"/>
        <v>-1.1630539191442473</v>
      </c>
      <c r="N125" s="170"/>
      <c r="O125" s="340"/>
      <c r="P125" s="3" t="e">
        <f t="shared" ca="1" si="14"/>
        <v>#N/A</v>
      </c>
      <c r="Q125" s="3">
        <f t="shared" ca="1" si="15"/>
        <v>51980100</v>
      </c>
      <c r="S125" s="99"/>
      <c r="T125" s="350"/>
      <c r="U125" s="350"/>
      <c r="V125" s="349"/>
      <c r="W125" s="313"/>
      <c r="X125" s="302"/>
      <c r="Y125" s="211"/>
      <c r="Z125" s="320"/>
      <c r="AA125" s="246"/>
      <c r="AB125" s="125"/>
      <c r="AC125" s="125"/>
      <c r="AD125" s="125"/>
      <c r="AE125" s="125"/>
      <c r="AF125" s="125"/>
      <c r="AG125" s="125"/>
      <c r="AH125" s="125"/>
      <c r="AJ125" s="125"/>
      <c r="AK125" s="125"/>
      <c r="AM125" s="246"/>
      <c r="AO125" s="246"/>
      <c r="AP125" s="211"/>
      <c r="AQ125" s="211"/>
      <c r="AR125" s="199"/>
      <c r="AT125" s="225"/>
      <c r="AU125" s="225"/>
      <c r="AV125" s="225"/>
      <c r="AW125" s="99"/>
      <c r="AX125" s="199"/>
      <c r="AY125" s="199"/>
      <c r="AZ125" s="37"/>
      <c r="BA125" s="123"/>
      <c r="BB125" s="211"/>
      <c r="BC125" s="211"/>
      <c r="BD125" s="216"/>
      <c r="BE125" s="216"/>
      <c r="BF125" s="101"/>
      <c r="BG125" s="101"/>
      <c r="BH125" s="99"/>
    </row>
    <row r="126" spans="1:60" x14ac:dyDescent="0.25">
      <c r="A126">
        <v>94</v>
      </c>
      <c r="B126" s="61">
        <f ca="1">OFFSET(InputPriceData!B$15,CalculationsAndCharts!$A126+$A$11,0,1,1)</f>
        <v>42332</v>
      </c>
      <c r="C126" s="3">
        <f ca="1">OFFSET(InputPriceData!G$15,CalculationsAndCharts!$A126+$A$11,IF($C$7,8,0),1,1)</f>
        <v>98874400</v>
      </c>
      <c r="D126" s="4">
        <f ca="1">OFFSET(InputPriceData!C$15,CalculationsAndCharts!$A126+$A$11,IF($C$7,8,0),1,1)</f>
        <v>205.58</v>
      </c>
      <c r="E126" s="4">
        <f ca="1">OFFSET(InputPriceData!D$15,CalculationsAndCharts!$A126+$A$11,IF($C$7,8,0),1,1)</f>
        <v>207.52</v>
      </c>
      <c r="F126" s="4">
        <f ca="1">OFFSET(InputPriceData!E$15,CalculationsAndCharts!$A126+$A$11,IF($C$7,8,0),1,1)</f>
        <v>205.12</v>
      </c>
      <c r="G126" s="4">
        <f ca="1">OFFSET(InputPriceData!F$15,CalculationsAndCharts!$A126+$A$11,IF($C$7,8,0),1,1)</f>
        <v>207.04</v>
      </c>
      <c r="H126" s="342">
        <f t="shared" ca="1" si="10"/>
        <v>205.42562557447903</v>
      </c>
      <c r="I126" s="342">
        <f t="shared" ca="1" si="11"/>
        <v>204.62659916811722</v>
      </c>
      <c r="J126" s="340">
        <f t="shared" ca="1" si="12"/>
        <v>0.79902640636165878</v>
      </c>
      <c r="K126" s="170">
        <f t="shared" ca="1" si="8"/>
        <v>0.63844319806322669</v>
      </c>
      <c r="L126" s="341">
        <f t="shared" ca="1" si="9"/>
        <v>1.1705314303128487</v>
      </c>
      <c r="M126" s="341">
        <f t="shared" ca="1" si="13"/>
        <v>-1.1705314303128487</v>
      </c>
      <c r="N126" s="170"/>
      <c r="O126" s="340"/>
      <c r="P126" s="3">
        <f t="shared" ca="1" si="14"/>
        <v>98874400</v>
      </c>
      <c r="Q126" s="3" t="e">
        <f t="shared" ca="1" si="15"/>
        <v>#N/A</v>
      </c>
      <c r="S126" s="99"/>
      <c r="T126" s="350"/>
      <c r="U126" s="350"/>
      <c r="V126" s="349"/>
      <c r="W126" s="313"/>
      <c r="X126" s="302"/>
      <c r="Y126" s="211"/>
      <c r="Z126" s="320"/>
      <c r="AA126" s="246"/>
      <c r="AB126" s="125"/>
      <c r="AC126" s="125"/>
      <c r="AD126" s="125"/>
      <c r="AE126" s="125"/>
      <c r="AF126" s="125"/>
      <c r="AG126" s="125"/>
      <c r="AH126" s="125"/>
      <c r="AJ126" s="125"/>
      <c r="AK126" s="125"/>
      <c r="AM126" s="246"/>
      <c r="AO126" s="246"/>
      <c r="AP126" s="211"/>
      <c r="AQ126" s="211"/>
      <c r="AR126" s="199"/>
      <c r="AT126" s="225"/>
      <c r="AU126" s="225"/>
      <c r="AV126" s="225"/>
      <c r="AW126" s="99"/>
      <c r="AX126" s="199"/>
      <c r="AY126" s="199"/>
      <c r="AZ126" s="37"/>
      <c r="BA126" s="123"/>
      <c r="BB126" s="211"/>
      <c r="BC126" s="211"/>
      <c r="BD126" s="216"/>
      <c r="BE126" s="216"/>
      <c r="BF126" s="101"/>
      <c r="BG126" s="101"/>
      <c r="BH126" s="99"/>
    </row>
    <row r="127" spans="1:60" x14ac:dyDescent="0.25">
      <c r="A127">
        <v>95</v>
      </c>
      <c r="B127" s="61">
        <f ca="1">OFFSET(InputPriceData!B$15,CalculationsAndCharts!$A127+$A$11,0,1,1)</f>
        <v>42331</v>
      </c>
      <c r="C127" s="3">
        <f ca="1">OFFSET(InputPriceData!G$15,CalculationsAndCharts!$A127+$A$11,IF($C$7,8,0),1,1)</f>
        <v>64931200</v>
      </c>
      <c r="D127" s="4">
        <f ca="1">OFFSET(InputPriceData!C$15,CalculationsAndCharts!$A127+$A$11,IF($C$7,8,0),1,1)</f>
        <v>207.07</v>
      </c>
      <c r="E127" s="4">
        <f ca="1">OFFSET(InputPriceData!D$15,CalculationsAndCharts!$A127+$A$11,IF($C$7,8,0),1,1)</f>
        <v>207.67</v>
      </c>
      <c r="F127" s="4">
        <f ca="1">OFFSET(InputPriceData!E$15,CalculationsAndCharts!$A127+$A$11,IF($C$7,8,0),1,1)</f>
        <v>206.22</v>
      </c>
      <c r="G127" s="4">
        <f ca="1">OFFSET(InputPriceData!F$15,CalculationsAndCharts!$A127+$A$11,IF($C$7,8,0),1,1)</f>
        <v>206.77</v>
      </c>
      <c r="H127" s="342">
        <f t="shared" ca="1" si="10"/>
        <v>205.19500065654748</v>
      </c>
      <c r="I127" s="342">
        <f t="shared" ca="1" si="11"/>
        <v>204.40719909249154</v>
      </c>
      <c r="J127" s="340">
        <f t="shared" ca="1" si="12"/>
        <v>0.78780156405578805</v>
      </c>
      <c r="K127" s="170">
        <f t="shared" ca="1" si="8"/>
        <v>0.62063130432874591</v>
      </c>
      <c r="L127" s="341">
        <f t="shared" ca="1" si="9"/>
        <v>1.1835237555059512</v>
      </c>
      <c r="M127" s="341">
        <f t="shared" ca="1" si="13"/>
        <v>-1.1835237555059512</v>
      </c>
      <c r="N127" s="170"/>
      <c r="O127" s="340"/>
      <c r="P127" s="3" t="e">
        <f t="shared" ca="1" si="14"/>
        <v>#N/A</v>
      </c>
      <c r="Q127" s="3">
        <f t="shared" ca="1" si="15"/>
        <v>64931200</v>
      </c>
      <c r="S127" s="99"/>
      <c r="T127" s="350"/>
      <c r="U127" s="350"/>
      <c r="V127" s="349"/>
      <c r="W127" s="313"/>
      <c r="X127" s="302"/>
      <c r="Y127" s="211"/>
      <c r="Z127" s="320"/>
      <c r="AA127" s="246"/>
      <c r="AB127" s="125"/>
      <c r="AC127" s="125"/>
      <c r="AD127" s="125"/>
      <c r="AE127" s="125"/>
      <c r="AF127" s="125"/>
      <c r="AG127" s="125"/>
      <c r="AH127" s="125"/>
      <c r="AJ127" s="125"/>
      <c r="AK127" s="125"/>
      <c r="AM127" s="246"/>
      <c r="AO127" s="246"/>
      <c r="AP127" s="211"/>
      <c r="AQ127" s="211"/>
      <c r="AR127" s="199"/>
      <c r="AT127" s="225"/>
      <c r="AU127" s="225"/>
      <c r="AV127" s="225"/>
      <c r="AW127" s="99"/>
      <c r="AX127" s="199"/>
      <c r="AY127" s="199"/>
      <c r="AZ127" s="37"/>
      <c r="BA127" s="123"/>
      <c r="BB127" s="211"/>
      <c r="BC127" s="211"/>
      <c r="BD127" s="216"/>
      <c r="BE127" s="216"/>
      <c r="BF127" s="101"/>
      <c r="BG127" s="101"/>
      <c r="BH127" s="99"/>
    </row>
    <row r="128" spans="1:60" x14ac:dyDescent="0.25">
      <c r="A128">
        <v>96</v>
      </c>
      <c r="B128" s="61">
        <f ca="1">OFFSET(InputPriceData!B$15,CalculationsAndCharts!$A128+$A$11,0,1,1)</f>
        <v>42328</v>
      </c>
      <c r="C128" s="3">
        <f ca="1">OFFSET(InputPriceData!G$15,CalculationsAndCharts!$A128+$A$11,IF($C$7,8,0),1,1)</f>
        <v>94011500</v>
      </c>
      <c r="D128" s="4">
        <f ca="1">OFFSET(InputPriceData!C$15,CalculationsAndCharts!$A128+$A$11,IF($C$7,8,0),1,1)</f>
        <v>207.14</v>
      </c>
      <c r="E128" s="4">
        <f ca="1">OFFSET(InputPriceData!D$15,CalculationsAndCharts!$A128+$A$11,IF($C$7,8,0),1,1)</f>
        <v>207.81</v>
      </c>
      <c r="F128" s="4">
        <f ca="1">OFFSET(InputPriceData!E$15,CalculationsAndCharts!$A128+$A$11,IF($C$7,8,0),1,1)</f>
        <v>206.56</v>
      </c>
      <c r="G128" s="4">
        <f ca="1">OFFSET(InputPriceData!F$15,CalculationsAndCharts!$A128+$A$11,IF($C$7,8,0),1,1)</f>
        <v>207</v>
      </c>
      <c r="H128" s="342">
        <f t="shared" ca="1" si="10"/>
        <v>204.97000075033998</v>
      </c>
      <c r="I128" s="342">
        <f t="shared" ca="1" si="11"/>
        <v>204.19239900999079</v>
      </c>
      <c r="J128" s="340">
        <f t="shared" ca="1" si="12"/>
        <v>0.77760174034904106</v>
      </c>
      <c r="K128" s="170">
        <f t="shared" ca="1" si="8"/>
        <v>0.60466446659385742</v>
      </c>
      <c r="L128" s="341">
        <f t="shared" ca="1" si="9"/>
        <v>1.2016609739941271</v>
      </c>
      <c r="M128" s="341">
        <f t="shared" ca="1" si="13"/>
        <v>-1.2016609739941271</v>
      </c>
      <c r="N128" s="170"/>
      <c r="O128" s="340"/>
      <c r="P128" s="3" t="e">
        <f t="shared" ca="1" si="14"/>
        <v>#N/A</v>
      </c>
      <c r="Q128" s="3">
        <f t="shared" ca="1" si="15"/>
        <v>94011500</v>
      </c>
      <c r="S128" s="99"/>
      <c r="T128" s="350"/>
      <c r="U128" s="350"/>
      <c r="V128" s="349"/>
      <c r="W128" s="313"/>
      <c r="X128" s="302"/>
      <c r="Y128" s="211"/>
      <c r="Z128" s="320"/>
      <c r="AA128" s="246"/>
      <c r="AB128" s="125"/>
      <c r="AC128" s="125"/>
      <c r="AD128" s="125"/>
      <c r="AE128" s="125"/>
      <c r="AF128" s="125"/>
      <c r="AG128" s="125"/>
      <c r="AH128" s="125"/>
      <c r="AJ128" s="125"/>
      <c r="AK128" s="125"/>
      <c r="AM128" s="246"/>
      <c r="AO128" s="246"/>
      <c r="AP128" s="211"/>
      <c r="AQ128" s="211"/>
      <c r="AR128" s="199"/>
      <c r="AT128" s="225"/>
      <c r="AU128" s="225"/>
      <c r="AV128" s="225"/>
      <c r="AW128" s="99"/>
      <c r="AX128" s="199"/>
      <c r="AY128" s="199"/>
      <c r="AZ128" s="37"/>
      <c r="BA128" s="123"/>
      <c r="BB128" s="211"/>
      <c r="BC128" s="211"/>
      <c r="BD128" s="216"/>
      <c r="BE128" s="216"/>
      <c r="BF128" s="101"/>
      <c r="BG128" s="101"/>
      <c r="BH128" s="99"/>
    </row>
    <row r="129" spans="1:60" x14ac:dyDescent="0.25">
      <c r="A129">
        <v>97</v>
      </c>
      <c r="B129" s="61">
        <f ca="1">OFFSET(InputPriceData!B$15,CalculationsAndCharts!$A129+$A$11,0,1,1)</f>
        <v>42327</v>
      </c>
      <c r="C129" s="3">
        <f ca="1">OFFSET(InputPriceData!G$15,CalculationsAndCharts!$A129+$A$11,IF($C$7,8,0),1,1)</f>
        <v>88220500</v>
      </c>
      <c r="D129" s="4">
        <f ca="1">OFFSET(InputPriceData!C$15,CalculationsAndCharts!$A129+$A$11,IF($C$7,8,0),1,1)</f>
        <v>206.29</v>
      </c>
      <c r="E129" s="4">
        <f ca="1">OFFSET(InputPriceData!D$15,CalculationsAndCharts!$A129+$A$11,IF($C$7,8,0),1,1)</f>
        <v>206.75</v>
      </c>
      <c r="F129" s="4">
        <f ca="1">OFFSET(InputPriceData!E$15,CalculationsAndCharts!$A129+$A$11,IF($C$7,8,0),1,1)</f>
        <v>205.91</v>
      </c>
      <c r="G129" s="4">
        <f ca="1">OFFSET(InputPriceData!F$15,CalculationsAndCharts!$A129+$A$11,IF($C$7,8,0),1,1)</f>
        <v>206.25</v>
      </c>
      <c r="H129" s="342">
        <f t="shared" ca="1" si="10"/>
        <v>204.68000085753141</v>
      </c>
      <c r="I129" s="342">
        <f t="shared" ca="1" si="11"/>
        <v>203.9371625563536</v>
      </c>
      <c r="J129" s="340">
        <f t="shared" ca="1" si="12"/>
        <v>0.74283830117765426</v>
      </c>
      <c r="K129" s="170">
        <f t="shared" ca="1" si="8"/>
        <v>0.5518087416965034</v>
      </c>
      <c r="L129" s="341">
        <f t="shared" ca="1" si="9"/>
        <v>1.2224214130346298</v>
      </c>
      <c r="M129" s="341">
        <f t="shared" ca="1" si="13"/>
        <v>-1.2224214130346298</v>
      </c>
      <c r="N129" s="170"/>
      <c r="O129" s="340"/>
      <c r="P129" s="3" t="e">
        <f t="shared" ca="1" si="14"/>
        <v>#N/A</v>
      </c>
      <c r="Q129" s="3">
        <f t="shared" ca="1" si="15"/>
        <v>88220500</v>
      </c>
      <c r="S129" s="99"/>
      <c r="T129" s="350"/>
      <c r="U129" s="350"/>
      <c r="V129" s="349"/>
      <c r="W129" s="313"/>
      <c r="X129" s="302"/>
      <c r="Y129" s="211"/>
      <c r="Z129" s="320"/>
      <c r="AA129" s="246"/>
      <c r="AB129" s="125"/>
      <c r="AC129" s="125"/>
      <c r="AD129" s="125"/>
      <c r="AE129" s="125"/>
      <c r="AF129" s="125"/>
      <c r="AG129" s="125"/>
      <c r="AH129" s="125"/>
      <c r="AJ129" s="125"/>
      <c r="AK129" s="125"/>
      <c r="AM129" s="246"/>
      <c r="AO129" s="246"/>
      <c r="AP129" s="211"/>
      <c r="AQ129" s="211"/>
      <c r="AR129" s="199"/>
      <c r="AT129" s="225"/>
      <c r="AU129" s="225"/>
      <c r="AV129" s="225"/>
      <c r="AW129" s="99"/>
      <c r="AX129" s="199"/>
      <c r="AY129" s="199"/>
      <c r="AZ129" s="37"/>
      <c r="BA129" s="123"/>
      <c r="BB129" s="211"/>
      <c r="BC129" s="211"/>
      <c r="BD129" s="216"/>
      <c r="BE129" s="216"/>
      <c r="BF129" s="101"/>
      <c r="BG129" s="101"/>
      <c r="BH129" s="99"/>
    </row>
    <row r="130" spans="1:60" x14ac:dyDescent="0.25">
      <c r="A130">
        <v>98</v>
      </c>
      <c r="B130" s="61">
        <f ca="1">OFFSET(InputPriceData!B$15,CalculationsAndCharts!$A130+$A$11,0,1,1)</f>
        <v>42326</v>
      </c>
      <c r="C130" s="3">
        <f ca="1">OFFSET(InputPriceData!G$15,CalculationsAndCharts!$A130+$A$11,IF($C$7,8,0),1,1)</f>
        <v>121342500</v>
      </c>
      <c r="D130" s="4">
        <f ca="1">OFFSET(InputPriceData!C$15,CalculationsAndCharts!$A130+$A$11,IF($C$7,8,0),1,1)</f>
        <v>203.77</v>
      </c>
      <c r="E130" s="4">
        <f ca="1">OFFSET(InputPriceData!D$15,CalculationsAndCharts!$A130+$A$11,IF($C$7,8,0),1,1)</f>
        <v>206.6</v>
      </c>
      <c r="F130" s="4">
        <f ca="1">OFFSET(InputPriceData!E$15,CalculationsAndCharts!$A130+$A$11,IF($C$7,8,0),1,1)</f>
        <v>203.72</v>
      </c>
      <c r="G130" s="4">
        <f ca="1">OFFSET(InputPriceData!F$15,CalculationsAndCharts!$A130+$A$11,IF($C$7,8,0),1,1)</f>
        <v>206.43</v>
      </c>
      <c r="H130" s="342">
        <f t="shared" ca="1" si="10"/>
        <v>204.45571526575017</v>
      </c>
      <c r="I130" s="342">
        <f t="shared" ca="1" si="11"/>
        <v>203.72690460693121</v>
      </c>
      <c r="J130" s="340">
        <f t="shared" ca="1" si="12"/>
        <v>0.72881065881881291</v>
      </c>
      <c r="K130" s="170">
        <f t="shared" ca="1" si="8"/>
        <v>0.53116497640791216</v>
      </c>
      <c r="L130" s="341">
        <f t="shared" ca="1" si="9"/>
        <v>1.2472940513770423</v>
      </c>
      <c r="M130" s="341">
        <f t="shared" ca="1" si="13"/>
        <v>-1.2472940513770423</v>
      </c>
      <c r="N130" s="170"/>
      <c r="O130" s="340"/>
      <c r="P130" s="3">
        <f t="shared" ca="1" si="14"/>
        <v>121342500</v>
      </c>
      <c r="Q130" s="3" t="e">
        <f t="shared" ca="1" si="15"/>
        <v>#N/A</v>
      </c>
      <c r="S130" s="99"/>
      <c r="T130" s="350"/>
      <c r="U130" s="350"/>
      <c r="V130" s="349"/>
      <c r="W130" s="313"/>
      <c r="X130" s="302"/>
      <c r="Y130" s="211"/>
      <c r="Z130" s="320"/>
      <c r="AA130" s="246"/>
      <c r="AB130" s="125"/>
      <c r="AC130" s="125"/>
      <c r="AD130" s="125"/>
      <c r="AE130" s="125"/>
      <c r="AF130" s="125"/>
      <c r="AG130" s="125"/>
      <c r="AH130" s="125"/>
      <c r="AJ130" s="125"/>
      <c r="AK130" s="125"/>
      <c r="AM130" s="246"/>
      <c r="AO130" s="246"/>
      <c r="AP130" s="211"/>
      <c r="AQ130" s="211"/>
      <c r="AR130" s="199"/>
      <c r="AT130" s="225"/>
      <c r="AU130" s="225"/>
      <c r="AV130" s="225"/>
      <c r="AW130" s="99"/>
      <c r="AX130" s="199"/>
      <c r="AY130" s="199"/>
      <c r="AZ130" s="37"/>
      <c r="BA130" s="123"/>
      <c r="BB130" s="211"/>
      <c r="BC130" s="211"/>
      <c r="BD130" s="216"/>
      <c r="BE130" s="216"/>
      <c r="BF130" s="101"/>
      <c r="BG130" s="101"/>
      <c r="BH130" s="99"/>
    </row>
    <row r="131" spans="1:60" x14ac:dyDescent="0.25">
      <c r="A131">
        <v>99</v>
      </c>
      <c r="B131" s="61">
        <f ca="1">OFFSET(InputPriceData!B$15,CalculationsAndCharts!$A131+$A$11,0,1,1)</f>
        <v>42325</v>
      </c>
      <c r="C131" s="3">
        <f ca="1">OFFSET(InputPriceData!G$15,CalculationsAndCharts!$A131+$A$11,IF($C$7,8,0),1,1)</f>
        <v>121123700</v>
      </c>
      <c r="D131" s="4">
        <f ca="1">OFFSET(InputPriceData!C$15,CalculationsAndCharts!$A131+$A$11,IF($C$7,8,0),1,1)</f>
        <v>203.72</v>
      </c>
      <c r="E131" s="4">
        <f ca="1">OFFSET(InputPriceData!D$15,CalculationsAndCharts!$A131+$A$11,IF($C$7,8,0),1,1)</f>
        <v>204.76</v>
      </c>
      <c r="F131" s="4">
        <f ca="1">OFFSET(InputPriceData!E$15,CalculationsAndCharts!$A131+$A$11,IF($C$7,8,0),1,1)</f>
        <v>202.62</v>
      </c>
      <c r="G131" s="4">
        <f ca="1">OFFSET(InputPriceData!F$15,CalculationsAndCharts!$A131+$A$11,IF($C$7,8,0),1,1)</f>
        <v>203.21</v>
      </c>
      <c r="H131" s="342">
        <f t="shared" ca="1" si="10"/>
        <v>204.17367458942874</v>
      </c>
      <c r="I131" s="342">
        <f t="shared" ca="1" si="11"/>
        <v>203.4811686621068</v>
      </c>
      <c r="J131" s="340">
        <f t="shared" ca="1" si="12"/>
        <v>0.69250592732183069</v>
      </c>
      <c r="K131" s="170">
        <f t="shared" ca="1" si="8"/>
        <v>0.47956445937586867</v>
      </c>
      <c r="L131" s="341">
        <f t="shared" ca="1" si="9"/>
        <v>1.2749172042336208</v>
      </c>
      <c r="M131" s="341">
        <f t="shared" ca="1" si="13"/>
        <v>-1.2749172042336208</v>
      </c>
      <c r="N131" s="170"/>
      <c r="O131" s="340"/>
      <c r="P131" s="3" t="e">
        <f t="shared" ca="1" si="14"/>
        <v>#N/A</v>
      </c>
      <c r="Q131" s="3">
        <f t="shared" ca="1" si="15"/>
        <v>121123700</v>
      </c>
      <c r="S131" s="99"/>
      <c r="T131" s="350"/>
      <c r="U131" s="350"/>
      <c r="V131" s="349"/>
      <c r="W131" s="313"/>
      <c r="X131" s="302"/>
      <c r="Y131" s="211"/>
      <c r="Z131" s="320"/>
      <c r="AA131" s="246"/>
      <c r="AB131" s="125"/>
      <c r="AC131" s="125"/>
      <c r="AD131" s="125"/>
      <c r="AE131" s="125"/>
      <c r="AF131" s="125"/>
      <c r="AG131" s="125"/>
      <c r="AH131" s="125"/>
      <c r="AJ131" s="125"/>
      <c r="AK131" s="125"/>
      <c r="AM131" s="246"/>
      <c r="AO131" s="246"/>
      <c r="AP131" s="211"/>
      <c r="AQ131" s="211"/>
      <c r="AR131" s="199"/>
      <c r="AT131" s="225"/>
      <c r="AU131" s="225"/>
      <c r="AV131" s="225"/>
      <c r="AW131" s="99"/>
      <c r="AX131" s="199"/>
      <c r="AY131" s="199"/>
      <c r="AZ131" s="37"/>
      <c r="BA131" s="123"/>
      <c r="BB131" s="211"/>
      <c r="BC131" s="211"/>
      <c r="BD131" s="216"/>
      <c r="BE131" s="216"/>
      <c r="BF131" s="101"/>
      <c r="BG131" s="101"/>
      <c r="BH131" s="99"/>
    </row>
    <row r="132" spans="1:60" x14ac:dyDescent="0.25">
      <c r="A132">
        <v>100</v>
      </c>
      <c r="B132" s="61">
        <f ca="1">OFFSET(InputPriceData!B$15,CalculationsAndCharts!$A132+$A$11,0,1,1)</f>
        <v>42324</v>
      </c>
      <c r="C132" s="3">
        <f ca="1">OFFSET(InputPriceData!G$15,CalculationsAndCharts!$A132+$A$11,IF($C$7,8,0),1,1)</f>
        <v>117645200</v>
      </c>
      <c r="D132" s="4">
        <f ca="1">OFFSET(InputPriceData!C$15,CalculationsAndCharts!$A132+$A$11,IF($C$7,8,0),1,1)</f>
        <v>200.09</v>
      </c>
      <c r="E132" s="4">
        <f ca="1">OFFSET(InputPriceData!D$15,CalculationsAndCharts!$A132+$A$11,IF($C$7,8,0),1,1)</f>
        <v>203.42</v>
      </c>
      <c r="F132" s="4">
        <f ca="1">OFFSET(InputPriceData!E$15,CalculationsAndCharts!$A132+$A$11,IF($C$7,8,0),1,1)</f>
        <v>199.95</v>
      </c>
      <c r="G132" s="4">
        <f ca="1">OFFSET(InputPriceData!F$15,CalculationsAndCharts!$A132+$A$11,IF($C$7,8,0),1,1)</f>
        <v>203.35</v>
      </c>
      <c r="H132" s="342">
        <f t="shared" ca="1" si="10"/>
        <v>204.31134238791856</v>
      </c>
      <c r="I132" s="342">
        <f t="shared" ca="1" si="11"/>
        <v>203.50582035866196</v>
      </c>
      <c r="J132" s="340">
        <f t="shared" ca="1" si="12"/>
        <v>0.80552202925647909</v>
      </c>
      <c r="K132" s="170">
        <f t="shared" ca="1" si="8"/>
        <v>0.64886573961747596</v>
      </c>
      <c r="L132" s="341">
        <f t="shared" ca="1" si="9"/>
        <v>1.3037464096423008</v>
      </c>
      <c r="M132" s="341">
        <f t="shared" ca="1" si="13"/>
        <v>-1.3037464096423008</v>
      </c>
      <c r="N132" s="170"/>
      <c r="O132" s="340"/>
      <c r="P132" s="3">
        <f t="shared" ca="1" si="14"/>
        <v>117645200</v>
      </c>
      <c r="Q132" s="3" t="e">
        <f t="shared" ca="1" si="15"/>
        <v>#N/A</v>
      </c>
      <c r="S132" s="99"/>
      <c r="T132" s="350"/>
      <c r="U132" s="350"/>
      <c r="V132" s="349"/>
      <c r="W132" s="313"/>
      <c r="X132" s="302"/>
      <c r="Y132" s="211"/>
      <c r="Z132" s="320"/>
      <c r="AA132" s="246"/>
      <c r="AB132" s="125"/>
      <c r="AC132" s="125"/>
      <c r="AD132" s="125"/>
      <c r="AE132" s="125"/>
      <c r="AF132" s="125"/>
      <c r="AG132" s="125"/>
      <c r="AH132" s="125"/>
      <c r="AJ132" s="125"/>
      <c r="AK132" s="125"/>
      <c r="AM132" s="246"/>
      <c r="AO132" s="246"/>
      <c r="AP132" s="211"/>
      <c r="AQ132" s="211"/>
      <c r="AR132" s="199"/>
      <c r="AT132" s="225"/>
      <c r="AU132" s="225"/>
      <c r="AV132" s="225"/>
      <c r="AW132" s="99"/>
      <c r="AX132" s="199"/>
      <c r="AY132" s="199"/>
      <c r="AZ132" s="37"/>
      <c r="BA132" s="123"/>
      <c r="BB132" s="211"/>
      <c r="BC132" s="211"/>
      <c r="BD132" s="216"/>
      <c r="BE132" s="216"/>
      <c r="BF132" s="101"/>
      <c r="BG132" s="101"/>
      <c r="BH132" s="99"/>
    </row>
    <row r="133" spans="1:60" x14ac:dyDescent="0.25">
      <c r="A133">
        <v>101</v>
      </c>
      <c r="B133" s="61">
        <f ca="1">OFFSET(InputPriceData!B$15,CalculationsAndCharts!$A133+$A$11,0,1,1)</f>
        <v>42321</v>
      </c>
      <c r="C133" s="3">
        <f ca="1">OFFSET(InputPriceData!G$15,CalculationsAndCharts!$A133+$A$11,IF($C$7,8,0),1,1)</f>
        <v>153577100</v>
      </c>
      <c r="D133" s="4">
        <f ca="1">OFFSET(InputPriceData!C$15,CalculationsAndCharts!$A133+$A$11,IF($C$7,8,0),1,1)</f>
        <v>202.1</v>
      </c>
      <c r="E133" s="4">
        <f ca="1">OFFSET(InputPriceData!D$15,CalculationsAndCharts!$A133+$A$11,IF($C$7,8,0),1,1)</f>
        <v>202.42</v>
      </c>
      <c r="F133" s="4">
        <f ca="1">OFFSET(InputPriceData!E$15,CalculationsAndCharts!$A133+$A$11,IF($C$7,8,0),1,1)</f>
        <v>200.21</v>
      </c>
      <c r="G133" s="4">
        <f ca="1">OFFSET(InputPriceData!F$15,CalculationsAndCharts!$A133+$A$11,IF($C$7,8,0),1,1)</f>
        <v>200.31</v>
      </c>
      <c r="H133" s="342">
        <f t="shared" ca="1" si="10"/>
        <v>204.44867701476409</v>
      </c>
      <c r="I133" s="342">
        <f t="shared" ca="1" si="11"/>
        <v>203.51998584581307</v>
      </c>
      <c r="J133" s="340">
        <f t="shared" ca="1" si="12"/>
        <v>0.92869116895089165</v>
      </c>
      <c r="K133" s="170">
        <f t="shared" ca="1" si="8"/>
        <v>0.86246728728737354</v>
      </c>
      <c r="L133" s="341">
        <f t="shared" ca="1" si="9"/>
        <v>1.3359351779159638</v>
      </c>
      <c r="M133" s="341">
        <f t="shared" ca="1" si="13"/>
        <v>-1.3359351779159638</v>
      </c>
      <c r="N133" s="170"/>
      <c r="O133" s="340"/>
      <c r="P133" s="3" t="e">
        <f t="shared" ca="1" si="14"/>
        <v>#N/A</v>
      </c>
      <c r="Q133" s="3">
        <f t="shared" ca="1" si="15"/>
        <v>153577100</v>
      </c>
      <c r="S133" s="99"/>
      <c r="T133" s="350"/>
      <c r="U133" s="350"/>
      <c r="V133" s="349"/>
      <c r="W133" s="313"/>
      <c r="X133" s="302"/>
      <c r="Y133" s="211"/>
      <c r="Z133" s="320"/>
      <c r="AA133" s="246"/>
      <c r="AB133" s="125"/>
      <c r="AC133" s="125"/>
      <c r="AD133" s="125"/>
      <c r="AE133" s="125"/>
      <c r="AF133" s="125"/>
      <c r="AG133" s="125"/>
      <c r="AH133" s="125"/>
      <c r="AJ133" s="125"/>
      <c r="AK133" s="125"/>
      <c r="AM133" s="246"/>
      <c r="AO133" s="246"/>
      <c r="AP133" s="211"/>
      <c r="AQ133" s="211"/>
      <c r="AR133" s="199"/>
      <c r="AT133" s="225"/>
      <c r="AU133" s="225"/>
      <c r="AV133" s="225"/>
      <c r="AW133" s="99"/>
      <c r="AX133" s="199"/>
      <c r="AY133" s="199"/>
      <c r="AZ133" s="37"/>
      <c r="BA133" s="123"/>
      <c r="BB133" s="211"/>
      <c r="BC133" s="211"/>
      <c r="BD133" s="216"/>
      <c r="BE133" s="216"/>
      <c r="BF133" s="101"/>
      <c r="BG133" s="101"/>
      <c r="BH133" s="99"/>
    </row>
    <row r="134" spans="1:60" x14ac:dyDescent="0.25">
      <c r="A134">
        <v>102</v>
      </c>
      <c r="B134" s="61">
        <f ca="1">OFFSET(InputPriceData!B$15,CalculationsAndCharts!$A134+$A$11,0,1,1)</f>
        <v>42320</v>
      </c>
      <c r="C134" s="3">
        <f ca="1">OFFSET(InputPriceData!G$15,CalculationsAndCharts!$A134+$A$11,IF($C$7,8,0),1,1)</f>
        <v>121315200</v>
      </c>
      <c r="D134" s="4">
        <f ca="1">OFFSET(InputPriceData!C$15,CalculationsAndCharts!$A134+$A$11,IF($C$7,8,0),1,1)</f>
        <v>204.22</v>
      </c>
      <c r="E134" s="4">
        <f ca="1">OFFSET(InputPriceData!D$15,CalculationsAndCharts!$A134+$A$11,IF($C$7,8,0),1,1)</f>
        <v>204.78</v>
      </c>
      <c r="F134" s="4">
        <f ca="1">OFFSET(InputPriceData!E$15,CalculationsAndCharts!$A134+$A$11,IF($C$7,8,0),1,1)</f>
        <v>202.56</v>
      </c>
      <c r="G134" s="4">
        <f ca="1">OFFSET(InputPriceData!F$15,CalculationsAndCharts!$A134+$A$11,IF($C$7,8,0),1,1)</f>
        <v>202.58</v>
      </c>
      <c r="H134" s="342">
        <f t="shared" ca="1" si="10"/>
        <v>205.03991658830182</v>
      </c>
      <c r="I134" s="342">
        <f t="shared" ca="1" si="11"/>
        <v>203.811802740887</v>
      </c>
      <c r="J134" s="340">
        <f t="shared" ca="1" si="12"/>
        <v>1.2281138474146935</v>
      </c>
      <c r="K134" s="170">
        <f t="shared" ca="1" si="8"/>
        <v>1.5082636222117212</v>
      </c>
      <c r="L134" s="341">
        <f t="shared" ca="1" si="9"/>
        <v>1.363520462074548</v>
      </c>
      <c r="M134" s="341">
        <f t="shared" ca="1" si="13"/>
        <v>-1.363520462074548</v>
      </c>
      <c r="N134" s="170"/>
      <c r="O134" s="340"/>
      <c r="P134" s="3" t="e">
        <f t="shared" ca="1" si="14"/>
        <v>#N/A</v>
      </c>
      <c r="Q134" s="3">
        <f t="shared" ca="1" si="15"/>
        <v>121315200</v>
      </c>
      <c r="S134" s="99"/>
      <c r="T134" s="350"/>
      <c r="U134" s="350"/>
      <c r="V134" s="349"/>
      <c r="W134" s="313"/>
      <c r="X134" s="302"/>
      <c r="Y134" s="211"/>
      <c r="Z134" s="320"/>
      <c r="AA134" s="246"/>
      <c r="AB134" s="125"/>
      <c r="AC134" s="125"/>
      <c r="AD134" s="125"/>
      <c r="AE134" s="125"/>
      <c r="AF134" s="125"/>
      <c r="AG134" s="125"/>
      <c r="AH134" s="125"/>
      <c r="AJ134" s="125"/>
      <c r="AK134" s="125"/>
      <c r="AM134" s="246"/>
      <c r="AO134" s="246"/>
      <c r="AP134" s="211"/>
      <c r="AQ134" s="211"/>
      <c r="AR134" s="199"/>
      <c r="AT134" s="225"/>
      <c r="AU134" s="225"/>
      <c r="AV134" s="225"/>
      <c r="AW134" s="99"/>
      <c r="AX134" s="199"/>
      <c r="AY134" s="199"/>
      <c r="AZ134" s="37"/>
      <c r="BA134" s="123"/>
      <c r="BB134" s="211"/>
      <c r="BC134" s="211"/>
      <c r="BD134" s="216"/>
      <c r="BE134" s="216"/>
      <c r="BF134" s="101"/>
      <c r="BG134" s="101"/>
      <c r="BH134" s="99"/>
    </row>
    <row r="135" spans="1:60" x14ac:dyDescent="0.25">
      <c r="A135">
        <v>103</v>
      </c>
      <c r="B135" s="61">
        <f ca="1">OFFSET(InputPriceData!B$15,CalculationsAndCharts!$A135+$A$11,0,1,1)</f>
        <v>42319</v>
      </c>
      <c r="C135" s="3">
        <f ca="1">OFFSET(InputPriceData!G$15,CalculationsAndCharts!$A135+$A$11,IF($C$7,8,0),1,1)</f>
        <v>67846000</v>
      </c>
      <c r="D135" s="4">
        <f ca="1">OFFSET(InputPriceData!C$15,CalculationsAndCharts!$A135+$A$11,IF($C$7,8,0),1,1)</f>
        <v>206.58</v>
      </c>
      <c r="E135" s="4">
        <f ca="1">OFFSET(InputPriceData!D$15,CalculationsAndCharts!$A135+$A$11,IF($C$7,8,0),1,1)</f>
        <v>206.64</v>
      </c>
      <c r="F135" s="4">
        <f ca="1">OFFSET(InputPriceData!E$15,CalculationsAndCharts!$A135+$A$11,IF($C$7,8,0),1,1)</f>
        <v>205.37</v>
      </c>
      <c r="G135" s="4">
        <f ca="1">OFFSET(InputPriceData!F$15,CalculationsAndCharts!$A135+$A$11,IF($C$7,8,0),1,1)</f>
        <v>205.45</v>
      </c>
      <c r="H135" s="342">
        <f t="shared" ca="1" si="10"/>
        <v>205.39133324377352</v>
      </c>
      <c r="I135" s="342">
        <f t="shared" ca="1" si="11"/>
        <v>203.92378480824038</v>
      </c>
      <c r="J135" s="340">
        <f t="shared" ca="1" si="12"/>
        <v>1.4675484355330077</v>
      </c>
      <c r="K135" s="170">
        <f t="shared" ca="1" si="8"/>
        <v>2.1536984106353785</v>
      </c>
      <c r="L135" s="341">
        <f t="shared" ca="1" si="9"/>
        <v>1.386986582940531</v>
      </c>
      <c r="M135" s="341">
        <f t="shared" ca="1" si="13"/>
        <v>-1.386986582940531</v>
      </c>
      <c r="N135" s="170"/>
      <c r="O135" s="340"/>
      <c r="P135" s="3" t="e">
        <f t="shared" ca="1" si="14"/>
        <v>#N/A</v>
      </c>
      <c r="Q135" s="3">
        <f t="shared" ca="1" si="15"/>
        <v>67846000</v>
      </c>
      <c r="S135" s="99"/>
      <c r="T135" s="350"/>
      <c r="U135" s="350"/>
      <c r="V135" s="349"/>
      <c r="W135" s="313"/>
      <c r="X135" s="302"/>
      <c r="Y135" s="211"/>
      <c r="Z135" s="320"/>
      <c r="AA135" s="246"/>
      <c r="AB135" s="125"/>
      <c r="AC135" s="125"/>
      <c r="AD135" s="125"/>
      <c r="AE135" s="125"/>
      <c r="AF135" s="125"/>
      <c r="AG135" s="125"/>
      <c r="AH135" s="125"/>
      <c r="AJ135" s="125"/>
      <c r="AK135" s="125"/>
      <c r="AM135" s="246"/>
      <c r="AO135" s="246"/>
      <c r="AP135" s="211"/>
      <c r="AQ135" s="211"/>
      <c r="AR135" s="199"/>
      <c r="AT135" s="225"/>
      <c r="AU135" s="225"/>
      <c r="AV135" s="225"/>
      <c r="AW135" s="99"/>
      <c r="AX135" s="199"/>
      <c r="AY135" s="199"/>
      <c r="AZ135" s="37"/>
      <c r="BA135" s="123"/>
      <c r="BB135" s="211"/>
      <c r="BC135" s="211"/>
      <c r="BD135" s="216"/>
      <c r="BE135" s="216"/>
      <c r="BF135" s="101"/>
      <c r="BG135" s="101"/>
      <c r="BH135" s="99"/>
    </row>
    <row r="136" spans="1:60" x14ac:dyDescent="0.25">
      <c r="A136">
        <v>104</v>
      </c>
      <c r="B136" s="61">
        <f ca="1">OFFSET(InputPriceData!B$15,CalculationsAndCharts!$A136+$A$11,0,1,1)</f>
        <v>42318</v>
      </c>
      <c r="C136" s="3">
        <f ca="1">OFFSET(InputPriceData!G$15,CalculationsAndCharts!$A136+$A$11,IF($C$7,8,0),1,1)</f>
        <v>75874600</v>
      </c>
      <c r="D136" s="4">
        <f ca="1">OFFSET(InputPriceData!C$15,CalculationsAndCharts!$A136+$A$11,IF($C$7,8,0),1,1)</f>
        <v>205.22</v>
      </c>
      <c r="E136" s="4">
        <f ca="1">OFFSET(InputPriceData!D$15,CalculationsAndCharts!$A136+$A$11,IF($C$7,8,0),1,1)</f>
        <v>206.3</v>
      </c>
      <c r="F136" s="4">
        <f ca="1">OFFSET(InputPriceData!E$15,CalculationsAndCharts!$A136+$A$11,IF($C$7,8,0),1,1)</f>
        <v>204.91</v>
      </c>
      <c r="G136" s="4">
        <f ca="1">OFFSET(InputPriceData!F$15,CalculationsAndCharts!$A136+$A$11,IF($C$7,8,0),1,1)</f>
        <v>206.26</v>
      </c>
      <c r="H136" s="342">
        <f t="shared" ca="1" si="10"/>
        <v>205.38295227859831</v>
      </c>
      <c r="I136" s="342">
        <f t="shared" ca="1" si="11"/>
        <v>203.78503797262587</v>
      </c>
      <c r="J136" s="340">
        <f t="shared" ca="1" si="12"/>
        <v>1.597914305972298</v>
      </c>
      <c r="K136" s="170">
        <f t="shared" ca="1" si="8"/>
        <v>2.5533301292309307</v>
      </c>
      <c r="L136" s="341">
        <f t="shared" ca="1" si="9"/>
        <v>1.4057162760821369</v>
      </c>
      <c r="M136" s="341">
        <f t="shared" ca="1" si="13"/>
        <v>-1.4057162760821369</v>
      </c>
      <c r="N136" s="170"/>
      <c r="O136" s="340"/>
      <c r="P136" s="3">
        <f t="shared" ca="1" si="14"/>
        <v>75874600</v>
      </c>
      <c r="Q136" s="3" t="e">
        <f t="shared" ca="1" si="15"/>
        <v>#N/A</v>
      </c>
      <c r="S136" s="99"/>
      <c r="T136" s="350"/>
      <c r="U136" s="350"/>
      <c r="V136" s="349"/>
      <c r="W136" s="313"/>
      <c r="X136" s="302"/>
      <c r="Y136" s="211"/>
      <c r="Z136" s="320"/>
      <c r="AA136" s="246"/>
      <c r="AB136" s="125"/>
      <c r="AC136" s="125"/>
      <c r="AD136" s="125"/>
      <c r="AE136" s="125"/>
      <c r="AF136" s="125"/>
      <c r="AG136" s="125"/>
      <c r="AH136" s="125"/>
      <c r="AJ136" s="125"/>
      <c r="AK136" s="125"/>
      <c r="AM136" s="246"/>
      <c r="AO136" s="246"/>
      <c r="AP136" s="211"/>
      <c r="AQ136" s="211"/>
      <c r="AR136" s="199"/>
      <c r="AT136" s="225"/>
      <c r="AU136" s="225"/>
      <c r="AV136" s="225"/>
      <c r="AW136" s="99"/>
      <c r="AX136" s="199"/>
      <c r="AY136" s="199"/>
      <c r="AZ136" s="37"/>
      <c r="BA136" s="123"/>
      <c r="BB136" s="211"/>
      <c r="BC136" s="211"/>
      <c r="BD136" s="216"/>
      <c r="BE136" s="216"/>
      <c r="BF136" s="101"/>
      <c r="BG136" s="101"/>
      <c r="BH136" s="99"/>
    </row>
    <row r="137" spans="1:60" x14ac:dyDescent="0.25">
      <c r="A137">
        <v>105</v>
      </c>
      <c r="B137" s="61">
        <f ca="1">OFFSET(InputPriceData!B$15,CalculationsAndCharts!$A137+$A$11,0,1,1)</f>
        <v>42317</v>
      </c>
      <c r="C137" s="3">
        <f ca="1">OFFSET(InputPriceData!G$15,CalculationsAndCharts!$A137+$A$11,IF($C$7,8,0),1,1)</f>
        <v>131008700</v>
      </c>
      <c r="D137" s="4">
        <f ca="1">OFFSET(InputPriceData!C$15,CalculationsAndCharts!$A137+$A$11,IF($C$7,8,0),1,1)</f>
        <v>207</v>
      </c>
      <c r="E137" s="4">
        <f ca="1">OFFSET(InputPriceData!D$15,CalculationsAndCharts!$A137+$A$11,IF($C$7,8,0),1,1)</f>
        <v>207.18</v>
      </c>
      <c r="F137" s="4">
        <f ca="1">OFFSET(InputPriceData!E$15,CalculationsAndCharts!$A137+$A$11,IF($C$7,8,0),1,1)</f>
        <v>204.67</v>
      </c>
      <c r="G137" s="4">
        <f ca="1">OFFSET(InputPriceData!F$15,CalculationsAndCharts!$A137+$A$11,IF($C$7,8,0),1,1)</f>
        <v>205.79</v>
      </c>
      <c r="H137" s="342">
        <f t="shared" ca="1" si="10"/>
        <v>205.25765974696949</v>
      </c>
      <c r="I137" s="342">
        <f t="shared" ca="1" si="11"/>
        <v>203.56004142468279</v>
      </c>
      <c r="J137" s="340">
        <f t="shared" ca="1" si="12"/>
        <v>1.6976183222865764</v>
      </c>
      <c r="K137" s="170">
        <f t="shared" ca="1" si="8"/>
        <v>2.8819079681630901</v>
      </c>
      <c r="L137" s="341">
        <f t="shared" ca="1" si="9"/>
        <v>1.4153820390519583</v>
      </c>
      <c r="M137" s="341">
        <f t="shared" ca="1" si="13"/>
        <v>-1.4153820390519583</v>
      </c>
      <c r="N137" s="170"/>
      <c r="O137" s="340"/>
      <c r="P137" s="3" t="e">
        <f t="shared" ca="1" si="14"/>
        <v>#N/A</v>
      </c>
      <c r="Q137" s="3">
        <f t="shared" ca="1" si="15"/>
        <v>131008700</v>
      </c>
      <c r="S137" s="99"/>
      <c r="T137" s="350"/>
      <c r="U137" s="350"/>
      <c r="V137" s="349"/>
      <c r="W137" s="313"/>
      <c r="X137" s="302"/>
      <c r="Y137" s="211"/>
      <c r="Z137" s="320"/>
      <c r="AA137" s="246"/>
      <c r="AB137" s="125"/>
      <c r="AC137" s="125"/>
      <c r="AD137" s="125"/>
      <c r="AE137" s="125"/>
      <c r="AF137" s="125"/>
      <c r="AG137" s="125"/>
      <c r="AH137" s="125"/>
      <c r="AJ137" s="125"/>
      <c r="AK137" s="125"/>
      <c r="AM137" s="246"/>
      <c r="AO137" s="246"/>
      <c r="AP137" s="211"/>
      <c r="AQ137" s="211"/>
      <c r="AR137" s="199"/>
      <c r="AT137" s="225"/>
      <c r="AU137" s="225"/>
      <c r="AV137" s="225"/>
      <c r="AW137" s="99"/>
      <c r="AX137" s="199"/>
      <c r="AY137" s="199"/>
      <c r="AZ137" s="37"/>
      <c r="BA137" s="123"/>
      <c r="BB137" s="211"/>
      <c r="BC137" s="211"/>
      <c r="BD137" s="216"/>
      <c r="BE137" s="216"/>
      <c r="BF137" s="101"/>
      <c r="BG137" s="101"/>
      <c r="BH137" s="99"/>
    </row>
    <row r="138" spans="1:60" x14ac:dyDescent="0.25">
      <c r="A138">
        <v>106</v>
      </c>
      <c r="B138" s="61">
        <f ca="1">OFFSET(InputPriceData!B$15,CalculationsAndCharts!$A138+$A$11,0,1,1)</f>
        <v>42314</v>
      </c>
      <c r="C138" s="3">
        <f ca="1">OFFSET(InputPriceData!G$15,CalculationsAndCharts!$A138+$A$11,IF($C$7,8,0),1,1)</f>
        <v>110471500</v>
      </c>
      <c r="D138" s="4">
        <f ca="1">OFFSET(InputPriceData!C$15,CalculationsAndCharts!$A138+$A$11,IF($C$7,8,0),1,1)</f>
        <v>207.43</v>
      </c>
      <c r="E138" s="4">
        <f ca="1">OFFSET(InputPriceData!D$15,CalculationsAndCharts!$A138+$A$11,IF($C$7,8,0),1,1)</f>
        <v>208</v>
      </c>
      <c r="F138" s="4">
        <f ca="1">OFFSET(InputPriceData!E$15,CalculationsAndCharts!$A138+$A$11,IF($C$7,8,0),1,1)</f>
        <v>206.16</v>
      </c>
      <c r="G138" s="4">
        <f ca="1">OFFSET(InputPriceData!F$15,CalculationsAndCharts!$A138+$A$11,IF($C$7,8,0),1,1)</f>
        <v>207.73</v>
      </c>
      <c r="H138" s="342">
        <f t="shared" ca="1" si="10"/>
        <v>205.18161113939371</v>
      </c>
      <c r="I138" s="342">
        <f t="shared" ca="1" si="11"/>
        <v>203.35731791783579</v>
      </c>
      <c r="J138" s="340">
        <f t="shared" ca="1" si="12"/>
        <v>1.8242932215577992</v>
      </c>
      <c r="K138" s="170">
        <f t="shared" ca="1" si="8"/>
        <v>3.3280457582217333</v>
      </c>
      <c r="L138" s="341">
        <f t="shared" ca="1" si="9"/>
        <v>1.4232432886761581</v>
      </c>
      <c r="M138" s="341">
        <f t="shared" ca="1" si="13"/>
        <v>-1.4232432886761581</v>
      </c>
      <c r="N138" s="170"/>
      <c r="O138" s="340"/>
      <c r="P138" s="3">
        <f t="shared" ca="1" si="14"/>
        <v>110471500</v>
      </c>
      <c r="Q138" s="3" t="e">
        <f t="shared" ca="1" si="15"/>
        <v>#N/A</v>
      </c>
      <c r="S138" s="99"/>
      <c r="T138" s="350"/>
      <c r="U138" s="350"/>
      <c r="V138" s="349"/>
      <c r="W138" s="313"/>
      <c r="X138" s="302"/>
      <c r="Y138" s="211"/>
      <c r="Z138" s="320"/>
      <c r="AA138" s="246"/>
      <c r="AB138" s="125"/>
      <c r="AC138" s="125"/>
      <c r="AD138" s="125"/>
      <c r="AE138" s="125"/>
      <c r="AF138" s="125"/>
      <c r="AG138" s="125"/>
      <c r="AH138" s="125"/>
      <c r="AJ138" s="125"/>
      <c r="AK138" s="125"/>
      <c r="AM138" s="246"/>
      <c r="AO138" s="246"/>
      <c r="AP138" s="211"/>
      <c r="AQ138" s="211"/>
      <c r="AR138" s="199"/>
      <c r="AT138" s="225"/>
      <c r="AU138" s="225"/>
      <c r="AV138" s="225"/>
      <c r="AW138" s="99"/>
      <c r="AX138" s="199"/>
      <c r="AY138" s="199"/>
      <c r="AZ138" s="37"/>
      <c r="BA138" s="123"/>
      <c r="BB138" s="211"/>
      <c r="BC138" s="211"/>
      <c r="BD138" s="216"/>
      <c r="BE138" s="216"/>
      <c r="BF138" s="101"/>
      <c r="BG138" s="101"/>
      <c r="BH138" s="99"/>
    </row>
    <row r="139" spans="1:60" x14ac:dyDescent="0.25">
      <c r="A139">
        <v>107</v>
      </c>
      <c r="B139" s="61">
        <f ca="1">OFFSET(InputPriceData!B$15,CalculationsAndCharts!$A139+$A$11,0,1,1)</f>
        <v>42313</v>
      </c>
      <c r="C139" s="3">
        <f ca="1">OFFSET(InputPriceData!G$15,CalculationsAndCharts!$A139+$A$11,IF($C$7,8,0),1,1)</f>
        <v>78408700</v>
      </c>
      <c r="D139" s="4">
        <f ca="1">OFFSET(InputPriceData!C$15,CalculationsAndCharts!$A139+$A$11,IF($C$7,8,0),1,1)</f>
        <v>208.11</v>
      </c>
      <c r="E139" s="4">
        <f ca="1">OFFSET(InputPriceData!D$15,CalculationsAndCharts!$A139+$A$11,IF($C$7,8,0),1,1)</f>
        <v>208.66</v>
      </c>
      <c r="F139" s="4">
        <f ca="1">OFFSET(InputPriceData!E$15,CalculationsAndCharts!$A139+$A$11,IF($C$7,8,0),1,1)</f>
        <v>206.79</v>
      </c>
      <c r="G139" s="4">
        <f ca="1">OFFSET(InputPriceData!F$15,CalculationsAndCharts!$A139+$A$11,IF($C$7,8,0),1,1)</f>
        <v>207.83</v>
      </c>
      <c r="H139" s="342">
        <f t="shared" ca="1" si="10"/>
        <v>204.81755558787853</v>
      </c>
      <c r="I139" s="342">
        <f t="shared" ca="1" si="11"/>
        <v>202.95980136491178</v>
      </c>
      <c r="J139" s="340">
        <f t="shared" ca="1" si="12"/>
        <v>1.8577542229666255</v>
      </c>
      <c r="K139" s="170">
        <f t="shared" ca="1" si="8"/>
        <v>3.4512507529503305</v>
      </c>
      <c r="L139" s="341">
        <f t="shared" ca="1" si="9"/>
        <v>1.4302817233268112</v>
      </c>
      <c r="M139" s="341">
        <f t="shared" ca="1" si="13"/>
        <v>-1.4302817233268112</v>
      </c>
      <c r="N139" s="170"/>
      <c r="O139" s="340"/>
      <c r="P139" s="3" t="e">
        <f t="shared" ca="1" si="14"/>
        <v>#N/A</v>
      </c>
      <c r="Q139" s="3">
        <f t="shared" ca="1" si="15"/>
        <v>78408700</v>
      </c>
      <c r="S139" s="99"/>
      <c r="T139" s="350"/>
      <c r="U139" s="350"/>
      <c r="V139" s="349"/>
      <c r="W139" s="313"/>
      <c r="X139" s="302"/>
      <c r="Y139" s="211"/>
      <c r="Z139" s="320"/>
      <c r="AA139" s="246"/>
      <c r="AB139" s="125"/>
      <c r="AC139" s="125"/>
      <c r="AD139" s="125"/>
      <c r="AE139" s="125"/>
      <c r="AF139" s="125"/>
      <c r="AG139" s="125"/>
      <c r="AH139" s="125"/>
      <c r="AJ139" s="125"/>
      <c r="AK139" s="125"/>
      <c r="AM139" s="246"/>
      <c r="AO139" s="246"/>
      <c r="AP139" s="211"/>
      <c r="AQ139" s="211"/>
      <c r="AR139" s="199"/>
      <c r="AT139" s="225"/>
      <c r="AU139" s="225"/>
      <c r="AV139" s="225"/>
      <c r="AW139" s="99"/>
      <c r="AX139" s="199"/>
      <c r="AY139" s="199"/>
      <c r="AZ139" s="37"/>
      <c r="BA139" s="123"/>
      <c r="BB139" s="211"/>
      <c r="BC139" s="211"/>
      <c r="BD139" s="216"/>
      <c r="BE139" s="216"/>
      <c r="BF139" s="101"/>
      <c r="BG139" s="101"/>
      <c r="BH139" s="99"/>
    </row>
    <row r="140" spans="1:60" x14ac:dyDescent="0.25">
      <c r="A140">
        <v>108</v>
      </c>
      <c r="B140" s="61">
        <f ca="1">OFFSET(InputPriceData!B$15,CalculationsAndCharts!$A140+$A$11,0,1,1)</f>
        <v>42312</v>
      </c>
      <c r="C140" s="3">
        <f ca="1">OFFSET(InputPriceData!G$15,CalculationsAndCharts!$A140+$A$11,IF($C$7,8,0),1,1)</f>
        <v>96224500</v>
      </c>
      <c r="D140" s="4">
        <f ca="1">OFFSET(InputPriceData!C$15,CalculationsAndCharts!$A140+$A$11,IF($C$7,8,0),1,1)</f>
        <v>209.02</v>
      </c>
      <c r="E140" s="4">
        <f ca="1">OFFSET(InputPriceData!D$15,CalculationsAndCharts!$A140+$A$11,IF($C$7,8,0),1,1)</f>
        <v>209.17</v>
      </c>
      <c r="F140" s="4">
        <f ca="1">OFFSET(InputPriceData!E$15,CalculationsAndCharts!$A140+$A$11,IF($C$7,8,0),1,1)</f>
        <v>207.41</v>
      </c>
      <c r="G140" s="4">
        <f ca="1">OFFSET(InputPriceData!F$15,CalculationsAndCharts!$A140+$A$11,IF($C$7,8,0),1,1)</f>
        <v>208.04</v>
      </c>
      <c r="H140" s="342">
        <f t="shared" ca="1" si="10"/>
        <v>204.38720638614689</v>
      </c>
      <c r="I140" s="342">
        <f t="shared" ca="1" si="11"/>
        <v>202.51705603444924</v>
      </c>
      <c r="J140" s="340">
        <f t="shared" ca="1" si="12"/>
        <v>1.8701503516975413</v>
      </c>
      <c r="K140" s="170">
        <f t="shared" ca="1" si="8"/>
        <v>3.4974623379544374</v>
      </c>
      <c r="L140" s="341">
        <f t="shared" ca="1" si="9"/>
        <v>1.438629439903794</v>
      </c>
      <c r="M140" s="341">
        <f t="shared" ca="1" si="13"/>
        <v>-1.438629439903794</v>
      </c>
      <c r="N140" s="170"/>
      <c r="O140" s="340"/>
      <c r="P140" s="3" t="e">
        <f t="shared" ca="1" si="14"/>
        <v>#N/A</v>
      </c>
      <c r="Q140" s="3">
        <f t="shared" ca="1" si="15"/>
        <v>96224500</v>
      </c>
      <c r="S140" s="99"/>
      <c r="T140" s="350"/>
      <c r="U140" s="350"/>
      <c r="V140" s="349"/>
      <c r="W140" s="313"/>
      <c r="X140" s="302"/>
      <c r="Y140" s="211"/>
      <c r="Z140" s="320"/>
      <c r="AA140" s="246"/>
      <c r="AB140" s="125"/>
      <c r="AC140" s="125"/>
      <c r="AD140" s="125"/>
      <c r="AE140" s="125"/>
      <c r="AF140" s="125"/>
      <c r="AG140" s="125"/>
      <c r="AH140" s="125"/>
      <c r="AJ140" s="125"/>
      <c r="AK140" s="125"/>
      <c r="AM140" s="246"/>
      <c r="AO140" s="246"/>
      <c r="AP140" s="211"/>
      <c r="AQ140" s="211"/>
      <c r="AR140" s="199"/>
      <c r="AT140" s="225"/>
      <c r="AU140" s="225"/>
      <c r="AV140" s="225"/>
      <c r="AW140" s="99"/>
      <c r="AX140" s="199"/>
      <c r="AY140" s="199"/>
      <c r="AZ140" s="37"/>
      <c r="BA140" s="123"/>
      <c r="BB140" s="211"/>
      <c r="BC140" s="211"/>
      <c r="BD140" s="216"/>
      <c r="BE140" s="216"/>
      <c r="BF140" s="101"/>
      <c r="BG140" s="101"/>
      <c r="BH140" s="99"/>
    </row>
    <row r="141" spans="1:60" x14ac:dyDescent="0.25">
      <c r="A141">
        <v>109</v>
      </c>
      <c r="B141" s="61">
        <f ca="1">OFFSET(InputPriceData!B$15,CalculationsAndCharts!$A141+$A$11,0,1,1)</f>
        <v>42311</v>
      </c>
      <c r="C141" s="3">
        <f ca="1">OFFSET(InputPriceData!G$15,CalculationsAndCharts!$A141+$A$11,IF($C$7,8,0),1,1)</f>
        <v>95246100</v>
      </c>
      <c r="D141" s="4">
        <f ca="1">OFFSET(InputPriceData!C$15,CalculationsAndCharts!$A141+$A$11,IF($C$7,8,0),1,1)</f>
        <v>207.66</v>
      </c>
      <c r="E141" s="4">
        <f ca="1">OFFSET(InputPriceData!D$15,CalculationsAndCharts!$A141+$A$11,IF($C$7,8,0),1,1)</f>
        <v>209.33</v>
      </c>
      <c r="F141" s="4">
        <f ca="1">OFFSET(InputPriceData!E$15,CalculationsAndCharts!$A141+$A$11,IF($C$7,8,0),1,1)</f>
        <v>207.39</v>
      </c>
      <c r="G141" s="4">
        <f ca="1">OFFSET(InputPriceData!F$15,CalculationsAndCharts!$A141+$A$11,IF($C$7,8,0),1,1)</f>
        <v>208.68</v>
      </c>
      <c r="H141" s="342">
        <f t="shared" ca="1" si="10"/>
        <v>203.86537872702502</v>
      </c>
      <c r="I141" s="342">
        <f t="shared" ca="1" si="11"/>
        <v>202.01497021939917</v>
      </c>
      <c r="J141" s="340">
        <f t="shared" ca="1" si="12"/>
        <v>1.8504085076257286</v>
      </c>
      <c r="K141" s="170">
        <f t="shared" ca="1" si="8"/>
        <v>3.4240116450936759</v>
      </c>
      <c r="L141" s="341">
        <f t="shared" ca="1" si="9"/>
        <v>1.4414277020068766</v>
      </c>
      <c r="M141" s="341">
        <f t="shared" ca="1" si="13"/>
        <v>-1.4414277020068766</v>
      </c>
      <c r="N141" s="170"/>
      <c r="O141" s="340"/>
      <c r="P141" s="3">
        <f t="shared" ca="1" si="14"/>
        <v>95246100</v>
      </c>
      <c r="Q141" s="3" t="e">
        <f t="shared" ca="1" si="15"/>
        <v>#N/A</v>
      </c>
      <c r="S141" s="99"/>
      <c r="T141" s="350"/>
      <c r="U141" s="350"/>
      <c r="V141" s="349"/>
      <c r="W141" s="313"/>
      <c r="X141" s="302"/>
      <c r="Y141" s="211"/>
      <c r="Z141" s="320"/>
      <c r="AA141" s="246"/>
      <c r="AB141" s="125"/>
      <c r="AC141" s="125"/>
      <c r="AD141" s="125"/>
      <c r="AE141" s="125"/>
      <c r="AF141" s="125"/>
      <c r="AG141" s="125"/>
      <c r="AH141" s="125"/>
      <c r="AJ141" s="125"/>
      <c r="AK141" s="125"/>
      <c r="AM141" s="246"/>
      <c r="AO141" s="246"/>
      <c r="AP141" s="211"/>
      <c r="AQ141" s="211"/>
      <c r="AR141" s="199"/>
      <c r="AT141" s="225"/>
      <c r="AU141" s="225"/>
      <c r="AV141" s="225"/>
      <c r="AW141" s="99"/>
      <c r="AX141" s="199"/>
      <c r="AY141" s="199"/>
      <c r="AZ141" s="37"/>
      <c r="BA141" s="123"/>
      <c r="BB141" s="211"/>
      <c r="BC141" s="211"/>
      <c r="BD141" s="216"/>
      <c r="BE141" s="216"/>
      <c r="BF141" s="101"/>
      <c r="BG141" s="101"/>
      <c r="BH141" s="99"/>
    </row>
    <row r="142" spans="1:60" x14ac:dyDescent="0.25">
      <c r="A142">
        <v>110</v>
      </c>
      <c r="B142" s="61">
        <f ca="1">OFFSET(InputPriceData!B$15,CalculationsAndCharts!$A142+$A$11,0,1,1)</f>
        <v>42310</v>
      </c>
      <c r="C142" s="3">
        <f ca="1">OFFSET(InputPriceData!G$15,CalculationsAndCharts!$A142+$A$11,IF($C$7,8,0),1,1)</f>
        <v>86270800</v>
      </c>
      <c r="D142" s="4">
        <f ca="1">OFFSET(InputPriceData!C$15,CalculationsAndCharts!$A142+$A$11,IF($C$7,8,0),1,1)</f>
        <v>206.02</v>
      </c>
      <c r="E142" s="4">
        <f ca="1">OFFSET(InputPriceData!D$15,CalculationsAndCharts!$A142+$A$11,IF($C$7,8,0),1,1)</f>
        <v>208.3</v>
      </c>
      <c r="F142" s="4">
        <f ca="1">OFFSET(InputPriceData!E$15,CalculationsAndCharts!$A142+$A$11,IF($C$7,8,0),1,1)</f>
        <v>205.88</v>
      </c>
      <c r="G142" s="4">
        <f ca="1">OFFSET(InputPriceData!F$15,CalculationsAndCharts!$A142+$A$11,IF($C$7,8,0),1,1)</f>
        <v>208.07</v>
      </c>
      <c r="H142" s="342">
        <f t="shared" ca="1" si="10"/>
        <v>203.17757568802858</v>
      </c>
      <c r="I142" s="342">
        <f t="shared" ca="1" si="11"/>
        <v>201.40905842116277</v>
      </c>
      <c r="J142" s="340">
        <f t="shared" ca="1" si="12"/>
        <v>1.7685172668657312</v>
      </c>
      <c r="K142" s="170">
        <f t="shared" ca="1" si="8"/>
        <v>3.1276533232022357</v>
      </c>
      <c r="L142" s="341">
        <f t="shared" ca="1" si="9"/>
        <v>1.430391189570386</v>
      </c>
      <c r="M142" s="341">
        <f t="shared" ca="1" si="13"/>
        <v>-1.430391189570386</v>
      </c>
      <c r="N142" s="170"/>
      <c r="O142" s="340"/>
      <c r="P142" s="3">
        <f t="shared" ca="1" si="14"/>
        <v>86270800</v>
      </c>
      <c r="Q142" s="3" t="e">
        <f t="shared" ca="1" si="15"/>
        <v>#N/A</v>
      </c>
      <c r="S142" s="99"/>
      <c r="T142" s="350"/>
      <c r="U142" s="350"/>
      <c r="V142" s="349"/>
      <c r="W142" s="313"/>
      <c r="X142" s="302"/>
      <c r="Y142" s="211"/>
      <c r="Z142" s="320"/>
      <c r="AA142" s="246"/>
      <c r="AB142" s="125"/>
      <c r="AC142" s="125"/>
      <c r="AD142" s="125"/>
      <c r="AE142" s="125"/>
      <c r="AF142" s="125"/>
      <c r="AG142" s="125"/>
      <c r="AH142" s="125"/>
      <c r="AJ142" s="125"/>
      <c r="AK142" s="125"/>
      <c r="AM142" s="246"/>
      <c r="AO142" s="246"/>
      <c r="AP142" s="211"/>
      <c r="AQ142" s="211"/>
      <c r="AR142" s="199"/>
      <c r="AT142" s="225"/>
      <c r="AU142" s="225"/>
      <c r="AV142" s="225"/>
      <c r="AW142" s="99"/>
      <c r="AX142" s="199"/>
      <c r="AY142" s="199"/>
      <c r="AZ142" s="37"/>
      <c r="BA142" s="123"/>
      <c r="BB142" s="211"/>
      <c r="BC142" s="211"/>
      <c r="BD142" s="216"/>
      <c r="BE142" s="216"/>
      <c r="BF142" s="101"/>
      <c r="BG142" s="101"/>
      <c r="BH142" s="99"/>
    </row>
    <row r="143" spans="1:60" x14ac:dyDescent="0.25">
      <c r="A143">
        <v>111</v>
      </c>
      <c r="B143" s="61">
        <f ca="1">OFFSET(InputPriceData!B$15,CalculationsAndCharts!$A143+$A$11,0,1,1)</f>
        <v>42307</v>
      </c>
      <c r="C143" s="3">
        <f ca="1">OFFSET(InputPriceData!G$15,CalculationsAndCharts!$A143+$A$11,IF($C$7,8,0),1,1)</f>
        <v>131076900</v>
      </c>
      <c r="D143" s="4">
        <f ca="1">OFFSET(InputPriceData!C$15,CalculationsAndCharts!$A143+$A$11,IF($C$7,8,0),1,1)</f>
        <v>206.76</v>
      </c>
      <c r="E143" s="4">
        <f ca="1">OFFSET(InputPriceData!D$15,CalculationsAndCharts!$A143+$A$11,IF($C$7,8,0),1,1)</f>
        <v>207.13</v>
      </c>
      <c r="F143" s="4">
        <f ca="1">OFFSET(InputPriceData!E$15,CalculationsAndCharts!$A143+$A$11,IF($C$7,8,0),1,1)</f>
        <v>205.45</v>
      </c>
      <c r="G143" s="4">
        <f ca="1">OFFSET(InputPriceData!F$15,CalculationsAndCharts!$A143+$A$11,IF($C$7,8,0),1,1)</f>
        <v>205.64</v>
      </c>
      <c r="H143" s="342">
        <f t="shared" ca="1" si="10"/>
        <v>202.47865792917554</v>
      </c>
      <c r="I143" s="342">
        <f t="shared" ca="1" si="11"/>
        <v>200.80351827763212</v>
      </c>
      <c r="J143" s="340">
        <f t="shared" ca="1" si="12"/>
        <v>1.6751396515433243</v>
      </c>
      <c r="K143" s="170">
        <f t="shared" ca="1" si="8"/>
        <v>2.8060928521726902</v>
      </c>
      <c r="L143" s="341">
        <f t="shared" ca="1" si="9"/>
        <v>1.4116440399900643</v>
      </c>
      <c r="M143" s="341">
        <f t="shared" ca="1" si="13"/>
        <v>-1.4116440399900643</v>
      </c>
      <c r="N143" s="170"/>
      <c r="O143" s="340"/>
      <c r="P143" s="3" t="e">
        <f t="shared" ca="1" si="14"/>
        <v>#N/A</v>
      </c>
      <c r="Q143" s="3">
        <f t="shared" ca="1" si="15"/>
        <v>131076900</v>
      </c>
      <c r="S143" s="99"/>
      <c r="T143" s="350"/>
      <c r="U143" s="350"/>
      <c r="V143" s="349"/>
      <c r="W143" s="313"/>
      <c r="X143" s="302"/>
      <c r="Y143" s="211"/>
      <c r="Z143" s="320"/>
      <c r="AA143" s="246"/>
      <c r="AB143" s="125"/>
      <c r="AC143" s="125"/>
      <c r="AD143" s="125"/>
      <c r="AE143" s="125"/>
      <c r="AF143" s="125"/>
      <c r="AG143" s="125"/>
      <c r="AH143" s="125"/>
      <c r="AJ143" s="125"/>
      <c r="AK143" s="125"/>
      <c r="AM143" s="246"/>
      <c r="AO143" s="246"/>
      <c r="AP143" s="211"/>
      <c r="AQ143" s="211"/>
      <c r="AR143" s="199"/>
      <c r="AT143" s="225"/>
      <c r="AU143" s="225"/>
      <c r="AV143" s="225"/>
      <c r="AW143" s="99"/>
      <c r="AX143" s="199"/>
      <c r="AY143" s="199"/>
      <c r="AZ143" s="37"/>
      <c r="BA143" s="123"/>
      <c r="BB143" s="211"/>
      <c r="BC143" s="211"/>
      <c r="BD143" s="216"/>
      <c r="BE143" s="216"/>
      <c r="BF143" s="101"/>
      <c r="BG143" s="101"/>
      <c r="BH143" s="99"/>
    </row>
    <row r="144" spans="1:60" x14ac:dyDescent="0.25">
      <c r="A144">
        <v>112</v>
      </c>
      <c r="B144" s="61">
        <f ca="1">OFFSET(InputPriceData!B$15,CalculationsAndCharts!$A144+$A$11,0,1,1)</f>
        <v>42306</v>
      </c>
      <c r="C144" s="3">
        <f ca="1">OFFSET(InputPriceData!G$15,CalculationsAndCharts!$A144+$A$11,IF($C$7,8,0),1,1)</f>
        <v>90525500</v>
      </c>
      <c r="D144" s="4">
        <f ca="1">OFFSET(InputPriceData!C$15,CalculationsAndCharts!$A144+$A$11,IF($C$7,8,0),1,1)</f>
        <v>206.05</v>
      </c>
      <c r="E144" s="4">
        <f ca="1">OFFSET(InputPriceData!D$15,CalculationsAndCharts!$A144+$A$11,IF($C$7,8,0),1,1)</f>
        <v>206.96</v>
      </c>
      <c r="F144" s="4">
        <f ca="1">OFFSET(InputPriceData!E$15,CalculationsAndCharts!$A144+$A$11,IF($C$7,8,0),1,1)</f>
        <v>205.92</v>
      </c>
      <c r="G144" s="4">
        <f ca="1">OFFSET(InputPriceData!F$15,CalculationsAndCharts!$A144+$A$11,IF($C$7,8,0),1,1)</f>
        <v>206.53</v>
      </c>
      <c r="H144" s="342">
        <f t="shared" ca="1" si="10"/>
        <v>202.0270376333435</v>
      </c>
      <c r="I144" s="342">
        <f t="shared" ca="1" si="11"/>
        <v>200.36383812105325</v>
      </c>
      <c r="J144" s="340">
        <f t="shared" ca="1" si="12"/>
        <v>1.6631995122901506</v>
      </c>
      <c r="K144" s="170">
        <f t="shared" ca="1" si="8"/>
        <v>2.7662326176821947</v>
      </c>
      <c r="L144" s="341">
        <f t="shared" ca="1" si="9"/>
        <v>1.3920952718397313</v>
      </c>
      <c r="M144" s="341">
        <f t="shared" ca="1" si="13"/>
        <v>-1.3920952718397313</v>
      </c>
      <c r="N144" s="170"/>
      <c r="O144" s="340"/>
      <c r="P144" s="3">
        <f t="shared" ca="1" si="14"/>
        <v>90525500</v>
      </c>
      <c r="Q144" s="3" t="e">
        <f t="shared" ca="1" si="15"/>
        <v>#N/A</v>
      </c>
      <c r="S144" s="99"/>
      <c r="T144" s="350"/>
      <c r="U144" s="350"/>
      <c r="V144" s="349"/>
      <c r="W144" s="313"/>
      <c r="X144" s="302"/>
      <c r="Y144" s="211"/>
      <c r="Z144" s="320"/>
      <c r="AA144" s="246"/>
      <c r="AB144" s="125"/>
      <c r="AC144" s="125"/>
      <c r="AD144" s="125"/>
      <c r="AE144" s="125"/>
      <c r="AF144" s="125"/>
      <c r="AG144" s="125"/>
      <c r="AH144" s="125"/>
      <c r="AJ144" s="125"/>
      <c r="AK144" s="125"/>
      <c r="AM144" s="246"/>
      <c r="AO144" s="246"/>
      <c r="AP144" s="211"/>
      <c r="AQ144" s="211"/>
      <c r="AR144" s="199"/>
      <c r="AT144" s="225"/>
      <c r="AU144" s="225"/>
      <c r="AV144" s="225"/>
      <c r="AW144" s="99"/>
      <c r="AX144" s="199"/>
      <c r="AY144" s="199"/>
      <c r="AZ144" s="37"/>
      <c r="BA144" s="123"/>
      <c r="BB144" s="211"/>
      <c r="BC144" s="211"/>
      <c r="BD144" s="216"/>
      <c r="BE144" s="216"/>
      <c r="BF144" s="101"/>
      <c r="BG144" s="101"/>
      <c r="BH144" s="99"/>
    </row>
    <row r="145" spans="1:60" x14ac:dyDescent="0.25">
      <c r="A145">
        <v>113</v>
      </c>
      <c r="B145" s="61">
        <f ca="1">OFFSET(InputPriceData!B$15,CalculationsAndCharts!$A145+$A$11,0,1,1)</f>
        <v>42305</v>
      </c>
      <c r="C145" s="3">
        <f ca="1">OFFSET(InputPriceData!G$15,CalculationsAndCharts!$A145+$A$11,IF($C$7,8,0),1,1)</f>
        <v>135906700</v>
      </c>
      <c r="D145" s="4">
        <f ca="1">OFFSET(InputPriceData!C$15,CalculationsAndCharts!$A145+$A$11,IF($C$7,8,0),1,1)</f>
        <v>204.72</v>
      </c>
      <c r="E145" s="4">
        <f ca="1">OFFSET(InputPriceData!D$15,CalculationsAndCharts!$A145+$A$11,IF($C$7,8,0),1,1)</f>
        <v>206.68</v>
      </c>
      <c r="F145" s="4">
        <f ca="1">OFFSET(InputPriceData!E$15,CalculationsAndCharts!$A145+$A$11,IF($C$7,8,0),1,1)</f>
        <v>203.94</v>
      </c>
      <c r="G145" s="4">
        <f ca="1">OFFSET(InputPriceData!F$15,CalculationsAndCharts!$A145+$A$11,IF($C$7,8,0),1,1)</f>
        <v>206.65</v>
      </c>
      <c r="H145" s="342">
        <f t="shared" ca="1" si="10"/>
        <v>201.38375729524972</v>
      </c>
      <c r="I145" s="342">
        <f t="shared" ca="1" si="11"/>
        <v>199.8032779502399</v>
      </c>
      <c r="J145" s="340">
        <f t="shared" ca="1" si="12"/>
        <v>1.5804793450096959</v>
      </c>
      <c r="K145" s="170">
        <f t="shared" ca="1" si="8"/>
        <v>2.4979149600022774</v>
      </c>
      <c r="L145" s="341">
        <f t="shared" ca="1" si="9"/>
        <v>1.3720903648053171</v>
      </c>
      <c r="M145" s="341">
        <f t="shared" ca="1" si="13"/>
        <v>-1.3720903648053171</v>
      </c>
      <c r="N145" s="170"/>
      <c r="O145" s="340"/>
      <c r="P145" s="3">
        <f t="shared" ca="1" si="14"/>
        <v>135906700</v>
      </c>
      <c r="Q145" s="3" t="e">
        <f t="shared" ca="1" si="15"/>
        <v>#N/A</v>
      </c>
      <c r="S145" s="99"/>
      <c r="T145" s="350"/>
      <c r="U145" s="350"/>
      <c r="V145" s="349"/>
      <c r="W145" s="313"/>
      <c r="X145" s="302"/>
      <c r="Y145" s="211"/>
      <c r="Z145" s="320"/>
      <c r="AA145" s="246"/>
      <c r="AB145" s="125"/>
      <c r="AC145" s="125"/>
      <c r="AD145" s="125"/>
      <c r="AE145" s="125"/>
      <c r="AF145" s="125"/>
      <c r="AG145" s="125"/>
      <c r="AH145" s="125"/>
      <c r="AJ145" s="125"/>
      <c r="AK145" s="125"/>
      <c r="AM145" s="246"/>
      <c r="AO145" s="246"/>
      <c r="AP145" s="211"/>
      <c r="AQ145" s="211"/>
      <c r="AR145" s="199"/>
      <c r="AT145" s="225"/>
      <c r="AU145" s="225"/>
      <c r="AV145" s="225"/>
      <c r="AW145" s="99"/>
      <c r="AX145" s="199"/>
      <c r="AY145" s="199"/>
      <c r="AZ145" s="37"/>
      <c r="BA145" s="123"/>
      <c r="BB145" s="211"/>
      <c r="BC145" s="211"/>
      <c r="BD145" s="216"/>
      <c r="BE145" s="216"/>
      <c r="BF145" s="101"/>
      <c r="BG145" s="101"/>
      <c r="BH145" s="99"/>
    </row>
    <row r="146" spans="1:60" x14ac:dyDescent="0.25">
      <c r="A146">
        <v>114</v>
      </c>
      <c r="B146" s="61">
        <f ca="1">OFFSET(InputPriceData!B$15,CalculationsAndCharts!$A146+$A$11,0,1,1)</f>
        <v>42304</v>
      </c>
      <c r="C146" s="3">
        <f ca="1">OFFSET(InputPriceData!G$15,CalculationsAndCharts!$A146+$A$11,IF($C$7,8,0),1,1)</f>
        <v>77905800</v>
      </c>
      <c r="D146" s="4">
        <f ca="1">OFFSET(InputPriceData!C$15,CalculationsAndCharts!$A146+$A$11,IF($C$7,8,0),1,1)</f>
        <v>203.93</v>
      </c>
      <c r="E146" s="4">
        <f ca="1">OFFSET(InputPriceData!D$15,CalculationsAndCharts!$A146+$A$11,IF($C$7,8,0),1,1)</f>
        <v>204.72</v>
      </c>
      <c r="F146" s="4">
        <f ca="1">OFFSET(InputPriceData!E$15,CalculationsAndCharts!$A146+$A$11,IF($C$7,8,0),1,1)</f>
        <v>203.52</v>
      </c>
      <c r="G146" s="4">
        <f ca="1">OFFSET(InputPriceData!F$15,CalculationsAndCharts!$A146+$A$11,IF($C$7,8,0),1,1)</f>
        <v>204.32</v>
      </c>
      <c r="H146" s="342">
        <f t="shared" ca="1" si="10"/>
        <v>200.63143690885681</v>
      </c>
      <c r="I146" s="342">
        <f t="shared" ca="1" si="11"/>
        <v>199.18084867298899</v>
      </c>
      <c r="J146" s="340">
        <f t="shared" ca="1" si="12"/>
        <v>1.4505882358677056</v>
      </c>
      <c r="K146" s="170">
        <f t="shared" ca="1" si="8"/>
        <v>2.1042062300377822</v>
      </c>
      <c r="L146" s="341">
        <f t="shared" ca="1" si="9"/>
        <v>1.3537643072478511</v>
      </c>
      <c r="M146" s="341">
        <f t="shared" ca="1" si="13"/>
        <v>-1.3537643072478511</v>
      </c>
      <c r="N146" s="170"/>
      <c r="O146" s="340"/>
      <c r="P146" s="3">
        <f t="shared" ca="1" si="14"/>
        <v>77905800</v>
      </c>
      <c r="Q146" s="3" t="e">
        <f t="shared" ca="1" si="15"/>
        <v>#N/A</v>
      </c>
      <c r="S146" s="99"/>
      <c r="T146" s="350"/>
      <c r="U146" s="350"/>
      <c r="V146" s="349"/>
      <c r="W146" s="313"/>
      <c r="X146" s="302"/>
      <c r="Y146" s="211"/>
      <c r="Z146" s="320"/>
      <c r="AA146" s="246"/>
      <c r="AB146" s="125"/>
      <c r="AC146" s="125"/>
      <c r="AD146" s="125"/>
      <c r="AE146" s="125"/>
      <c r="AF146" s="125"/>
      <c r="AG146" s="125"/>
      <c r="AH146" s="125"/>
      <c r="AJ146" s="125"/>
      <c r="AK146" s="125"/>
      <c r="AM146" s="246"/>
      <c r="AO146" s="246"/>
      <c r="AP146" s="211"/>
      <c r="AQ146" s="211"/>
      <c r="AR146" s="199"/>
      <c r="AT146" s="225"/>
      <c r="AU146" s="225"/>
      <c r="AV146" s="225"/>
      <c r="AW146" s="99"/>
      <c r="AX146" s="199"/>
      <c r="AY146" s="199"/>
      <c r="AZ146" s="37"/>
      <c r="BA146" s="123"/>
      <c r="BB146" s="211"/>
      <c r="BC146" s="211"/>
      <c r="BD146" s="216"/>
      <c r="BE146" s="216"/>
      <c r="BF146" s="101"/>
      <c r="BG146" s="101"/>
      <c r="BH146" s="99"/>
    </row>
    <row r="147" spans="1:60" x14ac:dyDescent="0.25">
      <c r="A147">
        <v>115</v>
      </c>
      <c r="B147" s="61">
        <f ca="1">OFFSET(InputPriceData!B$15,CalculationsAndCharts!$A147+$A$11,0,1,1)</f>
        <v>42303</v>
      </c>
      <c r="C147" s="3">
        <f ca="1">OFFSET(InputPriceData!G$15,CalculationsAndCharts!$A147+$A$11,IF($C$7,8,0),1,1)</f>
        <v>69033000</v>
      </c>
      <c r="D147" s="4">
        <f ca="1">OFFSET(InputPriceData!C$15,CalculationsAndCharts!$A147+$A$11,IF($C$7,8,0),1,1)</f>
        <v>205.02</v>
      </c>
      <c r="E147" s="4">
        <f ca="1">OFFSET(InputPriceData!D$15,CalculationsAndCharts!$A147+$A$11,IF($C$7,8,0),1,1)</f>
        <v>205.09</v>
      </c>
      <c r="F147" s="4">
        <f ca="1">OFFSET(InputPriceData!E$15,CalculationsAndCharts!$A147+$A$11,IF($C$7,8,0),1,1)</f>
        <v>204.28</v>
      </c>
      <c r="G147" s="4">
        <f ca="1">OFFSET(InputPriceData!F$15,CalculationsAndCharts!$A147+$A$11,IF($C$7,8,0),1,1)</f>
        <v>204.72</v>
      </c>
      <c r="H147" s="342">
        <f t="shared" ca="1" si="10"/>
        <v>200.10449932440778</v>
      </c>
      <c r="I147" s="342">
        <f t="shared" ca="1" si="11"/>
        <v>198.71365309780617</v>
      </c>
      <c r="J147" s="340">
        <f t="shared" ca="1" si="12"/>
        <v>1.390846226601488</v>
      </c>
      <c r="K147" s="170">
        <f t="shared" ca="1" si="8"/>
        <v>1.9344532260515979</v>
      </c>
      <c r="L147" s="341">
        <f t="shared" ca="1" si="9"/>
        <v>1.3381309754093194</v>
      </c>
      <c r="M147" s="341">
        <f t="shared" ca="1" si="13"/>
        <v>-1.3381309754093194</v>
      </c>
      <c r="N147" s="170"/>
      <c r="O147" s="340"/>
      <c r="P147" s="3" t="e">
        <f t="shared" ca="1" si="14"/>
        <v>#N/A</v>
      </c>
      <c r="Q147" s="3">
        <f t="shared" ca="1" si="15"/>
        <v>69033000</v>
      </c>
      <c r="S147" s="99"/>
      <c r="T147" s="350"/>
      <c r="U147" s="350"/>
      <c r="V147" s="349"/>
      <c r="W147" s="313"/>
      <c r="X147" s="302"/>
      <c r="Y147" s="211"/>
      <c r="Z147" s="320"/>
      <c r="AA147" s="246"/>
      <c r="AB147" s="125"/>
      <c r="AC147" s="125"/>
      <c r="AD147" s="125"/>
      <c r="AE147" s="125"/>
      <c r="AF147" s="125"/>
      <c r="AG147" s="125"/>
      <c r="AH147" s="125"/>
      <c r="AJ147" s="125"/>
      <c r="AK147" s="125"/>
      <c r="AM147" s="246"/>
      <c r="AO147" s="246"/>
      <c r="AP147" s="211"/>
      <c r="AQ147" s="211"/>
      <c r="AR147" s="199"/>
      <c r="AT147" s="225"/>
      <c r="AU147" s="225"/>
      <c r="AV147" s="225"/>
      <c r="AW147" s="99"/>
      <c r="AX147" s="199"/>
      <c r="AY147" s="199"/>
      <c r="AZ147" s="37"/>
      <c r="BA147" s="123"/>
      <c r="BB147" s="211"/>
      <c r="BC147" s="211"/>
      <c r="BD147" s="216"/>
      <c r="BE147" s="216"/>
      <c r="BF147" s="101"/>
      <c r="BG147" s="101"/>
      <c r="BH147" s="99"/>
    </row>
    <row r="148" spans="1:60" x14ac:dyDescent="0.25">
      <c r="A148">
        <v>116</v>
      </c>
      <c r="B148" s="61">
        <f ca="1">OFFSET(InputPriceData!B$15,CalculationsAndCharts!$A148+$A$11,0,1,1)</f>
        <v>42300</v>
      </c>
      <c r="C148" s="3">
        <f ca="1">OFFSET(InputPriceData!G$15,CalculationsAndCharts!$A148+$A$11,IF($C$7,8,0),1,1)</f>
        <v>144442300</v>
      </c>
      <c r="D148" s="4">
        <f ca="1">OFFSET(InputPriceData!C$15,CalculationsAndCharts!$A148+$A$11,IF($C$7,8,0),1,1)</f>
        <v>204.97</v>
      </c>
      <c r="E148" s="4">
        <f ca="1">OFFSET(InputPriceData!D$15,CalculationsAndCharts!$A148+$A$11,IF($C$7,8,0),1,1)</f>
        <v>205.66</v>
      </c>
      <c r="F148" s="4">
        <f ca="1">OFFSET(InputPriceData!E$15,CalculationsAndCharts!$A148+$A$11,IF($C$7,8,0),1,1)</f>
        <v>204.03</v>
      </c>
      <c r="G148" s="4">
        <f ca="1">OFFSET(InputPriceData!F$15,CalculationsAndCharts!$A148+$A$11,IF($C$7,8,0),1,1)</f>
        <v>205.22</v>
      </c>
      <c r="H148" s="342">
        <f t="shared" ca="1" si="10"/>
        <v>199.44514208503747</v>
      </c>
      <c r="I148" s="342">
        <f t="shared" ca="1" si="11"/>
        <v>198.1676215612431</v>
      </c>
      <c r="J148" s="340">
        <f t="shared" ca="1" si="12"/>
        <v>1.2775205237942353</v>
      </c>
      <c r="K148" s="170">
        <f t="shared" ca="1" si="8"/>
        <v>1.6320586887154973</v>
      </c>
      <c r="L148" s="341">
        <f t="shared" ca="1" si="9"/>
        <v>1.3236261080270644</v>
      </c>
      <c r="M148" s="341">
        <f t="shared" ca="1" si="13"/>
        <v>-1.3236261080270644</v>
      </c>
      <c r="N148" s="170"/>
      <c r="O148" s="340"/>
      <c r="P148" s="3">
        <f t="shared" ca="1" si="14"/>
        <v>144442300</v>
      </c>
      <c r="Q148" s="3" t="e">
        <f t="shared" ca="1" si="15"/>
        <v>#N/A</v>
      </c>
      <c r="S148" s="99"/>
      <c r="T148" s="350"/>
      <c r="U148" s="350"/>
      <c r="V148" s="349"/>
      <c r="W148" s="313"/>
      <c r="X148" s="302"/>
      <c r="Y148" s="211"/>
      <c r="Z148" s="320"/>
      <c r="AA148" s="246"/>
      <c r="AB148" s="125"/>
      <c r="AC148" s="125"/>
      <c r="AD148" s="125"/>
      <c r="AE148" s="125"/>
      <c r="AF148" s="125"/>
      <c r="AG148" s="125"/>
      <c r="AH148" s="125"/>
      <c r="AJ148" s="125"/>
      <c r="AK148" s="125"/>
      <c r="AM148" s="246"/>
      <c r="AO148" s="246"/>
      <c r="AP148" s="211"/>
      <c r="AQ148" s="211"/>
      <c r="AR148" s="199"/>
      <c r="AT148" s="225"/>
      <c r="AU148" s="225"/>
      <c r="AV148" s="225"/>
      <c r="AW148" s="99"/>
      <c r="AX148" s="199"/>
      <c r="AY148" s="199"/>
      <c r="AZ148" s="37"/>
      <c r="BA148" s="123"/>
      <c r="BB148" s="211"/>
      <c r="BC148" s="211"/>
      <c r="BD148" s="216"/>
      <c r="BE148" s="216"/>
      <c r="BF148" s="101"/>
      <c r="BG148" s="101"/>
      <c r="BH148" s="99"/>
    </row>
    <row r="149" spans="1:60" x14ac:dyDescent="0.25">
      <c r="A149">
        <v>117</v>
      </c>
      <c r="B149" s="61">
        <f ca="1">OFFSET(InputPriceData!B$15,CalculationsAndCharts!$A149+$A$11,0,1,1)</f>
        <v>42299</v>
      </c>
      <c r="C149" s="3">
        <f ca="1">OFFSET(InputPriceData!G$15,CalculationsAndCharts!$A149+$A$11,IF($C$7,8,0),1,1)</f>
        <v>174911700</v>
      </c>
      <c r="D149" s="4">
        <f ca="1">OFFSET(InputPriceData!C$15,CalculationsAndCharts!$A149+$A$11,IF($C$7,8,0),1,1)</f>
        <v>200.74</v>
      </c>
      <c r="E149" s="4">
        <f ca="1">OFFSET(InputPriceData!D$15,CalculationsAndCharts!$A149+$A$11,IF($C$7,8,0),1,1)</f>
        <v>203.25</v>
      </c>
      <c r="F149" s="4">
        <f ca="1">OFFSET(InputPriceData!E$15,CalculationsAndCharts!$A149+$A$11,IF($C$7,8,0),1,1)</f>
        <v>199.63</v>
      </c>
      <c r="G149" s="4">
        <f ca="1">OFFSET(InputPriceData!F$15,CalculationsAndCharts!$A149+$A$11,IF($C$7,8,0),1,1)</f>
        <v>203</v>
      </c>
      <c r="H149" s="342">
        <f t="shared" ca="1" si="10"/>
        <v>198.62016238289996</v>
      </c>
      <c r="I149" s="342">
        <f t="shared" ca="1" si="11"/>
        <v>197.52649624862886</v>
      </c>
      <c r="J149" s="340">
        <f t="shared" ca="1" si="12"/>
        <v>1.0936661342709815</v>
      </c>
      <c r="K149" s="170">
        <f t="shared" ca="1" si="8"/>
        <v>1.1961056132512324</v>
      </c>
      <c r="L149" s="341">
        <f t="shared" ca="1" si="9"/>
        <v>1.3112797427108736</v>
      </c>
      <c r="M149" s="341">
        <f t="shared" ca="1" si="13"/>
        <v>-1.3112797427108736</v>
      </c>
      <c r="N149" s="170"/>
      <c r="O149" s="340"/>
      <c r="P149" s="3">
        <f t="shared" ca="1" si="14"/>
        <v>174911700</v>
      </c>
      <c r="Q149" s="3" t="e">
        <f t="shared" ca="1" si="15"/>
        <v>#N/A</v>
      </c>
      <c r="S149" s="99"/>
      <c r="T149" s="350"/>
      <c r="U149" s="350"/>
      <c r="V149" s="349"/>
      <c r="W149" s="313"/>
      <c r="X149" s="302"/>
      <c r="Y149" s="211"/>
      <c r="Z149" s="320"/>
      <c r="AA149" s="246"/>
      <c r="AB149" s="125"/>
      <c r="AC149" s="125"/>
      <c r="AD149" s="125"/>
      <c r="AE149" s="125"/>
      <c r="AF149" s="125"/>
      <c r="AG149" s="125"/>
      <c r="AH149" s="125"/>
      <c r="AJ149" s="125"/>
      <c r="AK149" s="125"/>
      <c r="AM149" s="246"/>
      <c r="AO149" s="246"/>
      <c r="AP149" s="211"/>
      <c r="AQ149" s="211"/>
      <c r="AR149" s="199"/>
      <c r="AT149" s="225"/>
      <c r="AU149" s="225"/>
      <c r="AV149" s="225"/>
      <c r="AW149" s="99"/>
      <c r="AX149" s="199"/>
      <c r="AY149" s="199"/>
      <c r="AZ149" s="37"/>
      <c r="BA149" s="123"/>
      <c r="BB149" s="211"/>
      <c r="BC149" s="211"/>
      <c r="BD149" s="216"/>
      <c r="BE149" s="216"/>
      <c r="BF149" s="101"/>
      <c r="BG149" s="101"/>
      <c r="BH149" s="99"/>
    </row>
    <row r="150" spans="1:60" x14ac:dyDescent="0.25">
      <c r="A150">
        <v>118</v>
      </c>
      <c r="B150" s="61">
        <f ca="1">OFFSET(InputPriceData!B$15,CalculationsAndCharts!$A150+$A$11,0,1,1)</f>
        <v>42298</v>
      </c>
      <c r="C150" s="3">
        <f ca="1">OFFSET(InputPriceData!G$15,CalculationsAndCharts!$A150+$A$11,IF($C$7,8,0),1,1)</f>
        <v>102038000</v>
      </c>
      <c r="D150" s="4">
        <f ca="1">OFFSET(InputPriceData!C$15,CalculationsAndCharts!$A150+$A$11,IF($C$7,8,0),1,1)</f>
        <v>201.37</v>
      </c>
      <c r="E150" s="4">
        <f ca="1">OFFSET(InputPriceData!D$15,CalculationsAndCharts!$A150+$A$11,IF($C$7,8,0),1,1)</f>
        <v>201.54</v>
      </c>
      <c r="F150" s="4">
        <f ca="1">OFFSET(InputPriceData!E$15,CalculationsAndCharts!$A150+$A$11,IF($C$7,8,0),1,1)</f>
        <v>199.43</v>
      </c>
      <c r="G150" s="4">
        <f ca="1">OFFSET(InputPriceData!F$15,CalculationsAndCharts!$A150+$A$11,IF($C$7,8,0),1,1)</f>
        <v>199.63</v>
      </c>
      <c r="H150" s="342">
        <f t="shared" ca="1" si="10"/>
        <v>197.99447129474282</v>
      </c>
      <c r="I150" s="342">
        <f t="shared" ca="1" si="11"/>
        <v>197.02890499850423</v>
      </c>
      <c r="J150" s="340">
        <f t="shared" ca="1" si="12"/>
        <v>0.96556629623847146</v>
      </c>
      <c r="K150" s="170">
        <f t="shared" ca="1" si="8"/>
        <v>0.93231827243167964</v>
      </c>
      <c r="L150" s="341">
        <f t="shared" ca="1" si="9"/>
        <v>1.3021432973803035</v>
      </c>
      <c r="M150" s="341">
        <f t="shared" ca="1" si="13"/>
        <v>-1.3021432973803035</v>
      </c>
      <c r="N150" s="170"/>
      <c r="O150" s="340"/>
      <c r="P150" s="3" t="e">
        <f t="shared" ca="1" si="14"/>
        <v>#N/A</v>
      </c>
      <c r="Q150" s="3">
        <f t="shared" ca="1" si="15"/>
        <v>102038000</v>
      </c>
      <c r="S150" s="99"/>
      <c r="T150" s="350"/>
      <c r="U150" s="350"/>
      <c r="V150" s="349"/>
      <c r="W150" s="313"/>
      <c r="X150" s="302"/>
      <c r="Y150" s="211"/>
      <c r="Z150" s="320"/>
      <c r="AA150" s="246"/>
      <c r="AB150" s="125"/>
      <c r="AC150" s="125"/>
      <c r="AD150" s="125"/>
      <c r="AE150" s="125"/>
      <c r="AF150" s="125"/>
      <c r="AG150" s="125"/>
      <c r="AH150" s="125"/>
      <c r="AJ150" s="125"/>
      <c r="AK150" s="125"/>
      <c r="AM150" s="246"/>
      <c r="AO150" s="246"/>
      <c r="AP150" s="211"/>
      <c r="AQ150" s="211"/>
      <c r="AR150" s="199"/>
      <c r="AT150" s="225"/>
      <c r="AU150" s="225"/>
      <c r="AV150" s="225"/>
      <c r="AW150" s="99"/>
      <c r="AX150" s="199"/>
      <c r="AY150" s="199"/>
      <c r="AZ150" s="37"/>
      <c r="BA150" s="123"/>
      <c r="BB150" s="211"/>
      <c r="BC150" s="211"/>
      <c r="BD150" s="216"/>
      <c r="BE150" s="216"/>
      <c r="BF150" s="101"/>
      <c r="BG150" s="101"/>
      <c r="BH150" s="99"/>
    </row>
    <row r="151" spans="1:60" x14ac:dyDescent="0.25">
      <c r="A151" s="46">
        <v>119</v>
      </c>
      <c r="B151" s="61">
        <f ca="1">OFFSET(InputPriceData!B$15,CalculationsAndCharts!$A151+$A$11,0,1,1)</f>
        <v>42297</v>
      </c>
      <c r="C151" s="3">
        <f ca="1">OFFSET(InputPriceData!G$15,CalculationsAndCharts!$A151+$A$11,IF($C$7,8,0),1,1)</f>
        <v>78448500</v>
      </c>
      <c r="D151" s="4">
        <f ca="1">OFFSET(InputPriceData!C$15,CalculationsAndCharts!$A151+$A$11,IF($C$7,8,0),1,1)</f>
        <v>200.62</v>
      </c>
      <c r="E151" s="4">
        <f ca="1">OFFSET(InputPriceData!D$15,CalculationsAndCharts!$A151+$A$11,IF($C$7,8,0),1,1)</f>
        <v>201.59</v>
      </c>
      <c r="F151" s="4">
        <f ca="1">OFFSET(InputPriceData!E$15,CalculationsAndCharts!$A151+$A$11,IF($C$7,8,0),1,1)</f>
        <v>200.32</v>
      </c>
      <c r="G151" s="4">
        <f ca="1">OFFSET(InputPriceData!F$15,CalculationsAndCharts!$A151+$A$11,IF($C$7,8,0),1,1)</f>
        <v>200.87</v>
      </c>
      <c r="H151" s="342">
        <f t="shared" ca="1" si="10"/>
        <v>197.76082433684894</v>
      </c>
      <c r="I151" s="342">
        <f t="shared" ca="1" si="11"/>
        <v>196.79244181655008</v>
      </c>
      <c r="J151" s="340">
        <f t="shared" ca="1" si="12"/>
        <v>0.96838252029873861</v>
      </c>
      <c r="K151" s="170">
        <f t="shared" ca="1" si="8"/>
        <v>0.93776470562013692</v>
      </c>
      <c r="L151" s="341">
        <f t="shared" ca="1" si="9"/>
        <v>1.2949691789866566</v>
      </c>
      <c r="M151" s="341">
        <f t="shared" ca="1" si="13"/>
        <v>-1.2949691789866566</v>
      </c>
      <c r="N151" s="170"/>
      <c r="O151" s="340"/>
      <c r="P151" s="3">
        <f t="shared" ca="1" si="14"/>
        <v>78448500</v>
      </c>
      <c r="Q151" s="3" t="e">
        <f t="shared" ca="1" si="15"/>
        <v>#N/A</v>
      </c>
      <c r="S151" s="99"/>
      <c r="T151" s="350"/>
      <c r="U151" s="350"/>
      <c r="V151" s="349"/>
      <c r="W151" s="313"/>
      <c r="X151" s="302"/>
      <c r="Y151" s="211"/>
      <c r="Z151" s="320"/>
      <c r="AA151" s="246"/>
      <c r="AB151" s="125"/>
      <c r="AC151" s="125"/>
      <c r="AD151" s="125"/>
      <c r="AE151" s="125"/>
      <c r="AF151" s="125"/>
      <c r="AG151" s="125"/>
      <c r="AH151" s="125"/>
      <c r="AJ151" s="125"/>
      <c r="AK151" s="125"/>
      <c r="AM151" s="246"/>
      <c r="AO151" s="246"/>
      <c r="AP151" s="211"/>
      <c r="AQ151" s="211"/>
      <c r="AR151" s="199"/>
      <c r="AT151" s="225"/>
      <c r="AU151" s="225"/>
      <c r="AV151" s="225"/>
      <c r="AW151" s="99"/>
      <c r="AX151" s="199"/>
      <c r="AY151" s="199"/>
      <c r="AZ151" s="37"/>
      <c r="BA151" s="123"/>
      <c r="BB151" s="211"/>
      <c r="BC151" s="211"/>
      <c r="BD151" s="216"/>
      <c r="BE151" s="216"/>
      <c r="BF151" s="101"/>
      <c r="BG151" s="101"/>
      <c r="BH151" s="99"/>
    </row>
    <row r="152" spans="1:60" x14ac:dyDescent="0.25">
      <c r="A152">
        <v>120</v>
      </c>
      <c r="B152" s="61">
        <f ca="1">OFFSET(InputPriceData!B$15,CalculationsAndCharts!$A152+$A$11,0,1,1)</f>
        <v>42296</v>
      </c>
      <c r="C152" s="3">
        <f ca="1">OFFSET(InputPriceData!G$15,CalculationsAndCharts!$A152+$A$11,IF($C$7,8,0),1,1)</f>
        <v>76523900</v>
      </c>
      <c r="D152" s="4">
        <f ca="1">OFFSET(InputPriceData!C$15,CalculationsAndCharts!$A152+$A$11,IF($C$7,8,0),1,1)</f>
        <v>200.27</v>
      </c>
      <c r="E152" s="4">
        <f ca="1">OFFSET(InputPriceData!D$15,CalculationsAndCharts!$A152+$A$11,IF($C$7,8,0),1,1)</f>
        <v>201.13</v>
      </c>
      <c r="F152" s="4">
        <f ca="1">OFFSET(InputPriceData!E$15,CalculationsAndCharts!$A152+$A$11,IF($C$7,8,0),1,1)</f>
        <v>199.9</v>
      </c>
      <c r="G152" s="4">
        <f ca="1">OFFSET(InputPriceData!F$15,CalculationsAndCharts!$A152+$A$11,IF($C$7,8,0),1,1)</f>
        <v>201.13</v>
      </c>
      <c r="H152" s="342">
        <f t="shared" ca="1" si="10"/>
        <v>197.3166563849702</v>
      </c>
      <c r="I152" s="342">
        <f t="shared" ca="1" si="11"/>
        <v>196.42175470896373</v>
      </c>
      <c r="J152" s="340">
        <f t="shared" ca="1" si="12"/>
        <v>0.89490167600635939</v>
      </c>
      <c r="K152" s="170">
        <f t="shared" ca="1" si="8"/>
        <v>0.80084900971899109</v>
      </c>
      <c r="L152" s="341">
        <f t="shared" ca="1" si="9"/>
        <v>1.2877084465985988</v>
      </c>
      <c r="M152" s="341">
        <f t="shared" ca="1" si="13"/>
        <v>-1.2877084465985988</v>
      </c>
      <c r="N152" s="170"/>
      <c r="O152" s="340"/>
      <c r="P152" s="3">
        <f t="shared" ca="1" si="14"/>
        <v>76523900</v>
      </c>
      <c r="Q152" s="3" t="e">
        <f t="shared" ca="1" si="15"/>
        <v>#N/A</v>
      </c>
      <c r="S152" s="99"/>
      <c r="T152" s="350"/>
      <c r="U152" s="350"/>
      <c r="V152" s="349"/>
      <c r="W152" s="313"/>
      <c r="X152" s="302"/>
      <c r="Y152" s="211"/>
      <c r="Z152" s="320"/>
      <c r="AA152" s="246"/>
      <c r="AB152" s="125"/>
      <c r="AC152" s="125"/>
      <c r="AD152" s="125"/>
      <c r="AE152" s="125"/>
      <c r="AF152" s="125"/>
      <c r="AG152" s="125"/>
      <c r="AH152" s="125"/>
      <c r="AJ152" s="125"/>
      <c r="AK152" s="125"/>
      <c r="AM152" s="246"/>
      <c r="AO152" s="246"/>
      <c r="AP152" s="211"/>
      <c r="AQ152" s="211"/>
      <c r="AR152" s="199"/>
      <c r="AT152" s="225"/>
      <c r="AU152" s="225"/>
      <c r="AV152" s="225"/>
      <c r="AW152" s="99"/>
      <c r="AX152" s="199"/>
      <c r="AY152" s="199"/>
      <c r="AZ152" s="37"/>
      <c r="BA152" s="123"/>
      <c r="BB152" s="211"/>
      <c r="BC152" s="211"/>
      <c r="BD152" s="216"/>
      <c r="BE152" s="216"/>
      <c r="BF152" s="101"/>
      <c r="BG152" s="101"/>
      <c r="BH152" s="99"/>
    </row>
    <row r="153" spans="1:60" x14ac:dyDescent="0.25">
      <c r="A153">
        <v>121</v>
      </c>
      <c r="B153" s="61">
        <f ca="1">OFFSET(InputPriceData!B$15,CalculationsAndCharts!$A153+$A$11,0,1,1)</f>
        <v>42293</v>
      </c>
      <c r="C153" s="3">
        <f ca="1">OFFSET(InputPriceData!G$15,CalculationsAndCharts!$A153+$A$11,IF($C$7,8,0),1,1)</f>
        <v>109692900</v>
      </c>
      <c r="D153" s="4">
        <f ca="1">OFFSET(InputPriceData!C$15,CalculationsAndCharts!$A153+$A$11,IF($C$7,8,0),1,1)</f>
        <v>200.6</v>
      </c>
      <c r="E153" s="4">
        <f ca="1">OFFSET(InputPriceData!D$15,CalculationsAndCharts!$A153+$A$11,IF($C$7,8,0),1,1)</f>
        <v>201.05</v>
      </c>
      <c r="F153" s="4">
        <f ca="1">OFFSET(InputPriceData!E$15,CalculationsAndCharts!$A153+$A$11,IF($C$7,8,0),1,1)</f>
        <v>199.7</v>
      </c>
      <c r="G153" s="4">
        <f ca="1">OFFSET(InputPriceData!F$15,CalculationsAndCharts!$A153+$A$11,IF($C$7,8,0),1,1)</f>
        <v>201.03</v>
      </c>
      <c r="H153" s="342">
        <f t="shared" ca="1" si="10"/>
        <v>196.77189301139452</v>
      </c>
      <c r="I153" s="342">
        <f t="shared" ca="1" si="11"/>
        <v>195.99373240977863</v>
      </c>
      <c r="J153" s="340">
        <f t="shared" ca="1" si="12"/>
        <v>0.77816060161577916</v>
      </c>
      <c r="K153" s="170">
        <f t="shared" ca="1" si="8"/>
        <v>0.60553392190703137</v>
      </c>
      <c r="L153" s="341">
        <f t="shared" ca="1" si="9"/>
        <v>1.2814843726004537</v>
      </c>
      <c r="M153" s="341">
        <f t="shared" ca="1" si="13"/>
        <v>-1.2814843726004537</v>
      </c>
      <c r="N153" s="170"/>
      <c r="O153" s="340"/>
      <c r="P153" s="3">
        <f t="shared" ca="1" si="14"/>
        <v>109692900</v>
      </c>
      <c r="Q153" s="3" t="e">
        <f t="shared" ca="1" si="15"/>
        <v>#N/A</v>
      </c>
      <c r="S153" s="99"/>
      <c r="T153" s="350"/>
      <c r="U153" s="350"/>
      <c r="V153" s="349"/>
      <c r="W153" s="313"/>
      <c r="X153" s="302"/>
      <c r="Y153" s="211"/>
      <c r="Z153" s="320"/>
      <c r="AA153" s="246"/>
      <c r="AB153" s="125"/>
      <c r="AC153" s="125"/>
      <c r="AD153" s="125"/>
      <c r="AE153" s="125"/>
      <c r="AF153" s="125"/>
      <c r="AG153" s="125"/>
      <c r="AH153" s="125"/>
      <c r="AJ153" s="125"/>
      <c r="AK153" s="125"/>
      <c r="AM153" s="246"/>
      <c r="AO153" s="246"/>
      <c r="AP153" s="211"/>
      <c r="AQ153" s="211"/>
      <c r="AR153" s="199"/>
      <c r="AT153" s="225"/>
      <c r="AU153" s="225"/>
      <c r="AV153" s="225"/>
      <c r="AW153" s="99"/>
      <c r="AX153" s="199"/>
      <c r="AY153" s="199"/>
      <c r="AZ153" s="37"/>
      <c r="BA153" s="123"/>
      <c r="BB153" s="211"/>
      <c r="BC153" s="211"/>
      <c r="BD153" s="216"/>
      <c r="BE153" s="216"/>
      <c r="BF153" s="101"/>
      <c r="BG153" s="101"/>
      <c r="BH153" s="99"/>
    </row>
    <row r="154" spans="1:60" x14ac:dyDescent="0.25">
      <c r="A154">
        <v>122</v>
      </c>
      <c r="B154" s="61">
        <f ca="1">OFFSET(InputPriceData!B$15,CalculationsAndCharts!$A154+$A$11,0,1,1)</f>
        <v>42292</v>
      </c>
      <c r="C154" s="3">
        <f ca="1">OFFSET(InputPriceData!G$15,CalculationsAndCharts!$A154+$A$11,IF($C$7,8,0),1,1)</f>
        <v>134142200</v>
      </c>
      <c r="D154" s="4">
        <f ca="1">OFFSET(InputPriceData!C$15,CalculationsAndCharts!$A154+$A$11,IF($C$7,8,0),1,1)</f>
        <v>197.88</v>
      </c>
      <c r="E154" s="4">
        <f ca="1">OFFSET(InputPriceData!D$15,CalculationsAndCharts!$A154+$A$11,IF($C$7,8,0),1,1)</f>
        <v>200.13</v>
      </c>
      <c r="F154" s="4">
        <f ca="1">OFFSET(InputPriceData!E$15,CalculationsAndCharts!$A154+$A$11,IF($C$7,8,0),1,1)</f>
        <v>197.44</v>
      </c>
      <c r="G154" s="4">
        <f ca="1">OFFSET(InputPriceData!F$15,CalculationsAndCharts!$A154+$A$11,IF($C$7,8,0),1,1)</f>
        <v>200.12</v>
      </c>
      <c r="H154" s="342">
        <f t="shared" ca="1" si="10"/>
        <v>196.16359201302231</v>
      </c>
      <c r="I154" s="342">
        <f t="shared" ca="1" si="11"/>
        <v>195.5358899015767</v>
      </c>
      <c r="J154" s="340">
        <f t="shared" ca="1" si="12"/>
        <v>0.6277021114454997</v>
      </c>
      <c r="K154" s="170">
        <f t="shared" ca="1" si="8"/>
        <v>0.39400994071313855</v>
      </c>
      <c r="L154" s="341">
        <f t="shared" ca="1" si="9"/>
        <v>1.2767611438227293</v>
      </c>
      <c r="M154" s="341">
        <f t="shared" ca="1" si="13"/>
        <v>-1.2767611438227293</v>
      </c>
      <c r="N154" s="170"/>
      <c r="O154" s="340"/>
      <c r="P154" s="3">
        <f t="shared" ca="1" si="14"/>
        <v>134142200</v>
      </c>
      <c r="Q154" s="3" t="e">
        <f t="shared" ca="1" si="15"/>
        <v>#N/A</v>
      </c>
      <c r="S154" s="99"/>
      <c r="T154" s="350"/>
      <c r="U154" s="350"/>
      <c r="V154" s="349"/>
      <c r="W154" s="313"/>
      <c r="X154" s="302"/>
      <c r="Y154" s="211"/>
      <c r="Z154" s="320"/>
      <c r="AA154" s="246"/>
      <c r="AB154" s="125"/>
      <c r="AC154" s="125"/>
      <c r="AD154" s="125"/>
      <c r="AE154" s="125"/>
      <c r="AF154" s="125"/>
      <c r="AG154" s="125"/>
      <c r="AH154" s="125"/>
      <c r="AJ154" s="125"/>
      <c r="AK154" s="125"/>
      <c r="AM154" s="246"/>
      <c r="AO154" s="246"/>
      <c r="AP154" s="211"/>
      <c r="AQ154" s="211"/>
      <c r="AR154" s="199"/>
      <c r="AT154" s="225"/>
      <c r="AU154" s="225"/>
      <c r="AV154" s="225"/>
      <c r="AW154" s="99"/>
      <c r="AX154" s="199"/>
      <c r="AY154" s="199"/>
      <c r="AZ154" s="37"/>
      <c r="BA154" s="123"/>
      <c r="BB154" s="211"/>
      <c r="BC154" s="211"/>
      <c r="BD154" s="216"/>
      <c r="BE154" s="216"/>
      <c r="BF154" s="101"/>
      <c r="BG154" s="101"/>
      <c r="BH154" s="99"/>
    </row>
    <row r="155" spans="1:60" x14ac:dyDescent="0.25">
      <c r="A155">
        <v>123</v>
      </c>
      <c r="B155" s="61">
        <f ca="1">OFFSET(InputPriceData!B$15,CalculationsAndCharts!$A155+$A$11,0,1,1)</f>
        <v>42291</v>
      </c>
      <c r="C155" s="3">
        <f ca="1">OFFSET(InputPriceData!G$15,CalculationsAndCharts!$A155+$A$11,IF($C$7,8,0),1,1)</f>
        <v>99106200</v>
      </c>
      <c r="D155" s="4">
        <f ca="1">OFFSET(InputPriceData!C$15,CalculationsAndCharts!$A155+$A$11,IF($C$7,8,0),1,1)</f>
        <v>197.97</v>
      </c>
      <c r="E155" s="4">
        <f ca="1">OFFSET(InputPriceData!D$15,CalculationsAndCharts!$A155+$A$11,IF($C$7,8,0),1,1)</f>
        <v>198.66</v>
      </c>
      <c r="F155" s="4">
        <f ca="1">OFFSET(InputPriceData!E$15,CalculationsAndCharts!$A155+$A$11,IF($C$7,8,0),1,1)</f>
        <v>196.75</v>
      </c>
      <c r="G155" s="4">
        <f ca="1">OFFSET(InputPriceData!F$15,CalculationsAndCharts!$A155+$A$11,IF($C$7,8,0),1,1)</f>
        <v>197.09</v>
      </c>
      <c r="H155" s="342">
        <f t="shared" ca="1" si="10"/>
        <v>195.59839087202548</v>
      </c>
      <c r="I155" s="342">
        <f t="shared" ca="1" si="11"/>
        <v>195.11915261990185</v>
      </c>
      <c r="J155" s="340">
        <f t="shared" ca="1" si="12"/>
        <v>0.47923825212352034</v>
      </c>
      <c r="K155" s="170">
        <f t="shared" ca="1" si="8"/>
        <v>0.22966930229840685</v>
      </c>
      <c r="L155" s="341">
        <f t="shared" ca="1" si="9"/>
        <v>1.2737623553709401</v>
      </c>
      <c r="M155" s="341">
        <f t="shared" ca="1" si="13"/>
        <v>-1.2737623553709401</v>
      </c>
      <c r="N155" s="170"/>
      <c r="O155" s="340"/>
      <c r="P155" s="3" t="e">
        <f t="shared" ca="1" si="14"/>
        <v>#N/A</v>
      </c>
      <c r="Q155" s="3">
        <f t="shared" ca="1" si="15"/>
        <v>99106200</v>
      </c>
      <c r="S155" s="99"/>
      <c r="T155" s="350"/>
      <c r="U155" s="350"/>
      <c r="V155" s="349"/>
      <c r="W155" s="313"/>
      <c r="X155" s="302"/>
      <c r="Y155" s="211"/>
      <c r="Z155" s="320"/>
      <c r="AA155" s="246"/>
      <c r="AB155" s="125"/>
      <c r="AC155" s="125"/>
      <c r="AD155" s="125"/>
      <c r="AE155" s="125"/>
      <c r="AF155" s="125"/>
      <c r="AG155" s="125"/>
      <c r="AH155" s="125"/>
      <c r="AJ155" s="125"/>
      <c r="AK155" s="125"/>
      <c r="AM155" s="246"/>
      <c r="AO155" s="246"/>
      <c r="AP155" s="211"/>
      <c r="AQ155" s="211"/>
      <c r="AR155" s="199"/>
      <c r="AT155" s="225"/>
      <c r="AU155" s="225"/>
      <c r="AV155" s="225"/>
      <c r="AW155" s="99"/>
      <c r="AX155" s="199"/>
      <c r="AY155" s="199"/>
      <c r="AZ155" s="37"/>
      <c r="BA155" s="123"/>
      <c r="BB155" s="211"/>
      <c r="BC155" s="211"/>
      <c r="BD155" s="216"/>
      <c r="BE155" s="216"/>
      <c r="BF155" s="101"/>
      <c r="BG155" s="101"/>
      <c r="BH155" s="99"/>
    </row>
    <row r="156" spans="1:60" x14ac:dyDescent="0.25">
      <c r="A156">
        <v>124</v>
      </c>
      <c r="B156" s="61">
        <f ca="1">OFFSET(InputPriceData!B$15,CalculationsAndCharts!$A156+$A$11,0,1,1)</f>
        <v>42290</v>
      </c>
      <c r="C156" s="3">
        <f ca="1">OFFSET(InputPriceData!G$15,CalculationsAndCharts!$A156+$A$11,IF($C$7,8,0),1,1)</f>
        <v>88038700</v>
      </c>
      <c r="D156" s="4">
        <f ca="1">OFFSET(InputPriceData!C$15,CalculationsAndCharts!$A156+$A$11,IF($C$7,8,0),1,1)</f>
        <v>198.44</v>
      </c>
      <c r="E156" s="4">
        <f ca="1">OFFSET(InputPriceData!D$15,CalculationsAndCharts!$A156+$A$11,IF($C$7,8,0),1,1)</f>
        <v>199.93</v>
      </c>
      <c r="F156" s="4">
        <f ca="1">OFFSET(InputPriceData!E$15,CalculationsAndCharts!$A156+$A$11,IF($C$7,8,0),1,1)</f>
        <v>197.85</v>
      </c>
      <c r="G156" s="4">
        <f ca="1">OFFSET(InputPriceData!F$15,CalculationsAndCharts!$A156+$A$11,IF($C$7,8,0),1,1)</f>
        <v>198.04</v>
      </c>
      <c r="H156" s="342">
        <f t="shared" ca="1" si="10"/>
        <v>195.38530385374341</v>
      </c>
      <c r="I156" s="342">
        <f t="shared" ca="1" si="11"/>
        <v>194.93998467625656</v>
      </c>
      <c r="J156" s="340">
        <f t="shared" ca="1" si="12"/>
        <v>0.44531917748672201</v>
      </c>
      <c r="K156" s="170">
        <f t="shared" ca="1" si="8"/>
        <v>0.19830916983745062</v>
      </c>
      <c r="L156" s="341">
        <f t="shared" ca="1" si="9"/>
        <v>1.2720470258140901</v>
      </c>
      <c r="M156" s="341">
        <f t="shared" ca="1" si="13"/>
        <v>-1.2720470258140901</v>
      </c>
      <c r="N156" s="170"/>
      <c r="O156" s="340"/>
      <c r="P156" s="3" t="e">
        <f t="shared" ca="1" si="14"/>
        <v>#N/A</v>
      </c>
      <c r="Q156" s="3">
        <f t="shared" ca="1" si="15"/>
        <v>88038700</v>
      </c>
      <c r="S156" s="99"/>
      <c r="T156" s="350"/>
      <c r="U156" s="350"/>
      <c r="V156" s="349"/>
      <c r="W156" s="313"/>
      <c r="X156" s="302"/>
      <c r="Y156" s="211"/>
      <c r="Z156" s="320"/>
      <c r="AA156" s="246"/>
      <c r="AB156" s="125"/>
      <c r="AC156" s="125"/>
      <c r="AD156" s="125"/>
      <c r="AE156" s="125"/>
      <c r="AF156" s="125"/>
      <c r="AG156" s="125"/>
      <c r="AH156" s="125"/>
      <c r="AJ156" s="125"/>
      <c r="AK156" s="125"/>
      <c r="AM156" s="246"/>
      <c r="AO156" s="246"/>
      <c r="AP156" s="211"/>
      <c r="AQ156" s="211"/>
      <c r="AR156" s="199"/>
      <c r="AT156" s="225"/>
      <c r="AU156" s="225"/>
      <c r="AV156" s="225"/>
      <c r="AW156" s="99"/>
      <c r="AX156" s="199"/>
      <c r="AY156" s="199"/>
      <c r="AZ156" s="37"/>
      <c r="BA156" s="123"/>
      <c r="BB156" s="211"/>
      <c r="BC156" s="211"/>
      <c r="BD156" s="216"/>
      <c r="BE156" s="216"/>
      <c r="BF156" s="101"/>
      <c r="BG156" s="101"/>
      <c r="BH156" s="99"/>
    </row>
    <row r="157" spans="1:60" x14ac:dyDescent="0.25">
      <c r="A157">
        <v>125</v>
      </c>
      <c r="B157" s="61">
        <f ca="1">OFFSET(InputPriceData!B$15,CalculationsAndCharts!$A157+$A$11,0,1,1)</f>
        <v>42289</v>
      </c>
      <c r="C157" s="3">
        <f ca="1">OFFSET(InputPriceData!G$15,CalculationsAndCharts!$A157+$A$11,IF($C$7,8,0),1,1)</f>
        <v>56395600</v>
      </c>
      <c r="D157" s="4">
        <f ca="1">OFFSET(InputPriceData!C$15,CalculationsAndCharts!$A157+$A$11,IF($C$7,8,0),1,1)</f>
        <v>199.2</v>
      </c>
      <c r="E157" s="4">
        <f ca="1">OFFSET(InputPriceData!D$15,CalculationsAndCharts!$A157+$A$11,IF($C$7,8,0),1,1)</f>
        <v>199.54</v>
      </c>
      <c r="F157" s="4">
        <f ca="1">OFFSET(InputPriceData!E$15,CalculationsAndCharts!$A157+$A$11,IF($C$7,8,0),1,1)</f>
        <v>198.7</v>
      </c>
      <c r="G157" s="4">
        <f ca="1">OFFSET(InputPriceData!F$15,CalculationsAndCharts!$A157+$A$11,IF($C$7,8,0),1,1)</f>
        <v>199.3</v>
      </c>
      <c r="H157" s="342">
        <f t="shared" ca="1" si="10"/>
        <v>195.00606154713532</v>
      </c>
      <c r="I157" s="342">
        <f t="shared" ca="1" si="11"/>
        <v>194.6581651013708</v>
      </c>
      <c r="J157" s="340">
        <f t="shared" ca="1" si="12"/>
        <v>0.3478964457643931</v>
      </c>
      <c r="K157" s="170">
        <f t="shared" ca="1" si="8"/>
        <v>0.12103193697549731</v>
      </c>
      <c r="L157" s="341">
        <f t="shared" ca="1" si="9"/>
        <v>1.2706387949299214</v>
      </c>
      <c r="M157" s="341">
        <f t="shared" ca="1" si="13"/>
        <v>-1.2706387949299214</v>
      </c>
      <c r="N157" s="170"/>
      <c r="O157" s="340"/>
      <c r="P157" s="3">
        <f t="shared" ca="1" si="14"/>
        <v>56395600</v>
      </c>
      <c r="Q157" s="3" t="e">
        <f t="shared" ca="1" si="15"/>
        <v>#N/A</v>
      </c>
      <c r="S157" s="99"/>
      <c r="T157" s="350"/>
      <c r="U157" s="350"/>
      <c r="V157" s="349"/>
      <c r="W157" s="313"/>
      <c r="X157" s="302"/>
      <c r="Y157" s="211"/>
      <c r="Z157" s="320"/>
      <c r="AA157" s="246"/>
      <c r="AB157" s="125"/>
      <c r="AC157" s="125"/>
      <c r="AD157" s="125"/>
      <c r="AE157" s="125"/>
      <c r="AF157" s="125"/>
      <c r="AG157" s="125"/>
      <c r="AH157" s="125"/>
      <c r="AJ157" s="125"/>
      <c r="AK157" s="125"/>
      <c r="AM157" s="246"/>
      <c r="AO157" s="246"/>
      <c r="AP157" s="211"/>
      <c r="AQ157" s="211"/>
      <c r="AR157" s="199"/>
      <c r="AT157" s="225"/>
      <c r="AU157" s="225"/>
      <c r="AV157" s="225"/>
      <c r="AW157" s="99"/>
      <c r="AX157" s="199"/>
      <c r="AY157" s="199"/>
      <c r="AZ157" s="37"/>
      <c r="BA157" s="123"/>
      <c r="BB157" s="211"/>
      <c r="BC157" s="211"/>
      <c r="BD157" s="216"/>
      <c r="BE157" s="216"/>
      <c r="BF157" s="101"/>
      <c r="BG157" s="101"/>
      <c r="BH157" s="99"/>
    </row>
    <row r="158" spans="1:60" x14ac:dyDescent="0.25">
      <c r="A158">
        <v>126</v>
      </c>
      <c r="B158" s="61">
        <f ca="1">OFFSET(InputPriceData!B$15,CalculationsAndCharts!$A158+$A$11,0,1,1)</f>
        <v>42286</v>
      </c>
      <c r="C158" s="3">
        <f ca="1">OFFSET(InputPriceData!G$15,CalculationsAndCharts!$A158+$A$11,IF($C$7,8,0),1,1)</f>
        <v>107069200</v>
      </c>
      <c r="D158" s="4">
        <f ca="1">OFFSET(InputPriceData!C$15,CalculationsAndCharts!$A158+$A$11,IF($C$7,8,0),1,1)</f>
        <v>199.16</v>
      </c>
      <c r="E158" s="4">
        <f ca="1">OFFSET(InputPriceData!D$15,CalculationsAndCharts!$A158+$A$11,IF($C$7,8,0),1,1)</f>
        <v>199.68</v>
      </c>
      <c r="F158" s="4">
        <f ca="1">OFFSET(InputPriceData!E$15,CalculationsAndCharts!$A158+$A$11,IF($C$7,8,0),1,1)</f>
        <v>198.37</v>
      </c>
      <c r="G158" s="4">
        <f ca="1">OFFSET(InputPriceData!F$15,CalculationsAndCharts!$A158+$A$11,IF($C$7,8,0),1,1)</f>
        <v>199.11</v>
      </c>
      <c r="H158" s="342">
        <f t="shared" ca="1" si="10"/>
        <v>194.39264176815465</v>
      </c>
      <c r="I158" s="342">
        <f t="shared" ca="1" si="11"/>
        <v>194.23618011058636</v>
      </c>
      <c r="J158" s="340">
        <f t="shared" ca="1" si="12"/>
        <v>0.15646165756818325</v>
      </c>
      <c r="K158" s="170">
        <f t="shared" ca="1" si="8"/>
        <v>2.4480250288983436E-2</v>
      </c>
      <c r="L158" s="341">
        <f t="shared" ca="1" si="9"/>
        <v>1.2698779313897179</v>
      </c>
      <c r="M158" s="341">
        <f t="shared" ca="1" si="13"/>
        <v>-1.2698779313897179</v>
      </c>
      <c r="N158" s="170"/>
      <c r="O158" s="340"/>
      <c r="P158" s="3" t="e">
        <f t="shared" ca="1" si="14"/>
        <v>#N/A</v>
      </c>
      <c r="Q158" s="3">
        <f t="shared" ca="1" si="15"/>
        <v>107069200</v>
      </c>
      <c r="S158" s="99"/>
      <c r="T158" s="350"/>
      <c r="U158" s="350"/>
      <c r="V158" s="349"/>
      <c r="W158" s="313"/>
      <c r="X158" s="302"/>
      <c r="Y158" s="211"/>
      <c r="Z158" s="320"/>
      <c r="AA158" s="246"/>
      <c r="AB158" s="125"/>
      <c r="AC158" s="125"/>
      <c r="AD158" s="125"/>
      <c r="AE158" s="125"/>
      <c r="AF158" s="125"/>
      <c r="AG158" s="125"/>
      <c r="AH158" s="125"/>
      <c r="AJ158" s="125"/>
      <c r="AK158" s="125"/>
      <c r="AM158" s="246"/>
      <c r="AO158" s="246"/>
      <c r="AP158" s="211"/>
      <c r="AQ158" s="211"/>
      <c r="AR158" s="199"/>
      <c r="AT158" s="225"/>
      <c r="AU158" s="225"/>
      <c r="AV158" s="225"/>
      <c r="AW158" s="99"/>
      <c r="AX158" s="199"/>
      <c r="AY158" s="199"/>
      <c r="AZ158" s="37"/>
      <c r="BA158" s="123"/>
      <c r="BB158" s="211"/>
      <c r="BC158" s="211"/>
      <c r="BD158" s="216"/>
      <c r="BE158" s="216"/>
      <c r="BF158" s="101"/>
      <c r="BG158" s="101"/>
      <c r="BH158" s="99"/>
    </row>
    <row r="159" spans="1:60" x14ac:dyDescent="0.25">
      <c r="A159">
        <v>127</v>
      </c>
      <c r="B159" s="61">
        <f ca="1">OFFSET(InputPriceData!B$15,CalculationsAndCharts!$A159+$A$11,0,1,1)</f>
        <v>42285</v>
      </c>
      <c r="C159" s="3">
        <f ca="1">OFFSET(InputPriceData!G$15,CalculationsAndCharts!$A159+$A$11,IF($C$7,8,0),1,1)</f>
        <v>153055200</v>
      </c>
      <c r="D159" s="4">
        <f ca="1">OFFSET(InputPriceData!C$15,CalculationsAndCharts!$A159+$A$11,IF($C$7,8,0),1,1)</f>
        <v>196.76</v>
      </c>
      <c r="E159" s="4">
        <f ca="1">OFFSET(InputPriceData!D$15,CalculationsAndCharts!$A159+$A$11,IF($C$7,8,0),1,1)</f>
        <v>199.33</v>
      </c>
      <c r="F159" s="4">
        <f ca="1">OFFSET(InputPriceData!E$15,CalculationsAndCharts!$A159+$A$11,IF($C$7,8,0),1,1)</f>
        <v>196.4</v>
      </c>
      <c r="G159" s="4">
        <f ca="1">OFFSET(InputPriceData!F$15,CalculationsAndCharts!$A159+$A$11,IF($C$7,8,0),1,1)</f>
        <v>198.99</v>
      </c>
      <c r="H159" s="342">
        <f t="shared" ca="1" si="10"/>
        <v>193.71873344931959</v>
      </c>
      <c r="I159" s="342">
        <f t="shared" ca="1" si="11"/>
        <v>193.79310557518514</v>
      </c>
      <c r="J159" s="340">
        <f t="shared" ca="1" si="12"/>
        <v>-7.4372125865639405E-2</v>
      </c>
      <c r="K159" s="170">
        <f t="shared" ca="1" si="8"/>
        <v>5.5312131057745099E-3</v>
      </c>
      <c r="L159" s="341">
        <f t="shared" ca="1" si="9"/>
        <v>1.2698392042379305</v>
      </c>
      <c r="M159" s="341">
        <f t="shared" ca="1" si="13"/>
        <v>-1.2698392042379305</v>
      </c>
      <c r="N159" s="170"/>
      <c r="O159" s="340"/>
      <c r="P159" s="3">
        <f t="shared" ca="1" si="14"/>
        <v>153055200</v>
      </c>
      <c r="Q159" s="3" t="e">
        <f t="shared" ca="1" si="15"/>
        <v>#N/A</v>
      </c>
      <c r="S159" s="99"/>
      <c r="T159" s="350"/>
      <c r="U159" s="350"/>
      <c r="V159" s="349"/>
      <c r="W159" s="313"/>
      <c r="X159" s="302"/>
      <c r="Y159" s="211"/>
      <c r="Z159" s="320"/>
      <c r="AA159" s="246"/>
      <c r="AB159" s="125"/>
      <c r="AC159" s="125"/>
      <c r="AD159" s="125"/>
      <c r="AE159" s="125"/>
      <c r="AF159" s="125"/>
      <c r="AG159" s="125"/>
      <c r="AH159" s="125"/>
      <c r="AJ159" s="125"/>
      <c r="AK159" s="125"/>
      <c r="AM159" s="246"/>
      <c r="AO159" s="246"/>
      <c r="AP159" s="211"/>
      <c r="AQ159" s="211"/>
      <c r="AR159" s="199"/>
      <c r="AT159" s="225"/>
      <c r="AU159" s="225"/>
      <c r="AV159" s="225"/>
      <c r="AW159" s="99"/>
      <c r="AX159" s="199"/>
      <c r="AY159" s="199"/>
      <c r="AZ159" s="37"/>
      <c r="BA159" s="123"/>
      <c r="BB159" s="211"/>
      <c r="BC159" s="211"/>
      <c r="BD159" s="216"/>
      <c r="BE159" s="216"/>
      <c r="BF159" s="101"/>
      <c r="BG159" s="101"/>
      <c r="BH159" s="99"/>
    </row>
    <row r="160" spans="1:60" x14ac:dyDescent="0.25">
      <c r="A160">
        <v>128</v>
      </c>
      <c r="B160" s="61">
        <f ca="1">OFFSET(InputPriceData!B$15,CalculationsAndCharts!$A160+$A$11,0,1,1)</f>
        <v>42284</v>
      </c>
      <c r="C160" s="3">
        <f ca="1">OFFSET(InputPriceData!G$15,CalculationsAndCharts!$A160+$A$11,IF($C$7,8,0),1,1)</f>
        <v>124307300</v>
      </c>
      <c r="D160" s="4">
        <f ca="1">OFFSET(InputPriceData!C$15,CalculationsAndCharts!$A160+$A$11,IF($C$7,8,0),1,1)</f>
        <v>196.71</v>
      </c>
      <c r="E160" s="4">
        <f ca="1">OFFSET(InputPriceData!D$15,CalculationsAndCharts!$A160+$A$11,IF($C$7,8,0),1,1)</f>
        <v>197.63</v>
      </c>
      <c r="F160" s="4">
        <f ca="1">OFFSET(InputPriceData!E$15,CalculationsAndCharts!$A160+$A$11,IF($C$7,8,0),1,1)</f>
        <v>195.3</v>
      </c>
      <c r="G160" s="4">
        <f ca="1">OFFSET(InputPriceData!F$15,CalculationsAndCharts!$A160+$A$11,IF($C$7,8,0),1,1)</f>
        <v>197.21</v>
      </c>
      <c r="H160" s="342">
        <f t="shared" ca="1" si="10"/>
        <v>192.96569537065096</v>
      </c>
      <c r="I160" s="342">
        <f t="shared" ca="1" si="11"/>
        <v>193.32066062747469</v>
      </c>
      <c r="J160" s="340">
        <f t="shared" ca="1" si="12"/>
        <v>-0.35496525682383762</v>
      </c>
      <c r="K160" s="170">
        <f t="shared" ca="1" si="8"/>
        <v>0.12600033355201301</v>
      </c>
      <c r="L160" s="341">
        <f t="shared" ca="1" si="9"/>
        <v>1.2698761765297968</v>
      </c>
      <c r="M160" s="341">
        <f t="shared" ca="1" si="13"/>
        <v>-1.2698761765297968</v>
      </c>
      <c r="N160" s="170"/>
      <c r="O160" s="340"/>
      <c r="P160" s="3">
        <f t="shared" ca="1" si="14"/>
        <v>124307300</v>
      </c>
      <c r="Q160" s="3" t="e">
        <f t="shared" ca="1" si="15"/>
        <v>#N/A</v>
      </c>
      <c r="S160" s="99"/>
      <c r="T160" s="350"/>
      <c r="U160" s="350"/>
      <c r="V160" s="349"/>
      <c r="W160" s="313"/>
      <c r="X160" s="302"/>
      <c r="Y160" s="211"/>
      <c r="Z160" s="320"/>
      <c r="AA160" s="246"/>
      <c r="AB160" s="125"/>
      <c r="AC160" s="125"/>
      <c r="AD160" s="125"/>
      <c r="AE160" s="125"/>
      <c r="AF160" s="125"/>
      <c r="AG160" s="125"/>
      <c r="AH160" s="125"/>
      <c r="AJ160" s="125"/>
      <c r="AK160" s="125"/>
      <c r="AM160" s="246"/>
      <c r="AO160" s="246"/>
      <c r="AP160" s="211"/>
      <c r="AQ160" s="211"/>
      <c r="AR160" s="199"/>
      <c r="AT160" s="225"/>
      <c r="AU160" s="225"/>
      <c r="AV160" s="225"/>
      <c r="AW160" s="99"/>
      <c r="AX160" s="199"/>
      <c r="AY160" s="199"/>
      <c r="AZ160" s="37"/>
      <c r="BA160" s="123"/>
      <c r="BB160" s="211"/>
      <c r="BC160" s="211"/>
      <c r="BD160" s="216"/>
      <c r="BE160" s="216"/>
      <c r="BF160" s="101"/>
      <c r="BG160" s="101"/>
      <c r="BH160" s="99"/>
    </row>
    <row r="161" spans="1:60" x14ac:dyDescent="0.25">
      <c r="A161">
        <v>129</v>
      </c>
      <c r="B161" s="61">
        <f ca="1">OFFSET(InputPriceData!B$15,CalculationsAndCharts!$A161+$A$11,0,1,1)</f>
        <v>42283</v>
      </c>
      <c r="C161" s="3">
        <f ca="1">OFFSET(InputPriceData!G$15,CalculationsAndCharts!$A161+$A$11,IF($C$7,8,0),1,1)</f>
        <v>110274500</v>
      </c>
      <c r="D161" s="4">
        <f ca="1">OFFSET(InputPriceData!C$15,CalculationsAndCharts!$A161+$A$11,IF($C$7,8,0),1,1)</f>
        <v>196.13</v>
      </c>
      <c r="E161" s="4">
        <f ca="1">OFFSET(InputPriceData!D$15,CalculationsAndCharts!$A161+$A$11,IF($C$7,8,0),1,1)</f>
        <v>196.79</v>
      </c>
      <c r="F161" s="4">
        <f ca="1">OFFSET(InputPriceData!E$15,CalculationsAndCharts!$A161+$A$11,IF($C$7,8,0),1,1)</f>
        <v>194.83</v>
      </c>
      <c r="G161" s="4">
        <f ca="1">OFFSET(InputPriceData!F$15,CalculationsAndCharts!$A161+$A$11,IF($C$7,8,0),1,1)</f>
        <v>195.61</v>
      </c>
      <c r="H161" s="342">
        <f t="shared" ca="1" si="10"/>
        <v>192.35936613788681</v>
      </c>
      <c r="I161" s="342">
        <f t="shared" ca="1" si="11"/>
        <v>192.9670843208815</v>
      </c>
      <c r="J161" s="340">
        <f t="shared" ca="1" si="12"/>
        <v>-0.60771818299478808</v>
      </c>
      <c r="K161" s="170">
        <f t="shared" ref="K161:K224" ca="1" si="16">J161*J161</f>
        <v>0.36932138994248676</v>
      </c>
      <c r="L161" s="341">
        <f t="shared" ref="L161:L224" ca="1" si="17">SQRT(SUM(OFFSET(K161,0,0,$A$18,1))/$A$18)</f>
        <v>1.2689066356676377</v>
      </c>
      <c r="M161" s="341">
        <f t="shared" ca="1" si="13"/>
        <v>-1.2689066356676377</v>
      </c>
      <c r="N161" s="170"/>
      <c r="O161" s="340"/>
      <c r="P161" s="3" t="e">
        <f t="shared" ca="1" si="14"/>
        <v>#N/A</v>
      </c>
      <c r="Q161" s="3">
        <f t="shared" ca="1" si="15"/>
        <v>110274500</v>
      </c>
      <c r="S161" s="99"/>
      <c r="T161" s="350"/>
      <c r="U161" s="350"/>
      <c r="V161" s="349"/>
      <c r="W161" s="313"/>
      <c r="X161" s="302"/>
      <c r="Y161" s="211"/>
      <c r="Z161" s="320"/>
      <c r="AA161" s="246"/>
      <c r="AB161" s="125"/>
      <c r="AC161" s="125"/>
      <c r="AD161" s="125"/>
      <c r="AE161" s="125"/>
      <c r="AF161" s="125"/>
      <c r="AG161" s="125"/>
      <c r="AH161" s="125"/>
      <c r="AJ161" s="125"/>
      <c r="AK161" s="125"/>
      <c r="AM161" s="246"/>
      <c r="AO161" s="246"/>
      <c r="AP161" s="211"/>
      <c r="AQ161" s="211"/>
      <c r="AR161" s="199"/>
      <c r="AT161" s="225"/>
      <c r="AU161" s="225"/>
      <c r="AV161" s="225"/>
      <c r="AW161" s="99"/>
      <c r="AX161" s="199"/>
      <c r="AY161" s="199"/>
      <c r="AZ161" s="37"/>
      <c r="BA161" s="123"/>
      <c r="BB161" s="211"/>
      <c r="BC161" s="211"/>
      <c r="BD161" s="216"/>
      <c r="BE161" s="216"/>
      <c r="BF161" s="101"/>
      <c r="BG161" s="101"/>
      <c r="BH161" s="99"/>
    </row>
    <row r="162" spans="1:60" x14ac:dyDescent="0.25">
      <c r="A162">
        <v>130</v>
      </c>
      <c r="B162" s="61">
        <f ca="1">OFFSET(InputPriceData!B$15,CalculationsAndCharts!$A162+$A$11,0,1,1)</f>
        <v>42282</v>
      </c>
      <c r="C162" s="3">
        <f ca="1">OFFSET(InputPriceData!G$15,CalculationsAndCharts!$A162+$A$11,IF($C$7,8,0),1,1)</f>
        <v>126320800</v>
      </c>
      <c r="D162" s="4">
        <f ca="1">OFFSET(InputPriceData!C$15,CalculationsAndCharts!$A162+$A$11,IF($C$7,8,0),1,1)</f>
        <v>194.3</v>
      </c>
      <c r="E162" s="4">
        <f ca="1">OFFSET(InputPriceData!D$15,CalculationsAndCharts!$A162+$A$11,IF($C$7,8,0),1,1)</f>
        <v>196.55</v>
      </c>
      <c r="F162" s="4">
        <f ca="1">OFFSET(InputPriceData!E$15,CalculationsAndCharts!$A162+$A$11,IF($C$7,8,0),1,1)</f>
        <v>194.17</v>
      </c>
      <c r="G162" s="4">
        <f ca="1">OFFSET(InputPriceData!F$15,CalculationsAndCharts!$A162+$A$11,IF($C$7,8,0),1,1)</f>
        <v>196.28</v>
      </c>
      <c r="H162" s="342">
        <f t="shared" ref="H162:H225" ca="1" si="18">IF($A162&gt;$A$8,0,IF($A162=$A$8,$G162,$C$16*$G162+$D$16*H163))</f>
        <v>191.89498987187062</v>
      </c>
      <c r="I162" s="342">
        <f t="shared" ref="I162:I225" ca="1" si="19">IF($A162&gt;$A$8,0,IF($A162=$A$8,$G162,$C$17*$G162+$D$17*I163))</f>
        <v>192.72681925914344</v>
      </c>
      <c r="J162" s="340">
        <f t="shared" ref="J162:J225" ca="1" si="20" xml:space="preserve"> ($C$16 - $C$17)*$G162 + ($C$17*$D$16 - $C$16*$D$17)*$G163 + ($D$16 + $D$17)*J163 - $D$16*$D$17*J164</f>
        <v>-0.8318293872729241</v>
      </c>
      <c r="K162" s="170">
        <f t="shared" ca="1" si="16"/>
        <v>0.69194012953084838</v>
      </c>
      <c r="L162" s="341">
        <f t="shared" ca="1" si="17"/>
        <v>1.2660298624132795</v>
      </c>
      <c r="M162" s="341">
        <f t="shared" ref="M162:M225" ca="1" si="21">-L162</f>
        <v>-1.2660298624132795</v>
      </c>
      <c r="N162" s="170"/>
      <c r="O162" s="340"/>
      <c r="P162" s="3">
        <f t="shared" ref="P162:P225" ca="1" si="22">IF(G162&gt;=D162,C162,NA())</f>
        <v>126320800</v>
      </c>
      <c r="Q162" s="3" t="e">
        <f t="shared" ref="Q162:Q225" ca="1" si="23">IF(G162&lt;D162,C162,NA())</f>
        <v>#N/A</v>
      </c>
      <c r="S162" s="99"/>
      <c r="T162" s="350"/>
      <c r="U162" s="350"/>
      <c r="V162" s="349"/>
      <c r="W162" s="313"/>
      <c r="X162" s="302"/>
      <c r="Y162" s="211"/>
      <c r="Z162" s="320"/>
      <c r="AA162" s="246"/>
      <c r="AB162" s="125"/>
      <c r="AC162" s="125"/>
      <c r="AD162" s="125"/>
      <c r="AE162" s="125"/>
      <c r="AF162" s="125"/>
      <c r="AG162" s="125"/>
      <c r="AH162" s="125"/>
      <c r="AJ162" s="125"/>
      <c r="AK162" s="125"/>
      <c r="AM162" s="246"/>
      <c r="AO162" s="246"/>
      <c r="AP162" s="211"/>
      <c r="AQ162" s="211"/>
      <c r="AR162" s="199"/>
      <c r="AT162" s="225"/>
      <c r="AU162" s="225"/>
      <c r="AV162" s="225"/>
      <c r="AW162" s="99"/>
      <c r="AX162" s="199"/>
      <c r="AY162" s="199"/>
      <c r="AZ162" s="37"/>
      <c r="BA162" s="123"/>
      <c r="BB162" s="211"/>
      <c r="BC162" s="211"/>
      <c r="BD162" s="216"/>
      <c r="BE162" s="216"/>
      <c r="BF162" s="101"/>
      <c r="BG162" s="101"/>
      <c r="BH162" s="99"/>
    </row>
    <row r="163" spans="1:60" x14ac:dyDescent="0.25">
      <c r="A163">
        <v>131</v>
      </c>
      <c r="B163" s="61">
        <f ca="1">OFFSET(InputPriceData!B$15,CalculationsAndCharts!$A163+$A$11,0,1,1)</f>
        <v>42279</v>
      </c>
      <c r="C163" s="3">
        <f ca="1">OFFSET(InputPriceData!G$15,CalculationsAndCharts!$A163+$A$11,IF($C$7,8,0),1,1)</f>
        <v>211003300</v>
      </c>
      <c r="D163" s="4">
        <f ca="1">OFFSET(InputPriceData!C$15,CalculationsAndCharts!$A163+$A$11,IF($C$7,8,0),1,1)</f>
        <v>187.68</v>
      </c>
      <c r="E163" s="4">
        <f ca="1">OFFSET(InputPriceData!D$15,CalculationsAndCharts!$A163+$A$11,IF($C$7,8,0),1,1)</f>
        <v>192.88</v>
      </c>
      <c r="F163" s="4">
        <f ca="1">OFFSET(InputPriceData!E$15,CalculationsAndCharts!$A163+$A$11,IF($C$7,8,0),1,1)</f>
        <v>187.04</v>
      </c>
      <c r="G163" s="4">
        <f ca="1">OFFSET(InputPriceData!F$15,CalculationsAndCharts!$A163+$A$11,IF($C$7,8,0),1,1)</f>
        <v>192.85</v>
      </c>
      <c r="H163" s="342">
        <f t="shared" ca="1" si="18"/>
        <v>191.26855985356642</v>
      </c>
      <c r="I163" s="342">
        <f t="shared" ca="1" si="19"/>
        <v>192.4038028281565</v>
      </c>
      <c r="J163" s="340">
        <f t="shared" ca="1" si="20"/>
        <v>-1.135242974590172</v>
      </c>
      <c r="K163" s="170">
        <f t="shared" ca="1" si="16"/>
        <v>1.2887766113563419</v>
      </c>
      <c r="L163" s="341">
        <f t="shared" ca="1" si="17"/>
        <v>1.2609210844361607</v>
      </c>
      <c r="M163" s="341">
        <f t="shared" ca="1" si="21"/>
        <v>-1.2609210844361607</v>
      </c>
      <c r="N163" s="170"/>
      <c r="O163" s="340"/>
      <c r="P163" s="3">
        <f t="shared" ca="1" si="22"/>
        <v>211003300</v>
      </c>
      <c r="Q163" s="3" t="e">
        <f t="shared" ca="1" si="23"/>
        <v>#N/A</v>
      </c>
      <c r="S163" s="99"/>
      <c r="T163" s="350"/>
      <c r="U163" s="350"/>
      <c r="V163" s="349"/>
      <c r="W163" s="313"/>
      <c r="X163" s="302"/>
      <c r="Y163" s="211"/>
      <c r="Z163" s="320"/>
      <c r="AA163" s="246"/>
      <c r="AB163" s="125"/>
      <c r="AC163" s="125"/>
      <c r="AD163" s="125"/>
      <c r="AE163" s="125"/>
      <c r="AF163" s="125"/>
      <c r="AG163" s="125"/>
      <c r="AH163" s="125"/>
      <c r="AJ163" s="125"/>
      <c r="AK163" s="125"/>
      <c r="AM163" s="246"/>
      <c r="AO163" s="246"/>
      <c r="AP163" s="211"/>
      <c r="AQ163" s="211"/>
      <c r="AR163" s="199"/>
      <c r="AT163" s="225"/>
      <c r="AU163" s="225"/>
      <c r="AV163" s="225"/>
      <c r="AW163" s="99"/>
      <c r="AX163" s="199"/>
      <c r="AY163" s="199"/>
      <c r="AZ163" s="37"/>
      <c r="BA163" s="123"/>
      <c r="BB163" s="211"/>
      <c r="BC163" s="211"/>
      <c r="BD163" s="216"/>
      <c r="BE163" s="216"/>
      <c r="BF163" s="101"/>
      <c r="BG163" s="101"/>
      <c r="BH163" s="99"/>
    </row>
    <row r="164" spans="1:60" x14ac:dyDescent="0.25">
      <c r="A164">
        <v>132</v>
      </c>
      <c r="B164" s="61">
        <f ca="1">OFFSET(InputPriceData!B$15,CalculationsAndCharts!$A164+$A$11,0,1,1)</f>
        <v>42278</v>
      </c>
      <c r="C164" s="3">
        <f ca="1">OFFSET(InputPriceData!G$15,CalculationsAndCharts!$A164+$A$11,IF($C$7,8,0),1,1)</f>
        <v>131079000</v>
      </c>
      <c r="D164" s="4">
        <f ca="1">OFFSET(InputPriceData!C$15,CalculationsAndCharts!$A164+$A$11,IF($C$7,8,0),1,1)</f>
        <v>189.96</v>
      </c>
      <c r="E164" s="4">
        <f ca="1">OFFSET(InputPriceData!D$15,CalculationsAndCharts!$A164+$A$11,IF($C$7,8,0),1,1)</f>
        <v>190.37</v>
      </c>
      <c r="F164" s="4">
        <f ca="1">OFFSET(InputPriceData!E$15,CalculationsAndCharts!$A164+$A$11,IF($C$7,8,0),1,1)</f>
        <v>187.73</v>
      </c>
      <c r="G164" s="4">
        <f ca="1">OFFSET(InputPriceData!F$15,CalculationsAndCharts!$A164+$A$11,IF($C$7,8,0),1,1)</f>
        <v>190.01</v>
      </c>
      <c r="H164" s="342">
        <f t="shared" ca="1" si="18"/>
        <v>191.04263983264735</v>
      </c>
      <c r="I164" s="342">
        <f t="shared" ca="1" si="19"/>
        <v>192.36323944889801</v>
      </c>
      <c r="J164" s="340">
        <f t="shared" ca="1" si="20"/>
        <v>-1.3205996162507647</v>
      </c>
      <c r="K164" s="170">
        <f t="shared" ca="1" si="16"/>
        <v>1.743983346441667</v>
      </c>
      <c r="L164" s="341">
        <f t="shared" ca="1" si="17"/>
        <v>1.2515510523854161</v>
      </c>
      <c r="M164" s="341">
        <f t="shared" ca="1" si="21"/>
        <v>-1.2515510523854161</v>
      </c>
      <c r="N164" s="170"/>
      <c r="O164" s="340"/>
      <c r="P164" s="3">
        <f t="shared" ca="1" si="22"/>
        <v>131079000</v>
      </c>
      <c r="Q164" s="3" t="e">
        <f t="shared" ca="1" si="23"/>
        <v>#N/A</v>
      </c>
      <c r="S164" s="99"/>
      <c r="T164" s="350"/>
      <c r="U164" s="350"/>
      <c r="V164" s="349"/>
      <c r="W164" s="313"/>
      <c r="X164" s="302"/>
      <c r="Y164" s="211"/>
      <c r="Z164" s="320"/>
      <c r="AA164" s="246"/>
      <c r="AB164" s="125"/>
      <c r="AC164" s="125"/>
      <c r="AD164" s="125"/>
      <c r="AE164" s="125"/>
      <c r="AF164" s="125"/>
      <c r="AG164" s="125"/>
      <c r="AH164" s="125"/>
      <c r="AJ164" s="125"/>
      <c r="AK164" s="125"/>
      <c r="AM164" s="246"/>
      <c r="AO164" s="246"/>
      <c r="AP164" s="211"/>
      <c r="AQ164" s="211"/>
      <c r="AR164" s="199"/>
      <c r="AT164" s="225"/>
      <c r="AU164" s="225"/>
      <c r="AV164" s="225"/>
      <c r="AW164" s="99"/>
      <c r="AX164" s="199"/>
      <c r="AY164" s="199"/>
      <c r="AZ164" s="37"/>
      <c r="BA164" s="123"/>
      <c r="BB164" s="211"/>
      <c r="BC164" s="211"/>
      <c r="BD164" s="216"/>
      <c r="BE164" s="216"/>
      <c r="BF164" s="101"/>
      <c r="BG164" s="101"/>
      <c r="BH164" s="99"/>
    </row>
    <row r="165" spans="1:60" x14ac:dyDescent="0.25">
      <c r="A165">
        <v>133</v>
      </c>
      <c r="B165" s="61">
        <f ca="1">OFFSET(InputPriceData!B$15,CalculationsAndCharts!$A165+$A$11,0,1,1)</f>
        <v>42277</v>
      </c>
      <c r="C165" s="3">
        <f ca="1">OFFSET(InputPriceData!G$15,CalculationsAndCharts!$A165+$A$11,IF($C$7,8,0),1,1)</f>
        <v>163452000</v>
      </c>
      <c r="D165" s="4">
        <f ca="1">OFFSET(InputPriceData!C$15,CalculationsAndCharts!$A165+$A$11,IF($C$7,8,0),1,1)</f>
        <v>188.27</v>
      </c>
      <c r="E165" s="4">
        <f ca="1">OFFSET(InputPriceData!D$15,CalculationsAndCharts!$A165+$A$11,IF($C$7,8,0),1,1)</f>
        <v>189.72</v>
      </c>
      <c r="F165" s="4">
        <f ca="1">OFFSET(InputPriceData!E$15,CalculationsAndCharts!$A165+$A$11,IF($C$7,8,0),1,1)</f>
        <v>187.35</v>
      </c>
      <c r="G165" s="4">
        <f ca="1">OFFSET(InputPriceData!F$15,CalculationsAndCharts!$A165+$A$11,IF($C$7,8,0),1,1)</f>
        <v>189.52</v>
      </c>
      <c r="H165" s="342">
        <f t="shared" ca="1" si="18"/>
        <v>191.19015980873982</v>
      </c>
      <c r="I165" s="342">
        <f t="shared" ca="1" si="19"/>
        <v>192.57717030788874</v>
      </c>
      <c r="J165" s="340">
        <f t="shared" ca="1" si="20"/>
        <v>-1.3870104991490253</v>
      </c>
      <c r="K165" s="170">
        <f t="shared" ca="1" si="16"/>
        <v>1.9237981247496283</v>
      </c>
      <c r="L165" s="341">
        <f t="shared" ca="1" si="17"/>
        <v>1.2386204303699075</v>
      </c>
      <c r="M165" s="341">
        <f t="shared" ca="1" si="21"/>
        <v>-1.2386204303699075</v>
      </c>
      <c r="N165" s="170"/>
      <c r="O165" s="340"/>
      <c r="P165" s="3">
        <f t="shared" ca="1" si="22"/>
        <v>163452000</v>
      </c>
      <c r="Q165" s="3" t="e">
        <f t="shared" ca="1" si="23"/>
        <v>#N/A</v>
      </c>
      <c r="S165" s="99"/>
      <c r="T165" s="350"/>
      <c r="U165" s="350"/>
      <c r="V165" s="349"/>
      <c r="W165" s="313"/>
      <c r="X165" s="302"/>
      <c r="Y165" s="211"/>
      <c r="Z165" s="320"/>
      <c r="AA165" s="246"/>
      <c r="AB165" s="125"/>
      <c r="AC165" s="125"/>
      <c r="AD165" s="125"/>
      <c r="AE165" s="125"/>
      <c r="AF165" s="125"/>
      <c r="AG165" s="125"/>
      <c r="AH165" s="125"/>
      <c r="AJ165" s="125"/>
      <c r="AK165" s="125"/>
      <c r="AM165" s="246"/>
      <c r="AO165" s="246"/>
      <c r="AP165" s="211"/>
      <c r="AQ165" s="211"/>
      <c r="AR165" s="199"/>
      <c r="AT165" s="225"/>
      <c r="AU165" s="225"/>
      <c r="AV165" s="225"/>
      <c r="AW165" s="99"/>
      <c r="AX165" s="199"/>
      <c r="AY165" s="199"/>
      <c r="AZ165" s="37"/>
      <c r="BA165" s="123"/>
      <c r="BB165" s="211"/>
      <c r="BC165" s="211"/>
      <c r="BD165" s="216"/>
      <c r="BE165" s="216"/>
      <c r="BF165" s="101"/>
      <c r="BG165" s="101"/>
      <c r="BH165" s="99"/>
    </row>
    <row r="166" spans="1:60" x14ac:dyDescent="0.25">
      <c r="A166">
        <v>134</v>
      </c>
      <c r="B166" s="61">
        <f ca="1">OFFSET(InputPriceData!B$15,CalculationsAndCharts!$A166+$A$11,0,1,1)</f>
        <v>42276</v>
      </c>
      <c r="C166" s="3">
        <f ca="1">OFFSET(InputPriceData!G$15,CalculationsAndCharts!$A166+$A$11,IF($C$7,8,0),1,1)</f>
        <v>159045600</v>
      </c>
      <c r="D166" s="4">
        <f ca="1">OFFSET(InputPriceData!C$15,CalculationsAndCharts!$A166+$A$11,IF($C$7,8,0),1,1)</f>
        <v>186.2</v>
      </c>
      <c r="E166" s="4">
        <f ca="1">OFFSET(InputPriceData!D$15,CalculationsAndCharts!$A166+$A$11,IF($C$7,8,0),1,1)</f>
        <v>187.65</v>
      </c>
      <c r="F166" s="4">
        <f ca="1">OFFSET(InputPriceData!E$15,CalculationsAndCharts!$A166+$A$11,IF($C$7,8,0),1,1)</f>
        <v>184.87</v>
      </c>
      <c r="G166" s="4">
        <f ca="1">OFFSET(InputPriceData!F$15,CalculationsAndCharts!$A166+$A$11,IF($C$7,8,0),1,1)</f>
        <v>186.05</v>
      </c>
      <c r="H166" s="342">
        <f t="shared" ca="1" si="18"/>
        <v>191.42875406713122</v>
      </c>
      <c r="I166" s="342">
        <f t="shared" ca="1" si="19"/>
        <v>192.8550948813332</v>
      </c>
      <c r="J166" s="340">
        <f t="shared" ca="1" si="20"/>
        <v>-1.426340814202065</v>
      </c>
      <c r="K166" s="170">
        <f t="shared" ca="1" si="16"/>
        <v>2.0344481182586098</v>
      </c>
      <c r="L166" s="341">
        <f t="shared" ca="1" si="17"/>
        <v>1.2239365451424253</v>
      </c>
      <c r="M166" s="341">
        <f t="shared" ca="1" si="21"/>
        <v>-1.2239365451424253</v>
      </c>
      <c r="N166" s="170"/>
      <c r="O166" s="343"/>
      <c r="P166" s="3" t="e">
        <f t="shared" ca="1" si="22"/>
        <v>#N/A</v>
      </c>
      <c r="Q166" s="3">
        <f t="shared" ca="1" si="23"/>
        <v>159045600</v>
      </c>
      <c r="S166" s="99"/>
      <c r="T166" s="350"/>
      <c r="U166" s="350"/>
      <c r="V166" s="349"/>
      <c r="W166" s="313"/>
      <c r="X166" s="302"/>
      <c r="Y166" s="211"/>
      <c r="Z166" s="320"/>
      <c r="AA166" s="246"/>
      <c r="AB166" s="125"/>
      <c r="AC166" s="125"/>
      <c r="AD166" s="125"/>
      <c r="AE166" s="125"/>
      <c r="AF166" s="125"/>
      <c r="AG166" s="125"/>
      <c r="AH166" s="125"/>
      <c r="AJ166" s="125"/>
      <c r="AK166" s="125"/>
      <c r="AM166" s="246"/>
      <c r="AO166" s="246"/>
      <c r="AP166" s="211"/>
      <c r="AQ166" s="211"/>
      <c r="AR166" s="199"/>
      <c r="AT166" s="225"/>
      <c r="AU166" s="225"/>
      <c r="AV166" s="225"/>
      <c r="AW166" s="99"/>
      <c r="AX166" s="199"/>
      <c r="AY166" s="199"/>
      <c r="AZ166" s="37"/>
      <c r="BA166" s="123"/>
      <c r="BB166" s="211"/>
      <c r="BC166" s="211"/>
      <c r="BD166" s="216"/>
      <c r="BE166" s="216"/>
      <c r="BF166" s="101"/>
      <c r="BG166" s="101"/>
      <c r="BH166" s="99"/>
    </row>
    <row r="167" spans="1:60" x14ac:dyDescent="0.25">
      <c r="A167">
        <v>135</v>
      </c>
      <c r="B167" s="61">
        <f ca="1">OFFSET(InputPriceData!B$15,CalculationsAndCharts!$A167+$A$11,0,1,1)</f>
        <v>42275</v>
      </c>
      <c r="C167" s="3">
        <f ca="1">OFFSET(InputPriceData!G$15,CalculationsAndCharts!$A167+$A$11,IF($C$7,8,0),1,1)</f>
        <v>178515900</v>
      </c>
      <c r="D167" s="4">
        <f ca="1">OFFSET(InputPriceData!C$15,CalculationsAndCharts!$A167+$A$11,IF($C$7,8,0),1,1)</f>
        <v>189.67</v>
      </c>
      <c r="E167" s="4">
        <f ca="1">OFFSET(InputPriceData!D$15,CalculationsAndCharts!$A167+$A$11,IF($C$7,8,0),1,1)</f>
        <v>189.8</v>
      </c>
      <c r="F167" s="4">
        <f ca="1">OFFSET(InputPriceData!E$15,CalculationsAndCharts!$A167+$A$11,IF($C$7,8,0),1,1)</f>
        <v>185.57</v>
      </c>
      <c r="G167" s="4">
        <f ca="1">OFFSET(InputPriceData!F$15,CalculationsAndCharts!$A167+$A$11,IF($C$7,8,0),1,1)</f>
        <v>185.94</v>
      </c>
      <c r="H167" s="342">
        <f t="shared" ca="1" si="18"/>
        <v>192.19714750529283</v>
      </c>
      <c r="I167" s="342">
        <f t="shared" ca="1" si="19"/>
        <v>193.47373987054533</v>
      </c>
      <c r="J167" s="340">
        <f t="shared" ca="1" si="20"/>
        <v>-1.276592365252581</v>
      </c>
      <c r="K167" s="170">
        <f t="shared" ca="1" si="16"/>
        <v>1.6296880670211793</v>
      </c>
      <c r="L167" s="341">
        <f t="shared" ca="1" si="17"/>
        <v>1.2078678969817938</v>
      </c>
      <c r="M167" s="341">
        <f t="shared" ca="1" si="21"/>
        <v>-1.2078678969817938</v>
      </c>
      <c r="N167" s="170"/>
      <c r="O167" s="340"/>
      <c r="P167" s="3" t="e">
        <f t="shared" ca="1" si="22"/>
        <v>#N/A</v>
      </c>
      <c r="Q167" s="3">
        <f t="shared" ca="1" si="23"/>
        <v>178515900</v>
      </c>
      <c r="S167" s="99"/>
      <c r="T167" s="350"/>
      <c r="U167" s="350"/>
      <c r="V167" s="349"/>
      <c r="W167" s="313"/>
      <c r="X167" s="302"/>
      <c r="Y167" s="211"/>
      <c r="Z167" s="320"/>
      <c r="AA167" s="246"/>
      <c r="AB167" s="125"/>
      <c r="AC167" s="125"/>
      <c r="AD167" s="125"/>
      <c r="AE167" s="125"/>
      <c r="AF167" s="125"/>
      <c r="AG167" s="125"/>
      <c r="AH167" s="125"/>
      <c r="AJ167" s="125"/>
      <c r="AK167" s="125"/>
      <c r="AM167" s="246"/>
      <c r="AO167" s="246"/>
      <c r="AP167" s="211"/>
      <c r="AQ167" s="211"/>
      <c r="AR167" s="199"/>
      <c r="AT167" s="225"/>
      <c r="AU167" s="225"/>
      <c r="AV167" s="225"/>
      <c r="AW167" s="99"/>
      <c r="AX167" s="199"/>
      <c r="AY167" s="199"/>
      <c r="AZ167" s="37"/>
      <c r="BA167" s="123"/>
      <c r="BB167" s="211"/>
      <c r="BC167" s="211"/>
      <c r="BD167" s="216"/>
      <c r="BE167" s="216"/>
      <c r="BF167" s="101"/>
      <c r="BG167" s="101"/>
      <c r="BH167" s="99"/>
    </row>
    <row r="168" spans="1:60" x14ac:dyDescent="0.25">
      <c r="A168">
        <v>136</v>
      </c>
      <c r="B168" s="61">
        <f ca="1">OFFSET(InputPriceData!B$15,CalculationsAndCharts!$A168+$A$11,0,1,1)</f>
        <v>42272</v>
      </c>
      <c r="C168" s="3">
        <f ca="1">OFFSET(InputPriceData!G$15,CalculationsAndCharts!$A168+$A$11,IF($C$7,8,0),1,1)</f>
        <v>155054800</v>
      </c>
      <c r="D168" s="4">
        <f ca="1">OFFSET(InputPriceData!C$15,CalculationsAndCharts!$A168+$A$11,IF($C$7,8,0),1,1)</f>
        <v>192.5</v>
      </c>
      <c r="E168" s="4">
        <f ca="1">OFFSET(InputPriceData!D$15,CalculationsAndCharts!$A168+$A$11,IF($C$7,8,0),1,1)</f>
        <v>192.85</v>
      </c>
      <c r="F168" s="4">
        <f ca="1">OFFSET(InputPriceData!E$15,CalculationsAndCharts!$A168+$A$11,IF($C$7,8,0),1,1)</f>
        <v>189.7</v>
      </c>
      <c r="G168" s="4">
        <f ca="1">OFFSET(InputPriceData!F$15,CalculationsAndCharts!$A168+$A$11,IF($C$7,8,0),1,1)</f>
        <v>190.75</v>
      </c>
      <c r="H168" s="342">
        <f t="shared" ca="1" si="18"/>
        <v>193.09102572033467</v>
      </c>
      <c r="I168" s="342">
        <f t="shared" ca="1" si="19"/>
        <v>194.15862531332218</v>
      </c>
      <c r="J168" s="340">
        <f t="shared" ca="1" si="20"/>
        <v>-1.0675995929876048</v>
      </c>
      <c r="K168" s="170">
        <f t="shared" ca="1" si="16"/>
        <v>1.1397688909472994</v>
      </c>
      <c r="L168" s="341">
        <f t="shared" ca="1" si="17"/>
        <v>1.1945343967959965</v>
      </c>
      <c r="M168" s="341">
        <f t="shared" ca="1" si="21"/>
        <v>-1.1945343967959965</v>
      </c>
      <c r="N168" s="170"/>
      <c r="O168" s="340"/>
      <c r="P168" s="3" t="e">
        <f t="shared" ca="1" si="22"/>
        <v>#N/A</v>
      </c>
      <c r="Q168" s="3">
        <f t="shared" ca="1" si="23"/>
        <v>155054800</v>
      </c>
      <c r="S168" s="99"/>
      <c r="T168" s="350"/>
      <c r="U168" s="350"/>
      <c r="V168" s="349"/>
      <c r="W168" s="313"/>
      <c r="X168" s="302"/>
      <c r="Y168" s="211"/>
      <c r="Z168" s="320"/>
      <c r="AA168" s="246"/>
      <c r="AB168" s="125"/>
      <c r="AC168" s="125"/>
      <c r="AD168" s="125"/>
      <c r="AE168" s="125"/>
      <c r="AF168" s="125"/>
      <c r="AG168" s="125"/>
      <c r="AH168" s="125"/>
      <c r="AJ168" s="125"/>
      <c r="AK168" s="125"/>
      <c r="AM168" s="246"/>
      <c r="AO168" s="246"/>
      <c r="AP168" s="211"/>
      <c r="AQ168" s="211"/>
      <c r="AR168" s="199"/>
      <c r="AT168" s="225"/>
      <c r="AU168" s="225"/>
      <c r="AV168" s="225"/>
      <c r="AW168" s="99"/>
      <c r="AX168" s="199"/>
      <c r="AY168" s="199"/>
      <c r="AZ168" s="37"/>
      <c r="BA168" s="123"/>
      <c r="BB168" s="211"/>
      <c r="BC168" s="211"/>
      <c r="BD168" s="216"/>
      <c r="BE168" s="216"/>
      <c r="BF168" s="101"/>
      <c r="BG168" s="101"/>
      <c r="BH168" s="99"/>
    </row>
    <row r="169" spans="1:60" x14ac:dyDescent="0.25">
      <c r="A169">
        <v>137</v>
      </c>
      <c r="B169" s="61">
        <f ca="1">OFFSET(InputPriceData!B$15,CalculationsAndCharts!$A169+$A$11,0,1,1)</f>
        <v>42271</v>
      </c>
      <c r="C169" s="3">
        <f ca="1">OFFSET(InputPriceData!G$15,CalculationsAndCharts!$A169+$A$11,IF($C$7,8,0),1,1)</f>
        <v>159378800</v>
      </c>
      <c r="D169" s="4">
        <f ca="1">OFFSET(InputPriceData!C$15,CalculationsAndCharts!$A169+$A$11,IF($C$7,8,0),1,1)</f>
        <v>190.03</v>
      </c>
      <c r="E169" s="4">
        <f ca="1">OFFSET(InputPriceData!D$15,CalculationsAndCharts!$A169+$A$11,IF($C$7,8,0),1,1)</f>
        <v>191.32</v>
      </c>
      <c r="F169" s="4">
        <f ca="1">OFFSET(InputPriceData!E$15,CalculationsAndCharts!$A169+$A$11,IF($C$7,8,0),1,1)</f>
        <v>188.46</v>
      </c>
      <c r="G169" s="4">
        <f ca="1">OFFSET(InputPriceData!F$15,CalculationsAndCharts!$A169+$A$11,IF($C$7,8,0),1,1)</f>
        <v>190.77</v>
      </c>
      <c r="H169" s="342">
        <f t="shared" ca="1" si="18"/>
        <v>193.42545796609676</v>
      </c>
      <c r="I169" s="342">
        <f t="shared" ca="1" si="19"/>
        <v>194.46850034180602</v>
      </c>
      <c r="J169" s="340">
        <f t="shared" ca="1" si="20"/>
        <v>-1.0430423757093545</v>
      </c>
      <c r="K169" s="170">
        <f t="shared" ca="1" si="16"/>
        <v>1.0879373975254143</v>
      </c>
      <c r="L169" s="341">
        <f t="shared" ca="1" si="17"/>
        <v>1.1849603207051917</v>
      </c>
      <c r="M169" s="341">
        <f t="shared" ca="1" si="21"/>
        <v>-1.1849603207051917</v>
      </c>
      <c r="N169" s="170"/>
      <c r="O169" s="340"/>
      <c r="P169" s="3">
        <f t="shared" ca="1" si="22"/>
        <v>159378800</v>
      </c>
      <c r="Q169" s="3" t="e">
        <f t="shared" ca="1" si="23"/>
        <v>#N/A</v>
      </c>
      <c r="S169" s="99"/>
      <c r="T169" s="350"/>
      <c r="U169" s="350"/>
      <c r="V169" s="349"/>
      <c r="W169" s="313"/>
      <c r="X169" s="302"/>
      <c r="Y169" s="211"/>
      <c r="Z169" s="320"/>
      <c r="AA169" s="246"/>
      <c r="AB169" s="125"/>
      <c r="AC169" s="125"/>
      <c r="AD169" s="125"/>
      <c r="AE169" s="125"/>
      <c r="AF169" s="125"/>
      <c r="AG169" s="125"/>
      <c r="AH169" s="125"/>
      <c r="AJ169" s="125"/>
      <c r="AK169" s="125"/>
      <c r="AM169" s="246"/>
      <c r="AO169" s="246"/>
      <c r="AP169" s="211"/>
      <c r="AQ169" s="211"/>
      <c r="AR169" s="199"/>
      <c r="AT169" s="225"/>
      <c r="AU169" s="225"/>
      <c r="AV169" s="225"/>
      <c r="AW169" s="99"/>
      <c r="AX169" s="199"/>
      <c r="AY169" s="199"/>
      <c r="AZ169" s="37"/>
      <c r="BA169" s="123"/>
      <c r="BB169" s="211"/>
      <c r="BC169" s="211"/>
      <c r="BD169" s="216"/>
      <c r="BE169" s="216"/>
      <c r="BF169" s="101"/>
      <c r="BG169" s="101"/>
      <c r="BH169" s="99"/>
    </row>
    <row r="170" spans="1:60" x14ac:dyDescent="0.25">
      <c r="A170">
        <v>138</v>
      </c>
      <c r="B170" s="61">
        <f ca="1">OFFSET(InputPriceData!B$15,CalculationsAndCharts!$A170+$A$11,0,1,1)</f>
        <v>42270</v>
      </c>
      <c r="C170" s="3">
        <f ca="1">OFFSET(InputPriceData!G$15,CalculationsAndCharts!$A170+$A$11,IF($C$7,8,0),1,1)</f>
        <v>92790600</v>
      </c>
      <c r="D170" s="4">
        <f ca="1">OFFSET(InputPriceData!C$15,CalculationsAndCharts!$A170+$A$11,IF($C$7,8,0),1,1)</f>
        <v>191.97</v>
      </c>
      <c r="E170" s="4">
        <f ca="1">OFFSET(InputPriceData!D$15,CalculationsAndCharts!$A170+$A$11,IF($C$7,8,0),1,1)</f>
        <v>192.53</v>
      </c>
      <c r="F170" s="4">
        <f ca="1">OFFSET(InputPriceData!E$15,CalculationsAndCharts!$A170+$A$11,IF($C$7,8,0),1,1)</f>
        <v>190.78</v>
      </c>
      <c r="G170" s="4">
        <f ca="1">OFFSET(InputPriceData!F$15,CalculationsAndCharts!$A170+$A$11,IF($C$7,8,0),1,1)</f>
        <v>191.47</v>
      </c>
      <c r="H170" s="342">
        <f t="shared" ca="1" si="18"/>
        <v>193.80480910411057</v>
      </c>
      <c r="I170" s="342">
        <f t="shared" ca="1" si="19"/>
        <v>194.80472764560656</v>
      </c>
      <c r="J170" s="340">
        <f t="shared" ca="1" si="20"/>
        <v>-0.99991854149609005</v>
      </c>
      <c r="K170" s="170">
        <f t="shared" ca="1" si="16"/>
        <v>0.99983708962766793</v>
      </c>
      <c r="L170" s="341">
        <f t="shared" ca="1" si="17"/>
        <v>1.1759138763844073</v>
      </c>
      <c r="M170" s="341">
        <f t="shared" ca="1" si="21"/>
        <v>-1.1759138763844073</v>
      </c>
      <c r="N170" s="170"/>
      <c r="O170" s="340"/>
      <c r="P170" s="3" t="e">
        <f t="shared" ca="1" si="22"/>
        <v>#N/A</v>
      </c>
      <c r="Q170" s="3">
        <f t="shared" ca="1" si="23"/>
        <v>92790600</v>
      </c>
      <c r="S170" s="99"/>
      <c r="T170" s="350"/>
      <c r="U170" s="350"/>
      <c r="V170" s="349"/>
      <c r="W170" s="313"/>
      <c r="X170" s="302"/>
      <c r="Y170" s="211"/>
      <c r="Z170" s="320"/>
      <c r="AA170" s="246"/>
      <c r="AB170" s="125"/>
      <c r="AC170" s="125"/>
      <c r="AD170" s="125"/>
      <c r="AE170" s="125"/>
      <c r="AF170" s="125"/>
      <c r="AG170" s="125"/>
      <c r="AH170" s="125"/>
      <c r="AJ170" s="125"/>
      <c r="AK170" s="125"/>
      <c r="AM170" s="246"/>
      <c r="AO170" s="246"/>
      <c r="AP170" s="211"/>
      <c r="AQ170" s="211"/>
      <c r="AR170" s="199"/>
      <c r="AT170" s="225"/>
      <c r="AU170" s="225"/>
      <c r="AV170" s="225"/>
      <c r="AW170" s="99"/>
      <c r="AX170" s="199"/>
      <c r="AY170" s="199"/>
      <c r="AZ170" s="37"/>
      <c r="BA170" s="123"/>
      <c r="BB170" s="211"/>
      <c r="BC170" s="211"/>
      <c r="BD170" s="216"/>
      <c r="BE170" s="216"/>
      <c r="BF170" s="101"/>
      <c r="BG170" s="101"/>
      <c r="BH170" s="99"/>
    </row>
    <row r="171" spans="1:60" x14ac:dyDescent="0.25">
      <c r="A171">
        <v>139</v>
      </c>
      <c r="B171" s="61">
        <f ca="1">OFFSET(InputPriceData!B$15,CalculationsAndCharts!$A171+$A$11,0,1,1)</f>
        <v>42269</v>
      </c>
      <c r="C171" s="3">
        <f ca="1">OFFSET(InputPriceData!G$15,CalculationsAndCharts!$A171+$A$11,IF($C$7,8,0),1,1)</f>
        <v>153890900</v>
      </c>
      <c r="D171" s="4">
        <f ca="1">OFFSET(InputPriceData!C$15,CalculationsAndCharts!$A171+$A$11,IF($C$7,8,0),1,1)</f>
        <v>191.74</v>
      </c>
      <c r="E171" s="4">
        <f ca="1">OFFSET(InputPriceData!D$15,CalculationsAndCharts!$A171+$A$11,IF($C$7,8,0),1,1)</f>
        <v>192.32</v>
      </c>
      <c r="F171" s="4">
        <f ca="1">OFFSET(InputPriceData!E$15,CalculationsAndCharts!$A171+$A$11,IF($C$7,8,0),1,1)</f>
        <v>190.44</v>
      </c>
      <c r="G171" s="4">
        <f ca="1">OFFSET(InputPriceData!F$15,CalculationsAndCharts!$A171+$A$11,IF($C$7,8,0),1,1)</f>
        <v>191.76</v>
      </c>
      <c r="H171" s="342">
        <f t="shared" ca="1" si="18"/>
        <v>194.13835326184065</v>
      </c>
      <c r="I171" s="342">
        <f t="shared" ca="1" si="19"/>
        <v>195.10788470429807</v>
      </c>
      <c r="J171" s="340">
        <f t="shared" ca="1" si="20"/>
        <v>-0.96953144245752421</v>
      </c>
      <c r="K171" s="170">
        <f t="shared" ca="1" si="16"/>
        <v>0.93999121791376761</v>
      </c>
      <c r="L171" s="341">
        <f t="shared" ca="1" si="17"/>
        <v>1.1679704765265742</v>
      </c>
      <c r="M171" s="341">
        <f t="shared" ca="1" si="21"/>
        <v>-1.1679704765265742</v>
      </c>
      <c r="N171" s="170"/>
      <c r="O171" s="340"/>
      <c r="P171" s="3">
        <f t="shared" ca="1" si="22"/>
        <v>153890900</v>
      </c>
      <c r="Q171" s="3" t="e">
        <f t="shared" ca="1" si="23"/>
        <v>#N/A</v>
      </c>
      <c r="S171" s="99"/>
      <c r="T171" s="350"/>
      <c r="U171" s="350"/>
      <c r="V171" s="349"/>
      <c r="W171" s="313"/>
      <c r="X171" s="302"/>
      <c r="Y171" s="211"/>
      <c r="Z171" s="320"/>
      <c r="AA171" s="246"/>
      <c r="AB171" s="125"/>
      <c r="AC171" s="125"/>
      <c r="AD171" s="125"/>
      <c r="AE171" s="125"/>
      <c r="AF171" s="125"/>
      <c r="AG171" s="125"/>
      <c r="AH171" s="125"/>
      <c r="AJ171" s="125"/>
      <c r="AK171" s="125"/>
      <c r="AM171" s="246"/>
      <c r="AO171" s="246"/>
      <c r="AP171" s="211"/>
      <c r="AQ171" s="211"/>
      <c r="AR171" s="199"/>
      <c r="AT171" s="225"/>
      <c r="AU171" s="225"/>
      <c r="AV171" s="225"/>
      <c r="AW171" s="99"/>
      <c r="AX171" s="199"/>
      <c r="AY171" s="199"/>
      <c r="AZ171" s="37"/>
      <c r="BA171" s="123"/>
      <c r="BB171" s="211"/>
      <c r="BC171" s="211"/>
      <c r="BD171" s="216"/>
      <c r="BE171" s="216"/>
      <c r="BF171" s="101"/>
      <c r="BG171" s="101"/>
      <c r="BH171" s="99"/>
    </row>
    <row r="172" spans="1:60" x14ac:dyDescent="0.25">
      <c r="A172">
        <v>140</v>
      </c>
      <c r="B172" s="61">
        <f ca="1">OFFSET(InputPriceData!B$15,CalculationsAndCharts!$A172+$A$11,0,1,1)</f>
        <v>42268</v>
      </c>
      <c r="C172" s="3">
        <f ca="1">OFFSET(InputPriceData!G$15,CalculationsAndCharts!$A172+$A$11,IF($C$7,8,0),1,1)</f>
        <v>105726200</v>
      </c>
      <c r="D172" s="4">
        <f ca="1">OFFSET(InputPriceData!C$15,CalculationsAndCharts!$A172+$A$11,IF($C$7,8,0),1,1)</f>
        <v>194.28</v>
      </c>
      <c r="E172" s="4">
        <f ca="1">OFFSET(InputPriceData!D$15,CalculationsAndCharts!$A172+$A$11,IF($C$7,8,0),1,1)</f>
        <v>195.5</v>
      </c>
      <c r="F172" s="4">
        <f ca="1">OFFSET(InputPriceData!E$15,CalculationsAndCharts!$A172+$A$11,IF($C$7,8,0),1,1)</f>
        <v>193.06</v>
      </c>
      <c r="G172" s="4">
        <f ca="1">OFFSET(InputPriceData!F$15,CalculationsAndCharts!$A172+$A$11,IF($C$7,8,0),1,1)</f>
        <v>194.3</v>
      </c>
      <c r="H172" s="342">
        <f t="shared" ca="1" si="18"/>
        <v>194.47811801353217</v>
      </c>
      <c r="I172" s="342">
        <f t="shared" ca="1" si="19"/>
        <v>195.41223785923427</v>
      </c>
      <c r="J172" s="340">
        <f t="shared" ca="1" si="20"/>
        <v>-0.93411984570220108</v>
      </c>
      <c r="K172" s="170">
        <f t="shared" ca="1" si="16"/>
        <v>0.87257988613470394</v>
      </c>
      <c r="L172" s="341">
        <f t="shared" ca="1" si="17"/>
        <v>1.161367346773629</v>
      </c>
      <c r="M172" s="341">
        <f t="shared" ca="1" si="21"/>
        <v>-1.161367346773629</v>
      </c>
      <c r="N172" s="170"/>
      <c r="O172" s="340"/>
      <c r="P172" s="3">
        <f t="shared" ca="1" si="22"/>
        <v>105726200</v>
      </c>
      <c r="Q172" s="3" t="e">
        <f t="shared" ca="1" si="23"/>
        <v>#N/A</v>
      </c>
      <c r="S172" s="99"/>
      <c r="T172" s="350"/>
      <c r="U172" s="350"/>
      <c r="V172" s="349"/>
      <c r="W172" s="313"/>
      <c r="X172" s="302"/>
      <c r="Y172" s="211"/>
      <c r="Z172" s="320"/>
      <c r="AA172" s="246"/>
      <c r="AB172" s="125"/>
      <c r="AC172" s="125"/>
      <c r="AD172" s="125"/>
      <c r="AE172" s="125"/>
      <c r="AF172" s="125"/>
      <c r="AG172" s="125"/>
      <c r="AH172" s="125"/>
      <c r="AJ172" s="125"/>
      <c r="AK172" s="125"/>
      <c r="AM172" s="246"/>
      <c r="AO172" s="246"/>
      <c r="AP172" s="211"/>
      <c r="AQ172" s="211"/>
      <c r="AR172" s="199"/>
      <c r="AT172" s="225"/>
      <c r="AU172" s="225"/>
      <c r="AV172" s="225"/>
      <c r="AW172" s="99"/>
      <c r="AX172" s="199"/>
      <c r="AY172" s="199"/>
      <c r="AZ172" s="37"/>
      <c r="BA172" s="123"/>
      <c r="BB172" s="211"/>
      <c r="BC172" s="211"/>
      <c r="BD172" s="216"/>
      <c r="BE172" s="216"/>
      <c r="BF172" s="101"/>
      <c r="BG172" s="101"/>
      <c r="BH172" s="99"/>
    </row>
    <row r="173" spans="1:60" x14ac:dyDescent="0.25">
      <c r="A173">
        <v>141</v>
      </c>
      <c r="B173" s="61">
        <f ca="1">OFFSET(InputPriceData!B$15,CalculationsAndCharts!$A173+$A$11,0,1,1)</f>
        <v>42265</v>
      </c>
      <c r="C173" s="3">
        <f ca="1">OFFSET(InputPriceData!G$15,CalculationsAndCharts!$A173+$A$11,IF($C$7,8,0),1,1)</f>
        <v>223657500</v>
      </c>
      <c r="D173" s="4">
        <f ca="1">OFFSET(InputPriceData!C$15,CalculationsAndCharts!$A173+$A$11,IF($C$7,8,0),1,1)</f>
        <v>193.55</v>
      </c>
      <c r="E173" s="4">
        <f ca="1">OFFSET(InputPriceData!D$15,CalculationsAndCharts!$A173+$A$11,IF($C$7,8,0),1,1)</f>
        <v>196.49</v>
      </c>
      <c r="F173" s="4">
        <f ca="1">OFFSET(InputPriceData!E$15,CalculationsAndCharts!$A173+$A$11,IF($C$7,8,0),1,1)</f>
        <v>192.81</v>
      </c>
      <c r="G173" s="4">
        <f ca="1">OFFSET(InputPriceData!F$15,CalculationsAndCharts!$A173+$A$11,IF($C$7,8,0),1,1)</f>
        <v>193.3</v>
      </c>
      <c r="H173" s="342">
        <f t="shared" ca="1" si="18"/>
        <v>194.50356344403676</v>
      </c>
      <c r="I173" s="342">
        <f t="shared" ca="1" si="19"/>
        <v>195.51335039189195</v>
      </c>
      <c r="J173" s="340">
        <f t="shared" ca="1" si="20"/>
        <v>-1.0097869478552779</v>
      </c>
      <c r="K173" s="170">
        <f t="shared" ca="1" si="16"/>
        <v>1.0196696800588778</v>
      </c>
      <c r="L173" s="341">
        <f t="shared" ca="1" si="17"/>
        <v>1.1564435923744285</v>
      </c>
      <c r="M173" s="341">
        <f t="shared" ca="1" si="21"/>
        <v>-1.1564435923744285</v>
      </c>
      <c r="N173" s="170"/>
      <c r="O173" s="340"/>
      <c r="P173" s="3" t="e">
        <f t="shared" ca="1" si="22"/>
        <v>#N/A</v>
      </c>
      <c r="Q173" s="3">
        <f t="shared" ca="1" si="23"/>
        <v>223657500</v>
      </c>
      <c r="S173" s="99"/>
      <c r="T173" s="350"/>
      <c r="U173" s="350"/>
      <c r="V173" s="349"/>
      <c r="W173" s="313"/>
      <c r="X173" s="302"/>
      <c r="Y173" s="211"/>
      <c r="Z173" s="320"/>
      <c r="AA173" s="246"/>
      <c r="AB173" s="125"/>
      <c r="AC173" s="125"/>
      <c r="AD173" s="125"/>
      <c r="AE173" s="125"/>
      <c r="AF173" s="125"/>
      <c r="AG173" s="125"/>
      <c r="AH173" s="125"/>
      <c r="AJ173" s="125"/>
      <c r="AK173" s="125"/>
      <c r="AM173" s="246"/>
      <c r="AO173" s="246"/>
      <c r="AP173" s="211"/>
      <c r="AQ173" s="211"/>
      <c r="AR173" s="199"/>
      <c r="AT173" s="225"/>
      <c r="AU173" s="225"/>
      <c r="AV173" s="225"/>
      <c r="AW173" s="99"/>
      <c r="AX173" s="199"/>
      <c r="AY173" s="199"/>
      <c r="AZ173" s="37"/>
      <c r="BA173" s="123"/>
      <c r="BB173" s="211"/>
      <c r="BC173" s="211"/>
      <c r="BD173" s="216"/>
      <c r="BE173" s="216"/>
      <c r="BF173" s="101"/>
      <c r="BG173" s="101"/>
      <c r="BH173" s="99"/>
    </row>
    <row r="174" spans="1:60" x14ac:dyDescent="0.25">
      <c r="A174">
        <v>142</v>
      </c>
      <c r="B174" s="61">
        <f ca="1">OFFSET(InputPriceData!B$15,CalculationsAndCharts!$A174+$A$11,0,1,1)</f>
        <v>42264</v>
      </c>
      <c r="C174" s="3">
        <f ca="1">OFFSET(InputPriceData!G$15,CalculationsAndCharts!$A174+$A$11,IF($C$7,8,0),1,1)</f>
        <v>276046600</v>
      </c>
      <c r="D174" s="4">
        <f ca="1">OFFSET(InputPriceData!C$15,CalculationsAndCharts!$A174+$A$11,IF($C$7,8,0),1,1)</f>
        <v>196.79</v>
      </c>
      <c r="E174" s="4">
        <f ca="1">OFFSET(InputPriceData!D$15,CalculationsAndCharts!$A174+$A$11,IF($C$7,8,0),1,1)</f>
        <v>199.62</v>
      </c>
      <c r="F174" s="4">
        <f ca="1">OFFSET(InputPriceData!E$15,CalculationsAndCharts!$A174+$A$11,IF($C$7,8,0),1,1)</f>
        <v>196.07</v>
      </c>
      <c r="G174" s="4">
        <f ca="1">OFFSET(InputPriceData!F$15,CalculationsAndCharts!$A174+$A$11,IF($C$7,8,0),1,1)</f>
        <v>196.51</v>
      </c>
      <c r="H174" s="342">
        <f t="shared" ca="1" si="18"/>
        <v>194.67550107889915</v>
      </c>
      <c r="I174" s="342">
        <f t="shared" ca="1" si="19"/>
        <v>195.71456406388214</v>
      </c>
      <c r="J174" s="340">
        <f t="shared" ca="1" si="20"/>
        <v>-1.0390629849830719</v>
      </c>
      <c r="K174" s="170">
        <f t="shared" ca="1" si="16"/>
        <v>1.0796518867619316</v>
      </c>
      <c r="L174" s="341">
        <f t="shared" ca="1" si="17"/>
        <v>1.1506744874032777</v>
      </c>
      <c r="M174" s="341">
        <f t="shared" ca="1" si="21"/>
        <v>-1.1506744874032777</v>
      </c>
      <c r="N174" s="170"/>
      <c r="O174" s="340"/>
      <c r="P174" s="3" t="e">
        <f t="shared" ca="1" si="22"/>
        <v>#N/A</v>
      </c>
      <c r="Q174" s="3">
        <f t="shared" ca="1" si="23"/>
        <v>276046600</v>
      </c>
      <c r="S174" s="99"/>
      <c r="T174" s="350"/>
      <c r="U174" s="350"/>
      <c r="V174" s="349"/>
      <c r="W174" s="313"/>
      <c r="X174" s="302"/>
      <c r="Y174" s="211"/>
      <c r="Z174" s="320"/>
      <c r="AA174" s="246"/>
      <c r="AB174" s="125"/>
      <c r="AC174" s="125"/>
      <c r="AD174" s="125"/>
      <c r="AE174" s="125"/>
      <c r="AF174" s="125"/>
      <c r="AG174" s="125"/>
      <c r="AH174" s="125"/>
      <c r="AJ174" s="125"/>
      <c r="AK174" s="125"/>
      <c r="AM174" s="246"/>
      <c r="AO174" s="246"/>
      <c r="AP174" s="211"/>
      <c r="AQ174" s="211"/>
      <c r="AR174" s="199"/>
      <c r="AT174" s="225"/>
      <c r="AU174" s="225"/>
      <c r="AV174" s="225"/>
      <c r="AW174" s="99"/>
      <c r="AX174" s="199"/>
      <c r="AY174" s="199"/>
      <c r="AZ174" s="37"/>
      <c r="BA174" s="123"/>
      <c r="BB174" s="211"/>
      <c r="BC174" s="211"/>
      <c r="BD174" s="216"/>
      <c r="BE174" s="216"/>
      <c r="BF174" s="101"/>
      <c r="BG174" s="101"/>
      <c r="BH174" s="99"/>
    </row>
    <row r="175" spans="1:60" x14ac:dyDescent="0.25">
      <c r="A175">
        <v>143</v>
      </c>
      <c r="B175" s="61">
        <f ca="1">OFFSET(InputPriceData!B$15,CalculationsAndCharts!$A175+$A$11,0,1,1)</f>
        <v>42263</v>
      </c>
      <c r="C175" s="3">
        <f ca="1">OFFSET(InputPriceData!G$15,CalculationsAndCharts!$A175+$A$11,IF($C$7,8,0),1,1)</f>
        <v>99581600</v>
      </c>
      <c r="D175" s="4">
        <f ca="1">OFFSET(InputPriceData!C$15,CalculationsAndCharts!$A175+$A$11,IF($C$7,8,0),1,1)</f>
        <v>195.61</v>
      </c>
      <c r="E175" s="4">
        <f ca="1">OFFSET(InputPriceData!D$15,CalculationsAndCharts!$A175+$A$11,IF($C$7,8,0),1,1)</f>
        <v>197.18</v>
      </c>
      <c r="F175" s="4">
        <f ca="1">OFFSET(InputPriceData!E$15,CalculationsAndCharts!$A175+$A$11,IF($C$7,8,0),1,1)</f>
        <v>195.21</v>
      </c>
      <c r="G175" s="4">
        <f ca="1">OFFSET(InputPriceData!F$15,CalculationsAndCharts!$A175+$A$11,IF($C$7,8,0),1,1)</f>
        <v>196.95</v>
      </c>
      <c r="H175" s="342">
        <f t="shared" ca="1" si="18"/>
        <v>194.41342980445617</v>
      </c>
      <c r="I175" s="342">
        <f t="shared" ca="1" si="19"/>
        <v>195.64225170605326</v>
      </c>
      <c r="J175" s="340">
        <f t="shared" ca="1" si="20"/>
        <v>-1.2288219015971638</v>
      </c>
      <c r="K175" s="170">
        <f t="shared" ca="1" si="16"/>
        <v>1.5100032658448697</v>
      </c>
      <c r="L175" s="341">
        <f t="shared" ca="1" si="17"/>
        <v>1.1435505804604731</v>
      </c>
      <c r="M175" s="341">
        <f t="shared" ca="1" si="21"/>
        <v>-1.1435505804604731</v>
      </c>
      <c r="N175" s="170"/>
      <c r="O175" s="340"/>
      <c r="P175" s="3">
        <f t="shared" ca="1" si="22"/>
        <v>99581600</v>
      </c>
      <c r="Q175" s="3" t="e">
        <f t="shared" ca="1" si="23"/>
        <v>#N/A</v>
      </c>
      <c r="S175" s="99"/>
      <c r="T175" s="350"/>
      <c r="U175" s="350"/>
      <c r="V175" s="349"/>
      <c r="W175" s="313"/>
      <c r="X175" s="302"/>
      <c r="Y175" s="211"/>
      <c r="Z175" s="320"/>
      <c r="AA175" s="246"/>
      <c r="AB175" s="125"/>
      <c r="AC175" s="125"/>
      <c r="AD175" s="125"/>
      <c r="AE175" s="125"/>
      <c r="AF175" s="125"/>
      <c r="AG175" s="125"/>
      <c r="AH175" s="125"/>
      <c r="AJ175" s="125"/>
      <c r="AK175" s="125"/>
      <c r="AM175" s="246"/>
      <c r="AO175" s="246"/>
      <c r="AP175" s="211"/>
      <c r="AQ175" s="211"/>
      <c r="AR175" s="199"/>
      <c r="AT175" s="225"/>
      <c r="AU175" s="225"/>
      <c r="AV175" s="225"/>
      <c r="AW175" s="99"/>
      <c r="AX175" s="199"/>
      <c r="AY175" s="199"/>
      <c r="AZ175" s="37"/>
      <c r="BA175" s="123"/>
      <c r="BB175" s="211"/>
      <c r="BC175" s="211"/>
      <c r="BD175" s="216"/>
      <c r="BE175" s="216"/>
      <c r="BF175" s="101"/>
      <c r="BG175" s="101"/>
      <c r="BH175" s="99"/>
    </row>
    <row r="176" spans="1:60" x14ac:dyDescent="0.25">
      <c r="A176">
        <v>144</v>
      </c>
      <c r="B176" s="61">
        <f ca="1">OFFSET(InputPriceData!B$15,CalculationsAndCharts!$A176+$A$11,0,1,1)</f>
        <v>42262</v>
      </c>
      <c r="C176" s="3">
        <f ca="1">OFFSET(InputPriceData!G$15,CalculationsAndCharts!$A176+$A$11,IF($C$7,8,0),1,1)</f>
        <v>113806200</v>
      </c>
      <c r="D176" s="4">
        <f ca="1">OFFSET(InputPriceData!C$15,CalculationsAndCharts!$A176+$A$11,IF($C$7,8,0),1,1)</f>
        <v>193.44</v>
      </c>
      <c r="E176" s="4">
        <f ca="1">OFFSET(InputPriceData!D$15,CalculationsAndCharts!$A176+$A$11,IF($C$7,8,0),1,1)</f>
        <v>195.78</v>
      </c>
      <c r="F176" s="4">
        <f ca="1">OFFSET(InputPriceData!E$15,CalculationsAndCharts!$A176+$A$11,IF($C$7,8,0),1,1)</f>
        <v>192.8</v>
      </c>
      <c r="G176" s="4">
        <f ca="1">OFFSET(InputPriceData!F$15,CalculationsAndCharts!$A176+$A$11,IF($C$7,8,0),1,1)</f>
        <v>195.25</v>
      </c>
      <c r="H176" s="342">
        <f t="shared" ca="1" si="18"/>
        <v>194.0510626336642</v>
      </c>
      <c r="I176" s="342">
        <f t="shared" ca="1" si="19"/>
        <v>195.52336549751266</v>
      </c>
      <c r="J176" s="340">
        <f t="shared" ca="1" si="20"/>
        <v>-1.4723028638485349</v>
      </c>
      <c r="K176" s="170">
        <f t="shared" ca="1" si="16"/>
        <v>2.1676757228965977</v>
      </c>
      <c r="L176" s="341">
        <f t="shared" ca="1" si="17"/>
        <v>1.1315707967444446</v>
      </c>
      <c r="M176" s="341">
        <f t="shared" ca="1" si="21"/>
        <v>-1.1315707967444446</v>
      </c>
      <c r="N176" s="170"/>
      <c r="O176" s="340"/>
      <c r="P176" s="3">
        <f t="shared" ca="1" si="22"/>
        <v>113806200</v>
      </c>
      <c r="Q176" s="3" t="e">
        <f t="shared" ca="1" si="23"/>
        <v>#N/A</v>
      </c>
      <c r="S176" s="99"/>
      <c r="T176" s="350"/>
      <c r="U176" s="350"/>
      <c r="V176" s="349"/>
      <c r="W176" s="313"/>
      <c r="X176" s="302"/>
      <c r="Y176" s="211"/>
      <c r="Z176" s="320"/>
      <c r="AA176" s="246"/>
      <c r="AB176" s="125"/>
      <c r="AC176" s="125"/>
      <c r="AD176" s="125"/>
      <c r="AE176" s="125"/>
      <c r="AF176" s="125"/>
      <c r="AG176" s="125"/>
      <c r="AH176" s="125"/>
      <c r="AJ176" s="125"/>
      <c r="AK176" s="125"/>
      <c r="AM176" s="246"/>
      <c r="AO176" s="246"/>
      <c r="AP176" s="211"/>
      <c r="AQ176" s="211"/>
      <c r="AR176" s="199"/>
      <c r="AT176" s="225"/>
      <c r="AU176" s="225"/>
      <c r="AV176" s="225"/>
      <c r="AW176" s="99"/>
      <c r="AX176" s="199"/>
      <c r="AY176" s="199"/>
      <c r="AZ176" s="37"/>
      <c r="BA176" s="123"/>
      <c r="BB176" s="211"/>
      <c r="BC176" s="211"/>
      <c r="BD176" s="216"/>
      <c r="BE176" s="216"/>
      <c r="BF176" s="101"/>
      <c r="BG176" s="101"/>
      <c r="BH176" s="99"/>
    </row>
    <row r="177" spans="1:60" x14ac:dyDescent="0.25">
      <c r="A177">
        <v>145</v>
      </c>
      <c r="B177" s="61">
        <f ca="1">OFFSET(InputPriceData!B$15,CalculationsAndCharts!$A177+$A$11,0,1,1)</f>
        <v>42261</v>
      </c>
      <c r="C177" s="3">
        <f ca="1">OFFSET(InputPriceData!G$15,CalculationsAndCharts!$A177+$A$11,IF($C$7,8,0),1,1)</f>
        <v>79452000</v>
      </c>
      <c r="D177" s="4">
        <f ca="1">OFFSET(InputPriceData!C$15,CalculationsAndCharts!$A177+$A$11,IF($C$7,8,0),1,1)</f>
        <v>193.77</v>
      </c>
      <c r="E177" s="4">
        <f ca="1">OFFSET(InputPriceData!D$15,CalculationsAndCharts!$A177+$A$11,IF($C$7,8,0),1,1)</f>
        <v>193.83</v>
      </c>
      <c r="F177" s="4">
        <f ca="1">OFFSET(InputPriceData!E$15,CalculationsAndCharts!$A177+$A$11,IF($C$7,8,0),1,1)</f>
        <v>192.28</v>
      </c>
      <c r="G177" s="4">
        <f ca="1">OFFSET(InputPriceData!F$15,CalculationsAndCharts!$A177+$A$11,IF($C$7,8,0),1,1)</f>
        <v>192.85</v>
      </c>
      <c r="H177" s="342">
        <f t="shared" ca="1" si="18"/>
        <v>193.8797858670448</v>
      </c>
      <c r="I177" s="342">
        <f t="shared" ca="1" si="19"/>
        <v>195.54821690637743</v>
      </c>
      <c r="J177" s="340">
        <f t="shared" ca="1" si="20"/>
        <v>-1.6684310393327313</v>
      </c>
      <c r="K177" s="170">
        <f t="shared" ca="1" si="16"/>
        <v>2.7836621330088978</v>
      </c>
      <c r="L177" s="341">
        <f t="shared" ca="1" si="17"/>
        <v>1.1136588618126548</v>
      </c>
      <c r="M177" s="341">
        <f t="shared" ca="1" si="21"/>
        <v>-1.1136588618126548</v>
      </c>
      <c r="N177" s="170"/>
      <c r="O177" s="340"/>
      <c r="P177" s="3" t="e">
        <f t="shared" ca="1" si="22"/>
        <v>#N/A</v>
      </c>
      <c r="Q177" s="3">
        <f t="shared" ca="1" si="23"/>
        <v>79452000</v>
      </c>
      <c r="S177" s="99"/>
      <c r="T177" s="350"/>
      <c r="U177" s="350"/>
      <c r="V177" s="349"/>
      <c r="W177" s="313"/>
      <c r="X177" s="302"/>
      <c r="Y177" s="211"/>
      <c r="Z177" s="320"/>
      <c r="AA177" s="246"/>
      <c r="AB177" s="125"/>
      <c r="AC177" s="125"/>
      <c r="AD177" s="125"/>
      <c r="AE177" s="125"/>
      <c r="AF177" s="125"/>
      <c r="AG177" s="125"/>
      <c r="AH177" s="125"/>
      <c r="AJ177" s="125"/>
      <c r="AK177" s="125"/>
      <c r="AM177" s="246"/>
      <c r="AO177" s="246"/>
      <c r="AP177" s="211"/>
      <c r="AQ177" s="211"/>
      <c r="AR177" s="199"/>
      <c r="AT177" s="225"/>
      <c r="AU177" s="225"/>
      <c r="AV177" s="225"/>
      <c r="AW177" s="99"/>
      <c r="AX177" s="199"/>
      <c r="AY177" s="199"/>
      <c r="AZ177" s="37"/>
      <c r="BA177" s="123"/>
      <c r="BB177" s="211"/>
      <c r="BC177" s="211"/>
      <c r="BD177" s="216"/>
      <c r="BE177" s="216"/>
      <c r="BF177" s="101"/>
      <c r="BG177" s="101"/>
      <c r="BH177" s="99"/>
    </row>
    <row r="178" spans="1:60" x14ac:dyDescent="0.25">
      <c r="A178">
        <v>146</v>
      </c>
      <c r="B178" s="61">
        <f ca="1">OFFSET(InputPriceData!B$15,CalculationsAndCharts!$A178+$A$11,0,1,1)</f>
        <v>42258</v>
      </c>
      <c r="C178" s="3">
        <f ca="1">OFFSET(InputPriceData!G$15,CalculationsAndCharts!$A178+$A$11,IF($C$7,8,0),1,1)</f>
        <v>119691200</v>
      </c>
      <c r="D178" s="4">
        <f ca="1">OFFSET(InputPriceData!C$15,CalculationsAndCharts!$A178+$A$11,IF($C$7,8,0),1,1)</f>
        <v>192.23</v>
      </c>
      <c r="E178" s="4">
        <f ca="1">OFFSET(InputPriceData!D$15,CalculationsAndCharts!$A178+$A$11,IF($C$7,8,0),1,1)</f>
        <v>193.64</v>
      </c>
      <c r="F178" s="4">
        <f ca="1">OFFSET(InputPriceData!E$15,CalculationsAndCharts!$A178+$A$11,IF($C$7,8,0),1,1)</f>
        <v>191.39</v>
      </c>
      <c r="G178" s="4">
        <f ca="1">OFFSET(InputPriceData!F$15,CalculationsAndCharts!$A178+$A$11,IF($C$7,8,0),1,1)</f>
        <v>193.57</v>
      </c>
      <c r="H178" s="342">
        <f t="shared" ca="1" si="18"/>
        <v>194.02689813376548</v>
      </c>
      <c r="I178" s="342">
        <f t="shared" ca="1" si="19"/>
        <v>195.79350935241177</v>
      </c>
      <c r="J178" s="340">
        <f t="shared" ca="1" si="20"/>
        <v>-1.7666112186463694</v>
      </c>
      <c r="K178" s="170">
        <f t="shared" ca="1" si="16"/>
        <v>3.1209151978472103</v>
      </c>
      <c r="L178" s="341">
        <f t="shared" ca="1" si="17"/>
        <v>1.0894431028893232</v>
      </c>
      <c r="M178" s="341">
        <f t="shared" ca="1" si="21"/>
        <v>-1.0894431028893232</v>
      </c>
      <c r="N178" s="170"/>
      <c r="O178" s="340"/>
      <c r="P178" s="3">
        <f t="shared" ca="1" si="22"/>
        <v>119691200</v>
      </c>
      <c r="Q178" s="3" t="e">
        <f t="shared" ca="1" si="23"/>
        <v>#N/A</v>
      </c>
      <c r="S178" s="99"/>
      <c r="T178" s="350"/>
      <c r="U178" s="350"/>
      <c r="V178" s="349"/>
      <c r="W178" s="313"/>
      <c r="X178" s="302"/>
      <c r="Y178" s="211"/>
      <c r="Z178" s="320"/>
      <c r="AA178" s="246"/>
      <c r="AB178" s="125"/>
      <c r="AC178" s="125"/>
      <c r="AD178" s="125"/>
      <c r="AE178" s="125"/>
      <c r="AF178" s="125"/>
      <c r="AG178" s="125"/>
      <c r="AH178" s="125"/>
      <c r="AJ178" s="125"/>
      <c r="AK178" s="125"/>
      <c r="AM178" s="246"/>
      <c r="AO178" s="246"/>
      <c r="AP178" s="211"/>
      <c r="AQ178" s="211"/>
      <c r="AR178" s="199"/>
      <c r="AT178" s="225"/>
      <c r="AU178" s="225"/>
      <c r="AV178" s="225"/>
      <c r="AW178" s="99"/>
      <c r="AX178" s="199"/>
      <c r="AY178" s="199"/>
      <c r="AZ178" s="37"/>
      <c r="BA178" s="123"/>
      <c r="BB178" s="211"/>
      <c r="BC178" s="211"/>
      <c r="BD178" s="216"/>
      <c r="BE178" s="216"/>
      <c r="BF178" s="101"/>
      <c r="BG178" s="101"/>
      <c r="BH178" s="99"/>
    </row>
    <row r="179" spans="1:60" x14ac:dyDescent="0.25">
      <c r="A179">
        <v>147</v>
      </c>
      <c r="B179" s="61">
        <f ca="1">OFFSET(InputPriceData!B$15,CalculationsAndCharts!$A179+$A$11,0,1,1)</f>
        <v>42257</v>
      </c>
      <c r="C179" s="3">
        <f ca="1">OFFSET(InputPriceData!G$15,CalculationsAndCharts!$A179+$A$11,IF($C$7,8,0),1,1)</f>
        <v>158611100</v>
      </c>
      <c r="D179" s="4">
        <f ca="1">OFFSET(InputPriceData!C$15,CalculationsAndCharts!$A179+$A$11,IF($C$7,8,0),1,1)</f>
        <v>191.42</v>
      </c>
      <c r="E179" s="4">
        <f ca="1">OFFSET(InputPriceData!D$15,CalculationsAndCharts!$A179+$A$11,IF($C$7,8,0),1,1)</f>
        <v>194.04</v>
      </c>
      <c r="F179" s="4">
        <f ca="1">OFFSET(InputPriceData!E$15,CalculationsAndCharts!$A179+$A$11,IF($C$7,8,0),1,1)</f>
        <v>191.12</v>
      </c>
      <c r="G179" s="4">
        <f ca="1">OFFSET(InputPriceData!F$15,CalculationsAndCharts!$A179+$A$11,IF($C$7,8,0),1,1)</f>
        <v>192.69</v>
      </c>
      <c r="H179" s="342">
        <f t="shared" ca="1" si="18"/>
        <v>194.09216929573199</v>
      </c>
      <c r="I179" s="342">
        <f t="shared" ca="1" si="19"/>
        <v>195.9956465662674</v>
      </c>
      <c r="J179" s="340">
        <f t="shared" ca="1" si="20"/>
        <v>-1.903477270535497</v>
      </c>
      <c r="K179" s="170">
        <f t="shared" ca="1" si="16"/>
        <v>3.6232257194452657</v>
      </c>
      <c r="L179" s="341">
        <f t="shared" ca="1" si="17"/>
        <v>1.0612477700560252</v>
      </c>
      <c r="M179" s="341">
        <f t="shared" ca="1" si="21"/>
        <v>-1.0612477700560252</v>
      </c>
      <c r="N179" s="170"/>
      <c r="O179" s="340"/>
      <c r="P179" s="3">
        <f t="shared" ca="1" si="22"/>
        <v>158611100</v>
      </c>
      <c r="Q179" s="3" t="e">
        <f t="shared" ca="1" si="23"/>
        <v>#N/A</v>
      </c>
      <c r="S179" s="99"/>
      <c r="T179" s="350"/>
      <c r="U179" s="350"/>
      <c r="V179" s="349"/>
      <c r="W179" s="313"/>
      <c r="X179" s="302"/>
      <c r="Y179" s="211"/>
      <c r="Z179" s="320"/>
      <c r="AA179" s="246"/>
      <c r="AB179" s="125"/>
      <c r="AC179" s="125"/>
      <c r="AD179" s="125"/>
      <c r="AE179" s="125"/>
      <c r="AF179" s="125"/>
      <c r="AG179" s="125"/>
      <c r="AH179" s="125"/>
      <c r="AJ179" s="125"/>
      <c r="AK179" s="125"/>
      <c r="AM179" s="246"/>
      <c r="AO179" s="246"/>
      <c r="AP179" s="211"/>
      <c r="AQ179" s="211"/>
      <c r="AR179" s="199"/>
      <c r="AT179" s="225"/>
      <c r="AU179" s="225"/>
      <c r="AV179" s="225"/>
      <c r="AW179" s="99"/>
      <c r="AX179" s="199"/>
      <c r="AY179" s="199"/>
      <c r="AZ179" s="37"/>
      <c r="BA179" s="123"/>
      <c r="BB179" s="211"/>
      <c r="BC179" s="211"/>
      <c r="BD179" s="216"/>
      <c r="BE179" s="216"/>
      <c r="BF179" s="101"/>
      <c r="BG179" s="101"/>
      <c r="BH179" s="99"/>
    </row>
    <row r="180" spans="1:60" x14ac:dyDescent="0.25">
      <c r="A180">
        <v>148</v>
      </c>
      <c r="B180" s="61">
        <f ca="1">OFFSET(InputPriceData!B$15,CalculationsAndCharts!$A180+$A$11,0,1,1)</f>
        <v>42256</v>
      </c>
      <c r="C180" s="3">
        <f ca="1">OFFSET(InputPriceData!G$15,CalculationsAndCharts!$A180+$A$11,IF($C$7,8,0),1,1)</f>
        <v>149347700</v>
      </c>
      <c r="D180" s="4">
        <f ca="1">OFFSET(InputPriceData!C$15,CalculationsAndCharts!$A180+$A$11,IF($C$7,8,0),1,1)</f>
        <v>196.1</v>
      </c>
      <c r="E180" s="4">
        <f ca="1">OFFSET(InputPriceData!D$15,CalculationsAndCharts!$A180+$A$11,IF($C$7,8,0),1,1)</f>
        <v>196.25</v>
      </c>
      <c r="F180" s="4">
        <f ca="1">OFFSET(InputPriceData!E$15,CalculationsAndCharts!$A180+$A$11,IF($C$7,8,0),1,1)</f>
        <v>191.21</v>
      </c>
      <c r="G180" s="4">
        <f ca="1">OFFSET(InputPriceData!F$15,CalculationsAndCharts!$A180+$A$11,IF($C$7,8,0),1,1)</f>
        <v>191.65</v>
      </c>
      <c r="H180" s="342">
        <f t="shared" ca="1" si="18"/>
        <v>194.29247919512227</v>
      </c>
      <c r="I180" s="342">
        <f t="shared" ca="1" si="19"/>
        <v>196.29615989047352</v>
      </c>
      <c r="J180" s="340">
        <f t="shared" ca="1" si="20"/>
        <v>-2.0036806953513504</v>
      </c>
      <c r="K180" s="170">
        <f t="shared" ca="1" si="16"/>
        <v>4.0147363289236715</v>
      </c>
      <c r="L180" s="341">
        <f t="shared" ca="1" si="17"/>
        <v>1.0271479957677636</v>
      </c>
      <c r="M180" s="341">
        <f t="shared" ca="1" si="21"/>
        <v>-1.0271479957677636</v>
      </c>
      <c r="N180" s="170"/>
      <c r="O180" s="340"/>
      <c r="P180" s="3" t="e">
        <f t="shared" ca="1" si="22"/>
        <v>#N/A</v>
      </c>
      <c r="Q180" s="3">
        <f t="shared" ca="1" si="23"/>
        <v>149347700</v>
      </c>
      <c r="S180" s="99"/>
      <c r="T180" s="350"/>
      <c r="U180" s="350"/>
      <c r="V180" s="349"/>
      <c r="W180" s="313"/>
      <c r="X180" s="302"/>
      <c r="Y180" s="211"/>
      <c r="Z180" s="320"/>
      <c r="AA180" s="246"/>
      <c r="AB180" s="125"/>
      <c r="AC180" s="125"/>
      <c r="AD180" s="125"/>
      <c r="AE180" s="125"/>
      <c r="AF180" s="125"/>
      <c r="AG180" s="125"/>
      <c r="AH180" s="125"/>
      <c r="AJ180" s="125"/>
      <c r="AK180" s="125"/>
      <c r="AM180" s="246"/>
      <c r="AO180" s="246"/>
      <c r="AP180" s="211"/>
      <c r="AQ180" s="211"/>
      <c r="AR180" s="199"/>
      <c r="AT180" s="225"/>
      <c r="AU180" s="225"/>
      <c r="AV180" s="225"/>
      <c r="AW180" s="99"/>
      <c r="AX180" s="199"/>
      <c r="AY180" s="199"/>
      <c r="AZ180" s="37"/>
      <c r="BA180" s="123"/>
      <c r="BB180" s="211"/>
      <c r="BC180" s="211"/>
      <c r="BD180" s="216"/>
      <c r="BE180" s="216"/>
      <c r="BF180" s="101"/>
      <c r="BG180" s="101"/>
      <c r="BH180" s="99"/>
    </row>
    <row r="181" spans="1:60" x14ac:dyDescent="0.25">
      <c r="A181">
        <v>149</v>
      </c>
      <c r="B181" s="61">
        <f ca="1">OFFSET(InputPriceData!B$15,CalculationsAndCharts!$A181+$A$11,0,1,1)</f>
        <v>42255</v>
      </c>
      <c r="C181" s="3">
        <f ca="1">OFFSET(InputPriceData!G$15,CalculationsAndCharts!$A181+$A$11,IF($C$7,8,0),1,1)</f>
        <v>116025700</v>
      </c>
      <c r="D181" s="4">
        <f ca="1">OFFSET(InputPriceData!C$15,CalculationsAndCharts!$A181+$A$11,IF($C$7,8,0),1,1)</f>
        <v>192.78</v>
      </c>
      <c r="E181" s="4">
        <f ca="1">OFFSET(InputPriceData!D$15,CalculationsAndCharts!$A181+$A$11,IF($C$7,8,0),1,1)</f>
        <v>194.42</v>
      </c>
      <c r="F181" s="4">
        <f ca="1">OFFSET(InputPriceData!E$15,CalculationsAndCharts!$A181+$A$11,IF($C$7,8,0),1,1)</f>
        <v>192.02</v>
      </c>
      <c r="G181" s="4">
        <f ca="1">OFFSET(InputPriceData!F$15,CalculationsAndCharts!$A181+$A$11,IF($C$7,8,0),1,1)</f>
        <v>194.25</v>
      </c>
      <c r="H181" s="342">
        <f t="shared" ca="1" si="18"/>
        <v>194.66997622299687</v>
      </c>
      <c r="I181" s="342">
        <f t="shared" ca="1" si="19"/>
        <v>196.71853806233474</v>
      </c>
      <c r="J181" s="340">
        <f t="shared" ca="1" si="20"/>
        <v>-2.0485618393379816</v>
      </c>
      <c r="K181" s="170">
        <f t="shared" ca="1" si="16"/>
        <v>4.1966056095918143</v>
      </c>
      <c r="L181" s="341">
        <f t="shared" ca="1" si="17"/>
        <v>0.9873949984424738</v>
      </c>
      <c r="M181" s="341">
        <f t="shared" ca="1" si="21"/>
        <v>-0.9873949984424738</v>
      </c>
      <c r="N181" s="170"/>
      <c r="O181" s="340"/>
      <c r="P181" s="3">
        <f t="shared" ca="1" si="22"/>
        <v>116025700</v>
      </c>
      <c r="Q181" s="3" t="e">
        <f t="shared" ca="1" si="23"/>
        <v>#N/A</v>
      </c>
      <c r="S181" s="99"/>
      <c r="T181" s="350"/>
      <c r="U181" s="350"/>
      <c r="V181" s="349"/>
      <c r="W181" s="313"/>
      <c r="X181" s="302"/>
      <c r="Y181" s="211"/>
      <c r="Z181" s="320"/>
      <c r="AA181" s="246"/>
      <c r="AB181" s="125"/>
      <c r="AC181" s="125"/>
      <c r="AD181" s="125"/>
      <c r="AE181" s="125"/>
      <c r="AF181" s="125"/>
      <c r="AG181" s="125"/>
      <c r="AH181" s="125"/>
      <c r="AJ181" s="125"/>
      <c r="AK181" s="125"/>
      <c r="AM181" s="246"/>
      <c r="AO181" s="246"/>
      <c r="AP181" s="211"/>
      <c r="AQ181" s="211"/>
      <c r="AR181" s="199"/>
      <c r="AT181" s="225"/>
      <c r="AU181" s="225"/>
      <c r="AV181" s="225"/>
      <c r="AW181" s="99"/>
      <c r="AX181" s="199"/>
      <c r="AY181" s="199"/>
      <c r="AZ181" s="37"/>
      <c r="BA181" s="123"/>
      <c r="BB181" s="211"/>
      <c r="BC181" s="211"/>
      <c r="BD181" s="216"/>
      <c r="BE181" s="216"/>
      <c r="BF181" s="101"/>
      <c r="BG181" s="101"/>
      <c r="BH181" s="99"/>
    </row>
    <row r="182" spans="1:60" x14ac:dyDescent="0.25">
      <c r="A182">
        <v>150</v>
      </c>
      <c r="B182" s="61">
        <f ca="1">OFFSET(InputPriceData!B$15,CalculationsAndCharts!$A182+$A$11,0,1,1)</f>
        <v>42251</v>
      </c>
      <c r="C182" s="3">
        <f ca="1">OFFSET(InputPriceData!G$15,CalculationsAndCharts!$A182+$A$11,IF($C$7,8,0),1,1)</f>
        <v>207081000</v>
      </c>
      <c r="D182" s="4">
        <f ca="1">OFFSET(InputPriceData!C$15,CalculationsAndCharts!$A182+$A$11,IF($C$7,8,0),1,1)</f>
        <v>189.74</v>
      </c>
      <c r="E182" s="4">
        <f ca="1">OFFSET(InputPriceData!D$15,CalculationsAndCharts!$A182+$A$11,IF($C$7,8,0),1,1)</f>
        <v>190.73</v>
      </c>
      <c r="F182" s="4">
        <f ca="1">OFFSET(InputPriceData!E$15,CalculationsAndCharts!$A182+$A$11,IF($C$7,8,0),1,1)</f>
        <v>188.52</v>
      </c>
      <c r="G182" s="4">
        <f ca="1">OFFSET(InputPriceData!F$15,CalculationsAndCharts!$A182+$A$11,IF($C$7,8,0),1,1)</f>
        <v>189.48</v>
      </c>
      <c r="H182" s="342">
        <f t="shared" ca="1" si="18"/>
        <v>194.72997282628214</v>
      </c>
      <c r="I182" s="342">
        <f t="shared" ca="1" si="19"/>
        <v>196.94295061345611</v>
      </c>
      <c r="J182" s="340">
        <f t="shared" ca="1" si="20"/>
        <v>-2.2129777871740686</v>
      </c>
      <c r="K182" s="170">
        <f t="shared" ca="1" si="16"/>
        <v>4.8972706865258369</v>
      </c>
      <c r="L182" s="341">
        <f t="shared" ca="1" si="17"/>
        <v>0.94405224153959455</v>
      </c>
      <c r="M182" s="341">
        <f t="shared" ca="1" si="21"/>
        <v>-0.94405224153959455</v>
      </c>
      <c r="N182" s="170"/>
      <c r="O182" s="340"/>
      <c r="P182" s="3" t="e">
        <f t="shared" ca="1" si="22"/>
        <v>#N/A</v>
      </c>
      <c r="Q182" s="3">
        <f t="shared" ca="1" si="23"/>
        <v>207081000</v>
      </c>
      <c r="S182" s="99"/>
      <c r="T182" s="350"/>
      <c r="U182" s="350"/>
      <c r="V182" s="349"/>
      <c r="W182" s="313"/>
      <c r="X182" s="302"/>
      <c r="Y182" s="211"/>
      <c r="Z182" s="320"/>
      <c r="AA182" s="246"/>
      <c r="AB182" s="125"/>
      <c r="AC182" s="125"/>
      <c r="AD182" s="125"/>
      <c r="AE182" s="125"/>
      <c r="AF182" s="125"/>
      <c r="AG182" s="125"/>
      <c r="AH182" s="125"/>
      <c r="AJ182" s="125"/>
      <c r="AK182" s="125"/>
      <c r="AM182" s="246"/>
      <c r="AO182" s="246"/>
      <c r="AP182" s="211"/>
      <c r="AQ182" s="211"/>
      <c r="AR182" s="199"/>
      <c r="AT182" s="225"/>
      <c r="AU182" s="225"/>
      <c r="AV182" s="225"/>
      <c r="AW182" s="99"/>
      <c r="AX182" s="199"/>
      <c r="AY182" s="199"/>
      <c r="AZ182" s="37"/>
      <c r="BA182" s="123"/>
      <c r="BB182" s="211"/>
      <c r="BC182" s="211"/>
      <c r="BD182" s="216"/>
      <c r="BE182" s="216"/>
      <c r="BF182" s="101"/>
      <c r="BG182" s="101"/>
      <c r="BH182" s="99"/>
    </row>
    <row r="183" spans="1:60" x14ac:dyDescent="0.25">
      <c r="A183">
        <v>151</v>
      </c>
      <c r="B183" s="61">
        <f ca="1">OFFSET(InputPriceData!B$15,CalculationsAndCharts!$A183+$A$11,0,1,1)</f>
        <v>42250</v>
      </c>
      <c r="C183" s="3">
        <f ca="1">OFFSET(InputPriceData!G$15,CalculationsAndCharts!$A183+$A$11,IF($C$7,8,0),1,1)</f>
        <v>152087800</v>
      </c>
      <c r="D183" s="4">
        <f ca="1">OFFSET(InputPriceData!C$15,CalculationsAndCharts!$A183+$A$11,IF($C$7,8,0),1,1)</f>
        <v>193.09</v>
      </c>
      <c r="E183" s="4">
        <f ca="1">OFFSET(InputPriceData!D$15,CalculationsAndCharts!$A183+$A$11,IF($C$7,8,0),1,1)</f>
        <v>194.86</v>
      </c>
      <c r="F183" s="4">
        <f ca="1">OFFSET(InputPriceData!E$15,CalculationsAndCharts!$A183+$A$11,IF($C$7,8,0),1,1)</f>
        <v>191.81</v>
      </c>
      <c r="G183" s="4">
        <f ca="1">OFFSET(InputPriceData!F$15,CalculationsAndCharts!$A183+$A$11,IF($C$7,8,0),1,1)</f>
        <v>192.4</v>
      </c>
      <c r="H183" s="342">
        <f t="shared" ca="1" si="18"/>
        <v>195.47996894432245</v>
      </c>
      <c r="I183" s="342">
        <f t="shared" ca="1" si="19"/>
        <v>197.62140066922487</v>
      </c>
      <c r="J183" s="340">
        <f t="shared" ca="1" si="20"/>
        <v>-2.1414317249025117</v>
      </c>
      <c r="K183" s="170">
        <f t="shared" ca="1" si="16"/>
        <v>4.5857298324189459</v>
      </c>
      <c r="L183" s="341">
        <f t="shared" ca="1" si="17"/>
        <v>0.89087592539199101</v>
      </c>
      <c r="M183" s="341">
        <f t="shared" ca="1" si="21"/>
        <v>-0.89087592539199101</v>
      </c>
      <c r="N183" s="170"/>
      <c r="O183" s="340"/>
      <c r="P183" s="3" t="e">
        <f t="shared" ca="1" si="22"/>
        <v>#N/A</v>
      </c>
      <c r="Q183" s="3">
        <f t="shared" ca="1" si="23"/>
        <v>152087800</v>
      </c>
      <c r="S183" s="99"/>
      <c r="T183" s="350"/>
      <c r="U183" s="350"/>
      <c r="V183" s="349"/>
      <c r="W183" s="313"/>
      <c r="X183" s="302"/>
      <c r="Y183" s="211"/>
      <c r="Z183" s="320"/>
      <c r="AA183" s="246"/>
      <c r="AB183" s="125"/>
      <c r="AC183" s="125"/>
      <c r="AD183" s="125"/>
      <c r="AE183" s="125"/>
      <c r="AF183" s="125"/>
      <c r="AG183" s="125"/>
      <c r="AH183" s="125"/>
      <c r="AJ183" s="125"/>
      <c r="AK183" s="125"/>
      <c r="AM183" s="246"/>
      <c r="AO183" s="246"/>
      <c r="AP183" s="211"/>
      <c r="AQ183" s="211"/>
      <c r="AR183" s="199"/>
      <c r="AT183" s="225"/>
      <c r="AU183" s="225"/>
      <c r="AV183" s="225"/>
      <c r="AW183" s="99"/>
      <c r="AX183" s="199"/>
      <c r="AY183" s="199"/>
      <c r="AZ183" s="37"/>
      <c r="BA183" s="123"/>
      <c r="BB183" s="211"/>
      <c r="BC183" s="211"/>
      <c r="BD183" s="216"/>
      <c r="BE183" s="216"/>
      <c r="BF183" s="101"/>
      <c r="BG183" s="101"/>
      <c r="BH183" s="99"/>
    </row>
    <row r="184" spans="1:60" x14ac:dyDescent="0.25">
      <c r="A184">
        <v>152</v>
      </c>
      <c r="B184" s="61">
        <f ca="1">OFFSET(InputPriceData!B$15,CalculationsAndCharts!$A184+$A$11,0,1,1)</f>
        <v>42249</v>
      </c>
      <c r="C184" s="3">
        <f ca="1">OFFSET(InputPriceData!G$15,CalculationsAndCharts!$A184+$A$11,IF($C$7,8,0),1,1)</f>
        <v>160269300</v>
      </c>
      <c r="D184" s="4">
        <f ca="1">OFFSET(InputPriceData!C$15,CalculationsAndCharts!$A184+$A$11,IF($C$7,8,0),1,1)</f>
        <v>191.48</v>
      </c>
      <c r="E184" s="4">
        <f ca="1">OFFSET(InputPriceData!D$15,CalculationsAndCharts!$A184+$A$11,IF($C$7,8,0),1,1)</f>
        <v>192.31</v>
      </c>
      <c r="F184" s="4">
        <f ca="1">OFFSET(InputPriceData!E$15,CalculationsAndCharts!$A184+$A$11,IF($C$7,8,0),1,1)</f>
        <v>189.32</v>
      </c>
      <c r="G184" s="4">
        <f ca="1">OFFSET(InputPriceData!F$15,CalculationsAndCharts!$A184+$A$11,IF($C$7,8,0),1,1)</f>
        <v>192.26</v>
      </c>
      <c r="H184" s="342">
        <f t="shared" ca="1" si="18"/>
        <v>195.91996450779706</v>
      </c>
      <c r="I184" s="342">
        <f t="shared" ca="1" si="19"/>
        <v>198.09607345733622</v>
      </c>
      <c r="J184" s="340">
        <f t="shared" ca="1" si="20"/>
        <v>-2.1761089495392394</v>
      </c>
      <c r="K184" s="170">
        <f t="shared" ca="1" si="16"/>
        <v>4.7354501602647723</v>
      </c>
      <c r="L184" s="341">
        <f t="shared" ca="1" si="17"/>
        <v>0.83817655580914585</v>
      </c>
      <c r="M184" s="341">
        <f t="shared" ca="1" si="21"/>
        <v>-0.83817655580914585</v>
      </c>
      <c r="N184" s="170"/>
      <c r="O184" s="340"/>
      <c r="P184" s="3">
        <f t="shared" ca="1" si="22"/>
        <v>160269300</v>
      </c>
      <c r="Q184" s="3" t="e">
        <f t="shared" ca="1" si="23"/>
        <v>#N/A</v>
      </c>
      <c r="S184" s="99"/>
      <c r="T184" s="350"/>
      <c r="U184" s="350"/>
      <c r="V184" s="349"/>
      <c r="W184" s="313"/>
      <c r="X184" s="302"/>
      <c r="Y184" s="211"/>
      <c r="Z184" s="320"/>
      <c r="AA184" s="246"/>
      <c r="AB184" s="125"/>
      <c r="AC184" s="125"/>
      <c r="AD184" s="125"/>
      <c r="AE184" s="125"/>
      <c r="AF184" s="125"/>
      <c r="AG184" s="125"/>
      <c r="AH184" s="125"/>
      <c r="AJ184" s="125"/>
      <c r="AK184" s="125"/>
      <c r="AM184" s="246"/>
      <c r="AO184" s="246"/>
      <c r="AP184" s="211"/>
      <c r="AQ184" s="211"/>
      <c r="AR184" s="199"/>
      <c r="AT184" s="225"/>
      <c r="AU184" s="225"/>
      <c r="AV184" s="225"/>
      <c r="AW184" s="99"/>
      <c r="AX184" s="199"/>
      <c r="AY184" s="199"/>
      <c r="AZ184" s="37"/>
      <c r="BA184" s="123"/>
      <c r="BB184" s="211"/>
      <c r="BC184" s="211"/>
      <c r="BD184" s="216"/>
      <c r="BE184" s="216"/>
      <c r="BF184" s="101"/>
      <c r="BG184" s="101"/>
      <c r="BH184" s="99"/>
    </row>
    <row r="185" spans="1:60" x14ac:dyDescent="0.25">
      <c r="A185">
        <v>153</v>
      </c>
      <c r="B185" s="61">
        <f ca="1">OFFSET(InputPriceData!B$15,CalculationsAndCharts!$A185+$A$11,0,1,1)</f>
        <v>42248</v>
      </c>
      <c r="C185" s="3">
        <f ca="1">OFFSET(InputPriceData!G$15,CalculationsAndCharts!$A185+$A$11,IF($C$7,8,0),1,1)</f>
        <v>256000400</v>
      </c>
      <c r="D185" s="4">
        <f ca="1">OFFSET(InputPriceData!C$15,CalculationsAndCharts!$A185+$A$11,IF($C$7,8,0),1,1)</f>
        <v>190</v>
      </c>
      <c r="E185" s="4">
        <f ca="1">OFFSET(InputPriceData!D$15,CalculationsAndCharts!$A185+$A$11,IF($C$7,8,0),1,1)</f>
        <v>191.63</v>
      </c>
      <c r="F185" s="4">
        <f ca="1">OFFSET(InputPriceData!E$15,CalculationsAndCharts!$A185+$A$11,IF($C$7,8,0),1,1)</f>
        <v>187.65</v>
      </c>
      <c r="G185" s="4">
        <f ca="1">OFFSET(InputPriceData!F$15,CalculationsAndCharts!$A185+$A$11,IF($C$7,8,0),1,1)</f>
        <v>188.68</v>
      </c>
      <c r="H185" s="342">
        <f t="shared" ca="1" si="18"/>
        <v>196.4428165803395</v>
      </c>
      <c r="I185" s="342">
        <f t="shared" ca="1" si="19"/>
        <v>198.62662558982132</v>
      </c>
      <c r="J185" s="340">
        <f t="shared" ca="1" si="20"/>
        <v>-2.1838090094819225</v>
      </c>
      <c r="K185" s="170">
        <f t="shared" ca="1" si="16"/>
        <v>4.7690217898944152</v>
      </c>
      <c r="L185" s="341">
        <f t="shared" ca="1" si="17"/>
        <v>0.78006071555537193</v>
      </c>
      <c r="M185" s="341">
        <f t="shared" ca="1" si="21"/>
        <v>-0.78006071555537193</v>
      </c>
      <c r="N185" s="170"/>
      <c r="O185" s="340"/>
      <c r="P185" s="3" t="e">
        <f t="shared" ca="1" si="22"/>
        <v>#N/A</v>
      </c>
      <c r="Q185" s="3">
        <f t="shared" ca="1" si="23"/>
        <v>256000400</v>
      </c>
      <c r="S185" s="99"/>
      <c r="T185" s="350"/>
      <c r="U185" s="350"/>
      <c r="V185" s="349"/>
      <c r="W185" s="313"/>
      <c r="X185" s="302"/>
      <c r="Y185" s="211"/>
      <c r="Z185" s="320"/>
      <c r="AA185" s="246"/>
      <c r="AB185" s="125"/>
      <c r="AC185" s="125"/>
      <c r="AD185" s="125"/>
      <c r="AE185" s="125"/>
      <c r="AF185" s="125"/>
      <c r="AG185" s="125"/>
      <c r="AH185" s="125"/>
      <c r="AJ185" s="125"/>
      <c r="AK185" s="125"/>
      <c r="AM185" s="246"/>
      <c r="AO185" s="246"/>
      <c r="AP185" s="211"/>
      <c r="AQ185" s="211"/>
      <c r="AR185" s="199"/>
      <c r="AT185" s="225"/>
      <c r="AU185" s="225"/>
      <c r="AV185" s="225"/>
      <c r="AW185" s="99"/>
      <c r="AX185" s="199"/>
      <c r="AY185" s="199"/>
      <c r="AZ185" s="37"/>
      <c r="BA185" s="123"/>
      <c r="BB185" s="211"/>
      <c r="BC185" s="211"/>
      <c r="BD185" s="216"/>
      <c r="BE185" s="216"/>
      <c r="BF185" s="101"/>
      <c r="BG185" s="101"/>
      <c r="BH185" s="99"/>
    </row>
    <row r="186" spans="1:60" x14ac:dyDescent="0.25">
      <c r="A186">
        <v>154</v>
      </c>
      <c r="B186" s="61">
        <f ca="1">OFFSET(InputPriceData!B$15,CalculationsAndCharts!$A186+$A$11,0,1,1)</f>
        <v>42247</v>
      </c>
      <c r="C186" s="3">
        <f ca="1">OFFSET(InputPriceData!G$15,CalculationsAndCharts!$A186+$A$11,IF($C$7,8,0),1,1)</f>
        <v>163298800</v>
      </c>
      <c r="D186" s="4">
        <f ca="1">OFFSET(InputPriceData!C$15,CalculationsAndCharts!$A186+$A$11,IF($C$7,8,0),1,1)</f>
        <v>194.91</v>
      </c>
      <c r="E186" s="4">
        <f ca="1">OFFSET(InputPriceData!D$15,CalculationsAndCharts!$A186+$A$11,IF($C$7,8,0),1,1)</f>
        <v>195.92</v>
      </c>
      <c r="F186" s="4">
        <f ca="1">OFFSET(InputPriceData!E$15,CalculationsAndCharts!$A186+$A$11,IF($C$7,8,0),1,1)</f>
        <v>193.83</v>
      </c>
      <c r="G186" s="4">
        <f ca="1">OFFSET(InputPriceData!F$15,CalculationsAndCharts!$A186+$A$11,IF($C$7,8,0),1,1)</f>
        <v>194.48</v>
      </c>
      <c r="H186" s="342">
        <f t="shared" ca="1" si="18"/>
        <v>197.55179037753084</v>
      </c>
      <c r="I186" s="342">
        <f t="shared" ca="1" si="19"/>
        <v>199.53086427980509</v>
      </c>
      <c r="J186" s="340">
        <f t="shared" ca="1" si="20"/>
        <v>-1.9790739022743342</v>
      </c>
      <c r="K186" s="170">
        <f t="shared" ca="1" si="16"/>
        <v>3.9167335106633612</v>
      </c>
      <c r="L186" s="341">
        <f t="shared" ca="1" si="17"/>
        <v>0.71649822905653437</v>
      </c>
      <c r="M186" s="341">
        <f t="shared" ca="1" si="21"/>
        <v>-0.71649822905653437</v>
      </c>
      <c r="N186" s="170"/>
      <c r="O186" s="340"/>
      <c r="P186" s="3" t="e">
        <f t="shared" ca="1" si="22"/>
        <v>#N/A</v>
      </c>
      <c r="Q186" s="3">
        <f t="shared" ca="1" si="23"/>
        <v>163298800</v>
      </c>
      <c r="S186" s="99"/>
      <c r="T186" s="350"/>
      <c r="U186" s="350"/>
      <c r="V186" s="349"/>
      <c r="W186" s="313"/>
      <c r="X186" s="302"/>
      <c r="Y186" s="211"/>
      <c r="Z186" s="320"/>
      <c r="AA186" s="246"/>
      <c r="AB186" s="125"/>
      <c r="AC186" s="125"/>
      <c r="AD186" s="125"/>
      <c r="AE186" s="125"/>
      <c r="AF186" s="125"/>
      <c r="AG186" s="125"/>
      <c r="AH186" s="125"/>
      <c r="AJ186" s="125"/>
      <c r="AK186" s="125"/>
      <c r="AM186" s="246"/>
      <c r="AO186" s="246"/>
      <c r="AP186" s="211"/>
      <c r="AQ186" s="211"/>
      <c r="AR186" s="199"/>
      <c r="AT186" s="225"/>
      <c r="AU186" s="225"/>
      <c r="AV186" s="225"/>
      <c r="AW186" s="99"/>
      <c r="AX186" s="199"/>
      <c r="AY186" s="199"/>
      <c r="AZ186" s="37"/>
      <c r="BA186" s="123"/>
      <c r="BB186" s="211"/>
      <c r="BC186" s="211"/>
      <c r="BD186" s="216"/>
      <c r="BE186" s="216"/>
      <c r="BF186" s="101"/>
      <c r="BG186" s="101"/>
      <c r="BH186" s="99"/>
    </row>
    <row r="187" spans="1:60" x14ac:dyDescent="0.25">
      <c r="A187">
        <v>155</v>
      </c>
      <c r="B187" s="61">
        <f ca="1">OFFSET(InputPriceData!B$15,CalculationsAndCharts!$A187+$A$11,0,1,1)</f>
        <v>42244</v>
      </c>
      <c r="C187" s="3">
        <f ca="1">OFFSET(InputPriceData!G$15,CalculationsAndCharts!$A187+$A$11,IF($C$7,8,0),1,1)</f>
        <v>160414400</v>
      </c>
      <c r="D187" s="4">
        <f ca="1">OFFSET(InputPriceData!C$15,CalculationsAndCharts!$A187+$A$11,IF($C$7,8,0),1,1)</f>
        <v>195.3</v>
      </c>
      <c r="E187" s="4">
        <f ca="1">OFFSET(InputPriceData!D$15,CalculationsAndCharts!$A187+$A$11,IF($C$7,8,0),1,1)</f>
        <v>196.62</v>
      </c>
      <c r="F187" s="4">
        <f ca="1">OFFSET(InputPriceData!E$15,CalculationsAndCharts!$A187+$A$11,IF($C$7,8,0),1,1)</f>
        <v>194.73</v>
      </c>
      <c r="G187" s="4">
        <f ca="1">OFFSET(InputPriceData!F$15,CalculationsAndCharts!$A187+$A$11,IF($C$7,8,0),1,1)</f>
        <v>196.07</v>
      </c>
      <c r="H187" s="342">
        <f t="shared" ca="1" si="18"/>
        <v>197.99061757432094</v>
      </c>
      <c r="I187" s="342">
        <f t="shared" ca="1" si="19"/>
        <v>199.99003375978737</v>
      </c>
      <c r="J187" s="340">
        <f t="shared" ca="1" si="20"/>
        <v>-1.9994161854665036</v>
      </c>
      <c r="K187" s="170">
        <f t="shared" ca="1" si="16"/>
        <v>3.9976650827054239</v>
      </c>
      <c r="L187" s="341">
        <f t="shared" ca="1" si="17"/>
        <v>0.65958899802165727</v>
      </c>
      <c r="M187" s="341">
        <f t="shared" ca="1" si="21"/>
        <v>-0.65958899802165727</v>
      </c>
      <c r="N187" s="170"/>
      <c r="O187" s="340"/>
      <c r="P187" s="3">
        <f t="shared" ca="1" si="22"/>
        <v>160414400</v>
      </c>
      <c r="Q187" s="3" t="e">
        <f t="shared" ca="1" si="23"/>
        <v>#N/A</v>
      </c>
      <c r="S187" s="99"/>
      <c r="T187" s="350"/>
      <c r="U187" s="350"/>
      <c r="V187" s="349"/>
      <c r="W187" s="313"/>
      <c r="X187" s="302"/>
      <c r="Y187" s="211"/>
      <c r="Z187" s="320"/>
      <c r="AA187" s="246"/>
      <c r="AB187" s="125"/>
      <c r="AC187" s="125"/>
      <c r="AD187" s="125"/>
      <c r="AE187" s="125"/>
      <c r="AF187" s="125"/>
      <c r="AG187" s="125"/>
      <c r="AH187" s="125"/>
      <c r="AJ187" s="125"/>
      <c r="AK187" s="125"/>
      <c r="AM187" s="246"/>
      <c r="AO187" s="246"/>
      <c r="AP187" s="211"/>
      <c r="AQ187" s="211"/>
      <c r="AR187" s="199"/>
      <c r="AT187" s="225"/>
      <c r="AU187" s="225"/>
      <c r="AV187" s="225"/>
      <c r="AW187" s="99"/>
      <c r="AX187" s="199"/>
      <c r="AY187" s="199"/>
      <c r="AZ187" s="37"/>
      <c r="BA187" s="123"/>
      <c r="BB187" s="211"/>
      <c r="BC187" s="211"/>
      <c r="BD187" s="216"/>
      <c r="BE187" s="216"/>
      <c r="BF187" s="101"/>
      <c r="BG187" s="101"/>
      <c r="BH187" s="99"/>
    </row>
    <row r="188" spans="1:60" x14ac:dyDescent="0.25">
      <c r="A188">
        <v>156</v>
      </c>
      <c r="B188" s="61">
        <f ca="1">OFFSET(InputPriceData!B$15,CalculationsAndCharts!$A188+$A$11,0,1,1)</f>
        <v>42243</v>
      </c>
      <c r="C188" s="3">
        <f ca="1">OFFSET(InputPriceData!G$15,CalculationsAndCharts!$A188+$A$11,IF($C$7,8,0),1,1)</f>
        <v>274143900</v>
      </c>
      <c r="D188" s="4">
        <f ca="1">OFFSET(InputPriceData!C$15,CalculationsAndCharts!$A188+$A$11,IF($C$7,8,0),1,1)</f>
        <v>193.84</v>
      </c>
      <c r="E188" s="4">
        <f ca="1">OFFSET(InputPriceData!D$15,CalculationsAndCharts!$A188+$A$11,IF($C$7,8,0),1,1)</f>
        <v>196.2</v>
      </c>
      <c r="F188" s="4">
        <f ca="1">OFFSET(InputPriceData!E$15,CalculationsAndCharts!$A188+$A$11,IF($C$7,8,0),1,1)</f>
        <v>192.06</v>
      </c>
      <c r="G188" s="4">
        <f ca="1">OFFSET(InputPriceData!F$15,CalculationsAndCharts!$A188+$A$11,IF($C$7,8,0),1,1)</f>
        <v>196.06</v>
      </c>
      <c r="H188" s="342">
        <f t="shared" ca="1" si="18"/>
        <v>198.26499151350964</v>
      </c>
      <c r="I188" s="342">
        <f t="shared" ca="1" si="19"/>
        <v>200.34640046522259</v>
      </c>
      <c r="J188" s="340">
        <f t="shared" ca="1" si="20"/>
        <v>-2.0814089517130197</v>
      </c>
      <c r="K188" s="170">
        <f t="shared" ca="1" si="16"/>
        <v>4.3322632242710917</v>
      </c>
      <c r="L188" s="341">
        <f t="shared" ca="1" si="17"/>
        <v>0.59590825598982011</v>
      </c>
      <c r="M188" s="341">
        <f t="shared" ca="1" si="21"/>
        <v>-0.59590825598982011</v>
      </c>
      <c r="N188" s="170"/>
      <c r="O188" s="340"/>
      <c r="P188" s="3">
        <f t="shared" ca="1" si="22"/>
        <v>274143900</v>
      </c>
      <c r="Q188" s="3" t="e">
        <f t="shared" ca="1" si="23"/>
        <v>#N/A</v>
      </c>
      <c r="S188" s="99"/>
      <c r="T188" s="350"/>
      <c r="U188" s="350"/>
      <c r="V188" s="349"/>
      <c r="W188" s="313"/>
      <c r="X188" s="302"/>
      <c r="Y188" s="211"/>
      <c r="Z188" s="320"/>
      <c r="AA188" s="246"/>
      <c r="AB188" s="125"/>
      <c r="AC188" s="125"/>
      <c r="AD188" s="125"/>
      <c r="AE188" s="125"/>
      <c r="AF188" s="125"/>
      <c r="AG188" s="125"/>
      <c r="AH188" s="125"/>
      <c r="AJ188" s="125"/>
      <c r="AK188" s="125"/>
      <c r="AM188" s="246"/>
      <c r="AO188" s="246"/>
      <c r="AP188" s="211"/>
      <c r="AQ188" s="211"/>
      <c r="AR188" s="199"/>
      <c r="AT188" s="225"/>
      <c r="AU188" s="225"/>
      <c r="AV188" s="225"/>
      <c r="AW188" s="99"/>
      <c r="AX188" s="199"/>
      <c r="AY188" s="199"/>
      <c r="AZ188" s="37"/>
      <c r="BA188" s="123"/>
      <c r="BB188" s="211"/>
      <c r="BC188" s="211"/>
      <c r="BD188" s="216"/>
      <c r="BE188" s="216"/>
      <c r="BF188" s="101"/>
      <c r="BG188" s="101"/>
      <c r="BH188" s="99"/>
    </row>
    <row r="189" spans="1:60" x14ac:dyDescent="0.25">
      <c r="A189">
        <v>157</v>
      </c>
      <c r="B189" s="61">
        <f ca="1">OFFSET(InputPriceData!B$15,CalculationsAndCharts!$A189+$A$11,0,1,1)</f>
        <v>42242</v>
      </c>
      <c r="C189" s="3">
        <f ca="1">OFFSET(InputPriceData!G$15,CalculationsAndCharts!$A189+$A$11,IF($C$7,8,0),1,1)</f>
        <v>339257000</v>
      </c>
      <c r="D189" s="4">
        <f ca="1">OFFSET(InputPriceData!C$15,CalculationsAndCharts!$A189+$A$11,IF($C$7,8,0),1,1)</f>
        <v>188.98</v>
      </c>
      <c r="E189" s="4">
        <f ca="1">OFFSET(InputPriceData!D$15,CalculationsAndCharts!$A189+$A$11,IF($C$7,8,0),1,1)</f>
        <v>191.65</v>
      </c>
      <c r="F189" s="4">
        <f ca="1">OFFSET(InputPriceData!E$15,CalculationsAndCharts!$A189+$A$11,IF($C$7,8,0),1,1)</f>
        <v>185.33</v>
      </c>
      <c r="G189" s="4">
        <f ca="1">OFFSET(InputPriceData!F$15,CalculationsAndCharts!$A189+$A$11,IF($C$7,8,0),1,1)</f>
        <v>191.32</v>
      </c>
      <c r="H189" s="342">
        <f t="shared" ca="1" si="18"/>
        <v>198.57999030115388</v>
      </c>
      <c r="I189" s="342">
        <f t="shared" ca="1" si="19"/>
        <v>200.73607323478828</v>
      </c>
      <c r="J189" s="340">
        <f t="shared" ca="1" si="20"/>
        <v>-2.1560829336344813</v>
      </c>
      <c r="K189" s="170">
        <f t="shared" ca="1" si="16"/>
        <v>4.6486936167098714</v>
      </c>
      <c r="L189" s="341">
        <f t="shared" ca="1" si="17"/>
        <v>0.51838197964076527</v>
      </c>
      <c r="M189" s="341">
        <f t="shared" ca="1" si="21"/>
        <v>-0.51838197964076527</v>
      </c>
      <c r="N189" s="170"/>
      <c r="O189" s="340"/>
      <c r="P189" s="3">
        <f t="shared" ca="1" si="22"/>
        <v>339257000</v>
      </c>
      <c r="Q189" s="3" t="e">
        <f t="shared" ca="1" si="23"/>
        <v>#N/A</v>
      </c>
      <c r="S189" s="99"/>
      <c r="T189" s="350"/>
      <c r="U189" s="350"/>
      <c r="V189" s="349"/>
      <c r="W189" s="313"/>
      <c r="X189" s="302"/>
      <c r="Y189" s="211"/>
      <c r="Z189" s="320"/>
      <c r="AA189" s="246"/>
      <c r="AB189" s="125"/>
      <c r="AC189" s="125"/>
      <c r="AD189" s="125"/>
      <c r="AE189" s="125"/>
      <c r="AF189" s="125"/>
      <c r="AG189" s="125"/>
      <c r="AH189" s="125"/>
      <c r="AJ189" s="125"/>
      <c r="AK189" s="125"/>
      <c r="AM189" s="246"/>
      <c r="AO189" s="246"/>
      <c r="AP189" s="211"/>
      <c r="AQ189" s="211"/>
      <c r="AR189" s="199"/>
      <c r="AT189" s="225"/>
      <c r="AU189" s="225"/>
      <c r="AV189" s="225"/>
      <c r="AW189" s="99"/>
      <c r="AX189" s="199"/>
      <c r="AY189" s="199"/>
      <c r="AZ189" s="37"/>
      <c r="BA189" s="123"/>
      <c r="BB189" s="211"/>
      <c r="BC189" s="211"/>
      <c r="BD189" s="216"/>
      <c r="BE189" s="216"/>
      <c r="BF189" s="101"/>
      <c r="BG189" s="101"/>
      <c r="BH189" s="99"/>
    </row>
    <row r="190" spans="1:60" x14ac:dyDescent="0.25">
      <c r="A190">
        <v>158</v>
      </c>
      <c r="B190" s="61">
        <f ca="1">OFFSET(InputPriceData!B$15,CalculationsAndCharts!$A190+$A$11,0,1,1)</f>
        <v>42241</v>
      </c>
      <c r="C190" s="3">
        <f ca="1">OFFSET(InputPriceData!G$15,CalculationsAndCharts!$A190+$A$11,IF($C$7,8,0),1,1)</f>
        <v>369833100</v>
      </c>
      <c r="D190" s="4">
        <f ca="1">OFFSET(InputPriceData!C$15,CalculationsAndCharts!$A190+$A$11,IF($C$7,8,0),1,1)</f>
        <v>192.28</v>
      </c>
      <c r="E190" s="4">
        <f ca="1">OFFSET(InputPriceData!D$15,CalculationsAndCharts!$A190+$A$11,IF($C$7,8,0),1,1)</f>
        <v>192.3</v>
      </c>
      <c r="F190" s="4">
        <f ca="1">OFFSET(InputPriceData!E$15,CalculationsAndCharts!$A190+$A$11,IF($C$7,8,0),1,1)</f>
        <v>183.9</v>
      </c>
      <c r="G190" s="4">
        <f ca="1">OFFSET(InputPriceData!F$15,CalculationsAndCharts!$A190+$A$11,IF($C$7,8,0),1,1)</f>
        <v>184.25</v>
      </c>
      <c r="H190" s="342">
        <f t="shared" ca="1" si="18"/>
        <v>199.61713177274731</v>
      </c>
      <c r="I190" s="342">
        <f t="shared" ca="1" si="19"/>
        <v>201.59207989249632</v>
      </c>
      <c r="J190" s="340">
        <f t="shared" ca="1" si="20"/>
        <v>-1.9749481197491026</v>
      </c>
      <c r="K190" s="170">
        <f t="shared" ca="1" si="16"/>
        <v>3.9004200757005156</v>
      </c>
      <c r="L190" s="341">
        <f t="shared" ca="1" si="17"/>
        <v>0.41961991088974437</v>
      </c>
      <c r="M190" s="341">
        <f t="shared" ca="1" si="21"/>
        <v>-0.41961991088974437</v>
      </c>
      <c r="N190" s="170"/>
      <c r="O190" s="340"/>
      <c r="P190" s="3" t="e">
        <f t="shared" ca="1" si="22"/>
        <v>#N/A</v>
      </c>
      <c r="Q190" s="3">
        <f t="shared" ca="1" si="23"/>
        <v>369833100</v>
      </c>
      <c r="S190" s="99"/>
      <c r="T190" s="350"/>
      <c r="U190" s="350"/>
      <c r="V190" s="349"/>
      <c r="W190" s="313"/>
      <c r="X190" s="302"/>
      <c r="Y190" s="211"/>
      <c r="Z190" s="320"/>
      <c r="AA190" s="246"/>
      <c r="AB190" s="125"/>
      <c r="AC190" s="125"/>
      <c r="AD190" s="125"/>
      <c r="AE190" s="125"/>
      <c r="AF190" s="125"/>
      <c r="AG190" s="125"/>
      <c r="AH190" s="125"/>
      <c r="AJ190" s="125"/>
      <c r="AK190" s="125"/>
      <c r="AM190" s="246"/>
      <c r="AO190" s="246"/>
      <c r="AP190" s="211"/>
      <c r="AQ190" s="211"/>
      <c r="AR190" s="199"/>
      <c r="AT190" s="225"/>
      <c r="AU190" s="225"/>
      <c r="AV190" s="225"/>
      <c r="AW190" s="99"/>
      <c r="AX190" s="199"/>
      <c r="AY190" s="199"/>
      <c r="AZ190" s="37"/>
      <c r="BA190" s="123"/>
      <c r="BB190" s="211"/>
      <c r="BC190" s="211"/>
      <c r="BD190" s="216"/>
      <c r="BE190" s="216"/>
      <c r="BF190" s="101"/>
      <c r="BG190" s="101"/>
      <c r="BH190" s="99"/>
    </row>
    <row r="191" spans="1:60" x14ac:dyDescent="0.25">
      <c r="A191">
        <v>159</v>
      </c>
      <c r="B191" s="61">
        <f ca="1">OFFSET(InputPriceData!B$15,CalculationsAndCharts!$A191+$A$11,0,1,1)</f>
        <v>42240</v>
      </c>
      <c r="C191" s="3">
        <f ca="1">OFFSET(InputPriceData!G$15,CalculationsAndCharts!$A191+$A$11,IF($C$7,8,0),1,1)</f>
        <v>507244300</v>
      </c>
      <c r="D191" s="4">
        <f ca="1">OFFSET(InputPriceData!C$15,CalculationsAndCharts!$A191+$A$11,IF($C$7,8,0),1,1)</f>
        <v>184.47</v>
      </c>
      <c r="E191" s="4">
        <f ca="1">OFFSET(InputPriceData!D$15,CalculationsAndCharts!$A191+$A$11,IF($C$7,8,0),1,1)</f>
        <v>194.29</v>
      </c>
      <c r="F191" s="4">
        <f ca="1">OFFSET(InputPriceData!E$15,CalculationsAndCharts!$A191+$A$11,IF($C$7,8,0),1,1)</f>
        <v>179.46</v>
      </c>
      <c r="G191" s="4">
        <f ca="1">OFFSET(InputPriceData!F$15,CalculationsAndCharts!$A191+$A$11,IF($C$7,8,0),1,1)</f>
        <v>186.44</v>
      </c>
      <c r="H191" s="342">
        <f t="shared" ca="1" si="18"/>
        <v>201.81243631171122</v>
      </c>
      <c r="I191" s="342">
        <f t="shared" ca="1" si="19"/>
        <v>203.168632609996</v>
      </c>
      <c r="J191" s="340">
        <f t="shared" ca="1" si="20"/>
        <v>-1.3561962982848748</v>
      </c>
      <c r="K191" s="170">
        <f t="shared" ca="1" si="16"/>
        <v>1.839268399481597</v>
      </c>
      <c r="L191" s="341">
        <f t="shared" ca="1" si="17"/>
        <v>0.31370573938037033</v>
      </c>
      <c r="M191" s="341">
        <f t="shared" ca="1" si="21"/>
        <v>-0.31370573938037033</v>
      </c>
      <c r="N191" s="170"/>
      <c r="O191" s="340"/>
      <c r="P191" s="3">
        <f t="shared" ca="1" si="22"/>
        <v>507244300</v>
      </c>
      <c r="Q191" s="3" t="e">
        <f t="shared" ca="1" si="23"/>
        <v>#N/A</v>
      </c>
      <c r="S191" s="99"/>
      <c r="T191" s="350"/>
      <c r="U191" s="350"/>
      <c r="V191" s="349"/>
      <c r="W191" s="313"/>
      <c r="X191" s="302"/>
      <c r="Y191" s="211"/>
      <c r="Z191" s="320"/>
      <c r="AA191" s="246"/>
      <c r="AB191" s="125"/>
      <c r="AC191" s="125"/>
      <c r="AD191" s="125"/>
      <c r="AE191" s="125"/>
      <c r="AF191" s="125"/>
      <c r="AG191" s="125"/>
      <c r="AH191" s="125"/>
      <c r="AJ191" s="125"/>
      <c r="AK191" s="125"/>
      <c r="AM191" s="246"/>
      <c r="AO191" s="246"/>
      <c r="AP191" s="211"/>
      <c r="AQ191" s="211"/>
      <c r="AR191" s="199"/>
      <c r="AT191" s="225"/>
      <c r="AU191" s="225"/>
      <c r="AV191" s="225"/>
      <c r="AW191" s="99"/>
      <c r="AX191" s="199"/>
      <c r="AY191" s="199"/>
      <c r="AZ191" s="37"/>
      <c r="BA191" s="123"/>
      <c r="BB191" s="211"/>
      <c r="BC191" s="211"/>
      <c r="BD191" s="216"/>
      <c r="BE191" s="216"/>
      <c r="BF191" s="101"/>
      <c r="BG191" s="101"/>
      <c r="BH191" s="99"/>
    </row>
    <row r="192" spans="1:60" x14ac:dyDescent="0.25">
      <c r="A192">
        <v>160</v>
      </c>
      <c r="B192" s="61">
        <f ca="1">OFFSET(InputPriceData!B$15,CalculationsAndCharts!$A192+$A$11,0,1,1)</f>
        <v>42237</v>
      </c>
      <c r="C192" s="3">
        <f ca="1">OFFSET(InputPriceData!G$15,CalculationsAndCharts!$A192+$A$11,IF($C$7,8,0),1,1)</f>
        <v>346588500</v>
      </c>
      <c r="D192" s="4">
        <f ca="1">OFFSET(InputPriceData!C$15,CalculationsAndCharts!$A192+$A$11,IF($C$7,8,0),1,1)</f>
        <v>198.48</v>
      </c>
      <c r="E192" s="4">
        <f ca="1">OFFSET(InputPriceData!D$15,CalculationsAndCharts!$A192+$A$11,IF($C$7,8,0),1,1)</f>
        <v>200.65</v>
      </c>
      <c r="F192" s="4">
        <f ca="1">OFFSET(InputPriceData!E$15,CalculationsAndCharts!$A192+$A$11,IF($C$7,8,0),1,1)</f>
        <v>194.33</v>
      </c>
      <c r="G192" s="4">
        <f ca="1">OFFSET(InputPriceData!F$15,CalculationsAndCharts!$A192+$A$11,IF($C$7,8,0),1,1)</f>
        <v>194.64</v>
      </c>
      <c r="H192" s="342">
        <f t="shared" ca="1" si="18"/>
        <v>204.00849864195567</v>
      </c>
      <c r="I192" s="342">
        <f t="shared" ca="1" si="19"/>
        <v>204.68941739272293</v>
      </c>
      <c r="J192" s="340">
        <f t="shared" ca="1" si="20"/>
        <v>-0.68091875076733344</v>
      </c>
      <c r="K192" s="170">
        <f t="shared" ca="1" si="16"/>
        <v>0.46365034514654596</v>
      </c>
      <c r="L192" s="341">
        <f t="shared" ca="1" si="17"/>
        <v>0.24844705837410061</v>
      </c>
      <c r="M192" s="341">
        <f t="shared" ca="1" si="21"/>
        <v>-0.24844705837410061</v>
      </c>
      <c r="N192" s="170"/>
      <c r="O192" s="340"/>
      <c r="P192" s="3" t="e">
        <f t="shared" ca="1" si="22"/>
        <v>#N/A</v>
      </c>
      <c r="Q192" s="3">
        <f t="shared" ca="1" si="23"/>
        <v>346588500</v>
      </c>
      <c r="S192" s="99"/>
      <c r="T192" s="350"/>
      <c r="U192" s="350"/>
      <c r="V192" s="349"/>
      <c r="W192" s="313"/>
      <c r="X192" s="302"/>
      <c r="Y192" s="211"/>
      <c r="Z192" s="320"/>
      <c r="AA192" s="246"/>
      <c r="AB192" s="125"/>
      <c r="AC192" s="125"/>
      <c r="AD192" s="125"/>
      <c r="AE192" s="125"/>
      <c r="AF192" s="125"/>
      <c r="AG192" s="125"/>
      <c r="AH192" s="125"/>
      <c r="AJ192" s="125"/>
      <c r="AK192" s="125"/>
      <c r="AM192" s="246"/>
      <c r="AO192" s="246"/>
      <c r="AP192" s="211"/>
      <c r="AQ192" s="211"/>
      <c r="AR192" s="199"/>
      <c r="AT192" s="225"/>
      <c r="AU192" s="225"/>
      <c r="AV192" s="225"/>
      <c r="AW192" s="99"/>
      <c r="AX192" s="199"/>
      <c r="AY192" s="199"/>
      <c r="AZ192" s="37"/>
      <c r="BA192" s="123"/>
      <c r="BB192" s="211"/>
      <c r="BC192" s="211"/>
      <c r="BD192" s="216"/>
      <c r="BE192" s="216"/>
      <c r="BF192" s="101"/>
      <c r="BG192" s="101"/>
      <c r="BH192" s="99"/>
    </row>
    <row r="193" spans="1:60" x14ac:dyDescent="0.25">
      <c r="A193">
        <v>161</v>
      </c>
      <c r="B193" s="61">
        <f ca="1">OFFSET(InputPriceData!B$15,CalculationsAndCharts!$A193+$A$11,0,1,1)</f>
        <v>42236</v>
      </c>
      <c r="C193" s="3">
        <f ca="1">OFFSET(InputPriceData!G$15,CalculationsAndCharts!$A193+$A$11,IF($C$7,8,0),1,1)</f>
        <v>194327900</v>
      </c>
      <c r="D193" s="4">
        <f ca="1">OFFSET(InputPriceData!C$15,CalculationsAndCharts!$A193+$A$11,IF($C$7,8,0),1,1)</f>
        <v>203.18</v>
      </c>
      <c r="E193" s="4">
        <f ca="1">OFFSET(InputPriceData!D$15,CalculationsAndCharts!$A193+$A$11,IF($C$7,8,0),1,1)</f>
        <v>204.93</v>
      </c>
      <c r="F193" s="4">
        <f ca="1">OFFSET(InputPriceData!E$15,CalculationsAndCharts!$A193+$A$11,IF($C$7,8,0),1,1)</f>
        <v>200.61</v>
      </c>
      <c r="G193" s="4">
        <f ca="1">OFFSET(InputPriceData!F$15,CalculationsAndCharts!$A193+$A$11,IF($C$7,8,0),1,1)</f>
        <v>200.68</v>
      </c>
      <c r="H193" s="342">
        <f t="shared" ca="1" si="18"/>
        <v>205.34685559080648</v>
      </c>
      <c r="I193" s="342">
        <f t="shared" ca="1" si="19"/>
        <v>205.60300079206138</v>
      </c>
      <c r="J193" s="340">
        <f t="shared" ca="1" si="20"/>
        <v>-0.25614520125497892</v>
      </c>
      <c r="K193" s="170">
        <f t="shared" ca="1" si="16"/>
        <v>6.5610364125953655E-2</v>
      </c>
      <c r="L193" s="341">
        <f t="shared" ca="1" si="17"/>
        <v>0.2291027853075964</v>
      </c>
      <c r="M193" s="341">
        <f t="shared" ca="1" si="21"/>
        <v>-0.2291027853075964</v>
      </c>
      <c r="N193" s="170"/>
      <c r="O193" s="340"/>
      <c r="P193" s="3" t="e">
        <f t="shared" ca="1" si="22"/>
        <v>#N/A</v>
      </c>
      <c r="Q193" s="3">
        <f t="shared" ca="1" si="23"/>
        <v>194327900</v>
      </c>
      <c r="S193" s="99"/>
      <c r="T193" s="350"/>
      <c r="U193" s="350"/>
      <c r="V193" s="349"/>
      <c r="W193" s="313"/>
      <c r="X193" s="302"/>
      <c r="Y193" s="211"/>
      <c r="Z193" s="320"/>
      <c r="AA193" s="246"/>
      <c r="AB193" s="125"/>
      <c r="AC193" s="125"/>
      <c r="AD193" s="125"/>
      <c r="AE193" s="125"/>
      <c r="AF193" s="125"/>
      <c r="AG193" s="125"/>
      <c r="AH193" s="125"/>
      <c r="AJ193" s="125"/>
      <c r="AK193" s="125"/>
      <c r="AM193" s="246"/>
      <c r="AO193" s="246"/>
      <c r="AP193" s="211"/>
      <c r="AQ193" s="211"/>
      <c r="AR193" s="199"/>
      <c r="AT193" s="225"/>
      <c r="AU193" s="225"/>
      <c r="AV193" s="225"/>
      <c r="AW193" s="99"/>
      <c r="AX193" s="199"/>
      <c r="AY193" s="199"/>
      <c r="AZ193" s="37"/>
      <c r="BA193" s="123"/>
      <c r="BB193" s="211"/>
      <c r="BC193" s="211"/>
      <c r="BD193" s="216"/>
      <c r="BE193" s="216"/>
      <c r="BF193" s="101"/>
      <c r="BG193" s="101"/>
      <c r="BH193" s="99"/>
    </row>
    <row r="194" spans="1:60" x14ac:dyDescent="0.25">
      <c r="A194">
        <v>162</v>
      </c>
      <c r="B194" s="61">
        <f ca="1">OFFSET(InputPriceData!B$15,CalculationsAndCharts!$A194+$A$11,0,1,1)</f>
        <v>42235</v>
      </c>
      <c r="C194" s="3">
        <f ca="1">OFFSET(InputPriceData!G$15,CalculationsAndCharts!$A194+$A$11,IF($C$7,8,0),1,1)</f>
        <v>172946000</v>
      </c>
      <c r="D194" s="4">
        <f ca="1">OFFSET(InputPriceData!C$15,CalculationsAndCharts!$A194+$A$11,IF($C$7,8,0),1,1)</f>
        <v>205.72</v>
      </c>
      <c r="E194" s="4">
        <f ca="1">OFFSET(InputPriceData!D$15,CalculationsAndCharts!$A194+$A$11,IF($C$7,8,0),1,1)</f>
        <v>206.62</v>
      </c>
      <c r="F194" s="4">
        <f ca="1">OFFSET(InputPriceData!E$15,CalculationsAndCharts!$A194+$A$11,IF($C$7,8,0),1,1)</f>
        <v>204.01</v>
      </c>
      <c r="G194" s="4">
        <f ca="1">OFFSET(InputPriceData!F$15,CalculationsAndCharts!$A194+$A$11,IF($C$7,8,0),1,1)</f>
        <v>204.96</v>
      </c>
      <c r="H194" s="342">
        <f t="shared" ca="1" si="18"/>
        <v>206.01354924663596</v>
      </c>
      <c r="I194" s="342">
        <f t="shared" ca="1" si="19"/>
        <v>206.05054631861242</v>
      </c>
      <c r="J194" s="340">
        <f t="shared" ca="1" si="20"/>
        <v>-3.6997071976524458E-2</v>
      </c>
      <c r="K194" s="170">
        <f t="shared" ca="1" si="16"/>
        <v>1.3687833348361314E-3</v>
      </c>
      <c r="L194" s="341">
        <f t="shared" ca="1" si="17"/>
        <v>0.22656353904628826</v>
      </c>
      <c r="M194" s="341">
        <f t="shared" ca="1" si="21"/>
        <v>-0.22656353904628826</v>
      </c>
      <c r="N194" s="170"/>
      <c r="O194" s="340"/>
      <c r="P194" s="3" t="e">
        <f t="shared" ca="1" si="22"/>
        <v>#N/A</v>
      </c>
      <c r="Q194" s="3">
        <f t="shared" ca="1" si="23"/>
        <v>172946000</v>
      </c>
      <c r="S194" s="99"/>
      <c r="T194" s="350"/>
      <c r="U194" s="350"/>
      <c r="V194" s="349"/>
      <c r="W194" s="313"/>
      <c r="X194" s="302"/>
      <c r="Y194" s="211"/>
      <c r="Z194" s="320"/>
      <c r="AA194" s="246"/>
      <c r="AB194" s="125"/>
      <c r="AC194" s="125"/>
      <c r="AD194" s="125"/>
      <c r="AE194" s="125"/>
      <c r="AF194" s="125"/>
      <c r="AG194" s="125"/>
      <c r="AH194" s="125"/>
      <c r="AJ194" s="125"/>
      <c r="AK194" s="125"/>
      <c r="AM194" s="246"/>
      <c r="AO194" s="246"/>
      <c r="AP194" s="211"/>
      <c r="AQ194" s="211"/>
      <c r="AR194" s="199"/>
      <c r="AT194" s="225"/>
      <c r="AU194" s="225"/>
      <c r="AV194" s="225"/>
      <c r="AW194" s="99"/>
      <c r="AX194" s="199"/>
      <c r="AY194" s="199"/>
      <c r="AZ194" s="37"/>
      <c r="BA194" s="123"/>
      <c r="BB194" s="211"/>
      <c r="BC194" s="211"/>
      <c r="BD194" s="216"/>
      <c r="BE194" s="216"/>
      <c r="BF194" s="101"/>
      <c r="BG194" s="101"/>
      <c r="BH194" s="99"/>
    </row>
    <row r="195" spans="1:60" x14ac:dyDescent="0.25">
      <c r="A195">
        <v>163</v>
      </c>
      <c r="B195" s="61">
        <f ca="1">OFFSET(InputPriceData!B$15,CalculationsAndCharts!$A195+$A$11,0,1,1)</f>
        <v>42234</v>
      </c>
      <c r="C195" s="3">
        <f ca="1">OFFSET(InputPriceData!G$15,CalculationsAndCharts!$A195+$A$11,IF($C$7,8,0),1,1)</f>
        <v>71692700</v>
      </c>
      <c r="D195" s="4">
        <f ca="1">OFFSET(InputPriceData!C$15,CalculationsAndCharts!$A195+$A$11,IF($C$7,8,0),1,1)</f>
        <v>206.87</v>
      </c>
      <c r="E195" s="4">
        <f ca="1">OFFSET(InputPriceData!D$15,CalculationsAndCharts!$A195+$A$11,IF($C$7,8,0),1,1)</f>
        <v>207.28</v>
      </c>
      <c r="F195" s="4">
        <f ca="1">OFFSET(InputPriceData!E$15,CalculationsAndCharts!$A195+$A$11,IF($C$7,8,0),1,1)</f>
        <v>206.32</v>
      </c>
      <c r="G195" s="4">
        <f ca="1">OFFSET(InputPriceData!F$15,CalculationsAndCharts!$A195+$A$11,IF($C$7,8,0),1,1)</f>
        <v>206.59</v>
      </c>
      <c r="H195" s="342">
        <f t="shared" ca="1" si="18"/>
        <v>206.16405628186968</v>
      </c>
      <c r="I195" s="342">
        <f t="shared" ca="1" si="19"/>
        <v>206.14968689303171</v>
      </c>
      <c r="J195" s="340">
        <f t="shared" ca="1" si="20"/>
        <v>1.43693888378678E-2</v>
      </c>
      <c r="K195" s="170">
        <f t="shared" ca="1" si="16"/>
        <v>2.0647933557383971E-4</v>
      </c>
      <c r="L195" s="341">
        <f t="shared" ca="1" si="17"/>
        <v>0.2270385724356522</v>
      </c>
      <c r="M195" s="341">
        <f t="shared" ca="1" si="21"/>
        <v>-0.2270385724356522</v>
      </c>
      <c r="N195" s="170"/>
      <c r="O195" s="340"/>
      <c r="P195" s="3" t="e">
        <f t="shared" ca="1" si="22"/>
        <v>#N/A</v>
      </c>
      <c r="Q195" s="3">
        <f t="shared" ca="1" si="23"/>
        <v>71692700</v>
      </c>
      <c r="S195" s="99"/>
      <c r="T195" s="350"/>
      <c r="U195" s="350"/>
      <c r="V195" s="349"/>
      <c r="W195" s="313"/>
      <c r="X195" s="302"/>
      <c r="Y195" s="211"/>
      <c r="Z195" s="320"/>
      <c r="AA195" s="246"/>
      <c r="AB195" s="125"/>
      <c r="AC195" s="125"/>
      <c r="AD195" s="125"/>
      <c r="AE195" s="125"/>
      <c r="AF195" s="125"/>
      <c r="AG195" s="125"/>
      <c r="AH195" s="125"/>
      <c r="AJ195" s="125"/>
      <c r="AK195" s="125"/>
      <c r="AM195" s="246"/>
      <c r="AO195" s="246"/>
      <c r="AP195" s="211"/>
      <c r="AQ195" s="211"/>
      <c r="AR195" s="199"/>
      <c r="AT195" s="225"/>
      <c r="AU195" s="225"/>
      <c r="AV195" s="225"/>
      <c r="AW195" s="99"/>
      <c r="AX195" s="199"/>
      <c r="AY195" s="199"/>
      <c r="AZ195" s="37"/>
      <c r="BA195" s="123"/>
      <c r="BB195" s="211"/>
      <c r="BC195" s="211"/>
      <c r="BD195" s="216"/>
      <c r="BE195" s="216"/>
      <c r="BF195" s="101"/>
      <c r="BG195" s="101"/>
      <c r="BH195" s="99"/>
    </row>
    <row r="196" spans="1:60" x14ac:dyDescent="0.25">
      <c r="A196">
        <v>164</v>
      </c>
      <c r="B196" s="61">
        <f ca="1">OFFSET(InputPriceData!B$15,CalculationsAndCharts!$A196+$A$11,0,1,1)</f>
        <v>42233</v>
      </c>
      <c r="C196" s="3">
        <f ca="1">OFFSET(InputPriceData!G$15,CalculationsAndCharts!$A196+$A$11,IF($C$7,8,0),1,1)</f>
        <v>79072600</v>
      </c>
      <c r="D196" s="4">
        <f ca="1">OFFSET(InputPriceData!C$15,CalculationsAndCharts!$A196+$A$11,IF($C$7,8,0),1,1)</f>
        <v>205.34</v>
      </c>
      <c r="E196" s="4">
        <f ca="1">OFFSET(InputPriceData!D$15,CalculationsAndCharts!$A196+$A$11,IF($C$7,8,0),1,1)</f>
        <v>207.19</v>
      </c>
      <c r="F196" s="4">
        <f ca="1">OFFSET(InputPriceData!E$15,CalculationsAndCharts!$A196+$A$11,IF($C$7,8,0),1,1)</f>
        <v>204.8</v>
      </c>
      <c r="G196" s="4">
        <f ca="1">OFFSET(InputPriceData!F$15,CalculationsAndCharts!$A196+$A$11,IF($C$7,8,0),1,1)</f>
        <v>207.19</v>
      </c>
      <c r="H196" s="342">
        <f t="shared" ca="1" si="18"/>
        <v>206.10320717927965</v>
      </c>
      <c r="I196" s="342">
        <f t="shared" ca="1" si="19"/>
        <v>206.10965842876186</v>
      </c>
      <c r="J196" s="340">
        <f t="shared" ca="1" si="20"/>
        <v>-6.4512494823432409E-3</v>
      </c>
      <c r="K196" s="170">
        <f t="shared" ca="1" si="16"/>
        <v>4.1618619883433931E-5</v>
      </c>
      <c r="L196" s="341">
        <f t="shared" ca="1" si="17"/>
        <v>0.22703269120666905</v>
      </c>
      <c r="M196" s="341">
        <f t="shared" ca="1" si="21"/>
        <v>-0.22703269120666905</v>
      </c>
      <c r="N196" s="170"/>
      <c r="O196" s="340"/>
      <c r="P196" s="3">
        <f t="shared" ca="1" si="22"/>
        <v>79072600</v>
      </c>
      <c r="Q196" s="3" t="e">
        <f t="shared" ca="1" si="23"/>
        <v>#N/A</v>
      </c>
      <c r="S196" s="99"/>
      <c r="T196" s="350"/>
      <c r="U196" s="350"/>
      <c r="V196" s="349"/>
      <c r="W196" s="313"/>
      <c r="X196" s="302"/>
      <c r="Y196" s="211"/>
      <c r="Z196" s="320"/>
      <c r="AA196" s="246"/>
      <c r="AB196" s="125"/>
      <c r="AC196" s="125"/>
      <c r="AD196" s="125"/>
      <c r="AE196" s="125"/>
      <c r="AF196" s="125"/>
      <c r="AG196" s="125"/>
      <c r="AH196" s="125"/>
      <c r="AJ196" s="125"/>
      <c r="AK196" s="125"/>
      <c r="AM196" s="246"/>
      <c r="AO196" s="246"/>
      <c r="AP196" s="211"/>
      <c r="AQ196" s="211"/>
      <c r="AR196" s="199"/>
      <c r="AT196" s="225"/>
      <c r="AU196" s="225"/>
      <c r="AV196" s="225"/>
      <c r="AW196" s="99"/>
      <c r="AX196" s="199"/>
      <c r="AY196" s="199"/>
      <c r="AZ196" s="37"/>
      <c r="BA196" s="123"/>
      <c r="BB196" s="211"/>
      <c r="BC196" s="211"/>
      <c r="BD196" s="216"/>
      <c r="BE196" s="216"/>
      <c r="BF196" s="101"/>
      <c r="BG196" s="101"/>
      <c r="BH196" s="99"/>
    </row>
    <row r="197" spans="1:60" x14ac:dyDescent="0.25">
      <c r="A197">
        <v>165</v>
      </c>
      <c r="B197" s="61">
        <f ca="1">OFFSET(InputPriceData!B$15,CalculationsAndCharts!$A197+$A$11,0,1,1)</f>
        <v>42230</v>
      </c>
      <c r="C197" s="3">
        <f ca="1">OFFSET(InputPriceData!G$15,CalculationsAndCharts!$A197+$A$11,IF($C$7,8,0),1,1)</f>
        <v>72786500</v>
      </c>
      <c r="D197" s="4">
        <f ca="1">OFFSET(InputPriceData!C$15,CalculationsAndCharts!$A197+$A$11,IF($C$7,8,0),1,1)</f>
        <v>205.07</v>
      </c>
      <c r="E197" s="4">
        <f ca="1">OFFSET(InputPriceData!D$15,CalculationsAndCharts!$A197+$A$11,IF($C$7,8,0),1,1)</f>
        <v>206.13</v>
      </c>
      <c r="F197" s="4">
        <f ca="1">OFFSET(InputPriceData!E$15,CalculationsAndCharts!$A197+$A$11,IF($C$7,8,0),1,1)</f>
        <v>204.9</v>
      </c>
      <c r="G197" s="4">
        <f ca="1">OFFSET(InputPriceData!F$15,CalculationsAndCharts!$A197+$A$11,IF($C$7,8,0),1,1)</f>
        <v>206.04</v>
      </c>
      <c r="H197" s="342">
        <f t="shared" ca="1" si="18"/>
        <v>205.94795106203387</v>
      </c>
      <c r="I197" s="342">
        <f t="shared" ca="1" si="19"/>
        <v>206.01144555864929</v>
      </c>
      <c r="J197" s="340">
        <f t="shared" ca="1" si="20"/>
        <v>-6.3494496615563389E-2</v>
      </c>
      <c r="K197" s="170">
        <f t="shared" ca="1" si="16"/>
        <v>4.0315511004637905E-3</v>
      </c>
      <c r="L197" s="341">
        <f t="shared" ca="1" si="17"/>
        <v>0.22763041111528148</v>
      </c>
      <c r="M197" s="341">
        <f t="shared" ca="1" si="21"/>
        <v>-0.22763041111528148</v>
      </c>
      <c r="N197" s="170"/>
      <c r="O197" s="340"/>
      <c r="P197" s="3">
        <f t="shared" ca="1" si="22"/>
        <v>72786500</v>
      </c>
      <c r="Q197" s="3" t="e">
        <f t="shared" ca="1" si="23"/>
        <v>#N/A</v>
      </c>
      <c r="S197" s="99"/>
      <c r="T197" s="350"/>
      <c r="U197" s="350"/>
      <c r="V197" s="349"/>
      <c r="W197" s="313"/>
      <c r="X197" s="302"/>
      <c r="Y197" s="211"/>
      <c r="Z197" s="320"/>
      <c r="AA197" s="246"/>
      <c r="AB197" s="125"/>
      <c r="AC197" s="125"/>
      <c r="AD197" s="125"/>
      <c r="AE197" s="125"/>
      <c r="AF197" s="125"/>
      <c r="AG197" s="125"/>
      <c r="AH197" s="125"/>
      <c r="AJ197" s="125"/>
      <c r="AK197" s="125"/>
      <c r="AM197" s="246"/>
      <c r="AO197" s="246"/>
      <c r="AP197" s="211"/>
      <c r="AQ197" s="211"/>
      <c r="AR197" s="199"/>
      <c r="AT197" s="225"/>
      <c r="AU197" s="225"/>
      <c r="AV197" s="225"/>
      <c r="AW197" s="99"/>
      <c r="AX197" s="199"/>
      <c r="AY197" s="199"/>
      <c r="AZ197" s="37"/>
      <c r="BA197" s="123"/>
      <c r="BB197" s="211"/>
      <c r="BC197" s="211"/>
      <c r="BD197" s="216"/>
      <c r="BE197" s="216"/>
      <c r="BF197" s="101"/>
      <c r="BG197" s="101"/>
      <c r="BH197" s="99"/>
    </row>
    <row r="198" spans="1:60" x14ac:dyDescent="0.25">
      <c r="A198">
        <v>166</v>
      </c>
      <c r="B198" s="61">
        <f ca="1">OFFSET(InputPriceData!B$15,CalculationsAndCharts!$A198+$A$11,0,1,1)</f>
        <v>42229</v>
      </c>
      <c r="C198" s="3">
        <f ca="1">OFFSET(InputPriceData!G$15,CalculationsAndCharts!$A198+$A$11,IF($C$7,8,0),1,1)</f>
        <v>89383300</v>
      </c>
      <c r="D198" s="4">
        <f ca="1">OFFSET(InputPriceData!C$15,CalculationsAndCharts!$A198+$A$11,IF($C$7,8,0),1,1)</f>
        <v>205.36</v>
      </c>
      <c r="E198" s="4">
        <f ca="1">OFFSET(InputPriceData!D$15,CalculationsAndCharts!$A198+$A$11,IF($C$7,8,0),1,1)</f>
        <v>206.17</v>
      </c>
      <c r="F198" s="4">
        <f ca="1">OFFSET(InputPriceData!E$15,CalculationsAndCharts!$A198+$A$11,IF($C$7,8,0),1,1)</f>
        <v>204.65</v>
      </c>
      <c r="G198" s="4">
        <f ca="1">OFFSET(InputPriceData!F$15,CalculationsAndCharts!$A198+$A$11,IF($C$7,8,0),1,1)</f>
        <v>205.29</v>
      </c>
      <c r="H198" s="342">
        <f t="shared" ca="1" si="18"/>
        <v>205.93480121375299</v>
      </c>
      <c r="I198" s="342">
        <f t="shared" ca="1" si="19"/>
        <v>206.00884970034468</v>
      </c>
      <c r="J198" s="340">
        <f t="shared" ca="1" si="20"/>
        <v>-7.4048486591842488E-2</v>
      </c>
      <c r="K198" s="170">
        <f t="shared" ca="1" si="16"/>
        <v>5.4831783665422766E-3</v>
      </c>
      <c r="L198" s="341">
        <f t="shared" ca="1" si="17"/>
        <v>0.22930163167325221</v>
      </c>
      <c r="M198" s="341">
        <f t="shared" ca="1" si="21"/>
        <v>-0.22930163167325221</v>
      </c>
      <c r="N198" s="170"/>
      <c r="O198" s="340"/>
      <c r="P198" s="3" t="e">
        <f t="shared" ca="1" si="22"/>
        <v>#N/A</v>
      </c>
      <c r="Q198" s="3">
        <f t="shared" ca="1" si="23"/>
        <v>89383300</v>
      </c>
      <c r="S198" s="99"/>
      <c r="T198" s="350"/>
      <c r="U198" s="350"/>
      <c r="V198" s="349"/>
      <c r="W198" s="313"/>
      <c r="X198" s="302"/>
      <c r="Y198" s="211"/>
      <c r="Z198" s="320"/>
      <c r="AA198" s="246"/>
      <c r="AB198" s="125"/>
      <c r="AC198" s="125"/>
      <c r="AD198" s="125"/>
      <c r="AE198" s="125"/>
      <c r="AF198" s="125"/>
      <c r="AG198" s="125"/>
      <c r="AH198" s="125"/>
      <c r="AJ198" s="125"/>
      <c r="AK198" s="125"/>
      <c r="AM198" s="246"/>
      <c r="AO198" s="246"/>
      <c r="AP198" s="211"/>
      <c r="AQ198" s="211"/>
      <c r="AR198" s="199"/>
      <c r="AT198" s="225"/>
      <c r="AU198" s="225"/>
      <c r="AV198" s="225"/>
      <c r="AW198" s="99"/>
      <c r="AX198" s="199"/>
      <c r="AY198" s="199"/>
      <c r="AZ198" s="37"/>
      <c r="BA198" s="123"/>
      <c r="BB198" s="211"/>
      <c r="BC198" s="211"/>
      <c r="BD198" s="216"/>
      <c r="BE198" s="216"/>
      <c r="BF198" s="101"/>
      <c r="BG198" s="101"/>
      <c r="BH198" s="99"/>
    </row>
    <row r="199" spans="1:60" x14ac:dyDescent="0.25">
      <c r="A199">
        <v>167</v>
      </c>
      <c r="B199" s="61">
        <f ca="1">OFFSET(InputPriceData!B$15,CalculationsAndCharts!$A199+$A$11,0,1,1)</f>
        <v>42228</v>
      </c>
      <c r="C199" s="3">
        <f ca="1">OFFSET(InputPriceData!G$15,CalculationsAndCharts!$A199+$A$11,IF($C$7,8,0),1,1)</f>
        <v>172123700</v>
      </c>
      <c r="D199" s="4">
        <f ca="1">OFFSET(InputPriceData!C$15,CalculationsAndCharts!$A199+$A$11,IF($C$7,8,0),1,1)</f>
        <v>203.77</v>
      </c>
      <c r="E199" s="4">
        <f ca="1">OFFSET(InputPriceData!D$15,CalculationsAndCharts!$A199+$A$11,IF($C$7,8,0),1,1)</f>
        <v>205.77</v>
      </c>
      <c r="F199" s="4">
        <f ca="1">OFFSET(InputPriceData!E$15,CalculationsAndCharts!$A199+$A$11,IF($C$7,8,0),1,1)</f>
        <v>202.05</v>
      </c>
      <c r="G199" s="4">
        <f ca="1">OFFSET(InputPriceData!F$15,CalculationsAndCharts!$A199+$A$11,IF($C$7,8,0),1,1)</f>
        <v>205.55</v>
      </c>
      <c r="H199" s="342">
        <f t="shared" ca="1" si="18"/>
        <v>206.02691567286055</v>
      </c>
      <c r="I199" s="342">
        <f t="shared" ca="1" si="19"/>
        <v>206.07419967310332</v>
      </c>
      <c r="J199" s="340">
        <f t="shared" ca="1" si="20"/>
        <v>-4.7284000242893788E-2</v>
      </c>
      <c r="K199" s="170">
        <f t="shared" ca="1" si="16"/>
        <v>2.2357766789699797E-3</v>
      </c>
      <c r="L199" s="341">
        <f t="shared" ca="1" si="17"/>
        <v>0.23283592171474943</v>
      </c>
      <c r="M199" s="341">
        <f t="shared" ca="1" si="21"/>
        <v>-0.23283592171474943</v>
      </c>
      <c r="N199" s="170"/>
      <c r="O199" s="340"/>
      <c r="P199" s="3">
        <f t="shared" ca="1" si="22"/>
        <v>172123700</v>
      </c>
      <c r="Q199" s="3" t="e">
        <f t="shared" ca="1" si="23"/>
        <v>#N/A</v>
      </c>
      <c r="S199" s="99"/>
      <c r="T199" s="350"/>
      <c r="U199" s="350"/>
      <c r="V199" s="349"/>
      <c r="W199" s="313"/>
      <c r="X199" s="302"/>
      <c r="Y199" s="211"/>
      <c r="Z199" s="320"/>
      <c r="AA199" s="246"/>
      <c r="AB199" s="125"/>
      <c r="AC199" s="125"/>
      <c r="AD199" s="125"/>
      <c r="AE199" s="125"/>
      <c r="AF199" s="125"/>
      <c r="AG199" s="125"/>
      <c r="AH199" s="125"/>
      <c r="AJ199" s="125"/>
      <c r="AK199" s="125"/>
      <c r="AM199" s="246"/>
      <c r="AO199" s="246"/>
      <c r="AP199" s="211"/>
      <c r="AQ199" s="211"/>
      <c r="AR199" s="199"/>
      <c r="AT199" s="225"/>
      <c r="AU199" s="225"/>
      <c r="AV199" s="225"/>
      <c r="AW199" s="99"/>
      <c r="AX199" s="199"/>
      <c r="AY199" s="199"/>
      <c r="AZ199" s="37"/>
      <c r="BA199" s="123"/>
      <c r="BB199" s="211"/>
      <c r="BC199" s="211"/>
      <c r="BD199" s="216"/>
      <c r="BE199" s="216"/>
      <c r="BF199" s="101"/>
      <c r="BG199" s="101"/>
      <c r="BH199" s="99"/>
    </row>
    <row r="200" spans="1:60" x14ac:dyDescent="0.25">
      <c r="A200">
        <v>168</v>
      </c>
      <c r="B200" s="61">
        <f ca="1">OFFSET(InputPriceData!B$15,CalculationsAndCharts!$A200+$A$11,0,1,1)</f>
        <v>42227</v>
      </c>
      <c r="C200" s="3">
        <f ca="1">OFFSET(InputPriceData!G$15,CalculationsAndCharts!$A200+$A$11,IF($C$7,8,0),1,1)</f>
        <v>126081400</v>
      </c>
      <c r="D200" s="4">
        <f ca="1">OFFSET(InputPriceData!C$15,CalculationsAndCharts!$A200+$A$11,IF($C$7,8,0),1,1)</f>
        <v>205.6</v>
      </c>
      <c r="E200" s="4">
        <f ca="1">OFFSET(InputPriceData!D$15,CalculationsAndCharts!$A200+$A$11,IF($C$7,8,0),1,1)</f>
        <v>206.09</v>
      </c>
      <c r="F200" s="4">
        <f ca="1">OFFSET(InputPriceData!E$15,CalculationsAndCharts!$A200+$A$11,IF($C$7,8,0),1,1)</f>
        <v>204.41</v>
      </c>
      <c r="G200" s="4">
        <f ca="1">OFFSET(InputPriceData!F$15,CalculationsAndCharts!$A200+$A$11,IF($C$7,8,0),1,1)</f>
        <v>205.29</v>
      </c>
      <c r="H200" s="342">
        <f t="shared" ca="1" si="18"/>
        <v>206.09504648326921</v>
      </c>
      <c r="I200" s="342">
        <f t="shared" ca="1" si="19"/>
        <v>206.12185418883999</v>
      </c>
      <c r="J200" s="340">
        <f t="shared" ca="1" si="20"/>
        <v>-2.6807705570921152E-2</v>
      </c>
      <c r="K200" s="170">
        <f t="shared" ca="1" si="16"/>
        <v>7.1865307797719694E-4</v>
      </c>
      <c r="L200" s="341">
        <f t="shared" ca="1" si="17"/>
        <v>0.23689515911307341</v>
      </c>
      <c r="M200" s="341">
        <f t="shared" ca="1" si="21"/>
        <v>-0.23689515911307341</v>
      </c>
      <c r="N200" s="170"/>
      <c r="O200" s="340"/>
      <c r="P200" s="3" t="e">
        <f t="shared" ca="1" si="22"/>
        <v>#N/A</v>
      </c>
      <c r="Q200" s="3">
        <f t="shared" ca="1" si="23"/>
        <v>126081400</v>
      </c>
      <c r="S200" s="99"/>
      <c r="T200" s="350"/>
      <c r="U200" s="350"/>
      <c r="V200" s="349"/>
      <c r="W200" s="313"/>
      <c r="X200" s="302"/>
      <c r="Y200" s="211"/>
      <c r="Z200" s="320"/>
      <c r="AA200" s="246"/>
      <c r="AB200" s="125"/>
      <c r="AC200" s="125"/>
      <c r="AD200" s="125"/>
      <c r="AE200" s="125"/>
      <c r="AF200" s="125"/>
      <c r="AG200" s="125"/>
      <c r="AH200" s="125"/>
      <c r="AJ200" s="125"/>
      <c r="AK200" s="125"/>
      <c r="AM200" s="246"/>
      <c r="AO200" s="246"/>
      <c r="AP200" s="211"/>
      <c r="AQ200" s="211"/>
      <c r="AR200" s="199"/>
      <c r="AT200" s="225"/>
      <c r="AU200" s="225"/>
      <c r="AV200" s="225"/>
      <c r="AW200" s="99"/>
      <c r="AX200" s="199"/>
      <c r="AY200" s="199"/>
      <c r="AZ200" s="37"/>
      <c r="BA200" s="123"/>
      <c r="BB200" s="211"/>
      <c r="BC200" s="211"/>
      <c r="BD200" s="216"/>
      <c r="BE200" s="216"/>
      <c r="BF200" s="101"/>
      <c r="BG200" s="101"/>
      <c r="BH200" s="99"/>
    </row>
    <row r="201" spans="1:60" x14ac:dyDescent="0.25">
      <c r="A201">
        <v>169</v>
      </c>
      <c r="B201" s="61">
        <f ca="1">OFFSET(InputPriceData!B$15,CalculationsAndCharts!$A201+$A$11,0,1,1)</f>
        <v>42226</v>
      </c>
      <c r="C201" s="3">
        <f ca="1">OFFSET(InputPriceData!G$15,CalculationsAndCharts!$A201+$A$11,IF($C$7,8,0),1,1)</f>
        <v>80270700</v>
      </c>
      <c r="D201" s="4">
        <f ca="1">OFFSET(InputPriceData!C$15,CalculationsAndCharts!$A201+$A$11,IF($C$7,8,0),1,1)</f>
        <v>205.9</v>
      </c>
      <c r="E201" s="4">
        <f ca="1">OFFSET(InputPriceData!D$15,CalculationsAndCharts!$A201+$A$11,IF($C$7,8,0),1,1)</f>
        <v>207.27</v>
      </c>
      <c r="F201" s="4">
        <f ca="1">OFFSET(InputPriceData!E$15,CalculationsAndCharts!$A201+$A$11,IF($C$7,8,0),1,1)</f>
        <v>205.9</v>
      </c>
      <c r="G201" s="4">
        <f ca="1">OFFSET(InputPriceData!F$15,CalculationsAndCharts!$A201+$A$11,IF($C$7,8,0),1,1)</f>
        <v>207.17</v>
      </c>
      <c r="H201" s="342">
        <f t="shared" ca="1" si="18"/>
        <v>206.21005312373626</v>
      </c>
      <c r="I201" s="342">
        <f t="shared" ca="1" si="19"/>
        <v>206.19747729691639</v>
      </c>
      <c r="J201" s="340">
        <f t="shared" ca="1" si="20"/>
        <v>1.257582681973303E-2</v>
      </c>
      <c r="K201" s="170">
        <f t="shared" ca="1" si="16"/>
        <v>1.5815142019991657E-4</v>
      </c>
      <c r="L201" s="341">
        <f t="shared" ca="1" si="17"/>
        <v>0.24222326675335965</v>
      </c>
      <c r="M201" s="341">
        <f t="shared" ca="1" si="21"/>
        <v>-0.24222326675335965</v>
      </c>
      <c r="N201" s="170"/>
      <c r="O201" s="340"/>
      <c r="P201" s="3">
        <f t="shared" ca="1" si="22"/>
        <v>80270700</v>
      </c>
      <c r="Q201" s="3" t="e">
        <f t="shared" ca="1" si="23"/>
        <v>#N/A</v>
      </c>
      <c r="S201" s="99"/>
      <c r="T201" s="350"/>
      <c r="U201" s="350"/>
      <c r="V201" s="349"/>
      <c r="W201" s="313"/>
      <c r="X201" s="302"/>
      <c r="Y201" s="211"/>
      <c r="Z201" s="320"/>
      <c r="AA201" s="246"/>
      <c r="AB201" s="125"/>
      <c r="AC201" s="125"/>
      <c r="AD201" s="125"/>
      <c r="AE201" s="125"/>
      <c r="AF201" s="125"/>
      <c r="AG201" s="125"/>
      <c r="AH201" s="125"/>
      <c r="AJ201" s="125"/>
      <c r="AK201" s="125"/>
      <c r="AM201" s="246"/>
      <c r="AO201" s="246"/>
      <c r="AP201" s="211"/>
      <c r="AQ201" s="211"/>
      <c r="AR201" s="199"/>
      <c r="AT201" s="225"/>
      <c r="AU201" s="225"/>
      <c r="AV201" s="225"/>
      <c r="AW201" s="99"/>
      <c r="AX201" s="199"/>
      <c r="AY201" s="199"/>
      <c r="AZ201" s="37"/>
      <c r="BA201" s="123"/>
      <c r="BB201" s="211"/>
      <c r="BC201" s="211"/>
      <c r="BD201" s="216"/>
      <c r="BE201" s="216"/>
      <c r="BF201" s="101"/>
      <c r="BG201" s="101"/>
      <c r="BH201" s="99"/>
    </row>
    <row r="202" spans="1:60" x14ac:dyDescent="0.25">
      <c r="A202">
        <v>170</v>
      </c>
      <c r="B202" s="61">
        <f ca="1">OFFSET(InputPriceData!B$15,CalculationsAndCharts!$A202+$A$11,0,1,1)</f>
        <v>42223</v>
      </c>
      <c r="C202" s="3">
        <f ca="1">OFFSET(InputPriceData!G$15,CalculationsAndCharts!$A202+$A$11,IF($C$7,8,0),1,1)</f>
        <v>117858000</v>
      </c>
      <c r="D202" s="4">
        <f ca="1">OFFSET(InputPriceData!C$15,CalculationsAndCharts!$A202+$A$11,IF($C$7,8,0),1,1)</f>
        <v>204.8</v>
      </c>
      <c r="E202" s="4">
        <f ca="1">OFFSET(InputPriceData!D$15,CalculationsAndCharts!$A202+$A$11,IF($C$7,8,0),1,1)</f>
        <v>204.98</v>
      </c>
      <c r="F202" s="4">
        <f ca="1">OFFSET(InputPriceData!E$15,CalculationsAndCharts!$A202+$A$11,IF($C$7,8,0),1,1)</f>
        <v>203.53</v>
      </c>
      <c r="G202" s="4">
        <f ca="1">OFFSET(InputPriceData!F$15,CalculationsAndCharts!$A202+$A$11,IF($C$7,8,0),1,1)</f>
        <v>204.6</v>
      </c>
      <c r="H202" s="342">
        <f t="shared" ca="1" si="18"/>
        <v>206.07291785569856</v>
      </c>
      <c r="I202" s="342">
        <f t="shared" ca="1" si="19"/>
        <v>206.10906614209063</v>
      </c>
      <c r="J202" s="340">
        <f t="shared" ca="1" si="20"/>
        <v>-3.6148286392174947E-2</v>
      </c>
      <c r="K202" s="170">
        <f t="shared" ca="1" si="16"/>
        <v>1.3066986090907004E-3</v>
      </c>
      <c r="L202" s="341">
        <f t="shared" ca="1" si="17"/>
        <v>0.2487327828822618</v>
      </c>
      <c r="M202" s="341">
        <f t="shared" ca="1" si="21"/>
        <v>-0.2487327828822618</v>
      </c>
      <c r="N202" s="170"/>
      <c r="O202" s="340"/>
      <c r="P202" s="3" t="e">
        <f t="shared" ca="1" si="22"/>
        <v>#N/A</v>
      </c>
      <c r="Q202" s="3">
        <f t="shared" ca="1" si="23"/>
        <v>117858000</v>
      </c>
      <c r="S202" s="99"/>
      <c r="T202" s="350"/>
      <c r="U202" s="350"/>
      <c r="V202" s="349"/>
      <c r="W202" s="313"/>
      <c r="X202" s="302"/>
      <c r="Y202" s="211"/>
      <c r="Z202" s="320"/>
      <c r="AA202" s="246"/>
      <c r="AB202" s="125"/>
      <c r="AC202" s="125"/>
      <c r="AD202" s="125"/>
      <c r="AE202" s="125"/>
      <c r="AF202" s="125"/>
      <c r="AG202" s="125"/>
      <c r="AH202" s="125"/>
      <c r="AJ202" s="125"/>
      <c r="AK202" s="125"/>
      <c r="AM202" s="246"/>
      <c r="AO202" s="246"/>
      <c r="AP202" s="211"/>
      <c r="AQ202" s="211"/>
      <c r="AR202" s="199"/>
      <c r="AT202" s="225"/>
      <c r="AU202" s="225"/>
      <c r="AV202" s="225"/>
      <c r="AW202" s="99"/>
      <c r="AX202" s="199"/>
      <c r="AY202" s="199"/>
      <c r="AZ202" s="37"/>
      <c r="BA202" s="123"/>
      <c r="BB202" s="211"/>
      <c r="BC202" s="211"/>
      <c r="BD202" s="216"/>
      <c r="BE202" s="216"/>
      <c r="BF202" s="101"/>
      <c r="BG202" s="101"/>
      <c r="BH202" s="99"/>
    </row>
    <row r="203" spans="1:60" x14ac:dyDescent="0.25">
      <c r="A203">
        <v>171</v>
      </c>
      <c r="B203" s="61">
        <f ca="1">OFFSET(InputPriceData!B$15,CalculationsAndCharts!$A203+$A$11,0,1,1)</f>
        <v>42222</v>
      </c>
      <c r="C203" s="3">
        <f ca="1">OFFSET(InputPriceData!G$15,CalculationsAndCharts!$A203+$A$11,IF($C$7,8,0),1,1)</f>
        <v>116030800</v>
      </c>
      <c r="D203" s="4">
        <f ca="1">OFFSET(InputPriceData!C$15,CalculationsAndCharts!$A203+$A$11,IF($C$7,8,0),1,1)</f>
        <v>206.9</v>
      </c>
      <c r="E203" s="4">
        <f ca="1">OFFSET(InputPriceData!D$15,CalculationsAndCharts!$A203+$A$11,IF($C$7,8,0),1,1)</f>
        <v>207.03</v>
      </c>
      <c r="F203" s="4">
        <f ca="1">OFFSET(InputPriceData!E$15,CalculationsAndCharts!$A203+$A$11,IF($C$7,8,0),1,1)</f>
        <v>204.3</v>
      </c>
      <c r="G203" s="4">
        <f ca="1">OFFSET(InputPriceData!F$15,CalculationsAndCharts!$A203+$A$11,IF($C$7,8,0),1,1)</f>
        <v>204.99</v>
      </c>
      <c r="H203" s="342">
        <f t="shared" ca="1" si="18"/>
        <v>206.28333469222693</v>
      </c>
      <c r="I203" s="342">
        <f t="shared" ca="1" si="19"/>
        <v>206.24625397318977</v>
      </c>
      <c r="J203" s="340">
        <f t="shared" ca="1" si="20"/>
        <v>3.7080719037033361E-2</v>
      </c>
      <c r="K203" s="170">
        <f t="shared" ca="1" si="16"/>
        <v>1.3749797243034082E-3</v>
      </c>
      <c r="L203" s="341">
        <f t="shared" ca="1" si="17"/>
        <v>0.25735579856153473</v>
      </c>
      <c r="M203" s="341">
        <f t="shared" ca="1" si="21"/>
        <v>-0.25735579856153473</v>
      </c>
      <c r="N203" s="170"/>
      <c r="O203" s="340"/>
      <c r="P203" s="3" t="e">
        <f t="shared" ca="1" si="22"/>
        <v>#N/A</v>
      </c>
      <c r="Q203" s="3">
        <f t="shared" ca="1" si="23"/>
        <v>116030800</v>
      </c>
      <c r="S203" s="99"/>
      <c r="T203" s="350"/>
      <c r="U203" s="350"/>
      <c r="V203" s="349"/>
      <c r="W203" s="313"/>
      <c r="X203" s="302"/>
      <c r="Y203" s="211"/>
      <c r="Z203" s="320"/>
      <c r="AA203" s="246"/>
      <c r="AB203" s="125"/>
      <c r="AC203" s="125"/>
      <c r="AD203" s="125"/>
      <c r="AE203" s="125"/>
      <c r="AF203" s="125"/>
      <c r="AG203" s="125"/>
      <c r="AH203" s="125"/>
      <c r="AJ203" s="125"/>
      <c r="AK203" s="125"/>
      <c r="AM203" s="246"/>
      <c r="AO203" s="246"/>
      <c r="AP203" s="211"/>
      <c r="AQ203" s="211"/>
      <c r="AR203" s="199"/>
      <c r="AT203" s="225"/>
      <c r="AU203" s="225"/>
      <c r="AV203" s="225"/>
      <c r="AW203" s="99"/>
      <c r="AX203" s="199"/>
      <c r="AY203" s="199"/>
      <c r="AZ203" s="37"/>
      <c r="BA203" s="123"/>
      <c r="BB203" s="211"/>
      <c r="BC203" s="211"/>
      <c r="BD203" s="216"/>
      <c r="BE203" s="216"/>
      <c r="BF203" s="101"/>
      <c r="BG203" s="101"/>
      <c r="BH203" s="99"/>
    </row>
    <row r="204" spans="1:60" x14ac:dyDescent="0.25">
      <c r="A204">
        <v>172</v>
      </c>
      <c r="B204" s="61">
        <f ca="1">OFFSET(InputPriceData!B$15,CalculationsAndCharts!$A204+$A$11,0,1,1)</f>
        <v>42221</v>
      </c>
      <c r="C204" s="3">
        <f ca="1">OFFSET(InputPriceData!G$15,CalculationsAndCharts!$A204+$A$11,IF($C$7,8,0),1,1)</f>
        <v>85786800</v>
      </c>
      <c r="D204" s="4">
        <f ca="1">OFFSET(InputPriceData!C$15,CalculationsAndCharts!$A204+$A$11,IF($C$7,8,0),1,1)</f>
        <v>207.05</v>
      </c>
      <c r="E204" s="4">
        <f ca="1">OFFSET(InputPriceData!D$15,CalculationsAndCharts!$A204+$A$11,IF($C$7,8,0),1,1)</f>
        <v>207.9</v>
      </c>
      <c r="F204" s="4">
        <f ca="1">OFFSET(InputPriceData!E$15,CalculationsAndCharts!$A204+$A$11,IF($C$7,8,0),1,1)</f>
        <v>206.35</v>
      </c>
      <c r="G204" s="4">
        <f ca="1">OFFSET(InputPriceData!F$15,CalculationsAndCharts!$A204+$A$11,IF($C$7,8,0),1,1)</f>
        <v>206.68</v>
      </c>
      <c r="H204" s="342">
        <f t="shared" ca="1" si="18"/>
        <v>206.46809679111649</v>
      </c>
      <c r="I204" s="342">
        <f t="shared" ca="1" si="19"/>
        <v>206.36045887984338</v>
      </c>
      <c r="J204" s="340">
        <f t="shared" ca="1" si="20"/>
        <v>0.10763791127296647</v>
      </c>
      <c r="K204" s="170">
        <f t="shared" ca="1" si="16"/>
        <v>1.1585919943207002E-2</v>
      </c>
      <c r="L204" s="341">
        <f t="shared" ca="1" si="17"/>
        <v>0.26613923049513177</v>
      </c>
      <c r="M204" s="341">
        <f t="shared" ca="1" si="21"/>
        <v>-0.26613923049513177</v>
      </c>
      <c r="N204" s="170"/>
      <c r="O204" s="340"/>
      <c r="P204" s="3" t="e">
        <f t="shared" ca="1" si="22"/>
        <v>#N/A</v>
      </c>
      <c r="Q204" s="3">
        <f t="shared" ca="1" si="23"/>
        <v>85786800</v>
      </c>
      <c r="S204" s="99"/>
      <c r="T204" s="350"/>
      <c r="U204" s="350"/>
      <c r="V204" s="349"/>
      <c r="W204" s="313"/>
      <c r="X204" s="302"/>
      <c r="Y204" s="211"/>
      <c r="Z204" s="320"/>
      <c r="AA204" s="246"/>
      <c r="AB204" s="125"/>
      <c r="AC204" s="125"/>
      <c r="AD204" s="125"/>
      <c r="AE204" s="125"/>
      <c r="AF204" s="125"/>
      <c r="AG204" s="125"/>
      <c r="AH204" s="125"/>
      <c r="AJ204" s="125"/>
      <c r="AK204" s="125"/>
      <c r="AM204" s="246"/>
      <c r="AO204" s="246"/>
      <c r="AP204" s="211"/>
      <c r="AQ204" s="211"/>
      <c r="AR204" s="199"/>
      <c r="AT204" s="225"/>
      <c r="AU204" s="225"/>
      <c r="AV204" s="225"/>
      <c r="AW204" s="99"/>
      <c r="AX204" s="199"/>
      <c r="AY204" s="199"/>
      <c r="AZ204" s="37"/>
      <c r="BA204" s="123"/>
      <c r="BB204" s="211"/>
      <c r="BC204" s="211"/>
      <c r="BD204" s="216"/>
      <c r="BE204" s="216"/>
      <c r="BF204" s="101"/>
      <c r="BG204" s="101"/>
      <c r="BH204" s="99"/>
    </row>
    <row r="205" spans="1:60" x14ac:dyDescent="0.25">
      <c r="A205">
        <v>173</v>
      </c>
      <c r="B205" s="61">
        <f ca="1">OFFSET(InputPriceData!B$15,CalculationsAndCharts!$A205+$A$11,0,1,1)</f>
        <v>42220</v>
      </c>
      <c r="C205" s="3">
        <f ca="1">OFFSET(InputPriceData!G$15,CalculationsAndCharts!$A205+$A$11,IF($C$7,8,0),1,1)</f>
        <v>81820800</v>
      </c>
      <c r="D205" s="4">
        <f ca="1">OFFSET(InputPriceData!C$15,CalculationsAndCharts!$A205+$A$11,IF($C$7,8,0),1,1)</f>
        <v>206.32</v>
      </c>
      <c r="E205" s="4">
        <f ca="1">OFFSET(InputPriceData!D$15,CalculationsAndCharts!$A205+$A$11,IF($C$7,8,0),1,1)</f>
        <v>206.86</v>
      </c>
      <c r="F205" s="4">
        <f ca="1">OFFSET(InputPriceData!E$15,CalculationsAndCharts!$A205+$A$11,IF($C$7,8,0),1,1)</f>
        <v>205.43</v>
      </c>
      <c r="G205" s="4">
        <f ca="1">OFFSET(InputPriceData!F$15,CalculationsAndCharts!$A205+$A$11,IF($C$7,8,0),1,1)</f>
        <v>206</v>
      </c>
      <c r="H205" s="342">
        <f t="shared" ca="1" si="18"/>
        <v>206.43782490413312</v>
      </c>
      <c r="I205" s="342">
        <f t="shared" ca="1" si="19"/>
        <v>206.33140968710188</v>
      </c>
      <c r="J205" s="340">
        <f t="shared" ca="1" si="20"/>
        <v>0.1064152170311044</v>
      </c>
      <c r="K205" s="170">
        <f t="shared" ca="1" si="16"/>
        <v>1.1324198415777052E-2</v>
      </c>
      <c r="L205" s="341">
        <f t="shared" ca="1" si="17"/>
        <v>0.2741560789146707</v>
      </c>
      <c r="M205" s="341">
        <f t="shared" ca="1" si="21"/>
        <v>-0.2741560789146707</v>
      </c>
      <c r="N205" s="170"/>
      <c r="O205" s="340"/>
      <c r="P205" s="3" t="e">
        <f t="shared" ca="1" si="22"/>
        <v>#N/A</v>
      </c>
      <c r="Q205" s="3">
        <f t="shared" ca="1" si="23"/>
        <v>81820800</v>
      </c>
      <c r="S205" s="99"/>
      <c r="T205" s="350"/>
      <c r="U205" s="350"/>
      <c r="V205" s="349"/>
      <c r="W205" s="313"/>
      <c r="X205" s="302"/>
      <c r="Y205" s="211"/>
      <c r="Z205" s="320"/>
      <c r="AA205" s="246"/>
      <c r="AB205" s="125"/>
      <c r="AC205" s="125"/>
      <c r="AD205" s="125"/>
      <c r="AE205" s="125"/>
      <c r="AF205" s="125"/>
      <c r="AG205" s="125"/>
      <c r="AH205" s="125"/>
      <c r="AJ205" s="125"/>
      <c r="AK205" s="125"/>
      <c r="AM205" s="246"/>
      <c r="AO205" s="246"/>
      <c r="AP205" s="211"/>
      <c r="AQ205" s="211"/>
      <c r="AR205" s="199"/>
      <c r="AT205" s="225"/>
      <c r="AU205" s="225"/>
      <c r="AV205" s="225"/>
      <c r="AW205" s="99"/>
      <c r="AX205" s="199"/>
      <c r="AY205" s="199"/>
      <c r="AZ205" s="37"/>
      <c r="BA205" s="123"/>
      <c r="BB205" s="211"/>
      <c r="BC205" s="211"/>
      <c r="BD205" s="216"/>
      <c r="BE205" s="216"/>
      <c r="BF205" s="101"/>
      <c r="BG205" s="101"/>
      <c r="BH205" s="99"/>
    </row>
    <row r="206" spans="1:60" x14ac:dyDescent="0.25">
      <c r="A206">
        <v>174</v>
      </c>
      <c r="B206" s="61">
        <f ca="1">OFFSET(InputPriceData!B$15,CalculationsAndCharts!$A206+$A$11,0,1,1)</f>
        <v>42219</v>
      </c>
      <c r="C206" s="3">
        <f ca="1">OFFSET(InputPriceData!G$15,CalculationsAndCharts!$A206+$A$11,IF($C$7,8,0),1,1)</f>
        <v>113965700</v>
      </c>
      <c r="D206" s="4">
        <f ca="1">OFFSET(InputPriceData!C$15,CalculationsAndCharts!$A206+$A$11,IF($C$7,8,0),1,1)</f>
        <v>207.06</v>
      </c>
      <c r="E206" s="4">
        <f ca="1">OFFSET(InputPriceData!D$15,CalculationsAndCharts!$A206+$A$11,IF($C$7,8,0),1,1)</f>
        <v>207.13</v>
      </c>
      <c r="F206" s="4">
        <f ca="1">OFFSET(InputPriceData!E$15,CalculationsAndCharts!$A206+$A$11,IF($C$7,8,0),1,1)</f>
        <v>205.28</v>
      </c>
      <c r="G206" s="4">
        <f ca="1">OFFSET(InputPriceData!F$15,CalculationsAndCharts!$A206+$A$11,IF($C$7,8,0),1,1)</f>
        <v>206.41</v>
      </c>
      <c r="H206" s="342">
        <f t="shared" ca="1" si="18"/>
        <v>206.50037131900928</v>
      </c>
      <c r="I206" s="342">
        <f t="shared" ca="1" si="19"/>
        <v>206.3615378404748</v>
      </c>
      <c r="J206" s="340">
        <f t="shared" ca="1" si="20"/>
        <v>0.13883347853435402</v>
      </c>
      <c r="K206" s="170">
        <f t="shared" ca="1" si="16"/>
        <v>1.9274734761948936E-2</v>
      </c>
      <c r="L206" s="341">
        <f t="shared" ca="1" si="17"/>
        <v>0.28533354653027038</v>
      </c>
      <c r="M206" s="341">
        <f t="shared" ca="1" si="21"/>
        <v>-0.28533354653027038</v>
      </c>
      <c r="N206" s="170"/>
      <c r="O206" s="340"/>
      <c r="P206" s="3" t="e">
        <f t="shared" ca="1" si="22"/>
        <v>#N/A</v>
      </c>
      <c r="Q206" s="3">
        <f t="shared" ca="1" si="23"/>
        <v>113965700</v>
      </c>
      <c r="S206" s="99"/>
      <c r="T206" s="350"/>
      <c r="U206" s="350"/>
      <c r="V206" s="349"/>
      <c r="W206" s="313"/>
      <c r="X206" s="302"/>
      <c r="Y206" s="211"/>
      <c r="Z206" s="320"/>
      <c r="AA206" s="246"/>
      <c r="AB206" s="125"/>
      <c r="AC206" s="125"/>
      <c r="AD206" s="125"/>
      <c r="AE206" s="125"/>
      <c r="AF206" s="125"/>
      <c r="AG206" s="125"/>
      <c r="AH206" s="125"/>
      <c r="AJ206" s="125"/>
      <c r="AK206" s="125"/>
      <c r="AM206" s="246"/>
      <c r="AO206" s="246"/>
      <c r="AP206" s="211"/>
      <c r="AQ206" s="211"/>
      <c r="AR206" s="199"/>
      <c r="AT206" s="225"/>
      <c r="AU206" s="225"/>
      <c r="AV206" s="225"/>
      <c r="AW206" s="99"/>
      <c r="AX206" s="199"/>
      <c r="AY206" s="199"/>
      <c r="AZ206" s="37"/>
      <c r="BA206" s="123"/>
      <c r="BB206" s="211"/>
      <c r="BC206" s="211"/>
      <c r="BD206" s="216"/>
      <c r="BE206" s="216"/>
      <c r="BF206" s="101"/>
      <c r="BG206" s="101"/>
      <c r="BH206" s="99"/>
    </row>
    <row r="207" spans="1:60" x14ac:dyDescent="0.25">
      <c r="A207">
        <v>175</v>
      </c>
      <c r="B207" s="61">
        <f ca="1">OFFSET(InputPriceData!B$15,CalculationsAndCharts!$A207+$A$11,0,1,1)</f>
        <v>42216</v>
      </c>
      <c r="C207" s="3">
        <f ca="1">OFFSET(InputPriceData!G$15,CalculationsAndCharts!$A207+$A$11,IF($C$7,8,0),1,1)</f>
        <v>103266900</v>
      </c>
      <c r="D207" s="4">
        <f ca="1">OFFSET(InputPriceData!C$15,CalculationsAndCharts!$A207+$A$11,IF($C$7,8,0),1,1)</f>
        <v>208.01</v>
      </c>
      <c r="E207" s="4">
        <f ca="1">OFFSET(InputPriceData!D$15,CalculationsAndCharts!$A207+$A$11,IF($C$7,8,0),1,1)</f>
        <v>208.04</v>
      </c>
      <c r="F207" s="4">
        <f ca="1">OFFSET(InputPriceData!E$15,CalculationsAndCharts!$A207+$A$11,IF($C$7,8,0),1,1)</f>
        <v>206.77</v>
      </c>
      <c r="G207" s="4">
        <f ca="1">OFFSET(InputPriceData!F$15,CalculationsAndCharts!$A207+$A$11,IF($C$7,8,0),1,1)</f>
        <v>207.1</v>
      </c>
      <c r="H207" s="342">
        <f t="shared" ca="1" si="18"/>
        <v>206.51328150743916</v>
      </c>
      <c r="I207" s="342">
        <f t="shared" ca="1" si="19"/>
        <v>206.35713218960888</v>
      </c>
      <c r="J207" s="340">
        <f t="shared" ca="1" si="20"/>
        <v>0.15614931783016653</v>
      </c>
      <c r="K207" s="170">
        <f t="shared" ca="1" si="16"/>
        <v>2.4382609458826362E-2</v>
      </c>
      <c r="L207" s="341">
        <f t="shared" ca="1" si="17"/>
        <v>0.29545389243021664</v>
      </c>
      <c r="M207" s="341">
        <f t="shared" ca="1" si="21"/>
        <v>-0.29545389243021664</v>
      </c>
      <c r="N207" s="170"/>
      <c r="O207" s="340"/>
      <c r="P207" s="3" t="e">
        <f t="shared" ca="1" si="22"/>
        <v>#N/A</v>
      </c>
      <c r="Q207" s="3">
        <f t="shared" ca="1" si="23"/>
        <v>103266900</v>
      </c>
      <c r="S207" s="99"/>
      <c r="T207" s="350"/>
      <c r="U207" s="350"/>
      <c r="V207" s="349"/>
      <c r="W207" s="313"/>
      <c r="X207" s="302"/>
      <c r="Y207" s="211"/>
      <c r="Z207" s="320"/>
      <c r="AA207" s="246"/>
      <c r="AB207" s="125"/>
      <c r="AC207" s="125"/>
      <c r="AD207" s="125"/>
      <c r="AE207" s="125"/>
      <c r="AF207" s="125"/>
      <c r="AG207" s="125"/>
      <c r="AH207" s="125"/>
      <c r="AJ207" s="125"/>
      <c r="AK207" s="125"/>
      <c r="AM207" s="246"/>
      <c r="AO207" s="246"/>
      <c r="AP207" s="211"/>
      <c r="AQ207" s="211"/>
      <c r="AR207" s="199"/>
      <c r="AT207" s="225"/>
      <c r="AU207" s="225"/>
      <c r="AV207" s="225"/>
      <c r="AW207" s="99"/>
      <c r="AX207" s="199"/>
      <c r="AY207" s="199"/>
      <c r="AZ207" s="37"/>
      <c r="BA207" s="123"/>
      <c r="BB207" s="211"/>
      <c r="BC207" s="211"/>
      <c r="BD207" s="216"/>
      <c r="BE207" s="216"/>
      <c r="BF207" s="101"/>
      <c r="BG207" s="101"/>
      <c r="BH207" s="99"/>
    </row>
    <row r="208" spans="1:60" x14ac:dyDescent="0.25">
      <c r="A208">
        <v>176</v>
      </c>
      <c r="B208" s="61">
        <f ca="1">OFFSET(InputPriceData!B$15,CalculationsAndCharts!$A208+$A$11,0,1,1)</f>
        <v>42215</v>
      </c>
      <c r="C208" s="3">
        <f ca="1">OFFSET(InputPriceData!G$15,CalculationsAndCharts!$A208+$A$11,IF($C$7,8,0),1,1)</f>
        <v>91304400</v>
      </c>
      <c r="D208" s="4">
        <f ca="1">OFFSET(InputPriceData!C$15,CalculationsAndCharts!$A208+$A$11,IF($C$7,8,0),1,1)</f>
        <v>206.77</v>
      </c>
      <c r="E208" s="4">
        <f ca="1">OFFSET(InputPriceData!D$15,CalculationsAndCharts!$A208+$A$11,IF($C$7,8,0),1,1)</f>
        <v>207.62</v>
      </c>
      <c r="F208" s="4">
        <f ca="1">OFFSET(InputPriceData!E$15,CalculationsAndCharts!$A208+$A$11,IF($C$7,8,0),1,1)</f>
        <v>206.04</v>
      </c>
      <c r="G208" s="4">
        <f ca="1">OFFSET(InputPriceData!F$15,CalculationsAndCharts!$A208+$A$11,IF($C$7,8,0),1,1)</f>
        <v>207.42</v>
      </c>
      <c r="H208" s="342">
        <f t="shared" ca="1" si="18"/>
        <v>206.42946457993048</v>
      </c>
      <c r="I208" s="342">
        <f t="shared" ca="1" si="19"/>
        <v>206.28959875230061</v>
      </c>
      <c r="J208" s="340">
        <f t="shared" ca="1" si="20"/>
        <v>0.13986582762974817</v>
      </c>
      <c r="K208" s="170">
        <f t="shared" ca="1" si="16"/>
        <v>1.9562449738554425E-2</v>
      </c>
      <c r="L208" s="341">
        <f t="shared" ca="1" si="17"/>
        <v>0.30347537064556707</v>
      </c>
      <c r="M208" s="341">
        <f t="shared" ca="1" si="21"/>
        <v>-0.30347537064556707</v>
      </c>
      <c r="N208" s="170"/>
      <c r="O208" s="340"/>
      <c r="P208" s="3">
        <f t="shared" ca="1" si="22"/>
        <v>91304400</v>
      </c>
      <c r="Q208" s="3" t="e">
        <f t="shared" ca="1" si="23"/>
        <v>#N/A</v>
      </c>
      <c r="S208" s="99"/>
      <c r="T208" s="350"/>
      <c r="U208" s="350"/>
      <c r="V208" s="349"/>
      <c r="W208" s="313"/>
      <c r="X208" s="302"/>
      <c r="Y208" s="211"/>
      <c r="Z208" s="320"/>
      <c r="AA208" s="246"/>
      <c r="AB208" s="125"/>
      <c r="AC208" s="125"/>
      <c r="AD208" s="125"/>
      <c r="AE208" s="125"/>
      <c r="AF208" s="125"/>
      <c r="AG208" s="125"/>
      <c r="AH208" s="125"/>
      <c r="AJ208" s="125"/>
      <c r="AK208" s="125"/>
      <c r="AM208" s="246"/>
      <c r="AO208" s="246"/>
      <c r="AP208" s="211"/>
      <c r="AQ208" s="211"/>
      <c r="AR208" s="199"/>
      <c r="AT208" s="225"/>
      <c r="AU208" s="225"/>
      <c r="AV208" s="225"/>
      <c r="AW208" s="99"/>
      <c r="AX208" s="199"/>
      <c r="AY208" s="199"/>
      <c r="AZ208" s="37"/>
      <c r="BA208" s="123"/>
      <c r="BB208" s="211"/>
      <c r="BC208" s="211"/>
      <c r="BD208" s="216"/>
      <c r="BE208" s="216"/>
      <c r="BF208" s="101"/>
      <c r="BG208" s="101"/>
      <c r="BH208" s="99"/>
    </row>
    <row r="209" spans="1:60" x14ac:dyDescent="0.25">
      <c r="A209">
        <v>177</v>
      </c>
      <c r="B209" s="61">
        <f ca="1">OFFSET(InputPriceData!B$15,CalculationsAndCharts!$A209+$A$11,0,1,1)</f>
        <v>42214</v>
      </c>
      <c r="C209" s="3">
        <f ca="1">OFFSET(InputPriceData!G$15,CalculationsAndCharts!$A209+$A$11,IF($C$7,8,0),1,1)</f>
        <v>105791300</v>
      </c>
      <c r="D209" s="4">
        <f ca="1">OFFSET(InputPriceData!C$15,CalculationsAndCharts!$A209+$A$11,IF($C$7,8,0),1,1)</f>
        <v>206.1</v>
      </c>
      <c r="E209" s="4">
        <f ca="1">OFFSET(InputPriceData!D$15,CalculationsAndCharts!$A209+$A$11,IF($C$7,8,0),1,1)</f>
        <v>207.64</v>
      </c>
      <c r="F209" s="4">
        <f ca="1">OFFSET(InputPriceData!E$15,CalculationsAndCharts!$A209+$A$11,IF($C$7,8,0),1,1)</f>
        <v>205.93</v>
      </c>
      <c r="G209" s="4">
        <f ca="1">OFFSET(InputPriceData!F$15,CalculationsAndCharts!$A209+$A$11,IF($C$7,8,0),1,1)</f>
        <v>207.37</v>
      </c>
      <c r="H209" s="342">
        <f t="shared" ca="1" si="18"/>
        <v>206.28795951992055</v>
      </c>
      <c r="I209" s="342">
        <f t="shared" ca="1" si="19"/>
        <v>206.18683500250975</v>
      </c>
      <c r="J209" s="340">
        <f t="shared" ca="1" si="20"/>
        <v>0.10112451741066023</v>
      </c>
      <c r="K209" s="170">
        <f t="shared" ca="1" si="16"/>
        <v>1.0226168021538922E-2</v>
      </c>
      <c r="L209" s="341">
        <f t="shared" ca="1" si="17"/>
        <v>0.31043877685104859</v>
      </c>
      <c r="M209" s="341">
        <f t="shared" ca="1" si="21"/>
        <v>-0.31043877685104859</v>
      </c>
      <c r="N209" s="170"/>
      <c r="O209" s="340"/>
      <c r="P209" s="3">
        <f t="shared" ca="1" si="22"/>
        <v>105791300</v>
      </c>
      <c r="Q209" s="3" t="e">
        <f t="shared" ca="1" si="23"/>
        <v>#N/A</v>
      </c>
      <c r="S209" s="99"/>
      <c r="T209" s="350"/>
      <c r="U209" s="350"/>
      <c r="V209" s="349"/>
      <c r="W209" s="313"/>
      <c r="X209" s="302"/>
      <c r="Y209" s="211"/>
      <c r="Z209" s="320"/>
      <c r="AA209" s="246"/>
      <c r="AB209" s="125"/>
      <c r="AC209" s="125"/>
      <c r="AD209" s="125"/>
      <c r="AE209" s="125"/>
      <c r="AF209" s="125"/>
      <c r="AG209" s="125"/>
      <c r="AH209" s="125"/>
      <c r="AJ209" s="125"/>
      <c r="AK209" s="125"/>
      <c r="AM209" s="246"/>
      <c r="AO209" s="246"/>
      <c r="AP209" s="211"/>
      <c r="AQ209" s="211"/>
      <c r="AR209" s="199"/>
      <c r="AT209" s="225"/>
      <c r="AU209" s="225"/>
      <c r="AV209" s="225"/>
      <c r="AW209" s="99"/>
      <c r="AX209" s="199"/>
      <c r="AY209" s="199"/>
      <c r="AZ209" s="37"/>
      <c r="BA209" s="123"/>
      <c r="BB209" s="211"/>
      <c r="BC209" s="211"/>
      <c r="BD209" s="216"/>
      <c r="BE209" s="216"/>
      <c r="BF209" s="101"/>
      <c r="BG209" s="101"/>
      <c r="BH209" s="99"/>
    </row>
    <row r="210" spans="1:60" x14ac:dyDescent="0.25">
      <c r="A210">
        <v>178</v>
      </c>
      <c r="B210" s="61">
        <f ca="1">OFFSET(InputPriceData!B$15,CalculationsAndCharts!$A210+$A$11,0,1,1)</f>
        <v>42213</v>
      </c>
      <c r="C210" s="3">
        <f ca="1">OFFSET(InputPriceData!G$15,CalculationsAndCharts!$A210+$A$11,IF($C$7,8,0),1,1)</f>
        <v>123544800</v>
      </c>
      <c r="D210" s="4">
        <f ca="1">OFFSET(InputPriceData!C$15,CalculationsAndCharts!$A210+$A$11,IF($C$7,8,0),1,1)</f>
        <v>204.44</v>
      </c>
      <c r="E210" s="4">
        <f ca="1">OFFSET(InputPriceData!D$15,CalculationsAndCharts!$A210+$A$11,IF($C$7,8,0),1,1)</f>
        <v>206.12</v>
      </c>
      <c r="F210" s="4">
        <f ca="1">OFFSET(InputPriceData!E$15,CalculationsAndCharts!$A210+$A$11,IF($C$7,8,0),1,1)</f>
        <v>203.46</v>
      </c>
      <c r="G210" s="4">
        <f ca="1">OFFSET(InputPriceData!F$15,CalculationsAndCharts!$A210+$A$11,IF($C$7,8,0),1,1)</f>
        <v>205.95</v>
      </c>
      <c r="H210" s="342">
        <f t="shared" ca="1" si="18"/>
        <v>206.13338230848061</v>
      </c>
      <c r="I210" s="342">
        <f t="shared" ca="1" si="19"/>
        <v>206.07927454819247</v>
      </c>
      <c r="J210" s="340">
        <f t="shared" ca="1" si="20"/>
        <v>5.4107760288020168E-2</v>
      </c>
      <c r="K210" s="170">
        <f t="shared" ca="1" si="16"/>
        <v>2.9276497233858521E-3</v>
      </c>
      <c r="L210" s="341">
        <f t="shared" ca="1" si="17"/>
        <v>0.31601116083672981</v>
      </c>
      <c r="M210" s="341">
        <f t="shared" ca="1" si="21"/>
        <v>-0.31601116083672981</v>
      </c>
      <c r="N210" s="170"/>
      <c r="O210" s="340"/>
      <c r="P210" s="3">
        <f t="shared" ca="1" si="22"/>
        <v>123544800</v>
      </c>
      <c r="Q210" s="3" t="e">
        <f t="shared" ca="1" si="23"/>
        <v>#N/A</v>
      </c>
      <c r="S210" s="99"/>
      <c r="T210" s="350"/>
      <c r="U210" s="350"/>
      <c r="V210" s="349"/>
      <c r="W210" s="313"/>
      <c r="X210" s="302"/>
      <c r="Y210" s="211"/>
      <c r="Z210" s="320"/>
      <c r="AA210" s="246"/>
      <c r="AB210" s="125"/>
      <c r="AC210" s="125"/>
      <c r="AD210" s="125"/>
      <c r="AE210" s="125"/>
      <c r="AF210" s="125"/>
      <c r="AG210" s="125"/>
      <c r="AH210" s="125"/>
      <c r="AJ210" s="125"/>
      <c r="AK210" s="125"/>
      <c r="AM210" s="246"/>
      <c r="AO210" s="246"/>
      <c r="AP210" s="211"/>
      <c r="AQ210" s="211"/>
      <c r="AR210" s="199"/>
      <c r="AT210" s="225"/>
      <c r="AU210" s="225"/>
      <c r="AV210" s="225"/>
      <c r="AW210" s="99"/>
      <c r="AX210" s="199"/>
      <c r="AY210" s="199"/>
      <c r="AZ210" s="37"/>
      <c r="BA210" s="123"/>
      <c r="BB210" s="211"/>
      <c r="BC210" s="211"/>
      <c r="BD210" s="216"/>
      <c r="BE210" s="216"/>
      <c r="BF210" s="101"/>
      <c r="BG210" s="101"/>
      <c r="BH210" s="99"/>
    </row>
    <row r="211" spans="1:60" x14ac:dyDescent="0.25">
      <c r="A211">
        <v>179</v>
      </c>
      <c r="B211" s="61">
        <f ca="1">OFFSET(InputPriceData!B$15,CalculationsAndCharts!$A211+$A$11,0,1,1)</f>
        <v>42212</v>
      </c>
      <c r="C211" s="3">
        <f ca="1">OFFSET(InputPriceData!G$15,CalculationsAndCharts!$A211+$A$11,IF($C$7,8,0),1,1)</f>
        <v>132361100</v>
      </c>
      <c r="D211" s="4">
        <f ca="1">OFFSET(InputPriceData!C$15,CalculationsAndCharts!$A211+$A$11,IF($C$7,8,0),1,1)</f>
        <v>203.6</v>
      </c>
      <c r="E211" s="4">
        <f ca="1">OFFSET(InputPriceData!D$15,CalculationsAndCharts!$A211+$A$11,IF($C$7,8,0),1,1)</f>
        <v>204.2</v>
      </c>
      <c r="F211" s="4">
        <f ca="1">OFFSET(InputPriceData!E$15,CalculationsAndCharts!$A211+$A$11,IF($C$7,8,0),1,1)</f>
        <v>202.93</v>
      </c>
      <c r="G211" s="4">
        <f ca="1">OFFSET(InputPriceData!F$15,CalculationsAndCharts!$A211+$A$11,IF($C$7,8,0),1,1)</f>
        <v>203.45</v>
      </c>
      <c r="H211" s="342">
        <f t="shared" ca="1" si="18"/>
        <v>206.1595797811207</v>
      </c>
      <c r="I211" s="342">
        <f t="shared" ca="1" si="19"/>
        <v>206.09102677984635</v>
      </c>
      <c r="J211" s="340">
        <f t="shared" ca="1" si="20"/>
        <v>6.8553001274236469E-2</v>
      </c>
      <c r="K211" s="170">
        <f t="shared" ca="1" si="16"/>
        <v>4.6995139837054667E-3</v>
      </c>
      <c r="L211" s="341">
        <f t="shared" ca="1" si="17"/>
        <v>0.31986793903628952</v>
      </c>
      <c r="M211" s="341">
        <f t="shared" ca="1" si="21"/>
        <v>-0.31986793903628952</v>
      </c>
      <c r="N211" s="170"/>
      <c r="O211" s="340"/>
      <c r="P211" s="3" t="e">
        <f t="shared" ca="1" si="22"/>
        <v>#N/A</v>
      </c>
      <c r="Q211" s="3">
        <f t="shared" ca="1" si="23"/>
        <v>132361100</v>
      </c>
      <c r="S211" s="99"/>
      <c r="T211" s="350"/>
      <c r="U211" s="350"/>
      <c r="V211" s="349"/>
      <c r="W211" s="313"/>
      <c r="X211" s="302"/>
      <c r="Y211" s="211"/>
      <c r="Z211" s="320"/>
      <c r="AA211" s="246"/>
      <c r="AB211" s="125"/>
      <c r="AC211" s="125"/>
      <c r="AD211" s="125"/>
      <c r="AE211" s="125"/>
      <c r="AF211" s="125"/>
      <c r="AG211" s="125"/>
      <c r="AH211" s="125"/>
      <c r="AJ211" s="125"/>
      <c r="AK211" s="125"/>
      <c r="AM211" s="246"/>
      <c r="AO211" s="246"/>
      <c r="AP211" s="211"/>
      <c r="AQ211" s="211"/>
      <c r="AR211" s="199"/>
      <c r="AT211" s="225"/>
      <c r="AU211" s="225"/>
      <c r="AV211" s="225"/>
      <c r="AW211" s="99"/>
      <c r="AX211" s="199"/>
      <c r="AY211" s="199"/>
      <c r="AZ211" s="37"/>
      <c r="BA211" s="123"/>
      <c r="BB211" s="211"/>
      <c r="BC211" s="211"/>
      <c r="BD211" s="216"/>
      <c r="BE211" s="216"/>
      <c r="BF211" s="101"/>
      <c r="BG211" s="101"/>
      <c r="BH211" s="99"/>
    </row>
    <row r="212" spans="1:60" x14ac:dyDescent="0.25">
      <c r="A212">
        <v>180</v>
      </c>
      <c r="B212" s="61">
        <f ca="1">OFFSET(InputPriceData!B$15,CalculationsAndCharts!$A212+$A$11,0,1,1)</f>
        <v>42209</v>
      </c>
      <c r="C212" s="3">
        <f ca="1">OFFSET(InputPriceData!G$15,CalculationsAndCharts!$A212+$A$11,IF($C$7,8,0),1,1)</f>
        <v>117755000</v>
      </c>
      <c r="D212" s="4">
        <f ca="1">OFFSET(InputPriceData!C$15,CalculationsAndCharts!$A212+$A$11,IF($C$7,8,0),1,1)</f>
        <v>206.91</v>
      </c>
      <c r="E212" s="4">
        <f ca="1">OFFSET(InputPriceData!D$15,CalculationsAndCharts!$A212+$A$11,IF($C$7,8,0),1,1)</f>
        <v>206.98</v>
      </c>
      <c r="F212" s="4">
        <f ca="1">OFFSET(InputPriceData!E$15,CalculationsAndCharts!$A212+$A$11,IF($C$7,8,0),1,1)</f>
        <v>204.25</v>
      </c>
      <c r="G212" s="4">
        <f ca="1">OFFSET(InputPriceData!F$15,CalculationsAndCharts!$A212+$A$11,IF($C$7,8,0),1,1)</f>
        <v>204.64</v>
      </c>
      <c r="H212" s="342">
        <f t="shared" ca="1" si="18"/>
        <v>206.54666260699508</v>
      </c>
      <c r="I212" s="342">
        <f t="shared" ca="1" si="19"/>
        <v>206.33112012346876</v>
      </c>
      <c r="J212" s="340">
        <f t="shared" ca="1" si="20"/>
        <v>0.21554248352621663</v>
      </c>
      <c r="K212" s="170">
        <f t="shared" ca="1" si="16"/>
        <v>4.6458562204649369E-2</v>
      </c>
      <c r="L212" s="341">
        <f t="shared" ca="1" si="17"/>
        <v>0.32232891236118139</v>
      </c>
      <c r="M212" s="341">
        <f t="shared" ca="1" si="21"/>
        <v>-0.32232891236118139</v>
      </c>
      <c r="N212" s="170"/>
      <c r="O212" s="340"/>
      <c r="P212" s="3" t="e">
        <f t="shared" ca="1" si="22"/>
        <v>#N/A</v>
      </c>
      <c r="Q212" s="3">
        <f t="shared" ca="1" si="23"/>
        <v>117755000</v>
      </c>
      <c r="S212" s="99"/>
      <c r="T212" s="350"/>
      <c r="U212" s="350"/>
      <c r="V212" s="349"/>
      <c r="W212" s="313"/>
      <c r="X212" s="302"/>
      <c r="Y212" s="211"/>
      <c r="Z212" s="320"/>
      <c r="AA212" s="246"/>
      <c r="AB212" s="125"/>
      <c r="AC212" s="125"/>
      <c r="AD212" s="125"/>
      <c r="AE212" s="125"/>
      <c r="AF212" s="125"/>
      <c r="AG212" s="125"/>
      <c r="AH212" s="125"/>
      <c r="AJ212" s="125"/>
      <c r="AK212" s="125"/>
      <c r="AM212" s="246"/>
      <c r="AO212" s="246"/>
      <c r="AP212" s="211"/>
      <c r="AQ212" s="211"/>
      <c r="AR212" s="199"/>
      <c r="AT212" s="225"/>
      <c r="AU212" s="225"/>
      <c r="AV212" s="225"/>
      <c r="AW212" s="99"/>
      <c r="AX212" s="199"/>
      <c r="AY212" s="199"/>
      <c r="AZ212" s="37"/>
      <c r="BA212" s="123"/>
      <c r="BB212" s="211"/>
      <c r="BC212" s="211"/>
      <c r="BD212" s="216"/>
      <c r="BE212" s="216"/>
      <c r="BF212" s="101"/>
      <c r="BG212" s="101"/>
      <c r="BH212" s="99"/>
    </row>
    <row r="213" spans="1:60" x14ac:dyDescent="0.25">
      <c r="A213">
        <v>181</v>
      </c>
      <c r="B213" s="61">
        <f ca="1">OFFSET(InputPriceData!B$15,CalculationsAndCharts!$A213+$A$11,0,1,1)</f>
        <v>42208</v>
      </c>
      <c r="C213" s="3">
        <f ca="1">OFFSET(InputPriceData!G$15,CalculationsAndCharts!$A213+$A$11,IF($C$7,8,0),1,1)</f>
        <v>90509100</v>
      </c>
      <c r="D213" s="4">
        <f ca="1">OFFSET(InputPriceData!C$15,CalculationsAndCharts!$A213+$A$11,IF($C$7,8,0),1,1)</f>
        <v>208.12</v>
      </c>
      <c r="E213" s="4">
        <f ca="1">OFFSET(InputPriceData!D$15,CalculationsAndCharts!$A213+$A$11,IF($C$7,8,0),1,1)</f>
        <v>208.24</v>
      </c>
      <c r="F213" s="4">
        <f ca="1">OFFSET(InputPriceData!E$15,CalculationsAndCharts!$A213+$A$11,IF($C$7,8,0),1,1)</f>
        <v>206.37</v>
      </c>
      <c r="G213" s="4">
        <f ca="1">OFFSET(InputPriceData!F$15,CalculationsAndCharts!$A213+$A$11,IF($C$7,8,0),1,1)</f>
        <v>206.79</v>
      </c>
      <c r="H213" s="342">
        <f t="shared" ca="1" si="18"/>
        <v>206.81904297942296</v>
      </c>
      <c r="I213" s="342">
        <f t="shared" ca="1" si="19"/>
        <v>206.48485831651138</v>
      </c>
      <c r="J213" s="340">
        <f t="shared" ca="1" si="20"/>
        <v>0.33418466291146265</v>
      </c>
      <c r="K213" s="170">
        <f t="shared" ca="1" si="16"/>
        <v>0.11167938892524792</v>
      </c>
      <c r="L213" s="341">
        <f t="shared" ca="1" si="17"/>
        <v>0.32233499866389664</v>
      </c>
      <c r="M213" s="341">
        <f t="shared" ca="1" si="21"/>
        <v>-0.32233499866389664</v>
      </c>
      <c r="N213" s="170"/>
      <c r="O213" s="340"/>
      <c r="P213" s="3" t="e">
        <f t="shared" ca="1" si="22"/>
        <v>#N/A</v>
      </c>
      <c r="Q213" s="3">
        <f t="shared" ca="1" si="23"/>
        <v>90509100</v>
      </c>
      <c r="S213" s="99"/>
      <c r="T213" s="350"/>
      <c r="U213" s="350"/>
      <c r="V213" s="349"/>
      <c r="W213" s="313"/>
      <c r="X213" s="302"/>
      <c r="Y213" s="211"/>
      <c r="Z213" s="320"/>
      <c r="AA213" s="246"/>
      <c r="AB213" s="125"/>
      <c r="AC213" s="125"/>
      <c r="AD213" s="125"/>
      <c r="AE213" s="125"/>
      <c r="AF213" s="125"/>
      <c r="AG213" s="125"/>
      <c r="AH213" s="125"/>
      <c r="AJ213" s="125"/>
      <c r="AK213" s="125"/>
      <c r="AM213" s="246"/>
      <c r="AO213" s="246"/>
      <c r="AP213" s="211"/>
      <c r="AQ213" s="211"/>
      <c r="AR213" s="199"/>
      <c r="AT213" s="225"/>
      <c r="AU213" s="225"/>
      <c r="AV213" s="225"/>
      <c r="AW213" s="99"/>
      <c r="AX213" s="199"/>
      <c r="AY213" s="199"/>
      <c r="AZ213" s="37"/>
      <c r="BA213" s="123"/>
      <c r="BB213" s="211"/>
      <c r="BC213" s="211"/>
      <c r="BD213" s="216"/>
      <c r="BE213" s="216"/>
      <c r="BF213" s="101"/>
      <c r="BG213" s="101"/>
      <c r="BH213" s="99"/>
    </row>
    <row r="214" spans="1:60" x14ac:dyDescent="0.25">
      <c r="A214">
        <v>182</v>
      </c>
      <c r="B214" s="61">
        <f ca="1">OFFSET(InputPriceData!B$15,CalculationsAndCharts!$A214+$A$11,0,1,1)</f>
        <v>42207</v>
      </c>
      <c r="C214" s="3">
        <f ca="1">OFFSET(InputPriceData!G$15,CalculationsAndCharts!$A214+$A$11,IF($C$7,8,0),1,1)</f>
        <v>88667900</v>
      </c>
      <c r="D214" s="4">
        <f ca="1">OFFSET(InputPriceData!C$15,CalculationsAndCharts!$A214+$A$11,IF($C$7,8,0),1,1)</f>
        <v>207.53</v>
      </c>
      <c r="E214" s="4">
        <f ca="1">OFFSET(InputPriceData!D$15,CalculationsAndCharts!$A214+$A$11,IF($C$7,8,0),1,1)</f>
        <v>208.35</v>
      </c>
      <c r="F214" s="4">
        <f ca="1">OFFSET(InputPriceData!E$15,CalculationsAndCharts!$A214+$A$11,IF($C$7,8,0),1,1)</f>
        <v>207.49</v>
      </c>
      <c r="G214" s="4">
        <f ca="1">OFFSET(InputPriceData!F$15,CalculationsAndCharts!$A214+$A$11,IF($C$7,8,0),1,1)</f>
        <v>207.96</v>
      </c>
      <c r="H214" s="342">
        <f t="shared" ca="1" si="18"/>
        <v>206.8231919764834</v>
      </c>
      <c r="I214" s="342">
        <f t="shared" ca="1" si="19"/>
        <v>206.45711816346699</v>
      </c>
      <c r="J214" s="340">
        <f t="shared" ca="1" si="20"/>
        <v>0.36607381301629549</v>
      </c>
      <c r="K214" s="170">
        <f t="shared" ca="1" si="16"/>
        <v>0.13401003657628968</v>
      </c>
      <c r="L214" s="341">
        <f t="shared" ca="1" si="17"/>
        <v>0.3205558898278541</v>
      </c>
      <c r="M214" s="341">
        <f t="shared" ca="1" si="21"/>
        <v>-0.3205558898278541</v>
      </c>
      <c r="N214" s="170"/>
      <c r="O214" s="340"/>
      <c r="P214" s="3">
        <f t="shared" ca="1" si="22"/>
        <v>88667900</v>
      </c>
      <c r="Q214" s="3" t="e">
        <f t="shared" ca="1" si="23"/>
        <v>#N/A</v>
      </c>
      <c r="S214" s="99"/>
      <c r="T214" s="350"/>
      <c r="U214" s="350"/>
      <c r="V214" s="349"/>
      <c r="W214" s="313"/>
      <c r="X214" s="302"/>
      <c r="Y214" s="211"/>
      <c r="Z214" s="320"/>
      <c r="AA214" s="246"/>
      <c r="AB214" s="125"/>
      <c r="AC214" s="125"/>
      <c r="AD214" s="125"/>
      <c r="AE214" s="125"/>
      <c r="AF214" s="125"/>
      <c r="AG214" s="125"/>
      <c r="AH214" s="125"/>
      <c r="AJ214" s="125"/>
      <c r="AK214" s="125"/>
      <c r="AM214" s="246"/>
      <c r="AO214" s="246"/>
      <c r="AP214" s="211"/>
      <c r="AQ214" s="211"/>
      <c r="AR214" s="199"/>
      <c r="AT214" s="225"/>
      <c r="AU214" s="225"/>
      <c r="AV214" s="225"/>
      <c r="AW214" s="99"/>
      <c r="AX214" s="199"/>
      <c r="AY214" s="199"/>
      <c r="AZ214" s="37"/>
      <c r="BA214" s="123"/>
      <c r="BB214" s="211"/>
      <c r="BC214" s="211"/>
      <c r="BD214" s="216"/>
      <c r="BE214" s="216"/>
      <c r="BF214" s="101"/>
      <c r="BG214" s="101"/>
      <c r="BH214" s="99"/>
    </row>
    <row r="215" spans="1:60" x14ac:dyDescent="0.25">
      <c r="A215">
        <v>183</v>
      </c>
      <c r="B215" s="61">
        <f ca="1">OFFSET(InputPriceData!B$15,CalculationsAndCharts!$A215+$A$11,0,1,1)</f>
        <v>42206</v>
      </c>
      <c r="C215" s="3">
        <f ca="1">OFFSET(InputPriceData!G$15,CalculationsAndCharts!$A215+$A$11,IF($C$7,8,0),1,1)</f>
        <v>77965000</v>
      </c>
      <c r="D215" s="4">
        <f ca="1">OFFSET(InputPriceData!C$15,CalculationsAndCharts!$A215+$A$11,IF($C$7,8,0),1,1)</f>
        <v>209</v>
      </c>
      <c r="E215" s="4">
        <f ca="1">OFFSET(InputPriceData!D$15,CalculationsAndCharts!$A215+$A$11,IF($C$7,8,0),1,1)</f>
        <v>209.31</v>
      </c>
      <c r="F215" s="4">
        <f ca="1">OFFSET(InputPriceData!E$15,CalculationsAndCharts!$A215+$A$11,IF($C$7,8,0),1,1)</f>
        <v>207.98</v>
      </c>
      <c r="G215" s="4">
        <f ca="1">OFFSET(InputPriceData!F$15,CalculationsAndCharts!$A215+$A$11,IF($C$7,8,0),1,1)</f>
        <v>208.34</v>
      </c>
      <c r="H215" s="342">
        <f t="shared" ca="1" si="18"/>
        <v>206.66079083026673</v>
      </c>
      <c r="I215" s="342">
        <f t="shared" ca="1" si="19"/>
        <v>206.32049254196397</v>
      </c>
      <c r="J215" s="340">
        <f t="shared" ca="1" si="20"/>
        <v>0.34029828830262859</v>
      </c>
      <c r="K215" s="170">
        <f t="shared" ca="1" si="16"/>
        <v>0.11580292502169894</v>
      </c>
      <c r="L215" s="341">
        <f t="shared" ca="1" si="17"/>
        <v>0.31838404304207024</v>
      </c>
      <c r="M215" s="341">
        <f t="shared" ca="1" si="21"/>
        <v>-0.31838404304207024</v>
      </c>
      <c r="N215" s="170"/>
      <c r="O215" s="340"/>
      <c r="P215" s="3" t="e">
        <f t="shared" ca="1" si="22"/>
        <v>#N/A</v>
      </c>
      <c r="Q215" s="3">
        <f t="shared" ca="1" si="23"/>
        <v>77965000</v>
      </c>
      <c r="S215" s="99"/>
      <c r="T215" s="350"/>
      <c r="U215" s="350"/>
      <c r="V215" s="349"/>
      <c r="W215" s="313"/>
      <c r="X215" s="302"/>
      <c r="Y215" s="211"/>
      <c r="Z215" s="320"/>
      <c r="AA215" s="246"/>
      <c r="AB215" s="125"/>
      <c r="AC215" s="125"/>
      <c r="AD215" s="125"/>
      <c r="AE215" s="125"/>
      <c r="AF215" s="125"/>
      <c r="AG215" s="125"/>
      <c r="AH215" s="125"/>
      <c r="AJ215" s="125"/>
      <c r="AK215" s="125"/>
      <c r="AM215" s="246"/>
      <c r="AO215" s="246"/>
      <c r="AP215" s="211"/>
      <c r="AQ215" s="211"/>
      <c r="AR215" s="199"/>
      <c r="AT215" s="225"/>
      <c r="AU215" s="225"/>
      <c r="AV215" s="225"/>
      <c r="AW215" s="99"/>
      <c r="AX215" s="199"/>
      <c r="AY215" s="199"/>
      <c r="AZ215" s="37"/>
      <c r="BA215" s="123"/>
      <c r="BB215" s="211"/>
      <c r="BC215" s="211"/>
      <c r="BD215" s="216"/>
      <c r="BE215" s="216"/>
      <c r="BF215" s="101"/>
      <c r="BG215" s="101"/>
      <c r="BH215" s="99"/>
    </row>
    <row r="216" spans="1:60" x14ac:dyDescent="0.25">
      <c r="A216">
        <v>184</v>
      </c>
      <c r="B216" s="61">
        <f ca="1">OFFSET(InputPriceData!B$15,CalculationsAndCharts!$A216+$A$11,0,1,1)</f>
        <v>42205</v>
      </c>
      <c r="C216" s="3">
        <f ca="1">OFFSET(InputPriceData!G$15,CalculationsAndCharts!$A216+$A$11,IF($C$7,8,0),1,1)</f>
        <v>70446800</v>
      </c>
      <c r="D216" s="4">
        <f ca="1">OFFSET(InputPriceData!C$15,CalculationsAndCharts!$A216+$A$11,IF($C$7,8,0),1,1)</f>
        <v>209.32</v>
      </c>
      <c r="E216" s="4">
        <f ca="1">OFFSET(InputPriceData!D$15,CalculationsAndCharts!$A216+$A$11,IF($C$7,8,0),1,1)</f>
        <v>209.74</v>
      </c>
      <c r="F216" s="4">
        <f ca="1">OFFSET(InputPriceData!E$15,CalculationsAndCharts!$A216+$A$11,IF($C$7,8,0),1,1)</f>
        <v>208.79</v>
      </c>
      <c r="G216" s="4">
        <f ca="1">OFFSET(InputPriceData!F$15,CalculationsAndCharts!$A216+$A$11,IF($C$7,8,0),1,1)</f>
        <v>209.16</v>
      </c>
      <c r="H216" s="342">
        <f t="shared" ca="1" si="18"/>
        <v>206.42090380601914</v>
      </c>
      <c r="I216" s="342">
        <f t="shared" ca="1" si="19"/>
        <v>206.13690095486982</v>
      </c>
      <c r="J216" s="340">
        <f t="shared" ca="1" si="20"/>
        <v>0.28400285114919177</v>
      </c>
      <c r="K216" s="170">
        <f t="shared" ca="1" si="16"/>
        <v>8.0657619460869981E-2</v>
      </c>
      <c r="L216" s="341">
        <f t="shared" ca="1" si="17"/>
        <v>0.31662140988851117</v>
      </c>
      <c r="M216" s="341">
        <f t="shared" ca="1" si="21"/>
        <v>-0.31662140988851117</v>
      </c>
      <c r="N216" s="170"/>
      <c r="O216" s="340"/>
      <c r="P216" s="3" t="e">
        <f t="shared" ca="1" si="22"/>
        <v>#N/A</v>
      </c>
      <c r="Q216" s="3">
        <f t="shared" ca="1" si="23"/>
        <v>70446800</v>
      </c>
      <c r="S216" s="99"/>
      <c r="T216" s="350"/>
      <c r="U216" s="350"/>
      <c r="V216" s="349"/>
      <c r="W216" s="313"/>
      <c r="X216" s="302"/>
      <c r="Y216" s="211"/>
      <c r="Z216" s="320"/>
      <c r="AA216" s="246"/>
      <c r="AB216" s="125"/>
      <c r="AC216" s="125"/>
      <c r="AD216" s="125"/>
      <c r="AE216" s="125"/>
      <c r="AF216" s="125"/>
      <c r="AG216" s="125"/>
      <c r="AH216" s="125"/>
      <c r="AJ216" s="125"/>
      <c r="AK216" s="125"/>
      <c r="AM216" s="246"/>
      <c r="AO216" s="246"/>
      <c r="AP216" s="211"/>
      <c r="AQ216" s="211"/>
      <c r="AR216" s="199"/>
      <c r="AT216" s="225"/>
      <c r="AU216" s="225"/>
      <c r="AV216" s="225"/>
      <c r="AW216" s="99"/>
      <c r="AX216" s="199"/>
      <c r="AY216" s="199"/>
      <c r="AZ216" s="37"/>
      <c r="BA216" s="123"/>
      <c r="BB216" s="211"/>
      <c r="BC216" s="211"/>
      <c r="BD216" s="216"/>
      <c r="BE216" s="216"/>
      <c r="BF216" s="101"/>
      <c r="BG216" s="101"/>
      <c r="BH216" s="99"/>
    </row>
    <row r="217" spans="1:60" x14ac:dyDescent="0.25">
      <c r="A217">
        <v>185</v>
      </c>
      <c r="B217" s="61">
        <f ca="1">OFFSET(InputPriceData!B$15,CalculationsAndCharts!$A217+$A$11,0,1,1)</f>
        <v>42202</v>
      </c>
      <c r="C217" s="3">
        <f ca="1">OFFSET(InputPriceData!G$15,CalculationsAndCharts!$A217+$A$11,IF($C$7,8,0),1,1)</f>
        <v>89030000</v>
      </c>
      <c r="D217" s="4">
        <f ca="1">OFFSET(InputPriceData!C$15,CalculationsAndCharts!$A217+$A$11,IF($C$7,8,0),1,1)</f>
        <v>208.87</v>
      </c>
      <c r="E217" s="4">
        <f ca="1">OFFSET(InputPriceData!D$15,CalculationsAndCharts!$A217+$A$11,IF($C$7,8,0),1,1)</f>
        <v>209.12</v>
      </c>
      <c r="F217" s="4">
        <f ca="1">OFFSET(InputPriceData!E$15,CalculationsAndCharts!$A217+$A$11,IF($C$7,8,0),1,1)</f>
        <v>208.38</v>
      </c>
      <c r="G217" s="4">
        <f ca="1">OFFSET(InputPriceData!F$15,CalculationsAndCharts!$A217+$A$11,IF($C$7,8,0),1,1)</f>
        <v>209.04</v>
      </c>
      <c r="H217" s="342">
        <f t="shared" ca="1" si="18"/>
        <v>206.02960434973613</v>
      </c>
      <c r="I217" s="342">
        <f t="shared" ca="1" si="19"/>
        <v>205.8620737689489</v>
      </c>
      <c r="J217" s="340">
        <f t="shared" ca="1" si="20"/>
        <v>0.16753058078712399</v>
      </c>
      <c r="K217" s="170">
        <f t="shared" ca="1" si="16"/>
        <v>2.8066495498871077E-2</v>
      </c>
      <c r="L217" s="341">
        <f t="shared" ca="1" si="17"/>
        <v>0.31507141671464206</v>
      </c>
      <c r="M217" s="341">
        <f t="shared" ca="1" si="21"/>
        <v>-0.31507141671464206</v>
      </c>
      <c r="N217" s="170"/>
      <c r="O217" s="340"/>
      <c r="P217" s="3">
        <f t="shared" ca="1" si="22"/>
        <v>89030000</v>
      </c>
      <c r="Q217" s="3" t="e">
        <f t="shared" ca="1" si="23"/>
        <v>#N/A</v>
      </c>
      <c r="S217" s="99"/>
      <c r="T217" s="350"/>
      <c r="U217" s="350"/>
      <c r="V217" s="349"/>
      <c r="W217" s="313"/>
      <c r="X217" s="302"/>
      <c r="Y217" s="211"/>
      <c r="Z217" s="320"/>
      <c r="AA217" s="246"/>
      <c r="AB217" s="125"/>
      <c r="AC217" s="125"/>
      <c r="AD217" s="125"/>
      <c r="AE217" s="125"/>
      <c r="AF217" s="125"/>
      <c r="AG217" s="125"/>
      <c r="AH217" s="125"/>
      <c r="AJ217" s="125"/>
      <c r="AK217" s="125"/>
      <c r="AM217" s="246"/>
      <c r="AO217" s="246"/>
      <c r="AP217" s="211"/>
      <c r="AQ217" s="211"/>
      <c r="AR217" s="199"/>
      <c r="AT217" s="225"/>
      <c r="AU217" s="225"/>
      <c r="AV217" s="225"/>
      <c r="AW217" s="99"/>
      <c r="AX217" s="199"/>
      <c r="AY217" s="199"/>
      <c r="AZ217" s="37"/>
      <c r="BA217" s="123"/>
      <c r="BB217" s="211"/>
      <c r="BC217" s="211"/>
      <c r="BD217" s="216"/>
      <c r="BE217" s="216"/>
      <c r="BF217" s="101"/>
      <c r="BG217" s="101"/>
      <c r="BH217" s="99"/>
    </row>
    <row r="218" spans="1:60" x14ac:dyDescent="0.25">
      <c r="A218">
        <v>186</v>
      </c>
      <c r="B218" s="61">
        <f ca="1">OFFSET(InputPriceData!B$15,CalculationsAndCharts!$A218+$A$11,0,1,1)</f>
        <v>42201</v>
      </c>
      <c r="C218" s="3">
        <f ca="1">OFFSET(InputPriceData!G$15,CalculationsAndCharts!$A218+$A$11,IF($C$7,8,0),1,1)</f>
        <v>106683300</v>
      </c>
      <c r="D218" s="4">
        <f ca="1">OFFSET(InputPriceData!C$15,CalculationsAndCharts!$A218+$A$11,IF($C$7,8,0),1,1)</f>
        <v>208.45</v>
      </c>
      <c r="E218" s="4">
        <f ca="1">OFFSET(InputPriceData!D$15,CalculationsAndCharts!$A218+$A$11,IF($C$7,8,0),1,1)</f>
        <v>208.88</v>
      </c>
      <c r="F218" s="4">
        <f ca="1">OFFSET(InputPriceData!E$15,CalculationsAndCharts!$A218+$A$11,IF($C$7,8,0),1,1)</f>
        <v>208.17</v>
      </c>
      <c r="G218" s="4">
        <f ca="1">OFFSET(InputPriceData!F$15,CalculationsAndCharts!$A218+$A$11,IF($C$7,8,0),1,1)</f>
        <v>208.88</v>
      </c>
      <c r="H218" s="342">
        <f t="shared" ca="1" si="18"/>
        <v>205.59954782826986</v>
      </c>
      <c r="I218" s="342">
        <f t="shared" ca="1" si="19"/>
        <v>205.57317138430793</v>
      </c>
      <c r="J218" s="340">
        <f t="shared" ca="1" si="20"/>
        <v>2.6376443961857038E-2</v>
      </c>
      <c r="K218" s="170">
        <f t="shared" ca="1" si="16"/>
        <v>6.9571679607298464E-4</v>
      </c>
      <c r="L218" s="341">
        <f t="shared" ca="1" si="17"/>
        <v>0.31589494176233923</v>
      </c>
      <c r="M218" s="341">
        <f t="shared" ca="1" si="21"/>
        <v>-0.31589494176233923</v>
      </c>
      <c r="N218" s="170"/>
      <c r="O218" s="340"/>
      <c r="P218" s="3">
        <f t="shared" ca="1" si="22"/>
        <v>106683300</v>
      </c>
      <c r="Q218" s="3" t="e">
        <f t="shared" ca="1" si="23"/>
        <v>#N/A</v>
      </c>
      <c r="S218" s="99"/>
      <c r="T218" s="350"/>
      <c r="U218" s="350"/>
      <c r="V218" s="349"/>
      <c r="W218" s="313"/>
      <c r="X218" s="302"/>
      <c r="Y218" s="211"/>
      <c r="Z218" s="320"/>
      <c r="AA218" s="246"/>
      <c r="AB218" s="125"/>
      <c r="AC218" s="125"/>
      <c r="AD218" s="125"/>
      <c r="AE218" s="125"/>
      <c r="AF218" s="125"/>
      <c r="AG218" s="125"/>
      <c r="AH218" s="125"/>
      <c r="AJ218" s="125"/>
      <c r="AK218" s="125"/>
      <c r="AM218" s="246"/>
      <c r="AO218" s="246"/>
      <c r="AP218" s="211"/>
      <c r="AQ218" s="211"/>
      <c r="AR218" s="199"/>
      <c r="AT218" s="225"/>
      <c r="AU218" s="225"/>
      <c r="AV218" s="225"/>
      <c r="AW218" s="99"/>
      <c r="AX218" s="199"/>
      <c r="AY218" s="199"/>
      <c r="AZ218" s="37"/>
      <c r="BA218" s="123"/>
      <c r="BB218" s="211"/>
      <c r="BC218" s="211"/>
      <c r="BD218" s="216"/>
      <c r="BE218" s="216"/>
      <c r="BF218" s="101"/>
      <c r="BG218" s="101"/>
      <c r="BH218" s="99"/>
    </row>
    <row r="219" spans="1:60" x14ac:dyDescent="0.25">
      <c r="A219">
        <v>187</v>
      </c>
      <c r="B219" s="61">
        <f ca="1">OFFSET(InputPriceData!B$15,CalculationsAndCharts!$A219+$A$11,0,1,1)</f>
        <v>42200</v>
      </c>
      <c r="C219" s="3">
        <f ca="1">OFFSET(InputPriceData!G$15,CalculationsAndCharts!$A219+$A$11,IF($C$7,8,0),1,1)</f>
        <v>97914100</v>
      </c>
      <c r="D219" s="4">
        <f ca="1">OFFSET(InputPriceData!C$15,CalculationsAndCharts!$A219+$A$11,IF($C$7,8,0),1,1)</f>
        <v>207.33</v>
      </c>
      <c r="E219" s="4">
        <f ca="1">OFFSET(InputPriceData!D$15,CalculationsAndCharts!$A219+$A$11,IF($C$7,8,0),1,1)</f>
        <v>207.87</v>
      </c>
      <c r="F219" s="4">
        <f ca="1">OFFSET(InputPriceData!E$15,CalculationsAndCharts!$A219+$A$11,IF($C$7,8,0),1,1)</f>
        <v>206.65</v>
      </c>
      <c r="G219" s="4">
        <f ca="1">OFFSET(InputPriceData!F$15,CalculationsAndCharts!$A219+$A$11,IF($C$7,8,0),1,1)</f>
        <v>207.21</v>
      </c>
      <c r="H219" s="342">
        <f t="shared" ca="1" si="18"/>
        <v>205.13091180373701</v>
      </c>
      <c r="I219" s="342">
        <f t="shared" ca="1" si="19"/>
        <v>205.27255060106319</v>
      </c>
      <c r="J219" s="340">
        <f t="shared" ca="1" si="20"/>
        <v>-0.14163879732629303</v>
      </c>
      <c r="K219" s="170">
        <f t="shared" ca="1" si="16"/>
        <v>2.0061548908038716E-2</v>
      </c>
      <c r="L219" s="341">
        <f t="shared" ca="1" si="17"/>
        <v>0.31950998433275829</v>
      </c>
      <c r="M219" s="341">
        <f t="shared" ca="1" si="21"/>
        <v>-0.31950998433275829</v>
      </c>
      <c r="N219" s="170"/>
      <c r="O219" s="340"/>
      <c r="P219" s="3" t="e">
        <f t="shared" ca="1" si="22"/>
        <v>#N/A</v>
      </c>
      <c r="Q219" s="3">
        <f t="shared" ca="1" si="23"/>
        <v>97914100</v>
      </c>
      <c r="S219" s="99"/>
      <c r="T219" s="350"/>
      <c r="U219" s="350"/>
      <c r="V219" s="349"/>
      <c r="W219" s="313"/>
      <c r="X219" s="302"/>
      <c r="Y219" s="211"/>
      <c r="Z219" s="320"/>
      <c r="AA219" s="246"/>
      <c r="AB219" s="125"/>
      <c r="AC219" s="125"/>
      <c r="AD219" s="125"/>
      <c r="AE219" s="125"/>
      <c r="AF219" s="125"/>
      <c r="AG219" s="125"/>
      <c r="AH219" s="125"/>
      <c r="AJ219" s="125"/>
      <c r="AK219" s="125"/>
      <c r="AM219" s="246"/>
      <c r="AO219" s="246"/>
      <c r="AP219" s="211"/>
      <c r="AQ219" s="211"/>
      <c r="AR219" s="199"/>
      <c r="AT219" s="225"/>
      <c r="AU219" s="225"/>
      <c r="AV219" s="225"/>
      <c r="AW219" s="99"/>
      <c r="AX219" s="199"/>
      <c r="AY219" s="199"/>
      <c r="AZ219" s="37"/>
      <c r="BA219" s="123"/>
      <c r="BB219" s="211"/>
      <c r="BC219" s="211"/>
      <c r="BD219" s="216"/>
      <c r="BE219" s="216"/>
      <c r="BF219" s="101"/>
      <c r="BG219" s="101"/>
      <c r="BH219" s="99"/>
    </row>
    <row r="220" spans="1:60" x14ac:dyDescent="0.25">
      <c r="A220">
        <v>188</v>
      </c>
      <c r="B220" s="61">
        <f ca="1">OFFSET(InputPriceData!B$15,CalculationsAndCharts!$A220+$A$11,0,1,1)</f>
        <v>42199</v>
      </c>
      <c r="C220" s="3">
        <f ca="1">OFFSET(InputPriceData!G$15,CalculationsAndCharts!$A220+$A$11,IF($C$7,8,0),1,1)</f>
        <v>81709600</v>
      </c>
      <c r="D220" s="4">
        <f ca="1">OFFSET(InputPriceData!C$15,CalculationsAndCharts!$A220+$A$11,IF($C$7,8,0),1,1)</f>
        <v>206.34</v>
      </c>
      <c r="E220" s="4">
        <f ca="1">OFFSET(InputPriceData!D$15,CalculationsAndCharts!$A220+$A$11,IF($C$7,8,0),1,1)</f>
        <v>207.65</v>
      </c>
      <c r="F220" s="4">
        <f ca="1">OFFSET(InputPriceData!E$15,CalculationsAndCharts!$A220+$A$11,IF($C$7,8,0),1,1)</f>
        <v>206.27</v>
      </c>
      <c r="G220" s="4">
        <f ca="1">OFFSET(InputPriceData!F$15,CalculationsAndCharts!$A220+$A$11,IF($C$7,8,0),1,1)</f>
        <v>207.28</v>
      </c>
      <c r="H220" s="342">
        <f t="shared" ca="1" si="18"/>
        <v>204.83389920427086</v>
      </c>
      <c r="I220" s="342">
        <f t="shared" ca="1" si="19"/>
        <v>205.09641883752349</v>
      </c>
      <c r="J220" s="340">
        <f t="shared" ca="1" si="20"/>
        <v>-0.26251963325273525</v>
      </c>
      <c r="K220" s="170">
        <f t="shared" ca="1" si="16"/>
        <v>6.8916557843150622E-2</v>
      </c>
      <c r="L220" s="341">
        <f t="shared" ca="1" si="17"/>
        <v>0.32450431051677342</v>
      </c>
      <c r="M220" s="341">
        <f t="shared" ca="1" si="21"/>
        <v>-0.32450431051677342</v>
      </c>
      <c r="N220" s="170"/>
      <c r="O220" s="340"/>
      <c r="P220" s="3">
        <f t="shared" ca="1" si="22"/>
        <v>81709600</v>
      </c>
      <c r="Q220" s="3" t="e">
        <f t="shared" ca="1" si="23"/>
        <v>#N/A</v>
      </c>
      <c r="S220" s="99"/>
      <c r="T220" s="350"/>
      <c r="U220" s="350"/>
      <c r="V220" s="349"/>
      <c r="W220" s="313"/>
      <c r="X220" s="302"/>
      <c r="Y220" s="211"/>
      <c r="Z220" s="320"/>
      <c r="AA220" s="246"/>
      <c r="AB220" s="125"/>
      <c r="AC220" s="125"/>
      <c r="AD220" s="125"/>
      <c r="AE220" s="125"/>
      <c r="AF220" s="125"/>
      <c r="AG220" s="125"/>
      <c r="AH220" s="125"/>
      <c r="AJ220" s="125"/>
      <c r="AK220" s="125"/>
      <c r="AM220" s="246"/>
      <c r="AO220" s="246"/>
      <c r="AP220" s="211"/>
      <c r="AQ220" s="211"/>
      <c r="AR220" s="199"/>
      <c r="AT220" s="225"/>
      <c r="AU220" s="225"/>
      <c r="AV220" s="225"/>
      <c r="AW220" s="99"/>
      <c r="AX220" s="199"/>
      <c r="AY220" s="199"/>
      <c r="AZ220" s="37"/>
      <c r="BA220" s="123"/>
      <c r="BB220" s="211"/>
      <c r="BC220" s="211"/>
      <c r="BD220" s="216"/>
      <c r="BE220" s="216"/>
      <c r="BF220" s="101"/>
      <c r="BG220" s="101"/>
      <c r="BH220" s="99"/>
    </row>
    <row r="221" spans="1:60" x14ac:dyDescent="0.25">
      <c r="A221">
        <v>189</v>
      </c>
      <c r="B221" s="61">
        <f ca="1">OFFSET(InputPriceData!B$15,CalculationsAndCharts!$A221+$A$11,0,1,1)</f>
        <v>42198</v>
      </c>
      <c r="C221" s="3">
        <f ca="1">OFFSET(InputPriceData!G$15,CalculationsAndCharts!$A221+$A$11,IF($C$7,8,0),1,1)</f>
        <v>106069400</v>
      </c>
      <c r="D221" s="4">
        <f ca="1">OFFSET(InputPriceData!C$15,CalculationsAndCharts!$A221+$A$11,IF($C$7,8,0),1,1)</f>
        <v>205.62</v>
      </c>
      <c r="E221" s="4">
        <f ca="1">OFFSET(InputPriceData!D$15,CalculationsAndCharts!$A221+$A$11,IF($C$7,8,0),1,1)</f>
        <v>206.51</v>
      </c>
      <c r="F221" s="4">
        <f ca="1">OFFSET(InputPriceData!E$15,CalculationsAndCharts!$A221+$A$11,IF($C$7,8,0),1,1)</f>
        <v>205.57</v>
      </c>
      <c r="G221" s="4">
        <f ca="1">OFFSET(InputPriceData!F$15,CalculationsAndCharts!$A221+$A$11,IF($C$7,8,0),1,1)</f>
        <v>206.38</v>
      </c>
      <c r="H221" s="342">
        <f t="shared" ca="1" si="18"/>
        <v>204.48445623345242</v>
      </c>
      <c r="I221" s="342">
        <f t="shared" ca="1" si="19"/>
        <v>204.89791145911653</v>
      </c>
      <c r="J221" s="340">
        <f t="shared" ca="1" si="20"/>
        <v>-0.4134552256642392</v>
      </c>
      <c r="K221" s="170">
        <f t="shared" ca="1" si="16"/>
        <v>0.17094522362906697</v>
      </c>
      <c r="L221" s="341">
        <f t="shared" ca="1" si="17"/>
        <v>0.32738827684585503</v>
      </c>
      <c r="M221" s="341">
        <f t="shared" ca="1" si="21"/>
        <v>-0.32738827684585503</v>
      </c>
      <c r="N221" s="170"/>
      <c r="O221" s="340"/>
      <c r="P221" s="3">
        <f t="shared" ca="1" si="22"/>
        <v>106069400</v>
      </c>
      <c r="Q221" s="3" t="e">
        <f t="shared" ca="1" si="23"/>
        <v>#N/A</v>
      </c>
      <c r="S221" s="99"/>
      <c r="T221" s="350"/>
      <c r="U221" s="350"/>
      <c r="V221" s="349"/>
      <c r="W221" s="313"/>
      <c r="X221" s="302"/>
      <c r="Y221" s="211"/>
      <c r="Z221" s="320"/>
      <c r="AA221" s="246"/>
      <c r="AB221" s="125"/>
      <c r="AC221" s="125"/>
      <c r="AD221" s="125"/>
      <c r="AE221" s="125"/>
      <c r="AF221" s="125"/>
      <c r="AG221" s="125"/>
      <c r="AH221" s="125"/>
      <c r="AJ221" s="125"/>
      <c r="AK221" s="125"/>
      <c r="AM221" s="246"/>
      <c r="AO221" s="246"/>
      <c r="AP221" s="211"/>
      <c r="AQ221" s="211"/>
      <c r="AR221" s="199"/>
      <c r="AT221" s="225"/>
      <c r="AU221" s="225"/>
      <c r="AV221" s="225"/>
      <c r="AW221" s="99"/>
      <c r="AX221" s="199"/>
      <c r="AY221" s="199"/>
      <c r="AZ221" s="37"/>
      <c r="BA221" s="123"/>
      <c r="BB221" s="211"/>
      <c r="BC221" s="211"/>
      <c r="BD221" s="216"/>
      <c r="BE221" s="216"/>
      <c r="BF221" s="101"/>
      <c r="BG221" s="101"/>
      <c r="BH221" s="99"/>
    </row>
    <row r="222" spans="1:60" x14ac:dyDescent="0.25">
      <c r="A222">
        <v>190</v>
      </c>
      <c r="B222" s="61">
        <f ca="1">OFFSET(InputPriceData!B$15,CalculationsAndCharts!$A222+$A$11,0,1,1)</f>
        <v>42195</v>
      </c>
      <c r="C222" s="3">
        <f ca="1">OFFSET(InputPriceData!G$15,CalculationsAndCharts!$A222+$A$11,IF($C$7,8,0),1,1)</f>
        <v>129456900</v>
      </c>
      <c r="D222" s="4">
        <f ca="1">OFFSET(InputPriceData!C$15,CalculationsAndCharts!$A222+$A$11,IF($C$7,8,0),1,1)</f>
        <v>203.95</v>
      </c>
      <c r="E222" s="4">
        <f ca="1">OFFSET(InputPriceData!D$15,CalculationsAndCharts!$A222+$A$11,IF($C$7,8,0),1,1)</f>
        <v>204.62</v>
      </c>
      <c r="F222" s="4">
        <f ca="1">OFFSET(InputPriceData!E$15,CalculationsAndCharts!$A222+$A$11,IF($C$7,8,0),1,1)</f>
        <v>201.64</v>
      </c>
      <c r="G222" s="4">
        <f ca="1">OFFSET(InputPriceData!F$15,CalculationsAndCharts!$A222+$A$11,IF($C$7,8,0),1,1)</f>
        <v>204.13</v>
      </c>
      <c r="H222" s="342">
        <f t="shared" ca="1" si="18"/>
        <v>204.21366426680277</v>
      </c>
      <c r="I222" s="342">
        <f t="shared" ca="1" si="19"/>
        <v>204.76317613721804</v>
      </c>
      <c r="J222" s="340">
        <f t="shared" ca="1" si="20"/>
        <v>-0.54951187041540805</v>
      </c>
      <c r="K222" s="170">
        <f t="shared" ca="1" si="16"/>
        <v>0.30196329572744024</v>
      </c>
      <c r="L222" s="341">
        <f t="shared" ca="1" si="17"/>
        <v>0.32709056093978789</v>
      </c>
      <c r="M222" s="341">
        <f t="shared" ca="1" si="21"/>
        <v>-0.32709056093978789</v>
      </c>
      <c r="N222" s="170"/>
      <c r="O222" s="340"/>
      <c r="P222" s="3">
        <f t="shared" ca="1" si="22"/>
        <v>129456900</v>
      </c>
      <c r="Q222" s="3" t="e">
        <f t="shared" ca="1" si="23"/>
        <v>#N/A</v>
      </c>
      <c r="S222" s="99"/>
      <c r="T222" s="350"/>
      <c r="U222" s="350"/>
      <c r="V222" s="349"/>
      <c r="W222" s="313"/>
      <c r="X222" s="302"/>
      <c r="Y222" s="211"/>
      <c r="Z222" s="320"/>
      <c r="AA222" s="246"/>
      <c r="AB222" s="125"/>
      <c r="AC222" s="125"/>
      <c r="AD222" s="125"/>
      <c r="AE222" s="125"/>
      <c r="AF222" s="125"/>
      <c r="AG222" s="125"/>
      <c r="AH222" s="125"/>
      <c r="AJ222" s="125"/>
      <c r="AK222" s="125"/>
      <c r="AM222" s="246"/>
      <c r="AO222" s="246"/>
      <c r="AP222" s="211"/>
      <c r="AQ222" s="211"/>
      <c r="AR222" s="199"/>
      <c r="AT222" s="225"/>
      <c r="AU222" s="225"/>
      <c r="AV222" s="225"/>
      <c r="AW222" s="99"/>
      <c r="AX222" s="199"/>
      <c r="AY222" s="199"/>
      <c r="AZ222" s="37"/>
      <c r="BA222" s="123"/>
      <c r="BB222" s="211"/>
      <c r="BC222" s="211"/>
      <c r="BD222" s="216"/>
      <c r="BE222" s="216"/>
      <c r="BF222" s="101"/>
      <c r="BG222" s="101"/>
      <c r="BH222" s="99"/>
    </row>
    <row r="223" spans="1:60" x14ac:dyDescent="0.25">
      <c r="A223">
        <v>191</v>
      </c>
      <c r="B223" s="61">
        <f ca="1">OFFSET(InputPriceData!B$15,CalculationsAndCharts!$A223+$A$11,0,1,1)</f>
        <v>42194</v>
      </c>
      <c r="C223" s="3">
        <f ca="1">OFFSET(InputPriceData!G$15,CalculationsAndCharts!$A223+$A$11,IF($C$7,8,0),1,1)</f>
        <v>144113100</v>
      </c>
      <c r="D223" s="4">
        <f ca="1">OFFSET(InputPriceData!C$15,CalculationsAndCharts!$A223+$A$11,IF($C$7,8,0),1,1)</f>
        <v>203.7</v>
      </c>
      <c r="E223" s="4">
        <f ca="1">OFFSET(InputPriceData!D$15,CalculationsAndCharts!$A223+$A$11,IF($C$7,8,0),1,1)</f>
        <v>204.01</v>
      </c>
      <c r="F223" s="4">
        <f ca="1">OFFSET(InputPriceData!E$15,CalculationsAndCharts!$A223+$A$11,IF($C$7,8,0),1,1)</f>
        <v>201.47</v>
      </c>
      <c r="G223" s="4">
        <f ca="1">OFFSET(InputPriceData!F$15,CalculationsAndCharts!$A223+$A$11,IF($C$7,8,0),1,1)</f>
        <v>201.59</v>
      </c>
      <c r="H223" s="342">
        <f t="shared" ca="1" si="18"/>
        <v>204.22561630491745</v>
      </c>
      <c r="I223" s="342">
        <f t="shared" ca="1" si="19"/>
        <v>204.82073760423788</v>
      </c>
      <c r="J223" s="340">
        <f t="shared" ca="1" si="20"/>
        <v>-0.59512129932056124</v>
      </c>
      <c r="K223" s="170">
        <f t="shared" ca="1" si="16"/>
        <v>0.35416936090499301</v>
      </c>
      <c r="L223" s="341">
        <f t="shared" ca="1" si="17"/>
        <v>0.3257754775769432</v>
      </c>
      <c r="M223" s="341">
        <f t="shared" ca="1" si="21"/>
        <v>-0.3257754775769432</v>
      </c>
      <c r="N223" s="170"/>
      <c r="O223" s="340"/>
      <c r="P223" s="3" t="e">
        <f t="shared" ca="1" si="22"/>
        <v>#N/A</v>
      </c>
      <c r="Q223" s="3">
        <f t="shared" ca="1" si="23"/>
        <v>144113100</v>
      </c>
      <c r="S223" s="99"/>
      <c r="T223" s="350"/>
      <c r="U223" s="350"/>
      <c r="V223" s="349"/>
      <c r="W223" s="313"/>
      <c r="X223" s="302"/>
      <c r="Y223" s="211"/>
      <c r="Z223" s="320"/>
      <c r="AA223" s="246"/>
      <c r="AB223" s="125"/>
      <c r="AC223" s="125"/>
      <c r="AD223" s="125"/>
      <c r="AE223" s="125"/>
      <c r="AF223" s="125"/>
      <c r="AG223" s="125"/>
      <c r="AH223" s="125"/>
      <c r="AJ223" s="125"/>
      <c r="AK223" s="125"/>
      <c r="AM223" s="246"/>
      <c r="AO223" s="246"/>
      <c r="AP223" s="211"/>
      <c r="AQ223" s="211"/>
      <c r="AR223" s="199"/>
      <c r="AT223" s="225"/>
      <c r="AU223" s="225"/>
      <c r="AV223" s="225"/>
      <c r="AW223" s="99"/>
      <c r="AX223" s="199"/>
      <c r="AY223" s="199"/>
      <c r="AZ223" s="37"/>
      <c r="BA223" s="123"/>
      <c r="BB223" s="211"/>
      <c r="BC223" s="211"/>
      <c r="BD223" s="216"/>
      <c r="BE223" s="216"/>
      <c r="BF223" s="101"/>
      <c r="BG223" s="101"/>
      <c r="BH223" s="99"/>
    </row>
    <row r="224" spans="1:60" x14ac:dyDescent="0.25">
      <c r="A224">
        <v>192</v>
      </c>
      <c r="B224" s="61">
        <f ca="1">OFFSET(InputPriceData!B$15,CalculationsAndCharts!$A224+$A$11,0,1,1)</f>
        <v>42193</v>
      </c>
      <c r="C224" s="3">
        <f ca="1">OFFSET(InputPriceData!G$15,CalculationsAndCharts!$A224+$A$11,IF($C$7,8,0),1,1)</f>
        <v>164020100</v>
      </c>
      <c r="D224" s="4">
        <f ca="1">OFFSET(InputPriceData!C$15,CalculationsAndCharts!$A224+$A$11,IF($C$7,8,0),1,1)</f>
        <v>203.09</v>
      </c>
      <c r="E224" s="4">
        <f ca="1">OFFSET(InputPriceData!D$15,CalculationsAndCharts!$A224+$A$11,IF($C$7,8,0),1,1)</f>
        <v>203.42</v>
      </c>
      <c r="F224" s="4">
        <f ca="1">OFFSET(InputPriceData!E$15,CalculationsAndCharts!$A224+$A$11,IF($C$7,8,0),1,1)</f>
        <v>200.96</v>
      </c>
      <c r="G224" s="4">
        <f ca="1">OFFSET(InputPriceData!F$15,CalculationsAndCharts!$A224+$A$11,IF($C$7,8,0),1,1)</f>
        <v>201.23</v>
      </c>
      <c r="H224" s="342">
        <f t="shared" ca="1" si="18"/>
        <v>204.60213291990567</v>
      </c>
      <c r="I224" s="342">
        <f t="shared" ca="1" si="19"/>
        <v>205.11444102280495</v>
      </c>
      <c r="J224" s="340">
        <f t="shared" ca="1" si="20"/>
        <v>-0.51230810289944662</v>
      </c>
      <c r="K224" s="170">
        <f t="shared" ca="1" si="16"/>
        <v>0.26245959229642996</v>
      </c>
      <c r="L224" s="341">
        <f t="shared" ca="1" si="17"/>
        <v>0.32347867273792263</v>
      </c>
      <c r="M224" s="341">
        <f t="shared" ca="1" si="21"/>
        <v>-0.32347867273792263</v>
      </c>
      <c r="N224" s="170"/>
      <c r="O224" s="340"/>
      <c r="P224" s="3" t="e">
        <f t="shared" ca="1" si="22"/>
        <v>#N/A</v>
      </c>
      <c r="Q224" s="3">
        <f t="shared" ca="1" si="23"/>
        <v>164020100</v>
      </c>
      <c r="S224" s="99"/>
      <c r="T224" s="350"/>
      <c r="U224" s="350"/>
      <c r="V224" s="349"/>
      <c r="W224" s="313"/>
      <c r="X224" s="302"/>
      <c r="Y224" s="211"/>
      <c r="Z224" s="320"/>
      <c r="AA224" s="246"/>
      <c r="AB224" s="125"/>
      <c r="AC224" s="125"/>
      <c r="AD224" s="125"/>
      <c r="AE224" s="125"/>
      <c r="AF224" s="125"/>
      <c r="AG224" s="125"/>
      <c r="AH224" s="125"/>
      <c r="AJ224" s="125"/>
      <c r="AK224" s="125"/>
      <c r="AM224" s="246"/>
      <c r="AO224" s="246"/>
      <c r="AP224" s="211"/>
      <c r="AQ224" s="211"/>
      <c r="AR224" s="199"/>
      <c r="AT224" s="225"/>
      <c r="AU224" s="225"/>
      <c r="AV224" s="225"/>
      <c r="AW224" s="99"/>
      <c r="AX224" s="199"/>
      <c r="AY224" s="199"/>
      <c r="AZ224" s="37"/>
      <c r="BA224" s="123"/>
      <c r="BB224" s="211"/>
      <c r="BC224" s="211"/>
      <c r="BD224" s="216"/>
      <c r="BE224" s="216"/>
      <c r="BF224" s="101"/>
      <c r="BG224" s="101"/>
      <c r="BH224" s="99"/>
    </row>
    <row r="225" spans="1:60" x14ac:dyDescent="0.25">
      <c r="A225">
        <v>193</v>
      </c>
      <c r="B225" s="61">
        <f ca="1">OFFSET(InputPriceData!B$15,CalculationsAndCharts!$A225+$A$11,0,1,1)</f>
        <v>42192</v>
      </c>
      <c r="C225" s="3">
        <f ca="1">OFFSET(InputPriceData!G$15,CalculationsAndCharts!$A225+$A$11,IF($C$7,8,0),1,1)</f>
        <v>173820200</v>
      </c>
      <c r="D225" s="4">
        <f ca="1">OFFSET(InputPriceData!C$15,CalculationsAndCharts!$A225+$A$11,IF($C$7,8,0),1,1)</f>
        <v>203.62</v>
      </c>
      <c r="E225" s="4">
        <f ca="1">OFFSET(InputPriceData!D$15,CalculationsAndCharts!$A225+$A$11,IF($C$7,8,0),1,1)</f>
        <v>204.81</v>
      </c>
      <c r="F225" s="4">
        <f ca="1">OFFSET(InputPriceData!E$15,CalculationsAndCharts!$A225+$A$11,IF($C$7,8,0),1,1)</f>
        <v>200.82</v>
      </c>
      <c r="G225" s="4">
        <f ca="1">OFFSET(InputPriceData!F$15,CalculationsAndCharts!$A225+$A$11,IF($C$7,8,0),1,1)</f>
        <v>204.65</v>
      </c>
      <c r="H225" s="342">
        <f t="shared" ca="1" si="18"/>
        <v>205.08386619417792</v>
      </c>
      <c r="I225" s="342">
        <f t="shared" ca="1" si="19"/>
        <v>205.46757202487817</v>
      </c>
      <c r="J225" s="340">
        <f t="shared" ca="1" si="20"/>
        <v>-0.38370583070040098</v>
      </c>
      <c r="K225" s="170">
        <f t="shared" ref="K225:K288" ca="1" si="24">J225*J225</f>
        <v>0.14723016451348478</v>
      </c>
      <c r="L225" s="341">
        <f t="shared" ref="L225:L288" ca="1" si="25">SQRT(SUM(OFFSET(K225,0,0,$A$18,1))/$A$18)</f>
        <v>0.32317007211005311</v>
      </c>
      <c r="M225" s="341">
        <f t="shared" ca="1" si="21"/>
        <v>-0.32317007211005311</v>
      </c>
      <c r="N225" s="170"/>
      <c r="O225" s="340"/>
      <c r="P225" s="3">
        <f t="shared" ca="1" si="22"/>
        <v>173820200</v>
      </c>
      <c r="Q225" s="3" t="e">
        <f t="shared" ca="1" si="23"/>
        <v>#N/A</v>
      </c>
      <c r="S225" s="99"/>
      <c r="T225" s="350"/>
      <c r="U225" s="350"/>
      <c r="V225" s="349"/>
      <c r="W225" s="313"/>
      <c r="X225" s="302"/>
      <c r="Y225" s="211"/>
      <c r="Z225" s="320"/>
      <c r="AA225" s="246"/>
      <c r="AB225" s="125"/>
      <c r="AC225" s="125"/>
      <c r="AD225" s="125"/>
      <c r="AE225" s="125"/>
      <c r="AF225" s="125"/>
      <c r="AG225" s="125"/>
      <c r="AH225" s="125"/>
      <c r="AJ225" s="125"/>
      <c r="AK225" s="125"/>
      <c r="AM225" s="246"/>
      <c r="AO225" s="246"/>
      <c r="AP225" s="211"/>
      <c r="AQ225" s="211"/>
      <c r="AR225" s="199"/>
      <c r="AT225" s="225"/>
      <c r="AU225" s="225"/>
      <c r="AV225" s="225"/>
      <c r="AW225" s="99"/>
      <c r="AX225" s="199"/>
      <c r="AY225" s="199"/>
      <c r="AZ225" s="37"/>
      <c r="BA225" s="123"/>
      <c r="BB225" s="211"/>
      <c r="BC225" s="211"/>
      <c r="BD225" s="216"/>
      <c r="BE225" s="216"/>
      <c r="BF225" s="101"/>
      <c r="BG225" s="101"/>
      <c r="BH225" s="99"/>
    </row>
    <row r="226" spans="1:60" x14ac:dyDescent="0.25">
      <c r="A226">
        <v>194</v>
      </c>
      <c r="B226" s="61">
        <f ca="1">OFFSET(InputPriceData!B$15,CalculationsAndCharts!$A226+$A$11,0,1,1)</f>
        <v>42191</v>
      </c>
      <c r="C226" s="3">
        <f ca="1">OFFSET(InputPriceData!G$15,CalculationsAndCharts!$A226+$A$11,IF($C$7,8,0),1,1)</f>
        <v>117975400</v>
      </c>
      <c r="D226" s="4">
        <f ca="1">OFFSET(InputPriceData!C$15,CalculationsAndCharts!$A226+$A$11,IF($C$7,8,0),1,1)</f>
        <v>202.45</v>
      </c>
      <c r="E226" s="4">
        <f ca="1">OFFSET(InputPriceData!D$15,CalculationsAndCharts!$A226+$A$11,IF($C$7,8,0),1,1)</f>
        <v>204.3</v>
      </c>
      <c r="F226" s="4">
        <f ca="1">OFFSET(InputPriceData!E$15,CalculationsAndCharts!$A226+$A$11,IF($C$7,8,0),1,1)</f>
        <v>202.21</v>
      </c>
      <c r="G226" s="4">
        <f ca="1">OFFSET(InputPriceData!F$15,CalculationsAndCharts!$A226+$A$11,IF($C$7,8,0),1,1)</f>
        <v>203.39</v>
      </c>
      <c r="H226" s="342">
        <f t="shared" ref="H226:H289" ca="1" si="26">IF($A226&gt;$A$8,0,IF($A226=$A$8,$G226,$C$16*$G226+$D$16*H227))</f>
        <v>205.14584707906045</v>
      </c>
      <c r="I226" s="342">
        <f t="shared" ref="I226:I289" ca="1" si="27">IF($A226&gt;$A$8,0,IF($A226=$A$8,$G226,$C$17*$G226+$D$17*I227))</f>
        <v>205.54189675441253</v>
      </c>
      <c r="J226" s="340">
        <f t="shared" ref="J226:J289" ca="1" si="28" xml:space="preserve"> ($C$16 - $C$17)*$G226 + ($C$17*$D$16 - $C$16*$D$17)*$G227 + ($D$16 + $D$17)*J227 - $D$16*$D$17*J228</f>
        <v>-0.39604967535223723</v>
      </c>
      <c r="K226" s="170">
        <f t="shared" ca="1" si="24"/>
        <v>0.1568553453466125</v>
      </c>
      <c r="L226" s="341">
        <f t="shared" ca="1" si="25"/>
        <v>0.32624054384405837</v>
      </c>
      <c r="M226" s="341">
        <f t="shared" ref="M226:M289" ca="1" si="29">-L226</f>
        <v>-0.32624054384405837</v>
      </c>
      <c r="N226" s="170"/>
      <c r="O226" s="340"/>
      <c r="P226" s="3">
        <f t="shared" ref="P226:P289" ca="1" si="30">IF(G226&gt;=D226,C226,NA())</f>
        <v>117975400</v>
      </c>
      <c r="Q226" s="3" t="e">
        <f t="shared" ref="Q226:Q289" ca="1" si="31">IF(G226&lt;D226,C226,NA())</f>
        <v>#N/A</v>
      </c>
      <c r="S226" s="99"/>
      <c r="T226" s="350"/>
      <c r="U226" s="350"/>
      <c r="V226" s="349"/>
      <c r="W226" s="313"/>
      <c r="X226" s="302"/>
      <c r="Y226" s="211"/>
      <c r="Z226" s="320"/>
      <c r="AA226" s="246"/>
      <c r="AB226" s="125"/>
      <c r="AC226" s="125"/>
      <c r="AD226" s="125"/>
      <c r="AE226" s="125"/>
      <c r="AF226" s="125"/>
      <c r="AG226" s="125"/>
      <c r="AH226" s="125"/>
      <c r="AJ226" s="125"/>
      <c r="AK226" s="125"/>
      <c r="AM226" s="246"/>
      <c r="AO226" s="246"/>
      <c r="AP226" s="211"/>
      <c r="AQ226" s="211"/>
      <c r="AR226" s="199"/>
      <c r="AT226" s="225"/>
      <c r="AU226" s="225"/>
      <c r="AV226" s="225"/>
      <c r="AW226" s="99"/>
      <c r="AX226" s="199"/>
      <c r="AY226" s="199"/>
      <c r="AZ226" s="37"/>
      <c r="BA226" s="123"/>
      <c r="BB226" s="211"/>
      <c r="BC226" s="211"/>
      <c r="BD226" s="216"/>
      <c r="BE226" s="216"/>
      <c r="BF226" s="101"/>
      <c r="BG226" s="101"/>
      <c r="BH226" s="99"/>
    </row>
    <row r="227" spans="1:60" x14ac:dyDescent="0.25">
      <c r="A227">
        <v>195</v>
      </c>
      <c r="B227" s="61">
        <f ca="1">OFFSET(InputPriceData!B$15,CalculationsAndCharts!$A227+$A$11,0,1,1)</f>
        <v>42187</v>
      </c>
      <c r="C227" s="3">
        <f ca="1">OFFSET(InputPriceData!G$15,CalculationsAndCharts!$A227+$A$11,IF($C$7,8,0),1,1)</f>
        <v>104373700</v>
      </c>
      <c r="D227" s="4">
        <f ca="1">OFFSET(InputPriceData!C$15,CalculationsAndCharts!$A227+$A$11,IF($C$7,8,0),1,1)</f>
        <v>204.71</v>
      </c>
      <c r="E227" s="4">
        <f ca="1">OFFSET(InputPriceData!D$15,CalculationsAndCharts!$A227+$A$11,IF($C$7,8,0),1,1)</f>
        <v>204.91</v>
      </c>
      <c r="F227" s="4">
        <f ca="1">OFFSET(InputPriceData!E$15,CalculationsAndCharts!$A227+$A$11,IF($C$7,8,0),1,1)</f>
        <v>203.47</v>
      </c>
      <c r="G227" s="4">
        <f ca="1">OFFSET(InputPriceData!F$15,CalculationsAndCharts!$A227+$A$11,IF($C$7,8,0),1,1)</f>
        <v>203.98</v>
      </c>
      <c r="H227" s="342">
        <f t="shared" ca="1" si="26"/>
        <v>205.39668237606909</v>
      </c>
      <c r="I227" s="342">
        <f t="shared" ca="1" si="27"/>
        <v>205.73752373208643</v>
      </c>
      <c r="J227" s="340">
        <f t="shared" ca="1" si="28"/>
        <v>-0.340841356017482</v>
      </c>
      <c r="K227" s="170">
        <f t="shared" ca="1" si="24"/>
        <v>0.11617282997183591</v>
      </c>
      <c r="L227" s="341">
        <f t="shared" ca="1" si="25"/>
        <v>0.32733446154002882</v>
      </c>
      <c r="M227" s="341">
        <f t="shared" ca="1" si="29"/>
        <v>-0.32733446154002882</v>
      </c>
      <c r="N227" s="170"/>
      <c r="O227" s="340"/>
      <c r="P227" s="3" t="e">
        <f t="shared" ca="1" si="30"/>
        <v>#N/A</v>
      </c>
      <c r="Q227" s="3">
        <f t="shared" ca="1" si="31"/>
        <v>104373700</v>
      </c>
      <c r="S227" s="99"/>
      <c r="T227" s="350"/>
      <c r="U227" s="350"/>
      <c r="V227" s="349"/>
      <c r="W227" s="313"/>
      <c r="X227" s="302"/>
      <c r="Y227" s="211"/>
      <c r="Z227" s="320"/>
      <c r="AA227" s="246"/>
      <c r="AB227" s="125"/>
      <c r="AC227" s="125"/>
      <c r="AD227" s="125"/>
      <c r="AE227" s="125"/>
      <c r="AF227" s="125"/>
      <c r="AG227" s="125"/>
      <c r="AH227" s="125"/>
      <c r="AJ227" s="125"/>
      <c r="AK227" s="125"/>
      <c r="AM227" s="246"/>
      <c r="AO227" s="246"/>
      <c r="AP227" s="211"/>
      <c r="AQ227" s="211"/>
      <c r="AR227" s="199"/>
      <c r="AT227" s="225"/>
      <c r="AU227" s="225"/>
      <c r="AV227" s="225"/>
      <c r="AW227" s="99"/>
      <c r="AX227" s="199"/>
      <c r="AY227" s="199"/>
      <c r="AZ227" s="37"/>
      <c r="BA227" s="123"/>
      <c r="BB227" s="211"/>
      <c r="BC227" s="211"/>
      <c r="BD227" s="216"/>
      <c r="BE227" s="216"/>
      <c r="BF227" s="101"/>
      <c r="BG227" s="101"/>
      <c r="BH227" s="99"/>
    </row>
    <row r="228" spans="1:60" x14ac:dyDescent="0.25">
      <c r="A228">
        <v>196</v>
      </c>
      <c r="B228" s="61">
        <f ca="1">OFFSET(InputPriceData!B$15,CalculationsAndCharts!$A228+$A$11,0,1,1)</f>
        <v>42186</v>
      </c>
      <c r="C228" s="3">
        <f ca="1">OFFSET(InputPriceData!G$15,CalculationsAndCharts!$A228+$A$11,IF($C$7,8,0),1,1)</f>
        <v>135979900</v>
      </c>
      <c r="D228" s="4">
        <f ca="1">OFFSET(InputPriceData!C$15,CalculationsAndCharts!$A228+$A$11,IF($C$7,8,0),1,1)</f>
        <v>204.38</v>
      </c>
      <c r="E228" s="4">
        <f ca="1">OFFSET(InputPriceData!D$15,CalculationsAndCharts!$A228+$A$11,IF($C$7,8,0),1,1)</f>
        <v>204.67</v>
      </c>
      <c r="F228" s="4">
        <f ca="1">OFFSET(InputPriceData!E$15,CalculationsAndCharts!$A228+$A$11,IF($C$7,8,0),1,1)</f>
        <v>203.23</v>
      </c>
      <c r="G228" s="4">
        <f ca="1">OFFSET(InputPriceData!F$15,CalculationsAndCharts!$A228+$A$11,IF($C$7,8,0),1,1)</f>
        <v>204.15</v>
      </c>
      <c r="H228" s="342">
        <f t="shared" ca="1" si="26"/>
        <v>205.5990655726504</v>
      </c>
      <c r="I228" s="342">
        <f t="shared" ca="1" si="27"/>
        <v>205.89729861682156</v>
      </c>
      <c r="J228" s="340">
        <f t="shared" ca="1" si="28"/>
        <v>-0.29823304417132723</v>
      </c>
      <c r="K228" s="170">
        <f t="shared" ca="1" si="24"/>
        <v>8.8942948635696822E-2</v>
      </c>
      <c r="L228" s="341">
        <f t="shared" ca="1" si="25"/>
        <v>0.32832912391042157</v>
      </c>
      <c r="M228" s="341">
        <f t="shared" ca="1" si="29"/>
        <v>-0.32832912391042157</v>
      </c>
      <c r="N228" s="170"/>
      <c r="O228" s="340"/>
      <c r="P228" s="3" t="e">
        <f t="shared" ca="1" si="30"/>
        <v>#N/A</v>
      </c>
      <c r="Q228" s="3">
        <f t="shared" ca="1" si="31"/>
        <v>135979900</v>
      </c>
      <c r="S228" s="99"/>
      <c r="T228" s="350"/>
      <c r="U228" s="350"/>
      <c r="V228" s="349"/>
      <c r="W228" s="313"/>
      <c r="X228" s="302"/>
      <c r="Y228" s="211"/>
      <c r="Z228" s="320"/>
      <c r="AA228" s="246"/>
      <c r="AB228" s="125"/>
      <c r="AC228" s="125"/>
      <c r="AD228" s="125"/>
      <c r="AE228" s="125"/>
      <c r="AF228" s="125"/>
      <c r="AG228" s="125"/>
      <c r="AH228" s="125"/>
      <c r="AJ228" s="125"/>
      <c r="AK228" s="125"/>
      <c r="AM228" s="246"/>
      <c r="AO228" s="246"/>
      <c r="AP228" s="211"/>
      <c r="AQ228" s="211"/>
      <c r="AR228" s="199"/>
      <c r="AT228" s="225"/>
      <c r="AU228" s="225"/>
      <c r="AV228" s="225"/>
      <c r="AW228" s="99"/>
      <c r="AX228" s="199"/>
      <c r="AY228" s="199"/>
      <c r="AZ228" s="37"/>
      <c r="BA228" s="123"/>
      <c r="BB228" s="211"/>
      <c r="BC228" s="211"/>
      <c r="BD228" s="216"/>
      <c r="BE228" s="216"/>
      <c r="BF228" s="101"/>
      <c r="BG228" s="101"/>
      <c r="BH228" s="99"/>
    </row>
    <row r="229" spans="1:60" x14ac:dyDescent="0.25">
      <c r="A229">
        <v>197</v>
      </c>
      <c r="B229" s="61">
        <f ca="1">OFFSET(InputPriceData!B$15,CalculationsAndCharts!$A229+$A$11,0,1,1)</f>
        <v>42185</v>
      </c>
      <c r="C229" s="3">
        <f ca="1">OFFSET(InputPriceData!G$15,CalculationsAndCharts!$A229+$A$11,IF($C$7,8,0),1,1)</f>
        <v>182925100</v>
      </c>
      <c r="D229" s="4">
        <f ca="1">OFFSET(InputPriceData!C$15,CalculationsAndCharts!$A229+$A$11,IF($C$7,8,0),1,1)</f>
        <v>203.92</v>
      </c>
      <c r="E229" s="4">
        <f ca="1">OFFSET(InputPriceData!D$15,CalculationsAndCharts!$A229+$A$11,IF($C$7,8,0),1,1)</f>
        <v>203.98</v>
      </c>
      <c r="F229" s="4">
        <f ca="1">OFFSET(InputPriceData!E$15,CalculationsAndCharts!$A229+$A$11,IF($C$7,8,0),1,1)</f>
        <v>201.97</v>
      </c>
      <c r="G229" s="4">
        <f ca="1">OFFSET(InputPriceData!F$15,CalculationsAndCharts!$A229+$A$11,IF($C$7,8,0),1,1)</f>
        <v>202.53</v>
      </c>
      <c r="H229" s="342">
        <f t="shared" ca="1" si="26"/>
        <v>205.80607494017187</v>
      </c>
      <c r="I229" s="342">
        <f t="shared" ca="1" si="27"/>
        <v>206.05614394562355</v>
      </c>
      <c r="J229" s="340">
        <f t="shared" ca="1" si="28"/>
        <v>-0.25006900545181909</v>
      </c>
      <c r="K229" s="170">
        <f t="shared" ca="1" si="24"/>
        <v>6.2534507487661928E-2</v>
      </c>
      <c r="L229" s="341">
        <f t="shared" ca="1" si="25"/>
        <v>0.32917039729344028</v>
      </c>
      <c r="M229" s="341">
        <f t="shared" ca="1" si="29"/>
        <v>-0.32917039729344028</v>
      </c>
      <c r="N229" s="170"/>
      <c r="O229" s="340"/>
      <c r="P229" s="3" t="e">
        <f t="shared" ca="1" si="30"/>
        <v>#N/A</v>
      </c>
      <c r="Q229" s="3">
        <f t="shared" ca="1" si="31"/>
        <v>182925100</v>
      </c>
      <c r="S229" s="99"/>
      <c r="T229" s="350"/>
      <c r="U229" s="350"/>
      <c r="V229" s="349"/>
      <c r="W229" s="313"/>
      <c r="X229" s="302"/>
      <c r="Y229" s="211"/>
      <c r="Z229" s="320"/>
      <c r="AA229" s="246"/>
      <c r="AB229" s="125"/>
      <c r="AC229" s="125"/>
      <c r="AD229" s="125"/>
      <c r="AE229" s="125"/>
      <c r="AF229" s="125"/>
      <c r="AG229" s="125"/>
      <c r="AH229" s="125"/>
      <c r="AJ229" s="125"/>
      <c r="AK229" s="125"/>
      <c r="AM229" s="246"/>
      <c r="AO229" s="246"/>
      <c r="AP229" s="211"/>
      <c r="AQ229" s="211"/>
      <c r="AR229" s="199"/>
      <c r="AT229" s="225"/>
      <c r="AU229" s="225"/>
      <c r="AV229" s="225"/>
      <c r="AW229" s="99"/>
      <c r="AX229" s="199"/>
      <c r="AY229" s="199"/>
      <c r="AZ229" s="37"/>
      <c r="BA229" s="123"/>
      <c r="BB229" s="211"/>
      <c r="BC229" s="211"/>
      <c r="BD229" s="216"/>
      <c r="BE229" s="216"/>
      <c r="BF229" s="101"/>
      <c r="BG229" s="101"/>
      <c r="BH229" s="99"/>
    </row>
    <row r="230" spans="1:60" x14ac:dyDescent="0.25">
      <c r="A230">
        <v>198</v>
      </c>
      <c r="B230" s="61">
        <f ca="1">OFFSET(InputPriceData!B$15,CalculationsAndCharts!$A230+$A$11,0,1,1)</f>
        <v>42184</v>
      </c>
      <c r="C230" s="3">
        <f ca="1">OFFSET(InputPriceData!G$15,CalculationsAndCharts!$A230+$A$11,IF($C$7,8,0),1,1)</f>
        <v>202621300</v>
      </c>
      <c r="D230" s="4">
        <f ca="1">OFFSET(InputPriceData!C$15,CalculationsAndCharts!$A230+$A$11,IF($C$7,8,0),1,1)</f>
        <v>204.69</v>
      </c>
      <c r="E230" s="4">
        <f ca="1">OFFSET(InputPriceData!D$15,CalculationsAndCharts!$A230+$A$11,IF($C$7,8,0),1,1)</f>
        <v>206.45</v>
      </c>
      <c r="F230" s="4">
        <f ca="1">OFFSET(InputPriceData!E$15,CalculationsAndCharts!$A230+$A$11,IF($C$7,8,0),1,1)</f>
        <v>202.02</v>
      </c>
      <c r="G230" s="4">
        <f ca="1">OFFSET(InputPriceData!F$15,CalculationsAndCharts!$A230+$A$11,IF($C$7,8,0),1,1)</f>
        <v>202.11</v>
      </c>
      <c r="H230" s="342">
        <f t="shared" ca="1" si="26"/>
        <v>206.2740856459107</v>
      </c>
      <c r="I230" s="342">
        <f t="shared" ca="1" si="27"/>
        <v>206.3767024861348</v>
      </c>
      <c r="J230" s="340">
        <f t="shared" ca="1" si="28"/>
        <v>-0.10261684022422587</v>
      </c>
      <c r="K230" s="170">
        <f t="shared" ca="1" si="24"/>
        <v>1.0530215897604301E-2</v>
      </c>
      <c r="L230" s="341">
        <f t="shared" ca="1" si="25"/>
        <v>0.33066287218757107</v>
      </c>
      <c r="M230" s="341">
        <f t="shared" ca="1" si="29"/>
        <v>-0.33066287218757107</v>
      </c>
      <c r="N230" s="170"/>
      <c r="O230" s="340"/>
      <c r="P230" s="3" t="e">
        <f t="shared" ca="1" si="30"/>
        <v>#N/A</v>
      </c>
      <c r="Q230" s="3">
        <f t="shared" ca="1" si="31"/>
        <v>202621300</v>
      </c>
      <c r="S230" s="99"/>
      <c r="T230" s="350"/>
      <c r="U230" s="350"/>
      <c r="V230" s="349"/>
      <c r="W230" s="313"/>
      <c r="X230" s="302"/>
      <c r="Y230" s="211"/>
      <c r="Z230" s="320"/>
      <c r="AA230" s="246"/>
      <c r="AB230" s="125"/>
      <c r="AC230" s="125"/>
      <c r="AD230" s="125"/>
      <c r="AE230" s="125"/>
      <c r="AF230" s="125"/>
      <c r="AG230" s="125"/>
      <c r="AH230" s="125"/>
      <c r="AJ230" s="125"/>
      <c r="AK230" s="125"/>
      <c r="AM230" s="246"/>
      <c r="AO230" s="246"/>
      <c r="AP230" s="211"/>
      <c r="AQ230" s="211"/>
      <c r="AR230" s="199"/>
      <c r="AT230" s="225"/>
      <c r="AU230" s="225"/>
      <c r="AV230" s="225"/>
      <c r="AW230" s="99"/>
      <c r="AX230" s="199"/>
      <c r="AY230" s="199"/>
      <c r="AZ230" s="37"/>
      <c r="BA230" s="123"/>
      <c r="BB230" s="211"/>
      <c r="BC230" s="211"/>
      <c r="BD230" s="216"/>
      <c r="BE230" s="216"/>
      <c r="BF230" s="101"/>
      <c r="BG230" s="101"/>
      <c r="BH230" s="99"/>
    </row>
    <row r="231" spans="1:60" x14ac:dyDescent="0.25">
      <c r="A231">
        <v>199</v>
      </c>
      <c r="B231" s="61">
        <f ca="1">OFFSET(InputPriceData!B$15,CalculationsAndCharts!$A231+$A$11,0,1,1)</f>
        <v>42181</v>
      </c>
      <c r="C231" s="3">
        <f ca="1">OFFSET(InputPriceData!G$15,CalculationsAndCharts!$A231+$A$11,IF($C$7,8,0),1,1)</f>
        <v>104174800</v>
      </c>
      <c r="D231" s="4">
        <f ca="1">OFFSET(InputPriceData!C$15,CalculationsAndCharts!$A231+$A$11,IF($C$7,8,0),1,1)</f>
        <v>206.9</v>
      </c>
      <c r="E231" s="4">
        <f ca="1">OFFSET(InputPriceData!D$15,CalculationsAndCharts!$A231+$A$11,IF($C$7,8,0),1,1)</f>
        <v>207.18</v>
      </c>
      <c r="F231" s="4">
        <f ca="1">OFFSET(InputPriceData!E$15,CalculationsAndCharts!$A231+$A$11,IF($C$7,8,0),1,1)</f>
        <v>205.79</v>
      </c>
      <c r="G231" s="4">
        <f ca="1">OFFSET(InputPriceData!F$15,CalculationsAndCharts!$A231+$A$11,IF($C$7,8,0),1,1)</f>
        <v>206.44</v>
      </c>
      <c r="H231" s="342">
        <f t="shared" ca="1" si="26"/>
        <v>206.86895502389791</v>
      </c>
      <c r="I231" s="342">
        <f t="shared" ca="1" si="27"/>
        <v>206.76458453032888</v>
      </c>
      <c r="J231" s="340">
        <f t="shared" ca="1" si="28"/>
        <v>0.10437049356893016</v>
      </c>
      <c r="K231" s="170">
        <f t="shared" ca="1" si="24"/>
        <v>1.0893199927822093E-2</v>
      </c>
      <c r="L231" s="341">
        <f t="shared" ca="1" si="25"/>
        <v>0.33320528488232498</v>
      </c>
      <c r="M231" s="341">
        <f t="shared" ca="1" si="29"/>
        <v>-0.33320528488232498</v>
      </c>
      <c r="N231" s="170"/>
      <c r="O231" s="340"/>
      <c r="P231" s="3" t="e">
        <f t="shared" ca="1" si="30"/>
        <v>#N/A</v>
      </c>
      <c r="Q231" s="3">
        <f t="shared" ca="1" si="31"/>
        <v>104174800</v>
      </c>
      <c r="S231" s="99"/>
      <c r="T231" s="350"/>
      <c r="U231" s="350"/>
      <c r="V231" s="349"/>
      <c r="W231" s="313"/>
      <c r="X231" s="302"/>
      <c r="Y231" s="211"/>
      <c r="Z231" s="320"/>
      <c r="AA231" s="246"/>
      <c r="AB231" s="125"/>
      <c r="AC231" s="125"/>
      <c r="AD231" s="125"/>
      <c r="AE231" s="125"/>
      <c r="AF231" s="125"/>
      <c r="AG231" s="125"/>
      <c r="AH231" s="125"/>
      <c r="AJ231" s="125"/>
      <c r="AK231" s="125"/>
      <c r="AM231" s="246"/>
      <c r="AO231" s="246"/>
      <c r="AP231" s="211"/>
      <c r="AQ231" s="211"/>
      <c r="AR231" s="199"/>
      <c r="AT231" s="225"/>
      <c r="AU231" s="225"/>
      <c r="AV231" s="225"/>
      <c r="AW231" s="99"/>
      <c r="AX231" s="199"/>
      <c r="AY231" s="199"/>
      <c r="AZ231" s="37"/>
      <c r="BA231" s="123"/>
      <c r="BB231" s="211"/>
      <c r="BC231" s="211"/>
      <c r="BD231" s="216"/>
      <c r="BE231" s="216"/>
      <c r="BF231" s="101"/>
      <c r="BG231" s="101"/>
      <c r="BH231" s="99"/>
    </row>
    <row r="232" spans="1:60" x14ac:dyDescent="0.25">
      <c r="A232">
        <v>200</v>
      </c>
      <c r="B232" s="61">
        <f ca="1">OFFSET(InputPriceData!B$15,CalculationsAndCharts!$A232+$A$11,0,1,1)</f>
        <v>42180</v>
      </c>
      <c r="C232" s="3">
        <f ca="1">OFFSET(InputPriceData!G$15,CalculationsAndCharts!$A232+$A$11,IF($C$7,8,0),1,1)</f>
        <v>97107400</v>
      </c>
      <c r="D232" s="4">
        <f ca="1">OFFSET(InputPriceData!C$15,CalculationsAndCharts!$A232+$A$11,IF($C$7,8,0),1,1)</f>
        <v>207.69</v>
      </c>
      <c r="E232" s="4">
        <f ca="1">OFFSET(InputPriceData!D$15,CalculationsAndCharts!$A232+$A$11,IF($C$7,8,0),1,1)</f>
        <v>207.84</v>
      </c>
      <c r="F232" s="4">
        <f ca="1">OFFSET(InputPriceData!E$15,CalculationsAndCharts!$A232+$A$11,IF($C$7,8,0),1,1)</f>
        <v>206.39</v>
      </c>
      <c r="G232" s="4">
        <f ca="1">OFFSET(InputPriceData!F$15,CalculationsAndCharts!$A232+$A$11,IF($C$7,8,0),1,1)</f>
        <v>206.47</v>
      </c>
      <c r="H232" s="342">
        <f t="shared" ca="1" si="26"/>
        <v>206.93023431302618</v>
      </c>
      <c r="I232" s="342">
        <f t="shared" ca="1" si="27"/>
        <v>206.79409221490425</v>
      </c>
      <c r="J232" s="340">
        <f t="shared" ca="1" si="28"/>
        <v>0.13614209812184069</v>
      </c>
      <c r="K232" s="170">
        <f t="shared" ca="1" si="24"/>
        <v>1.8534670881016898E-2</v>
      </c>
      <c r="L232" s="341">
        <f t="shared" ca="1" si="25"/>
        <v>0.33693349750893103</v>
      </c>
      <c r="M232" s="341">
        <f t="shared" ca="1" si="29"/>
        <v>-0.33693349750893103</v>
      </c>
      <c r="N232" s="170"/>
      <c r="O232" s="340"/>
      <c r="P232" s="3" t="e">
        <f t="shared" ca="1" si="30"/>
        <v>#N/A</v>
      </c>
      <c r="Q232" s="3">
        <f t="shared" ca="1" si="31"/>
        <v>97107400</v>
      </c>
      <c r="S232" s="99"/>
      <c r="T232" s="350"/>
      <c r="U232" s="350"/>
      <c r="V232" s="349"/>
      <c r="W232" s="313"/>
      <c r="X232" s="302"/>
      <c r="Y232" s="211"/>
      <c r="Z232" s="320"/>
      <c r="AA232" s="246"/>
      <c r="AB232" s="125"/>
      <c r="AC232" s="125"/>
      <c r="AD232" s="125"/>
      <c r="AE232" s="125"/>
      <c r="AF232" s="125"/>
      <c r="AG232" s="125"/>
      <c r="AH232" s="125"/>
      <c r="AJ232" s="125"/>
      <c r="AK232" s="125"/>
      <c r="AM232" s="246"/>
      <c r="AO232" s="246"/>
      <c r="AP232" s="211"/>
      <c r="AQ232" s="211"/>
      <c r="AR232" s="199"/>
      <c r="AT232" s="225"/>
      <c r="AU232" s="225"/>
      <c r="AV232" s="225"/>
      <c r="AW232" s="99"/>
      <c r="AX232" s="199"/>
      <c r="AY232" s="199"/>
      <c r="AZ232" s="37"/>
      <c r="BA232" s="123"/>
      <c r="BB232" s="211"/>
      <c r="BC232" s="211"/>
      <c r="BD232" s="216"/>
      <c r="BE232" s="216"/>
      <c r="BF232" s="101"/>
      <c r="BG232" s="101"/>
      <c r="BH232" s="99"/>
    </row>
    <row r="233" spans="1:60" x14ac:dyDescent="0.25">
      <c r="A233">
        <v>201</v>
      </c>
      <c r="B233" s="61">
        <f ca="1">OFFSET(InputPriceData!B$15,CalculationsAndCharts!$A233+$A$11,0,1,1)</f>
        <v>42179</v>
      </c>
      <c r="C233" s="3">
        <f ca="1">OFFSET(InputPriceData!G$15,CalculationsAndCharts!$A233+$A$11,IF($C$7,8,0),1,1)</f>
        <v>92307300</v>
      </c>
      <c r="D233" s="4">
        <f ca="1">OFFSET(InputPriceData!C$15,CalculationsAndCharts!$A233+$A$11,IF($C$7,8,0),1,1)</f>
        <v>208.3</v>
      </c>
      <c r="E233" s="4">
        <f ca="1">OFFSET(InputPriceData!D$15,CalculationsAndCharts!$A233+$A$11,IF($C$7,8,0),1,1)</f>
        <v>208.75</v>
      </c>
      <c r="F233" s="4">
        <f ca="1">OFFSET(InputPriceData!E$15,CalculationsAndCharts!$A233+$A$11,IF($C$7,8,0),1,1)</f>
        <v>207.07</v>
      </c>
      <c r="G233" s="4">
        <f ca="1">OFFSET(InputPriceData!F$15,CalculationsAndCharts!$A233+$A$11,IF($C$7,8,0),1,1)</f>
        <v>207.11</v>
      </c>
      <c r="H233" s="342">
        <f t="shared" ca="1" si="26"/>
        <v>206.9959820720299</v>
      </c>
      <c r="I233" s="342">
        <f t="shared" ca="1" si="27"/>
        <v>206.82355514353191</v>
      </c>
      <c r="J233" s="340">
        <f t="shared" ca="1" si="28"/>
        <v>0.17242692849791447</v>
      </c>
      <c r="K233" s="170">
        <f t="shared" ca="1" si="24"/>
        <v>2.9731045671224907E-2</v>
      </c>
      <c r="L233" s="341">
        <f t="shared" ca="1" si="25"/>
        <v>0.33933803946190777</v>
      </c>
      <c r="M233" s="341">
        <f t="shared" ca="1" si="29"/>
        <v>-0.33933803946190777</v>
      </c>
      <c r="N233" s="170"/>
      <c r="O233" s="340"/>
      <c r="P233" s="3" t="e">
        <f t="shared" ca="1" si="30"/>
        <v>#N/A</v>
      </c>
      <c r="Q233" s="3">
        <f t="shared" ca="1" si="31"/>
        <v>92307300</v>
      </c>
      <c r="S233" s="99"/>
      <c r="T233" s="350"/>
      <c r="U233" s="350"/>
      <c r="V233" s="349"/>
      <c r="W233" s="313"/>
      <c r="X233" s="302"/>
      <c r="Y233" s="211"/>
      <c r="Z233" s="320"/>
      <c r="AA233" s="246"/>
      <c r="AB233" s="125"/>
      <c r="AC233" s="125"/>
      <c r="AD233" s="125"/>
      <c r="AE233" s="125"/>
      <c r="AF233" s="125"/>
      <c r="AG233" s="125"/>
      <c r="AH233" s="125"/>
      <c r="AJ233" s="125"/>
      <c r="AK233" s="125"/>
      <c r="AM233" s="246"/>
      <c r="AO233" s="246"/>
      <c r="AP233" s="211"/>
      <c r="AQ233" s="211"/>
      <c r="AR233" s="199"/>
      <c r="AT233" s="225"/>
      <c r="AU233" s="225"/>
      <c r="AV233" s="225"/>
      <c r="AW233" s="99"/>
      <c r="AX233" s="199"/>
      <c r="AY233" s="199"/>
      <c r="AZ233" s="37"/>
      <c r="BA233" s="123"/>
      <c r="BB233" s="211"/>
      <c r="BC233" s="211"/>
      <c r="BD233" s="216"/>
      <c r="BE233" s="216"/>
      <c r="BF233" s="101"/>
      <c r="BG233" s="101"/>
      <c r="BH233" s="99"/>
    </row>
    <row r="234" spans="1:60" x14ac:dyDescent="0.25">
      <c r="A234">
        <v>202</v>
      </c>
      <c r="B234" s="61">
        <f ca="1">OFFSET(InputPriceData!B$15,CalculationsAndCharts!$A234+$A$11,0,1,1)</f>
        <v>42178</v>
      </c>
      <c r="C234" s="3">
        <f ca="1">OFFSET(InputPriceData!G$15,CalculationsAndCharts!$A234+$A$11,IF($C$7,8,0),1,1)</f>
        <v>68476800</v>
      </c>
      <c r="D234" s="4">
        <f ca="1">OFFSET(InputPriceData!C$15,CalculationsAndCharts!$A234+$A$11,IF($C$7,8,0),1,1)</f>
        <v>208.72</v>
      </c>
      <c r="E234" s="4">
        <f ca="1">OFFSET(InputPriceData!D$15,CalculationsAndCharts!$A234+$A$11,IF($C$7,8,0),1,1)</f>
        <v>209.01</v>
      </c>
      <c r="F234" s="4">
        <f ca="1">OFFSET(InputPriceData!E$15,CalculationsAndCharts!$A234+$A$11,IF($C$7,8,0),1,1)</f>
        <v>208.16</v>
      </c>
      <c r="G234" s="4">
        <f ca="1">OFFSET(InputPriceData!F$15,CalculationsAndCharts!$A234+$A$11,IF($C$7,8,0),1,1)</f>
        <v>208.63</v>
      </c>
      <c r="H234" s="342">
        <f t="shared" ca="1" si="26"/>
        <v>206.9796937966056</v>
      </c>
      <c r="I234" s="342">
        <f t="shared" ca="1" si="27"/>
        <v>206.79751470203482</v>
      </c>
      <c r="J234" s="340">
        <f t="shared" ca="1" si="28"/>
        <v>0.18217909457070805</v>
      </c>
      <c r="K234" s="170">
        <f t="shared" ca="1" si="24"/>
        <v>3.318922249860299E-2</v>
      </c>
      <c r="L234" s="341">
        <f t="shared" ca="1" si="25"/>
        <v>0.34020426105729029</v>
      </c>
      <c r="M234" s="341">
        <f t="shared" ca="1" si="29"/>
        <v>-0.34020426105729029</v>
      </c>
      <c r="N234" s="170"/>
      <c r="O234" s="340"/>
      <c r="P234" s="3" t="e">
        <f t="shared" ca="1" si="30"/>
        <v>#N/A</v>
      </c>
      <c r="Q234" s="3">
        <f t="shared" ca="1" si="31"/>
        <v>68476800</v>
      </c>
      <c r="S234" s="99"/>
      <c r="T234" s="350"/>
      <c r="U234" s="350"/>
      <c r="V234" s="349"/>
      <c r="W234" s="313"/>
      <c r="X234" s="302"/>
      <c r="Y234" s="211"/>
      <c r="Z234" s="320"/>
      <c r="AA234" s="246"/>
      <c r="AB234" s="125"/>
      <c r="AC234" s="125"/>
      <c r="AD234" s="125"/>
      <c r="AE234" s="125"/>
      <c r="AF234" s="125"/>
      <c r="AG234" s="125"/>
      <c r="AH234" s="125"/>
      <c r="AJ234" s="125"/>
      <c r="AK234" s="125"/>
      <c r="AM234" s="246"/>
      <c r="AO234" s="246"/>
      <c r="AP234" s="211"/>
      <c r="AQ234" s="211"/>
      <c r="AR234" s="199"/>
      <c r="AT234" s="225"/>
      <c r="AU234" s="225"/>
      <c r="AV234" s="225"/>
      <c r="AW234" s="99"/>
      <c r="AX234" s="199"/>
      <c r="AY234" s="199"/>
      <c r="AZ234" s="37"/>
      <c r="BA234" s="123"/>
      <c r="BB234" s="211"/>
      <c r="BC234" s="211"/>
      <c r="BD234" s="216"/>
      <c r="BE234" s="216"/>
      <c r="BF234" s="101"/>
      <c r="BG234" s="101"/>
      <c r="BH234" s="99"/>
    </row>
    <row r="235" spans="1:60" x14ac:dyDescent="0.25">
      <c r="A235">
        <v>203</v>
      </c>
      <c r="B235" s="61">
        <f ca="1">OFFSET(InputPriceData!B$15,CalculationsAndCharts!$A235+$A$11,0,1,1)</f>
        <v>42177</v>
      </c>
      <c r="C235" s="3">
        <f ca="1">OFFSET(InputPriceData!G$15,CalculationsAndCharts!$A235+$A$11,IF($C$7,8,0),1,1)</f>
        <v>70696000</v>
      </c>
      <c r="D235" s="4">
        <f ca="1">OFFSET(InputPriceData!C$15,CalculationsAndCharts!$A235+$A$11,IF($C$7,8,0),1,1)</f>
        <v>208.49</v>
      </c>
      <c r="E235" s="4">
        <f ca="1">OFFSET(InputPriceData!D$15,CalculationsAndCharts!$A235+$A$11,IF($C$7,8,0),1,1)</f>
        <v>209.16</v>
      </c>
      <c r="F235" s="4">
        <f ca="1">OFFSET(InputPriceData!E$15,CalculationsAndCharts!$A235+$A$11,IF($C$7,8,0),1,1)</f>
        <v>208.23</v>
      </c>
      <c r="G235" s="4">
        <f ca="1">OFFSET(InputPriceData!F$15,CalculationsAndCharts!$A235+$A$11,IF($C$7,8,0),1,1)</f>
        <v>208.47</v>
      </c>
      <c r="H235" s="342">
        <f t="shared" ca="1" si="26"/>
        <v>206.74393576754929</v>
      </c>
      <c r="I235" s="342">
        <f t="shared" ca="1" si="27"/>
        <v>206.63092512949254</v>
      </c>
      <c r="J235" s="340">
        <f t="shared" ca="1" si="28"/>
        <v>0.11301063805665018</v>
      </c>
      <c r="K235" s="170">
        <f t="shared" ca="1" si="24"/>
        <v>1.2771404313971189E-2</v>
      </c>
      <c r="L235" s="341">
        <f t="shared" ca="1" si="25"/>
        <v>0.34037144628455396</v>
      </c>
      <c r="M235" s="341">
        <f t="shared" ca="1" si="29"/>
        <v>-0.34037144628455396</v>
      </c>
      <c r="N235" s="170"/>
      <c r="O235" s="340"/>
      <c r="P235" s="3" t="e">
        <f t="shared" ca="1" si="30"/>
        <v>#N/A</v>
      </c>
      <c r="Q235" s="3">
        <f t="shared" ca="1" si="31"/>
        <v>70696000</v>
      </c>
      <c r="S235" s="99"/>
      <c r="T235" s="350"/>
      <c r="U235" s="350"/>
      <c r="V235" s="349"/>
      <c r="W235" s="313"/>
      <c r="X235" s="302"/>
      <c r="Y235" s="211"/>
      <c r="Z235" s="320"/>
      <c r="AA235" s="246"/>
      <c r="AB235" s="125"/>
      <c r="AC235" s="125"/>
      <c r="AD235" s="125"/>
      <c r="AE235" s="125"/>
      <c r="AF235" s="125"/>
      <c r="AG235" s="125"/>
      <c r="AH235" s="125"/>
      <c r="AJ235" s="125"/>
      <c r="AK235" s="125"/>
      <c r="AM235" s="246"/>
      <c r="AO235" s="246"/>
      <c r="AP235" s="211"/>
      <c r="AQ235" s="211"/>
      <c r="AR235" s="199"/>
      <c r="AT235" s="225"/>
      <c r="AU235" s="225"/>
      <c r="AV235" s="225"/>
      <c r="AW235" s="99"/>
      <c r="AX235" s="199"/>
      <c r="AY235" s="199"/>
      <c r="AZ235" s="37"/>
      <c r="BA235" s="123"/>
      <c r="BB235" s="211"/>
      <c r="BC235" s="211"/>
      <c r="BD235" s="216"/>
      <c r="BE235" s="216"/>
      <c r="BF235" s="101"/>
      <c r="BG235" s="101"/>
      <c r="BH235" s="99"/>
    </row>
    <row r="236" spans="1:60" x14ac:dyDescent="0.25">
      <c r="A236">
        <v>204</v>
      </c>
      <c r="B236" s="61">
        <f ca="1">OFFSET(InputPriceData!B$15,CalculationsAndCharts!$A236+$A$11,0,1,1)</f>
        <v>42174</v>
      </c>
      <c r="C236" s="3">
        <f ca="1">OFFSET(InputPriceData!G$15,CalculationsAndCharts!$A236+$A$11,IF($C$7,8,0),1,1)</f>
        <v>130478700</v>
      </c>
      <c r="D236" s="4">
        <f ca="1">OFFSET(InputPriceData!C$15,CalculationsAndCharts!$A236+$A$11,IF($C$7,8,0),1,1)</f>
        <v>208.05</v>
      </c>
      <c r="E236" s="4">
        <f ca="1">OFFSET(InputPriceData!D$15,CalculationsAndCharts!$A236+$A$11,IF($C$7,8,0),1,1)</f>
        <v>208.14</v>
      </c>
      <c r="F236" s="4">
        <f ca="1">OFFSET(InputPriceData!E$15,CalculationsAndCharts!$A236+$A$11,IF($C$7,8,0),1,1)</f>
        <v>206.97</v>
      </c>
      <c r="G236" s="4">
        <f ca="1">OFFSET(InputPriceData!F$15,CalculationsAndCharts!$A236+$A$11,IF($C$7,8,0),1,1)</f>
        <v>207.41</v>
      </c>
      <c r="H236" s="342">
        <f t="shared" ca="1" si="26"/>
        <v>206.49735516291346</v>
      </c>
      <c r="I236" s="342">
        <f t="shared" ca="1" si="27"/>
        <v>206.46373650490096</v>
      </c>
      <c r="J236" s="340">
        <f t="shared" ca="1" si="28"/>
        <v>3.3618658012412803E-2</v>
      </c>
      <c r="K236" s="170">
        <f t="shared" ca="1" si="24"/>
        <v>1.1302141665555676E-3</v>
      </c>
      <c r="L236" s="341">
        <f t="shared" ca="1" si="25"/>
        <v>0.34072439769565688</v>
      </c>
      <c r="M236" s="341">
        <f t="shared" ca="1" si="29"/>
        <v>-0.34072439769565688</v>
      </c>
      <c r="N236" s="170"/>
      <c r="O236" s="340"/>
      <c r="P236" s="3" t="e">
        <f t="shared" ca="1" si="30"/>
        <v>#N/A</v>
      </c>
      <c r="Q236" s="3">
        <f t="shared" ca="1" si="31"/>
        <v>130478700</v>
      </c>
      <c r="S236" s="99"/>
      <c r="T236" s="350"/>
      <c r="U236" s="350"/>
      <c r="V236" s="349"/>
      <c r="W236" s="313"/>
      <c r="X236" s="302"/>
      <c r="Y236" s="211"/>
      <c r="Z236" s="320"/>
      <c r="AA236" s="246"/>
      <c r="AB236" s="125"/>
      <c r="AC236" s="125"/>
      <c r="AD236" s="125"/>
      <c r="AE236" s="125"/>
      <c r="AF236" s="125"/>
      <c r="AG236" s="125"/>
      <c r="AH236" s="125"/>
      <c r="AJ236" s="125"/>
      <c r="AK236" s="125"/>
      <c r="AM236" s="246"/>
      <c r="AO236" s="246"/>
      <c r="AP236" s="211"/>
      <c r="AQ236" s="211"/>
      <c r="AR236" s="199"/>
      <c r="AT236" s="225"/>
      <c r="AU236" s="225"/>
      <c r="AV236" s="225"/>
      <c r="AW236" s="99"/>
      <c r="AX236" s="199"/>
      <c r="AY236" s="199"/>
      <c r="AZ236" s="37"/>
      <c r="BA236" s="123"/>
      <c r="BB236" s="211"/>
      <c r="BC236" s="211"/>
      <c r="BD236" s="216"/>
      <c r="BE236" s="216"/>
      <c r="BF236" s="101"/>
      <c r="BG236" s="101"/>
      <c r="BH236" s="99"/>
    </row>
    <row r="237" spans="1:60" x14ac:dyDescent="0.25">
      <c r="A237">
        <v>205</v>
      </c>
      <c r="B237" s="61">
        <f ca="1">OFFSET(InputPriceData!B$15,CalculationsAndCharts!$A237+$A$11,0,1,1)</f>
        <v>42173</v>
      </c>
      <c r="C237" s="3">
        <f ca="1">OFFSET(InputPriceData!G$15,CalculationsAndCharts!$A237+$A$11,IF($C$7,8,0),1,1)</f>
        <v>165867900</v>
      </c>
      <c r="D237" s="4">
        <f ca="1">OFFSET(InputPriceData!C$15,CalculationsAndCharts!$A237+$A$11,IF($C$7,8,0),1,1)</f>
        <v>206.89</v>
      </c>
      <c r="E237" s="4">
        <f ca="1">OFFSET(InputPriceData!D$15,CalculationsAndCharts!$A237+$A$11,IF($C$7,8,0),1,1)</f>
        <v>208.88</v>
      </c>
      <c r="F237" s="4">
        <f ca="1">OFFSET(InputPriceData!E$15,CalculationsAndCharts!$A237+$A$11,IF($C$7,8,0),1,1)</f>
        <v>206.23</v>
      </c>
      <c r="G237" s="4">
        <f ca="1">OFFSET(InputPriceData!F$15,CalculationsAndCharts!$A237+$A$11,IF($C$7,8,0),1,1)</f>
        <v>208.33</v>
      </c>
      <c r="H237" s="342">
        <f t="shared" ca="1" si="26"/>
        <v>206.36697732904395</v>
      </c>
      <c r="I237" s="342">
        <f t="shared" ca="1" si="27"/>
        <v>206.37771255080105</v>
      </c>
      <c r="J237" s="340">
        <f t="shared" ca="1" si="28"/>
        <v>-1.0735221757186372E-2</v>
      </c>
      <c r="K237" s="170">
        <f t="shared" ca="1" si="24"/>
        <v>1.1524498617596767E-4</v>
      </c>
      <c r="L237" s="341">
        <f t="shared" ca="1" si="25"/>
        <v>0.34078849068177475</v>
      </c>
      <c r="M237" s="341">
        <f t="shared" ca="1" si="29"/>
        <v>-0.34078849068177475</v>
      </c>
      <c r="N237" s="170"/>
      <c r="O237" s="340"/>
      <c r="P237" s="3">
        <f t="shared" ca="1" si="30"/>
        <v>165867900</v>
      </c>
      <c r="Q237" s="3" t="e">
        <f t="shared" ca="1" si="31"/>
        <v>#N/A</v>
      </c>
      <c r="S237" s="99"/>
      <c r="T237" s="350"/>
      <c r="U237" s="350"/>
      <c r="V237" s="349"/>
      <c r="W237" s="313"/>
      <c r="X237" s="302"/>
      <c r="Y237" s="211"/>
      <c r="Z237" s="320"/>
      <c r="AA237" s="246"/>
      <c r="AB237" s="125"/>
      <c r="AC237" s="125"/>
      <c r="AD237" s="125"/>
      <c r="AE237" s="125"/>
      <c r="AF237" s="125"/>
      <c r="AG237" s="125"/>
      <c r="AH237" s="125"/>
      <c r="AJ237" s="125"/>
      <c r="AK237" s="125"/>
      <c r="AM237" s="246"/>
      <c r="AO237" s="246"/>
      <c r="AP237" s="211"/>
      <c r="AQ237" s="211"/>
      <c r="AR237" s="199"/>
      <c r="AT237" s="225"/>
      <c r="AU237" s="225"/>
      <c r="AV237" s="225"/>
      <c r="AW237" s="99"/>
      <c r="AX237" s="199"/>
      <c r="AY237" s="199"/>
      <c r="AZ237" s="37"/>
      <c r="BA237" s="123"/>
      <c r="BB237" s="211"/>
      <c r="BC237" s="211"/>
      <c r="BD237" s="216"/>
      <c r="BE237" s="216"/>
      <c r="BF237" s="101"/>
      <c r="BG237" s="101"/>
      <c r="BH237" s="99"/>
    </row>
    <row r="238" spans="1:60" x14ac:dyDescent="0.25">
      <c r="A238">
        <v>206</v>
      </c>
      <c r="B238" s="61">
        <f ca="1">OFFSET(InputPriceData!B$15,CalculationsAndCharts!$A238+$A$11,0,1,1)</f>
        <v>42172</v>
      </c>
      <c r="C238" s="3">
        <f ca="1">OFFSET(InputPriceData!G$15,CalculationsAndCharts!$A238+$A$11,IF($C$7,8,0),1,1)</f>
        <v>126708600</v>
      </c>
      <c r="D238" s="4">
        <f ca="1">OFFSET(InputPriceData!C$15,CalculationsAndCharts!$A238+$A$11,IF($C$7,8,0),1,1)</f>
        <v>206.19</v>
      </c>
      <c r="E238" s="4">
        <f ca="1">OFFSET(InputPriceData!D$15,CalculationsAndCharts!$A238+$A$11,IF($C$7,8,0),1,1)</f>
        <v>206.9</v>
      </c>
      <c r="F238" s="4">
        <f ca="1">OFFSET(InputPriceData!E$15,CalculationsAndCharts!$A238+$A$11,IF($C$7,8,0),1,1)</f>
        <v>204.99</v>
      </c>
      <c r="G238" s="4">
        <f ca="1">OFFSET(InputPriceData!F$15,CalculationsAndCharts!$A238+$A$11,IF($C$7,8,0),1,1)</f>
        <v>206.19</v>
      </c>
      <c r="H238" s="342">
        <f t="shared" ca="1" si="26"/>
        <v>206.08654551890737</v>
      </c>
      <c r="I238" s="342">
        <f t="shared" ca="1" si="27"/>
        <v>206.20023187360113</v>
      </c>
      <c r="J238" s="340">
        <f t="shared" ca="1" si="28"/>
        <v>-0.11368635469386687</v>
      </c>
      <c r="K238" s="170">
        <f t="shared" ca="1" si="24"/>
        <v>1.2924587243579706E-2</v>
      </c>
      <c r="L238" s="341">
        <f t="shared" ca="1" si="25"/>
        <v>0.34078806977044757</v>
      </c>
      <c r="M238" s="341">
        <f t="shared" ca="1" si="29"/>
        <v>-0.34078806977044757</v>
      </c>
      <c r="N238" s="170"/>
      <c r="O238" s="340"/>
      <c r="P238" s="3">
        <f t="shared" ca="1" si="30"/>
        <v>126708600</v>
      </c>
      <c r="Q238" s="3" t="e">
        <f t="shared" ca="1" si="31"/>
        <v>#N/A</v>
      </c>
      <c r="S238" s="99"/>
      <c r="T238" s="350"/>
      <c r="U238" s="350"/>
      <c r="V238" s="349"/>
      <c r="W238" s="313"/>
      <c r="X238" s="302"/>
      <c r="Y238" s="211"/>
      <c r="Z238" s="320"/>
      <c r="AA238" s="246"/>
      <c r="AB238" s="125"/>
      <c r="AC238" s="125"/>
      <c r="AD238" s="125"/>
      <c r="AE238" s="125"/>
      <c r="AF238" s="125"/>
      <c r="AG238" s="125"/>
      <c r="AH238" s="125"/>
      <c r="AJ238" s="125"/>
      <c r="AK238" s="125"/>
      <c r="AM238" s="246"/>
      <c r="AO238" s="246"/>
      <c r="AP238" s="211"/>
      <c r="AQ238" s="211"/>
      <c r="AR238" s="199"/>
      <c r="AT238" s="225"/>
      <c r="AU238" s="225"/>
      <c r="AV238" s="225"/>
      <c r="AW238" s="99"/>
      <c r="AX238" s="199"/>
      <c r="AY238" s="199"/>
      <c r="AZ238" s="37"/>
      <c r="BA238" s="123"/>
      <c r="BB238" s="211"/>
      <c r="BC238" s="211"/>
      <c r="BD238" s="216"/>
      <c r="BE238" s="216"/>
      <c r="BF238" s="101"/>
      <c r="BG238" s="101"/>
      <c r="BH238" s="99"/>
    </row>
    <row r="239" spans="1:60" x14ac:dyDescent="0.25">
      <c r="A239">
        <v>207</v>
      </c>
      <c r="B239" s="61">
        <f ca="1">OFFSET(InputPriceData!B$15,CalculationsAndCharts!$A239+$A$11,0,1,1)</f>
        <v>42171</v>
      </c>
      <c r="C239" s="3">
        <f ca="1">OFFSET(InputPriceData!G$15,CalculationsAndCharts!$A239+$A$11,IF($C$7,8,0),1,1)</f>
        <v>85308200</v>
      </c>
      <c r="D239" s="4">
        <f ca="1">OFFSET(InputPriceData!C$15,CalculationsAndCharts!$A239+$A$11,IF($C$7,8,0),1,1)</f>
        <v>204.56</v>
      </c>
      <c r="E239" s="4">
        <f ca="1">OFFSET(InputPriceData!D$15,CalculationsAndCharts!$A239+$A$11,IF($C$7,8,0),1,1)</f>
        <v>205.95</v>
      </c>
      <c r="F239" s="4">
        <f ca="1">OFFSET(InputPriceData!E$15,CalculationsAndCharts!$A239+$A$11,IF($C$7,8,0),1,1)</f>
        <v>204.36</v>
      </c>
      <c r="G239" s="4">
        <f ca="1">OFFSET(InputPriceData!F$15,CalculationsAndCharts!$A239+$A$11,IF($C$7,8,0),1,1)</f>
        <v>205.86</v>
      </c>
      <c r="H239" s="342">
        <f t="shared" ca="1" si="26"/>
        <v>206.07176630732272</v>
      </c>
      <c r="I239" s="342">
        <f t="shared" ca="1" si="27"/>
        <v>206.20116204392852</v>
      </c>
      <c r="J239" s="340">
        <f t="shared" ca="1" si="28"/>
        <v>-0.12939573660591103</v>
      </c>
      <c r="K239" s="170">
        <f t="shared" ca="1" si="24"/>
        <v>1.6743256651786304E-2</v>
      </c>
      <c r="L239" s="341">
        <f t="shared" ca="1" si="25"/>
        <v>0.34047332359396265</v>
      </c>
      <c r="M239" s="341">
        <f t="shared" ca="1" si="29"/>
        <v>-0.34047332359396265</v>
      </c>
      <c r="N239" s="170"/>
      <c r="O239" s="340"/>
      <c r="P239" s="3">
        <f t="shared" ca="1" si="30"/>
        <v>85308200</v>
      </c>
      <c r="Q239" s="3" t="e">
        <f t="shared" ca="1" si="31"/>
        <v>#N/A</v>
      </c>
      <c r="S239" s="99"/>
      <c r="T239" s="350"/>
      <c r="U239" s="350"/>
      <c r="V239" s="349"/>
      <c r="W239" s="313"/>
      <c r="X239" s="302"/>
      <c r="Y239" s="211"/>
      <c r="Z239" s="320"/>
      <c r="AA239" s="246"/>
      <c r="AB239" s="125"/>
      <c r="AC239" s="125"/>
      <c r="AD239" s="125"/>
      <c r="AE239" s="125"/>
      <c r="AF239" s="125"/>
      <c r="AG239" s="125"/>
      <c r="AH239" s="125"/>
      <c r="AJ239" s="125"/>
      <c r="AK239" s="125"/>
      <c r="AM239" s="246"/>
      <c r="AO239" s="246"/>
      <c r="AP239" s="211"/>
      <c r="AQ239" s="211"/>
      <c r="AR239" s="199"/>
      <c r="AT239" s="225"/>
      <c r="AU239" s="225"/>
      <c r="AV239" s="225"/>
      <c r="AW239" s="99"/>
      <c r="AX239" s="199"/>
      <c r="AY239" s="199"/>
      <c r="AZ239" s="37"/>
      <c r="BA239" s="123"/>
      <c r="BB239" s="211"/>
      <c r="BC239" s="211"/>
      <c r="BD239" s="216"/>
      <c r="BE239" s="216"/>
      <c r="BF239" s="101"/>
      <c r="BG239" s="101"/>
      <c r="BH239" s="99"/>
    </row>
    <row r="240" spans="1:60" x14ac:dyDescent="0.25">
      <c r="A240">
        <v>208</v>
      </c>
      <c r="B240" s="61">
        <f ca="1">OFFSET(InputPriceData!B$15,CalculationsAndCharts!$A240+$A$11,0,1,1)</f>
        <v>42170</v>
      </c>
      <c r="C240" s="3">
        <f ca="1">OFFSET(InputPriceData!G$15,CalculationsAndCharts!$A240+$A$11,IF($C$7,8,0),1,1)</f>
        <v>124384200</v>
      </c>
      <c r="D240" s="4">
        <f ca="1">OFFSET(InputPriceData!C$15,CalculationsAndCharts!$A240+$A$11,IF($C$7,8,0),1,1)</f>
        <v>204.28</v>
      </c>
      <c r="E240" s="4">
        <f ca="1">OFFSET(InputPriceData!D$15,CalculationsAndCharts!$A240+$A$11,IF($C$7,8,0),1,1)</f>
        <v>205.07</v>
      </c>
      <c r="F240" s="4">
        <f ca="1">OFFSET(InputPriceData!E$15,CalculationsAndCharts!$A240+$A$11,IF($C$7,8,0),1,1)</f>
        <v>203.45</v>
      </c>
      <c r="G240" s="4">
        <f ca="1">OFFSET(InputPriceData!F$15,CalculationsAndCharts!$A240+$A$11,IF($C$7,8,0),1,1)</f>
        <v>204.73</v>
      </c>
      <c r="H240" s="342">
        <f t="shared" ca="1" si="26"/>
        <v>206.10201863694027</v>
      </c>
      <c r="I240" s="342">
        <f t="shared" ca="1" si="27"/>
        <v>206.23217677519474</v>
      </c>
      <c r="J240" s="340">
        <f t="shared" ca="1" si="28"/>
        <v>-0.13015813825461886</v>
      </c>
      <c r="K240" s="170">
        <f t="shared" ca="1" si="24"/>
        <v>1.6941140953908477E-2</v>
      </c>
      <c r="L240" s="341">
        <f t="shared" ca="1" si="25"/>
        <v>0.3400767706318561</v>
      </c>
      <c r="M240" s="341">
        <f t="shared" ca="1" si="29"/>
        <v>-0.3400767706318561</v>
      </c>
      <c r="N240" s="170"/>
      <c r="O240" s="340"/>
      <c r="P240" s="3">
        <f t="shared" ca="1" si="30"/>
        <v>124384200</v>
      </c>
      <c r="Q240" s="3" t="e">
        <f t="shared" ca="1" si="31"/>
        <v>#N/A</v>
      </c>
      <c r="S240" s="99"/>
      <c r="T240" s="350"/>
      <c r="U240" s="350"/>
      <c r="V240" s="349"/>
      <c r="W240" s="313"/>
      <c r="X240" s="302"/>
      <c r="Y240" s="211"/>
      <c r="Z240" s="320"/>
      <c r="AA240" s="246"/>
      <c r="AB240" s="125"/>
      <c r="AC240" s="125"/>
      <c r="AD240" s="125"/>
      <c r="AE240" s="125"/>
      <c r="AF240" s="125"/>
      <c r="AG240" s="125"/>
      <c r="AH240" s="125"/>
      <c r="AJ240" s="125"/>
      <c r="AK240" s="125"/>
      <c r="AM240" s="246"/>
      <c r="AO240" s="246"/>
      <c r="AP240" s="211"/>
      <c r="AQ240" s="211"/>
      <c r="AR240" s="199"/>
      <c r="AT240" s="225"/>
      <c r="AU240" s="225"/>
      <c r="AV240" s="225"/>
      <c r="AW240" s="99"/>
      <c r="AX240" s="199"/>
      <c r="AY240" s="199"/>
      <c r="AZ240" s="37"/>
      <c r="BA240" s="123"/>
      <c r="BB240" s="211"/>
      <c r="BC240" s="211"/>
      <c r="BD240" s="216"/>
      <c r="BE240" s="216"/>
      <c r="BF240" s="101"/>
      <c r="BG240" s="101"/>
      <c r="BH240" s="99"/>
    </row>
    <row r="241" spans="1:60" x14ac:dyDescent="0.25">
      <c r="A241">
        <v>209</v>
      </c>
      <c r="B241" s="61">
        <f ca="1">OFFSET(InputPriceData!B$15,CalculationsAndCharts!$A241+$A$11,0,1,1)</f>
        <v>42167</v>
      </c>
      <c r="C241" s="3">
        <f ca="1">OFFSET(InputPriceData!G$15,CalculationsAndCharts!$A241+$A$11,IF($C$7,8,0),1,1)</f>
        <v>135382400</v>
      </c>
      <c r="D241" s="4">
        <f ca="1">OFFSET(InputPriceData!C$15,CalculationsAndCharts!$A241+$A$11,IF($C$7,8,0),1,1)</f>
        <v>206.24</v>
      </c>
      <c r="E241" s="4">
        <f ca="1">OFFSET(InputPriceData!D$15,CalculationsAndCharts!$A241+$A$11,IF($C$7,8,0),1,1)</f>
        <v>207.06</v>
      </c>
      <c r="F241" s="4">
        <f ca="1">OFFSET(InputPriceData!E$15,CalculationsAndCharts!$A241+$A$11,IF($C$7,8,0),1,1)</f>
        <v>205.3</v>
      </c>
      <c r="G241" s="4">
        <f ca="1">OFFSET(InputPriceData!F$15,CalculationsAndCharts!$A241+$A$11,IF($C$7,8,0),1,1)</f>
        <v>205.62</v>
      </c>
      <c r="H241" s="342">
        <f t="shared" ca="1" si="26"/>
        <v>206.2980212993603</v>
      </c>
      <c r="I241" s="342">
        <f t="shared" ca="1" si="27"/>
        <v>206.36873830021244</v>
      </c>
      <c r="J241" s="340">
        <f t="shared" ca="1" si="28"/>
        <v>-7.0717000852296485E-2</v>
      </c>
      <c r="K241" s="170">
        <f t="shared" ca="1" si="24"/>
        <v>5.0008942095437015E-3</v>
      </c>
      <c r="L241" s="341">
        <f t="shared" ca="1" si="25"/>
        <v>0.33985444336958415</v>
      </c>
      <c r="M241" s="341">
        <f t="shared" ca="1" si="29"/>
        <v>-0.33985444336958415</v>
      </c>
      <c r="N241" s="170"/>
      <c r="O241" s="340"/>
      <c r="P241" s="3" t="e">
        <f t="shared" ca="1" si="30"/>
        <v>#N/A</v>
      </c>
      <c r="Q241" s="3">
        <f t="shared" ca="1" si="31"/>
        <v>135382400</v>
      </c>
      <c r="S241" s="99"/>
      <c r="T241" s="350"/>
      <c r="U241" s="350"/>
      <c r="V241" s="349"/>
      <c r="W241" s="313"/>
      <c r="X241" s="302"/>
      <c r="Y241" s="211"/>
      <c r="Z241" s="320"/>
      <c r="AA241" s="246"/>
      <c r="AB241" s="125"/>
      <c r="AC241" s="125"/>
      <c r="AD241" s="125"/>
      <c r="AE241" s="125"/>
      <c r="AF241" s="125"/>
      <c r="AG241" s="125"/>
      <c r="AH241" s="125"/>
      <c r="AJ241" s="125"/>
      <c r="AK241" s="125"/>
      <c r="AM241" s="246"/>
      <c r="AO241" s="246"/>
      <c r="AP241" s="211"/>
      <c r="AQ241" s="211"/>
      <c r="AR241" s="199"/>
      <c r="AT241" s="225"/>
      <c r="AU241" s="225"/>
      <c r="AV241" s="225"/>
      <c r="AW241" s="99"/>
      <c r="AX241" s="199"/>
      <c r="AY241" s="199"/>
      <c r="AZ241" s="37"/>
      <c r="BA241" s="123"/>
      <c r="BB241" s="211"/>
      <c r="BC241" s="211"/>
      <c r="BD241" s="216"/>
      <c r="BE241" s="216"/>
      <c r="BF241" s="101"/>
      <c r="BG241" s="101"/>
      <c r="BH241" s="99"/>
    </row>
    <row r="242" spans="1:60" x14ac:dyDescent="0.25">
      <c r="A242">
        <v>210</v>
      </c>
      <c r="B242" s="61">
        <f ca="1">OFFSET(InputPriceData!B$15,CalculationsAndCharts!$A242+$A$11,0,1,1)</f>
        <v>42166</v>
      </c>
      <c r="C242" s="3">
        <f ca="1">OFFSET(InputPriceData!G$15,CalculationsAndCharts!$A242+$A$11,IF($C$7,8,0),1,1)</f>
        <v>73876400</v>
      </c>
      <c r="D242" s="4">
        <f ca="1">OFFSET(InputPriceData!C$15,CalculationsAndCharts!$A242+$A$11,IF($C$7,8,0),1,1)</f>
        <v>207.06</v>
      </c>
      <c r="E242" s="4">
        <f ca="1">OFFSET(InputPriceData!D$15,CalculationsAndCharts!$A242+$A$11,IF($C$7,8,0),1,1)</f>
        <v>207.66</v>
      </c>
      <c r="F242" s="4">
        <f ca="1">OFFSET(InputPriceData!E$15,CalculationsAndCharts!$A242+$A$11,IF($C$7,8,0),1,1)</f>
        <v>206.79</v>
      </c>
      <c r="G242" s="4">
        <f ca="1">OFFSET(InputPriceData!F$15,CalculationsAndCharts!$A242+$A$11,IF($C$7,8,0),1,1)</f>
        <v>207.21</v>
      </c>
      <c r="H242" s="342">
        <f t="shared" ca="1" si="26"/>
        <v>206.39488148498322</v>
      </c>
      <c r="I242" s="342">
        <f t="shared" ca="1" si="27"/>
        <v>206.4368054184136</v>
      </c>
      <c r="J242" s="340">
        <f t="shared" ca="1" si="28"/>
        <v>-4.1923933430540086E-2</v>
      </c>
      <c r="K242" s="170">
        <f t="shared" ca="1" si="24"/>
        <v>1.7576161942883567E-3</v>
      </c>
      <c r="L242" s="341">
        <f t="shared" ca="1" si="25"/>
        <v>0.3398712784631665</v>
      </c>
      <c r="M242" s="341">
        <f t="shared" ca="1" si="29"/>
        <v>-0.3398712784631665</v>
      </c>
      <c r="N242" s="170"/>
      <c r="O242" s="340"/>
      <c r="P242" s="3">
        <f t="shared" ca="1" si="30"/>
        <v>73876400</v>
      </c>
      <c r="Q242" s="3" t="e">
        <f t="shared" ca="1" si="31"/>
        <v>#N/A</v>
      </c>
      <c r="S242" s="99"/>
      <c r="T242" s="350"/>
      <c r="U242" s="350"/>
      <c r="V242" s="349"/>
      <c r="W242" s="313"/>
      <c r="X242" s="302"/>
      <c r="Y242" s="211"/>
      <c r="Z242" s="320"/>
      <c r="AA242" s="246"/>
      <c r="AB242" s="125"/>
      <c r="AC242" s="125"/>
      <c r="AD242" s="125"/>
      <c r="AE242" s="125"/>
      <c r="AF242" s="125"/>
      <c r="AG242" s="125"/>
      <c r="AH242" s="125"/>
      <c r="AJ242" s="125"/>
      <c r="AK242" s="125"/>
      <c r="AM242" s="246"/>
      <c r="AO242" s="246"/>
      <c r="AP242" s="211"/>
      <c r="AQ242" s="211"/>
      <c r="AR242" s="199"/>
      <c r="AT242" s="225"/>
      <c r="AU242" s="225"/>
      <c r="AV242" s="225"/>
      <c r="AW242" s="99"/>
      <c r="AX242" s="199"/>
      <c r="AY242" s="199"/>
      <c r="AZ242" s="37"/>
      <c r="BA242" s="123"/>
      <c r="BB242" s="211"/>
      <c r="BC242" s="211"/>
      <c r="BD242" s="216"/>
      <c r="BE242" s="216"/>
      <c r="BF242" s="101"/>
      <c r="BG242" s="101"/>
      <c r="BH242" s="99"/>
    </row>
    <row r="243" spans="1:60" x14ac:dyDescent="0.25">
      <c r="A243">
        <v>211</v>
      </c>
      <c r="B243" s="61">
        <f ca="1">OFFSET(InputPriceData!B$15,CalculationsAndCharts!$A243+$A$11,0,1,1)</f>
        <v>42165</v>
      </c>
      <c r="C243" s="3">
        <f ca="1">OFFSET(InputPriceData!G$15,CalculationsAndCharts!$A243+$A$11,IF($C$7,8,0),1,1)</f>
        <v>134551300</v>
      </c>
      <c r="D243" s="4">
        <f ca="1">OFFSET(InputPriceData!C$15,CalculationsAndCharts!$A243+$A$11,IF($C$7,8,0),1,1)</f>
        <v>205</v>
      </c>
      <c r="E243" s="4">
        <f ca="1">OFFSET(InputPriceData!D$15,CalculationsAndCharts!$A243+$A$11,IF($C$7,8,0),1,1)</f>
        <v>206.99</v>
      </c>
      <c r="F243" s="4">
        <f ca="1">OFFSET(InputPriceData!E$15,CalculationsAndCharts!$A243+$A$11,IF($C$7,8,0),1,1)</f>
        <v>204.93</v>
      </c>
      <c r="G243" s="4">
        <f ca="1">OFFSET(InputPriceData!F$15,CalculationsAndCharts!$A243+$A$11,IF($C$7,8,0),1,1)</f>
        <v>206.55</v>
      </c>
      <c r="H243" s="342">
        <f t="shared" ca="1" si="26"/>
        <v>206.27843598283795</v>
      </c>
      <c r="I243" s="342">
        <f t="shared" ca="1" si="27"/>
        <v>206.36651500190578</v>
      </c>
      <c r="J243" s="340">
        <f t="shared" ca="1" si="28"/>
        <v>-8.8079019067953832E-2</v>
      </c>
      <c r="K243" s="170">
        <f t="shared" ca="1" si="24"/>
        <v>7.7579135999729749E-3</v>
      </c>
      <c r="L243" s="341">
        <f t="shared" ca="1" si="25"/>
        <v>0.33982147615511937</v>
      </c>
      <c r="M243" s="341">
        <f t="shared" ca="1" si="29"/>
        <v>-0.33982147615511937</v>
      </c>
      <c r="N243" s="170"/>
      <c r="O243" s="340"/>
      <c r="P243" s="3">
        <f t="shared" ca="1" si="30"/>
        <v>134551300</v>
      </c>
      <c r="Q243" s="3" t="e">
        <f t="shared" ca="1" si="31"/>
        <v>#N/A</v>
      </c>
      <c r="S243" s="99"/>
      <c r="T243" s="350"/>
      <c r="U243" s="350"/>
      <c r="V243" s="349"/>
      <c r="W243" s="313"/>
      <c r="X243" s="302"/>
      <c r="Y243" s="211"/>
      <c r="Z243" s="320"/>
      <c r="AA243" s="246"/>
      <c r="AB243" s="125"/>
      <c r="AC243" s="125"/>
      <c r="AD243" s="125"/>
      <c r="AE243" s="125"/>
      <c r="AF243" s="125"/>
      <c r="AG243" s="125"/>
      <c r="AH243" s="125"/>
      <c r="AJ243" s="125"/>
      <c r="AK243" s="125"/>
      <c r="AM243" s="246"/>
      <c r="AO243" s="246"/>
      <c r="AP243" s="211"/>
      <c r="AQ243" s="211"/>
      <c r="AR243" s="199"/>
      <c r="AT243" s="225"/>
      <c r="AU243" s="225"/>
      <c r="AV243" s="225"/>
      <c r="AW243" s="99"/>
      <c r="AX243" s="199"/>
      <c r="AY243" s="199"/>
      <c r="AZ243" s="37"/>
      <c r="BA243" s="123"/>
      <c r="BB243" s="211"/>
      <c r="BC243" s="211"/>
      <c r="BD243" s="216"/>
      <c r="BE243" s="216"/>
      <c r="BF243" s="101"/>
      <c r="BG243" s="101"/>
      <c r="BH243" s="99"/>
    </row>
    <row r="244" spans="1:60" x14ac:dyDescent="0.25">
      <c r="A244">
        <v>212</v>
      </c>
      <c r="B244" s="61">
        <f ca="1">OFFSET(InputPriceData!B$15,CalculationsAndCharts!$A244+$A$11,0,1,1)</f>
        <v>42164</v>
      </c>
      <c r="C244" s="3">
        <f ca="1">OFFSET(InputPriceData!G$15,CalculationsAndCharts!$A244+$A$11,IF($C$7,8,0),1,1)</f>
        <v>105034700</v>
      </c>
      <c r="D244" s="4">
        <f ca="1">OFFSET(InputPriceData!C$15,CalculationsAndCharts!$A244+$A$11,IF($C$7,8,0),1,1)</f>
        <v>204.09</v>
      </c>
      <c r="E244" s="4">
        <f ca="1">OFFSET(InputPriceData!D$15,CalculationsAndCharts!$A244+$A$11,IF($C$7,8,0),1,1)</f>
        <v>204.73</v>
      </c>
      <c r="F244" s="4">
        <f ca="1">OFFSET(InputPriceData!E$15,CalculationsAndCharts!$A244+$A$11,IF($C$7,8,0),1,1)</f>
        <v>203.35</v>
      </c>
      <c r="G244" s="4">
        <f ca="1">OFFSET(InputPriceData!F$15,CalculationsAndCharts!$A244+$A$11,IF($C$7,8,0),1,1)</f>
        <v>204.09</v>
      </c>
      <c r="H244" s="342">
        <f t="shared" ca="1" si="26"/>
        <v>206.23964112324339</v>
      </c>
      <c r="I244" s="342">
        <f t="shared" ca="1" si="27"/>
        <v>206.34983454753359</v>
      </c>
      <c r="J244" s="340">
        <f t="shared" ca="1" si="28"/>
        <v>-0.11019342429034057</v>
      </c>
      <c r="K244" s="170">
        <f t="shared" ca="1" si="24"/>
        <v>1.214259075683102E-2</v>
      </c>
      <c r="L244" s="341">
        <f t="shared" ca="1" si="25"/>
        <v>0.3396348397977238</v>
      </c>
      <c r="M244" s="341">
        <f t="shared" ca="1" si="29"/>
        <v>-0.3396348397977238</v>
      </c>
      <c r="N244" s="170"/>
      <c r="O244" s="340"/>
      <c r="P244" s="3">
        <f t="shared" ca="1" si="30"/>
        <v>105034700</v>
      </c>
      <c r="Q244" s="3" t="e">
        <f t="shared" ca="1" si="31"/>
        <v>#N/A</v>
      </c>
      <c r="S244" s="99"/>
      <c r="T244" s="350"/>
      <c r="U244" s="350"/>
      <c r="V244" s="349"/>
      <c r="W244" s="313"/>
      <c r="X244" s="302"/>
      <c r="Y244" s="211"/>
      <c r="Z244" s="320"/>
      <c r="AA244" s="246"/>
      <c r="AB244" s="125"/>
      <c r="AC244" s="125"/>
      <c r="AD244" s="125"/>
      <c r="AE244" s="125"/>
      <c r="AF244" s="125"/>
      <c r="AG244" s="125"/>
      <c r="AH244" s="125"/>
      <c r="AJ244" s="125"/>
      <c r="AK244" s="125"/>
      <c r="AM244" s="246"/>
      <c r="AO244" s="246"/>
      <c r="AP244" s="211"/>
      <c r="AQ244" s="211"/>
      <c r="AR244" s="199"/>
      <c r="AT244" s="225"/>
      <c r="AU244" s="225"/>
      <c r="AV244" s="225"/>
      <c r="AW244" s="99"/>
      <c r="AX244" s="199"/>
      <c r="AY244" s="199"/>
      <c r="AZ244" s="37"/>
      <c r="BA244" s="123"/>
      <c r="BB244" s="211"/>
      <c r="BC244" s="211"/>
      <c r="BD244" s="216"/>
      <c r="BE244" s="216"/>
      <c r="BF244" s="101"/>
      <c r="BG244" s="101"/>
      <c r="BH244" s="99"/>
    </row>
    <row r="245" spans="1:60" x14ac:dyDescent="0.25">
      <c r="A245">
        <v>213</v>
      </c>
      <c r="B245" s="61">
        <f ca="1">OFFSET(InputPriceData!B$15,CalculationsAndCharts!$A245+$A$11,0,1,1)</f>
        <v>42163</v>
      </c>
      <c r="C245" s="3">
        <f ca="1">OFFSET(InputPriceData!G$15,CalculationsAndCharts!$A245+$A$11,IF($C$7,8,0),1,1)</f>
        <v>89063300</v>
      </c>
      <c r="D245" s="4">
        <f ca="1">OFFSET(InputPriceData!C$15,CalculationsAndCharts!$A245+$A$11,IF($C$7,8,0),1,1)</f>
        <v>205.26</v>
      </c>
      <c r="E245" s="4">
        <f ca="1">OFFSET(InputPriceData!D$15,CalculationsAndCharts!$A245+$A$11,IF($C$7,8,0),1,1)</f>
        <v>205.44</v>
      </c>
      <c r="F245" s="4">
        <f ca="1">OFFSET(InputPriceData!E$15,CalculationsAndCharts!$A245+$A$11,IF($C$7,8,0),1,1)</f>
        <v>204.04</v>
      </c>
      <c r="G245" s="4">
        <f ca="1">OFFSET(InputPriceData!F$15,CalculationsAndCharts!$A245+$A$11,IF($C$7,8,0),1,1)</f>
        <v>204.12</v>
      </c>
      <c r="H245" s="342">
        <f t="shared" ca="1" si="26"/>
        <v>206.54673271227819</v>
      </c>
      <c r="I245" s="342">
        <f t="shared" ca="1" si="27"/>
        <v>206.55527405185484</v>
      </c>
      <c r="J245" s="340">
        <f t="shared" ca="1" si="28"/>
        <v>-8.5413395768193512E-3</v>
      </c>
      <c r="K245" s="170">
        <f t="shared" ca="1" si="24"/>
        <v>7.2954481766540567E-5</v>
      </c>
      <c r="L245" s="341">
        <f t="shared" ca="1" si="25"/>
        <v>0.33927721643871361</v>
      </c>
      <c r="M245" s="341">
        <f t="shared" ca="1" si="29"/>
        <v>-0.33927721643871361</v>
      </c>
      <c r="N245" s="170"/>
      <c r="O245" s="340"/>
      <c r="P245" s="3" t="e">
        <f t="shared" ca="1" si="30"/>
        <v>#N/A</v>
      </c>
      <c r="Q245" s="3">
        <f t="shared" ca="1" si="31"/>
        <v>89063300</v>
      </c>
      <c r="S245" s="99"/>
      <c r="T245" s="350"/>
      <c r="U245" s="350"/>
      <c r="V245" s="349"/>
      <c r="W245" s="313"/>
      <c r="X245" s="302"/>
      <c r="Y245" s="211"/>
      <c r="Z245" s="320"/>
      <c r="AA245" s="246"/>
      <c r="AB245" s="125"/>
      <c r="AC245" s="125"/>
      <c r="AD245" s="125"/>
      <c r="AE245" s="125"/>
      <c r="AF245" s="125"/>
      <c r="AG245" s="125"/>
      <c r="AH245" s="125"/>
      <c r="AJ245" s="125"/>
      <c r="AK245" s="125"/>
      <c r="AM245" s="246"/>
      <c r="AO245" s="246"/>
      <c r="AP245" s="211"/>
      <c r="AQ245" s="211"/>
      <c r="AR245" s="199"/>
      <c r="AT245" s="225"/>
      <c r="AU245" s="225"/>
      <c r="AV245" s="225"/>
      <c r="AW245" s="99"/>
      <c r="AX245" s="199"/>
      <c r="AY245" s="199"/>
      <c r="AZ245" s="37"/>
      <c r="BA245" s="123"/>
      <c r="BB245" s="211"/>
      <c r="BC245" s="211"/>
      <c r="BD245" s="216"/>
      <c r="BE245" s="216"/>
      <c r="BF245" s="101"/>
      <c r="BG245" s="101"/>
      <c r="BH245" s="99"/>
    </row>
    <row r="246" spans="1:60" x14ac:dyDescent="0.25">
      <c r="A246">
        <v>214</v>
      </c>
      <c r="B246" s="61">
        <f ca="1">OFFSET(InputPriceData!B$15,CalculationsAndCharts!$A246+$A$11,0,1,1)</f>
        <v>42160</v>
      </c>
      <c r="C246" s="3">
        <f ca="1">OFFSET(InputPriceData!G$15,CalculationsAndCharts!$A246+$A$11,IF($C$7,8,0),1,1)</f>
        <v>121704700</v>
      </c>
      <c r="D246" s="4">
        <f ca="1">OFFSET(InputPriceData!C$15,CalculationsAndCharts!$A246+$A$11,IF($C$7,8,0),1,1)</f>
        <v>205.56</v>
      </c>
      <c r="E246" s="4">
        <f ca="1">OFFSET(InputPriceData!D$15,CalculationsAndCharts!$A246+$A$11,IF($C$7,8,0),1,1)</f>
        <v>206.18</v>
      </c>
      <c r="F246" s="4">
        <f ca="1">OFFSET(InputPriceData!E$15,CalculationsAndCharts!$A246+$A$11,IF($C$7,8,0),1,1)</f>
        <v>204.61</v>
      </c>
      <c r="G246" s="4">
        <f ca="1">OFFSET(InputPriceData!F$15,CalculationsAndCharts!$A246+$A$11,IF($C$7,8,0),1,1)</f>
        <v>205.39</v>
      </c>
      <c r="H246" s="342">
        <f t="shared" ca="1" si="26"/>
        <v>206.89340881403223</v>
      </c>
      <c r="I246" s="342">
        <f t="shared" ca="1" si="27"/>
        <v>206.77666260202346</v>
      </c>
      <c r="J246" s="340">
        <f t="shared" ca="1" si="28"/>
        <v>0.11674621200856983</v>
      </c>
      <c r="K246" s="170">
        <f t="shared" ca="1" si="24"/>
        <v>1.3629678018349934E-2</v>
      </c>
      <c r="L246" s="341">
        <f t="shared" ca="1" si="25"/>
        <v>0.33948608463672542</v>
      </c>
      <c r="M246" s="341">
        <f t="shared" ca="1" si="29"/>
        <v>-0.33948608463672542</v>
      </c>
      <c r="N246" s="170"/>
      <c r="O246" s="340"/>
      <c r="P246" s="3" t="e">
        <f t="shared" ca="1" si="30"/>
        <v>#N/A</v>
      </c>
      <c r="Q246" s="3">
        <f t="shared" ca="1" si="31"/>
        <v>121704700</v>
      </c>
      <c r="S246" s="99"/>
      <c r="T246" s="350"/>
      <c r="U246" s="350"/>
      <c r="V246" s="349"/>
      <c r="W246" s="313"/>
      <c r="X246" s="302"/>
      <c r="Y246" s="211"/>
      <c r="Z246" s="320"/>
      <c r="AA246" s="246"/>
      <c r="AB246" s="125"/>
      <c r="AC246" s="125"/>
      <c r="AD246" s="125"/>
      <c r="AE246" s="125"/>
      <c r="AF246" s="125"/>
      <c r="AG246" s="125"/>
      <c r="AH246" s="125"/>
      <c r="AJ246" s="125"/>
      <c r="AK246" s="125"/>
      <c r="AM246" s="246"/>
      <c r="AO246" s="246"/>
      <c r="AP246" s="211"/>
      <c r="AQ246" s="211"/>
      <c r="AR246" s="199"/>
      <c r="AT246" s="225"/>
      <c r="AU246" s="225"/>
      <c r="AV246" s="225"/>
      <c r="AW246" s="99"/>
      <c r="AX246" s="199"/>
      <c r="AY246" s="199"/>
      <c r="AZ246" s="37"/>
      <c r="BA246" s="123"/>
      <c r="BB246" s="211"/>
      <c r="BC246" s="211"/>
      <c r="BD246" s="216"/>
      <c r="BE246" s="216"/>
      <c r="BF246" s="101"/>
      <c r="BG246" s="101"/>
      <c r="BH246" s="99"/>
    </row>
    <row r="247" spans="1:60" x14ac:dyDescent="0.25">
      <c r="A247">
        <v>215</v>
      </c>
      <c r="B247" s="61">
        <f ca="1">OFFSET(InputPriceData!B$15,CalculationsAndCharts!$A247+$A$11,0,1,1)</f>
        <v>42159</v>
      </c>
      <c r="C247" s="3">
        <f ca="1">OFFSET(InputPriceData!G$15,CalculationsAndCharts!$A247+$A$11,IF($C$7,8,0),1,1)</f>
        <v>151882800</v>
      </c>
      <c r="D247" s="4">
        <f ca="1">OFFSET(InputPriceData!C$15,CalculationsAndCharts!$A247+$A$11,IF($C$7,8,0),1,1)</f>
        <v>206.66</v>
      </c>
      <c r="E247" s="4">
        <f ca="1">OFFSET(InputPriceData!D$15,CalculationsAndCharts!$A247+$A$11,IF($C$7,8,0),1,1)</f>
        <v>207.43</v>
      </c>
      <c r="F247" s="4">
        <f ca="1">OFFSET(InputPriceData!E$15,CalculationsAndCharts!$A247+$A$11,IF($C$7,8,0),1,1)</f>
        <v>205.37</v>
      </c>
      <c r="G247" s="4">
        <f ca="1">OFFSET(InputPriceData!F$15,CalculationsAndCharts!$A247+$A$11,IF($C$7,8,0),1,1)</f>
        <v>205.74</v>
      </c>
      <c r="H247" s="342">
        <f t="shared" ca="1" si="26"/>
        <v>207.10818150175109</v>
      </c>
      <c r="I247" s="342">
        <f t="shared" ca="1" si="27"/>
        <v>206.90272283857107</v>
      </c>
      <c r="J247" s="340">
        <f t="shared" ca="1" si="28"/>
        <v>0.20545866317985306</v>
      </c>
      <c r="K247" s="170">
        <f t="shared" ca="1" si="24"/>
        <v>4.2213262275652308E-2</v>
      </c>
      <c r="L247" s="341">
        <f t="shared" ca="1" si="25"/>
        <v>0.34039265487569093</v>
      </c>
      <c r="M247" s="341">
        <f t="shared" ca="1" si="29"/>
        <v>-0.34039265487569093</v>
      </c>
      <c r="N247" s="170"/>
      <c r="O247" s="340"/>
      <c r="P247" s="3" t="e">
        <f t="shared" ca="1" si="30"/>
        <v>#N/A</v>
      </c>
      <c r="Q247" s="3">
        <f t="shared" ca="1" si="31"/>
        <v>151882800</v>
      </c>
      <c r="S247" s="99"/>
      <c r="T247" s="350"/>
      <c r="U247" s="350"/>
      <c r="V247" s="349"/>
      <c r="W247" s="313"/>
      <c r="X247" s="302"/>
      <c r="Y247" s="211"/>
      <c r="Z247" s="320"/>
      <c r="AA247" s="246"/>
      <c r="AB247" s="125"/>
      <c r="AC247" s="125"/>
      <c r="AD247" s="125"/>
      <c r="AE247" s="125"/>
      <c r="AF247" s="125"/>
      <c r="AG247" s="125"/>
      <c r="AH247" s="125"/>
      <c r="AJ247" s="125"/>
      <c r="AK247" s="125"/>
      <c r="AM247" s="246"/>
      <c r="AO247" s="246"/>
      <c r="AP247" s="211"/>
      <c r="AQ247" s="211"/>
      <c r="AR247" s="199"/>
      <c r="AT247" s="225"/>
      <c r="AU247" s="225"/>
      <c r="AV247" s="225"/>
      <c r="AW247" s="99"/>
      <c r="AX247" s="199"/>
      <c r="AY247" s="199"/>
      <c r="AZ247" s="37"/>
      <c r="BA247" s="123"/>
      <c r="BB247" s="211"/>
      <c r="BC247" s="211"/>
      <c r="BD247" s="216"/>
      <c r="BE247" s="216"/>
      <c r="BF247" s="101"/>
      <c r="BG247" s="101"/>
      <c r="BH247" s="99"/>
    </row>
    <row r="248" spans="1:60" x14ac:dyDescent="0.25">
      <c r="A248">
        <v>216</v>
      </c>
      <c r="B248" s="61">
        <f ca="1">OFFSET(InputPriceData!B$15,CalculationsAndCharts!$A248+$A$11,0,1,1)</f>
        <v>42158</v>
      </c>
      <c r="C248" s="3">
        <f ca="1">OFFSET(InputPriceData!G$15,CalculationsAndCharts!$A248+$A$11,IF($C$7,8,0),1,1)</f>
        <v>87820900</v>
      </c>
      <c r="D248" s="4">
        <f ca="1">OFFSET(InputPriceData!C$15,CalculationsAndCharts!$A248+$A$11,IF($C$7,8,0),1,1)</f>
        <v>207.57</v>
      </c>
      <c r="E248" s="4">
        <f ca="1">OFFSET(InputPriceData!D$15,CalculationsAndCharts!$A248+$A$11,IF($C$7,8,0),1,1)</f>
        <v>208.23</v>
      </c>
      <c r="F248" s="4">
        <f ca="1">OFFSET(InputPriceData!E$15,CalculationsAndCharts!$A248+$A$11,IF($C$7,8,0),1,1)</f>
        <v>206.91</v>
      </c>
      <c r="G248" s="4">
        <f ca="1">OFFSET(InputPriceData!F$15,CalculationsAndCharts!$A248+$A$11,IF($C$7,8,0),1,1)</f>
        <v>207.49</v>
      </c>
      <c r="H248" s="342">
        <f t="shared" ca="1" si="26"/>
        <v>207.30363600200124</v>
      </c>
      <c r="I248" s="342">
        <f t="shared" ca="1" si="27"/>
        <v>207.00842491480481</v>
      </c>
      <c r="J248" s="340">
        <f t="shared" ca="1" si="28"/>
        <v>0.29521108719625883</v>
      </c>
      <c r="K248" s="170">
        <f t="shared" ca="1" si="24"/>
        <v>8.7149586003597138E-2</v>
      </c>
      <c r="L248" s="341">
        <f t="shared" ca="1" si="25"/>
        <v>0.34255160838260929</v>
      </c>
      <c r="M248" s="341">
        <f t="shared" ca="1" si="29"/>
        <v>-0.34255160838260929</v>
      </c>
      <c r="N248" s="170"/>
      <c r="O248" s="340"/>
      <c r="P248" s="3" t="e">
        <f t="shared" ca="1" si="30"/>
        <v>#N/A</v>
      </c>
      <c r="Q248" s="3">
        <f t="shared" ca="1" si="31"/>
        <v>87820900</v>
      </c>
      <c r="S248" s="99"/>
      <c r="T248" s="350"/>
      <c r="U248" s="350"/>
      <c r="V248" s="349"/>
      <c r="W248" s="313"/>
      <c r="X248" s="302"/>
      <c r="Y248" s="211"/>
      <c r="Z248" s="320"/>
      <c r="AA248" s="246"/>
      <c r="AB248" s="125"/>
      <c r="AC248" s="125"/>
      <c r="AD248" s="125"/>
      <c r="AE248" s="125"/>
      <c r="AF248" s="125"/>
      <c r="AG248" s="125"/>
      <c r="AH248" s="125"/>
      <c r="AJ248" s="125"/>
      <c r="AK248" s="125"/>
      <c r="AM248" s="246"/>
      <c r="AO248" s="246"/>
      <c r="AP248" s="211"/>
      <c r="AQ248" s="211"/>
      <c r="AR248" s="199"/>
      <c r="AT248" s="225"/>
      <c r="AU248" s="225"/>
      <c r="AV248" s="225"/>
      <c r="AW248" s="99"/>
      <c r="AX248" s="199"/>
      <c r="AY248" s="199"/>
      <c r="AZ248" s="37"/>
      <c r="BA248" s="123"/>
      <c r="BB248" s="211"/>
      <c r="BC248" s="211"/>
      <c r="BD248" s="216"/>
      <c r="BE248" s="216"/>
      <c r="BF248" s="101"/>
      <c r="BG248" s="101"/>
      <c r="BH248" s="99"/>
    </row>
    <row r="249" spans="1:60" x14ac:dyDescent="0.25">
      <c r="A249">
        <v>217</v>
      </c>
      <c r="B249" s="61">
        <f ca="1">OFFSET(InputPriceData!B$15,CalculationsAndCharts!$A249+$A$11,0,1,1)</f>
        <v>42157</v>
      </c>
      <c r="C249" s="3">
        <f ca="1">OFFSET(InputPriceData!G$15,CalculationsAndCharts!$A249+$A$11,IF($C$7,8,0),1,1)</f>
        <v>91531000</v>
      </c>
      <c r="D249" s="4">
        <f ca="1">OFFSET(InputPriceData!C$15,CalculationsAndCharts!$A249+$A$11,IF($C$7,8,0),1,1)</f>
        <v>206.61</v>
      </c>
      <c r="E249" s="4">
        <f ca="1">OFFSET(InputPriceData!D$15,CalculationsAndCharts!$A249+$A$11,IF($C$7,8,0),1,1)</f>
        <v>207.76</v>
      </c>
      <c r="F249" s="4">
        <f ca="1">OFFSET(InputPriceData!E$15,CalculationsAndCharts!$A249+$A$11,IF($C$7,8,0),1,1)</f>
        <v>205.88</v>
      </c>
      <c r="G249" s="4">
        <f ca="1">OFFSET(InputPriceData!F$15,CalculationsAndCharts!$A249+$A$11,IF($C$7,8,0),1,1)</f>
        <v>206.94</v>
      </c>
      <c r="H249" s="342">
        <f t="shared" ca="1" si="26"/>
        <v>207.27701257371569</v>
      </c>
      <c r="I249" s="342">
        <f t="shared" ca="1" si="27"/>
        <v>206.96464536160525</v>
      </c>
      <c r="J249" s="340">
        <f t="shared" ca="1" si="28"/>
        <v>0.31236721211026852</v>
      </c>
      <c r="K249" s="170">
        <f t="shared" ca="1" si="24"/>
        <v>9.7573275201541479E-2</v>
      </c>
      <c r="L249" s="341">
        <f t="shared" ca="1" si="25"/>
        <v>0.34341867339339954</v>
      </c>
      <c r="M249" s="341">
        <f t="shared" ca="1" si="29"/>
        <v>-0.34341867339339954</v>
      </c>
      <c r="N249" s="170"/>
      <c r="O249" s="340"/>
      <c r="P249" s="3">
        <f t="shared" ca="1" si="30"/>
        <v>91531000</v>
      </c>
      <c r="Q249" s="3" t="e">
        <f t="shared" ca="1" si="31"/>
        <v>#N/A</v>
      </c>
      <c r="S249" s="99"/>
      <c r="T249" s="350"/>
      <c r="U249" s="350"/>
      <c r="V249" s="349"/>
      <c r="W249" s="313"/>
      <c r="X249" s="302"/>
      <c r="Y249" s="211"/>
      <c r="Z249" s="320"/>
      <c r="AA249" s="246"/>
      <c r="AB249" s="125"/>
      <c r="AC249" s="125"/>
      <c r="AD249" s="125"/>
      <c r="AE249" s="125"/>
      <c r="AF249" s="125"/>
      <c r="AG249" s="125"/>
      <c r="AH249" s="125"/>
      <c r="AJ249" s="125"/>
      <c r="AK249" s="125"/>
      <c r="AM249" s="246"/>
      <c r="AO249" s="246"/>
      <c r="AP249" s="211"/>
      <c r="AQ249" s="211"/>
      <c r="AR249" s="199"/>
      <c r="AT249" s="225"/>
      <c r="AU249" s="225"/>
      <c r="AV249" s="225"/>
      <c r="AW249" s="99"/>
      <c r="AX249" s="199"/>
      <c r="AY249" s="199"/>
      <c r="AZ249" s="37"/>
      <c r="BA249" s="123"/>
      <c r="BB249" s="211"/>
      <c r="BC249" s="211"/>
      <c r="BD249" s="216"/>
      <c r="BE249" s="216"/>
      <c r="BF249" s="101"/>
      <c r="BG249" s="101"/>
      <c r="BH249" s="99"/>
    </row>
    <row r="250" spans="1:60" x14ac:dyDescent="0.25">
      <c r="A250">
        <v>218</v>
      </c>
      <c r="B250" s="61">
        <f ca="1">OFFSET(InputPriceData!B$15,CalculationsAndCharts!$A250+$A$11,0,1,1)</f>
        <v>42156</v>
      </c>
      <c r="C250" s="3">
        <f ca="1">OFFSET(InputPriceData!G$15,CalculationsAndCharts!$A250+$A$11,IF($C$7,8,0),1,1)</f>
        <v>93338800</v>
      </c>
      <c r="D250" s="4">
        <f ca="1">OFFSET(InputPriceData!C$15,CalculationsAndCharts!$A250+$A$11,IF($C$7,8,0),1,1)</f>
        <v>207.51</v>
      </c>
      <c r="E250" s="4">
        <f ca="1">OFFSET(InputPriceData!D$15,CalculationsAndCharts!$A250+$A$11,IF($C$7,8,0),1,1)</f>
        <v>207.9</v>
      </c>
      <c r="F250" s="4">
        <f ca="1">OFFSET(InputPriceData!E$15,CalculationsAndCharts!$A250+$A$11,IF($C$7,8,0),1,1)</f>
        <v>206.22</v>
      </c>
      <c r="G250" s="4">
        <f ca="1">OFFSET(InputPriceData!F$15,CalculationsAndCharts!$A250+$A$11,IF($C$7,8,0),1,1)</f>
        <v>207.15</v>
      </c>
      <c r="H250" s="342">
        <f t="shared" ca="1" si="26"/>
        <v>207.32515722710363</v>
      </c>
      <c r="I250" s="342">
        <f t="shared" ca="1" si="27"/>
        <v>206.96688584902392</v>
      </c>
      <c r="J250" s="340">
        <f t="shared" ca="1" si="28"/>
        <v>0.35827137807955034</v>
      </c>
      <c r="K250" s="170">
        <f t="shared" ca="1" si="24"/>
        <v>0.1283583803510201</v>
      </c>
      <c r="L250" s="341">
        <f t="shared" ca="1" si="25"/>
        <v>0.34285095128887622</v>
      </c>
      <c r="M250" s="341">
        <f t="shared" ca="1" si="29"/>
        <v>-0.34285095128887622</v>
      </c>
      <c r="N250" s="170"/>
      <c r="O250" s="340"/>
      <c r="P250" s="3" t="e">
        <f t="shared" ca="1" si="30"/>
        <v>#N/A</v>
      </c>
      <c r="Q250" s="3">
        <f t="shared" ca="1" si="31"/>
        <v>93338800</v>
      </c>
      <c r="S250" s="99"/>
      <c r="T250" s="350"/>
      <c r="U250" s="350"/>
      <c r="V250" s="349"/>
      <c r="W250" s="313"/>
      <c r="X250" s="302"/>
      <c r="Y250" s="211"/>
      <c r="Z250" s="320"/>
      <c r="AA250" s="246"/>
      <c r="AB250" s="125"/>
      <c r="AC250" s="125"/>
      <c r="AD250" s="125"/>
      <c r="AE250" s="125"/>
      <c r="AF250" s="125"/>
      <c r="AG250" s="125"/>
      <c r="AH250" s="125"/>
      <c r="AJ250" s="125"/>
      <c r="AK250" s="125"/>
      <c r="AM250" s="246"/>
      <c r="AO250" s="246"/>
      <c r="AP250" s="211"/>
      <c r="AQ250" s="211"/>
      <c r="AR250" s="199"/>
      <c r="AT250" s="225"/>
      <c r="AU250" s="225"/>
      <c r="AV250" s="225"/>
      <c r="AW250" s="99"/>
      <c r="AX250" s="199"/>
      <c r="AY250" s="199"/>
      <c r="AZ250" s="37"/>
      <c r="BA250" s="123"/>
      <c r="BB250" s="211"/>
      <c r="BC250" s="211"/>
      <c r="BD250" s="216"/>
      <c r="BE250" s="216"/>
      <c r="BF250" s="101"/>
      <c r="BG250" s="101"/>
      <c r="BH250" s="99"/>
    </row>
    <row r="251" spans="1:60" x14ac:dyDescent="0.25">
      <c r="A251">
        <v>219</v>
      </c>
      <c r="B251" s="61">
        <f ca="1">OFFSET(InputPriceData!B$15,CalculationsAndCharts!$A251+$A$11,0,1,1)</f>
        <v>42153</v>
      </c>
      <c r="C251" s="3">
        <f ca="1">OFFSET(InputPriceData!G$15,CalculationsAndCharts!$A251+$A$11,IF($C$7,8,0),1,1)</f>
        <v>124919600</v>
      </c>
      <c r="D251" s="4">
        <f ca="1">OFFSET(InputPriceData!C$15,CalculationsAndCharts!$A251+$A$11,IF($C$7,8,0),1,1)</f>
        <v>207.94</v>
      </c>
      <c r="E251" s="4">
        <f ca="1">OFFSET(InputPriceData!D$15,CalculationsAndCharts!$A251+$A$11,IF($C$7,8,0),1,1)</f>
        <v>207.99</v>
      </c>
      <c r="F251" s="4">
        <f ca="1">OFFSET(InputPriceData!E$15,CalculationsAndCharts!$A251+$A$11,IF($C$7,8,0),1,1)</f>
        <v>206.41</v>
      </c>
      <c r="G251" s="4">
        <f ca="1">OFFSET(InputPriceData!F$15,CalculationsAndCharts!$A251+$A$11,IF($C$7,8,0),1,1)</f>
        <v>206.73</v>
      </c>
      <c r="H251" s="342">
        <f t="shared" ca="1" si="26"/>
        <v>207.35017968811843</v>
      </c>
      <c r="I251" s="342">
        <f t="shared" ca="1" si="27"/>
        <v>206.95023910802612</v>
      </c>
      <c r="J251" s="340">
        <f t="shared" ca="1" si="28"/>
        <v>0.3999405800921661</v>
      </c>
      <c r="K251" s="170">
        <f t="shared" ca="1" si="24"/>
        <v>0.15995246760445833</v>
      </c>
      <c r="L251" s="341">
        <f t="shared" ca="1" si="25"/>
        <v>0.34001114413057026</v>
      </c>
      <c r="M251" s="341">
        <f t="shared" ca="1" si="29"/>
        <v>-0.34001114413057026</v>
      </c>
      <c r="N251" s="170"/>
      <c r="O251" s="340"/>
      <c r="P251" s="3" t="e">
        <f t="shared" ca="1" si="30"/>
        <v>#N/A</v>
      </c>
      <c r="Q251" s="3">
        <f t="shared" ca="1" si="31"/>
        <v>124919600</v>
      </c>
      <c r="S251" s="99"/>
      <c r="T251" s="350"/>
      <c r="U251" s="350"/>
      <c r="V251" s="349"/>
      <c r="W251" s="313"/>
      <c r="X251" s="302"/>
      <c r="Y251" s="211"/>
      <c r="Z251" s="320"/>
      <c r="AA251" s="246"/>
      <c r="AB251" s="125"/>
      <c r="AC251" s="125"/>
      <c r="AD251" s="125"/>
      <c r="AE251" s="125"/>
      <c r="AF251" s="125"/>
      <c r="AG251" s="125"/>
      <c r="AH251" s="125"/>
      <c r="AJ251" s="125"/>
      <c r="AK251" s="125"/>
      <c r="AM251" s="246"/>
      <c r="AO251" s="246"/>
      <c r="AP251" s="211"/>
      <c r="AQ251" s="211"/>
      <c r="AR251" s="199"/>
      <c r="AT251" s="225"/>
      <c r="AU251" s="225"/>
      <c r="AV251" s="225"/>
      <c r="AW251" s="99"/>
      <c r="AX251" s="199"/>
      <c r="AY251" s="199"/>
      <c r="AZ251" s="37"/>
      <c r="BA251" s="123"/>
      <c r="BB251" s="211"/>
      <c r="BC251" s="211"/>
      <c r="BD251" s="216"/>
      <c r="BE251" s="216"/>
      <c r="BF251" s="101"/>
      <c r="BG251" s="101"/>
      <c r="BH251" s="99"/>
    </row>
    <row r="252" spans="1:60" x14ac:dyDescent="0.25">
      <c r="A252">
        <v>220</v>
      </c>
      <c r="B252" s="61">
        <f ca="1">OFFSET(InputPriceData!B$15,CalculationsAndCharts!$A252+$A$11,0,1,1)</f>
        <v>42152</v>
      </c>
      <c r="C252" s="3">
        <f ca="1">OFFSET(InputPriceData!G$15,CalculationsAndCharts!$A252+$A$11,IF($C$7,8,0),1,1)</f>
        <v>74974600</v>
      </c>
      <c r="D252" s="4">
        <f ca="1">OFFSET(InputPriceData!C$15,CalculationsAndCharts!$A252+$A$11,IF($C$7,8,0),1,1)</f>
        <v>207.89</v>
      </c>
      <c r="E252" s="4">
        <f ca="1">OFFSET(InputPriceData!D$15,CalculationsAndCharts!$A252+$A$11,IF($C$7,8,0),1,1)</f>
        <v>208.15</v>
      </c>
      <c r="F252" s="4">
        <f ca="1">OFFSET(InputPriceData!E$15,CalculationsAndCharts!$A252+$A$11,IF($C$7,8,0),1,1)</f>
        <v>207.21</v>
      </c>
      <c r="G252" s="4">
        <f ca="1">OFFSET(InputPriceData!F$15,CalculationsAndCharts!$A252+$A$11,IF($C$7,8,0),1,1)</f>
        <v>208.02</v>
      </c>
      <c r="H252" s="342">
        <f t="shared" ca="1" si="26"/>
        <v>207.43877678642107</v>
      </c>
      <c r="I252" s="342">
        <f t="shared" ca="1" si="27"/>
        <v>206.97026084511944</v>
      </c>
      <c r="J252" s="340">
        <f t="shared" ca="1" si="28"/>
        <v>0.46851594130150309</v>
      </c>
      <c r="K252" s="170">
        <f t="shared" ca="1" si="24"/>
        <v>0.2195071872536335</v>
      </c>
      <c r="L252" s="341">
        <f t="shared" ca="1" si="25"/>
        <v>0.33586555711320498</v>
      </c>
      <c r="M252" s="341">
        <f t="shared" ca="1" si="29"/>
        <v>-0.33586555711320498</v>
      </c>
      <c r="N252" s="170"/>
      <c r="O252" s="340"/>
      <c r="P252" s="3">
        <f t="shared" ca="1" si="30"/>
        <v>74974600</v>
      </c>
      <c r="Q252" s="3" t="e">
        <f t="shared" ca="1" si="31"/>
        <v>#N/A</v>
      </c>
      <c r="S252" s="99"/>
      <c r="T252" s="350"/>
      <c r="U252" s="350"/>
      <c r="V252" s="349"/>
      <c r="W252" s="313"/>
      <c r="X252" s="302"/>
      <c r="Y252" s="211"/>
      <c r="Z252" s="320"/>
      <c r="AA252" s="246"/>
      <c r="AB252" s="125"/>
      <c r="AC252" s="125"/>
      <c r="AD252" s="125"/>
      <c r="AE252" s="125"/>
      <c r="AF252" s="125"/>
      <c r="AG252" s="125"/>
      <c r="AH252" s="125"/>
      <c r="AJ252" s="125"/>
      <c r="AK252" s="125"/>
      <c r="AM252" s="246"/>
      <c r="AO252" s="246"/>
      <c r="AP252" s="211"/>
      <c r="AQ252" s="211"/>
      <c r="AR252" s="199"/>
      <c r="AT252" s="225"/>
      <c r="AU252" s="225"/>
      <c r="AV252" s="225"/>
      <c r="AW252" s="99"/>
      <c r="AX252" s="199"/>
      <c r="AY252" s="199"/>
      <c r="AZ252" s="37"/>
      <c r="BA252" s="123"/>
      <c r="BB252" s="211"/>
      <c r="BC252" s="211"/>
      <c r="BD252" s="216"/>
      <c r="BE252" s="216"/>
      <c r="BF252" s="101"/>
      <c r="BG252" s="101"/>
      <c r="BH252" s="99"/>
    </row>
    <row r="253" spans="1:60" x14ac:dyDescent="0.25">
      <c r="A253">
        <v>221</v>
      </c>
      <c r="B253" s="61">
        <f ca="1">OFFSET(InputPriceData!B$15,CalculationsAndCharts!$A253+$A$11,0,1,1)</f>
        <v>42151</v>
      </c>
      <c r="C253" s="3">
        <f ca="1">OFFSET(InputPriceData!G$15,CalculationsAndCharts!$A253+$A$11,IF($C$7,8,0),1,1)</f>
        <v>93214000</v>
      </c>
      <c r="D253" s="4">
        <f ca="1">OFFSET(InputPriceData!C$15,CalculationsAndCharts!$A253+$A$11,IF($C$7,8,0),1,1)</f>
        <v>206.84</v>
      </c>
      <c r="E253" s="4">
        <f ca="1">OFFSET(InputPriceData!D$15,CalculationsAndCharts!$A253+$A$11,IF($C$7,8,0),1,1)</f>
        <v>208.53</v>
      </c>
      <c r="F253" s="4">
        <f ca="1">OFFSET(InputPriceData!E$15,CalculationsAndCharts!$A253+$A$11,IF($C$7,8,0),1,1)</f>
        <v>206.36</v>
      </c>
      <c r="G253" s="4">
        <f ca="1">OFFSET(InputPriceData!F$15,CalculationsAndCharts!$A253+$A$11,IF($C$7,8,0),1,1)</f>
        <v>208.26</v>
      </c>
      <c r="H253" s="342">
        <f t="shared" ca="1" si="26"/>
        <v>207.35574489876694</v>
      </c>
      <c r="I253" s="342">
        <f t="shared" ca="1" si="27"/>
        <v>206.87483001285759</v>
      </c>
      <c r="J253" s="340">
        <f t="shared" ca="1" si="28"/>
        <v>0.48091488590922726</v>
      </c>
      <c r="K253" s="170">
        <f t="shared" ca="1" si="24"/>
        <v>0.23127912748908508</v>
      </c>
      <c r="L253" s="341">
        <f t="shared" ca="1" si="25"/>
        <v>0.32932668671172743</v>
      </c>
      <c r="M253" s="341">
        <f t="shared" ca="1" si="29"/>
        <v>-0.32932668671172743</v>
      </c>
      <c r="N253" s="170"/>
      <c r="O253" s="340"/>
      <c r="P253" s="3">
        <f t="shared" ca="1" si="30"/>
        <v>93214000</v>
      </c>
      <c r="Q253" s="3" t="e">
        <f t="shared" ca="1" si="31"/>
        <v>#N/A</v>
      </c>
      <c r="S253" s="99"/>
      <c r="T253" s="350"/>
      <c r="U253" s="350"/>
      <c r="V253" s="349"/>
      <c r="W253" s="313"/>
      <c r="X253" s="302"/>
      <c r="Y253" s="211"/>
      <c r="Z253" s="320"/>
      <c r="AA253" s="246"/>
      <c r="AB253" s="125"/>
      <c r="AC253" s="125"/>
      <c r="AD253" s="125"/>
      <c r="AE253" s="125"/>
      <c r="AF253" s="125"/>
      <c r="AG253" s="125"/>
      <c r="AH253" s="125"/>
      <c r="AJ253" s="125"/>
      <c r="AK253" s="125"/>
      <c r="AM253" s="246"/>
      <c r="AO253" s="246"/>
      <c r="AP253" s="211"/>
      <c r="AQ253" s="211"/>
      <c r="AR253" s="199"/>
      <c r="AT253" s="225"/>
      <c r="AU253" s="225"/>
      <c r="AV253" s="225"/>
      <c r="AW253" s="99"/>
      <c r="AX253" s="199"/>
      <c r="AY253" s="199"/>
      <c r="AZ253" s="37"/>
      <c r="BA253" s="123"/>
      <c r="BB253" s="211"/>
      <c r="BC253" s="211"/>
      <c r="BD253" s="216"/>
      <c r="BE253" s="216"/>
      <c r="BF253" s="101"/>
      <c r="BG253" s="101"/>
      <c r="BH253" s="99"/>
    </row>
    <row r="254" spans="1:60" x14ac:dyDescent="0.25">
      <c r="A254">
        <v>222</v>
      </c>
      <c r="B254" s="61">
        <f ca="1">OFFSET(InputPriceData!B$15,CalculationsAndCharts!$A254+$A$11,0,1,1)</f>
        <v>42150</v>
      </c>
      <c r="C254" s="3">
        <f ca="1">OFFSET(InputPriceData!G$15,CalculationsAndCharts!$A254+$A$11,IF($C$7,8,0),1,1)</f>
        <v>124308600</v>
      </c>
      <c r="D254" s="4">
        <f ca="1">OFFSET(InputPriceData!C$15,CalculationsAndCharts!$A254+$A$11,IF($C$7,8,0),1,1)</f>
        <v>207.96</v>
      </c>
      <c r="E254" s="4">
        <f ca="1">OFFSET(InputPriceData!D$15,CalculationsAndCharts!$A254+$A$11,IF($C$7,8,0),1,1)</f>
        <v>208.46</v>
      </c>
      <c r="F254" s="4">
        <f ca="1">OFFSET(InputPriceData!E$15,CalculationsAndCharts!$A254+$A$11,IF($C$7,8,0),1,1)</f>
        <v>205.81</v>
      </c>
      <c r="G254" s="4">
        <f ca="1">OFFSET(InputPriceData!F$15,CalculationsAndCharts!$A254+$A$11,IF($C$7,8,0),1,1)</f>
        <v>206.3</v>
      </c>
      <c r="H254" s="342">
        <f t="shared" ca="1" si="26"/>
        <v>207.22656559859078</v>
      </c>
      <c r="I254" s="342">
        <f t="shared" ca="1" si="27"/>
        <v>206.74890546857193</v>
      </c>
      <c r="J254" s="340">
        <f t="shared" ca="1" si="28"/>
        <v>0.47766013001873991</v>
      </c>
      <c r="K254" s="170">
        <f t="shared" ca="1" si="24"/>
        <v>0.22815919980951951</v>
      </c>
      <c r="L254" s="341">
        <f t="shared" ca="1" si="25"/>
        <v>0.32231010380698349</v>
      </c>
      <c r="M254" s="341">
        <f t="shared" ca="1" si="29"/>
        <v>-0.32231010380698349</v>
      </c>
      <c r="N254" s="170"/>
      <c r="O254" s="340"/>
      <c r="P254" s="3" t="e">
        <f t="shared" ca="1" si="30"/>
        <v>#N/A</v>
      </c>
      <c r="Q254" s="3">
        <f t="shared" ca="1" si="31"/>
        <v>124308600</v>
      </c>
      <c r="S254" s="99"/>
      <c r="T254" s="350"/>
      <c r="U254" s="350"/>
      <c r="V254" s="349"/>
      <c r="W254" s="313"/>
      <c r="X254" s="302"/>
      <c r="Y254" s="211"/>
      <c r="Z254" s="320"/>
      <c r="AA254" s="246"/>
      <c r="AB254" s="125"/>
      <c r="AC254" s="125"/>
      <c r="AD254" s="125"/>
      <c r="AE254" s="125"/>
      <c r="AF254" s="125"/>
      <c r="AG254" s="125"/>
      <c r="AH254" s="125"/>
      <c r="AJ254" s="125"/>
      <c r="AK254" s="125"/>
      <c r="AM254" s="246"/>
      <c r="AO254" s="246"/>
      <c r="AP254" s="211"/>
      <c r="AQ254" s="211"/>
      <c r="AR254" s="199"/>
      <c r="AT254" s="225"/>
      <c r="AU254" s="225"/>
      <c r="AV254" s="225"/>
      <c r="AW254" s="99"/>
      <c r="AX254" s="199"/>
      <c r="AY254" s="199"/>
      <c r="AZ254" s="37"/>
      <c r="BA254" s="123"/>
      <c r="BB254" s="211"/>
      <c r="BC254" s="211"/>
      <c r="BD254" s="216"/>
      <c r="BE254" s="216"/>
      <c r="BF254" s="101"/>
      <c r="BG254" s="101"/>
      <c r="BH254" s="99"/>
    </row>
    <row r="255" spans="1:60" x14ac:dyDescent="0.25">
      <c r="A255">
        <v>223</v>
      </c>
      <c r="B255" s="61">
        <f ca="1">OFFSET(InputPriceData!B$15,CalculationsAndCharts!$A255+$A$11,0,1,1)</f>
        <v>42146</v>
      </c>
      <c r="C255" s="3">
        <f ca="1">OFFSET(InputPriceData!G$15,CalculationsAndCharts!$A255+$A$11,IF($C$7,8,0),1,1)</f>
        <v>57433500</v>
      </c>
      <c r="D255" s="4">
        <f ca="1">OFFSET(InputPriceData!C$15,CalculationsAndCharts!$A255+$A$11,IF($C$7,8,0),1,1)</f>
        <v>208.59</v>
      </c>
      <c r="E255" s="4">
        <f ca="1">OFFSET(InputPriceData!D$15,CalculationsAndCharts!$A255+$A$11,IF($C$7,8,0),1,1)</f>
        <v>209.08</v>
      </c>
      <c r="F255" s="4">
        <f ca="1">OFFSET(InputPriceData!E$15,CalculationsAndCharts!$A255+$A$11,IF($C$7,8,0),1,1)</f>
        <v>208.46</v>
      </c>
      <c r="G255" s="4">
        <f ca="1">OFFSET(InputPriceData!F$15,CalculationsAndCharts!$A255+$A$11,IF($C$7,8,0),1,1)</f>
        <v>208.54</v>
      </c>
      <c r="H255" s="342">
        <f t="shared" ca="1" si="26"/>
        <v>207.35893211267518</v>
      </c>
      <c r="I255" s="342">
        <f t="shared" ca="1" si="27"/>
        <v>206.78971505662395</v>
      </c>
      <c r="J255" s="340">
        <f t="shared" ca="1" si="28"/>
        <v>0.56921705605113382</v>
      </c>
      <c r="K255" s="170">
        <f t="shared" ca="1" si="24"/>
        <v>0.32400805689951961</v>
      </c>
      <c r="L255" s="341">
        <f t="shared" ca="1" si="25"/>
        <v>0.31517668088997453</v>
      </c>
      <c r="M255" s="341">
        <f t="shared" ca="1" si="29"/>
        <v>-0.31517668088997453</v>
      </c>
      <c r="N255" s="170"/>
      <c r="O255" s="340"/>
      <c r="P255" s="3" t="e">
        <f t="shared" ca="1" si="30"/>
        <v>#N/A</v>
      </c>
      <c r="Q255" s="3">
        <f t="shared" ca="1" si="31"/>
        <v>57433500</v>
      </c>
      <c r="S255" s="99"/>
      <c r="T255" s="350"/>
      <c r="U255" s="350"/>
      <c r="V255" s="349"/>
      <c r="W255" s="313"/>
      <c r="X255" s="302"/>
      <c r="Y255" s="211"/>
      <c r="Z255" s="320"/>
      <c r="AA255" s="246"/>
      <c r="AB255" s="125"/>
      <c r="AC255" s="125"/>
      <c r="AD255" s="125"/>
      <c r="AE255" s="125"/>
      <c r="AF255" s="125"/>
      <c r="AG255" s="125"/>
      <c r="AH255" s="125"/>
      <c r="AJ255" s="125"/>
      <c r="AK255" s="125"/>
      <c r="AM255" s="246"/>
      <c r="AO255" s="246"/>
      <c r="AP255" s="211"/>
      <c r="AQ255" s="211"/>
      <c r="AR255" s="199"/>
      <c r="AT255" s="225"/>
      <c r="AU255" s="225"/>
      <c r="AV255" s="225"/>
      <c r="AW255" s="99"/>
      <c r="AX255" s="199"/>
      <c r="AY255" s="199"/>
      <c r="AZ255" s="37"/>
      <c r="BA255" s="123"/>
      <c r="BB255" s="211"/>
      <c r="BC255" s="211"/>
      <c r="BD255" s="216"/>
      <c r="BE255" s="216"/>
      <c r="BF255" s="101"/>
      <c r="BG255" s="101"/>
      <c r="BH255" s="99"/>
    </row>
    <row r="256" spans="1:60" x14ac:dyDescent="0.25">
      <c r="A256">
        <v>224</v>
      </c>
      <c r="B256" s="61">
        <f ca="1">OFFSET(InputPriceData!B$15,CalculationsAndCharts!$A256+$A$11,0,1,1)</f>
        <v>42145</v>
      </c>
      <c r="C256" s="3">
        <f ca="1">OFFSET(InputPriceData!G$15,CalculationsAndCharts!$A256+$A$11,IF($C$7,8,0),1,1)</f>
        <v>64764600</v>
      </c>
      <c r="D256" s="4">
        <f ca="1">OFFSET(InputPriceData!C$15,CalculationsAndCharts!$A256+$A$11,IF($C$7,8,0),1,1)</f>
        <v>208.27</v>
      </c>
      <c r="E256" s="4">
        <f ca="1">OFFSET(InputPriceData!D$15,CalculationsAndCharts!$A256+$A$11,IF($C$7,8,0),1,1)</f>
        <v>209.28</v>
      </c>
      <c r="F256" s="4">
        <f ca="1">OFFSET(InputPriceData!E$15,CalculationsAndCharts!$A256+$A$11,IF($C$7,8,0),1,1)</f>
        <v>208.07</v>
      </c>
      <c r="G256" s="4">
        <f ca="1">OFFSET(InputPriceData!F$15,CalculationsAndCharts!$A256+$A$11,IF($C$7,8,0),1,1)</f>
        <v>209.04</v>
      </c>
      <c r="H256" s="342">
        <f t="shared" ca="1" si="26"/>
        <v>207.19020812877164</v>
      </c>
      <c r="I256" s="342">
        <f t="shared" ca="1" si="27"/>
        <v>206.63059824358976</v>
      </c>
      <c r="J256" s="340">
        <f t="shared" ca="1" si="28"/>
        <v>0.55960988518176769</v>
      </c>
      <c r="K256" s="170">
        <f t="shared" ca="1" si="24"/>
        <v>0.31316322359315119</v>
      </c>
      <c r="L256" s="341">
        <f t="shared" ca="1" si="25"/>
        <v>0.30534270223398674</v>
      </c>
      <c r="M256" s="341">
        <f t="shared" ca="1" si="29"/>
        <v>-0.30534270223398674</v>
      </c>
      <c r="N256" s="170"/>
      <c r="O256" s="340"/>
      <c r="P256" s="3">
        <f t="shared" ca="1" si="30"/>
        <v>64764600</v>
      </c>
      <c r="Q256" s="3" t="e">
        <f t="shared" ca="1" si="31"/>
        <v>#N/A</v>
      </c>
      <c r="S256" s="99"/>
      <c r="T256" s="350"/>
      <c r="U256" s="350"/>
      <c r="V256" s="349"/>
      <c r="W256" s="313"/>
      <c r="X256" s="302"/>
      <c r="Y256" s="211"/>
      <c r="Z256" s="320"/>
      <c r="AA256" s="246"/>
      <c r="AB256" s="125"/>
      <c r="AC256" s="125"/>
      <c r="AD256" s="125"/>
      <c r="AE256" s="125"/>
      <c r="AF256" s="125"/>
      <c r="AG256" s="125"/>
      <c r="AH256" s="125"/>
      <c r="AJ256" s="125"/>
      <c r="AK256" s="125"/>
      <c r="AM256" s="246"/>
      <c r="AO256" s="246"/>
      <c r="AP256" s="211"/>
      <c r="AQ256" s="211"/>
      <c r="AR256" s="199"/>
      <c r="AT256" s="225"/>
      <c r="AU256" s="225"/>
      <c r="AV256" s="225"/>
      <c r="AW256" s="99"/>
      <c r="AX256" s="199"/>
      <c r="AY256" s="199"/>
      <c r="AZ256" s="37"/>
      <c r="BA256" s="123"/>
      <c r="BB256" s="211"/>
      <c r="BC256" s="211"/>
      <c r="BD256" s="216"/>
      <c r="BE256" s="216"/>
      <c r="BF256" s="101"/>
      <c r="BG256" s="101"/>
      <c r="BH256" s="99"/>
    </row>
    <row r="257" spans="1:60" x14ac:dyDescent="0.25">
      <c r="A257">
        <v>225</v>
      </c>
      <c r="B257" s="61">
        <f ca="1">OFFSET(InputPriceData!B$15,CalculationsAndCharts!$A257+$A$11,0,1,1)</f>
        <v>42144</v>
      </c>
      <c r="C257" s="3">
        <f ca="1">OFFSET(InputPriceData!G$15,CalculationsAndCharts!$A257+$A$11,IF($C$7,8,0),1,1)</f>
        <v>76857500</v>
      </c>
      <c r="D257" s="4">
        <f ca="1">OFFSET(InputPriceData!C$15,CalculationsAndCharts!$A257+$A$11,IF($C$7,8,0),1,1)</f>
        <v>208.7</v>
      </c>
      <c r="E257" s="4">
        <f ca="1">OFFSET(InputPriceData!D$15,CalculationsAndCharts!$A257+$A$11,IF($C$7,8,0),1,1)</f>
        <v>209.31</v>
      </c>
      <c r="F257" s="4">
        <f ca="1">OFFSET(InputPriceData!E$15,CalculationsAndCharts!$A257+$A$11,IF($C$7,8,0),1,1)</f>
        <v>208.06</v>
      </c>
      <c r="G257" s="4">
        <f ca="1">OFFSET(InputPriceData!F$15,CalculationsAndCharts!$A257+$A$11,IF($C$7,8,0),1,1)</f>
        <v>208.43</v>
      </c>
      <c r="H257" s="342">
        <f t="shared" ca="1" si="26"/>
        <v>206.92595214716761</v>
      </c>
      <c r="I257" s="342">
        <f t="shared" ca="1" si="27"/>
        <v>206.41156172027976</v>
      </c>
      <c r="J257" s="340">
        <f t="shared" ca="1" si="28"/>
        <v>0.51439042688772907</v>
      </c>
      <c r="K257" s="170">
        <f t="shared" ca="1" si="24"/>
        <v>0.26459751127374015</v>
      </c>
      <c r="L257" s="341">
        <f t="shared" ca="1" si="25"/>
        <v>0.29636771442317622</v>
      </c>
      <c r="M257" s="341">
        <f t="shared" ca="1" si="29"/>
        <v>-0.29636771442317622</v>
      </c>
      <c r="N257" s="170"/>
      <c r="O257" s="340"/>
      <c r="P257" s="3" t="e">
        <f t="shared" ca="1" si="30"/>
        <v>#N/A</v>
      </c>
      <c r="Q257" s="3">
        <f t="shared" ca="1" si="31"/>
        <v>76857500</v>
      </c>
      <c r="S257" s="99"/>
      <c r="T257" s="350"/>
      <c r="U257" s="350"/>
      <c r="V257" s="349"/>
      <c r="W257" s="313"/>
      <c r="X257" s="302"/>
      <c r="Y257" s="211"/>
      <c r="Z257" s="320"/>
      <c r="AA257" s="246"/>
      <c r="AB257" s="125"/>
      <c r="AC257" s="125"/>
      <c r="AD257" s="125"/>
      <c r="AE257" s="125"/>
      <c r="AF257" s="125"/>
      <c r="AG257" s="125"/>
      <c r="AH257" s="125"/>
      <c r="AJ257" s="125"/>
      <c r="AK257" s="125"/>
      <c r="AM257" s="246"/>
      <c r="AO257" s="246"/>
      <c r="AP257" s="211"/>
      <c r="AQ257" s="211"/>
      <c r="AR257" s="199"/>
      <c r="AT257" s="225"/>
      <c r="AU257" s="225"/>
      <c r="AV257" s="225"/>
      <c r="AW257" s="99"/>
      <c r="AX257" s="199"/>
      <c r="AY257" s="199"/>
      <c r="AZ257" s="37"/>
      <c r="BA257" s="123"/>
      <c r="BB257" s="211"/>
      <c r="BC257" s="211"/>
      <c r="BD257" s="216"/>
      <c r="BE257" s="216"/>
      <c r="BF257" s="101"/>
      <c r="BG257" s="101"/>
      <c r="BH257" s="99"/>
    </row>
    <row r="258" spans="1:60" x14ac:dyDescent="0.25">
      <c r="A258">
        <v>226</v>
      </c>
      <c r="B258" s="61">
        <f ca="1">OFFSET(InputPriceData!B$15,CalculationsAndCharts!$A258+$A$11,0,1,1)</f>
        <v>42143</v>
      </c>
      <c r="C258" s="3">
        <f ca="1">OFFSET(InputPriceData!G$15,CalculationsAndCharts!$A258+$A$11,IF($C$7,8,0),1,1)</f>
        <v>72114600</v>
      </c>
      <c r="D258" s="4">
        <f ca="1">OFFSET(InputPriceData!C$15,CalculationsAndCharts!$A258+$A$11,IF($C$7,8,0),1,1)</f>
        <v>208.78</v>
      </c>
      <c r="E258" s="4">
        <f ca="1">OFFSET(InputPriceData!D$15,CalculationsAndCharts!$A258+$A$11,IF($C$7,8,0),1,1)</f>
        <v>209.11</v>
      </c>
      <c r="F258" s="4">
        <f ca="1">OFFSET(InputPriceData!E$15,CalculationsAndCharts!$A258+$A$11,IF($C$7,8,0),1,1)</f>
        <v>208.25</v>
      </c>
      <c r="G258" s="4">
        <f ca="1">OFFSET(InputPriceData!F$15,CalculationsAndCharts!$A258+$A$11,IF($C$7,8,0),1,1)</f>
        <v>208.58</v>
      </c>
      <c r="H258" s="342">
        <f t="shared" ca="1" si="26"/>
        <v>206.71108816819154</v>
      </c>
      <c r="I258" s="342">
        <f t="shared" ca="1" si="27"/>
        <v>206.22806733121428</v>
      </c>
      <c r="J258" s="340">
        <f t="shared" ca="1" si="28"/>
        <v>0.48302083697713882</v>
      </c>
      <c r="K258" s="170">
        <f t="shared" ca="1" si="24"/>
        <v>0.23330912895409572</v>
      </c>
      <c r="L258" s="341">
        <f t="shared" ca="1" si="25"/>
        <v>0.29349232722396973</v>
      </c>
      <c r="M258" s="341">
        <f t="shared" ca="1" si="29"/>
        <v>-0.29349232722396973</v>
      </c>
      <c r="N258" s="170"/>
      <c r="O258" s="340"/>
      <c r="P258" s="3" t="e">
        <f t="shared" ca="1" si="30"/>
        <v>#N/A</v>
      </c>
      <c r="Q258" s="3">
        <f t="shared" ca="1" si="31"/>
        <v>72114600</v>
      </c>
      <c r="S258" s="99"/>
      <c r="T258" s="350"/>
      <c r="U258" s="350"/>
      <c r="V258" s="349"/>
      <c r="W258" s="313"/>
      <c r="X258" s="302"/>
      <c r="Y258" s="211"/>
      <c r="Z258" s="320"/>
      <c r="AA258" s="246"/>
      <c r="AB258" s="125"/>
      <c r="AC258" s="125"/>
      <c r="AD258" s="125"/>
      <c r="AE258" s="125"/>
      <c r="AF258" s="125"/>
      <c r="AG258" s="125"/>
      <c r="AH258" s="125"/>
      <c r="AJ258" s="125"/>
      <c r="AK258" s="125"/>
      <c r="AM258" s="246"/>
      <c r="AO258" s="246"/>
      <c r="AP258" s="211"/>
      <c r="AQ258" s="211"/>
      <c r="AR258" s="199"/>
      <c r="AT258" s="225"/>
      <c r="AU258" s="225"/>
      <c r="AV258" s="225"/>
      <c r="AW258" s="99"/>
      <c r="AX258" s="199"/>
      <c r="AY258" s="199"/>
      <c r="AZ258" s="37"/>
      <c r="BA258" s="123"/>
      <c r="BB258" s="211"/>
      <c r="BC258" s="211"/>
      <c r="BD258" s="216"/>
      <c r="BE258" s="216"/>
      <c r="BF258" s="101"/>
      <c r="BG258" s="101"/>
      <c r="BH258" s="99"/>
    </row>
    <row r="259" spans="1:60" x14ac:dyDescent="0.25">
      <c r="A259">
        <v>227</v>
      </c>
      <c r="B259" s="61">
        <f ca="1">OFFSET(InputPriceData!B$15,CalculationsAndCharts!$A259+$A$11,0,1,1)</f>
        <v>42142</v>
      </c>
      <c r="C259" s="3">
        <f ca="1">OFFSET(InputPriceData!G$15,CalculationsAndCharts!$A259+$A$11,IF($C$7,8,0),1,1)</f>
        <v>74549700</v>
      </c>
      <c r="D259" s="4">
        <f ca="1">OFFSET(InputPriceData!C$15,CalculationsAndCharts!$A259+$A$11,IF($C$7,8,0),1,1)</f>
        <v>207.81</v>
      </c>
      <c r="E259" s="4">
        <f ca="1">OFFSET(InputPriceData!D$15,CalculationsAndCharts!$A259+$A$11,IF($C$7,8,0),1,1)</f>
        <v>208.94</v>
      </c>
      <c r="F259" s="4">
        <f ca="1">OFFSET(InputPriceData!E$15,CalculationsAndCharts!$A259+$A$11,IF($C$7,8,0),1,1)</f>
        <v>207.73</v>
      </c>
      <c r="G259" s="4">
        <f ca="1">OFFSET(InputPriceData!F$15,CalculationsAndCharts!$A259+$A$11,IF($C$7,8,0),1,1)</f>
        <v>208.65</v>
      </c>
      <c r="H259" s="342">
        <f t="shared" ca="1" si="26"/>
        <v>206.44410076364747</v>
      </c>
      <c r="I259" s="342">
        <f t="shared" ca="1" si="27"/>
        <v>206.01425527041559</v>
      </c>
      <c r="J259" s="340">
        <f t="shared" ca="1" si="28"/>
        <v>0.42984549323176291</v>
      </c>
      <c r="K259" s="170">
        <f t="shared" ca="1" si="24"/>
        <v>0.18476714805165753</v>
      </c>
      <c r="L259" s="341">
        <f t="shared" ca="1" si="25"/>
        <v>0.30047223289142588</v>
      </c>
      <c r="M259" s="341">
        <f t="shared" ca="1" si="29"/>
        <v>-0.30047223289142588</v>
      </c>
      <c r="N259" s="170"/>
      <c r="O259" s="340"/>
      <c r="P259" s="3">
        <f t="shared" ca="1" si="30"/>
        <v>74549700</v>
      </c>
      <c r="Q259" s="3" t="e">
        <f t="shared" ca="1" si="31"/>
        <v>#N/A</v>
      </c>
      <c r="S259" s="99"/>
      <c r="T259" s="350"/>
      <c r="U259" s="350"/>
      <c r="V259" s="349"/>
      <c r="W259" s="313"/>
      <c r="X259" s="302"/>
      <c r="Y259" s="211"/>
      <c r="Z259" s="320"/>
      <c r="AA259" s="246"/>
      <c r="AB259" s="125"/>
      <c r="AC259" s="125"/>
      <c r="AD259" s="125"/>
      <c r="AE259" s="125"/>
      <c r="AF259" s="125"/>
      <c r="AG259" s="125"/>
      <c r="AH259" s="125"/>
      <c r="AJ259" s="125"/>
      <c r="AK259" s="125"/>
      <c r="AM259" s="246"/>
      <c r="AO259" s="246"/>
      <c r="AP259" s="211"/>
      <c r="AQ259" s="211"/>
      <c r="AR259" s="199"/>
      <c r="AT259" s="225"/>
      <c r="AU259" s="225"/>
      <c r="AV259" s="225"/>
      <c r="AW259" s="99"/>
      <c r="AX259" s="199"/>
      <c r="AY259" s="199"/>
      <c r="AZ259" s="37"/>
      <c r="BA259" s="123"/>
      <c r="BB259" s="211"/>
      <c r="BC259" s="211"/>
      <c r="BD259" s="216"/>
      <c r="BE259" s="216"/>
      <c r="BF259" s="101"/>
      <c r="BG259" s="101"/>
      <c r="BH259" s="99"/>
    </row>
    <row r="260" spans="1:60" x14ac:dyDescent="0.25">
      <c r="A260">
        <v>228</v>
      </c>
      <c r="B260" s="61">
        <f ca="1">OFFSET(InputPriceData!B$15,CalculationsAndCharts!$A260+$A$11,0,1,1)</f>
        <v>42139</v>
      </c>
      <c r="C260" s="3">
        <f ca="1">OFFSET(InputPriceData!G$15,CalculationsAndCharts!$A260+$A$11,IF($C$7,8,0),1,1)</f>
        <v>76510100</v>
      </c>
      <c r="D260" s="4">
        <f ca="1">OFFSET(InputPriceData!C$15,CalculationsAndCharts!$A260+$A$11,IF($C$7,8,0),1,1)</f>
        <v>208</v>
      </c>
      <c r="E260" s="4">
        <f ca="1">OFFSET(InputPriceData!D$15,CalculationsAndCharts!$A260+$A$11,IF($C$7,8,0),1,1)</f>
        <v>208.17</v>
      </c>
      <c r="F260" s="4">
        <f ca="1">OFFSET(InputPriceData!E$15,CalculationsAndCharts!$A260+$A$11,IF($C$7,8,0),1,1)</f>
        <v>207.43</v>
      </c>
      <c r="G260" s="4">
        <f ca="1">OFFSET(InputPriceData!F$15,CalculationsAndCharts!$A260+$A$11,IF($C$7,8,0),1,1)</f>
        <v>208</v>
      </c>
      <c r="H260" s="342">
        <f t="shared" ca="1" si="26"/>
        <v>206.12897230131139</v>
      </c>
      <c r="I260" s="342">
        <f t="shared" ca="1" si="27"/>
        <v>205.77464211318068</v>
      </c>
      <c r="J260" s="340">
        <f t="shared" ca="1" si="28"/>
        <v>0.354330188130623</v>
      </c>
      <c r="K260" s="170">
        <f t="shared" ca="1" si="24"/>
        <v>0.1255498822206827</v>
      </c>
      <c r="L260" s="341">
        <f t="shared" ca="1" si="25"/>
        <v>0.31441237905779024</v>
      </c>
      <c r="M260" s="341">
        <f t="shared" ca="1" si="29"/>
        <v>-0.31441237905779024</v>
      </c>
      <c r="N260" s="170"/>
      <c r="O260" s="340"/>
      <c r="P260" s="3">
        <f t="shared" ca="1" si="30"/>
        <v>76510100</v>
      </c>
      <c r="Q260" s="3" t="e">
        <f t="shared" ca="1" si="31"/>
        <v>#N/A</v>
      </c>
      <c r="S260" s="99"/>
      <c r="T260" s="350"/>
      <c r="U260" s="350"/>
      <c r="V260" s="349"/>
      <c r="W260" s="313"/>
      <c r="X260" s="302"/>
      <c r="Y260" s="211"/>
      <c r="Z260" s="320"/>
      <c r="AA260" s="246"/>
      <c r="AB260" s="125"/>
      <c r="AC260" s="125"/>
      <c r="AD260" s="125"/>
      <c r="AE260" s="125"/>
      <c r="AF260" s="125"/>
      <c r="AG260" s="125"/>
      <c r="AH260" s="125"/>
      <c r="AJ260" s="125"/>
      <c r="AK260" s="125"/>
      <c r="AM260" s="246"/>
      <c r="AO260" s="246"/>
      <c r="AP260" s="211"/>
      <c r="AQ260" s="211"/>
      <c r="AR260" s="199"/>
      <c r="AT260" s="225"/>
      <c r="AU260" s="225"/>
      <c r="AV260" s="225"/>
      <c r="AW260" s="99"/>
      <c r="AX260" s="199"/>
      <c r="AY260" s="199"/>
      <c r="AZ260" s="37"/>
      <c r="BA260" s="123"/>
      <c r="BB260" s="211"/>
      <c r="BC260" s="211"/>
      <c r="BD260" s="216"/>
      <c r="BE260" s="216"/>
      <c r="BF260" s="101"/>
      <c r="BG260" s="101"/>
      <c r="BH260" s="99"/>
    </row>
    <row r="261" spans="1:60" x14ac:dyDescent="0.25">
      <c r="A261">
        <v>229</v>
      </c>
      <c r="B261" s="61">
        <f ca="1">OFFSET(InputPriceData!B$15,CalculationsAndCharts!$A261+$A$11,0,1,1)</f>
        <v>42138</v>
      </c>
      <c r="C261" s="3">
        <f ca="1">OFFSET(InputPriceData!G$15,CalculationsAndCharts!$A261+$A$11,IF($C$7,8,0),1,1)</f>
        <v>95934000</v>
      </c>
      <c r="D261" s="4">
        <f ca="1">OFFSET(InputPriceData!C$15,CalculationsAndCharts!$A261+$A$11,IF($C$7,8,0),1,1)</f>
        <v>206.83</v>
      </c>
      <c r="E261" s="4">
        <f ca="1">OFFSET(InputPriceData!D$15,CalculationsAndCharts!$A261+$A$11,IF($C$7,8,0),1,1)</f>
        <v>207.88</v>
      </c>
      <c r="F261" s="4">
        <f ca="1">OFFSET(InputPriceData!E$15,CalculationsAndCharts!$A261+$A$11,IF($C$7,8,0),1,1)</f>
        <v>206.5</v>
      </c>
      <c r="G261" s="4">
        <f ca="1">OFFSET(InputPriceData!F$15,CalculationsAndCharts!$A261+$A$11,IF($C$7,8,0),1,1)</f>
        <v>207.78</v>
      </c>
      <c r="H261" s="342">
        <f t="shared" ca="1" si="26"/>
        <v>205.86168263007016</v>
      </c>
      <c r="I261" s="342">
        <f t="shared" ca="1" si="27"/>
        <v>205.57233685074254</v>
      </c>
      <c r="J261" s="340">
        <f t="shared" ca="1" si="28"/>
        <v>0.28934577932750571</v>
      </c>
      <c r="K261" s="170">
        <f t="shared" ca="1" si="24"/>
        <v>8.3720980014641636E-2</v>
      </c>
      <c r="L261" s="341">
        <f t="shared" ca="1" si="25"/>
        <v>0.33909736763134379</v>
      </c>
      <c r="M261" s="341">
        <f t="shared" ca="1" si="29"/>
        <v>-0.33909736763134379</v>
      </c>
      <c r="N261" s="170"/>
      <c r="O261" s="340"/>
      <c r="P261" s="3">
        <f t="shared" ca="1" si="30"/>
        <v>95934000</v>
      </c>
      <c r="Q261" s="3" t="e">
        <f t="shared" ca="1" si="31"/>
        <v>#N/A</v>
      </c>
      <c r="S261" s="99"/>
      <c r="T261" s="350"/>
      <c r="U261" s="350"/>
      <c r="V261" s="349"/>
      <c r="W261" s="313"/>
      <c r="X261" s="302"/>
      <c r="Y261" s="211"/>
      <c r="Z261" s="320"/>
      <c r="AA261" s="246"/>
      <c r="AB261" s="125"/>
      <c r="AC261" s="125"/>
      <c r="AD261" s="125"/>
      <c r="AE261" s="125"/>
      <c r="AF261" s="125"/>
      <c r="AG261" s="125"/>
      <c r="AH261" s="125"/>
      <c r="AJ261" s="125"/>
      <c r="AK261" s="125"/>
      <c r="AM261" s="246"/>
      <c r="AO261" s="246"/>
      <c r="AP261" s="211"/>
      <c r="AQ261" s="211"/>
      <c r="AR261" s="199"/>
      <c r="AT261" s="225"/>
      <c r="AU261" s="225"/>
      <c r="AV261" s="225"/>
      <c r="AW261" s="99"/>
      <c r="AX261" s="199"/>
      <c r="AY261" s="199"/>
      <c r="AZ261" s="37"/>
      <c r="BA261" s="123"/>
      <c r="BB261" s="211"/>
      <c r="BC261" s="211"/>
      <c r="BD261" s="216"/>
      <c r="BE261" s="216"/>
      <c r="BF261" s="101"/>
      <c r="BG261" s="101"/>
      <c r="BH261" s="99"/>
    </row>
    <row r="262" spans="1:60" x14ac:dyDescent="0.25">
      <c r="A262">
        <v>230</v>
      </c>
      <c r="B262" s="61">
        <f ca="1">OFFSET(InputPriceData!B$15,CalculationsAndCharts!$A262+$A$11,0,1,1)</f>
        <v>42137</v>
      </c>
      <c r="C262" s="3">
        <f ca="1">OFFSET(InputPriceData!G$15,CalculationsAndCharts!$A262+$A$11,IF($C$7,8,0),1,1)</f>
        <v>94667900</v>
      </c>
      <c r="D262" s="4">
        <f ca="1">OFFSET(InputPriceData!C$15,CalculationsAndCharts!$A262+$A$11,IF($C$7,8,0),1,1)</f>
        <v>206.07</v>
      </c>
      <c r="E262" s="4">
        <f ca="1">OFFSET(InputPriceData!D$15,CalculationsAndCharts!$A262+$A$11,IF($C$7,8,0),1,1)</f>
        <v>206.81</v>
      </c>
      <c r="F262" s="4">
        <f ca="1">OFFSET(InputPriceData!E$15,CalculationsAndCharts!$A262+$A$11,IF($C$7,8,0),1,1)</f>
        <v>205.36</v>
      </c>
      <c r="G262" s="4">
        <f ca="1">OFFSET(InputPriceData!F$15,CalculationsAndCharts!$A262+$A$11,IF($C$7,8,0),1,1)</f>
        <v>205.63</v>
      </c>
      <c r="H262" s="342">
        <f t="shared" ca="1" si="26"/>
        <v>205.58763729150877</v>
      </c>
      <c r="I262" s="342">
        <f t="shared" ca="1" si="27"/>
        <v>205.37164020081005</v>
      </c>
      <c r="J262" s="340">
        <f t="shared" ca="1" si="28"/>
        <v>0.2159970906985873</v>
      </c>
      <c r="K262" s="170">
        <f t="shared" ca="1" si="24"/>
        <v>4.6654743190253749E-2</v>
      </c>
      <c r="L262" s="341">
        <f t="shared" ca="1" si="25"/>
        <v>0.36679005264420311</v>
      </c>
      <c r="M262" s="341">
        <f t="shared" ca="1" si="29"/>
        <v>-0.36679005264420311</v>
      </c>
      <c r="N262" s="170"/>
      <c r="O262" s="340"/>
      <c r="P262" s="3" t="e">
        <f t="shared" ca="1" si="30"/>
        <v>#N/A</v>
      </c>
      <c r="Q262" s="3">
        <f t="shared" ca="1" si="31"/>
        <v>94667900</v>
      </c>
      <c r="S262" s="99"/>
      <c r="T262" s="350"/>
      <c r="U262" s="350"/>
      <c r="V262" s="349"/>
      <c r="W262" s="313"/>
      <c r="X262" s="302"/>
      <c r="Y262" s="211"/>
      <c r="Z262" s="320"/>
      <c r="AA262" s="246"/>
      <c r="AB262" s="125"/>
      <c r="AC262" s="125"/>
      <c r="AD262" s="125"/>
      <c r="AE262" s="125"/>
      <c r="AF262" s="125"/>
      <c r="AG262" s="125"/>
      <c r="AH262" s="125"/>
      <c r="AJ262" s="125"/>
      <c r="AK262" s="125"/>
      <c r="AM262" s="246"/>
      <c r="AO262" s="246"/>
      <c r="AP262" s="211"/>
      <c r="AQ262" s="211"/>
      <c r="AR262" s="199"/>
      <c r="AT262" s="225"/>
      <c r="AU262" s="225"/>
      <c r="AV262" s="225"/>
      <c r="AW262" s="99"/>
      <c r="AX262" s="199"/>
      <c r="AY262" s="199"/>
      <c r="AZ262" s="37"/>
      <c r="BA262" s="123"/>
      <c r="BB262" s="211"/>
      <c r="BC262" s="211"/>
      <c r="BD262" s="216"/>
      <c r="BE262" s="216"/>
      <c r="BF262" s="101"/>
      <c r="BG262" s="101"/>
      <c r="BH262" s="99"/>
    </row>
    <row r="263" spans="1:60" x14ac:dyDescent="0.25">
      <c r="A263">
        <v>231</v>
      </c>
      <c r="B263" s="61">
        <f ca="1">OFFSET(InputPriceData!B$15,CalculationsAndCharts!$A263+$A$11,0,1,1)</f>
        <v>42136</v>
      </c>
      <c r="C263" s="3">
        <f ca="1">OFFSET(InputPriceData!G$15,CalculationsAndCharts!$A263+$A$11,IF($C$7,8,0),1,1)</f>
        <v>119727600</v>
      </c>
      <c r="D263" s="4">
        <f ca="1">OFFSET(InputPriceData!C$15,CalculationsAndCharts!$A263+$A$11,IF($C$7,8,0),1,1)</f>
        <v>205.23</v>
      </c>
      <c r="E263" s="4">
        <f ca="1">OFFSET(InputPriceData!D$15,CalculationsAndCharts!$A263+$A$11,IF($C$7,8,0),1,1)</f>
        <v>206.23</v>
      </c>
      <c r="F263" s="4">
        <f ca="1">OFFSET(InputPriceData!E$15,CalculationsAndCharts!$A263+$A$11,IF($C$7,8,0),1,1)</f>
        <v>204.26</v>
      </c>
      <c r="G263" s="4">
        <f ca="1">OFFSET(InputPriceData!F$15,CalculationsAndCharts!$A263+$A$11,IF($C$7,8,0),1,1)</f>
        <v>205.59</v>
      </c>
      <c r="H263" s="342">
        <f t="shared" ca="1" si="26"/>
        <v>205.58158547601002</v>
      </c>
      <c r="I263" s="342">
        <f t="shared" ca="1" si="27"/>
        <v>205.34815294633825</v>
      </c>
      <c r="J263" s="340">
        <f t="shared" ca="1" si="28"/>
        <v>0.23343252967164277</v>
      </c>
      <c r="K263" s="170">
        <f t="shared" ca="1" si="24"/>
        <v>5.4490745908902384E-2</v>
      </c>
      <c r="L263" s="341">
        <f t="shared" ca="1" si="25"/>
        <v>0.39775702624377596</v>
      </c>
      <c r="M263" s="341">
        <f t="shared" ca="1" si="29"/>
        <v>-0.39775702624377596</v>
      </c>
      <c r="N263" s="170"/>
      <c r="O263" s="340"/>
      <c r="P263" s="3">
        <f t="shared" ca="1" si="30"/>
        <v>119727600</v>
      </c>
      <c r="Q263" s="3" t="e">
        <f t="shared" ca="1" si="31"/>
        <v>#N/A</v>
      </c>
      <c r="S263" s="99"/>
      <c r="T263" s="350"/>
      <c r="U263" s="350"/>
      <c r="V263" s="349"/>
      <c r="W263" s="313"/>
      <c r="X263" s="302"/>
      <c r="Y263" s="211"/>
      <c r="Z263" s="320"/>
      <c r="AA263" s="246"/>
      <c r="AB263" s="125"/>
      <c r="AC263" s="125"/>
      <c r="AD263" s="125"/>
      <c r="AE263" s="125"/>
      <c r="AF263" s="125"/>
      <c r="AG263" s="125"/>
      <c r="AH263" s="125"/>
      <c r="AJ263" s="125"/>
      <c r="AK263" s="125"/>
      <c r="AM263" s="246"/>
      <c r="AO263" s="246"/>
      <c r="AP263" s="211"/>
      <c r="AQ263" s="211"/>
      <c r="AR263" s="199"/>
      <c r="AT263" s="225"/>
      <c r="AU263" s="225"/>
      <c r="AV263" s="225"/>
      <c r="AW263" s="99"/>
      <c r="AX263" s="199"/>
      <c r="AY263" s="199"/>
      <c r="AZ263" s="37"/>
      <c r="BA263" s="123"/>
      <c r="BB263" s="211"/>
      <c r="BC263" s="211"/>
      <c r="BD263" s="216"/>
      <c r="BE263" s="216"/>
      <c r="BF263" s="101"/>
      <c r="BG263" s="101"/>
      <c r="BH263" s="99"/>
    </row>
    <row r="264" spans="1:60" x14ac:dyDescent="0.25">
      <c r="A264">
        <v>232</v>
      </c>
      <c r="B264" s="61">
        <f ca="1">OFFSET(InputPriceData!B$15,CalculationsAndCharts!$A264+$A$11,0,1,1)</f>
        <v>42135</v>
      </c>
      <c r="C264" s="3">
        <f ca="1">OFFSET(InputPriceData!G$15,CalculationsAndCharts!$A264+$A$11,IF($C$7,8,0),1,1)</f>
        <v>75708100</v>
      </c>
      <c r="D264" s="4">
        <f ca="1">OFFSET(InputPriceData!C$15,CalculationsAndCharts!$A264+$A$11,IF($C$7,8,0),1,1)</f>
        <v>207.15</v>
      </c>
      <c r="E264" s="4">
        <f ca="1">OFFSET(InputPriceData!D$15,CalculationsAndCharts!$A264+$A$11,IF($C$7,8,0),1,1)</f>
        <v>207.46</v>
      </c>
      <c r="F264" s="4">
        <f ca="1">OFFSET(InputPriceData!E$15,CalculationsAndCharts!$A264+$A$11,IF($C$7,8,0),1,1)</f>
        <v>206.12</v>
      </c>
      <c r="G264" s="4">
        <f ca="1">OFFSET(InputPriceData!F$15,CalculationsAndCharts!$A264+$A$11,IF($C$7,8,0),1,1)</f>
        <v>206.21</v>
      </c>
      <c r="H264" s="342">
        <f t="shared" ca="1" si="26"/>
        <v>205.58038340115434</v>
      </c>
      <c r="I264" s="342">
        <f t="shared" ca="1" si="27"/>
        <v>205.32616685055083</v>
      </c>
      <c r="J264" s="340">
        <f t="shared" ca="1" si="28"/>
        <v>0.25421655060335102</v>
      </c>
      <c r="K264" s="170">
        <f t="shared" ca="1" si="24"/>
        <v>6.462605460066613E-2</v>
      </c>
      <c r="L264" s="341">
        <f t="shared" ca="1" si="25"/>
        <v>0.4283619723267541</v>
      </c>
      <c r="M264" s="341">
        <f t="shared" ca="1" si="29"/>
        <v>-0.4283619723267541</v>
      </c>
      <c r="N264" s="170"/>
      <c r="O264" s="340"/>
      <c r="P264" s="3" t="e">
        <f t="shared" ca="1" si="30"/>
        <v>#N/A</v>
      </c>
      <c r="Q264" s="3">
        <f t="shared" ca="1" si="31"/>
        <v>75708100</v>
      </c>
      <c r="S264" s="99"/>
      <c r="T264" s="350"/>
      <c r="U264" s="350"/>
      <c r="V264" s="349"/>
      <c r="W264" s="313"/>
      <c r="X264" s="302"/>
      <c r="Y264" s="211"/>
      <c r="Z264" s="320"/>
      <c r="AA264" s="246"/>
      <c r="AB264" s="125"/>
      <c r="AC264" s="125"/>
      <c r="AD264" s="125"/>
      <c r="AE264" s="125"/>
      <c r="AF264" s="125"/>
      <c r="AG264" s="125"/>
      <c r="AH264" s="125"/>
      <c r="AJ264" s="125"/>
      <c r="AK264" s="125"/>
      <c r="AM264" s="246"/>
      <c r="AO264" s="246"/>
      <c r="AP264" s="211"/>
      <c r="AQ264" s="211"/>
      <c r="AR264" s="199"/>
      <c r="AT264" s="225"/>
      <c r="AU264" s="225"/>
      <c r="AV264" s="225"/>
      <c r="AW264" s="99"/>
      <c r="AX264" s="199"/>
      <c r="AY264" s="199"/>
      <c r="AZ264" s="37"/>
      <c r="BA264" s="123"/>
      <c r="BB264" s="211"/>
      <c r="BC264" s="211"/>
      <c r="BD264" s="216"/>
      <c r="BE264" s="216"/>
      <c r="BF264" s="101"/>
      <c r="BG264" s="101"/>
      <c r="BH264" s="99"/>
    </row>
    <row r="265" spans="1:60" x14ac:dyDescent="0.25">
      <c r="A265">
        <v>233</v>
      </c>
      <c r="B265" s="61">
        <f ca="1">OFFSET(InputPriceData!B$15,CalculationsAndCharts!$A265+$A$11,0,1,1)</f>
        <v>42132</v>
      </c>
      <c r="C265" s="3">
        <f ca="1">OFFSET(InputPriceData!G$15,CalculationsAndCharts!$A265+$A$11,IF($C$7,8,0),1,1)</f>
        <v>155877300</v>
      </c>
      <c r="D265" s="4">
        <f ca="1">OFFSET(InputPriceData!C$15,CalculationsAndCharts!$A265+$A$11,IF($C$7,8,0),1,1)</f>
        <v>206.47</v>
      </c>
      <c r="E265" s="4">
        <f ca="1">OFFSET(InputPriceData!D$15,CalculationsAndCharts!$A265+$A$11,IF($C$7,8,0),1,1)</f>
        <v>207.43</v>
      </c>
      <c r="F265" s="4">
        <f ca="1">OFFSET(InputPriceData!E$15,CalculationsAndCharts!$A265+$A$11,IF($C$7,8,0),1,1)</f>
        <v>206.38</v>
      </c>
      <c r="G265" s="4">
        <f ca="1">OFFSET(InputPriceData!F$15,CalculationsAndCharts!$A265+$A$11,IF($C$7,8,0),1,1)</f>
        <v>207.2</v>
      </c>
      <c r="H265" s="342">
        <f t="shared" ca="1" si="26"/>
        <v>205.49043817274782</v>
      </c>
      <c r="I265" s="342">
        <f t="shared" ca="1" si="27"/>
        <v>205.24581838241909</v>
      </c>
      <c r="J265" s="340">
        <f t="shared" ca="1" si="28"/>
        <v>0.2446197903285546</v>
      </c>
      <c r="K265" s="170">
        <f t="shared" ca="1" si="24"/>
        <v>5.983884182038602E-2</v>
      </c>
      <c r="L265" s="341">
        <f t="shared" ca="1" si="25"/>
        <v>0.45618119164610688</v>
      </c>
      <c r="M265" s="341">
        <f t="shared" ca="1" si="29"/>
        <v>-0.45618119164610688</v>
      </c>
      <c r="N265" s="170"/>
      <c r="O265" s="340"/>
      <c r="P265" s="3">
        <f t="shared" ca="1" si="30"/>
        <v>155877300</v>
      </c>
      <c r="Q265" s="3" t="e">
        <f t="shared" ca="1" si="31"/>
        <v>#N/A</v>
      </c>
      <c r="S265" s="99"/>
      <c r="T265" s="350"/>
      <c r="U265" s="350"/>
      <c r="V265" s="349"/>
      <c r="W265" s="313"/>
      <c r="X265" s="302"/>
      <c r="Y265" s="211"/>
      <c r="Z265" s="320"/>
      <c r="AA265" s="246"/>
      <c r="AB265" s="125"/>
      <c r="AC265" s="125"/>
      <c r="AD265" s="125"/>
      <c r="AE265" s="125"/>
      <c r="AF265" s="125"/>
      <c r="AG265" s="125"/>
      <c r="AH265" s="125"/>
      <c r="AJ265" s="125"/>
      <c r="AK265" s="125"/>
      <c r="AM265" s="246"/>
      <c r="AO265" s="246"/>
      <c r="AP265" s="211"/>
      <c r="AQ265" s="211"/>
      <c r="AR265" s="199"/>
      <c r="AT265" s="225"/>
      <c r="AU265" s="225"/>
      <c r="AV265" s="225"/>
      <c r="AW265" s="99"/>
      <c r="AX265" s="199"/>
      <c r="AY265" s="199"/>
      <c r="AZ265" s="37"/>
      <c r="BA265" s="123"/>
      <c r="BB265" s="211"/>
      <c r="BC265" s="211"/>
      <c r="BD265" s="216"/>
      <c r="BE265" s="216"/>
      <c r="BF265" s="101"/>
      <c r="BG265" s="101"/>
      <c r="BH265" s="99"/>
    </row>
    <row r="266" spans="1:60" x14ac:dyDescent="0.25">
      <c r="A266">
        <v>234</v>
      </c>
      <c r="B266" s="61">
        <f ca="1">OFFSET(InputPriceData!B$15,CalculationsAndCharts!$A266+$A$11,0,1,1)</f>
        <v>42131</v>
      </c>
      <c r="C266" s="3">
        <f ca="1">OFFSET(InputPriceData!G$15,CalculationsAndCharts!$A266+$A$11,IF($C$7,8,0),1,1)</f>
        <v>88244900</v>
      </c>
      <c r="D266" s="4">
        <f ca="1">OFFSET(InputPriceData!C$15,CalculationsAndCharts!$A266+$A$11,IF($C$7,8,0),1,1)</f>
        <v>203.58</v>
      </c>
      <c r="E266" s="4">
        <f ca="1">OFFSET(InputPriceData!D$15,CalculationsAndCharts!$A266+$A$11,IF($C$7,8,0),1,1)</f>
        <v>205.01</v>
      </c>
      <c r="F266" s="4">
        <f ca="1">OFFSET(InputPriceData!E$15,CalculationsAndCharts!$A266+$A$11,IF($C$7,8,0),1,1)</f>
        <v>203.18</v>
      </c>
      <c r="G266" s="4">
        <f ca="1">OFFSET(InputPriceData!F$15,CalculationsAndCharts!$A266+$A$11,IF($C$7,8,0),1,1)</f>
        <v>204.51</v>
      </c>
      <c r="H266" s="342">
        <f t="shared" ca="1" si="26"/>
        <v>205.24621505456892</v>
      </c>
      <c r="I266" s="342">
        <f t="shared" ca="1" si="27"/>
        <v>205.06816550809356</v>
      </c>
      <c r="J266" s="340">
        <f t="shared" ca="1" si="28"/>
        <v>0.17804954647519106</v>
      </c>
      <c r="K266" s="170">
        <f t="shared" ca="1" si="24"/>
        <v>3.1701641000021222E-2</v>
      </c>
      <c r="L266" s="341">
        <f t="shared" ca="1" si="25"/>
        <v>0.48440678295327483</v>
      </c>
      <c r="M266" s="341">
        <f t="shared" ca="1" si="29"/>
        <v>-0.48440678295327483</v>
      </c>
      <c r="N266" s="170"/>
      <c r="O266" s="340"/>
      <c r="P266" s="3">
        <f t="shared" ca="1" si="30"/>
        <v>88244900</v>
      </c>
      <c r="Q266" s="3" t="e">
        <f t="shared" ca="1" si="31"/>
        <v>#N/A</v>
      </c>
      <c r="S266" s="99"/>
      <c r="T266" s="350"/>
      <c r="U266" s="350"/>
      <c r="V266" s="349"/>
      <c r="W266" s="313"/>
      <c r="X266" s="302"/>
      <c r="Y266" s="211"/>
      <c r="Z266" s="320"/>
      <c r="AA266" s="246"/>
      <c r="AB266" s="125"/>
      <c r="AC266" s="125"/>
      <c r="AD266" s="125"/>
      <c r="AE266" s="125"/>
      <c r="AF266" s="125"/>
      <c r="AG266" s="125"/>
      <c r="AH266" s="125"/>
      <c r="AJ266" s="125"/>
      <c r="AK266" s="125"/>
      <c r="AM266" s="246"/>
      <c r="AO266" s="246"/>
      <c r="AP266" s="211"/>
      <c r="AQ266" s="211"/>
      <c r="AR266" s="199"/>
      <c r="AT266" s="225"/>
      <c r="AU266" s="225"/>
      <c r="AV266" s="225"/>
      <c r="AW266" s="99"/>
      <c r="AX266" s="199"/>
      <c r="AY266" s="199"/>
      <c r="AZ266" s="37"/>
      <c r="BA266" s="123"/>
      <c r="BB266" s="211"/>
      <c r="BC266" s="211"/>
      <c r="BD266" s="216"/>
      <c r="BE266" s="216"/>
      <c r="BF266" s="101"/>
      <c r="BG266" s="101"/>
      <c r="BH266" s="99"/>
    </row>
    <row r="267" spans="1:60" x14ac:dyDescent="0.25">
      <c r="A267">
        <v>235</v>
      </c>
      <c r="B267" s="61">
        <f ca="1">OFFSET(InputPriceData!B$15,CalculationsAndCharts!$A267+$A$11,0,1,1)</f>
        <v>42130</v>
      </c>
      <c r="C267" s="3">
        <f ca="1">OFFSET(InputPriceData!G$15,CalculationsAndCharts!$A267+$A$11,IF($C$7,8,0),1,1)</f>
        <v>135060200</v>
      </c>
      <c r="D267" s="4">
        <f ca="1">OFFSET(InputPriceData!C$15,CalculationsAndCharts!$A267+$A$11,IF($C$7,8,0),1,1)</f>
        <v>205.18</v>
      </c>
      <c r="E267" s="4">
        <f ca="1">OFFSET(InputPriceData!D$15,CalculationsAndCharts!$A267+$A$11,IF($C$7,8,0),1,1)</f>
        <v>205.54</v>
      </c>
      <c r="F267" s="4">
        <f ca="1">OFFSET(InputPriceData!E$15,CalculationsAndCharts!$A267+$A$11,IF($C$7,8,0),1,1)</f>
        <v>202.44</v>
      </c>
      <c r="G267" s="4">
        <f ca="1">OFFSET(InputPriceData!F$15,CalculationsAndCharts!$A267+$A$11,IF($C$7,8,0),1,1)</f>
        <v>203.69</v>
      </c>
      <c r="H267" s="342">
        <f t="shared" ca="1" si="26"/>
        <v>205.35138863379305</v>
      </c>
      <c r="I267" s="342">
        <f t="shared" ca="1" si="27"/>
        <v>205.11890782701118</v>
      </c>
      <c r="J267" s="340">
        <f t="shared" ca="1" si="28"/>
        <v>0.23248080678171068</v>
      </c>
      <c r="K267" s="170">
        <f t="shared" ca="1" si="24"/>
        <v>5.4047325521875092E-2</v>
      </c>
      <c r="L267" s="341">
        <f t="shared" ca="1" si="25"/>
        <v>0.51153509726130209</v>
      </c>
      <c r="M267" s="341">
        <f t="shared" ca="1" si="29"/>
        <v>-0.51153509726130209</v>
      </c>
      <c r="N267" s="170"/>
      <c r="O267" s="340"/>
      <c r="P267" s="3" t="e">
        <f t="shared" ca="1" si="30"/>
        <v>#N/A</v>
      </c>
      <c r="Q267" s="3">
        <f t="shared" ca="1" si="31"/>
        <v>135060200</v>
      </c>
      <c r="S267" s="99"/>
      <c r="T267" s="350"/>
      <c r="U267" s="350"/>
      <c r="V267" s="349"/>
      <c r="W267" s="313"/>
      <c r="X267" s="302"/>
      <c r="Y267" s="211"/>
      <c r="Z267" s="320"/>
      <c r="AA267" s="246"/>
      <c r="AB267" s="125"/>
      <c r="AC267" s="125"/>
      <c r="AD267" s="125"/>
      <c r="AE267" s="125"/>
      <c r="AF267" s="125"/>
      <c r="AG267" s="125"/>
      <c r="AH267" s="125"/>
      <c r="AJ267" s="125"/>
      <c r="AK267" s="125"/>
      <c r="AM267" s="246"/>
      <c r="AO267" s="246"/>
      <c r="AP267" s="211"/>
      <c r="AQ267" s="211"/>
      <c r="AR267" s="199"/>
      <c r="AT267" s="225"/>
      <c r="AU267" s="225"/>
      <c r="AV267" s="225"/>
      <c r="AW267" s="99"/>
      <c r="AX267" s="199"/>
      <c r="AY267" s="199"/>
      <c r="AZ267" s="37"/>
      <c r="BA267" s="123"/>
      <c r="BB267" s="211"/>
      <c r="BC267" s="211"/>
      <c r="BD267" s="216"/>
      <c r="BE267" s="216"/>
      <c r="BF267" s="101"/>
      <c r="BG267" s="101"/>
      <c r="BH267" s="99"/>
    </row>
    <row r="268" spans="1:60" x14ac:dyDescent="0.25">
      <c r="A268">
        <v>236</v>
      </c>
      <c r="B268" s="61">
        <f ca="1">OFFSET(InputPriceData!B$15,CalculationsAndCharts!$A268+$A$11,0,1,1)</f>
        <v>42129</v>
      </c>
      <c r="C268" s="3">
        <f ca="1">OFFSET(InputPriceData!G$15,CalculationsAndCharts!$A268+$A$11,IF($C$7,8,0),1,1)</f>
        <v>113326200</v>
      </c>
      <c r="D268" s="4">
        <f ca="1">OFFSET(InputPriceData!C$15,CalculationsAndCharts!$A268+$A$11,IF($C$7,8,0),1,1)</f>
        <v>206.62</v>
      </c>
      <c r="E268" s="4">
        <f ca="1">OFFSET(InputPriceData!D$15,CalculationsAndCharts!$A268+$A$11,IF($C$7,8,0),1,1)</f>
        <v>207.04</v>
      </c>
      <c r="F268" s="4">
        <f ca="1">OFFSET(InputPriceData!E$15,CalculationsAndCharts!$A268+$A$11,IF($C$7,8,0),1,1)</f>
        <v>204.37</v>
      </c>
      <c r="G268" s="4">
        <f ca="1">OFFSET(InputPriceData!F$15,CalculationsAndCharts!$A268+$A$11,IF($C$7,8,0),1,1)</f>
        <v>204.54</v>
      </c>
      <c r="H268" s="342">
        <f t="shared" ca="1" si="26"/>
        <v>205.58872986719206</v>
      </c>
      <c r="I268" s="342">
        <f t="shared" ca="1" si="27"/>
        <v>205.24880853855768</v>
      </c>
      <c r="J268" s="340">
        <f t="shared" ca="1" si="28"/>
        <v>0.3399213286342313</v>
      </c>
      <c r="K268" s="170">
        <f t="shared" ca="1" si="24"/>
        <v>0.11554650966046108</v>
      </c>
      <c r="L268" s="341">
        <f t="shared" ca="1" si="25"/>
        <v>0.53554945056845515</v>
      </c>
      <c r="M268" s="341">
        <f t="shared" ca="1" si="29"/>
        <v>-0.53554945056845515</v>
      </c>
      <c r="N268" s="170"/>
      <c r="O268" s="340"/>
      <c r="P268" s="3" t="e">
        <f t="shared" ca="1" si="30"/>
        <v>#N/A</v>
      </c>
      <c r="Q268" s="3">
        <f t="shared" ca="1" si="31"/>
        <v>113326200</v>
      </c>
      <c r="S268" s="99"/>
      <c r="T268" s="350"/>
      <c r="U268" s="350"/>
      <c r="V268" s="349"/>
      <c r="W268" s="313"/>
      <c r="X268" s="302"/>
      <c r="Y268" s="211"/>
      <c r="Z268" s="320"/>
      <c r="AA268" s="246"/>
      <c r="AB268" s="125"/>
      <c r="AC268" s="125"/>
      <c r="AD268" s="125"/>
      <c r="AE268" s="125"/>
      <c r="AF268" s="125"/>
      <c r="AG268" s="125"/>
      <c r="AH268" s="125"/>
      <c r="AJ268" s="125"/>
      <c r="AK268" s="125"/>
      <c r="AM268" s="246"/>
      <c r="AO268" s="246"/>
      <c r="AP268" s="211"/>
      <c r="AQ268" s="211"/>
      <c r="AR268" s="199"/>
      <c r="AT268" s="225"/>
      <c r="AU268" s="225"/>
      <c r="AV268" s="225"/>
      <c r="AW268" s="99"/>
      <c r="AX268" s="199"/>
      <c r="AY268" s="199"/>
      <c r="AZ268" s="37"/>
      <c r="BA268" s="123"/>
      <c r="BB268" s="211"/>
      <c r="BC268" s="211"/>
      <c r="BD268" s="216"/>
      <c r="BE268" s="216"/>
      <c r="BF268" s="101"/>
      <c r="BG268" s="101"/>
      <c r="BH268" s="99"/>
    </row>
    <row r="269" spans="1:60" x14ac:dyDescent="0.25">
      <c r="A269">
        <v>237</v>
      </c>
      <c r="B269" s="61">
        <f ca="1">OFFSET(InputPriceData!B$15,CalculationsAndCharts!$A269+$A$11,0,1,1)</f>
        <v>42128</v>
      </c>
      <c r="C269" s="3">
        <f ca="1">OFFSET(InputPriceData!G$15,CalculationsAndCharts!$A269+$A$11,IF($C$7,8,0),1,1)</f>
        <v>70927200</v>
      </c>
      <c r="D269" s="4">
        <f ca="1">OFFSET(InputPriceData!C$15,CalculationsAndCharts!$A269+$A$11,IF($C$7,8,0),1,1)</f>
        <v>206.82</v>
      </c>
      <c r="E269" s="4">
        <f ca="1">OFFSET(InputPriceData!D$15,CalculationsAndCharts!$A269+$A$11,IF($C$7,8,0),1,1)</f>
        <v>207.59</v>
      </c>
      <c r="F269" s="4">
        <f ca="1">OFFSET(InputPriceData!E$15,CalculationsAndCharts!$A269+$A$11,IF($C$7,8,0),1,1)</f>
        <v>206.69</v>
      </c>
      <c r="G269" s="4">
        <f ca="1">OFFSET(InputPriceData!F$15,CalculationsAndCharts!$A269+$A$11,IF($C$7,8,0),1,1)</f>
        <v>206.9</v>
      </c>
      <c r="H269" s="342">
        <f t="shared" ca="1" si="26"/>
        <v>205.73854841964805</v>
      </c>
      <c r="I269" s="342">
        <f t="shared" ca="1" si="27"/>
        <v>205.3132456784266</v>
      </c>
      <c r="J269" s="340">
        <f t="shared" ca="1" si="28"/>
        <v>0.42530274122134526</v>
      </c>
      <c r="K269" s="170">
        <f t="shared" ca="1" si="24"/>
        <v>0.18088242169039057</v>
      </c>
      <c r="L269" s="341">
        <f t="shared" ca="1" si="25"/>
        <v>0.55494580212643851</v>
      </c>
      <c r="M269" s="341">
        <f t="shared" ca="1" si="29"/>
        <v>-0.55494580212643851</v>
      </c>
      <c r="N269" s="170"/>
      <c r="O269" s="340"/>
      <c r="P269" s="3">
        <f t="shared" ca="1" si="30"/>
        <v>70927200</v>
      </c>
      <c r="Q269" s="3" t="e">
        <f t="shared" ca="1" si="31"/>
        <v>#N/A</v>
      </c>
      <c r="S269" s="99"/>
      <c r="T269" s="350"/>
      <c r="U269" s="350"/>
      <c r="V269" s="349"/>
      <c r="W269" s="313"/>
      <c r="X269" s="302"/>
      <c r="Y269" s="211"/>
      <c r="Z269" s="320"/>
      <c r="AA269" s="246"/>
      <c r="AB269" s="125"/>
      <c r="AC269" s="125"/>
      <c r="AD269" s="125"/>
      <c r="AE269" s="125"/>
      <c r="AF269" s="125"/>
      <c r="AG269" s="125"/>
      <c r="AH269" s="125"/>
      <c r="AJ269" s="125"/>
      <c r="AK269" s="125"/>
      <c r="AM269" s="246"/>
      <c r="AO269" s="246"/>
      <c r="AP269" s="211"/>
      <c r="AQ269" s="211"/>
      <c r="AR269" s="199"/>
      <c r="AT269" s="225"/>
      <c r="AU269" s="225"/>
      <c r="AV269" s="225"/>
      <c r="AW269" s="99"/>
      <c r="AX269" s="199"/>
      <c r="AY269" s="199"/>
      <c r="AZ269" s="37"/>
      <c r="BA269" s="123"/>
      <c r="BB269" s="211"/>
      <c r="BC269" s="211"/>
      <c r="BD269" s="216"/>
      <c r="BE269" s="216"/>
      <c r="BF269" s="101"/>
      <c r="BG269" s="101"/>
      <c r="BH269" s="99"/>
    </row>
    <row r="270" spans="1:60" x14ac:dyDescent="0.25">
      <c r="A270">
        <v>238</v>
      </c>
      <c r="B270" s="61">
        <f ca="1">OFFSET(InputPriceData!B$15,CalculationsAndCharts!$A270+$A$11,0,1,1)</f>
        <v>42125</v>
      </c>
      <c r="C270" s="3">
        <f ca="1">OFFSET(InputPriceData!G$15,CalculationsAndCharts!$A270+$A$11,IF($C$7,8,0),1,1)</f>
        <v>103399700</v>
      </c>
      <c r="D270" s="4">
        <f ca="1">OFFSET(InputPriceData!C$15,CalculationsAndCharts!$A270+$A$11,IF($C$7,8,0),1,1)</f>
        <v>205.02</v>
      </c>
      <c r="E270" s="4">
        <f ca="1">OFFSET(InputPriceData!D$15,CalculationsAndCharts!$A270+$A$11,IF($C$7,8,0),1,1)</f>
        <v>206.37</v>
      </c>
      <c r="F270" s="4">
        <f ca="1">OFFSET(InputPriceData!E$15,CalculationsAndCharts!$A270+$A$11,IF($C$7,8,0),1,1)</f>
        <v>204.91</v>
      </c>
      <c r="G270" s="4">
        <f ca="1">OFFSET(InputPriceData!F$15,CalculationsAndCharts!$A270+$A$11,IF($C$7,8,0),1,1)</f>
        <v>206.32</v>
      </c>
      <c r="H270" s="342">
        <f t="shared" ca="1" si="26"/>
        <v>205.57262676531204</v>
      </c>
      <c r="I270" s="342">
        <f t="shared" ca="1" si="27"/>
        <v>205.16899528555629</v>
      </c>
      <c r="J270" s="340">
        <f t="shared" ca="1" si="28"/>
        <v>0.40363147975565022</v>
      </c>
      <c r="K270" s="170">
        <f t="shared" ca="1" si="24"/>
        <v>0.16291837144973587</v>
      </c>
      <c r="L270" s="341">
        <f t="shared" ca="1" si="25"/>
        <v>0.5702905117153062</v>
      </c>
      <c r="M270" s="341">
        <f t="shared" ca="1" si="29"/>
        <v>-0.5702905117153062</v>
      </c>
      <c r="N270" s="170"/>
      <c r="O270" s="340"/>
      <c r="P270" s="3">
        <f t="shared" ca="1" si="30"/>
        <v>103399700</v>
      </c>
      <c r="Q270" s="3" t="e">
        <f t="shared" ca="1" si="31"/>
        <v>#N/A</v>
      </c>
      <c r="S270" s="99"/>
      <c r="T270" s="350"/>
      <c r="U270" s="350"/>
      <c r="V270" s="349"/>
      <c r="W270" s="313"/>
      <c r="X270" s="302"/>
      <c r="Y270" s="211"/>
      <c r="Z270" s="320"/>
      <c r="AA270" s="246"/>
      <c r="AB270" s="125"/>
      <c r="AC270" s="125"/>
      <c r="AD270" s="125"/>
      <c r="AE270" s="125"/>
      <c r="AF270" s="125"/>
      <c r="AG270" s="125"/>
      <c r="AH270" s="125"/>
      <c r="AJ270" s="125"/>
      <c r="AK270" s="125"/>
      <c r="AM270" s="246"/>
      <c r="AO270" s="246"/>
      <c r="AP270" s="211"/>
      <c r="AQ270" s="211"/>
      <c r="AR270" s="199"/>
      <c r="AT270" s="225"/>
      <c r="AU270" s="225"/>
      <c r="AV270" s="225"/>
      <c r="AW270" s="99"/>
      <c r="AX270" s="199"/>
      <c r="AY270" s="199"/>
      <c r="AZ270" s="37"/>
      <c r="BA270" s="123"/>
      <c r="BB270" s="211"/>
      <c r="BC270" s="211"/>
      <c r="BD270" s="216"/>
      <c r="BE270" s="216"/>
      <c r="BF270" s="101"/>
      <c r="BG270" s="101"/>
      <c r="BH270" s="99"/>
    </row>
    <row r="271" spans="1:60" x14ac:dyDescent="0.25">
      <c r="A271">
        <v>239</v>
      </c>
      <c r="B271" s="61">
        <f ca="1">OFFSET(InputPriceData!B$15,CalculationsAndCharts!$A271+$A$11,0,1,1)</f>
        <v>42124</v>
      </c>
      <c r="C271" s="3">
        <f ca="1">OFFSET(InputPriceData!G$15,CalculationsAndCharts!$A271+$A$11,IF($C$7,8,0),1,1)</f>
        <v>161304900</v>
      </c>
      <c r="D271" s="4">
        <f ca="1">OFFSET(InputPriceData!C$15,CalculationsAndCharts!$A271+$A$11,IF($C$7,8,0),1,1)</f>
        <v>205.49</v>
      </c>
      <c r="E271" s="4">
        <f ca="1">OFFSET(InputPriceData!D$15,CalculationsAndCharts!$A271+$A$11,IF($C$7,8,0),1,1)</f>
        <v>205.95</v>
      </c>
      <c r="F271" s="4">
        <f ca="1">OFFSET(InputPriceData!E$15,CalculationsAndCharts!$A271+$A$11,IF($C$7,8,0),1,1)</f>
        <v>203.28</v>
      </c>
      <c r="G271" s="4">
        <f ca="1">OFFSET(InputPriceData!F$15,CalculationsAndCharts!$A271+$A$11,IF($C$7,8,0),1,1)</f>
        <v>204.1</v>
      </c>
      <c r="H271" s="342">
        <f t="shared" ca="1" si="26"/>
        <v>205.46585916035662</v>
      </c>
      <c r="I271" s="342">
        <f t="shared" ca="1" si="27"/>
        <v>205.06435849333414</v>
      </c>
      <c r="J271" s="340">
        <f t="shared" ca="1" si="28"/>
        <v>0.40150066702237397</v>
      </c>
      <c r="K271" s="170">
        <f t="shared" ca="1" si="24"/>
        <v>0.1612027856194112</v>
      </c>
      <c r="L271" s="341">
        <f t="shared" ca="1" si="25"/>
        <v>0.58249115223723125</v>
      </c>
      <c r="M271" s="341">
        <f t="shared" ca="1" si="29"/>
        <v>-0.58249115223723125</v>
      </c>
      <c r="N271" s="170"/>
      <c r="O271" s="340"/>
      <c r="P271" s="3" t="e">
        <f t="shared" ca="1" si="30"/>
        <v>#N/A</v>
      </c>
      <c r="Q271" s="3">
        <f t="shared" ca="1" si="31"/>
        <v>161304900</v>
      </c>
      <c r="S271" s="99"/>
      <c r="T271" s="350"/>
      <c r="U271" s="350"/>
      <c r="V271" s="349"/>
      <c r="W271" s="313"/>
      <c r="X271" s="302"/>
      <c r="Y271" s="211"/>
      <c r="Z271" s="320"/>
      <c r="AA271" s="246"/>
      <c r="AB271" s="125"/>
      <c r="AC271" s="125"/>
      <c r="AD271" s="125"/>
      <c r="AE271" s="125"/>
      <c r="AF271" s="125"/>
      <c r="AG271" s="125"/>
      <c r="AH271" s="125"/>
      <c r="AJ271" s="125"/>
      <c r="AK271" s="125"/>
      <c r="AM271" s="246"/>
      <c r="AO271" s="246"/>
      <c r="AP271" s="211"/>
      <c r="AQ271" s="211"/>
      <c r="AR271" s="199"/>
      <c r="AT271" s="225"/>
      <c r="AU271" s="225"/>
      <c r="AV271" s="225"/>
      <c r="AW271" s="99"/>
      <c r="AX271" s="199"/>
      <c r="AY271" s="199"/>
      <c r="AZ271" s="37"/>
      <c r="BA271" s="123"/>
      <c r="BB271" s="211"/>
      <c r="BC271" s="211"/>
      <c r="BD271" s="216"/>
      <c r="BE271" s="216"/>
      <c r="BF271" s="101"/>
      <c r="BG271" s="101"/>
      <c r="BH271" s="99"/>
    </row>
    <row r="272" spans="1:60" x14ac:dyDescent="0.25">
      <c r="A272">
        <v>240</v>
      </c>
      <c r="B272" s="61">
        <f ca="1">OFFSET(InputPriceData!B$15,CalculationsAndCharts!$A272+$A$11,0,1,1)</f>
        <v>42123</v>
      </c>
      <c r="C272" s="3">
        <f ca="1">OFFSET(InputPriceData!G$15,CalculationsAndCharts!$A272+$A$11,IF($C$7,8,0),1,1)</f>
        <v>125684900</v>
      </c>
      <c r="D272" s="4">
        <f ca="1">OFFSET(InputPriceData!C$15,CalculationsAndCharts!$A272+$A$11,IF($C$7,8,0),1,1)</f>
        <v>205.97</v>
      </c>
      <c r="E272" s="4">
        <f ca="1">OFFSET(InputPriceData!D$15,CalculationsAndCharts!$A272+$A$11,IF($C$7,8,0),1,1)</f>
        <v>206.88</v>
      </c>
      <c r="F272" s="4">
        <f ca="1">OFFSET(InputPriceData!E$15,CalculationsAndCharts!$A272+$A$11,IF($C$7,8,0),1,1)</f>
        <v>205.22</v>
      </c>
      <c r="G272" s="4">
        <f ca="1">OFFSET(InputPriceData!F$15,CalculationsAndCharts!$A272+$A$11,IF($C$7,8,0),1,1)</f>
        <v>206.17</v>
      </c>
      <c r="H272" s="342">
        <f t="shared" ca="1" si="26"/>
        <v>205.66098189755044</v>
      </c>
      <c r="I272" s="342">
        <f t="shared" ca="1" si="27"/>
        <v>205.15202744727361</v>
      </c>
      <c r="J272" s="340">
        <f t="shared" ca="1" si="28"/>
        <v>0.50895445027669917</v>
      </c>
      <c r="K272" s="170">
        <f t="shared" ca="1" si="24"/>
        <v>0.25903463245645703</v>
      </c>
      <c r="L272" s="341">
        <f t="shared" ca="1" si="25"/>
        <v>0.59259416571342172</v>
      </c>
      <c r="M272" s="341">
        <f t="shared" ca="1" si="29"/>
        <v>-0.59259416571342172</v>
      </c>
      <c r="N272" s="170"/>
      <c r="O272" s="340"/>
      <c r="P272" s="3">
        <f t="shared" ca="1" si="30"/>
        <v>125684900</v>
      </c>
      <c r="Q272" s="3" t="e">
        <f t="shared" ca="1" si="31"/>
        <v>#N/A</v>
      </c>
      <c r="S272" s="99"/>
      <c r="T272" s="350"/>
      <c r="U272" s="350"/>
      <c r="V272" s="349"/>
      <c r="W272" s="313"/>
      <c r="X272" s="302"/>
      <c r="Y272" s="211"/>
      <c r="Z272" s="320"/>
      <c r="AA272" s="246"/>
      <c r="AB272" s="125"/>
      <c r="AC272" s="125"/>
      <c r="AD272" s="125"/>
      <c r="AE272" s="125"/>
      <c r="AF272" s="125"/>
      <c r="AG272" s="125"/>
      <c r="AH272" s="125"/>
      <c r="AJ272" s="125"/>
      <c r="AK272" s="125"/>
      <c r="AM272" s="246"/>
      <c r="AO272" s="246"/>
      <c r="AP272" s="211"/>
      <c r="AQ272" s="211"/>
      <c r="AR272" s="199"/>
      <c r="AT272" s="225"/>
      <c r="AU272" s="225"/>
      <c r="AV272" s="225"/>
      <c r="AW272" s="99"/>
      <c r="AX272" s="199"/>
      <c r="AY272" s="199"/>
      <c r="AZ272" s="37"/>
      <c r="BA272" s="123"/>
      <c r="BB272" s="211"/>
      <c r="BC272" s="211"/>
      <c r="BD272" s="216"/>
      <c r="BE272" s="216"/>
      <c r="BF272" s="101"/>
      <c r="BG272" s="101"/>
      <c r="BH272" s="99"/>
    </row>
    <row r="273" spans="1:60" x14ac:dyDescent="0.25">
      <c r="A273">
        <v>241</v>
      </c>
      <c r="B273" s="61">
        <f ca="1">OFFSET(InputPriceData!B$15,CalculationsAndCharts!$A273+$A$11,0,1,1)</f>
        <v>42122</v>
      </c>
      <c r="C273" s="3">
        <f ca="1">OFFSET(InputPriceData!G$15,CalculationsAndCharts!$A273+$A$11,IF($C$7,8,0),1,1)</f>
        <v>86863500</v>
      </c>
      <c r="D273" s="4">
        <f ca="1">OFFSET(InputPriceData!C$15,CalculationsAndCharts!$A273+$A$11,IF($C$7,8,0),1,1)</f>
        <v>206.34</v>
      </c>
      <c r="E273" s="4">
        <f ca="1">OFFSET(InputPriceData!D$15,CalculationsAndCharts!$A273+$A$11,IF($C$7,8,0),1,1)</f>
        <v>207.08</v>
      </c>
      <c r="F273" s="4">
        <f ca="1">OFFSET(InputPriceData!E$15,CalculationsAndCharts!$A273+$A$11,IF($C$7,8,0),1,1)</f>
        <v>204.96</v>
      </c>
      <c r="G273" s="4">
        <f ca="1">OFFSET(InputPriceData!F$15,CalculationsAndCharts!$A273+$A$11,IF($C$7,8,0),1,1)</f>
        <v>207.02</v>
      </c>
      <c r="H273" s="342">
        <f t="shared" ca="1" si="26"/>
        <v>205.58826502577193</v>
      </c>
      <c r="I273" s="342">
        <f t="shared" ca="1" si="27"/>
        <v>205.05948448793484</v>
      </c>
      <c r="J273" s="340">
        <f t="shared" ca="1" si="28"/>
        <v>0.5287805378369399</v>
      </c>
      <c r="K273" s="170">
        <f t="shared" ca="1" si="24"/>
        <v>0.27960885719512341</v>
      </c>
      <c r="L273" s="341">
        <f t="shared" ca="1" si="25"/>
        <v>0.59826772373050663</v>
      </c>
      <c r="M273" s="341">
        <f t="shared" ca="1" si="29"/>
        <v>-0.59826772373050663</v>
      </c>
      <c r="N273" s="170"/>
      <c r="O273" s="340"/>
      <c r="P273" s="3">
        <f t="shared" ca="1" si="30"/>
        <v>86863500</v>
      </c>
      <c r="Q273" s="3" t="e">
        <f t="shared" ca="1" si="31"/>
        <v>#N/A</v>
      </c>
      <c r="S273" s="99"/>
      <c r="T273" s="350"/>
      <c r="U273" s="350"/>
      <c r="V273" s="349"/>
      <c r="W273" s="313"/>
      <c r="X273" s="302"/>
      <c r="Y273" s="211"/>
      <c r="Z273" s="320"/>
      <c r="AA273" s="246"/>
      <c r="AB273" s="125"/>
      <c r="AC273" s="125"/>
      <c r="AD273" s="125"/>
      <c r="AE273" s="125"/>
      <c r="AF273" s="125"/>
      <c r="AG273" s="125"/>
      <c r="AH273" s="125"/>
      <c r="AJ273" s="125"/>
      <c r="AK273" s="125"/>
      <c r="AM273" s="246"/>
      <c r="AO273" s="246"/>
      <c r="AP273" s="211"/>
      <c r="AQ273" s="211"/>
      <c r="AR273" s="199"/>
      <c r="AT273" s="225"/>
      <c r="AU273" s="225"/>
      <c r="AV273" s="225"/>
      <c r="AW273" s="99"/>
      <c r="AX273" s="199"/>
      <c r="AY273" s="199"/>
      <c r="AZ273" s="37"/>
      <c r="BA273" s="123"/>
      <c r="BB273" s="211"/>
      <c r="BC273" s="211"/>
      <c r="BD273" s="216"/>
      <c r="BE273" s="216"/>
      <c r="BF273" s="101"/>
      <c r="BG273" s="101"/>
      <c r="BH273" s="99"/>
    </row>
    <row r="274" spans="1:60" x14ac:dyDescent="0.25">
      <c r="A274">
        <v>242</v>
      </c>
      <c r="B274" s="61">
        <f ca="1">OFFSET(InputPriceData!B$15,CalculationsAndCharts!$A274+$A$11,0,1,1)</f>
        <v>42121</v>
      </c>
      <c r="C274" s="3">
        <f ca="1">OFFSET(InputPriceData!G$15,CalculationsAndCharts!$A274+$A$11,IF($C$7,8,0),1,1)</f>
        <v>79358100</v>
      </c>
      <c r="D274" s="4">
        <f ca="1">OFFSET(InputPriceData!C$15,CalculationsAndCharts!$A274+$A$11,IF($C$7,8,0),1,1)</f>
        <v>207.89</v>
      </c>
      <c r="E274" s="4">
        <f ca="1">OFFSET(InputPriceData!D$15,CalculationsAndCharts!$A274+$A$11,IF($C$7,8,0),1,1)</f>
        <v>208.04</v>
      </c>
      <c r="F274" s="4">
        <f ca="1">OFFSET(InputPriceData!E$15,CalculationsAndCharts!$A274+$A$11,IF($C$7,8,0),1,1)</f>
        <v>206.14</v>
      </c>
      <c r="G274" s="4">
        <f ca="1">OFFSET(InputPriceData!F$15,CalculationsAndCharts!$A274+$A$11,IF($C$7,8,0),1,1)</f>
        <v>206.37</v>
      </c>
      <c r="H274" s="342">
        <f t="shared" ca="1" si="26"/>
        <v>205.38373145802507</v>
      </c>
      <c r="I274" s="342">
        <f t="shared" ca="1" si="27"/>
        <v>204.88125580501983</v>
      </c>
      <c r="J274" s="340">
        <f t="shared" ca="1" si="28"/>
        <v>0.50247565300507224</v>
      </c>
      <c r="K274" s="170">
        <f t="shared" ca="1" si="24"/>
        <v>0.25248178186287379</v>
      </c>
      <c r="L274" s="341">
        <f t="shared" ca="1" si="25"/>
        <v>0.60051352379045642</v>
      </c>
      <c r="M274" s="341">
        <f t="shared" ca="1" si="29"/>
        <v>-0.60051352379045642</v>
      </c>
      <c r="N274" s="170"/>
      <c r="O274" s="340"/>
      <c r="P274" s="3" t="e">
        <f t="shared" ca="1" si="30"/>
        <v>#N/A</v>
      </c>
      <c r="Q274" s="3">
        <f t="shared" ca="1" si="31"/>
        <v>79358100</v>
      </c>
      <c r="S274" s="99"/>
      <c r="T274" s="350"/>
      <c r="U274" s="350"/>
      <c r="V274" s="349"/>
      <c r="W274" s="313"/>
      <c r="X274" s="302"/>
      <c r="Y274" s="211"/>
      <c r="Z274" s="320"/>
      <c r="AA274" s="246"/>
      <c r="AB274" s="125"/>
      <c r="AC274" s="125"/>
      <c r="AD274" s="125"/>
      <c r="AE274" s="125"/>
      <c r="AF274" s="125"/>
      <c r="AG274" s="125"/>
      <c r="AH274" s="125"/>
      <c r="AJ274" s="125"/>
      <c r="AK274" s="125"/>
      <c r="AM274" s="246"/>
      <c r="AO274" s="246"/>
      <c r="AP274" s="211"/>
      <c r="AQ274" s="211"/>
      <c r="AR274" s="199"/>
      <c r="AT274" s="225"/>
      <c r="AU274" s="225"/>
      <c r="AV274" s="225"/>
      <c r="AW274" s="99"/>
      <c r="AX274" s="199"/>
      <c r="AY274" s="199"/>
      <c r="AZ274" s="37"/>
      <c r="BA274" s="123"/>
      <c r="BB274" s="211"/>
      <c r="BC274" s="211"/>
      <c r="BD274" s="216"/>
      <c r="BE274" s="216"/>
      <c r="BF274" s="101"/>
      <c r="BG274" s="101"/>
      <c r="BH274" s="99"/>
    </row>
    <row r="275" spans="1:60" x14ac:dyDescent="0.25">
      <c r="A275">
        <v>243</v>
      </c>
      <c r="B275" s="61">
        <f ca="1">OFFSET(InputPriceData!B$15,CalculationsAndCharts!$A275+$A$11,0,1,1)</f>
        <v>42118</v>
      </c>
      <c r="C275" s="3">
        <f ca="1">OFFSET(InputPriceData!G$15,CalculationsAndCharts!$A275+$A$11,IF($C$7,8,0),1,1)</f>
        <v>61327400</v>
      </c>
      <c r="D275" s="4">
        <f ca="1">OFFSET(InputPriceData!C$15,CalculationsAndCharts!$A275+$A$11,IF($C$7,8,0),1,1)</f>
        <v>207.24</v>
      </c>
      <c r="E275" s="4">
        <f ca="1">OFFSET(InputPriceData!D$15,CalculationsAndCharts!$A275+$A$11,IF($C$7,8,0),1,1)</f>
        <v>207.54</v>
      </c>
      <c r="F275" s="4">
        <f ca="1">OFFSET(InputPriceData!E$15,CalculationsAndCharts!$A275+$A$11,IF($C$7,8,0),1,1)</f>
        <v>206.7</v>
      </c>
      <c r="G275" s="4">
        <f ca="1">OFFSET(InputPriceData!F$15,CalculationsAndCharts!$A275+$A$11,IF($C$7,8,0),1,1)</f>
        <v>207.23</v>
      </c>
      <c r="H275" s="342">
        <f t="shared" ca="1" si="26"/>
        <v>205.24283595202863</v>
      </c>
      <c r="I275" s="342">
        <f t="shared" ca="1" si="27"/>
        <v>204.745915423658</v>
      </c>
      <c r="J275" s="340">
        <f t="shared" ca="1" si="28"/>
        <v>0.49692052837047035</v>
      </c>
      <c r="K275" s="170">
        <f t="shared" ca="1" si="24"/>
        <v>0.24693001151598742</v>
      </c>
      <c r="L275" s="341">
        <f t="shared" ca="1" si="25"/>
        <v>0.60033339689662524</v>
      </c>
      <c r="M275" s="341">
        <f t="shared" ca="1" si="29"/>
        <v>-0.60033339689662524</v>
      </c>
      <c r="N275" s="170"/>
      <c r="O275" s="340"/>
      <c r="P275" s="3" t="e">
        <f t="shared" ca="1" si="30"/>
        <v>#N/A</v>
      </c>
      <c r="Q275" s="3">
        <f t="shared" ca="1" si="31"/>
        <v>61327400</v>
      </c>
      <c r="S275" s="99"/>
      <c r="T275" s="350"/>
      <c r="U275" s="350"/>
      <c r="V275" s="349"/>
      <c r="W275" s="313"/>
      <c r="X275" s="302"/>
      <c r="Y275" s="211"/>
      <c r="Z275" s="320"/>
      <c r="AA275" s="246"/>
      <c r="AB275" s="125"/>
      <c r="AC275" s="125"/>
      <c r="AD275" s="125"/>
      <c r="AE275" s="125"/>
      <c r="AF275" s="125"/>
      <c r="AG275" s="125"/>
      <c r="AH275" s="125"/>
      <c r="AJ275" s="125"/>
      <c r="AK275" s="125"/>
      <c r="AM275" s="246"/>
      <c r="AO275" s="246"/>
      <c r="AP275" s="211"/>
      <c r="AQ275" s="211"/>
      <c r="AR275" s="199"/>
      <c r="AT275" s="225"/>
      <c r="AU275" s="225"/>
      <c r="AV275" s="225"/>
      <c r="AW275" s="99"/>
      <c r="AX275" s="199"/>
      <c r="AY275" s="199"/>
      <c r="AZ275" s="37"/>
      <c r="BA275" s="123"/>
      <c r="BB275" s="211"/>
      <c r="BC275" s="211"/>
      <c r="BD275" s="216"/>
      <c r="BE275" s="216"/>
      <c r="BF275" s="101"/>
      <c r="BG275" s="101"/>
      <c r="BH275" s="99"/>
    </row>
    <row r="276" spans="1:60" x14ac:dyDescent="0.25">
      <c r="A276">
        <v>244</v>
      </c>
      <c r="B276" s="61">
        <f ca="1">OFFSET(InputPriceData!B$15,CalculationsAndCharts!$A276+$A$11,0,1,1)</f>
        <v>42117</v>
      </c>
      <c r="C276" s="3">
        <f ca="1">OFFSET(InputPriceData!G$15,CalculationsAndCharts!$A276+$A$11,IF($C$7,8,0),1,1)</f>
        <v>102585900</v>
      </c>
      <c r="D276" s="4">
        <f ca="1">OFFSET(InputPriceData!C$15,CalculationsAndCharts!$A276+$A$11,IF($C$7,8,0),1,1)</f>
        <v>205.76</v>
      </c>
      <c r="E276" s="4">
        <f ca="1">OFFSET(InputPriceData!D$15,CalculationsAndCharts!$A276+$A$11,IF($C$7,8,0),1,1)</f>
        <v>207.51</v>
      </c>
      <c r="F276" s="4">
        <f ca="1">OFFSET(InputPriceData!E$15,CalculationsAndCharts!$A276+$A$11,IF($C$7,8,0),1,1)</f>
        <v>205.62</v>
      </c>
      <c r="G276" s="4">
        <f ca="1">OFFSET(InputPriceData!F$15,CalculationsAndCharts!$A276+$A$11,IF($C$7,8,0),1,1)</f>
        <v>206.75</v>
      </c>
      <c r="H276" s="342">
        <f t="shared" ca="1" si="26"/>
        <v>204.95895537374699</v>
      </c>
      <c r="I276" s="342">
        <f t="shared" ca="1" si="27"/>
        <v>204.52008955308145</v>
      </c>
      <c r="J276" s="340">
        <f t="shared" ca="1" si="28"/>
        <v>0.43886582066537694</v>
      </c>
      <c r="K276" s="170">
        <f t="shared" ca="1" si="24"/>
        <v>0.1926032085482948</v>
      </c>
      <c r="L276" s="341">
        <f t="shared" ca="1" si="25"/>
        <v>0.5981283614392805</v>
      </c>
      <c r="M276" s="341">
        <f t="shared" ca="1" si="29"/>
        <v>-0.5981283614392805</v>
      </c>
      <c r="N276" s="170"/>
      <c r="O276" s="340"/>
      <c r="P276" s="3">
        <f t="shared" ca="1" si="30"/>
        <v>102585900</v>
      </c>
      <c r="Q276" s="3" t="e">
        <f t="shared" ca="1" si="31"/>
        <v>#N/A</v>
      </c>
      <c r="S276" s="99"/>
      <c r="T276" s="350"/>
      <c r="U276" s="350"/>
      <c r="V276" s="349"/>
      <c r="W276" s="313"/>
      <c r="X276" s="302"/>
      <c r="Y276" s="211"/>
      <c r="Z276" s="320"/>
      <c r="AA276" s="246"/>
      <c r="AB276" s="125"/>
      <c r="AC276" s="125"/>
      <c r="AD276" s="125"/>
      <c r="AE276" s="125"/>
      <c r="AF276" s="125"/>
      <c r="AG276" s="125"/>
      <c r="AH276" s="125"/>
      <c r="AJ276" s="125"/>
      <c r="AK276" s="125"/>
      <c r="AM276" s="246"/>
      <c r="AO276" s="246"/>
      <c r="AP276" s="211"/>
      <c r="AQ276" s="211"/>
      <c r="AR276" s="199"/>
      <c r="AT276" s="225"/>
      <c r="AU276" s="225"/>
      <c r="AV276" s="225"/>
      <c r="AW276" s="99"/>
      <c r="AX276" s="199"/>
      <c r="AY276" s="199"/>
      <c r="AZ276" s="37"/>
      <c r="BA276" s="123"/>
      <c r="BB276" s="211"/>
      <c r="BC276" s="211"/>
      <c r="BD276" s="216"/>
      <c r="BE276" s="216"/>
      <c r="BF276" s="101"/>
      <c r="BG276" s="101"/>
      <c r="BH276" s="99"/>
    </row>
    <row r="277" spans="1:60" x14ac:dyDescent="0.25">
      <c r="A277">
        <v>245</v>
      </c>
      <c r="B277" s="61">
        <f ca="1">OFFSET(InputPriceData!B$15,CalculationsAndCharts!$A277+$A$11,0,1,1)</f>
        <v>42116</v>
      </c>
      <c r="C277" s="3">
        <f ca="1">OFFSET(InputPriceData!G$15,CalculationsAndCharts!$A277+$A$11,IF($C$7,8,0),1,1)</f>
        <v>78264600</v>
      </c>
      <c r="D277" s="4">
        <f ca="1">OFFSET(InputPriceData!C$15,CalculationsAndCharts!$A277+$A$11,IF($C$7,8,0),1,1)</f>
        <v>205.62</v>
      </c>
      <c r="E277" s="4">
        <f ca="1">OFFSET(InputPriceData!D$15,CalculationsAndCharts!$A277+$A$11,IF($C$7,8,0),1,1)</f>
        <v>206.44</v>
      </c>
      <c r="F277" s="4">
        <f ca="1">OFFSET(InputPriceData!E$15,CalculationsAndCharts!$A277+$A$11,IF($C$7,8,0),1,1)</f>
        <v>204.54</v>
      </c>
      <c r="G277" s="4">
        <f ca="1">OFFSET(InputPriceData!F$15,CalculationsAndCharts!$A277+$A$11,IF($C$7,8,0),1,1)</f>
        <v>206.23</v>
      </c>
      <c r="H277" s="342">
        <f t="shared" ca="1" si="26"/>
        <v>204.70309185571085</v>
      </c>
      <c r="I277" s="342">
        <f t="shared" ca="1" si="27"/>
        <v>204.31737042154342</v>
      </c>
      <c r="J277" s="340">
        <f t="shared" ca="1" si="28"/>
        <v>0.38572143416726795</v>
      </c>
      <c r="K277" s="170">
        <f t="shared" ca="1" si="24"/>
        <v>0.14878102477605401</v>
      </c>
      <c r="L277" s="341">
        <f t="shared" ca="1" si="25"/>
        <v>0.59590538777502289</v>
      </c>
      <c r="M277" s="341">
        <f t="shared" ca="1" si="29"/>
        <v>-0.59590538777502289</v>
      </c>
      <c r="N277" s="170"/>
      <c r="O277" s="340"/>
      <c r="P277" s="3">
        <f t="shared" ca="1" si="30"/>
        <v>78264600</v>
      </c>
      <c r="Q277" s="3" t="e">
        <f t="shared" ca="1" si="31"/>
        <v>#N/A</v>
      </c>
      <c r="S277" s="99"/>
      <c r="T277" s="350"/>
      <c r="U277" s="350"/>
      <c r="V277" s="349"/>
      <c r="W277" s="313"/>
      <c r="X277" s="302"/>
      <c r="Y277" s="211"/>
      <c r="Z277" s="320"/>
      <c r="AA277" s="246"/>
      <c r="AB277" s="125"/>
      <c r="AC277" s="125"/>
      <c r="AD277" s="125"/>
      <c r="AE277" s="125"/>
      <c r="AF277" s="125"/>
      <c r="AG277" s="125"/>
      <c r="AH277" s="125"/>
      <c r="AJ277" s="125"/>
      <c r="AK277" s="125"/>
      <c r="AM277" s="246"/>
      <c r="AO277" s="246"/>
      <c r="AP277" s="211"/>
      <c r="AQ277" s="211"/>
      <c r="AR277" s="199"/>
      <c r="AT277" s="225"/>
      <c r="AU277" s="225"/>
      <c r="AV277" s="225"/>
      <c r="AW277" s="99"/>
      <c r="AX277" s="199"/>
      <c r="AY277" s="199"/>
      <c r="AZ277" s="37"/>
      <c r="BA277" s="123"/>
      <c r="BB277" s="211"/>
      <c r="BC277" s="211"/>
      <c r="BD277" s="216"/>
      <c r="BE277" s="216"/>
      <c r="BF277" s="101"/>
      <c r="BG277" s="101"/>
      <c r="BH277" s="99"/>
    </row>
    <row r="278" spans="1:60" x14ac:dyDescent="0.25">
      <c r="A278">
        <v>246</v>
      </c>
      <c r="B278" s="61">
        <f ca="1">OFFSET(InputPriceData!B$15,CalculationsAndCharts!$A278+$A$11,0,1,1)</f>
        <v>42115</v>
      </c>
      <c r="C278" s="3">
        <f ca="1">OFFSET(InputPriceData!G$15,CalculationsAndCharts!$A278+$A$11,IF($C$7,8,0),1,1)</f>
        <v>72559800</v>
      </c>
      <c r="D278" s="4">
        <f ca="1">OFFSET(InputPriceData!C$15,CalculationsAndCharts!$A278+$A$11,IF($C$7,8,0),1,1)</f>
        <v>206.27</v>
      </c>
      <c r="E278" s="4">
        <f ca="1">OFFSET(InputPriceData!D$15,CalculationsAndCharts!$A278+$A$11,IF($C$7,8,0),1,1)</f>
        <v>206.45</v>
      </c>
      <c r="F278" s="4">
        <f ca="1">OFFSET(InputPriceData!E$15,CalculationsAndCharts!$A278+$A$11,IF($C$7,8,0),1,1)</f>
        <v>204.87</v>
      </c>
      <c r="G278" s="4">
        <f ca="1">OFFSET(InputPriceData!F$15,CalculationsAndCharts!$A278+$A$11,IF($C$7,8,0),1,1)</f>
        <v>205.22</v>
      </c>
      <c r="H278" s="342">
        <f t="shared" ca="1" si="26"/>
        <v>204.48496212081241</v>
      </c>
      <c r="I278" s="342">
        <f t="shared" ca="1" si="27"/>
        <v>204.14349500532009</v>
      </c>
      <c r="J278" s="340">
        <f t="shared" ca="1" si="28"/>
        <v>0.34146711549212838</v>
      </c>
      <c r="K278" s="170">
        <f t="shared" ca="1" si="24"/>
        <v>0.11659979096251455</v>
      </c>
      <c r="L278" s="341">
        <f t="shared" ca="1" si="25"/>
        <v>0.59369015685325011</v>
      </c>
      <c r="M278" s="341">
        <f t="shared" ca="1" si="29"/>
        <v>-0.59369015685325011</v>
      </c>
      <c r="N278" s="170"/>
      <c r="O278" s="340"/>
      <c r="P278" s="3" t="e">
        <f t="shared" ca="1" si="30"/>
        <v>#N/A</v>
      </c>
      <c r="Q278" s="3">
        <f t="shared" ca="1" si="31"/>
        <v>72559800</v>
      </c>
      <c r="S278" s="99"/>
      <c r="T278" s="350"/>
      <c r="U278" s="350"/>
      <c r="V278" s="349"/>
      <c r="W278" s="313"/>
      <c r="X278" s="302"/>
      <c r="Y278" s="211"/>
      <c r="Z278" s="320"/>
      <c r="AA278" s="246"/>
      <c r="AB278" s="125"/>
      <c r="AC278" s="125"/>
      <c r="AD278" s="125"/>
      <c r="AE278" s="125"/>
      <c r="AF278" s="125"/>
      <c r="AG278" s="125"/>
      <c r="AH278" s="125"/>
      <c r="AJ278" s="125"/>
      <c r="AK278" s="125"/>
      <c r="AM278" s="246"/>
      <c r="AO278" s="246"/>
      <c r="AP278" s="211"/>
      <c r="AQ278" s="211"/>
      <c r="AR278" s="199"/>
      <c r="AT278" s="225"/>
      <c r="AU278" s="225"/>
      <c r="AV278" s="225"/>
      <c r="AW278" s="99"/>
      <c r="AX278" s="199"/>
      <c r="AY278" s="199"/>
      <c r="AZ278" s="37"/>
      <c r="BA278" s="123"/>
      <c r="BB278" s="211"/>
      <c r="BC278" s="211"/>
      <c r="BD278" s="216"/>
      <c r="BE278" s="216"/>
      <c r="BF278" s="101"/>
      <c r="BG278" s="101"/>
      <c r="BH278" s="99"/>
    </row>
    <row r="279" spans="1:60" x14ac:dyDescent="0.25">
      <c r="A279">
        <v>247</v>
      </c>
      <c r="B279" s="61">
        <f ca="1">OFFSET(InputPriceData!B$15,CalculationsAndCharts!$A279+$A$11,0,1,1)</f>
        <v>42114</v>
      </c>
      <c r="C279" s="3">
        <f ca="1">OFFSET(InputPriceData!G$15,CalculationsAndCharts!$A279+$A$11,IF($C$7,8,0),1,1)</f>
        <v>92189500</v>
      </c>
      <c r="D279" s="4">
        <f ca="1">OFFSET(InputPriceData!C$15,CalculationsAndCharts!$A279+$A$11,IF($C$7,8,0),1,1)</f>
        <v>204.69</v>
      </c>
      <c r="E279" s="4">
        <f ca="1">OFFSET(InputPriceData!D$15,CalculationsAndCharts!$A279+$A$11,IF($C$7,8,0),1,1)</f>
        <v>205.86</v>
      </c>
      <c r="F279" s="4">
        <f ca="1">OFFSET(InputPriceData!E$15,CalculationsAndCharts!$A279+$A$11,IF($C$7,8,0),1,1)</f>
        <v>204.59</v>
      </c>
      <c r="G279" s="4">
        <f ca="1">OFFSET(InputPriceData!F$15,CalculationsAndCharts!$A279+$A$11,IF($C$7,8,0),1,1)</f>
        <v>205.47</v>
      </c>
      <c r="H279" s="342">
        <f t="shared" ca="1" si="26"/>
        <v>204.37995670949991</v>
      </c>
      <c r="I279" s="342">
        <f t="shared" ca="1" si="27"/>
        <v>204.04563091489467</v>
      </c>
      <c r="J279" s="340">
        <f t="shared" ca="1" si="28"/>
        <v>0.33432579460504236</v>
      </c>
      <c r="K279" s="170">
        <f t="shared" ca="1" si="24"/>
        <v>0.11177373693829297</v>
      </c>
      <c r="L279" s="341">
        <f t="shared" ca="1" si="25"/>
        <v>0.59188176800061643</v>
      </c>
      <c r="M279" s="341">
        <f t="shared" ca="1" si="29"/>
        <v>-0.59188176800061643</v>
      </c>
      <c r="N279" s="170"/>
      <c r="O279" s="340"/>
      <c r="P279" s="3">
        <f t="shared" ca="1" si="30"/>
        <v>92189500</v>
      </c>
      <c r="Q279" s="3" t="e">
        <f t="shared" ca="1" si="31"/>
        <v>#N/A</v>
      </c>
      <c r="S279" s="99"/>
      <c r="T279" s="350"/>
      <c r="U279" s="350"/>
      <c r="V279" s="349"/>
      <c r="W279" s="313"/>
      <c r="X279" s="302"/>
      <c r="Y279" s="211"/>
      <c r="Z279" s="320"/>
      <c r="AA279" s="246"/>
      <c r="AB279" s="125"/>
      <c r="AC279" s="125"/>
      <c r="AD279" s="125"/>
      <c r="AE279" s="125"/>
      <c r="AF279" s="125"/>
      <c r="AG279" s="125"/>
      <c r="AH279" s="125"/>
      <c r="AJ279" s="125"/>
      <c r="AK279" s="125"/>
      <c r="AM279" s="246"/>
      <c r="AO279" s="246"/>
      <c r="AP279" s="211"/>
      <c r="AQ279" s="211"/>
      <c r="AR279" s="199"/>
      <c r="AT279" s="225"/>
      <c r="AU279" s="225"/>
      <c r="AV279" s="225"/>
      <c r="AW279" s="99"/>
      <c r="AX279" s="199"/>
      <c r="AY279" s="199"/>
      <c r="AZ279" s="37"/>
      <c r="BA279" s="123"/>
      <c r="BB279" s="211"/>
      <c r="BC279" s="211"/>
      <c r="BD279" s="216"/>
      <c r="BE279" s="216"/>
      <c r="BF279" s="101"/>
      <c r="BG279" s="101"/>
      <c r="BH279" s="99"/>
    </row>
    <row r="280" spans="1:60" x14ac:dyDescent="0.25">
      <c r="A280">
        <v>248</v>
      </c>
      <c r="B280" s="61">
        <f ca="1">OFFSET(InputPriceData!B$15,CalculationsAndCharts!$A280+$A$11,0,1,1)</f>
        <v>42111</v>
      </c>
      <c r="C280" s="3">
        <f ca="1">OFFSET(InputPriceData!G$15,CalculationsAndCharts!$A280+$A$11,IF($C$7,8,0),1,1)</f>
        <v>191113200</v>
      </c>
      <c r="D280" s="4">
        <f ca="1">OFFSET(InputPriceData!C$15,CalculationsAndCharts!$A280+$A$11,IF($C$7,8,0),1,1)</f>
        <v>204.57</v>
      </c>
      <c r="E280" s="4">
        <f ca="1">OFFSET(InputPriceData!D$15,CalculationsAndCharts!$A280+$A$11,IF($C$7,8,0),1,1)</f>
        <v>204.86</v>
      </c>
      <c r="F280" s="4">
        <f ca="1">OFFSET(InputPriceData!E$15,CalculationsAndCharts!$A280+$A$11,IF($C$7,8,0),1,1)</f>
        <v>202.68</v>
      </c>
      <c r="G280" s="4">
        <f ca="1">OFFSET(InputPriceData!F$15,CalculationsAndCharts!$A280+$A$11,IF($C$7,8,0),1,1)</f>
        <v>203.6</v>
      </c>
      <c r="H280" s="342">
        <f t="shared" ca="1" si="26"/>
        <v>204.22423623942845</v>
      </c>
      <c r="I280" s="342">
        <f t="shared" ca="1" si="27"/>
        <v>203.91614281624874</v>
      </c>
      <c r="J280" s="340">
        <f t="shared" ca="1" si="28"/>
        <v>0.30809342317951965</v>
      </c>
      <c r="K280" s="170">
        <f t="shared" ca="1" si="24"/>
        <v>9.492155740647458E-2</v>
      </c>
      <c r="L280" s="341">
        <f t="shared" ca="1" si="25"/>
        <v>0.5899911724889717</v>
      </c>
      <c r="M280" s="341">
        <f t="shared" ca="1" si="29"/>
        <v>-0.5899911724889717</v>
      </c>
      <c r="N280" s="170"/>
      <c r="O280" s="340"/>
      <c r="P280" s="3" t="e">
        <f t="shared" ca="1" si="30"/>
        <v>#N/A</v>
      </c>
      <c r="Q280" s="3">
        <f t="shared" ca="1" si="31"/>
        <v>191113200</v>
      </c>
      <c r="S280" s="99"/>
      <c r="T280" s="350"/>
      <c r="U280" s="350"/>
      <c r="V280" s="349"/>
      <c r="W280" s="313"/>
      <c r="X280" s="302"/>
      <c r="Y280" s="211"/>
      <c r="Z280" s="320"/>
      <c r="AA280" s="246"/>
      <c r="AB280" s="125"/>
      <c r="AC280" s="125"/>
      <c r="AD280" s="125"/>
      <c r="AE280" s="125"/>
      <c r="AF280" s="125"/>
      <c r="AG280" s="125"/>
      <c r="AH280" s="125"/>
      <c r="AJ280" s="125"/>
      <c r="AK280" s="125"/>
      <c r="AM280" s="246"/>
      <c r="AO280" s="246"/>
      <c r="AP280" s="211"/>
      <c r="AQ280" s="211"/>
      <c r="AR280" s="199"/>
      <c r="AT280" s="225"/>
      <c r="AU280" s="225"/>
      <c r="AV280" s="225"/>
      <c r="AW280" s="99"/>
      <c r="AX280" s="199"/>
      <c r="AY280" s="199"/>
      <c r="AZ280" s="37"/>
      <c r="BA280" s="123"/>
      <c r="BB280" s="211"/>
      <c r="BC280" s="211"/>
      <c r="BD280" s="216"/>
      <c r="BE280" s="216"/>
      <c r="BF280" s="101"/>
      <c r="BG280" s="101"/>
      <c r="BH280" s="99"/>
    </row>
    <row r="281" spans="1:60" x14ac:dyDescent="0.25">
      <c r="A281">
        <v>249</v>
      </c>
      <c r="B281" s="61">
        <f ca="1">OFFSET(InputPriceData!B$15,CalculationsAndCharts!$A281+$A$11,0,1,1)</f>
        <v>42110</v>
      </c>
      <c r="C281" s="3">
        <f ca="1">OFFSET(InputPriceData!G$15,CalculationsAndCharts!$A281+$A$11,IF($C$7,8,0),1,1)</f>
        <v>68934900</v>
      </c>
      <c r="D281" s="4">
        <f ca="1">OFFSET(InputPriceData!C$15,CalculationsAndCharts!$A281+$A$11,IF($C$7,8,0),1,1)</f>
        <v>205.64</v>
      </c>
      <c r="E281" s="4">
        <f ca="1">OFFSET(InputPriceData!D$15,CalculationsAndCharts!$A281+$A$11,IF($C$7,8,0),1,1)</f>
        <v>206.57</v>
      </c>
      <c r="F281" s="4">
        <f ca="1">OFFSET(InputPriceData!E$15,CalculationsAndCharts!$A281+$A$11,IF($C$7,8,0),1,1)</f>
        <v>205.41</v>
      </c>
      <c r="G281" s="4">
        <f ca="1">OFFSET(InputPriceData!F$15,CalculationsAndCharts!$A281+$A$11,IF($C$7,8,0),1,1)</f>
        <v>205.97</v>
      </c>
      <c r="H281" s="342">
        <f t="shared" ca="1" si="26"/>
        <v>204.31341284506109</v>
      </c>
      <c r="I281" s="342">
        <f t="shared" ca="1" si="27"/>
        <v>203.94488307227135</v>
      </c>
      <c r="J281" s="340">
        <f t="shared" ca="1" si="28"/>
        <v>0.3685297727895237</v>
      </c>
      <c r="K281" s="170">
        <f t="shared" ca="1" si="24"/>
        <v>0.13581419343229797</v>
      </c>
      <c r="L281" s="341">
        <f t="shared" ca="1" si="25"/>
        <v>0.58868491642250853</v>
      </c>
      <c r="M281" s="341">
        <f t="shared" ca="1" si="29"/>
        <v>-0.58868491642250853</v>
      </c>
      <c r="N281" s="170"/>
      <c r="O281" s="340"/>
      <c r="P281" s="3">
        <f t="shared" ca="1" si="30"/>
        <v>68934900</v>
      </c>
      <c r="Q281" s="3" t="e">
        <f t="shared" ca="1" si="31"/>
        <v>#N/A</v>
      </c>
      <c r="S281" s="99"/>
      <c r="T281" s="350"/>
      <c r="U281" s="350"/>
      <c r="V281" s="349"/>
      <c r="W281" s="313"/>
      <c r="X281" s="302"/>
      <c r="Y281" s="211"/>
      <c r="Z281" s="320"/>
      <c r="AA281" s="246"/>
      <c r="AB281" s="125"/>
      <c r="AC281" s="125"/>
      <c r="AD281" s="125"/>
      <c r="AE281" s="125"/>
      <c r="AF281" s="125"/>
      <c r="AG281" s="125"/>
      <c r="AH281" s="125"/>
      <c r="AJ281" s="125"/>
      <c r="AK281" s="125"/>
      <c r="AM281" s="246"/>
      <c r="AO281" s="246"/>
      <c r="AP281" s="211"/>
      <c r="AQ281" s="211"/>
      <c r="AR281" s="199"/>
      <c r="AT281" s="225"/>
      <c r="AU281" s="225"/>
      <c r="AV281" s="225"/>
      <c r="AW281" s="99"/>
      <c r="AX281" s="199"/>
      <c r="AY281" s="199"/>
      <c r="AZ281" s="37"/>
      <c r="BA281" s="123"/>
      <c r="BB281" s="211"/>
      <c r="BC281" s="211"/>
      <c r="BD281" s="216"/>
      <c r="BE281" s="216"/>
      <c r="BF281" s="101"/>
      <c r="BG281" s="101"/>
      <c r="BH281" s="99"/>
    </row>
    <row r="282" spans="1:60" x14ac:dyDescent="0.25">
      <c r="A282">
        <v>250</v>
      </c>
      <c r="B282" s="61">
        <f ca="1">OFFSET(InputPriceData!B$15,CalculationsAndCharts!$A282+$A$11,0,1,1)</f>
        <v>42109</v>
      </c>
      <c r="C282" s="3">
        <f ca="1">OFFSET(InputPriceData!G$15,CalculationsAndCharts!$A282+$A$11,IF($C$7,8,0),1,1)</f>
        <v>99529300</v>
      </c>
      <c r="D282" s="4">
        <f ca="1">OFFSET(InputPriceData!C$15,CalculationsAndCharts!$A282+$A$11,IF($C$7,8,0),1,1)</f>
        <v>205.66</v>
      </c>
      <c r="E282" s="4">
        <f ca="1">OFFSET(InputPriceData!D$15,CalculationsAndCharts!$A282+$A$11,IF($C$7,8,0),1,1)</f>
        <v>206.63</v>
      </c>
      <c r="F282" s="4">
        <f ca="1">OFFSET(InputPriceData!E$15,CalculationsAndCharts!$A282+$A$11,IF($C$7,8,0),1,1)</f>
        <v>205.56</v>
      </c>
      <c r="G282" s="4">
        <f ca="1">OFFSET(InputPriceData!F$15,CalculationsAndCharts!$A282+$A$11,IF($C$7,8,0),1,1)</f>
        <v>206.03</v>
      </c>
      <c r="H282" s="342">
        <f t="shared" ca="1" si="26"/>
        <v>204.07675753721267</v>
      </c>
      <c r="I282" s="342">
        <f t="shared" ca="1" si="27"/>
        <v>203.76078153338696</v>
      </c>
      <c r="J282" s="340">
        <f t="shared" ca="1" si="28"/>
        <v>0.31597600382550795</v>
      </c>
      <c r="K282" s="170">
        <f t="shared" ca="1" si="24"/>
        <v>9.9840834993537408E-2</v>
      </c>
      <c r="L282" s="341">
        <f t="shared" ca="1" si="25"/>
        <v>0.58708063407899036</v>
      </c>
      <c r="M282" s="341">
        <f t="shared" ca="1" si="29"/>
        <v>-0.58708063407899036</v>
      </c>
      <c r="N282" s="170"/>
      <c r="O282" s="340"/>
      <c r="P282" s="3">
        <f t="shared" ca="1" si="30"/>
        <v>99529300</v>
      </c>
      <c r="Q282" s="3" t="e">
        <f t="shared" ca="1" si="31"/>
        <v>#N/A</v>
      </c>
      <c r="S282" s="99"/>
      <c r="T282" s="350"/>
      <c r="U282" s="350"/>
      <c r="V282" s="349"/>
      <c r="W282" s="313"/>
      <c r="X282" s="302"/>
      <c r="Y282" s="211"/>
      <c r="Z282" s="320"/>
      <c r="AA282" s="246"/>
      <c r="AB282" s="125"/>
      <c r="AC282" s="125"/>
      <c r="AD282" s="125"/>
      <c r="AE282" s="125"/>
      <c r="AF282" s="125"/>
      <c r="AG282" s="125"/>
      <c r="AH282" s="125"/>
      <c r="AJ282" s="125"/>
      <c r="AK282" s="125"/>
      <c r="AM282" s="246"/>
      <c r="AO282" s="246"/>
      <c r="AP282" s="211"/>
      <c r="AQ282" s="211"/>
      <c r="AR282" s="199"/>
      <c r="AT282" s="225"/>
      <c r="AU282" s="225"/>
      <c r="AV282" s="225"/>
      <c r="AW282" s="99"/>
      <c r="AX282" s="199"/>
      <c r="AY282" s="199"/>
      <c r="AZ282" s="37"/>
      <c r="BA282" s="123"/>
      <c r="BB282" s="211"/>
      <c r="BC282" s="211"/>
      <c r="BD282" s="216"/>
      <c r="BE282" s="216"/>
      <c r="BF282" s="101"/>
      <c r="BG282" s="101"/>
      <c r="BH282" s="99"/>
    </row>
    <row r="283" spans="1:60" x14ac:dyDescent="0.25">
      <c r="A283">
        <v>251</v>
      </c>
      <c r="B283" s="61">
        <f ca="1">OFFSET(InputPriceData!B$15,CalculationsAndCharts!$A283+$A$11,0,1,1)</f>
        <v>42108</v>
      </c>
      <c r="C283" s="3">
        <f ca="1">OFFSET(InputPriceData!G$15,CalculationsAndCharts!$A283+$A$11,IF($C$7,8,0),1,1)</f>
        <v>75099900</v>
      </c>
      <c r="D283" s="4">
        <f ca="1">OFFSET(InputPriceData!C$15,CalculationsAndCharts!$A283+$A$11,IF($C$7,8,0),1,1)</f>
        <v>204.49</v>
      </c>
      <c r="E283" s="4">
        <f ca="1">OFFSET(InputPriceData!D$15,CalculationsAndCharts!$A283+$A$11,IF($C$7,8,0),1,1)</f>
        <v>205.33</v>
      </c>
      <c r="F283" s="4">
        <f ca="1">OFFSET(InputPriceData!E$15,CalculationsAndCharts!$A283+$A$11,IF($C$7,8,0),1,1)</f>
        <v>203.75</v>
      </c>
      <c r="G283" s="4">
        <f ca="1">OFFSET(InputPriceData!F$15,CalculationsAndCharts!$A283+$A$11,IF($C$7,8,0),1,1)</f>
        <v>205.11</v>
      </c>
      <c r="H283" s="342">
        <f t="shared" ca="1" si="26"/>
        <v>203.79772289967161</v>
      </c>
      <c r="I283" s="342">
        <f t="shared" ca="1" si="27"/>
        <v>203.55448894551307</v>
      </c>
      <c r="J283" s="340">
        <f t="shared" ca="1" si="28"/>
        <v>0.24323395415835242</v>
      </c>
      <c r="K283" s="170">
        <f t="shared" ca="1" si="24"/>
        <v>5.9162756455507483E-2</v>
      </c>
      <c r="L283" s="341">
        <f t="shared" ca="1" si="25"/>
        <v>0.58720753751621191</v>
      </c>
      <c r="M283" s="341">
        <f t="shared" ca="1" si="29"/>
        <v>-0.58720753751621191</v>
      </c>
      <c r="N283" s="170"/>
      <c r="O283" s="340"/>
      <c r="P283" s="3">
        <f t="shared" ca="1" si="30"/>
        <v>75099900</v>
      </c>
      <c r="Q283" s="3" t="e">
        <f t="shared" ca="1" si="31"/>
        <v>#N/A</v>
      </c>
      <c r="S283" s="99"/>
      <c r="T283" s="350"/>
      <c r="U283" s="350"/>
      <c r="V283" s="349"/>
      <c r="W283" s="313"/>
      <c r="X283" s="302"/>
      <c r="Y283" s="211"/>
      <c r="Z283" s="320"/>
      <c r="AA283" s="246"/>
      <c r="AB283" s="125"/>
      <c r="AC283" s="125"/>
      <c r="AD283" s="125"/>
      <c r="AE283" s="125"/>
      <c r="AF283" s="125"/>
      <c r="AG283" s="125"/>
      <c r="AH283" s="125"/>
      <c r="AJ283" s="125"/>
      <c r="AK283" s="125"/>
      <c r="AM283" s="246"/>
      <c r="AO283" s="246"/>
      <c r="AP283" s="211"/>
      <c r="AQ283" s="211"/>
      <c r="AR283" s="199"/>
      <c r="AT283" s="225"/>
      <c r="AU283" s="225"/>
      <c r="AV283" s="225"/>
      <c r="AW283" s="99"/>
      <c r="AX283" s="199"/>
      <c r="AY283" s="199"/>
      <c r="AZ283" s="37"/>
      <c r="BA283" s="123"/>
      <c r="BB283" s="211"/>
      <c r="BC283" s="211"/>
      <c r="BD283" s="216"/>
      <c r="BE283" s="216"/>
      <c r="BF283" s="101"/>
      <c r="BG283" s="101"/>
      <c r="BH283" s="99"/>
    </row>
    <row r="284" spans="1:60" x14ac:dyDescent="0.25">
      <c r="A284">
        <v>252</v>
      </c>
      <c r="B284" s="61">
        <f ca="1">OFFSET(InputPriceData!B$15,CalculationsAndCharts!$A284+$A$11,0,1,1)</f>
        <v>42107</v>
      </c>
      <c r="C284" s="3">
        <f ca="1">OFFSET(InputPriceData!G$15,CalculationsAndCharts!$A284+$A$11,IF($C$7,8,0),1,1)</f>
        <v>74436600</v>
      </c>
      <c r="D284" s="4">
        <f ca="1">OFFSET(InputPriceData!C$15,CalculationsAndCharts!$A284+$A$11,IF($C$7,8,0),1,1)</f>
        <v>205.48</v>
      </c>
      <c r="E284" s="4">
        <f ca="1">OFFSET(InputPriceData!D$15,CalculationsAndCharts!$A284+$A$11,IF($C$7,8,0),1,1)</f>
        <v>206.23</v>
      </c>
      <c r="F284" s="4">
        <f ca="1">OFFSET(InputPriceData!E$15,CalculationsAndCharts!$A284+$A$11,IF($C$7,8,0),1,1)</f>
        <v>204.66</v>
      </c>
      <c r="G284" s="4">
        <f ca="1">OFFSET(InputPriceData!F$15,CalculationsAndCharts!$A284+$A$11,IF($C$7,8,0),1,1)</f>
        <v>204.72</v>
      </c>
      <c r="H284" s="342">
        <f t="shared" ca="1" si="26"/>
        <v>203.61025474248183</v>
      </c>
      <c r="I284" s="342">
        <f t="shared" ca="1" si="27"/>
        <v>203.41307884965062</v>
      </c>
      <c r="J284" s="340">
        <f t="shared" ca="1" si="28"/>
        <v>0.19717589283100967</v>
      </c>
      <c r="K284" s="170">
        <f t="shared" ca="1" si="24"/>
        <v>3.8878332713705811E-2</v>
      </c>
      <c r="L284" s="341">
        <f t="shared" ca="1" si="25"/>
        <v>0.58804991836672749</v>
      </c>
      <c r="M284" s="341">
        <f t="shared" ca="1" si="29"/>
        <v>-0.58804991836672749</v>
      </c>
      <c r="N284" s="170"/>
      <c r="O284" s="340"/>
      <c r="P284" s="3" t="e">
        <f t="shared" ca="1" si="30"/>
        <v>#N/A</v>
      </c>
      <c r="Q284" s="3">
        <f t="shared" ca="1" si="31"/>
        <v>74436600</v>
      </c>
      <c r="S284" s="99"/>
      <c r="T284" s="350"/>
      <c r="U284" s="350"/>
      <c r="V284" s="349"/>
      <c r="W284" s="313"/>
      <c r="X284" s="302"/>
      <c r="Y284" s="211"/>
      <c r="Z284" s="320"/>
      <c r="AA284" s="246"/>
      <c r="AB284" s="125"/>
      <c r="AC284" s="125"/>
      <c r="AD284" s="125"/>
      <c r="AE284" s="125"/>
      <c r="AF284" s="125"/>
      <c r="AG284" s="125"/>
      <c r="AH284" s="125"/>
      <c r="AJ284" s="125"/>
      <c r="AK284" s="125"/>
      <c r="AM284" s="246"/>
      <c r="AO284" s="246"/>
      <c r="AP284" s="211"/>
      <c r="AQ284" s="211"/>
      <c r="AR284" s="199"/>
      <c r="AT284" s="225"/>
      <c r="AU284" s="225"/>
      <c r="AV284" s="225"/>
      <c r="AW284" s="99"/>
      <c r="AX284" s="199"/>
      <c r="AY284" s="199"/>
      <c r="AZ284" s="37"/>
      <c r="BA284" s="123"/>
      <c r="BB284" s="211"/>
      <c r="BC284" s="211"/>
      <c r="BD284" s="216"/>
      <c r="BE284" s="216"/>
      <c r="BF284" s="101"/>
      <c r="BG284" s="101"/>
      <c r="BH284" s="99"/>
    </row>
    <row r="285" spans="1:60" x14ac:dyDescent="0.25">
      <c r="A285">
        <v>253</v>
      </c>
      <c r="B285" s="61">
        <f ca="1">OFFSET(InputPriceData!B$15,CalculationsAndCharts!$A285+$A$11,0,1,1)</f>
        <v>42104</v>
      </c>
      <c r="C285" s="3">
        <f ca="1">OFFSET(InputPriceData!G$15,CalculationsAndCharts!$A285+$A$11,IF($C$7,8,0),1,1)</f>
        <v>72722900</v>
      </c>
      <c r="D285" s="4">
        <f ca="1">OFFSET(InputPriceData!C$15,CalculationsAndCharts!$A285+$A$11,IF($C$7,8,0),1,1)</f>
        <v>204.83</v>
      </c>
      <c r="E285" s="4">
        <f ca="1">OFFSET(InputPriceData!D$15,CalculationsAndCharts!$A285+$A$11,IF($C$7,8,0),1,1)</f>
        <v>205.7</v>
      </c>
      <c r="F285" s="4">
        <f ca="1">OFFSET(InputPriceData!E$15,CalculationsAndCharts!$A285+$A$11,IF($C$7,8,0),1,1)</f>
        <v>204.59</v>
      </c>
      <c r="G285" s="4">
        <f ca="1">OFFSET(InputPriceData!F$15,CalculationsAndCharts!$A285+$A$11,IF($C$7,8,0),1,1)</f>
        <v>205.65</v>
      </c>
      <c r="H285" s="342">
        <f t="shared" ca="1" si="26"/>
        <v>203.45171970569351</v>
      </c>
      <c r="I285" s="342">
        <f t="shared" ca="1" si="27"/>
        <v>203.29426783598251</v>
      </c>
      <c r="J285" s="340">
        <f t="shared" ca="1" si="28"/>
        <v>0.15745186971080449</v>
      </c>
      <c r="K285" s="170">
        <f t="shared" ca="1" si="24"/>
        <v>2.4791091275428154E-2</v>
      </c>
      <c r="L285" s="341">
        <f t="shared" ca="1" si="25"/>
        <v>0.58808794714358392</v>
      </c>
      <c r="M285" s="341">
        <f t="shared" ca="1" si="29"/>
        <v>-0.58808794714358392</v>
      </c>
      <c r="N285" s="170"/>
      <c r="O285" s="340"/>
      <c r="P285" s="3">
        <f t="shared" ca="1" si="30"/>
        <v>72722900</v>
      </c>
      <c r="Q285" s="3" t="e">
        <f t="shared" ca="1" si="31"/>
        <v>#N/A</v>
      </c>
      <c r="S285" s="99"/>
      <c r="T285" s="350"/>
      <c r="U285" s="350"/>
      <c r="V285" s="349"/>
      <c r="W285" s="313"/>
      <c r="X285" s="302"/>
      <c r="Y285" s="211"/>
      <c r="Z285" s="320"/>
      <c r="AA285" s="246"/>
      <c r="AB285" s="125"/>
      <c r="AC285" s="125"/>
      <c r="AD285" s="125"/>
      <c r="AE285" s="125"/>
      <c r="AF285" s="125"/>
      <c r="AG285" s="125"/>
      <c r="AH285" s="125"/>
      <c r="AJ285" s="125"/>
      <c r="AK285" s="125"/>
      <c r="AM285" s="246"/>
      <c r="AO285" s="246"/>
      <c r="AP285" s="211"/>
      <c r="AQ285" s="211"/>
      <c r="AR285" s="199"/>
      <c r="AT285" s="225"/>
      <c r="AU285" s="225"/>
      <c r="AV285" s="225"/>
      <c r="AW285" s="99"/>
      <c r="AX285" s="199"/>
      <c r="AY285" s="199"/>
      <c r="AZ285" s="37"/>
      <c r="BA285" s="123"/>
      <c r="BB285" s="211"/>
      <c r="BC285" s="211"/>
      <c r="BD285" s="216"/>
      <c r="BE285" s="216"/>
      <c r="BF285" s="101"/>
      <c r="BG285" s="101"/>
      <c r="BH285" s="99"/>
    </row>
    <row r="286" spans="1:60" x14ac:dyDescent="0.25">
      <c r="A286">
        <v>254</v>
      </c>
      <c r="B286" s="61">
        <f ca="1">OFFSET(InputPriceData!B$15,CalculationsAndCharts!$A286+$A$11,0,1,1)</f>
        <v>42103</v>
      </c>
      <c r="C286" s="3">
        <f ca="1">OFFSET(InputPriceData!G$15,CalculationsAndCharts!$A286+$A$11,IF($C$7,8,0),1,1)</f>
        <v>85548900</v>
      </c>
      <c r="D286" s="4">
        <f ca="1">OFFSET(InputPriceData!C$15,CalculationsAndCharts!$A286+$A$11,IF($C$7,8,0),1,1)</f>
        <v>203.44</v>
      </c>
      <c r="E286" s="4">
        <f ca="1">OFFSET(InputPriceData!D$15,CalculationsAndCharts!$A286+$A$11,IF($C$7,8,0),1,1)</f>
        <v>204.81</v>
      </c>
      <c r="F286" s="4">
        <f ca="1">OFFSET(InputPriceData!E$15,CalculationsAndCharts!$A286+$A$11,IF($C$7,8,0),1,1)</f>
        <v>202.86</v>
      </c>
      <c r="G286" s="4">
        <f ca="1">OFFSET(InputPriceData!F$15,CalculationsAndCharts!$A286+$A$11,IF($C$7,8,0),1,1)</f>
        <v>204.54</v>
      </c>
      <c r="H286" s="342">
        <f t="shared" ca="1" si="26"/>
        <v>203.13767966364972</v>
      </c>
      <c r="I286" s="342">
        <f t="shared" ca="1" si="27"/>
        <v>203.08011036652638</v>
      </c>
      <c r="J286" s="340">
        <f t="shared" ca="1" si="28"/>
        <v>5.7569297123135257E-2</v>
      </c>
      <c r="K286" s="170">
        <f t="shared" ca="1" si="24"/>
        <v>3.3142239712518292E-3</v>
      </c>
      <c r="L286" s="341">
        <f t="shared" ca="1" si="25"/>
        <v>0.58816236023513924</v>
      </c>
      <c r="M286" s="341">
        <f t="shared" ca="1" si="29"/>
        <v>-0.58816236023513924</v>
      </c>
      <c r="N286" s="170"/>
      <c r="O286" s="340"/>
      <c r="P286" s="3">
        <f t="shared" ca="1" si="30"/>
        <v>85548900</v>
      </c>
      <c r="Q286" s="3" t="e">
        <f t="shared" ca="1" si="31"/>
        <v>#N/A</v>
      </c>
      <c r="S286" s="99"/>
      <c r="T286" s="350"/>
      <c r="U286" s="350"/>
      <c r="V286" s="349"/>
      <c r="W286" s="313"/>
      <c r="X286" s="302"/>
      <c r="Y286" s="211"/>
      <c r="Z286" s="320"/>
      <c r="AA286" s="246"/>
      <c r="AB286" s="125"/>
      <c r="AC286" s="125"/>
      <c r="AD286" s="125"/>
      <c r="AE286" s="125"/>
      <c r="AF286" s="125"/>
      <c r="AG286" s="125"/>
      <c r="AH286" s="125"/>
      <c r="AJ286" s="125"/>
      <c r="AK286" s="125"/>
      <c r="AM286" s="246"/>
      <c r="AO286" s="246"/>
      <c r="AP286" s="211"/>
      <c r="AQ286" s="211"/>
      <c r="AR286" s="199"/>
      <c r="AT286" s="225"/>
      <c r="AU286" s="225"/>
      <c r="AV286" s="225"/>
      <c r="AW286" s="99"/>
      <c r="AX286" s="199"/>
      <c r="AY286" s="199"/>
      <c r="AZ286" s="37"/>
      <c r="BA286" s="123"/>
      <c r="BB286" s="211"/>
      <c r="BC286" s="211"/>
      <c r="BD286" s="216"/>
      <c r="BE286" s="216"/>
      <c r="BF286" s="101"/>
      <c r="BG286" s="101"/>
      <c r="BH286" s="99"/>
    </row>
    <row r="287" spans="1:60" x14ac:dyDescent="0.25">
      <c r="A287">
        <v>255</v>
      </c>
      <c r="B287" s="61">
        <f ca="1">OFFSET(InputPriceData!B$15,CalculationsAndCharts!$A287+$A$11,0,1,1)</f>
        <v>42102</v>
      </c>
      <c r="C287" s="3">
        <f ca="1">OFFSET(InputPriceData!G$15,CalculationsAndCharts!$A287+$A$11,IF($C$7,8,0),1,1)</f>
        <v>89351900</v>
      </c>
      <c r="D287" s="4">
        <f ca="1">OFFSET(InputPriceData!C$15,CalculationsAndCharts!$A287+$A$11,IF($C$7,8,0),1,1)</f>
        <v>203.21</v>
      </c>
      <c r="E287" s="4">
        <f ca="1">OFFSET(InputPriceData!D$15,CalculationsAndCharts!$A287+$A$11,IF($C$7,8,0),1,1)</f>
        <v>204.15</v>
      </c>
      <c r="F287" s="4">
        <f ca="1">OFFSET(InputPriceData!E$15,CalculationsAndCharts!$A287+$A$11,IF($C$7,8,0),1,1)</f>
        <v>202.75</v>
      </c>
      <c r="G287" s="4">
        <f ca="1">OFFSET(InputPriceData!F$15,CalculationsAndCharts!$A287+$A$11,IF($C$7,8,0),1,1)</f>
        <v>203.63</v>
      </c>
      <c r="H287" s="342">
        <f t="shared" ca="1" si="26"/>
        <v>202.93734818702825</v>
      </c>
      <c r="I287" s="342">
        <f t="shared" ca="1" si="27"/>
        <v>202.94739312711971</v>
      </c>
      <c r="J287" s="340">
        <f t="shared" ca="1" si="28"/>
        <v>-1.0044940091661202E-2</v>
      </c>
      <c r="K287" s="170">
        <f t="shared" ca="1" si="24"/>
        <v>1.0090082144506255E-4</v>
      </c>
      <c r="L287" s="341">
        <f t="shared" ca="1" si="25"/>
        <v>0.58812706006672266</v>
      </c>
      <c r="M287" s="341">
        <f t="shared" ca="1" si="29"/>
        <v>-0.58812706006672266</v>
      </c>
      <c r="N287" s="170"/>
      <c r="O287" s="340"/>
      <c r="P287" s="3">
        <f t="shared" ca="1" si="30"/>
        <v>89351900</v>
      </c>
      <c r="Q287" s="3" t="e">
        <f t="shared" ca="1" si="31"/>
        <v>#N/A</v>
      </c>
      <c r="S287" s="99"/>
      <c r="T287" s="350"/>
      <c r="U287" s="350"/>
      <c r="V287" s="349"/>
      <c r="W287" s="313"/>
      <c r="X287" s="302"/>
      <c r="Y287" s="211"/>
      <c r="Z287" s="320"/>
      <c r="AA287" s="246"/>
      <c r="AB287" s="125"/>
      <c r="AC287" s="125"/>
      <c r="AD287" s="125"/>
      <c r="AE287" s="125"/>
      <c r="AF287" s="125"/>
      <c r="AG287" s="125"/>
      <c r="AH287" s="125"/>
      <c r="AJ287" s="125"/>
      <c r="AK287" s="125"/>
      <c r="AM287" s="246"/>
      <c r="AO287" s="246"/>
      <c r="AP287" s="211"/>
      <c r="AQ287" s="211"/>
      <c r="AR287" s="199"/>
      <c r="AT287" s="225"/>
      <c r="AU287" s="225"/>
      <c r="AV287" s="225"/>
      <c r="AW287" s="99"/>
      <c r="AX287" s="199"/>
      <c r="AY287" s="199"/>
      <c r="AZ287" s="37"/>
      <c r="BA287" s="123"/>
      <c r="BB287" s="211"/>
      <c r="BC287" s="211"/>
      <c r="BD287" s="216"/>
      <c r="BE287" s="216"/>
      <c r="BF287" s="101"/>
      <c r="BG287" s="101"/>
      <c r="BH287" s="99"/>
    </row>
    <row r="288" spans="1:60" x14ac:dyDescent="0.25">
      <c r="A288">
        <v>256</v>
      </c>
      <c r="B288" s="61">
        <f ca="1">OFFSET(InputPriceData!B$15,CalculationsAndCharts!$A288+$A$11,0,1,1)</f>
        <v>42101</v>
      </c>
      <c r="C288" s="3">
        <f ca="1">OFFSET(InputPriceData!G$15,CalculationsAndCharts!$A288+$A$11,IF($C$7,8,0),1,1)</f>
        <v>81236300</v>
      </c>
      <c r="D288" s="4">
        <f ca="1">OFFSET(InputPriceData!C$15,CalculationsAndCharts!$A288+$A$11,IF($C$7,8,0),1,1)</f>
        <v>203.52</v>
      </c>
      <c r="E288" s="4">
        <f ca="1">OFFSET(InputPriceData!D$15,CalculationsAndCharts!$A288+$A$11,IF($C$7,8,0),1,1)</f>
        <v>204.4</v>
      </c>
      <c r="F288" s="4">
        <f ca="1">OFFSET(InputPriceData!E$15,CalculationsAndCharts!$A288+$A$11,IF($C$7,8,0),1,1)</f>
        <v>202.91</v>
      </c>
      <c r="G288" s="4">
        <f ca="1">OFFSET(InputPriceData!F$15,CalculationsAndCharts!$A288+$A$11,IF($C$7,8,0),1,1)</f>
        <v>202.95</v>
      </c>
      <c r="H288" s="342">
        <f t="shared" ca="1" si="26"/>
        <v>202.83839792803226</v>
      </c>
      <c r="I288" s="342">
        <f t="shared" ca="1" si="27"/>
        <v>202.88533795685788</v>
      </c>
      <c r="J288" s="340">
        <f t="shared" ca="1" si="28"/>
        <v>-4.6940028825802366E-2</v>
      </c>
      <c r="K288" s="170">
        <f t="shared" ca="1" si="24"/>
        <v>2.2033663061671572E-3</v>
      </c>
      <c r="L288" s="341">
        <f t="shared" ca="1" si="25"/>
        <v>0.58812548748994686</v>
      </c>
      <c r="M288" s="341">
        <f t="shared" ca="1" si="29"/>
        <v>-0.58812548748994686</v>
      </c>
      <c r="N288" s="170"/>
      <c r="O288" s="340"/>
      <c r="P288" s="3" t="e">
        <f t="shared" ca="1" si="30"/>
        <v>#N/A</v>
      </c>
      <c r="Q288" s="3">
        <f t="shared" ca="1" si="31"/>
        <v>81236300</v>
      </c>
      <c r="S288" s="99"/>
      <c r="T288" s="350"/>
      <c r="U288" s="350"/>
      <c r="V288" s="349"/>
      <c r="W288" s="313"/>
      <c r="X288" s="302"/>
      <c r="Y288" s="211"/>
      <c r="Z288" s="320"/>
      <c r="AA288" s="246"/>
      <c r="AB288" s="125"/>
      <c r="AC288" s="125"/>
      <c r="AD288" s="125"/>
      <c r="AE288" s="125"/>
      <c r="AF288" s="125"/>
      <c r="AG288" s="125"/>
      <c r="AH288" s="125"/>
      <c r="AJ288" s="125"/>
      <c r="AK288" s="125"/>
      <c r="AM288" s="246"/>
      <c r="AO288" s="246"/>
      <c r="AP288" s="211"/>
      <c r="AQ288" s="211"/>
      <c r="AR288" s="199"/>
      <c r="AT288" s="225"/>
      <c r="AU288" s="225"/>
      <c r="AV288" s="225"/>
      <c r="AW288" s="99"/>
      <c r="AX288" s="199"/>
      <c r="AY288" s="199"/>
      <c r="AZ288" s="37"/>
      <c r="BA288" s="123"/>
      <c r="BB288" s="211"/>
      <c r="BC288" s="211"/>
      <c r="BD288" s="216"/>
      <c r="BE288" s="216"/>
      <c r="BF288" s="101"/>
      <c r="BG288" s="101"/>
      <c r="BH288" s="99"/>
    </row>
    <row r="289" spans="1:60" x14ac:dyDescent="0.25">
      <c r="A289">
        <v>257</v>
      </c>
      <c r="B289" s="61">
        <f ca="1">OFFSET(InputPriceData!B$15,CalculationsAndCharts!$A289+$A$11,0,1,1)</f>
        <v>42100</v>
      </c>
      <c r="C289" s="3">
        <f ca="1">OFFSET(InputPriceData!G$15,CalculationsAndCharts!$A289+$A$11,IF($C$7,8,0),1,1)</f>
        <v>114368200</v>
      </c>
      <c r="D289" s="4">
        <f ca="1">OFFSET(InputPriceData!C$15,CalculationsAndCharts!$A289+$A$11,IF($C$7,8,0),1,1)</f>
        <v>201.08</v>
      </c>
      <c r="E289" s="4">
        <f ca="1">OFFSET(InputPriceData!D$15,CalculationsAndCharts!$A289+$A$11,IF($C$7,8,0),1,1)</f>
        <v>204.09</v>
      </c>
      <c r="F289" s="4">
        <f ca="1">OFFSET(InputPriceData!E$15,CalculationsAndCharts!$A289+$A$11,IF($C$7,8,0),1,1)</f>
        <v>200.92</v>
      </c>
      <c r="G289" s="4">
        <f ca="1">OFFSET(InputPriceData!F$15,CalculationsAndCharts!$A289+$A$11,IF($C$7,8,0),1,1)</f>
        <v>203.49</v>
      </c>
      <c r="H289" s="342">
        <f t="shared" ca="1" si="26"/>
        <v>202.82245477489403</v>
      </c>
      <c r="I289" s="342">
        <f t="shared" ca="1" si="27"/>
        <v>202.87945958929953</v>
      </c>
      <c r="J289" s="340">
        <f t="shared" ca="1" si="28"/>
        <v>-5.7004814405694125E-2</v>
      </c>
      <c r="K289" s="170">
        <f t="shared" ref="K289:K352" ca="1" si="32">J289*J289</f>
        <v>3.2495488654276324E-3</v>
      </c>
      <c r="L289" s="341">
        <f t="shared" ref="L289:L352" ca="1" si="33">SQRT(SUM(OFFSET(K289,0,0,$A$18,1))/$A$18)</f>
        <v>0.58821610809511826</v>
      </c>
      <c r="M289" s="341">
        <f t="shared" ca="1" si="29"/>
        <v>-0.58821610809511826</v>
      </c>
      <c r="N289" s="170"/>
      <c r="O289" s="340"/>
      <c r="P289" s="3">
        <f t="shared" ca="1" si="30"/>
        <v>114368200</v>
      </c>
      <c r="Q289" s="3" t="e">
        <f t="shared" ca="1" si="31"/>
        <v>#N/A</v>
      </c>
      <c r="S289" s="99"/>
      <c r="T289" s="350"/>
      <c r="U289" s="350"/>
      <c r="V289" s="349"/>
      <c r="W289" s="313"/>
      <c r="X289" s="302"/>
      <c r="Y289" s="211"/>
      <c r="Z289" s="320"/>
      <c r="AA289" s="246"/>
      <c r="AB289" s="125"/>
      <c r="AC289" s="125"/>
      <c r="AD289" s="125"/>
      <c r="AE289" s="125"/>
      <c r="AF289" s="125"/>
      <c r="AG289" s="125"/>
      <c r="AH289" s="125"/>
      <c r="AJ289" s="125"/>
      <c r="AK289" s="125"/>
      <c r="AM289" s="246"/>
      <c r="AO289" s="246"/>
      <c r="AP289" s="211"/>
      <c r="AQ289" s="211"/>
      <c r="AR289" s="199"/>
      <c r="AT289" s="225"/>
      <c r="AU289" s="225"/>
      <c r="AV289" s="225"/>
      <c r="AW289" s="99"/>
      <c r="AX289" s="199"/>
      <c r="AY289" s="199"/>
      <c r="AZ289" s="37"/>
      <c r="BA289" s="123"/>
      <c r="BB289" s="211"/>
      <c r="BC289" s="211"/>
      <c r="BD289" s="216"/>
      <c r="BE289" s="216"/>
      <c r="BF289" s="101"/>
      <c r="BG289" s="101"/>
      <c r="BH289" s="99"/>
    </row>
    <row r="290" spans="1:60" x14ac:dyDescent="0.25">
      <c r="A290">
        <v>258</v>
      </c>
      <c r="B290" s="61">
        <f ca="1">OFFSET(InputPriceData!B$15,CalculationsAndCharts!$A290+$A$11,0,1,1)</f>
        <v>42096</v>
      </c>
      <c r="C290" s="3">
        <f ca="1">OFFSET(InputPriceData!G$15,CalculationsAndCharts!$A290+$A$11,IF($C$7,8,0),1,1)</f>
        <v>86900900</v>
      </c>
      <c r="D290" s="4">
        <f ca="1">OFFSET(InputPriceData!C$15,CalculationsAndCharts!$A290+$A$11,IF($C$7,8,0),1,1)</f>
        <v>201.32</v>
      </c>
      <c r="E290" s="4">
        <f ca="1">OFFSET(InputPriceData!D$15,CalculationsAndCharts!$A290+$A$11,IF($C$7,8,0),1,1)</f>
        <v>202.66</v>
      </c>
      <c r="F290" s="4">
        <f ca="1">OFFSET(InputPriceData!E$15,CalculationsAndCharts!$A290+$A$11,IF($C$7,8,0),1,1)</f>
        <v>201.11</v>
      </c>
      <c r="G290" s="4">
        <f ca="1">OFFSET(InputPriceData!F$15,CalculationsAndCharts!$A290+$A$11,IF($C$7,8,0),1,1)</f>
        <v>202.13</v>
      </c>
      <c r="H290" s="342">
        <f t="shared" ref="H290:H353" ca="1" si="34">IF($A290&gt;$A$8,0,IF($A290=$A$8,$G290,$C$16*$G290+$D$16*H291))</f>
        <v>202.72709117130745</v>
      </c>
      <c r="I290" s="342">
        <f t="shared" ref="I290:I353" ca="1" si="35">IF($A290&gt;$A$8,0,IF($A290=$A$8,$G290,$C$17*$G290+$D$17*I291))</f>
        <v>202.8239559155995</v>
      </c>
      <c r="J290" s="340">
        <f t="shared" ref="J290:J353" ca="1" si="36" xml:space="preserve"> ($C$16 - $C$17)*$G290 + ($C$17*$D$16 - $C$16*$D$17)*$G291 + ($D$16 + $D$17)*J291 - $D$16*$D$17*J292</f>
        <v>-9.6864744292239541E-2</v>
      </c>
      <c r="K290" s="170">
        <f t="shared" ca="1" si="32"/>
        <v>9.3827786868009525E-3</v>
      </c>
      <c r="L290" s="341">
        <f t="shared" ca="1" si="33"/>
        <v>0.58867303385595071</v>
      </c>
      <c r="M290" s="341">
        <f t="shared" ref="M290:M353" ca="1" si="37">-L290</f>
        <v>-0.58867303385595071</v>
      </c>
      <c r="N290" s="170"/>
      <c r="O290" s="340"/>
      <c r="P290" s="3">
        <f t="shared" ref="P290:P353" ca="1" si="38">IF(G290&gt;=D290,C290,NA())</f>
        <v>86900900</v>
      </c>
      <c r="Q290" s="3" t="e">
        <f t="shared" ref="Q290:Q353" ca="1" si="39">IF(G290&lt;D290,C290,NA())</f>
        <v>#N/A</v>
      </c>
      <c r="S290" s="99"/>
      <c r="T290" s="350"/>
      <c r="U290" s="350"/>
      <c r="V290" s="349"/>
      <c r="W290" s="313"/>
      <c r="X290" s="302"/>
      <c r="Y290" s="211"/>
      <c r="Z290" s="320"/>
      <c r="AA290" s="246"/>
      <c r="AB290" s="125"/>
      <c r="AC290" s="125"/>
      <c r="AD290" s="125"/>
      <c r="AE290" s="125"/>
      <c r="AF290" s="125"/>
      <c r="AG290" s="125"/>
      <c r="AH290" s="125"/>
      <c r="AJ290" s="125"/>
      <c r="AK290" s="125"/>
      <c r="AM290" s="246"/>
      <c r="AO290" s="246"/>
      <c r="AP290" s="211"/>
      <c r="AQ290" s="211"/>
      <c r="AR290" s="199"/>
      <c r="AT290" s="225"/>
      <c r="AU290" s="225"/>
      <c r="AV290" s="225"/>
      <c r="AW290" s="99"/>
      <c r="AX290" s="199"/>
      <c r="AY290" s="199"/>
      <c r="AZ290" s="37"/>
      <c r="BA290" s="123"/>
      <c r="BB290" s="211"/>
      <c r="BC290" s="211"/>
      <c r="BD290" s="216"/>
      <c r="BE290" s="216"/>
      <c r="BF290" s="101"/>
      <c r="BG290" s="101"/>
      <c r="BH290" s="99"/>
    </row>
    <row r="291" spans="1:60" x14ac:dyDescent="0.25">
      <c r="A291">
        <v>259</v>
      </c>
      <c r="B291" s="61">
        <f ca="1">OFFSET(InputPriceData!B$15,CalculationsAndCharts!$A291+$A$11,0,1,1)</f>
        <v>42095</v>
      </c>
      <c r="C291" s="3">
        <f ca="1">OFFSET(InputPriceData!G$15,CalculationsAndCharts!$A291+$A$11,IF($C$7,8,0),1,1)</f>
        <v>137303600</v>
      </c>
      <c r="D291" s="4">
        <f ca="1">OFFSET(InputPriceData!C$15,CalculationsAndCharts!$A291+$A$11,IF($C$7,8,0),1,1)</f>
        <v>202.08</v>
      </c>
      <c r="E291" s="4">
        <f ca="1">OFFSET(InputPriceData!D$15,CalculationsAndCharts!$A291+$A$11,IF($C$7,8,0),1,1)</f>
        <v>202.11</v>
      </c>
      <c r="F291" s="4">
        <f ca="1">OFFSET(InputPriceData!E$15,CalculationsAndCharts!$A291+$A$11,IF($C$7,8,0),1,1)</f>
        <v>200.24</v>
      </c>
      <c r="G291" s="4">
        <f ca="1">OFFSET(InputPriceData!F$15,CalculationsAndCharts!$A291+$A$11,IF($C$7,8,0),1,1)</f>
        <v>201.4</v>
      </c>
      <c r="H291" s="342">
        <f t="shared" ca="1" si="34"/>
        <v>202.81238991006563</v>
      </c>
      <c r="I291" s="342">
        <f t="shared" ca="1" si="35"/>
        <v>202.88704281701763</v>
      </c>
      <c r="J291" s="340">
        <f t="shared" ca="1" si="36"/>
        <v>-7.465290695218918E-2</v>
      </c>
      <c r="K291" s="170">
        <f t="shared" ca="1" si="32"/>
        <v>5.5730565164122158E-3</v>
      </c>
      <c r="L291" s="341">
        <f t="shared" ca="1" si="33"/>
        <v>0.59043695943192009</v>
      </c>
      <c r="M291" s="341">
        <f t="shared" ca="1" si="37"/>
        <v>-0.59043695943192009</v>
      </c>
      <c r="N291" s="170"/>
      <c r="O291" s="340"/>
      <c r="P291" s="3" t="e">
        <f t="shared" ca="1" si="38"/>
        <v>#N/A</v>
      </c>
      <c r="Q291" s="3">
        <f t="shared" ca="1" si="39"/>
        <v>137303600</v>
      </c>
      <c r="S291" s="99"/>
      <c r="T291" s="350"/>
      <c r="U291" s="350"/>
      <c r="V291" s="349"/>
      <c r="W291" s="313"/>
      <c r="X291" s="302"/>
      <c r="Y291" s="211"/>
      <c r="Z291" s="320"/>
      <c r="AA291" s="246"/>
      <c r="AB291" s="125"/>
      <c r="AC291" s="125"/>
      <c r="AD291" s="125"/>
      <c r="AE291" s="125"/>
      <c r="AF291" s="125"/>
      <c r="AG291" s="125"/>
      <c r="AH291" s="125"/>
      <c r="AJ291" s="125"/>
      <c r="AK291" s="125"/>
      <c r="AM291" s="246"/>
      <c r="AO291" s="246"/>
      <c r="AP291" s="211"/>
      <c r="AQ291" s="211"/>
      <c r="AR291" s="199"/>
      <c r="AT291" s="225"/>
      <c r="AU291" s="225"/>
      <c r="AV291" s="225"/>
      <c r="AW291" s="99"/>
      <c r="AX291" s="199"/>
      <c r="AY291" s="199"/>
      <c r="AZ291" s="37"/>
      <c r="BA291" s="123"/>
      <c r="BB291" s="211"/>
      <c r="BC291" s="211"/>
      <c r="BD291" s="216"/>
      <c r="BE291" s="216"/>
      <c r="BF291" s="101"/>
      <c r="BG291" s="101"/>
      <c r="BH291" s="99"/>
    </row>
    <row r="292" spans="1:60" x14ac:dyDescent="0.25">
      <c r="A292">
        <v>260</v>
      </c>
      <c r="B292" s="61">
        <f ca="1">OFFSET(InputPriceData!B$15,CalculationsAndCharts!$A292+$A$11,0,1,1)</f>
        <v>42094</v>
      </c>
      <c r="C292" s="3">
        <f ca="1">OFFSET(InputPriceData!G$15,CalculationsAndCharts!$A292+$A$11,IF($C$7,8,0),1,1)</f>
        <v>126768700</v>
      </c>
      <c r="D292" s="4">
        <f ca="1">OFFSET(InputPriceData!C$15,CalculationsAndCharts!$A292+$A$11,IF($C$7,8,0),1,1)</f>
        <v>202.93</v>
      </c>
      <c r="E292" s="4">
        <f ca="1">OFFSET(InputPriceData!D$15,CalculationsAndCharts!$A292+$A$11,IF($C$7,8,0),1,1)</f>
        <v>203.75</v>
      </c>
      <c r="F292" s="4">
        <f ca="1">OFFSET(InputPriceData!E$15,CalculationsAndCharts!$A292+$A$11,IF($C$7,8,0),1,1)</f>
        <v>202.05</v>
      </c>
      <c r="G292" s="4">
        <f ca="1">OFFSET(InputPriceData!F$15,CalculationsAndCharts!$A292+$A$11,IF($C$7,8,0),1,1)</f>
        <v>202.12</v>
      </c>
      <c r="H292" s="342">
        <f t="shared" ca="1" si="34"/>
        <v>203.01415989721784</v>
      </c>
      <c r="I292" s="342">
        <f t="shared" ca="1" si="35"/>
        <v>203.02222852765561</v>
      </c>
      <c r="J292" s="340">
        <f t="shared" ca="1" si="36"/>
        <v>-8.0686304379411662E-3</v>
      </c>
      <c r="K292" s="170">
        <f t="shared" ca="1" si="32"/>
        <v>6.5102797144070656E-5</v>
      </c>
      <c r="L292" s="341">
        <f t="shared" ca="1" si="33"/>
        <v>0.59281513452423784</v>
      </c>
      <c r="M292" s="341">
        <f t="shared" ca="1" si="37"/>
        <v>-0.59281513452423784</v>
      </c>
      <c r="N292" s="170"/>
      <c r="O292" s="340"/>
      <c r="P292" s="3" t="e">
        <f t="shared" ca="1" si="38"/>
        <v>#N/A</v>
      </c>
      <c r="Q292" s="3">
        <f t="shared" ca="1" si="39"/>
        <v>126768700</v>
      </c>
      <c r="S292" s="99"/>
      <c r="T292" s="350"/>
      <c r="U292" s="350"/>
      <c r="V292" s="349"/>
      <c r="W292" s="313"/>
      <c r="X292" s="302"/>
      <c r="Y292" s="211"/>
      <c r="Z292" s="320"/>
      <c r="AA292" s="246"/>
      <c r="AB292" s="125"/>
      <c r="AC292" s="125"/>
      <c r="AD292" s="125"/>
      <c r="AE292" s="125"/>
      <c r="AF292" s="125"/>
      <c r="AG292" s="125"/>
      <c r="AH292" s="125"/>
      <c r="AJ292" s="125"/>
      <c r="AK292" s="125"/>
      <c r="AM292" s="246"/>
      <c r="AO292" s="246"/>
      <c r="AP292" s="211"/>
      <c r="AQ292" s="211"/>
      <c r="AR292" s="199"/>
      <c r="AT292" s="225"/>
      <c r="AU292" s="225"/>
      <c r="AV292" s="225"/>
      <c r="AW292" s="99"/>
      <c r="AX292" s="199"/>
      <c r="AY292" s="199"/>
      <c r="AZ292" s="37"/>
      <c r="BA292" s="123"/>
      <c r="BB292" s="211"/>
      <c r="BC292" s="211"/>
      <c r="BD292" s="216"/>
      <c r="BE292" s="216"/>
      <c r="BF292" s="101"/>
      <c r="BG292" s="101"/>
      <c r="BH292" s="99"/>
    </row>
    <row r="293" spans="1:60" x14ac:dyDescent="0.25">
      <c r="A293">
        <v>261</v>
      </c>
      <c r="B293" s="61">
        <f ca="1">OFFSET(InputPriceData!B$15,CalculationsAndCharts!$A293+$A$11,0,1,1)</f>
        <v>42093</v>
      </c>
      <c r="C293" s="3">
        <f ca="1">OFFSET(InputPriceData!G$15,CalculationsAndCharts!$A293+$A$11,IF($C$7,8,0),1,1)</f>
        <v>96180400</v>
      </c>
      <c r="D293" s="4">
        <f ca="1">OFFSET(InputPriceData!C$15,CalculationsAndCharts!$A293+$A$11,IF($C$7,8,0),1,1)</f>
        <v>202.66</v>
      </c>
      <c r="E293" s="4">
        <f ca="1">OFFSET(InputPriceData!D$15,CalculationsAndCharts!$A293+$A$11,IF($C$7,8,0),1,1)</f>
        <v>204.25</v>
      </c>
      <c r="F293" s="4">
        <f ca="1">OFFSET(InputPriceData!E$15,CalculationsAndCharts!$A293+$A$11,IF($C$7,8,0),1,1)</f>
        <v>202.64</v>
      </c>
      <c r="G293" s="4">
        <f ca="1">OFFSET(InputPriceData!F$15,CalculationsAndCharts!$A293+$A$11,IF($C$7,8,0),1,1)</f>
        <v>203.9</v>
      </c>
      <c r="H293" s="342">
        <f t="shared" ca="1" si="34"/>
        <v>203.14189702539184</v>
      </c>
      <c r="I293" s="342">
        <f t="shared" ca="1" si="35"/>
        <v>203.10424930289705</v>
      </c>
      <c r="J293" s="340">
        <f t="shared" ca="1" si="36"/>
        <v>3.7647722494599647E-2</v>
      </c>
      <c r="K293" s="170">
        <f t="shared" ca="1" si="32"/>
        <v>1.4173510090303844E-3</v>
      </c>
      <c r="L293" s="341">
        <f t="shared" ca="1" si="33"/>
        <v>0.59528448816456769</v>
      </c>
      <c r="M293" s="341">
        <f t="shared" ca="1" si="37"/>
        <v>-0.59528448816456769</v>
      </c>
      <c r="N293" s="170"/>
      <c r="O293" s="340"/>
      <c r="P293" s="3">
        <f t="shared" ca="1" si="38"/>
        <v>96180400</v>
      </c>
      <c r="Q293" s="3" t="e">
        <f t="shared" ca="1" si="39"/>
        <v>#N/A</v>
      </c>
      <c r="S293" s="99"/>
      <c r="T293" s="350"/>
      <c r="U293" s="350"/>
      <c r="V293" s="349"/>
      <c r="W293" s="313"/>
      <c r="X293" s="302"/>
      <c r="Y293" s="211"/>
      <c r="Z293" s="320"/>
      <c r="AA293" s="246"/>
      <c r="AB293" s="125"/>
      <c r="AC293" s="125"/>
      <c r="AD293" s="125"/>
      <c r="AE293" s="125"/>
      <c r="AF293" s="125"/>
      <c r="AG293" s="125"/>
      <c r="AH293" s="125"/>
      <c r="AJ293" s="125"/>
      <c r="AK293" s="125"/>
      <c r="AM293" s="246"/>
      <c r="AO293" s="246"/>
      <c r="AP293" s="211"/>
      <c r="AQ293" s="211"/>
      <c r="AR293" s="199"/>
      <c r="AT293" s="225"/>
      <c r="AU293" s="225"/>
      <c r="AV293" s="225"/>
      <c r="AW293" s="99"/>
      <c r="AX293" s="199"/>
      <c r="AY293" s="199"/>
      <c r="AZ293" s="37"/>
      <c r="BA293" s="123"/>
      <c r="BB293" s="211"/>
      <c r="BC293" s="211"/>
      <c r="BD293" s="216"/>
      <c r="BE293" s="216"/>
      <c r="BF293" s="101"/>
      <c r="BG293" s="101"/>
      <c r="BH293" s="99"/>
    </row>
    <row r="294" spans="1:60" x14ac:dyDescent="0.25">
      <c r="A294">
        <v>262</v>
      </c>
      <c r="B294" s="61">
        <f ca="1">OFFSET(InputPriceData!B$15,CalculationsAndCharts!$A294+$A$11,0,1,1)</f>
        <v>42090</v>
      </c>
      <c r="C294" s="3">
        <f ca="1">OFFSET(InputPriceData!G$15,CalculationsAndCharts!$A294+$A$11,IF($C$7,8,0),1,1)</f>
        <v>118939000</v>
      </c>
      <c r="D294" s="4">
        <f ca="1">OFFSET(InputPriceData!C$15,CalculationsAndCharts!$A294+$A$11,IF($C$7,8,0),1,1)</f>
        <v>200.84</v>
      </c>
      <c r="E294" s="4">
        <f ca="1">OFFSET(InputPriceData!D$15,CalculationsAndCharts!$A294+$A$11,IF($C$7,8,0),1,1)</f>
        <v>201.65</v>
      </c>
      <c r="F294" s="4">
        <f ca="1">OFFSET(InputPriceData!E$15,CalculationsAndCharts!$A294+$A$11,IF($C$7,8,0),1,1)</f>
        <v>200.62</v>
      </c>
      <c r="G294" s="4">
        <f ca="1">OFFSET(InputPriceData!F$15,CalculationsAndCharts!$A294+$A$11,IF($C$7,8,0),1,1)</f>
        <v>201.44</v>
      </c>
      <c r="H294" s="342">
        <f t="shared" ca="1" si="34"/>
        <v>203.03359660044779</v>
      </c>
      <c r="I294" s="342">
        <f t="shared" ca="1" si="35"/>
        <v>203.03190833043314</v>
      </c>
      <c r="J294" s="340">
        <f t="shared" ca="1" si="36"/>
        <v>1.6882700144608687E-3</v>
      </c>
      <c r="K294" s="170">
        <f t="shared" ca="1" si="32"/>
        <v>2.8502556417277016E-6</v>
      </c>
      <c r="L294" s="341">
        <f t="shared" ca="1" si="33"/>
        <v>0.59739892104826919</v>
      </c>
      <c r="M294" s="341">
        <f t="shared" ca="1" si="37"/>
        <v>-0.59739892104826919</v>
      </c>
      <c r="N294" s="170"/>
      <c r="O294" s="340"/>
      <c r="P294" s="3">
        <f t="shared" ca="1" si="38"/>
        <v>118939000</v>
      </c>
      <c r="Q294" s="3" t="e">
        <f t="shared" ca="1" si="39"/>
        <v>#N/A</v>
      </c>
      <c r="S294" s="99"/>
      <c r="T294" s="350"/>
      <c r="U294" s="350"/>
      <c r="V294" s="349"/>
      <c r="W294" s="313"/>
      <c r="X294" s="302"/>
      <c r="Y294" s="211"/>
      <c r="Z294" s="320"/>
      <c r="AA294" s="246"/>
      <c r="AB294" s="125"/>
      <c r="AC294" s="125"/>
      <c r="AD294" s="125"/>
      <c r="AE294" s="125"/>
      <c r="AF294" s="125"/>
      <c r="AG294" s="125"/>
      <c r="AH294" s="125"/>
      <c r="AJ294" s="125"/>
      <c r="AK294" s="125"/>
      <c r="AM294" s="246"/>
      <c r="AO294" s="246"/>
      <c r="AP294" s="211"/>
      <c r="AQ294" s="211"/>
      <c r="AR294" s="199"/>
      <c r="AT294" s="225"/>
      <c r="AU294" s="225"/>
      <c r="AV294" s="225"/>
      <c r="AW294" s="99"/>
      <c r="AX294" s="199"/>
      <c r="AY294" s="199"/>
      <c r="AZ294" s="37"/>
      <c r="BA294" s="123"/>
      <c r="BB294" s="211"/>
      <c r="BC294" s="211"/>
      <c r="BD294" s="216"/>
      <c r="BE294" s="216"/>
      <c r="BF294" s="101"/>
      <c r="BG294" s="101"/>
      <c r="BH294" s="99"/>
    </row>
    <row r="295" spans="1:60" x14ac:dyDescent="0.25">
      <c r="A295">
        <v>263</v>
      </c>
      <c r="B295" s="61">
        <f ca="1">OFFSET(InputPriceData!B$15,CalculationsAndCharts!$A295+$A$11,0,1,1)</f>
        <v>42089</v>
      </c>
      <c r="C295" s="3">
        <f ca="1">OFFSET(InputPriceData!G$15,CalculationsAndCharts!$A295+$A$11,IF($C$7,8,0),1,1)</f>
        <v>153067200</v>
      </c>
      <c r="D295" s="4">
        <f ca="1">OFFSET(InputPriceData!C$15,CalculationsAndCharts!$A295+$A$11,IF($C$7,8,0),1,1)</f>
        <v>200.68</v>
      </c>
      <c r="E295" s="4">
        <f ca="1">OFFSET(InputPriceData!D$15,CalculationsAndCharts!$A295+$A$11,IF($C$7,8,0),1,1)</f>
        <v>202.06</v>
      </c>
      <c r="F295" s="4">
        <f ca="1">OFFSET(InputPriceData!E$15,CalculationsAndCharts!$A295+$A$11,IF($C$7,8,0),1,1)</f>
        <v>199.85</v>
      </c>
      <c r="G295" s="4">
        <f ca="1">OFFSET(InputPriceData!F$15,CalculationsAndCharts!$A295+$A$11,IF($C$7,8,0),1,1)</f>
        <v>200.98</v>
      </c>
      <c r="H295" s="342">
        <f t="shared" ca="1" si="34"/>
        <v>203.2612532576546</v>
      </c>
      <c r="I295" s="342">
        <f t="shared" ca="1" si="35"/>
        <v>203.17662726956343</v>
      </c>
      <c r="J295" s="340">
        <f t="shared" ca="1" si="36"/>
        <v>8.4625988090984317E-2</v>
      </c>
      <c r="K295" s="170">
        <f t="shared" ca="1" si="32"/>
        <v>7.1615578603754192E-3</v>
      </c>
      <c r="L295" s="341">
        <f t="shared" ca="1" si="33"/>
        <v>0.59799071227375189</v>
      </c>
      <c r="M295" s="341">
        <f t="shared" ca="1" si="37"/>
        <v>-0.59799071227375189</v>
      </c>
      <c r="N295" s="170"/>
      <c r="O295" s="340"/>
      <c r="P295" s="3">
        <f t="shared" ca="1" si="38"/>
        <v>153067200</v>
      </c>
      <c r="Q295" s="3" t="e">
        <f t="shared" ca="1" si="39"/>
        <v>#N/A</v>
      </c>
      <c r="S295" s="99"/>
      <c r="T295" s="350"/>
      <c r="U295" s="350"/>
      <c r="V295" s="349"/>
      <c r="W295" s="313"/>
      <c r="X295" s="302"/>
      <c r="Y295" s="211"/>
      <c r="Z295" s="320"/>
      <c r="AA295" s="246"/>
      <c r="AB295" s="125"/>
      <c r="AC295" s="125"/>
      <c r="AD295" s="125"/>
      <c r="AE295" s="125"/>
      <c r="AF295" s="125"/>
      <c r="AG295" s="125"/>
      <c r="AH295" s="125"/>
      <c r="AJ295" s="125"/>
      <c r="AK295" s="125"/>
      <c r="AM295" s="246"/>
      <c r="AO295" s="246"/>
      <c r="AP295" s="211"/>
      <c r="AQ295" s="211"/>
      <c r="AR295" s="199"/>
      <c r="AT295" s="225"/>
      <c r="AU295" s="225"/>
      <c r="AV295" s="225"/>
      <c r="AW295" s="99"/>
      <c r="AX295" s="199"/>
      <c r="AY295" s="199"/>
      <c r="AZ295" s="37"/>
      <c r="BA295" s="123"/>
      <c r="BB295" s="211"/>
      <c r="BC295" s="211"/>
      <c r="BD295" s="216"/>
      <c r="BE295" s="216"/>
      <c r="BF295" s="101"/>
      <c r="BG295" s="101"/>
      <c r="BH295" s="99"/>
    </row>
    <row r="296" spans="1:60" x14ac:dyDescent="0.25">
      <c r="A296">
        <v>264</v>
      </c>
      <c r="B296" s="61">
        <f ca="1">OFFSET(InputPriceData!B$15,CalculationsAndCharts!$A296+$A$11,0,1,1)</f>
        <v>42088</v>
      </c>
      <c r="C296" s="3">
        <f ca="1">OFFSET(InputPriceData!G$15,CalculationsAndCharts!$A296+$A$11,IF($C$7,8,0),1,1)</f>
        <v>159521700</v>
      </c>
      <c r="D296" s="4">
        <f ca="1">OFFSET(InputPriceData!C$15,CalculationsAndCharts!$A296+$A$11,IF($C$7,8,0),1,1)</f>
        <v>204.7</v>
      </c>
      <c r="E296" s="4">
        <f ca="1">OFFSET(InputPriceData!D$15,CalculationsAndCharts!$A296+$A$11,IF($C$7,8,0),1,1)</f>
        <v>204.98</v>
      </c>
      <c r="F296" s="4">
        <f ca="1">OFFSET(InputPriceData!E$15,CalculationsAndCharts!$A296+$A$11,IF($C$7,8,0),1,1)</f>
        <v>201.41</v>
      </c>
      <c r="G296" s="4">
        <f ca="1">OFFSET(InputPriceData!F$15,CalculationsAndCharts!$A296+$A$11,IF($C$7,8,0),1,1)</f>
        <v>201.46</v>
      </c>
      <c r="H296" s="342">
        <f t="shared" ca="1" si="34"/>
        <v>203.58714658017669</v>
      </c>
      <c r="I296" s="342">
        <f t="shared" ca="1" si="35"/>
        <v>203.37632065770558</v>
      </c>
      <c r="J296" s="340">
        <f t="shared" ca="1" si="36"/>
        <v>0.21082592247092324</v>
      </c>
      <c r="K296" s="170">
        <f t="shared" ca="1" si="32"/>
        <v>4.4447569585715739E-2</v>
      </c>
      <c r="L296" s="341">
        <f t="shared" ca="1" si="33"/>
        <v>0.59794808423992818</v>
      </c>
      <c r="M296" s="341">
        <f t="shared" ca="1" si="37"/>
        <v>-0.59794808423992818</v>
      </c>
      <c r="N296" s="170"/>
      <c r="O296" s="340"/>
      <c r="P296" s="3" t="e">
        <f t="shared" ca="1" si="38"/>
        <v>#N/A</v>
      </c>
      <c r="Q296" s="3">
        <f t="shared" ca="1" si="39"/>
        <v>159521700</v>
      </c>
      <c r="S296" s="99"/>
      <c r="T296" s="350"/>
      <c r="U296" s="350"/>
      <c r="V296" s="349"/>
      <c r="W296" s="313"/>
      <c r="X296" s="302"/>
      <c r="Y296" s="211"/>
      <c r="Z296" s="320"/>
      <c r="AA296" s="246"/>
      <c r="AB296" s="125"/>
      <c r="AC296" s="125"/>
      <c r="AD296" s="125"/>
      <c r="AE296" s="125"/>
      <c r="AF296" s="125"/>
      <c r="AG296" s="125"/>
      <c r="AH296" s="125"/>
      <c r="AJ296" s="125"/>
      <c r="AK296" s="125"/>
      <c r="AM296" s="246"/>
      <c r="AO296" s="246"/>
      <c r="AP296" s="211"/>
      <c r="AQ296" s="211"/>
      <c r="AR296" s="199"/>
      <c r="AT296" s="225"/>
      <c r="AU296" s="225"/>
      <c r="AV296" s="225"/>
      <c r="AW296" s="99"/>
      <c r="AX296" s="199"/>
      <c r="AY296" s="199"/>
      <c r="AZ296" s="37"/>
      <c r="BA296" s="123"/>
      <c r="BB296" s="211"/>
      <c r="BC296" s="211"/>
      <c r="BD296" s="216"/>
      <c r="BE296" s="216"/>
      <c r="BF296" s="101"/>
      <c r="BG296" s="101"/>
      <c r="BH296" s="99"/>
    </row>
    <row r="297" spans="1:60" x14ac:dyDescent="0.25">
      <c r="A297">
        <v>265</v>
      </c>
      <c r="B297" s="61">
        <f ca="1">OFFSET(InputPriceData!B$15,CalculationsAndCharts!$A297+$A$11,0,1,1)</f>
        <v>42087</v>
      </c>
      <c r="C297" s="3">
        <f ca="1">OFFSET(InputPriceData!G$15,CalculationsAndCharts!$A297+$A$11,IF($C$7,8,0),1,1)</f>
        <v>77805300</v>
      </c>
      <c r="D297" s="4">
        <f ca="1">OFFSET(InputPriceData!C$15,CalculationsAndCharts!$A297+$A$11,IF($C$7,8,0),1,1)</f>
        <v>205.47</v>
      </c>
      <c r="E297" s="4">
        <f ca="1">OFFSET(InputPriceData!D$15,CalculationsAndCharts!$A297+$A$11,IF($C$7,8,0),1,1)</f>
        <v>206</v>
      </c>
      <c r="F297" s="4">
        <f ca="1">OFFSET(InputPriceData!E$15,CalculationsAndCharts!$A297+$A$11,IF($C$7,8,0),1,1)</f>
        <v>204.38</v>
      </c>
      <c r="G297" s="4">
        <f ca="1">OFFSET(InputPriceData!F$15,CalculationsAndCharts!$A297+$A$11,IF($C$7,8,0),1,1)</f>
        <v>204.46</v>
      </c>
      <c r="H297" s="342">
        <f t="shared" ca="1" si="34"/>
        <v>203.89102466305908</v>
      </c>
      <c r="I297" s="342">
        <f t="shared" ca="1" si="35"/>
        <v>203.55053162658791</v>
      </c>
      <c r="J297" s="340">
        <f t="shared" ca="1" si="36"/>
        <v>0.3404930364709633</v>
      </c>
      <c r="K297" s="170">
        <f t="shared" ca="1" si="32"/>
        <v>0.11593550788521674</v>
      </c>
      <c r="L297" s="341">
        <f t="shared" ca="1" si="33"/>
        <v>0.59721164502461577</v>
      </c>
      <c r="M297" s="341">
        <f t="shared" ca="1" si="37"/>
        <v>-0.59721164502461577</v>
      </c>
      <c r="N297" s="170"/>
      <c r="O297" s="340"/>
      <c r="P297" s="3" t="e">
        <f t="shared" ca="1" si="38"/>
        <v>#N/A</v>
      </c>
      <c r="Q297" s="3">
        <f t="shared" ca="1" si="39"/>
        <v>77805300</v>
      </c>
      <c r="S297" s="99"/>
      <c r="T297" s="350"/>
      <c r="U297" s="350"/>
      <c r="V297" s="349"/>
      <c r="W297" s="313"/>
      <c r="X297" s="302"/>
      <c r="Y297" s="211"/>
      <c r="Z297" s="320"/>
      <c r="AA297" s="246"/>
      <c r="AB297" s="125"/>
      <c r="AC297" s="125"/>
      <c r="AD297" s="125"/>
      <c r="AE297" s="125"/>
      <c r="AF297" s="125"/>
      <c r="AG297" s="125"/>
      <c r="AH297" s="125"/>
      <c r="AJ297" s="125"/>
      <c r="AK297" s="125"/>
      <c r="AM297" s="246"/>
      <c r="AO297" s="246"/>
      <c r="AP297" s="211"/>
      <c r="AQ297" s="211"/>
      <c r="AR297" s="199"/>
      <c r="AT297" s="225"/>
      <c r="AU297" s="225"/>
      <c r="AV297" s="225"/>
      <c r="AW297" s="99"/>
      <c r="AX297" s="199"/>
      <c r="AY297" s="199"/>
      <c r="AZ297" s="37"/>
      <c r="BA297" s="123"/>
      <c r="BB297" s="211"/>
      <c r="BC297" s="211"/>
      <c r="BD297" s="216"/>
      <c r="BE297" s="216"/>
      <c r="BF297" s="101"/>
      <c r="BG297" s="101"/>
      <c r="BH297" s="99"/>
    </row>
    <row r="298" spans="1:60" x14ac:dyDescent="0.25">
      <c r="A298">
        <v>266</v>
      </c>
      <c r="B298" s="61">
        <f ca="1">OFFSET(InputPriceData!B$15,CalculationsAndCharts!$A298+$A$11,0,1,1)</f>
        <v>42086</v>
      </c>
      <c r="C298" s="3">
        <f ca="1">OFFSET(InputPriceData!G$15,CalculationsAndCharts!$A298+$A$11,IF($C$7,8,0),1,1)</f>
        <v>71784500</v>
      </c>
      <c r="D298" s="4">
        <f ca="1">OFFSET(InputPriceData!C$15,CalculationsAndCharts!$A298+$A$11,IF($C$7,8,0),1,1)</f>
        <v>206.02</v>
      </c>
      <c r="E298" s="4">
        <f ca="1">OFFSET(InputPriceData!D$15,CalculationsAndCharts!$A298+$A$11,IF($C$7,8,0),1,1)</f>
        <v>206.7</v>
      </c>
      <c r="F298" s="4">
        <f ca="1">OFFSET(InputPriceData!E$15,CalculationsAndCharts!$A298+$A$11,IF($C$7,8,0),1,1)</f>
        <v>205.61</v>
      </c>
      <c r="G298" s="4">
        <f ca="1">OFFSET(InputPriceData!F$15,CalculationsAndCharts!$A298+$A$11,IF($C$7,8,0),1,1)</f>
        <v>205.61</v>
      </c>
      <c r="H298" s="342">
        <f t="shared" ca="1" si="34"/>
        <v>203.80974247206751</v>
      </c>
      <c r="I298" s="342">
        <f t="shared" ca="1" si="35"/>
        <v>203.46785268355046</v>
      </c>
      <c r="J298" s="340">
        <f t="shared" ca="1" si="36"/>
        <v>0.34188978851684493</v>
      </c>
      <c r="K298" s="170">
        <f t="shared" ca="1" si="32"/>
        <v>0.11688862749209294</v>
      </c>
      <c r="L298" s="341">
        <f t="shared" ca="1" si="33"/>
        <v>0.59544514944021887</v>
      </c>
      <c r="M298" s="341">
        <f t="shared" ca="1" si="37"/>
        <v>-0.59544514944021887</v>
      </c>
      <c r="N298" s="170"/>
      <c r="O298" s="340"/>
      <c r="P298" s="3" t="e">
        <f t="shared" ca="1" si="38"/>
        <v>#N/A</v>
      </c>
      <c r="Q298" s="3">
        <f t="shared" ca="1" si="39"/>
        <v>71784500</v>
      </c>
      <c r="S298" s="99"/>
      <c r="T298" s="350"/>
      <c r="U298" s="350"/>
      <c r="V298" s="349"/>
      <c r="W298" s="313"/>
      <c r="X298" s="302"/>
      <c r="Y298" s="211"/>
      <c r="Z298" s="320"/>
      <c r="AA298" s="246"/>
      <c r="AB298" s="125"/>
      <c r="AC298" s="125"/>
      <c r="AD298" s="125"/>
      <c r="AE298" s="125"/>
      <c r="AF298" s="125"/>
      <c r="AG298" s="125"/>
      <c r="AH298" s="125"/>
      <c r="AJ298" s="125"/>
      <c r="AK298" s="125"/>
      <c r="AM298" s="246"/>
      <c r="AO298" s="246"/>
      <c r="AP298" s="211"/>
      <c r="AQ298" s="211"/>
      <c r="AR298" s="199"/>
      <c r="AT298" s="225"/>
      <c r="AU298" s="225"/>
      <c r="AV298" s="225"/>
      <c r="AW298" s="99"/>
      <c r="AX298" s="199"/>
      <c r="AY298" s="199"/>
      <c r="AZ298" s="37"/>
      <c r="BA298" s="123"/>
      <c r="BB298" s="211"/>
      <c r="BC298" s="211"/>
      <c r="BD298" s="216"/>
      <c r="BE298" s="216"/>
      <c r="BF298" s="101"/>
      <c r="BG298" s="101"/>
      <c r="BH298" s="99"/>
    </row>
    <row r="299" spans="1:60" x14ac:dyDescent="0.25">
      <c r="A299">
        <v>267</v>
      </c>
      <c r="B299" s="61">
        <f ca="1">OFFSET(InputPriceData!B$15,CalculationsAndCharts!$A299+$A$11,0,1,1)</f>
        <v>42083</v>
      </c>
      <c r="C299" s="3">
        <f ca="1">OFFSET(InputPriceData!G$15,CalculationsAndCharts!$A299+$A$11,IF($C$7,8,0),1,1)</f>
        <v>177715100</v>
      </c>
      <c r="D299" s="4">
        <f ca="1">OFFSET(InputPriceData!C$15,CalculationsAndCharts!$A299+$A$11,IF($C$7,8,0),1,1)</f>
        <v>205.33</v>
      </c>
      <c r="E299" s="4">
        <f ca="1">OFFSET(InputPriceData!D$15,CalculationsAndCharts!$A299+$A$11,IF($C$7,8,0),1,1)</f>
        <v>206.61</v>
      </c>
      <c r="F299" s="4">
        <f ca="1">OFFSET(InputPriceData!E$15,CalculationsAndCharts!$A299+$A$11,IF($C$7,8,0),1,1)</f>
        <v>205.11</v>
      </c>
      <c r="G299" s="4">
        <f ca="1">OFFSET(InputPriceData!F$15,CalculationsAndCharts!$A299+$A$11,IF($C$7,8,0),1,1)</f>
        <v>206.01</v>
      </c>
      <c r="H299" s="342">
        <f t="shared" ca="1" si="34"/>
        <v>203.55256282521998</v>
      </c>
      <c r="I299" s="342">
        <f t="shared" ca="1" si="35"/>
        <v>203.27311201841871</v>
      </c>
      <c r="J299" s="340">
        <f t="shared" ca="1" si="36"/>
        <v>0.27945080680110318</v>
      </c>
      <c r="K299" s="170">
        <f t="shared" ca="1" si="32"/>
        <v>7.8092753421787495E-2</v>
      </c>
      <c r="L299" s="341">
        <f t="shared" ca="1" si="33"/>
        <v>0.59373266533145086</v>
      </c>
      <c r="M299" s="341">
        <f t="shared" ca="1" si="37"/>
        <v>-0.59373266533145086</v>
      </c>
      <c r="N299" s="170"/>
      <c r="O299" s="340"/>
      <c r="P299" s="3">
        <f t="shared" ca="1" si="38"/>
        <v>177715100</v>
      </c>
      <c r="Q299" s="3" t="e">
        <f t="shared" ca="1" si="39"/>
        <v>#N/A</v>
      </c>
      <c r="S299" s="99"/>
      <c r="T299" s="350"/>
      <c r="U299" s="350"/>
      <c r="V299" s="349"/>
      <c r="W299" s="313"/>
      <c r="X299" s="302"/>
      <c r="Y299" s="211"/>
      <c r="Z299" s="320"/>
      <c r="AA299" s="246"/>
      <c r="AB299" s="125"/>
      <c r="AC299" s="125"/>
      <c r="AD299" s="125"/>
      <c r="AE299" s="125"/>
      <c r="AF299" s="125"/>
      <c r="AG299" s="125"/>
      <c r="AH299" s="125"/>
      <c r="AJ299" s="125"/>
      <c r="AK299" s="125"/>
      <c r="AM299" s="246"/>
      <c r="AO299" s="246"/>
      <c r="AP299" s="211"/>
      <c r="AQ299" s="211"/>
      <c r="AR299" s="199"/>
      <c r="AT299" s="225"/>
      <c r="AU299" s="225"/>
      <c r="AV299" s="225"/>
      <c r="AW299" s="99"/>
      <c r="AX299" s="199"/>
      <c r="AY299" s="199"/>
      <c r="AZ299" s="37"/>
      <c r="BA299" s="123"/>
      <c r="BB299" s="211"/>
      <c r="BC299" s="211"/>
      <c r="BD299" s="216"/>
      <c r="BE299" s="216"/>
      <c r="BF299" s="101"/>
      <c r="BG299" s="101"/>
      <c r="BH299" s="99"/>
    </row>
    <row r="300" spans="1:60" x14ac:dyDescent="0.25">
      <c r="A300">
        <v>268</v>
      </c>
      <c r="B300" s="61">
        <f ca="1">OFFSET(InputPriceData!B$15,CalculationsAndCharts!$A300+$A$11,0,1,1)</f>
        <v>42082</v>
      </c>
      <c r="C300" s="3">
        <f ca="1">OFFSET(InputPriceData!G$15,CalculationsAndCharts!$A300+$A$11,IF($C$7,8,0),1,1)</f>
        <v>117917300</v>
      </c>
      <c r="D300" s="4">
        <f ca="1">OFFSET(InputPriceData!C$15,CalculationsAndCharts!$A300+$A$11,IF($C$7,8,0),1,1)</f>
        <v>204.66</v>
      </c>
      <c r="E300" s="4">
        <f ca="1">OFFSET(InputPriceData!D$15,CalculationsAndCharts!$A300+$A$11,IF($C$7,8,0),1,1)</f>
        <v>205.16</v>
      </c>
      <c r="F300" s="4">
        <f ca="1">OFFSET(InputPriceData!E$15,CalculationsAndCharts!$A300+$A$11,IF($C$7,8,0),1,1)</f>
        <v>203.75</v>
      </c>
      <c r="G300" s="4">
        <f ca="1">OFFSET(InputPriceData!F$15,CalculationsAndCharts!$A300+$A$11,IF($C$7,8,0),1,1)</f>
        <v>204.21</v>
      </c>
      <c r="H300" s="342">
        <f t="shared" ca="1" si="34"/>
        <v>203.20150037167997</v>
      </c>
      <c r="I300" s="342">
        <f t="shared" ca="1" si="35"/>
        <v>203.02430402009315</v>
      </c>
      <c r="J300" s="340">
        <f t="shared" ca="1" si="36"/>
        <v>0.17719635158665881</v>
      </c>
      <c r="K300" s="170">
        <f t="shared" ca="1" si="32"/>
        <v>3.1398547015622801E-2</v>
      </c>
      <c r="L300" s="341">
        <f t="shared" ca="1" si="33"/>
        <v>0.59248126352468078</v>
      </c>
      <c r="M300" s="341">
        <f t="shared" ca="1" si="37"/>
        <v>-0.59248126352468078</v>
      </c>
      <c r="N300" s="170"/>
      <c r="O300" s="340"/>
      <c r="P300" s="3" t="e">
        <f t="shared" ca="1" si="38"/>
        <v>#N/A</v>
      </c>
      <c r="Q300" s="3">
        <f t="shared" ca="1" si="39"/>
        <v>117917300</v>
      </c>
      <c r="S300" s="99"/>
      <c r="T300" s="350"/>
      <c r="U300" s="350"/>
      <c r="V300" s="349"/>
      <c r="W300" s="313"/>
      <c r="X300" s="302"/>
      <c r="Y300" s="211"/>
      <c r="Z300" s="320"/>
      <c r="AA300" s="246"/>
      <c r="AB300" s="125"/>
      <c r="AC300" s="125"/>
      <c r="AD300" s="125"/>
      <c r="AE300" s="125"/>
      <c r="AF300" s="125"/>
      <c r="AG300" s="125"/>
      <c r="AH300" s="125"/>
      <c r="AJ300" s="125"/>
      <c r="AK300" s="125"/>
      <c r="AM300" s="246"/>
      <c r="AO300" s="246"/>
      <c r="AP300" s="211"/>
      <c r="AQ300" s="211"/>
      <c r="AR300" s="199"/>
      <c r="AT300" s="225"/>
      <c r="AU300" s="225"/>
      <c r="AV300" s="225"/>
      <c r="AW300" s="99"/>
      <c r="AX300" s="199"/>
      <c r="AY300" s="199"/>
      <c r="AZ300" s="37"/>
      <c r="BA300" s="123"/>
      <c r="BB300" s="211"/>
      <c r="BC300" s="211"/>
      <c r="BD300" s="216"/>
      <c r="BE300" s="216"/>
      <c r="BF300" s="101"/>
      <c r="BG300" s="101"/>
      <c r="BH300" s="99"/>
    </row>
    <row r="301" spans="1:60" x14ac:dyDescent="0.25">
      <c r="A301">
        <v>269</v>
      </c>
      <c r="B301" s="61">
        <f ca="1">OFFSET(InputPriceData!B$15,CalculationsAndCharts!$A301+$A$11,0,1,1)</f>
        <v>42081</v>
      </c>
      <c r="C301" s="3">
        <f ca="1">OFFSET(InputPriceData!G$15,CalculationsAndCharts!$A301+$A$11,IF($C$7,8,0),1,1)</f>
        <v>228808500</v>
      </c>
      <c r="D301" s="4">
        <f ca="1">OFFSET(InputPriceData!C$15,CalculationsAndCharts!$A301+$A$11,IF($C$7,8,0),1,1)</f>
        <v>202.15</v>
      </c>
      <c r="E301" s="4">
        <f ca="1">OFFSET(InputPriceData!D$15,CalculationsAndCharts!$A301+$A$11,IF($C$7,8,0),1,1)</f>
        <v>205.94</v>
      </c>
      <c r="F301" s="4">
        <f ca="1">OFFSET(InputPriceData!E$15,CalculationsAndCharts!$A301+$A$11,IF($C$7,8,0),1,1)</f>
        <v>201.4</v>
      </c>
      <c r="G301" s="4">
        <f ca="1">OFFSET(InputPriceData!F$15,CalculationsAndCharts!$A301+$A$11,IF($C$7,8,0),1,1)</f>
        <v>205.15</v>
      </c>
      <c r="H301" s="342">
        <f t="shared" ca="1" si="34"/>
        <v>203.05742899620569</v>
      </c>
      <c r="I301" s="342">
        <f t="shared" ca="1" si="35"/>
        <v>202.9165134764653</v>
      </c>
      <c r="J301" s="340">
        <f t="shared" ca="1" si="36"/>
        <v>0.14091551974025116</v>
      </c>
      <c r="K301" s="170">
        <f t="shared" ca="1" si="32"/>
        <v>1.9857183703665113E-2</v>
      </c>
      <c r="L301" s="341">
        <f t="shared" ca="1" si="33"/>
        <v>0.59242637352859706</v>
      </c>
      <c r="M301" s="341">
        <f t="shared" ca="1" si="37"/>
        <v>-0.59242637352859706</v>
      </c>
      <c r="N301" s="170"/>
      <c r="O301" s="340"/>
      <c r="P301" s="3">
        <f t="shared" ca="1" si="38"/>
        <v>228808500</v>
      </c>
      <c r="Q301" s="3" t="e">
        <f t="shared" ca="1" si="39"/>
        <v>#N/A</v>
      </c>
      <c r="S301" s="99"/>
      <c r="T301" s="350"/>
      <c r="U301" s="350"/>
      <c r="V301" s="349"/>
      <c r="W301" s="313"/>
      <c r="X301" s="302"/>
      <c r="Y301" s="211"/>
      <c r="Z301" s="320"/>
      <c r="AA301" s="246"/>
      <c r="AB301" s="125"/>
      <c r="AC301" s="125"/>
      <c r="AD301" s="125"/>
      <c r="AE301" s="125"/>
      <c r="AF301" s="125"/>
      <c r="AG301" s="125"/>
      <c r="AH301" s="125"/>
      <c r="AJ301" s="125"/>
      <c r="AK301" s="125"/>
      <c r="AM301" s="246"/>
      <c r="AO301" s="246"/>
      <c r="AP301" s="211"/>
      <c r="AQ301" s="211"/>
      <c r="AR301" s="199"/>
      <c r="AT301" s="225"/>
      <c r="AU301" s="225"/>
      <c r="AV301" s="225"/>
      <c r="AW301" s="99"/>
      <c r="AX301" s="199"/>
      <c r="AY301" s="199"/>
      <c r="AZ301" s="37"/>
      <c r="BA301" s="123"/>
      <c r="BB301" s="211"/>
      <c r="BC301" s="211"/>
      <c r="BD301" s="216"/>
      <c r="BE301" s="216"/>
      <c r="BF301" s="101"/>
      <c r="BG301" s="101"/>
      <c r="BH301" s="99"/>
    </row>
    <row r="302" spans="1:60" x14ac:dyDescent="0.25">
      <c r="A302">
        <v>270</v>
      </c>
      <c r="B302" s="61">
        <f ca="1">OFFSET(InputPriceData!B$15,CalculationsAndCharts!$A302+$A$11,0,1,1)</f>
        <v>42080</v>
      </c>
      <c r="C302" s="3">
        <f ca="1">OFFSET(InputPriceData!G$15,CalculationsAndCharts!$A302+$A$11,IF($C$7,8,0),1,1)</f>
        <v>94510400</v>
      </c>
      <c r="D302" s="4">
        <f ca="1">OFFSET(InputPriceData!C$15,CalculationsAndCharts!$A302+$A$11,IF($C$7,8,0),1,1)</f>
        <v>202.45</v>
      </c>
      <c r="E302" s="4">
        <f ca="1">OFFSET(InputPriceData!D$15,CalculationsAndCharts!$A302+$A$11,IF($C$7,8,0),1,1)</f>
        <v>203.16</v>
      </c>
      <c r="F302" s="4">
        <f ca="1">OFFSET(InputPriceData!E$15,CalculationsAndCharts!$A302+$A$11,IF($C$7,8,0),1,1)</f>
        <v>201.75</v>
      </c>
      <c r="G302" s="4">
        <f ca="1">OFFSET(InputPriceData!F$15,CalculationsAndCharts!$A302+$A$11,IF($C$7,8,0),1,1)</f>
        <v>202.71</v>
      </c>
      <c r="H302" s="342">
        <f t="shared" ca="1" si="34"/>
        <v>202.7584902813779</v>
      </c>
      <c r="I302" s="342">
        <f t="shared" ca="1" si="35"/>
        <v>202.71346924705307</v>
      </c>
      <c r="J302" s="340">
        <f t="shared" ca="1" si="36"/>
        <v>4.5021034324726782E-2</v>
      </c>
      <c r="K302" s="170">
        <f t="shared" ca="1" si="32"/>
        <v>2.0268935316682269E-3</v>
      </c>
      <c r="L302" s="341">
        <f t="shared" ca="1" si="33"/>
        <v>0.59510398148735133</v>
      </c>
      <c r="M302" s="341">
        <f t="shared" ca="1" si="37"/>
        <v>-0.59510398148735133</v>
      </c>
      <c r="N302" s="170"/>
      <c r="O302" s="340"/>
      <c r="P302" s="3">
        <f t="shared" ca="1" si="38"/>
        <v>94510400</v>
      </c>
      <c r="Q302" s="3" t="e">
        <f t="shared" ca="1" si="39"/>
        <v>#N/A</v>
      </c>
      <c r="S302" s="99"/>
      <c r="T302" s="350"/>
      <c r="U302" s="350"/>
      <c r="V302" s="349"/>
      <c r="W302" s="313"/>
      <c r="X302" s="302"/>
      <c r="Y302" s="211"/>
      <c r="Z302" s="320"/>
      <c r="AA302" s="246"/>
      <c r="AB302" s="125"/>
      <c r="AC302" s="125"/>
      <c r="AD302" s="125"/>
      <c r="AE302" s="125"/>
      <c r="AF302" s="125"/>
      <c r="AG302" s="125"/>
      <c r="AH302" s="125"/>
      <c r="AJ302" s="125"/>
      <c r="AK302" s="125"/>
      <c r="AM302" s="246"/>
      <c r="AO302" s="246"/>
      <c r="AP302" s="211"/>
      <c r="AQ302" s="211"/>
      <c r="AR302" s="199"/>
      <c r="AT302" s="225"/>
      <c r="AU302" s="225"/>
      <c r="AV302" s="225"/>
      <c r="AW302" s="99"/>
      <c r="AX302" s="199"/>
      <c r="AY302" s="199"/>
      <c r="AZ302" s="37"/>
      <c r="BA302" s="123"/>
      <c r="BB302" s="211"/>
      <c r="BC302" s="211"/>
      <c r="BD302" s="216"/>
      <c r="BE302" s="216"/>
      <c r="BF302" s="101"/>
      <c r="BG302" s="101"/>
      <c r="BH302" s="99"/>
    </row>
    <row r="303" spans="1:60" x14ac:dyDescent="0.25">
      <c r="A303">
        <v>271</v>
      </c>
      <c r="B303" s="61">
        <f ca="1">OFFSET(InputPriceData!B$15,CalculationsAndCharts!$A303+$A$11,0,1,1)</f>
        <v>42079</v>
      </c>
      <c r="C303" s="3">
        <f ca="1">OFFSET(InputPriceData!G$15,CalculationsAndCharts!$A303+$A$11,IF($C$7,8,0),1,1)</f>
        <v>136099200</v>
      </c>
      <c r="D303" s="4">
        <f ca="1">OFFSET(InputPriceData!C$15,CalculationsAndCharts!$A303+$A$11,IF($C$7,8,0),1,1)</f>
        <v>201.49</v>
      </c>
      <c r="E303" s="4">
        <f ca="1">OFFSET(InputPriceData!D$15,CalculationsAndCharts!$A303+$A$11,IF($C$7,8,0),1,1)</f>
        <v>203.42</v>
      </c>
      <c r="F303" s="4">
        <f ca="1">OFFSET(InputPriceData!E$15,CalculationsAndCharts!$A303+$A$11,IF($C$7,8,0),1,1)</f>
        <v>200.66</v>
      </c>
      <c r="G303" s="4">
        <f ca="1">OFFSET(InputPriceData!F$15,CalculationsAndCharts!$A303+$A$11,IF($C$7,8,0),1,1)</f>
        <v>203.31</v>
      </c>
      <c r="H303" s="342">
        <f t="shared" ca="1" si="34"/>
        <v>202.76541746443189</v>
      </c>
      <c r="I303" s="342">
        <f t="shared" ca="1" si="35"/>
        <v>202.71378463314883</v>
      </c>
      <c r="J303" s="340">
        <f t="shared" ca="1" si="36"/>
        <v>5.1632831282972552E-2</v>
      </c>
      <c r="K303" s="170">
        <f t="shared" ca="1" si="32"/>
        <v>2.6659492662959089E-3</v>
      </c>
      <c r="L303" s="341">
        <f t="shared" ca="1" si="33"/>
        <v>0.60190078846907957</v>
      </c>
      <c r="M303" s="341">
        <f t="shared" ca="1" si="37"/>
        <v>-0.60190078846907957</v>
      </c>
      <c r="N303" s="170"/>
      <c r="O303" s="340"/>
      <c r="P303" s="3">
        <f t="shared" ca="1" si="38"/>
        <v>136099200</v>
      </c>
      <c r="Q303" s="3" t="e">
        <f t="shared" ca="1" si="39"/>
        <v>#N/A</v>
      </c>
      <c r="S303" s="99"/>
      <c r="T303" s="350"/>
      <c r="U303" s="350"/>
      <c r="V303" s="349"/>
      <c r="W303" s="313"/>
      <c r="X303" s="302"/>
      <c r="Y303" s="211"/>
      <c r="Z303" s="320"/>
      <c r="AA303" s="246"/>
      <c r="AB303" s="125"/>
      <c r="AC303" s="125"/>
      <c r="AD303" s="125"/>
      <c r="AE303" s="125"/>
      <c r="AF303" s="125"/>
      <c r="AG303" s="125"/>
      <c r="AH303" s="125"/>
      <c r="AJ303" s="125"/>
      <c r="AK303" s="125"/>
      <c r="AM303" s="246"/>
      <c r="AO303" s="246"/>
      <c r="AP303" s="211"/>
      <c r="AQ303" s="211"/>
      <c r="AR303" s="199"/>
      <c r="AT303" s="225"/>
      <c r="AU303" s="225"/>
      <c r="AV303" s="225"/>
      <c r="AW303" s="99"/>
      <c r="AX303" s="199"/>
      <c r="AY303" s="199"/>
      <c r="AZ303" s="37"/>
      <c r="BA303" s="123"/>
      <c r="BB303" s="211"/>
      <c r="BC303" s="211"/>
      <c r="BD303" s="216"/>
      <c r="BE303" s="216"/>
      <c r="BF303" s="101"/>
      <c r="BG303" s="101"/>
      <c r="BH303" s="99"/>
    </row>
    <row r="304" spans="1:60" x14ac:dyDescent="0.25">
      <c r="A304">
        <v>272</v>
      </c>
      <c r="B304" s="61">
        <f ca="1">OFFSET(InputPriceData!B$15,CalculationsAndCharts!$A304+$A$11,0,1,1)</f>
        <v>42076</v>
      </c>
      <c r="C304" s="3">
        <f ca="1">OFFSET(InputPriceData!G$15,CalculationsAndCharts!$A304+$A$11,IF($C$7,8,0),1,1)</f>
        <v>162410900</v>
      </c>
      <c r="D304" s="4">
        <f ca="1">OFFSET(InputPriceData!C$15,CalculationsAndCharts!$A304+$A$11,IF($C$7,8,0),1,1)</f>
        <v>201.55</v>
      </c>
      <c r="E304" s="4">
        <f ca="1">OFFSET(InputPriceData!D$15,CalculationsAndCharts!$A304+$A$11,IF($C$7,8,0),1,1)</f>
        <v>202.68</v>
      </c>
      <c r="F304" s="4">
        <f ca="1">OFFSET(InputPriceData!E$15,CalculationsAndCharts!$A304+$A$11,IF($C$7,8,0),1,1)</f>
        <v>199.42</v>
      </c>
      <c r="G304" s="4">
        <f ca="1">OFFSET(InputPriceData!F$15,CalculationsAndCharts!$A304+$A$11,IF($C$7,8,0),1,1)</f>
        <v>200.63</v>
      </c>
      <c r="H304" s="342">
        <f t="shared" ca="1" si="34"/>
        <v>202.68761995935074</v>
      </c>
      <c r="I304" s="342">
        <f t="shared" ca="1" si="35"/>
        <v>202.65958323616238</v>
      </c>
      <c r="J304" s="340">
        <f t="shared" ca="1" si="36"/>
        <v>2.8036723188278878E-2</v>
      </c>
      <c r="K304" s="170">
        <f t="shared" ca="1" si="32"/>
        <v>7.8605784713617452E-4</v>
      </c>
      <c r="L304" s="341">
        <f t="shared" ca="1" si="33"/>
        <v>0.61025547133321123</v>
      </c>
      <c r="M304" s="341">
        <f t="shared" ca="1" si="37"/>
        <v>-0.61025547133321123</v>
      </c>
      <c r="N304" s="170"/>
      <c r="O304" s="340"/>
      <c r="P304" s="3" t="e">
        <f t="shared" ca="1" si="38"/>
        <v>#N/A</v>
      </c>
      <c r="Q304" s="3">
        <f t="shared" ca="1" si="39"/>
        <v>162410900</v>
      </c>
      <c r="S304" s="99"/>
      <c r="T304" s="350"/>
      <c r="U304" s="350"/>
      <c r="V304" s="349"/>
      <c r="W304" s="313"/>
      <c r="X304" s="302"/>
      <c r="Y304" s="211"/>
      <c r="Z304" s="320"/>
      <c r="AA304" s="246"/>
      <c r="AB304" s="125"/>
      <c r="AC304" s="125"/>
      <c r="AD304" s="125"/>
      <c r="AE304" s="125"/>
      <c r="AF304" s="125"/>
      <c r="AG304" s="125"/>
      <c r="AH304" s="125"/>
      <c r="AJ304" s="125"/>
      <c r="AK304" s="125"/>
      <c r="AM304" s="246"/>
      <c r="AO304" s="246"/>
      <c r="AP304" s="211"/>
      <c r="AQ304" s="211"/>
      <c r="AR304" s="199"/>
      <c r="AT304" s="225"/>
      <c r="AU304" s="225"/>
      <c r="AV304" s="225"/>
      <c r="AW304" s="99"/>
      <c r="AX304" s="199"/>
      <c r="AY304" s="199"/>
      <c r="AZ304" s="37"/>
      <c r="BA304" s="123"/>
      <c r="BB304" s="211"/>
      <c r="BC304" s="211"/>
      <c r="BD304" s="216"/>
      <c r="BE304" s="216"/>
      <c r="BF304" s="101"/>
      <c r="BG304" s="101"/>
      <c r="BH304" s="99"/>
    </row>
    <row r="305" spans="1:60" x14ac:dyDescent="0.25">
      <c r="A305">
        <v>273</v>
      </c>
      <c r="B305" s="61">
        <f ca="1">OFFSET(InputPriceData!B$15,CalculationsAndCharts!$A305+$A$11,0,1,1)</f>
        <v>42075</v>
      </c>
      <c r="C305" s="3">
        <f ca="1">OFFSET(InputPriceData!G$15,CalculationsAndCharts!$A305+$A$11,IF($C$7,8,0),1,1)</f>
        <v>93993500</v>
      </c>
      <c r="D305" s="4">
        <f ca="1">OFFSET(InputPriceData!C$15,CalculationsAndCharts!$A305+$A$11,IF($C$7,8,0),1,1)</f>
        <v>200.08</v>
      </c>
      <c r="E305" s="4">
        <f ca="1">OFFSET(InputPriceData!D$15,CalculationsAndCharts!$A305+$A$11,IF($C$7,8,0),1,1)</f>
        <v>201.95</v>
      </c>
      <c r="F305" s="4">
        <f ca="1">OFFSET(InputPriceData!E$15,CalculationsAndCharts!$A305+$A$11,IF($C$7,8,0),1,1)</f>
        <v>200.02</v>
      </c>
      <c r="G305" s="4">
        <f ca="1">OFFSET(InputPriceData!F$15,CalculationsAndCharts!$A305+$A$11,IF($C$7,8,0),1,1)</f>
        <v>201.87</v>
      </c>
      <c r="H305" s="342">
        <f t="shared" ca="1" si="34"/>
        <v>202.98156566782944</v>
      </c>
      <c r="I305" s="342">
        <f t="shared" ca="1" si="35"/>
        <v>202.84409080308623</v>
      </c>
      <c r="J305" s="340">
        <f t="shared" ca="1" si="36"/>
        <v>0.13747486474309834</v>
      </c>
      <c r="K305" s="170">
        <f t="shared" ca="1" si="32"/>
        <v>1.8899338436133183E-2</v>
      </c>
      <c r="L305" s="341">
        <f t="shared" ca="1" si="33"/>
        <v>0.62040649966393158</v>
      </c>
      <c r="M305" s="341">
        <f t="shared" ca="1" si="37"/>
        <v>-0.62040649966393158</v>
      </c>
      <c r="N305" s="170"/>
      <c r="O305" s="340"/>
      <c r="P305" s="3">
        <f t="shared" ca="1" si="38"/>
        <v>93993500</v>
      </c>
      <c r="Q305" s="3" t="e">
        <f t="shared" ca="1" si="39"/>
        <v>#N/A</v>
      </c>
      <c r="S305" s="99"/>
      <c r="T305" s="350"/>
      <c r="U305" s="350"/>
      <c r="V305" s="349"/>
      <c r="W305" s="313"/>
      <c r="X305" s="302"/>
      <c r="Y305" s="211"/>
      <c r="Z305" s="320"/>
      <c r="AA305" s="246"/>
      <c r="AB305" s="125"/>
      <c r="AC305" s="125"/>
      <c r="AD305" s="125"/>
      <c r="AE305" s="125"/>
      <c r="AF305" s="125"/>
      <c r="AG305" s="125"/>
      <c r="AH305" s="125"/>
      <c r="AJ305" s="125"/>
      <c r="AK305" s="125"/>
      <c r="AM305" s="246"/>
      <c r="AO305" s="246"/>
      <c r="AP305" s="211"/>
      <c r="AQ305" s="211"/>
      <c r="AR305" s="199"/>
      <c r="AT305" s="225"/>
      <c r="AU305" s="225"/>
      <c r="AV305" s="225"/>
      <c r="AW305" s="99"/>
      <c r="AX305" s="199"/>
      <c r="AY305" s="199"/>
      <c r="AZ305" s="37"/>
      <c r="BA305" s="123"/>
      <c r="BB305" s="211"/>
      <c r="BC305" s="211"/>
      <c r="BD305" s="216"/>
      <c r="BE305" s="216"/>
      <c r="BF305" s="101"/>
      <c r="BG305" s="101"/>
      <c r="BH305" s="99"/>
    </row>
    <row r="306" spans="1:60" x14ac:dyDescent="0.25">
      <c r="A306">
        <v>274</v>
      </c>
      <c r="B306" s="61">
        <f ca="1">OFFSET(InputPriceData!B$15,CalculationsAndCharts!$A306+$A$11,0,1,1)</f>
        <v>42074</v>
      </c>
      <c r="C306" s="3">
        <f ca="1">OFFSET(InputPriceData!G$15,CalculationsAndCharts!$A306+$A$11,IF($C$7,8,0),1,1)</f>
        <v>110145700</v>
      </c>
      <c r="D306" s="4">
        <f ca="1">OFFSET(InputPriceData!C$15,CalculationsAndCharts!$A306+$A$11,IF($C$7,8,0),1,1)</f>
        <v>200.11</v>
      </c>
      <c r="E306" s="4">
        <f ca="1">OFFSET(InputPriceData!D$15,CalculationsAndCharts!$A306+$A$11,IF($C$7,8,0),1,1)</f>
        <v>200.31</v>
      </c>
      <c r="F306" s="4">
        <f ca="1">OFFSET(InputPriceData!E$15,CalculationsAndCharts!$A306+$A$11,IF($C$7,8,0),1,1)</f>
        <v>199.24</v>
      </c>
      <c r="G306" s="4">
        <f ca="1">OFFSET(InputPriceData!F$15,CalculationsAndCharts!$A306+$A$11,IF($C$7,8,0),1,1)</f>
        <v>199.34</v>
      </c>
      <c r="H306" s="342">
        <f t="shared" ca="1" si="34"/>
        <v>203.14036076323364</v>
      </c>
      <c r="I306" s="342">
        <f t="shared" ca="1" si="35"/>
        <v>202.93264451245773</v>
      </c>
      <c r="J306" s="340">
        <f t="shared" ca="1" si="36"/>
        <v>0.20771625077582101</v>
      </c>
      <c r="K306" s="170">
        <f t="shared" ca="1" si="32"/>
        <v>4.314604083636376E-2</v>
      </c>
      <c r="L306" s="341">
        <f t="shared" ca="1" si="33"/>
        <v>0.62965430159549951</v>
      </c>
      <c r="M306" s="341">
        <f t="shared" ca="1" si="37"/>
        <v>-0.62965430159549951</v>
      </c>
      <c r="N306" s="170"/>
      <c r="O306" s="340"/>
      <c r="P306" s="3" t="e">
        <f t="shared" ca="1" si="38"/>
        <v>#N/A</v>
      </c>
      <c r="Q306" s="3">
        <f t="shared" ca="1" si="39"/>
        <v>110145700</v>
      </c>
      <c r="S306" s="99"/>
      <c r="T306" s="350"/>
      <c r="U306" s="350"/>
      <c r="V306" s="349"/>
      <c r="W306" s="313"/>
      <c r="X306" s="302"/>
      <c r="Y306" s="211"/>
      <c r="Z306" s="320"/>
      <c r="AA306" s="246"/>
      <c r="AB306" s="125"/>
      <c r="AC306" s="125"/>
      <c r="AD306" s="125"/>
      <c r="AE306" s="125"/>
      <c r="AF306" s="125"/>
      <c r="AG306" s="125"/>
      <c r="AH306" s="125"/>
      <c r="AJ306" s="125"/>
      <c r="AK306" s="125"/>
      <c r="AM306" s="246"/>
      <c r="AO306" s="246"/>
      <c r="AP306" s="211"/>
      <c r="AQ306" s="211"/>
      <c r="AR306" s="199"/>
      <c r="AT306" s="225"/>
      <c r="AU306" s="225"/>
      <c r="AV306" s="225"/>
      <c r="AW306" s="99"/>
      <c r="AX306" s="199"/>
      <c r="AY306" s="199"/>
      <c r="AZ306" s="37"/>
      <c r="BA306" s="123"/>
      <c r="BB306" s="211"/>
      <c r="BC306" s="211"/>
      <c r="BD306" s="216"/>
      <c r="BE306" s="216"/>
      <c r="BF306" s="101"/>
      <c r="BG306" s="101"/>
      <c r="BH306" s="99"/>
    </row>
    <row r="307" spans="1:60" x14ac:dyDescent="0.25">
      <c r="A307">
        <v>275</v>
      </c>
      <c r="B307" s="61">
        <f ca="1">OFFSET(InputPriceData!B$15,CalculationsAndCharts!$A307+$A$11,0,1,1)</f>
        <v>42073</v>
      </c>
      <c r="C307" s="3">
        <f ca="1">OFFSET(InputPriceData!G$15,CalculationsAndCharts!$A307+$A$11,IF($C$7,8,0),1,1)</f>
        <v>157121300</v>
      </c>
      <c r="D307" s="4">
        <f ca="1">OFFSET(InputPriceData!C$15,CalculationsAndCharts!$A307+$A$11,IF($C$7,8,0),1,1)</f>
        <v>201.49</v>
      </c>
      <c r="E307" s="4">
        <f ca="1">OFFSET(InputPriceData!D$15,CalculationsAndCharts!$A307+$A$11,IF($C$7,8,0),1,1)</f>
        <v>201.59</v>
      </c>
      <c r="F307" s="4">
        <f ca="1">OFFSET(InputPriceData!E$15,CalculationsAndCharts!$A307+$A$11,IF($C$7,8,0),1,1)</f>
        <v>199.76</v>
      </c>
      <c r="G307" s="4">
        <f ca="1">OFFSET(InputPriceData!F$15,CalculationsAndCharts!$A307+$A$11,IF($C$7,8,0),1,1)</f>
        <v>199.81</v>
      </c>
      <c r="H307" s="342">
        <f t="shared" ca="1" si="34"/>
        <v>203.68326944369562</v>
      </c>
      <c r="I307" s="342">
        <f t="shared" ca="1" si="35"/>
        <v>203.25924855904481</v>
      </c>
      <c r="J307" s="340">
        <f t="shared" ca="1" si="36"/>
        <v>0.42402088465069843</v>
      </c>
      <c r="K307" s="170">
        <f t="shared" ca="1" si="32"/>
        <v>0.17979371061996091</v>
      </c>
      <c r="L307" s="341">
        <f t="shared" ca="1" si="33"/>
        <v>0.63634697317497513</v>
      </c>
      <c r="M307" s="341">
        <f t="shared" ca="1" si="37"/>
        <v>-0.63634697317497513</v>
      </c>
      <c r="N307" s="170"/>
      <c r="O307" s="340"/>
      <c r="P307" s="3" t="e">
        <f t="shared" ca="1" si="38"/>
        <v>#N/A</v>
      </c>
      <c r="Q307" s="3">
        <f t="shared" ca="1" si="39"/>
        <v>157121300</v>
      </c>
      <c r="S307" s="99"/>
      <c r="T307" s="350"/>
      <c r="U307" s="350"/>
      <c r="V307" s="349"/>
      <c r="W307" s="313"/>
      <c r="X307" s="302"/>
      <c r="Y307" s="211"/>
      <c r="Z307" s="320"/>
      <c r="AA307" s="246"/>
      <c r="AB307" s="125"/>
      <c r="AC307" s="125"/>
      <c r="AD307" s="125"/>
      <c r="AE307" s="125"/>
      <c r="AF307" s="125"/>
      <c r="AG307" s="125"/>
      <c r="AH307" s="125"/>
      <c r="AJ307" s="125"/>
      <c r="AK307" s="125"/>
      <c r="AM307" s="246"/>
      <c r="AO307" s="246"/>
      <c r="AP307" s="211"/>
      <c r="AQ307" s="211"/>
      <c r="AR307" s="199"/>
      <c r="AT307" s="225"/>
      <c r="AU307" s="225"/>
      <c r="AV307" s="225"/>
      <c r="AW307" s="99"/>
      <c r="AX307" s="199"/>
      <c r="AY307" s="199"/>
      <c r="AZ307" s="37"/>
      <c r="BA307" s="123"/>
      <c r="BB307" s="211"/>
      <c r="BC307" s="211"/>
      <c r="BD307" s="216"/>
      <c r="BE307" s="216"/>
      <c r="BF307" s="101"/>
      <c r="BG307" s="101"/>
      <c r="BH307" s="99"/>
    </row>
    <row r="308" spans="1:60" x14ac:dyDescent="0.25">
      <c r="A308">
        <v>276</v>
      </c>
      <c r="B308" s="61">
        <f ca="1">OFFSET(InputPriceData!B$15,CalculationsAndCharts!$A308+$A$11,0,1,1)</f>
        <v>42072</v>
      </c>
      <c r="C308" s="3">
        <f ca="1">OFFSET(InputPriceData!G$15,CalculationsAndCharts!$A308+$A$11,IF($C$7,8,0),1,1)</f>
        <v>89818900</v>
      </c>
      <c r="D308" s="4">
        <f ca="1">OFFSET(InputPriceData!C$15,CalculationsAndCharts!$A308+$A$11,IF($C$7,8,0),1,1)</f>
        <v>202.5</v>
      </c>
      <c r="E308" s="4">
        <f ca="1">OFFSET(InputPriceData!D$15,CalculationsAndCharts!$A308+$A$11,IF($C$7,8,0),1,1)</f>
        <v>203.52</v>
      </c>
      <c r="F308" s="4">
        <f ca="1">OFFSET(InputPriceData!E$15,CalculationsAndCharts!$A308+$A$11,IF($C$7,8,0),1,1)</f>
        <v>202.31</v>
      </c>
      <c r="G308" s="4">
        <f ca="1">OFFSET(InputPriceData!F$15,CalculationsAndCharts!$A308+$A$11,IF($C$7,8,0),1,1)</f>
        <v>203.1</v>
      </c>
      <c r="H308" s="342">
        <f t="shared" ca="1" si="34"/>
        <v>204.23659364993784</v>
      </c>
      <c r="I308" s="342">
        <f t="shared" ca="1" si="35"/>
        <v>203.57281660986706</v>
      </c>
      <c r="J308" s="340">
        <f t="shared" ca="1" si="36"/>
        <v>0.6637770400706664</v>
      </c>
      <c r="K308" s="170">
        <f t="shared" ca="1" si="32"/>
        <v>0.44059995892497505</v>
      </c>
      <c r="L308" s="341">
        <f t="shared" ca="1" si="33"/>
        <v>0.63874782395969387</v>
      </c>
      <c r="M308" s="341">
        <f t="shared" ca="1" si="37"/>
        <v>-0.63874782395969387</v>
      </c>
      <c r="N308" s="170"/>
      <c r="O308" s="340"/>
      <c r="P308" s="3">
        <f t="shared" ca="1" si="38"/>
        <v>89818900</v>
      </c>
      <c r="Q308" s="3" t="e">
        <f t="shared" ca="1" si="39"/>
        <v>#N/A</v>
      </c>
      <c r="S308" s="99"/>
      <c r="T308" s="350"/>
      <c r="U308" s="350"/>
      <c r="V308" s="349"/>
      <c r="W308" s="313"/>
      <c r="X308" s="302"/>
      <c r="Y308" s="211"/>
      <c r="Z308" s="320"/>
      <c r="AA308" s="246"/>
      <c r="AB308" s="125"/>
      <c r="AC308" s="125"/>
      <c r="AD308" s="125"/>
      <c r="AE308" s="125"/>
      <c r="AF308" s="125"/>
      <c r="AG308" s="125"/>
      <c r="AH308" s="125"/>
      <c r="AJ308" s="125"/>
      <c r="AK308" s="125"/>
      <c r="AM308" s="246"/>
      <c r="AO308" s="246"/>
      <c r="AP308" s="211"/>
      <c r="AQ308" s="211"/>
      <c r="AR308" s="199"/>
      <c r="AT308" s="225"/>
      <c r="AU308" s="225"/>
      <c r="AV308" s="225"/>
      <c r="AW308" s="99"/>
      <c r="AX308" s="199"/>
      <c r="AY308" s="199"/>
      <c r="AZ308" s="37"/>
      <c r="BA308" s="123"/>
      <c r="BB308" s="211"/>
      <c r="BC308" s="211"/>
      <c r="BD308" s="216"/>
      <c r="BE308" s="216"/>
      <c r="BF308" s="101"/>
      <c r="BG308" s="101"/>
      <c r="BH308" s="99"/>
    </row>
    <row r="309" spans="1:60" x14ac:dyDescent="0.25">
      <c r="A309">
        <v>277</v>
      </c>
      <c r="B309" s="61">
        <f ca="1">OFFSET(InputPriceData!B$15,CalculationsAndCharts!$A309+$A$11,0,1,1)</f>
        <v>42069</v>
      </c>
      <c r="C309" s="3">
        <f ca="1">OFFSET(InputPriceData!G$15,CalculationsAndCharts!$A309+$A$11,IF($C$7,8,0),1,1)</f>
        <v>188128000</v>
      </c>
      <c r="D309" s="4">
        <f ca="1">OFFSET(InputPriceData!C$15,CalculationsAndCharts!$A309+$A$11,IF($C$7,8,0),1,1)</f>
        <v>204.13</v>
      </c>
      <c r="E309" s="4">
        <f ca="1">OFFSET(InputPriceData!D$15,CalculationsAndCharts!$A309+$A$11,IF($C$7,8,0),1,1)</f>
        <v>204.64</v>
      </c>
      <c r="F309" s="4">
        <f ca="1">OFFSET(InputPriceData!E$15,CalculationsAndCharts!$A309+$A$11,IF($C$7,8,0),1,1)</f>
        <v>201.87</v>
      </c>
      <c r="G309" s="4">
        <f ca="1">OFFSET(InputPriceData!F$15,CalculationsAndCharts!$A309+$A$11,IF($C$7,8,0),1,1)</f>
        <v>202.26</v>
      </c>
      <c r="H309" s="342">
        <f t="shared" ca="1" si="34"/>
        <v>204.39896417135753</v>
      </c>
      <c r="I309" s="342">
        <f t="shared" ca="1" si="35"/>
        <v>203.61579993803682</v>
      </c>
      <c r="J309" s="340">
        <f t="shared" ca="1" si="36"/>
        <v>0.78316423332061824</v>
      </c>
      <c r="K309" s="170">
        <f t="shared" ca="1" si="32"/>
        <v>0.61334621635267172</v>
      </c>
      <c r="L309" s="341">
        <f t="shared" ca="1" si="33"/>
        <v>0.63531711239879263</v>
      </c>
      <c r="M309" s="341">
        <f t="shared" ca="1" si="37"/>
        <v>-0.63531711239879263</v>
      </c>
      <c r="N309" s="170"/>
      <c r="O309" s="340"/>
      <c r="P309" s="3" t="e">
        <f t="shared" ca="1" si="38"/>
        <v>#N/A</v>
      </c>
      <c r="Q309" s="3">
        <f t="shared" ca="1" si="39"/>
        <v>188128000</v>
      </c>
      <c r="S309" s="99"/>
      <c r="T309" s="350"/>
      <c r="U309" s="350"/>
      <c r="V309" s="349"/>
      <c r="W309" s="313"/>
      <c r="X309" s="302"/>
      <c r="Y309" s="211"/>
      <c r="Z309" s="320"/>
      <c r="AA309" s="246"/>
      <c r="AB309" s="125"/>
      <c r="AC309" s="125"/>
      <c r="AD309" s="125"/>
      <c r="AE309" s="125"/>
      <c r="AF309" s="125"/>
      <c r="AG309" s="125"/>
      <c r="AH309" s="125"/>
      <c r="AJ309" s="125"/>
      <c r="AK309" s="125"/>
      <c r="AM309" s="246"/>
      <c r="AO309" s="246"/>
      <c r="AP309" s="211"/>
      <c r="AQ309" s="211"/>
      <c r="AR309" s="199"/>
      <c r="AT309" s="225"/>
      <c r="AU309" s="225"/>
      <c r="AV309" s="225"/>
      <c r="AW309" s="99"/>
      <c r="AX309" s="199"/>
      <c r="AY309" s="199"/>
      <c r="AZ309" s="37"/>
      <c r="BA309" s="123"/>
      <c r="BB309" s="211"/>
      <c r="BC309" s="211"/>
      <c r="BD309" s="216"/>
      <c r="BE309" s="216"/>
      <c r="BF309" s="101"/>
      <c r="BG309" s="101"/>
      <c r="BH309" s="99"/>
    </row>
    <row r="310" spans="1:60" x14ac:dyDescent="0.25">
      <c r="A310">
        <v>278</v>
      </c>
      <c r="B310" s="61">
        <f ca="1">OFFSET(InputPriceData!B$15,CalculationsAndCharts!$A310+$A$11,0,1,1)</f>
        <v>42068</v>
      </c>
      <c r="C310" s="3">
        <f ca="1">OFFSET(InputPriceData!G$15,CalculationsAndCharts!$A310+$A$11,IF($C$7,8,0),1,1)</f>
        <v>76873000</v>
      </c>
      <c r="D310" s="4">
        <f ca="1">OFFSET(InputPriceData!C$15,CalculationsAndCharts!$A310+$A$11,IF($C$7,8,0),1,1)</f>
        <v>205.3</v>
      </c>
      <c r="E310" s="4">
        <f ca="1">OFFSET(InputPriceData!D$15,CalculationsAndCharts!$A310+$A$11,IF($C$7,8,0),1,1)</f>
        <v>205.48</v>
      </c>
      <c r="F310" s="4">
        <f ca="1">OFFSET(InputPriceData!E$15,CalculationsAndCharts!$A310+$A$11,IF($C$7,8,0),1,1)</f>
        <v>204.55</v>
      </c>
      <c r="G310" s="4">
        <f ca="1">OFFSET(InputPriceData!F$15,CalculationsAndCharts!$A310+$A$11,IF($C$7,8,0),1,1)</f>
        <v>205.15</v>
      </c>
      <c r="H310" s="342">
        <f t="shared" ca="1" si="34"/>
        <v>204.70453048155147</v>
      </c>
      <c r="I310" s="342">
        <f t="shared" ca="1" si="35"/>
        <v>203.73905447785836</v>
      </c>
      <c r="J310" s="340">
        <f t="shared" ca="1" si="36"/>
        <v>0.96547600369301789</v>
      </c>
      <c r="K310" s="170">
        <f t="shared" ca="1" si="32"/>
        <v>0.93214391370704031</v>
      </c>
      <c r="L310" s="341">
        <f t="shared" ca="1" si="33"/>
        <v>0.62736725333775267</v>
      </c>
      <c r="M310" s="341">
        <f t="shared" ca="1" si="37"/>
        <v>-0.62736725333775267</v>
      </c>
      <c r="N310" s="170"/>
      <c r="O310" s="340"/>
      <c r="P310" s="3" t="e">
        <f t="shared" ca="1" si="38"/>
        <v>#N/A</v>
      </c>
      <c r="Q310" s="3">
        <f t="shared" ca="1" si="39"/>
        <v>76873000</v>
      </c>
      <c r="S310" s="99"/>
      <c r="T310" s="350"/>
      <c r="U310" s="350"/>
      <c r="V310" s="349"/>
      <c r="W310" s="313"/>
      <c r="X310" s="302"/>
      <c r="Y310" s="211"/>
      <c r="Z310" s="320"/>
      <c r="AA310" s="246"/>
      <c r="AB310" s="125"/>
      <c r="AC310" s="125"/>
      <c r="AD310" s="125"/>
      <c r="AE310" s="125"/>
      <c r="AF310" s="125"/>
      <c r="AG310" s="125"/>
      <c r="AH310" s="125"/>
      <c r="AJ310" s="125"/>
      <c r="AK310" s="125"/>
      <c r="AM310" s="246"/>
      <c r="AO310" s="246"/>
      <c r="AP310" s="211"/>
      <c r="AQ310" s="211"/>
      <c r="AR310" s="199"/>
      <c r="AT310" s="225"/>
      <c r="AU310" s="225"/>
      <c r="AV310" s="225"/>
      <c r="AW310" s="99"/>
      <c r="AX310" s="199"/>
      <c r="AY310" s="199"/>
      <c r="AZ310" s="37"/>
      <c r="BA310" s="123"/>
      <c r="BB310" s="211"/>
      <c r="BC310" s="211"/>
      <c r="BD310" s="216"/>
      <c r="BE310" s="216"/>
      <c r="BF310" s="101"/>
      <c r="BG310" s="101"/>
      <c r="BH310" s="99"/>
    </row>
    <row r="311" spans="1:60" x14ac:dyDescent="0.25">
      <c r="A311">
        <v>279</v>
      </c>
      <c r="B311" s="61">
        <f ca="1">OFFSET(InputPriceData!B$15,CalculationsAndCharts!$A311+$A$11,0,1,1)</f>
        <v>42067</v>
      </c>
      <c r="C311" s="3">
        <f ca="1">OFFSET(InputPriceData!G$15,CalculationsAndCharts!$A311+$A$11,IF($C$7,8,0),1,1)</f>
        <v>114497200</v>
      </c>
      <c r="D311" s="4">
        <f ca="1">OFFSET(InputPriceData!C$15,CalculationsAndCharts!$A311+$A$11,IF($C$7,8,0),1,1)</f>
        <v>205.09</v>
      </c>
      <c r="E311" s="4">
        <f ca="1">OFFSET(InputPriceData!D$15,CalculationsAndCharts!$A311+$A$11,IF($C$7,8,0),1,1)</f>
        <v>205.18</v>
      </c>
      <c r="F311" s="4">
        <f ca="1">OFFSET(InputPriceData!E$15,CalculationsAndCharts!$A311+$A$11,IF($C$7,8,0),1,1)</f>
        <v>203.78</v>
      </c>
      <c r="G311" s="4">
        <f ca="1">OFFSET(InputPriceData!F$15,CalculationsAndCharts!$A311+$A$11,IF($C$7,8,0),1,1)</f>
        <v>204.92</v>
      </c>
      <c r="H311" s="342">
        <f t="shared" ca="1" si="34"/>
        <v>204.64089197891596</v>
      </c>
      <c r="I311" s="342">
        <f t="shared" ca="1" si="35"/>
        <v>203.61078670311824</v>
      </c>
      <c r="J311" s="340">
        <f t="shared" ca="1" si="36"/>
        <v>1.0301052757976581</v>
      </c>
      <c r="K311" s="170">
        <f t="shared" ca="1" si="32"/>
        <v>1.0611168792261692</v>
      </c>
      <c r="L311" s="341">
        <f t="shared" ca="1" si="33"/>
        <v>0.61281603580991262</v>
      </c>
      <c r="M311" s="341">
        <f t="shared" ca="1" si="37"/>
        <v>-0.61281603580991262</v>
      </c>
      <c r="N311" s="170"/>
      <c r="O311" s="340"/>
      <c r="P311" s="3" t="e">
        <f t="shared" ca="1" si="38"/>
        <v>#N/A</v>
      </c>
      <c r="Q311" s="3">
        <f t="shared" ca="1" si="39"/>
        <v>114497200</v>
      </c>
      <c r="S311" s="99"/>
      <c r="T311" s="350"/>
      <c r="U311" s="350"/>
      <c r="V311" s="349"/>
      <c r="W311" s="313"/>
      <c r="X311" s="302"/>
      <c r="Y311" s="211"/>
      <c r="Z311" s="320"/>
      <c r="AA311" s="246"/>
      <c r="AB311" s="125"/>
      <c r="AC311" s="125"/>
      <c r="AD311" s="125"/>
      <c r="AE311" s="125"/>
      <c r="AF311" s="125"/>
      <c r="AG311" s="125"/>
      <c r="AH311" s="125"/>
      <c r="AJ311" s="125"/>
      <c r="AK311" s="125"/>
      <c r="AM311" s="246"/>
      <c r="AO311" s="246"/>
      <c r="AP311" s="211"/>
      <c r="AQ311" s="211"/>
      <c r="AR311" s="199"/>
      <c r="AT311" s="225"/>
      <c r="AU311" s="225"/>
      <c r="AV311" s="225"/>
      <c r="AW311" s="99"/>
      <c r="AX311" s="199"/>
      <c r="AY311" s="199"/>
      <c r="AZ311" s="37"/>
      <c r="BA311" s="123"/>
      <c r="BB311" s="211"/>
      <c r="BC311" s="211"/>
      <c r="BD311" s="216"/>
      <c r="BE311" s="216"/>
      <c r="BF311" s="101"/>
      <c r="BG311" s="101"/>
      <c r="BH311" s="99"/>
    </row>
    <row r="312" spans="1:60" x14ac:dyDescent="0.25">
      <c r="A312">
        <v>280</v>
      </c>
      <c r="B312" s="61">
        <f ca="1">OFFSET(InputPriceData!B$15,CalculationsAndCharts!$A312+$A$11,0,1,1)</f>
        <v>42066</v>
      </c>
      <c r="C312" s="3">
        <f ca="1">OFFSET(InputPriceData!G$15,CalculationsAndCharts!$A312+$A$11,IF($C$7,8,0),1,1)</f>
        <v>110325800</v>
      </c>
      <c r="D312" s="4">
        <f ca="1">OFFSET(InputPriceData!C$15,CalculationsAndCharts!$A312+$A$11,IF($C$7,8,0),1,1)</f>
        <v>206.13</v>
      </c>
      <c r="E312" s="4">
        <f ca="1">OFFSET(InputPriceData!D$15,CalculationsAndCharts!$A312+$A$11,IF($C$7,8,0),1,1)</f>
        <v>206.7</v>
      </c>
      <c r="F312" s="4">
        <f ca="1">OFFSET(InputPriceData!E$15,CalculationsAndCharts!$A312+$A$11,IF($C$7,8,0),1,1)</f>
        <v>204.78</v>
      </c>
      <c r="G312" s="4">
        <f ca="1">OFFSET(InputPriceData!F$15,CalculationsAndCharts!$A312+$A$11,IF($C$7,8,0),1,1)</f>
        <v>205.79</v>
      </c>
      <c r="H312" s="342">
        <f t="shared" ca="1" si="34"/>
        <v>204.60101940447538</v>
      </c>
      <c r="I312" s="342">
        <f t="shared" ca="1" si="35"/>
        <v>203.49176731249264</v>
      </c>
      <c r="J312" s="340">
        <f t="shared" ca="1" si="36"/>
        <v>1.1092520919826945</v>
      </c>
      <c r="K312" s="170">
        <f t="shared" ca="1" si="32"/>
        <v>1.230440203567984</v>
      </c>
      <c r="L312" s="341">
        <f t="shared" ca="1" si="33"/>
        <v>0.59525392336178518</v>
      </c>
      <c r="M312" s="341">
        <f t="shared" ca="1" si="37"/>
        <v>-0.59525392336178518</v>
      </c>
      <c r="N312" s="170"/>
      <c r="O312" s="340"/>
      <c r="P312" s="3" t="e">
        <f t="shared" ca="1" si="38"/>
        <v>#N/A</v>
      </c>
      <c r="Q312" s="3">
        <f t="shared" ca="1" si="39"/>
        <v>110325800</v>
      </c>
      <c r="S312" s="99"/>
      <c r="T312" s="350"/>
      <c r="U312" s="350"/>
      <c r="V312" s="349"/>
      <c r="W312" s="313"/>
      <c r="X312" s="302"/>
      <c r="Y312" s="211"/>
      <c r="Z312" s="320"/>
      <c r="AA312" s="246"/>
      <c r="AB312" s="125"/>
      <c r="AC312" s="125"/>
      <c r="AD312" s="125"/>
      <c r="AE312" s="125"/>
      <c r="AF312" s="125"/>
      <c r="AG312" s="125"/>
      <c r="AH312" s="125"/>
      <c r="AJ312" s="125"/>
      <c r="AK312" s="125"/>
      <c r="AM312" s="246"/>
      <c r="AO312" s="246"/>
      <c r="AP312" s="211"/>
      <c r="AQ312" s="211"/>
      <c r="AR312" s="199"/>
      <c r="AT312" s="225"/>
      <c r="AU312" s="225"/>
      <c r="AV312" s="225"/>
      <c r="AW312" s="99"/>
      <c r="AX312" s="199"/>
      <c r="AY312" s="199"/>
      <c r="AZ312" s="37"/>
      <c r="BA312" s="123"/>
      <c r="BB312" s="211"/>
      <c r="BC312" s="211"/>
      <c r="BD312" s="216"/>
      <c r="BE312" s="216"/>
      <c r="BF312" s="101"/>
      <c r="BG312" s="101"/>
      <c r="BH312" s="99"/>
    </row>
    <row r="313" spans="1:60" x14ac:dyDescent="0.25">
      <c r="A313">
        <v>281</v>
      </c>
      <c r="B313" s="61">
        <f ca="1">OFFSET(InputPriceData!B$15,CalculationsAndCharts!$A313+$A$11,0,1,1)</f>
        <v>42065</v>
      </c>
      <c r="C313" s="3">
        <f ca="1">OFFSET(InputPriceData!G$15,CalculationsAndCharts!$A313+$A$11,IF($C$7,8,0),1,1)</f>
        <v>87491400</v>
      </c>
      <c r="D313" s="4">
        <f ca="1">OFFSET(InputPriceData!C$15,CalculationsAndCharts!$A313+$A$11,IF($C$7,8,0),1,1)</f>
        <v>205.46</v>
      </c>
      <c r="E313" s="4">
        <f ca="1">OFFSET(InputPriceData!D$15,CalculationsAndCharts!$A313+$A$11,IF($C$7,8,0),1,1)</f>
        <v>206.71</v>
      </c>
      <c r="F313" s="4">
        <f ca="1">OFFSET(InputPriceData!E$15,CalculationsAndCharts!$A313+$A$11,IF($C$7,8,0),1,1)</f>
        <v>205.4</v>
      </c>
      <c r="G313" s="4">
        <f ca="1">OFFSET(InputPriceData!F$15,CalculationsAndCharts!$A313+$A$11,IF($C$7,8,0),1,1)</f>
        <v>206.64</v>
      </c>
      <c r="H313" s="342">
        <f t="shared" ca="1" si="34"/>
        <v>204.43116503368617</v>
      </c>
      <c r="I313" s="342">
        <f t="shared" ca="1" si="35"/>
        <v>203.28283706817379</v>
      </c>
      <c r="J313" s="340">
        <f t="shared" ca="1" si="36"/>
        <v>1.1483279655123142</v>
      </c>
      <c r="K313" s="170">
        <f t="shared" ca="1" si="32"/>
        <v>1.3186571163776506</v>
      </c>
      <c r="L313" s="341">
        <f t="shared" ca="1" si="33"/>
        <v>0.57451328889604969</v>
      </c>
      <c r="M313" s="341">
        <f t="shared" ca="1" si="37"/>
        <v>-0.57451328889604969</v>
      </c>
      <c r="N313" s="170"/>
      <c r="O313" s="340"/>
      <c r="P313" s="3">
        <f t="shared" ca="1" si="38"/>
        <v>87491400</v>
      </c>
      <c r="Q313" s="3" t="e">
        <f t="shared" ca="1" si="39"/>
        <v>#N/A</v>
      </c>
      <c r="S313" s="99"/>
      <c r="T313" s="350"/>
      <c r="U313" s="350"/>
      <c r="V313" s="349"/>
      <c r="W313" s="313"/>
      <c r="X313" s="302"/>
      <c r="Y313" s="211"/>
      <c r="Z313" s="320"/>
      <c r="AA313" s="246"/>
      <c r="AB313" s="125"/>
      <c r="AC313" s="125"/>
      <c r="AD313" s="125"/>
      <c r="AE313" s="125"/>
      <c r="AF313" s="125"/>
      <c r="AG313" s="125"/>
      <c r="AH313" s="125"/>
      <c r="AJ313" s="125"/>
      <c r="AK313" s="125"/>
      <c r="AM313" s="246"/>
      <c r="AO313" s="246"/>
      <c r="AP313" s="211"/>
      <c r="AQ313" s="211"/>
      <c r="AR313" s="199"/>
      <c r="AT313" s="225"/>
      <c r="AU313" s="225"/>
      <c r="AV313" s="225"/>
      <c r="AW313" s="99"/>
      <c r="AX313" s="199"/>
      <c r="AY313" s="199"/>
      <c r="AZ313" s="37"/>
      <c r="BA313" s="123"/>
      <c r="BB313" s="211"/>
      <c r="BC313" s="211"/>
      <c r="BD313" s="216"/>
      <c r="BE313" s="216"/>
      <c r="BF313" s="101"/>
      <c r="BG313" s="101"/>
      <c r="BH313" s="99"/>
    </row>
    <row r="314" spans="1:60" x14ac:dyDescent="0.25">
      <c r="A314">
        <v>282</v>
      </c>
      <c r="B314" s="61">
        <f ca="1">OFFSET(InputPriceData!B$15,CalculationsAndCharts!$A314+$A$11,0,1,1)</f>
        <v>42062</v>
      </c>
      <c r="C314" s="3">
        <f ca="1">OFFSET(InputPriceData!G$15,CalculationsAndCharts!$A314+$A$11,IF($C$7,8,0),1,1)</f>
        <v>108076000</v>
      </c>
      <c r="D314" s="4">
        <f ca="1">OFFSET(InputPriceData!C$15,CalculationsAndCharts!$A314+$A$11,IF($C$7,8,0),1,1)</f>
        <v>205.93</v>
      </c>
      <c r="E314" s="4">
        <f ca="1">OFFSET(InputPriceData!D$15,CalculationsAndCharts!$A314+$A$11,IF($C$7,8,0),1,1)</f>
        <v>206.24</v>
      </c>
      <c r="F314" s="4">
        <f ca="1">OFFSET(InputPriceData!E$15,CalculationsAndCharts!$A314+$A$11,IF($C$7,8,0),1,1)</f>
        <v>205.28</v>
      </c>
      <c r="G314" s="4">
        <f ca="1">OFFSET(InputPriceData!F$15,CalculationsAndCharts!$A314+$A$11,IF($C$7,8,0),1,1)</f>
        <v>205.34</v>
      </c>
      <c r="H314" s="342">
        <f t="shared" ca="1" si="34"/>
        <v>204.11561718135565</v>
      </c>
      <c r="I314" s="342">
        <f t="shared" ca="1" si="35"/>
        <v>202.97764043800777</v>
      </c>
      <c r="J314" s="340">
        <f t="shared" ca="1" si="36"/>
        <v>1.1379767433477843</v>
      </c>
      <c r="K314" s="170">
        <f t="shared" ca="1" si="32"/>
        <v>1.2949910684004289</v>
      </c>
      <c r="L314" s="341">
        <f t="shared" ca="1" si="33"/>
        <v>0.55115979209606414</v>
      </c>
      <c r="M314" s="341">
        <f t="shared" ca="1" si="37"/>
        <v>-0.55115979209606414</v>
      </c>
      <c r="N314" s="170"/>
      <c r="O314" s="340"/>
      <c r="P314" s="3" t="e">
        <f t="shared" ca="1" si="38"/>
        <v>#N/A</v>
      </c>
      <c r="Q314" s="3">
        <f t="shared" ca="1" si="39"/>
        <v>108076000</v>
      </c>
      <c r="S314" s="99"/>
      <c r="T314" s="350"/>
      <c r="U314" s="350"/>
      <c r="V314" s="349"/>
      <c r="W314" s="313"/>
      <c r="X314" s="302"/>
      <c r="Y314" s="211"/>
      <c r="Z314" s="320"/>
      <c r="AA314" s="246"/>
      <c r="AB314" s="125"/>
      <c r="AC314" s="125"/>
      <c r="AD314" s="125"/>
      <c r="AE314" s="125"/>
      <c r="AF314" s="125"/>
      <c r="AG314" s="125"/>
      <c r="AH314" s="125"/>
      <c r="AJ314" s="125"/>
      <c r="AK314" s="125"/>
      <c r="AM314" s="246"/>
      <c r="AO314" s="246"/>
      <c r="AP314" s="211"/>
      <c r="AQ314" s="211"/>
      <c r="AR314" s="199"/>
      <c r="AT314" s="225"/>
      <c r="AU314" s="225"/>
      <c r="AV314" s="225"/>
      <c r="AW314" s="99"/>
      <c r="AX314" s="199"/>
      <c r="AY314" s="199"/>
      <c r="AZ314" s="37"/>
      <c r="BA314" s="123"/>
      <c r="BB314" s="211"/>
      <c r="BC314" s="211"/>
      <c r="BD314" s="216"/>
      <c r="BE314" s="216"/>
      <c r="BF314" s="101"/>
      <c r="BG314" s="101"/>
      <c r="BH314" s="99"/>
    </row>
    <row r="315" spans="1:60" x14ac:dyDescent="0.25">
      <c r="A315">
        <v>283</v>
      </c>
      <c r="B315" s="61">
        <f ca="1">OFFSET(InputPriceData!B$15,CalculationsAndCharts!$A315+$A$11,0,1,1)</f>
        <v>42061</v>
      </c>
      <c r="C315" s="3">
        <f ca="1">OFFSET(InputPriceData!G$15,CalculationsAndCharts!$A315+$A$11,IF($C$7,8,0),1,1)</f>
        <v>72697900</v>
      </c>
      <c r="D315" s="4">
        <f ca="1">OFFSET(InputPriceData!C$15,CalculationsAndCharts!$A315+$A$11,IF($C$7,8,0),1,1)</f>
        <v>206.18</v>
      </c>
      <c r="E315" s="4">
        <f ca="1">OFFSET(InputPriceData!D$15,CalculationsAndCharts!$A315+$A$11,IF($C$7,8,0),1,1)</f>
        <v>206.37</v>
      </c>
      <c r="F315" s="4">
        <f ca="1">OFFSET(InputPriceData!E$15,CalculationsAndCharts!$A315+$A$11,IF($C$7,8,0),1,1)</f>
        <v>205.33</v>
      </c>
      <c r="G315" s="4">
        <f ca="1">OFFSET(InputPriceData!F$15,CalculationsAndCharts!$A315+$A$11,IF($C$7,8,0),1,1)</f>
        <v>206.04</v>
      </c>
      <c r="H315" s="342">
        <f t="shared" ca="1" si="34"/>
        <v>203.94070535012077</v>
      </c>
      <c r="I315" s="342">
        <f t="shared" ca="1" si="35"/>
        <v>202.76288047782668</v>
      </c>
      <c r="J315" s="340">
        <f t="shared" ca="1" si="36"/>
        <v>1.1778248722939839</v>
      </c>
      <c r="K315" s="170">
        <f t="shared" ca="1" si="32"/>
        <v>1.3872714297943396</v>
      </c>
      <c r="L315" s="341">
        <f t="shared" ca="1" si="33"/>
        <v>0.52801429976354208</v>
      </c>
      <c r="M315" s="341">
        <f t="shared" ca="1" si="37"/>
        <v>-0.52801429976354208</v>
      </c>
      <c r="N315" s="170"/>
      <c r="O315" s="340"/>
      <c r="P315" s="3" t="e">
        <f t="shared" ca="1" si="38"/>
        <v>#N/A</v>
      </c>
      <c r="Q315" s="3">
        <f t="shared" ca="1" si="39"/>
        <v>72697900</v>
      </c>
      <c r="S315" s="99"/>
      <c r="T315" s="350"/>
      <c r="U315" s="350"/>
      <c r="V315" s="349"/>
      <c r="W315" s="313"/>
      <c r="X315" s="302"/>
      <c r="Y315" s="211"/>
      <c r="Z315" s="320"/>
      <c r="AA315" s="246"/>
      <c r="AB315" s="125"/>
      <c r="AC315" s="125"/>
      <c r="AD315" s="125"/>
      <c r="AE315" s="125"/>
      <c r="AF315" s="125"/>
      <c r="AG315" s="125"/>
      <c r="AH315" s="125"/>
      <c r="AJ315" s="125"/>
      <c r="AK315" s="125"/>
      <c r="AM315" s="246"/>
      <c r="AO315" s="246"/>
      <c r="AP315" s="211"/>
      <c r="AQ315" s="211"/>
      <c r="AR315" s="199"/>
      <c r="AT315" s="225"/>
      <c r="AU315" s="225"/>
      <c r="AV315" s="225"/>
      <c r="AW315" s="99"/>
      <c r="AX315" s="199"/>
      <c r="AY315" s="199"/>
      <c r="AZ315" s="37"/>
      <c r="BA315" s="123"/>
      <c r="BB315" s="211"/>
      <c r="BC315" s="211"/>
      <c r="BD315" s="216"/>
      <c r="BE315" s="216"/>
      <c r="BF315" s="101"/>
      <c r="BG315" s="101"/>
      <c r="BH315" s="99"/>
    </row>
    <row r="316" spans="1:60" x14ac:dyDescent="0.25">
      <c r="A316">
        <v>284</v>
      </c>
      <c r="B316" s="61">
        <f ca="1">OFFSET(InputPriceData!B$15,CalculationsAndCharts!$A316+$A$11,0,1,1)</f>
        <v>42060</v>
      </c>
      <c r="C316" s="3">
        <f ca="1">OFFSET(InputPriceData!G$15,CalculationsAndCharts!$A316+$A$11,IF($C$7,8,0),1,1)</f>
        <v>73061700</v>
      </c>
      <c r="D316" s="4">
        <f ca="1">OFFSET(InputPriceData!C$15,CalculationsAndCharts!$A316+$A$11,IF($C$7,8,0),1,1)</f>
        <v>206.32</v>
      </c>
      <c r="E316" s="4">
        <f ca="1">OFFSET(InputPriceData!D$15,CalculationsAndCharts!$A316+$A$11,IF($C$7,8,0),1,1)</f>
        <v>206.88</v>
      </c>
      <c r="F316" s="4">
        <f ca="1">OFFSET(InputPriceData!E$15,CalculationsAndCharts!$A316+$A$11,IF($C$7,8,0),1,1)</f>
        <v>205.89</v>
      </c>
      <c r="G316" s="4">
        <f ca="1">OFFSET(InputPriceData!F$15,CalculationsAndCharts!$A316+$A$11,IF($C$7,8,0),1,1)</f>
        <v>206.29</v>
      </c>
      <c r="H316" s="342">
        <f t="shared" ca="1" si="34"/>
        <v>203.64080611442375</v>
      </c>
      <c r="I316" s="342">
        <f t="shared" ca="1" si="35"/>
        <v>202.46496052126551</v>
      </c>
      <c r="J316" s="340">
        <f t="shared" ca="1" si="36"/>
        <v>1.1758455931581548</v>
      </c>
      <c r="K316" s="170">
        <f t="shared" ca="1" si="32"/>
        <v>1.3826128589494531</v>
      </c>
      <c r="L316" s="341">
        <f t="shared" ca="1" si="33"/>
        <v>0.50562379262235746</v>
      </c>
      <c r="M316" s="341">
        <f t="shared" ca="1" si="37"/>
        <v>-0.50562379262235746</v>
      </c>
      <c r="N316" s="170"/>
      <c r="O316" s="340"/>
      <c r="P316" s="3" t="e">
        <f t="shared" ca="1" si="38"/>
        <v>#N/A</v>
      </c>
      <c r="Q316" s="3">
        <f t="shared" ca="1" si="39"/>
        <v>73061700</v>
      </c>
      <c r="S316" s="99"/>
      <c r="T316" s="350"/>
      <c r="U316" s="350"/>
      <c r="V316" s="349"/>
      <c r="W316" s="313"/>
      <c r="X316" s="302"/>
      <c r="Y316" s="211"/>
      <c r="Z316" s="320"/>
      <c r="AA316" s="246"/>
      <c r="AB316" s="125"/>
      <c r="AC316" s="125"/>
      <c r="AD316" s="125"/>
      <c r="AE316" s="125"/>
      <c r="AF316" s="125"/>
      <c r="AG316" s="125"/>
      <c r="AH316" s="125"/>
      <c r="AJ316" s="125"/>
      <c r="AK316" s="125"/>
      <c r="AM316" s="246"/>
      <c r="AO316" s="246"/>
      <c r="AP316" s="211"/>
      <c r="AQ316" s="211"/>
      <c r="AR316" s="199"/>
      <c r="AT316" s="225"/>
      <c r="AU316" s="225"/>
      <c r="AV316" s="225"/>
      <c r="AW316" s="99"/>
      <c r="AX316" s="199"/>
      <c r="AY316" s="199"/>
      <c r="AZ316" s="37"/>
      <c r="BA316" s="123"/>
      <c r="BB316" s="211"/>
      <c r="BC316" s="211"/>
      <c r="BD316" s="216"/>
      <c r="BE316" s="216"/>
      <c r="BF316" s="101"/>
      <c r="BG316" s="101"/>
      <c r="BH316" s="99"/>
    </row>
    <row r="317" spans="1:60" x14ac:dyDescent="0.25">
      <c r="A317">
        <v>285</v>
      </c>
      <c r="B317" s="61">
        <f ca="1">OFFSET(InputPriceData!B$15,CalculationsAndCharts!$A317+$A$11,0,1,1)</f>
        <v>42059</v>
      </c>
      <c r="C317" s="3">
        <f ca="1">OFFSET(InputPriceData!G$15,CalculationsAndCharts!$A317+$A$11,IF($C$7,8,0),1,1)</f>
        <v>72472300</v>
      </c>
      <c r="D317" s="4">
        <f ca="1">OFFSET(InputPriceData!C$15,CalculationsAndCharts!$A317+$A$11,IF($C$7,8,0),1,1)</f>
        <v>205.79</v>
      </c>
      <c r="E317" s="4">
        <f ca="1">OFFSET(InputPriceData!D$15,CalculationsAndCharts!$A317+$A$11,IF($C$7,8,0),1,1)</f>
        <v>206.7</v>
      </c>
      <c r="F317" s="4">
        <f ca="1">OFFSET(InputPriceData!E$15,CalculationsAndCharts!$A317+$A$11,IF($C$7,8,0),1,1)</f>
        <v>205.44</v>
      </c>
      <c r="G317" s="4">
        <f ca="1">OFFSET(InputPriceData!F$15,CalculationsAndCharts!$A317+$A$11,IF($C$7,8,0),1,1)</f>
        <v>206.46</v>
      </c>
      <c r="H317" s="342">
        <f t="shared" ca="1" si="34"/>
        <v>203.26234984505572</v>
      </c>
      <c r="I317" s="342">
        <f t="shared" ca="1" si="35"/>
        <v>202.11722965956238</v>
      </c>
      <c r="J317" s="340">
        <f t="shared" ca="1" si="36"/>
        <v>1.1451201854932496</v>
      </c>
      <c r="K317" s="170">
        <f t="shared" ca="1" si="32"/>
        <v>1.3113002392240942</v>
      </c>
      <c r="L317" s="341">
        <f t="shared" ca="1" si="33"/>
        <v>0.48867133263311963</v>
      </c>
      <c r="M317" s="341">
        <f t="shared" ca="1" si="37"/>
        <v>-0.48867133263311963</v>
      </c>
      <c r="N317" s="170"/>
      <c r="O317" s="340"/>
      <c r="P317" s="3">
        <f t="shared" ca="1" si="38"/>
        <v>72472300</v>
      </c>
      <c r="Q317" s="3" t="e">
        <f t="shared" ca="1" si="39"/>
        <v>#N/A</v>
      </c>
      <c r="S317" s="99"/>
      <c r="T317" s="350"/>
      <c r="U317" s="350"/>
      <c r="V317" s="349"/>
      <c r="W317" s="313"/>
      <c r="X317" s="302"/>
      <c r="Y317" s="211"/>
      <c r="Z317" s="320"/>
      <c r="AA317" s="246"/>
      <c r="AB317" s="125"/>
      <c r="AC317" s="125"/>
      <c r="AD317" s="125"/>
      <c r="AE317" s="125"/>
      <c r="AF317" s="125"/>
      <c r="AG317" s="125"/>
      <c r="AH317" s="125"/>
      <c r="AJ317" s="125"/>
      <c r="AK317" s="125"/>
      <c r="AM317" s="246"/>
      <c r="AO317" s="246"/>
      <c r="AP317" s="211"/>
      <c r="AQ317" s="211"/>
      <c r="AR317" s="199"/>
      <c r="AT317" s="225"/>
      <c r="AU317" s="225"/>
      <c r="AV317" s="225"/>
      <c r="AW317" s="99"/>
      <c r="AX317" s="199"/>
      <c r="AY317" s="199"/>
      <c r="AZ317" s="37"/>
      <c r="BA317" s="123"/>
      <c r="BB317" s="211"/>
      <c r="BC317" s="211"/>
      <c r="BD317" s="216"/>
      <c r="BE317" s="216"/>
      <c r="BF317" s="101"/>
      <c r="BG317" s="101"/>
      <c r="BH317" s="99"/>
    </row>
    <row r="318" spans="1:60" x14ac:dyDescent="0.25">
      <c r="A318">
        <v>286</v>
      </c>
      <c r="B318" s="61">
        <f ca="1">OFFSET(InputPriceData!B$15,CalculationsAndCharts!$A318+$A$11,0,1,1)</f>
        <v>42058</v>
      </c>
      <c r="C318" s="3">
        <f ca="1">OFFSET(InputPriceData!G$15,CalculationsAndCharts!$A318+$A$11,IF($C$7,8,0),1,1)</f>
        <v>74411100</v>
      </c>
      <c r="D318" s="4">
        <f ca="1">OFFSET(InputPriceData!C$15,CalculationsAndCharts!$A318+$A$11,IF($C$7,8,0),1,1)</f>
        <v>205.61</v>
      </c>
      <c r="E318" s="4">
        <f ca="1">OFFSET(InputPriceData!D$15,CalculationsAndCharts!$A318+$A$11,IF($C$7,8,0),1,1)</f>
        <v>205.88</v>
      </c>
      <c r="F318" s="4">
        <f ca="1">OFFSET(InputPriceData!E$15,CalculationsAndCharts!$A318+$A$11,IF($C$7,8,0),1,1)</f>
        <v>205.17</v>
      </c>
      <c r="G318" s="4">
        <f ca="1">OFFSET(InputPriceData!F$15,CalculationsAndCharts!$A318+$A$11,IF($C$7,8,0),1,1)</f>
        <v>205.88</v>
      </c>
      <c r="H318" s="342">
        <f t="shared" ca="1" si="34"/>
        <v>202.8055426800637</v>
      </c>
      <c r="I318" s="342">
        <f t="shared" ca="1" si="35"/>
        <v>201.72243235588624</v>
      </c>
      <c r="J318" s="340">
        <f t="shared" ca="1" si="36"/>
        <v>1.0831103241773501</v>
      </c>
      <c r="K318" s="170">
        <f t="shared" ca="1" si="32"/>
        <v>1.1731279743395644</v>
      </c>
      <c r="L318" s="341">
        <f t="shared" ca="1" si="33"/>
        <v>0.47744549703164818</v>
      </c>
      <c r="M318" s="341">
        <f t="shared" ca="1" si="37"/>
        <v>-0.47744549703164818</v>
      </c>
      <c r="N318" s="170"/>
      <c r="O318" s="340"/>
      <c r="P318" s="3">
        <f t="shared" ca="1" si="38"/>
        <v>74411100</v>
      </c>
      <c r="Q318" s="3" t="e">
        <f t="shared" ca="1" si="39"/>
        <v>#N/A</v>
      </c>
      <c r="S318" s="99"/>
      <c r="T318" s="350"/>
      <c r="U318" s="350"/>
      <c r="V318" s="349"/>
      <c r="W318" s="313"/>
      <c r="X318" s="302"/>
      <c r="Y318" s="211"/>
      <c r="Z318" s="320"/>
      <c r="AA318" s="246"/>
      <c r="AB318" s="125"/>
      <c r="AC318" s="125"/>
      <c r="AD318" s="125"/>
      <c r="AE318" s="125"/>
      <c r="AF318" s="125"/>
      <c r="AG318" s="125"/>
      <c r="AH318" s="125"/>
      <c r="AJ318" s="125"/>
      <c r="AK318" s="125"/>
      <c r="AM318" s="246"/>
      <c r="AO318" s="246"/>
      <c r="AP318" s="211"/>
      <c r="AQ318" s="211"/>
      <c r="AR318" s="199"/>
      <c r="AT318" s="225"/>
      <c r="AU318" s="225"/>
      <c r="AV318" s="225"/>
      <c r="AW318" s="99"/>
      <c r="AX318" s="199"/>
      <c r="AY318" s="199"/>
      <c r="AZ318" s="37"/>
      <c r="BA318" s="123"/>
      <c r="BB318" s="211"/>
      <c r="BC318" s="211"/>
      <c r="BD318" s="216"/>
      <c r="BE318" s="216"/>
      <c r="BF318" s="101"/>
      <c r="BG318" s="101"/>
      <c r="BH318" s="99"/>
    </row>
    <row r="319" spans="1:60" x14ac:dyDescent="0.25">
      <c r="A319">
        <v>287</v>
      </c>
      <c r="B319" s="61">
        <f ca="1">OFFSET(InputPriceData!B$15,CalculationsAndCharts!$A319+$A$11,0,1,1)</f>
        <v>42055</v>
      </c>
      <c r="C319" s="3">
        <f ca="1">OFFSET(InputPriceData!G$15,CalculationsAndCharts!$A319+$A$11,IF($C$7,8,0),1,1)</f>
        <v>140896400</v>
      </c>
      <c r="D319" s="4">
        <f ca="1">OFFSET(InputPriceData!C$15,CalculationsAndCharts!$A319+$A$11,IF($C$7,8,0),1,1)</f>
        <v>204.19</v>
      </c>
      <c r="E319" s="4">
        <f ca="1">OFFSET(InputPriceData!D$15,CalculationsAndCharts!$A319+$A$11,IF($C$7,8,0),1,1)</f>
        <v>205.99</v>
      </c>
      <c r="F319" s="4">
        <f ca="1">OFFSET(InputPriceData!E$15,CalculationsAndCharts!$A319+$A$11,IF($C$7,8,0),1,1)</f>
        <v>203.46</v>
      </c>
      <c r="G319" s="4">
        <f ca="1">OFFSET(InputPriceData!F$15,CalculationsAndCharts!$A319+$A$11,IF($C$7,8,0),1,1)</f>
        <v>205.91</v>
      </c>
      <c r="H319" s="342">
        <f t="shared" ca="1" si="34"/>
        <v>202.36633449150139</v>
      </c>
      <c r="I319" s="342">
        <f t="shared" ca="1" si="35"/>
        <v>201.34447166096683</v>
      </c>
      <c r="J319" s="340">
        <f t="shared" ca="1" si="36"/>
        <v>1.0218628305344439</v>
      </c>
      <c r="K319" s="170">
        <f t="shared" ca="1" si="32"/>
        <v>1.0442036444278657</v>
      </c>
      <c r="L319" s="341">
        <f t="shared" ca="1" si="33"/>
        <v>0.47797871812480452</v>
      </c>
      <c r="M319" s="341">
        <f t="shared" ca="1" si="37"/>
        <v>-0.47797871812480452</v>
      </c>
      <c r="N319" s="170"/>
      <c r="O319" s="340"/>
      <c r="P319" s="3">
        <f t="shared" ca="1" si="38"/>
        <v>140896400</v>
      </c>
      <c r="Q319" s="3" t="e">
        <f t="shared" ca="1" si="39"/>
        <v>#N/A</v>
      </c>
      <c r="S319" s="99"/>
      <c r="T319" s="350"/>
      <c r="U319" s="350"/>
      <c r="V319" s="349"/>
      <c r="W319" s="313"/>
      <c r="X319" s="302"/>
      <c r="Y319" s="211"/>
      <c r="Z319" s="320"/>
      <c r="AA319" s="246"/>
      <c r="AB319" s="125"/>
      <c r="AC319" s="125"/>
      <c r="AD319" s="125"/>
      <c r="AE319" s="125"/>
      <c r="AF319" s="125"/>
      <c r="AG319" s="125"/>
      <c r="AH319" s="125"/>
      <c r="AJ319" s="125"/>
      <c r="AK319" s="125"/>
      <c r="AM319" s="246"/>
      <c r="AO319" s="246"/>
      <c r="AP319" s="211"/>
      <c r="AQ319" s="211"/>
      <c r="AR319" s="199"/>
      <c r="AT319" s="225"/>
      <c r="AU319" s="225"/>
      <c r="AV319" s="225"/>
      <c r="AW319" s="99"/>
      <c r="AX319" s="199"/>
      <c r="AY319" s="199"/>
      <c r="AZ319" s="37"/>
      <c r="BA319" s="123"/>
      <c r="BB319" s="211"/>
      <c r="BC319" s="211"/>
      <c r="BD319" s="216"/>
      <c r="BE319" s="216"/>
      <c r="BF319" s="101"/>
      <c r="BG319" s="101"/>
      <c r="BH319" s="99"/>
    </row>
    <row r="320" spans="1:60" x14ac:dyDescent="0.25">
      <c r="A320">
        <v>288</v>
      </c>
      <c r="B320" s="61">
        <f ca="1">OFFSET(InputPriceData!B$15,CalculationsAndCharts!$A320+$A$11,0,1,1)</f>
        <v>42054</v>
      </c>
      <c r="C320" s="3">
        <f ca="1">OFFSET(InputPriceData!G$15,CalculationsAndCharts!$A320+$A$11,IF($C$7,8,0),1,1)</f>
        <v>91462500</v>
      </c>
      <c r="D320" s="4">
        <f ca="1">OFFSET(InputPriceData!C$15,CalculationsAndCharts!$A320+$A$11,IF($C$7,8,0),1,1)</f>
        <v>204.12</v>
      </c>
      <c r="E320" s="4">
        <f ca="1">OFFSET(InputPriceData!D$15,CalculationsAndCharts!$A320+$A$11,IF($C$7,8,0),1,1)</f>
        <v>205.11</v>
      </c>
      <c r="F320" s="4">
        <f ca="1">OFFSET(InputPriceData!E$15,CalculationsAndCharts!$A320+$A$11,IF($C$7,8,0),1,1)</f>
        <v>203.96</v>
      </c>
      <c r="G320" s="4">
        <f ca="1">OFFSET(InputPriceData!F$15,CalculationsAndCharts!$A320+$A$11,IF($C$7,8,0),1,1)</f>
        <v>204.68</v>
      </c>
      <c r="H320" s="342">
        <f t="shared" ca="1" si="34"/>
        <v>201.86009656171586</v>
      </c>
      <c r="I320" s="342">
        <f t="shared" ca="1" si="35"/>
        <v>200.92942363014564</v>
      </c>
      <c r="J320" s="340">
        <f t="shared" ca="1" si="36"/>
        <v>0.9306729315701151</v>
      </c>
      <c r="K320" s="170">
        <f t="shared" ca="1" si="32"/>
        <v>0.86615210555731215</v>
      </c>
      <c r="L320" s="341">
        <f t="shared" ca="1" si="33"/>
        <v>0.48547480945457849</v>
      </c>
      <c r="M320" s="341">
        <f t="shared" ca="1" si="37"/>
        <v>-0.48547480945457849</v>
      </c>
      <c r="N320" s="170"/>
      <c r="O320" s="340"/>
      <c r="P320" s="3">
        <f t="shared" ca="1" si="38"/>
        <v>91462500</v>
      </c>
      <c r="Q320" s="3" t="e">
        <f t="shared" ca="1" si="39"/>
        <v>#N/A</v>
      </c>
      <c r="S320" s="99"/>
      <c r="T320" s="350"/>
      <c r="U320" s="350"/>
      <c r="V320" s="349"/>
      <c r="W320" s="313"/>
      <c r="X320" s="302"/>
      <c r="Y320" s="211"/>
      <c r="Z320" s="320"/>
      <c r="AA320" s="246"/>
      <c r="AB320" s="125"/>
      <c r="AC320" s="125"/>
      <c r="AD320" s="125"/>
      <c r="AE320" s="125"/>
      <c r="AF320" s="125"/>
      <c r="AG320" s="125"/>
      <c r="AH320" s="125"/>
      <c r="AJ320" s="125"/>
      <c r="AK320" s="125"/>
      <c r="AM320" s="246"/>
      <c r="AO320" s="246"/>
      <c r="AP320" s="211"/>
      <c r="AQ320" s="211"/>
      <c r="AR320" s="199"/>
      <c r="AT320" s="225"/>
      <c r="AU320" s="225"/>
      <c r="AV320" s="225"/>
      <c r="AW320" s="99"/>
      <c r="AX320" s="199"/>
      <c r="AY320" s="199"/>
      <c r="AZ320" s="37"/>
      <c r="BA320" s="123"/>
      <c r="BB320" s="211"/>
      <c r="BC320" s="211"/>
      <c r="BD320" s="216"/>
      <c r="BE320" s="216"/>
      <c r="BF320" s="101"/>
      <c r="BG320" s="101"/>
      <c r="BH320" s="99"/>
    </row>
    <row r="321" spans="1:60" x14ac:dyDescent="0.25">
      <c r="A321">
        <v>289</v>
      </c>
      <c r="B321" s="61">
        <f ca="1">OFFSET(InputPriceData!B$15,CalculationsAndCharts!$A321+$A$11,0,1,1)</f>
        <v>42053</v>
      </c>
      <c r="C321" s="3">
        <f ca="1">OFFSET(InputPriceData!G$15,CalculationsAndCharts!$A321+$A$11,IF($C$7,8,0),1,1)</f>
        <v>80652900</v>
      </c>
      <c r="D321" s="4">
        <f ca="1">OFFSET(InputPriceData!C$15,CalculationsAndCharts!$A321+$A$11,IF($C$7,8,0),1,1)</f>
        <v>204.37</v>
      </c>
      <c r="E321" s="4">
        <f ca="1">OFFSET(InputPriceData!D$15,CalculationsAndCharts!$A321+$A$11,IF($C$7,8,0),1,1)</f>
        <v>204.91</v>
      </c>
      <c r="F321" s="4">
        <f ca="1">OFFSET(InputPriceData!E$15,CalculationsAndCharts!$A321+$A$11,IF($C$7,8,0),1,1)</f>
        <v>204.06</v>
      </c>
      <c r="G321" s="4">
        <f ca="1">OFFSET(InputPriceData!F$15,CalculationsAndCharts!$A321+$A$11,IF($C$7,8,0),1,1)</f>
        <v>204.83</v>
      </c>
      <c r="H321" s="342">
        <f t="shared" ca="1" si="34"/>
        <v>201.45725321338955</v>
      </c>
      <c r="I321" s="342">
        <f t="shared" ca="1" si="35"/>
        <v>200.58846214197706</v>
      </c>
      <c r="J321" s="340">
        <f t="shared" ca="1" si="36"/>
        <v>0.86879107141237821</v>
      </c>
      <c r="K321" s="170">
        <f t="shared" ca="1" si="32"/>
        <v>0.75479792576586802</v>
      </c>
      <c r="L321" s="341">
        <f t="shared" ca="1" si="33"/>
        <v>0.50091572920856209</v>
      </c>
      <c r="M321" s="341">
        <f t="shared" ca="1" si="37"/>
        <v>-0.50091572920856209</v>
      </c>
      <c r="N321" s="170"/>
      <c r="O321" s="340"/>
      <c r="P321" s="3">
        <f t="shared" ca="1" si="38"/>
        <v>80652900</v>
      </c>
      <c r="Q321" s="3" t="e">
        <f t="shared" ca="1" si="39"/>
        <v>#N/A</v>
      </c>
      <c r="S321" s="99"/>
      <c r="T321" s="350"/>
      <c r="U321" s="350"/>
      <c r="V321" s="349"/>
      <c r="W321" s="313"/>
      <c r="X321" s="302"/>
      <c r="Y321" s="211"/>
      <c r="Z321" s="320"/>
      <c r="AA321" s="246"/>
      <c r="AB321" s="125"/>
      <c r="AC321" s="125"/>
      <c r="AD321" s="125"/>
      <c r="AE321" s="125"/>
      <c r="AF321" s="125"/>
      <c r="AG321" s="125"/>
      <c r="AH321" s="125"/>
      <c r="AJ321" s="125"/>
      <c r="AK321" s="125"/>
      <c r="AM321" s="246"/>
      <c r="AO321" s="246"/>
      <c r="AP321" s="211"/>
      <c r="AQ321" s="211"/>
      <c r="AR321" s="199"/>
      <c r="AT321" s="225"/>
      <c r="AU321" s="225"/>
      <c r="AV321" s="225"/>
      <c r="AW321" s="99"/>
      <c r="AX321" s="199"/>
      <c r="AY321" s="199"/>
      <c r="AZ321" s="37"/>
      <c r="BA321" s="123"/>
      <c r="BB321" s="211"/>
      <c r="BC321" s="211"/>
      <c r="BD321" s="216"/>
      <c r="BE321" s="216"/>
      <c r="BF321" s="101"/>
      <c r="BG321" s="101"/>
      <c r="BH321" s="99"/>
    </row>
    <row r="322" spans="1:60" x14ac:dyDescent="0.25">
      <c r="A322">
        <v>290</v>
      </c>
      <c r="B322" s="61">
        <f ca="1">OFFSET(InputPriceData!B$15,CalculationsAndCharts!$A322+$A$11,0,1,1)</f>
        <v>42052</v>
      </c>
      <c r="C322" s="3">
        <f ca="1">OFFSET(InputPriceData!G$15,CalculationsAndCharts!$A322+$A$11,IF($C$7,8,0),1,1)</f>
        <v>76968200</v>
      </c>
      <c r="D322" s="4">
        <f ca="1">OFFSET(InputPriceData!C$15,CalculationsAndCharts!$A322+$A$11,IF($C$7,8,0),1,1)</f>
        <v>204.11</v>
      </c>
      <c r="E322" s="4">
        <f ca="1">OFFSET(InputPriceData!D$15,CalculationsAndCharts!$A322+$A$11,IF($C$7,8,0),1,1)</f>
        <v>205.01</v>
      </c>
      <c r="F322" s="4">
        <f ca="1">OFFSET(InputPriceData!E$15,CalculationsAndCharts!$A322+$A$11,IF($C$7,8,0),1,1)</f>
        <v>203.82</v>
      </c>
      <c r="G322" s="4">
        <f ca="1">OFFSET(InputPriceData!F$15,CalculationsAndCharts!$A322+$A$11,IF($C$7,8,0),1,1)</f>
        <v>204.81</v>
      </c>
      <c r="H322" s="342">
        <f t="shared" ca="1" si="34"/>
        <v>200.9754322438738</v>
      </c>
      <c r="I322" s="342">
        <f t="shared" ca="1" si="35"/>
        <v>200.20286779124771</v>
      </c>
      <c r="J322" s="340">
        <f t="shared" ca="1" si="36"/>
        <v>0.77256445262594631</v>
      </c>
      <c r="K322" s="170">
        <f t="shared" ca="1" si="32"/>
        <v>0.59685583346122806</v>
      </c>
      <c r="L322" s="341">
        <f t="shared" ca="1" si="33"/>
        <v>0.51933811286654941</v>
      </c>
      <c r="M322" s="341">
        <f t="shared" ca="1" si="37"/>
        <v>-0.51933811286654941</v>
      </c>
      <c r="N322" s="170"/>
      <c r="O322" s="340"/>
      <c r="P322" s="3">
        <f t="shared" ca="1" si="38"/>
        <v>76968200</v>
      </c>
      <c r="Q322" s="3" t="e">
        <f t="shared" ca="1" si="39"/>
        <v>#N/A</v>
      </c>
      <c r="S322" s="99"/>
      <c r="T322" s="350"/>
      <c r="U322" s="350"/>
      <c r="V322" s="349"/>
      <c r="W322" s="313"/>
      <c r="X322" s="302"/>
      <c r="Y322" s="211"/>
      <c r="Z322" s="320"/>
      <c r="AA322" s="246"/>
      <c r="AB322" s="125"/>
      <c r="AC322" s="125"/>
      <c r="AD322" s="125"/>
      <c r="AE322" s="125"/>
      <c r="AF322" s="125"/>
      <c r="AG322" s="125"/>
      <c r="AH322" s="125"/>
      <c r="AJ322" s="125"/>
      <c r="AK322" s="125"/>
      <c r="AM322" s="246"/>
      <c r="AO322" s="246"/>
      <c r="AP322" s="211"/>
      <c r="AQ322" s="211"/>
      <c r="AR322" s="199"/>
      <c r="AT322" s="225"/>
      <c r="AU322" s="225"/>
      <c r="AV322" s="225"/>
      <c r="AW322" s="99"/>
      <c r="AX322" s="199"/>
      <c r="AY322" s="199"/>
      <c r="AZ322" s="37"/>
      <c r="BA322" s="123"/>
      <c r="BB322" s="211"/>
      <c r="BC322" s="211"/>
      <c r="BD322" s="216"/>
      <c r="BE322" s="216"/>
      <c r="BF322" s="101"/>
      <c r="BG322" s="101"/>
      <c r="BH322" s="99"/>
    </row>
    <row r="323" spans="1:60" x14ac:dyDescent="0.25">
      <c r="A323">
        <v>291</v>
      </c>
      <c r="B323" s="61">
        <f ca="1">OFFSET(InputPriceData!B$15,CalculationsAndCharts!$A323+$A$11,0,1,1)</f>
        <v>42048</v>
      </c>
      <c r="C323" s="3">
        <f ca="1">OFFSET(InputPriceData!G$15,CalculationsAndCharts!$A323+$A$11,IF($C$7,8,0),1,1)</f>
        <v>93670400</v>
      </c>
      <c r="D323" s="4">
        <f ca="1">OFFSET(InputPriceData!C$15,CalculationsAndCharts!$A323+$A$11,IF($C$7,8,0),1,1)</f>
        <v>203.79</v>
      </c>
      <c r="E323" s="4">
        <f ca="1">OFFSET(InputPriceData!D$15,CalculationsAndCharts!$A323+$A$11,IF($C$7,8,0),1,1)</f>
        <v>204.54</v>
      </c>
      <c r="F323" s="4">
        <f ca="1">OFFSET(InputPriceData!E$15,CalculationsAndCharts!$A323+$A$11,IF($C$7,8,0),1,1)</f>
        <v>203.49</v>
      </c>
      <c r="G323" s="4">
        <f ca="1">OFFSET(InputPriceData!F$15,CalculationsAndCharts!$A323+$A$11,IF($C$7,8,0),1,1)</f>
        <v>204.48</v>
      </c>
      <c r="H323" s="342">
        <f t="shared" ca="1" si="34"/>
        <v>200.42763685014148</v>
      </c>
      <c r="I323" s="342">
        <f t="shared" ca="1" si="35"/>
        <v>199.78403759045207</v>
      </c>
      <c r="J323" s="340">
        <f t="shared" ca="1" si="36"/>
        <v>0.64359925968927989</v>
      </c>
      <c r="K323" s="170">
        <f t="shared" ca="1" si="32"/>
        <v>0.41422000707258916</v>
      </c>
      <c r="L323" s="341">
        <f t="shared" ca="1" si="33"/>
        <v>0.5416497985172124</v>
      </c>
      <c r="M323" s="341">
        <f t="shared" ca="1" si="37"/>
        <v>-0.5416497985172124</v>
      </c>
      <c r="N323" s="170"/>
      <c r="O323" s="340"/>
      <c r="P323" s="3">
        <f t="shared" ca="1" si="38"/>
        <v>93670400</v>
      </c>
      <c r="Q323" s="3" t="e">
        <f t="shared" ca="1" si="39"/>
        <v>#N/A</v>
      </c>
      <c r="S323" s="99"/>
      <c r="T323" s="350"/>
      <c r="U323" s="350"/>
      <c r="V323" s="349"/>
      <c r="W323" s="313"/>
      <c r="X323" s="302"/>
      <c r="Y323" s="211"/>
      <c r="Z323" s="320"/>
      <c r="AA323" s="246"/>
      <c r="AB323" s="125"/>
      <c r="AC323" s="125"/>
      <c r="AD323" s="125"/>
      <c r="AE323" s="125"/>
      <c r="AF323" s="125"/>
      <c r="AG323" s="125"/>
      <c r="AH323" s="125"/>
      <c r="AJ323" s="125"/>
      <c r="AK323" s="125"/>
      <c r="AM323" s="246"/>
      <c r="AO323" s="246"/>
      <c r="AP323" s="211"/>
      <c r="AQ323" s="211"/>
      <c r="AR323" s="199"/>
      <c r="AT323" s="225"/>
      <c r="AU323" s="225"/>
      <c r="AV323" s="225"/>
      <c r="AW323" s="99"/>
      <c r="AX323" s="199"/>
      <c r="AY323" s="199"/>
      <c r="AZ323" s="37"/>
      <c r="BA323" s="123"/>
      <c r="BB323" s="211"/>
      <c r="BC323" s="211"/>
      <c r="BD323" s="216"/>
      <c r="BE323" s="216"/>
      <c r="BF323" s="101"/>
      <c r="BG323" s="101"/>
      <c r="BH323" s="99"/>
    </row>
    <row r="324" spans="1:60" x14ac:dyDescent="0.25">
      <c r="A324">
        <v>292</v>
      </c>
      <c r="B324" s="61">
        <f ca="1">OFFSET(InputPriceData!B$15,CalculationsAndCharts!$A324+$A$11,0,1,1)</f>
        <v>42047</v>
      </c>
      <c r="C324" s="3">
        <f ca="1">OFFSET(InputPriceData!G$15,CalculationsAndCharts!$A324+$A$11,IF($C$7,8,0),1,1)</f>
        <v>97545900</v>
      </c>
      <c r="D324" s="4">
        <f ca="1">OFFSET(InputPriceData!C$15,CalculationsAndCharts!$A324+$A$11,IF($C$7,8,0),1,1)</f>
        <v>202.64</v>
      </c>
      <c r="E324" s="4">
        <f ca="1">OFFSET(InputPriceData!D$15,CalculationsAndCharts!$A324+$A$11,IF($C$7,8,0),1,1)</f>
        <v>203.71</v>
      </c>
      <c r="F324" s="4">
        <f ca="1">OFFSET(InputPriceData!E$15,CalculationsAndCharts!$A324+$A$11,IF($C$7,8,0),1,1)</f>
        <v>201.74</v>
      </c>
      <c r="G324" s="4">
        <f ca="1">OFFSET(InputPriceData!F$15,CalculationsAndCharts!$A324+$A$11,IF($C$7,8,0),1,1)</f>
        <v>203.65</v>
      </c>
      <c r="H324" s="342">
        <f t="shared" ca="1" si="34"/>
        <v>199.8487278287331</v>
      </c>
      <c r="I324" s="342">
        <f t="shared" ca="1" si="35"/>
        <v>199.35713191685682</v>
      </c>
      <c r="J324" s="340">
        <f t="shared" ca="1" si="36"/>
        <v>0.49159591187617246</v>
      </c>
      <c r="K324" s="170">
        <f t="shared" ca="1" si="32"/>
        <v>0.24166654057336553</v>
      </c>
      <c r="L324" s="341">
        <f t="shared" ca="1" si="33"/>
        <v>0.566873935414691</v>
      </c>
      <c r="M324" s="341">
        <f t="shared" ca="1" si="37"/>
        <v>-0.566873935414691</v>
      </c>
      <c r="N324" s="170"/>
      <c r="O324" s="340"/>
      <c r="P324" s="3">
        <f t="shared" ca="1" si="38"/>
        <v>97545900</v>
      </c>
      <c r="Q324" s="3" t="e">
        <f t="shared" ca="1" si="39"/>
        <v>#N/A</v>
      </c>
      <c r="S324" s="99"/>
      <c r="T324" s="350"/>
      <c r="U324" s="350"/>
      <c r="V324" s="349"/>
      <c r="W324" s="313"/>
      <c r="X324" s="302"/>
      <c r="Y324" s="211"/>
      <c r="Z324" s="320"/>
      <c r="AA324" s="246"/>
      <c r="AB324" s="125"/>
      <c r="AC324" s="125"/>
      <c r="AD324" s="125"/>
      <c r="AE324" s="125"/>
      <c r="AF324" s="125"/>
      <c r="AG324" s="125"/>
      <c r="AH324" s="125"/>
      <c r="AJ324" s="125"/>
      <c r="AK324" s="125"/>
      <c r="AM324" s="246"/>
      <c r="AO324" s="246"/>
      <c r="AP324" s="211"/>
      <c r="AQ324" s="211"/>
      <c r="AR324" s="199"/>
      <c r="AT324" s="225"/>
      <c r="AU324" s="225"/>
      <c r="AV324" s="225"/>
      <c r="AW324" s="99"/>
      <c r="AX324" s="199"/>
      <c r="AY324" s="199"/>
      <c r="AZ324" s="37"/>
      <c r="BA324" s="123"/>
      <c r="BB324" s="211"/>
      <c r="BC324" s="211"/>
      <c r="BD324" s="216"/>
      <c r="BE324" s="216"/>
      <c r="BF324" s="101"/>
      <c r="BG324" s="101"/>
      <c r="BH324" s="99"/>
    </row>
    <row r="325" spans="1:60" x14ac:dyDescent="0.25">
      <c r="A325">
        <v>293</v>
      </c>
      <c r="B325" s="61">
        <f ca="1">OFFSET(InputPriceData!B$15,CalculationsAndCharts!$A325+$A$11,0,1,1)</f>
        <v>42046</v>
      </c>
      <c r="C325" s="3">
        <f ca="1">OFFSET(InputPriceData!G$15,CalculationsAndCharts!$A325+$A$11,IF($C$7,8,0),1,1)</f>
        <v>91087800</v>
      </c>
      <c r="D325" s="4">
        <f ca="1">OFFSET(InputPriceData!C$15,CalculationsAndCharts!$A325+$A$11,IF($C$7,8,0),1,1)</f>
        <v>201.39</v>
      </c>
      <c r="E325" s="4">
        <f ca="1">OFFSET(InputPriceData!D$15,CalculationsAndCharts!$A325+$A$11,IF($C$7,8,0),1,1)</f>
        <v>202.21</v>
      </c>
      <c r="F325" s="4">
        <f ca="1">OFFSET(InputPriceData!E$15,CalculationsAndCharts!$A325+$A$11,IF($C$7,8,0),1,1)</f>
        <v>200.63</v>
      </c>
      <c r="G325" s="4">
        <f ca="1">OFFSET(InputPriceData!F$15,CalculationsAndCharts!$A325+$A$11,IF($C$7,8,0),1,1)</f>
        <v>201.71</v>
      </c>
      <c r="H325" s="342">
        <f t="shared" ca="1" si="34"/>
        <v>199.30568894712354</v>
      </c>
      <c r="I325" s="342">
        <f t="shared" ca="1" si="35"/>
        <v>198.96687118202561</v>
      </c>
      <c r="J325" s="340">
        <f t="shared" ca="1" si="36"/>
        <v>0.33881776509780304</v>
      </c>
      <c r="K325" s="170">
        <f t="shared" ca="1" si="32"/>
        <v>0.11479747794587004</v>
      </c>
      <c r="L325" s="341">
        <f t="shared" ca="1" si="33"/>
        <v>0.59567167001318122</v>
      </c>
      <c r="M325" s="341">
        <f t="shared" ca="1" si="37"/>
        <v>-0.59567167001318122</v>
      </c>
      <c r="N325" s="170"/>
      <c r="O325" s="340"/>
      <c r="P325" s="3">
        <f t="shared" ca="1" si="38"/>
        <v>91087800</v>
      </c>
      <c r="Q325" s="3" t="e">
        <f t="shared" ca="1" si="39"/>
        <v>#N/A</v>
      </c>
      <c r="S325" s="99"/>
      <c r="T325" s="350"/>
      <c r="U325" s="350"/>
      <c r="V325" s="349"/>
      <c r="W325" s="313"/>
      <c r="X325" s="302"/>
      <c r="Y325" s="211"/>
      <c r="Z325" s="320"/>
      <c r="AA325" s="246"/>
      <c r="AB325" s="125"/>
      <c r="AC325" s="125"/>
      <c r="AD325" s="125"/>
      <c r="AE325" s="125"/>
      <c r="AF325" s="125"/>
      <c r="AG325" s="125"/>
      <c r="AH325" s="125"/>
      <c r="AJ325" s="125"/>
      <c r="AK325" s="125"/>
      <c r="AM325" s="246"/>
      <c r="AO325" s="246"/>
      <c r="AP325" s="211"/>
      <c r="AQ325" s="211"/>
      <c r="AR325" s="199"/>
      <c r="AT325" s="225"/>
      <c r="AU325" s="225"/>
      <c r="AV325" s="225"/>
      <c r="AW325" s="99"/>
      <c r="AX325" s="199"/>
      <c r="AY325" s="199"/>
      <c r="AZ325" s="37"/>
      <c r="BA325" s="123"/>
      <c r="BB325" s="211"/>
      <c r="BC325" s="211"/>
      <c r="BD325" s="216"/>
      <c r="BE325" s="216"/>
      <c r="BF325" s="101"/>
      <c r="BG325" s="101"/>
      <c r="BH325" s="99"/>
    </row>
    <row r="326" spans="1:60" x14ac:dyDescent="0.25">
      <c r="A326">
        <v>294</v>
      </c>
      <c r="B326" s="61">
        <f ca="1">OFFSET(InputPriceData!B$15,CalculationsAndCharts!$A326+$A$11,0,1,1)</f>
        <v>42045</v>
      </c>
      <c r="C326" s="3">
        <f ca="1">OFFSET(InputPriceData!G$15,CalculationsAndCharts!$A326+$A$11,IF($C$7,8,0),1,1)</f>
        <v>96164200</v>
      </c>
      <c r="D326" s="4">
        <f ca="1">OFFSET(InputPriceData!C$15,CalculationsAndCharts!$A326+$A$11,IF($C$7,8,0),1,1)</f>
        <v>200.68</v>
      </c>
      <c r="E326" s="4">
        <f ca="1">OFFSET(InputPriceData!D$15,CalculationsAndCharts!$A326+$A$11,IF($C$7,8,0),1,1)</f>
        <v>201.89</v>
      </c>
      <c r="F326" s="4">
        <f ca="1">OFFSET(InputPriceData!E$15,CalculationsAndCharts!$A326+$A$11,IF($C$7,8,0),1,1)</f>
        <v>199.51</v>
      </c>
      <c r="G326" s="4">
        <f ca="1">OFFSET(InputPriceData!F$15,CalculationsAndCharts!$A326+$A$11,IF($C$7,8,0),1,1)</f>
        <v>201.59</v>
      </c>
      <c r="H326" s="342">
        <f t="shared" ca="1" si="34"/>
        <v>198.96221593956975</v>
      </c>
      <c r="I326" s="342">
        <f t="shared" ca="1" si="35"/>
        <v>198.71749583493704</v>
      </c>
      <c r="J326" s="340">
        <f t="shared" ca="1" si="36"/>
        <v>0.24472010463259086</v>
      </c>
      <c r="K326" s="170">
        <f t="shared" ca="1" si="32"/>
        <v>5.9887929611386219E-2</v>
      </c>
      <c r="L326" s="341">
        <f t="shared" ca="1" si="33"/>
        <v>0.6295652066021592</v>
      </c>
      <c r="M326" s="341">
        <f t="shared" ca="1" si="37"/>
        <v>-0.6295652066021592</v>
      </c>
      <c r="N326" s="170"/>
      <c r="O326" s="340"/>
      <c r="P326" s="3">
        <f t="shared" ca="1" si="38"/>
        <v>96164200</v>
      </c>
      <c r="Q326" s="3" t="e">
        <f t="shared" ca="1" si="39"/>
        <v>#N/A</v>
      </c>
      <c r="S326" s="99"/>
      <c r="T326" s="350"/>
      <c r="U326" s="350"/>
      <c r="V326" s="349"/>
      <c r="W326" s="313"/>
      <c r="X326" s="302"/>
      <c r="Y326" s="211"/>
      <c r="Z326" s="320"/>
      <c r="AA326" s="246"/>
      <c r="AB326" s="125"/>
      <c r="AC326" s="125"/>
      <c r="AD326" s="125"/>
      <c r="AE326" s="125"/>
      <c r="AF326" s="125"/>
      <c r="AG326" s="125"/>
      <c r="AH326" s="125"/>
      <c r="AJ326" s="125"/>
      <c r="AK326" s="125"/>
      <c r="AM326" s="246"/>
      <c r="AO326" s="246"/>
      <c r="AP326" s="211"/>
      <c r="AQ326" s="211"/>
      <c r="AR326" s="199"/>
      <c r="AT326" s="225"/>
      <c r="AU326" s="225"/>
      <c r="AV326" s="225"/>
      <c r="AW326" s="99"/>
      <c r="AX326" s="199"/>
      <c r="AY326" s="199"/>
      <c r="AZ326" s="37"/>
      <c r="BA326" s="123"/>
      <c r="BB326" s="211"/>
      <c r="BC326" s="211"/>
      <c r="BD326" s="216"/>
      <c r="BE326" s="216"/>
      <c r="BF326" s="101"/>
      <c r="BG326" s="101"/>
      <c r="BH326" s="99"/>
    </row>
    <row r="327" spans="1:60" x14ac:dyDescent="0.25">
      <c r="A327">
        <v>295</v>
      </c>
      <c r="B327" s="61">
        <f ca="1">OFFSET(InputPriceData!B$15,CalculationsAndCharts!$A327+$A$11,0,1,1)</f>
        <v>42044</v>
      </c>
      <c r="C327" s="3">
        <f ca="1">OFFSET(InputPriceData!G$15,CalculationsAndCharts!$A327+$A$11,IF($C$7,8,0),1,1)</f>
        <v>87219000</v>
      </c>
      <c r="D327" s="4">
        <f ca="1">OFFSET(InputPriceData!C$15,CalculationsAndCharts!$A327+$A$11,IF($C$7,8,0),1,1)</f>
        <v>199.6</v>
      </c>
      <c r="E327" s="4">
        <f ca="1">OFFSET(InputPriceData!D$15,CalculationsAndCharts!$A327+$A$11,IF($C$7,8,0),1,1)</f>
        <v>200.45</v>
      </c>
      <c r="F327" s="4">
        <f ca="1">OFFSET(InputPriceData!E$15,CalculationsAndCharts!$A327+$A$11,IF($C$7,8,0),1,1)</f>
        <v>198.99</v>
      </c>
      <c r="G327" s="4">
        <f ca="1">OFFSET(InputPriceData!F$15,CalculationsAndCharts!$A327+$A$11,IF($C$7,8,0),1,1)</f>
        <v>199.46</v>
      </c>
      <c r="H327" s="342">
        <f t="shared" ca="1" si="34"/>
        <v>198.58681821665115</v>
      </c>
      <c r="I327" s="342">
        <f t="shared" ca="1" si="35"/>
        <v>198.45635909265857</v>
      </c>
      <c r="J327" s="340">
        <f t="shared" ca="1" si="36"/>
        <v>0.13045912399242351</v>
      </c>
      <c r="K327" s="170">
        <f t="shared" ca="1" si="32"/>
        <v>1.7019583032870534E-2</v>
      </c>
      <c r="L327" s="341">
        <f t="shared" ca="1" si="33"/>
        <v>0.6638160067416442</v>
      </c>
      <c r="M327" s="341">
        <f t="shared" ca="1" si="37"/>
        <v>-0.6638160067416442</v>
      </c>
      <c r="N327" s="170"/>
      <c r="O327" s="340"/>
      <c r="P327" s="3" t="e">
        <f t="shared" ca="1" si="38"/>
        <v>#N/A</v>
      </c>
      <c r="Q327" s="3">
        <f t="shared" ca="1" si="39"/>
        <v>87219000</v>
      </c>
      <c r="S327" s="99"/>
      <c r="T327" s="350"/>
      <c r="U327" s="350"/>
      <c r="V327" s="349"/>
      <c r="W327" s="313"/>
      <c r="X327" s="302"/>
      <c r="Y327" s="211"/>
      <c r="Z327" s="320"/>
      <c r="AA327" s="246"/>
      <c r="AB327" s="125"/>
      <c r="AC327" s="125"/>
      <c r="AD327" s="125"/>
      <c r="AE327" s="125"/>
      <c r="AF327" s="125"/>
      <c r="AG327" s="125"/>
      <c r="AH327" s="125"/>
      <c r="AJ327" s="125"/>
      <c r="AK327" s="125"/>
      <c r="AM327" s="246"/>
      <c r="AO327" s="246"/>
      <c r="AP327" s="211"/>
      <c r="AQ327" s="211"/>
      <c r="AR327" s="199"/>
      <c r="AT327" s="225"/>
      <c r="AU327" s="225"/>
      <c r="AV327" s="225"/>
      <c r="AW327" s="99"/>
      <c r="AX327" s="199"/>
      <c r="AY327" s="199"/>
      <c r="AZ327" s="37"/>
      <c r="BA327" s="123"/>
      <c r="BB327" s="211"/>
      <c r="BC327" s="211"/>
      <c r="BD327" s="216"/>
      <c r="BE327" s="216"/>
      <c r="BF327" s="101"/>
      <c r="BG327" s="101"/>
      <c r="BH327" s="99"/>
    </row>
    <row r="328" spans="1:60" x14ac:dyDescent="0.25">
      <c r="A328">
        <v>296</v>
      </c>
      <c r="B328" s="61">
        <f ca="1">OFFSET(InputPriceData!B$15,CalculationsAndCharts!$A328+$A$11,0,1,1)</f>
        <v>42041</v>
      </c>
      <c r="C328" s="3">
        <f ca="1">OFFSET(InputPriceData!G$15,CalculationsAndCharts!$A328+$A$11,IF($C$7,8,0),1,1)</f>
        <v>125672000</v>
      </c>
      <c r="D328" s="4">
        <f ca="1">OFFSET(InputPriceData!C$15,CalculationsAndCharts!$A328+$A$11,IF($C$7,8,0),1,1)</f>
        <v>201.35</v>
      </c>
      <c r="E328" s="4">
        <f ca="1">OFFSET(InputPriceData!D$15,CalculationsAndCharts!$A328+$A$11,IF($C$7,8,0),1,1)</f>
        <v>202.01</v>
      </c>
      <c r="F328" s="4">
        <f ca="1">OFFSET(InputPriceData!E$15,CalculationsAndCharts!$A328+$A$11,IF($C$7,8,0),1,1)</f>
        <v>199.75</v>
      </c>
      <c r="G328" s="4">
        <f ca="1">OFFSET(InputPriceData!F$15,CalculationsAndCharts!$A328+$A$11,IF($C$7,8,0),1,1)</f>
        <v>200.36</v>
      </c>
      <c r="H328" s="342">
        <f t="shared" ca="1" si="34"/>
        <v>198.46207796188702</v>
      </c>
      <c r="I328" s="342">
        <f t="shared" ca="1" si="35"/>
        <v>198.365119010173</v>
      </c>
      <c r="J328" s="340">
        <f t="shared" ca="1" si="36"/>
        <v>9.6958951713870756E-2</v>
      </c>
      <c r="K328" s="170">
        <f t="shared" ca="1" si="32"/>
        <v>9.4010383174527208E-3</v>
      </c>
      <c r="L328" s="341">
        <f t="shared" ca="1" si="33"/>
        <v>0.69669651799379373</v>
      </c>
      <c r="M328" s="341">
        <f t="shared" ca="1" si="37"/>
        <v>-0.69669651799379373</v>
      </c>
      <c r="N328" s="170"/>
      <c r="O328" s="340"/>
      <c r="P328" s="3" t="e">
        <f t="shared" ca="1" si="38"/>
        <v>#N/A</v>
      </c>
      <c r="Q328" s="3">
        <f t="shared" ca="1" si="39"/>
        <v>125672000</v>
      </c>
      <c r="S328" s="99"/>
      <c r="T328" s="350"/>
      <c r="U328" s="350"/>
      <c r="V328" s="349"/>
      <c r="W328" s="313"/>
      <c r="X328" s="302"/>
      <c r="Y328" s="211"/>
      <c r="Z328" s="320"/>
      <c r="AA328" s="246"/>
      <c r="AB328" s="125"/>
      <c r="AC328" s="125"/>
      <c r="AD328" s="125"/>
      <c r="AE328" s="125"/>
      <c r="AF328" s="125"/>
      <c r="AG328" s="125"/>
      <c r="AH328" s="125"/>
      <c r="AJ328" s="125"/>
      <c r="AK328" s="125"/>
      <c r="AM328" s="246"/>
      <c r="AO328" s="246"/>
      <c r="AP328" s="211"/>
      <c r="AQ328" s="211"/>
      <c r="AR328" s="199"/>
      <c r="AT328" s="225"/>
      <c r="AU328" s="225"/>
      <c r="AV328" s="225"/>
      <c r="AW328" s="99"/>
      <c r="AX328" s="199"/>
      <c r="AY328" s="199"/>
      <c r="AZ328" s="37"/>
      <c r="BA328" s="123"/>
      <c r="BB328" s="211"/>
      <c r="BC328" s="211"/>
      <c r="BD328" s="216"/>
      <c r="BE328" s="216"/>
      <c r="BF328" s="101"/>
      <c r="BG328" s="101"/>
      <c r="BH328" s="99"/>
    </row>
    <row r="329" spans="1:60" x14ac:dyDescent="0.25">
      <c r="A329">
        <v>297</v>
      </c>
      <c r="B329" s="61">
        <f ca="1">OFFSET(InputPriceData!B$15,CalculationsAndCharts!$A329+$A$11,0,1,1)</f>
        <v>42040</v>
      </c>
      <c r="C329" s="3">
        <f ca="1">OFFSET(InputPriceData!G$15,CalculationsAndCharts!$A329+$A$11,IF($C$7,8,0),1,1)</f>
        <v>97953200</v>
      </c>
      <c r="D329" s="4">
        <f ca="1">OFFSET(InputPriceData!C$15,CalculationsAndCharts!$A329+$A$11,IF($C$7,8,0),1,1)</f>
        <v>199.69</v>
      </c>
      <c r="E329" s="4">
        <f ca="1">OFFSET(InputPriceData!D$15,CalculationsAndCharts!$A329+$A$11,IF($C$7,8,0),1,1)</f>
        <v>201.09</v>
      </c>
      <c r="F329" s="4">
        <f ca="1">OFFSET(InputPriceData!E$15,CalculationsAndCharts!$A329+$A$11,IF($C$7,8,0),1,1)</f>
        <v>199.6</v>
      </c>
      <c r="G329" s="4">
        <f ca="1">OFFSET(InputPriceData!F$15,CalculationsAndCharts!$A329+$A$11,IF($C$7,8,0),1,1)</f>
        <v>200.92</v>
      </c>
      <c r="H329" s="342">
        <f t="shared" ca="1" si="34"/>
        <v>198.19094624215657</v>
      </c>
      <c r="I329" s="342">
        <f t="shared" ca="1" si="35"/>
        <v>198.18376619291601</v>
      </c>
      <c r="J329" s="340">
        <f t="shared" ca="1" si="36"/>
        <v>7.1800492404304472E-3</v>
      </c>
      <c r="K329" s="170">
        <f t="shared" ca="1" si="32"/>
        <v>5.1553107095005843E-5</v>
      </c>
      <c r="L329" s="341">
        <f t="shared" ca="1" si="33"/>
        <v>0.72814750350114255</v>
      </c>
      <c r="M329" s="341">
        <f t="shared" ca="1" si="37"/>
        <v>-0.72814750350114255</v>
      </c>
      <c r="N329" s="170"/>
      <c r="O329" s="340"/>
      <c r="P329" s="3">
        <f t="shared" ca="1" si="38"/>
        <v>97953200</v>
      </c>
      <c r="Q329" s="3" t="e">
        <f t="shared" ca="1" si="39"/>
        <v>#N/A</v>
      </c>
      <c r="S329" s="99"/>
      <c r="T329" s="350"/>
      <c r="U329" s="350"/>
      <c r="V329" s="349"/>
      <c r="W329" s="313"/>
      <c r="X329" s="302"/>
      <c r="Y329" s="211"/>
      <c r="Z329" s="320"/>
      <c r="AA329" s="246"/>
      <c r="AB329" s="125"/>
      <c r="AC329" s="125"/>
      <c r="AD329" s="125"/>
      <c r="AE329" s="125"/>
      <c r="AF329" s="125"/>
      <c r="AG329" s="125"/>
      <c r="AH329" s="125"/>
      <c r="AJ329" s="125"/>
      <c r="AK329" s="125"/>
      <c r="AM329" s="246"/>
      <c r="AO329" s="246"/>
      <c r="AP329" s="211"/>
      <c r="AQ329" s="211"/>
      <c r="AR329" s="199"/>
      <c r="AT329" s="225"/>
      <c r="AU329" s="225"/>
      <c r="AV329" s="225"/>
      <c r="AW329" s="99"/>
      <c r="AX329" s="199"/>
      <c r="AY329" s="199"/>
      <c r="AZ329" s="37"/>
      <c r="BA329" s="123"/>
      <c r="BB329" s="211"/>
      <c r="BC329" s="211"/>
      <c r="BD329" s="216"/>
      <c r="BE329" s="216"/>
      <c r="BF329" s="101"/>
      <c r="BG329" s="101"/>
      <c r="BH329" s="99"/>
    </row>
    <row r="330" spans="1:60" x14ac:dyDescent="0.25">
      <c r="A330">
        <v>298</v>
      </c>
      <c r="B330" s="61">
        <f ca="1">OFFSET(InputPriceData!B$15,CalculationsAndCharts!$A330+$A$11,0,1,1)</f>
        <v>42039</v>
      </c>
      <c r="C330" s="3">
        <f ca="1">OFFSET(InputPriceData!G$15,CalculationsAndCharts!$A330+$A$11,IF($C$7,8,0),1,1)</f>
        <v>134306700</v>
      </c>
      <c r="D330" s="4">
        <f ca="1">OFFSET(InputPriceData!C$15,CalculationsAndCharts!$A330+$A$11,IF($C$7,8,0),1,1)</f>
        <v>198.77</v>
      </c>
      <c r="E330" s="4">
        <f ca="1">OFFSET(InputPriceData!D$15,CalculationsAndCharts!$A330+$A$11,IF($C$7,8,0),1,1)</f>
        <v>200.2</v>
      </c>
      <c r="F330" s="4">
        <f ca="1">OFFSET(InputPriceData!E$15,CalculationsAndCharts!$A330+$A$11,IF($C$7,8,0),1,1)</f>
        <v>198.37</v>
      </c>
      <c r="G330" s="4">
        <f ca="1">OFFSET(InputPriceData!F$15,CalculationsAndCharts!$A330+$A$11,IF($C$7,8,0),1,1)</f>
        <v>198.91</v>
      </c>
      <c r="H330" s="342">
        <f t="shared" ca="1" si="34"/>
        <v>197.8010814196075</v>
      </c>
      <c r="I330" s="342">
        <f t="shared" ca="1" si="35"/>
        <v>197.93501766499929</v>
      </c>
      <c r="J330" s="340">
        <f t="shared" ca="1" si="36"/>
        <v>-0.13393624539191645</v>
      </c>
      <c r="K330" s="170">
        <f t="shared" ca="1" si="32"/>
        <v>1.7938917829683661E-2</v>
      </c>
      <c r="L330" s="341">
        <f t="shared" ca="1" si="33"/>
        <v>0.75728894956120074</v>
      </c>
      <c r="M330" s="341">
        <f t="shared" ca="1" si="37"/>
        <v>-0.75728894956120074</v>
      </c>
      <c r="N330" s="170"/>
      <c r="O330" s="340"/>
      <c r="P330" s="3">
        <f t="shared" ca="1" si="38"/>
        <v>134306700</v>
      </c>
      <c r="Q330" s="3" t="e">
        <f t="shared" ca="1" si="39"/>
        <v>#N/A</v>
      </c>
      <c r="S330" s="99"/>
      <c r="T330" s="350"/>
      <c r="U330" s="350"/>
      <c r="V330" s="349"/>
      <c r="W330" s="313"/>
      <c r="X330" s="302"/>
      <c r="Y330" s="211"/>
      <c r="Z330" s="320"/>
      <c r="AA330" s="246"/>
      <c r="AB330" s="125"/>
      <c r="AC330" s="125"/>
      <c r="AD330" s="125"/>
      <c r="AE330" s="125"/>
      <c r="AF330" s="125"/>
      <c r="AG330" s="125"/>
      <c r="AH330" s="125"/>
      <c r="AJ330" s="125"/>
      <c r="AK330" s="125"/>
      <c r="AM330" s="246"/>
      <c r="AO330" s="246"/>
      <c r="AP330" s="211"/>
      <c r="AQ330" s="211"/>
      <c r="AR330" s="199"/>
      <c r="AT330" s="225"/>
      <c r="AU330" s="225"/>
      <c r="AV330" s="225"/>
      <c r="AW330" s="99"/>
      <c r="AX330" s="199"/>
      <c r="AY330" s="199"/>
      <c r="AZ330" s="37"/>
      <c r="BA330" s="123"/>
      <c r="BB330" s="211"/>
      <c r="BC330" s="211"/>
      <c r="BD330" s="216"/>
      <c r="BE330" s="216"/>
      <c r="BF330" s="101"/>
      <c r="BG330" s="101"/>
      <c r="BH330" s="99"/>
    </row>
    <row r="331" spans="1:60" x14ac:dyDescent="0.25">
      <c r="A331">
        <v>299</v>
      </c>
      <c r="B331" s="61">
        <f ca="1">OFFSET(InputPriceData!B$15,CalculationsAndCharts!$A331+$A$11,0,1,1)</f>
        <v>42038</v>
      </c>
      <c r="C331" s="3">
        <f ca="1">OFFSET(InputPriceData!G$15,CalculationsAndCharts!$A331+$A$11,IF($C$7,8,0),1,1)</f>
        <v>124212900</v>
      </c>
      <c r="D331" s="4">
        <f ca="1">OFFSET(InputPriceData!C$15,CalculationsAndCharts!$A331+$A$11,IF($C$7,8,0),1,1)</f>
        <v>197.88</v>
      </c>
      <c r="E331" s="4">
        <f ca="1">OFFSET(InputPriceData!D$15,CalculationsAndCharts!$A331+$A$11,IF($C$7,8,0),1,1)</f>
        <v>199.68</v>
      </c>
      <c r="F331" s="4">
        <f ca="1">OFFSET(InputPriceData!E$15,CalculationsAndCharts!$A331+$A$11,IF($C$7,8,0),1,1)</f>
        <v>197.44</v>
      </c>
      <c r="G331" s="4">
        <f ca="1">OFFSET(InputPriceData!F$15,CalculationsAndCharts!$A331+$A$11,IF($C$7,8,0),1,1)</f>
        <v>199.67</v>
      </c>
      <c r="H331" s="342">
        <f t="shared" ca="1" si="34"/>
        <v>197.64266447955143</v>
      </c>
      <c r="I331" s="342">
        <f t="shared" ca="1" si="35"/>
        <v>197.84638290727199</v>
      </c>
      <c r="J331" s="340">
        <f t="shared" ca="1" si="36"/>
        <v>-0.20371842772066145</v>
      </c>
      <c r="K331" s="170">
        <f t="shared" ca="1" si="32"/>
        <v>4.1501197792978367E-2</v>
      </c>
      <c r="L331" s="341">
        <f t="shared" ca="1" si="33"/>
        <v>0.78415806667128773</v>
      </c>
      <c r="M331" s="341">
        <f t="shared" ca="1" si="37"/>
        <v>-0.78415806667128773</v>
      </c>
      <c r="N331" s="170"/>
      <c r="O331" s="340"/>
      <c r="P331" s="3">
        <f t="shared" ca="1" si="38"/>
        <v>124212900</v>
      </c>
      <c r="Q331" s="3" t="e">
        <f t="shared" ca="1" si="39"/>
        <v>#N/A</v>
      </c>
      <c r="S331" s="99"/>
      <c r="T331" s="350"/>
      <c r="U331" s="350"/>
      <c r="V331" s="349"/>
      <c r="W331" s="313"/>
      <c r="X331" s="302"/>
      <c r="Y331" s="211"/>
      <c r="Z331" s="320"/>
      <c r="AA331" s="246"/>
      <c r="AB331" s="125"/>
      <c r="AC331" s="125"/>
      <c r="AD331" s="125"/>
      <c r="AE331" s="125"/>
      <c r="AF331" s="125"/>
      <c r="AG331" s="125"/>
      <c r="AH331" s="125"/>
      <c r="AJ331" s="125"/>
      <c r="AK331" s="125"/>
      <c r="AM331" s="246"/>
      <c r="AO331" s="246"/>
      <c r="AP331" s="211"/>
      <c r="AQ331" s="211"/>
      <c r="AR331" s="199"/>
      <c r="AT331" s="225"/>
      <c r="AU331" s="225"/>
      <c r="AV331" s="225"/>
      <c r="AW331" s="99"/>
      <c r="AX331" s="199"/>
      <c r="AY331" s="199"/>
      <c r="AZ331" s="37"/>
      <c r="BA331" s="123"/>
      <c r="BB331" s="211"/>
      <c r="BC331" s="211"/>
      <c r="BD331" s="216"/>
      <c r="BE331" s="216"/>
      <c r="BF331" s="101"/>
      <c r="BG331" s="101"/>
      <c r="BH331" s="99"/>
    </row>
    <row r="332" spans="1:60" x14ac:dyDescent="0.25">
      <c r="A332">
        <v>300</v>
      </c>
      <c r="B332" s="61">
        <f ca="1">OFFSET(InputPriceData!B$15,CalculationsAndCharts!$A332+$A$11,0,1,1)</f>
        <v>42037</v>
      </c>
      <c r="C332" s="3">
        <f ca="1">OFFSET(InputPriceData!G$15,CalculationsAndCharts!$A332+$A$11,IF($C$7,8,0),1,1)</f>
        <v>163107000</v>
      </c>
      <c r="D332" s="4">
        <f ca="1">OFFSET(InputPriceData!C$15,CalculationsAndCharts!$A332+$A$11,IF($C$7,8,0),1,1)</f>
        <v>195</v>
      </c>
      <c r="E332" s="4">
        <f ca="1">OFFSET(InputPriceData!D$15,CalculationsAndCharts!$A332+$A$11,IF($C$7,8,0),1,1)</f>
        <v>196.93</v>
      </c>
      <c r="F332" s="4">
        <f ca="1">OFFSET(InputPriceData!E$15,CalculationsAndCharts!$A332+$A$11,IF($C$7,8,0),1,1)</f>
        <v>192.86</v>
      </c>
      <c r="G332" s="4">
        <f ca="1">OFFSET(InputPriceData!F$15,CalculationsAndCharts!$A332+$A$11,IF($C$7,8,0),1,1)</f>
        <v>196.82</v>
      </c>
      <c r="H332" s="342">
        <f t="shared" ca="1" si="34"/>
        <v>197.35304511948735</v>
      </c>
      <c r="I332" s="342">
        <f t="shared" ca="1" si="35"/>
        <v>197.68059953520583</v>
      </c>
      <c r="J332" s="340">
        <f t="shared" ca="1" si="36"/>
        <v>-0.32755441571856825</v>
      </c>
      <c r="K332" s="170">
        <f t="shared" ca="1" si="32"/>
        <v>0.10729189525673263</v>
      </c>
      <c r="L332" s="341">
        <f t="shared" ca="1" si="33"/>
        <v>0.81000582969843438</v>
      </c>
      <c r="M332" s="341">
        <f t="shared" ca="1" si="37"/>
        <v>-0.81000582969843438</v>
      </c>
      <c r="N332" s="170"/>
      <c r="O332" s="340"/>
      <c r="P332" s="3">
        <f t="shared" ca="1" si="38"/>
        <v>163107000</v>
      </c>
      <c r="Q332" s="3" t="e">
        <f t="shared" ca="1" si="39"/>
        <v>#N/A</v>
      </c>
      <c r="S332" s="99"/>
      <c r="T332" s="350"/>
      <c r="U332" s="350"/>
      <c r="V332" s="349"/>
      <c r="W332" s="313"/>
      <c r="X332" s="302"/>
      <c r="Y332" s="211"/>
      <c r="Z332" s="320"/>
      <c r="AA332" s="246"/>
      <c r="AB332" s="125"/>
      <c r="AC332" s="125"/>
      <c r="AD332" s="125"/>
      <c r="AE332" s="125"/>
      <c r="AF332" s="125"/>
      <c r="AG332" s="125"/>
      <c r="AH332" s="125"/>
      <c r="AJ332" s="125"/>
      <c r="AK332" s="125"/>
      <c r="AM332" s="246"/>
      <c r="AO332" s="246"/>
      <c r="AP332" s="211"/>
      <c r="AQ332" s="211"/>
      <c r="AR332" s="199"/>
      <c r="AT332" s="225"/>
      <c r="AU332" s="225"/>
      <c r="AV332" s="225"/>
      <c r="AW332" s="99"/>
      <c r="AX332" s="199"/>
      <c r="AY332" s="199"/>
      <c r="AZ332" s="37"/>
      <c r="BA332" s="123"/>
      <c r="BB332" s="211"/>
      <c r="BC332" s="211"/>
      <c r="BD332" s="216"/>
      <c r="BE332" s="216"/>
      <c r="BF332" s="101"/>
      <c r="BG332" s="101"/>
      <c r="BH332" s="99"/>
    </row>
    <row r="333" spans="1:60" x14ac:dyDescent="0.25">
      <c r="A333">
        <v>301</v>
      </c>
      <c r="B333" s="61">
        <f ca="1">OFFSET(InputPriceData!B$15,CalculationsAndCharts!$A333+$A$11,0,1,1)</f>
        <v>42034</v>
      </c>
      <c r="C333" s="3">
        <f ca="1">OFFSET(InputPriceData!G$15,CalculationsAndCharts!$A333+$A$11,IF($C$7,8,0),1,1)</f>
        <v>197729700</v>
      </c>
      <c r="D333" s="4">
        <f ca="1">OFFSET(InputPriceData!C$15,CalculationsAndCharts!$A333+$A$11,IF($C$7,8,0),1,1)</f>
        <v>195.51</v>
      </c>
      <c r="E333" s="4">
        <f ca="1">OFFSET(InputPriceData!D$15,CalculationsAndCharts!$A333+$A$11,IF($C$7,8,0),1,1)</f>
        <v>197.07</v>
      </c>
      <c r="F333" s="4">
        <f ca="1">OFFSET(InputPriceData!E$15,CalculationsAndCharts!$A333+$A$11,IF($C$7,8,0),1,1)</f>
        <v>194.1</v>
      </c>
      <c r="G333" s="4">
        <f ca="1">OFFSET(InputPriceData!F$15,CalculationsAndCharts!$A333+$A$11,IF($C$7,8,0),1,1)</f>
        <v>194.41</v>
      </c>
      <c r="H333" s="342">
        <f t="shared" ca="1" si="34"/>
        <v>197.42919442227125</v>
      </c>
      <c r="I333" s="342">
        <f t="shared" ca="1" si="35"/>
        <v>197.75883585658818</v>
      </c>
      <c r="J333" s="340">
        <f t="shared" ca="1" si="36"/>
        <v>-0.32964143431701565</v>
      </c>
      <c r="K333" s="170">
        <f t="shared" ca="1" si="32"/>
        <v>0.10866347521857934</v>
      </c>
      <c r="L333" s="341">
        <f t="shared" ca="1" si="33"/>
        <v>0.83443768399913143</v>
      </c>
      <c r="M333" s="341">
        <f t="shared" ca="1" si="37"/>
        <v>-0.83443768399913143</v>
      </c>
      <c r="N333" s="170"/>
      <c r="O333" s="340"/>
      <c r="P333" s="3" t="e">
        <f t="shared" ca="1" si="38"/>
        <v>#N/A</v>
      </c>
      <c r="Q333" s="3">
        <f t="shared" ca="1" si="39"/>
        <v>197729700</v>
      </c>
      <c r="S333" s="99"/>
      <c r="T333" s="350"/>
      <c r="U333" s="350"/>
      <c r="V333" s="349"/>
      <c r="W333" s="313"/>
      <c r="X333" s="302"/>
      <c r="Y333" s="211"/>
      <c r="Z333" s="320"/>
      <c r="AA333" s="246"/>
      <c r="AB333" s="125"/>
      <c r="AC333" s="125"/>
      <c r="AD333" s="125"/>
      <c r="AE333" s="125"/>
      <c r="AF333" s="125"/>
      <c r="AG333" s="125"/>
      <c r="AH333" s="125"/>
      <c r="AJ333" s="125"/>
      <c r="AK333" s="125"/>
      <c r="AM333" s="246"/>
      <c r="AO333" s="246"/>
      <c r="AP333" s="211"/>
      <c r="AQ333" s="211"/>
      <c r="AR333" s="199"/>
      <c r="AT333" s="225"/>
      <c r="AU333" s="225"/>
      <c r="AV333" s="225"/>
      <c r="AW333" s="99"/>
      <c r="AX333" s="199"/>
      <c r="AY333" s="199"/>
      <c r="AZ333" s="37"/>
      <c r="BA333" s="123"/>
      <c r="BB333" s="211"/>
      <c r="BC333" s="211"/>
      <c r="BD333" s="216"/>
      <c r="BE333" s="216"/>
      <c r="BF333" s="101"/>
      <c r="BG333" s="101"/>
      <c r="BH333" s="99"/>
    </row>
    <row r="334" spans="1:60" x14ac:dyDescent="0.25">
      <c r="A334">
        <v>302</v>
      </c>
      <c r="B334" s="61">
        <f ca="1">OFFSET(InputPriceData!B$15,CalculationsAndCharts!$A334+$A$11,0,1,1)</f>
        <v>42033</v>
      </c>
      <c r="C334" s="3">
        <f ca="1">OFFSET(InputPriceData!G$15,CalculationsAndCharts!$A334+$A$11,IF($C$7,8,0),1,1)</f>
        <v>173585400</v>
      </c>
      <c r="D334" s="4">
        <f ca="1">OFFSET(InputPriceData!C$15,CalculationsAndCharts!$A334+$A$11,IF($C$7,8,0),1,1)</f>
        <v>195.32</v>
      </c>
      <c r="E334" s="4">
        <f ca="1">OFFSET(InputPriceData!D$15,CalculationsAndCharts!$A334+$A$11,IF($C$7,8,0),1,1)</f>
        <v>197.19</v>
      </c>
      <c r="F334" s="4">
        <f ca="1">OFFSET(InputPriceData!E$15,CalculationsAndCharts!$A334+$A$11,IF($C$7,8,0),1,1)</f>
        <v>193.66</v>
      </c>
      <c r="G334" s="4">
        <f ca="1">OFFSET(InputPriceData!F$15,CalculationsAndCharts!$A334+$A$11,IF($C$7,8,0),1,1)</f>
        <v>196.89</v>
      </c>
      <c r="H334" s="342">
        <f t="shared" ca="1" si="34"/>
        <v>197.86050791116713</v>
      </c>
      <c r="I334" s="342">
        <f t="shared" ca="1" si="35"/>
        <v>198.06327547991441</v>
      </c>
      <c r="J334" s="340">
        <f t="shared" ca="1" si="36"/>
        <v>-0.20276756874732735</v>
      </c>
      <c r="K334" s="170">
        <f t="shared" ca="1" si="32"/>
        <v>4.1114686935702124E-2</v>
      </c>
      <c r="L334" s="341">
        <f t="shared" ca="1" si="33"/>
        <v>0.8571725472187699</v>
      </c>
      <c r="M334" s="341">
        <f t="shared" ca="1" si="37"/>
        <v>-0.8571725472187699</v>
      </c>
      <c r="N334" s="170"/>
      <c r="O334" s="340"/>
      <c r="P334" s="3">
        <f t="shared" ca="1" si="38"/>
        <v>173585400</v>
      </c>
      <c r="Q334" s="3" t="e">
        <f t="shared" ca="1" si="39"/>
        <v>#N/A</v>
      </c>
      <c r="S334" s="99"/>
      <c r="T334" s="350"/>
      <c r="U334" s="350"/>
      <c r="V334" s="349"/>
      <c r="W334" s="313"/>
      <c r="X334" s="302"/>
      <c r="Y334" s="211"/>
      <c r="Z334" s="320"/>
      <c r="AA334" s="246"/>
      <c r="AB334" s="125"/>
      <c r="AC334" s="125"/>
      <c r="AD334" s="125"/>
      <c r="AE334" s="125"/>
      <c r="AF334" s="125"/>
      <c r="AG334" s="125"/>
      <c r="AH334" s="125"/>
      <c r="AJ334" s="125"/>
      <c r="AK334" s="125"/>
      <c r="AM334" s="246"/>
      <c r="AO334" s="246"/>
      <c r="AP334" s="211"/>
      <c r="AQ334" s="211"/>
      <c r="AR334" s="199"/>
      <c r="AT334" s="225"/>
      <c r="AU334" s="225"/>
      <c r="AV334" s="225"/>
      <c r="AW334" s="99"/>
      <c r="AX334" s="199"/>
      <c r="AY334" s="199"/>
      <c r="AZ334" s="37"/>
      <c r="BA334" s="123"/>
      <c r="BB334" s="211"/>
      <c r="BC334" s="211"/>
      <c r="BD334" s="216"/>
      <c r="BE334" s="216"/>
      <c r="BF334" s="101"/>
      <c r="BG334" s="101"/>
      <c r="BH334" s="99"/>
    </row>
    <row r="335" spans="1:60" x14ac:dyDescent="0.25">
      <c r="A335">
        <v>303</v>
      </c>
      <c r="B335" s="61">
        <f ca="1">OFFSET(InputPriceData!B$15,CalculationsAndCharts!$A335+$A$11,0,1,1)</f>
        <v>42032</v>
      </c>
      <c r="C335" s="3">
        <f ca="1">OFFSET(InputPriceData!G$15,CalculationsAndCharts!$A335+$A$11,IF($C$7,8,0),1,1)</f>
        <v>168514300</v>
      </c>
      <c r="D335" s="4">
        <f ca="1">OFFSET(InputPriceData!C$15,CalculationsAndCharts!$A335+$A$11,IF($C$7,8,0),1,1)</f>
        <v>199.02</v>
      </c>
      <c r="E335" s="4">
        <f ca="1">OFFSET(InputPriceData!D$15,CalculationsAndCharts!$A335+$A$11,IF($C$7,8,0),1,1)</f>
        <v>199.13</v>
      </c>
      <c r="F335" s="4">
        <f ca="1">OFFSET(InputPriceData!E$15,CalculationsAndCharts!$A335+$A$11,IF($C$7,8,0),1,1)</f>
        <v>194.86</v>
      </c>
      <c r="G335" s="4">
        <f ca="1">OFFSET(InputPriceData!F$15,CalculationsAndCharts!$A335+$A$11,IF($C$7,8,0),1,1)</f>
        <v>195.09</v>
      </c>
      <c r="H335" s="342">
        <f t="shared" ca="1" si="34"/>
        <v>197.99915189847675</v>
      </c>
      <c r="I335" s="342">
        <f t="shared" ca="1" si="35"/>
        <v>198.16993688717938</v>
      </c>
      <c r="J335" s="340">
        <f t="shared" ca="1" si="36"/>
        <v>-0.17078498870268588</v>
      </c>
      <c r="K335" s="170">
        <f t="shared" ca="1" si="32"/>
        <v>2.9167512366176544E-2</v>
      </c>
      <c r="L335" s="341">
        <f t="shared" ca="1" si="33"/>
        <v>0.88022102398128643</v>
      </c>
      <c r="M335" s="341">
        <f t="shared" ca="1" si="37"/>
        <v>-0.88022102398128643</v>
      </c>
      <c r="N335" s="170"/>
      <c r="O335" s="340"/>
      <c r="P335" s="3" t="e">
        <f t="shared" ca="1" si="38"/>
        <v>#N/A</v>
      </c>
      <c r="Q335" s="3">
        <f t="shared" ca="1" si="39"/>
        <v>168514300</v>
      </c>
      <c r="S335" s="99"/>
      <c r="T335" s="350"/>
      <c r="U335" s="350"/>
      <c r="V335" s="349"/>
      <c r="W335" s="313"/>
      <c r="X335" s="302"/>
      <c r="Y335" s="211"/>
      <c r="Z335" s="320"/>
      <c r="AA335" s="246"/>
      <c r="AB335" s="125"/>
      <c r="AC335" s="125"/>
      <c r="AD335" s="125"/>
      <c r="AE335" s="125"/>
      <c r="AF335" s="125"/>
      <c r="AG335" s="125"/>
      <c r="AH335" s="125"/>
      <c r="AJ335" s="125"/>
      <c r="AK335" s="125"/>
      <c r="AM335" s="246"/>
      <c r="AO335" s="246"/>
      <c r="AP335" s="211"/>
      <c r="AQ335" s="211"/>
      <c r="AR335" s="199"/>
      <c r="AT335" s="225"/>
      <c r="AU335" s="225"/>
      <c r="AV335" s="225"/>
      <c r="AW335" s="99"/>
      <c r="AX335" s="199"/>
      <c r="AY335" s="199"/>
      <c r="AZ335" s="37"/>
      <c r="BA335" s="123"/>
      <c r="BB335" s="211"/>
      <c r="BC335" s="211"/>
      <c r="BD335" s="216"/>
      <c r="BE335" s="216"/>
      <c r="BF335" s="101"/>
      <c r="BG335" s="101"/>
      <c r="BH335" s="99"/>
    </row>
    <row r="336" spans="1:60" x14ac:dyDescent="0.25">
      <c r="A336">
        <v>304</v>
      </c>
      <c r="B336" s="61">
        <f ca="1">OFFSET(InputPriceData!B$15,CalculationsAndCharts!$A336+$A$11,0,1,1)</f>
        <v>42031</v>
      </c>
      <c r="C336" s="3">
        <f ca="1">OFFSET(InputPriceData!G$15,CalculationsAndCharts!$A336+$A$11,IF($C$7,8,0),1,1)</f>
        <v>134044600</v>
      </c>
      <c r="D336" s="4">
        <f ca="1">OFFSET(InputPriceData!C$15,CalculationsAndCharts!$A336+$A$11,IF($C$7,8,0),1,1)</f>
        <v>197.85</v>
      </c>
      <c r="E336" s="4">
        <f ca="1">OFFSET(InputPriceData!D$15,CalculationsAndCharts!$A336+$A$11,IF($C$7,8,0),1,1)</f>
        <v>198.97</v>
      </c>
      <c r="F336" s="4">
        <f ca="1">OFFSET(InputPriceData!E$15,CalculationsAndCharts!$A336+$A$11,IF($C$7,8,0),1,1)</f>
        <v>196.65</v>
      </c>
      <c r="G336" s="4">
        <f ca="1">OFFSET(InputPriceData!F$15,CalculationsAndCharts!$A336+$A$11,IF($C$7,8,0),1,1)</f>
        <v>197.62</v>
      </c>
      <c r="H336" s="342">
        <f t="shared" ca="1" si="34"/>
        <v>198.41474502683059</v>
      </c>
      <c r="I336" s="342">
        <f t="shared" ca="1" si="35"/>
        <v>198.44993114965024</v>
      </c>
      <c r="J336" s="340">
        <f t="shared" ca="1" si="36"/>
        <v>-3.5186122819722207E-2</v>
      </c>
      <c r="K336" s="170">
        <f t="shared" ca="1" si="32"/>
        <v>1.2380632390845759E-3</v>
      </c>
      <c r="L336" s="341">
        <f t="shared" ca="1" si="33"/>
        <v>0.90260232454849454</v>
      </c>
      <c r="M336" s="341">
        <f t="shared" ca="1" si="37"/>
        <v>-0.90260232454849454</v>
      </c>
      <c r="N336" s="170"/>
      <c r="O336" s="340"/>
      <c r="P336" s="3" t="e">
        <f t="shared" ca="1" si="38"/>
        <v>#N/A</v>
      </c>
      <c r="Q336" s="3">
        <f t="shared" ca="1" si="39"/>
        <v>134044600</v>
      </c>
      <c r="S336" s="99"/>
      <c r="T336" s="350"/>
      <c r="U336" s="350"/>
      <c r="V336" s="349"/>
      <c r="W336" s="313"/>
      <c r="X336" s="302"/>
      <c r="Y336" s="211"/>
      <c r="Z336" s="320"/>
      <c r="AA336" s="246"/>
      <c r="AB336" s="125"/>
      <c r="AC336" s="125"/>
      <c r="AD336" s="125"/>
      <c r="AE336" s="125"/>
      <c r="AF336" s="125"/>
      <c r="AG336" s="125"/>
      <c r="AH336" s="125"/>
      <c r="AJ336" s="125"/>
      <c r="AK336" s="125"/>
      <c r="AM336" s="246"/>
      <c r="AO336" s="246"/>
      <c r="AP336" s="211"/>
      <c r="AQ336" s="211"/>
      <c r="AR336" s="199"/>
      <c r="AT336" s="225"/>
      <c r="AU336" s="225"/>
      <c r="AV336" s="225"/>
      <c r="AW336" s="99"/>
      <c r="AX336" s="199"/>
      <c r="AY336" s="199"/>
      <c r="AZ336" s="37"/>
      <c r="BA336" s="123"/>
      <c r="BB336" s="211"/>
      <c r="BC336" s="211"/>
      <c r="BD336" s="216"/>
      <c r="BE336" s="216"/>
      <c r="BF336" s="101"/>
      <c r="BG336" s="101"/>
      <c r="BH336" s="99"/>
    </row>
    <row r="337" spans="1:60" x14ac:dyDescent="0.25">
      <c r="A337">
        <v>305</v>
      </c>
      <c r="B337" s="61">
        <f ca="1">OFFSET(InputPriceData!B$15,CalculationsAndCharts!$A337+$A$11,0,1,1)</f>
        <v>42030</v>
      </c>
      <c r="C337" s="3">
        <f ca="1">OFFSET(InputPriceData!G$15,CalculationsAndCharts!$A337+$A$11,IF($C$7,8,0),1,1)</f>
        <v>92009700</v>
      </c>
      <c r="D337" s="4">
        <f ca="1">OFFSET(InputPriceData!C$15,CalculationsAndCharts!$A337+$A$11,IF($C$7,8,0),1,1)</f>
        <v>199.54</v>
      </c>
      <c r="E337" s="4">
        <f ca="1">OFFSET(InputPriceData!D$15,CalculationsAndCharts!$A337+$A$11,IF($C$7,8,0),1,1)</f>
        <v>200.37</v>
      </c>
      <c r="F337" s="4">
        <f ca="1">OFFSET(InputPriceData!E$15,CalculationsAndCharts!$A337+$A$11,IF($C$7,8,0),1,1)</f>
        <v>198.7</v>
      </c>
      <c r="G337" s="4">
        <f ca="1">OFFSET(InputPriceData!F$15,CalculationsAndCharts!$A337+$A$11,IF($C$7,8,0),1,1)</f>
        <v>200.26</v>
      </c>
      <c r="H337" s="342">
        <f t="shared" ca="1" si="34"/>
        <v>198.52828003066352</v>
      </c>
      <c r="I337" s="342">
        <f t="shared" ca="1" si="35"/>
        <v>198.52537943598207</v>
      </c>
      <c r="J337" s="340">
        <f t="shared" ca="1" si="36"/>
        <v>2.9005946813717154E-3</v>
      </c>
      <c r="K337" s="170">
        <f t="shared" ca="1" si="32"/>
        <v>8.4134495056018831E-6</v>
      </c>
      <c r="L337" s="341">
        <f t="shared" ca="1" si="33"/>
        <v>0.92400494683826662</v>
      </c>
      <c r="M337" s="341">
        <f t="shared" ca="1" si="37"/>
        <v>-0.92400494683826662</v>
      </c>
      <c r="N337" s="170"/>
      <c r="O337" s="340"/>
      <c r="P337" s="3">
        <f t="shared" ca="1" si="38"/>
        <v>92009700</v>
      </c>
      <c r="Q337" s="3" t="e">
        <f t="shared" ca="1" si="39"/>
        <v>#N/A</v>
      </c>
      <c r="S337" s="99"/>
      <c r="T337" s="350"/>
      <c r="U337" s="350"/>
      <c r="V337" s="349"/>
      <c r="W337" s="313"/>
      <c r="X337" s="302"/>
      <c r="Y337" s="211"/>
      <c r="Z337" s="320"/>
      <c r="AA337" s="246"/>
      <c r="AB337" s="125"/>
      <c r="AC337" s="125"/>
      <c r="AD337" s="125"/>
      <c r="AE337" s="125"/>
      <c r="AF337" s="125"/>
      <c r="AG337" s="125"/>
      <c r="AH337" s="125"/>
      <c r="AJ337" s="125"/>
      <c r="AK337" s="125"/>
      <c r="AM337" s="246"/>
      <c r="AO337" s="246"/>
      <c r="AP337" s="211"/>
      <c r="AQ337" s="211"/>
      <c r="AR337" s="199"/>
      <c r="AT337" s="225"/>
      <c r="AU337" s="225"/>
      <c r="AV337" s="225"/>
      <c r="AW337" s="99"/>
      <c r="AX337" s="199"/>
      <c r="AY337" s="199"/>
      <c r="AZ337" s="37"/>
      <c r="BA337" s="123"/>
      <c r="BB337" s="211"/>
      <c r="BC337" s="211"/>
      <c r="BD337" s="216"/>
      <c r="BE337" s="216"/>
      <c r="BF337" s="101"/>
      <c r="BG337" s="101"/>
      <c r="BH337" s="99"/>
    </row>
    <row r="338" spans="1:60" x14ac:dyDescent="0.25">
      <c r="A338">
        <v>306</v>
      </c>
      <c r="B338" s="61">
        <f ca="1">OFFSET(InputPriceData!B$15,CalculationsAndCharts!$A338+$A$11,0,1,1)</f>
        <v>42027</v>
      </c>
      <c r="C338" s="3">
        <f ca="1">OFFSET(InputPriceData!G$15,CalculationsAndCharts!$A338+$A$11,IF($C$7,8,0),1,1)</f>
        <v>117516800</v>
      </c>
      <c r="D338" s="4">
        <f ca="1">OFFSET(InputPriceData!C$15,CalculationsAndCharts!$A338+$A$11,IF($C$7,8,0),1,1)</f>
        <v>200.59</v>
      </c>
      <c r="E338" s="4">
        <f ca="1">OFFSET(InputPriceData!D$15,CalculationsAndCharts!$A338+$A$11,IF($C$7,8,0),1,1)</f>
        <v>200.9</v>
      </c>
      <c r="F338" s="4">
        <f ca="1">OFFSET(InputPriceData!E$15,CalculationsAndCharts!$A338+$A$11,IF($C$7,8,0),1,1)</f>
        <v>199.64</v>
      </c>
      <c r="G338" s="4">
        <f ca="1">OFFSET(InputPriceData!F$15,CalculationsAndCharts!$A338+$A$11,IF($C$7,8,0),1,1)</f>
        <v>199.8</v>
      </c>
      <c r="H338" s="342">
        <f t="shared" ca="1" si="34"/>
        <v>198.28089146361546</v>
      </c>
      <c r="I338" s="342">
        <f t="shared" ca="1" si="35"/>
        <v>198.367686657435</v>
      </c>
      <c r="J338" s="340">
        <f t="shared" ca="1" si="36"/>
        <v>-8.6795193819619199E-2</v>
      </c>
      <c r="K338" s="170">
        <f t="shared" ca="1" si="32"/>
        <v>7.5334056701852632E-3</v>
      </c>
      <c r="L338" s="341">
        <f t="shared" ca="1" si="33"/>
        <v>0.94385677858716743</v>
      </c>
      <c r="M338" s="341">
        <f t="shared" ca="1" si="37"/>
        <v>-0.94385677858716743</v>
      </c>
      <c r="N338" s="170"/>
      <c r="O338" s="340"/>
      <c r="P338" s="3" t="e">
        <f t="shared" ca="1" si="38"/>
        <v>#N/A</v>
      </c>
      <c r="Q338" s="3">
        <f t="shared" ca="1" si="39"/>
        <v>117516800</v>
      </c>
      <c r="S338" s="99"/>
      <c r="T338" s="350"/>
      <c r="U338" s="350"/>
      <c r="V338" s="349"/>
      <c r="W338" s="313"/>
      <c r="X338" s="302"/>
      <c r="Y338" s="211"/>
      <c r="Z338" s="320"/>
      <c r="AA338" s="246"/>
      <c r="AB338" s="125"/>
      <c r="AC338" s="125"/>
      <c r="AD338" s="125"/>
      <c r="AE338" s="125"/>
      <c r="AF338" s="125"/>
      <c r="AG338" s="125"/>
      <c r="AH338" s="125"/>
      <c r="AJ338" s="125"/>
      <c r="AK338" s="125"/>
      <c r="AM338" s="246"/>
      <c r="AO338" s="246"/>
      <c r="AP338" s="211"/>
      <c r="AQ338" s="211"/>
      <c r="AR338" s="199"/>
      <c r="AT338" s="225"/>
      <c r="AU338" s="225"/>
      <c r="AV338" s="225"/>
      <c r="AW338" s="99"/>
      <c r="AX338" s="199"/>
      <c r="AY338" s="199"/>
      <c r="AZ338" s="37"/>
      <c r="BA338" s="123"/>
      <c r="BB338" s="211"/>
      <c r="BC338" s="211"/>
      <c r="BD338" s="216"/>
      <c r="BE338" s="216"/>
      <c r="BF338" s="101"/>
      <c r="BG338" s="101"/>
      <c r="BH338" s="99"/>
    </row>
    <row r="339" spans="1:60" x14ac:dyDescent="0.25">
      <c r="A339">
        <v>307</v>
      </c>
      <c r="B339" s="61">
        <f ca="1">OFFSET(InputPriceData!B$15,CalculationsAndCharts!$A339+$A$11,0,1,1)</f>
        <v>42026</v>
      </c>
      <c r="C339" s="3">
        <f ca="1">OFFSET(InputPriceData!G$15,CalculationsAndCharts!$A339+$A$11,IF($C$7,8,0),1,1)</f>
        <v>174356000</v>
      </c>
      <c r="D339" s="4">
        <f ca="1">OFFSET(InputPriceData!C$15,CalculationsAndCharts!$A339+$A$11,IF($C$7,8,0),1,1)</f>
        <v>198.84</v>
      </c>
      <c r="E339" s="4">
        <f ca="1">OFFSET(InputPriceData!D$15,CalculationsAndCharts!$A339+$A$11,IF($C$7,8,0),1,1)</f>
        <v>201.05</v>
      </c>
      <c r="F339" s="4">
        <f ca="1">OFFSET(InputPriceData!E$15,CalculationsAndCharts!$A339+$A$11,IF($C$7,8,0),1,1)</f>
        <v>197.22</v>
      </c>
      <c r="G339" s="4">
        <f ca="1">OFFSET(InputPriceData!F$15,CalculationsAndCharts!$A339+$A$11,IF($C$7,8,0),1,1)</f>
        <v>200.9</v>
      </c>
      <c r="H339" s="342">
        <f t="shared" ca="1" si="34"/>
        <v>198.06387595841767</v>
      </c>
      <c r="I339" s="342">
        <f t="shared" ca="1" si="35"/>
        <v>198.23747635356546</v>
      </c>
      <c r="J339" s="340">
        <f t="shared" ca="1" si="36"/>
        <v>-0.17360039514787212</v>
      </c>
      <c r="K339" s="170">
        <f t="shared" ca="1" si="32"/>
        <v>3.0137097195497342E-2</v>
      </c>
      <c r="L339" s="341">
        <f t="shared" ca="1" si="33"/>
        <v>0.96116721509486314</v>
      </c>
      <c r="M339" s="341">
        <f t="shared" ca="1" si="37"/>
        <v>-0.96116721509486314</v>
      </c>
      <c r="N339" s="170"/>
      <c r="O339" s="340"/>
      <c r="P339" s="3">
        <f t="shared" ca="1" si="38"/>
        <v>174356000</v>
      </c>
      <c r="Q339" s="3" t="e">
        <f t="shared" ca="1" si="39"/>
        <v>#N/A</v>
      </c>
      <c r="S339" s="99"/>
      <c r="T339" s="350"/>
      <c r="U339" s="350"/>
      <c r="V339" s="349"/>
      <c r="W339" s="313"/>
      <c r="X339" s="302"/>
      <c r="Y339" s="211"/>
      <c r="Z339" s="320"/>
      <c r="AA339" s="246"/>
      <c r="AB339" s="125"/>
      <c r="AC339" s="125"/>
      <c r="AD339" s="125"/>
      <c r="AE339" s="125"/>
      <c r="AF339" s="125"/>
      <c r="AG339" s="125"/>
      <c r="AH339" s="125"/>
      <c r="AJ339" s="125"/>
      <c r="AK339" s="125"/>
      <c r="AM339" s="246"/>
      <c r="AO339" s="246"/>
      <c r="AP339" s="211"/>
      <c r="AQ339" s="211"/>
      <c r="AR339" s="199"/>
      <c r="AT339" s="225"/>
      <c r="AU339" s="225"/>
      <c r="AV339" s="225"/>
      <c r="AW339" s="99"/>
      <c r="AX339" s="199"/>
      <c r="AY339" s="199"/>
      <c r="AZ339" s="37"/>
      <c r="BA339" s="123"/>
      <c r="BB339" s="211"/>
      <c r="BC339" s="211"/>
      <c r="BD339" s="216"/>
      <c r="BE339" s="216"/>
      <c r="BF339" s="101"/>
      <c r="BG339" s="101"/>
      <c r="BH339" s="99"/>
    </row>
    <row r="340" spans="1:60" x14ac:dyDescent="0.25">
      <c r="A340">
        <v>308</v>
      </c>
      <c r="B340" s="61">
        <f ca="1">OFFSET(InputPriceData!B$15,CalculationsAndCharts!$A340+$A$11,0,1,1)</f>
        <v>42025</v>
      </c>
      <c r="C340" s="3">
        <f ca="1">OFFSET(InputPriceData!G$15,CalculationsAndCharts!$A340+$A$11,IF($C$7,8,0),1,1)</f>
        <v>122942700</v>
      </c>
      <c r="D340" s="4">
        <f ca="1">OFFSET(InputPriceData!C$15,CalculationsAndCharts!$A340+$A$11,IF($C$7,8,0),1,1)</f>
        <v>196.41</v>
      </c>
      <c r="E340" s="4">
        <f ca="1">OFFSET(InputPriceData!D$15,CalculationsAndCharts!$A340+$A$11,IF($C$7,8,0),1,1)</f>
        <v>198.52</v>
      </c>
      <c r="F340" s="4">
        <f ca="1">OFFSET(InputPriceData!E$15,CalculationsAndCharts!$A340+$A$11,IF($C$7,8,0),1,1)</f>
        <v>195.87</v>
      </c>
      <c r="G340" s="4">
        <f ca="1">OFFSET(InputPriceData!F$15,CalculationsAndCharts!$A340+$A$11,IF($C$7,8,0),1,1)</f>
        <v>197.95</v>
      </c>
      <c r="H340" s="342">
        <f t="shared" ca="1" si="34"/>
        <v>197.65871538104875</v>
      </c>
      <c r="I340" s="342">
        <f t="shared" ca="1" si="35"/>
        <v>197.99542874934414</v>
      </c>
      <c r="J340" s="340">
        <f t="shared" ca="1" si="36"/>
        <v>-0.336713368295463</v>
      </c>
      <c r="K340" s="170">
        <f t="shared" ca="1" si="32"/>
        <v>0.1133758923888761</v>
      </c>
      <c r="L340" s="341">
        <f t="shared" ca="1" si="33"/>
        <v>0.97540994949791582</v>
      </c>
      <c r="M340" s="341">
        <f t="shared" ca="1" si="37"/>
        <v>-0.97540994949791582</v>
      </c>
      <c r="N340" s="170"/>
      <c r="O340" s="340"/>
      <c r="P340" s="3">
        <f t="shared" ca="1" si="38"/>
        <v>122942700</v>
      </c>
      <c r="Q340" s="3" t="e">
        <f t="shared" ca="1" si="39"/>
        <v>#N/A</v>
      </c>
      <c r="S340" s="99"/>
      <c r="T340" s="350"/>
      <c r="U340" s="350"/>
      <c r="V340" s="349"/>
      <c r="W340" s="313"/>
      <c r="X340" s="302"/>
      <c r="Y340" s="211"/>
      <c r="Z340" s="320"/>
      <c r="AA340" s="246"/>
      <c r="AB340" s="125"/>
      <c r="AC340" s="125"/>
      <c r="AD340" s="125"/>
      <c r="AE340" s="125"/>
      <c r="AF340" s="125"/>
      <c r="AG340" s="125"/>
      <c r="AH340" s="125"/>
      <c r="AJ340" s="125"/>
      <c r="AK340" s="125"/>
      <c r="AM340" s="246"/>
      <c r="AO340" s="246"/>
      <c r="AP340" s="211"/>
      <c r="AQ340" s="211"/>
      <c r="AR340" s="199"/>
      <c r="AT340" s="225"/>
      <c r="AU340" s="225"/>
      <c r="AV340" s="225"/>
      <c r="AW340" s="99"/>
      <c r="AX340" s="199"/>
      <c r="AY340" s="199"/>
      <c r="AZ340" s="37"/>
      <c r="BA340" s="123"/>
      <c r="BB340" s="211"/>
      <c r="BC340" s="211"/>
      <c r="BD340" s="216"/>
      <c r="BE340" s="216"/>
      <c r="BF340" s="101"/>
      <c r="BG340" s="101"/>
      <c r="BH340" s="99"/>
    </row>
    <row r="341" spans="1:60" x14ac:dyDescent="0.25">
      <c r="A341">
        <v>309</v>
      </c>
      <c r="B341" s="61">
        <f ca="1">OFFSET(InputPriceData!B$15,CalculationsAndCharts!$A341+$A$11,0,1,1)</f>
        <v>42024</v>
      </c>
      <c r="C341" s="3">
        <f ca="1">OFFSET(InputPriceData!G$15,CalculationsAndCharts!$A341+$A$11,IF($C$7,8,0),1,1)</f>
        <v>130991100</v>
      </c>
      <c r="D341" s="4">
        <f ca="1">OFFSET(InputPriceData!C$15,CalculationsAndCharts!$A341+$A$11,IF($C$7,8,0),1,1)</f>
        <v>197.29</v>
      </c>
      <c r="E341" s="4">
        <f ca="1">OFFSET(InputPriceData!D$15,CalculationsAndCharts!$A341+$A$11,IF($C$7,8,0),1,1)</f>
        <v>197.6</v>
      </c>
      <c r="F341" s="4">
        <f ca="1">OFFSET(InputPriceData!E$15,CalculationsAndCharts!$A341+$A$11,IF($C$7,8,0),1,1)</f>
        <v>195.12</v>
      </c>
      <c r="G341" s="4">
        <f ca="1">OFFSET(InputPriceData!F$15,CalculationsAndCharts!$A341+$A$11,IF($C$7,8,0),1,1)</f>
        <v>196.96</v>
      </c>
      <c r="H341" s="342">
        <f t="shared" ca="1" si="34"/>
        <v>197.61710329262715</v>
      </c>
      <c r="I341" s="342">
        <f t="shared" ca="1" si="35"/>
        <v>197.99955863564816</v>
      </c>
      <c r="J341" s="340">
        <f t="shared" ca="1" si="36"/>
        <v>-0.38245534302108736</v>
      </c>
      <c r="K341" s="170">
        <f t="shared" ca="1" si="32"/>
        <v>0.14627208940537759</v>
      </c>
      <c r="L341" s="341">
        <f t="shared" ca="1" si="33"/>
        <v>0.98613286655322507</v>
      </c>
      <c r="M341" s="341">
        <f t="shared" ca="1" si="37"/>
        <v>-0.98613286655322507</v>
      </c>
      <c r="N341" s="170"/>
      <c r="O341" s="340"/>
      <c r="P341" s="3" t="e">
        <f t="shared" ca="1" si="38"/>
        <v>#N/A</v>
      </c>
      <c r="Q341" s="3">
        <f t="shared" ca="1" si="39"/>
        <v>130991100</v>
      </c>
      <c r="S341" s="99"/>
      <c r="T341" s="350"/>
      <c r="U341" s="350"/>
      <c r="V341" s="349"/>
      <c r="W341" s="313"/>
      <c r="X341" s="302"/>
      <c r="Y341" s="211"/>
      <c r="Z341" s="320"/>
      <c r="AA341" s="246"/>
      <c r="AB341" s="125"/>
      <c r="AC341" s="125"/>
      <c r="AD341" s="125"/>
      <c r="AE341" s="125"/>
      <c r="AF341" s="125"/>
      <c r="AG341" s="125"/>
      <c r="AH341" s="125"/>
      <c r="AJ341" s="125"/>
      <c r="AK341" s="125"/>
      <c r="AM341" s="246"/>
      <c r="AO341" s="246"/>
      <c r="AP341" s="211"/>
      <c r="AQ341" s="211"/>
      <c r="AR341" s="199"/>
      <c r="AT341" s="225"/>
      <c r="AU341" s="225"/>
      <c r="AV341" s="225"/>
      <c r="AW341" s="99"/>
      <c r="AX341" s="199"/>
      <c r="AY341" s="199"/>
      <c r="AZ341" s="37"/>
      <c r="BA341" s="123"/>
      <c r="BB341" s="211"/>
      <c r="BC341" s="211"/>
      <c r="BD341" s="216"/>
      <c r="BE341" s="216"/>
      <c r="BF341" s="101"/>
      <c r="BG341" s="101"/>
      <c r="BH341" s="99"/>
    </row>
    <row r="342" spans="1:60" x14ac:dyDescent="0.25">
      <c r="A342">
        <v>310</v>
      </c>
      <c r="B342" s="61">
        <f ca="1">OFFSET(InputPriceData!B$15,CalculationsAndCharts!$A342+$A$11,0,1,1)</f>
        <v>42020</v>
      </c>
      <c r="C342" s="3">
        <f ca="1">OFFSET(InputPriceData!G$15,CalculationsAndCharts!$A342+$A$11,IF($C$7,8,0),1,1)</f>
        <v>211879600</v>
      </c>
      <c r="D342" s="4">
        <f ca="1">OFFSET(InputPriceData!C$15,CalculationsAndCharts!$A342+$A$11,IF($C$7,8,0),1,1)</f>
        <v>193.75</v>
      </c>
      <c r="E342" s="4">
        <f ca="1">OFFSET(InputPriceData!D$15,CalculationsAndCharts!$A342+$A$11,IF($C$7,8,0),1,1)</f>
        <v>196.72</v>
      </c>
      <c r="F342" s="4">
        <f ca="1">OFFSET(InputPriceData!E$15,CalculationsAndCharts!$A342+$A$11,IF($C$7,8,0),1,1)</f>
        <v>193.54</v>
      </c>
      <c r="G342" s="4">
        <f ca="1">OFFSET(InputPriceData!F$15,CalculationsAndCharts!$A342+$A$11,IF($C$7,8,0),1,1)</f>
        <v>196.54</v>
      </c>
      <c r="H342" s="342">
        <f t="shared" ca="1" si="34"/>
        <v>197.71097519157388</v>
      </c>
      <c r="I342" s="342">
        <f t="shared" ca="1" si="35"/>
        <v>198.09406396616166</v>
      </c>
      <c r="J342" s="340">
        <f t="shared" ca="1" si="36"/>
        <v>-0.3830887745878282</v>
      </c>
      <c r="K342" s="170">
        <f t="shared" ca="1" si="32"/>
        <v>0.14675700921520385</v>
      </c>
      <c r="L342" s="341">
        <f t="shared" ca="1" si="33"/>
        <v>0.99359871755381479</v>
      </c>
      <c r="M342" s="341">
        <f t="shared" ca="1" si="37"/>
        <v>-0.99359871755381479</v>
      </c>
      <c r="N342" s="170"/>
      <c r="O342" s="340"/>
      <c r="P342" s="3">
        <f t="shared" ca="1" si="38"/>
        <v>211879600</v>
      </c>
      <c r="Q342" s="3" t="e">
        <f t="shared" ca="1" si="39"/>
        <v>#N/A</v>
      </c>
      <c r="S342" s="99"/>
      <c r="T342" s="350"/>
      <c r="U342" s="350"/>
      <c r="V342" s="349"/>
      <c r="W342" s="313"/>
      <c r="X342" s="302"/>
      <c r="Y342" s="211"/>
      <c r="Z342" s="320"/>
      <c r="AA342" s="246"/>
      <c r="AB342" s="125"/>
      <c r="AC342" s="125"/>
      <c r="AD342" s="125"/>
      <c r="AE342" s="125"/>
      <c r="AF342" s="125"/>
      <c r="AG342" s="125"/>
      <c r="AH342" s="125"/>
      <c r="AJ342" s="125"/>
      <c r="AK342" s="125"/>
      <c r="AM342" s="246"/>
      <c r="AO342" s="246"/>
      <c r="AP342" s="211"/>
      <c r="AQ342" s="211"/>
      <c r="AR342" s="199"/>
      <c r="AT342" s="225"/>
      <c r="AU342" s="225"/>
      <c r="AV342" s="225"/>
      <c r="AW342" s="99"/>
      <c r="AX342" s="199"/>
      <c r="AY342" s="199"/>
      <c r="AZ342" s="37"/>
      <c r="BA342" s="123"/>
      <c r="BB342" s="211"/>
      <c r="BC342" s="211"/>
      <c r="BD342" s="216"/>
      <c r="BE342" s="216"/>
      <c r="BF342" s="101"/>
      <c r="BG342" s="101"/>
      <c r="BH342" s="99"/>
    </row>
    <row r="343" spans="1:60" x14ac:dyDescent="0.25">
      <c r="A343">
        <v>311</v>
      </c>
      <c r="B343" s="61">
        <f ca="1">OFFSET(InputPriceData!B$15,CalculationsAndCharts!$A343+$A$11,0,1,1)</f>
        <v>42019</v>
      </c>
      <c r="C343" s="3">
        <f ca="1">OFFSET(InputPriceData!G$15,CalculationsAndCharts!$A343+$A$11,IF($C$7,8,0),1,1)</f>
        <v>176613900</v>
      </c>
      <c r="D343" s="4">
        <f ca="1">OFFSET(InputPriceData!C$15,CalculationsAndCharts!$A343+$A$11,IF($C$7,8,0),1,1)</f>
        <v>196.54</v>
      </c>
      <c r="E343" s="4">
        <f ca="1">OFFSET(InputPriceData!D$15,CalculationsAndCharts!$A343+$A$11,IF($C$7,8,0),1,1)</f>
        <v>196.91</v>
      </c>
      <c r="F343" s="4">
        <f ca="1">OFFSET(InputPriceData!E$15,CalculationsAndCharts!$A343+$A$11,IF($C$7,8,0),1,1)</f>
        <v>193.86</v>
      </c>
      <c r="G343" s="4">
        <f ca="1">OFFSET(InputPriceData!F$15,CalculationsAndCharts!$A343+$A$11,IF($C$7,8,0),1,1)</f>
        <v>194</v>
      </c>
      <c r="H343" s="342">
        <f t="shared" ca="1" si="34"/>
        <v>197.87825736179872</v>
      </c>
      <c r="I343" s="342">
        <f t="shared" ca="1" si="35"/>
        <v>198.23534250853999</v>
      </c>
      <c r="J343" s="340">
        <f t="shared" ca="1" si="36"/>
        <v>-0.35708514674132319</v>
      </c>
      <c r="K343" s="170">
        <f t="shared" ca="1" si="32"/>
        <v>0.12750980202327231</v>
      </c>
      <c r="L343" s="341">
        <f t="shared" ca="1" si="33"/>
        <v>0.99849549783269487</v>
      </c>
      <c r="M343" s="341">
        <f t="shared" ca="1" si="37"/>
        <v>-0.99849549783269487</v>
      </c>
      <c r="N343" s="170"/>
      <c r="O343" s="340"/>
      <c r="P343" s="3" t="e">
        <f t="shared" ca="1" si="38"/>
        <v>#N/A</v>
      </c>
      <c r="Q343" s="3">
        <f t="shared" ca="1" si="39"/>
        <v>176613900</v>
      </c>
      <c r="S343" s="99"/>
      <c r="T343" s="350"/>
      <c r="U343" s="350"/>
      <c r="V343" s="349"/>
      <c r="W343" s="313"/>
      <c r="X343" s="302"/>
      <c r="Y343" s="211"/>
      <c r="Z343" s="320"/>
      <c r="AA343" s="246"/>
      <c r="AB343" s="125"/>
      <c r="AC343" s="125"/>
      <c r="AD343" s="125"/>
      <c r="AE343" s="125"/>
      <c r="AF343" s="125"/>
      <c r="AG343" s="125"/>
      <c r="AH343" s="125"/>
      <c r="AJ343" s="125"/>
      <c r="AK343" s="125"/>
      <c r="AM343" s="246"/>
      <c r="AO343" s="246"/>
      <c r="AP343" s="211"/>
      <c r="AQ343" s="211"/>
      <c r="AR343" s="199"/>
      <c r="AT343" s="225"/>
      <c r="AU343" s="225"/>
      <c r="AV343" s="225"/>
      <c r="AW343" s="99"/>
      <c r="AX343" s="199"/>
      <c r="AY343" s="199"/>
      <c r="AZ343" s="37"/>
      <c r="BA343" s="123"/>
      <c r="BB343" s="211"/>
      <c r="BC343" s="211"/>
      <c r="BD343" s="216"/>
      <c r="BE343" s="216"/>
      <c r="BF343" s="101"/>
      <c r="BG343" s="101"/>
      <c r="BH343" s="99"/>
    </row>
    <row r="344" spans="1:60" x14ac:dyDescent="0.25">
      <c r="A344">
        <v>312</v>
      </c>
      <c r="B344" s="61">
        <f ca="1">OFFSET(InputPriceData!B$15,CalculationsAndCharts!$A344+$A$11,0,1,1)</f>
        <v>42018</v>
      </c>
      <c r="C344" s="3">
        <f ca="1">OFFSET(InputPriceData!G$15,CalculationsAndCharts!$A344+$A$11,IF($C$7,8,0),1,1)</f>
        <v>192991100</v>
      </c>
      <c r="D344" s="4">
        <f ca="1">OFFSET(InputPriceData!C$15,CalculationsAndCharts!$A344+$A$11,IF($C$7,8,0),1,1)</f>
        <v>194.61</v>
      </c>
      <c r="E344" s="4">
        <f ca="1">OFFSET(InputPriceData!D$15,CalculationsAndCharts!$A344+$A$11,IF($C$7,8,0),1,1)</f>
        <v>196.02</v>
      </c>
      <c r="F344" s="4">
        <f ca="1">OFFSET(InputPriceData!E$15,CalculationsAndCharts!$A344+$A$11,IF($C$7,8,0),1,1)</f>
        <v>193.56</v>
      </c>
      <c r="G344" s="4">
        <f ca="1">OFFSET(InputPriceData!F$15,CalculationsAndCharts!$A344+$A$11,IF($C$7,8,0),1,1)</f>
        <v>195.79</v>
      </c>
      <c r="H344" s="342">
        <f t="shared" ca="1" si="34"/>
        <v>198.43229412776998</v>
      </c>
      <c r="I344" s="342">
        <f t="shared" ca="1" si="35"/>
        <v>198.62037364567999</v>
      </c>
      <c r="J344" s="340">
        <f t="shared" ca="1" si="36"/>
        <v>-0.18807951791007926</v>
      </c>
      <c r="K344" s="170">
        <f t="shared" ca="1" si="32"/>
        <v>3.5373905057287824E-2</v>
      </c>
      <c r="L344" s="341">
        <f t="shared" ca="1" si="33"/>
        <v>1.0017109986387525</v>
      </c>
      <c r="M344" s="341">
        <f t="shared" ca="1" si="37"/>
        <v>-1.0017109986387525</v>
      </c>
      <c r="N344" s="170"/>
      <c r="O344" s="340"/>
      <c r="P344" s="3">
        <f t="shared" ca="1" si="38"/>
        <v>192991100</v>
      </c>
      <c r="Q344" s="3" t="e">
        <f t="shared" ca="1" si="39"/>
        <v>#N/A</v>
      </c>
      <c r="S344" s="99"/>
      <c r="T344" s="350"/>
      <c r="U344" s="350"/>
      <c r="V344" s="349"/>
      <c r="W344" s="313"/>
      <c r="X344" s="302"/>
      <c r="Y344" s="211"/>
      <c r="Z344" s="320"/>
      <c r="AA344" s="246"/>
      <c r="AB344" s="125"/>
      <c r="AC344" s="125"/>
      <c r="AD344" s="125"/>
      <c r="AE344" s="125"/>
      <c r="AF344" s="125"/>
      <c r="AG344" s="125"/>
      <c r="AH344" s="125"/>
      <c r="AJ344" s="125"/>
      <c r="AK344" s="125"/>
      <c r="AM344" s="246"/>
      <c r="AO344" s="246"/>
      <c r="AP344" s="211"/>
      <c r="AQ344" s="211"/>
      <c r="AR344" s="199"/>
      <c r="AT344" s="225"/>
      <c r="AU344" s="225"/>
      <c r="AV344" s="225"/>
      <c r="AW344" s="99"/>
      <c r="AX344" s="199"/>
      <c r="AY344" s="199"/>
      <c r="AZ344" s="37"/>
      <c r="BA344" s="123"/>
      <c r="BB344" s="211"/>
      <c r="BC344" s="211"/>
      <c r="BD344" s="216"/>
      <c r="BE344" s="216"/>
      <c r="BF344" s="101"/>
      <c r="BG344" s="101"/>
      <c r="BH344" s="99"/>
    </row>
    <row r="345" spans="1:60" x14ac:dyDescent="0.25">
      <c r="A345">
        <v>313</v>
      </c>
      <c r="B345" s="61">
        <f ca="1">OFFSET(InputPriceData!B$15,CalculationsAndCharts!$A345+$A$11,0,1,1)</f>
        <v>42017</v>
      </c>
      <c r="C345" s="3">
        <f ca="1">OFFSET(InputPriceData!G$15,CalculationsAndCharts!$A345+$A$11,IF($C$7,8,0),1,1)</f>
        <v>214553300</v>
      </c>
      <c r="D345" s="4">
        <f ca="1">OFFSET(InputPriceData!C$15,CalculationsAndCharts!$A345+$A$11,IF($C$7,8,0),1,1)</f>
        <v>198.97</v>
      </c>
      <c r="E345" s="4">
        <f ca="1">OFFSET(InputPriceData!D$15,CalculationsAndCharts!$A345+$A$11,IF($C$7,8,0),1,1)</f>
        <v>200.29</v>
      </c>
      <c r="F345" s="4">
        <f ca="1">OFFSET(InputPriceData!E$15,CalculationsAndCharts!$A345+$A$11,IF($C$7,8,0),1,1)</f>
        <v>195.45</v>
      </c>
      <c r="G345" s="4">
        <f ca="1">OFFSET(InputPriceData!F$15,CalculationsAndCharts!$A345+$A$11,IF($C$7,8,0),1,1)</f>
        <v>196.98</v>
      </c>
      <c r="H345" s="342">
        <f t="shared" ca="1" si="34"/>
        <v>198.8097647174514</v>
      </c>
      <c r="I345" s="342">
        <f t="shared" ca="1" si="35"/>
        <v>198.87768034074182</v>
      </c>
      <c r="J345" s="340">
        <f t="shared" ca="1" si="36"/>
        <v>-6.7915623290475013E-2</v>
      </c>
      <c r="K345" s="170">
        <f t="shared" ca="1" si="32"/>
        <v>4.6125318869337118E-3</v>
      </c>
      <c r="L345" s="341">
        <f t="shared" ca="1" si="33"/>
        <v>1.0035474788424517</v>
      </c>
      <c r="M345" s="341">
        <f t="shared" ca="1" si="37"/>
        <v>-1.0035474788424517</v>
      </c>
      <c r="N345" s="170"/>
      <c r="O345" s="340"/>
      <c r="P345" s="3" t="e">
        <f t="shared" ca="1" si="38"/>
        <v>#N/A</v>
      </c>
      <c r="Q345" s="3">
        <f t="shared" ca="1" si="39"/>
        <v>214553300</v>
      </c>
      <c r="S345" s="99"/>
      <c r="T345" s="350"/>
      <c r="U345" s="350"/>
      <c r="V345" s="349"/>
      <c r="W345" s="313"/>
      <c r="X345" s="302"/>
      <c r="Y345" s="211"/>
      <c r="Z345" s="320"/>
      <c r="AA345" s="246"/>
      <c r="AB345" s="125"/>
      <c r="AC345" s="125"/>
      <c r="AD345" s="125"/>
      <c r="AE345" s="125"/>
      <c r="AF345" s="125"/>
      <c r="AG345" s="125"/>
      <c r="AH345" s="125"/>
      <c r="AJ345" s="125"/>
      <c r="AK345" s="125"/>
      <c r="AM345" s="246"/>
      <c r="AO345" s="246"/>
      <c r="AP345" s="211"/>
      <c r="AQ345" s="211"/>
      <c r="AR345" s="199"/>
      <c r="AT345" s="225"/>
      <c r="AU345" s="225"/>
      <c r="AV345" s="225"/>
      <c r="AW345" s="99"/>
      <c r="AX345" s="199"/>
      <c r="AY345" s="199"/>
      <c r="AZ345" s="37"/>
      <c r="BA345" s="123"/>
      <c r="BB345" s="211"/>
      <c r="BC345" s="211"/>
      <c r="BD345" s="216"/>
      <c r="BE345" s="216"/>
      <c r="BF345" s="101"/>
      <c r="BG345" s="101"/>
      <c r="BH345" s="99"/>
    </row>
    <row r="346" spans="1:60" x14ac:dyDescent="0.25">
      <c r="A346">
        <v>314</v>
      </c>
      <c r="B346" s="61">
        <f ca="1">OFFSET(InputPriceData!B$15,CalculationsAndCharts!$A346+$A$11,0,1,1)</f>
        <v>42016</v>
      </c>
      <c r="C346" s="3">
        <f ca="1">OFFSET(InputPriceData!G$15,CalculationsAndCharts!$A346+$A$11,IF($C$7,8,0),1,1)</f>
        <v>144396100</v>
      </c>
      <c r="D346" s="4">
        <f ca="1">OFFSET(InputPriceData!C$15,CalculationsAndCharts!$A346+$A$11,IF($C$7,8,0),1,1)</f>
        <v>199.25</v>
      </c>
      <c r="E346" s="4">
        <f ca="1">OFFSET(InputPriceData!D$15,CalculationsAndCharts!$A346+$A$11,IF($C$7,8,0),1,1)</f>
        <v>199.43</v>
      </c>
      <c r="F346" s="4">
        <f ca="1">OFFSET(InputPriceData!E$15,CalculationsAndCharts!$A346+$A$11,IF($C$7,8,0),1,1)</f>
        <v>196.82</v>
      </c>
      <c r="G346" s="4">
        <f ca="1">OFFSET(InputPriceData!F$15,CalculationsAndCharts!$A346+$A$11,IF($C$7,8,0),1,1)</f>
        <v>197.53</v>
      </c>
      <c r="H346" s="342">
        <f t="shared" ca="1" si="34"/>
        <v>199.07115967708731</v>
      </c>
      <c r="I346" s="342">
        <f t="shared" ca="1" si="35"/>
        <v>199.05019673535472</v>
      </c>
      <c r="J346" s="340">
        <f t="shared" ca="1" si="36"/>
        <v>2.09629417325429E-2</v>
      </c>
      <c r="K346" s="170">
        <f t="shared" ca="1" si="32"/>
        <v>4.3944492608198875E-4</v>
      </c>
      <c r="L346" s="341">
        <f t="shared" ca="1" si="33"/>
        <v>1.0039696130038009</v>
      </c>
      <c r="M346" s="341">
        <f t="shared" ca="1" si="37"/>
        <v>-1.0039696130038009</v>
      </c>
      <c r="N346" s="170"/>
      <c r="O346" s="340"/>
      <c r="P346" s="3" t="e">
        <f t="shared" ca="1" si="38"/>
        <v>#N/A</v>
      </c>
      <c r="Q346" s="3">
        <f t="shared" ca="1" si="39"/>
        <v>144396100</v>
      </c>
      <c r="S346" s="99"/>
      <c r="T346" s="350"/>
      <c r="U346" s="350"/>
      <c r="V346" s="349"/>
      <c r="W346" s="313"/>
      <c r="X346" s="302"/>
      <c r="Y346" s="211"/>
      <c r="Z346" s="320"/>
      <c r="AA346" s="246"/>
      <c r="AB346" s="125"/>
      <c r="AC346" s="125"/>
      <c r="AD346" s="125"/>
      <c r="AE346" s="125"/>
      <c r="AF346" s="125"/>
      <c r="AG346" s="125"/>
      <c r="AH346" s="125"/>
      <c r="AJ346" s="125"/>
      <c r="AK346" s="125"/>
      <c r="AM346" s="246"/>
      <c r="AO346" s="246"/>
      <c r="AP346" s="211"/>
      <c r="AQ346" s="211"/>
      <c r="AR346" s="199"/>
      <c r="AT346" s="225"/>
      <c r="AU346" s="225"/>
      <c r="AV346" s="225"/>
      <c r="AW346" s="99"/>
      <c r="AX346" s="199"/>
      <c r="AY346" s="199"/>
      <c r="AZ346" s="37"/>
      <c r="BA346" s="123"/>
      <c r="BB346" s="211"/>
      <c r="BC346" s="211"/>
      <c r="BD346" s="216"/>
      <c r="BE346" s="216"/>
      <c r="BF346" s="101"/>
      <c r="BG346" s="101"/>
      <c r="BH346" s="99"/>
    </row>
    <row r="347" spans="1:60" x14ac:dyDescent="0.25">
      <c r="A347">
        <v>315</v>
      </c>
      <c r="B347" s="61">
        <f ca="1">OFFSET(InputPriceData!B$15,CalculationsAndCharts!$A347+$A$11,0,1,1)</f>
        <v>42013</v>
      </c>
      <c r="C347" s="3">
        <f ca="1">OFFSET(InputPriceData!G$15,CalculationsAndCharts!$A347+$A$11,IF($C$7,8,0),1,1)</f>
        <v>158567300</v>
      </c>
      <c r="D347" s="4">
        <f ca="1">OFFSET(InputPriceData!C$15,CalculationsAndCharts!$A347+$A$11,IF($C$7,8,0),1,1)</f>
        <v>201.19</v>
      </c>
      <c r="E347" s="4">
        <f ca="1">OFFSET(InputPriceData!D$15,CalculationsAndCharts!$A347+$A$11,IF($C$7,8,0),1,1)</f>
        <v>201.21</v>
      </c>
      <c r="F347" s="4">
        <f ca="1">OFFSET(InputPriceData!E$15,CalculationsAndCharts!$A347+$A$11,IF($C$7,8,0),1,1)</f>
        <v>198.37</v>
      </c>
      <c r="G347" s="4">
        <f ca="1">OFFSET(InputPriceData!F$15,CalculationsAndCharts!$A347+$A$11,IF($C$7,8,0),1,1)</f>
        <v>199.09</v>
      </c>
      <c r="H347" s="342">
        <f t="shared" ca="1" si="34"/>
        <v>199.29132534524265</v>
      </c>
      <c r="I347" s="342">
        <f t="shared" ca="1" si="35"/>
        <v>199.18839643856879</v>
      </c>
      <c r="J347" s="340">
        <f t="shared" ca="1" si="36"/>
        <v>0.10292890667380435</v>
      </c>
      <c r="K347" s="170">
        <f t="shared" ca="1" si="32"/>
        <v>1.0594359829064724E-2</v>
      </c>
      <c r="L347" s="341">
        <f t="shared" ca="1" si="33"/>
        <v>1.0039674396303431</v>
      </c>
      <c r="M347" s="341">
        <f t="shared" ca="1" si="37"/>
        <v>-1.0039674396303431</v>
      </c>
      <c r="N347" s="170"/>
      <c r="O347" s="340"/>
      <c r="P347" s="3" t="e">
        <f t="shared" ca="1" si="38"/>
        <v>#N/A</v>
      </c>
      <c r="Q347" s="3">
        <f t="shared" ca="1" si="39"/>
        <v>158567300</v>
      </c>
      <c r="S347" s="99"/>
      <c r="T347" s="350"/>
      <c r="U347" s="350"/>
      <c r="V347" s="349"/>
      <c r="W347" s="313"/>
      <c r="X347" s="302"/>
      <c r="Y347" s="211"/>
      <c r="Z347" s="320"/>
      <c r="AA347" s="246"/>
      <c r="AB347" s="125"/>
      <c r="AC347" s="125"/>
      <c r="AD347" s="125"/>
      <c r="AE347" s="125"/>
      <c r="AF347" s="125"/>
      <c r="AG347" s="125"/>
      <c r="AH347" s="125"/>
      <c r="AJ347" s="125"/>
      <c r="AK347" s="125"/>
      <c r="AM347" s="246"/>
      <c r="AO347" s="246"/>
      <c r="AP347" s="211"/>
      <c r="AQ347" s="211"/>
      <c r="AR347" s="199"/>
      <c r="AT347" s="225"/>
      <c r="AU347" s="225"/>
      <c r="AV347" s="225"/>
      <c r="AW347" s="99"/>
      <c r="AX347" s="199"/>
      <c r="AY347" s="199"/>
      <c r="AZ347" s="37"/>
      <c r="BA347" s="123"/>
      <c r="BB347" s="211"/>
      <c r="BC347" s="211"/>
      <c r="BD347" s="216"/>
      <c r="BE347" s="216"/>
      <c r="BF347" s="101"/>
      <c r="BG347" s="101"/>
      <c r="BH347" s="99"/>
    </row>
    <row r="348" spans="1:60" x14ac:dyDescent="0.25">
      <c r="A348">
        <v>316</v>
      </c>
      <c r="B348" s="61">
        <f ca="1">OFFSET(InputPriceData!B$15,CalculationsAndCharts!$A348+$A$11,0,1,1)</f>
        <v>42012</v>
      </c>
      <c r="C348" s="3">
        <f ca="1">OFFSET(InputPriceData!G$15,CalculationsAndCharts!$A348+$A$11,IF($C$7,8,0),1,1)</f>
        <v>147217800</v>
      </c>
      <c r="D348" s="4">
        <f ca="1">OFFSET(InputPriceData!C$15,CalculationsAndCharts!$A348+$A$11,IF($C$7,8,0),1,1)</f>
        <v>198.86</v>
      </c>
      <c r="E348" s="4">
        <f ca="1">OFFSET(InputPriceData!D$15,CalculationsAndCharts!$A348+$A$11,IF($C$7,8,0),1,1)</f>
        <v>200.96</v>
      </c>
      <c r="F348" s="4">
        <f ca="1">OFFSET(InputPriceData!E$15,CalculationsAndCharts!$A348+$A$11,IF($C$7,8,0),1,1)</f>
        <v>198.84</v>
      </c>
      <c r="G348" s="4">
        <f ca="1">OFFSET(InputPriceData!F$15,CalculationsAndCharts!$A348+$A$11,IF($C$7,8,0),1,1)</f>
        <v>200.7</v>
      </c>
      <c r="H348" s="342">
        <f t="shared" ca="1" si="34"/>
        <v>199.32008610884876</v>
      </c>
      <c r="I348" s="342">
        <f t="shared" ca="1" si="35"/>
        <v>199.19734156934777</v>
      </c>
      <c r="J348" s="340">
        <f t="shared" ca="1" si="36"/>
        <v>0.12274453950091266</v>
      </c>
      <c r="K348" s="170">
        <f t="shared" ca="1" si="32"/>
        <v>1.5066221977291109E-2</v>
      </c>
      <c r="L348" s="341">
        <f t="shared" ca="1" si="33"/>
        <v>1.0041604294414335</v>
      </c>
      <c r="M348" s="341">
        <f t="shared" ca="1" si="37"/>
        <v>-1.0041604294414335</v>
      </c>
      <c r="N348" s="170"/>
      <c r="O348" s="340"/>
      <c r="P348" s="3">
        <f t="shared" ca="1" si="38"/>
        <v>147217800</v>
      </c>
      <c r="Q348" s="3" t="e">
        <f t="shared" ca="1" si="39"/>
        <v>#N/A</v>
      </c>
      <c r="S348" s="99"/>
      <c r="T348" s="350"/>
      <c r="U348" s="350"/>
      <c r="V348" s="349"/>
      <c r="W348" s="313"/>
      <c r="X348" s="302"/>
      <c r="Y348" s="211"/>
      <c r="Z348" s="320"/>
      <c r="AA348" s="246"/>
      <c r="AB348" s="125"/>
      <c r="AC348" s="125"/>
      <c r="AD348" s="125"/>
      <c r="AE348" s="125"/>
      <c r="AF348" s="125"/>
      <c r="AG348" s="125"/>
      <c r="AH348" s="125"/>
      <c r="AJ348" s="125"/>
      <c r="AK348" s="125"/>
      <c r="AM348" s="246"/>
      <c r="AO348" s="246"/>
      <c r="AP348" s="211"/>
      <c r="AQ348" s="211"/>
      <c r="AR348" s="199"/>
      <c r="AT348" s="225"/>
      <c r="AU348" s="225"/>
      <c r="AV348" s="225"/>
      <c r="AW348" s="99"/>
      <c r="AX348" s="199"/>
      <c r="AY348" s="199"/>
      <c r="AZ348" s="37"/>
      <c r="BA348" s="123"/>
      <c r="BB348" s="211"/>
      <c r="BC348" s="211"/>
      <c r="BD348" s="216"/>
      <c r="BE348" s="216"/>
      <c r="BF348" s="101"/>
      <c r="BG348" s="101"/>
      <c r="BH348" s="99"/>
    </row>
    <row r="349" spans="1:60" x14ac:dyDescent="0.25">
      <c r="A349">
        <v>317</v>
      </c>
      <c r="B349" s="61">
        <f ca="1">OFFSET(InputPriceData!B$15,CalculationsAndCharts!$A349+$A$11,0,1,1)</f>
        <v>42011</v>
      </c>
      <c r="C349" s="3">
        <f ca="1">OFFSET(InputPriceData!G$15,CalculationsAndCharts!$A349+$A$11,IF($C$7,8,0),1,1)</f>
        <v>125346700</v>
      </c>
      <c r="D349" s="4">
        <f ca="1">OFFSET(InputPriceData!C$15,CalculationsAndCharts!$A349+$A$11,IF($C$7,8,0),1,1)</f>
        <v>196.34</v>
      </c>
      <c r="E349" s="4">
        <f ca="1">OFFSET(InputPriceData!D$15,CalculationsAndCharts!$A349+$A$11,IF($C$7,8,0),1,1)</f>
        <v>197.6</v>
      </c>
      <c r="F349" s="4">
        <f ca="1">OFFSET(InputPriceData!E$15,CalculationsAndCharts!$A349+$A$11,IF($C$7,8,0),1,1)</f>
        <v>195.81</v>
      </c>
      <c r="G349" s="4">
        <f ca="1">OFFSET(InputPriceData!F$15,CalculationsAndCharts!$A349+$A$11,IF($C$7,8,0),1,1)</f>
        <v>197.2</v>
      </c>
      <c r="H349" s="342">
        <f t="shared" ca="1" si="34"/>
        <v>199.12295555297001</v>
      </c>
      <c r="I349" s="342">
        <f t="shared" ca="1" si="35"/>
        <v>199.06073625747032</v>
      </c>
      <c r="J349" s="340">
        <f t="shared" ca="1" si="36"/>
        <v>6.2219295499634009E-2</v>
      </c>
      <c r="K349" s="170">
        <f t="shared" ca="1" si="32"/>
        <v>3.8712407324707769E-3</v>
      </c>
      <c r="L349" s="341">
        <f t="shared" ca="1" si="33"/>
        <v>1.00576853265762</v>
      </c>
      <c r="M349" s="341">
        <f t="shared" ca="1" si="37"/>
        <v>-1.00576853265762</v>
      </c>
      <c r="N349" s="170"/>
      <c r="O349" s="340"/>
      <c r="P349" s="3">
        <f t="shared" ca="1" si="38"/>
        <v>125346700</v>
      </c>
      <c r="Q349" s="3" t="e">
        <f t="shared" ca="1" si="39"/>
        <v>#N/A</v>
      </c>
      <c r="S349" s="99"/>
      <c r="T349" s="350"/>
      <c r="U349" s="350"/>
      <c r="V349" s="349"/>
      <c r="W349" s="313"/>
      <c r="X349" s="302"/>
      <c r="Y349" s="211"/>
      <c r="Z349" s="320"/>
      <c r="AA349" s="246"/>
      <c r="AB349" s="125"/>
      <c r="AC349" s="125"/>
      <c r="AD349" s="125"/>
      <c r="AE349" s="125"/>
      <c r="AF349" s="125"/>
      <c r="AG349" s="125"/>
      <c r="AH349" s="125"/>
      <c r="AJ349" s="125"/>
      <c r="AK349" s="125"/>
      <c r="AM349" s="246"/>
      <c r="AO349" s="246"/>
      <c r="AP349" s="211"/>
      <c r="AQ349" s="211"/>
      <c r="AR349" s="199"/>
      <c r="AT349" s="225"/>
      <c r="AU349" s="225"/>
      <c r="AV349" s="225"/>
      <c r="AW349" s="99"/>
      <c r="AX349" s="199"/>
      <c r="AY349" s="199"/>
      <c r="AZ349" s="37"/>
      <c r="BA349" s="123"/>
      <c r="BB349" s="211"/>
      <c r="BC349" s="211"/>
      <c r="BD349" s="216"/>
      <c r="BE349" s="216"/>
      <c r="BF349" s="101"/>
      <c r="BG349" s="101"/>
      <c r="BH349" s="99"/>
    </row>
    <row r="350" spans="1:60" x14ac:dyDescent="0.25">
      <c r="A350">
        <v>318</v>
      </c>
      <c r="B350" s="61">
        <f ca="1">OFFSET(InputPriceData!B$15,CalculationsAndCharts!$A350+$A$11,0,1,1)</f>
        <v>42010</v>
      </c>
      <c r="C350" s="3">
        <f ca="1">OFFSET(InputPriceData!G$15,CalculationsAndCharts!$A350+$A$11,IF($C$7,8,0),1,1)</f>
        <v>209151400</v>
      </c>
      <c r="D350" s="4">
        <f ca="1">OFFSET(InputPriceData!C$15,CalculationsAndCharts!$A350+$A$11,IF($C$7,8,0),1,1)</f>
        <v>196.99</v>
      </c>
      <c r="E350" s="4">
        <f ca="1">OFFSET(InputPriceData!D$15,CalculationsAndCharts!$A350+$A$11,IF($C$7,8,0),1,1)</f>
        <v>197.6</v>
      </c>
      <c r="F350" s="4">
        <f ca="1">OFFSET(InputPriceData!E$15,CalculationsAndCharts!$A350+$A$11,IF($C$7,8,0),1,1)</f>
        <v>193.84</v>
      </c>
      <c r="G350" s="4">
        <f ca="1">OFFSET(InputPriceData!F$15,CalculationsAndCharts!$A350+$A$11,IF($C$7,8,0),1,1)</f>
        <v>194.78</v>
      </c>
      <c r="H350" s="342">
        <f t="shared" ca="1" si="34"/>
        <v>199.3976634891086</v>
      </c>
      <c r="I350" s="342">
        <f t="shared" ca="1" si="35"/>
        <v>199.22989409905853</v>
      </c>
      <c r="J350" s="340">
        <f t="shared" ca="1" si="36"/>
        <v>0.16776939004999336</v>
      </c>
      <c r="K350" s="170">
        <f t="shared" ca="1" si="32"/>
        <v>2.8146568237746812E-2</v>
      </c>
      <c r="L350" s="341">
        <f t="shared" ca="1" si="33"/>
        <v>1.0094209269594119</v>
      </c>
      <c r="M350" s="341">
        <f t="shared" ca="1" si="37"/>
        <v>-1.0094209269594119</v>
      </c>
      <c r="N350" s="170"/>
      <c r="O350" s="340"/>
      <c r="P350" s="3" t="e">
        <f t="shared" ca="1" si="38"/>
        <v>#N/A</v>
      </c>
      <c r="Q350" s="3">
        <f t="shared" ca="1" si="39"/>
        <v>209151400</v>
      </c>
      <c r="S350" s="99"/>
      <c r="T350" s="350"/>
      <c r="U350" s="350"/>
      <c r="V350" s="349"/>
      <c r="W350" s="313"/>
      <c r="X350" s="302"/>
      <c r="Y350" s="211"/>
      <c r="Z350" s="320"/>
      <c r="AA350" s="246"/>
      <c r="AB350" s="125"/>
      <c r="AC350" s="125"/>
      <c r="AD350" s="125"/>
      <c r="AE350" s="125"/>
      <c r="AF350" s="125"/>
      <c r="AG350" s="125"/>
      <c r="AH350" s="125"/>
      <c r="AJ350" s="125"/>
      <c r="AK350" s="125"/>
      <c r="AM350" s="246"/>
      <c r="AO350" s="246"/>
      <c r="AP350" s="211"/>
      <c r="AQ350" s="211"/>
      <c r="AR350" s="199"/>
      <c r="AT350" s="225"/>
      <c r="AU350" s="225"/>
      <c r="AV350" s="225"/>
      <c r="AW350" s="99"/>
      <c r="AX350" s="199"/>
      <c r="AY350" s="199"/>
      <c r="AZ350" s="37"/>
      <c r="BA350" s="123"/>
      <c r="BB350" s="211"/>
      <c r="BC350" s="211"/>
      <c r="BD350" s="216"/>
      <c r="BE350" s="216"/>
      <c r="BF350" s="101"/>
      <c r="BG350" s="101"/>
      <c r="BH350" s="99"/>
    </row>
    <row r="351" spans="1:60" x14ac:dyDescent="0.25">
      <c r="A351">
        <v>319</v>
      </c>
      <c r="B351" s="61">
        <f ca="1">OFFSET(InputPriceData!B$15,CalculationsAndCharts!$A351+$A$11,0,1,1)</f>
        <v>42009</v>
      </c>
      <c r="C351" s="3">
        <f ca="1">OFFSET(InputPriceData!G$15,CalculationsAndCharts!$A351+$A$11,IF($C$7,8,0),1,1)</f>
        <v>169632600</v>
      </c>
      <c r="D351" s="4">
        <f ca="1">OFFSET(InputPriceData!C$15,CalculationsAndCharts!$A351+$A$11,IF($C$7,8,0),1,1)</f>
        <v>199.02</v>
      </c>
      <c r="E351" s="4">
        <f ca="1">OFFSET(InputPriceData!D$15,CalculationsAndCharts!$A351+$A$11,IF($C$7,8,0),1,1)</f>
        <v>199.21</v>
      </c>
      <c r="F351" s="4">
        <f ca="1">OFFSET(InputPriceData!E$15,CalculationsAndCharts!$A351+$A$11,IF($C$7,8,0),1,1)</f>
        <v>196.27</v>
      </c>
      <c r="G351" s="4">
        <f ca="1">OFFSET(InputPriceData!F$15,CalculationsAndCharts!$A351+$A$11,IF($C$7,8,0),1,1)</f>
        <v>196.63</v>
      </c>
      <c r="H351" s="342">
        <f t="shared" ca="1" si="34"/>
        <v>200.0573297018384</v>
      </c>
      <c r="I351" s="342">
        <f t="shared" ca="1" si="35"/>
        <v>199.63442992624567</v>
      </c>
      <c r="J351" s="340">
        <f t="shared" ca="1" si="36"/>
        <v>0.42289977559264791</v>
      </c>
      <c r="K351" s="170">
        <f t="shared" ca="1" si="32"/>
        <v>0.17884422019631196</v>
      </c>
      <c r="L351" s="341">
        <f t="shared" ca="1" si="33"/>
        <v>1.0163042597803116</v>
      </c>
      <c r="M351" s="341">
        <f t="shared" ca="1" si="37"/>
        <v>-1.0163042597803116</v>
      </c>
      <c r="N351" s="170"/>
      <c r="O351" s="340"/>
      <c r="P351" s="3" t="e">
        <f t="shared" ca="1" si="38"/>
        <v>#N/A</v>
      </c>
      <c r="Q351" s="3">
        <f t="shared" ca="1" si="39"/>
        <v>169632600</v>
      </c>
      <c r="S351" s="99"/>
      <c r="T351" s="350"/>
      <c r="U351" s="350"/>
      <c r="V351" s="349"/>
      <c r="W351" s="313"/>
      <c r="X351" s="302"/>
      <c r="Y351" s="211"/>
      <c r="Z351" s="320"/>
      <c r="AA351" s="246"/>
      <c r="AB351" s="125"/>
      <c r="AC351" s="125"/>
      <c r="AD351" s="125"/>
      <c r="AE351" s="125"/>
      <c r="AF351" s="125"/>
      <c r="AG351" s="125"/>
      <c r="AH351" s="125"/>
      <c r="AJ351" s="125"/>
      <c r="AK351" s="125"/>
      <c r="AM351" s="246"/>
      <c r="AO351" s="246"/>
      <c r="AP351" s="211"/>
      <c r="AQ351" s="211"/>
      <c r="AR351" s="199"/>
      <c r="AT351" s="225"/>
      <c r="AU351" s="225"/>
      <c r="AV351" s="225"/>
      <c r="AW351" s="99"/>
      <c r="AX351" s="199"/>
      <c r="AY351" s="199"/>
      <c r="AZ351" s="37"/>
      <c r="BA351" s="123"/>
      <c r="BB351" s="211"/>
      <c r="BC351" s="211"/>
      <c r="BD351" s="216"/>
      <c r="BE351" s="216"/>
      <c r="BF351" s="101"/>
      <c r="BG351" s="101"/>
      <c r="BH351" s="99"/>
    </row>
    <row r="352" spans="1:60" x14ac:dyDescent="0.25">
      <c r="A352">
        <v>320</v>
      </c>
      <c r="B352" s="61">
        <f ca="1">OFFSET(InputPriceData!B$15,CalculationsAndCharts!$A352+$A$11,0,1,1)</f>
        <v>42006</v>
      </c>
      <c r="C352" s="3">
        <f ca="1">OFFSET(InputPriceData!G$15,CalculationsAndCharts!$A352+$A$11,IF($C$7,8,0),1,1)</f>
        <v>121465900</v>
      </c>
      <c r="D352" s="4">
        <f ca="1">OFFSET(InputPriceData!C$15,CalculationsAndCharts!$A352+$A$11,IF($C$7,8,0),1,1)</f>
        <v>201.17</v>
      </c>
      <c r="E352" s="4">
        <f ca="1">OFFSET(InputPriceData!D$15,CalculationsAndCharts!$A352+$A$11,IF($C$7,8,0),1,1)</f>
        <v>201.66</v>
      </c>
      <c r="F352" s="4">
        <f ca="1">OFFSET(InputPriceData!E$15,CalculationsAndCharts!$A352+$A$11,IF($C$7,8,0),1,1)</f>
        <v>199.03</v>
      </c>
      <c r="G352" s="4">
        <f ca="1">OFFSET(InputPriceData!F$15,CalculationsAndCharts!$A352+$A$11,IF($C$7,8,0),1,1)</f>
        <v>200.24</v>
      </c>
      <c r="H352" s="342">
        <f t="shared" ca="1" si="34"/>
        <v>200.54694823067248</v>
      </c>
      <c r="I352" s="342">
        <f t="shared" ca="1" si="35"/>
        <v>199.90755991954074</v>
      </c>
      <c r="J352" s="340">
        <f t="shared" ca="1" si="36"/>
        <v>0.63938831113163841</v>
      </c>
      <c r="K352" s="170">
        <f t="shared" ca="1" si="32"/>
        <v>0.40881741241176883</v>
      </c>
      <c r="L352" s="341">
        <f t="shared" ca="1" si="33"/>
        <v>1.0256990690359116</v>
      </c>
      <c r="M352" s="341">
        <f t="shared" ca="1" si="37"/>
        <v>-1.0256990690359116</v>
      </c>
      <c r="N352" s="170"/>
      <c r="O352" s="340"/>
      <c r="P352" s="3" t="e">
        <f t="shared" ca="1" si="38"/>
        <v>#N/A</v>
      </c>
      <c r="Q352" s="3">
        <f t="shared" ca="1" si="39"/>
        <v>121465900</v>
      </c>
      <c r="S352" s="99"/>
      <c r="T352" s="350"/>
      <c r="U352" s="350"/>
      <c r="V352" s="349"/>
      <c r="W352" s="313"/>
      <c r="X352" s="302"/>
      <c r="Y352" s="211"/>
      <c r="Z352" s="320"/>
      <c r="AA352" s="246"/>
      <c r="AB352" s="125"/>
      <c r="AC352" s="125"/>
      <c r="AD352" s="125"/>
      <c r="AE352" s="125"/>
      <c r="AF352" s="125"/>
      <c r="AG352" s="125"/>
      <c r="AH352" s="125"/>
      <c r="AJ352" s="125"/>
      <c r="AK352" s="125"/>
      <c r="AM352" s="246"/>
      <c r="AO352" s="246"/>
      <c r="AP352" s="211"/>
      <c r="AQ352" s="211"/>
      <c r="AR352" s="199"/>
      <c r="AT352" s="225"/>
      <c r="AU352" s="225"/>
      <c r="AV352" s="225"/>
      <c r="AW352" s="99"/>
      <c r="AX352" s="199"/>
      <c r="AY352" s="199"/>
      <c r="AZ352" s="37"/>
      <c r="BA352" s="123"/>
      <c r="BB352" s="211"/>
      <c r="BC352" s="211"/>
      <c r="BD352" s="216"/>
      <c r="BE352" s="216"/>
      <c r="BF352" s="101"/>
      <c r="BG352" s="101"/>
      <c r="BH352" s="99"/>
    </row>
    <row r="353" spans="1:60" x14ac:dyDescent="0.25">
      <c r="A353">
        <v>321</v>
      </c>
      <c r="B353" s="61">
        <f ca="1">OFFSET(InputPriceData!B$15,CalculationsAndCharts!$A353+$A$11,0,1,1)</f>
        <v>42004</v>
      </c>
      <c r="C353" s="3">
        <f ca="1">OFFSET(InputPriceData!G$15,CalculationsAndCharts!$A353+$A$11,IF($C$7,8,0),1,1)</f>
        <v>130333800</v>
      </c>
      <c r="D353" s="4">
        <f ca="1">OFFSET(InputPriceData!C$15,CalculationsAndCharts!$A353+$A$11,IF($C$7,8,0),1,1)</f>
        <v>202.74</v>
      </c>
      <c r="E353" s="4">
        <f ca="1">OFFSET(InputPriceData!D$15,CalculationsAndCharts!$A353+$A$11,IF($C$7,8,0),1,1)</f>
        <v>202.93</v>
      </c>
      <c r="F353" s="4">
        <f ca="1">OFFSET(InputPriceData!E$15,CalculationsAndCharts!$A353+$A$11,IF($C$7,8,0),1,1)</f>
        <v>200.2</v>
      </c>
      <c r="G353" s="4">
        <f ca="1">OFFSET(InputPriceData!F$15,CalculationsAndCharts!$A353+$A$11,IF($C$7,8,0),1,1)</f>
        <v>200.35</v>
      </c>
      <c r="H353" s="342">
        <f t="shared" ca="1" si="34"/>
        <v>200.59079797791139</v>
      </c>
      <c r="I353" s="342">
        <f t="shared" ca="1" si="35"/>
        <v>199.87733809404446</v>
      </c>
      <c r="J353" s="340">
        <f t="shared" ca="1" si="36"/>
        <v>0.71345988386684989</v>
      </c>
      <c r="K353" s="170">
        <f t="shared" ref="K353:K416" ca="1" si="40">J353*J353</f>
        <v>0.50902500588729893</v>
      </c>
      <c r="L353" s="341">
        <f t="shared" ref="L353:L416" ca="1" si="41">SQRT(SUM(OFFSET(K353,0,0,$A$18,1))/$A$18)</f>
        <v>1.0358876673366886</v>
      </c>
      <c r="M353" s="341">
        <f t="shared" ca="1" si="37"/>
        <v>-1.0358876673366886</v>
      </c>
      <c r="N353" s="170"/>
      <c r="O353" s="340"/>
      <c r="P353" s="3" t="e">
        <f t="shared" ca="1" si="38"/>
        <v>#N/A</v>
      </c>
      <c r="Q353" s="3">
        <f t="shared" ca="1" si="39"/>
        <v>130333800</v>
      </c>
      <c r="S353" s="99"/>
      <c r="T353" s="350"/>
      <c r="U353" s="350"/>
      <c r="V353" s="349"/>
      <c r="W353" s="313"/>
      <c r="X353" s="302"/>
      <c r="Y353" s="211"/>
      <c r="Z353" s="320"/>
      <c r="AA353" s="246"/>
      <c r="AB353" s="125"/>
      <c r="AC353" s="125"/>
      <c r="AD353" s="125"/>
      <c r="AE353" s="125"/>
      <c r="AF353" s="125"/>
      <c r="AG353" s="125"/>
      <c r="AH353" s="125"/>
      <c r="AJ353" s="125"/>
      <c r="AK353" s="125"/>
      <c r="AM353" s="246"/>
      <c r="AO353" s="246"/>
      <c r="AP353" s="211"/>
      <c r="AQ353" s="211"/>
      <c r="AR353" s="199"/>
      <c r="AT353" s="225"/>
      <c r="AU353" s="225"/>
      <c r="AV353" s="225"/>
      <c r="AW353" s="99"/>
      <c r="AX353" s="199"/>
      <c r="AY353" s="199"/>
      <c r="AZ353" s="37"/>
      <c r="BA353" s="123"/>
      <c r="BB353" s="211"/>
      <c r="BC353" s="211"/>
      <c r="BD353" s="216"/>
      <c r="BE353" s="216"/>
      <c r="BF353" s="101"/>
      <c r="BG353" s="101"/>
      <c r="BH353" s="99"/>
    </row>
    <row r="354" spans="1:60" x14ac:dyDescent="0.25">
      <c r="A354">
        <v>322</v>
      </c>
      <c r="B354" s="61">
        <f ca="1">OFFSET(InputPriceData!B$15,CalculationsAndCharts!$A354+$A$11,0,1,1)</f>
        <v>42003</v>
      </c>
      <c r="C354" s="3">
        <f ca="1">OFFSET(InputPriceData!G$15,CalculationsAndCharts!$A354+$A$11,IF($C$7,8,0),1,1)</f>
        <v>73540800</v>
      </c>
      <c r="D354" s="4">
        <f ca="1">OFFSET(InputPriceData!C$15,CalculationsAndCharts!$A354+$A$11,IF($C$7,8,0),1,1)</f>
        <v>202.95</v>
      </c>
      <c r="E354" s="4">
        <f ca="1">OFFSET(InputPriceData!D$15,CalculationsAndCharts!$A354+$A$11,IF($C$7,8,0),1,1)</f>
        <v>203.11</v>
      </c>
      <c r="F354" s="4">
        <f ca="1">OFFSET(InputPriceData!E$15,CalculationsAndCharts!$A354+$A$11,IF($C$7,8,0),1,1)</f>
        <v>202.27</v>
      </c>
      <c r="G354" s="4">
        <f ca="1">OFFSET(InputPriceData!F$15,CalculationsAndCharts!$A354+$A$11,IF($C$7,8,0),1,1)</f>
        <v>202.36</v>
      </c>
      <c r="H354" s="342">
        <f t="shared" ref="H354:H417" ca="1" si="42">IF($A354&gt;$A$8,0,IF($A354=$A$8,$G354,$C$16*$G354+$D$16*H355))</f>
        <v>200.62519768904161</v>
      </c>
      <c r="I354" s="342">
        <f t="shared" ref="I354:I417" ca="1" si="43">IF($A354&gt;$A$8,0,IF($A354=$A$8,$G354,$C$17*$G354+$D$17*I355))</f>
        <v>199.83436882986669</v>
      </c>
      <c r="J354" s="340">
        <f t="shared" ref="J354:J417" ca="1" si="44" xml:space="preserve"> ($C$16 - $C$17)*$G354 + ($C$17*$D$16 - $C$16*$D$17)*$G355 + ($D$16 + $D$17)*J355 - $D$16*$D$17*J356</f>
        <v>0.7908288591748176</v>
      </c>
      <c r="K354" s="170">
        <f t="shared" ca="1" si="40"/>
        <v>0.62541028450374347</v>
      </c>
      <c r="L354" s="341">
        <f t="shared" ca="1" si="41"/>
        <v>1.0508218004680341</v>
      </c>
      <c r="M354" s="341">
        <f t="shared" ref="M354:M417" ca="1" si="45">-L354</f>
        <v>-1.0508218004680341</v>
      </c>
      <c r="N354" s="170"/>
      <c r="O354" s="340"/>
      <c r="P354" s="3" t="e">
        <f t="shared" ref="P354:P417" ca="1" si="46">IF(G354&gt;=D354,C354,NA())</f>
        <v>#N/A</v>
      </c>
      <c r="Q354" s="3">
        <f t="shared" ref="Q354:Q417" ca="1" si="47">IF(G354&lt;D354,C354,NA())</f>
        <v>73540800</v>
      </c>
      <c r="S354" s="99"/>
      <c r="T354" s="350"/>
      <c r="U354" s="350"/>
      <c r="V354" s="349"/>
      <c r="W354" s="313"/>
      <c r="X354" s="302"/>
      <c r="Y354" s="211"/>
      <c r="Z354" s="320"/>
      <c r="AA354" s="246"/>
      <c r="AB354" s="125"/>
      <c r="AC354" s="125"/>
      <c r="AD354" s="125"/>
      <c r="AE354" s="125"/>
      <c r="AF354" s="125"/>
      <c r="AG354" s="125"/>
      <c r="AH354" s="125"/>
      <c r="AJ354" s="125"/>
      <c r="AK354" s="125"/>
      <c r="AM354" s="246"/>
      <c r="AO354" s="246"/>
      <c r="AP354" s="211"/>
      <c r="AQ354" s="211"/>
      <c r="AR354" s="199"/>
      <c r="AT354" s="225"/>
      <c r="AU354" s="225"/>
      <c r="AV354" s="225"/>
      <c r="AW354" s="99"/>
      <c r="AX354" s="199"/>
      <c r="AY354" s="199"/>
      <c r="AZ354" s="37"/>
      <c r="BA354" s="123"/>
      <c r="BB354" s="211"/>
      <c r="BC354" s="211"/>
      <c r="BD354" s="216"/>
      <c r="BE354" s="216"/>
      <c r="BF354" s="101"/>
      <c r="BG354" s="101"/>
      <c r="BH354" s="99"/>
    </row>
    <row r="355" spans="1:60" x14ac:dyDescent="0.25">
      <c r="A355">
        <v>323</v>
      </c>
      <c r="B355" s="61">
        <f ca="1">OFFSET(InputPriceData!B$15,CalculationsAndCharts!$A355+$A$11,0,1,1)</f>
        <v>42002</v>
      </c>
      <c r="C355" s="3">
        <f ca="1">OFFSET(InputPriceData!G$15,CalculationsAndCharts!$A355+$A$11,IF($C$7,8,0),1,1)</f>
        <v>79643900</v>
      </c>
      <c r="D355" s="4">
        <f ca="1">OFFSET(InputPriceData!C$15,CalculationsAndCharts!$A355+$A$11,IF($C$7,8,0),1,1)</f>
        <v>202.96</v>
      </c>
      <c r="E355" s="4">
        <f ca="1">OFFSET(InputPriceData!D$15,CalculationsAndCharts!$A355+$A$11,IF($C$7,8,0),1,1)</f>
        <v>203.69</v>
      </c>
      <c r="F355" s="4">
        <f ca="1">OFFSET(InputPriceData!E$15,CalculationsAndCharts!$A355+$A$11,IF($C$7,8,0),1,1)</f>
        <v>202.89</v>
      </c>
      <c r="G355" s="4">
        <f ca="1">OFFSET(InputPriceData!F$15,CalculationsAndCharts!$A355+$A$11,IF($C$7,8,0),1,1)</f>
        <v>203.45</v>
      </c>
      <c r="H355" s="342">
        <f t="shared" ca="1" si="42"/>
        <v>200.37736878747612</v>
      </c>
      <c r="I355" s="342">
        <f t="shared" ca="1" si="43"/>
        <v>199.60476599621819</v>
      </c>
      <c r="J355" s="340">
        <f t="shared" ca="1" si="44"/>
        <v>0.77260279125780529</v>
      </c>
      <c r="K355" s="170">
        <f t="shared" ca="1" si="40"/>
        <v>0.59691507305935187</v>
      </c>
      <c r="L355" s="341">
        <f t="shared" ca="1" si="41"/>
        <v>1.0666242678254207</v>
      </c>
      <c r="M355" s="341">
        <f t="shared" ca="1" si="45"/>
        <v>-1.0666242678254207</v>
      </c>
      <c r="N355" s="170"/>
      <c r="O355" s="340"/>
      <c r="P355" s="3">
        <f t="shared" ca="1" si="46"/>
        <v>79643900</v>
      </c>
      <c r="Q355" s="3" t="e">
        <f t="shared" ca="1" si="47"/>
        <v>#N/A</v>
      </c>
      <c r="S355" s="99"/>
      <c r="T355" s="350"/>
      <c r="U355" s="350"/>
      <c r="V355" s="349"/>
      <c r="W355" s="313"/>
      <c r="X355" s="302"/>
      <c r="Y355" s="211"/>
      <c r="Z355" s="320"/>
      <c r="AA355" s="246"/>
      <c r="AB355" s="125"/>
      <c r="AC355" s="125"/>
      <c r="AD355" s="125"/>
      <c r="AE355" s="125"/>
      <c r="AF355" s="125"/>
      <c r="AG355" s="125"/>
      <c r="AH355" s="125"/>
      <c r="AJ355" s="125"/>
      <c r="AK355" s="125"/>
      <c r="AM355" s="246"/>
      <c r="AO355" s="246"/>
      <c r="AP355" s="211"/>
      <c r="AQ355" s="211"/>
      <c r="AR355" s="199"/>
      <c r="AT355" s="225"/>
      <c r="AU355" s="225"/>
      <c r="AV355" s="225"/>
      <c r="AW355" s="99"/>
      <c r="AX355" s="199"/>
      <c r="AY355" s="199"/>
      <c r="AZ355" s="37"/>
      <c r="BA355" s="123"/>
      <c r="BB355" s="211"/>
      <c r="BC355" s="211"/>
      <c r="BD355" s="216"/>
      <c r="BE355" s="216"/>
      <c r="BF355" s="101"/>
      <c r="BG355" s="101"/>
      <c r="BH355" s="99"/>
    </row>
    <row r="356" spans="1:60" x14ac:dyDescent="0.25">
      <c r="A356">
        <v>324</v>
      </c>
      <c r="B356" s="61">
        <f ca="1">OFFSET(InputPriceData!B$15,CalculationsAndCharts!$A356+$A$11,0,1,1)</f>
        <v>41999</v>
      </c>
      <c r="C356" s="3">
        <f ca="1">OFFSET(InputPriceData!G$15,CalculationsAndCharts!$A356+$A$11,IF($C$7,8,0),1,1)</f>
        <v>57326700</v>
      </c>
      <c r="D356" s="4">
        <f ca="1">OFFSET(InputPriceData!C$15,CalculationsAndCharts!$A356+$A$11,IF($C$7,8,0),1,1)</f>
        <v>203.05</v>
      </c>
      <c r="E356" s="4">
        <f ca="1">OFFSET(InputPriceData!D$15,CalculationsAndCharts!$A356+$A$11,IF($C$7,8,0),1,1)</f>
        <v>203.58</v>
      </c>
      <c r="F356" s="4">
        <f ca="1">OFFSET(InputPriceData!E$15,CalculationsAndCharts!$A356+$A$11,IF($C$7,8,0),1,1)</f>
        <v>202.99</v>
      </c>
      <c r="G356" s="4">
        <f ca="1">OFFSET(InputPriceData!F$15,CalculationsAndCharts!$A356+$A$11,IF($C$7,8,0),1,1)</f>
        <v>203.18</v>
      </c>
      <c r="H356" s="342">
        <f t="shared" ca="1" si="42"/>
        <v>199.93842147140128</v>
      </c>
      <c r="I356" s="342">
        <f t="shared" ca="1" si="43"/>
        <v>199.25519926860167</v>
      </c>
      <c r="J356" s="340">
        <f t="shared" ca="1" si="44"/>
        <v>0.6832222027994812</v>
      </c>
      <c r="K356" s="170">
        <f t="shared" ca="1" si="40"/>
        <v>0.4667925783981754</v>
      </c>
      <c r="L356" s="341">
        <f t="shared" ca="1" si="41"/>
        <v>1.0820537980407658</v>
      </c>
      <c r="M356" s="341">
        <f t="shared" ca="1" si="45"/>
        <v>-1.0820537980407658</v>
      </c>
      <c r="N356" s="170"/>
      <c r="O356" s="340"/>
      <c r="P356" s="3">
        <f t="shared" ca="1" si="46"/>
        <v>57326700</v>
      </c>
      <c r="Q356" s="3" t="e">
        <f t="shared" ca="1" si="47"/>
        <v>#N/A</v>
      </c>
      <c r="S356" s="99"/>
      <c r="T356" s="350"/>
      <c r="U356" s="350"/>
      <c r="V356" s="349"/>
      <c r="W356" s="313"/>
      <c r="X356" s="302"/>
      <c r="Y356" s="211"/>
      <c r="Z356" s="320"/>
      <c r="AA356" s="246"/>
      <c r="AB356" s="125"/>
      <c r="AC356" s="125"/>
      <c r="AD356" s="125"/>
      <c r="AE356" s="125"/>
      <c r="AF356" s="125"/>
      <c r="AG356" s="125"/>
      <c r="AH356" s="125"/>
      <c r="AJ356" s="125"/>
      <c r="AK356" s="125"/>
      <c r="AM356" s="246"/>
      <c r="AO356" s="246"/>
      <c r="AP356" s="211"/>
      <c r="AQ356" s="211"/>
      <c r="AR356" s="199"/>
      <c r="AT356" s="225"/>
      <c r="AU356" s="225"/>
      <c r="AV356" s="225"/>
      <c r="AW356" s="99"/>
      <c r="AX356" s="199"/>
      <c r="AY356" s="199"/>
      <c r="AZ356" s="37"/>
      <c r="BA356" s="123"/>
      <c r="BB356" s="211"/>
      <c r="BC356" s="211"/>
      <c r="BD356" s="216"/>
      <c r="BE356" s="216"/>
      <c r="BF356" s="101"/>
      <c r="BG356" s="101"/>
      <c r="BH356" s="99"/>
    </row>
    <row r="357" spans="1:60" x14ac:dyDescent="0.25">
      <c r="A357">
        <v>325</v>
      </c>
      <c r="B357" s="61">
        <f ca="1">OFFSET(InputPriceData!B$15,CalculationsAndCharts!$A357+$A$11,0,1,1)</f>
        <v>41997</v>
      </c>
      <c r="C357" s="3">
        <f ca="1">OFFSET(InputPriceData!G$15,CalculationsAndCharts!$A357+$A$11,IF($C$7,8,0),1,1)</f>
        <v>42963400</v>
      </c>
      <c r="D357" s="4">
        <f ca="1">OFFSET(InputPriceData!C$15,CalculationsAndCharts!$A357+$A$11,IF($C$7,8,0),1,1)</f>
        <v>202.77</v>
      </c>
      <c r="E357" s="4">
        <f ca="1">OFFSET(InputPriceData!D$15,CalculationsAndCharts!$A357+$A$11,IF($C$7,8,0),1,1)</f>
        <v>203.08</v>
      </c>
      <c r="F357" s="4">
        <f ca="1">OFFSET(InputPriceData!E$15,CalculationsAndCharts!$A357+$A$11,IF($C$7,8,0),1,1)</f>
        <v>202.48</v>
      </c>
      <c r="G357" s="4">
        <f ca="1">OFFSET(InputPriceData!F$15,CalculationsAndCharts!$A357+$A$11,IF($C$7,8,0),1,1)</f>
        <v>202.52</v>
      </c>
      <c r="H357" s="342">
        <f t="shared" ca="1" si="42"/>
        <v>199.47533882445859</v>
      </c>
      <c r="I357" s="342">
        <f t="shared" ca="1" si="43"/>
        <v>198.89839920211091</v>
      </c>
      <c r="J357" s="340">
        <f t="shared" ca="1" si="44"/>
        <v>0.57693962234755169</v>
      </c>
      <c r="K357" s="170">
        <f t="shared" ca="1" si="40"/>
        <v>0.33285932783453559</v>
      </c>
      <c r="L357" s="341">
        <f t="shared" ca="1" si="41"/>
        <v>1.0945911674757889</v>
      </c>
      <c r="M357" s="341">
        <f t="shared" ca="1" si="45"/>
        <v>-1.0945911674757889</v>
      </c>
      <c r="N357" s="170"/>
      <c r="O357" s="340"/>
      <c r="P357" s="3" t="e">
        <f t="shared" ca="1" si="46"/>
        <v>#N/A</v>
      </c>
      <c r="Q357" s="3">
        <f t="shared" ca="1" si="47"/>
        <v>42963400</v>
      </c>
      <c r="S357" s="99"/>
      <c r="T357" s="350"/>
      <c r="U357" s="350"/>
      <c r="V357" s="349"/>
      <c r="W357" s="313"/>
      <c r="X357" s="302"/>
      <c r="Y357" s="211"/>
      <c r="Z357" s="320"/>
      <c r="AA357" s="246"/>
      <c r="AB357" s="125"/>
      <c r="AC357" s="125"/>
      <c r="AD357" s="125"/>
      <c r="AE357" s="125"/>
      <c r="AF357" s="125"/>
      <c r="AG357" s="125"/>
      <c r="AH357" s="125"/>
      <c r="AJ357" s="125"/>
      <c r="AK357" s="125"/>
      <c r="AM357" s="246"/>
      <c r="AO357" s="246"/>
      <c r="AP357" s="211"/>
      <c r="AQ357" s="211"/>
      <c r="AR357" s="199"/>
      <c r="AT357" s="225"/>
      <c r="AU357" s="225"/>
      <c r="AV357" s="225"/>
      <c r="AW357" s="99"/>
      <c r="AX357" s="199"/>
      <c r="AY357" s="199"/>
      <c r="AZ357" s="37"/>
      <c r="BA357" s="123"/>
      <c r="BB357" s="211"/>
      <c r="BC357" s="211"/>
      <c r="BD357" s="216"/>
      <c r="BE357" s="216"/>
      <c r="BF357" s="101"/>
      <c r="BG357" s="101"/>
      <c r="BH357" s="99"/>
    </row>
    <row r="358" spans="1:60" x14ac:dyDescent="0.25">
      <c r="A358">
        <v>326</v>
      </c>
      <c r="B358" s="61">
        <f ca="1">OFFSET(InputPriceData!B$15,CalculationsAndCharts!$A358+$A$11,0,1,1)</f>
        <v>41996</v>
      </c>
      <c r="C358" s="3">
        <f ca="1">OFFSET(InputPriceData!G$15,CalculationsAndCharts!$A358+$A$11,IF($C$7,8,0),1,1)</f>
        <v>122167900</v>
      </c>
      <c r="D358" s="4">
        <f ca="1">OFFSET(InputPriceData!C$15,CalculationsAndCharts!$A358+$A$11,IF($C$7,8,0),1,1)</f>
        <v>202.91</v>
      </c>
      <c r="E358" s="4">
        <f ca="1">OFFSET(InputPriceData!D$15,CalculationsAndCharts!$A358+$A$11,IF($C$7,8,0),1,1)</f>
        <v>202.97</v>
      </c>
      <c r="F358" s="4">
        <f ca="1">OFFSET(InputPriceData!E$15,CalculationsAndCharts!$A358+$A$11,IF($C$7,8,0),1,1)</f>
        <v>202.16</v>
      </c>
      <c r="G358" s="4">
        <f ca="1">OFFSET(InputPriceData!F$15,CalculationsAndCharts!$A358+$A$11,IF($C$7,8,0),1,1)</f>
        <v>202.51</v>
      </c>
      <c r="H358" s="342">
        <f t="shared" ca="1" si="42"/>
        <v>199.04038722795266</v>
      </c>
      <c r="I358" s="342">
        <f t="shared" ca="1" si="43"/>
        <v>198.56916276593918</v>
      </c>
      <c r="J358" s="340">
        <f t="shared" ca="1" si="44"/>
        <v>0.47122446201335944</v>
      </c>
      <c r="K358" s="170">
        <f t="shared" ca="1" si="40"/>
        <v>0.22205249359978002</v>
      </c>
      <c r="L358" s="341">
        <f t="shared" ca="1" si="41"/>
        <v>1.1037858978300061</v>
      </c>
      <c r="M358" s="341">
        <f t="shared" ca="1" si="45"/>
        <v>-1.1037858978300061</v>
      </c>
      <c r="N358" s="170"/>
      <c r="O358" s="340"/>
      <c r="P358" s="3" t="e">
        <f t="shared" ca="1" si="46"/>
        <v>#N/A</v>
      </c>
      <c r="Q358" s="3">
        <f t="shared" ca="1" si="47"/>
        <v>122167900</v>
      </c>
      <c r="S358" s="99"/>
      <c r="T358" s="350"/>
      <c r="U358" s="350"/>
      <c r="V358" s="349"/>
      <c r="W358" s="313"/>
      <c r="X358" s="302"/>
      <c r="Y358" s="211"/>
      <c r="Z358" s="320"/>
      <c r="AA358" s="246"/>
      <c r="AB358" s="125"/>
      <c r="AC358" s="125"/>
      <c r="AD358" s="125"/>
      <c r="AE358" s="125"/>
      <c r="AF358" s="125"/>
      <c r="AG358" s="125"/>
      <c r="AH358" s="125"/>
      <c r="AJ358" s="125"/>
      <c r="AK358" s="125"/>
      <c r="AM358" s="246"/>
      <c r="AO358" s="246"/>
      <c r="AP358" s="211"/>
      <c r="AQ358" s="211"/>
      <c r="AR358" s="199"/>
      <c r="AT358" s="225"/>
      <c r="AU358" s="225"/>
      <c r="AV358" s="225"/>
      <c r="AW358" s="99"/>
      <c r="AX358" s="199"/>
      <c r="AY358" s="199"/>
      <c r="AZ358" s="37"/>
      <c r="BA358" s="123"/>
      <c r="BB358" s="211"/>
      <c r="BC358" s="211"/>
      <c r="BD358" s="216"/>
      <c r="BE358" s="216"/>
      <c r="BF358" s="101"/>
      <c r="BG358" s="101"/>
      <c r="BH358" s="99"/>
    </row>
    <row r="359" spans="1:60" x14ac:dyDescent="0.25">
      <c r="A359">
        <v>327</v>
      </c>
      <c r="B359" s="61">
        <f ca="1">OFFSET(InputPriceData!B$15,CalculationsAndCharts!$A359+$A$11,0,1,1)</f>
        <v>41995</v>
      </c>
      <c r="C359" s="3">
        <f ca="1">OFFSET(InputPriceData!G$15,CalculationsAndCharts!$A359+$A$11,IF($C$7,8,0),1,1)</f>
        <v>148318900</v>
      </c>
      <c r="D359" s="4">
        <f ca="1">OFFSET(InputPriceData!C$15,CalculationsAndCharts!$A359+$A$11,IF($C$7,8,0),1,1)</f>
        <v>201.53</v>
      </c>
      <c r="E359" s="4">
        <f ca="1">OFFSET(InputPriceData!D$15,CalculationsAndCharts!$A359+$A$11,IF($C$7,8,0),1,1)</f>
        <v>202.23</v>
      </c>
      <c r="F359" s="4">
        <f ca="1">OFFSET(InputPriceData!E$15,CalculationsAndCharts!$A359+$A$11,IF($C$7,8,0),1,1)</f>
        <v>201.25</v>
      </c>
      <c r="G359" s="4">
        <f ca="1">OFFSET(InputPriceData!F$15,CalculationsAndCharts!$A359+$A$11,IF($C$7,8,0),1,1)</f>
        <v>202.23</v>
      </c>
      <c r="H359" s="342">
        <f t="shared" ca="1" si="42"/>
        <v>198.54472826051733</v>
      </c>
      <c r="I359" s="342">
        <f t="shared" ca="1" si="43"/>
        <v>198.21090483557003</v>
      </c>
      <c r="J359" s="340">
        <f t="shared" ca="1" si="44"/>
        <v>0.33382342494717948</v>
      </c>
      <c r="K359" s="170">
        <f t="shared" ca="1" si="40"/>
        <v>0.11143807904346517</v>
      </c>
      <c r="L359" s="341">
        <f t="shared" ca="1" si="41"/>
        <v>1.1102081524588643</v>
      </c>
      <c r="M359" s="341">
        <f t="shared" ca="1" si="45"/>
        <v>-1.1102081524588643</v>
      </c>
      <c r="N359" s="170"/>
      <c r="O359" s="340"/>
      <c r="P359" s="3">
        <f t="shared" ca="1" si="46"/>
        <v>148318900</v>
      </c>
      <c r="Q359" s="3" t="e">
        <f t="shared" ca="1" si="47"/>
        <v>#N/A</v>
      </c>
      <c r="S359" s="99"/>
      <c r="T359" s="350"/>
      <c r="U359" s="350"/>
      <c r="V359" s="349"/>
      <c r="W359" s="313"/>
      <c r="X359" s="302"/>
      <c r="Y359" s="211"/>
      <c r="Z359" s="320"/>
      <c r="AA359" s="246"/>
      <c r="AB359" s="125"/>
      <c r="AC359" s="125"/>
      <c r="AD359" s="125"/>
      <c r="AE359" s="125"/>
      <c r="AF359" s="125"/>
      <c r="AG359" s="125"/>
      <c r="AH359" s="125"/>
      <c r="AJ359" s="125"/>
      <c r="AK359" s="125"/>
      <c r="AM359" s="246"/>
      <c r="AO359" s="246"/>
      <c r="AP359" s="211"/>
      <c r="AQ359" s="211"/>
      <c r="AR359" s="199"/>
      <c r="AT359" s="225"/>
      <c r="AU359" s="225"/>
      <c r="AV359" s="225"/>
      <c r="AW359" s="99"/>
      <c r="AX359" s="199"/>
      <c r="AY359" s="199"/>
      <c r="AZ359" s="37"/>
      <c r="BA359" s="123"/>
      <c r="BB359" s="211"/>
      <c r="BC359" s="211"/>
      <c r="BD359" s="216"/>
      <c r="BE359" s="216"/>
      <c r="BF359" s="101"/>
      <c r="BG359" s="101"/>
      <c r="BH359" s="99"/>
    </row>
    <row r="360" spans="1:60" x14ac:dyDescent="0.25">
      <c r="A360">
        <v>328</v>
      </c>
      <c r="B360" s="61">
        <f ca="1">OFFSET(InputPriceData!B$15,CalculationsAndCharts!$A360+$A$11,0,1,1)</f>
        <v>41992</v>
      </c>
      <c r="C360" s="3">
        <f ca="1">OFFSET(InputPriceData!G$15,CalculationsAndCharts!$A360+$A$11,IF($C$7,8,0),1,1)</f>
        <v>245084600</v>
      </c>
      <c r="D360" s="4">
        <f ca="1">OFFSET(InputPriceData!C$15,CalculationsAndCharts!$A360+$A$11,IF($C$7,8,0),1,1)</f>
        <v>201.22</v>
      </c>
      <c r="E360" s="4">
        <f ca="1">OFFSET(InputPriceData!D$15,CalculationsAndCharts!$A360+$A$11,IF($C$7,8,0),1,1)</f>
        <v>202.1</v>
      </c>
      <c r="F360" s="4">
        <f ca="1">OFFSET(InputPriceData!E$15,CalculationsAndCharts!$A360+$A$11,IF($C$7,8,0),1,1)</f>
        <v>200.42</v>
      </c>
      <c r="G360" s="4">
        <f ca="1">OFFSET(InputPriceData!F$15,CalculationsAndCharts!$A360+$A$11,IF($C$7,8,0),1,1)</f>
        <v>201.31</v>
      </c>
      <c r="H360" s="342">
        <f t="shared" ca="1" si="42"/>
        <v>198.01826086916265</v>
      </c>
      <c r="I360" s="342">
        <f t="shared" ca="1" si="43"/>
        <v>197.84553254789461</v>
      </c>
      <c r="J360" s="340">
        <f t="shared" ca="1" si="44"/>
        <v>0.17272832126795287</v>
      </c>
      <c r="K360" s="170">
        <f t="shared" ca="1" si="40"/>
        <v>2.9835072968045141E-2</v>
      </c>
      <c r="L360" s="341">
        <f t="shared" ca="1" si="41"/>
        <v>1.1135871860194055</v>
      </c>
      <c r="M360" s="341">
        <f t="shared" ca="1" si="45"/>
        <v>-1.1135871860194055</v>
      </c>
      <c r="N360" s="170"/>
      <c r="O360" s="340"/>
      <c r="P360" s="3">
        <f t="shared" ca="1" si="46"/>
        <v>245084600</v>
      </c>
      <c r="Q360" s="3" t="e">
        <f t="shared" ca="1" si="47"/>
        <v>#N/A</v>
      </c>
      <c r="S360" s="99"/>
      <c r="T360" s="350"/>
      <c r="U360" s="350"/>
      <c r="V360" s="349"/>
      <c r="W360" s="313"/>
      <c r="X360" s="302"/>
      <c r="Y360" s="211"/>
      <c r="Z360" s="320"/>
      <c r="AA360" s="246"/>
      <c r="AB360" s="125"/>
      <c r="AC360" s="125"/>
      <c r="AD360" s="125"/>
      <c r="AE360" s="125"/>
      <c r="AF360" s="125"/>
      <c r="AG360" s="125"/>
      <c r="AH360" s="125"/>
      <c r="AJ360" s="125"/>
      <c r="AK360" s="125"/>
      <c r="AM360" s="246"/>
      <c r="AO360" s="246"/>
      <c r="AP360" s="211"/>
      <c r="AQ360" s="211"/>
      <c r="AR360" s="199"/>
      <c r="AT360" s="225"/>
      <c r="AU360" s="225"/>
      <c r="AV360" s="225"/>
      <c r="AW360" s="99"/>
      <c r="AX360" s="199"/>
      <c r="AY360" s="199"/>
      <c r="AZ360" s="37"/>
      <c r="BA360" s="123"/>
      <c r="BB360" s="211"/>
      <c r="BC360" s="211"/>
      <c r="BD360" s="216"/>
      <c r="BE360" s="216"/>
      <c r="BF360" s="101"/>
      <c r="BG360" s="101"/>
      <c r="BH360" s="99"/>
    </row>
    <row r="361" spans="1:60" x14ac:dyDescent="0.25">
      <c r="A361">
        <v>329</v>
      </c>
      <c r="B361" s="61">
        <f ca="1">OFFSET(InputPriceData!B$15,CalculationsAndCharts!$A361+$A$11,0,1,1)</f>
        <v>41991</v>
      </c>
      <c r="C361" s="3">
        <f ca="1">OFFSET(InputPriceData!G$15,CalculationsAndCharts!$A361+$A$11,IF($C$7,8,0),1,1)</f>
        <v>257633900</v>
      </c>
      <c r="D361" s="4">
        <f ca="1">OFFSET(InputPriceData!C$15,CalculationsAndCharts!$A361+$A$11,IF($C$7,8,0),1,1)</f>
        <v>198.48</v>
      </c>
      <c r="E361" s="4">
        <f ca="1">OFFSET(InputPriceData!D$15,CalculationsAndCharts!$A361+$A$11,IF($C$7,8,0),1,1)</f>
        <v>206.45</v>
      </c>
      <c r="F361" s="4">
        <f ca="1">OFFSET(InputPriceData!E$15,CalculationsAndCharts!$A361+$A$11,IF($C$7,8,0),1,1)</f>
        <v>197.68</v>
      </c>
      <c r="G361" s="4">
        <f ca="1">OFFSET(InputPriceData!F$15,CalculationsAndCharts!$A361+$A$11,IF($C$7,8,0),1,1)</f>
        <v>200.45</v>
      </c>
      <c r="H361" s="342">
        <f t="shared" ca="1" si="42"/>
        <v>197.54801242190018</v>
      </c>
      <c r="I361" s="342">
        <f t="shared" ca="1" si="43"/>
        <v>197.53058096133958</v>
      </c>
      <c r="J361" s="340">
        <f t="shared" ca="1" si="44"/>
        <v>1.7431460560502911E-2</v>
      </c>
      <c r="K361" s="170">
        <f t="shared" ca="1" si="40"/>
        <v>3.0385581727236844E-4</v>
      </c>
      <c r="L361" s="341">
        <f t="shared" ca="1" si="41"/>
        <v>1.1156734700908078</v>
      </c>
      <c r="M361" s="341">
        <f t="shared" ca="1" si="45"/>
        <v>-1.1156734700908078</v>
      </c>
      <c r="N361" s="170"/>
      <c r="O361" s="340"/>
      <c r="P361" s="3">
        <f t="shared" ca="1" si="46"/>
        <v>257633900</v>
      </c>
      <c r="Q361" s="3" t="e">
        <f t="shared" ca="1" si="47"/>
        <v>#N/A</v>
      </c>
      <c r="S361" s="99"/>
      <c r="T361" s="350"/>
      <c r="U361" s="350"/>
      <c r="V361" s="349"/>
      <c r="W361" s="313"/>
      <c r="X361" s="302"/>
      <c r="Y361" s="211"/>
      <c r="Z361" s="320"/>
      <c r="AA361" s="246"/>
      <c r="AB361" s="125"/>
      <c r="AC361" s="125"/>
      <c r="AD361" s="125"/>
      <c r="AE361" s="125"/>
      <c r="AF361" s="125"/>
      <c r="AG361" s="125"/>
      <c r="AH361" s="125"/>
      <c r="AJ361" s="125"/>
      <c r="AK361" s="125"/>
      <c r="AM361" s="246"/>
      <c r="AO361" s="246"/>
      <c r="AP361" s="211"/>
      <c r="AQ361" s="211"/>
      <c r="AR361" s="199"/>
      <c r="AT361" s="225"/>
      <c r="AU361" s="225"/>
      <c r="AV361" s="225"/>
      <c r="AW361" s="99"/>
      <c r="AX361" s="199"/>
      <c r="AY361" s="199"/>
      <c r="AZ361" s="37"/>
      <c r="BA361" s="123"/>
      <c r="BB361" s="211"/>
      <c r="BC361" s="211"/>
      <c r="BD361" s="216"/>
      <c r="BE361" s="216"/>
      <c r="BF361" s="101"/>
      <c r="BG361" s="101"/>
      <c r="BH361" s="99"/>
    </row>
    <row r="362" spans="1:60" x14ac:dyDescent="0.25">
      <c r="A362">
        <v>330</v>
      </c>
      <c r="B362" s="61">
        <f ca="1">OFFSET(InputPriceData!B$15,CalculationsAndCharts!$A362+$A$11,0,1,1)</f>
        <v>41990</v>
      </c>
      <c r="C362" s="3">
        <f ca="1">OFFSET(InputPriceData!G$15,CalculationsAndCharts!$A362+$A$11,IF($C$7,8,0),1,1)</f>
        <v>253910100</v>
      </c>
      <c r="D362" s="4">
        <f ca="1">OFFSET(InputPriceData!C$15,CalculationsAndCharts!$A362+$A$11,IF($C$7,8,0),1,1)</f>
        <v>192.37</v>
      </c>
      <c r="E362" s="4">
        <f ca="1">OFFSET(InputPriceData!D$15,CalculationsAndCharts!$A362+$A$11,IF($C$7,8,0),1,1)</f>
        <v>196.15</v>
      </c>
      <c r="F362" s="4">
        <f ca="1">OFFSET(InputPriceData!E$15,CalculationsAndCharts!$A362+$A$11,IF($C$7,8,0),1,1)</f>
        <v>192.22</v>
      </c>
      <c r="G362" s="4">
        <f ca="1">OFFSET(InputPriceData!F$15,CalculationsAndCharts!$A362+$A$11,IF($C$7,8,0),1,1)</f>
        <v>195.62</v>
      </c>
      <c r="H362" s="342">
        <f t="shared" ca="1" si="42"/>
        <v>197.13344276788592</v>
      </c>
      <c r="I362" s="342">
        <f t="shared" ca="1" si="43"/>
        <v>197.26517923055229</v>
      </c>
      <c r="J362" s="340">
        <f t="shared" ca="1" si="44"/>
        <v>-0.131736462666455</v>
      </c>
      <c r="K362" s="170">
        <f t="shared" ca="1" si="40"/>
        <v>1.7354495595870292E-2</v>
      </c>
      <c r="L362" s="341">
        <f t="shared" ca="1" si="41"/>
        <v>1.1169962004780343</v>
      </c>
      <c r="M362" s="341">
        <f t="shared" ca="1" si="45"/>
        <v>-1.1169962004780343</v>
      </c>
      <c r="N362" s="170"/>
      <c r="O362" s="340"/>
      <c r="P362" s="3">
        <f t="shared" ca="1" si="46"/>
        <v>253910100</v>
      </c>
      <c r="Q362" s="3" t="e">
        <f t="shared" ca="1" si="47"/>
        <v>#N/A</v>
      </c>
      <c r="S362" s="99"/>
      <c r="T362" s="350"/>
      <c r="U362" s="350"/>
      <c r="V362" s="349"/>
      <c r="W362" s="313"/>
      <c r="X362" s="302"/>
      <c r="Y362" s="211"/>
      <c r="Z362" s="320"/>
      <c r="AA362" s="246"/>
      <c r="AB362" s="125"/>
      <c r="AC362" s="125"/>
      <c r="AD362" s="125"/>
      <c r="AE362" s="125"/>
      <c r="AF362" s="125"/>
      <c r="AG362" s="125"/>
      <c r="AH362" s="125"/>
      <c r="AJ362" s="125"/>
      <c r="AK362" s="125"/>
      <c r="AM362" s="246"/>
      <c r="AO362" s="246"/>
      <c r="AP362" s="211"/>
      <c r="AQ362" s="211"/>
      <c r="AR362" s="199"/>
      <c r="AT362" s="225"/>
      <c r="AU362" s="225"/>
      <c r="AV362" s="225"/>
      <c r="AW362" s="99"/>
      <c r="AX362" s="199"/>
      <c r="AY362" s="199"/>
      <c r="AZ362" s="37"/>
      <c r="BA362" s="123"/>
      <c r="BB362" s="211"/>
      <c r="BC362" s="211"/>
      <c r="BD362" s="216"/>
      <c r="BE362" s="216"/>
      <c r="BF362" s="101"/>
      <c r="BG362" s="101"/>
      <c r="BH362" s="99"/>
    </row>
    <row r="363" spans="1:60" x14ac:dyDescent="0.25">
      <c r="A363">
        <v>331</v>
      </c>
      <c r="B363" s="61">
        <f ca="1">OFFSET(InputPriceData!B$15,CalculationsAndCharts!$A363+$A$11,0,1,1)</f>
        <v>41989</v>
      </c>
      <c r="C363" s="3">
        <f ca="1">OFFSET(InputPriceData!G$15,CalculationsAndCharts!$A363+$A$11,IF($C$7,8,0),1,1)</f>
        <v>259543800</v>
      </c>
      <c r="D363" s="4">
        <f ca="1">OFFSET(InputPriceData!C$15,CalculationsAndCharts!$A363+$A$11,IF($C$7,8,0),1,1)</f>
        <v>192.5</v>
      </c>
      <c r="E363" s="4">
        <f ca="1">OFFSET(InputPriceData!D$15,CalculationsAndCharts!$A363+$A$11,IF($C$7,8,0),1,1)</f>
        <v>196.21</v>
      </c>
      <c r="F363" s="4">
        <f ca="1">OFFSET(InputPriceData!E$15,CalculationsAndCharts!$A363+$A$11,IF($C$7,8,0),1,1)</f>
        <v>191.81</v>
      </c>
      <c r="G363" s="4">
        <f ca="1">OFFSET(InputPriceData!F$15,CalculationsAndCharts!$A363+$A$11,IF($C$7,8,0),1,1)</f>
        <v>191.85</v>
      </c>
      <c r="H363" s="342">
        <f t="shared" ca="1" si="42"/>
        <v>197.34964887758392</v>
      </c>
      <c r="I363" s="342">
        <f t="shared" ca="1" si="43"/>
        <v>197.41474097878432</v>
      </c>
      <c r="J363" s="340">
        <f t="shared" ca="1" si="44"/>
        <v>-6.5092101200500574E-2</v>
      </c>
      <c r="K363" s="170">
        <f t="shared" ca="1" si="40"/>
        <v>4.2369816386962087E-3</v>
      </c>
      <c r="L363" s="341">
        <f t="shared" ca="1" si="41"/>
        <v>1.1183966013742275</v>
      </c>
      <c r="M363" s="341">
        <f t="shared" ca="1" si="45"/>
        <v>-1.1183966013742275</v>
      </c>
      <c r="N363" s="170"/>
      <c r="O363" s="340"/>
      <c r="P363" s="3" t="e">
        <f t="shared" ca="1" si="46"/>
        <v>#N/A</v>
      </c>
      <c r="Q363" s="3">
        <f t="shared" ca="1" si="47"/>
        <v>259543800</v>
      </c>
      <c r="S363" s="99"/>
      <c r="T363" s="350"/>
      <c r="U363" s="350"/>
      <c r="V363" s="349"/>
      <c r="W363" s="313"/>
      <c r="X363" s="302"/>
      <c r="Y363" s="211"/>
      <c r="Z363" s="320"/>
      <c r="AA363" s="246"/>
      <c r="AB363" s="125"/>
      <c r="AC363" s="125"/>
      <c r="AD363" s="125"/>
      <c r="AE363" s="125"/>
      <c r="AF363" s="125"/>
      <c r="AG363" s="125"/>
      <c r="AH363" s="125"/>
      <c r="AJ363" s="125"/>
      <c r="AK363" s="125"/>
      <c r="AM363" s="246"/>
      <c r="AO363" s="246"/>
      <c r="AP363" s="211"/>
      <c r="AQ363" s="211"/>
      <c r="AR363" s="199"/>
      <c r="AT363" s="225"/>
      <c r="AU363" s="225"/>
      <c r="AV363" s="225"/>
      <c r="AW363" s="99"/>
      <c r="AX363" s="199"/>
      <c r="AY363" s="199"/>
      <c r="AZ363" s="37"/>
      <c r="BA363" s="123"/>
      <c r="BB363" s="211"/>
      <c r="BC363" s="211"/>
      <c r="BD363" s="216"/>
      <c r="BE363" s="216"/>
      <c r="BF363" s="101"/>
      <c r="BG363" s="101"/>
      <c r="BH363" s="99"/>
    </row>
    <row r="364" spans="1:60" x14ac:dyDescent="0.25">
      <c r="A364">
        <v>332</v>
      </c>
      <c r="B364" s="61">
        <f ca="1">OFFSET(InputPriceData!B$15,CalculationsAndCharts!$A364+$A$11,0,1,1)</f>
        <v>41988</v>
      </c>
      <c r="C364" s="3">
        <f ca="1">OFFSET(InputPriceData!G$15,CalculationsAndCharts!$A364+$A$11,IF($C$7,8,0),1,1)</f>
        <v>189965800</v>
      </c>
      <c r="D364" s="4">
        <f ca="1">OFFSET(InputPriceData!C$15,CalculationsAndCharts!$A364+$A$11,IF($C$7,8,0),1,1)</f>
        <v>195.8</v>
      </c>
      <c r="E364" s="4">
        <f ca="1">OFFSET(InputPriceData!D$15,CalculationsAndCharts!$A364+$A$11,IF($C$7,8,0),1,1)</f>
        <v>196.33</v>
      </c>
      <c r="F364" s="4">
        <f ca="1">OFFSET(InputPriceData!E$15,CalculationsAndCharts!$A364+$A$11,IF($C$7,8,0),1,1)</f>
        <v>192.7</v>
      </c>
      <c r="G364" s="4">
        <f ca="1">OFFSET(InputPriceData!F$15,CalculationsAndCharts!$A364+$A$11,IF($C$7,8,0),1,1)</f>
        <v>193.41</v>
      </c>
      <c r="H364" s="342">
        <f t="shared" ca="1" si="42"/>
        <v>198.13531300295307</v>
      </c>
      <c r="I364" s="342">
        <f t="shared" ca="1" si="43"/>
        <v>197.92062652231016</v>
      </c>
      <c r="J364" s="340">
        <f t="shared" ca="1" si="44"/>
        <v>0.21468648064277507</v>
      </c>
      <c r="K364" s="170">
        <f t="shared" ca="1" si="40"/>
        <v>4.6090284970780632E-2</v>
      </c>
      <c r="L364" s="341">
        <f t="shared" ca="1" si="41"/>
        <v>1.1190695636563852</v>
      </c>
      <c r="M364" s="341">
        <f t="shared" ca="1" si="45"/>
        <v>-1.1190695636563852</v>
      </c>
      <c r="N364" s="170"/>
      <c r="O364" s="340"/>
      <c r="P364" s="3" t="e">
        <f t="shared" ca="1" si="46"/>
        <v>#N/A</v>
      </c>
      <c r="Q364" s="3">
        <f t="shared" ca="1" si="47"/>
        <v>189965800</v>
      </c>
      <c r="S364" s="99"/>
      <c r="T364" s="350"/>
      <c r="U364" s="350"/>
      <c r="V364" s="349"/>
      <c r="W364" s="313"/>
      <c r="X364" s="302"/>
      <c r="Y364" s="211"/>
      <c r="Z364" s="320"/>
      <c r="AA364" s="246"/>
      <c r="AB364" s="125"/>
      <c r="AC364" s="125"/>
      <c r="AD364" s="125"/>
      <c r="AE364" s="125"/>
      <c r="AF364" s="125"/>
      <c r="AG364" s="125"/>
      <c r="AH364" s="125"/>
      <c r="AJ364" s="125"/>
      <c r="AK364" s="125"/>
      <c r="AM364" s="246"/>
      <c r="AO364" s="246"/>
      <c r="AP364" s="211"/>
      <c r="AQ364" s="211"/>
      <c r="AR364" s="199"/>
      <c r="AT364" s="225"/>
      <c r="AU364" s="225"/>
      <c r="AV364" s="225"/>
      <c r="AW364" s="99"/>
      <c r="AX364" s="199"/>
      <c r="AY364" s="199"/>
      <c r="AZ364" s="37"/>
      <c r="BA364" s="123"/>
      <c r="BB364" s="211"/>
      <c r="BC364" s="211"/>
      <c r="BD364" s="216"/>
      <c r="BE364" s="216"/>
      <c r="BF364" s="101"/>
      <c r="BG364" s="101"/>
      <c r="BH364" s="99"/>
    </row>
    <row r="365" spans="1:60" x14ac:dyDescent="0.25">
      <c r="A365">
        <v>333</v>
      </c>
      <c r="B365" s="61">
        <f ca="1">OFFSET(InputPriceData!B$15,CalculationsAndCharts!$A365+$A$11,0,1,1)</f>
        <v>41985</v>
      </c>
      <c r="C365" s="3">
        <f ca="1">OFFSET(InputPriceData!G$15,CalculationsAndCharts!$A365+$A$11,IF($C$7,8,0),1,1)</f>
        <v>202330200</v>
      </c>
      <c r="D365" s="4">
        <f ca="1">OFFSET(InputPriceData!C$15,CalculationsAndCharts!$A365+$A$11,IF($C$7,8,0),1,1)</f>
        <v>196.44</v>
      </c>
      <c r="E365" s="4">
        <f ca="1">OFFSET(InputPriceData!D$15,CalculationsAndCharts!$A365+$A$11,IF($C$7,8,0),1,1)</f>
        <v>197.58</v>
      </c>
      <c r="F365" s="4">
        <f ca="1">OFFSET(InputPriceData!E$15,CalculationsAndCharts!$A365+$A$11,IF($C$7,8,0),1,1)</f>
        <v>194.7</v>
      </c>
      <c r="G365" s="4">
        <f ca="1">OFFSET(InputPriceData!F$15,CalculationsAndCharts!$A365+$A$11,IF($C$7,8,0),1,1)</f>
        <v>194.74</v>
      </c>
      <c r="H365" s="342">
        <f t="shared" ca="1" si="42"/>
        <v>198.81035771766065</v>
      </c>
      <c r="I365" s="342">
        <f t="shared" ca="1" si="43"/>
        <v>198.3306834788838</v>
      </c>
      <c r="J365" s="340">
        <f t="shared" ca="1" si="44"/>
        <v>0.47967423877669146</v>
      </c>
      <c r="K365" s="170">
        <f t="shared" ca="1" si="40"/>
        <v>0.23008737534599841</v>
      </c>
      <c r="L365" s="341">
        <f t="shared" ca="1" si="41"/>
        <v>1.1192722564444968</v>
      </c>
      <c r="M365" s="341">
        <f t="shared" ca="1" si="45"/>
        <v>-1.1192722564444968</v>
      </c>
      <c r="N365" s="170"/>
      <c r="O365" s="340"/>
      <c r="P365" s="3" t="e">
        <f t="shared" ca="1" si="46"/>
        <v>#N/A</v>
      </c>
      <c r="Q365" s="3">
        <f t="shared" ca="1" si="47"/>
        <v>202330200</v>
      </c>
      <c r="S365" s="99"/>
      <c r="T365" s="350"/>
      <c r="U365" s="350"/>
      <c r="V365" s="349"/>
      <c r="W365" s="313"/>
      <c r="X365" s="302"/>
      <c r="Y365" s="211"/>
      <c r="Z365" s="320"/>
      <c r="AA365" s="246"/>
      <c r="AB365" s="125"/>
      <c r="AC365" s="125"/>
      <c r="AD365" s="125"/>
      <c r="AE365" s="125"/>
      <c r="AF365" s="125"/>
      <c r="AG365" s="125"/>
      <c r="AH365" s="125"/>
      <c r="AJ365" s="125"/>
      <c r="AK365" s="125"/>
      <c r="AM365" s="246"/>
      <c r="AO365" s="246"/>
      <c r="AP365" s="211"/>
      <c r="AQ365" s="211"/>
      <c r="AR365" s="199"/>
      <c r="AT365" s="225"/>
      <c r="AU365" s="225"/>
      <c r="AV365" s="225"/>
      <c r="AW365" s="99"/>
      <c r="AX365" s="199"/>
      <c r="AY365" s="199"/>
      <c r="AZ365" s="37"/>
      <c r="BA365" s="123"/>
      <c r="BB365" s="211"/>
      <c r="BC365" s="211"/>
      <c r="BD365" s="216"/>
      <c r="BE365" s="216"/>
      <c r="BF365" s="101"/>
      <c r="BG365" s="101"/>
      <c r="BH365" s="99"/>
    </row>
    <row r="366" spans="1:60" x14ac:dyDescent="0.25">
      <c r="A366">
        <v>334</v>
      </c>
      <c r="B366" s="61">
        <f ca="1">OFFSET(InputPriceData!B$15,CalculationsAndCharts!$A366+$A$11,0,1,1)</f>
        <v>41984</v>
      </c>
      <c r="C366" s="3">
        <f ca="1">OFFSET(InputPriceData!G$15,CalculationsAndCharts!$A366+$A$11,IF($C$7,8,0),1,1)</f>
        <v>159012800</v>
      </c>
      <c r="D366" s="4">
        <f ca="1">OFFSET(InputPriceData!C$15,CalculationsAndCharts!$A366+$A$11,IF($C$7,8,0),1,1)</f>
        <v>197.64</v>
      </c>
      <c r="E366" s="4">
        <f ca="1">OFFSET(InputPriceData!D$15,CalculationsAndCharts!$A366+$A$11,IF($C$7,8,0),1,1)</f>
        <v>199.88</v>
      </c>
      <c r="F366" s="4">
        <f ca="1">OFFSET(InputPriceData!E$15,CalculationsAndCharts!$A366+$A$11,IF($C$7,8,0),1,1)</f>
        <v>197.48</v>
      </c>
      <c r="G366" s="4">
        <f ca="1">OFFSET(InputPriceData!F$15,CalculationsAndCharts!$A366+$A$11,IF($C$7,8,0),1,1)</f>
        <v>197.94</v>
      </c>
      <c r="H366" s="342">
        <f t="shared" ca="1" si="42"/>
        <v>199.39183739161217</v>
      </c>
      <c r="I366" s="342">
        <f t="shared" ca="1" si="43"/>
        <v>198.65710924969144</v>
      </c>
      <c r="J366" s="340">
        <f t="shared" ca="1" si="44"/>
        <v>0.734728141920579</v>
      </c>
      <c r="K366" s="170">
        <f t="shared" ca="1" si="40"/>
        <v>0.53982544253006648</v>
      </c>
      <c r="L366" s="341">
        <f t="shared" ca="1" si="41"/>
        <v>1.1177569636244791</v>
      </c>
      <c r="M366" s="341">
        <f t="shared" ca="1" si="45"/>
        <v>-1.1177569636244791</v>
      </c>
      <c r="N366" s="170"/>
      <c r="O366" s="340"/>
      <c r="P366" s="3">
        <f t="shared" ca="1" si="46"/>
        <v>159012800</v>
      </c>
      <c r="Q366" s="3" t="e">
        <f t="shared" ca="1" si="47"/>
        <v>#N/A</v>
      </c>
      <c r="S366" s="99"/>
      <c r="T366" s="350"/>
      <c r="U366" s="350"/>
      <c r="V366" s="349"/>
      <c r="W366" s="313"/>
      <c r="X366" s="302"/>
      <c r="Y366" s="211"/>
      <c r="Z366" s="320"/>
      <c r="AA366" s="246"/>
      <c r="AB366" s="125"/>
      <c r="AC366" s="125"/>
      <c r="AD366" s="125"/>
      <c r="AE366" s="125"/>
      <c r="AF366" s="125"/>
      <c r="AG366" s="125"/>
      <c r="AH366" s="125"/>
      <c r="AJ366" s="125"/>
      <c r="AK366" s="125"/>
      <c r="AM366" s="246"/>
      <c r="AO366" s="246"/>
      <c r="AP366" s="211"/>
      <c r="AQ366" s="211"/>
      <c r="AR366" s="199"/>
      <c r="AT366" s="225"/>
      <c r="AU366" s="225"/>
      <c r="AV366" s="225"/>
      <c r="AW366" s="99"/>
      <c r="AX366" s="199"/>
      <c r="AY366" s="199"/>
      <c r="AZ366" s="37"/>
      <c r="BA366" s="123"/>
      <c r="BB366" s="211"/>
      <c r="BC366" s="211"/>
      <c r="BD366" s="216"/>
      <c r="BE366" s="216"/>
      <c r="BF366" s="101"/>
      <c r="BG366" s="101"/>
      <c r="BH366" s="99"/>
    </row>
    <row r="367" spans="1:60" x14ac:dyDescent="0.25">
      <c r="A367">
        <v>335</v>
      </c>
      <c r="B367" s="61">
        <f ca="1">OFFSET(InputPriceData!B$15,CalculationsAndCharts!$A367+$A$11,0,1,1)</f>
        <v>41983</v>
      </c>
      <c r="C367" s="3">
        <f ca="1">OFFSET(InputPriceData!G$15,CalculationsAndCharts!$A367+$A$11,IF($C$7,8,0),1,1)</f>
        <v>159856400</v>
      </c>
      <c r="D367" s="4">
        <f ca="1">OFFSET(InputPriceData!C$15,CalculationsAndCharts!$A367+$A$11,IF($C$7,8,0),1,1)</f>
        <v>199.61</v>
      </c>
      <c r="E367" s="4">
        <f ca="1">OFFSET(InputPriceData!D$15,CalculationsAndCharts!$A367+$A$11,IF($C$7,8,0),1,1)</f>
        <v>199.68</v>
      </c>
      <c r="F367" s="4">
        <f ca="1">OFFSET(InputPriceData!E$15,CalculationsAndCharts!$A367+$A$11,IF($C$7,8,0),1,1)</f>
        <v>196.72</v>
      </c>
      <c r="G367" s="4">
        <f ca="1">OFFSET(InputPriceData!F$15,CalculationsAndCharts!$A367+$A$11,IF($C$7,8,0),1,1)</f>
        <v>196.94</v>
      </c>
      <c r="H367" s="342">
        <f t="shared" ca="1" si="42"/>
        <v>199.59924273327104</v>
      </c>
      <c r="I367" s="342">
        <f t="shared" ca="1" si="43"/>
        <v>198.72230099966339</v>
      </c>
      <c r="J367" s="340">
        <f t="shared" ca="1" si="44"/>
        <v>0.87694173360749661</v>
      </c>
      <c r="K367" s="170">
        <f t="shared" ca="1" si="40"/>
        <v>0.76902680414252156</v>
      </c>
      <c r="L367" s="341">
        <f t="shared" ca="1" si="41"/>
        <v>1.1130355060988473</v>
      </c>
      <c r="M367" s="341">
        <f t="shared" ca="1" si="45"/>
        <v>-1.1130355060988473</v>
      </c>
      <c r="N367" s="170"/>
      <c r="O367" s="340"/>
      <c r="P367" s="3" t="e">
        <f t="shared" ca="1" si="46"/>
        <v>#N/A</v>
      </c>
      <c r="Q367" s="3">
        <f t="shared" ca="1" si="47"/>
        <v>159856400</v>
      </c>
      <c r="S367" s="99"/>
      <c r="T367" s="350"/>
      <c r="U367" s="350"/>
      <c r="V367" s="349"/>
      <c r="W367" s="313"/>
      <c r="X367" s="302"/>
      <c r="Y367" s="211"/>
      <c r="Z367" s="320"/>
      <c r="AA367" s="246"/>
      <c r="AB367" s="125"/>
      <c r="AC367" s="125"/>
      <c r="AD367" s="125"/>
      <c r="AE367" s="125"/>
      <c r="AF367" s="125"/>
      <c r="AG367" s="125"/>
      <c r="AH367" s="125"/>
      <c r="AJ367" s="125"/>
      <c r="AK367" s="125"/>
      <c r="AM367" s="246"/>
      <c r="AO367" s="246"/>
      <c r="AP367" s="211"/>
      <c r="AQ367" s="211"/>
      <c r="AR367" s="199"/>
      <c r="AT367" s="225"/>
      <c r="AU367" s="225"/>
      <c r="AV367" s="225"/>
      <c r="AW367" s="99"/>
      <c r="AX367" s="199"/>
      <c r="AY367" s="199"/>
      <c r="AZ367" s="37"/>
      <c r="BA367" s="123"/>
      <c r="BB367" s="211"/>
      <c r="BC367" s="211"/>
      <c r="BD367" s="216"/>
      <c r="BE367" s="216"/>
      <c r="BF367" s="101"/>
      <c r="BG367" s="101"/>
      <c r="BH367" s="99"/>
    </row>
    <row r="368" spans="1:60" x14ac:dyDescent="0.25">
      <c r="A368">
        <v>336</v>
      </c>
      <c r="B368" s="61">
        <f ca="1">OFFSET(InputPriceData!B$15,CalculationsAndCharts!$A368+$A$11,0,1,1)</f>
        <v>41982</v>
      </c>
      <c r="C368" s="3">
        <f ca="1">OFFSET(InputPriceData!G$15,CalculationsAndCharts!$A368+$A$11,IF($C$7,8,0),1,1)</f>
        <v>125180100</v>
      </c>
      <c r="D368" s="4">
        <f ca="1">OFFSET(InputPriceData!C$15,CalculationsAndCharts!$A368+$A$11,IF($C$7,8,0),1,1)</f>
        <v>198.12</v>
      </c>
      <c r="E368" s="4">
        <f ca="1">OFFSET(InputPriceData!D$15,CalculationsAndCharts!$A368+$A$11,IF($C$7,8,0),1,1)</f>
        <v>200.28</v>
      </c>
      <c r="F368" s="4">
        <f ca="1">OFFSET(InputPriceData!E$15,CalculationsAndCharts!$A368+$A$11,IF($C$7,8,0),1,1)</f>
        <v>197.67</v>
      </c>
      <c r="G368" s="4">
        <f ca="1">OFFSET(InputPriceData!F$15,CalculationsAndCharts!$A368+$A$11,IF($C$7,8,0),1,1)</f>
        <v>200.15</v>
      </c>
      <c r="H368" s="342">
        <f t="shared" ca="1" si="42"/>
        <v>199.97913455230974</v>
      </c>
      <c r="I368" s="342">
        <f t="shared" ca="1" si="43"/>
        <v>198.88432836326916</v>
      </c>
      <c r="J368" s="340">
        <f t="shared" ca="1" si="44"/>
        <v>1.0948061890404386</v>
      </c>
      <c r="K368" s="170">
        <f t="shared" ca="1" si="40"/>
        <v>1.1986005915612485</v>
      </c>
      <c r="L368" s="341">
        <f t="shared" ca="1" si="41"/>
        <v>1.1061289777826746</v>
      </c>
      <c r="M368" s="341">
        <f t="shared" ca="1" si="45"/>
        <v>-1.1061289777826746</v>
      </c>
      <c r="N368" s="170"/>
      <c r="O368" s="340"/>
      <c r="P368" s="3">
        <f t="shared" ca="1" si="46"/>
        <v>125180100</v>
      </c>
      <c r="Q368" s="3" t="e">
        <f t="shared" ca="1" si="47"/>
        <v>#N/A</v>
      </c>
      <c r="S368" s="99"/>
      <c r="T368" s="350"/>
      <c r="U368" s="350"/>
      <c r="V368" s="349"/>
      <c r="W368" s="313"/>
      <c r="X368" s="302"/>
      <c r="Y368" s="211"/>
      <c r="Z368" s="320"/>
      <c r="AA368" s="246"/>
      <c r="AB368" s="125"/>
      <c r="AC368" s="125"/>
      <c r="AD368" s="125"/>
      <c r="AE368" s="125"/>
      <c r="AF368" s="125"/>
      <c r="AG368" s="125"/>
      <c r="AH368" s="125"/>
      <c r="AJ368" s="125"/>
      <c r="AK368" s="125"/>
      <c r="AM368" s="246"/>
      <c r="AO368" s="246"/>
      <c r="AP368" s="211"/>
      <c r="AQ368" s="211"/>
      <c r="AR368" s="199"/>
      <c r="AT368" s="225"/>
      <c r="AU368" s="225"/>
      <c r="AV368" s="225"/>
      <c r="AW368" s="99"/>
      <c r="AX368" s="199"/>
      <c r="AY368" s="199"/>
      <c r="AZ368" s="37"/>
      <c r="BA368" s="123"/>
      <c r="BB368" s="211"/>
      <c r="BC368" s="211"/>
      <c r="BD368" s="216"/>
      <c r="BE368" s="216"/>
      <c r="BF368" s="101"/>
      <c r="BG368" s="101"/>
      <c r="BH368" s="99"/>
    </row>
    <row r="369" spans="1:60" x14ac:dyDescent="0.25">
      <c r="A369">
        <v>337</v>
      </c>
      <c r="B369" s="61">
        <f ca="1">OFFSET(InputPriceData!B$15,CalculationsAndCharts!$A369+$A$11,0,1,1)</f>
        <v>41981</v>
      </c>
      <c r="C369" s="3">
        <f ca="1">OFFSET(InputPriceData!G$15,CalculationsAndCharts!$A369+$A$11,IF($C$7,8,0),1,1)</f>
        <v>108588200</v>
      </c>
      <c r="D369" s="4">
        <f ca="1">OFFSET(InputPriceData!C$15,CalculationsAndCharts!$A369+$A$11,IF($C$7,8,0),1,1)</f>
        <v>201.17</v>
      </c>
      <c r="E369" s="4">
        <f ca="1">OFFSET(InputPriceData!D$15,CalculationsAndCharts!$A369+$A$11,IF($C$7,8,0),1,1)</f>
        <v>201.75</v>
      </c>
      <c r="F369" s="4">
        <f ca="1">OFFSET(InputPriceData!E$15,CalculationsAndCharts!$A369+$A$11,IF($C$7,8,0),1,1)</f>
        <v>199.63</v>
      </c>
      <c r="G369" s="4">
        <f ca="1">OFFSET(InputPriceData!F$15,CalculationsAndCharts!$A369+$A$11,IF($C$7,8,0),1,1)</f>
        <v>200.29</v>
      </c>
      <c r="H369" s="342">
        <f t="shared" ca="1" si="42"/>
        <v>199.95472520263968</v>
      </c>
      <c r="I369" s="342">
        <f t="shared" ca="1" si="43"/>
        <v>198.76926730538455</v>
      </c>
      <c r="J369" s="340">
        <f t="shared" ca="1" si="44"/>
        <v>1.1854578972550087</v>
      </c>
      <c r="K369" s="170">
        <f t="shared" ca="1" si="40"/>
        <v>1.4053104261642668</v>
      </c>
      <c r="L369" s="341">
        <f t="shared" ca="1" si="41"/>
        <v>1.0953809934682519</v>
      </c>
      <c r="M369" s="341">
        <f t="shared" ca="1" si="45"/>
        <v>-1.0953809934682519</v>
      </c>
      <c r="N369" s="170"/>
      <c r="O369" s="340"/>
      <c r="P369" s="3" t="e">
        <f t="shared" ca="1" si="46"/>
        <v>#N/A</v>
      </c>
      <c r="Q369" s="3">
        <f t="shared" ca="1" si="47"/>
        <v>108588200</v>
      </c>
      <c r="S369" s="99"/>
      <c r="T369" s="350"/>
      <c r="U369" s="350"/>
      <c r="V369" s="349"/>
      <c r="W369" s="313"/>
      <c r="X369" s="302"/>
      <c r="Y369" s="211"/>
      <c r="Z369" s="320"/>
      <c r="AA369" s="246"/>
      <c r="AB369" s="125"/>
      <c r="AC369" s="125"/>
      <c r="AD369" s="125"/>
      <c r="AE369" s="125"/>
      <c r="AF369" s="125"/>
      <c r="AG369" s="125"/>
      <c r="AH369" s="125"/>
      <c r="AJ369" s="125"/>
      <c r="AK369" s="125"/>
      <c r="AM369" s="246"/>
      <c r="AO369" s="246"/>
      <c r="AP369" s="211"/>
      <c r="AQ369" s="211"/>
      <c r="AR369" s="199"/>
      <c r="AT369" s="225"/>
      <c r="AU369" s="225"/>
      <c r="AV369" s="225"/>
      <c r="AW369" s="99"/>
      <c r="AX369" s="199"/>
      <c r="AY369" s="199"/>
      <c r="AZ369" s="37"/>
      <c r="BA369" s="123"/>
      <c r="BB369" s="211"/>
      <c r="BC369" s="211"/>
      <c r="BD369" s="216"/>
      <c r="BE369" s="216"/>
      <c r="BF369" s="101"/>
      <c r="BG369" s="101"/>
      <c r="BH369" s="99"/>
    </row>
    <row r="370" spans="1:60" x14ac:dyDescent="0.25">
      <c r="A370">
        <v>338</v>
      </c>
      <c r="B370" s="61">
        <f ca="1">OFFSET(InputPriceData!B$15,CalculationsAndCharts!$A370+$A$11,0,1,1)</f>
        <v>41978</v>
      </c>
      <c r="C370" s="3">
        <f ca="1">OFFSET(InputPriceData!G$15,CalculationsAndCharts!$A370+$A$11,IF($C$7,8,0),1,1)</f>
        <v>91025500</v>
      </c>
      <c r="D370" s="4">
        <f ca="1">OFFSET(InputPriceData!C$15,CalculationsAndCharts!$A370+$A$11,IF($C$7,8,0),1,1)</f>
        <v>201.51</v>
      </c>
      <c r="E370" s="4">
        <f ca="1">OFFSET(InputPriceData!D$15,CalculationsAndCharts!$A370+$A$11,IF($C$7,8,0),1,1)</f>
        <v>202.09</v>
      </c>
      <c r="F370" s="4">
        <f ca="1">OFFSET(InputPriceData!E$15,CalculationsAndCharts!$A370+$A$11,IF($C$7,8,0),1,1)</f>
        <v>201.2</v>
      </c>
      <c r="G370" s="4">
        <f ca="1">OFFSET(InputPriceData!F$15,CalculationsAndCharts!$A370+$A$11,IF($C$7,8,0),1,1)</f>
        <v>201.64</v>
      </c>
      <c r="H370" s="342">
        <f t="shared" ca="1" si="42"/>
        <v>199.90682880301677</v>
      </c>
      <c r="I370" s="342">
        <f t="shared" ca="1" si="43"/>
        <v>198.63101887860134</v>
      </c>
      <c r="J370" s="340">
        <f t="shared" ca="1" si="44"/>
        <v>1.2758099244153192</v>
      </c>
      <c r="K370" s="170">
        <f t="shared" ca="1" si="40"/>
        <v>1.6276909632366223</v>
      </c>
      <c r="L370" s="341">
        <f t="shared" ca="1" si="41"/>
        <v>1.082798664574173</v>
      </c>
      <c r="M370" s="341">
        <f t="shared" ca="1" si="45"/>
        <v>-1.082798664574173</v>
      </c>
      <c r="N370" s="170"/>
      <c r="O370" s="340"/>
      <c r="P370" s="3">
        <f t="shared" ca="1" si="46"/>
        <v>91025500</v>
      </c>
      <c r="Q370" s="3" t="e">
        <f t="shared" ca="1" si="47"/>
        <v>#N/A</v>
      </c>
      <c r="S370" s="99"/>
      <c r="T370" s="350"/>
      <c r="U370" s="350"/>
      <c r="V370" s="349"/>
      <c r="W370" s="313"/>
      <c r="X370" s="302"/>
      <c r="Y370" s="211"/>
      <c r="Z370" s="320"/>
      <c r="AA370" s="246"/>
      <c r="AB370" s="125"/>
      <c r="AC370" s="125"/>
      <c r="AD370" s="125"/>
      <c r="AE370" s="125"/>
      <c r="AF370" s="125"/>
      <c r="AG370" s="125"/>
      <c r="AH370" s="125"/>
      <c r="AJ370" s="125"/>
      <c r="AK370" s="125"/>
      <c r="AM370" s="246"/>
      <c r="AO370" s="246"/>
      <c r="AP370" s="211"/>
      <c r="AQ370" s="211"/>
      <c r="AR370" s="199"/>
      <c r="AT370" s="225"/>
      <c r="AU370" s="225"/>
      <c r="AV370" s="225"/>
      <c r="AW370" s="99"/>
      <c r="AX370" s="199"/>
      <c r="AY370" s="199"/>
      <c r="AZ370" s="37"/>
      <c r="BA370" s="123"/>
      <c r="BB370" s="211"/>
      <c r="BC370" s="211"/>
      <c r="BD370" s="216"/>
      <c r="BE370" s="216"/>
      <c r="BF370" s="101"/>
      <c r="BG370" s="101"/>
      <c r="BH370" s="99"/>
    </row>
    <row r="371" spans="1:60" x14ac:dyDescent="0.25">
      <c r="A371">
        <v>339</v>
      </c>
      <c r="B371" s="61">
        <f ca="1">OFFSET(InputPriceData!B$15,CalculationsAndCharts!$A371+$A$11,0,1,1)</f>
        <v>41977</v>
      </c>
      <c r="C371" s="3">
        <f ca="1">OFFSET(InputPriceData!G$15,CalculationsAndCharts!$A371+$A$11,IF($C$7,8,0),1,1)</f>
        <v>91316600</v>
      </c>
      <c r="D371" s="4">
        <f ca="1">OFFSET(InputPriceData!C$15,CalculationsAndCharts!$A371+$A$11,IF($C$7,8,0),1,1)</f>
        <v>201.19</v>
      </c>
      <c r="E371" s="4">
        <f ca="1">OFFSET(InputPriceData!D$15,CalculationsAndCharts!$A371+$A$11,IF($C$7,8,0),1,1)</f>
        <v>201.9</v>
      </c>
      <c r="F371" s="4">
        <f ca="1">OFFSET(InputPriceData!E$15,CalculationsAndCharts!$A371+$A$11,IF($C$7,8,0),1,1)</f>
        <v>200.38</v>
      </c>
      <c r="G371" s="4">
        <f ca="1">OFFSET(InputPriceData!F$15,CalculationsAndCharts!$A371+$A$11,IF($C$7,8,0),1,1)</f>
        <v>201.31</v>
      </c>
      <c r="H371" s="342">
        <f t="shared" ca="1" si="42"/>
        <v>199.65923291773345</v>
      </c>
      <c r="I371" s="342">
        <f t="shared" ca="1" si="43"/>
        <v>198.35747514029237</v>
      </c>
      <c r="J371" s="340">
        <f t="shared" ca="1" si="44"/>
        <v>1.3017577774409614</v>
      </c>
      <c r="K371" s="170">
        <f t="shared" ca="1" si="40"/>
        <v>1.6945733111280317</v>
      </c>
      <c r="L371" s="341">
        <f t="shared" ca="1" si="41"/>
        <v>1.0682196028000632</v>
      </c>
      <c r="M371" s="341">
        <f t="shared" ca="1" si="45"/>
        <v>-1.0682196028000632</v>
      </c>
      <c r="N371" s="170"/>
      <c r="O371" s="340"/>
      <c r="P371" s="3">
        <f t="shared" ca="1" si="46"/>
        <v>91316600</v>
      </c>
      <c r="Q371" s="3" t="e">
        <f t="shared" ca="1" si="47"/>
        <v>#N/A</v>
      </c>
      <c r="S371" s="99"/>
      <c r="T371" s="350"/>
      <c r="U371" s="350"/>
      <c r="V371" s="349"/>
      <c r="W371" s="313"/>
      <c r="X371" s="302"/>
      <c r="Y371" s="211"/>
      <c r="Z371" s="320"/>
      <c r="AA371" s="246"/>
      <c r="AB371" s="125"/>
      <c r="AC371" s="125"/>
      <c r="AD371" s="125"/>
      <c r="AE371" s="125"/>
      <c r="AF371" s="125"/>
      <c r="AG371" s="125"/>
      <c r="AH371" s="125"/>
      <c r="AJ371" s="125"/>
      <c r="AK371" s="125"/>
      <c r="AM371" s="246"/>
      <c r="AO371" s="246"/>
      <c r="AP371" s="211"/>
      <c r="AQ371" s="211"/>
      <c r="AR371" s="199"/>
      <c r="AT371" s="225"/>
      <c r="AU371" s="225"/>
      <c r="AV371" s="225"/>
      <c r="AW371" s="99"/>
      <c r="AX371" s="199"/>
      <c r="AY371" s="199"/>
      <c r="AZ371" s="37"/>
      <c r="BA371" s="123"/>
      <c r="BB371" s="211"/>
      <c r="BC371" s="211"/>
      <c r="BD371" s="216"/>
      <c r="BE371" s="216"/>
      <c r="BF371" s="101"/>
      <c r="BG371" s="101"/>
      <c r="BH371" s="99"/>
    </row>
    <row r="372" spans="1:60" x14ac:dyDescent="0.25">
      <c r="A372">
        <v>340</v>
      </c>
      <c r="B372" s="61">
        <f ca="1">OFFSET(InputPriceData!B$15,CalculationsAndCharts!$A372+$A$11,0,1,1)</f>
        <v>41976</v>
      </c>
      <c r="C372" s="3">
        <f ca="1">OFFSET(InputPriceData!G$15,CalculationsAndCharts!$A372+$A$11,IF($C$7,8,0),1,1)</f>
        <v>68952000</v>
      </c>
      <c r="D372" s="4">
        <f ca="1">OFFSET(InputPriceData!C$15,CalculationsAndCharts!$A372+$A$11,IF($C$7,8,0),1,1)</f>
        <v>200.96</v>
      </c>
      <c r="E372" s="4">
        <f ca="1">OFFSET(InputPriceData!D$15,CalculationsAndCharts!$A372+$A$11,IF($C$7,8,0),1,1)</f>
        <v>201.78</v>
      </c>
      <c r="F372" s="4">
        <f ca="1">OFFSET(InputPriceData!E$15,CalculationsAndCharts!$A372+$A$11,IF($C$7,8,0),1,1)</f>
        <v>200.76</v>
      </c>
      <c r="G372" s="4">
        <f ca="1">OFFSET(InputPriceData!F$15,CalculationsAndCharts!$A372+$A$11,IF($C$7,8,0),1,1)</f>
        <v>201.53</v>
      </c>
      <c r="H372" s="342">
        <f t="shared" ca="1" si="42"/>
        <v>199.42340904883824</v>
      </c>
      <c r="I372" s="342">
        <f t="shared" ca="1" si="43"/>
        <v>198.08906378940986</v>
      </c>
      <c r="J372" s="340">
        <f t="shared" ca="1" si="44"/>
        <v>1.334345259428243</v>
      </c>
      <c r="K372" s="170">
        <f t="shared" ca="1" si="40"/>
        <v>1.7804772713586252</v>
      </c>
      <c r="L372" s="341">
        <f t="shared" ca="1" si="41"/>
        <v>1.053692592742826</v>
      </c>
      <c r="M372" s="341">
        <f t="shared" ca="1" si="45"/>
        <v>-1.053692592742826</v>
      </c>
      <c r="N372" s="170"/>
      <c r="O372" s="340"/>
      <c r="P372" s="3">
        <f t="shared" ca="1" si="46"/>
        <v>68952000</v>
      </c>
      <c r="Q372" s="3" t="e">
        <f t="shared" ca="1" si="47"/>
        <v>#N/A</v>
      </c>
      <c r="S372" s="99"/>
      <c r="T372" s="350"/>
      <c r="U372" s="350"/>
      <c r="V372" s="349"/>
      <c r="W372" s="313"/>
      <c r="X372" s="302"/>
      <c r="Y372" s="211"/>
      <c r="Z372" s="320"/>
      <c r="AA372" s="246"/>
      <c r="AB372" s="125"/>
      <c r="AC372" s="125"/>
      <c r="AD372" s="125"/>
      <c r="AE372" s="125"/>
      <c r="AF372" s="125"/>
      <c r="AG372" s="125"/>
      <c r="AH372" s="125"/>
      <c r="AJ372" s="125"/>
      <c r="AK372" s="125"/>
      <c r="AM372" s="246"/>
      <c r="AO372" s="246"/>
      <c r="AP372" s="211"/>
      <c r="AQ372" s="211"/>
      <c r="AR372" s="199"/>
      <c r="AT372" s="225"/>
      <c r="AU372" s="225"/>
      <c r="AV372" s="225"/>
      <c r="AW372" s="99"/>
      <c r="AX372" s="199"/>
      <c r="AY372" s="199"/>
      <c r="AZ372" s="37"/>
      <c r="BA372" s="123"/>
      <c r="BB372" s="211"/>
      <c r="BC372" s="211"/>
      <c r="BD372" s="216"/>
      <c r="BE372" s="216"/>
      <c r="BF372" s="101"/>
      <c r="BG372" s="101"/>
      <c r="BH372" s="99"/>
    </row>
    <row r="373" spans="1:60" x14ac:dyDescent="0.25">
      <c r="A373">
        <v>341</v>
      </c>
      <c r="B373" s="61">
        <f ca="1">OFFSET(InputPriceData!B$15,CalculationsAndCharts!$A373+$A$11,0,1,1)</f>
        <v>41975</v>
      </c>
      <c r="C373" s="3">
        <f ca="1">OFFSET(InputPriceData!G$15,CalculationsAndCharts!$A373+$A$11,IF($C$7,8,0),1,1)</f>
        <v>74507200</v>
      </c>
      <c r="D373" s="4">
        <f ca="1">OFFSET(InputPriceData!C$15,CalculationsAndCharts!$A373+$A$11,IF($C$7,8,0),1,1)</f>
        <v>199.51</v>
      </c>
      <c r="E373" s="4">
        <f ca="1">OFFSET(InputPriceData!D$15,CalculationsAndCharts!$A373+$A$11,IF($C$7,8,0),1,1)</f>
        <v>201</v>
      </c>
      <c r="F373" s="4">
        <f ca="1">OFFSET(InputPriceData!E$15,CalculationsAndCharts!$A373+$A$11,IF($C$7,8,0),1,1)</f>
        <v>199.48</v>
      </c>
      <c r="G373" s="4">
        <f ca="1">OFFSET(InputPriceData!F$15,CalculationsAndCharts!$A373+$A$11,IF($C$7,8,0),1,1)</f>
        <v>200.75</v>
      </c>
      <c r="H373" s="342">
        <f t="shared" ca="1" si="42"/>
        <v>199.12246748438656</v>
      </c>
      <c r="I373" s="342">
        <f t="shared" ca="1" si="43"/>
        <v>197.77625140662897</v>
      </c>
      <c r="J373" s="340">
        <f t="shared" ca="1" si="44"/>
        <v>1.346216077757473</v>
      </c>
      <c r="K373" s="170">
        <f t="shared" ca="1" si="40"/>
        <v>1.8122977280127146</v>
      </c>
      <c r="L373" s="341">
        <f t="shared" ca="1" si="41"/>
        <v>1.0382615756704492</v>
      </c>
      <c r="M373" s="341">
        <f t="shared" ca="1" si="45"/>
        <v>-1.0382615756704492</v>
      </c>
      <c r="N373" s="170"/>
      <c r="O373" s="340"/>
      <c r="P373" s="3">
        <f t="shared" ca="1" si="46"/>
        <v>74507200</v>
      </c>
      <c r="Q373" s="3" t="e">
        <f t="shared" ca="1" si="47"/>
        <v>#N/A</v>
      </c>
      <c r="S373" s="99"/>
      <c r="T373" s="350"/>
      <c r="U373" s="350"/>
      <c r="V373" s="349"/>
      <c r="W373" s="313"/>
      <c r="X373" s="302"/>
      <c r="Y373" s="211"/>
      <c r="Z373" s="320"/>
      <c r="AA373" s="246"/>
      <c r="AB373" s="125"/>
      <c r="AC373" s="125"/>
      <c r="AD373" s="125"/>
      <c r="AE373" s="125"/>
      <c r="AF373" s="125"/>
      <c r="AG373" s="125"/>
      <c r="AH373" s="125"/>
      <c r="AJ373" s="125"/>
      <c r="AK373" s="125"/>
      <c r="AM373" s="246"/>
      <c r="AO373" s="246"/>
      <c r="AP373" s="211"/>
      <c r="AQ373" s="211"/>
      <c r="AR373" s="199"/>
      <c r="AT373" s="225"/>
      <c r="AU373" s="225"/>
      <c r="AV373" s="225"/>
      <c r="AW373" s="99"/>
      <c r="AX373" s="199"/>
      <c r="AY373" s="199"/>
      <c r="AZ373" s="37"/>
      <c r="BA373" s="123"/>
      <c r="BB373" s="211"/>
      <c r="BC373" s="211"/>
      <c r="BD373" s="216"/>
      <c r="BE373" s="216"/>
      <c r="BF373" s="101"/>
      <c r="BG373" s="101"/>
      <c r="BH373" s="99"/>
    </row>
    <row r="374" spans="1:60" x14ac:dyDescent="0.25">
      <c r="A374">
        <v>342</v>
      </c>
      <c r="B374" s="61">
        <f ca="1">OFFSET(InputPriceData!B$15,CalculationsAndCharts!$A374+$A$11,0,1,1)</f>
        <v>41974</v>
      </c>
      <c r="C374" s="3">
        <f ca="1">OFFSET(InputPriceData!G$15,CalculationsAndCharts!$A374+$A$11,IF($C$7,8,0),1,1)</f>
        <v>103968400</v>
      </c>
      <c r="D374" s="4">
        <f ca="1">OFFSET(InputPriceData!C$15,CalculationsAndCharts!$A374+$A$11,IF($C$7,8,0),1,1)</f>
        <v>200.08</v>
      </c>
      <c r="E374" s="4">
        <f ca="1">OFFSET(InputPriceData!D$15,CalculationsAndCharts!$A374+$A$11,IF($C$7,8,0),1,1)</f>
        <v>200.22</v>
      </c>
      <c r="F374" s="4">
        <f ca="1">OFFSET(InputPriceData!E$15,CalculationsAndCharts!$A374+$A$11,IF($C$7,8,0),1,1)</f>
        <v>199.1</v>
      </c>
      <c r="G374" s="4">
        <f ca="1">OFFSET(InputPriceData!F$15,CalculationsAndCharts!$A374+$A$11,IF($C$7,8,0),1,1)</f>
        <v>199.46</v>
      </c>
      <c r="H374" s="342">
        <f t="shared" ca="1" si="42"/>
        <v>198.88996283929893</v>
      </c>
      <c r="I374" s="342">
        <f t="shared" ca="1" si="43"/>
        <v>197.50591062541343</v>
      </c>
      <c r="J374" s="340">
        <f t="shared" ca="1" si="44"/>
        <v>1.3840522138853777</v>
      </c>
      <c r="K374" s="170">
        <f t="shared" ca="1" si="40"/>
        <v>1.9156005307610153</v>
      </c>
      <c r="L374" s="341">
        <f t="shared" ca="1" si="41"/>
        <v>1.0231136504317531</v>
      </c>
      <c r="M374" s="341">
        <f t="shared" ca="1" si="45"/>
        <v>-1.0231136504317531</v>
      </c>
      <c r="N374" s="170"/>
      <c r="O374" s="340"/>
      <c r="P374" s="3" t="e">
        <f t="shared" ca="1" si="46"/>
        <v>#N/A</v>
      </c>
      <c r="Q374" s="3">
        <f t="shared" ca="1" si="47"/>
        <v>103968400</v>
      </c>
      <c r="S374" s="99"/>
      <c r="T374" s="350"/>
      <c r="U374" s="350"/>
      <c r="V374" s="349"/>
      <c r="W374" s="313"/>
      <c r="X374" s="302"/>
      <c r="Y374" s="211"/>
      <c r="Z374" s="320"/>
      <c r="AA374" s="246"/>
      <c r="AB374" s="125"/>
      <c r="AC374" s="125"/>
      <c r="AD374" s="125"/>
      <c r="AE374" s="125"/>
      <c r="AF374" s="125"/>
      <c r="AG374" s="125"/>
      <c r="AH374" s="125"/>
      <c r="AJ374" s="125"/>
      <c r="AK374" s="125"/>
      <c r="AM374" s="246"/>
      <c r="AO374" s="246"/>
      <c r="AP374" s="211"/>
      <c r="AQ374" s="211"/>
      <c r="AR374" s="199"/>
      <c r="AT374" s="225"/>
      <c r="AU374" s="225"/>
      <c r="AV374" s="225"/>
      <c r="AW374" s="99"/>
      <c r="AX374" s="199"/>
      <c r="AY374" s="199"/>
      <c r="AZ374" s="37"/>
      <c r="BA374" s="123"/>
      <c r="BB374" s="211"/>
      <c r="BC374" s="211"/>
      <c r="BD374" s="216"/>
      <c r="BE374" s="216"/>
      <c r="BF374" s="101"/>
      <c r="BG374" s="101"/>
      <c r="BH374" s="99"/>
    </row>
    <row r="375" spans="1:60" x14ac:dyDescent="0.25">
      <c r="A375">
        <v>343</v>
      </c>
      <c r="B375" s="61">
        <f ca="1">OFFSET(InputPriceData!B$15,CalculationsAndCharts!$A375+$A$11,0,1,1)</f>
        <v>41971</v>
      </c>
      <c r="C375" s="3">
        <f ca="1">OFFSET(InputPriceData!G$15,CalculationsAndCharts!$A375+$A$11,IF($C$7,8,0),1,1)</f>
        <v>57890100</v>
      </c>
      <c r="D375" s="4">
        <f ca="1">OFFSET(InputPriceData!C$15,CalculationsAndCharts!$A375+$A$11,IF($C$7,8,0),1,1)</f>
        <v>201.14</v>
      </c>
      <c r="E375" s="4">
        <f ca="1">OFFSET(InputPriceData!D$15,CalculationsAndCharts!$A375+$A$11,IF($C$7,8,0),1,1)</f>
        <v>201.51</v>
      </c>
      <c r="F375" s="4">
        <f ca="1">OFFSET(InputPriceData!E$15,CalculationsAndCharts!$A375+$A$11,IF($C$7,8,0),1,1)</f>
        <v>200.58</v>
      </c>
      <c r="G375" s="4">
        <f ca="1">OFFSET(InputPriceData!F$15,CalculationsAndCharts!$A375+$A$11,IF($C$7,8,0),1,1)</f>
        <v>200.86</v>
      </c>
      <c r="H375" s="342">
        <f t="shared" ca="1" si="42"/>
        <v>198.80852895919878</v>
      </c>
      <c r="I375" s="342">
        <f t="shared" ca="1" si="43"/>
        <v>197.32826613681468</v>
      </c>
      <c r="J375" s="340">
        <f t="shared" ca="1" si="44"/>
        <v>1.4802628223839931</v>
      </c>
      <c r="K375" s="170">
        <f t="shared" ca="1" si="40"/>
        <v>2.1911780233322249</v>
      </c>
      <c r="L375" s="341">
        <f t="shared" ca="1" si="41"/>
        <v>1.0072551638250533</v>
      </c>
      <c r="M375" s="341">
        <f t="shared" ca="1" si="45"/>
        <v>-1.0072551638250533</v>
      </c>
      <c r="N375" s="170"/>
      <c r="O375" s="340"/>
      <c r="P375" s="3" t="e">
        <f t="shared" ca="1" si="46"/>
        <v>#N/A</v>
      </c>
      <c r="Q375" s="3">
        <f t="shared" ca="1" si="47"/>
        <v>57890100</v>
      </c>
      <c r="S375" s="99"/>
      <c r="T375" s="350"/>
      <c r="U375" s="350"/>
      <c r="V375" s="349"/>
      <c r="W375" s="313"/>
      <c r="X375" s="302"/>
      <c r="Y375" s="211"/>
      <c r="Z375" s="320"/>
      <c r="AA375" s="246"/>
      <c r="AB375" s="125"/>
      <c r="AC375" s="125"/>
      <c r="AD375" s="125"/>
      <c r="AE375" s="125"/>
      <c r="AF375" s="125"/>
      <c r="AG375" s="125"/>
      <c r="AH375" s="125"/>
      <c r="AJ375" s="125"/>
      <c r="AK375" s="125"/>
      <c r="AM375" s="246"/>
      <c r="AO375" s="246"/>
      <c r="AP375" s="211"/>
      <c r="AQ375" s="211"/>
      <c r="AR375" s="199"/>
      <c r="AT375" s="225"/>
      <c r="AU375" s="225"/>
      <c r="AV375" s="225"/>
      <c r="AW375" s="99"/>
      <c r="AX375" s="199"/>
      <c r="AY375" s="199"/>
      <c r="AZ375" s="37"/>
      <c r="BA375" s="123"/>
      <c r="BB375" s="211"/>
      <c r="BC375" s="211"/>
      <c r="BD375" s="216"/>
      <c r="BE375" s="216"/>
      <c r="BF375" s="101"/>
      <c r="BG375" s="101"/>
      <c r="BH375" s="99"/>
    </row>
    <row r="376" spans="1:60" x14ac:dyDescent="0.25">
      <c r="A376">
        <v>344</v>
      </c>
      <c r="B376" s="61">
        <f ca="1">OFFSET(InputPriceData!B$15,CalculationsAndCharts!$A376+$A$11,0,1,1)</f>
        <v>41969</v>
      </c>
      <c r="C376" s="3">
        <f ca="1">OFFSET(InputPriceData!G$15,CalculationsAndCharts!$A376+$A$11,IF($C$7,8,0),1,1)</f>
        <v>62167800</v>
      </c>
      <c r="D376" s="4">
        <f ca="1">OFFSET(InputPriceData!C$15,CalculationsAndCharts!$A376+$A$11,IF($C$7,8,0),1,1)</f>
        <v>200.95</v>
      </c>
      <c r="E376" s="4">
        <f ca="1">OFFSET(InputPriceData!D$15,CalculationsAndCharts!$A376+$A$11,IF($C$7,8,0),1,1)</f>
        <v>201.4</v>
      </c>
      <c r="F376" s="4">
        <f ca="1">OFFSET(InputPriceData!E$15,CalculationsAndCharts!$A376+$A$11,IF($C$7,8,0),1,1)</f>
        <v>200.7</v>
      </c>
      <c r="G376" s="4">
        <f ca="1">OFFSET(InputPriceData!F$15,CalculationsAndCharts!$A376+$A$11,IF($C$7,8,0),1,1)</f>
        <v>201.29</v>
      </c>
      <c r="H376" s="342">
        <f t="shared" ca="1" si="42"/>
        <v>198.51546166765576</v>
      </c>
      <c r="I376" s="342">
        <f t="shared" ca="1" si="43"/>
        <v>197.00719942197964</v>
      </c>
      <c r="J376" s="340">
        <f t="shared" ca="1" si="44"/>
        <v>1.5082622456759809</v>
      </c>
      <c r="K376" s="170">
        <f t="shared" ca="1" si="40"/>
        <v>2.2748550017315528</v>
      </c>
      <c r="L376" s="341">
        <f t="shared" ca="1" si="41"/>
        <v>0.98813408204689357</v>
      </c>
      <c r="M376" s="341">
        <f t="shared" ca="1" si="45"/>
        <v>-0.98813408204689357</v>
      </c>
      <c r="N376" s="170"/>
      <c r="O376" s="340"/>
      <c r="P376" s="3">
        <f t="shared" ca="1" si="46"/>
        <v>62167800</v>
      </c>
      <c r="Q376" s="3" t="e">
        <f t="shared" ca="1" si="47"/>
        <v>#N/A</v>
      </c>
      <c r="S376" s="99"/>
      <c r="T376" s="350"/>
      <c r="U376" s="350"/>
      <c r="V376" s="349"/>
      <c r="W376" s="313"/>
      <c r="X376" s="302"/>
      <c r="Y376" s="211"/>
      <c r="Z376" s="320"/>
      <c r="AA376" s="246"/>
      <c r="AB376" s="125"/>
      <c r="AC376" s="125"/>
      <c r="AD376" s="125"/>
      <c r="AE376" s="125"/>
      <c r="AF376" s="125"/>
      <c r="AG376" s="125"/>
      <c r="AH376" s="125"/>
      <c r="AJ376" s="125"/>
      <c r="AK376" s="125"/>
      <c r="AM376" s="246"/>
      <c r="AO376" s="246"/>
      <c r="AP376" s="211"/>
      <c r="AQ376" s="211"/>
      <c r="AR376" s="199"/>
      <c r="AT376" s="225"/>
      <c r="AU376" s="225"/>
      <c r="AV376" s="225"/>
      <c r="AW376" s="99"/>
      <c r="AX376" s="199"/>
      <c r="AY376" s="199"/>
      <c r="AZ376" s="37"/>
      <c r="BA376" s="123"/>
      <c r="BB376" s="211"/>
      <c r="BC376" s="211"/>
      <c r="BD376" s="216"/>
      <c r="BE376" s="216"/>
      <c r="BF376" s="101"/>
      <c r="BG376" s="101"/>
      <c r="BH376" s="99"/>
    </row>
    <row r="377" spans="1:60" x14ac:dyDescent="0.25">
      <c r="A377">
        <v>345</v>
      </c>
      <c r="B377" s="61">
        <f ca="1">OFFSET(InputPriceData!B$15,CalculationsAndCharts!$A377+$A$11,0,1,1)</f>
        <v>41968</v>
      </c>
      <c r="C377" s="3">
        <f ca="1">OFFSET(InputPriceData!G$15,CalculationsAndCharts!$A377+$A$11,IF($C$7,8,0),1,1)</f>
        <v>79108300</v>
      </c>
      <c r="D377" s="4">
        <f ca="1">OFFSET(InputPriceData!C$15,CalculationsAndCharts!$A377+$A$11,IF($C$7,8,0),1,1)</f>
        <v>201.19</v>
      </c>
      <c r="E377" s="4">
        <f ca="1">OFFSET(InputPriceData!D$15,CalculationsAndCharts!$A377+$A$11,IF($C$7,8,0),1,1)</f>
        <v>201.43</v>
      </c>
      <c r="F377" s="4">
        <f ca="1">OFFSET(InputPriceData!E$15,CalculationsAndCharts!$A377+$A$11,IF($C$7,8,0),1,1)</f>
        <v>200.47</v>
      </c>
      <c r="G377" s="4">
        <f ca="1">OFFSET(InputPriceData!F$15,CalculationsAndCharts!$A377+$A$11,IF($C$7,8,0),1,1)</f>
        <v>200.77</v>
      </c>
      <c r="H377" s="342">
        <f t="shared" ca="1" si="42"/>
        <v>198.11909904874943</v>
      </c>
      <c r="I377" s="342">
        <f t="shared" ca="1" si="43"/>
        <v>196.61785391488687</v>
      </c>
      <c r="J377" s="340">
        <f t="shared" ca="1" si="44"/>
        <v>1.5012451338624078</v>
      </c>
      <c r="K377" s="170">
        <f t="shared" ca="1" si="40"/>
        <v>2.2537369519455588</v>
      </c>
      <c r="L377" s="341">
        <f t="shared" ca="1" si="41"/>
        <v>0.9673350641003795</v>
      </c>
      <c r="M377" s="341">
        <f t="shared" ca="1" si="45"/>
        <v>-0.9673350641003795</v>
      </c>
      <c r="N377" s="170"/>
      <c r="O377" s="340"/>
      <c r="P377" s="3" t="e">
        <f t="shared" ca="1" si="46"/>
        <v>#N/A</v>
      </c>
      <c r="Q377" s="3">
        <f t="shared" ca="1" si="47"/>
        <v>79108300</v>
      </c>
      <c r="S377" s="99"/>
      <c r="T377" s="350"/>
      <c r="U377" s="350"/>
      <c r="V377" s="349"/>
      <c r="W377" s="313"/>
      <c r="X377" s="302"/>
      <c r="Y377" s="211"/>
      <c r="Z377" s="320"/>
      <c r="AA377" s="246"/>
      <c r="AB377" s="125"/>
      <c r="AC377" s="125"/>
      <c r="AD377" s="125"/>
      <c r="AE377" s="125"/>
      <c r="AF377" s="125"/>
      <c r="AG377" s="125"/>
      <c r="AH377" s="125"/>
      <c r="AJ377" s="125"/>
      <c r="AK377" s="125"/>
      <c r="AM377" s="246"/>
      <c r="AO377" s="246"/>
      <c r="AP377" s="211"/>
      <c r="AQ377" s="211"/>
      <c r="AR377" s="199"/>
      <c r="AT377" s="225"/>
      <c r="AU377" s="225"/>
      <c r="AV377" s="225"/>
      <c r="AW377" s="99"/>
      <c r="AX377" s="199"/>
      <c r="AY377" s="199"/>
      <c r="AZ377" s="37"/>
      <c r="BA377" s="123"/>
      <c r="BB377" s="211"/>
      <c r="BC377" s="211"/>
      <c r="BD377" s="216"/>
      <c r="BE377" s="216"/>
      <c r="BF377" s="101"/>
      <c r="BG377" s="101"/>
      <c r="BH377" s="99"/>
    </row>
    <row r="378" spans="1:60" x14ac:dyDescent="0.25">
      <c r="A378">
        <v>346</v>
      </c>
      <c r="B378" s="61">
        <f ca="1">OFFSET(InputPriceData!B$15,CalculationsAndCharts!$A378+$A$11,0,1,1)</f>
        <v>41967</v>
      </c>
      <c r="C378" s="3">
        <f ca="1">OFFSET(InputPriceData!G$15,CalculationsAndCharts!$A378+$A$11,IF($C$7,8,0),1,1)</f>
        <v>65881000</v>
      </c>
      <c r="D378" s="4">
        <f ca="1">OFFSET(InputPriceData!C$15,CalculationsAndCharts!$A378+$A$11,IF($C$7,8,0),1,1)</f>
        <v>200.83</v>
      </c>
      <c r="E378" s="4">
        <f ca="1">OFFSET(InputPriceData!D$15,CalculationsAndCharts!$A378+$A$11,IF($C$7,8,0),1,1)</f>
        <v>201.04</v>
      </c>
      <c r="F378" s="4">
        <f ca="1">OFFSET(InputPriceData!E$15,CalculationsAndCharts!$A378+$A$11,IF($C$7,8,0),1,1)</f>
        <v>200.58</v>
      </c>
      <c r="G378" s="4">
        <f ca="1">OFFSET(InputPriceData!F$15,CalculationsAndCharts!$A378+$A$11,IF($C$7,8,0),1,1)</f>
        <v>200.92</v>
      </c>
      <c r="H378" s="342">
        <f t="shared" ca="1" si="42"/>
        <v>197.74039891285651</v>
      </c>
      <c r="I378" s="342">
        <f t="shared" ca="1" si="43"/>
        <v>196.24038608896751</v>
      </c>
      <c r="J378" s="340">
        <f t="shared" ca="1" si="44"/>
        <v>1.5000128238888304</v>
      </c>
      <c r="K378" s="170">
        <f t="shared" ca="1" si="40"/>
        <v>2.2500384718309432</v>
      </c>
      <c r="L378" s="341">
        <f t="shared" ca="1" si="41"/>
        <v>0.94625775035427218</v>
      </c>
      <c r="M378" s="341">
        <f t="shared" ca="1" si="45"/>
        <v>-0.94625775035427218</v>
      </c>
      <c r="N378" s="170"/>
      <c r="O378" s="340"/>
      <c r="P378" s="3">
        <f t="shared" ca="1" si="46"/>
        <v>65881000</v>
      </c>
      <c r="Q378" s="3" t="e">
        <f t="shared" ca="1" si="47"/>
        <v>#N/A</v>
      </c>
      <c r="S378" s="99"/>
      <c r="T378" s="350"/>
      <c r="U378" s="350"/>
      <c r="V378" s="349"/>
      <c r="W378" s="313"/>
      <c r="X378" s="302"/>
      <c r="Y378" s="211"/>
      <c r="Z378" s="320"/>
      <c r="AA378" s="246"/>
      <c r="AB378" s="125"/>
      <c r="AC378" s="125"/>
      <c r="AD378" s="125"/>
      <c r="AE378" s="125"/>
      <c r="AF378" s="125"/>
      <c r="AG378" s="125"/>
      <c r="AH378" s="125"/>
      <c r="AJ378" s="125"/>
      <c r="AK378" s="125"/>
      <c r="AM378" s="246"/>
      <c r="AO378" s="246"/>
      <c r="AP378" s="211"/>
      <c r="AQ378" s="211"/>
      <c r="AR378" s="199"/>
      <c r="AT378" s="225"/>
      <c r="AU378" s="225"/>
      <c r="AV378" s="225"/>
      <c r="AW378" s="99"/>
      <c r="AX378" s="199"/>
      <c r="AY378" s="199"/>
      <c r="AZ378" s="37"/>
      <c r="BA378" s="123"/>
      <c r="BB378" s="211"/>
      <c r="BC378" s="211"/>
      <c r="BD378" s="216"/>
      <c r="BE378" s="216"/>
      <c r="BF378" s="101"/>
      <c r="BG378" s="101"/>
      <c r="BH378" s="99"/>
    </row>
    <row r="379" spans="1:60" x14ac:dyDescent="0.25">
      <c r="A379">
        <v>347</v>
      </c>
      <c r="B379" s="61">
        <f ca="1">OFFSET(InputPriceData!B$15,CalculationsAndCharts!$A379+$A$11,0,1,1)</f>
        <v>41964</v>
      </c>
      <c r="C379" s="3">
        <f ca="1">OFFSET(InputPriceData!G$15,CalculationsAndCharts!$A379+$A$11,IF($C$7,8,0),1,1)</f>
        <v>142327300</v>
      </c>
      <c r="D379" s="4">
        <f ca="1">OFFSET(InputPriceData!C$15,CalculationsAndCharts!$A379+$A$11,IF($C$7,8,0),1,1)</f>
        <v>201.29</v>
      </c>
      <c r="E379" s="4">
        <f ca="1">OFFSET(InputPriceData!D$15,CalculationsAndCharts!$A379+$A$11,IF($C$7,8,0),1,1)</f>
        <v>201.48</v>
      </c>
      <c r="F379" s="4">
        <f ca="1">OFFSET(InputPriceData!E$15,CalculationsAndCharts!$A379+$A$11,IF($C$7,8,0),1,1)</f>
        <v>199.68</v>
      </c>
      <c r="G379" s="4">
        <f ca="1">OFFSET(InputPriceData!F$15,CalculationsAndCharts!$A379+$A$11,IF($C$7,8,0),1,1)</f>
        <v>200.36</v>
      </c>
      <c r="H379" s="342">
        <f t="shared" ca="1" si="42"/>
        <v>197.28617018612169</v>
      </c>
      <c r="I379" s="342">
        <f t="shared" ca="1" si="43"/>
        <v>195.81496664251</v>
      </c>
      <c r="J379" s="340">
        <f t="shared" ca="1" si="44"/>
        <v>1.4712035436115287</v>
      </c>
      <c r="K379" s="170">
        <f t="shared" ca="1" si="40"/>
        <v>2.1644398667351195</v>
      </c>
      <c r="L379" s="341">
        <f t="shared" ca="1" si="41"/>
        <v>0.92475948300625699</v>
      </c>
      <c r="M379" s="341">
        <f t="shared" ca="1" si="45"/>
        <v>-0.92475948300625699</v>
      </c>
      <c r="N379" s="170"/>
      <c r="O379" s="340"/>
      <c r="P379" s="3" t="e">
        <f t="shared" ca="1" si="46"/>
        <v>#N/A</v>
      </c>
      <c r="Q379" s="3">
        <f t="shared" ca="1" si="47"/>
        <v>142327300</v>
      </c>
      <c r="S379" s="99"/>
      <c r="T379" s="350"/>
      <c r="U379" s="350"/>
      <c r="V379" s="349"/>
      <c r="W379" s="313"/>
      <c r="X379" s="302"/>
      <c r="Y379" s="211"/>
      <c r="Z379" s="320"/>
      <c r="AA379" s="246"/>
      <c r="AB379" s="125"/>
      <c r="AC379" s="125"/>
      <c r="AD379" s="125"/>
      <c r="AE379" s="125"/>
      <c r="AF379" s="125"/>
      <c r="AG379" s="125"/>
      <c r="AH379" s="125"/>
      <c r="AJ379" s="125"/>
      <c r="AK379" s="125"/>
      <c r="AM379" s="246"/>
      <c r="AO379" s="246"/>
      <c r="AP379" s="211"/>
      <c r="AQ379" s="211"/>
      <c r="AR379" s="199"/>
      <c r="AT379" s="225"/>
      <c r="AU379" s="225"/>
      <c r="AV379" s="225"/>
      <c r="AW379" s="99"/>
      <c r="AX379" s="199"/>
      <c r="AY379" s="199"/>
      <c r="AZ379" s="37"/>
      <c r="BA379" s="123"/>
      <c r="BB379" s="211"/>
      <c r="BC379" s="211"/>
      <c r="BD379" s="216"/>
      <c r="BE379" s="216"/>
      <c r="BF379" s="101"/>
      <c r="BG379" s="101"/>
      <c r="BH379" s="99"/>
    </row>
    <row r="380" spans="1:60" x14ac:dyDescent="0.25">
      <c r="A380">
        <v>348</v>
      </c>
      <c r="B380" s="61">
        <f ca="1">OFFSET(InputPriceData!B$15,CalculationsAndCharts!$A380+$A$11,0,1,1)</f>
        <v>41963</v>
      </c>
      <c r="C380" s="3">
        <f ca="1">OFFSET(InputPriceData!G$15,CalculationsAndCharts!$A380+$A$11,IF($C$7,8,0),1,1)</f>
        <v>72840300</v>
      </c>
      <c r="D380" s="4">
        <f ca="1">OFFSET(InputPriceData!C$15,CalculationsAndCharts!$A380+$A$11,IF($C$7,8,0),1,1)</f>
        <v>198.01</v>
      </c>
      <c r="E380" s="4">
        <f ca="1">OFFSET(InputPriceData!D$15,CalculationsAndCharts!$A380+$A$11,IF($C$7,8,0),1,1)</f>
        <v>199.42</v>
      </c>
      <c r="F380" s="4">
        <f ca="1">OFFSET(InputPriceData!E$15,CalculationsAndCharts!$A380+$A$11,IF($C$7,8,0),1,1)</f>
        <v>197.93</v>
      </c>
      <c r="G380" s="4">
        <f ca="1">OFFSET(InputPriceData!F$15,CalculationsAndCharts!$A380+$A$11,IF($C$7,8,0),1,1)</f>
        <v>199.29</v>
      </c>
      <c r="H380" s="342">
        <f t="shared" ca="1" si="42"/>
        <v>196.84705164128195</v>
      </c>
      <c r="I380" s="342">
        <f t="shared" ca="1" si="43"/>
        <v>195.40178179182911</v>
      </c>
      <c r="J380" s="340">
        <f t="shared" ca="1" si="44"/>
        <v>1.445269849452665</v>
      </c>
      <c r="K380" s="170">
        <f t="shared" ca="1" si="40"/>
        <v>2.0888049377369291</v>
      </c>
      <c r="L380" s="341">
        <f t="shared" ca="1" si="41"/>
        <v>0.90452373600162828</v>
      </c>
      <c r="M380" s="341">
        <f t="shared" ca="1" si="45"/>
        <v>-0.90452373600162828</v>
      </c>
      <c r="N380" s="170"/>
      <c r="O380" s="340"/>
      <c r="P380" s="3">
        <f t="shared" ca="1" si="46"/>
        <v>72840300</v>
      </c>
      <c r="Q380" s="3" t="e">
        <f t="shared" ca="1" si="47"/>
        <v>#N/A</v>
      </c>
      <c r="S380" s="99"/>
      <c r="T380" s="350"/>
      <c r="U380" s="350"/>
      <c r="V380" s="349"/>
      <c r="W380" s="313"/>
      <c r="X380" s="302"/>
      <c r="Y380" s="211"/>
      <c r="Z380" s="320"/>
      <c r="AA380" s="246"/>
      <c r="AB380" s="125"/>
      <c r="AC380" s="125"/>
      <c r="AD380" s="125"/>
      <c r="AE380" s="125"/>
      <c r="AF380" s="125"/>
      <c r="AG380" s="125"/>
      <c r="AH380" s="125"/>
      <c r="AJ380" s="125"/>
      <c r="AK380" s="125"/>
      <c r="AM380" s="246"/>
      <c r="AO380" s="246"/>
      <c r="AP380" s="211"/>
      <c r="AQ380" s="211"/>
      <c r="AR380" s="199"/>
      <c r="AT380" s="225"/>
      <c r="AU380" s="225"/>
      <c r="AV380" s="225"/>
      <c r="AW380" s="99"/>
      <c r="AX380" s="199"/>
      <c r="AY380" s="199"/>
      <c r="AZ380" s="37"/>
      <c r="BA380" s="123"/>
      <c r="BB380" s="211"/>
      <c r="BC380" s="211"/>
      <c r="BD380" s="216"/>
      <c r="BE380" s="216"/>
      <c r="BF380" s="101"/>
      <c r="BG380" s="101"/>
      <c r="BH380" s="99"/>
    </row>
    <row r="381" spans="1:60" x14ac:dyDescent="0.25">
      <c r="A381">
        <v>349</v>
      </c>
      <c r="B381" s="61">
        <f ca="1">OFFSET(InputPriceData!B$15,CalculationsAndCharts!$A381+$A$11,0,1,1)</f>
        <v>41962</v>
      </c>
      <c r="C381" s="3">
        <f ca="1">OFFSET(InputPriceData!G$15,CalculationsAndCharts!$A381+$A$11,IF($C$7,8,0),1,1)</f>
        <v>82373000</v>
      </c>
      <c r="D381" s="4">
        <f ca="1">OFFSET(InputPriceData!C$15,CalculationsAndCharts!$A381+$A$11,IF($C$7,8,0),1,1)</f>
        <v>199.03</v>
      </c>
      <c r="E381" s="4">
        <f ca="1">OFFSET(InputPriceData!D$15,CalculationsAndCharts!$A381+$A$11,IF($C$7,8,0),1,1)</f>
        <v>199.26</v>
      </c>
      <c r="F381" s="4">
        <f ca="1">OFFSET(InputPriceData!E$15,CalculationsAndCharts!$A381+$A$11,IF($C$7,8,0),1,1)</f>
        <v>198.05</v>
      </c>
      <c r="G381" s="4">
        <f ca="1">OFFSET(InputPriceData!F$15,CalculationsAndCharts!$A381+$A$11,IF($C$7,8,0),1,1)</f>
        <v>198.94</v>
      </c>
      <c r="H381" s="342">
        <f t="shared" ca="1" si="42"/>
        <v>196.49805901860793</v>
      </c>
      <c r="I381" s="342">
        <f t="shared" ca="1" si="43"/>
        <v>195.04830740926815</v>
      </c>
      <c r="J381" s="340">
        <f t="shared" ca="1" si="44"/>
        <v>1.4497516093396319</v>
      </c>
      <c r="K381" s="170">
        <f t="shared" ca="1" si="40"/>
        <v>2.1017797287828528</v>
      </c>
      <c r="L381" s="341">
        <f t="shared" ca="1" si="41"/>
        <v>0.88567523586372165</v>
      </c>
      <c r="M381" s="341">
        <f t="shared" ca="1" si="45"/>
        <v>-0.88567523586372165</v>
      </c>
      <c r="N381" s="170"/>
      <c r="O381" s="340"/>
      <c r="P381" s="3" t="e">
        <f t="shared" ca="1" si="46"/>
        <v>#N/A</v>
      </c>
      <c r="Q381" s="3">
        <f t="shared" ca="1" si="47"/>
        <v>82373000</v>
      </c>
      <c r="S381" s="99"/>
      <c r="T381" s="350"/>
      <c r="U381" s="350"/>
      <c r="V381" s="349"/>
      <c r="W381" s="313"/>
      <c r="X381" s="302"/>
      <c r="Y381" s="211"/>
      <c r="Z381" s="320"/>
      <c r="AA381" s="246"/>
      <c r="AB381" s="125"/>
      <c r="AC381" s="125"/>
      <c r="AD381" s="125"/>
      <c r="AE381" s="125"/>
      <c r="AF381" s="125"/>
      <c r="AG381" s="125"/>
      <c r="AH381" s="125"/>
      <c r="AJ381" s="125"/>
      <c r="AK381" s="125"/>
      <c r="AM381" s="246"/>
      <c r="AO381" s="246"/>
      <c r="AP381" s="211"/>
      <c r="AQ381" s="211"/>
      <c r="AR381" s="199"/>
      <c r="AT381" s="225"/>
      <c r="AU381" s="225"/>
      <c r="AV381" s="225"/>
      <c r="AW381" s="99"/>
      <c r="AX381" s="199"/>
      <c r="AY381" s="199"/>
      <c r="AZ381" s="37"/>
      <c r="BA381" s="123"/>
      <c r="BB381" s="211"/>
      <c r="BC381" s="211"/>
      <c r="BD381" s="216"/>
      <c r="BE381" s="216"/>
      <c r="BF381" s="101"/>
      <c r="BG381" s="101"/>
      <c r="BH381" s="99"/>
    </row>
    <row r="382" spans="1:60" x14ac:dyDescent="0.25">
      <c r="A382">
        <v>350</v>
      </c>
      <c r="B382" s="61">
        <f ca="1">OFFSET(InputPriceData!B$15,CalculationsAndCharts!$A382+$A$11,0,1,1)</f>
        <v>41961</v>
      </c>
      <c r="C382" s="3">
        <f ca="1">OFFSET(InputPriceData!G$15,CalculationsAndCharts!$A382+$A$11,IF($C$7,8,0),1,1)</f>
        <v>76068000</v>
      </c>
      <c r="D382" s="4">
        <f ca="1">OFFSET(InputPriceData!C$15,CalculationsAndCharts!$A382+$A$11,IF($C$7,8,0),1,1)</f>
        <v>198.18</v>
      </c>
      <c r="E382" s="4">
        <f ca="1">OFFSET(InputPriceData!D$15,CalculationsAndCharts!$A382+$A$11,IF($C$7,8,0),1,1)</f>
        <v>199.62</v>
      </c>
      <c r="F382" s="4">
        <f ca="1">OFFSET(InputPriceData!E$15,CalculationsAndCharts!$A382+$A$11,IF($C$7,8,0),1,1)</f>
        <v>198.18</v>
      </c>
      <c r="G382" s="4">
        <f ca="1">OFFSET(InputPriceData!F$15,CalculationsAndCharts!$A382+$A$11,IF($C$7,8,0),1,1)</f>
        <v>199.26</v>
      </c>
      <c r="H382" s="342">
        <f t="shared" ca="1" si="42"/>
        <v>196.14921030698048</v>
      </c>
      <c r="I382" s="342">
        <f t="shared" ca="1" si="43"/>
        <v>194.69451717374707</v>
      </c>
      <c r="J382" s="340">
        <f t="shared" ca="1" si="44"/>
        <v>1.4546931332332567</v>
      </c>
      <c r="K382" s="170">
        <f t="shared" ca="1" si="40"/>
        <v>2.1161321118759893</v>
      </c>
      <c r="L382" s="341">
        <f t="shared" ca="1" si="41"/>
        <v>0.86664087295002323</v>
      </c>
      <c r="M382" s="341">
        <f t="shared" ca="1" si="45"/>
        <v>-0.86664087295002323</v>
      </c>
      <c r="N382" s="170"/>
      <c r="O382" s="340"/>
      <c r="P382" s="3">
        <f t="shared" ca="1" si="46"/>
        <v>76068000</v>
      </c>
      <c r="Q382" s="3" t="e">
        <f t="shared" ca="1" si="47"/>
        <v>#N/A</v>
      </c>
      <c r="S382" s="99"/>
      <c r="T382" s="350"/>
      <c r="U382" s="350"/>
      <c r="V382" s="349"/>
      <c r="W382" s="313"/>
      <c r="X382" s="302"/>
      <c r="Y382" s="211"/>
      <c r="Z382" s="320"/>
      <c r="AA382" s="246"/>
      <c r="AB382" s="125"/>
      <c r="AC382" s="125"/>
      <c r="AD382" s="125"/>
      <c r="AE382" s="125"/>
      <c r="AF382" s="125"/>
      <c r="AG382" s="125"/>
      <c r="AH382" s="125"/>
      <c r="AJ382" s="125"/>
      <c r="AK382" s="125"/>
      <c r="AM382" s="246"/>
      <c r="AO382" s="246"/>
      <c r="AP382" s="211"/>
      <c r="AQ382" s="211"/>
      <c r="AR382" s="199"/>
      <c r="AT382" s="225"/>
      <c r="AU382" s="225"/>
      <c r="AV382" s="225"/>
      <c r="AW382" s="99"/>
      <c r="AX382" s="199"/>
      <c r="AY382" s="199"/>
      <c r="AZ382" s="37"/>
      <c r="BA382" s="123"/>
      <c r="BB382" s="211"/>
      <c r="BC382" s="211"/>
      <c r="BD382" s="216"/>
      <c r="BE382" s="216"/>
      <c r="BF382" s="101"/>
      <c r="BG382" s="101"/>
      <c r="BH382" s="99"/>
    </row>
    <row r="383" spans="1:60" x14ac:dyDescent="0.25">
      <c r="A383">
        <v>351</v>
      </c>
      <c r="B383" s="61">
        <f ca="1">OFFSET(InputPriceData!B$15,CalculationsAndCharts!$A383+$A$11,0,1,1)</f>
        <v>41960</v>
      </c>
      <c r="C383" s="3">
        <f ca="1">OFFSET(InputPriceData!G$15,CalculationsAndCharts!$A383+$A$11,IF($C$7,8,0),1,1)</f>
        <v>80441000</v>
      </c>
      <c r="D383" s="4">
        <f ca="1">OFFSET(InputPriceData!C$15,CalculationsAndCharts!$A383+$A$11,IF($C$7,8,0),1,1)</f>
        <v>197.61</v>
      </c>
      <c r="E383" s="4">
        <f ca="1">OFFSET(InputPriceData!D$15,CalculationsAndCharts!$A383+$A$11,IF($C$7,8,0),1,1)</f>
        <v>198.32</v>
      </c>
      <c r="F383" s="4">
        <f ca="1">OFFSET(InputPriceData!E$15,CalculationsAndCharts!$A383+$A$11,IF($C$7,8,0),1,1)</f>
        <v>197.42</v>
      </c>
      <c r="G383" s="4">
        <f ca="1">OFFSET(InputPriceData!F$15,CalculationsAndCharts!$A383+$A$11,IF($C$7,8,0),1,1)</f>
        <v>198.12</v>
      </c>
      <c r="H383" s="342">
        <f t="shared" ca="1" si="42"/>
        <v>195.70481177940627</v>
      </c>
      <c r="I383" s="342">
        <f t="shared" ca="1" si="43"/>
        <v>194.27947328045138</v>
      </c>
      <c r="J383" s="340">
        <f t="shared" ca="1" si="44"/>
        <v>1.4253384989547482</v>
      </c>
      <c r="K383" s="170">
        <f t="shared" ca="1" si="40"/>
        <v>2.0315898366025746</v>
      </c>
      <c r="L383" s="341">
        <f t="shared" ca="1" si="41"/>
        <v>0.8475538093946583</v>
      </c>
      <c r="M383" s="341">
        <f t="shared" ca="1" si="45"/>
        <v>-0.8475538093946583</v>
      </c>
      <c r="N383" s="170"/>
      <c r="O383" s="340"/>
      <c r="P383" s="3">
        <f t="shared" ca="1" si="46"/>
        <v>80441000</v>
      </c>
      <c r="Q383" s="3" t="e">
        <f t="shared" ca="1" si="47"/>
        <v>#N/A</v>
      </c>
      <c r="S383" s="99"/>
      <c r="T383" s="350"/>
      <c r="U383" s="350"/>
      <c r="V383" s="349"/>
      <c r="W383" s="313"/>
      <c r="X383" s="302"/>
      <c r="Y383" s="211"/>
      <c r="Z383" s="320"/>
      <c r="AA383" s="246"/>
      <c r="AB383" s="125"/>
      <c r="AC383" s="125"/>
      <c r="AD383" s="125"/>
      <c r="AE383" s="125"/>
      <c r="AF383" s="125"/>
      <c r="AG383" s="125"/>
      <c r="AH383" s="125"/>
      <c r="AJ383" s="125"/>
      <c r="AK383" s="125"/>
      <c r="AM383" s="246"/>
      <c r="AO383" s="246"/>
      <c r="AP383" s="211"/>
      <c r="AQ383" s="211"/>
      <c r="AR383" s="199"/>
      <c r="AT383" s="225"/>
      <c r="AU383" s="225"/>
      <c r="AV383" s="225"/>
      <c r="AW383" s="99"/>
      <c r="AX383" s="199"/>
      <c r="AY383" s="199"/>
      <c r="AZ383" s="37"/>
      <c r="BA383" s="123"/>
      <c r="BB383" s="211"/>
      <c r="BC383" s="211"/>
      <c r="BD383" s="216"/>
      <c r="BE383" s="216"/>
      <c r="BF383" s="101"/>
      <c r="BG383" s="101"/>
      <c r="BH383" s="99"/>
    </row>
    <row r="384" spans="1:60" x14ac:dyDescent="0.25">
      <c r="A384">
        <v>352</v>
      </c>
      <c r="B384" s="61">
        <f ca="1">OFFSET(InputPriceData!B$15,CalculationsAndCharts!$A384+$A$11,0,1,1)</f>
        <v>41957</v>
      </c>
      <c r="C384" s="3">
        <f ca="1">OFFSET(InputPriceData!G$15,CalculationsAndCharts!$A384+$A$11,IF($C$7,8,0),1,1)</f>
        <v>80417500</v>
      </c>
      <c r="D384" s="4">
        <f ca="1">OFFSET(InputPriceData!C$15,CalculationsAndCharts!$A384+$A$11,IF($C$7,8,0),1,1)</f>
        <v>197.86</v>
      </c>
      <c r="E384" s="4">
        <f ca="1">OFFSET(InputPriceData!D$15,CalculationsAndCharts!$A384+$A$11,IF($C$7,8,0),1,1)</f>
        <v>198.23</v>
      </c>
      <c r="F384" s="4">
        <f ca="1">OFFSET(InputPriceData!E$15,CalculationsAndCharts!$A384+$A$11,IF($C$7,8,0),1,1)</f>
        <v>197.49</v>
      </c>
      <c r="G384" s="4">
        <f ca="1">OFFSET(InputPriceData!F$15,CalculationsAndCharts!$A384+$A$11,IF($C$7,8,0),1,1)</f>
        <v>197.99</v>
      </c>
      <c r="H384" s="342">
        <f t="shared" ca="1" si="42"/>
        <v>195.35978489075003</v>
      </c>
      <c r="I384" s="342">
        <f t="shared" ca="1" si="43"/>
        <v>193.93033448776518</v>
      </c>
      <c r="J384" s="340">
        <f t="shared" ca="1" si="44"/>
        <v>1.4294504029847268</v>
      </c>
      <c r="K384" s="170">
        <f t="shared" ca="1" si="40"/>
        <v>2.043328454593198</v>
      </c>
      <c r="L384" s="341">
        <f t="shared" ca="1" si="41"/>
        <v>0.83030241240814584</v>
      </c>
      <c r="M384" s="341">
        <f t="shared" ca="1" si="45"/>
        <v>-0.83030241240814584</v>
      </c>
      <c r="N384" s="170"/>
      <c r="O384" s="340"/>
      <c r="P384" s="3">
        <f t="shared" ca="1" si="46"/>
        <v>80417500</v>
      </c>
      <c r="Q384" s="3" t="e">
        <f t="shared" ca="1" si="47"/>
        <v>#N/A</v>
      </c>
      <c r="S384" s="99"/>
      <c r="T384" s="350"/>
      <c r="U384" s="350"/>
      <c r="V384" s="349"/>
      <c r="W384" s="313"/>
      <c r="X384" s="302"/>
      <c r="Y384" s="211"/>
      <c r="Z384" s="320"/>
      <c r="AA384" s="246"/>
      <c r="AB384" s="125"/>
      <c r="AC384" s="125"/>
      <c r="AD384" s="125"/>
      <c r="AE384" s="125"/>
      <c r="AF384" s="125"/>
      <c r="AG384" s="125"/>
      <c r="AH384" s="125"/>
      <c r="AJ384" s="125"/>
      <c r="AK384" s="125"/>
      <c r="AM384" s="246"/>
      <c r="AO384" s="246"/>
      <c r="AP384" s="211"/>
      <c r="AQ384" s="211"/>
      <c r="AR384" s="199"/>
      <c r="AT384" s="225"/>
      <c r="AU384" s="225"/>
      <c r="AV384" s="225"/>
      <c r="AW384" s="99"/>
      <c r="AX384" s="199"/>
      <c r="AY384" s="199"/>
      <c r="AZ384" s="37"/>
      <c r="BA384" s="123"/>
      <c r="BB384" s="211"/>
      <c r="BC384" s="211"/>
      <c r="BD384" s="216"/>
      <c r="BE384" s="216"/>
      <c r="BF384" s="101"/>
      <c r="BG384" s="101"/>
      <c r="BH384" s="99"/>
    </row>
    <row r="385" spans="1:60" x14ac:dyDescent="0.25">
      <c r="A385">
        <v>353</v>
      </c>
      <c r="B385" s="61">
        <f ca="1">OFFSET(InputPriceData!B$15,CalculationsAndCharts!$A385+$A$11,0,1,1)</f>
        <v>41956</v>
      </c>
      <c r="C385" s="3">
        <f ca="1">OFFSET(InputPriceData!G$15,CalculationsAndCharts!$A385+$A$11,IF($C$7,8,0),1,1)</f>
        <v>85358000</v>
      </c>
      <c r="D385" s="4">
        <f ca="1">OFFSET(InputPriceData!C$15,CalculationsAndCharts!$A385+$A$11,IF($C$7,8,0),1,1)</f>
        <v>197.91</v>
      </c>
      <c r="E385" s="4">
        <f ca="1">OFFSET(InputPriceData!D$15,CalculationsAndCharts!$A385+$A$11,IF($C$7,8,0),1,1)</f>
        <v>198.56</v>
      </c>
      <c r="F385" s="4">
        <f ca="1">OFFSET(InputPriceData!E$15,CalculationsAndCharts!$A385+$A$11,IF($C$7,8,0),1,1)</f>
        <v>196.99</v>
      </c>
      <c r="G385" s="4">
        <f ca="1">OFFSET(InputPriceData!F$15,CalculationsAndCharts!$A385+$A$11,IF($C$7,8,0),1,1)</f>
        <v>197.94</v>
      </c>
      <c r="H385" s="342">
        <f t="shared" ca="1" si="42"/>
        <v>194.98403987514288</v>
      </c>
      <c r="I385" s="342">
        <f t="shared" ca="1" si="43"/>
        <v>193.56127398665294</v>
      </c>
      <c r="J385" s="340">
        <f t="shared" ca="1" si="44"/>
        <v>1.422765888489832</v>
      </c>
      <c r="K385" s="170">
        <f t="shared" ca="1" si="40"/>
        <v>2.024262773450261</v>
      </c>
      <c r="L385" s="341">
        <f t="shared" ca="1" si="41"/>
        <v>0.81283044694008466</v>
      </c>
      <c r="M385" s="341">
        <f t="shared" ca="1" si="45"/>
        <v>-0.81283044694008466</v>
      </c>
      <c r="N385" s="170"/>
      <c r="O385" s="340"/>
      <c r="P385" s="3">
        <f t="shared" ca="1" si="46"/>
        <v>85358000</v>
      </c>
      <c r="Q385" s="3" t="e">
        <f t="shared" ca="1" si="47"/>
        <v>#N/A</v>
      </c>
      <c r="S385" s="99"/>
      <c r="T385" s="350"/>
      <c r="U385" s="350"/>
      <c r="V385" s="349"/>
      <c r="W385" s="313"/>
      <c r="X385" s="302"/>
      <c r="Y385" s="211"/>
      <c r="Z385" s="320"/>
      <c r="AA385" s="246"/>
      <c r="AB385" s="125"/>
      <c r="AC385" s="125"/>
      <c r="AD385" s="125"/>
      <c r="AE385" s="125"/>
      <c r="AF385" s="125"/>
      <c r="AG385" s="125"/>
      <c r="AH385" s="125"/>
      <c r="AJ385" s="125"/>
      <c r="AK385" s="125"/>
      <c r="AM385" s="246"/>
      <c r="AO385" s="246"/>
      <c r="AP385" s="211"/>
      <c r="AQ385" s="211"/>
      <c r="AR385" s="199"/>
      <c r="AT385" s="225"/>
      <c r="AU385" s="225"/>
      <c r="AV385" s="225"/>
      <c r="AW385" s="99"/>
      <c r="AX385" s="199"/>
      <c r="AY385" s="199"/>
      <c r="AZ385" s="37"/>
      <c r="BA385" s="123"/>
      <c r="BB385" s="211"/>
      <c r="BC385" s="211"/>
      <c r="BD385" s="216"/>
      <c r="BE385" s="216"/>
      <c r="BF385" s="101"/>
      <c r="BG385" s="101"/>
      <c r="BH385" s="99"/>
    </row>
    <row r="386" spans="1:60" x14ac:dyDescent="0.25">
      <c r="A386">
        <v>354</v>
      </c>
      <c r="B386" s="61">
        <f ca="1">OFFSET(InputPriceData!B$15,CalculationsAndCharts!$A386+$A$11,0,1,1)</f>
        <v>41955</v>
      </c>
      <c r="C386" s="3">
        <f ca="1">OFFSET(InputPriceData!G$15,CalculationsAndCharts!$A386+$A$11,IF($C$7,8,0),1,1)</f>
        <v>90120300</v>
      </c>
      <c r="D386" s="4">
        <f ca="1">OFFSET(InputPriceData!C$15,CalculationsAndCharts!$A386+$A$11,IF($C$7,8,0),1,1)</f>
        <v>197.13</v>
      </c>
      <c r="E386" s="4">
        <f ca="1">OFFSET(InputPriceData!D$15,CalculationsAndCharts!$A386+$A$11,IF($C$7,8,0),1,1)</f>
        <v>197.99</v>
      </c>
      <c r="F386" s="4">
        <f ca="1">OFFSET(InputPriceData!E$15,CalculationsAndCharts!$A386+$A$11,IF($C$7,8,0),1,1)</f>
        <v>197.09</v>
      </c>
      <c r="G386" s="4">
        <f ca="1">OFFSET(InputPriceData!F$15,CalculationsAndCharts!$A386+$A$11,IF($C$7,8,0),1,1)</f>
        <v>197.72</v>
      </c>
      <c r="H386" s="342">
        <f t="shared" ca="1" si="42"/>
        <v>194.56175985730616</v>
      </c>
      <c r="I386" s="342">
        <f t="shared" ca="1" si="43"/>
        <v>193.16320798543958</v>
      </c>
      <c r="J386" s="340">
        <f t="shared" ca="1" si="44"/>
        <v>1.3985518718664609</v>
      </c>
      <c r="K386" s="170">
        <f t="shared" ca="1" si="40"/>
        <v>1.9559473383011816</v>
      </c>
      <c r="L386" s="341">
        <f t="shared" ca="1" si="41"/>
        <v>0.79488324733741722</v>
      </c>
      <c r="M386" s="341">
        <f t="shared" ca="1" si="45"/>
        <v>-0.79488324733741722</v>
      </c>
      <c r="N386" s="170"/>
      <c r="O386" s="340"/>
      <c r="P386" s="3">
        <f t="shared" ca="1" si="46"/>
        <v>90120300</v>
      </c>
      <c r="Q386" s="3" t="e">
        <f t="shared" ca="1" si="47"/>
        <v>#N/A</v>
      </c>
      <c r="S386" s="99"/>
      <c r="T386" s="350"/>
      <c r="U386" s="350"/>
      <c r="V386" s="349"/>
      <c r="W386" s="313"/>
      <c r="X386" s="302"/>
      <c r="Y386" s="211"/>
      <c r="Z386" s="320"/>
      <c r="AA386" s="246"/>
      <c r="AB386" s="125"/>
      <c r="AC386" s="125"/>
      <c r="AD386" s="125"/>
      <c r="AE386" s="125"/>
      <c r="AF386" s="125"/>
      <c r="AG386" s="125"/>
      <c r="AH386" s="125"/>
      <c r="AJ386" s="125"/>
      <c r="AK386" s="125"/>
      <c r="AM386" s="246"/>
      <c r="AO386" s="246"/>
      <c r="AP386" s="211"/>
      <c r="AQ386" s="211"/>
      <c r="AR386" s="199"/>
      <c r="AT386" s="225"/>
      <c r="AU386" s="225"/>
      <c r="AV386" s="225"/>
      <c r="AW386" s="99"/>
      <c r="AX386" s="199"/>
      <c r="AY386" s="199"/>
      <c r="AZ386" s="37"/>
      <c r="BA386" s="123"/>
      <c r="BB386" s="211"/>
      <c r="BC386" s="211"/>
      <c r="BD386" s="216"/>
      <c r="BE386" s="216"/>
      <c r="BF386" s="101"/>
      <c r="BG386" s="101"/>
      <c r="BH386" s="99"/>
    </row>
    <row r="387" spans="1:60" x14ac:dyDescent="0.25">
      <c r="A387">
        <v>355</v>
      </c>
      <c r="B387" s="61">
        <f ca="1">OFFSET(InputPriceData!B$15,CalculationsAndCharts!$A387+$A$11,0,1,1)</f>
        <v>41954</v>
      </c>
      <c r="C387" s="3">
        <f ca="1">OFFSET(InputPriceData!G$15,CalculationsAndCharts!$A387+$A$11,IF($C$7,8,0),1,1)</f>
        <v>54499400</v>
      </c>
      <c r="D387" s="4">
        <f ca="1">OFFSET(InputPriceData!C$15,CalculationsAndCharts!$A387+$A$11,IF($C$7,8,0),1,1)</f>
        <v>197.82</v>
      </c>
      <c r="E387" s="4">
        <f ca="1">OFFSET(InputPriceData!D$15,CalculationsAndCharts!$A387+$A$11,IF($C$7,8,0),1,1)</f>
        <v>198.06</v>
      </c>
      <c r="F387" s="4">
        <f ca="1">OFFSET(InputPriceData!E$15,CalculationsAndCharts!$A387+$A$11,IF($C$7,8,0),1,1)</f>
        <v>197.42</v>
      </c>
      <c r="G387" s="4">
        <f ca="1">OFFSET(InputPriceData!F$15,CalculationsAndCharts!$A387+$A$11,IF($C$7,8,0),1,1)</f>
        <v>197.93</v>
      </c>
      <c r="H387" s="342">
        <f t="shared" ca="1" si="42"/>
        <v>194.11058269406419</v>
      </c>
      <c r="I387" s="342">
        <f t="shared" ca="1" si="43"/>
        <v>192.74895416593409</v>
      </c>
      <c r="J387" s="340">
        <f t="shared" ca="1" si="44"/>
        <v>1.3616285281299647</v>
      </c>
      <c r="K387" s="170">
        <f t="shared" ca="1" si="40"/>
        <v>1.8540322486173741</v>
      </c>
      <c r="L387" s="341">
        <f t="shared" ca="1" si="41"/>
        <v>0.77767795738801915</v>
      </c>
      <c r="M387" s="341">
        <f t="shared" ca="1" si="45"/>
        <v>-0.77767795738801915</v>
      </c>
      <c r="N387" s="170"/>
      <c r="O387" s="340"/>
      <c r="P387" s="3">
        <f t="shared" ca="1" si="46"/>
        <v>54499400</v>
      </c>
      <c r="Q387" s="3" t="e">
        <f t="shared" ca="1" si="47"/>
        <v>#N/A</v>
      </c>
      <c r="S387" s="99"/>
      <c r="T387" s="350"/>
      <c r="U387" s="350"/>
      <c r="V387" s="349"/>
      <c r="W387" s="313"/>
      <c r="X387" s="302"/>
      <c r="Y387" s="211"/>
      <c r="Z387" s="320"/>
      <c r="AA387" s="246"/>
      <c r="AB387" s="125"/>
      <c r="AC387" s="125"/>
      <c r="AD387" s="125"/>
      <c r="AE387" s="125"/>
      <c r="AF387" s="125"/>
      <c r="AG387" s="125"/>
      <c r="AH387" s="125"/>
      <c r="AJ387" s="125"/>
      <c r="AK387" s="125"/>
      <c r="AM387" s="246"/>
      <c r="AO387" s="246"/>
      <c r="AP387" s="211"/>
      <c r="AQ387" s="211"/>
      <c r="AR387" s="199"/>
      <c r="AT387" s="225"/>
      <c r="AU387" s="225"/>
      <c r="AV387" s="225"/>
      <c r="AW387" s="99"/>
      <c r="AX387" s="199"/>
      <c r="AY387" s="199"/>
      <c r="AZ387" s="37"/>
      <c r="BA387" s="123"/>
      <c r="BB387" s="211"/>
      <c r="BC387" s="211"/>
      <c r="BD387" s="216"/>
      <c r="BE387" s="216"/>
      <c r="BF387" s="101"/>
      <c r="BG387" s="101"/>
      <c r="BH387" s="99"/>
    </row>
    <row r="388" spans="1:60" x14ac:dyDescent="0.25">
      <c r="A388">
        <v>356</v>
      </c>
      <c r="B388" s="61">
        <f ca="1">OFFSET(InputPriceData!B$15,CalculationsAndCharts!$A388+$A$11,0,1,1)</f>
        <v>41953</v>
      </c>
      <c r="C388" s="3">
        <f ca="1">OFFSET(InputPriceData!G$15,CalculationsAndCharts!$A388+$A$11,IF($C$7,8,0),1,1)</f>
        <v>66319000</v>
      </c>
      <c r="D388" s="4">
        <f ca="1">OFFSET(InputPriceData!C$15,CalculationsAndCharts!$A388+$A$11,IF($C$7,8,0),1,1)</f>
        <v>197.16</v>
      </c>
      <c r="E388" s="4">
        <f ca="1">OFFSET(InputPriceData!D$15,CalculationsAndCharts!$A388+$A$11,IF($C$7,8,0),1,1)</f>
        <v>197.8</v>
      </c>
      <c r="F388" s="4">
        <f ca="1">OFFSET(InputPriceData!E$15,CalculationsAndCharts!$A388+$A$11,IF($C$7,8,0),1,1)</f>
        <v>196.92</v>
      </c>
      <c r="G388" s="4">
        <f ca="1">OFFSET(InputPriceData!F$15,CalculationsAndCharts!$A388+$A$11,IF($C$7,8,0),1,1)</f>
        <v>197.74</v>
      </c>
      <c r="H388" s="342">
        <f t="shared" ca="1" si="42"/>
        <v>193.56495165035906</v>
      </c>
      <c r="I388" s="342">
        <f t="shared" ca="1" si="43"/>
        <v>192.27794999920084</v>
      </c>
      <c r="J388" s="340">
        <f t="shared" ca="1" si="44"/>
        <v>1.2870016511581008</v>
      </c>
      <c r="K388" s="170">
        <f t="shared" ca="1" si="40"/>
        <v>1.6563732500836779</v>
      </c>
      <c r="L388" s="341">
        <f t="shared" ca="1" si="41"/>
        <v>0.76127747408015378</v>
      </c>
      <c r="M388" s="341">
        <f t="shared" ca="1" si="45"/>
        <v>-0.76127747408015378</v>
      </c>
      <c r="N388" s="170"/>
      <c r="O388" s="340"/>
      <c r="P388" s="3">
        <f t="shared" ca="1" si="46"/>
        <v>66319000</v>
      </c>
      <c r="Q388" s="3" t="e">
        <f t="shared" ca="1" si="47"/>
        <v>#N/A</v>
      </c>
      <c r="S388" s="99"/>
      <c r="T388" s="350"/>
      <c r="U388" s="350"/>
      <c r="V388" s="349"/>
      <c r="W388" s="313"/>
      <c r="X388" s="302"/>
      <c r="Y388" s="211"/>
      <c r="Z388" s="320"/>
      <c r="AA388" s="246"/>
      <c r="AB388" s="125"/>
      <c r="AC388" s="125"/>
      <c r="AD388" s="125"/>
      <c r="AE388" s="125"/>
      <c r="AF388" s="125"/>
      <c r="AG388" s="125"/>
      <c r="AH388" s="125"/>
      <c r="AJ388" s="125"/>
      <c r="AK388" s="125"/>
      <c r="AM388" s="246"/>
      <c r="AO388" s="246"/>
      <c r="AP388" s="211"/>
      <c r="AQ388" s="211"/>
      <c r="AR388" s="199"/>
      <c r="AT388" s="225"/>
      <c r="AU388" s="225"/>
      <c r="AV388" s="225"/>
      <c r="AW388" s="99"/>
      <c r="AX388" s="199"/>
      <c r="AY388" s="199"/>
      <c r="AZ388" s="37"/>
      <c r="BA388" s="123"/>
      <c r="BB388" s="211"/>
      <c r="BC388" s="211"/>
      <c r="BD388" s="216"/>
      <c r="BE388" s="216"/>
      <c r="BF388" s="101"/>
      <c r="BG388" s="101"/>
      <c r="BH388" s="99"/>
    </row>
    <row r="389" spans="1:60" x14ac:dyDescent="0.25">
      <c r="A389">
        <v>357</v>
      </c>
      <c r="B389" s="61">
        <f ca="1">OFFSET(InputPriceData!B$15,CalculationsAndCharts!$A389+$A$11,0,1,1)</f>
        <v>41950</v>
      </c>
      <c r="C389" s="3">
        <f ca="1">OFFSET(InputPriceData!G$15,CalculationsAndCharts!$A389+$A$11,IF($C$7,8,0),1,1)</f>
        <v>89540000</v>
      </c>
      <c r="D389" s="4">
        <f ca="1">OFFSET(InputPriceData!C$15,CalculationsAndCharts!$A389+$A$11,IF($C$7,8,0),1,1)</f>
        <v>196.95</v>
      </c>
      <c r="E389" s="4">
        <f ca="1">OFFSET(InputPriceData!D$15,CalculationsAndCharts!$A389+$A$11,IF($C$7,8,0),1,1)</f>
        <v>197.37</v>
      </c>
      <c r="F389" s="4">
        <f ca="1">OFFSET(InputPriceData!E$15,CalculationsAndCharts!$A389+$A$11,IF($C$7,8,0),1,1)</f>
        <v>196.41</v>
      </c>
      <c r="G389" s="4">
        <f ca="1">OFFSET(InputPriceData!F$15,CalculationsAndCharts!$A389+$A$11,IF($C$7,8,0),1,1)</f>
        <v>197.12</v>
      </c>
      <c r="H389" s="342">
        <f t="shared" ca="1" si="42"/>
        <v>192.96851617183893</v>
      </c>
      <c r="I389" s="342">
        <f t="shared" ca="1" si="43"/>
        <v>191.78139999912821</v>
      </c>
      <c r="J389" s="340">
        <f t="shared" ca="1" si="44"/>
        <v>1.1871161727106063</v>
      </c>
      <c r="K389" s="170">
        <f t="shared" ca="1" si="40"/>
        <v>1.4092448075110782</v>
      </c>
      <c r="L389" s="341">
        <f t="shared" ca="1" si="41"/>
        <v>0.74666641754314955</v>
      </c>
      <c r="M389" s="341">
        <f t="shared" ca="1" si="45"/>
        <v>-0.74666641754314955</v>
      </c>
      <c r="N389" s="170"/>
      <c r="O389" s="340"/>
      <c r="P389" s="3">
        <f t="shared" ca="1" si="46"/>
        <v>89540000</v>
      </c>
      <c r="Q389" s="3" t="e">
        <f t="shared" ca="1" si="47"/>
        <v>#N/A</v>
      </c>
      <c r="S389" s="99"/>
      <c r="T389" s="350"/>
      <c r="U389" s="350"/>
      <c r="V389" s="349"/>
      <c r="W389" s="313"/>
      <c r="X389" s="302"/>
      <c r="Y389" s="211"/>
      <c r="Z389" s="320"/>
      <c r="AA389" s="246"/>
      <c r="AB389" s="125"/>
      <c r="AC389" s="125"/>
      <c r="AD389" s="125"/>
      <c r="AE389" s="125"/>
      <c r="AF389" s="125"/>
      <c r="AG389" s="125"/>
      <c r="AH389" s="125"/>
      <c r="AJ389" s="125"/>
      <c r="AK389" s="125"/>
      <c r="AM389" s="246"/>
      <c r="AO389" s="246"/>
      <c r="AP389" s="211"/>
      <c r="AQ389" s="211"/>
      <c r="AR389" s="199"/>
      <c r="AT389" s="225"/>
      <c r="AU389" s="225"/>
      <c r="AV389" s="225"/>
      <c r="AW389" s="99"/>
      <c r="AX389" s="199"/>
      <c r="AY389" s="199"/>
      <c r="AZ389" s="37"/>
      <c r="BA389" s="123"/>
      <c r="BB389" s="211"/>
      <c r="BC389" s="211"/>
      <c r="BD389" s="216"/>
      <c r="BE389" s="216"/>
      <c r="BF389" s="101"/>
      <c r="BG389" s="101"/>
      <c r="BH389" s="99"/>
    </row>
    <row r="390" spans="1:60" x14ac:dyDescent="0.25">
      <c r="A390">
        <v>358</v>
      </c>
      <c r="B390" s="61">
        <f ca="1">OFFSET(InputPriceData!B$15,CalculationsAndCharts!$A390+$A$11,0,1,1)</f>
        <v>41949</v>
      </c>
      <c r="C390" s="3">
        <f ca="1">OFFSET(InputPriceData!G$15,CalculationsAndCharts!$A390+$A$11,IF($C$7,8,0),1,1)</f>
        <v>107089000</v>
      </c>
      <c r="D390" s="4">
        <f ca="1">OFFSET(InputPriceData!C$15,CalculationsAndCharts!$A390+$A$11,IF($C$7,8,0),1,1)</f>
        <v>196.2</v>
      </c>
      <c r="E390" s="4">
        <f ca="1">OFFSET(InputPriceData!D$15,CalculationsAndCharts!$A390+$A$11,IF($C$7,8,0),1,1)</f>
        <v>197.04</v>
      </c>
      <c r="F390" s="4">
        <f ca="1">OFFSET(InputPriceData!E$15,CalculationsAndCharts!$A390+$A$11,IF($C$7,8,0),1,1)</f>
        <v>195.47</v>
      </c>
      <c r="G390" s="4">
        <f ca="1">OFFSET(InputPriceData!F$15,CalculationsAndCharts!$A390+$A$11,IF($C$7,8,0),1,1)</f>
        <v>196.93</v>
      </c>
      <c r="H390" s="342">
        <f t="shared" ca="1" si="42"/>
        <v>192.37544705353022</v>
      </c>
      <c r="I390" s="342">
        <f t="shared" ca="1" si="43"/>
        <v>191.29607272632168</v>
      </c>
      <c r="J390" s="340">
        <f t="shared" ca="1" si="44"/>
        <v>1.0793743272083969</v>
      </c>
      <c r="K390" s="170">
        <f t="shared" ca="1" si="40"/>
        <v>1.1650489382365794</v>
      </c>
      <c r="L390" s="341">
        <f t="shared" ca="1" si="41"/>
        <v>0.73424695888574676</v>
      </c>
      <c r="M390" s="341">
        <f t="shared" ca="1" si="45"/>
        <v>-0.73424695888574676</v>
      </c>
      <c r="N390" s="170"/>
      <c r="O390" s="340"/>
      <c r="P390" s="3">
        <f t="shared" ca="1" si="46"/>
        <v>107089000</v>
      </c>
      <c r="Q390" s="3" t="e">
        <f t="shared" ca="1" si="47"/>
        <v>#N/A</v>
      </c>
      <c r="S390" s="99"/>
      <c r="T390" s="350"/>
      <c r="U390" s="350"/>
      <c r="V390" s="349"/>
      <c r="W390" s="313"/>
      <c r="X390" s="302"/>
      <c r="Y390" s="211"/>
      <c r="Z390" s="320"/>
      <c r="AA390" s="246"/>
      <c r="AB390" s="125"/>
      <c r="AC390" s="125"/>
      <c r="AD390" s="125"/>
      <c r="AE390" s="125"/>
      <c r="AF390" s="125"/>
      <c r="AG390" s="125"/>
      <c r="AH390" s="125"/>
      <c r="AJ390" s="125"/>
      <c r="AK390" s="125"/>
      <c r="AM390" s="246"/>
      <c r="AO390" s="246"/>
      <c r="AP390" s="211"/>
      <c r="AQ390" s="211"/>
      <c r="AR390" s="199"/>
      <c r="AT390" s="225"/>
      <c r="AU390" s="225"/>
      <c r="AV390" s="225"/>
      <c r="AW390" s="99"/>
      <c r="AX390" s="199"/>
      <c r="AY390" s="199"/>
      <c r="AZ390" s="37"/>
      <c r="BA390" s="123"/>
      <c r="BB390" s="211"/>
      <c r="BC390" s="211"/>
      <c r="BD390" s="216"/>
      <c r="BE390" s="216"/>
      <c r="BF390" s="101"/>
      <c r="BG390" s="101"/>
      <c r="BH390" s="99"/>
    </row>
    <row r="391" spans="1:60" x14ac:dyDescent="0.25">
      <c r="A391">
        <v>359</v>
      </c>
      <c r="B391" s="61">
        <f ca="1">OFFSET(InputPriceData!B$15,CalculationsAndCharts!$A391+$A$11,0,1,1)</f>
        <v>41948</v>
      </c>
      <c r="C391" s="3">
        <f ca="1">OFFSET(InputPriceData!G$15,CalculationsAndCharts!$A391+$A$11,IF($C$7,8,0),1,1)</f>
        <v>91709000</v>
      </c>
      <c r="D391" s="4">
        <f ca="1">OFFSET(InputPriceData!C$15,CalculationsAndCharts!$A391+$A$11,IF($C$7,8,0),1,1)</f>
        <v>196.34</v>
      </c>
      <c r="E391" s="4">
        <f ca="1">OFFSET(InputPriceData!D$15,CalculationsAndCharts!$A391+$A$11,IF($C$7,8,0),1,1)</f>
        <v>196.39</v>
      </c>
      <c r="F391" s="4">
        <f ca="1">OFFSET(InputPriceData!E$15,CalculationsAndCharts!$A391+$A$11,IF($C$7,8,0),1,1)</f>
        <v>195.29</v>
      </c>
      <c r="G391" s="4">
        <f ca="1">OFFSET(InputPriceData!F$15,CalculationsAndCharts!$A391+$A$11,IF($C$7,8,0),1,1)</f>
        <v>196.15</v>
      </c>
      <c r="H391" s="342">
        <f t="shared" ca="1" si="42"/>
        <v>191.72479663260594</v>
      </c>
      <c r="I391" s="342">
        <f t="shared" ca="1" si="43"/>
        <v>190.78389751962368</v>
      </c>
      <c r="J391" s="340">
        <f t="shared" ca="1" si="44"/>
        <v>0.94089911298215645</v>
      </c>
      <c r="K391" s="170">
        <f t="shared" ca="1" si="40"/>
        <v>0.88529114081060878</v>
      </c>
      <c r="L391" s="341">
        <f t="shared" ca="1" si="41"/>
        <v>0.72429963719313872</v>
      </c>
      <c r="M391" s="341">
        <f t="shared" ca="1" si="45"/>
        <v>-0.72429963719313872</v>
      </c>
      <c r="N391" s="170"/>
      <c r="O391" s="340"/>
      <c r="P391" s="3" t="e">
        <f t="shared" ca="1" si="46"/>
        <v>#N/A</v>
      </c>
      <c r="Q391" s="3">
        <f t="shared" ca="1" si="47"/>
        <v>91709000</v>
      </c>
      <c r="S391" s="99"/>
      <c r="T391" s="350"/>
      <c r="U391" s="350"/>
      <c r="V391" s="349"/>
      <c r="W391" s="313"/>
      <c r="X391" s="302"/>
      <c r="Y391" s="211"/>
      <c r="Z391" s="320"/>
      <c r="AA391" s="246"/>
      <c r="AB391" s="125"/>
      <c r="AC391" s="125"/>
      <c r="AD391" s="125"/>
      <c r="AE391" s="125"/>
      <c r="AF391" s="125"/>
      <c r="AG391" s="125"/>
      <c r="AH391" s="125"/>
      <c r="AJ391" s="125"/>
      <c r="AK391" s="125"/>
      <c r="AM391" s="246"/>
      <c r="AO391" s="246"/>
      <c r="AP391" s="211"/>
      <c r="AQ391" s="211"/>
      <c r="AR391" s="199"/>
      <c r="AT391" s="225"/>
      <c r="AU391" s="225"/>
      <c r="AV391" s="225"/>
      <c r="AW391" s="99"/>
      <c r="AX391" s="199"/>
      <c r="AY391" s="199"/>
      <c r="AZ391" s="37"/>
      <c r="BA391" s="123"/>
      <c r="BB391" s="211"/>
      <c r="BC391" s="211"/>
      <c r="BD391" s="216"/>
      <c r="BE391" s="216"/>
      <c r="BF391" s="101"/>
      <c r="BG391" s="101"/>
      <c r="BH391" s="99"/>
    </row>
    <row r="392" spans="1:60" x14ac:dyDescent="0.25">
      <c r="A392">
        <v>360</v>
      </c>
      <c r="B392" s="61">
        <f ca="1">OFFSET(InputPriceData!B$15,CalculationsAndCharts!$A392+$A$11,0,1,1)</f>
        <v>41947</v>
      </c>
      <c r="C392" s="3">
        <f ca="1">OFFSET(InputPriceData!G$15,CalculationsAndCharts!$A392+$A$11,IF($C$7,8,0),1,1)</f>
        <v>93343000</v>
      </c>
      <c r="D392" s="4">
        <f ca="1">OFFSET(InputPriceData!C$15,CalculationsAndCharts!$A392+$A$11,IF($C$7,8,0),1,1)</f>
        <v>195.07</v>
      </c>
      <c r="E392" s="4">
        <f ca="1">OFFSET(InputPriceData!D$15,CalculationsAndCharts!$A392+$A$11,IF($C$7,8,0),1,1)</f>
        <v>195.43</v>
      </c>
      <c r="F392" s="4">
        <f ca="1">OFFSET(InputPriceData!E$15,CalculationsAndCharts!$A392+$A$11,IF($C$7,8,0),1,1)</f>
        <v>193.94</v>
      </c>
      <c r="G392" s="4">
        <f ca="1">OFFSET(InputPriceData!F$15,CalculationsAndCharts!$A392+$A$11,IF($C$7,8,0),1,1)</f>
        <v>194.92</v>
      </c>
      <c r="H392" s="342">
        <f t="shared" ca="1" si="42"/>
        <v>191.0926247229782</v>
      </c>
      <c r="I392" s="342">
        <f t="shared" ca="1" si="43"/>
        <v>190.29607002140764</v>
      </c>
      <c r="J392" s="340">
        <f t="shared" ca="1" si="44"/>
        <v>0.79655470157045283</v>
      </c>
      <c r="K392" s="170">
        <f t="shared" ca="1" si="40"/>
        <v>0.63449939259399313</v>
      </c>
      <c r="L392" s="341">
        <f t="shared" ca="1" si="41"/>
        <v>0.71706004321059269</v>
      </c>
      <c r="M392" s="341">
        <f t="shared" ca="1" si="45"/>
        <v>-0.71706004321059269</v>
      </c>
      <c r="N392" s="170"/>
      <c r="O392" s="340"/>
      <c r="P392" s="3" t="e">
        <f t="shared" ca="1" si="46"/>
        <v>#N/A</v>
      </c>
      <c r="Q392" s="3">
        <f t="shared" ca="1" si="47"/>
        <v>93343000</v>
      </c>
      <c r="S392" s="99"/>
      <c r="T392" s="350"/>
      <c r="U392" s="350"/>
      <c r="V392" s="349"/>
      <c r="W392" s="313"/>
      <c r="X392" s="302"/>
      <c r="Y392" s="211"/>
      <c r="Z392" s="320"/>
      <c r="AA392" s="246"/>
      <c r="AB392" s="125"/>
      <c r="AC392" s="125"/>
      <c r="AD392" s="125"/>
      <c r="AE392" s="125"/>
      <c r="AF392" s="125"/>
      <c r="AG392" s="125"/>
      <c r="AH392" s="125"/>
      <c r="AJ392" s="125"/>
      <c r="AK392" s="125"/>
      <c r="AM392" s="246"/>
      <c r="AO392" s="246"/>
      <c r="AP392" s="211"/>
      <c r="AQ392" s="211"/>
      <c r="AR392" s="199"/>
      <c r="AT392" s="225"/>
      <c r="AU392" s="225"/>
      <c r="AV392" s="225"/>
      <c r="AW392" s="99"/>
      <c r="AX392" s="199"/>
      <c r="AY392" s="199"/>
      <c r="AZ392" s="37"/>
      <c r="BA392" s="123"/>
      <c r="BB392" s="211"/>
      <c r="BC392" s="211"/>
      <c r="BD392" s="216"/>
      <c r="BE392" s="216"/>
      <c r="BF392" s="101"/>
      <c r="BG392" s="101"/>
      <c r="BH392" s="99"/>
    </row>
    <row r="393" spans="1:60" x14ac:dyDescent="0.25">
      <c r="A393">
        <v>361</v>
      </c>
      <c r="B393" s="61">
        <f ca="1">OFFSET(InputPriceData!B$15,CalculationsAndCharts!$A393+$A$11,0,1,1)</f>
        <v>41946</v>
      </c>
      <c r="C393" s="3">
        <f ca="1">OFFSET(InputPriceData!G$15,CalculationsAndCharts!$A393+$A$11,IF($C$7,8,0),1,1)</f>
        <v>93600000</v>
      </c>
      <c r="D393" s="4">
        <f ca="1">OFFSET(InputPriceData!C$15,CalculationsAndCharts!$A393+$A$11,IF($C$7,8,0),1,1)</f>
        <v>195.74</v>
      </c>
      <c r="E393" s="4">
        <f ca="1">OFFSET(InputPriceData!D$15,CalculationsAndCharts!$A393+$A$11,IF($C$7,8,0),1,1)</f>
        <v>196.26</v>
      </c>
      <c r="F393" s="4">
        <f ca="1">OFFSET(InputPriceData!E$15,CalculationsAndCharts!$A393+$A$11,IF($C$7,8,0),1,1)</f>
        <v>195.15</v>
      </c>
      <c r="G393" s="4">
        <f ca="1">OFFSET(InputPriceData!F$15,CalculationsAndCharts!$A393+$A$11,IF($C$7,8,0),1,1)</f>
        <v>195.6</v>
      </c>
      <c r="H393" s="342">
        <f t="shared" ca="1" si="42"/>
        <v>190.5458568262608</v>
      </c>
      <c r="I393" s="342">
        <f t="shared" ca="1" si="43"/>
        <v>189.87571275062652</v>
      </c>
      <c r="J393" s="340">
        <f t="shared" ca="1" si="44"/>
        <v>0.67014407563416656</v>
      </c>
      <c r="K393" s="170">
        <f t="shared" ca="1" si="40"/>
        <v>0.44909308210757154</v>
      </c>
      <c r="L393" s="341">
        <f t="shared" ca="1" si="41"/>
        <v>0.71190678053971668</v>
      </c>
      <c r="M393" s="341">
        <f t="shared" ca="1" si="45"/>
        <v>-0.71190678053971668</v>
      </c>
      <c r="N393" s="170"/>
      <c r="O393" s="340"/>
      <c r="P393" s="3" t="e">
        <f t="shared" ca="1" si="46"/>
        <v>#N/A</v>
      </c>
      <c r="Q393" s="3">
        <f t="shared" ca="1" si="47"/>
        <v>93600000</v>
      </c>
      <c r="S393" s="99"/>
      <c r="T393" s="350"/>
      <c r="U393" s="350"/>
      <c r="V393" s="349"/>
      <c r="W393" s="313"/>
      <c r="X393" s="302"/>
      <c r="Y393" s="211"/>
      <c r="Z393" s="320"/>
      <c r="AA393" s="246"/>
      <c r="AB393" s="125"/>
      <c r="AC393" s="125"/>
      <c r="AD393" s="125"/>
      <c r="AE393" s="125"/>
      <c r="AF393" s="125"/>
      <c r="AG393" s="125"/>
      <c r="AH393" s="125"/>
      <c r="AJ393" s="125"/>
      <c r="AK393" s="125"/>
      <c r="AM393" s="246"/>
      <c r="AO393" s="246"/>
      <c r="AP393" s="211"/>
      <c r="AQ393" s="211"/>
      <c r="AR393" s="199"/>
      <c r="AT393" s="225"/>
      <c r="AU393" s="225"/>
      <c r="AV393" s="225"/>
      <c r="AW393" s="99"/>
      <c r="AX393" s="199"/>
      <c r="AY393" s="199"/>
      <c r="AZ393" s="37"/>
      <c r="BA393" s="123"/>
      <c r="BB393" s="211"/>
      <c r="BC393" s="211"/>
      <c r="BD393" s="216"/>
      <c r="BE393" s="216"/>
      <c r="BF393" s="101"/>
      <c r="BG393" s="101"/>
      <c r="BH393" s="99"/>
    </row>
    <row r="394" spans="1:60" x14ac:dyDescent="0.25">
      <c r="A394">
        <v>362</v>
      </c>
      <c r="B394" s="61">
        <f ca="1">OFFSET(InputPriceData!B$15,CalculationsAndCharts!$A394+$A$11,0,1,1)</f>
        <v>41943</v>
      </c>
      <c r="C394" s="3">
        <f ca="1">OFFSET(InputPriceData!G$15,CalculationsAndCharts!$A394+$A$11,IF($C$7,8,0),1,1)</f>
        <v>146903000</v>
      </c>
      <c r="D394" s="4">
        <f ca="1">OFFSET(InputPriceData!C$15,CalculationsAndCharts!$A394+$A$11,IF($C$7,8,0),1,1)</f>
        <v>195.61</v>
      </c>
      <c r="E394" s="4">
        <f ca="1">OFFSET(InputPriceData!D$15,CalculationsAndCharts!$A394+$A$11,IF($C$7,8,0),1,1)</f>
        <v>195.65</v>
      </c>
      <c r="F394" s="4">
        <f ca="1">OFFSET(InputPriceData!E$15,CalculationsAndCharts!$A394+$A$11,IF($C$7,8,0),1,1)</f>
        <v>194.63</v>
      </c>
      <c r="G394" s="4">
        <f ca="1">OFFSET(InputPriceData!F$15,CalculationsAndCharts!$A394+$A$11,IF($C$7,8,0),1,1)</f>
        <v>195.49</v>
      </c>
      <c r="H394" s="342">
        <f t="shared" ca="1" si="42"/>
        <v>189.82383637286949</v>
      </c>
      <c r="I394" s="342">
        <f t="shared" ca="1" si="43"/>
        <v>189.35532300068348</v>
      </c>
      <c r="J394" s="340">
        <f t="shared" ca="1" si="44"/>
        <v>0.46851337218588646</v>
      </c>
      <c r="K394" s="170">
        <f t="shared" ca="1" si="40"/>
        <v>0.21950477991699097</v>
      </c>
      <c r="L394" s="341">
        <f t="shared" ca="1" si="41"/>
        <v>0.70792283486487395</v>
      </c>
      <c r="M394" s="341">
        <f t="shared" ca="1" si="45"/>
        <v>-0.70792283486487395</v>
      </c>
      <c r="N394" s="170"/>
      <c r="O394" s="340"/>
      <c r="P394" s="3" t="e">
        <f t="shared" ca="1" si="46"/>
        <v>#N/A</v>
      </c>
      <c r="Q394" s="3">
        <f t="shared" ca="1" si="47"/>
        <v>146903000</v>
      </c>
      <c r="S394" s="99"/>
      <c r="T394" s="350"/>
      <c r="U394" s="350"/>
      <c r="V394" s="349"/>
      <c r="W394" s="313"/>
      <c r="X394" s="302"/>
      <c r="Y394" s="211"/>
      <c r="Z394" s="320"/>
      <c r="AA394" s="246"/>
      <c r="AB394" s="125"/>
      <c r="AC394" s="125"/>
      <c r="AD394" s="125"/>
      <c r="AE394" s="125"/>
      <c r="AF394" s="125"/>
      <c r="AG394" s="125"/>
      <c r="AH394" s="125"/>
      <c r="AJ394" s="125"/>
      <c r="AK394" s="125"/>
      <c r="AM394" s="246"/>
      <c r="AO394" s="246"/>
      <c r="AP394" s="211"/>
      <c r="AQ394" s="211"/>
      <c r="AR394" s="199"/>
      <c r="AT394" s="225"/>
      <c r="AU394" s="225"/>
      <c r="AV394" s="225"/>
      <c r="AW394" s="99"/>
      <c r="AX394" s="199"/>
      <c r="AY394" s="199"/>
      <c r="AZ394" s="37"/>
      <c r="BA394" s="123"/>
      <c r="BB394" s="211"/>
      <c r="BC394" s="211"/>
      <c r="BD394" s="216"/>
      <c r="BE394" s="216"/>
      <c r="BF394" s="101"/>
      <c r="BG394" s="101"/>
      <c r="BH394" s="99"/>
    </row>
    <row r="395" spans="1:60" x14ac:dyDescent="0.25">
      <c r="A395">
        <v>363</v>
      </c>
      <c r="B395" s="61">
        <f ca="1">OFFSET(InputPriceData!B$15,CalculationsAndCharts!$A395+$A$11,0,1,1)</f>
        <v>41942</v>
      </c>
      <c r="C395" s="3">
        <f ca="1">OFFSET(InputPriceData!G$15,CalculationsAndCharts!$A395+$A$11,IF($C$7,8,0),1,1)</f>
        <v>113330000</v>
      </c>
      <c r="D395" s="4">
        <f ca="1">OFFSET(InputPriceData!C$15,CalculationsAndCharts!$A395+$A$11,IF($C$7,8,0),1,1)</f>
        <v>191.53</v>
      </c>
      <c r="E395" s="4">
        <f ca="1">OFFSET(InputPriceData!D$15,CalculationsAndCharts!$A395+$A$11,IF($C$7,8,0),1,1)</f>
        <v>193.83</v>
      </c>
      <c r="F395" s="4">
        <f ca="1">OFFSET(InputPriceData!E$15,CalculationsAndCharts!$A395+$A$11,IF($C$7,8,0),1,1)</f>
        <v>191.36</v>
      </c>
      <c r="G395" s="4">
        <f ca="1">OFFSET(InputPriceData!F$15,CalculationsAndCharts!$A395+$A$11,IF($C$7,8,0),1,1)</f>
        <v>193.28</v>
      </c>
      <c r="H395" s="342">
        <f t="shared" ca="1" si="42"/>
        <v>189.01438442613656</v>
      </c>
      <c r="I395" s="342">
        <f t="shared" ca="1" si="43"/>
        <v>188.79762509165474</v>
      </c>
      <c r="J395" s="340">
        <f t="shared" ca="1" si="44"/>
        <v>0.21675933448171966</v>
      </c>
      <c r="K395" s="170">
        <f t="shared" ca="1" si="40"/>
        <v>4.6984609084958023E-2</v>
      </c>
      <c r="L395" s="341">
        <f t="shared" ca="1" si="41"/>
        <v>0.70624718558899924</v>
      </c>
      <c r="M395" s="341">
        <f t="shared" ca="1" si="45"/>
        <v>-0.70624718558899924</v>
      </c>
      <c r="N395" s="170"/>
      <c r="O395" s="340"/>
      <c r="P395" s="3">
        <f t="shared" ca="1" si="46"/>
        <v>113330000</v>
      </c>
      <c r="Q395" s="3" t="e">
        <f t="shared" ca="1" si="47"/>
        <v>#N/A</v>
      </c>
      <c r="S395" s="99"/>
      <c r="T395" s="350"/>
      <c r="U395" s="350"/>
      <c r="V395" s="349"/>
      <c r="W395" s="313"/>
      <c r="X395" s="302"/>
      <c r="Y395" s="211"/>
      <c r="Z395" s="320"/>
      <c r="AA395" s="246"/>
      <c r="AB395" s="125"/>
      <c r="AC395" s="125"/>
      <c r="AD395" s="125"/>
      <c r="AE395" s="125"/>
      <c r="AF395" s="125"/>
      <c r="AG395" s="125"/>
      <c r="AH395" s="125"/>
      <c r="AJ395" s="125"/>
      <c r="AK395" s="125"/>
      <c r="AM395" s="246"/>
      <c r="AO395" s="246"/>
      <c r="AP395" s="211"/>
      <c r="AQ395" s="211"/>
      <c r="AR395" s="199"/>
      <c r="AT395" s="225"/>
      <c r="AU395" s="225"/>
      <c r="AV395" s="225"/>
      <c r="AW395" s="99"/>
      <c r="AX395" s="199"/>
      <c r="AY395" s="199"/>
      <c r="AZ395" s="37"/>
      <c r="BA395" s="123"/>
      <c r="BB395" s="211"/>
      <c r="BC395" s="211"/>
      <c r="BD395" s="216"/>
      <c r="BE395" s="216"/>
      <c r="BF395" s="101"/>
      <c r="BG395" s="101"/>
      <c r="BH395" s="99"/>
    </row>
    <row r="396" spans="1:60" x14ac:dyDescent="0.25">
      <c r="A396">
        <v>364</v>
      </c>
      <c r="B396" s="61">
        <f ca="1">OFFSET(InputPriceData!B$15,CalculationsAndCharts!$A396+$A$11,0,1,1)</f>
        <v>41941</v>
      </c>
      <c r="C396" s="3">
        <f ca="1">OFFSET(InputPriceData!G$15,CalculationsAndCharts!$A396+$A$11,IF($C$7,8,0),1,1)</f>
        <v>142557000</v>
      </c>
      <c r="D396" s="4">
        <f ca="1">OFFSET(InputPriceData!C$15,CalculationsAndCharts!$A396+$A$11,IF($C$7,8,0),1,1)</f>
        <v>192.48</v>
      </c>
      <c r="E396" s="4">
        <f ca="1">OFFSET(InputPriceData!D$15,CalculationsAndCharts!$A396+$A$11,IF($C$7,8,0),1,1)</f>
        <v>193.03</v>
      </c>
      <c r="F396" s="4">
        <f ca="1">OFFSET(InputPriceData!E$15,CalculationsAndCharts!$A396+$A$11,IF($C$7,8,0),1,1)</f>
        <v>190.78</v>
      </c>
      <c r="G396" s="4">
        <f ca="1">OFFSET(InputPriceData!F$15,CalculationsAndCharts!$A396+$A$11,IF($C$7,8,0),1,1)</f>
        <v>192.05</v>
      </c>
      <c r="H396" s="342">
        <f t="shared" ca="1" si="42"/>
        <v>188.40501077272751</v>
      </c>
      <c r="I396" s="342">
        <f t="shared" ca="1" si="43"/>
        <v>188.39013646362338</v>
      </c>
      <c r="J396" s="340">
        <f t="shared" ca="1" si="44"/>
        <v>1.4874309104034422E-2</v>
      </c>
      <c r="K396" s="170">
        <f t="shared" ca="1" si="40"/>
        <v>2.2124507132236131E-4</v>
      </c>
      <c r="L396" s="341">
        <f t="shared" ca="1" si="41"/>
        <v>0.70607186147008116</v>
      </c>
      <c r="M396" s="341">
        <f t="shared" ca="1" si="45"/>
        <v>-0.70607186147008116</v>
      </c>
      <c r="N396" s="170"/>
      <c r="O396" s="340"/>
      <c r="P396" s="3" t="e">
        <f t="shared" ca="1" si="46"/>
        <v>#N/A</v>
      </c>
      <c r="Q396" s="3">
        <f t="shared" ca="1" si="47"/>
        <v>142557000</v>
      </c>
      <c r="S396" s="99"/>
      <c r="T396" s="350"/>
      <c r="U396" s="350"/>
      <c r="V396" s="349"/>
      <c r="W396" s="313"/>
      <c r="X396" s="302"/>
      <c r="Y396" s="211"/>
      <c r="Z396" s="320"/>
      <c r="AA396" s="246"/>
      <c r="AB396" s="125"/>
      <c r="AC396" s="125"/>
      <c r="AD396" s="125"/>
      <c r="AE396" s="125"/>
      <c r="AF396" s="125"/>
      <c r="AG396" s="125"/>
      <c r="AH396" s="125"/>
      <c r="AJ396" s="125"/>
      <c r="AK396" s="125"/>
      <c r="AM396" s="246"/>
      <c r="AO396" s="246"/>
      <c r="AP396" s="211"/>
      <c r="AQ396" s="211"/>
      <c r="AR396" s="199"/>
      <c r="AT396" s="225"/>
      <c r="AU396" s="225"/>
      <c r="AV396" s="225"/>
      <c r="AW396" s="99"/>
      <c r="AX396" s="199"/>
      <c r="AY396" s="199"/>
      <c r="AZ396" s="37"/>
      <c r="BA396" s="123"/>
      <c r="BB396" s="211"/>
      <c r="BC396" s="211"/>
      <c r="BD396" s="216"/>
      <c r="BE396" s="216"/>
      <c r="BF396" s="101"/>
      <c r="BG396" s="101"/>
      <c r="BH396" s="99"/>
    </row>
    <row r="397" spans="1:60" x14ac:dyDescent="0.25">
      <c r="A397">
        <v>365</v>
      </c>
      <c r="B397" s="61">
        <f ca="1">OFFSET(InputPriceData!B$15,CalculationsAndCharts!$A397+$A$11,0,1,1)</f>
        <v>41940</v>
      </c>
      <c r="C397" s="3">
        <f ca="1">OFFSET(InputPriceData!G$15,CalculationsAndCharts!$A397+$A$11,IF($C$7,8,0),1,1)</f>
        <v>106736000</v>
      </c>
      <c r="D397" s="4">
        <f ca="1">OFFSET(InputPriceData!C$15,CalculationsAndCharts!$A397+$A$11,IF($C$7,8,0),1,1)</f>
        <v>190.8</v>
      </c>
      <c r="E397" s="4">
        <f ca="1">OFFSET(InputPriceData!D$15,CalculationsAndCharts!$A397+$A$11,IF($C$7,8,0),1,1)</f>
        <v>192.35</v>
      </c>
      <c r="F397" s="4">
        <f ca="1">OFFSET(InputPriceData!E$15,CalculationsAndCharts!$A397+$A$11,IF($C$7,8,0),1,1)</f>
        <v>190.71</v>
      </c>
      <c r="G397" s="4">
        <f ca="1">OFFSET(InputPriceData!F$15,CalculationsAndCharts!$A397+$A$11,IF($C$7,8,0),1,1)</f>
        <v>192.34</v>
      </c>
      <c r="H397" s="342">
        <f t="shared" ca="1" si="42"/>
        <v>187.88429802597429</v>
      </c>
      <c r="I397" s="342">
        <f t="shared" ca="1" si="43"/>
        <v>188.05742159668006</v>
      </c>
      <c r="J397" s="340">
        <f t="shared" ca="1" si="44"/>
        <v>-0.17312357070585987</v>
      </c>
      <c r="K397" s="170">
        <f t="shared" ca="1" si="40"/>
        <v>2.9971770733946863E-2</v>
      </c>
      <c r="L397" s="341">
        <f t="shared" ca="1" si="41"/>
        <v>0.70610183793054315</v>
      </c>
      <c r="M397" s="341">
        <f t="shared" ca="1" si="45"/>
        <v>-0.70610183793054315</v>
      </c>
      <c r="N397" s="170"/>
      <c r="O397" s="340"/>
      <c r="P397" s="3">
        <f t="shared" ca="1" si="46"/>
        <v>106736000</v>
      </c>
      <c r="Q397" s="3" t="e">
        <f t="shared" ca="1" si="47"/>
        <v>#N/A</v>
      </c>
      <c r="S397" s="99"/>
      <c r="T397" s="350"/>
      <c r="U397" s="350"/>
      <c r="V397" s="349"/>
      <c r="W397" s="313"/>
      <c r="X397" s="302"/>
      <c r="Y397" s="211"/>
      <c r="Z397" s="320"/>
      <c r="AA397" s="246"/>
      <c r="AB397" s="125"/>
      <c r="AC397" s="125"/>
      <c r="AD397" s="125"/>
      <c r="AE397" s="125"/>
      <c r="AF397" s="125"/>
      <c r="AG397" s="125"/>
      <c r="AH397" s="125"/>
      <c r="AJ397" s="125"/>
      <c r="AK397" s="125"/>
      <c r="AM397" s="246"/>
      <c r="AO397" s="246"/>
      <c r="AP397" s="211"/>
      <c r="AQ397" s="211"/>
      <c r="AR397" s="199"/>
      <c r="AT397" s="225"/>
      <c r="AU397" s="225"/>
      <c r="AV397" s="225"/>
      <c r="AW397" s="99"/>
      <c r="AX397" s="199"/>
      <c r="AY397" s="199"/>
      <c r="AZ397" s="37"/>
      <c r="BA397" s="123"/>
      <c r="BB397" s="211"/>
      <c r="BC397" s="211"/>
      <c r="BD397" s="216"/>
      <c r="BE397" s="216"/>
      <c r="BF397" s="101"/>
      <c r="BG397" s="101"/>
      <c r="BH397" s="99"/>
    </row>
    <row r="398" spans="1:60" x14ac:dyDescent="0.25">
      <c r="A398">
        <v>366</v>
      </c>
      <c r="B398" s="61">
        <f ca="1">OFFSET(InputPriceData!B$15,CalculationsAndCharts!$A398+$A$11,0,1,1)</f>
        <v>41939</v>
      </c>
      <c r="C398" s="3">
        <f ca="1">OFFSET(InputPriceData!G$15,CalculationsAndCharts!$A398+$A$11,IF($C$7,8,0),1,1)</f>
        <v>82954000</v>
      </c>
      <c r="D398" s="4">
        <f ca="1">OFFSET(InputPriceData!C$15,CalculationsAndCharts!$A398+$A$11,IF($C$7,8,0),1,1)</f>
        <v>189.74</v>
      </c>
      <c r="E398" s="4">
        <f ca="1">OFFSET(InputPriceData!D$15,CalculationsAndCharts!$A398+$A$11,IF($C$7,8,0),1,1)</f>
        <v>190.44</v>
      </c>
      <c r="F398" s="4">
        <f ca="1">OFFSET(InputPriceData!E$15,CalculationsAndCharts!$A398+$A$11,IF($C$7,8,0),1,1)</f>
        <v>189.06</v>
      </c>
      <c r="G398" s="4">
        <f ca="1">OFFSET(InputPriceData!F$15,CalculationsAndCharts!$A398+$A$11,IF($C$7,8,0),1,1)</f>
        <v>190.16</v>
      </c>
      <c r="H398" s="342">
        <f t="shared" ca="1" si="42"/>
        <v>187.24776917254206</v>
      </c>
      <c r="I398" s="342">
        <f t="shared" ca="1" si="43"/>
        <v>187.66809628728734</v>
      </c>
      <c r="J398" s="340">
        <f t="shared" ca="1" si="44"/>
        <v>-0.42032711474539186</v>
      </c>
      <c r="K398" s="170">
        <f t="shared" ca="1" si="40"/>
        <v>0.17667488339018581</v>
      </c>
      <c r="L398" s="341">
        <f t="shared" ca="1" si="41"/>
        <v>0.70581172983018015</v>
      </c>
      <c r="M398" s="341">
        <f t="shared" ca="1" si="45"/>
        <v>-0.70581172983018015</v>
      </c>
      <c r="N398" s="170"/>
      <c r="O398" s="340"/>
      <c r="P398" s="3">
        <f t="shared" ca="1" si="46"/>
        <v>82954000</v>
      </c>
      <c r="Q398" s="3" t="e">
        <f t="shared" ca="1" si="47"/>
        <v>#N/A</v>
      </c>
      <c r="S398" s="99"/>
      <c r="T398" s="350"/>
      <c r="U398" s="350"/>
      <c r="V398" s="349"/>
      <c r="W398" s="313"/>
      <c r="X398" s="302"/>
      <c r="Y398" s="211"/>
      <c r="Z398" s="320"/>
      <c r="AA398" s="246"/>
      <c r="AB398" s="125"/>
      <c r="AC398" s="125"/>
      <c r="AD398" s="125"/>
      <c r="AE398" s="125"/>
      <c r="AF398" s="125"/>
      <c r="AG398" s="125"/>
      <c r="AH398" s="125"/>
      <c r="AJ398" s="125"/>
      <c r="AK398" s="125"/>
      <c r="AM398" s="246"/>
      <c r="AO398" s="246"/>
      <c r="AP398" s="211"/>
      <c r="AQ398" s="211"/>
      <c r="AR398" s="199"/>
      <c r="AT398" s="225"/>
      <c r="AU398" s="225"/>
      <c r="AV398" s="225"/>
      <c r="AW398" s="99"/>
      <c r="AX398" s="199"/>
      <c r="AY398" s="199"/>
      <c r="AZ398" s="37"/>
      <c r="BA398" s="123"/>
      <c r="BB398" s="211"/>
      <c r="BC398" s="211"/>
      <c r="BD398" s="216"/>
      <c r="BE398" s="216"/>
      <c r="BF398" s="101"/>
      <c r="BG398" s="101"/>
      <c r="BH398" s="99"/>
    </row>
    <row r="399" spans="1:60" x14ac:dyDescent="0.25">
      <c r="A399">
        <v>367</v>
      </c>
      <c r="B399" s="61">
        <f ca="1">OFFSET(InputPriceData!B$15,CalculationsAndCharts!$A399+$A$11,0,1,1)</f>
        <v>41936</v>
      </c>
      <c r="C399" s="3">
        <f ca="1">OFFSET(InputPriceData!G$15,CalculationsAndCharts!$A399+$A$11,IF($C$7,8,0),1,1)</f>
        <v>117927000</v>
      </c>
      <c r="D399" s="4">
        <f ca="1">OFFSET(InputPriceData!C$15,CalculationsAndCharts!$A399+$A$11,IF($C$7,8,0),1,1)</f>
        <v>189.28</v>
      </c>
      <c r="E399" s="4">
        <f ca="1">OFFSET(InputPriceData!D$15,CalculationsAndCharts!$A399+$A$11,IF($C$7,8,0),1,1)</f>
        <v>190.48</v>
      </c>
      <c r="F399" s="4">
        <f ca="1">OFFSET(InputPriceData!E$15,CalculationsAndCharts!$A399+$A$11,IF($C$7,8,0),1,1)</f>
        <v>188.54</v>
      </c>
      <c r="G399" s="4">
        <f ca="1">OFFSET(InputPriceData!F$15,CalculationsAndCharts!$A399+$A$11,IF($C$7,8,0),1,1)</f>
        <v>190.42</v>
      </c>
      <c r="H399" s="342">
        <f t="shared" ca="1" si="42"/>
        <v>186.83173619719091</v>
      </c>
      <c r="I399" s="342">
        <f t="shared" ca="1" si="43"/>
        <v>187.44155958613166</v>
      </c>
      <c r="J399" s="340">
        <f t="shared" ca="1" si="44"/>
        <v>-0.60982338894084109</v>
      </c>
      <c r="K399" s="170">
        <f t="shared" ca="1" si="40"/>
        <v>0.37188456569929235</v>
      </c>
      <c r="L399" s="341">
        <f t="shared" ca="1" si="41"/>
        <v>0.70402970274287791</v>
      </c>
      <c r="M399" s="341">
        <f t="shared" ca="1" si="45"/>
        <v>-0.70402970274287791</v>
      </c>
      <c r="N399" s="170"/>
      <c r="O399" s="340"/>
      <c r="P399" s="3">
        <f t="shared" ca="1" si="46"/>
        <v>117927000</v>
      </c>
      <c r="Q399" s="3" t="e">
        <f t="shared" ca="1" si="47"/>
        <v>#N/A</v>
      </c>
      <c r="S399" s="99"/>
      <c r="T399" s="350"/>
      <c r="U399" s="350"/>
      <c r="V399" s="349"/>
      <c r="W399" s="313"/>
      <c r="X399" s="302"/>
      <c r="Y399" s="211"/>
      <c r="Z399" s="320"/>
      <c r="AA399" s="246"/>
      <c r="AB399" s="125"/>
      <c r="AC399" s="125"/>
      <c r="AD399" s="125"/>
      <c r="AE399" s="125"/>
      <c r="AF399" s="125"/>
      <c r="AG399" s="125"/>
      <c r="AH399" s="125"/>
      <c r="AJ399" s="125"/>
      <c r="AK399" s="125"/>
      <c r="AM399" s="246"/>
      <c r="AO399" s="246"/>
      <c r="AP399" s="211"/>
      <c r="AQ399" s="211"/>
      <c r="AR399" s="199"/>
      <c r="AT399" s="225"/>
      <c r="AU399" s="225"/>
      <c r="AV399" s="225"/>
      <c r="AW399" s="99"/>
      <c r="AX399" s="199"/>
      <c r="AY399" s="199"/>
      <c r="AZ399" s="37"/>
      <c r="BA399" s="123"/>
      <c r="BB399" s="211"/>
      <c r="BC399" s="211"/>
      <c r="BD399" s="216"/>
      <c r="BE399" s="216"/>
      <c r="BF399" s="101"/>
      <c r="BG399" s="101"/>
      <c r="BH399" s="99"/>
    </row>
    <row r="400" spans="1:60" x14ac:dyDescent="0.25">
      <c r="A400">
        <v>368</v>
      </c>
      <c r="B400" s="61">
        <f ca="1">OFFSET(InputPriceData!B$15,CalculationsAndCharts!$A400+$A$11,0,1,1)</f>
        <v>41935</v>
      </c>
      <c r="C400" s="3">
        <f ca="1">OFFSET(InputPriceData!G$15,CalculationsAndCharts!$A400+$A$11,IF($C$7,8,0),1,1)</f>
        <v>154944000</v>
      </c>
      <c r="D400" s="4">
        <f ca="1">OFFSET(InputPriceData!C$15,CalculationsAndCharts!$A400+$A$11,IF($C$7,8,0),1,1)</f>
        <v>188.67</v>
      </c>
      <c r="E400" s="4">
        <f ca="1">OFFSET(InputPriceData!D$15,CalculationsAndCharts!$A400+$A$11,IF($C$7,8,0),1,1)</f>
        <v>190.2</v>
      </c>
      <c r="F400" s="4">
        <f ca="1">OFFSET(InputPriceData!E$15,CalculationsAndCharts!$A400+$A$11,IF($C$7,8,0),1,1)</f>
        <v>188.32</v>
      </c>
      <c r="G400" s="4">
        <f ca="1">OFFSET(InputPriceData!F$15,CalculationsAndCharts!$A400+$A$11,IF($C$7,8,0),1,1)</f>
        <v>188.97</v>
      </c>
      <c r="H400" s="342">
        <f t="shared" ca="1" si="42"/>
        <v>186.31912708250388</v>
      </c>
      <c r="I400" s="342">
        <f t="shared" ca="1" si="43"/>
        <v>187.17079227578</v>
      </c>
      <c r="J400" s="340">
        <f t="shared" ca="1" si="44"/>
        <v>-0.85166519327619516</v>
      </c>
      <c r="K400" s="170">
        <f t="shared" ca="1" si="40"/>
        <v>0.72533360143817882</v>
      </c>
      <c r="L400" s="341">
        <f t="shared" ca="1" si="41"/>
        <v>0.70002461194074483</v>
      </c>
      <c r="M400" s="341">
        <f t="shared" ca="1" si="45"/>
        <v>-0.70002461194074483</v>
      </c>
      <c r="N400" s="170"/>
      <c r="O400" s="340"/>
      <c r="P400" s="3">
        <f t="shared" ca="1" si="46"/>
        <v>154944000</v>
      </c>
      <c r="Q400" s="3" t="e">
        <f t="shared" ca="1" si="47"/>
        <v>#N/A</v>
      </c>
      <c r="S400" s="99"/>
      <c r="T400" s="350"/>
      <c r="U400" s="350"/>
      <c r="V400" s="349"/>
      <c r="W400" s="313"/>
      <c r="X400" s="302"/>
      <c r="Y400" s="211"/>
      <c r="Z400" s="320"/>
      <c r="AA400" s="246"/>
      <c r="AB400" s="125"/>
      <c r="AC400" s="125"/>
      <c r="AD400" s="125"/>
      <c r="AE400" s="125"/>
      <c r="AF400" s="125"/>
      <c r="AG400" s="125"/>
      <c r="AH400" s="125"/>
      <c r="AJ400" s="125"/>
      <c r="AK400" s="125"/>
      <c r="AM400" s="246"/>
      <c r="AO400" s="246"/>
      <c r="AP400" s="211"/>
      <c r="AQ400" s="211"/>
      <c r="AR400" s="199"/>
      <c r="AT400" s="225"/>
      <c r="AU400" s="225"/>
      <c r="AV400" s="225"/>
      <c r="AW400" s="99"/>
      <c r="AX400" s="199"/>
      <c r="AY400" s="199"/>
      <c r="AZ400" s="37"/>
      <c r="BA400" s="123"/>
      <c r="BB400" s="211"/>
      <c r="BC400" s="211"/>
      <c r="BD400" s="216"/>
      <c r="BE400" s="216"/>
      <c r="BF400" s="101"/>
      <c r="BG400" s="101"/>
      <c r="BH400" s="99"/>
    </row>
    <row r="401" spans="1:60" x14ac:dyDescent="0.25">
      <c r="A401">
        <v>369</v>
      </c>
      <c r="B401" s="61">
        <f ca="1">OFFSET(InputPriceData!B$15,CalculationsAndCharts!$A401+$A$11,0,1,1)</f>
        <v>41934</v>
      </c>
      <c r="C401" s="3">
        <f ca="1">OFFSET(InputPriceData!G$15,CalculationsAndCharts!$A401+$A$11,IF($C$7,8,0),1,1)</f>
        <v>151822000</v>
      </c>
      <c r="D401" s="4">
        <f ca="1">OFFSET(InputPriceData!C$15,CalculationsAndCharts!$A401+$A$11,IF($C$7,8,0),1,1)</f>
        <v>188.46</v>
      </c>
      <c r="E401" s="4">
        <f ca="1">OFFSET(InputPriceData!D$15,CalculationsAndCharts!$A401+$A$11,IF($C$7,8,0),1,1)</f>
        <v>188.95</v>
      </c>
      <c r="F401" s="4">
        <f ca="1">OFFSET(InputPriceData!E$15,CalculationsAndCharts!$A401+$A$11,IF($C$7,8,0),1,1)</f>
        <v>186.72</v>
      </c>
      <c r="G401" s="4">
        <f ca="1">OFFSET(InputPriceData!F$15,CalculationsAndCharts!$A401+$A$11,IF($C$7,8,0),1,1)</f>
        <v>186.79</v>
      </c>
      <c r="H401" s="342">
        <f t="shared" ca="1" si="42"/>
        <v>185.940430951433</v>
      </c>
      <c r="I401" s="342">
        <f t="shared" ca="1" si="43"/>
        <v>187.00722793721457</v>
      </c>
      <c r="J401" s="340">
        <f t="shared" ca="1" si="44"/>
        <v>-1.066796985781622</v>
      </c>
      <c r="K401" s="170">
        <f t="shared" ca="1" si="40"/>
        <v>1.1380558088727541</v>
      </c>
      <c r="L401" s="341">
        <f t="shared" ca="1" si="41"/>
        <v>0.69182313415111285</v>
      </c>
      <c r="M401" s="341">
        <f t="shared" ca="1" si="45"/>
        <v>-0.69182313415111285</v>
      </c>
      <c r="N401" s="170"/>
      <c r="O401" s="340"/>
      <c r="P401" s="3" t="e">
        <f t="shared" ca="1" si="46"/>
        <v>#N/A</v>
      </c>
      <c r="Q401" s="3">
        <f t="shared" ca="1" si="47"/>
        <v>151822000</v>
      </c>
      <c r="S401" s="99"/>
      <c r="T401" s="350"/>
      <c r="U401" s="350"/>
      <c r="V401" s="349"/>
      <c r="W401" s="313"/>
      <c r="X401" s="302"/>
      <c r="Y401" s="211"/>
      <c r="Z401" s="320"/>
      <c r="AA401" s="246"/>
      <c r="AB401" s="125"/>
      <c r="AC401" s="125"/>
      <c r="AD401" s="125"/>
      <c r="AE401" s="125"/>
      <c r="AF401" s="125"/>
      <c r="AG401" s="125"/>
      <c r="AH401" s="125"/>
      <c r="AJ401" s="125"/>
      <c r="AK401" s="125"/>
      <c r="AM401" s="246"/>
      <c r="AO401" s="246"/>
      <c r="AP401" s="211"/>
      <c r="AQ401" s="211"/>
      <c r="AR401" s="199"/>
      <c r="AT401" s="225"/>
      <c r="AU401" s="225"/>
      <c r="AV401" s="225"/>
      <c r="AW401" s="99"/>
      <c r="AX401" s="199"/>
      <c r="AY401" s="199"/>
      <c r="AZ401" s="37"/>
      <c r="BA401" s="123"/>
      <c r="BB401" s="211"/>
      <c r="BC401" s="211"/>
      <c r="BD401" s="216"/>
      <c r="BE401" s="216"/>
      <c r="BF401" s="101"/>
      <c r="BG401" s="101"/>
      <c r="BH401" s="99"/>
    </row>
    <row r="402" spans="1:60" x14ac:dyDescent="0.25">
      <c r="A402">
        <v>370</v>
      </c>
      <c r="B402" s="61">
        <f ca="1">OFFSET(InputPriceData!B$15,CalculationsAndCharts!$A402+$A$11,0,1,1)</f>
        <v>41933</v>
      </c>
      <c r="C402" s="3">
        <f ca="1">OFFSET(InputPriceData!G$15,CalculationsAndCharts!$A402+$A$11,IF($C$7,8,0),1,1)</f>
        <v>154949000</v>
      </c>
      <c r="D402" s="4">
        <f ca="1">OFFSET(InputPriceData!C$15,CalculationsAndCharts!$A402+$A$11,IF($C$7,8,0),1,1)</f>
        <v>185.82</v>
      </c>
      <c r="E402" s="4">
        <f ca="1">OFFSET(InputPriceData!D$15,CalculationsAndCharts!$A402+$A$11,IF($C$7,8,0),1,1)</f>
        <v>188.26</v>
      </c>
      <c r="F402" s="4">
        <f ca="1">OFFSET(InputPriceData!E$15,CalculationsAndCharts!$A402+$A$11,IF($C$7,8,0),1,1)</f>
        <v>185.62</v>
      </c>
      <c r="G402" s="4">
        <f ca="1">OFFSET(InputPriceData!F$15,CalculationsAndCharts!$A402+$A$11,IF($C$7,8,0),1,1)</f>
        <v>188.13</v>
      </c>
      <c r="H402" s="342">
        <f t="shared" ca="1" si="42"/>
        <v>185.81906394449487</v>
      </c>
      <c r="I402" s="342">
        <f t="shared" ca="1" si="43"/>
        <v>187.0269759315068</v>
      </c>
      <c r="J402" s="340">
        <f t="shared" ca="1" si="44"/>
        <v>-1.2079119870120021</v>
      </c>
      <c r="K402" s="170">
        <f t="shared" ca="1" si="40"/>
        <v>1.459051368367283</v>
      </c>
      <c r="L402" s="341">
        <f t="shared" ca="1" si="41"/>
        <v>0.67825184950456807</v>
      </c>
      <c r="M402" s="341">
        <f t="shared" ca="1" si="45"/>
        <v>-0.67825184950456807</v>
      </c>
      <c r="N402" s="170"/>
      <c r="O402" s="340"/>
      <c r="P402" s="3">
        <f t="shared" ca="1" si="46"/>
        <v>154949000</v>
      </c>
      <c r="Q402" s="3" t="e">
        <f t="shared" ca="1" si="47"/>
        <v>#N/A</v>
      </c>
      <c r="S402" s="99"/>
      <c r="T402" s="350"/>
      <c r="U402" s="350"/>
      <c r="V402" s="349"/>
      <c r="W402" s="313"/>
      <c r="X402" s="302"/>
      <c r="Y402" s="211"/>
      <c r="Z402" s="320"/>
      <c r="AA402" s="246"/>
      <c r="AB402" s="125"/>
      <c r="AC402" s="125"/>
      <c r="AD402" s="125"/>
      <c r="AE402" s="125"/>
      <c r="AF402" s="125"/>
      <c r="AG402" s="125"/>
      <c r="AH402" s="125"/>
      <c r="AJ402" s="125"/>
      <c r="AK402" s="125"/>
      <c r="AM402" s="246"/>
      <c r="AO402" s="246"/>
      <c r="AP402" s="211"/>
      <c r="AQ402" s="211"/>
      <c r="AR402" s="199"/>
      <c r="AT402" s="225"/>
      <c r="AU402" s="225"/>
      <c r="AV402" s="225"/>
      <c r="AW402" s="99"/>
      <c r="AX402" s="199"/>
      <c r="AY402" s="199"/>
      <c r="AZ402" s="37"/>
      <c r="BA402" s="123"/>
      <c r="BB402" s="211"/>
      <c r="BC402" s="211"/>
      <c r="BD402" s="216"/>
      <c r="BE402" s="216"/>
      <c r="BF402" s="101"/>
      <c r="BG402" s="101"/>
      <c r="BH402" s="99"/>
    </row>
    <row r="403" spans="1:60" x14ac:dyDescent="0.25">
      <c r="A403">
        <v>371</v>
      </c>
      <c r="B403" s="61">
        <f ca="1">OFFSET(InputPriceData!B$15,CalculationsAndCharts!$A403+$A$11,0,1,1)</f>
        <v>41932</v>
      </c>
      <c r="C403" s="3">
        <f ca="1">OFFSET(InputPriceData!G$15,CalculationsAndCharts!$A403+$A$11,IF($C$7,8,0),1,1)</f>
        <v>130011000</v>
      </c>
      <c r="D403" s="4">
        <f ca="1">OFFSET(InputPriceData!C$15,CalculationsAndCharts!$A403+$A$11,IF($C$7,8,0),1,1)</f>
        <v>182.37</v>
      </c>
      <c r="E403" s="4">
        <f ca="1">OFFSET(InputPriceData!D$15,CalculationsAndCharts!$A403+$A$11,IF($C$7,8,0),1,1)</f>
        <v>184.62</v>
      </c>
      <c r="F403" s="4">
        <f ca="1">OFFSET(InputPriceData!E$15,CalculationsAndCharts!$A403+$A$11,IF($C$7,8,0),1,1)</f>
        <v>182.32</v>
      </c>
      <c r="G403" s="4">
        <f ca="1">OFFSET(InputPriceData!F$15,CalculationsAndCharts!$A403+$A$11,IF($C$7,8,0),1,1)</f>
        <v>184.48</v>
      </c>
      <c r="H403" s="342">
        <f t="shared" ca="1" si="42"/>
        <v>185.48893022227986</v>
      </c>
      <c r="I403" s="342">
        <f t="shared" ca="1" si="43"/>
        <v>186.92670101618924</v>
      </c>
      <c r="J403" s="340">
        <f t="shared" ca="1" si="44"/>
        <v>-1.4377707939094635</v>
      </c>
      <c r="K403" s="170">
        <f t="shared" ca="1" si="40"/>
        <v>2.0671848558190491</v>
      </c>
      <c r="L403" s="341">
        <f t="shared" ca="1" si="41"/>
        <v>0.65965990398193153</v>
      </c>
      <c r="M403" s="341">
        <f t="shared" ca="1" si="45"/>
        <v>-0.65965990398193153</v>
      </c>
      <c r="N403" s="170"/>
      <c r="O403" s="340"/>
      <c r="P403" s="3">
        <f t="shared" ca="1" si="46"/>
        <v>130011000</v>
      </c>
      <c r="Q403" s="3" t="e">
        <f t="shared" ca="1" si="47"/>
        <v>#N/A</v>
      </c>
      <c r="S403" s="99"/>
      <c r="T403" s="350"/>
      <c r="U403" s="350"/>
      <c r="V403" s="349"/>
      <c r="W403" s="313"/>
      <c r="X403" s="302"/>
      <c r="Y403" s="211"/>
      <c r="Z403" s="320"/>
      <c r="AA403" s="246"/>
      <c r="AB403" s="125"/>
      <c r="AC403" s="125"/>
      <c r="AD403" s="125"/>
      <c r="AE403" s="125"/>
      <c r="AF403" s="125"/>
      <c r="AG403" s="125"/>
      <c r="AH403" s="125"/>
      <c r="AJ403" s="125"/>
      <c r="AK403" s="125"/>
      <c r="AM403" s="246"/>
      <c r="AO403" s="246"/>
      <c r="AP403" s="211"/>
      <c r="AQ403" s="211"/>
      <c r="AR403" s="199"/>
      <c r="AT403" s="225"/>
      <c r="AU403" s="225"/>
      <c r="AV403" s="225"/>
      <c r="AW403" s="99"/>
      <c r="AX403" s="199"/>
      <c r="AY403" s="199"/>
      <c r="AZ403" s="37"/>
      <c r="BA403" s="123"/>
      <c r="BB403" s="211"/>
      <c r="BC403" s="211"/>
      <c r="BD403" s="216"/>
      <c r="BE403" s="216"/>
      <c r="BF403" s="101"/>
      <c r="BG403" s="101"/>
      <c r="BH403" s="99"/>
    </row>
    <row r="404" spans="1:60" x14ac:dyDescent="0.25">
      <c r="A404">
        <v>372</v>
      </c>
      <c r="B404" s="61">
        <f ca="1">OFFSET(InputPriceData!B$15,CalculationsAndCharts!$A404+$A$11,0,1,1)</f>
        <v>41929</v>
      </c>
      <c r="C404" s="3">
        <f ca="1">OFFSET(InputPriceData!G$15,CalculationsAndCharts!$A404+$A$11,IF($C$7,8,0),1,1)</f>
        <v>214625000</v>
      </c>
      <c r="D404" s="4">
        <f ca="1">OFFSET(InputPriceData!C$15,CalculationsAndCharts!$A404+$A$11,IF($C$7,8,0),1,1)</f>
        <v>182.66</v>
      </c>
      <c r="E404" s="4">
        <f ca="1">OFFSET(InputPriceData!D$15,CalculationsAndCharts!$A404+$A$11,IF($C$7,8,0),1,1)</f>
        <v>183.94</v>
      </c>
      <c r="F404" s="4">
        <f ca="1">OFFSET(InputPriceData!E$15,CalculationsAndCharts!$A404+$A$11,IF($C$7,8,0),1,1)</f>
        <v>181.88</v>
      </c>
      <c r="G404" s="4">
        <f ca="1">OFFSET(InputPriceData!F$15,CalculationsAndCharts!$A404+$A$11,IF($C$7,8,0),1,1)</f>
        <v>182.7</v>
      </c>
      <c r="H404" s="342">
        <f t="shared" ca="1" si="42"/>
        <v>185.63306311117699</v>
      </c>
      <c r="I404" s="342">
        <f t="shared" ca="1" si="43"/>
        <v>187.14912838129737</v>
      </c>
      <c r="J404" s="340">
        <f t="shared" ca="1" si="44"/>
        <v>-1.5160652701204609</v>
      </c>
      <c r="K404" s="170">
        <f t="shared" ca="1" si="40"/>
        <v>2.2984539032654259</v>
      </c>
      <c r="L404" s="341">
        <f t="shared" ca="1" si="41"/>
        <v>0.6312160296148468</v>
      </c>
      <c r="M404" s="341">
        <f t="shared" ca="1" si="45"/>
        <v>-0.6312160296148468</v>
      </c>
      <c r="N404" s="170"/>
      <c r="O404" s="340"/>
      <c r="P404" s="3">
        <f t="shared" ca="1" si="46"/>
        <v>214625000</v>
      </c>
      <c r="Q404" s="3" t="e">
        <f t="shared" ca="1" si="47"/>
        <v>#N/A</v>
      </c>
      <c r="S404" s="99"/>
      <c r="T404" s="350"/>
      <c r="U404" s="350"/>
      <c r="V404" s="349"/>
      <c r="W404" s="313"/>
      <c r="X404" s="302"/>
      <c r="Y404" s="211"/>
      <c r="Z404" s="320"/>
      <c r="AA404" s="246"/>
      <c r="AB404" s="125"/>
      <c r="AC404" s="125"/>
      <c r="AD404" s="125"/>
      <c r="AE404" s="125"/>
      <c r="AF404" s="125"/>
      <c r="AG404" s="125"/>
      <c r="AH404" s="125"/>
      <c r="AJ404" s="125"/>
      <c r="AK404" s="125"/>
      <c r="AM404" s="246"/>
      <c r="AO404" s="246"/>
      <c r="AP404" s="211"/>
      <c r="AQ404" s="211"/>
      <c r="AR404" s="199"/>
      <c r="AT404" s="225"/>
      <c r="AU404" s="225"/>
      <c r="AV404" s="225"/>
      <c r="AW404" s="99"/>
      <c r="AX404" s="199"/>
      <c r="AY404" s="199"/>
      <c r="AZ404" s="37"/>
      <c r="BA404" s="123"/>
      <c r="BB404" s="211"/>
      <c r="BC404" s="211"/>
      <c r="BD404" s="216"/>
      <c r="BE404" s="216"/>
      <c r="BF404" s="101"/>
      <c r="BG404" s="101"/>
      <c r="BH404" s="99"/>
    </row>
    <row r="405" spans="1:60" x14ac:dyDescent="0.25">
      <c r="A405">
        <v>373</v>
      </c>
      <c r="B405" s="61">
        <f ca="1">OFFSET(InputPriceData!B$15,CalculationsAndCharts!$A405+$A$11,0,1,1)</f>
        <v>41928</v>
      </c>
      <c r="C405" s="3">
        <f ca="1">OFFSET(InputPriceData!G$15,CalculationsAndCharts!$A405+$A$11,IF($C$7,8,0),1,1)</f>
        <v>270391000</v>
      </c>
      <c r="D405" s="4">
        <f ca="1">OFFSET(InputPriceData!C$15,CalculationsAndCharts!$A405+$A$11,IF($C$7,8,0),1,1)</f>
        <v>177.46</v>
      </c>
      <c r="E405" s="4">
        <f ca="1">OFFSET(InputPriceData!D$15,CalculationsAndCharts!$A405+$A$11,IF($C$7,8,0),1,1)</f>
        <v>181.84</v>
      </c>
      <c r="F405" s="4">
        <f ca="1">OFFSET(InputPriceData!E$15,CalculationsAndCharts!$A405+$A$11,IF($C$7,8,0),1,1)</f>
        <v>177.29</v>
      </c>
      <c r="G405" s="4">
        <f ca="1">OFFSET(InputPriceData!F$15,CalculationsAndCharts!$A405+$A$11,IF($C$7,8,0),1,1)</f>
        <v>180.57</v>
      </c>
      <c r="H405" s="342">
        <f t="shared" ca="1" si="42"/>
        <v>186.0520721270594</v>
      </c>
      <c r="I405" s="342">
        <f t="shared" ca="1" si="43"/>
        <v>187.55359459777895</v>
      </c>
      <c r="J405" s="340">
        <f t="shared" ca="1" si="44"/>
        <v>-1.5015224707196202</v>
      </c>
      <c r="K405" s="170">
        <f t="shared" ca="1" si="40"/>
        <v>2.2545697300759526</v>
      </c>
      <c r="L405" s="341">
        <f t="shared" ca="1" si="41"/>
        <v>0.59736083879050872</v>
      </c>
      <c r="M405" s="341">
        <f t="shared" ca="1" si="45"/>
        <v>-0.59736083879050872</v>
      </c>
      <c r="N405" s="170"/>
      <c r="O405" s="340"/>
      <c r="P405" s="3">
        <f t="shared" ca="1" si="46"/>
        <v>270391000</v>
      </c>
      <c r="Q405" s="3" t="e">
        <f t="shared" ca="1" si="47"/>
        <v>#N/A</v>
      </c>
      <c r="S405" s="99"/>
      <c r="T405" s="350"/>
      <c r="U405" s="350"/>
      <c r="V405" s="349"/>
      <c r="W405" s="313"/>
      <c r="X405" s="302"/>
      <c r="Y405" s="211"/>
      <c r="Z405" s="320"/>
      <c r="AA405" s="246"/>
      <c r="AB405" s="125"/>
      <c r="AC405" s="125"/>
      <c r="AD405" s="125"/>
      <c r="AE405" s="125"/>
      <c r="AF405" s="125"/>
      <c r="AG405" s="125"/>
      <c r="AH405" s="125"/>
      <c r="AJ405" s="125"/>
      <c r="AK405" s="125"/>
      <c r="AM405" s="246"/>
      <c r="AO405" s="246"/>
      <c r="AP405" s="211"/>
      <c r="AQ405" s="211"/>
      <c r="AR405" s="199"/>
      <c r="AT405" s="225"/>
      <c r="AU405" s="225"/>
      <c r="AV405" s="225"/>
      <c r="AW405" s="99"/>
      <c r="AX405" s="199"/>
      <c r="AY405" s="199"/>
      <c r="AZ405" s="37"/>
      <c r="BA405" s="123"/>
      <c r="BB405" s="211"/>
      <c r="BC405" s="211"/>
      <c r="BD405" s="216"/>
      <c r="BE405" s="216"/>
      <c r="BF405" s="101"/>
      <c r="BG405" s="101"/>
      <c r="BH405" s="99"/>
    </row>
    <row r="406" spans="1:60" x14ac:dyDescent="0.25">
      <c r="A406">
        <v>374</v>
      </c>
      <c r="B406" s="61">
        <f ca="1">OFFSET(InputPriceData!B$15,CalculationsAndCharts!$A406+$A$11,0,1,1)</f>
        <v>41927</v>
      </c>
      <c r="C406" s="3">
        <f ca="1">OFFSET(InputPriceData!G$15,CalculationsAndCharts!$A406+$A$11,IF($C$7,8,0),1,1)</f>
        <v>380715000</v>
      </c>
      <c r="D406" s="4">
        <f ca="1">OFFSET(InputPriceData!C$15,CalculationsAndCharts!$A406+$A$11,IF($C$7,8,0),1,1)</f>
        <v>179.49</v>
      </c>
      <c r="E406" s="4">
        <f ca="1">OFFSET(InputPriceData!D$15,CalculationsAndCharts!$A406+$A$11,IF($C$7,8,0),1,1)</f>
        <v>181.95</v>
      </c>
      <c r="F406" s="4">
        <f ca="1">OFFSET(InputPriceData!E$15,CalculationsAndCharts!$A406+$A$11,IF($C$7,8,0),1,1)</f>
        <v>176.35</v>
      </c>
      <c r="G406" s="4">
        <f ca="1">OFFSET(InputPriceData!F$15,CalculationsAndCharts!$A406+$A$11,IF($C$7,8,0),1,1)</f>
        <v>180.73</v>
      </c>
      <c r="H406" s="342">
        <f t="shared" ca="1" si="42"/>
        <v>186.8352252880679</v>
      </c>
      <c r="I406" s="342">
        <f t="shared" ca="1" si="43"/>
        <v>188.18846683394068</v>
      </c>
      <c r="J406" s="340">
        <f t="shared" ca="1" si="44"/>
        <v>-1.3532415458728624</v>
      </c>
      <c r="K406" s="170">
        <f t="shared" ca="1" si="40"/>
        <v>1.8312626814763744</v>
      </c>
      <c r="L406" s="341">
        <f t="shared" ca="1" si="41"/>
        <v>0.56033894960709607</v>
      </c>
      <c r="M406" s="341">
        <f t="shared" ca="1" si="45"/>
        <v>-0.56033894960709607</v>
      </c>
      <c r="N406" s="170"/>
      <c r="O406" s="340"/>
      <c r="P406" s="3">
        <f t="shared" ca="1" si="46"/>
        <v>380715000</v>
      </c>
      <c r="Q406" s="3" t="e">
        <f t="shared" ca="1" si="47"/>
        <v>#N/A</v>
      </c>
      <c r="S406" s="99"/>
      <c r="T406" s="350"/>
      <c r="U406" s="350"/>
      <c r="V406" s="349"/>
      <c r="W406" s="313"/>
      <c r="X406" s="302"/>
      <c r="Y406" s="211"/>
      <c r="Z406" s="320"/>
      <c r="AA406" s="246"/>
      <c r="AB406" s="125"/>
      <c r="AC406" s="125"/>
      <c r="AD406" s="125"/>
      <c r="AE406" s="125"/>
      <c r="AF406" s="125"/>
      <c r="AG406" s="125"/>
      <c r="AH406" s="125"/>
      <c r="AJ406" s="125"/>
      <c r="AK406" s="125"/>
      <c r="AM406" s="246"/>
      <c r="AO406" s="246"/>
      <c r="AP406" s="211"/>
      <c r="AQ406" s="211"/>
      <c r="AR406" s="199"/>
      <c r="AT406" s="225"/>
      <c r="AU406" s="225"/>
      <c r="AV406" s="225"/>
      <c r="AW406" s="99"/>
      <c r="AX406" s="199"/>
      <c r="AY406" s="199"/>
      <c r="AZ406" s="37"/>
      <c r="BA406" s="123"/>
      <c r="BB406" s="211"/>
      <c r="BC406" s="211"/>
      <c r="BD406" s="216"/>
      <c r="BE406" s="216"/>
      <c r="BF406" s="101"/>
      <c r="BG406" s="101"/>
      <c r="BH406" s="99"/>
    </row>
    <row r="407" spans="1:60" x14ac:dyDescent="0.25">
      <c r="A407">
        <v>375</v>
      </c>
      <c r="B407" s="61">
        <f ca="1">OFFSET(InputPriceData!B$15,CalculationsAndCharts!$A407+$A$11,0,1,1)</f>
        <v>41926</v>
      </c>
      <c r="C407" s="3">
        <f ca="1">OFFSET(InputPriceData!G$15,CalculationsAndCharts!$A407+$A$11,IF($C$7,8,0),1,1)</f>
        <v>215847000</v>
      </c>
      <c r="D407" s="4">
        <f ca="1">OFFSET(InputPriceData!C$15,CalculationsAndCharts!$A407+$A$11,IF($C$7,8,0),1,1)</f>
        <v>182.66</v>
      </c>
      <c r="E407" s="4">
        <f ca="1">OFFSET(InputPriceData!D$15,CalculationsAndCharts!$A407+$A$11,IF($C$7,8,0),1,1)</f>
        <v>184.01</v>
      </c>
      <c r="F407" s="4">
        <f ca="1">OFFSET(InputPriceData!E$15,CalculationsAndCharts!$A407+$A$11,IF($C$7,8,0),1,1)</f>
        <v>181.32</v>
      </c>
      <c r="G407" s="4">
        <f ca="1">OFFSET(InputPriceData!F$15,CalculationsAndCharts!$A407+$A$11,IF($C$7,8,0),1,1)</f>
        <v>181.96</v>
      </c>
      <c r="H407" s="342">
        <f t="shared" ca="1" si="42"/>
        <v>187.70740032922046</v>
      </c>
      <c r="I407" s="342">
        <f t="shared" ca="1" si="43"/>
        <v>188.86650927338985</v>
      </c>
      <c r="J407" s="340">
        <f t="shared" ca="1" si="44"/>
        <v>-1.1591089441694646</v>
      </c>
      <c r="K407" s="170">
        <f t="shared" ca="1" si="40"/>
        <v>1.3435335444536511</v>
      </c>
      <c r="L407" s="341">
        <f t="shared" ca="1" si="41"/>
        <v>0.52752491087587738</v>
      </c>
      <c r="M407" s="341">
        <f t="shared" ca="1" si="45"/>
        <v>-0.52752491087587738</v>
      </c>
      <c r="N407" s="170"/>
      <c r="O407" s="340"/>
      <c r="P407" s="3" t="e">
        <f t="shared" ca="1" si="46"/>
        <v>#N/A</v>
      </c>
      <c r="Q407" s="3">
        <f t="shared" ca="1" si="47"/>
        <v>215847000</v>
      </c>
      <c r="S407" s="99"/>
      <c r="T407" s="350"/>
      <c r="U407" s="350"/>
      <c r="V407" s="349"/>
      <c r="W407" s="313"/>
      <c r="X407" s="302"/>
      <c r="Y407" s="211"/>
      <c r="Z407" s="320"/>
      <c r="AA407" s="246"/>
      <c r="AB407" s="125"/>
      <c r="AC407" s="125"/>
      <c r="AD407" s="125"/>
      <c r="AE407" s="125"/>
      <c r="AF407" s="125"/>
      <c r="AG407" s="125"/>
      <c r="AH407" s="125"/>
      <c r="AJ407" s="125"/>
      <c r="AK407" s="125"/>
      <c r="AM407" s="246"/>
      <c r="AO407" s="246"/>
      <c r="AP407" s="211"/>
      <c r="AQ407" s="211"/>
      <c r="AR407" s="199"/>
      <c r="AT407" s="225"/>
      <c r="AU407" s="225"/>
      <c r="AV407" s="225"/>
      <c r="AW407" s="99"/>
      <c r="AX407" s="199"/>
      <c r="AY407" s="199"/>
      <c r="AZ407" s="37"/>
      <c r="BA407" s="123"/>
      <c r="BB407" s="211"/>
      <c r="BC407" s="211"/>
      <c r="BD407" s="216"/>
      <c r="BE407" s="216"/>
      <c r="BF407" s="101"/>
      <c r="BG407" s="101"/>
      <c r="BH407" s="99"/>
    </row>
    <row r="408" spans="1:60" x14ac:dyDescent="0.25">
      <c r="A408">
        <v>376</v>
      </c>
      <c r="B408" s="61">
        <f ca="1">OFFSET(InputPriceData!B$15,CalculationsAndCharts!$A408+$A$11,0,1,1)</f>
        <v>41925</v>
      </c>
      <c r="C408" s="3">
        <f ca="1">OFFSET(InputPriceData!G$15,CalculationsAndCharts!$A408+$A$11,IF($C$7,8,0),1,1)</f>
        <v>230939000</v>
      </c>
      <c r="D408" s="4">
        <f ca="1">OFFSET(InputPriceData!C$15,CalculationsAndCharts!$A408+$A$11,IF($C$7,8,0),1,1)</f>
        <v>184.63</v>
      </c>
      <c r="E408" s="4">
        <f ca="1">OFFSET(InputPriceData!D$15,CalculationsAndCharts!$A408+$A$11,IF($C$7,8,0),1,1)</f>
        <v>185.3</v>
      </c>
      <c r="F408" s="4">
        <f ca="1">OFFSET(InputPriceData!E$15,CalculationsAndCharts!$A408+$A$11,IF($C$7,8,0),1,1)</f>
        <v>181.57</v>
      </c>
      <c r="G408" s="4">
        <f ca="1">OFFSET(InputPriceData!F$15,CalculationsAndCharts!$A408+$A$11,IF($C$7,8,0),1,1)</f>
        <v>181.68</v>
      </c>
      <c r="H408" s="342">
        <f t="shared" ca="1" si="42"/>
        <v>188.52845751910908</v>
      </c>
      <c r="I408" s="342">
        <f t="shared" ca="1" si="43"/>
        <v>189.49437375278893</v>
      </c>
      <c r="J408" s="340">
        <f t="shared" ca="1" si="44"/>
        <v>-0.96591623367991142</v>
      </c>
      <c r="K408" s="170">
        <f t="shared" ca="1" si="40"/>
        <v>0.93299417048638522</v>
      </c>
      <c r="L408" s="341">
        <f t="shared" ca="1" si="41"/>
        <v>0.50148565264176137</v>
      </c>
      <c r="M408" s="341">
        <f t="shared" ca="1" si="45"/>
        <v>-0.50148565264176137</v>
      </c>
      <c r="N408" s="170"/>
      <c r="O408" s="340"/>
      <c r="P408" s="3" t="e">
        <f t="shared" ca="1" si="46"/>
        <v>#N/A</v>
      </c>
      <c r="Q408" s="3">
        <f t="shared" ca="1" si="47"/>
        <v>230939000</v>
      </c>
      <c r="S408" s="99"/>
      <c r="T408" s="350"/>
      <c r="U408" s="350"/>
      <c r="V408" s="349"/>
      <c r="W408" s="313"/>
      <c r="X408" s="302"/>
      <c r="Y408" s="211"/>
      <c r="Z408" s="320"/>
      <c r="AA408" s="246"/>
      <c r="AB408" s="125"/>
      <c r="AC408" s="125"/>
      <c r="AD408" s="125"/>
      <c r="AE408" s="125"/>
      <c r="AF408" s="125"/>
      <c r="AG408" s="125"/>
      <c r="AH408" s="125"/>
      <c r="AJ408" s="125"/>
      <c r="AK408" s="125"/>
      <c r="AM408" s="246"/>
      <c r="AO408" s="246"/>
      <c r="AP408" s="211"/>
      <c r="AQ408" s="211"/>
      <c r="AR408" s="199"/>
      <c r="AT408" s="225"/>
      <c r="AU408" s="225"/>
      <c r="AV408" s="225"/>
      <c r="AW408" s="99"/>
      <c r="AX408" s="199"/>
      <c r="AY408" s="199"/>
      <c r="AZ408" s="37"/>
      <c r="BA408" s="123"/>
      <c r="BB408" s="211"/>
      <c r="BC408" s="211"/>
      <c r="BD408" s="216"/>
      <c r="BE408" s="216"/>
      <c r="BF408" s="101"/>
      <c r="BG408" s="101"/>
      <c r="BH408" s="99"/>
    </row>
    <row r="409" spans="1:60" x14ac:dyDescent="0.25">
      <c r="A409">
        <v>377</v>
      </c>
      <c r="B409" s="61">
        <f ca="1">OFFSET(InputPriceData!B$15,CalculationsAndCharts!$A409+$A$11,0,1,1)</f>
        <v>41922</v>
      </c>
      <c r="C409" s="3">
        <f ca="1">OFFSET(InputPriceData!G$15,CalculationsAndCharts!$A409+$A$11,IF($C$7,8,0),1,1)</f>
        <v>221909000</v>
      </c>
      <c r="D409" s="4">
        <f ca="1">OFFSET(InputPriceData!C$15,CalculationsAndCharts!$A409+$A$11,IF($C$7,8,0),1,1)</f>
        <v>186.79</v>
      </c>
      <c r="E409" s="4">
        <f ca="1">OFFSET(InputPriceData!D$15,CalculationsAndCharts!$A409+$A$11,IF($C$7,8,0),1,1)</f>
        <v>187.73</v>
      </c>
      <c r="F409" s="4">
        <f ca="1">OFFSET(InputPriceData!E$15,CalculationsAndCharts!$A409+$A$11,IF($C$7,8,0),1,1)</f>
        <v>184.66</v>
      </c>
      <c r="G409" s="4">
        <f ca="1">OFFSET(InputPriceData!F$15,CalculationsAndCharts!$A409+$A$11,IF($C$7,8,0),1,1)</f>
        <v>184.71</v>
      </c>
      <c r="H409" s="342">
        <f t="shared" ca="1" si="42"/>
        <v>189.50680859326752</v>
      </c>
      <c r="I409" s="342">
        <f t="shared" ca="1" si="43"/>
        <v>190.20477136667884</v>
      </c>
      <c r="J409" s="340">
        <f t="shared" ca="1" si="44"/>
        <v>-0.69796277341137858</v>
      </c>
      <c r="K409" s="170">
        <f t="shared" ca="1" si="40"/>
        <v>0.4871520330681034</v>
      </c>
      <c r="L409" s="341">
        <f t="shared" ca="1" si="41"/>
        <v>0.48255064281132287</v>
      </c>
      <c r="M409" s="341">
        <f t="shared" ca="1" si="45"/>
        <v>-0.48255064281132287</v>
      </c>
      <c r="N409" s="170"/>
      <c r="O409" s="340"/>
      <c r="P409" s="3" t="e">
        <f t="shared" ca="1" si="46"/>
        <v>#N/A</v>
      </c>
      <c r="Q409" s="3">
        <f t="shared" ca="1" si="47"/>
        <v>221909000</v>
      </c>
      <c r="S409" s="99"/>
      <c r="T409" s="350"/>
      <c r="U409" s="350"/>
      <c r="V409" s="349"/>
      <c r="W409" s="313"/>
      <c r="X409" s="302"/>
      <c r="Y409" s="211"/>
      <c r="Z409" s="320"/>
      <c r="AA409" s="246"/>
      <c r="AB409" s="125"/>
      <c r="AC409" s="125"/>
      <c r="AD409" s="125"/>
      <c r="AE409" s="125"/>
      <c r="AF409" s="125"/>
      <c r="AG409" s="125"/>
      <c r="AH409" s="125"/>
      <c r="AJ409" s="125"/>
      <c r="AK409" s="125"/>
      <c r="AM409" s="246"/>
      <c r="AO409" s="246"/>
      <c r="AP409" s="211"/>
      <c r="AQ409" s="211"/>
      <c r="AR409" s="199"/>
      <c r="AT409" s="225"/>
      <c r="AU409" s="225"/>
      <c r="AV409" s="225"/>
      <c r="AW409" s="99"/>
      <c r="AX409" s="199"/>
      <c r="AY409" s="199"/>
      <c r="AZ409" s="37"/>
      <c r="BA409" s="123"/>
      <c r="BB409" s="211"/>
      <c r="BC409" s="211"/>
      <c r="BD409" s="216"/>
      <c r="BE409" s="216"/>
      <c r="BF409" s="101"/>
      <c r="BG409" s="101"/>
      <c r="BH409" s="99"/>
    </row>
    <row r="410" spans="1:60" x14ac:dyDescent="0.25">
      <c r="A410">
        <v>378</v>
      </c>
      <c r="B410" s="61">
        <f ca="1">OFFSET(InputPriceData!B$15,CalculationsAndCharts!$A410+$A$11,0,1,1)</f>
        <v>41921</v>
      </c>
      <c r="C410" s="3">
        <f ca="1">OFFSET(InputPriceData!G$15,CalculationsAndCharts!$A410+$A$11,IF($C$7,8,0),1,1)</f>
        <v>210705000</v>
      </c>
      <c r="D410" s="4">
        <f ca="1">OFFSET(InputPriceData!C$15,CalculationsAndCharts!$A410+$A$11,IF($C$7,8,0),1,1)</f>
        <v>190.32</v>
      </c>
      <c r="E410" s="4">
        <f ca="1">OFFSET(InputPriceData!D$15,CalculationsAndCharts!$A410+$A$11,IF($C$7,8,0),1,1)</f>
        <v>190.58</v>
      </c>
      <c r="F410" s="4">
        <f ca="1">OFFSET(InputPriceData!E$15,CalculationsAndCharts!$A410+$A$11,IF($C$7,8,0),1,1)</f>
        <v>186.69</v>
      </c>
      <c r="G410" s="4">
        <f ca="1">OFFSET(InputPriceData!F$15,CalculationsAndCharts!$A410+$A$11,IF($C$7,8,0),1,1)</f>
        <v>186.84</v>
      </c>
      <c r="H410" s="342">
        <f t="shared" ca="1" si="42"/>
        <v>190.19206696373431</v>
      </c>
      <c r="I410" s="342">
        <f t="shared" ca="1" si="43"/>
        <v>190.70429603637692</v>
      </c>
      <c r="J410" s="340">
        <f t="shared" ca="1" si="44"/>
        <v>-0.51222907264266992</v>
      </c>
      <c r="K410" s="170">
        <f t="shared" ca="1" si="40"/>
        <v>0.26237862286036961</v>
      </c>
      <c r="L410" s="341">
        <f t="shared" ca="1" si="41"/>
        <v>0.47345402643911205</v>
      </c>
      <c r="M410" s="341">
        <f t="shared" ca="1" si="45"/>
        <v>-0.47345402643911205</v>
      </c>
      <c r="N410" s="170"/>
      <c r="O410" s="340"/>
      <c r="P410" s="3" t="e">
        <f t="shared" ca="1" si="46"/>
        <v>#N/A</v>
      </c>
      <c r="Q410" s="3">
        <f t="shared" ca="1" si="47"/>
        <v>210705000</v>
      </c>
      <c r="S410" s="99"/>
      <c r="T410" s="350"/>
      <c r="U410" s="350"/>
      <c r="V410" s="349"/>
      <c r="W410" s="313"/>
      <c r="X410" s="302"/>
      <c r="Y410" s="211"/>
      <c r="Z410" s="320"/>
      <c r="AA410" s="246"/>
      <c r="AB410" s="125"/>
      <c r="AC410" s="125"/>
      <c r="AD410" s="125"/>
      <c r="AE410" s="125"/>
      <c r="AF410" s="125"/>
      <c r="AG410" s="125"/>
      <c r="AH410" s="125"/>
      <c r="AJ410" s="125"/>
      <c r="AK410" s="125"/>
      <c r="AM410" s="246"/>
      <c r="AO410" s="246"/>
      <c r="AP410" s="211"/>
      <c r="AQ410" s="211"/>
      <c r="AR410" s="199"/>
      <c r="AT410" s="225"/>
      <c r="AU410" s="225"/>
      <c r="AV410" s="225"/>
      <c r="AW410" s="99"/>
      <c r="AX410" s="199"/>
      <c r="AY410" s="199"/>
      <c r="AZ410" s="37"/>
      <c r="BA410" s="123"/>
      <c r="BB410" s="211"/>
      <c r="BC410" s="211"/>
      <c r="BD410" s="216"/>
      <c r="BE410" s="216"/>
      <c r="BF410" s="101"/>
      <c r="BG410" s="101"/>
      <c r="BH410" s="99"/>
    </row>
    <row r="411" spans="1:60" x14ac:dyDescent="0.25">
      <c r="A411">
        <v>379</v>
      </c>
      <c r="B411" s="61">
        <f ca="1">OFFSET(InputPriceData!B$15,CalculationsAndCharts!$A411+$A$11,0,1,1)</f>
        <v>41920</v>
      </c>
      <c r="C411" s="3">
        <f ca="1">OFFSET(InputPriceData!G$15,CalculationsAndCharts!$A411+$A$11,IF($C$7,8,0),1,1)</f>
        <v>186461000</v>
      </c>
      <c r="D411" s="4">
        <f ca="1">OFFSET(InputPriceData!C$15,CalculationsAndCharts!$A411+$A$11,IF($C$7,8,0),1,1)</f>
        <v>187.45</v>
      </c>
      <c r="E411" s="4">
        <f ca="1">OFFSET(InputPriceData!D$15,CalculationsAndCharts!$A411+$A$11,IF($C$7,8,0),1,1)</f>
        <v>190.9</v>
      </c>
      <c r="F411" s="4">
        <f ca="1">OFFSET(InputPriceData!E$15,CalculationsAndCharts!$A411+$A$11,IF($C$7,8,0),1,1)</f>
        <v>186.47</v>
      </c>
      <c r="G411" s="4">
        <f ca="1">OFFSET(InputPriceData!F$15,CalculationsAndCharts!$A411+$A$11,IF($C$7,8,0),1,1)</f>
        <v>190.62</v>
      </c>
      <c r="H411" s="342">
        <f t="shared" ca="1" si="42"/>
        <v>190.67093367283923</v>
      </c>
      <c r="I411" s="342">
        <f t="shared" ca="1" si="43"/>
        <v>191.05559567604757</v>
      </c>
      <c r="J411" s="340">
        <f t="shared" ca="1" si="44"/>
        <v>-0.38466200320840122</v>
      </c>
      <c r="K411" s="170">
        <f t="shared" ca="1" si="40"/>
        <v>0.14796485671230006</v>
      </c>
      <c r="L411" s="341">
        <f t="shared" ca="1" si="41"/>
        <v>0.47191479792047403</v>
      </c>
      <c r="M411" s="341">
        <f t="shared" ca="1" si="45"/>
        <v>-0.47191479792047403</v>
      </c>
      <c r="N411" s="170"/>
      <c r="O411" s="340"/>
      <c r="P411" s="3">
        <f t="shared" ca="1" si="46"/>
        <v>186461000</v>
      </c>
      <c r="Q411" s="3" t="e">
        <f t="shared" ca="1" si="47"/>
        <v>#N/A</v>
      </c>
      <c r="S411" s="99"/>
      <c r="T411" s="350"/>
      <c r="U411" s="350"/>
      <c r="V411" s="349"/>
      <c r="W411" s="313"/>
      <c r="X411" s="302"/>
      <c r="Y411" s="211"/>
      <c r="Z411" s="320"/>
      <c r="AA411" s="246"/>
      <c r="AB411" s="125"/>
      <c r="AC411" s="125"/>
      <c r="AD411" s="125"/>
      <c r="AE411" s="125"/>
      <c r="AF411" s="125"/>
      <c r="AG411" s="125"/>
      <c r="AH411" s="125"/>
      <c r="AJ411" s="125"/>
      <c r="AK411" s="125"/>
      <c r="AM411" s="246"/>
      <c r="AO411" s="246"/>
      <c r="AP411" s="211"/>
      <c r="AQ411" s="211"/>
      <c r="AR411" s="199"/>
      <c r="AT411" s="225"/>
      <c r="AU411" s="225"/>
      <c r="AV411" s="225"/>
      <c r="AW411" s="99"/>
      <c r="AX411" s="199"/>
      <c r="AY411" s="199"/>
      <c r="AZ411" s="37"/>
      <c r="BA411" s="123"/>
      <c r="BB411" s="211"/>
      <c r="BC411" s="211"/>
      <c r="BD411" s="216"/>
      <c r="BE411" s="216"/>
      <c r="BF411" s="101"/>
      <c r="BG411" s="101"/>
      <c r="BH411" s="99"/>
    </row>
    <row r="412" spans="1:60" x14ac:dyDescent="0.25">
      <c r="A412">
        <v>380</v>
      </c>
      <c r="B412" s="61">
        <f ca="1">OFFSET(InputPriceData!B$15,CalculationsAndCharts!$A412+$A$11,0,1,1)</f>
        <v>41919</v>
      </c>
      <c r="C412" s="3">
        <f ca="1">OFFSET(InputPriceData!G$15,CalculationsAndCharts!$A412+$A$11,IF($C$7,8,0),1,1)</f>
        <v>147913000</v>
      </c>
      <c r="D412" s="4">
        <f ca="1">OFFSET(InputPriceData!C$15,CalculationsAndCharts!$A412+$A$11,IF($C$7,8,0),1,1)</f>
        <v>189.31</v>
      </c>
      <c r="E412" s="4">
        <f ca="1">OFFSET(InputPriceData!D$15,CalculationsAndCharts!$A412+$A$11,IF($C$7,8,0),1,1)</f>
        <v>189.73</v>
      </c>
      <c r="F412" s="4">
        <f ca="1">OFFSET(InputPriceData!E$15,CalculationsAndCharts!$A412+$A$11,IF($C$7,8,0),1,1)</f>
        <v>187.31</v>
      </c>
      <c r="G412" s="4">
        <f ca="1">OFFSET(InputPriceData!F$15,CalculationsAndCharts!$A412+$A$11,IF($C$7,8,0),1,1)</f>
        <v>187.35</v>
      </c>
      <c r="H412" s="342">
        <f t="shared" ca="1" si="42"/>
        <v>190.67820991181628</v>
      </c>
      <c r="I412" s="342">
        <f t="shared" ca="1" si="43"/>
        <v>191.09519528296101</v>
      </c>
      <c r="J412" s="340">
        <f t="shared" ca="1" si="44"/>
        <v>-0.41698537114478795</v>
      </c>
      <c r="K412" s="170">
        <f t="shared" ca="1" si="40"/>
        <v>0.17387679974875656</v>
      </c>
      <c r="L412" s="341">
        <f t="shared" ca="1" si="41"/>
        <v>0.47391897646268794</v>
      </c>
      <c r="M412" s="341">
        <f t="shared" ca="1" si="45"/>
        <v>-0.47391897646268794</v>
      </c>
      <c r="N412" s="170"/>
      <c r="O412" s="340"/>
      <c r="P412" s="3" t="e">
        <f t="shared" ca="1" si="46"/>
        <v>#N/A</v>
      </c>
      <c r="Q412" s="3">
        <f t="shared" ca="1" si="47"/>
        <v>147913000</v>
      </c>
      <c r="S412" s="99"/>
      <c r="T412" s="350"/>
      <c r="U412" s="350"/>
      <c r="V412" s="349"/>
      <c r="W412" s="313"/>
      <c r="X412" s="302"/>
      <c r="Y412" s="211"/>
      <c r="Z412" s="320"/>
      <c r="AA412" s="246"/>
      <c r="AB412" s="125"/>
      <c r="AC412" s="125"/>
      <c r="AD412" s="125"/>
      <c r="AE412" s="125"/>
      <c r="AF412" s="125"/>
      <c r="AG412" s="125"/>
      <c r="AH412" s="125"/>
      <c r="AJ412" s="125"/>
      <c r="AK412" s="125"/>
      <c r="AM412" s="246"/>
      <c r="AO412" s="246"/>
      <c r="AP412" s="211"/>
      <c r="AQ412" s="211"/>
      <c r="AR412" s="199"/>
      <c r="AT412" s="225"/>
      <c r="AU412" s="225"/>
      <c r="AV412" s="225"/>
      <c r="AW412" s="99"/>
      <c r="AX412" s="199"/>
      <c r="AY412" s="199"/>
      <c r="AZ412" s="37"/>
      <c r="BA412" s="123"/>
      <c r="BB412" s="211"/>
      <c r="BC412" s="211"/>
      <c r="BD412" s="216"/>
      <c r="BE412" s="216"/>
      <c r="BF412" s="101"/>
      <c r="BG412" s="101"/>
      <c r="BH412" s="99"/>
    </row>
    <row r="413" spans="1:60" x14ac:dyDescent="0.25">
      <c r="A413">
        <v>381</v>
      </c>
      <c r="B413" s="61">
        <f ca="1">OFFSET(InputPriceData!B$15,CalculationsAndCharts!$A413+$A$11,0,1,1)</f>
        <v>41918</v>
      </c>
      <c r="C413" s="3">
        <f ca="1">OFFSET(InputPriceData!G$15,CalculationsAndCharts!$A413+$A$11,IF($C$7,8,0),1,1)</f>
        <v>104778000</v>
      </c>
      <c r="D413" s="4">
        <f ca="1">OFFSET(InputPriceData!C$15,CalculationsAndCharts!$A413+$A$11,IF($C$7,8,0),1,1)</f>
        <v>191.3</v>
      </c>
      <c r="E413" s="4">
        <f ca="1">OFFSET(InputPriceData!D$15,CalculationsAndCharts!$A413+$A$11,IF($C$7,8,0),1,1)</f>
        <v>191.55</v>
      </c>
      <c r="F413" s="4">
        <f ca="1">OFFSET(InputPriceData!E$15,CalculationsAndCharts!$A413+$A$11,IF($C$7,8,0),1,1)</f>
        <v>189.6</v>
      </c>
      <c r="G413" s="4">
        <f ca="1">OFFSET(InputPriceData!F$15,CalculationsAndCharts!$A413+$A$11,IF($C$7,8,0),1,1)</f>
        <v>190.28</v>
      </c>
      <c r="H413" s="342">
        <f t="shared" ca="1" si="42"/>
        <v>191.15366847064718</v>
      </c>
      <c r="I413" s="342">
        <f t="shared" ca="1" si="43"/>
        <v>191.43566758141202</v>
      </c>
      <c r="J413" s="340">
        <f t="shared" ca="1" si="44"/>
        <v>-0.2819991107648957</v>
      </c>
      <c r="K413" s="170">
        <f t="shared" ca="1" si="40"/>
        <v>7.9523498472191909E-2</v>
      </c>
      <c r="L413" s="341">
        <f t="shared" ca="1" si="41"/>
        <v>0.4768274474095443</v>
      </c>
      <c r="M413" s="341">
        <f t="shared" ca="1" si="45"/>
        <v>-0.4768274474095443</v>
      </c>
      <c r="N413" s="170"/>
      <c r="O413" s="340"/>
      <c r="P413" s="3" t="e">
        <f t="shared" ca="1" si="46"/>
        <v>#N/A</v>
      </c>
      <c r="Q413" s="3">
        <f t="shared" ca="1" si="47"/>
        <v>104778000</v>
      </c>
      <c r="S413" s="99"/>
      <c r="T413" s="350"/>
      <c r="U413" s="350"/>
      <c r="V413" s="349"/>
      <c r="W413" s="313"/>
      <c r="X413" s="302"/>
      <c r="Y413" s="211"/>
      <c r="Z413" s="320"/>
      <c r="AA413" s="246"/>
      <c r="AB413" s="125"/>
      <c r="AC413" s="125"/>
      <c r="AD413" s="125"/>
      <c r="AE413" s="125"/>
      <c r="AF413" s="125"/>
      <c r="AG413" s="125"/>
      <c r="AH413" s="125"/>
      <c r="AJ413" s="125"/>
      <c r="AK413" s="125"/>
      <c r="AM413" s="246"/>
      <c r="AO413" s="246"/>
      <c r="AP413" s="211"/>
      <c r="AQ413" s="211"/>
      <c r="AR413" s="199"/>
      <c r="AT413" s="225"/>
      <c r="AU413" s="225"/>
      <c r="AV413" s="225"/>
      <c r="AW413" s="99"/>
      <c r="AX413" s="199"/>
      <c r="AY413" s="199"/>
      <c r="AZ413" s="37"/>
      <c r="BA413" s="123"/>
      <c r="BB413" s="211"/>
      <c r="BC413" s="211"/>
      <c r="BD413" s="216"/>
      <c r="BE413" s="216"/>
      <c r="BF413" s="101"/>
      <c r="BG413" s="101"/>
      <c r="BH413" s="99"/>
    </row>
    <row r="414" spans="1:60" x14ac:dyDescent="0.25">
      <c r="A414">
        <v>382</v>
      </c>
      <c r="B414" s="61">
        <f ca="1">OFFSET(InputPriceData!B$15,CalculationsAndCharts!$A414+$A$11,0,1,1)</f>
        <v>41915</v>
      </c>
      <c r="C414" s="3">
        <f ca="1">OFFSET(InputPriceData!G$15,CalculationsAndCharts!$A414+$A$11,IF($C$7,8,0),1,1)</f>
        <v>121569000</v>
      </c>
      <c r="D414" s="4">
        <f ca="1">OFFSET(InputPriceData!C$15,CalculationsAndCharts!$A414+$A$11,IF($C$7,8,0),1,1)</f>
        <v>189.69</v>
      </c>
      <c r="E414" s="4">
        <f ca="1">OFFSET(InputPriceData!D$15,CalculationsAndCharts!$A414+$A$11,IF($C$7,8,0),1,1)</f>
        <v>190.91</v>
      </c>
      <c r="F414" s="4">
        <f ca="1">OFFSET(InputPriceData!E$15,CalculationsAndCharts!$A414+$A$11,IF($C$7,8,0),1,1)</f>
        <v>189.11</v>
      </c>
      <c r="G414" s="4">
        <f ca="1">OFFSET(InputPriceData!F$15,CalculationsAndCharts!$A414+$A$11,IF($C$7,8,0),1,1)</f>
        <v>190.51</v>
      </c>
      <c r="H414" s="342">
        <f t="shared" ca="1" si="42"/>
        <v>191.27847825216821</v>
      </c>
      <c r="I414" s="342">
        <f t="shared" ca="1" si="43"/>
        <v>191.54072827063132</v>
      </c>
      <c r="J414" s="340">
        <f t="shared" ca="1" si="44"/>
        <v>-0.26225001846314921</v>
      </c>
      <c r="K414" s="170">
        <f t="shared" ca="1" si="40"/>
        <v>6.8775072183922106E-2</v>
      </c>
      <c r="L414" s="341">
        <f t="shared" ca="1" si="41"/>
        <v>0.48245470502903381</v>
      </c>
      <c r="M414" s="341">
        <f t="shared" ca="1" si="45"/>
        <v>-0.48245470502903381</v>
      </c>
      <c r="N414" s="170"/>
      <c r="O414" s="340"/>
      <c r="P414" s="3">
        <f t="shared" ca="1" si="46"/>
        <v>121569000</v>
      </c>
      <c r="Q414" s="3" t="e">
        <f t="shared" ca="1" si="47"/>
        <v>#N/A</v>
      </c>
      <c r="S414" s="99"/>
      <c r="T414" s="350"/>
      <c r="U414" s="350"/>
      <c r="V414" s="349"/>
      <c r="W414" s="313"/>
      <c r="X414" s="302"/>
      <c r="Y414" s="211"/>
      <c r="Z414" s="320"/>
      <c r="AA414" s="246"/>
      <c r="AB414" s="125"/>
      <c r="AC414" s="125"/>
      <c r="AD414" s="125"/>
      <c r="AE414" s="125"/>
      <c r="AF414" s="125"/>
      <c r="AG414" s="125"/>
      <c r="AH414" s="125"/>
      <c r="AJ414" s="125"/>
      <c r="AK414" s="125"/>
      <c r="AM414" s="246"/>
      <c r="AO414" s="246"/>
      <c r="AP414" s="211"/>
      <c r="AQ414" s="211"/>
      <c r="AR414" s="199"/>
      <c r="AT414" s="225"/>
      <c r="AU414" s="225"/>
      <c r="AV414" s="225"/>
      <c r="AW414" s="99"/>
      <c r="AX414" s="199"/>
      <c r="AY414" s="199"/>
      <c r="AZ414" s="37"/>
      <c r="BA414" s="123"/>
      <c r="BB414" s="211"/>
      <c r="BC414" s="211"/>
      <c r="BD414" s="216"/>
      <c r="BE414" s="216"/>
      <c r="BF414" s="101"/>
      <c r="BG414" s="101"/>
      <c r="BH414" s="99"/>
    </row>
    <row r="415" spans="1:60" x14ac:dyDescent="0.25">
      <c r="A415">
        <v>383</v>
      </c>
      <c r="B415" s="61">
        <f ca="1">OFFSET(InputPriceData!B$15,CalculationsAndCharts!$A415+$A$11,0,1,1)</f>
        <v>41914</v>
      </c>
      <c r="C415" s="3">
        <f ca="1">OFFSET(InputPriceData!G$15,CalculationsAndCharts!$A415+$A$11,IF($C$7,8,0),1,1)</f>
        <v>157285000</v>
      </c>
      <c r="D415" s="4">
        <f ca="1">OFFSET(InputPriceData!C$15,CalculationsAndCharts!$A415+$A$11,IF($C$7,8,0),1,1)</f>
        <v>188.24</v>
      </c>
      <c r="E415" s="4">
        <f ca="1">OFFSET(InputPriceData!D$15,CalculationsAndCharts!$A415+$A$11,IF($C$7,8,0),1,1)</f>
        <v>189.09</v>
      </c>
      <c r="F415" s="4">
        <f ca="1">OFFSET(InputPriceData!E$15,CalculationsAndCharts!$A415+$A$11,IF($C$7,8,0),1,1)</f>
        <v>186.46</v>
      </c>
      <c r="G415" s="4">
        <f ca="1">OFFSET(InputPriceData!F$15,CalculationsAndCharts!$A415+$A$11,IF($C$7,8,0),1,1)</f>
        <v>188.43</v>
      </c>
      <c r="H415" s="342">
        <f t="shared" ca="1" si="42"/>
        <v>191.38826085962083</v>
      </c>
      <c r="I415" s="342">
        <f t="shared" ca="1" si="43"/>
        <v>191.63443084068871</v>
      </c>
      <c r="J415" s="340">
        <f t="shared" ca="1" si="44"/>
        <v>-0.24616998106794291</v>
      </c>
      <c r="K415" s="170">
        <f t="shared" ca="1" si="40"/>
        <v>6.0599659578991369E-2</v>
      </c>
      <c r="L415" s="341">
        <f t="shared" ca="1" si="41"/>
        <v>0.48915820353702888</v>
      </c>
      <c r="M415" s="341">
        <f t="shared" ca="1" si="45"/>
        <v>-0.48915820353702888</v>
      </c>
      <c r="N415" s="170"/>
      <c r="O415" s="340"/>
      <c r="P415" s="3">
        <f t="shared" ca="1" si="46"/>
        <v>157285000</v>
      </c>
      <c r="Q415" s="3" t="e">
        <f t="shared" ca="1" si="47"/>
        <v>#N/A</v>
      </c>
      <c r="S415" s="99"/>
      <c r="T415" s="350"/>
      <c r="U415" s="350"/>
      <c r="V415" s="349"/>
      <c r="W415" s="313"/>
      <c r="X415" s="302"/>
      <c r="Y415" s="211"/>
      <c r="Z415" s="320"/>
      <c r="AA415" s="246"/>
      <c r="AB415" s="125"/>
      <c r="AC415" s="125"/>
      <c r="AD415" s="125"/>
      <c r="AE415" s="125"/>
      <c r="AF415" s="125"/>
      <c r="AG415" s="125"/>
      <c r="AH415" s="125"/>
      <c r="AJ415" s="125"/>
      <c r="AK415" s="125"/>
      <c r="AM415" s="246"/>
      <c r="AO415" s="246"/>
      <c r="AP415" s="211"/>
      <c r="AQ415" s="211"/>
      <c r="AR415" s="199"/>
      <c r="AT415" s="225"/>
      <c r="AU415" s="225"/>
      <c r="AV415" s="225"/>
      <c r="AW415" s="99"/>
      <c r="AX415" s="199"/>
      <c r="AY415" s="199"/>
      <c r="AZ415" s="37"/>
      <c r="BA415" s="123"/>
      <c r="BB415" s="211"/>
      <c r="BC415" s="211"/>
      <c r="BD415" s="216"/>
      <c r="BE415" s="216"/>
      <c r="BF415" s="101"/>
      <c r="BG415" s="101"/>
      <c r="BH415" s="99"/>
    </row>
    <row r="416" spans="1:60" x14ac:dyDescent="0.25">
      <c r="A416">
        <v>384</v>
      </c>
      <c r="B416" s="61">
        <f ca="1">OFFSET(InputPriceData!B$15,CalculationsAndCharts!$A416+$A$11,0,1,1)</f>
        <v>41913</v>
      </c>
      <c r="C416" s="3">
        <f ca="1">OFFSET(InputPriceData!G$15,CalculationsAndCharts!$A416+$A$11,IF($C$7,8,0),1,1)</f>
        <v>177798000</v>
      </c>
      <c r="D416" s="4">
        <f ca="1">OFFSET(InputPriceData!C$15,CalculationsAndCharts!$A416+$A$11,IF($C$7,8,0),1,1)</f>
        <v>190.68</v>
      </c>
      <c r="E416" s="4">
        <f ca="1">OFFSET(InputPriceData!D$15,CalculationsAndCharts!$A416+$A$11,IF($C$7,8,0),1,1)</f>
        <v>190.75</v>
      </c>
      <c r="F416" s="4">
        <f ca="1">OFFSET(InputPriceData!E$15,CalculationsAndCharts!$A416+$A$11,IF($C$7,8,0),1,1)</f>
        <v>187.98</v>
      </c>
      <c r="G416" s="4">
        <f ca="1">OFFSET(InputPriceData!F$15,CalculationsAndCharts!$A416+$A$11,IF($C$7,8,0),1,1)</f>
        <v>188.4</v>
      </c>
      <c r="H416" s="342">
        <f t="shared" ca="1" si="42"/>
        <v>191.81086955385237</v>
      </c>
      <c r="I416" s="342">
        <f t="shared" ca="1" si="43"/>
        <v>191.92574273529678</v>
      </c>
      <c r="J416" s="340">
        <f t="shared" ca="1" si="44"/>
        <v>-0.11487318144446648</v>
      </c>
      <c r="K416" s="170">
        <f t="shared" ca="1" si="40"/>
        <v>1.3195847815173318E-2</v>
      </c>
      <c r="L416" s="341">
        <f t="shared" ca="1" si="41"/>
        <v>0.49571243201558418</v>
      </c>
      <c r="M416" s="341">
        <f t="shared" ca="1" si="45"/>
        <v>-0.49571243201558418</v>
      </c>
      <c r="N416" s="170"/>
      <c r="O416" s="340"/>
      <c r="P416" s="3" t="e">
        <f t="shared" ca="1" si="46"/>
        <v>#N/A</v>
      </c>
      <c r="Q416" s="3">
        <f t="shared" ca="1" si="47"/>
        <v>177798000</v>
      </c>
      <c r="S416" s="99"/>
      <c r="T416" s="350"/>
      <c r="U416" s="350"/>
      <c r="V416" s="349"/>
      <c r="W416" s="313"/>
      <c r="X416" s="302"/>
      <c r="Y416" s="211"/>
      <c r="Z416" s="320"/>
      <c r="AA416" s="246"/>
      <c r="AB416" s="125"/>
      <c r="AC416" s="125"/>
      <c r="AD416" s="125"/>
      <c r="AE416" s="125"/>
      <c r="AF416" s="125"/>
      <c r="AG416" s="125"/>
      <c r="AH416" s="125"/>
      <c r="AJ416" s="125"/>
      <c r="AK416" s="125"/>
      <c r="AM416" s="246"/>
      <c r="AO416" s="246"/>
      <c r="AP416" s="211"/>
      <c r="AQ416" s="211"/>
      <c r="AR416" s="199"/>
      <c r="AT416" s="225"/>
      <c r="AU416" s="225"/>
      <c r="AV416" s="225"/>
      <c r="AW416" s="99"/>
      <c r="AX416" s="199"/>
      <c r="AY416" s="199"/>
      <c r="AZ416" s="37"/>
      <c r="BA416" s="123"/>
      <c r="BB416" s="211"/>
      <c r="BC416" s="211"/>
      <c r="BD416" s="216"/>
      <c r="BE416" s="216"/>
      <c r="BF416" s="101"/>
      <c r="BG416" s="101"/>
      <c r="BH416" s="99"/>
    </row>
    <row r="417" spans="1:60" x14ac:dyDescent="0.25">
      <c r="A417">
        <v>385</v>
      </c>
      <c r="B417" s="61">
        <f ca="1">OFFSET(InputPriceData!B$15,CalculationsAndCharts!$A417+$A$11,0,1,1)</f>
        <v>41912</v>
      </c>
      <c r="C417" s="3">
        <f ca="1">OFFSET(InputPriceData!G$15,CalculationsAndCharts!$A417+$A$11,IF($C$7,8,0),1,1)</f>
        <v>131302000</v>
      </c>
      <c r="D417" s="4">
        <f ca="1">OFFSET(InputPriceData!C$15,CalculationsAndCharts!$A417+$A$11,IF($C$7,8,0),1,1)</f>
        <v>191.64</v>
      </c>
      <c r="E417" s="4">
        <f ca="1">OFFSET(InputPriceData!D$15,CalculationsAndCharts!$A417+$A$11,IF($C$7,8,0),1,1)</f>
        <v>192.23</v>
      </c>
      <c r="F417" s="4">
        <f ca="1">OFFSET(InputPriceData!E$15,CalculationsAndCharts!$A417+$A$11,IF($C$7,8,0),1,1)</f>
        <v>190.59</v>
      </c>
      <c r="G417" s="4">
        <f ca="1">OFFSET(InputPriceData!F$15,CalculationsAndCharts!$A417+$A$11,IF($C$7,8,0),1,1)</f>
        <v>190.99</v>
      </c>
      <c r="H417" s="342">
        <f t="shared" ca="1" si="42"/>
        <v>192.29813663297412</v>
      </c>
      <c r="I417" s="342">
        <f t="shared" ca="1" si="43"/>
        <v>192.24626480214195</v>
      </c>
      <c r="J417" s="340">
        <f t="shared" ca="1" si="44"/>
        <v>5.1871830832133314E-2</v>
      </c>
      <c r="K417" s="170">
        <f t="shared" ref="K417:K480" ca="1" si="48">J417*J417</f>
        <v>2.6906868338774565E-3</v>
      </c>
      <c r="L417" s="341">
        <f t="shared" ref="L417:L480" ca="1" si="49">SQRT(SUM(OFFSET(K417,0,0,$A$18,1))/$A$18)</f>
        <v>0.5026730835250699</v>
      </c>
      <c r="M417" s="341">
        <f t="shared" ca="1" si="45"/>
        <v>-0.5026730835250699</v>
      </c>
      <c r="N417" s="170"/>
      <c r="O417" s="340"/>
      <c r="P417" s="3" t="e">
        <f t="shared" ca="1" si="46"/>
        <v>#N/A</v>
      </c>
      <c r="Q417" s="3">
        <f t="shared" ca="1" si="47"/>
        <v>131302000</v>
      </c>
      <c r="S417" s="99"/>
      <c r="T417" s="350"/>
      <c r="U417" s="350"/>
      <c r="V417" s="349"/>
      <c r="W417" s="313"/>
      <c r="X417" s="302"/>
      <c r="Y417" s="211"/>
      <c r="Z417" s="320"/>
      <c r="AA417" s="246"/>
      <c r="AB417" s="125"/>
      <c r="AC417" s="125"/>
      <c r="AD417" s="125"/>
      <c r="AE417" s="125"/>
      <c r="AF417" s="125"/>
      <c r="AG417" s="125"/>
      <c r="AH417" s="125"/>
      <c r="AJ417" s="125"/>
      <c r="AK417" s="125"/>
      <c r="AM417" s="246"/>
      <c r="AO417" s="246"/>
      <c r="AP417" s="211"/>
      <c r="AQ417" s="211"/>
      <c r="AR417" s="199"/>
      <c r="AT417" s="225"/>
      <c r="AU417" s="225"/>
      <c r="AV417" s="225"/>
      <c r="AW417" s="99"/>
      <c r="AX417" s="199"/>
      <c r="AY417" s="199"/>
      <c r="AZ417" s="37"/>
      <c r="BA417" s="123"/>
      <c r="BB417" s="211"/>
      <c r="BC417" s="211"/>
      <c r="BD417" s="216"/>
      <c r="BE417" s="216"/>
      <c r="BF417" s="101"/>
      <c r="BG417" s="101"/>
      <c r="BH417" s="99"/>
    </row>
    <row r="418" spans="1:60" x14ac:dyDescent="0.25">
      <c r="A418">
        <v>386</v>
      </c>
      <c r="B418" s="61">
        <f ca="1">OFFSET(InputPriceData!B$15,CalculationsAndCharts!$A418+$A$11,0,1,1)</f>
        <v>41911</v>
      </c>
      <c r="C418" s="3">
        <f ca="1">OFFSET(InputPriceData!G$15,CalculationsAndCharts!$A418+$A$11,IF($C$7,8,0),1,1)</f>
        <v>95112000</v>
      </c>
      <c r="D418" s="4">
        <f ca="1">OFFSET(InputPriceData!C$15,CalculationsAndCharts!$A418+$A$11,IF($C$7,8,0),1,1)</f>
        <v>190.2</v>
      </c>
      <c r="E418" s="4">
        <f ca="1">OFFSET(InputPriceData!D$15,CalculationsAndCharts!$A418+$A$11,IF($C$7,8,0),1,1)</f>
        <v>191.84</v>
      </c>
      <c r="F418" s="4">
        <f ca="1">OFFSET(InputPriceData!E$15,CalculationsAndCharts!$A418+$A$11,IF($C$7,8,0),1,1)</f>
        <v>190.05</v>
      </c>
      <c r="G418" s="4">
        <f ca="1">OFFSET(InputPriceData!F$15,CalculationsAndCharts!$A418+$A$11,IF($C$7,8,0),1,1)</f>
        <v>191.5</v>
      </c>
      <c r="H418" s="342">
        <f t="shared" ref="H418:H481" ca="1" si="50">IF($A418&gt;$A$8,0,IF($A418=$A$8,$G418,$C$16*$G418+$D$16*H419))</f>
        <v>192.48501329482758</v>
      </c>
      <c r="I418" s="342">
        <f t="shared" ref="I418:I481" ca="1" si="51">IF($A418&gt;$A$8,0,IF($A418=$A$8,$G418,$C$17*$G418+$D$17*I419))</f>
        <v>192.36047069324579</v>
      </c>
      <c r="J418" s="340">
        <f t="shared" ref="J418:J481" ca="1" si="52" xml:space="preserve"> ($C$16 - $C$17)*$G418 + ($C$17*$D$16 - $C$16*$D$17)*$G419 + ($D$16 + $D$17)*J419 - $D$16*$D$17*J420</f>
        <v>0.12454260158176306</v>
      </c>
      <c r="K418" s="170">
        <f t="shared" ca="1" si="48"/>
        <v>1.551085960875377E-2</v>
      </c>
      <c r="L418" s="341">
        <f t="shared" ca="1" si="49"/>
        <v>0.50954236404857467</v>
      </c>
      <c r="M418" s="341">
        <f t="shared" ref="M418:M481" ca="1" si="53">-L418</f>
        <v>-0.50954236404857467</v>
      </c>
      <c r="N418" s="170"/>
      <c r="O418" s="340"/>
      <c r="P418" s="3">
        <f t="shared" ref="P418:P481" ca="1" si="54">IF(G418&gt;=D418,C418,NA())</f>
        <v>95112000</v>
      </c>
      <c r="Q418" s="3" t="e">
        <f t="shared" ref="Q418:Q481" ca="1" si="55">IF(G418&lt;D418,C418,NA())</f>
        <v>#N/A</v>
      </c>
      <c r="S418" s="99"/>
      <c r="T418" s="350"/>
      <c r="U418" s="350"/>
      <c r="V418" s="349"/>
      <c r="W418" s="313"/>
      <c r="X418" s="302"/>
      <c r="Y418" s="211"/>
      <c r="Z418" s="320"/>
      <c r="AA418" s="246"/>
      <c r="AB418" s="125"/>
      <c r="AC418" s="125"/>
      <c r="AD418" s="125"/>
      <c r="AE418" s="125"/>
      <c r="AF418" s="125"/>
      <c r="AG418" s="125"/>
      <c r="AH418" s="125"/>
      <c r="AJ418" s="125"/>
      <c r="AK418" s="125"/>
      <c r="AM418" s="246"/>
      <c r="AO418" s="246"/>
      <c r="AP418" s="211"/>
      <c r="AQ418" s="211"/>
      <c r="AR418" s="199"/>
      <c r="AT418" s="225"/>
      <c r="AU418" s="225"/>
      <c r="AV418" s="225"/>
      <c r="AW418" s="99"/>
      <c r="AX418" s="199"/>
      <c r="AY418" s="199"/>
      <c r="AZ418" s="37"/>
      <c r="BA418" s="123"/>
      <c r="BB418" s="211"/>
      <c r="BC418" s="211"/>
      <c r="BD418" s="216"/>
      <c r="BE418" s="216"/>
      <c r="BF418" s="101"/>
      <c r="BG418" s="101"/>
      <c r="BH418" s="99"/>
    </row>
    <row r="419" spans="1:60" x14ac:dyDescent="0.25">
      <c r="A419">
        <v>387</v>
      </c>
      <c r="B419" s="61">
        <f ca="1">OFFSET(InputPriceData!B$15,CalculationsAndCharts!$A419+$A$11,0,1,1)</f>
        <v>41908</v>
      </c>
      <c r="C419" s="3">
        <f ca="1">OFFSET(InputPriceData!G$15,CalculationsAndCharts!$A419+$A$11,IF($C$7,8,0),1,1)</f>
        <v>103547000</v>
      </c>
      <c r="D419" s="4">
        <f ca="1">OFFSET(InputPriceData!C$15,CalculationsAndCharts!$A419+$A$11,IF($C$7,8,0),1,1)</f>
        <v>190.68</v>
      </c>
      <c r="E419" s="4">
        <f ca="1">OFFSET(InputPriceData!D$15,CalculationsAndCharts!$A419+$A$11,IF($C$7,8,0),1,1)</f>
        <v>192.32</v>
      </c>
      <c r="F419" s="4">
        <f ca="1">OFFSET(InputPriceData!E$15,CalculationsAndCharts!$A419+$A$11,IF($C$7,8,0),1,1)</f>
        <v>190.41</v>
      </c>
      <c r="G419" s="4">
        <f ca="1">OFFSET(InputPriceData!F$15,CalculationsAndCharts!$A419+$A$11,IF($C$7,8,0),1,1)</f>
        <v>191.85</v>
      </c>
      <c r="H419" s="342">
        <f t="shared" ca="1" si="50"/>
        <v>192.62572947980294</v>
      </c>
      <c r="I419" s="342">
        <f t="shared" ca="1" si="51"/>
        <v>192.43869530172267</v>
      </c>
      <c r="J419" s="340">
        <f t="shared" ca="1" si="52"/>
        <v>0.18703417808023931</v>
      </c>
      <c r="K419" s="170">
        <f t="shared" ca="1" si="48"/>
        <v>3.4981783770150668E-2</v>
      </c>
      <c r="L419" s="341">
        <f t="shared" ca="1" si="49"/>
        <v>0.51664864986661074</v>
      </c>
      <c r="M419" s="341">
        <f t="shared" ca="1" si="53"/>
        <v>-0.51664864986661074</v>
      </c>
      <c r="N419" s="170"/>
      <c r="O419" s="340"/>
      <c r="P419" s="3">
        <f t="shared" ca="1" si="54"/>
        <v>103547000</v>
      </c>
      <c r="Q419" s="3" t="e">
        <f t="shared" ca="1" si="55"/>
        <v>#N/A</v>
      </c>
      <c r="S419" s="99"/>
      <c r="T419" s="350"/>
      <c r="U419" s="350"/>
      <c r="V419" s="349"/>
      <c r="W419" s="313"/>
      <c r="X419" s="302"/>
      <c r="Y419" s="211"/>
      <c r="Z419" s="320"/>
      <c r="AA419" s="246"/>
      <c r="AB419" s="125"/>
      <c r="AC419" s="125"/>
      <c r="AD419" s="125"/>
      <c r="AE419" s="125"/>
      <c r="AF419" s="125"/>
      <c r="AG419" s="125"/>
      <c r="AH419" s="125"/>
      <c r="AJ419" s="125"/>
      <c r="AK419" s="125"/>
      <c r="AM419" s="246"/>
      <c r="AO419" s="246"/>
      <c r="AP419" s="211"/>
      <c r="AQ419" s="211"/>
      <c r="AR419" s="199"/>
      <c r="AT419" s="225"/>
      <c r="AU419" s="225"/>
      <c r="AV419" s="225"/>
      <c r="AW419" s="99"/>
      <c r="AX419" s="199"/>
      <c r="AY419" s="199"/>
      <c r="AZ419" s="37"/>
      <c r="BA419" s="123"/>
      <c r="BB419" s="211"/>
      <c r="BC419" s="211"/>
      <c r="BD419" s="216"/>
      <c r="BE419" s="216"/>
      <c r="BF419" s="101"/>
      <c r="BG419" s="101"/>
      <c r="BH419" s="99"/>
    </row>
    <row r="420" spans="1:60" x14ac:dyDescent="0.25">
      <c r="A420">
        <v>388</v>
      </c>
      <c r="B420" s="61">
        <f ca="1">OFFSET(InputPriceData!B$15,CalculationsAndCharts!$A420+$A$11,0,1,1)</f>
        <v>41907</v>
      </c>
      <c r="C420" s="3">
        <f ca="1">OFFSET(InputPriceData!G$15,CalculationsAndCharts!$A420+$A$11,IF($C$7,8,0),1,1)</f>
        <v>150300000</v>
      </c>
      <c r="D420" s="4">
        <f ca="1">OFFSET(InputPriceData!C$15,CalculationsAndCharts!$A420+$A$11,IF($C$7,8,0),1,1)</f>
        <v>192.95</v>
      </c>
      <c r="E420" s="4">
        <f ca="1">OFFSET(InputPriceData!D$15,CalculationsAndCharts!$A420+$A$11,IF($C$7,8,0),1,1)</f>
        <v>192.96</v>
      </c>
      <c r="F420" s="4">
        <f ca="1">OFFSET(InputPriceData!E$15,CalculationsAndCharts!$A420+$A$11,IF($C$7,8,0),1,1)</f>
        <v>190.26</v>
      </c>
      <c r="G420" s="4">
        <f ca="1">OFFSET(InputPriceData!F$15,CalculationsAndCharts!$A420+$A$11,IF($C$7,8,0),1,1)</f>
        <v>190.33</v>
      </c>
      <c r="H420" s="342">
        <f t="shared" ca="1" si="50"/>
        <v>192.73654797691768</v>
      </c>
      <c r="I420" s="342">
        <f t="shared" ca="1" si="51"/>
        <v>192.49221305642473</v>
      </c>
      <c r="J420" s="340">
        <f t="shared" ca="1" si="52"/>
        <v>0.24433492049288291</v>
      </c>
      <c r="K420" s="170">
        <f t="shared" ca="1" si="48"/>
        <v>5.9699553372263417E-2</v>
      </c>
      <c r="L420" s="341">
        <f t="shared" ca="1" si="49"/>
        <v>0.52338149585773908</v>
      </c>
      <c r="M420" s="341">
        <f t="shared" ca="1" si="53"/>
        <v>-0.52338149585773908</v>
      </c>
      <c r="N420" s="170"/>
      <c r="O420" s="340"/>
      <c r="P420" s="3" t="e">
        <f t="shared" ca="1" si="54"/>
        <v>#N/A</v>
      </c>
      <c r="Q420" s="3">
        <f t="shared" ca="1" si="55"/>
        <v>150300000</v>
      </c>
      <c r="S420" s="99"/>
      <c r="T420" s="350"/>
      <c r="U420" s="350"/>
      <c r="V420" s="349"/>
      <c r="W420" s="313"/>
      <c r="X420" s="302"/>
      <c r="Y420" s="211"/>
      <c r="Z420" s="320"/>
      <c r="AA420" s="246"/>
      <c r="AB420" s="125"/>
      <c r="AC420" s="125"/>
      <c r="AD420" s="125"/>
      <c r="AE420" s="125"/>
      <c r="AF420" s="125"/>
      <c r="AG420" s="125"/>
      <c r="AH420" s="125"/>
      <c r="AJ420" s="125"/>
      <c r="AK420" s="125"/>
      <c r="AM420" s="246"/>
      <c r="AO420" s="246"/>
      <c r="AP420" s="211"/>
      <c r="AQ420" s="211"/>
      <c r="AR420" s="199"/>
      <c r="AT420" s="225"/>
      <c r="AU420" s="225"/>
      <c r="AV420" s="225"/>
      <c r="AW420" s="99"/>
      <c r="AX420" s="199"/>
      <c r="AY420" s="199"/>
      <c r="AZ420" s="37"/>
      <c r="BA420" s="123"/>
      <c r="BB420" s="211"/>
      <c r="BC420" s="211"/>
      <c r="BD420" s="216"/>
      <c r="BE420" s="216"/>
      <c r="BF420" s="101"/>
      <c r="BG420" s="101"/>
      <c r="BH420" s="99"/>
    </row>
    <row r="421" spans="1:60" x14ac:dyDescent="0.25">
      <c r="A421">
        <v>389</v>
      </c>
      <c r="B421" s="61">
        <f ca="1">OFFSET(InputPriceData!B$15,CalculationsAndCharts!$A421+$A$11,0,1,1)</f>
        <v>41906</v>
      </c>
      <c r="C421" s="3">
        <f ca="1">OFFSET(InputPriceData!G$15,CalculationsAndCharts!$A421+$A$11,IF($C$7,8,0),1,1)</f>
        <v>107276000</v>
      </c>
      <c r="D421" s="4">
        <f ca="1">OFFSET(InputPriceData!C$15,CalculationsAndCharts!$A421+$A$11,IF($C$7,8,0),1,1)</f>
        <v>191.98</v>
      </c>
      <c r="E421" s="4">
        <f ca="1">OFFSET(InputPriceData!D$15,CalculationsAndCharts!$A421+$A$11,IF($C$7,8,0),1,1)</f>
        <v>193.58</v>
      </c>
      <c r="F421" s="4">
        <f ca="1">OFFSET(InputPriceData!E$15,CalculationsAndCharts!$A421+$A$11,IF($C$7,8,0),1,1)</f>
        <v>191.48</v>
      </c>
      <c r="G421" s="4">
        <f ca="1">OFFSET(InputPriceData!F$15,CalculationsAndCharts!$A421+$A$11,IF($C$7,8,0),1,1)</f>
        <v>193.45</v>
      </c>
      <c r="H421" s="342">
        <f t="shared" ca="1" si="50"/>
        <v>193.08034054504878</v>
      </c>
      <c r="I421" s="342">
        <f t="shared" ca="1" si="51"/>
        <v>192.68877787973605</v>
      </c>
      <c r="J421" s="340">
        <f t="shared" ca="1" si="52"/>
        <v>0.39156266531263395</v>
      </c>
      <c r="K421" s="170">
        <f t="shared" ca="1" si="48"/>
        <v>0.15332132086673378</v>
      </c>
      <c r="L421" s="341">
        <f t="shared" ca="1" si="49"/>
        <v>0.532013284975689</v>
      </c>
      <c r="M421" s="341">
        <f t="shared" ca="1" si="53"/>
        <v>-0.532013284975689</v>
      </c>
      <c r="N421" s="170"/>
      <c r="O421" s="340"/>
      <c r="P421" s="3">
        <f t="shared" ca="1" si="54"/>
        <v>107276000</v>
      </c>
      <c r="Q421" s="3" t="e">
        <f t="shared" ca="1" si="55"/>
        <v>#N/A</v>
      </c>
      <c r="S421" s="99"/>
      <c r="T421" s="350"/>
      <c r="U421" s="350"/>
      <c r="V421" s="349"/>
      <c r="W421" s="313"/>
      <c r="X421" s="302"/>
      <c r="Y421" s="211"/>
      <c r="Z421" s="320"/>
      <c r="AA421" s="246"/>
      <c r="AB421" s="125"/>
      <c r="AC421" s="125"/>
      <c r="AD421" s="125"/>
      <c r="AE421" s="125"/>
      <c r="AF421" s="125"/>
      <c r="AG421" s="125"/>
      <c r="AH421" s="125"/>
      <c r="AJ421" s="125"/>
      <c r="AK421" s="125"/>
      <c r="AM421" s="246"/>
      <c r="AO421" s="246"/>
      <c r="AP421" s="211"/>
      <c r="AQ421" s="211"/>
      <c r="AR421" s="199"/>
      <c r="AT421" s="225"/>
      <c r="AU421" s="225"/>
      <c r="AV421" s="225"/>
      <c r="AW421" s="99"/>
      <c r="AX421" s="199"/>
      <c r="AY421" s="199"/>
      <c r="AZ421" s="37"/>
      <c r="BA421" s="123"/>
      <c r="BB421" s="211"/>
      <c r="BC421" s="211"/>
      <c r="BD421" s="216"/>
      <c r="BE421" s="216"/>
      <c r="BF421" s="101"/>
      <c r="BG421" s="101"/>
      <c r="BH421" s="99"/>
    </row>
    <row r="422" spans="1:60" x14ac:dyDescent="0.25">
      <c r="A422">
        <v>390</v>
      </c>
      <c r="B422" s="61">
        <f ca="1">OFFSET(InputPriceData!B$15,CalculationsAndCharts!$A422+$A$11,0,1,1)</f>
        <v>41905</v>
      </c>
      <c r="C422" s="3">
        <f ca="1">OFFSET(InputPriceData!G$15,CalculationsAndCharts!$A422+$A$11,IF($C$7,8,0),1,1)</f>
        <v>111393000</v>
      </c>
      <c r="D422" s="4">
        <f ca="1">OFFSET(InputPriceData!C$15,CalculationsAndCharts!$A422+$A$11,IF($C$7,8,0),1,1)</f>
        <v>192.36</v>
      </c>
      <c r="E422" s="4">
        <f ca="1">OFFSET(InputPriceData!D$15,CalculationsAndCharts!$A422+$A$11,IF($C$7,8,0),1,1)</f>
        <v>193.16</v>
      </c>
      <c r="F422" s="4">
        <f ca="1">OFFSET(InputPriceData!E$15,CalculationsAndCharts!$A422+$A$11,IF($C$7,8,0),1,1)</f>
        <v>191.89</v>
      </c>
      <c r="G422" s="4">
        <f ca="1">OFFSET(InputPriceData!F$15,CalculationsAndCharts!$A422+$A$11,IF($C$7,8,0),1,1)</f>
        <v>191.95</v>
      </c>
      <c r="H422" s="342">
        <f t="shared" ca="1" si="50"/>
        <v>193.02753205148431</v>
      </c>
      <c r="I422" s="342">
        <f t="shared" ca="1" si="51"/>
        <v>192.61957586880297</v>
      </c>
      <c r="J422" s="340">
        <f t="shared" ca="1" si="52"/>
        <v>0.40795618268125156</v>
      </c>
      <c r="K422" s="170">
        <f t="shared" ca="1" si="48"/>
        <v>0.16642824698785869</v>
      </c>
      <c r="L422" s="341">
        <f t="shared" ca="1" si="49"/>
        <v>0.53874958994564426</v>
      </c>
      <c r="M422" s="341">
        <f t="shared" ca="1" si="53"/>
        <v>-0.53874958994564426</v>
      </c>
      <c r="N422" s="170"/>
      <c r="O422" s="340"/>
      <c r="P422" s="3" t="e">
        <f t="shared" ca="1" si="54"/>
        <v>#N/A</v>
      </c>
      <c r="Q422" s="3">
        <f t="shared" ca="1" si="55"/>
        <v>111393000</v>
      </c>
      <c r="S422" s="99"/>
      <c r="T422" s="350"/>
      <c r="U422" s="350"/>
      <c r="V422" s="349"/>
      <c r="W422" s="313"/>
      <c r="X422" s="302"/>
      <c r="Y422" s="211"/>
      <c r="Z422" s="320"/>
      <c r="AA422" s="246"/>
      <c r="AB422" s="125"/>
      <c r="AC422" s="125"/>
      <c r="AD422" s="125"/>
      <c r="AE422" s="125"/>
      <c r="AF422" s="125"/>
      <c r="AG422" s="125"/>
      <c r="AH422" s="125"/>
      <c r="AJ422" s="125"/>
      <c r="AK422" s="125"/>
      <c r="AM422" s="246"/>
      <c r="AO422" s="246"/>
      <c r="AP422" s="211"/>
      <c r="AQ422" s="211"/>
      <c r="AR422" s="199"/>
      <c r="AT422" s="225"/>
      <c r="AU422" s="225"/>
      <c r="AV422" s="225"/>
      <c r="AW422" s="99"/>
      <c r="AX422" s="199"/>
      <c r="AY422" s="199"/>
      <c r="AZ422" s="37"/>
      <c r="BA422" s="123"/>
      <c r="BB422" s="211"/>
      <c r="BC422" s="211"/>
      <c r="BD422" s="216"/>
      <c r="BE422" s="216"/>
      <c r="BF422" s="101"/>
      <c r="BG422" s="101"/>
      <c r="BH422" s="99"/>
    </row>
    <row r="423" spans="1:60" x14ac:dyDescent="0.25">
      <c r="A423">
        <v>391</v>
      </c>
      <c r="B423" s="61">
        <f ca="1">OFFSET(InputPriceData!B$15,CalculationsAndCharts!$A423+$A$11,0,1,1)</f>
        <v>41904</v>
      </c>
      <c r="C423" s="3">
        <f ca="1">OFFSET(InputPriceData!G$15,CalculationsAndCharts!$A423+$A$11,IF($C$7,8,0),1,1)</f>
        <v>125553000</v>
      </c>
      <c r="D423" s="4">
        <f ca="1">OFFSET(InputPriceData!C$15,CalculationsAndCharts!$A423+$A$11,IF($C$7,8,0),1,1)</f>
        <v>194.22</v>
      </c>
      <c r="E423" s="4">
        <f ca="1">OFFSET(InputPriceData!D$15,CalculationsAndCharts!$A423+$A$11,IF($C$7,8,0),1,1)</f>
        <v>194.25</v>
      </c>
      <c r="F423" s="4">
        <f ca="1">OFFSET(InputPriceData!E$15,CalculationsAndCharts!$A423+$A$11,IF($C$7,8,0),1,1)</f>
        <v>192.65</v>
      </c>
      <c r="G423" s="4">
        <f ca="1">OFFSET(InputPriceData!F$15,CalculationsAndCharts!$A423+$A$11,IF($C$7,8,0),1,1)</f>
        <v>193.06</v>
      </c>
      <c r="H423" s="342">
        <f t="shared" ca="1" si="50"/>
        <v>193.18146520169634</v>
      </c>
      <c r="I423" s="342">
        <f t="shared" ca="1" si="51"/>
        <v>192.68044640233052</v>
      </c>
      <c r="J423" s="340">
        <f t="shared" ca="1" si="52"/>
        <v>0.50101879936574545</v>
      </c>
      <c r="K423" s="170">
        <f t="shared" ca="1" si="48"/>
        <v>0.25101983731789307</v>
      </c>
      <c r="L423" s="341">
        <f t="shared" ca="1" si="49"/>
        <v>0.54585777245539902</v>
      </c>
      <c r="M423" s="341">
        <f t="shared" ca="1" si="53"/>
        <v>-0.54585777245539902</v>
      </c>
      <c r="N423" s="170"/>
      <c r="O423" s="340"/>
      <c r="P423" s="3" t="e">
        <f t="shared" ca="1" si="54"/>
        <v>#N/A</v>
      </c>
      <c r="Q423" s="3">
        <f t="shared" ca="1" si="55"/>
        <v>125553000</v>
      </c>
      <c r="S423" s="99"/>
      <c r="T423" s="350"/>
      <c r="U423" s="350"/>
      <c r="V423" s="349"/>
      <c r="W423" s="313"/>
      <c r="X423" s="302"/>
      <c r="Y423" s="211"/>
      <c r="Z423" s="320"/>
      <c r="AA423" s="246"/>
      <c r="AB423" s="125"/>
      <c r="AC423" s="125"/>
      <c r="AD423" s="125"/>
      <c r="AE423" s="125"/>
      <c r="AF423" s="125"/>
      <c r="AG423" s="125"/>
      <c r="AH423" s="125"/>
      <c r="AJ423" s="125"/>
      <c r="AK423" s="125"/>
      <c r="AM423" s="246"/>
      <c r="AO423" s="246"/>
      <c r="AP423" s="211"/>
      <c r="AQ423" s="211"/>
      <c r="AR423" s="199"/>
      <c r="AT423" s="225"/>
      <c r="AU423" s="225"/>
      <c r="AV423" s="225"/>
      <c r="AW423" s="99"/>
      <c r="AX423" s="199"/>
      <c r="AY423" s="199"/>
      <c r="AZ423" s="37"/>
      <c r="BA423" s="123"/>
      <c r="BB423" s="211"/>
      <c r="BC423" s="211"/>
      <c r="BD423" s="216"/>
      <c r="BE423" s="216"/>
      <c r="BF423" s="101"/>
      <c r="BG423" s="101"/>
      <c r="BH423" s="99"/>
    </row>
    <row r="424" spans="1:60" x14ac:dyDescent="0.25">
      <c r="A424">
        <v>392</v>
      </c>
      <c r="B424" s="61">
        <f ca="1">OFFSET(InputPriceData!B$15,CalculationsAndCharts!$A424+$A$11,0,1,1)</f>
        <v>41901</v>
      </c>
      <c r="C424" s="3">
        <f ca="1">OFFSET(InputPriceData!G$15,CalculationsAndCharts!$A424+$A$11,IF($C$7,8,0),1,1)</f>
        <v>121649000</v>
      </c>
      <c r="D424" s="4">
        <f ca="1">OFFSET(InputPriceData!C$15,CalculationsAndCharts!$A424+$A$11,IF($C$7,8,0),1,1)</f>
        <v>195.35</v>
      </c>
      <c r="E424" s="4">
        <f ca="1">OFFSET(InputPriceData!D$15,CalculationsAndCharts!$A424+$A$11,IF($C$7,8,0),1,1)</f>
        <v>195.72</v>
      </c>
      <c r="F424" s="4">
        <f ca="1">OFFSET(InputPriceData!E$15,CalculationsAndCharts!$A424+$A$11,IF($C$7,8,0),1,1)</f>
        <v>194.16</v>
      </c>
      <c r="G424" s="4">
        <f ca="1">OFFSET(InputPriceData!F$15,CalculationsAndCharts!$A424+$A$11,IF($C$7,8,0),1,1)</f>
        <v>194.56</v>
      </c>
      <c r="H424" s="342">
        <f t="shared" ca="1" si="50"/>
        <v>193.19881737336726</v>
      </c>
      <c r="I424" s="342">
        <f t="shared" ca="1" si="51"/>
        <v>192.6459415298151</v>
      </c>
      <c r="J424" s="340">
        <f t="shared" ca="1" si="52"/>
        <v>0.5528758435520521</v>
      </c>
      <c r="K424" s="170">
        <f t="shared" ca="1" si="48"/>
        <v>0.3056716983833932</v>
      </c>
      <c r="L424" s="341">
        <f t="shared" ca="1" si="49"/>
        <v>0.55146593984650294</v>
      </c>
      <c r="M424" s="341">
        <f t="shared" ca="1" si="53"/>
        <v>-0.55146593984650294</v>
      </c>
      <c r="N424" s="170"/>
      <c r="O424" s="340"/>
      <c r="P424" s="3" t="e">
        <f t="shared" ca="1" si="54"/>
        <v>#N/A</v>
      </c>
      <c r="Q424" s="3">
        <f t="shared" ca="1" si="55"/>
        <v>121649000</v>
      </c>
      <c r="S424" s="99"/>
      <c r="T424" s="350"/>
      <c r="U424" s="350"/>
      <c r="V424" s="349"/>
      <c r="W424" s="313"/>
      <c r="X424" s="302"/>
      <c r="Y424" s="211"/>
      <c r="Z424" s="320"/>
      <c r="AA424" s="246"/>
      <c r="AB424" s="125"/>
      <c r="AC424" s="125"/>
      <c r="AD424" s="125"/>
      <c r="AE424" s="125"/>
      <c r="AF424" s="125"/>
      <c r="AG424" s="125"/>
      <c r="AH424" s="125"/>
      <c r="AJ424" s="125"/>
      <c r="AK424" s="125"/>
      <c r="AM424" s="246"/>
      <c r="AO424" s="246"/>
      <c r="AP424" s="211"/>
      <c r="AQ424" s="211"/>
      <c r="AR424" s="199"/>
      <c r="AT424" s="225"/>
      <c r="AU424" s="225"/>
      <c r="AV424" s="225"/>
      <c r="AW424" s="99"/>
      <c r="AX424" s="199"/>
      <c r="AY424" s="199"/>
      <c r="AZ424" s="37"/>
      <c r="BA424" s="123"/>
      <c r="BB424" s="211"/>
      <c r="BC424" s="211"/>
      <c r="BD424" s="216"/>
      <c r="BE424" s="216"/>
      <c r="BF424" s="101"/>
      <c r="BG424" s="101"/>
      <c r="BH424" s="99"/>
    </row>
    <row r="425" spans="1:60" x14ac:dyDescent="0.25">
      <c r="A425">
        <v>393</v>
      </c>
      <c r="B425" s="61">
        <f ca="1">OFFSET(InputPriceData!B$15,CalculationsAndCharts!$A425+$A$11,0,1,1)</f>
        <v>41900</v>
      </c>
      <c r="C425" s="3">
        <f ca="1">OFFSET(InputPriceData!G$15,CalculationsAndCharts!$A425+$A$11,IF($C$7,8,0),1,1)</f>
        <v>94990000</v>
      </c>
      <c r="D425" s="4">
        <f ca="1">OFFSET(InputPriceData!C$15,CalculationsAndCharts!$A425+$A$11,IF($C$7,8,0),1,1)</f>
        <v>194.29</v>
      </c>
      <c r="E425" s="4">
        <f ca="1">OFFSET(InputPriceData!D$15,CalculationsAndCharts!$A425+$A$11,IF($C$7,8,0),1,1)</f>
        <v>194.76</v>
      </c>
      <c r="F425" s="4">
        <f ca="1">OFFSET(InputPriceData!E$15,CalculationsAndCharts!$A425+$A$11,IF($C$7,8,0),1,1)</f>
        <v>194.04</v>
      </c>
      <c r="G425" s="4">
        <f ca="1">OFFSET(InputPriceData!F$15,CalculationsAndCharts!$A425+$A$11,IF($C$7,8,0),1,1)</f>
        <v>194.73</v>
      </c>
      <c r="H425" s="342">
        <f t="shared" ca="1" si="50"/>
        <v>193.00436271241972</v>
      </c>
      <c r="I425" s="342">
        <f t="shared" ca="1" si="51"/>
        <v>192.47193621434374</v>
      </c>
      <c r="J425" s="340">
        <f t="shared" ca="1" si="52"/>
        <v>0.53242649807586229</v>
      </c>
      <c r="K425" s="170">
        <f t="shared" ca="1" si="48"/>
        <v>0.28347797585332618</v>
      </c>
      <c r="L425" s="341">
        <f t="shared" ca="1" si="49"/>
        <v>0.55729021246594845</v>
      </c>
      <c r="M425" s="341">
        <f t="shared" ca="1" si="53"/>
        <v>-0.55729021246594845</v>
      </c>
      <c r="N425" s="170"/>
      <c r="O425" s="340"/>
      <c r="P425" s="3">
        <f t="shared" ca="1" si="54"/>
        <v>94990000</v>
      </c>
      <c r="Q425" s="3" t="e">
        <f t="shared" ca="1" si="55"/>
        <v>#N/A</v>
      </c>
      <c r="S425" s="99"/>
      <c r="T425" s="350"/>
      <c r="U425" s="350"/>
      <c r="V425" s="349"/>
      <c r="W425" s="313"/>
      <c r="X425" s="302"/>
      <c r="Y425" s="211"/>
      <c r="Z425" s="320"/>
      <c r="AA425" s="246"/>
      <c r="AB425" s="125"/>
      <c r="AC425" s="125"/>
      <c r="AD425" s="125"/>
      <c r="AE425" s="125"/>
      <c r="AF425" s="125"/>
      <c r="AG425" s="125"/>
      <c r="AH425" s="125"/>
      <c r="AJ425" s="125"/>
      <c r="AK425" s="125"/>
      <c r="AM425" s="246"/>
      <c r="AO425" s="246"/>
      <c r="AP425" s="211"/>
      <c r="AQ425" s="211"/>
      <c r="AR425" s="199"/>
      <c r="AT425" s="225"/>
      <c r="AU425" s="225"/>
      <c r="AV425" s="225"/>
      <c r="AW425" s="99"/>
      <c r="AX425" s="199"/>
      <c r="AY425" s="199"/>
      <c r="AZ425" s="37"/>
      <c r="BA425" s="123"/>
      <c r="BB425" s="211"/>
      <c r="BC425" s="211"/>
      <c r="BD425" s="216"/>
      <c r="BE425" s="216"/>
      <c r="BF425" s="101"/>
      <c r="BG425" s="101"/>
      <c r="BH425" s="99"/>
    </row>
    <row r="426" spans="1:60" x14ac:dyDescent="0.25">
      <c r="A426">
        <v>394</v>
      </c>
      <c r="B426" s="61">
        <f ca="1">OFFSET(InputPriceData!B$15,CalculationsAndCharts!$A426+$A$11,0,1,1)</f>
        <v>41899</v>
      </c>
      <c r="C426" s="3">
        <f ca="1">OFFSET(InputPriceData!G$15,CalculationsAndCharts!$A426+$A$11,IF($C$7,8,0),1,1)</f>
        <v>151266000</v>
      </c>
      <c r="D426" s="4">
        <f ca="1">OFFSET(InputPriceData!C$15,CalculationsAndCharts!$A426+$A$11,IF($C$7,8,0),1,1)</f>
        <v>193.72</v>
      </c>
      <c r="E426" s="4">
        <f ca="1">OFFSET(InputPriceData!D$15,CalculationsAndCharts!$A426+$A$11,IF($C$7,8,0),1,1)</f>
        <v>194.6</v>
      </c>
      <c r="F426" s="4">
        <f ca="1">OFFSET(InputPriceData!E$15,CalculationsAndCharts!$A426+$A$11,IF($C$7,8,0),1,1)</f>
        <v>192.74</v>
      </c>
      <c r="G426" s="4">
        <f ca="1">OFFSET(InputPriceData!F$15,CalculationsAndCharts!$A426+$A$11,IF($C$7,8,0),1,1)</f>
        <v>193.7</v>
      </c>
      <c r="H426" s="342">
        <f t="shared" ca="1" si="50"/>
        <v>192.75784309990826</v>
      </c>
      <c r="I426" s="342">
        <f t="shared" ca="1" si="51"/>
        <v>192.26665768837501</v>
      </c>
      <c r="J426" s="340">
        <f t="shared" ca="1" si="52"/>
        <v>0.49118541153313305</v>
      </c>
      <c r="K426" s="170">
        <f t="shared" ca="1" si="48"/>
        <v>0.24126310850297328</v>
      </c>
      <c r="L426" s="341">
        <f t="shared" ca="1" si="49"/>
        <v>0.56519006401291871</v>
      </c>
      <c r="M426" s="341">
        <f t="shared" ca="1" si="53"/>
        <v>-0.56519006401291871</v>
      </c>
      <c r="N426" s="170"/>
      <c r="O426" s="340"/>
      <c r="P426" s="3" t="e">
        <f t="shared" ca="1" si="54"/>
        <v>#N/A</v>
      </c>
      <c r="Q426" s="3">
        <f t="shared" ca="1" si="55"/>
        <v>151266000</v>
      </c>
      <c r="S426" s="99"/>
      <c r="T426" s="350"/>
      <c r="U426" s="350"/>
      <c r="V426" s="349"/>
      <c r="W426" s="313"/>
      <c r="X426" s="302"/>
      <c r="Y426" s="211"/>
      <c r="Z426" s="320"/>
      <c r="AA426" s="246"/>
      <c r="AB426" s="125"/>
      <c r="AC426" s="125"/>
      <c r="AD426" s="125"/>
      <c r="AE426" s="125"/>
      <c r="AF426" s="125"/>
      <c r="AG426" s="125"/>
      <c r="AH426" s="125"/>
      <c r="AJ426" s="125"/>
      <c r="AK426" s="125"/>
      <c r="AM426" s="246"/>
      <c r="AO426" s="246"/>
      <c r="AP426" s="211"/>
      <c r="AQ426" s="211"/>
      <c r="AR426" s="199"/>
      <c r="AT426" s="225"/>
      <c r="AU426" s="225"/>
      <c r="AV426" s="225"/>
      <c r="AW426" s="99"/>
      <c r="AX426" s="199"/>
      <c r="AY426" s="199"/>
      <c r="AZ426" s="37"/>
      <c r="BA426" s="123"/>
      <c r="BB426" s="211"/>
      <c r="BC426" s="211"/>
      <c r="BD426" s="216"/>
      <c r="BE426" s="216"/>
      <c r="BF426" s="101"/>
      <c r="BG426" s="101"/>
      <c r="BH426" s="99"/>
    </row>
    <row r="427" spans="1:60" x14ac:dyDescent="0.25">
      <c r="A427">
        <v>395</v>
      </c>
      <c r="B427" s="61">
        <f ca="1">OFFSET(InputPriceData!B$15,CalculationsAndCharts!$A427+$A$11,0,1,1)</f>
        <v>41898</v>
      </c>
      <c r="C427" s="3">
        <f ca="1">OFFSET(InputPriceData!G$15,CalculationsAndCharts!$A427+$A$11,IF($C$7,8,0),1,1)</f>
        <v>116201000</v>
      </c>
      <c r="D427" s="4">
        <f ca="1">OFFSET(InputPriceData!C$15,CalculationsAndCharts!$A427+$A$11,IF($C$7,8,0),1,1)</f>
        <v>191.64</v>
      </c>
      <c r="E427" s="4">
        <f ca="1">OFFSET(InputPriceData!D$15,CalculationsAndCharts!$A427+$A$11,IF($C$7,8,0),1,1)</f>
        <v>193.79</v>
      </c>
      <c r="F427" s="4">
        <f ca="1">OFFSET(InputPriceData!E$15,CalculationsAndCharts!$A427+$A$11,IF($C$7,8,0),1,1)</f>
        <v>191.53</v>
      </c>
      <c r="G427" s="4">
        <f ca="1">OFFSET(InputPriceData!F$15,CalculationsAndCharts!$A427+$A$11,IF($C$7,8,0),1,1)</f>
        <v>193.44</v>
      </c>
      <c r="H427" s="342">
        <f t="shared" ca="1" si="50"/>
        <v>192.623249257038</v>
      </c>
      <c r="I427" s="342">
        <f t="shared" ca="1" si="51"/>
        <v>192.13635384186364</v>
      </c>
      <c r="J427" s="340">
        <f t="shared" ca="1" si="52"/>
        <v>0.48689541517423518</v>
      </c>
      <c r="K427" s="170">
        <f t="shared" ca="1" si="48"/>
        <v>0.23706714531769085</v>
      </c>
      <c r="L427" s="341">
        <f t="shared" ca="1" si="49"/>
        <v>0.57445380014541414</v>
      </c>
      <c r="M427" s="341">
        <f t="shared" ca="1" si="53"/>
        <v>-0.57445380014541414</v>
      </c>
      <c r="N427" s="170"/>
      <c r="O427" s="340"/>
      <c r="P427" s="3">
        <f t="shared" ca="1" si="54"/>
        <v>116201000</v>
      </c>
      <c r="Q427" s="3" t="e">
        <f t="shared" ca="1" si="55"/>
        <v>#N/A</v>
      </c>
      <c r="S427" s="99"/>
      <c r="T427" s="350"/>
      <c r="U427" s="350"/>
      <c r="V427" s="349"/>
      <c r="W427" s="313"/>
      <c r="X427" s="302"/>
      <c r="Y427" s="211"/>
      <c r="Z427" s="320"/>
      <c r="AA427" s="246"/>
      <c r="AB427" s="125"/>
      <c r="AC427" s="125"/>
      <c r="AD427" s="125"/>
      <c r="AE427" s="125"/>
      <c r="AF427" s="125"/>
      <c r="AG427" s="125"/>
      <c r="AH427" s="125"/>
      <c r="AJ427" s="125"/>
      <c r="AK427" s="125"/>
      <c r="AM427" s="246"/>
      <c r="AO427" s="246"/>
      <c r="AP427" s="211"/>
      <c r="AQ427" s="211"/>
      <c r="AR427" s="199"/>
      <c r="AT427" s="225"/>
      <c r="AU427" s="225"/>
      <c r="AV427" s="225"/>
      <c r="AW427" s="99"/>
      <c r="AX427" s="199"/>
      <c r="AY427" s="199"/>
      <c r="AZ427" s="37"/>
      <c r="BA427" s="123"/>
      <c r="BB427" s="211"/>
      <c r="BC427" s="211"/>
      <c r="BD427" s="216"/>
      <c r="BE427" s="216"/>
      <c r="BF427" s="101"/>
      <c r="BG427" s="101"/>
      <c r="BH427" s="99"/>
    </row>
    <row r="428" spans="1:60" x14ac:dyDescent="0.25">
      <c r="A428">
        <v>396</v>
      </c>
      <c r="B428" s="61">
        <f ca="1">OFFSET(InputPriceData!B$15,CalculationsAndCharts!$A428+$A$11,0,1,1)</f>
        <v>41897</v>
      </c>
      <c r="C428" s="3">
        <f ca="1">OFFSET(InputPriceData!G$15,CalculationsAndCharts!$A428+$A$11,IF($C$7,8,0),1,1)</f>
        <v>76401000</v>
      </c>
      <c r="D428" s="4">
        <f ca="1">OFFSET(InputPriceData!C$15,CalculationsAndCharts!$A428+$A$11,IF($C$7,8,0),1,1)</f>
        <v>192.17</v>
      </c>
      <c r="E428" s="4">
        <f ca="1">OFFSET(InputPriceData!D$15,CalculationsAndCharts!$A428+$A$11,IF($C$7,8,0),1,1)</f>
        <v>192.32</v>
      </c>
      <c r="F428" s="4">
        <f ca="1">OFFSET(InputPriceData!E$15,CalculationsAndCharts!$A428+$A$11,IF($C$7,8,0),1,1)</f>
        <v>191.42</v>
      </c>
      <c r="G428" s="4">
        <f ca="1">OFFSET(InputPriceData!F$15,CalculationsAndCharts!$A428+$A$11,IF($C$7,8,0),1,1)</f>
        <v>191.99</v>
      </c>
      <c r="H428" s="342">
        <f t="shared" ca="1" si="50"/>
        <v>192.506570579472</v>
      </c>
      <c r="I428" s="342">
        <f t="shared" ca="1" si="51"/>
        <v>192.01784055476034</v>
      </c>
      <c r="J428" s="340">
        <f t="shared" ca="1" si="52"/>
        <v>0.48873002471152927</v>
      </c>
      <c r="K428" s="170">
        <f t="shared" ca="1" si="48"/>
        <v>0.23885703705453201</v>
      </c>
      <c r="L428" s="341">
        <f t="shared" ca="1" si="49"/>
        <v>0.58560830562789501</v>
      </c>
      <c r="M428" s="341">
        <f t="shared" ca="1" si="53"/>
        <v>-0.58560830562789501</v>
      </c>
      <c r="N428" s="170"/>
      <c r="O428" s="340"/>
      <c r="P428" s="3" t="e">
        <f t="shared" ca="1" si="54"/>
        <v>#N/A</v>
      </c>
      <c r="Q428" s="3">
        <f t="shared" ca="1" si="55"/>
        <v>76401000</v>
      </c>
      <c r="S428" s="99"/>
      <c r="T428" s="350"/>
      <c r="U428" s="350"/>
      <c r="V428" s="349"/>
      <c r="W428" s="313"/>
      <c r="X428" s="302"/>
      <c r="Y428" s="211"/>
      <c r="Z428" s="320"/>
      <c r="AA428" s="246"/>
      <c r="AB428" s="125"/>
      <c r="AC428" s="125"/>
      <c r="AD428" s="125"/>
      <c r="AE428" s="125"/>
      <c r="AF428" s="125"/>
      <c r="AG428" s="125"/>
      <c r="AH428" s="125"/>
      <c r="AJ428" s="125"/>
      <c r="AK428" s="125"/>
      <c r="AM428" s="246"/>
      <c r="AO428" s="246"/>
      <c r="AP428" s="211"/>
      <c r="AQ428" s="211"/>
      <c r="AR428" s="199"/>
      <c r="AT428" s="225"/>
      <c r="AU428" s="225"/>
      <c r="AV428" s="225"/>
      <c r="AW428" s="99"/>
      <c r="AX428" s="199"/>
      <c r="AY428" s="199"/>
      <c r="AZ428" s="37"/>
      <c r="BA428" s="123"/>
      <c r="BB428" s="211"/>
      <c r="BC428" s="211"/>
      <c r="BD428" s="216"/>
      <c r="BE428" s="216"/>
      <c r="BF428" s="101"/>
      <c r="BG428" s="101"/>
      <c r="BH428" s="99"/>
    </row>
    <row r="429" spans="1:60" x14ac:dyDescent="0.25">
      <c r="A429">
        <v>397</v>
      </c>
      <c r="B429" s="61">
        <f ca="1">OFFSET(InputPriceData!B$15,CalculationsAndCharts!$A429+$A$11,0,1,1)</f>
        <v>41894</v>
      </c>
      <c r="C429" s="3">
        <f ca="1">OFFSET(InputPriceData!G$15,CalculationsAndCharts!$A429+$A$11,IF($C$7,8,0),1,1)</f>
        <v>117409300</v>
      </c>
      <c r="D429" s="4">
        <f ca="1">OFFSET(InputPriceData!C$15,CalculationsAndCharts!$A429+$A$11,IF($C$7,8,0),1,1)</f>
        <v>193.08</v>
      </c>
      <c r="E429" s="4">
        <f ca="1">OFFSET(InputPriceData!D$15,CalculationsAndCharts!$A429+$A$11,IF($C$7,8,0),1,1)</f>
        <v>193.09</v>
      </c>
      <c r="F429" s="4">
        <f ca="1">OFFSET(InputPriceData!E$15,CalculationsAndCharts!$A429+$A$11,IF($C$7,8,0),1,1)</f>
        <v>191.59</v>
      </c>
      <c r="G429" s="4">
        <f ca="1">OFFSET(InputPriceData!F$15,CalculationsAndCharts!$A429+$A$11,IF($C$7,8,0),1,1)</f>
        <v>192.14</v>
      </c>
      <c r="H429" s="342">
        <f t="shared" ca="1" si="50"/>
        <v>192.58036637653942</v>
      </c>
      <c r="I429" s="342">
        <f t="shared" ca="1" si="51"/>
        <v>192.02037151428402</v>
      </c>
      <c r="J429" s="340">
        <f t="shared" ca="1" si="52"/>
        <v>0.55999486225527761</v>
      </c>
      <c r="K429" s="170">
        <f t="shared" ca="1" si="48"/>
        <v>0.31359424575230738</v>
      </c>
      <c r="L429" s="341">
        <f t="shared" ca="1" si="49"/>
        <v>0.59661089361996722</v>
      </c>
      <c r="M429" s="341">
        <f t="shared" ca="1" si="53"/>
        <v>-0.59661089361996722</v>
      </c>
      <c r="N429" s="170"/>
      <c r="O429" s="340"/>
      <c r="P429" s="3" t="e">
        <f t="shared" ca="1" si="54"/>
        <v>#N/A</v>
      </c>
      <c r="Q429" s="3">
        <f t="shared" ca="1" si="55"/>
        <v>117409300</v>
      </c>
      <c r="S429" s="99"/>
      <c r="T429" s="350"/>
      <c r="U429" s="350"/>
      <c r="V429" s="349"/>
      <c r="W429" s="313"/>
      <c r="X429" s="302"/>
      <c r="Y429" s="211"/>
      <c r="Z429" s="320"/>
      <c r="AA429" s="246"/>
      <c r="AB429" s="125"/>
      <c r="AC429" s="125"/>
      <c r="AD429" s="125"/>
      <c r="AE429" s="125"/>
      <c r="AF429" s="125"/>
      <c r="AG429" s="125"/>
      <c r="AH429" s="125"/>
      <c r="AJ429" s="125"/>
      <c r="AK429" s="125"/>
      <c r="AM429" s="246"/>
      <c r="AO429" s="246"/>
      <c r="AP429" s="211"/>
      <c r="AQ429" s="211"/>
      <c r="AR429" s="199"/>
      <c r="AT429" s="225"/>
      <c r="AU429" s="225"/>
      <c r="AV429" s="225"/>
      <c r="AW429" s="99"/>
      <c r="AX429" s="199"/>
      <c r="AY429" s="199"/>
      <c r="AZ429" s="37"/>
      <c r="BA429" s="123"/>
      <c r="BB429" s="211"/>
      <c r="BC429" s="211"/>
      <c r="BD429" s="216"/>
      <c r="BE429" s="216"/>
      <c r="BF429" s="101"/>
      <c r="BG429" s="101"/>
      <c r="BH429" s="99"/>
    </row>
    <row r="430" spans="1:60" x14ac:dyDescent="0.25">
      <c r="A430">
        <v>398</v>
      </c>
      <c r="B430" s="61">
        <f ca="1">OFFSET(InputPriceData!B$15,CalculationsAndCharts!$A430+$A$11,0,1,1)</f>
        <v>41893</v>
      </c>
      <c r="C430" s="3">
        <f ca="1">OFFSET(InputPriceData!G$15,CalculationsAndCharts!$A430+$A$11,IF($C$7,8,0),1,1)</f>
        <v>66774400</v>
      </c>
      <c r="D430" s="4">
        <f ca="1">OFFSET(InputPriceData!C$15,CalculationsAndCharts!$A430+$A$11,IF($C$7,8,0),1,1)</f>
        <v>192.27</v>
      </c>
      <c r="E430" s="4">
        <f ca="1">OFFSET(InputPriceData!D$15,CalculationsAndCharts!$A430+$A$11,IF($C$7,8,0),1,1)</f>
        <v>193.3</v>
      </c>
      <c r="F430" s="4">
        <f ca="1">OFFSET(InputPriceData!E$15,CalculationsAndCharts!$A430+$A$11,IF($C$7,8,0),1,1)</f>
        <v>192.13</v>
      </c>
      <c r="G430" s="4">
        <f ca="1">OFFSET(InputPriceData!F$15,CalculationsAndCharts!$A430+$A$11,IF($C$7,8,0),1,1)</f>
        <v>193.27</v>
      </c>
      <c r="H430" s="342">
        <f t="shared" ca="1" si="50"/>
        <v>192.64327585890217</v>
      </c>
      <c r="I430" s="342">
        <f t="shared" ca="1" si="51"/>
        <v>192.00949619740078</v>
      </c>
      <c r="J430" s="340">
        <f t="shared" ca="1" si="52"/>
        <v>0.63377966150131249</v>
      </c>
      <c r="K430" s="170">
        <f t="shared" ca="1" si="48"/>
        <v>0.40167665933271823</v>
      </c>
      <c r="L430" s="341">
        <f t="shared" ca="1" si="49"/>
        <v>0.60487049362267387</v>
      </c>
      <c r="M430" s="341">
        <f t="shared" ca="1" si="53"/>
        <v>-0.60487049362267387</v>
      </c>
      <c r="N430" s="170"/>
      <c r="O430" s="340"/>
      <c r="P430" s="3">
        <f t="shared" ca="1" si="54"/>
        <v>66774400</v>
      </c>
      <c r="Q430" s="3" t="e">
        <f t="shared" ca="1" si="55"/>
        <v>#N/A</v>
      </c>
      <c r="S430" s="99"/>
      <c r="T430" s="350"/>
      <c r="U430" s="350"/>
      <c r="V430" s="349"/>
      <c r="W430" s="313"/>
      <c r="X430" s="302"/>
      <c r="Y430" s="211"/>
      <c r="Z430" s="320"/>
      <c r="AA430" s="246"/>
      <c r="AB430" s="125"/>
      <c r="AC430" s="125"/>
      <c r="AD430" s="125"/>
      <c r="AE430" s="125"/>
      <c r="AF430" s="125"/>
      <c r="AG430" s="125"/>
      <c r="AH430" s="125"/>
      <c r="AJ430" s="125"/>
      <c r="AK430" s="125"/>
      <c r="AM430" s="246"/>
      <c r="AO430" s="246"/>
      <c r="AP430" s="211"/>
      <c r="AQ430" s="211"/>
      <c r="AR430" s="199"/>
      <c r="AT430" s="225"/>
      <c r="AU430" s="225"/>
      <c r="AV430" s="225"/>
      <c r="AW430" s="99"/>
      <c r="AX430" s="199"/>
      <c r="AY430" s="199"/>
      <c r="AZ430" s="37"/>
      <c r="BA430" s="123"/>
      <c r="BB430" s="211"/>
      <c r="BC430" s="211"/>
      <c r="BD430" s="216"/>
      <c r="BE430" s="216"/>
      <c r="BF430" s="101"/>
      <c r="BG430" s="101"/>
      <c r="BH430" s="99"/>
    </row>
    <row r="431" spans="1:60" x14ac:dyDescent="0.25">
      <c r="A431">
        <v>399</v>
      </c>
      <c r="B431" s="61">
        <f ca="1">OFFSET(InputPriceData!B$15,CalculationsAndCharts!$A431+$A$11,0,1,1)</f>
        <v>41892</v>
      </c>
      <c r="C431" s="3">
        <f ca="1">OFFSET(InputPriceData!G$15,CalculationsAndCharts!$A431+$A$11,IF($C$7,8,0),1,1)</f>
        <v>67251000</v>
      </c>
      <c r="D431" s="4">
        <f ca="1">OFFSET(InputPriceData!C$15,CalculationsAndCharts!$A431+$A$11,IF($C$7,8,0),1,1)</f>
        <v>192.43</v>
      </c>
      <c r="E431" s="4">
        <f ca="1">OFFSET(InputPriceData!D$15,CalculationsAndCharts!$A431+$A$11,IF($C$7,8,0),1,1)</f>
        <v>193.17</v>
      </c>
      <c r="F431" s="4">
        <f ca="1">OFFSET(InputPriceData!E$15,CalculationsAndCharts!$A431+$A$11,IF($C$7,8,0),1,1)</f>
        <v>191.79</v>
      </c>
      <c r="G431" s="4">
        <f ca="1">OFFSET(InputPriceData!F$15,CalculationsAndCharts!$A431+$A$11,IF($C$7,8,0),1,1)</f>
        <v>193.05</v>
      </c>
      <c r="H431" s="342">
        <f t="shared" ca="1" si="50"/>
        <v>192.55374383874533</v>
      </c>
      <c r="I431" s="342">
        <f t="shared" ca="1" si="51"/>
        <v>191.89490494261906</v>
      </c>
      <c r="J431" s="340">
        <f t="shared" ca="1" si="52"/>
        <v>0.65883889612622004</v>
      </c>
      <c r="K431" s="170">
        <f t="shared" ca="1" si="48"/>
        <v>0.43406869104881618</v>
      </c>
      <c r="L431" s="341">
        <f t="shared" ca="1" si="49"/>
        <v>0.61108092454685925</v>
      </c>
      <c r="M431" s="341">
        <f t="shared" ca="1" si="53"/>
        <v>-0.61108092454685925</v>
      </c>
      <c r="N431" s="170"/>
      <c r="O431" s="340"/>
      <c r="P431" s="3">
        <f t="shared" ca="1" si="54"/>
        <v>67251000</v>
      </c>
      <c r="Q431" s="3" t="e">
        <f t="shared" ca="1" si="55"/>
        <v>#N/A</v>
      </c>
      <c r="S431" s="99"/>
      <c r="T431" s="350"/>
      <c r="U431" s="350"/>
      <c r="V431" s="349"/>
      <c r="W431" s="313"/>
      <c r="X431" s="302"/>
      <c r="Y431" s="211"/>
      <c r="Z431" s="320"/>
      <c r="AA431" s="246"/>
      <c r="AB431" s="125"/>
      <c r="AC431" s="125"/>
      <c r="AD431" s="125"/>
      <c r="AE431" s="125"/>
      <c r="AF431" s="125"/>
      <c r="AG431" s="125"/>
      <c r="AH431" s="125"/>
      <c r="AJ431" s="125"/>
      <c r="AK431" s="125"/>
      <c r="AM431" s="246"/>
      <c r="AO431" s="246"/>
      <c r="AP431" s="211"/>
      <c r="AQ431" s="211"/>
      <c r="AR431" s="199"/>
      <c r="AT431" s="225"/>
      <c r="AU431" s="225"/>
      <c r="AV431" s="225"/>
      <c r="AW431" s="99"/>
      <c r="AX431" s="199"/>
      <c r="AY431" s="199"/>
      <c r="AZ431" s="37"/>
      <c r="BA431" s="123"/>
      <c r="BB431" s="211"/>
      <c r="BC431" s="211"/>
      <c r="BD431" s="216"/>
      <c r="BE431" s="216"/>
      <c r="BF431" s="101"/>
      <c r="BG431" s="101"/>
      <c r="BH431" s="99"/>
    </row>
    <row r="432" spans="1:60" x14ac:dyDescent="0.25">
      <c r="A432">
        <v>400</v>
      </c>
      <c r="B432" s="61">
        <f ca="1">OFFSET(InputPriceData!B$15,CalculationsAndCharts!$A432+$A$11,0,1,1)</f>
        <v>41891</v>
      </c>
      <c r="C432" s="3">
        <f ca="1">OFFSET(InputPriceData!G$15,CalculationsAndCharts!$A432+$A$11,IF($C$7,8,0),1,1)</f>
        <v>88591000</v>
      </c>
      <c r="D432" s="4">
        <f ca="1">OFFSET(InputPriceData!C$15,CalculationsAndCharts!$A432+$A$11,IF($C$7,8,0),1,1)</f>
        <v>193.37</v>
      </c>
      <c r="E432" s="4">
        <f ca="1">OFFSET(InputPriceData!D$15,CalculationsAndCharts!$A432+$A$11,IF($C$7,8,0),1,1)</f>
        <v>193.51</v>
      </c>
      <c r="F432" s="4">
        <f ca="1">OFFSET(InputPriceData!E$15,CalculationsAndCharts!$A432+$A$11,IF($C$7,8,0),1,1)</f>
        <v>191.93</v>
      </c>
      <c r="G432" s="4">
        <f ca="1">OFFSET(InputPriceData!F$15,CalculationsAndCharts!$A432+$A$11,IF($C$7,8,0),1,1)</f>
        <v>192.32</v>
      </c>
      <c r="H432" s="342">
        <f t="shared" ca="1" si="50"/>
        <v>192.48285010142325</v>
      </c>
      <c r="I432" s="342">
        <f t="shared" ca="1" si="51"/>
        <v>191.78989630103899</v>
      </c>
      <c r="J432" s="340">
        <f t="shared" ca="1" si="52"/>
        <v>0.69295380038420651</v>
      </c>
      <c r="K432" s="170">
        <f t="shared" ca="1" si="48"/>
        <v>0.48018496946691475</v>
      </c>
      <c r="L432" s="341">
        <f t="shared" ca="1" si="49"/>
        <v>0.61606970692407026</v>
      </c>
      <c r="M432" s="341">
        <f t="shared" ca="1" si="53"/>
        <v>-0.61606970692407026</v>
      </c>
      <c r="N432" s="170"/>
      <c r="O432" s="340"/>
      <c r="P432" s="3" t="e">
        <f t="shared" ca="1" si="54"/>
        <v>#N/A</v>
      </c>
      <c r="Q432" s="3">
        <f t="shared" ca="1" si="55"/>
        <v>88591000</v>
      </c>
      <c r="S432" s="99"/>
      <c r="T432" s="350"/>
      <c r="U432" s="350"/>
      <c r="V432" s="349"/>
      <c r="W432" s="313"/>
      <c r="X432" s="302"/>
      <c r="Y432" s="211"/>
      <c r="Z432" s="320"/>
      <c r="AA432" s="246"/>
      <c r="AB432" s="125"/>
      <c r="AC432" s="125"/>
      <c r="AD432" s="125"/>
      <c r="AE432" s="125"/>
      <c r="AF432" s="125"/>
      <c r="AG432" s="125"/>
      <c r="AH432" s="125"/>
      <c r="AJ432" s="125"/>
      <c r="AK432" s="125"/>
      <c r="AM432" s="246"/>
      <c r="AO432" s="246"/>
      <c r="AP432" s="211"/>
      <c r="AQ432" s="211"/>
      <c r="AR432" s="199"/>
      <c r="AT432" s="225"/>
      <c r="AU432" s="225"/>
      <c r="AV432" s="225"/>
      <c r="AW432" s="99"/>
      <c r="AX432" s="199"/>
      <c r="AY432" s="199"/>
      <c r="AZ432" s="37"/>
      <c r="BA432" s="123"/>
      <c r="BB432" s="211"/>
      <c r="BC432" s="211"/>
      <c r="BD432" s="216"/>
      <c r="BE432" s="216"/>
      <c r="BF432" s="101"/>
      <c r="BG432" s="101"/>
      <c r="BH432" s="99"/>
    </row>
    <row r="433" spans="1:60" x14ac:dyDescent="0.25">
      <c r="A433">
        <v>401</v>
      </c>
      <c r="B433" s="61">
        <f ca="1">OFFSET(InputPriceData!B$15,CalculationsAndCharts!$A433+$A$11,0,1,1)</f>
        <v>41890</v>
      </c>
      <c r="C433" s="3">
        <f ca="1">OFFSET(InputPriceData!G$15,CalculationsAndCharts!$A433+$A$11,IF($C$7,8,0),1,1)</f>
        <v>64146000</v>
      </c>
      <c r="D433" s="4">
        <f ca="1">OFFSET(InputPriceData!C$15,CalculationsAndCharts!$A433+$A$11,IF($C$7,8,0),1,1)</f>
        <v>193.87</v>
      </c>
      <c r="E433" s="4">
        <f ca="1">OFFSET(InputPriceData!D$15,CalculationsAndCharts!$A433+$A$11,IF($C$7,8,0),1,1)</f>
        <v>194.15</v>
      </c>
      <c r="F433" s="4">
        <f ca="1">OFFSET(InputPriceData!E$15,CalculationsAndCharts!$A433+$A$11,IF($C$7,8,0),1,1)</f>
        <v>192.98</v>
      </c>
      <c r="G433" s="4">
        <f ca="1">OFFSET(InputPriceData!F$15,CalculationsAndCharts!$A433+$A$11,IF($C$7,8,0),1,1)</f>
        <v>193.55</v>
      </c>
      <c r="H433" s="342">
        <f t="shared" ca="1" si="50"/>
        <v>192.50611440162658</v>
      </c>
      <c r="I433" s="342">
        <f t="shared" ca="1" si="51"/>
        <v>191.74170505567889</v>
      </c>
      <c r="J433" s="340">
        <f t="shared" ca="1" si="52"/>
        <v>0.76440934594761645</v>
      </c>
      <c r="K433" s="170">
        <f t="shared" ca="1" si="48"/>
        <v>0.58432164817206278</v>
      </c>
      <c r="L433" s="341">
        <f t="shared" ca="1" si="49"/>
        <v>0.62101633355078345</v>
      </c>
      <c r="M433" s="341">
        <f t="shared" ca="1" si="53"/>
        <v>-0.62101633355078345</v>
      </c>
      <c r="N433" s="170"/>
      <c r="O433" s="340"/>
      <c r="P433" s="3" t="e">
        <f t="shared" ca="1" si="54"/>
        <v>#N/A</v>
      </c>
      <c r="Q433" s="3">
        <f t="shared" ca="1" si="55"/>
        <v>64146000</v>
      </c>
      <c r="S433" s="99"/>
      <c r="T433" s="350"/>
      <c r="U433" s="350"/>
      <c r="V433" s="349"/>
      <c r="W433" s="313"/>
      <c r="X433" s="302"/>
      <c r="Y433" s="211"/>
      <c r="Z433" s="320"/>
      <c r="AA433" s="246"/>
      <c r="AB433" s="125"/>
      <c r="AC433" s="125"/>
      <c r="AD433" s="125"/>
      <c r="AE433" s="125"/>
      <c r="AF433" s="125"/>
      <c r="AG433" s="125"/>
      <c r="AH433" s="125"/>
      <c r="AJ433" s="125"/>
      <c r="AK433" s="125"/>
      <c r="AM433" s="246"/>
      <c r="AO433" s="246"/>
      <c r="AP433" s="211"/>
      <c r="AQ433" s="211"/>
      <c r="AR433" s="199"/>
      <c r="AT433" s="225"/>
      <c r="AU433" s="225"/>
      <c r="AV433" s="225"/>
      <c r="AW433" s="99"/>
      <c r="AX433" s="199"/>
      <c r="AY433" s="199"/>
      <c r="AZ433" s="37"/>
      <c r="BA433" s="123"/>
      <c r="BB433" s="211"/>
      <c r="BC433" s="211"/>
      <c r="BD433" s="216"/>
      <c r="BE433" s="216"/>
      <c r="BF433" s="101"/>
      <c r="BG433" s="101"/>
      <c r="BH433" s="99"/>
    </row>
    <row r="434" spans="1:60" x14ac:dyDescent="0.25">
      <c r="A434">
        <v>402</v>
      </c>
      <c r="B434" s="61">
        <f ca="1">OFFSET(InputPriceData!B$15,CalculationsAndCharts!$A434+$A$11,0,1,1)</f>
        <v>41887</v>
      </c>
      <c r="C434" s="3">
        <f ca="1">OFFSET(InputPriceData!G$15,CalculationsAndCharts!$A434+$A$11,IF($C$7,8,0),1,1)</f>
        <v>102177000</v>
      </c>
      <c r="D434" s="4">
        <f ca="1">OFFSET(InputPriceData!C$15,CalculationsAndCharts!$A434+$A$11,IF($C$7,8,0),1,1)</f>
        <v>193.14</v>
      </c>
      <c r="E434" s="4">
        <f ca="1">OFFSET(InputPriceData!D$15,CalculationsAndCharts!$A434+$A$11,IF($C$7,8,0),1,1)</f>
        <v>194.13</v>
      </c>
      <c r="F434" s="4">
        <f ca="1">OFFSET(InputPriceData!E$15,CalculationsAndCharts!$A434+$A$11,IF($C$7,8,0),1,1)</f>
        <v>192.41</v>
      </c>
      <c r="G434" s="4">
        <f ca="1">OFFSET(InputPriceData!F$15,CalculationsAndCharts!$A434+$A$11,IF($C$7,8,0),1,1)</f>
        <v>194.05</v>
      </c>
      <c r="H434" s="342">
        <f t="shared" ca="1" si="50"/>
        <v>192.35698788757324</v>
      </c>
      <c r="I434" s="342">
        <f t="shared" ca="1" si="51"/>
        <v>191.57731460619516</v>
      </c>
      <c r="J434" s="340">
        <f t="shared" ca="1" si="52"/>
        <v>0.77967328137800074</v>
      </c>
      <c r="K434" s="170">
        <f t="shared" ca="1" si="48"/>
        <v>0.60789042569473917</v>
      </c>
      <c r="L434" s="341">
        <f t="shared" ca="1" si="49"/>
        <v>0.62471952283760823</v>
      </c>
      <c r="M434" s="341">
        <f t="shared" ca="1" si="53"/>
        <v>-0.62471952283760823</v>
      </c>
      <c r="N434" s="170"/>
      <c r="O434" s="340"/>
      <c r="P434" s="3">
        <f t="shared" ca="1" si="54"/>
        <v>102177000</v>
      </c>
      <c r="Q434" s="3" t="e">
        <f t="shared" ca="1" si="55"/>
        <v>#N/A</v>
      </c>
      <c r="S434" s="99"/>
      <c r="T434" s="350"/>
      <c r="U434" s="350"/>
      <c r="V434" s="349"/>
      <c r="W434" s="313"/>
      <c r="X434" s="302"/>
      <c r="Y434" s="211"/>
      <c r="Z434" s="320"/>
      <c r="AA434" s="246"/>
      <c r="AB434" s="125"/>
      <c r="AC434" s="125"/>
      <c r="AD434" s="125"/>
      <c r="AE434" s="125"/>
      <c r="AF434" s="125"/>
      <c r="AG434" s="125"/>
      <c r="AH434" s="125"/>
      <c r="AJ434" s="125"/>
      <c r="AK434" s="125"/>
      <c r="AM434" s="246"/>
      <c r="AO434" s="246"/>
      <c r="AP434" s="211"/>
      <c r="AQ434" s="211"/>
      <c r="AR434" s="199"/>
      <c r="AT434" s="225"/>
      <c r="AU434" s="225"/>
      <c r="AV434" s="225"/>
      <c r="AW434" s="99"/>
      <c r="AX434" s="199"/>
      <c r="AY434" s="199"/>
      <c r="AZ434" s="37"/>
      <c r="BA434" s="123"/>
      <c r="BB434" s="211"/>
      <c r="BC434" s="211"/>
      <c r="BD434" s="216"/>
      <c r="BE434" s="216"/>
      <c r="BF434" s="101"/>
      <c r="BG434" s="101"/>
      <c r="BH434" s="99"/>
    </row>
    <row r="435" spans="1:60" x14ac:dyDescent="0.25">
      <c r="A435">
        <v>403</v>
      </c>
      <c r="B435" s="61">
        <f ca="1">OFFSET(InputPriceData!B$15,CalculationsAndCharts!$A435+$A$11,0,1,1)</f>
        <v>41886</v>
      </c>
      <c r="C435" s="3">
        <f ca="1">OFFSET(InputPriceData!G$15,CalculationsAndCharts!$A435+$A$11,IF($C$7,8,0),1,1)</f>
        <v>85236000</v>
      </c>
      <c r="D435" s="4">
        <f ca="1">OFFSET(InputPriceData!C$15,CalculationsAndCharts!$A435+$A$11,IF($C$7,8,0),1,1)</f>
        <v>193.79</v>
      </c>
      <c r="E435" s="4">
        <f ca="1">OFFSET(InputPriceData!D$15,CalculationsAndCharts!$A435+$A$11,IF($C$7,8,0),1,1)</f>
        <v>194.5</v>
      </c>
      <c r="F435" s="4">
        <f ca="1">OFFSET(InputPriceData!E$15,CalculationsAndCharts!$A435+$A$11,IF($C$7,8,0),1,1)</f>
        <v>192.65</v>
      </c>
      <c r="G435" s="4">
        <f ca="1">OFFSET(InputPriceData!F$15,CalculationsAndCharts!$A435+$A$11,IF($C$7,8,0),1,1)</f>
        <v>193.18</v>
      </c>
      <c r="H435" s="342">
        <f t="shared" ca="1" si="50"/>
        <v>192.11512901436942</v>
      </c>
      <c r="I435" s="342">
        <f t="shared" ca="1" si="51"/>
        <v>191.35252502494015</v>
      </c>
      <c r="J435" s="340">
        <f t="shared" ca="1" si="52"/>
        <v>0.76260398942915431</v>
      </c>
      <c r="K435" s="170">
        <f t="shared" ca="1" si="48"/>
        <v>0.58156484469326164</v>
      </c>
      <c r="L435" s="341">
        <f t="shared" ca="1" si="49"/>
        <v>0.62883024676964061</v>
      </c>
      <c r="M435" s="341">
        <f t="shared" ca="1" si="53"/>
        <v>-0.62883024676964061</v>
      </c>
      <c r="N435" s="170"/>
      <c r="O435" s="340"/>
      <c r="P435" s="3" t="e">
        <f t="shared" ca="1" si="54"/>
        <v>#N/A</v>
      </c>
      <c r="Q435" s="3">
        <f t="shared" ca="1" si="55"/>
        <v>85236000</v>
      </c>
      <c r="S435" s="99"/>
      <c r="T435" s="350"/>
      <c r="U435" s="350"/>
      <c r="V435" s="349"/>
      <c r="W435" s="313"/>
      <c r="X435" s="302"/>
      <c r="Y435" s="211"/>
      <c r="Z435" s="320"/>
      <c r="AA435" s="246"/>
      <c r="AB435" s="125"/>
      <c r="AC435" s="125"/>
      <c r="AD435" s="125"/>
      <c r="AE435" s="125"/>
      <c r="AF435" s="125"/>
      <c r="AG435" s="125"/>
      <c r="AH435" s="125"/>
      <c r="AJ435" s="125"/>
      <c r="AK435" s="125"/>
      <c r="AM435" s="246"/>
      <c r="AO435" s="246"/>
      <c r="AP435" s="211"/>
      <c r="AQ435" s="211"/>
      <c r="AR435" s="199"/>
      <c r="AT435" s="225"/>
      <c r="AU435" s="225"/>
      <c r="AV435" s="225"/>
      <c r="AW435" s="99"/>
      <c r="AX435" s="199"/>
      <c r="AY435" s="199"/>
      <c r="AZ435" s="37"/>
      <c r="BA435" s="123"/>
      <c r="BB435" s="211"/>
      <c r="BC435" s="211"/>
      <c r="BD435" s="216"/>
      <c r="BE435" s="216"/>
      <c r="BF435" s="101"/>
      <c r="BG435" s="101"/>
      <c r="BH435" s="99"/>
    </row>
    <row r="436" spans="1:60" x14ac:dyDescent="0.25">
      <c r="A436">
        <v>404</v>
      </c>
      <c r="B436" s="61">
        <f ca="1">OFFSET(InputPriceData!B$15,CalculationsAndCharts!$A436+$A$11,0,1,1)</f>
        <v>41885</v>
      </c>
      <c r="C436" s="3">
        <f ca="1">OFFSET(InputPriceData!G$15,CalculationsAndCharts!$A436+$A$11,IF($C$7,8,0),1,1)</f>
        <v>57462000</v>
      </c>
      <c r="D436" s="4">
        <f ca="1">OFFSET(InputPriceData!C$15,CalculationsAndCharts!$A436+$A$11,IF($C$7,8,0),1,1)</f>
        <v>194.31</v>
      </c>
      <c r="E436" s="4">
        <f ca="1">OFFSET(InputPriceData!D$15,CalculationsAndCharts!$A436+$A$11,IF($C$7,8,0),1,1)</f>
        <v>194.34</v>
      </c>
      <c r="F436" s="4">
        <f ca="1">OFFSET(InputPriceData!E$15,CalculationsAndCharts!$A436+$A$11,IF($C$7,8,0),1,1)</f>
        <v>193.19</v>
      </c>
      <c r="G436" s="4">
        <f ca="1">OFFSET(InputPriceData!F$15,CalculationsAndCharts!$A436+$A$11,IF($C$7,8,0),1,1)</f>
        <v>193.46</v>
      </c>
      <c r="H436" s="342">
        <f t="shared" ca="1" si="50"/>
        <v>191.96300458785075</v>
      </c>
      <c r="I436" s="342">
        <f t="shared" ca="1" si="51"/>
        <v>191.18639093629835</v>
      </c>
      <c r="J436" s="340">
        <f t="shared" ca="1" si="52"/>
        <v>0.77661365155229278</v>
      </c>
      <c r="K436" s="170">
        <f t="shared" ca="1" si="48"/>
        <v>0.603128763777386</v>
      </c>
      <c r="L436" s="341">
        <f t="shared" ca="1" si="49"/>
        <v>0.63379060890947447</v>
      </c>
      <c r="M436" s="341">
        <f t="shared" ca="1" si="53"/>
        <v>-0.63379060890947447</v>
      </c>
      <c r="N436" s="170"/>
      <c r="O436" s="340"/>
      <c r="P436" s="3" t="e">
        <f t="shared" ca="1" si="54"/>
        <v>#N/A</v>
      </c>
      <c r="Q436" s="3">
        <f t="shared" ca="1" si="55"/>
        <v>57462000</v>
      </c>
      <c r="S436" s="99"/>
      <c r="T436" s="350"/>
      <c r="U436" s="350"/>
      <c r="V436" s="349"/>
      <c r="W436" s="313"/>
      <c r="X436" s="302"/>
      <c r="Y436" s="211"/>
      <c r="Z436" s="320"/>
      <c r="AA436" s="246"/>
      <c r="AB436" s="125"/>
      <c r="AC436" s="125"/>
      <c r="AD436" s="125"/>
      <c r="AE436" s="125"/>
      <c r="AF436" s="125"/>
      <c r="AG436" s="125"/>
      <c r="AH436" s="125"/>
      <c r="AJ436" s="125"/>
      <c r="AK436" s="125"/>
      <c r="AM436" s="246"/>
      <c r="AO436" s="246"/>
      <c r="AP436" s="211"/>
      <c r="AQ436" s="211"/>
      <c r="AR436" s="199"/>
      <c r="AT436" s="225"/>
      <c r="AU436" s="225"/>
      <c r="AV436" s="225"/>
      <c r="AW436" s="99"/>
      <c r="AX436" s="199"/>
      <c r="AY436" s="199"/>
      <c r="AZ436" s="37"/>
      <c r="BA436" s="123"/>
      <c r="BB436" s="211"/>
      <c r="BC436" s="211"/>
      <c r="BD436" s="216"/>
      <c r="BE436" s="216"/>
      <c r="BF436" s="101"/>
      <c r="BG436" s="101"/>
      <c r="BH436" s="99"/>
    </row>
    <row r="437" spans="1:60" x14ac:dyDescent="0.25">
      <c r="A437">
        <v>405</v>
      </c>
      <c r="B437" s="61">
        <f ca="1">OFFSET(InputPriceData!B$15,CalculationsAndCharts!$A437+$A$11,0,1,1)</f>
        <v>41884</v>
      </c>
      <c r="C437" s="3">
        <f ca="1">OFFSET(InputPriceData!G$15,CalculationsAndCharts!$A437+$A$11,IF($C$7,8,0),1,1)</f>
        <v>72426000</v>
      </c>
      <c r="D437" s="4">
        <f ca="1">OFFSET(InputPriceData!C$15,CalculationsAndCharts!$A437+$A$11,IF($C$7,8,0),1,1)</f>
        <v>193.91</v>
      </c>
      <c r="E437" s="4">
        <f ca="1">OFFSET(InputPriceData!D$15,CalculationsAndCharts!$A437+$A$11,IF($C$7,8,0),1,1)</f>
        <v>193.94</v>
      </c>
      <c r="F437" s="4">
        <f ca="1">OFFSET(InputPriceData!E$15,CalculationsAndCharts!$A437+$A$11,IF($C$7,8,0),1,1)</f>
        <v>192.84</v>
      </c>
      <c r="G437" s="4">
        <f ca="1">OFFSET(InputPriceData!F$15,CalculationsAndCharts!$A437+$A$11,IF($C$7,8,0),1,1)</f>
        <v>193.57</v>
      </c>
      <c r="H437" s="342">
        <f t="shared" ca="1" si="50"/>
        <v>191.74914810040084</v>
      </c>
      <c r="I437" s="342">
        <f t="shared" ca="1" si="51"/>
        <v>190.97969920323456</v>
      </c>
      <c r="J437" s="340">
        <f t="shared" ca="1" si="52"/>
        <v>0.7694488971661757</v>
      </c>
      <c r="K437" s="170">
        <f t="shared" ca="1" si="48"/>
        <v>0.59205160535024404</v>
      </c>
      <c r="L437" s="341">
        <f t="shared" ca="1" si="49"/>
        <v>0.6399330587074944</v>
      </c>
      <c r="M437" s="341">
        <f t="shared" ca="1" si="53"/>
        <v>-0.6399330587074944</v>
      </c>
      <c r="N437" s="170"/>
      <c r="O437" s="340"/>
      <c r="P437" s="3" t="e">
        <f t="shared" ca="1" si="54"/>
        <v>#N/A</v>
      </c>
      <c r="Q437" s="3">
        <f t="shared" ca="1" si="55"/>
        <v>72426000</v>
      </c>
      <c r="S437" s="99"/>
      <c r="T437" s="350"/>
      <c r="U437" s="350"/>
      <c r="V437" s="349"/>
      <c r="W437" s="313"/>
      <c r="X437" s="302"/>
      <c r="Y437" s="211"/>
      <c r="Z437" s="320"/>
      <c r="AA437" s="246"/>
      <c r="AB437" s="125"/>
      <c r="AC437" s="125"/>
      <c r="AD437" s="125"/>
      <c r="AE437" s="125"/>
      <c r="AF437" s="125"/>
      <c r="AG437" s="125"/>
      <c r="AH437" s="125"/>
      <c r="AJ437" s="125"/>
      <c r="AK437" s="125"/>
      <c r="AM437" s="246"/>
      <c r="AO437" s="246"/>
      <c r="AP437" s="211"/>
      <c r="AQ437" s="211"/>
      <c r="AR437" s="199"/>
      <c r="AT437" s="225"/>
      <c r="AU437" s="225"/>
      <c r="AV437" s="225"/>
      <c r="AW437" s="99"/>
      <c r="AX437" s="199"/>
      <c r="AY437" s="199"/>
      <c r="AZ437" s="37"/>
      <c r="BA437" s="123"/>
      <c r="BB437" s="211"/>
      <c r="BC437" s="211"/>
      <c r="BD437" s="216"/>
      <c r="BE437" s="216"/>
      <c r="BF437" s="101"/>
      <c r="BG437" s="101"/>
      <c r="BH437" s="99"/>
    </row>
    <row r="438" spans="1:60" x14ac:dyDescent="0.25">
      <c r="A438">
        <v>406</v>
      </c>
      <c r="B438" s="61">
        <f ca="1">OFFSET(InputPriceData!B$15,CalculationsAndCharts!$A438+$A$11,0,1,1)</f>
        <v>41880</v>
      </c>
      <c r="C438" s="3">
        <f ca="1">OFFSET(InputPriceData!G$15,CalculationsAndCharts!$A438+$A$11,IF($C$7,8,0),1,1)</f>
        <v>65907000</v>
      </c>
      <c r="D438" s="4">
        <f ca="1">OFFSET(InputPriceData!C$15,CalculationsAndCharts!$A438+$A$11,IF($C$7,8,0),1,1)</f>
        <v>193.41</v>
      </c>
      <c r="E438" s="4">
        <f ca="1">OFFSET(InputPriceData!D$15,CalculationsAndCharts!$A438+$A$11,IF($C$7,8,0),1,1)</f>
        <v>193.68</v>
      </c>
      <c r="F438" s="4">
        <f ca="1">OFFSET(InputPriceData!E$15,CalculationsAndCharts!$A438+$A$11,IF($C$7,8,0),1,1)</f>
        <v>192.81</v>
      </c>
      <c r="G438" s="4">
        <f ca="1">OFFSET(InputPriceData!F$15,CalculationsAndCharts!$A438+$A$11,IF($C$7,8,0),1,1)</f>
        <v>193.66</v>
      </c>
      <c r="H438" s="342">
        <f t="shared" ca="1" si="50"/>
        <v>191.48902640045813</v>
      </c>
      <c r="I438" s="342">
        <f t="shared" ca="1" si="51"/>
        <v>190.74421731261953</v>
      </c>
      <c r="J438" s="340">
        <f t="shared" ca="1" si="52"/>
        <v>0.74480908783846955</v>
      </c>
      <c r="K438" s="170">
        <f t="shared" ca="1" si="48"/>
        <v>0.55474057732677307</v>
      </c>
      <c r="L438" s="341">
        <f t="shared" ca="1" si="49"/>
        <v>0.64593455474831551</v>
      </c>
      <c r="M438" s="341">
        <f t="shared" ca="1" si="53"/>
        <v>-0.64593455474831551</v>
      </c>
      <c r="N438" s="170"/>
      <c r="O438" s="340"/>
      <c r="P438" s="3">
        <f t="shared" ca="1" si="54"/>
        <v>65907000</v>
      </c>
      <c r="Q438" s="3" t="e">
        <f t="shared" ca="1" si="55"/>
        <v>#N/A</v>
      </c>
      <c r="S438" s="99"/>
      <c r="T438" s="350"/>
      <c r="U438" s="350"/>
      <c r="V438" s="349"/>
      <c r="W438" s="313"/>
      <c r="X438" s="302"/>
      <c r="Y438" s="211"/>
      <c r="Z438" s="320"/>
      <c r="AA438" s="246"/>
      <c r="AB438" s="125"/>
      <c r="AC438" s="125"/>
      <c r="AD438" s="125"/>
      <c r="AE438" s="125"/>
      <c r="AF438" s="125"/>
      <c r="AG438" s="125"/>
      <c r="AH438" s="125"/>
      <c r="AJ438" s="125"/>
      <c r="AK438" s="125"/>
      <c r="AM438" s="246"/>
      <c r="AO438" s="246"/>
      <c r="AP438" s="211"/>
      <c r="AQ438" s="211"/>
      <c r="AR438" s="199"/>
      <c r="AT438" s="225"/>
      <c r="AU438" s="225"/>
      <c r="AV438" s="225"/>
      <c r="AW438" s="99"/>
      <c r="AX438" s="199"/>
      <c r="AY438" s="199"/>
      <c r="AZ438" s="37"/>
      <c r="BA438" s="123"/>
      <c r="BB438" s="211"/>
      <c r="BC438" s="211"/>
      <c r="BD438" s="216"/>
      <c r="BE438" s="216"/>
      <c r="BF438" s="101"/>
      <c r="BG438" s="101"/>
      <c r="BH438" s="99"/>
    </row>
    <row r="439" spans="1:60" x14ac:dyDescent="0.25">
      <c r="A439">
        <v>407</v>
      </c>
      <c r="B439" s="61">
        <f ca="1">OFFSET(InputPriceData!B$15,CalculationsAndCharts!$A439+$A$11,0,1,1)</f>
        <v>41879</v>
      </c>
      <c r="C439" s="3">
        <f ca="1">OFFSET(InputPriceData!G$15,CalculationsAndCharts!$A439+$A$11,IF($C$7,8,0),1,1)</f>
        <v>58330000</v>
      </c>
      <c r="D439" s="4">
        <f ca="1">OFFSET(InputPriceData!C$15,CalculationsAndCharts!$A439+$A$11,IF($C$7,8,0),1,1)</f>
        <v>192.58</v>
      </c>
      <c r="E439" s="4">
        <f ca="1">OFFSET(InputPriceData!D$15,CalculationsAndCharts!$A439+$A$11,IF($C$7,8,0),1,1)</f>
        <v>193.24</v>
      </c>
      <c r="F439" s="4">
        <f ca="1">OFFSET(InputPriceData!E$15,CalculationsAndCharts!$A439+$A$11,IF($C$7,8,0),1,1)</f>
        <v>192.39</v>
      </c>
      <c r="G439" s="4">
        <f ca="1">OFFSET(InputPriceData!F$15,CalculationsAndCharts!$A439+$A$11,IF($C$7,8,0),1,1)</f>
        <v>193.11</v>
      </c>
      <c r="H439" s="342">
        <f t="shared" ca="1" si="50"/>
        <v>191.17888731480929</v>
      </c>
      <c r="I439" s="342">
        <f t="shared" ca="1" si="51"/>
        <v>190.47914615922133</v>
      </c>
      <c r="J439" s="340">
        <f t="shared" ca="1" si="52"/>
        <v>0.69974115558784256</v>
      </c>
      <c r="K439" s="170">
        <f t="shared" ca="1" si="48"/>
        <v>0.4896376848234093</v>
      </c>
      <c r="L439" s="341">
        <f t="shared" ca="1" si="49"/>
        <v>0.65166695344613101</v>
      </c>
      <c r="M439" s="341">
        <f t="shared" ca="1" si="53"/>
        <v>-0.65166695344613101</v>
      </c>
      <c r="N439" s="170"/>
      <c r="O439" s="340"/>
      <c r="P439" s="3">
        <f t="shared" ca="1" si="54"/>
        <v>58330000</v>
      </c>
      <c r="Q439" s="3" t="e">
        <f t="shared" ca="1" si="55"/>
        <v>#N/A</v>
      </c>
      <c r="S439" s="99"/>
      <c r="T439" s="350"/>
      <c r="U439" s="350"/>
      <c r="V439" s="349"/>
      <c r="W439" s="313"/>
      <c r="X439" s="302"/>
      <c r="Y439" s="211"/>
      <c r="Z439" s="320"/>
      <c r="AA439" s="246"/>
      <c r="AB439" s="125"/>
      <c r="AC439" s="125"/>
      <c r="AD439" s="125"/>
      <c r="AE439" s="125"/>
      <c r="AF439" s="125"/>
      <c r="AG439" s="125"/>
      <c r="AH439" s="125"/>
      <c r="AJ439" s="125"/>
      <c r="AK439" s="125"/>
      <c r="AM439" s="246"/>
      <c r="AO439" s="246"/>
      <c r="AP439" s="211"/>
      <c r="AQ439" s="211"/>
      <c r="AR439" s="199"/>
      <c r="AT439" s="225"/>
      <c r="AU439" s="225"/>
      <c r="AV439" s="225"/>
      <c r="AW439" s="99"/>
      <c r="AX439" s="199"/>
      <c r="AY439" s="199"/>
      <c r="AZ439" s="37"/>
      <c r="BA439" s="123"/>
      <c r="BB439" s="211"/>
      <c r="BC439" s="211"/>
      <c r="BD439" s="216"/>
      <c r="BE439" s="216"/>
      <c r="BF439" s="101"/>
      <c r="BG439" s="101"/>
      <c r="BH439" s="99"/>
    </row>
    <row r="440" spans="1:60" x14ac:dyDescent="0.25">
      <c r="A440">
        <v>408</v>
      </c>
      <c r="B440" s="61">
        <f ca="1">OFFSET(InputPriceData!B$15,CalculationsAndCharts!$A440+$A$11,0,1,1)</f>
        <v>41878</v>
      </c>
      <c r="C440" s="3">
        <f ca="1">OFFSET(InputPriceData!G$15,CalculationsAndCharts!$A440+$A$11,IF($C$7,8,0),1,1)</f>
        <v>47874000</v>
      </c>
      <c r="D440" s="4">
        <f ca="1">OFFSET(InputPriceData!C$15,CalculationsAndCharts!$A440+$A$11,IF($C$7,8,0),1,1)</f>
        <v>193.39</v>
      </c>
      <c r="E440" s="4">
        <f ca="1">OFFSET(InputPriceData!D$15,CalculationsAndCharts!$A440+$A$11,IF($C$7,8,0),1,1)</f>
        <v>193.53</v>
      </c>
      <c r="F440" s="4">
        <f ca="1">OFFSET(InputPriceData!E$15,CalculationsAndCharts!$A440+$A$11,IF($C$7,8,0),1,1)</f>
        <v>192.92</v>
      </c>
      <c r="G440" s="4">
        <f ca="1">OFFSET(InputPriceData!F$15,CalculationsAndCharts!$A440+$A$11,IF($C$7,8,0),1,1)</f>
        <v>193.22</v>
      </c>
      <c r="H440" s="342">
        <f t="shared" ca="1" si="50"/>
        <v>190.90301407406776</v>
      </c>
      <c r="I440" s="342">
        <f t="shared" ca="1" si="51"/>
        <v>190.23997762824146</v>
      </c>
      <c r="J440" s="340">
        <f t="shared" ca="1" si="52"/>
        <v>0.66303644582617816</v>
      </c>
      <c r="K440" s="170">
        <f t="shared" ca="1" si="48"/>
        <v>0.43961732849381047</v>
      </c>
      <c r="L440" s="341">
        <f t="shared" ca="1" si="49"/>
        <v>0.65760267133076677</v>
      </c>
      <c r="M440" s="341">
        <f t="shared" ca="1" si="53"/>
        <v>-0.65760267133076677</v>
      </c>
      <c r="N440" s="170"/>
      <c r="O440" s="340"/>
      <c r="P440" s="3" t="e">
        <f t="shared" ca="1" si="54"/>
        <v>#N/A</v>
      </c>
      <c r="Q440" s="3">
        <f t="shared" ca="1" si="55"/>
        <v>47874000</v>
      </c>
      <c r="S440" s="99"/>
      <c r="T440" s="350"/>
      <c r="U440" s="350"/>
      <c r="V440" s="349"/>
      <c r="W440" s="313"/>
      <c r="X440" s="302"/>
      <c r="Y440" s="211"/>
      <c r="Z440" s="320"/>
      <c r="AA440" s="246"/>
      <c r="AB440" s="125"/>
      <c r="AC440" s="125"/>
      <c r="AD440" s="125"/>
      <c r="AE440" s="125"/>
      <c r="AF440" s="125"/>
      <c r="AG440" s="125"/>
      <c r="AH440" s="125"/>
      <c r="AJ440" s="125"/>
      <c r="AK440" s="125"/>
      <c r="AM440" s="246"/>
      <c r="AO440" s="246"/>
      <c r="AP440" s="211"/>
      <c r="AQ440" s="211"/>
      <c r="AR440" s="199"/>
      <c r="AT440" s="225"/>
      <c r="AU440" s="225"/>
      <c r="AV440" s="225"/>
      <c r="AW440" s="99"/>
      <c r="AX440" s="199"/>
      <c r="AY440" s="199"/>
      <c r="AZ440" s="37"/>
      <c r="BA440" s="123"/>
      <c r="BB440" s="211"/>
      <c r="BC440" s="211"/>
      <c r="BD440" s="216"/>
      <c r="BE440" s="216"/>
      <c r="BF440" s="101"/>
      <c r="BG440" s="101"/>
      <c r="BH440" s="99"/>
    </row>
    <row r="441" spans="1:60" x14ac:dyDescent="0.25">
      <c r="A441">
        <v>409</v>
      </c>
      <c r="B441" s="61">
        <f ca="1">OFFSET(InputPriceData!B$15,CalculationsAndCharts!$A441+$A$11,0,1,1)</f>
        <v>41877</v>
      </c>
      <c r="C441" s="3">
        <f ca="1">OFFSET(InputPriceData!G$15,CalculationsAndCharts!$A441+$A$11,IF($C$7,8,0),1,1)</f>
        <v>47298000</v>
      </c>
      <c r="D441" s="4">
        <f ca="1">OFFSET(InputPriceData!C$15,CalculationsAndCharts!$A441+$A$11,IF($C$7,8,0),1,1)</f>
        <v>193.3</v>
      </c>
      <c r="E441" s="4">
        <f ca="1">OFFSET(InputPriceData!D$15,CalculationsAndCharts!$A441+$A$11,IF($C$7,8,0),1,1)</f>
        <v>193.77</v>
      </c>
      <c r="F441" s="4">
        <f ca="1">OFFSET(InputPriceData!E$15,CalculationsAndCharts!$A441+$A$11,IF($C$7,8,0),1,1)</f>
        <v>193.25</v>
      </c>
      <c r="G441" s="4">
        <f ca="1">OFFSET(InputPriceData!F$15,CalculationsAndCharts!$A441+$A$11,IF($C$7,8,0),1,1)</f>
        <v>193.3</v>
      </c>
      <c r="H441" s="342">
        <f t="shared" ca="1" si="50"/>
        <v>190.57201608464885</v>
      </c>
      <c r="I441" s="342">
        <f t="shared" ca="1" si="51"/>
        <v>189.96906650353617</v>
      </c>
      <c r="J441" s="340">
        <f t="shared" ca="1" si="52"/>
        <v>0.60294958111259489</v>
      </c>
      <c r="K441" s="170">
        <f t="shared" ca="1" si="48"/>
        <v>0.36354819736385363</v>
      </c>
      <c r="L441" s="341">
        <f t="shared" ca="1" si="49"/>
        <v>0.66332183330912231</v>
      </c>
      <c r="M441" s="341">
        <f t="shared" ca="1" si="53"/>
        <v>-0.66332183330912231</v>
      </c>
      <c r="N441" s="170"/>
      <c r="O441" s="340"/>
      <c r="P441" s="3">
        <f t="shared" ca="1" si="54"/>
        <v>47298000</v>
      </c>
      <c r="Q441" s="3" t="e">
        <f t="shared" ca="1" si="55"/>
        <v>#N/A</v>
      </c>
      <c r="S441" s="99"/>
      <c r="T441" s="350"/>
      <c r="U441" s="350"/>
      <c r="V441" s="349"/>
      <c r="W441" s="313"/>
      <c r="X441" s="302"/>
      <c r="Y441" s="211"/>
      <c r="Z441" s="320"/>
      <c r="AA441" s="246"/>
      <c r="AB441" s="125"/>
      <c r="AC441" s="125"/>
      <c r="AD441" s="125"/>
      <c r="AE441" s="125"/>
      <c r="AF441" s="125"/>
      <c r="AG441" s="125"/>
      <c r="AH441" s="125"/>
      <c r="AJ441" s="125"/>
      <c r="AK441" s="125"/>
      <c r="AM441" s="246"/>
      <c r="AO441" s="246"/>
      <c r="AP441" s="211"/>
      <c r="AQ441" s="211"/>
      <c r="AR441" s="199"/>
      <c r="AT441" s="225"/>
      <c r="AU441" s="225"/>
      <c r="AV441" s="225"/>
      <c r="AW441" s="99"/>
      <c r="AX441" s="199"/>
      <c r="AY441" s="199"/>
      <c r="AZ441" s="37"/>
      <c r="BA441" s="123"/>
      <c r="BB441" s="211"/>
      <c r="BC441" s="211"/>
      <c r="BD441" s="216"/>
      <c r="BE441" s="216"/>
      <c r="BF441" s="101"/>
      <c r="BG441" s="101"/>
      <c r="BH441" s="99"/>
    </row>
    <row r="442" spans="1:60" x14ac:dyDescent="0.25">
      <c r="A442">
        <v>410</v>
      </c>
      <c r="B442" s="61">
        <f ca="1">OFFSET(InputPriceData!B$15,CalculationsAndCharts!$A442+$A$11,0,1,1)</f>
        <v>41876</v>
      </c>
      <c r="C442" s="3">
        <f ca="1">OFFSET(InputPriceData!G$15,CalculationsAndCharts!$A442+$A$11,IF($C$7,8,0),1,1)</f>
        <v>63855000</v>
      </c>
      <c r="D442" s="4">
        <f ca="1">OFFSET(InputPriceData!C$15,CalculationsAndCharts!$A442+$A$11,IF($C$7,8,0),1,1)</f>
        <v>193.11</v>
      </c>
      <c r="E442" s="4">
        <f ca="1">OFFSET(InputPriceData!D$15,CalculationsAndCharts!$A442+$A$11,IF($C$7,8,0),1,1)</f>
        <v>193.55</v>
      </c>
      <c r="F442" s="4">
        <f ca="1">OFFSET(InputPriceData!E$15,CalculationsAndCharts!$A442+$A$11,IF($C$7,8,0),1,1)</f>
        <v>192.16</v>
      </c>
      <c r="G442" s="4">
        <f ca="1">OFFSET(InputPriceData!F$15,CalculationsAndCharts!$A442+$A$11,IF($C$7,8,0),1,1)</f>
        <v>193.17</v>
      </c>
      <c r="H442" s="342">
        <f t="shared" ca="1" si="50"/>
        <v>190.18230409674155</v>
      </c>
      <c r="I442" s="342">
        <f t="shared" ca="1" si="51"/>
        <v>189.66625436749402</v>
      </c>
      <c r="J442" s="340">
        <f t="shared" ca="1" si="52"/>
        <v>0.51604972924744374</v>
      </c>
      <c r="K442" s="170">
        <f t="shared" ca="1" si="48"/>
        <v>0.26630732305636001</v>
      </c>
      <c r="L442" s="341">
        <f t="shared" ca="1" si="49"/>
        <v>0.67063872278740644</v>
      </c>
      <c r="M442" s="341">
        <f t="shared" ca="1" si="53"/>
        <v>-0.67063872278740644</v>
      </c>
      <c r="N442" s="170"/>
      <c r="O442" s="340"/>
      <c r="P442" s="3">
        <f t="shared" ca="1" si="54"/>
        <v>63855000</v>
      </c>
      <c r="Q442" s="3" t="e">
        <f t="shared" ca="1" si="55"/>
        <v>#N/A</v>
      </c>
      <c r="S442" s="99"/>
      <c r="T442" s="350"/>
      <c r="U442" s="350"/>
      <c r="V442" s="349"/>
      <c r="W442" s="313"/>
      <c r="X442" s="302"/>
      <c r="Y442" s="211"/>
      <c r="Z442" s="320"/>
      <c r="AA442" s="246"/>
      <c r="AB442" s="125"/>
      <c r="AC442" s="125"/>
      <c r="AD442" s="125"/>
      <c r="AE442" s="125"/>
      <c r="AF442" s="125"/>
      <c r="AG442" s="125"/>
      <c r="AH442" s="125"/>
      <c r="AJ442" s="125"/>
      <c r="AK442" s="125"/>
      <c r="AM442" s="246"/>
      <c r="AO442" s="246"/>
      <c r="AP442" s="211"/>
      <c r="AQ442" s="211"/>
      <c r="AR442" s="199"/>
      <c r="AT442" s="225"/>
      <c r="AU442" s="225"/>
      <c r="AV442" s="225"/>
      <c r="AW442" s="99"/>
      <c r="AX442" s="199"/>
      <c r="AY442" s="199"/>
      <c r="AZ442" s="37"/>
      <c r="BA442" s="123"/>
      <c r="BB442" s="211"/>
      <c r="BC442" s="211"/>
      <c r="BD442" s="216"/>
      <c r="BE442" s="216"/>
      <c r="BF442" s="101"/>
      <c r="BG442" s="101"/>
      <c r="BH442" s="99"/>
    </row>
    <row r="443" spans="1:60" x14ac:dyDescent="0.25">
      <c r="A443">
        <v>411</v>
      </c>
      <c r="B443" s="61">
        <f ca="1">OFFSET(InputPriceData!B$15,CalculationsAndCharts!$A443+$A$11,0,1,1)</f>
        <v>41873</v>
      </c>
      <c r="C443" s="3">
        <f ca="1">OFFSET(InputPriceData!G$15,CalculationsAndCharts!$A443+$A$11,IF($C$7,8,0),1,1)</f>
        <v>76107000</v>
      </c>
      <c r="D443" s="4">
        <f ca="1">OFFSET(InputPriceData!C$15,CalculationsAndCharts!$A443+$A$11,IF($C$7,8,0),1,1)</f>
        <v>192.34</v>
      </c>
      <c r="E443" s="4">
        <f ca="1">OFFSET(InputPriceData!D$15,CalculationsAndCharts!$A443+$A$11,IF($C$7,8,0),1,1)</f>
        <v>192.68</v>
      </c>
      <c r="F443" s="4">
        <f ca="1">OFFSET(InputPriceData!E$15,CalculationsAndCharts!$A443+$A$11,IF($C$7,8,0),1,1)</f>
        <v>191.76</v>
      </c>
      <c r="G443" s="4">
        <f ca="1">OFFSET(InputPriceData!F$15,CalculationsAndCharts!$A443+$A$11,IF($C$7,8,0),1,1)</f>
        <v>192.2</v>
      </c>
      <c r="H443" s="342">
        <f t="shared" ca="1" si="50"/>
        <v>189.75549039627603</v>
      </c>
      <c r="I443" s="342">
        <f t="shared" ca="1" si="51"/>
        <v>189.34773203726621</v>
      </c>
      <c r="J443" s="340">
        <f t="shared" ca="1" si="52"/>
        <v>0.40775835900975871</v>
      </c>
      <c r="K443" s="170">
        <f t="shared" ca="1" si="48"/>
        <v>0.16626687934233128</v>
      </c>
      <c r="L443" s="341">
        <f t="shared" ca="1" si="49"/>
        <v>0.68035866837796699</v>
      </c>
      <c r="M443" s="341">
        <f t="shared" ca="1" si="53"/>
        <v>-0.68035866837796699</v>
      </c>
      <c r="N443" s="170"/>
      <c r="O443" s="340"/>
      <c r="P443" s="3" t="e">
        <f t="shared" ca="1" si="54"/>
        <v>#N/A</v>
      </c>
      <c r="Q443" s="3">
        <f t="shared" ca="1" si="55"/>
        <v>76107000</v>
      </c>
      <c r="S443" s="99"/>
      <c r="T443" s="350"/>
      <c r="U443" s="350"/>
      <c r="V443" s="349"/>
      <c r="W443" s="313"/>
      <c r="X443" s="302"/>
      <c r="Y443" s="211"/>
      <c r="Z443" s="320"/>
      <c r="AA443" s="246"/>
      <c r="AB443" s="125"/>
      <c r="AC443" s="125"/>
      <c r="AD443" s="125"/>
      <c r="AE443" s="125"/>
      <c r="AF443" s="125"/>
      <c r="AG443" s="125"/>
      <c r="AH443" s="125"/>
      <c r="AJ443" s="125"/>
      <c r="AK443" s="125"/>
      <c r="AM443" s="246"/>
      <c r="AO443" s="246"/>
      <c r="AP443" s="211"/>
      <c r="AQ443" s="211"/>
      <c r="AR443" s="199"/>
      <c r="AT443" s="225"/>
      <c r="AU443" s="225"/>
      <c r="AV443" s="225"/>
      <c r="AW443" s="99"/>
      <c r="AX443" s="199"/>
      <c r="AY443" s="199"/>
      <c r="AZ443" s="37"/>
      <c r="BA443" s="123"/>
      <c r="BB443" s="211"/>
      <c r="BC443" s="211"/>
      <c r="BD443" s="216"/>
      <c r="BE443" s="216"/>
      <c r="BF443" s="101"/>
      <c r="BG443" s="101"/>
      <c r="BH443" s="99"/>
    </row>
    <row r="444" spans="1:60" x14ac:dyDescent="0.25">
      <c r="A444">
        <v>412</v>
      </c>
      <c r="B444" s="61">
        <f ca="1">OFFSET(InputPriceData!B$15,CalculationsAndCharts!$A444+$A$11,0,1,1)</f>
        <v>41872</v>
      </c>
      <c r="C444" s="3">
        <f ca="1">OFFSET(InputPriceData!G$15,CalculationsAndCharts!$A444+$A$11,IF($C$7,8,0),1,1)</f>
        <v>67791000</v>
      </c>
      <c r="D444" s="4">
        <f ca="1">OFFSET(InputPriceData!C$15,CalculationsAndCharts!$A444+$A$11,IF($C$7,8,0),1,1)</f>
        <v>192.1</v>
      </c>
      <c r="E444" s="4">
        <f ca="1">OFFSET(InputPriceData!D$15,CalculationsAndCharts!$A444+$A$11,IF($C$7,8,0),1,1)</f>
        <v>192.75</v>
      </c>
      <c r="F444" s="4">
        <f ca="1">OFFSET(InputPriceData!E$15,CalculationsAndCharts!$A444+$A$11,IF($C$7,8,0),1,1)</f>
        <v>191.95</v>
      </c>
      <c r="G444" s="4">
        <f ca="1">OFFSET(InputPriceData!F$15,CalculationsAndCharts!$A444+$A$11,IF($C$7,8,0),1,1)</f>
        <v>192.5</v>
      </c>
      <c r="H444" s="342">
        <f t="shared" ca="1" si="50"/>
        <v>189.40627473860118</v>
      </c>
      <c r="I444" s="342">
        <f t="shared" ca="1" si="51"/>
        <v>189.08843494974496</v>
      </c>
      <c r="J444" s="340">
        <f t="shared" ca="1" si="52"/>
        <v>0.31783978885615288</v>
      </c>
      <c r="K444" s="170">
        <f t="shared" ca="1" si="48"/>
        <v>0.10102213138012385</v>
      </c>
      <c r="L444" s="341">
        <f t="shared" ca="1" si="49"/>
        <v>0.69261204488210537</v>
      </c>
      <c r="M444" s="341">
        <f t="shared" ca="1" si="53"/>
        <v>-0.69261204488210537</v>
      </c>
      <c r="N444" s="170"/>
      <c r="O444" s="340"/>
      <c r="P444" s="3">
        <f t="shared" ca="1" si="54"/>
        <v>67791000</v>
      </c>
      <c r="Q444" s="3" t="e">
        <f t="shared" ca="1" si="55"/>
        <v>#N/A</v>
      </c>
      <c r="S444" s="99"/>
      <c r="T444" s="350"/>
      <c r="U444" s="350"/>
      <c r="V444" s="349"/>
      <c r="W444" s="313"/>
      <c r="X444" s="302"/>
      <c r="Y444" s="211"/>
      <c r="Z444" s="320"/>
      <c r="AA444" s="246"/>
      <c r="AB444" s="125"/>
      <c r="AC444" s="125"/>
      <c r="AD444" s="125"/>
      <c r="AE444" s="125"/>
      <c r="AF444" s="125"/>
      <c r="AG444" s="125"/>
      <c r="AH444" s="125"/>
      <c r="AJ444" s="125"/>
      <c r="AK444" s="125"/>
      <c r="AM444" s="246"/>
      <c r="AO444" s="246"/>
      <c r="AP444" s="211"/>
      <c r="AQ444" s="211"/>
      <c r="AR444" s="199"/>
      <c r="AT444" s="225"/>
      <c r="AU444" s="225"/>
      <c r="AV444" s="225"/>
      <c r="AW444" s="99"/>
      <c r="AX444" s="199"/>
      <c r="AY444" s="199"/>
      <c r="AZ444" s="37"/>
      <c r="BA444" s="123"/>
      <c r="BB444" s="211"/>
      <c r="BC444" s="211"/>
      <c r="BD444" s="216"/>
      <c r="BE444" s="216"/>
      <c r="BF444" s="101"/>
      <c r="BG444" s="101"/>
      <c r="BH444" s="99"/>
    </row>
    <row r="445" spans="1:60" x14ac:dyDescent="0.25">
      <c r="A445">
        <v>413</v>
      </c>
      <c r="B445" s="61">
        <f ca="1">OFFSET(InputPriceData!B$15,CalculationsAndCharts!$A445+$A$11,0,1,1)</f>
        <v>41871</v>
      </c>
      <c r="C445" s="3">
        <f ca="1">OFFSET(InputPriceData!G$15,CalculationsAndCharts!$A445+$A$11,IF($C$7,8,0),1,1)</f>
        <v>72763000</v>
      </c>
      <c r="D445" s="4">
        <f ca="1">OFFSET(InputPriceData!C$15,CalculationsAndCharts!$A445+$A$11,IF($C$7,8,0),1,1)</f>
        <v>191.16</v>
      </c>
      <c r="E445" s="4">
        <f ca="1">OFFSET(InputPriceData!D$15,CalculationsAndCharts!$A445+$A$11,IF($C$7,8,0),1,1)</f>
        <v>192.17</v>
      </c>
      <c r="F445" s="4">
        <f ca="1">OFFSET(InputPriceData!E$15,CalculationsAndCharts!$A445+$A$11,IF($C$7,8,0),1,1)</f>
        <v>191.13</v>
      </c>
      <c r="G445" s="4">
        <f ca="1">OFFSET(InputPriceData!F$15,CalculationsAndCharts!$A445+$A$11,IF($C$7,8,0),1,1)</f>
        <v>191.94</v>
      </c>
      <c r="H445" s="342">
        <f t="shared" ca="1" si="50"/>
        <v>188.96431398697277</v>
      </c>
      <c r="I445" s="342">
        <f t="shared" ca="1" si="51"/>
        <v>188.77829267244906</v>
      </c>
      <c r="J445" s="340">
        <f t="shared" ca="1" si="52"/>
        <v>0.18602131452365614</v>
      </c>
      <c r="K445" s="170">
        <f t="shared" ca="1" si="48"/>
        <v>3.4603929457109002E-2</v>
      </c>
      <c r="L445" s="341">
        <f t="shared" ca="1" si="49"/>
        <v>0.7076429812004893</v>
      </c>
      <c r="M445" s="341">
        <f t="shared" ca="1" si="53"/>
        <v>-0.7076429812004893</v>
      </c>
      <c r="N445" s="170"/>
      <c r="O445" s="340"/>
      <c r="P445" s="3">
        <f t="shared" ca="1" si="54"/>
        <v>72763000</v>
      </c>
      <c r="Q445" s="3" t="e">
        <f t="shared" ca="1" si="55"/>
        <v>#N/A</v>
      </c>
      <c r="S445" s="99"/>
      <c r="T445" s="350"/>
      <c r="U445" s="350"/>
      <c r="V445" s="349"/>
      <c r="W445" s="313"/>
      <c r="X445" s="302"/>
      <c r="Y445" s="211"/>
      <c r="Z445" s="320"/>
      <c r="AA445" s="246"/>
      <c r="AB445" s="125"/>
      <c r="AC445" s="125"/>
      <c r="AD445" s="125"/>
      <c r="AE445" s="125"/>
      <c r="AF445" s="125"/>
      <c r="AG445" s="125"/>
      <c r="AH445" s="125"/>
      <c r="AJ445" s="125"/>
      <c r="AK445" s="125"/>
      <c r="AM445" s="246"/>
      <c r="AO445" s="246"/>
      <c r="AP445" s="211"/>
      <c r="AQ445" s="211"/>
      <c r="AR445" s="199"/>
      <c r="AT445" s="225"/>
      <c r="AU445" s="225"/>
      <c r="AV445" s="225"/>
      <c r="AW445" s="99"/>
      <c r="AX445" s="199"/>
      <c r="AY445" s="199"/>
      <c r="AZ445" s="37"/>
      <c r="BA445" s="123"/>
      <c r="BB445" s="211"/>
      <c r="BC445" s="211"/>
      <c r="BD445" s="216"/>
      <c r="BE445" s="216"/>
      <c r="BF445" s="101"/>
      <c r="BG445" s="101"/>
      <c r="BH445" s="99"/>
    </row>
    <row r="446" spans="1:60" x14ac:dyDescent="0.25">
      <c r="A446">
        <v>414</v>
      </c>
      <c r="B446" s="61">
        <f ca="1">OFFSET(InputPriceData!B$15,CalculationsAndCharts!$A446+$A$11,0,1,1)</f>
        <v>41870</v>
      </c>
      <c r="C446" s="3">
        <f ca="1">OFFSET(InputPriceData!G$15,CalculationsAndCharts!$A446+$A$11,IF($C$7,8,0),1,1)</f>
        <v>59135000</v>
      </c>
      <c r="D446" s="4">
        <f ca="1">OFFSET(InputPriceData!C$15,CalculationsAndCharts!$A446+$A$11,IF($C$7,8,0),1,1)</f>
        <v>190.89</v>
      </c>
      <c r="E446" s="4">
        <f ca="1">OFFSET(InputPriceData!D$15,CalculationsAndCharts!$A446+$A$11,IF($C$7,8,0),1,1)</f>
        <v>191.57</v>
      </c>
      <c r="F446" s="4">
        <f ca="1">OFFSET(InputPriceData!E$15,CalculationsAndCharts!$A446+$A$11,IF($C$7,8,0),1,1)</f>
        <v>190.51</v>
      </c>
      <c r="G446" s="4">
        <f ca="1">OFFSET(InputPriceData!F$15,CalculationsAndCharts!$A446+$A$11,IF($C$7,8,0),1,1)</f>
        <v>191.43</v>
      </c>
      <c r="H446" s="342">
        <f t="shared" ca="1" si="50"/>
        <v>188.53921598511172</v>
      </c>
      <c r="I446" s="342">
        <f t="shared" ca="1" si="51"/>
        <v>188.49086473358079</v>
      </c>
      <c r="J446" s="340">
        <f t="shared" ca="1" si="52"/>
        <v>4.8351251530885542E-2</v>
      </c>
      <c r="K446" s="170">
        <f t="shared" ca="1" si="48"/>
        <v>2.3378435246029614E-3</v>
      </c>
      <c r="L446" s="341">
        <f t="shared" ca="1" si="49"/>
        <v>0.72341501038497402</v>
      </c>
      <c r="M446" s="341">
        <f t="shared" ca="1" si="53"/>
        <v>-0.72341501038497402</v>
      </c>
      <c r="N446" s="170"/>
      <c r="O446" s="340"/>
      <c r="P446" s="3">
        <f t="shared" ca="1" si="54"/>
        <v>59135000</v>
      </c>
      <c r="Q446" s="3" t="e">
        <f t="shared" ca="1" si="55"/>
        <v>#N/A</v>
      </c>
      <c r="S446" s="99"/>
      <c r="T446" s="350"/>
      <c r="U446" s="350"/>
      <c r="V446" s="349"/>
      <c r="W446" s="313"/>
      <c r="X446" s="302"/>
      <c r="Y446" s="211"/>
      <c r="Z446" s="320"/>
      <c r="AA446" s="246"/>
      <c r="AB446" s="125"/>
      <c r="AC446" s="125"/>
      <c r="AD446" s="125"/>
      <c r="AE446" s="125"/>
      <c r="AF446" s="125"/>
      <c r="AG446" s="125"/>
      <c r="AH446" s="125"/>
      <c r="AJ446" s="125"/>
      <c r="AK446" s="125"/>
      <c r="AM446" s="246"/>
      <c r="AO446" s="246"/>
      <c r="AP446" s="211"/>
      <c r="AQ446" s="211"/>
      <c r="AR446" s="199"/>
      <c r="AT446" s="225"/>
      <c r="AU446" s="225"/>
      <c r="AV446" s="225"/>
      <c r="AW446" s="99"/>
      <c r="AX446" s="199"/>
      <c r="AY446" s="199"/>
      <c r="AZ446" s="37"/>
      <c r="BA446" s="123"/>
      <c r="BB446" s="211"/>
      <c r="BC446" s="211"/>
      <c r="BD446" s="216"/>
      <c r="BE446" s="216"/>
      <c r="BF446" s="101"/>
      <c r="BG446" s="101"/>
      <c r="BH446" s="99"/>
    </row>
    <row r="447" spans="1:60" x14ac:dyDescent="0.25">
      <c r="A447">
        <v>415</v>
      </c>
      <c r="B447" s="61">
        <f ca="1">OFFSET(InputPriceData!B$15,CalculationsAndCharts!$A447+$A$11,0,1,1)</f>
        <v>41869</v>
      </c>
      <c r="C447" s="3">
        <f ca="1">OFFSET(InputPriceData!G$15,CalculationsAndCharts!$A447+$A$11,IF($C$7,8,0),1,1)</f>
        <v>75424000</v>
      </c>
      <c r="D447" s="4">
        <f ca="1">OFFSET(InputPriceData!C$15,CalculationsAndCharts!$A447+$A$11,IF($C$7,8,0),1,1)</f>
        <v>189.89</v>
      </c>
      <c r="E447" s="4">
        <f ca="1">OFFSET(InputPriceData!D$15,CalculationsAndCharts!$A447+$A$11,IF($C$7,8,0),1,1)</f>
        <v>190.52</v>
      </c>
      <c r="F447" s="4">
        <f ca="1">OFFSET(InputPriceData!E$15,CalculationsAndCharts!$A447+$A$11,IF($C$7,8,0),1,1)</f>
        <v>189.78</v>
      </c>
      <c r="G447" s="4">
        <f ca="1">OFFSET(InputPriceData!F$15,CalculationsAndCharts!$A447+$A$11,IF($C$7,8,0),1,1)</f>
        <v>190.43</v>
      </c>
      <c r="H447" s="342">
        <f t="shared" ca="1" si="50"/>
        <v>188.12624684012766</v>
      </c>
      <c r="I447" s="342">
        <f t="shared" ca="1" si="51"/>
        <v>188.22367061845179</v>
      </c>
      <c r="J447" s="340">
        <f t="shared" ca="1" si="52"/>
        <v>-9.7423778324139509E-2</v>
      </c>
      <c r="K447" s="170">
        <f t="shared" ca="1" si="48"/>
        <v>9.4913925829510758E-3</v>
      </c>
      <c r="L447" s="341">
        <f t="shared" ca="1" si="49"/>
        <v>0.73808111695405865</v>
      </c>
      <c r="M447" s="341">
        <f t="shared" ca="1" si="53"/>
        <v>-0.73808111695405865</v>
      </c>
      <c r="N447" s="170"/>
      <c r="O447" s="340"/>
      <c r="P447" s="3">
        <f t="shared" ca="1" si="54"/>
        <v>75424000</v>
      </c>
      <c r="Q447" s="3" t="e">
        <f t="shared" ca="1" si="55"/>
        <v>#N/A</v>
      </c>
      <c r="S447" s="99"/>
      <c r="T447" s="350"/>
      <c r="U447" s="350"/>
      <c r="V447" s="349"/>
      <c r="W447" s="313"/>
      <c r="X447" s="302"/>
      <c r="Y447" s="211"/>
      <c r="Z447" s="320"/>
      <c r="AA447" s="246"/>
      <c r="AB447" s="125"/>
      <c r="AC447" s="125"/>
      <c r="AD447" s="125"/>
      <c r="AE447" s="125"/>
      <c r="AF447" s="125"/>
      <c r="AG447" s="125"/>
      <c r="AH447" s="125"/>
      <c r="AJ447" s="125"/>
      <c r="AK447" s="125"/>
      <c r="AM447" s="246"/>
      <c r="AO447" s="246"/>
      <c r="AP447" s="211"/>
      <c r="AQ447" s="211"/>
      <c r="AR447" s="199"/>
      <c r="AT447" s="225"/>
      <c r="AU447" s="225"/>
      <c r="AV447" s="225"/>
      <c r="AW447" s="99"/>
      <c r="AX447" s="199"/>
      <c r="AY447" s="199"/>
      <c r="AZ447" s="37"/>
      <c r="BA447" s="123"/>
      <c r="BB447" s="211"/>
      <c r="BC447" s="211"/>
      <c r="BD447" s="216"/>
      <c r="BE447" s="216"/>
      <c r="BF447" s="101"/>
      <c r="BG447" s="101"/>
      <c r="BH447" s="99"/>
    </row>
    <row r="448" spans="1:60" x14ac:dyDescent="0.25">
      <c r="A448">
        <v>416</v>
      </c>
      <c r="B448" s="61">
        <f ca="1">OFFSET(InputPriceData!B$15,CalculationsAndCharts!$A448+$A$11,0,1,1)</f>
        <v>41866</v>
      </c>
      <c r="C448" s="3">
        <f ca="1">OFFSET(InputPriceData!G$15,CalculationsAndCharts!$A448+$A$11,IF($C$7,8,0),1,1)</f>
        <v>139951000</v>
      </c>
      <c r="D448" s="4">
        <f ca="1">OFFSET(InputPriceData!C$15,CalculationsAndCharts!$A448+$A$11,IF($C$7,8,0),1,1)</f>
        <v>189.57</v>
      </c>
      <c r="E448" s="4">
        <f ca="1">OFFSET(InputPriceData!D$15,CalculationsAndCharts!$A448+$A$11,IF($C$7,8,0),1,1)</f>
        <v>189.75</v>
      </c>
      <c r="F448" s="4">
        <f ca="1">OFFSET(InputPriceData!E$15,CalculationsAndCharts!$A448+$A$11,IF($C$7,8,0),1,1)</f>
        <v>187.49</v>
      </c>
      <c r="G448" s="4">
        <f ca="1">OFFSET(InputPriceData!F$15,CalculationsAndCharts!$A448+$A$11,IF($C$7,8,0),1,1)</f>
        <v>188.85</v>
      </c>
      <c r="H448" s="342">
        <f t="shared" ca="1" si="50"/>
        <v>187.79713924586019</v>
      </c>
      <c r="I448" s="342">
        <f t="shared" ca="1" si="51"/>
        <v>188.02309522012922</v>
      </c>
      <c r="J448" s="340">
        <f t="shared" ca="1" si="52"/>
        <v>-0.22595597426905167</v>
      </c>
      <c r="K448" s="170">
        <f t="shared" ca="1" si="48"/>
        <v>5.1056102307876342E-2</v>
      </c>
      <c r="L448" s="341">
        <f t="shared" ca="1" si="49"/>
        <v>0.75063149854966216</v>
      </c>
      <c r="M448" s="341">
        <f t="shared" ca="1" si="53"/>
        <v>-0.75063149854966216</v>
      </c>
      <c r="N448" s="170"/>
      <c r="O448" s="340"/>
      <c r="P448" s="3" t="e">
        <f t="shared" ca="1" si="54"/>
        <v>#N/A</v>
      </c>
      <c r="Q448" s="3">
        <f t="shared" ca="1" si="55"/>
        <v>139951000</v>
      </c>
      <c r="S448" s="99"/>
      <c r="T448" s="350"/>
      <c r="U448" s="350"/>
      <c r="V448" s="349"/>
      <c r="W448" s="313"/>
      <c r="X448" s="302"/>
      <c r="Y448" s="211"/>
      <c r="Z448" s="320"/>
      <c r="AA448" s="246"/>
      <c r="AB448" s="125"/>
      <c r="AC448" s="125"/>
      <c r="AD448" s="125"/>
      <c r="AE448" s="125"/>
      <c r="AF448" s="125"/>
      <c r="AG448" s="125"/>
      <c r="AH448" s="125"/>
      <c r="AJ448" s="125"/>
      <c r="AK448" s="125"/>
      <c r="AM448" s="246"/>
      <c r="AO448" s="246"/>
      <c r="AP448" s="211"/>
      <c r="AQ448" s="211"/>
      <c r="AR448" s="199"/>
      <c r="AT448" s="225"/>
      <c r="AU448" s="225"/>
      <c r="AV448" s="225"/>
      <c r="AW448" s="99"/>
      <c r="AX448" s="199"/>
      <c r="AY448" s="199"/>
      <c r="AZ448" s="37"/>
      <c r="BA448" s="123"/>
      <c r="BB448" s="211"/>
      <c r="BC448" s="211"/>
      <c r="BD448" s="216"/>
      <c r="BE448" s="216"/>
      <c r="BF448" s="101"/>
      <c r="BG448" s="101"/>
      <c r="BH448" s="99"/>
    </row>
    <row r="449" spans="1:60" x14ac:dyDescent="0.25">
      <c r="A449">
        <v>417</v>
      </c>
      <c r="B449" s="61">
        <f ca="1">OFFSET(InputPriceData!B$15,CalculationsAndCharts!$A449+$A$11,0,1,1)</f>
        <v>41865</v>
      </c>
      <c r="C449" s="3">
        <f ca="1">OFFSET(InputPriceData!G$15,CalculationsAndCharts!$A449+$A$11,IF($C$7,8,0),1,1)</f>
        <v>57371000</v>
      </c>
      <c r="D449" s="4">
        <f ca="1">OFFSET(InputPriceData!C$15,CalculationsAndCharts!$A449+$A$11,IF($C$7,8,0),1,1)</f>
        <v>188.31</v>
      </c>
      <c r="E449" s="4">
        <f ca="1">OFFSET(InputPriceData!D$15,CalculationsAndCharts!$A449+$A$11,IF($C$7,8,0),1,1)</f>
        <v>188.89</v>
      </c>
      <c r="F449" s="4">
        <f ca="1">OFFSET(InputPriceData!E$15,CalculationsAndCharts!$A449+$A$11,IF($C$7,8,0),1,1)</f>
        <v>188.13</v>
      </c>
      <c r="G449" s="4">
        <f ca="1">OFFSET(InputPriceData!F$15,CalculationsAndCharts!$A449+$A$11,IF($C$7,8,0),1,1)</f>
        <v>188.89</v>
      </c>
      <c r="H449" s="342">
        <f t="shared" ca="1" si="50"/>
        <v>187.64673056669739</v>
      </c>
      <c r="I449" s="342">
        <f t="shared" ca="1" si="51"/>
        <v>187.94792205832277</v>
      </c>
      <c r="J449" s="340">
        <f t="shared" ca="1" si="52"/>
        <v>-0.30119149162544734</v>
      </c>
      <c r="K449" s="170">
        <f t="shared" ca="1" si="48"/>
        <v>9.0716314627561911E-2</v>
      </c>
      <c r="L449" s="341">
        <f t="shared" ca="1" si="49"/>
        <v>0.76038670529925356</v>
      </c>
      <c r="M449" s="341">
        <f t="shared" ca="1" si="53"/>
        <v>-0.76038670529925356</v>
      </c>
      <c r="N449" s="170"/>
      <c r="O449" s="340"/>
      <c r="P449" s="3">
        <f t="shared" ca="1" si="54"/>
        <v>57371000</v>
      </c>
      <c r="Q449" s="3" t="e">
        <f t="shared" ca="1" si="55"/>
        <v>#N/A</v>
      </c>
      <c r="S449" s="99"/>
      <c r="T449" s="350"/>
      <c r="U449" s="350"/>
      <c r="V449" s="349"/>
      <c r="W449" s="313"/>
      <c r="X449" s="302"/>
      <c r="Y449" s="211"/>
      <c r="Z449" s="320"/>
      <c r="AA449" s="246"/>
      <c r="AB449" s="125"/>
      <c r="AC449" s="125"/>
      <c r="AD449" s="125"/>
      <c r="AE449" s="125"/>
      <c r="AF449" s="125"/>
      <c r="AG449" s="125"/>
      <c r="AH449" s="125"/>
      <c r="AJ449" s="125"/>
      <c r="AK449" s="125"/>
      <c r="AM449" s="246"/>
      <c r="AO449" s="246"/>
      <c r="AP449" s="211"/>
      <c r="AQ449" s="211"/>
      <c r="AR449" s="199"/>
      <c r="AT449" s="225"/>
      <c r="AU449" s="225"/>
      <c r="AV449" s="225"/>
      <c r="AW449" s="99"/>
      <c r="AX449" s="199"/>
      <c r="AY449" s="199"/>
      <c r="AZ449" s="37"/>
      <c r="BA449" s="123"/>
      <c r="BB449" s="211"/>
      <c r="BC449" s="211"/>
      <c r="BD449" s="216"/>
      <c r="BE449" s="216"/>
      <c r="BF449" s="101"/>
      <c r="BG449" s="101"/>
      <c r="BH449" s="99"/>
    </row>
    <row r="450" spans="1:60" x14ac:dyDescent="0.25">
      <c r="A450">
        <v>418</v>
      </c>
      <c r="B450" s="61">
        <f ca="1">OFFSET(InputPriceData!B$15,CalculationsAndCharts!$A450+$A$11,0,1,1)</f>
        <v>41864</v>
      </c>
      <c r="C450" s="3">
        <f ca="1">OFFSET(InputPriceData!G$15,CalculationsAndCharts!$A450+$A$11,IF($C$7,8,0),1,1)</f>
        <v>69047000</v>
      </c>
      <c r="D450" s="4">
        <f ca="1">OFFSET(InputPriceData!C$15,CalculationsAndCharts!$A450+$A$11,IF($C$7,8,0),1,1)</f>
        <v>187.47</v>
      </c>
      <c r="E450" s="4">
        <f ca="1">OFFSET(InputPriceData!D$15,CalculationsAndCharts!$A450+$A$11,IF($C$7,8,0),1,1)</f>
        <v>188.21</v>
      </c>
      <c r="F450" s="4">
        <f ca="1">OFFSET(InputPriceData!E$15,CalculationsAndCharts!$A450+$A$11,IF($C$7,8,0),1,1)</f>
        <v>187.15</v>
      </c>
      <c r="G450" s="4">
        <f ca="1">OFFSET(InputPriceData!F$15,CalculationsAndCharts!$A450+$A$11,IF($C$7,8,0),1,1)</f>
        <v>188</v>
      </c>
      <c r="H450" s="342">
        <f t="shared" ca="1" si="50"/>
        <v>187.46912064765417</v>
      </c>
      <c r="I450" s="342">
        <f t="shared" ca="1" si="51"/>
        <v>187.8622786090794</v>
      </c>
      <c r="J450" s="340">
        <f t="shared" ca="1" si="52"/>
        <v>-0.39315796142529874</v>
      </c>
      <c r="K450" s="170">
        <f t="shared" ca="1" si="48"/>
        <v>0.15457318263209668</v>
      </c>
      <c r="L450" s="341">
        <f t="shared" ca="1" si="49"/>
        <v>0.76795754978204955</v>
      </c>
      <c r="M450" s="341">
        <f t="shared" ca="1" si="53"/>
        <v>-0.76795754978204955</v>
      </c>
      <c r="N450" s="170"/>
      <c r="O450" s="340"/>
      <c r="P450" s="3">
        <f t="shared" ca="1" si="54"/>
        <v>69047000</v>
      </c>
      <c r="Q450" s="3" t="e">
        <f t="shared" ca="1" si="55"/>
        <v>#N/A</v>
      </c>
      <c r="S450" s="99"/>
      <c r="T450" s="350"/>
      <c r="U450" s="350"/>
      <c r="V450" s="349"/>
      <c r="W450" s="313"/>
      <c r="X450" s="302"/>
      <c r="Y450" s="211"/>
      <c r="Z450" s="320"/>
      <c r="AA450" s="246"/>
      <c r="AB450" s="125"/>
      <c r="AC450" s="125"/>
      <c r="AD450" s="125"/>
      <c r="AE450" s="125"/>
      <c r="AF450" s="125"/>
      <c r="AG450" s="125"/>
      <c r="AH450" s="125"/>
      <c r="AJ450" s="125"/>
      <c r="AK450" s="125"/>
      <c r="AM450" s="246"/>
      <c r="AO450" s="246"/>
      <c r="AP450" s="211"/>
      <c r="AQ450" s="211"/>
      <c r="AR450" s="199"/>
      <c r="AT450" s="225"/>
      <c r="AU450" s="225"/>
      <c r="AV450" s="225"/>
      <c r="AW450" s="99"/>
      <c r="AX450" s="199"/>
      <c r="AY450" s="199"/>
      <c r="AZ450" s="37"/>
      <c r="BA450" s="123"/>
      <c r="BB450" s="211"/>
      <c r="BC450" s="211"/>
      <c r="BD450" s="216"/>
      <c r="BE450" s="216"/>
      <c r="BF450" s="101"/>
      <c r="BG450" s="101"/>
      <c r="BH450" s="99"/>
    </row>
    <row r="451" spans="1:60" x14ac:dyDescent="0.25">
      <c r="A451">
        <v>419</v>
      </c>
      <c r="B451" s="61">
        <f ca="1">OFFSET(InputPriceData!B$15,CalculationsAndCharts!$A451+$A$11,0,1,1)</f>
        <v>41863</v>
      </c>
      <c r="C451" s="3">
        <f ca="1">OFFSET(InputPriceData!G$15,CalculationsAndCharts!$A451+$A$11,IF($C$7,8,0),1,1)</f>
        <v>73632000</v>
      </c>
      <c r="D451" s="4">
        <f ca="1">OFFSET(InputPriceData!C$15,CalculationsAndCharts!$A451+$A$11,IF($C$7,8,0),1,1)</f>
        <v>186.81</v>
      </c>
      <c r="E451" s="4">
        <f ca="1">OFFSET(InputPriceData!D$15,CalculationsAndCharts!$A451+$A$11,IF($C$7,8,0),1,1)</f>
        <v>187.33</v>
      </c>
      <c r="F451" s="4">
        <f ca="1">OFFSET(InputPriceData!E$15,CalculationsAndCharts!$A451+$A$11,IF($C$7,8,0),1,1)</f>
        <v>186.17</v>
      </c>
      <c r="G451" s="4">
        <f ca="1">OFFSET(InputPriceData!F$15,CalculationsAndCharts!$A451+$A$11,IF($C$7,8,0),1,1)</f>
        <v>186.74</v>
      </c>
      <c r="H451" s="342">
        <f t="shared" ca="1" si="50"/>
        <v>187.39328074017618</v>
      </c>
      <c r="I451" s="342">
        <f t="shared" ca="1" si="51"/>
        <v>187.8497584826321</v>
      </c>
      <c r="J451" s="340">
        <f t="shared" ca="1" si="52"/>
        <v>-0.45647774245595368</v>
      </c>
      <c r="K451" s="170">
        <f t="shared" ca="1" si="48"/>
        <v>0.20837192935768398</v>
      </c>
      <c r="L451" s="341">
        <f t="shared" ca="1" si="49"/>
        <v>0.77391477734788094</v>
      </c>
      <c r="M451" s="341">
        <f t="shared" ca="1" si="53"/>
        <v>-0.77391477734788094</v>
      </c>
      <c r="N451" s="170"/>
      <c r="O451" s="340"/>
      <c r="P451" s="3" t="e">
        <f t="shared" ca="1" si="54"/>
        <v>#N/A</v>
      </c>
      <c r="Q451" s="3">
        <f t="shared" ca="1" si="55"/>
        <v>73632000</v>
      </c>
      <c r="S451" s="99"/>
      <c r="T451" s="350"/>
      <c r="U451" s="350"/>
      <c r="V451" s="349"/>
      <c r="W451" s="313"/>
      <c r="X451" s="302"/>
      <c r="Y451" s="211"/>
      <c r="Z451" s="320"/>
      <c r="AA451" s="246"/>
      <c r="AB451" s="125"/>
      <c r="AC451" s="125"/>
      <c r="AD451" s="125"/>
      <c r="AE451" s="125"/>
      <c r="AF451" s="125"/>
      <c r="AG451" s="125"/>
      <c r="AH451" s="125"/>
      <c r="AJ451" s="125"/>
      <c r="AK451" s="125"/>
      <c r="AM451" s="246"/>
      <c r="AO451" s="246"/>
      <c r="AP451" s="211"/>
      <c r="AQ451" s="211"/>
      <c r="AR451" s="199"/>
      <c r="AT451" s="225"/>
      <c r="AU451" s="225"/>
      <c r="AV451" s="225"/>
      <c r="AW451" s="99"/>
      <c r="AX451" s="199"/>
      <c r="AY451" s="199"/>
      <c r="AZ451" s="37"/>
      <c r="BA451" s="123"/>
      <c r="BB451" s="211"/>
      <c r="BC451" s="211"/>
      <c r="BD451" s="216"/>
      <c r="BE451" s="216"/>
      <c r="BF451" s="101"/>
      <c r="BG451" s="101"/>
      <c r="BH451" s="99"/>
    </row>
    <row r="452" spans="1:60" x14ac:dyDescent="0.25">
      <c r="A452">
        <v>420</v>
      </c>
      <c r="B452" s="61">
        <f ca="1">OFFSET(InputPriceData!B$15,CalculationsAndCharts!$A452+$A$11,0,1,1)</f>
        <v>41862</v>
      </c>
      <c r="C452" s="3">
        <f ca="1">OFFSET(InputPriceData!G$15,CalculationsAndCharts!$A452+$A$11,IF($C$7,8,0),1,1)</f>
        <v>74544000</v>
      </c>
      <c r="D452" s="4">
        <f ca="1">OFFSET(InputPriceData!C$15,CalculationsAndCharts!$A452+$A$11,IF($C$7,8,0),1,1)</f>
        <v>187.16</v>
      </c>
      <c r="E452" s="4">
        <f ca="1">OFFSET(InputPriceData!D$15,CalculationsAndCharts!$A452+$A$11,IF($C$7,8,0),1,1)</f>
        <v>187.83</v>
      </c>
      <c r="F452" s="4">
        <f ca="1">OFFSET(InputPriceData!E$15,CalculationsAndCharts!$A452+$A$11,IF($C$7,8,0),1,1)</f>
        <v>186.91</v>
      </c>
      <c r="G452" s="4">
        <f ca="1">OFFSET(InputPriceData!F$15,CalculationsAndCharts!$A452+$A$11,IF($C$7,8,0),1,1)</f>
        <v>187</v>
      </c>
      <c r="H452" s="342">
        <f t="shared" ca="1" si="50"/>
        <v>187.48660656020135</v>
      </c>
      <c r="I452" s="342">
        <f t="shared" ca="1" si="51"/>
        <v>187.95064561741685</v>
      </c>
      <c r="J452" s="340">
        <f t="shared" ca="1" si="52"/>
        <v>-0.4640390572155248</v>
      </c>
      <c r="K452" s="170">
        <f t="shared" ca="1" si="48"/>
        <v>0.2153322466214731</v>
      </c>
      <c r="L452" s="341">
        <f t="shared" ca="1" si="49"/>
        <v>0.77847519074093274</v>
      </c>
      <c r="M452" s="341">
        <f t="shared" ca="1" si="53"/>
        <v>-0.77847519074093274</v>
      </c>
      <c r="N452" s="170"/>
      <c r="O452" s="340"/>
      <c r="P452" s="3" t="e">
        <f t="shared" ca="1" si="54"/>
        <v>#N/A</v>
      </c>
      <c r="Q452" s="3">
        <f t="shared" ca="1" si="55"/>
        <v>74544000</v>
      </c>
      <c r="S452" s="99"/>
      <c r="T452" s="350"/>
      <c r="U452" s="350"/>
      <c r="V452" s="349"/>
      <c r="W452" s="313"/>
      <c r="X452" s="302"/>
      <c r="Y452" s="211"/>
      <c r="Z452" s="320"/>
      <c r="AA452" s="246"/>
      <c r="AB452" s="125"/>
      <c r="AC452" s="125"/>
      <c r="AD452" s="125"/>
      <c r="AE452" s="125"/>
      <c r="AF452" s="125"/>
      <c r="AG452" s="125"/>
      <c r="AH452" s="125"/>
      <c r="AJ452" s="125"/>
      <c r="AK452" s="125"/>
      <c r="AM452" s="246"/>
      <c r="AO452" s="246"/>
      <c r="AP452" s="211"/>
      <c r="AQ452" s="211"/>
      <c r="AR452" s="199"/>
      <c r="AT452" s="225"/>
      <c r="AU452" s="225"/>
      <c r="AV452" s="225"/>
      <c r="AW452" s="99"/>
      <c r="AX452" s="199"/>
      <c r="AY452" s="199"/>
      <c r="AZ452" s="37"/>
      <c r="BA452" s="123"/>
      <c r="BB452" s="211"/>
      <c r="BC452" s="211"/>
      <c r="BD452" s="216"/>
      <c r="BE452" s="216"/>
      <c r="BF452" s="101"/>
      <c r="BG452" s="101"/>
      <c r="BH452" s="99"/>
    </row>
    <row r="453" spans="1:60" x14ac:dyDescent="0.25">
      <c r="A453">
        <v>421</v>
      </c>
      <c r="B453" s="61">
        <f ca="1">OFFSET(InputPriceData!B$15,CalculationsAndCharts!$A453+$A$11,0,1,1)</f>
        <v>41859</v>
      </c>
      <c r="C453" s="3">
        <f ca="1">OFFSET(InputPriceData!G$15,CalculationsAndCharts!$A453+$A$11,IF($C$7,8,0),1,1)</f>
        <v>117014000</v>
      </c>
      <c r="D453" s="4">
        <f ca="1">OFFSET(InputPriceData!C$15,CalculationsAndCharts!$A453+$A$11,IF($C$7,8,0),1,1)</f>
        <v>184.74</v>
      </c>
      <c r="E453" s="4">
        <f ca="1">OFFSET(InputPriceData!D$15,CalculationsAndCharts!$A453+$A$11,IF($C$7,8,0),1,1)</f>
        <v>186.58</v>
      </c>
      <c r="F453" s="4">
        <f ca="1">OFFSET(InputPriceData!E$15,CalculationsAndCharts!$A453+$A$11,IF($C$7,8,0),1,1)</f>
        <v>184.25</v>
      </c>
      <c r="G453" s="4">
        <f ca="1">OFFSET(InputPriceData!F$15,CalculationsAndCharts!$A453+$A$11,IF($C$7,8,0),1,1)</f>
        <v>186.46</v>
      </c>
      <c r="H453" s="342">
        <f t="shared" ca="1" si="50"/>
        <v>187.55612178308726</v>
      </c>
      <c r="I453" s="342">
        <f t="shared" ca="1" si="51"/>
        <v>188.03706794627291</v>
      </c>
      <c r="J453" s="340">
        <f t="shared" ca="1" si="52"/>
        <v>-0.48094616318569738</v>
      </c>
      <c r="K453" s="170">
        <f t="shared" ca="1" si="48"/>
        <v>0.23130921188304346</v>
      </c>
      <c r="L453" s="341">
        <f t="shared" ca="1" si="49"/>
        <v>0.78187260465095376</v>
      </c>
      <c r="M453" s="341">
        <f t="shared" ca="1" si="53"/>
        <v>-0.78187260465095376</v>
      </c>
      <c r="N453" s="170"/>
      <c r="O453" s="340"/>
      <c r="P453" s="3">
        <f t="shared" ca="1" si="54"/>
        <v>117014000</v>
      </c>
      <c r="Q453" s="3" t="e">
        <f t="shared" ca="1" si="55"/>
        <v>#N/A</v>
      </c>
      <c r="S453" s="99"/>
      <c r="T453" s="350"/>
      <c r="U453" s="350"/>
      <c r="V453" s="349"/>
      <c r="W453" s="313"/>
      <c r="X453" s="302"/>
      <c r="Y453" s="211"/>
      <c r="Z453" s="320"/>
      <c r="AA453" s="246"/>
      <c r="AB453" s="125"/>
      <c r="AC453" s="125"/>
      <c r="AD453" s="125"/>
      <c r="AE453" s="125"/>
      <c r="AF453" s="125"/>
      <c r="AG453" s="125"/>
      <c r="AH453" s="125"/>
      <c r="AJ453" s="125"/>
      <c r="AK453" s="125"/>
      <c r="AM453" s="246"/>
      <c r="AO453" s="246"/>
      <c r="AP453" s="211"/>
      <c r="AQ453" s="211"/>
      <c r="AR453" s="199"/>
      <c r="AT453" s="225"/>
      <c r="AU453" s="225"/>
      <c r="AV453" s="225"/>
      <c r="AW453" s="99"/>
      <c r="AX453" s="199"/>
      <c r="AY453" s="199"/>
      <c r="AZ453" s="37"/>
      <c r="BA453" s="123"/>
      <c r="BB453" s="211"/>
      <c r="BC453" s="211"/>
      <c r="BD453" s="216"/>
      <c r="BE453" s="216"/>
      <c r="BF453" s="101"/>
      <c r="BG453" s="101"/>
      <c r="BH453" s="99"/>
    </row>
    <row r="454" spans="1:60" x14ac:dyDescent="0.25">
      <c r="A454">
        <v>422</v>
      </c>
      <c r="B454" s="61">
        <f ca="1">OFFSET(InputPriceData!B$15,CalculationsAndCharts!$A454+$A$11,0,1,1)</f>
        <v>41858</v>
      </c>
      <c r="C454" s="3">
        <f ca="1">OFFSET(InputPriceData!G$15,CalculationsAndCharts!$A454+$A$11,IF($C$7,8,0),1,1)</f>
        <v>135733000</v>
      </c>
      <c r="D454" s="4">
        <f ca="1">OFFSET(InputPriceData!C$15,CalculationsAndCharts!$A454+$A$11,IF($C$7,8,0),1,1)</f>
        <v>186.17</v>
      </c>
      <c r="E454" s="4">
        <f ca="1">OFFSET(InputPriceData!D$15,CalculationsAndCharts!$A454+$A$11,IF($C$7,8,0),1,1)</f>
        <v>186.35</v>
      </c>
      <c r="F454" s="4">
        <f ca="1">OFFSET(InputPriceData!E$15,CalculationsAndCharts!$A454+$A$11,IF($C$7,8,0),1,1)</f>
        <v>183.86</v>
      </c>
      <c r="G454" s="4">
        <f ca="1">OFFSET(InputPriceData!F$15,CalculationsAndCharts!$A454+$A$11,IF($C$7,8,0),1,1)</f>
        <v>184.32</v>
      </c>
      <c r="H454" s="342">
        <f t="shared" ca="1" si="50"/>
        <v>187.71271060924258</v>
      </c>
      <c r="I454" s="342">
        <f t="shared" ca="1" si="51"/>
        <v>188.18043775957045</v>
      </c>
      <c r="J454" s="340">
        <f t="shared" ca="1" si="52"/>
        <v>-0.4677271503279164</v>
      </c>
      <c r="K454" s="170">
        <f t="shared" ca="1" si="48"/>
        <v>0.21876868715387329</v>
      </c>
      <c r="L454" s="341">
        <f t="shared" ca="1" si="49"/>
        <v>0.78389476773386857</v>
      </c>
      <c r="M454" s="341">
        <f t="shared" ca="1" si="53"/>
        <v>-0.78389476773386857</v>
      </c>
      <c r="N454" s="170"/>
      <c r="O454" s="340"/>
      <c r="P454" s="3" t="e">
        <f t="shared" ca="1" si="54"/>
        <v>#N/A</v>
      </c>
      <c r="Q454" s="3">
        <f t="shared" ca="1" si="55"/>
        <v>135733000</v>
      </c>
      <c r="S454" s="99"/>
      <c r="T454" s="350"/>
      <c r="U454" s="350"/>
      <c r="V454" s="349"/>
      <c r="W454" s="313"/>
      <c r="X454" s="302"/>
      <c r="Y454" s="211"/>
      <c r="Z454" s="320"/>
      <c r="AA454" s="246"/>
      <c r="AB454" s="125"/>
      <c r="AC454" s="125"/>
      <c r="AD454" s="125"/>
      <c r="AE454" s="125"/>
      <c r="AF454" s="125"/>
      <c r="AG454" s="125"/>
      <c r="AH454" s="125"/>
      <c r="AJ454" s="125"/>
      <c r="AK454" s="125"/>
      <c r="AM454" s="246"/>
      <c r="AO454" s="246"/>
      <c r="AP454" s="211"/>
      <c r="AQ454" s="211"/>
      <c r="AR454" s="199"/>
      <c r="AT454" s="225"/>
      <c r="AU454" s="225"/>
      <c r="AV454" s="225"/>
      <c r="AW454" s="99"/>
      <c r="AX454" s="199"/>
      <c r="AY454" s="199"/>
      <c r="AZ454" s="37"/>
      <c r="BA454" s="123"/>
      <c r="BB454" s="211"/>
      <c r="BC454" s="211"/>
      <c r="BD454" s="216"/>
      <c r="BE454" s="216"/>
      <c r="BF454" s="101"/>
      <c r="BG454" s="101"/>
      <c r="BH454" s="99"/>
    </row>
    <row r="455" spans="1:60" x14ac:dyDescent="0.25">
      <c r="A455">
        <v>423</v>
      </c>
      <c r="B455" s="61">
        <f ca="1">OFFSET(InputPriceData!B$15,CalculationsAndCharts!$A455+$A$11,0,1,1)</f>
        <v>41857</v>
      </c>
      <c r="C455" s="3">
        <f ca="1">OFFSET(InputPriceData!G$15,CalculationsAndCharts!$A455+$A$11,IF($C$7,8,0),1,1)</f>
        <v>94818000</v>
      </c>
      <c r="D455" s="4">
        <f ca="1">OFFSET(InputPriceData!C$15,CalculationsAndCharts!$A455+$A$11,IF($C$7,8,0),1,1)</f>
        <v>184.4</v>
      </c>
      <c r="E455" s="4">
        <f ca="1">OFFSET(InputPriceData!D$15,CalculationsAndCharts!$A455+$A$11,IF($C$7,8,0),1,1)</f>
        <v>186.12</v>
      </c>
      <c r="F455" s="4">
        <f ca="1">OFFSET(InputPriceData!E$15,CalculationsAndCharts!$A455+$A$11,IF($C$7,8,0),1,1)</f>
        <v>184.37</v>
      </c>
      <c r="G455" s="4">
        <f ca="1">OFFSET(InputPriceData!F$15,CalculationsAndCharts!$A455+$A$11,IF($C$7,8,0),1,1)</f>
        <v>185.33</v>
      </c>
      <c r="H455" s="342">
        <f t="shared" ca="1" si="50"/>
        <v>188.19738355342008</v>
      </c>
      <c r="I455" s="342">
        <f t="shared" ca="1" si="51"/>
        <v>188.53138664680415</v>
      </c>
      <c r="J455" s="340">
        <f t="shared" ca="1" si="52"/>
        <v>-0.33400309338408579</v>
      </c>
      <c r="K455" s="170">
        <f t="shared" ca="1" si="48"/>
        <v>0.11155806639013834</v>
      </c>
      <c r="L455" s="341">
        <f t="shared" ca="1" si="49"/>
        <v>0.78490308790824426</v>
      </c>
      <c r="M455" s="341">
        <f t="shared" ca="1" si="53"/>
        <v>-0.78490308790824426</v>
      </c>
      <c r="N455" s="170"/>
      <c r="O455" s="340"/>
      <c r="P455" s="3">
        <f t="shared" ca="1" si="54"/>
        <v>94818000</v>
      </c>
      <c r="Q455" s="3" t="e">
        <f t="shared" ca="1" si="55"/>
        <v>#N/A</v>
      </c>
      <c r="S455" s="99"/>
      <c r="T455" s="350"/>
      <c r="U455" s="350"/>
      <c r="V455" s="349"/>
      <c r="W455" s="313"/>
      <c r="X455" s="302"/>
      <c r="Y455" s="211"/>
      <c r="Z455" s="320"/>
      <c r="AA455" s="246"/>
      <c r="AB455" s="125"/>
      <c r="AC455" s="125"/>
      <c r="AD455" s="125"/>
      <c r="AE455" s="125"/>
      <c r="AF455" s="125"/>
      <c r="AG455" s="125"/>
      <c r="AH455" s="125"/>
      <c r="AJ455" s="125"/>
      <c r="AK455" s="125"/>
      <c r="AM455" s="246"/>
      <c r="AO455" s="246"/>
      <c r="AP455" s="211"/>
      <c r="AQ455" s="211"/>
      <c r="AR455" s="199"/>
      <c r="AT455" s="225"/>
      <c r="AU455" s="225"/>
      <c r="AV455" s="225"/>
      <c r="AW455" s="99"/>
      <c r="AX455" s="199"/>
      <c r="AY455" s="199"/>
      <c r="AZ455" s="37"/>
      <c r="BA455" s="123"/>
      <c r="BB455" s="211"/>
      <c r="BC455" s="211"/>
      <c r="BD455" s="216"/>
      <c r="BE455" s="216"/>
      <c r="BF455" s="101"/>
      <c r="BG455" s="101"/>
      <c r="BH455" s="99"/>
    </row>
    <row r="456" spans="1:60" x14ac:dyDescent="0.25">
      <c r="A456">
        <v>424</v>
      </c>
      <c r="B456" s="61">
        <f ca="1">OFFSET(InputPriceData!B$15,CalculationsAndCharts!$A456+$A$11,0,1,1)</f>
        <v>41856</v>
      </c>
      <c r="C456" s="3">
        <f ca="1">OFFSET(InputPriceData!G$15,CalculationsAndCharts!$A456+$A$11,IF($C$7,8,0),1,1)</f>
        <v>152690000</v>
      </c>
      <c r="D456" s="4">
        <f ca="1">OFFSET(InputPriceData!C$15,CalculationsAndCharts!$A456+$A$11,IF($C$7,8,0),1,1)</f>
        <v>186.32</v>
      </c>
      <c r="E456" s="4">
        <f ca="1">OFFSET(InputPriceData!D$15,CalculationsAndCharts!$A456+$A$11,IF($C$7,8,0),1,1)</f>
        <v>186.8</v>
      </c>
      <c r="F456" s="4">
        <f ca="1">OFFSET(InputPriceData!E$15,CalculationsAndCharts!$A456+$A$11,IF($C$7,8,0),1,1)</f>
        <v>184.59</v>
      </c>
      <c r="G456" s="4">
        <f ca="1">OFFSET(InputPriceData!F$15,CalculationsAndCharts!$A456+$A$11,IF($C$7,8,0),1,1)</f>
        <v>185.27</v>
      </c>
      <c r="H456" s="342">
        <f t="shared" ca="1" si="50"/>
        <v>188.60700977533725</v>
      </c>
      <c r="I456" s="342">
        <f t="shared" ca="1" si="51"/>
        <v>188.82242179651362</v>
      </c>
      <c r="J456" s="340">
        <f t="shared" ca="1" si="52"/>
        <v>-0.21541202117640076</v>
      </c>
      <c r="K456" s="170">
        <f t="shared" ca="1" si="48"/>
        <v>4.6402338867302134E-2</v>
      </c>
      <c r="L456" s="341">
        <f t="shared" ca="1" si="49"/>
        <v>0.7865421392454357</v>
      </c>
      <c r="M456" s="341">
        <f t="shared" ca="1" si="53"/>
        <v>-0.7865421392454357</v>
      </c>
      <c r="N456" s="170"/>
      <c r="O456" s="340"/>
      <c r="P456" s="3" t="e">
        <f t="shared" ca="1" si="54"/>
        <v>#N/A</v>
      </c>
      <c r="Q456" s="3">
        <f t="shared" ca="1" si="55"/>
        <v>152690000</v>
      </c>
      <c r="S456" s="99"/>
      <c r="T456" s="350"/>
      <c r="U456" s="350"/>
      <c r="V456" s="349"/>
      <c r="W456" s="313"/>
      <c r="X456" s="302"/>
      <c r="Y456" s="211"/>
      <c r="Z456" s="320"/>
      <c r="AA456" s="246"/>
      <c r="AB456" s="125"/>
      <c r="AC456" s="125"/>
      <c r="AD456" s="125"/>
      <c r="AE456" s="125"/>
      <c r="AF456" s="125"/>
      <c r="AG456" s="125"/>
      <c r="AH456" s="125"/>
      <c r="AJ456" s="125"/>
      <c r="AK456" s="125"/>
      <c r="AM456" s="246"/>
      <c r="AO456" s="246"/>
      <c r="AP456" s="211"/>
      <c r="AQ456" s="211"/>
      <c r="AR456" s="199"/>
      <c r="AT456" s="225"/>
      <c r="AU456" s="225"/>
      <c r="AV456" s="225"/>
      <c r="AW456" s="99"/>
      <c r="AX456" s="199"/>
      <c r="AY456" s="199"/>
      <c r="AZ456" s="37"/>
      <c r="BA456" s="123"/>
      <c r="BB456" s="211"/>
      <c r="BC456" s="211"/>
      <c r="BD456" s="216"/>
      <c r="BE456" s="216"/>
      <c r="BF456" s="101"/>
      <c r="BG456" s="101"/>
      <c r="BH456" s="99"/>
    </row>
    <row r="457" spans="1:60" x14ac:dyDescent="0.25">
      <c r="A457">
        <v>425</v>
      </c>
      <c r="B457" s="61">
        <f ca="1">OFFSET(InputPriceData!B$15,CalculationsAndCharts!$A457+$A$11,0,1,1)</f>
        <v>41855</v>
      </c>
      <c r="C457" s="3">
        <f ca="1">OFFSET(InputPriceData!G$15,CalculationsAndCharts!$A457+$A$11,IF($C$7,8,0),1,1)</f>
        <v>91340000</v>
      </c>
      <c r="D457" s="4">
        <f ca="1">OFFSET(InputPriceData!C$15,CalculationsAndCharts!$A457+$A$11,IF($C$7,8,0),1,1)</f>
        <v>186.1</v>
      </c>
      <c r="E457" s="4">
        <f ca="1">OFFSET(InputPriceData!D$15,CalculationsAndCharts!$A457+$A$11,IF($C$7,8,0),1,1)</f>
        <v>187.48</v>
      </c>
      <c r="F457" s="4">
        <f ca="1">OFFSET(InputPriceData!E$15,CalculationsAndCharts!$A457+$A$11,IF($C$7,8,0),1,1)</f>
        <v>185.31</v>
      </c>
      <c r="G457" s="4">
        <f ca="1">OFFSET(InputPriceData!F$15,CalculationsAndCharts!$A457+$A$11,IF($C$7,8,0),1,1)</f>
        <v>187.08</v>
      </c>
      <c r="H457" s="342">
        <f t="shared" ca="1" si="50"/>
        <v>189.08372545752829</v>
      </c>
      <c r="I457" s="342">
        <f t="shared" ca="1" si="51"/>
        <v>189.14536923256031</v>
      </c>
      <c r="J457" s="340">
        <f t="shared" ca="1" si="52"/>
        <v>-6.1643775032060449E-2</v>
      </c>
      <c r="K457" s="170">
        <f t="shared" ca="1" si="48"/>
        <v>3.7999550002032791E-3</v>
      </c>
      <c r="L457" s="341">
        <f t="shared" ca="1" si="49"/>
        <v>0.78806077747674952</v>
      </c>
      <c r="M457" s="341">
        <f t="shared" ca="1" si="53"/>
        <v>-0.78806077747674952</v>
      </c>
      <c r="N457" s="170"/>
      <c r="O457" s="340"/>
      <c r="P457" s="3">
        <f t="shared" ca="1" si="54"/>
        <v>91340000</v>
      </c>
      <c r="Q457" s="3" t="e">
        <f t="shared" ca="1" si="55"/>
        <v>#N/A</v>
      </c>
      <c r="S457" s="99"/>
      <c r="T457" s="350"/>
      <c r="U457" s="350"/>
      <c r="V457" s="349"/>
      <c r="W457" s="313"/>
      <c r="X457" s="302"/>
      <c r="Y457" s="211"/>
      <c r="Z457" s="320"/>
      <c r="AA457" s="246"/>
      <c r="AB457" s="125"/>
      <c r="AC457" s="125"/>
      <c r="AD457" s="125"/>
      <c r="AE457" s="125"/>
      <c r="AF457" s="125"/>
      <c r="AG457" s="125"/>
      <c r="AH457" s="125"/>
      <c r="AJ457" s="125"/>
      <c r="AK457" s="125"/>
      <c r="AM457" s="246"/>
      <c r="AO457" s="246"/>
      <c r="AP457" s="211"/>
      <c r="AQ457" s="211"/>
      <c r="AR457" s="199"/>
      <c r="AT457" s="225"/>
      <c r="AU457" s="225"/>
      <c r="AV457" s="225"/>
      <c r="AW457" s="99"/>
      <c r="AX457" s="199"/>
      <c r="AY457" s="199"/>
      <c r="AZ457" s="37"/>
      <c r="BA457" s="123"/>
      <c r="BB457" s="211"/>
      <c r="BC457" s="211"/>
      <c r="BD457" s="216"/>
      <c r="BE457" s="216"/>
      <c r="BF457" s="101"/>
      <c r="BG457" s="101"/>
      <c r="BH457" s="99"/>
    </row>
    <row r="458" spans="1:60" x14ac:dyDescent="0.25">
      <c r="A458">
        <v>426</v>
      </c>
      <c r="B458" s="61">
        <f ca="1">OFFSET(InputPriceData!B$15,CalculationsAndCharts!$A458+$A$11,0,1,1)</f>
        <v>41852</v>
      </c>
      <c r="C458" s="3">
        <f ca="1">OFFSET(InputPriceData!G$15,CalculationsAndCharts!$A458+$A$11,IF($C$7,8,0),1,1)</f>
        <v>189261000</v>
      </c>
      <c r="D458" s="4">
        <f ca="1">OFFSET(InputPriceData!C$15,CalculationsAndCharts!$A458+$A$11,IF($C$7,8,0),1,1)</f>
        <v>185.8</v>
      </c>
      <c r="E458" s="4">
        <f ca="1">OFFSET(InputPriceData!D$15,CalculationsAndCharts!$A458+$A$11,IF($C$7,8,0),1,1)</f>
        <v>186.96</v>
      </c>
      <c r="F458" s="4">
        <f ca="1">OFFSET(InputPriceData!E$15,CalculationsAndCharts!$A458+$A$11,IF($C$7,8,0),1,1)</f>
        <v>184.84</v>
      </c>
      <c r="G458" s="4">
        <f ca="1">OFFSET(InputPriceData!F$15,CalculationsAndCharts!$A458+$A$11,IF($C$7,8,0),1,1)</f>
        <v>185.74</v>
      </c>
      <c r="H458" s="342">
        <f t="shared" ca="1" si="50"/>
        <v>189.36997195146091</v>
      </c>
      <c r="I458" s="342">
        <f t="shared" ca="1" si="51"/>
        <v>189.33313007188397</v>
      </c>
      <c r="J458" s="340">
        <f t="shared" ca="1" si="52"/>
        <v>3.684187957688323E-2</v>
      </c>
      <c r="K458" s="170">
        <f t="shared" ca="1" si="48"/>
        <v>1.3573240907575656E-3</v>
      </c>
      <c r="L458" s="341">
        <f t="shared" ca="1" si="49"/>
        <v>0.78963271632638188</v>
      </c>
      <c r="M458" s="341">
        <f t="shared" ca="1" si="53"/>
        <v>-0.78963271632638188</v>
      </c>
      <c r="N458" s="170"/>
      <c r="O458" s="340"/>
      <c r="P458" s="3" t="e">
        <f t="shared" ca="1" si="54"/>
        <v>#N/A</v>
      </c>
      <c r="Q458" s="3">
        <f t="shared" ca="1" si="55"/>
        <v>189261000</v>
      </c>
      <c r="S458" s="99"/>
      <c r="T458" s="350"/>
      <c r="U458" s="350"/>
      <c r="V458" s="349"/>
      <c r="W458" s="313"/>
      <c r="X458" s="302"/>
      <c r="Y458" s="211"/>
      <c r="Z458" s="320"/>
      <c r="AA458" s="246"/>
      <c r="AB458" s="125"/>
      <c r="AC458" s="125"/>
      <c r="AD458" s="125"/>
      <c r="AE458" s="125"/>
      <c r="AF458" s="125"/>
      <c r="AG458" s="125"/>
      <c r="AH458" s="125"/>
      <c r="AJ458" s="125"/>
      <c r="AK458" s="125"/>
      <c r="AM458" s="246"/>
      <c r="AO458" s="246"/>
      <c r="AP458" s="211"/>
      <c r="AQ458" s="211"/>
      <c r="AR458" s="199"/>
      <c r="AT458" s="225"/>
      <c r="AU458" s="225"/>
      <c r="AV458" s="225"/>
      <c r="AW458" s="99"/>
      <c r="AX458" s="199"/>
      <c r="AY458" s="199"/>
      <c r="AZ458" s="37"/>
      <c r="BA458" s="123"/>
      <c r="BB458" s="211"/>
      <c r="BC458" s="211"/>
      <c r="BD458" s="216"/>
      <c r="BE458" s="216"/>
      <c r="BF458" s="101"/>
      <c r="BG458" s="101"/>
      <c r="BH458" s="99"/>
    </row>
    <row r="459" spans="1:60" x14ac:dyDescent="0.25">
      <c r="A459">
        <v>427</v>
      </c>
      <c r="B459" s="61">
        <f ca="1">OFFSET(InputPriceData!B$15,CalculationsAndCharts!$A459+$A$11,0,1,1)</f>
        <v>41851</v>
      </c>
      <c r="C459" s="3">
        <f ca="1">OFFSET(InputPriceData!G$15,CalculationsAndCharts!$A459+$A$11,IF($C$7,8,0),1,1)</f>
        <v>183479000</v>
      </c>
      <c r="D459" s="4">
        <f ca="1">OFFSET(InputPriceData!C$15,CalculationsAndCharts!$A459+$A$11,IF($C$7,8,0),1,1)</f>
        <v>188.74</v>
      </c>
      <c r="E459" s="4">
        <f ca="1">OFFSET(InputPriceData!D$15,CalculationsAndCharts!$A459+$A$11,IF($C$7,8,0),1,1)</f>
        <v>188.91</v>
      </c>
      <c r="F459" s="4">
        <f ca="1">OFFSET(InputPriceData!E$15,CalculationsAndCharts!$A459+$A$11,IF($C$7,8,0),1,1)</f>
        <v>186.2</v>
      </c>
      <c r="G459" s="4">
        <f ca="1">OFFSET(InputPriceData!F$15,CalculationsAndCharts!$A459+$A$11,IF($C$7,8,0),1,1)</f>
        <v>186.31</v>
      </c>
      <c r="H459" s="342">
        <f t="shared" ca="1" si="50"/>
        <v>189.88853937309818</v>
      </c>
      <c r="I459" s="342">
        <f t="shared" ca="1" si="51"/>
        <v>189.65977826023706</v>
      </c>
      <c r="J459" s="340">
        <f t="shared" ca="1" si="52"/>
        <v>0.22876111286106221</v>
      </c>
      <c r="K459" s="170">
        <f t="shared" ca="1" si="48"/>
        <v>5.2331646757431641E-2</v>
      </c>
      <c r="L459" s="341">
        <f t="shared" ca="1" si="49"/>
        <v>0.79098154962302047</v>
      </c>
      <c r="M459" s="341">
        <f t="shared" ca="1" si="53"/>
        <v>-0.79098154962302047</v>
      </c>
      <c r="N459" s="170"/>
      <c r="O459" s="340"/>
      <c r="P459" s="3" t="e">
        <f t="shared" ca="1" si="54"/>
        <v>#N/A</v>
      </c>
      <c r="Q459" s="3">
        <f t="shared" ca="1" si="55"/>
        <v>183479000</v>
      </c>
      <c r="S459" s="99"/>
      <c r="T459" s="350"/>
      <c r="U459" s="350"/>
      <c r="V459" s="349"/>
      <c r="W459" s="313"/>
      <c r="X459" s="302"/>
      <c r="Y459" s="211"/>
      <c r="Z459" s="320"/>
      <c r="AA459" s="246"/>
      <c r="AB459" s="125"/>
      <c r="AC459" s="125"/>
      <c r="AD459" s="125"/>
      <c r="AE459" s="125"/>
      <c r="AF459" s="125"/>
      <c r="AG459" s="125"/>
      <c r="AH459" s="125"/>
      <c r="AJ459" s="125"/>
      <c r="AK459" s="125"/>
      <c r="AM459" s="246"/>
      <c r="AO459" s="246"/>
      <c r="AP459" s="211"/>
      <c r="AQ459" s="211"/>
      <c r="AR459" s="199"/>
      <c r="AT459" s="225"/>
      <c r="AU459" s="225"/>
      <c r="AV459" s="225"/>
      <c r="AW459" s="99"/>
      <c r="AX459" s="199"/>
      <c r="AY459" s="199"/>
      <c r="AZ459" s="37"/>
      <c r="BA459" s="123"/>
      <c r="BB459" s="211"/>
      <c r="BC459" s="211"/>
      <c r="BD459" s="216"/>
      <c r="BE459" s="216"/>
      <c r="BF459" s="101"/>
      <c r="BG459" s="101"/>
      <c r="BH459" s="99"/>
    </row>
    <row r="460" spans="1:60" x14ac:dyDescent="0.25">
      <c r="A460">
        <v>428</v>
      </c>
      <c r="B460" s="61">
        <f ca="1">OFFSET(InputPriceData!B$15,CalculationsAndCharts!$A460+$A$11,0,1,1)</f>
        <v>41850</v>
      </c>
      <c r="C460" s="3">
        <f ca="1">OFFSET(InputPriceData!G$15,CalculationsAndCharts!$A460+$A$11,IF($C$7,8,0),1,1)</f>
        <v>104222000</v>
      </c>
      <c r="D460" s="4">
        <f ca="1">OFFSET(InputPriceData!C$15,CalculationsAndCharts!$A460+$A$11,IF($C$7,8,0),1,1)</f>
        <v>190.71</v>
      </c>
      <c r="E460" s="4">
        <f ca="1">OFFSET(InputPriceData!D$15,CalculationsAndCharts!$A460+$A$11,IF($C$7,8,0),1,1)</f>
        <v>190.96</v>
      </c>
      <c r="F460" s="4">
        <f ca="1">OFFSET(InputPriceData!E$15,CalculationsAndCharts!$A460+$A$11,IF($C$7,8,0),1,1)</f>
        <v>189.27</v>
      </c>
      <c r="G460" s="4">
        <f ca="1">OFFSET(InputPriceData!F$15,CalculationsAndCharts!$A460+$A$11,IF($C$7,8,0),1,1)</f>
        <v>190.06</v>
      </c>
      <c r="H460" s="342">
        <f t="shared" ca="1" si="50"/>
        <v>190.39975928354079</v>
      </c>
      <c r="I460" s="342">
        <f t="shared" ca="1" si="51"/>
        <v>189.96430355662224</v>
      </c>
      <c r="J460" s="340">
        <f t="shared" ca="1" si="52"/>
        <v>0.43545572691846673</v>
      </c>
      <c r="K460" s="170">
        <f t="shared" ca="1" si="48"/>
        <v>0.18962169010609028</v>
      </c>
      <c r="L460" s="341">
        <f t="shared" ca="1" si="49"/>
        <v>0.79154327853115269</v>
      </c>
      <c r="M460" s="341">
        <f t="shared" ca="1" si="53"/>
        <v>-0.79154327853115269</v>
      </c>
      <c r="N460" s="170"/>
      <c r="O460" s="340"/>
      <c r="P460" s="3" t="e">
        <f t="shared" ca="1" si="54"/>
        <v>#N/A</v>
      </c>
      <c r="Q460" s="3">
        <f t="shared" ca="1" si="55"/>
        <v>104222000</v>
      </c>
      <c r="S460" s="99"/>
      <c r="T460" s="350"/>
      <c r="U460" s="350"/>
      <c r="V460" s="349"/>
      <c r="W460" s="313"/>
      <c r="X460" s="302"/>
      <c r="Y460" s="211"/>
      <c r="Z460" s="320"/>
      <c r="AA460" s="246"/>
      <c r="AB460" s="125"/>
      <c r="AC460" s="125"/>
      <c r="AD460" s="125"/>
      <c r="AE460" s="125"/>
      <c r="AF460" s="125"/>
      <c r="AG460" s="125"/>
      <c r="AH460" s="125"/>
      <c r="AJ460" s="125"/>
      <c r="AK460" s="125"/>
      <c r="AM460" s="246"/>
      <c r="AO460" s="246"/>
      <c r="AP460" s="211"/>
      <c r="AQ460" s="211"/>
      <c r="AR460" s="199"/>
      <c r="AT460" s="225"/>
      <c r="AU460" s="225"/>
      <c r="AV460" s="225"/>
      <c r="AW460" s="99"/>
      <c r="AX460" s="199"/>
      <c r="AY460" s="199"/>
      <c r="AZ460" s="37"/>
      <c r="BA460" s="123"/>
      <c r="BB460" s="211"/>
      <c r="BC460" s="211"/>
      <c r="BD460" s="216"/>
      <c r="BE460" s="216"/>
      <c r="BF460" s="101"/>
      <c r="BG460" s="101"/>
      <c r="BH460" s="99"/>
    </row>
    <row r="461" spans="1:60" x14ac:dyDescent="0.25">
      <c r="A461">
        <v>429</v>
      </c>
      <c r="B461" s="61">
        <f ca="1">OFFSET(InputPriceData!B$15,CalculationsAndCharts!$A461+$A$11,0,1,1)</f>
        <v>41849</v>
      </c>
      <c r="C461" s="3">
        <f ca="1">OFFSET(InputPriceData!G$15,CalculationsAndCharts!$A461+$A$11,IF($C$7,8,0),1,1)</f>
        <v>80466000</v>
      </c>
      <c r="D461" s="4">
        <f ca="1">OFFSET(InputPriceData!C$15,CalculationsAndCharts!$A461+$A$11,IF($C$7,8,0),1,1)</f>
        <v>191.21</v>
      </c>
      <c r="E461" s="4">
        <f ca="1">OFFSET(InputPriceData!D$15,CalculationsAndCharts!$A461+$A$11,IF($C$7,8,0),1,1)</f>
        <v>191.48</v>
      </c>
      <c r="F461" s="4">
        <f ca="1">OFFSET(InputPriceData!E$15,CalculationsAndCharts!$A461+$A$11,IF($C$7,8,0),1,1)</f>
        <v>190.01</v>
      </c>
      <c r="G461" s="4">
        <f ca="1">OFFSET(InputPriceData!F$15,CalculationsAndCharts!$A461+$A$11,IF($C$7,8,0),1,1)</f>
        <v>190.04</v>
      </c>
      <c r="H461" s="342">
        <f t="shared" ca="1" si="50"/>
        <v>190.44829632404662</v>
      </c>
      <c r="I461" s="342">
        <f t="shared" ca="1" si="51"/>
        <v>189.95560387995152</v>
      </c>
      <c r="J461" s="340">
        <f t="shared" ca="1" si="52"/>
        <v>0.49269244409499091</v>
      </c>
      <c r="K461" s="170">
        <f t="shared" ca="1" si="48"/>
        <v>0.24274584446829575</v>
      </c>
      <c r="L461" s="341">
        <f t="shared" ca="1" si="49"/>
        <v>0.7908233537480478</v>
      </c>
      <c r="M461" s="341">
        <f t="shared" ca="1" si="53"/>
        <v>-0.7908233537480478</v>
      </c>
      <c r="N461" s="170"/>
      <c r="O461" s="340"/>
      <c r="P461" s="3" t="e">
        <f t="shared" ca="1" si="54"/>
        <v>#N/A</v>
      </c>
      <c r="Q461" s="3">
        <f t="shared" ca="1" si="55"/>
        <v>80466000</v>
      </c>
      <c r="S461" s="99"/>
      <c r="T461" s="350"/>
      <c r="U461" s="350"/>
      <c r="V461" s="349"/>
      <c r="W461" s="313"/>
      <c r="X461" s="302"/>
      <c r="Y461" s="211"/>
      <c r="Z461" s="320"/>
      <c r="AA461" s="246"/>
      <c r="AB461" s="125"/>
      <c r="AC461" s="125"/>
      <c r="AD461" s="125"/>
      <c r="AE461" s="125"/>
      <c r="AF461" s="125"/>
      <c r="AG461" s="125"/>
      <c r="AH461" s="125"/>
      <c r="AJ461" s="125"/>
      <c r="AK461" s="125"/>
      <c r="AM461" s="246"/>
      <c r="AO461" s="246"/>
      <c r="AP461" s="211"/>
      <c r="AQ461" s="211"/>
      <c r="AR461" s="199"/>
      <c r="AT461" s="225"/>
      <c r="AU461" s="225"/>
      <c r="AV461" s="225"/>
      <c r="AW461" s="99"/>
      <c r="AX461" s="199"/>
      <c r="AY461" s="199"/>
      <c r="AZ461" s="37"/>
      <c r="BA461" s="123"/>
      <c r="BB461" s="211"/>
      <c r="BC461" s="211"/>
      <c r="BD461" s="216"/>
      <c r="BE461" s="216"/>
      <c r="BF461" s="101"/>
      <c r="BG461" s="101"/>
      <c r="BH461" s="99"/>
    </row>
    <row r="462" spans="1:60" x14ac:dyDescent="0.25">
      <c r="A462">
        <v>430</v>
      </c>
      <c r="B462" s="61">
        <f ca="1">OFFSET(InputPriceData!B$15,CalculationsAndCharts!$A462+$A$11,0,1,1)</f>
        <v>41848</v>
      </c>
      <c r="C462" s="3">
        <f ca="1">OFFSET(InputPriceData!G$15,CalculationsAndCharts!$A462+$A$11,IF($C$7,8,0),1,1)</f>
        <v>69259000</v>
      </c>
      <c r="D462" s="4">
        <f ca="1">OFFSET(InputPriceData!C$15,CalculationsAndCharts!$A462+$A$11,IF($C$7,8,0),1,1)</f>
        <v>190.82</v>
      </c>
      <c r="E462" s="4">
        <f ca="1">OFFSET(InputPriceData!D$15,CalculationsAndCharts!$A462+$A$11,IF($C$7,8,0),1,1)</f>
        <v>191.14</v>
      </c>
      <c r="F462" s="4">
        <f ca="1">OFFSET(InputPriceData!E$15,CalculationsAndCharts!$A462+$A$11,IF($C$7,8,0),1,1)</f>
        <v>189.72</v>
      </c>
      <c r="G462" s="4">
        <f ca="1">OFFSET(InputPriceData!F$15,CalculationsAndCharts!$A462+$A$11,IF($C$7,8,0),1,1)</f>
        <v>190.86</v>
      </c>
      <c r="H462" s="342">
        <f t="shared" ca="1" si="50"/>
        <v>190.50662437033901</v>
      </c>
      <c r="I462" s="342">
        <f t="shared" ca="1" si="51"/>
        <v>189.94793150540167</v>
      </c>
      <c r="J462" s="340">
        <f t="shared" ca="1" si="52"/>
        <v>0.55869286493721615</v>
      </c>
      <c r="K462" s="170">
        <f t="shared" ca="1" si="48"/>
        <v>0.31213771733175444</v>
      </c>
      <c r="L462" s="341">
        <f t="shared" ca="1" si="49"/>
        <v>0.78944654312943507</v>
      </c>
      <c r="M462" s="341">
        <f t="shared" ca="1" si="53"/>
        <v>-0.78944654312943507</v>
      </c>
      <c r="N462" s="170"/>
      <c r="O462" s="340"/>
      <c r="P462" s="3">
        <f t="shared" ca="1" si="54"/>
        <v>69259000</v>
      </c>
      <c r="Q462" s="3" t="e">
        <f t="shared" ca="1" si="55"/>
        <v>#N/A</v>
      </c>
      <c r="S462" s="99"/>
      <c r="T462" s="350"/>
      <c r="U462" s="350"/>
      <c r="V462" s="349"/>
      <c r="W462" s="313"/>
      <c r="X462" s="302"/>
      <c r="Y462" s="211"/>
      <c r="Z462" s="320"/>
      <c r="AA462" s="246"/>
      <c r="AB462" s="125"/>
      <c r="AC462" s="125"/>
      <c r="AD462" s="125"/>
      <c r="AE462" s="125"/>
      <c r="AF462" s="125"/>
      <c r="AG462" s="125"/>
      <c r="AH462" s="125"/>
      <c r="AJ462" s="125"/>
      <c r="AK462" s="125"/>
      <c r="AM462" s="246"/>
      <c r="AO462" s="246"/>
      <c r="AP462" s="211"/>
      <c r="AQ462" s="211"/>
      <c r="AR462" s="199"/>
      <c r="AT462" s="225"/>
      <c r="AU462" s="225"/>
      <c r="AV462" s="225"/>
      <c r="AW462" s="99"/>
      <c r="AX462" s="199"/>
      <c r="AY462" s="199"/>
      <c r="AZ462" s="37"/>
      <c r="BA462" s="123"/>
      <c r="BB462" s="211"/>
      <c r="BC462" s="211"/>
      <c r="BD462" s="216"/>
      <c r="BE462" s="216"/>
      <c r="BF462" s="101"/>
      <c r="BG462" s="101"/>
      <c r="BH462" s="99"/>
    </row>
    <row r="463" spans="1:60" x14ac:dyDescent="0.25">
      <c r="A463">
        <v>431</v>
      </c>
      <c r="B463" s="61">
        <f ca="1">OFFSET(InputPriceData!B$15,CalculationsAndCharts!$A463+$A$11,0,1,1)</f>
        <v>41845</v>
      </c>
      <c r="C463" s="3">
        <f ca="1">OFFSET(InputPriceData!G$15,CalculationsAndCharts!$A463+$A$11,IF($C$7,8,0),1,1)</f>
        <v>76837000</v>
      </c>
      <c r="D463" s="4">
        <f ca="1">OFFSET(InputPriceData!C$15,CalculationsAndCharts!$A463+$A$11,IF($C$7,8,0),1,1)</f>
        <v>191.14</v>
      </c>
      <c r="E463" s="4">
        <f ca="1">OFFSET(InputPriceData!D$15,CalculationsAndCharts!$A463+$A$11,IF($C$7,8,0),1,1)</f>
        <v>191.3</v>
      </c>
      <c r="F463" s="4">
        <f ca="1">OFFSET(InputPriceData!E$15,CalculationsAndCharts!$A463+$A$11,IF($C$7,8,0),1,1)</f>
        <v>190.4</v>
      </c>
      <c r="G463" s="4">
        <f ca="1">OFFSET(InputPriceData!F$15,CalculationsAndCharts!$A463+$A$11,IF($C$7,8,0),1,1)</f>
        <v>190.78</v>
      </c>
      <c r="H463" s="342">
        <f t="shared" ca="1" si="50"/>
        <v>190.45614213753026</v>
      </c>
      <c r="I463" s="342">
        <f t="shared" ca="1" si="51"/>
        <v>189.86501618771092</v>
      </c>
      <c r="J463" s="340">
        <f t="shared" ca="1" si="52"/>
        <v>0.59112594981924615</v>
      </c>
      <c r="K463" s="170">
        <f t="shared" ca="1" si="48"/>
        <v>0.34942988854970591</v>
      </c>
      <c r="L463" s="341">
        <f t="shared" ca="1" si="49"/>
        <v>0.78749950821118875</v>
      </c>
      <c r="M463" s="341">
        <f t="shared" ca="1" si="53"/>
        <v>-0.78749950821118875</v>
      </c>
      <c r="N463" s="170"/>
      <c r="O463" s="340"/>
      <c r="P463" s="3" t="e">
        <f t="shared" ca="1" si="54"/>
        <v>#N/A</v>
      </c>
      <c r="Q463" s="3">
        <f t="shared" ca="1" si="55"/>
        <v>76837000</v>
      </c>
      <c r="S463" s="99"/>
      <c r="T463" s="350"/>
      <c r="U463" s="350"/>
      <c r="V463" s="349"/>
      <c r="W463" s="313"/>
      <c r="X463" s="302"/>
      <c r="Y463" s="211"/>
      <c r="Z463" s="320"/>
      <c r="AA463" s="246"/>
      <c r="AB463" s="125"/>
      <c r="AC463" s="125"/>
      <c r="AD463" s="125"/>
      <c r="AE463" s="125"/>
      <c r="AF463" s="125"/>
      <c r="AG463" s="125"/>
      <c r="AH463" s="125"/>
      <c r="AJ463" s="125"/>
      <c r="AK463" s="125"/>
      <c r="AM463" s="246"/>
      <c r="AO463" s="246"/>
      <c r="AP463" s="211"/>
      <c r="AQ463" s="211"/>
      <c r="AR463" s="199"/>
      <c r="AT463" s="225"/>
      <c r="AU463" s="225"/>
      <c r="AV463" s="225"/>
      <c r="AW463" s="99"/>
      <c r="AX463" s="199"/>
      <c r="AY463" s="199"/>
      <c r="AZ463" s="37"/>
      <c r="BA463" s="123"/>
      <c r="BB463" s="211"/>
      <c r="BC463" s="211"/>
      <c r="BD463" s="216"/>
      <c r="BE463" s="216"/>
      <c r="BF463" s="101"/>
      <c r="BG463" s="101"/>
      <c r="BH463" s="99"/>
    </row>
    <row r="464" spans="1:60" x14ac:dyDescent="0.25">
      <c r="A464">
        <v>432</v>
      </c>
      <c r="B464" s="61">
        <f ca="1">OFFSET(InputPriceData!B$15,CalculationsAndCharts!$A464+$A$11,0,1,1)</f>
        <v>41844</v>
      </c>
      <c r="C464" s="3">
        <f ca="1">OFFSET(InputPriceData!G$15,CalculationsAndCharts!$A464+$A$11,IF($C$7,8,0),1,1)</f>
        <v>56888000</v>
      </c>
      <c r="D464" s="4">
        <f ca="1">OFFSET(InputPriceData!C$15,CalculationsAndCharts!$A464+$A$11,IF($C$7,8,0),1,1)</f>
        <v>191.85</v>
      </c>
      <c r="E464" s="4">
        <f ca="1">OFFSET(InputPriceData!D$15,CalculationsAndCharts!$A464+$A$11,IF($C$7,8,0),1,1)</f>
        <v>192.07</v>
      </c>
      <c r="F464" s="4">
        <f ca="1">OFFSET(InputPriceData!E$15,CalculationsAndCharts!$A464+$A$11,IF($C$7,8,0),1,1)</f>
        <v>191.48</v>
      </c>
      <c r="G464" s="4">
        <f ca="1">OFFSET(InputPriceData!F$15,CalculationsAndCharts!$A464+$A$11,IF($C$7,8,0),1,1)</f>
        <v>191.68</v>
      </c>
      <c r="H464" s="342">
        <f t="shared" ca="1" si="50"/>
        <v>190.40987672860601</v>
      </c>
      <c r="I464" s="342">
        <f t="shared" ca="1" si="51"/>
        <v>189.78183584113918</v>
      </c>
      <c r="J464" s="340">
        <f t="shared" ca="1" si="52"/>
        <v>0.62804088746672249</v>
      </c>
      <c r="K464" s="170">
        <f t="shared" ca="1" si="48"/>
        <v>0.39443535632998838</v>
      </c>
      <c r="L464" s="341">
        <f t="shared" ca="1" si="49"/>
        <v>0.78581251300222932</v>
      </c>
      <c r="M464" s="341">
        <f t="shared" ca="1" si="53"/>
        <v>-0.78581251300222932</v>
      </c>
      <c r="N464" s="170"/>
      <c r="O464" s="340"/>
      <c r="P464" s="3" t="e">
        <f t="shared" ca="1" si="54"/>
        <v>#N/A</v>
      </c>
      <c r="Q464" s="3">
        <f t="shared" ca="1" si="55"/>
        <v>56888000</v>
      </c>
      <c r="S464" s="99"/>
      <c r="T464" s="350"/>
      <c r="U464" s="350"/>
      <c r="V464" s="349"/>
      <c r="W464" s="313"/>
      <c r="X464" s="302"/>
      <c r="Y464" s="211"/>
      <c r="Z464" s="320"/>
      <c r="AA464" s="246"/>
      <c r="AB464" s="125"/>
      <c r="AC464" s="125"/>
      <c r="AD464" s="125"/>
      <c r="AE464" s="125"/>
      <c r="AF464" s="125"/>
      <c r="AG464" s="125"/>
      <c r="AH464" s="125"/>
      <c r="AJ464" s="125"/>
      <c r="AK464" s="125"/>
      <c r="AM464" s="246"/>
      <c r="AO464" s="246"/>
      <c r="AP464" s="211"/>
      <c r="AQ464" s="211"/>
      <c r="AR464" s="199"/>
      <c r="AT464" s="225"/>
      <c r="AU464" s="225"/>
      <c r="AV464" s="225"/>
      <c r="AW464" s="99"/>
      <c r="AX464" s="199"/>
      <c r="AY464" s="199"/>
      <c r="AZ464" s="37"/>
      <c r="BA464" s="123"/>
      <c r="BB464" s="211"/>
      <c r="BC464" s="211"/>
      <c r="BD464" s="216"/>
      <c r="BE464" s="216"/>
      <c r="BF464" s="101"/>
      <c r="BG464" s="101"/>
      <c r="BH464" s="99"/>
    </row>
    <row r="465" spans="1:60" x14ac:dyDescent="0.25">
      <c r="A465">
        <v>433</v>
      </c>
      <c r="B465" s="61">
        <f ca="1">OFFSET(InputPriceData!B$15,CalculationsAndCharts!$A465+$A$11,0,1,1)</f>
        <v>41843</v>
      </c>
      <c r="C465" s="3">
        <f ca="1">OFFSET(InputPriceData!G$15,CalculationsAndCharts!$A465+$A$11,IF($C$7,8,0),1,1)</f>
        <v>65612000</v>
      </c>
      <c r="D465" s="4">
        <f ca="1">OFFSET(InputPriceData!C$15,CalculationsAndCharts!$A465+$A$11,IF($C$7,8,0),1,1)</f>
        <v>191.53</v>
      </c>
      <c r="E465" s="4">
        <f ca="1">OFFSET(InputPriceData!D$15,CalculationsAndCharts!$A465+$A$11,IF($C$7,8,0),1,1)</f>
        <v>191.87</v>
      </c>
      <c r="F465" s="4">
        <f ca="1">OFFSET(InputPriceData!E$15,CalculationsAndCharts!$A465+$A$11,IF($C$7,8,0),1,1)</f>
        <v>191.15</v>
      </c>
      <c r="G465" s="4">
        <f ca="1">OFFSET(InputPriceData!F$15,CalculationsAndCharts!$A465+$A$11,IF($C$7,8,0),1,1)</f>
        <v>191.67</v>
      </c>
      <c r="H465" s="342">
        <f t="shared" ca="1" si="50"/>
        <v>190.22843054697827</v>
      </c>
      <c r="I465" s="342">
        <f t="shared" ca="1" si="51"/>
        <v>189.60927546306092</v>
      </c>
      <c r="J465" s="340">
        <f t="shared" ca="1" si="52"/>
        <v>0.61915508391725416</v>
      </c>
      <c r="K465" s="170">
        <f t="shared" ca="1" si="48"/>
        <v>0.38335301794058202</v>
      </c>
      <c r="L465" s="341">
        <f t="shared" ca="1" si="49"/>
        <v>0.78349117541098301</v>
      </c>
      <c r="M465" s="341">
        <f t="shared" ca="1" si="53"/>
        <v>-0.78349117541098301</v>
      </c>
      <c r="N465" s="170"/>
      <c r="O465" s="340"/>
      <c r="P465" s="3">
        <f t="shared" ca="1" si="54"/>
        <v>65612000</v>
      </c>
      <c r="Q465" s="3" t="e">
        <f t="shared" ca="1" si="55"/>
        <v>#N/A</v>
      </c>
      <c r="S465" s="99"/>
      <c r="T465" s="350"/>
      <c r="U465" s="350"/>
      <c r="V465" s="349"/>
      <c r="W465" s="313"/>
      <c r="X465" s="302"/>
      <c r="Y465" s="211"/>
      <c r="Z465" s="320"/>
      <c r="AA465" s="246"/>
      <c r="AB465" s="125"/>
      <c r="AC465" s="125"/>
      <c r="AD465" s="125"/>
      <c r="AE465" s="125"/>
      <c r="AF465" s="125"/>
      <c r="AG465" s="125"/>
      <c r="AH465" s="125"/>
      <c r="AJ465" s="125"/>
      <c r="AK465" s="125"/>
      <c r="AM465" s="246"/>
      <c r="AO465" s="246"/>
      <c r="AP465" s="211"/>
      <c r="AQ465" s="211"/>
      <c r="AR465" s="199"/>
      <c r="AT465" s="225"/>
      <c r="AU465" s="225"/>
      <c r="AV465" s="225"/>
      <c r="AW465" s="99"/>
      <c r="AX465" s="199"/>
      <c r="AY465" s="199"/>
      <c r="AZ465" s="37"/>
      <c r="BA465" s="123"/>
      <c r="BB465" s="211"/>
      <c r="BC465" s="211"/>
      <c r="BD465" s="216"/>
      <c r="BE465" s="216"/>
      <c r="BF465" s="101"/>
      <c r="BG465" s="101"/>
      <c r="BH465" s="99"/>
    </row>
    <row r="466" spans="1:60" x14ac:dyDescent="0.25">
      <c r="A466">
        <v>434</v>
      </c>
      <c r="B466" s="61">
        <f ca="1">OFFSET(InputPriceData!B$15,CalculationsAndCharts!$A466+$A$11,0,1,1)</f>
        <v>41842</v>
      </c>
      <c r="C466" s="3">
        <f ca="1">OFFSET(InputPriceData!G$15,CalculationsAndCharts!$A466+$A$11,IF($C$7,8,0),1,1)</f>
        <v>67678000</v>
      </c>
      <c r="D466" s="4">
        <f ca="1">OFFSET(InputPriceData!C$15,CalculationsAndCharts!$A466+$A$11,IF($C$7,8,0),1,1)</f>
        <v>191.06</v>
      </c>
      <c r="E466" s="4">
        <f ca="1">OFFSET(InputPriceData!D$15,CalculationsAndCharts!$A466+$A$11,IF($C$7,8,0),1,1)</f>
        <v>191.59</v>
      </c>
      <c r="F466" s="4">
        <f ca="1">OFFSET(InputPriceData!E$15,CalculationsAndCharts!$A466+$A$11,IF($C$7,8,0),1,1)</f>
        <v>190.92</v>
      </c>
      <c r="G466" s="4">
        <f ca="1">OFFSET(InputPriceData!F$15,CalculationsAndCharts!$A466+$A$11,IF($C$7,8,0),1,1)</f>
        <v>191.24</v>
      </c>
      <c r="H466" s="342">
        <f t="shared" ca="1" si="50"/>
        <v>190.02249205368943</v>
      </c>
      <c r="I466" s="342">
        <f t="shared" ca="1" si="51"/>
        <v>189.42193686879375</v>
      </c>
      <c r="J466" s="340">
        <f t="shared" ca="1" si="52"/>
        <v>0.60055518489561666</v>
      </c>
      <c r="K466" s="170">
        <f t="shared" ca="1" si="48"/>
        <v>0.36066653010500832</v>
      </c>
      <c r="L466" s="341">
        <f t="shared" ca="1" si="49"/>
        <v>0.78067238205363831</v>
      </c>
      <c r="M466" s="341">
        <f t="shared" ca="1" si="53"/>
        <v>-0.78067238205363831</v>
      </c>
      <c r="N466" s="170"/>
      <c r="O466" s="340"/>
      <c r="P466" s="3">
        <f t="shared" ca="1" si="54"/>
        <v>67678000</v>
      </c>
      <c r="Q466" s="3" t="e">
        <f t="shared" ca="1" si="55"/>
        <v>#N/A</v>
      </c>
      <c r="S466" s="99"/>
      <c r="T466" s="350"/>
      <c r="U466" s="350"/>
      <c r="V466" s="349"/>
      <c r="W466" s="313"/>
      <c r="X466" s="302"/>
      <c r="Y466" s="211"/>
      <c r="Z466" s="320"/>
      <c r="AA466" s="246"/>
      <c r="AB466" s="125"/>
      <c r="AC466" s="125"/>
      <c r="AD466" s="125"/>
      <c r="AE466" s="125"/>
      <c r="AF466" s="125"/>
      <c r="AG466" s="125"/>
      <c r="AH466" s="125"/>
      <c r="AJ466" s="125"/>
      <c r="AK466" s="125"/>
      <c r="AM466" s="246"/>
      <c r="AO466" s="246"/>
      <c r="AP466" s="211"/>
      <c r="AQ466" s="211"/>
      <c r="AR466" s="199"/>
      <c r="AT466" s="225"/>
      <c r="AU466" s="225"/>
      <c r="AV466" s="225"/>
      <c r="AW466" s="99"/>
      <c r="AX466" s="199"/>
      <c r="AY466" s="199"/>
      <c r="AZ466" s="37"/>
      <c r="BA466" s="123"/>
      <c r="BB466" s="211"/>
      <c r="BC466" s="211"/>
      <c r="BD466" s="216"/>
      <c r="BE466" s="216"/>
      <c r="BF466" s="101"/>
      <c r="BG466" s="101"/>
      <c r="BH466" s="99"/>
    </row>
    <row r="467" spans="1:60" x14ac:dyDescent="0.25">
      <c r="A467">
        <v>435</v>
      </c>
      <c r="B467" s="61">
        <f ca="1">OFFSET(InputPriceData!B$15,CalculationsAndCharts!$A467+$A$11,0,1,1)</f>
        <v>41841</v>
      </c>
      <c r="C467" s="3">
        <f ca="1">OFFSET(InputPriceData!G$15,CalculationsAndCharts!$A467+$A$11,IF($C$7,8,0),1,1)</f>
        <v>67592000</v>
      </c>
      <c r="D467" s="4">
        <f ca="1">OFFSET(InputPriceData!C$15,CalculationsAndCharts!$A467+$A$11,IF($C$7,8,0),1,1)</f>
        <v>190.17</v>
      </c>
      <c r="E467" s="4">
        <f ca="1">OFFSET(InputPriceData!D$15,CalculationsAndCharts!$A467+$A$11,IF($C$7,8,0),1,1)</f>
        <v>190.57</v>
      </c>
      <c r="F467" s="4">
        <f ca="1">OFFSET(InputPriceData!E$15,CalculationsAndCharts!$A467+$A$11,IF($C$7,8,0),1,1)</f>
        <v>189.53</v>
      </c>
      <c r="G467" s="4">
        <f ca="1">OFFSET(InputPriceData!F$15,CalculationsAndCharts!$A467+$A$11,IF($C$7,8,0),1,1)</f>
        <v>190.41</v>
      </c>
      <c r="H467" s="342">
        <f t="shared" ca="1" si="50"/>
        <v>189.84856234707365</v>
      </c>
      <c r="I467" s="342">
        <f t="shared" ca="1" si="51"/>
        <v>189.25665840232045</v>
      </c>
      <c r="J467" s="340">
        <f t="shared" ca="1" si="52"/>
        <v>0.59190394475311092</v>
      </c>
      <c r="K467" s="170">
        <f t="shared" ca="1" si="48"/>
        <v>0.35035027981429379</v>
      </c>
      <c r="L467" s="341">
        <f t="shared" ca="1" si="49"/>
        <v>0.77749172506235698</v>
      </c>
      <c r="M467" s="341">
        <f t="shared" ca="1" si="53"/>
        <v>-0.77749172506235698</v>
      </c>
      <c r="N467" s="170"/>
      <c r="O467" s="340"/>
      <c r="P467" s="3">
        <f t="shared" ca="1" si="54"/>
        <v>67592000</v>
      </c>
      <c r="Q467" s="3" t="e">
        <f t="shared" ca="1" si="55"/>
        <v>#N/A</v>
      </c>
      <c r="S467" s="99"/>
      <c r="T467" s="350"/>
      <c r="U467" s="350"/>
      <c r="V467" s="349"/>
      <c r="W467" s="313"/>
      <c r="X467" s="302"/>
      <c r="Y467" s="211"/>
      <c r="Z467" s="320"/>
      <c r="AA467" s="246"/>
      <c r="AB467" s="125"/>
      <c r="AC467" s="125"/>
      <c r="AD467" s="125"/>
      <c r="AE467" s="125"/>
      <c r="AF467" s="125"/>
      <c r="AG467" s="125"/>
      <c r="AH467" s="125"/>
      <c r="AJ467" s="125"/>
      <c r="AK467" s="125"/>
      <c r="AM467" s="246"/>
      <c r="AO467" s="246"/>
      <c r="AP467" s="211"/>
      <c r="AQ467" s="211"/>
      <c r="AR467" s="199"/>
      <c r="AT467" s="225"/>
      <c r="AU467" s="225"/>
      <c r="AV467" s="225"/>
      <c r="AW467" s="99"/>
      <c r="AX467" s="199"/>
      <c r="AY467" s="199"/>
      <c r="AZ467" s="37"/>
      <c r="BA467" s="123"/>
      <c r="BB467" s="211"/>
      <c r="BC467" s="211"/>
      <c r="BD467" s="216"/>
      <c r="BE467" s="216"/>
      <c r="BF467" s="101"/>
      <c r="BG467" s="101"/>
      <c r="BH467" s="99"/>
    </row>
    <row r="468" spans="1:60" x14ac:dyDescent="0.25">
      <c r="A468">
        <v>436</v>
      </c>
      <c r="B468" s="61">
        <f ca="1">OFFSET(InputPriceData!B$15,CalculationsAndCharts!$A468+$A$11,0,1,1)</f>
        <v>41838</v>
      </c>
      <c r="C468" s="3">
        <f ca="1">OFFSET(InputPriceData!G$15,CalculationsAndCharts!$A468+$A$11,IF($C$7,8,0),1,1)</f>
        <v>124330000</v>
      </c>
      <c r="D468" s="4">
        <f ca="1">OFFSET(InputPriceData!C$15,CalculationsAndCharts!$A468+$A$11,IF($C$7,8,0),1,1)</f>
        <v>189.46</v>
      </c>
      <c r="E468" s="4">
        <f ca="1">OFFSET(InputPriceData!D$15,CalculationsAndCharts!$A468+$A$11,IF($C$7,8,0),1,1)</f>
        <v>190.96</v>
      </c>
      <c r="F468" s="4">
        <f ca="1">OFFSET(InputPriceData!E$15,CalculationsAndCharts!$A468+$A$11,IF($C$7,8,0),1,1)</f>
        <v>189.35</v>
      </c>
      <c r="G468" s="4">
        <f ca="1">OFFSET(InputPriceData!F$15,CalculationsAndCharts!$A468+$A$11,IF($C$7,8,0),1,1)</f>
        <v>190.77</v>
      </c>
      <c r="H468" s="342">
        <f t="shared" ca="1" si="50"/>
        <v>189.76835696808416</v>
      </c>
      <c r="I468" s="342">
        <f t="shared" ca="1" si="51"/>
        <v>189.15180916616777</v>
      </c>
      <c r="J468" s="340">
        <f t="shared" ca="1" si="52"/>
        <v>0.61654780191631064</v>
      </c>
      <c r="K468" s="170">
        <f t="shared" ca="1" si="48"/>
        <v>0.38013119204783424</v>
      </c>
      <c r="L468" s="341">
        <f t="shared" ca="1" si="49"/>
        <v>0.77445038156459867</v>
      </c>
      <c r="M468" s="341">
        <f t="shared" ca="1" si="53"/>
        <v>-0.77445038156459867</v>
      </c>
      <c r="N468" s="170"/>
      <c r="O468" s="340"/>
      <c r="P468" s="3">
        <f t="shared" ca="1" si="54"/>
        <v>124330000</v>
      </c>
      <c r="Q468" s="3" t="e">
        <f t="shared" ca="1" si="55"/>
        <v>#N/A</v>
      </c>
      <c r="S468" s="99"/>
      <c r="T468" s="350"/>
      <c r="U468" s="350"/>
      <c r="V468" s="349"/>
      <c r="W468" s="313"/>
      <c r="X468" s="302"/>
      <c r="Y468" s="211"/>
      <c r="Z468" s="320"/>
      <c r="AA468" s="246"/>
      <c r="AB468" s="125"/>
      <c r="AC468" s="125"/>
      <c r="AD468" s="125"/>
      <c r="AE468" s="125"/>
      <c r="AF468" s="125"/>
      <c r="AG468" s="125"/>
      <c r="AH468" s="125"/>
      <c r="AJ468" s="125"/>
      <c r="AK468" s="125"/>
      <c r="AM468" s="246"/>
      <c r="AO468" s="246"/>
      <c r="AP468" s="211"/>
      <c r="AQ468" s="211"/>
      <c r="AR468" s="199"/>
      <c r="AT468" s="225"/>
      <c r="AU468" s="225"/>
      <c r="AV468" s="225"/>
      <c r="AW468" s="99"/>
      <c r="AX468" s="199"/>
      <c r="AY468" s="199"/>
      <c r="AZ468" s="37"/>
      <c r="BA468" s="123"/>
      <c r="BB468" s="211"/>
      <c r="BC468" s="211"/>
      <c r="BD468" s="216"/>
      <c r="BE468" s="216"/>
      <c r="BF468" s="101"/>
      <c r="BG468" s="101"/>
      <c r="BH468" s="99"/>
    </row>
    <row r="469" spans="1:60" x14ac:dyDescent="0.25">
      <c r="A469">
        <v>437</v>
      </c>
      <c r="B469" s="61">
        <f ca="1">OFFSET(InputPriceData!B$15,CalculationsAndCharts!$A469+$A$11,0,1,1)</f>
        <v>41837</v>
      </c>
      <c r="C469" s="3">
        <f ca="1">OFFSET(InputPriceData!G$15,CalculationsAndCharts!$A469+$A$11,IF($C$7,8,0),1,1)</f>
        <v>145398000</v>
      </c>
      <c r="D469" s="4">
        <f ca="1">OFFSET(InputPriceData!C$15,CalculationsAndCharts!$A469+$A$11,IF($C$7,8,0),1,1)</f>
        <v>190.42</v>
      </c>
      <c r="E469" s="4">
        <f ca="1">OFFSET(InputPriceData!D$15,CalculationsAndCharts!$A469+$A$11,IF($C$7,8,0),1,1)</f>
        <v>191.15</v>
      </c>
      <c r="F469" s="4">
        <f ca="1">OFFSET(InputPriceData!E$15,CalculationsAndCharts!$A469+$A$11,IF($C$7,8,0),1,1)</f>
        <v>188.57</v>
      </c>
      <c r="G469" s="4">
        <f ca="1">OFFSET(InputPriceData!F$15,CalculationsAndCharts!$A469+$A$11,IF($C$7,8,0),1,1)</f>
        <v>188.84</v>
      </c>
      <c r="H469" s="342">
        <f t="shared" ca="1" si="50"/>
        <v>189.6252651063819</v>
      </c>
      <c r="I469" s="342">
        <f t="shared" ca="1" si="51"/>
        <v>189.00470090854665</v>
      </c>
      <c r="J469" s="340">
        <f t="shared" ca="1" si="52"/>
        <v>0.62056419783515226</v>
      </c>
      <c r="K469" s="170">
        <f t="shared" ca="1" si="48"/>
        <v>0.38509992363478601</v>
      </c>
      <c r="L469" s="341">
        <f t="shared" ca="1" si="49"/>
        <v>0.77112144387698223</v>
      </c>
      <c r="M469" s="341">
        <f t="shared" ca="1" si="53"/>
        <v>-0.77112144387698223</v>
      </c>
      <c r="N469" s="170"/>
      <c r="O469" s="340"/>
      <c r="P469" s="3" t="e">
        <f t="shared" ca="1" si="54"/>
        <v>#N/A</v>
      </c>
      <c r="Q469" s="3">
        <f t="shared" ca="1" si="55"/>
        <v>145398000</v>
      </c>
      <c r="S469" s="99"/>
      <c r="T469" s="350"/>
      <c r="U469" s="350"/>
      <c r="V469" s="349"/>
      <c r="W469" s="313"/>
      <c r="X469" s="302"/>
      <c r="Y469" s="211"/>
      <c r="Z469" s="320"/>
      <c r="AA469" s="246"/>
      <c r="AB469" s="125"/>
      <c r="AC469" s="125"/>
      <c r="AD469" s="125"/>
      <c r="AE469" s="125"/>
      <c r="AF469" s="125"/>
      <c r="AG469" s="125"/>
      <c r="AH469" s="125"/>
      <c r="AJ469" s="125"/>
      <c r="AK469" s="125"/>
      <c r="AM469" s="246"/>
      <c r="AO469" s="246"/>
      <c r="AP469" s="211"/>
      <c r="AQ469" s="211"/>
      <c r="AR469" s="199"/>
      <c r="AT469" s="225"/>
      <c r="AU469" s="225"/>
      <c r="AV469" s="225"/>
      <c r="AW469" s="99"/>
      <c r="AX469" s="199"/>
      <c r="AY469" s="199"/>
      <c r="AZ469" s="37"/>
      <c r="BA469" s="123"/>
      <c r="BB469" s="211"/>
      <c r="BC469" s="211"/>
      <c r="BD469" s="216"/>
      <c r="BE469" s="216"/>
      <c r="BF469" s="101"/>
      <c r="BG469" s="101"/>
      <c r="BH469" s="99"/>
    </row>
    <row r="470" spans="1:60" x14ac:dyDescent="0.25">
      <c r="A470">
        <v>438</v>
      </c>
      <c r="B470" s="61">
        <f ca="1">OFFSET(InputPriceData!B$15,CalculationsAndCharts!$A470+$A$11,0,1,1)</f>
        <v>41836</v>
      </c>
      <c r="C470" s="3">
        <f ca="1">OFFSET(InputPriceData!G$15,CalculationsAndCharts!$A470+$A$11,IF($C$7,8,0),1,1)</f>
        <v>79986400</v>
      </c>
      <c r="D470" s="4">
        <f ca="1">OFFSET(InputPriceData!C$15,CalculationsAndCharts!$A470+$A$11,IF($C$7,8,0),1,1)</f>
        <v>191.16</v>
      </c>
      <c r="E470" s="4">
        <f ca="1">OFFSET(InputPriceData!D$15,CalculationsAndCharts!$A470+$A$11,IF($C$7,8,0),1,1)</f>
        <v>191.3</v>
      </c>
      <c r="F470" s="4">
        <f ca="1">OFFSET(InputPriceData!E$15,CalculationsAndCharts!$A470+$A$11,IF($C$7,8,0),1,1)</f>
        <v>190.49</v>
      </c>
      <c r="G470" s="4">
        <f ca="1">OFFSET(InputPriceData!F$15,CalculationsAndCharts!$A470+$A$11,IF($C$7,8,0),1,1)</f>
        <v>191.01</v>
      </c>
      <c r="H470" s="342">
        <f t="shared" ca="1" si="50"/>
        <v>189.73744583586503</v>
      </c>
      <c r="I470" s="342">
        <f t="shared" ca="1" si="51"/>
        <v>189.01967371841454</v>
      </c>
      <c r="J470" s="340">
        <f t="shared" ca="1" si="52"/>
        <v>0.71777211745039493</v>
      </c>
      <c r="K470" s="170">
        <f t="shared" ca="1" si="48"/>
        <v>0.51519681258922356</v>
      </c>
      <c r="L470" s="341">
        <f t="shared" ca="1" si="49"/>
        <v>0.7677225901330117</v>
      </c>
      <c r="M470" s="341">
        <f t="shared" ca="1" si="53"/>
        <v>-0.7677225901330117</v>
      </c>
      <c r="N470" s="170"/>
      <c r="O470" s="340"/>
      <c r="P470" s="3" t="e">
        <f t="shared" ca="1" si="54"/>
        <v>#N/A</v>
      </c>
      <c r="Q470" s="3">
        <f t="shared" ca="1" si="55"/>
        <v>79986400</v>
      </c>
      <c r="S470" s="99"/>
      <c r="T470" s="350"/>
      <c r="U470" s="350"/>
      <c r="V470" s="349"/>
      <c r="W470" s="313"/>
      <c r="X470" s="302"/>
      <c r="Y470" s="211"/>
      <c r="Z470" s="320"/>
      <c r="AA470" s="246"/>
      <c r="AB470" s="125"/>
      <c r="AC470" s="125"/>
      <c r="AD470" s="125"/>
      <c r="AE470" s="125"/>
      <c r="AF470" s="125"/>
      <c r="AG470" s="125"/>
      <c r="AH470" s="125"/>
      <c r="AJ470" s="125"/>
      <c r="AK470" s="125"/>
      <c r="AM470" s="246"/>
      <c r="AO470" s="246"/>
      <c r="AP470" s="211"/>
      <c r="AQ470" s="211"/>
      <c r="AR470" s="199"/>
      <c r="AT470" s="225"/>
      <c r="AU470" s="225"/>
      <c r="AV470" s="225"/>
      <c r="AW470" s="99"/>
      <c r="AX470" s="199"/>
      <c r="AY470" s="199"/>
      <c r="AZ470" s="37"/>
      <c r="BA470" s="123"/>
      <c r="BB470" s="211"/>
      <c r="BC470" s="211"/>
      <c r="BD470" s="216"/>
      <c r="BE470" s="216"/>
      <c r="BF470" s="101"/>
      <c r="BG470" s="101"/>
      <c r="BH470" s="99"/>
    </row>
    <row r="471" spans="1:60" x14ac:dyDescent="0.25">
      <c r="A471">
        <v>439</v>
      </c>
      <c r="B471" s="61">
        <f ca="1">OFFSET(InputPriceData!B$15,CalculationsAndCharts!$A471+$A$11,0,1,1)</f>
        <v>41835</v>
      </c>
      <c r="C471" s="3">
        <f ca="1">OFFSET(InputPriceData!G$15,CalculationsAndCharts!$A471+$A$11,IF($C$7,8,0),1,1)</f>
        <v>111307000</v>
      </c>
      <c r="D471" s="4">
        <f ca="1">OFFSET(InputPriceData!C$15,CalculationsAndCharts!$A471+$A$11,IF($C$7,8,0),1,1)</f>
        <v>190.78</v>
      </c>
      <c r="E471" s="4">
        <f ca="1">OFFSET(InputPriceData!D$15,CalculationsAndCharts!$A471+$A$11,IF($C$7,8,0),1,1)</f>
        <v>191.15</v>
      </c>
      <c r="F471" s="4">
        <f ca="1">OFFSET(InputPriceData!E$15,CalculationsAndCharts!$A471+$A$11,IF($C$7,8,0),1,1)</f>
        <v>189.47</v>
      </c>
      <c r="G471" s="4">
        <f ca="1">OFFSET(InputPriceData!F$15,CalculationsAndCharts!$A471+$A$11,IF($C$7,8,0),1,1)</f>
        <v>190.31</v>
      </c>
      <c r="H471" s="342">
        <f t="shared" ca="1" si="50"/>
        <v>189.55565238384574</v>
      </c>
      <c r="I471" s="342">
        <f t="shared" ca="1" si="51"/>
        <v>188.83873496554315</v>
      </c>
      <c r="J471" s="340">
        <f t="shared" ca="1" si="52"/>
        <v>0.7169174183025111</v>
      </c>
      <c r="K471" s="170">
        <f t="shared" ca="1" si="48"/>
        <v>0.51397058466553769</v>
      </c>
      <c r="L471" s="341">
        <f t="shared" ca="1" si="49"/>
        <v>0.7631167218524163</v>
      </c>
      <c r="M471" s="341">
        <f t="shared" ca="1" si="53"/>
        <v>-0.7631167218524163</v>
      </c>
      <c r="N471" s="170"/>
      <c r="O471" s="340"/>
      <c r="P471" s="3" t="e">
        <f t="shared" ca="1" si="54"/>
        <v>#N/A</v>
      </c>
      <c r="Q471" s="3">
        <f t="shared" ca="1" si="55"/>
        <v>111307000</v>
      </c>
      <c r="S471" s="99"/>
      <c r="T471" s="350"/>
      <c r="U471" s="350"/>
      <c r="V471" s="349"/>
      <c r="W471" s="313"/>
      <c r="X471" s="302"/>
      <c r="Y471" s="211"/>
      <c r="Z471" s="320"/>
      <c r="AA471" s="246"/>
      <c r="AB471" s="125"/>
      <c r="AC471" s="125"/>
      <c r="AD471" s="125"/>
      <c r="AE471" s="125"/>
      <c r="AF471" s="125"/>
      <c r="AG471" s="125"/>
      <c r="AH471" s="125"/>
      <c r="AJ471" s="125"/>
      <c r="AK471" s="125"/>
      <c r="AM471" s="246"/>
      <c r="AO471" s="246"/>
      <c r="AP471" s="211"/>
      <c r="AQ471" s="211"/>
      <c r="AR471" s="199"/>
      <c r="AT471" s="225"/>
      <c r="AU471" s="225"/>
      <c r="AV471" s="225"/>
      <c r="AW471" s="99"/>
      <c r="AX471" s="199"/>
      <c r="AY471" s="199"/>
      <c r="AZ471" s="37"/>
      <c r="BA471" s="123"/>
      <c r="BB471" s="211"/>
      <c r="BC471" s="211"/>
      <c r="BD471" s="216"/>
      <c r="BE471" s="216"/>
      <c r="BF471" s="101"/>
      <c r="BG471" s="101"/>
      <c r="BH471" s="99"/>
    </row>
    <row r="472" spans="1:60" x14ac:dyDescent="0.25">
      <c r="A472">
        <v>440</v>
      </c>
      <c r="B472" s="61">
        <f ca="1">OFFSET(InputPriceData!B$15,CalculationsAndCharts!$A472+$A$11,0,1,1)</f>
        <v>41834</v>
      </c>
      <c r="C472" s="3">
        <f ca="1">OFFSET(InputPriceData!G$15,CalculationsAndCharts!$A472+$A$11,IF($C$7,8,0),1,1)</f>
        <v>58658000</v>
      </c>
      <c r="D472" s="4">
        <f ca="1">OFFSET(InputPriceData!C$15,CalculationsAndCharts!$A472+$A$11,IF($C$7,8,0),1,1)</f>
        <v>190.67</v>
      </c>
      <c r="E472" s="4">
        <f ca="1">OFFSET(InputPriceData!D$15,CalculationsAndCharts!$A472+$A$11,IF($C$7,8,0),1,1)</f>
        <v>190.91</v>
      </c>
      <c r="F472" s="4">
        <f ca="1">OFFSET(InputPriceData!E$15,CalculationsAndCharts!$A472+$A$11,IF($C$7,8,0),1,1)</f>
        <v>190.51</v>
      </c>
      <c r="G472" s="4">
        <f ca="1">OFFSET(InputPriceData!F$15,CalculationsAndCharts!$A472+$A$11,IF($C$7,8,0),1,1)</f>
        <v>190.66</v>
      </c>
      <c r="H472" s="342">
        <f t="shared" ca="1" si="50"/>
        <v>189.44788843868085</v>
      </c>
      <c r="I472" s="342">
        <f t="shared" ca="1" si="51"/>
        <v>188.70498359877436</v>
      </c>
      <c r="J472" s="340">
        <f t="shared" ca="1" si="52"/>
        <v>0.74290483990641465</v>
      </c>
      <c r="K472" s="170">
        <f t="shared" ca="1" si="48"/>
        <v>0.5519076011563756</v>
      </c>
      <c r="L472" s="341">
        <f t="shared" ca="1" si="49"/>
        <v>0.75826355242796095</v>
      </c>
      <c r="M472" s="341">
        <f t="shared" ca="1" si="53"/>
        <v>-0.75826355242796095</v>
      </c>
      <c r="N472" s="170"/>
      <c r="O472" s="340"/>
      <c r="P472" s="3" t="e">
        <f t="shared" ca="1" si="54"/>
        <v>#N/A</v>
      </c>
      <c r="Q472" s="3">
        <f t="shared" ca="1" si="55"/>
        <v>58658000</v>
      </c>
      <c r="S472" s="99"/>
      <c r="T472" s="350"/>
      <c r="U472" s="350"/>
      <c r="V472" s="349"/>
      <c r="W472" s="313"/>
      <c r="X472" s="302"/>
      <c r="Y472" s="211"/>
      <c r="Z472" s="320"/>
      <c r="AA472" s="246"/>
      <c r="AB472" s="125"/>
      <c r="AC472" s="125"/>
      <c r="AD472" s="125"/>
      <c r="AE472" s="125"/>
      <c r="AF472" s="125"/>
      <c r="AG472" s="125"/>
      <c r="AH472" s="125"/>
      <c r="AJ472" s="125"/>
      <c r="AK472" s="125"/>
      <c r="AM472" s="246"/>
      <c r="AO472" s="246"/>
      <c r="AP472" s="211"/>
      <c r="AQ472" s="211"/>
      <c r="AR472" s="199"/>
      <c r="AT472" s="225"/>
      <c r="AU472" s="225"/>
      <c r="AV472" s="225"/>
      <c r="AW472" s="99"/>
      <c r="AX472" s="199"/>
      <c r="AY472" s="199"/>
      <c r="AZ472" s="37"/>
      <c r="BA472" s="123"/>
      <c r="BB472" s="211"/>
      <c r="BC472" s="211"/>
      <c r="BD472" s="216"/>
      <c r="BE472" s="216"/>
      <c r="BF472" s="101"/>
      <c r="BG472" s="101"/>
      <c r="BH472" s="99"/>
    </row>
    <row r="473" spans="1:60" x14ac:dyDescent="0.25">
      <c r="A473">
        <v>441</v>
      </c>
      <c r="B473" s="61">
        <f ca="1">OFFSET(InputPriceData!B$15,CalculationsAndCharts!$A473+$A$11,0,1,1)</f>
        <v>41831</v>
      </c>
      <c r="C473" s="3">
        <f ca="1">OFFSET(InputPriceData!G$15,CalculationsAndCharts!$A473+$A$11,IF($C$7,8,0),1,1)</f>
        <v>64243000</v>
      </c>
      <c r="D473" s="4">
        <f ca="1">OFFSET(InputPriceData!C$15,CalculationsAndCharts!$A473+$A$11,IF($C$7,8,0),1,1)</f>
        <v>189.33</v>
      </c>
      <c r="E473" s="4">
        <f ca="1">OFFSET(InputPriceData!D$15,CalculationsAndCharts!$A473+$A$11,IF($C$7,8,0),1,1)</f>
        <v>189.84</v>
      </c>
      <c r="F473" s="4">
        <f ca="1">OFFSET(InputPriceData!E$15,CalculationsAndCharts!$A473+$A$11,IF($C$7,8,0),1,1)</f>
        <v>188.91</v>
      </c>
      <c r="G473" s="4">
        <f ca="1">OFFSET(InputPriceData!F$15,CalculationsAndCharts!$A473+$A$11,IF($C$7,8,0),1,1)</f>
        <v>189.71</v>
      </c>
      <c r="H473" s="342">
        <f t="shared" ca="1" si="50"/>
        <v>189.27472964420667</v>
      </c>
      <c r="I473" s="342">
        <f t="shared" ca="1" si="51"/>
        <v>188.52725483502658</v>
      </c>
      <c r="J473" s="340">
        <f t="shared" ca="1" si="52"/>
        <v>0.74747480918002929</v>
      </c>
      <c r="K473" s="170">
        <f t="shared" ca="1" si="48"/>
        <v>0.55871859035872118</v>
      </c>
      <c r="L473" s="341">
        <f t="shared" ca="1" si="49"/>
        <v>0.75272511090574079</v>
      </c>
      <c r="M473" s="341">
        <f t="shared" ca="1" si="53"/>
        <v>-0.75272511090574079</v>
      </c>
      <c r="N473" s="170"/>
      <c r="O473" s="340"/>
      <c r="P473" s="3">
        <f t="shared" ca="1" si="54"/>
        <v>64243000</v>
      </c>
      <c r="Q473" s="3" t="e">
        <f t="shared" ca="1" si="55"/>
        <v>#N/A</v>
      </c>
      <c r="S473" s="99"/>
      <c r="T473" s="350"/>
      <c r="U473" s="350"/>
      <c r="V473" s="349"/>
      <c r="W473" s="313"/>
      <c r="X473" s="302"/>
      <c r="Y473" s="211"/>
      <c r="Z473" s="320"/>
      <c r="AA473" s="246"/>
      <c r="AB473" s="125"/>
      <c r="AC473" s="125"/>
      <c r="AD473" s="125"/>
      <c r="AE473" s="125"/>
      <c r="AF473" s="125"/>
      <c r="AG473" s="125"/>
      <c r="AH473" s="125"/>
      <c r="AJ473" s="125"/>
      <c r="AK473" s="125"/>
      <c r="AM473" s="246"/>
      <c r="AO473" s="246"/>
      <c r="AP473" s="211"/>
      <c r="AQ473" s="211"/>
      <c r="AR473" s="199"/>
      <c r="AT473" s="225"/>
      <c r="AU473" s="225"/>
      <c r="AV473" s="225"/>
      <c r="AW473" s="99"/>
      <c r="AX473" s="199"/>
      <c r="AY473" s="199"/>
      <c r="AZ473" s="37"/>
      <c r="BA473" s="123"/>
      <c r="BB473" s="211"/>
      <c r="BC473" s="211"/>
      <c r="BD473" s="216"/>
      <c r="BE473" s="216"/>
      <c r="BF473" s="101"/>
      <c r="BG473" s="101"/>
      <c r="BH473" s="99"/>
    </row>
    <row r="474" spans="1:60" x14ac:dyDescent="0.25">
      <c r="A474">
        <v>442</v>
      </c>
      <c r="B474" s="61">
        <f ca="1">OFFSET(InputPriceData!B$15,CalculationsAndCharts!$A474+$A$11,0,1,1)</f>
        <v>41830</v>
      </c>
      <c r="C474" s="3">
        <f ca="1">OFFSET(InputPriceData!G$15,CalculationsAndCharts!$A474+$A$11,IF($C$7,8,0),1,1)</f>
        <v>99040000</v>
      </c>
      <c r="D474" s="4">
        <f ca="1">OFFSET(InputPriceData!C$15,CalculationsAndCharts!$A474+$A$11,IF($C$7,8,0),1,1)</f>
        <v>188.37</v>
      </c>
      <c r="E474" s="4">
        <f ca="1">OFFSET(InputPriceData!D$15,CalculationsAndCharts!$A474+$A$11,IF($C$7,8,0),1,1)</f>
        <v>189.95</v>
      </c>
      <c r="F474" s="4">
        <f ca="1">OFFSET(InputPriceData!E$15,CalculationsAndCharts!$A474+$A$11,IF($C$7,8,0),1,1)</f>
        <v>188.21</v>
      </c>
      <c r="G474" s="4">
        <f ca="1">OFFSET(InputPriceData!F$15,CalculationsAndCharts!$A474+$A$11,IF($C$7,8,0),1,1)</f>
        <v>189.45</v>
      </c>
      <c r="H474" s="342">
        <f t="shared" ca="1" si="50"/>
        <v>189.21254816480763</v>
      </c>
      <c r="I474" s="342">
        <f t="shared" ca="1" si="51"/>
        <v>188.41973254730172</v>
      </c>
      <c r="J474" s="340">
        <f t="shared" ca="1" si="52"/>
        <v>0.79281561750583363</v>
      </c>
      <c r="K474" s="170">
        <f t="shared" ca="1" si="48"/>
        <v>0.62855660336115626</v>
      </c>
      <c r="L474" s="341">
        <f t="shared" ca="1" si="49"/>
        <v>0.7467093706261414</v>
      </c>
      <c r="M474" s="341">
        <f t="shared" ca="1" si="53"/>
        <v>-0.7467093706261414</v>
      </c>
      <c r="N474" s="170"/>
      <c r="O474" s="340"/>
      <c r="P474" s="3">
        <f t="shared" ca="1" si="54"/>
        <v>99040000</v>
      </c>
      <c r="Q474" s="3" t="e">
        <f t="shared" ca="1" si="55"/>
        <v>#N/A</v>
      </c>
      <c r="S474" s="99"/>
      <c r="T474" s="350"/>
      <c r="U474" s="350"/>
      <c r="V474" s="349"/>
      <c r="W474" s="313"/>
      <c r="X474" s="302"/>
      <c r="Y474" s="211"/>
      <c r="Z474" s="320"/>
      <c r="AA474" s="246"/>
      <c r="AB474" s="125"/>
      <c r="AC474" s="125"/>
      <c r="AD474" s="125"/>
      <c r="AE474" s="125"/>
      <c r="AF474" s="125"/>
      <c r="AG474" s="125"/>
      <c r="AH474" s="125"/>
      <c r="AJ474" s="125"/>
      <c r="AK474" s="125"/>
      <c r="AM474" s="246"/>
      <c r="AO474" s="246"/>
      <c r="AP474" s="211"/>
      <c r="AQ474" s="211"/>
      <c r="AR474" s="199"/>
      <c r="AT474" s="225"/>
      <c r="AU474" s="225"/>
      <c r="AV474" s="225"/>
      <c r="AW474" s="99"/>
      <c r="AX474" s="199"/>
      <c r="AY474" s="199"/>
      <c r="AZ474" s="37"/>
      <c r="BA474" s="123"/>
      <c r="BB474" s="211"/>
      <c r="BC474" s="211"/>
      <c r="BD474" s="216"/>
      <c r="BE474" s="216"/>
      <c r="BF474" s="101"/>
      <c r="BG474" s="101"/>
      <c r="BH474" s="99"/>
    </row>
    <row r="475" spans="1:60" x14ac:dyDescent="0.25">
      <c r="A475">
        <v>443</v>
      </c>
      <c r="B475" s="61">
        <f ca="1">OFFSET(InputPriceData!B$15,CalculationsAndCharts!$A475+$A$11,0,1,1)</f>
        <v>41829</v>
      </c>
      <c r="C475" s="3">
        <f ca="1">OFFSET(InputPriceData!G$15,CalculationsAndCharts!$A475+$A$11,IF($C$7,8,0),1,1)</f>
        <v>72992000</v>
      </c>
      <c r="D475" s="4">
        <f ca="1">OFFSET(InputPriceData!C$15,CalculationsAndCharts!$A475+$A$11,IF($C$7,8,0),1,1)</f>
        <v>189.82</v>
      </c>
      <c r="E475" s="4">
        <f ca="1">OFFSET(InputPriceData!D$15,CalculationsAndCharts!$A475+$A$11,IF($C$7,8,0),1,1)</f>
        <v>190.37</v>
      </c>
      <c r="F475" s="4">
        <f ca="1">OFFSET(InputPriceData!E$15,CalculationsAndCharts!$A475+$A$11,IF($C$7,8,0),1,1)</f>
        <v>189.42</v>
      </c>
      <c r="G475" s="4">
        <f ca="1">OFFSET(InputPriceData!F$15,CalculationsAndCharts!$A475+$A$11,IF($C$7,8,0),1,1)</f>
        <v>190.2</v>
      </c>
      <c r="H475" s="342">
        <f t="shared" ca="1" si="50"/>
        <v>189.17862647406585</v>
      </c>
      <c r="I475" s="342">
        <f t="shared" ca="1" si="51"/>
        <v>188.3260718697837</v>
      </c>
      <c r="J475" s="340">
        <f t="shared" ca="1" si="52"/>
        <v>0.8525546042820864</v>
      </c>
      <c r="K475" s="170">
        <f t="shared" ca="1" si="48"/>
        <v>0.72684935328258493</v>
      </c>
      <c r="L475" s="341">
        <f t="shared" ca="1" si="49"/>
        <v>0.73929459120569363</v>
      </c>
      <c r="M475" s="341">
        <f t="shared" ca="1" si="53"/>
        <v>-0.73929459120569363</v>
      </c>
      <c r="N475" s="170"/>
      <c r="O475" s="340"/>
      <c r="P475" s="3">
        <f t="shared" ca="1" si="54"/>
        <v>72992000</v>
      </c>
      <c r="Q475" s="3" t="e">
        <f t="shared" ca="1" si="55"/>
        <v>#N/A</v>
      </c>
      <c r="S475" s="99"/>
      <c r="T475" s="350"/>
      <c r="U475" s="350"/>
      <c r="V475" s="349"/>
      <c r="W475" s="313"/>
      <c r="X475" s="302"/>
      <c r="Y475" s="211"/>
      <c r="Z475" s="320"/>
      <c r="AA475" s="246"/>
      <c r="AB475" s="125"/>
      <c r="AC475" s="125"/>
      <c r="AD475" s="125"/>
      <c r="AE475" s="125"/>
      <c r="AF475" s="125"/>
      <c r="AG475" s="125"/>
      <c r="AH475" s="125"/>
      <c r="AJ475" s="125"/>
      <c r="AK475" s="125"/>
      <c r="AM475" s="246"/>
      <c r="AO475" s="246"/>
      <c r="AP475" s="211"/>
      <c r="AQ475" s="211"/>
      <c r="AR475" s="199"/>
      <c r="AT475" s="225"/>
      <c r="AU475" s="225"/>
      <c r="AV475" s="225"/>
      <c r="AW475" s="99"/>
      <c r="AX475" s="199"/>
      <c r="AY475" s="199"/>
      <c r="AZ475" s="37"/>
      <c r="BA475" s="123"/>
      <c r="BB475" s="211"/>
      <c r="BC475" s="211"/>
      <c r="BD475" s="216"/>
      <c r="BE475" s="216"/>
      <c r="BF475" s="101"/>
      <c r="BG475" s="101"/>
      <c r="BH475" s="99"/>
    </row>
    <row r="476" spans="1:60" x14ac:dyDescent="0.25">
      <c r="A476">
        <v>444</v>
      </c>
      <c r="B476" s="61">
        <f ca="1">OFFSET(InputPriceData!B$15,CalculationsAndCharts!$A476+$A$11,0,1,1)</f>
        <v>41828</v>
      </c>
      <c r="C476" s="3">
        <f ca="1">OFFSET(InputPriceData!G$15,CalculationsAndCharts!$A476+$A$11,IF($C$7,8,0),1,1)</f>
        <v>108143000</v>
      </c>
      <c r="D476" s="4">
        <f ca="1">OFFSET(InputPriceData!C$15,CalculationsAndCharts!$A476+$A$11,IF($C$7,8,0),1,1)</f>
        <v>190.23</v>
      </c>
      <c r="E476" s="4">
        <f ca="1">OFFSET(InputPriceData!D$15,CalculationsAndCharts!$A476+$A$11,IF($C$7,8,0),1,1)</f>
        <v>190.3</v>
      </c>
      <c r="F476" s="4">
        <f ca="1">OFFSET(InputPriceData!E$15,CalculationsAndCharts!$A476+$A$11,IF($C$7,8,0),1,1)</f>
        <v>188.89</v>
      </c>
      <c r="G476" s="4">
        <f ca="1">OFFSET(InputPriceData!F$15,CalculationsAndCharts!$A476+$A$11,IF($C$7,8,0),1,1)</f>
        <v>189.35</v>
      </c>
      <c r="H476" s="342">
        <f t="shared" ca="1" si="50"/>
        <v>189.03271597036098</v>
      </c>
      <c r="I476" s="342">
        <f t="shared" ca="1" si="51"/>
        <v>188.15571476703678</v>
      </c>
      <c r="J476" s="340">
        <f t="shared" ca="1" si="52"/>
        <v>0.87700120332414044</v>
      </c>
      <c r="K476" s="170">
        <f t="shared" ca="1" si="48"/>
        <v>0.76913111063199036</v>
      </c>
      <c r="L476" s="341">
        <f t="shared" ca="1" si="49"/>
        <v>0.73019440644443623</v>
      </c>
      <c r="M476" s="341">
        <f t="shared" ca="1" si="53"/>
        <v>-0.73019440644443623</v>
      </c>
      <c r="N476" s="170"/>
      <c r="O476" s="340"/>
      <c r="P476" s="3" t="e">
        <f t="shared" ca="1" si="54"/>
        <v>#N/A</v>
      </c>
      <c r="Q476" s="3">
        <f t="shared" ca="1" si="55"/>
        <v>108143000</v>
      </c>
      <c r="S476" s="99"/>
      <c r="T476" s="350"/>
      <c r="U476" s="350"/>
      <c r="V476" s="349"/>
      <c r="W476" s="313"/>
      <c r="X476" s="302"/>
      <c r="Y476" s="211"/>
      <c r="Z476" s="320"/>
      <c r="AA476" s="246"/>
      <c r="AB476" s="125"/>
      <c r="AC476" s="125"/>
      <c r="AD476" s="125"/>
      <c r="AE476" s="125"/>
      <c r="AF476" s="125"/>
      <c r="AG476" s="125"/>
      <c r="AH476" s="125"/>
      <c r="AJ476" s="125"/>
      <c r="AK476" s="125"/>
      <c r="AM476" s="246"/>
      <c r="AO476" s="246"/>
      <c r="AP476" s="211"/>
      <c r="AQ476" s="211"/>
      <c r="AR476" s="199"/>
      <c r="AT476" s="225"/>
      <c r="AU476" s="225"/>
      <c r="AV476" s="225"/>
      <c r="AW476" s="99"/>
      <c r="AX476" s="199"/>
      <c r="AY476" s="199"/>
      <c r="AZ476" s="37"/>
      <c r="BA476" s="123"/>
      <c r="BB476" s="211"/>
      <c r="BC476" s="211"/>
      <c r="BD476" s="216"/>
      <c r="BE476" s="216"/>
      <c r="BF476" s="101"/>
      <c r="BG476" s="101"/>
      <c r="BH476" s="99"/>
    </row>
    <row r="477" spans="1:60" x14ac:dyDescent="0.25">
      <c r="A477">
        <v>445</v>
      </c>
      <c r="B477" s="61">
        <f ca="1">OFFSET(InputPriceData!B$15,CalculationsAndCharts!$A477+$A$11,0,1,1)</f>
        <v>41827</v>
      </c>
      <c r="C477" s="3">
        <f ca="1">OFFSET(InputPriceData!G$15,CalculationsAndCharts!$A477+$A$11,IF($C$7,8,0),1,1)</f>
        <v>61696000</v>
      </c>
      <c r="D477" s="4">
        <f ca="1">OFFSET(InputPriceData!C$15,CalculationsAndCharts!$A477+$A$11,IF($C$7,8,0),1,1)</f>
        <v>190.88</v>
      </c>
      <c r="E477" s="4">
        <f ca="1">OFFSET(InputPriceData!D$15,CalculationsAndCharts!$A477+$A$11,IF($C$7,8,0),1,1)</f>
        <v>191.03</v>
      </c>
      <c r="F477" s="4">
        <f ca="1">OFFSET(InputPriceData!E$15,CalculationsAndCharts!$A477+$A$11,IF($C$7,8,0),1,1)</f>
        <v>190.3</v>
      </c>
      <c r="G477" s="4">
        <f ca="1">OFFSET(InputPriceData!F$15,CalculationsAndCharts!$A477+$A$11,IF($C$7,8,0),1,1)</f>
        <v>190.58</v>
      </c>
      <c r="H477" s="342">
        <f t="shared" ca="1" si="50"/>
        <v>188.98738968041255</v>
      </c>
      <c r="I477" s="342">
        <f t="shared" ca="1" si="51"/>
        <v>188.04714338222195</v>
      </c>
      <c r="J477" s="340">
        <f t="shared" ca="1" si="52"/>
        <v>0.94024629819054339</v>
      </c>
      <c r="K477" s="170">
        <f t="shared" ca="1" si="48"/>
        <v>0.88406310126102028</v>
      </c>
      <c r="L477" s="341">
        <f t="shared" ca="1" si="49"/>
        <v>0.72034918773415757</v>
      </c>
      <c r="M477" s="341">
        <f t="shared" ca="1" si="53"/>
        <v>-0.72034918773415757</v>
      </c>
      <c r="N477" s="170"/>
      <c r="O477" s="340"/>
      <c r="P477" s="3" t="e">
        <f t="shared" ca="1" si="54"/>
        <v>#N/A</v>
      </c>
      <c r="Q477" s="3">
        <f t="shared" ca="1" si="55"/>
        <v>61696000</v>
      </c>
      <c r="S477" s="99"/>
      <c r="T477" s="350"/>
      <c r="U477" s="350"/>
      <c r="V477" s="349"/>
      <c r="W477" s="313"/>
      <c r="X477" s="302"/>
      <c r="Y477" s="211"/>
      <c r="Z477" s="320"/>
      <c r="AA477" s="246"/>
      <c r="AB477" s="125"/>
      <c r="AC477" s="125"/>
      <c r="AD477" s="125"/>
      <c r="AE477" s="125"/>
      <c r="AF477" s="125"/>
      <c r="AG477" s="125"/>
      <c r="AH477" s="125"/>
      <c r="AJ477" s="125"/>
      <c r="AK477" s="125"/>
      <c r="AM477" s="246"/>
      <c r="AO477" s="246"/>
      <c r="AP477" s="211"/>
      <c r="AQ477" s="211"/>
      <c r="AR477" s="199"/>
      <c r="AT477" s="225"/>
      <c r="AU477" s="225"/>
      <c r="AV477" s="225"/>
      <c r="AW477" s="99"/>
      <c r="AX477" s="199"/>
      <c r="AY477" s="199"/>
      <c r="AZ477" s="37"/>
      <c r="BA477" s="123"/>
      <c r="BB477" s="211"/>
      <c r="BC477" s="211"/>
      <c r="BD477" s="216"/>
      <c r="BE477" s="216"/>
      <c r="BF477" s="101"/>
      <c r="BG477" s="101"/>
      <c r="BH477" s="99"/>
    </row>
    <row r="478" spans="1:60" x14ac:dyDescent="0.25">
      <c r="A478">
        <v>446</v>
      </c>
      <c r="B478" s="61">
        <f ca="1">OFFSET(InputPriceData!B$15,CalculationsAndCharts!$A478+$A$11,0,1,1)</f>
        <v>41823</v>
      </c>
      <c r="C478" s="3">
        <f ca="1">OFFSET(InputPriceData!G$15,CalculationsAndCharts!$A478+$A$11,IF($C$7,8,0),1,1)</f>
        <v>52938800</v>
      </c>
      <c r="D478" s="4">
        <f ca="1">OFFSET(InputPriceData!C$15,CalculationsAndCharts!$A478+$A$11,IF($C$7,8,0),1,1)</f>
        <v>190.85</v>
      </c>
      <c r="E478" s="4">
        <f ca="1">OFFSET(InputPriceData!D$15,CalculationsAndCharts!$A478+$A$11,IF($C$7,8,0),1,1)</f>
        <v>191.33</v>
      </c>
      <c r="F478" s="4">
        <f ca="1">OFFSET(InputPriceData!E$15,CalculationsAndCharts!$A478+$A$11,IF($C$7,8,0),1,1)</f>
        <v>190.7</v>
      </c>
      <c r="G478" s="4">
        <f ca="1">OFFSET(InputPriceData!F$15,CalculationsAndCharts!$A478+$A$11,IF($C$7,8,0),1,1)</f>
        <v>191.24</v>
      </c>
      <c r="H478" s="342">
        <f t="shared" ca="1" si="50"/>
        <v>188.75987392047151</v>
      </c>
      <c r="I478" s="342">
        <f t="shared" ca="1" si="51"/>
        <v>187.81688368969668</v>
      </c>
      <c r="J478" s="340">
        <f t="shared" ca="1" si="52"/>
        <v>0.9429902307747523</v>
      </c>
      <c r="K478" s="170">
        <f t="shared" ca="1" si="48"/>
        <v>0.88923057533662064</v>
      </c>
      <c r="L478" s="341">
        <f t="shared" ca="1" si="49"/>
        <v>0.70887407723238594</v>
      </c>
      <c r="M478" s="341">
        <f t="shared" ca="1" si="53"/>
        <v>-0.70887407723238594</v>
      </c>
      <c r="N478" s="170"/>
      <c r="O478" s="340"/>
      <c r="P478" s="3">
        <f t="shared" ca="1" si="54"/>
        <v>52938800</v>
      </c>
      <c r="Q478" s="3" t="e">
        <f t="shared" ca="1" si="55"/>
        <v>#N/A</v>
      </c>
      <c r="S478" s="99"/>
      <c r="T478" s="350"/>
      <c r="U478" s="350"/>
      <c r="V478" s="349"/>
      <c r="W478" s="313"/>
      <c r="X478" s="302"/>
      <c r="Y478" s="211"/>
      <c r="Z478" s="320"/>
      <c r="AA478" s="246"/>
      <c r="AB478" s="125"/>
      <c r="AC478" s="125"/>
      <c r="AD478" s="125"/>
      <c r="AE478" s="125"/>
      <c r="AF478" s="125"/>
      <c r="AG478" s="125"/>
      <c r="AH478" s="125"/>
      <c r="AJ478" s="125"/>
      <c r="AK478" s="125"/>
      <c r="AM478" s="246"/>
      <c r="AO478" s="246"/>
      <c r="AP478" s="211"/>
      <c r="AQ478" s="211"/>
      <c r="AR478" s="199"/>
      <c r="AT478" s="225"/>
      <c r="AU478" s="225"/>
      <c r="AV478" s="225"/>
      <c r="AW478" s="99"/>
      <c r="AX478" s="199"/>
      <c r="AY478" s="199"/>
      <c r="AZ478" s="37"/>
      <c r="BA478" s="123"/>
      <c r="BB478" s="211"/>
      <c r="BC478" s="211"/>
      <c r="BD478" s="216"/>
      <c r="BE478" s="216"/>
      <c r="BF478" s="101"/>
      <c r="BG478" s="101"/>
      <c r="BH478" s="99"/>
    </row>
    <row r="479" spans="1:60" x14ac:dyDescent="0.25">
      <c r="A479">
        <v>447</v>
      </c>
      <c r="B479" s="61">
        <f ca="1">OFFSET(InputPriceData!B$15,CalculationsAndCharts!$A479+$A$11,0,1,1)</f>
        <v>41822</v>
      </c>
      <c r="C479" s="3">
        <f ca="1">OFFSET(InputPriceData!G$15,CalculationsAndCharts!$A479+$A$11,IF($C$7,8,0),1,1)</f>
        <v>52475000</v>
      </c>
      <c r="D479" s="4">
        <f ca="1">OFFSET(InputPriceData!C$15,CalculationsAndCharts!$A479+$A$11,IF($C$7,8,0),1,1)</f>
        <v>190.13</v>
      </c>
      <c r="E479" s="4">
        <f ca="1">OFFSET(InputPriceData!D$15,CalculationsAndCharts!$A479+$A$11,IF($C$7,8,0),1,1)</f>
        <v>190.55</v>
      </c>
      <c r="F479" s="4">
        <f ca="1">OFFSET(InputPriceData!E$15,CalculationsAndCharts!$A479+$A$11,IF($C$7,8,0),1,1)</f>
        <v>190.05</v>
      </c>
      <c r="G479" s="4">
        <f ca="1">OFFSET(InputPriceData!F$15,CalculationsAndCharts!$A479+$A$11,IF($C$7,8,0),1,1)</f>
        <v>190.31</v>
      </c>
      <c r="H479" s="342">
        <f t="shared" ca="1" si="50"/>
        <v>188.40557019482458</v>
      </c>
      <c r="I479" s="342">
        <f t="shared" ca="1" si="51"/>
        <v>187.50569129785094</v>
      </c>
      <c r="J479" s="340">
        <f t="shared" ca="1" si="52"/>
        <v>0.89987889697357448</v>
      </c>
      <c r="K479" s="170">
        <f t="shared" ca="1" si="48"/>
        <v>0.80978202921837705</v>
      </c>
      <c r="L479" s="341">
        <f t="shared" ca="1" si="49"/>
        <v>0.69676709952899285</v>
      </c>
      <c r="M479" s="341">
        <f t="shared" ca="1" si="53"/>
        <v>-0.69676709952899285</v>
      </c>
      <c r="N479" s="170"/>
      <c r="O479" s="340"/>
      <c r="P479" s="3">
        <f t="shared" ca="1" si="54"/>
        <v>52475000</v>
      </c>
      <c r="Q479" s="3" t="e">
        <f t="shared" ca="1" si="55"/>
        <v>#N/A</v>
      </c>
      <c r="S479" s="99"/>
      <c r="T479" s="350"/>
      <c r="U479" s="350"/>
      <c r="V479" s="349"/>
      <c r="W479" s="313"/>
      <c r="X479" s="302"/>
      <c r="Y479" s="211"/>
      <c r="Z479" s="320"/>
      <c r="AA479" s="246"/>
      <c r="AB479" s="125"/>
      <c r="AC479" s="125"/>
      <c r="AD479" s="125"/>
      <c r="AE479" s="125"/>
      <c r="AF479" s="125"/>
      <c r="AG479" s="125"/>
      <c r="AH479" s="125"/>
      <c r="AJ479" s="125"/>
      <c r="AK479" s="125"/>
      <c r="AM479" s="246"/>
      <c r="AO479" s="246"/>
      <c r="AP479" s="211"/>
      <c r="AQ479" s="211"/>
      <c r="AR479" s="199"/>
      <c r="AT479" s="225"/>
      <c r="AU479" s="225"/>
      <c r="AV479" s="225"/>
      <c r="AW479" s="99"/>
      <c r="AX479" s="199"/>
      <c r="AY479" s="199"/>
      <c r="AZ479" s="37"/>
      <c r="BA479" s="123"/>
      <c r="BB479" s="211"/>
      <c r="BC479" s="211"/>
      <c r="BD479" s="216"/>
      <c r="BE479" s="216"/>
      <c r="BF479" s="101"/>
      <c r="BG479" s="101"/>
      <c r="BH479" s="99"/>
    </row>
    <row r="480" spans="1:60" x14ac:dyDescent="0.25">
      <c r="A480">
        <v>448</v>
      </c>
      <c r="B480" s="61">
        <f ca="1">OFFSET(InputPriceData!B$15,CalculationsAndCharts!$A480+$A$11,0,1,1)</f>
        <v>41821</v>
      </c>
      <c r="C480" s="3">
        <f ca="1">OFFSET(InputPriceData!G$15,CalculationsAndCharts!$A480+$A$11,IF($C$7,8,0),1,1)</f>
        <v>90470000</v>
      </c>
      <c r="D480" s="4">
        <f ca="1">OFFSET(InputPriceData!C$15,CalculationsAndCharts!$A480+$A$11,IF($C$7,8,0),1,1)</f>
        <v>189.31</v>
      </c>
      <c r="E480" s="4">
        <f ca="1">OFFSET(InputPriceData!D$15,CalculationsAndCharts!$A480+$A$11,IF($C$7,8,0),1,1)</f>
        <v>190.69</v>
      </c>
      <c r="F480" s="4">
        <f ca="1">OFFSET(InputPriceData!E$15,CalculationsAndCharts!$A480+$A$11,IF($C$7,8,0),1,1)</f>
        <v>189.24</v>
      </c>
      <c r="G480" s="4">
        <f ca="1">OFFSET(InputPriceData!F$15,CalculationsAndCharts!$A480+$A$11,IF($C$7,8,0),1,1)</f>
        <v>190.11</v>
      </c>
      <c r="H480" s="342">
        <f t="shared" ca="1" si="50"/>
        <v>188.13350879408523</v>
      </c>
      <c r="I480" s="342">
        <f t="shared" ca="1" si="51"/>
        <v>187.25075414311013</v>
      </c>
      <c r="J480" s="340">
        <f t="shared" ca="1" si="52"/>
        <v>0.88275465097504691</v>
      </c>
      <c r="K480" s="170">
        <f t="shared" ca="1" si="48"/>
        <v>0.77925577381807687</v>
      </c>
      <c r="L480" s="341">
        <f t="shared" ca="1" si="49"/>
        <v>0.68533468188285906</v>
      </c>
      <c r="M480" s="341">
        <f t="shared" ca="1" si="53"/>
        <v>-0.68533468188285906</v>
      </c>
      <c r="N480" s="170"/>
      <c r="O480" s="340"/>
      <c r="P480" s="3">
        <f t="shared" ca="1" si="54"/>
        <v>90470000</v>
      </c>
      <c r="Q480" s="3" t="e">
        <f t="shared" ca="1" si="55"/>
        <v>#N/A</v>
      </c>
      <c r="S480" s="99"/>
      <c r="T480" s="350"/>
      <c r="U480" s="350"/>
      <c r="V480" s="349"/>
      <c r="W480" s="313"/>
      <c r="X480" s="302"/>
      <c r="Y480" s="211"/>
      <c r="Z480" s="320"/>
      <c r="AA480" s="246"/>
      <c r="AB480" s="125"/>
      <c r="AC480" s="125"/>
      <c r="AD480" s="125"/>
      <c r="AE480" s="125"/>
      <c r="AF480" s="125"/>
      <c r="AG480" s="125"/>
      <c r="AH480" s="125"/>
      <c r="AJ480" s="125"/>
      <c r="AK480" s="125"/>
      <c r="AM480" s="246"/>
      <c r="AO480" s="246"/>
      <c r="AP480" s="211"/>
      <c r="AQ480" s="211"/>
      <c r="AR480" s="199"/>
      <c r="AT480" s="225"/>
      <c r="AU480" s="225"/>
      <c r="AV480" s="225"/>
      <c r="AW480" s="99"/>
      <c r="AX480" s="199"/>
      <c r="AY480" s="199"/>
      <c r="AZ480" s="37"/>
      <c r="BA480" s="123"/>
      <c r="BB480" s="211"/>
      <c r="BC480" s="211"/>
      <c r="BD480" s="216"/>
      <c r="BE480" s="216"/>
      <c r="BF480" s="101"/>
      <c r="BG480" s="101"/>
      <c r="BH480" s="99"/>
    </row>
    <row r="481" spans="1:60" x14ac:dyDescent="0.25">
      <c r="A481">
        <v>449</v>
      </c>
      <c r="B481" s="61">
        <f ca="1">OFFSET(InputPriceData!B$15,CalculationsAndCharts!$A481+$A$11,0,1,1)</f>
        <v>41820</v>
      </c>
      <c r="C481" s="3">
        <f ca="1">OFFSET(InputPriceData!G$15,CalculationsAndCharts!$A481+$A$11,IF($C$7,8,0),1,1)</f>
        <v>70201200</v>
      </c>
      <c r="D481" s="4">
        <f ca="1">OFFSET(InputPriceData!C$15,CalculationsAndCharts!$A481+$A$11,IF($C$7,8,0),1,1)</f>
        <v>188.83</v>
      </c>
      <c r="E481" s="4">
        <f ca="1">OFFSET(InputPriceData!D$15,CalculationsAndCharts!$A481+$A$11,IF($C$7,8,0),1,1)</f>
        <v>189.28</v>
      </c>
      <c r="F481" s="4">
        <f ca="1">OFFSET(InputPriceData!E$15,CalculationsAndCharts!$A481+$A$11,IF($C$7,8,0),1,1)</f>
        <v>188.67</v>
      </c>
      <c r="G481" s="4">
        <f ca="1">OFFSET(InputPriceData!F$15,CalculationsAndCharts!$A481+$A$11,IF($C$7,8,0),1,1)</f>
        <v>188.85</v>
      </c>
      <c r="H481" s="342">
        <f t="shared" ca="1" si="50"/>
        <v>187.85115290752594</v>
      </c>
      <c r="I481" s="342">
        <f t="shared" ca="1" si="51"/>
        <v>186.9908227015747</v>
      </c>
      <c r="J481" s="340">
        <f t="shared" ca="1" si="52"/>
        <v>0.86033020595123189</v>
      </c>
      <c r="K481" s="170">
        <f t="shared" ref="K481:K544" ca="1" si="56">J481*J481</f>
        <v>0.74016806327208906</v>
      </c>
      <c r="L481" s="341">
        <f t="shared" ref="L481:L544" ca="1" si="57">SQRT(SUM(OFFSET(K481,0,0,$A$18,1))/$A$18)</f>
        <v>0.6739024697020497</v>
      </c>
      <c r="M481" s="341">
        <f t="shared" ca="1" si="53"/>
        <v>-0.6739024697020497</v>
      </c>
      <c r="N481" s="170"/>
      <c r="O481" s="340"/>
      <c r="P481" s="3">
        <f t="shared" ca="1" si="54"/>
        <v>70201200</v>
      </c>
      <c r="Q481" s="3" t="e">
        <f t="shared" ca="1" si="55"/>
        <v>#N/A</v>
      </c>
      <c r="S481" s="99"/>
      <c r="T481" s="350"/>
      <c r="U481" s="350"/>
      <c r="V481" s="349"/>
      <c r="W481" s="313"/>
      <c r="X481" s="302"/>
      <c r="Y481" s="211"/>
      <c r="Z481" s="320"/>
      <c r="AA481" s="246"/>
      <c r="AB481" s="125"/>
      <c r="AC481" s="125"/>
      <c r="AD481" s="125"/>
      <c r="AE481" s="125"/>
      <c r="AF481" s="125"/>
      <c r="AG481" s="125"/>
      <c r="AH481" s="125"/>
      <c r="AJ481" s="125"/>
      <c r="AK481" s="125"/>
      <c r="AM481" s="246"/>
      <c r="AO481" s="246"/>
      <c r="AP481" s="211"/>
      <c r="AQ481" s="211"/>
      <c r="AR481" s="199"/>
      <c r="AT481" s="225"/>
      <c r="AU481" s="225"/>
      <c r="AV481" s="225"/>
      <c r="AW481" s="99"/>
      <c r="AX481" s="199"/>
      <c r="AY481" s="199"/>
      <c r="AZ481" s="37"/>
      <c r="BA481" s="123"/>
      <c r="BB481" s="211"/>
      <c r="BC481" s="211"/>
      <c r="BD481" s="216"/>
      <c r="BE481" s="216"/>
      <c r="BF481" s="101"/>
      <c r="BG481" s="101"/>
      <c r="BH481" s="99"/>
    </row>
    <row r="482" spans="1:60" x14ac:dyDescent="0.25">
      <c r="A482">
        <v>450</v>
      </c>
      <c r="B482" s="61">
        <f ca="1">OFFSET(InputPriceData!B$15,CalculationsAndCharts!$A482+$A$11,0,1,1)</f>
        <v>41817</v>
      </c>
      <c r="C482" s="3">
        <f ca="1">OFFSET(InputPriceData!G$15,CalculationsAndCharts!$A482+$A$11,IF($C$7,8,0),1,1)</f>
        <v>71445100</v>
      </c>
      <c r="D482" s="4">
        <f ca="1">OFFSET(InputPriceData!C$15,CalculationsAndCharts!$A482+$A$11,IF($C$7,8,0),1,1)</f>
        <v>188.13</v>
      </c>
      <c r="E482" s="4">
        <f ca="1">OFFSET(InputPriceData!D$15,CalculationsAndCharts!$A482+$A$11,IF($C$7,8,0),1,1)</f>
        <v>189</v>
      </c>
      <c r="F482" s="4">
        <f ca="1">OFFSET(InputPriceData!E$15,CalculationsAndCharts!$A482+$A$11,IF($C$7,8,0),1,1)</f>
        <v>188.05</v>
      </c>
      <c r="G482" s="4">
        <f ca="1">OFFSET(InputPriceData!F$15,CalculationsAndCharts!$A482+$A$11,IF($C$7,8,0),1,1)</f>
        <v>188.95</v>
      </c>
      <c r="H482" s="342">
        <f t="shared" ref="H482:H545" ca="1" si="58">IF($A482&gt;$A$8,0,IF($A482=$A$8,$G482,$C$16*$G482+$D$16*H483))</f>
        <v>187.70846046574394</v>
      </c>
      <c r="I482" s="342">
        <f t="shared" ref="I482:I545" ca="1" si="59">IF($A482&gt;$A$8,0,IF($A482=$A$8,$G482,$C$17*$G482+$D$17*I483))</f>
        <v>186.82180658353602</v>
      </c>
      <c r="J482" s="340">
        <f t="shared" ref="J482:J545" ca="1" si="60" xml:space="preserve"> ($C$16 - $C$17)*$G482 + ($C$17*$D$16 - $C$16*$D$17)*$G483 + ($D$16 + $D$17)*J483 - $D$16*$D$17*J484</f>
        <v>0.88665388220788954</v>
      </c>
      <c r="K482" s="170">
        <f t="shared" ca="1" si="56"/>
        <v>0.7861551068343221</v>
      </c>
      <c r="L482" s="341">
        <f t="shared" ca="1" si="57"/>
        <v>0.66283791983404727</v>
      </c>
      <c r="M482" s="341">
        <f t="shared" ref="M482:M545" ca="1" si="61">-L482</f>
        <v>-0.66283791983404727</v>
      </c>
      <c r="N482" s="170"/>
      <c r="O482" s="340"/>
      <c r="P482" s="3">
        <f t="shared" ref="P482:P545" ca="1" si="62">IF(G482&gt;=D482,C482,NA())</f>
        <v>71445100</v>
      </c>
      <c r="Q482" s="3" t="e">
        <f t="shared" ref="Q482:Q545" ca="1" si="63">IF(G482&lt;D482,C482,NA())</f>
        <v>#N/A</v>
      </c>
      <c r="S482" s="99"/>
      <c r="T482" s="350"/>
      <c r="U482" s="350"/>
      <c r="V482" s="349"/>
      <c r="W482" s="313"/>
      <c r="X482" s="302"/>
      <c r="Y482" s="211"/>
      <c r="Z482" s="320"/>
      <c r="AA482" s="246"/>
      <c r="AB482" s="125"/>
      <c r="AC482" s="125"/>
      <c r="AD482" s="125"/>
      <c r="AE482" s="125"/>
      <c r="AF482" s="125"/>
      <c r="AG482" s="125"/>
      <c r="AH482" s="125"/>
      <c r="AJ482" s="125"/>
      <c r="AK482" s="125"/>
      <c r="AM482" s="246"/>
      <c r="AO482" s="246"/>
      <c r="AP482" s="211"/>
      <c r="AQ482" s="211"/>
      <c r="AR482" s="199"/>
      <c r="AT482" s="225"/>
      <c r="AU482" s="225"/>
      <c r="AV482" s="225"/>
      <c r="AW482" s="99"/>
      <c r="AX482" s="199"/>
      <c r="AY482" s="199"/>
      <c r="AZ482" s="37"/>
      <c r="BA482" s="123"/>
      <c r="BB482" s="211"/>
      <c r="BC482" s="211"/>
      <c r="BD482" s="216"/>
      <c r="BE482" s="216"/>
      <c r="BF482" s="101"/>
      <c r="BG482" s="101"/>
      <c r="BH482" s="99"/>
    </row>
    <row r="483" spans="1:60" x14ac:dyDescent="0.25">
      <c r="A483">
        <v>451</v>
      </c>
      <c r="B483" s="61">
        <f ca="1">OFFSET(InputPriceData!B$15,CalculationsAndCharts!$A483+$A$11,0,1,1)</f>
        <v>41816</v>
      </c>
      <c r="C483" s="3">
        <f ca="1">OFFSET(InputPriceData!G$15,CalculationsAndCharts!$A483+$A$11,IF($C$7,8,0),1,1)</f>
        <v>84312000</v>
      </c>
      <c r="D483" s="4">
        <f ca="1">OFFSET(InputPriceData!C$15,CalculationsAndCharts!$A483+$A$11,IF($C$7,8,0),1,1)</f>
        <v>188.74</v>
      </c>
      <c r="E483" s="4">
        <f ca="1">OFFSET(InputPriceData!D$15,CalculationsAndCharts!$A483+$A$11,IF($C$7,8,0),1,1)</f>
        <v>188.76</v>
      </c>
      <c r="F483" s="4">
        <f ca="1">OFFSET(InputPriceData!E$15,CalculationsAndCharts!$A483+$A$11,IF($C$7,8,0),1,1)</f>
        <v>187.31</v>
      </c>
      <c r="G483" s="4">
        <f ca="1">OFFSET(InputPriceData!F$15,CalculationsAndCharts!$A483+$A$11,IF($C$7,8,0),1,1)</f>
        <v>188.58</v>
      </c>
      <c r="H483" s="342">
        <f t="shared" ca="1" si="58"/>
        <v>187.53109767513592</v>
      </c>
      <c r="I483" s="342">
        <f t="shared" ca="1" si="59"/>
        <v>186.62833445476656</v>
      </c>
      <c r="J483" s="340">
        <f t="shared" ca="1" si="60"/>
        <v>0.90276322036933465</v>
      </c>
      <c r="K483" s="170">
        <f t="shared" ca="1" si="56"/>
        <v>0.81498143205161189</v>
      </c>
      <c r="L483" s="341">
        <f t="shared" ca="1" si="57"/>
        <v>0.65097885850953008</v>
      </c>
      <c r="M483" s="341">
        <f t="shared" ca="1" si="61"/>
        <v>-0.65097885850953008</v>
      </c>
      <c r="N483" s="170"/>
      <c r="O483" s="340"/>
      <c r="P483" s="3" t="e">
        <f t="shared" ca="1" si="62"/>
        <v>#N/A</v>
      </c>
      <c r="Q483" s="3">
        <f t="shared" ca="1" si="63"/>
        <v>84312000</v>
      </c>
      <c r="S483" s="99"/>
      <c r="T483" s="350"/>
      <c r="U483" s="350"/>
      <c r="V483" s="349"/>
      <c r="W483" s="313"/>
      <c r="X483" s="302"/>
      <c r="Y483" s="211"/>
      <c r="Z483" s="320"/>
      <c r="AA483" s="246"/>
      <c r="AB483" s="125"/>
      <c r="AC483" s="125"/>
      <c r="AD483" s="125"/>
      <c r="AE483" s="125"/>
      <c r="AF483" s="125"/>
      <c r="AG483" s="125"/>
      <c r="AH483" s="125"/>
      <c r="AJ483" s="125"/>
      <c r="AK483" s="125"/>
      <c r="AM483" s="246"/>
      <c r="AO483" s="246"/>
      <c r="AP483" s="211"/>
      <c r="AQ483" s="211"/>
      <c r="AR483" s="199"/>
      <c r="AT483" s="225"/>
      <c r="AU483" s="225"/>
      <c r="AV483" s="225"/>
      <c r="AW483" s="99"/>
      <c r="AX483" s="199"/>
      <c r="AY483" s="199"/>
      <c r="AZ483" s="37"/>
      <c r="BA483" s="123"/>
      <c r="BB483" s="211"/>
      <c r="BC483" s="211"/>
      <c r="BD483" s="216"/>
      <c r="BE483" s="216"/>
      <c r="BF483" s="101"/>
      <c r="BG483" s="101"/>
      <c r="BH483" s="99"/>
    </row>
    <row r="484" spans="1:60" x14ac:dyDescent="0.25">
      <c r="A484">
        <v>452</v>
      </c>
      <c r="B484" s="61">
        <f ca="1">OFFSET(InputPriceData!B$15,CalculationsAndCharts!$A484+$A$11,0,1,1)</f>
        <v>41815</v>
      </c>
      <c r="C484" s="3">
        <f ca="1">OFFSET(InputPriceData!G$15,CalculationsAndCharts!$A484+$A$11,IF($C$7,8,0),1,1)</f>
        <v>82782000</v>
      </c>
      <c r="D484" s="4">
        <f ca="1">OFFSET(InputPriceData!C$15,CalculationsAndCharts!$A484+$A$11,IF($C$7,8,0),1,1)</f>
        <v>187.47</v>
      </c>
      <c r="E484" s="4">
        <f ca="1">OFFSET(InputPriceData!D$15,CalculationsAndCharts!$A484+$A$11,IF($C$7,8,0),1,1)</f>
        <v>188.91</v>
      </c>
      <c r="F484" s="4">
        <f ca="1">OFFSET(InputPriceData!E$15,CalculationsAndCharts!$A484+$A$11,IF($C$7,8,0),1,1)</f>
        <v>187.43</v>
      </c>
      <c r="G484" s="4">
        <f ca="1">OFFSET(InputPriceData!F$15,CalculationsAndCharts!$A484+$A$11,IF($C$7,8,0),1,1)</f>
        <v>188.71</v>
      </c>
      <c r="H484" s="342">
        <f t="shared" ca="1" si="58"/>
        <v>187.38125448586965</v>
      </c>
      <c r="I484" s="342">
        <f t="shared" ca="1" si="59"/>
        <v>186.45091031429081</v>
      </c>
      <c r="J484" s="340">
        <f t="shared" ca="1" si="60"/>
        <v>0.93034417157880522</v>
      </c>
      <c r="K484" s="170">
        <f t="shared" ca="1" si="56"/>
        <v>0.86554027759065333</v>
      </c>
      <c r="L484" s="341">
        <f t="shared" ca="1" si="57"/>
        <v>0.63866083266512064</v>
      </c>
      <c r="M484" s="341">
        <f t="shared" ca="1" si="61"/>
        <v>-0.63866083266512064</v>
      </c>
      <c r="N484" s="170"/>
      <c r="O484" s="340"/>
      <c r="P484" s="3">
        <f t="shared" ca="1" si="62"/>
        <v>82782000</v>
      </c>
      <c r="Q484" s="3" t="e">
        <f t="shared" ca="1" si="63"/>
        <v>#N/A</v>
      </c>
      <c r="S484" s="99"/>
      <c r="T484" s="350"/>
      <c r="U484" s="350"/>
      <c r="V484" s="349"/>
      <c r="W484" s="313"/>
      <c r="X484" s="302"/>
      <c r="Y484" s="211"/>
      <c r="Z484" s="320"/>
      <c r="AA484" s="246"/>
      <c r="AB484" s="125"/>
      <c r="AC484" s="125"/>
      <c r="AD484" s="125"/>
      <c r="AE484" s="125"/>
      <c r="AF484" s="125"/>
      <c r="AG484" s="125"/>
      <c r="AH484" s="125"/>
      <c r="AJ484" s="125"/>
      <c r="AK484" s="125"/>
      <c r="AM484" s="246"/>
      <c r="AO484" s="246"/>
      <c r="AP484" s="211"/>
      <c r="AQ484" s="211"/>
      <c r="AR484" s="199"/>
      <c r="AT484" s="225"/>
      <c r="AU484" s="225"/>
      <c r="AV484" s="225"/>
      <c r="AW484" s="99"/>
      <c r="AX484" s="199"/>
      <c r="AY484" s="199"/>
      <c r="AZ484" s="37"/>
      <c r="BA484" s="123"/>
      <c r="BB484" s="211"/>
      <c r="BC484" s="211"/>
      <c r="BD484" s="216"/>
      <c r="BE484" s="216"/>
      <c r="BF484" s="101"/>
      <c r="BG484" s="101"/>
      <c r="BH484" s="99"/>
    </row>
    <row r="485" spans="1:60" x14ac:dyDescent="0.25">
      <c r="A485">
        <v>453</v>
      </c>
      <c r="B485" s="61">
        <f ca="1">OFFSET(InputPriceData!B$15,CalculationsAndCharts!$A485+$A$11,0,1,1)</f>
        <v>41814</v>
      </c>
      <c r="C485" s="3">
        <f ca="1">OFFSET(InputPriceData!G$15,CalculationsAndCharts!$A485+$A$11,IF($C$7,8,0),1,1)</f>
        <v>96237000</v>
      </c>
      <c r="D485" s="4">
        <f ca="1">OFFSET(InputPriceData!C$15,CalculationsAndCharts!$A485+$A$11,IF($C$7,8,0),1,1)</f>
        <v>188.67</v>
      </c>
      <c r="E485" s="4">
        <f ca="1">OFFSET(InputPriceData!D$15,CalculationsAndCharts!$A485+$A$11,IF($C$7,8,0),1,1)</f>
        <v>189.6</v>
      </c>
      <c r="F485" s="4">
        <f ca="1">OFFSET(InputPriceData!E$15,CalculationsAndCharts!$A485+$A$11,IF($C$7,8,0),1,1)</f>
        <v>187.65</v>
      </c>
      <c r="G485" s="4">
        <f ca="1">OFFSET(InputPriceData!F$15,CalculationsAndCharts!$A485+$A$11,IF($C$7,8,0),1,1)</f>
        <v>187.86</v>
      </c>
      <c r="H485" s="342">
        <f t="shared" ca="1" si="58"/>
        <v>187.19143369813673</v>
      </c>
      <c r="I485" s="342">
        <f t="shared" ca="1" si="59"/>
        <v>186.24553852468091</v>
      </c>
      <c r="J485" s="340">
        <f t="shared" ca="1" si="60"/>
        <v>0.94589517345582341</v>
      </c>
      <c r="K485" s="170">
        <f t="shared" ca="1" si="56"/>
        <v>0.89471767916702227</v>
      </c>
      <c r="L485" s="341">
        <f t="shared" ca="1" si="57"/>
        <v>0.62519177793346237</v>
      </c>
      <c r="M485" s="341">
        <f t="shared" ca="1" si="61"/>
        <v>-0.62519177793346237</v>
      </c>
      <c r="N485" s="170"/>
      <c r="O485" s="340"/>
      <c r="P485" s="3" t="e">
        <f t="shared" ca="1" si="62"/>
        <v>#N/A</v>
      </c>
      <c r="Q485" s="3">
        <f t="shared" ca="1" si="63"/>
        <v>96237000</v>
      </c>
      <c r="S485" s="99"/>
      <c r="T485" s="350"/>
      <c r="U485" s="350"/>
      <c r="V485" s="349"/>
      <c r="W485" s="313"/>
      <c r="X485" s="302"/>
      <c r="Y485" s="211"/>
      <c r="Z485" s="320"/>
      <c r="AA485" s="246"/>
      <c r="AB485" s="125"/>
      <c r="AC485" s="125"/>
      <c r="AD485" s="125"/>
      <c r="AE485" s="125"/>
      <c r="AF485" s="125"/>
      <c r="AG485" s="125"/>
      <c r="AH485" s="125"/>
      <c r="AJ485" s="125"/>
      <c r="AK485" s="125"/>
      <c r="AM485" s="246"/>
      <c r="AO485" s="246"/>
      <c r="AP485" s="211"/>
      <c r="AQ485" s="211"/>
      <c r="AR485" s="199"/>
      <c r="AT485" s="225"/>
      <c r="AU485" s="225"/>
      <c r="AV485" s="225"/>
      <c r="AW485" s="99"/>
      <c r="AX485" s="199"/>
      <c r="AY485" s="199"/>
      <c r="AZ485" s="37"/>
      <c r="BA485" s="123"/>
      <c r="BB485" s="211"/>
      <c r="BC485" s="211"/>
      <c r="BD485" s="216"/>
      <c r="BE485" s="216"/>
      <c r="BF485" s="101"/>
      <c r="BG485" s="101"/>
      <c r="BH485" s="99"/>
    </row>
    <row r="486" spans="1:60" x14ac:dyDescent="0.25">
      <c r="A486">
        <v>454</v>
      </c>
      <c r="B486" s="61">
        <f ca="1">OFFSET(InputPriceData!B$15,CalculationsAndCharts!$A486+$A$11,0,1,1)</f>
        <v>41813</v>
      </c>
      <c r="C486" s="3">
        <f ca="1">OFFSET(InputPriceData!G$15,CalculationsAndCharts!$A486+$A$11,IF($C$7,8,0),1,1)</f>
        <v>70611000</v>
      </c>
      <c r="D486" s="4">
        <f ca="1">OFFSET(InputPriceData!C$15,CalculationsAndCharts!$A486+$A$11,IF($C$7,8,0),1,1)</f>
        <v>189.11</v>
      </c>
      <c r="E486" s="4">
        <f ca="1">OFFSET(InputPriceData!D$15,CalculationsAndCharts!$A486+$A$11,IF($C$7,8,0),1,1)</f>
        <v>189.17</v>
      </c>
      <c r="F486" s="4">
        <f ca="1">OFFSET(InputPriceData!E$15,CalculationsAndCharts!$A486+$A$11,IF($C$7,8,0),1,1)</f>
        <v>188.66</v>
      </c>
      <c r="G486" s="4">
        <f ca="1">OFFSET(InputPriceData!F$15,CalculationsAndCharts!$A486+$A$11,IF($C$7,8,0),1,1)</f>
        <v>189</v>
      </c>
      <c r="H486" s="342">
        <f t="shared" ca="1" si="58"/>
        <v>187.09592422644201</v>
      </c>
      <c r="I486" s="342">
        <f t="shared" ca="1" si="59"/>
        <v>186.09876929965191</v>
      </c>
      <c r="J486" s="340">
        <f t="shared" ca="1" si="60"/>
        <v>0.99715492679008177</v>
      </c>
      <c r="K486" s="170">
        <f t="shared" ca="1" si="56"/>
        <v>0.99431794802173334</v>
      </c>
      <c r="L486" s="341">
        <f t="shared" ca="1" si="57"/>
        <v>0.61072394219755033</v>
      </c>
      <c r="M486" s="341">
        <f t="shared" ca="1" si="61"/>
        <v>-0.61072394219755033</v>
      </c>
      <c r="N486" s="170"/>
      <c r="O486" s="340"/>
      <c r="P486" s="3" t="e">
        <f t="shared" ca="1" si="62"/>
        <v>#N/A</v>
      </c>
      <c r="Q486" s="3">
        <f t="shared" ca="1" si="63"/>
        <v>70611000</v>
      </c>
      <c r="S486" s="99"/>
      <c r="T486" s="350"/>
      <c r="U486" s="350"/>
      <c r="V486" s="349"/>
      <c r="W486" s="313"/>
      <c r="X486" s="302"/>
      <c r="Y486" s="211"/>
      <c r="Z486" s="320"/>
      <c r="AA486" s="246"/>
      <c r="AB486" s="125"/>
      <c r="AC486" s="125"/>
      <c r="AD486" s="125"/>
      <c r="AE486" s="125"/>
      <c r="AF486" s="125"/>
      <c r="AG486" s="125"/>
      <c r="AH486" s="125"/>
      <c r="AJ486" s="125"/>
      <c r="AK486" s="125"/>
      <c r="AM486" s="246"/>
      <c r="AO486" s="246"/>
      <c r="AP486" s="211"/>
      <c r="AQ486" s="211"/>
      <c r="AR486" s="199"/>
      <c r="AT486" s="225"/>
      <c r="AU486" s="225"/>
      <c r="AV486" s="225"/>
      <c r="AW486" s="99"/>
      <c r="AX486" s="199"/>
      <c r="AY486" s="199"/>
      <c r="AZ486" s="37"/>
      <c r="BA486" s="123"/>
      <c r="BB486" s="211"/>
      <c r="BC486" s="211"/>
      <c r="BD486" s="216"/>
      <c r="BE486" s="216"/>
      <c r="BF486" s="101"/>
      <c r="BG486" s="101"/>
      <c r="BH486" s="99"/>
    </row>
    <row r="487" spans="1:60" x14ac:dyDescent="0.25">
      <c r="A487">
        <v>455</v>
      </c>
      <c r="B487" s="61">
        <f ca="1">OFFSET(InputPriceData!B$15,CalculationsAndCharts!$A487+$A$11,0,1,1)</f>
        <v>41810</v>
      </c>
      <c r="C487" s="3">
        <f ca="1">OFFSET(InputPriceData!G$15,CalculationsAndCharts!$A487+$A$11,IF($C$7,8,0),1,1)</f>
        <v>100587000</v>
      </c>
      <c r="D487" s="4">
        <f ca="1">OFFSET(InputPriceData!C$15,CalculationsAndCharts!$A487+$A$11,IF($C$7,8,0),1,1)</f>
        <v>189.15</v>
      </c>
      <c r="E487" s="4">
        <f ca="1">OFFSET(InputPriceData!D$15,CalculationsAndCharts!$A487+$A$11,IF($C$7,8,0),1,1)</f>
        <v>189.22</v>
      </c>
      <c r="F487" s="4">
        <f ca="1">OFFSET(InputPriceData!E$15,CalculationsAndCharts!$A487+$A$11,IF($C$7,8,0),1,1)</f>
        <v>188.83</v>
      </c>
      <c r="G487" s="4">
        <f ca="1">OFFSET(InputPriceData!F$15,CalculationsAndCharts!$A487+$A$11,IF($C$7,8,0),1,1)</f>
        <v>189.06</v>
      </c>
      <c r="H487" s="342">
        <f t="shared" ca="1" si="58"/>
        <v>186.82391340164801</v>
      </c>
      <c r="I487" s="342">
        <f t="shared" ca="1" si="59"/>
        <v>185.83502105416574</v>
      </c>
      <c r="J487" s="340">
        <f t="shared" ca="1" si="60"/>
        <v>0.9888923474822735</v>
      </c>
      <c r="K487" s="170">
        <f t="shared" ca="1" si="56"/>
        <v>0.97790807490900156</v>
      </c>
      <c r="L487" s="341">
        <f t="shared" ca="1" si="57"/>
        <v>0.59467027883935586</v>
      </c>
      <c r="M487" s="341">
        <f t="shared" ca="1" si="61"/>
        <v>-0.59467027883935586</v>
      </c>
      <c r="N487" s="170"/>
      <c r="O487" s="340"/>
      <c r="P487" s="3" t="e">
        <f t="shared" ca="1" si="62"/>
        <v>#N/A</v>
      </c>
      <c r="Q487" s="3">
        <f t="shared" ca="1" si="63"/>
        <v>100587000</v>
      </c>
      <c r="S487" s="99"/>
      <c r="T487" s="350"/>
      <c r="U487" s="350"/>
      <c r="V487" s="349"/>
      <c r="W487" s="313"/>
      <c r="X487" s="302"/>
      <c r="Y487" s="211"/>
      <c r="Z487" s="320"/>
      <c r="AA487" s="246"/>
      <c r="AB487" s="125"/>
      <c r="AC487" s="125"/>
      <c r="AD487" s="125"/>
      <c r="AE487" s="125"/>
      <c r="AF487" s="125"/>
      <c r="AG487" s="125"/>
      <c r="AH487" s="125"/>
      <c r="AJ487" s="125"/>
      <c r="AK487" s="125"/>
      <c r="AM487" s="246"/>
      <c r="AO487" s="246"/>
      <c r="AP487" s="211"/>
      <c r="AQ487" s="211"/>
      <c r="AR487" s="199"/>
      <c r="AT487" s="225"/>
      <c r="AU487" s="225"/>
      <c r="AV487" s="225"/>
      <c r="AW487" s="99"/>
      <c r="AX487" s="199"/>
      <c r="AY487" s="199"/>
      <c r="AZ487" s="37"/>
      <c r="BA487" s="123"/>
      <c r="BB487" s="211"/>
      <c r="BC487" s="211"/>
      <c r="BD487" s="216"/>
      <c r="BE487" s="216"/>
      <c r="BF487" s="101"/>
      <c r="BG487" s="101"/>
      <c r="BH487" s="99"/>
    </row>
    <row r="488" spans="1:60" x14ac:dyDescent="0.25">
      <c r="A488">
        <v>456</v>
      </c>
      <c r="B488" s="61">
        <f ca="1">OFFSET(InputPriceData!B$15,CalculationsAndCharts!$A488+$A$11,0,1,1)</f>
        <v>41809</v>
      </c>
      <c r="C488" s="3">
        <f ca="1">OFFSET(InputPriceData!G$15,CalculationsAndCharts!$A488+$A$11,IF($C$7,8,0),1,1)</f>
        <v>85929000</v>
      </c>
      <c r="D488" s="4">
        <f ca="1">OFFSET(InputPriceData!C$15,CalculationsAndCharts!$A488+$A$11,IF($C$7,8,0),1,1)</f>
        <v>188.63</v>
      </c>
      <c r="E488" s="4">
        <f ca="1">OFFSET(InputPriceData!D$15,CalculationsAndCharts!$A488+$A$11,IF($C$7,8,0),1,1)</f>
        <v>188.79</v>
      </c>
      <c r="F488" s="4">
        <f ca="1">OFFSET(InputPriceData!E$15,CalculationsAndCharts!$A488+$A$11,IF($C$7,8,0),1,1)</f>
        <v>188.03</v>
      </c>
      <c r="G488" s="4">
        <f ca="1">OFFSET(InputPriceData!F$15,CalculationsAndCharts!$A488+$A$11,IF($C$7,8,0),1,1)</f>
        <v>188.68</v>
      </c>
      <c r="H488" s="342">
        <f t="shared" ca="1" si="58"/>
        <v>186.50447245902632</v>
      </c>
      <c r="I488" s="342">
        <f t="shared" ca="1" si="59"/>
        <v>185.54184114999899</v>
      </c>
      <c r="J488" s="340">
        <f t="shared" ca="1" si="60"/>
        <v>0.96263130902731353</v>
      </c>
      <c r="K488" s="170">
        <f t="shared" ca="1" si="56"/>
        <v>0.92665903711963915</v>
      </c>
      <c r="L488" s="341">
        <f t="shared" ca="1" si="57"/>
        <v>0.57970661580375449</v>
      </c>
      <c r="M488" s="341">
        <f t="shared" ca="1" si="61"/>
        <v>-0.57970661580375449</v>
      </c>
      <c r="N488" s="170"/>
      <c r="O488" s="340"/>
      <c r="P488" s="3">
        <f t="shared" ca="1" si="62"/>
        <v>85929000</v>
      </c>
      <c r="Q488" s="3" t="e">
        <f t="shared" ca="1" si="63"/>
        <v>#N/A</v>
      </c>
      <c r="S488" s="99"/>
      <c r="T488" s="350"/>
      <c r="U488" s="350"/>
      <c r="V488" s="349"/>
      <c r="W488" s="313"/>
      <c r="X488" s="302"/>
      <c r="Y488" s="211"/>
      <c r="Z488" s="320"/>
      <c r="AA488" s="246"/>
      <c r="AB488" s="125"/>
      <c r="AC488" s="125"/>
      <c r="AD488" s="125"/>
      <c r="AE488" s="125"/>
      <c r="AF488" s="125"/>
      <c r="AG488" s="125"/>
      <c r="AH488" s="125"/>
      <c r="AJ488" s="125"/>
      <c r="AK488" s="125"/>
      <c r="AM488" s="246"/>
      <c r="AO488" s="246"/>
      <c r="AP488" s="211"/>
      <c r="AQ488" s="211"/>
      <c r="AR488" s="199"/>
      <c r="AT488" s="225"/>
      <c r="AU488" s="225"/>
      <c r="AV488" s="225"/>
      <c r="AW488" s="99"/>
      <c r="AX488" s="199"/>
      <c r="AY488" s="199"/>
      <c r="AZ488" s="37"/>
      <c r="BA488" s="123"/>
      <c r="BB488" s="211"/>
      <c r="BC488" s="211"/>
      <c r="BD488" s="216"/>
      <c r="BE488" s="216"/>
      <c r="BF488" s="101"/>
      <c r="BG488" s="101"/>
      <c r="BH488" s="99"/>
    </row>
    <row r="489" spans="1:60" x14ac:dyDescent="0.25">
      <c r="A489">
        <v>457</v>
      </c>
      <c r="B489" s="61">
        <f ca="1">OFFSET(InputPriceData!B$15,CalculationsAndCharts!$A489+$A$11,0,1,1)</f>
        <v>41808</v>
      </c>
      <c r="C489" s="3">
        <f ca="1">OFFSET(InputPriceData!G$15,CalculationsAndCharts!$A489+$A$11,IF($C$7,8,0),1,1)</f>
        <v>105267000</v>
      </c>
      <c r="D489" s="4">
        <f ca="1">OFFSET(InputPriceData!C$15,CalculationsAndCharts!$A489+$A$11,IF($C$7,8,0),1,1)</f>
        <v>187.09</v>
      </c>
      <c r="E489" s="4">
        <f ca="1">OFFSET(InputPriceData!D$15,CalculationsAndCharts!$A489+$A$11,IF($C$7,8,0),1,1)</f>
        <v>188.57</v>
      </c>
      <c r="F489" s="4">
        <f ca="1">OFFSET(InputPriceData!E$15,CalculationsAndCharts!$A489+$A$11,IF($C$7,8,0),1,1)</f>
        <v>186.68</v>
      </c>
      <c r="G489" s="4">
        <f ca="1">OFFSET(InputPriceData!F$15,CalculationsAndCharts!$A489+$A$11,IF($C$7,8,0),1,1)</f>
        <v>188.47</v>
      </c>
      <c r="H489" s="342">
        <f t="shared" ca="1" si="58"/>
        <v>186.19368281031578</v>
      </c>
      <c r="I489" s="342">
        <f t="shared" ca="1" si="59"/>
        <v>185.25655398181709</v>
      </c>
      <c r="J489" s="340">
        <f t="shared" ca="1" si="60"/>
        <v>0.93712882849869672</v>
      </c>
      <c r="K489" s="170">
        <f t="shared" ca="1" si="56"/>
        <v>0.87821044120333969</v>
      </c>
      <c r="L489" s="341">
        <f t="shared" ca="1" si="57"/>
        <v>0.56513190158825333</v>
      </c>
      <c r="M489" s="341">
        <f t="shared" ca="1" si="61"/>
        <v>-0.56513190158825333</v>
      </c>
      <c r="N489" s="170"/>
      <c r="O489" s="340"/>
      <c r="P489" s="3">
        <f t="shared" ca="1" si="62"/>
        <v>105267000</v>
      </c>
      <c r="Q489" s="3" t="e">
        <f t="shared" ca="1" si="63"/>
        <v>#N/A</v>
      </c>
      <c r="S489" s="99"/>
      <c r="T489" s="350"/>
      <c r="U489" s="350"/>
      <c r="V489" s="349"/>
      <c r="W489" s="313"/>
      <c r="X489" s="302"/>
      <c r="Y489" s="211"/>
      <c r="Z489" s="320"/>
      <c r="AA489" s="246"/>
      <c r="AB489" s="125"/>
      <c r="AC489" s="125"/>
      <c r="AD489" s="125"/>
      <c r="AE489" s="125"/>
      <c r="AF489" s="125"/>
      <c r="AG489" s="125"/>
      <c r="AH489" s="125"/>
      <c r="AJ489" s="125"/>
      <c r="AK489" s="125"/>
      <c r="AM489" s="246"/>
      <c r="AO489" s="246"/>
      <c r="AP489" s="211"/>
      <c r="AQ489" s="211"/>
      <c r="AR489" s="199"/>
      <c r="AT489" s="225"/>
      <c r="AU489" s="225"/>
      <c r="AV489" s="225"/>
      <c r="AW489" s="99"/>
      <c r="AX489" s="199"/>
      <c r="AY489" s="199"/>
      <c r="AZ489" s="37"/>
      <c r="BA489" s="123"/>
      <c r="BB489" s="211"/>
      <c r="BC489" s="211"/>
      <c r="BD489" s="216"/>
      <c r="BE489" s="216"/>
      <c r="BF489" s="101"/>
      <c r="BG489" s="101"/>
      <c r="BH489" s="99"/>
    </row>
    <row r="490" spans="1:60" x14ac:dyDescent="0.25">
      <c r="A490">
        <v>458</v>
      </c>
      <c r="B490" s="61">
        <f ca="1">OFFSET(InputPriceData!B$15,CalculationsAndCharts!$A490+$A$11,0,1,1)</f>
        <v>41807</v>
      </c>
      <c r="C490" s="3">
        <f ca="1">OFFSET(InputPriceData!G$15,CalculationsAndCharts!$A490+$A$11,IF($C$7,8,0),1,1)</f>
        <v>84834000</v>
      </c>
      <c r="D490" s="4">
        <f ca="1">OFFSET(InputPriceData!C$15,CalculationsAndCharts!$A490+$A$11,IF($C$7,8,0),1,1)</f>
        <v>186.32</v>
      </c>
      <c r="E490" s="4">
        <f ca="1">OFFSET(InputPriceData!D$15,CalculationsAndCharts!$A490+$A$11,IF($C$7,8,0),1,1)</f>
        <v>187.23</v>
      </c>
      <c r="F490" s="4">
        <f ca="1">OFFSET(InputPriceData!E$15,CalculationsAndCharts!$A490+$A$11,IF($C$7,8,0),1,1)</f>
        <v>186.11</v>
      </c>
      <c r="G490" s="4">
        <f ca="1">OFFSET(InputPriceData!F$15,CalculationsAndCharts!$A490+$A$11,IF($C$7,8,0),1,1)</f>
        <v>187.09</v>
      </c>
      <c r="H490" s="342">
        <f t="shared" ca="1" si="58"/>
        <v>185.86849464036089</v>
      </c>
      <c r="I490" s="342">
        <f t="shared" ca="1" si="59"/>
        <v>184.96442252561863</v>
      </c>
      <c r="J490" s="340">
        <f t="shared" ca="1" si="60"/>
        <v>0.90407211474225746</v>
      </c>
      <c r="K490" s="170">
        <f t="shared" ca="1" si="56"/>
        <v>0.81734638865453757</v>
      </c>
      <c r="L490" s="341">
        <f t="shared" ca="1" si="57"/>
        <v>0.55206844082096329</v>
      </c>
      <c r="M490" s="341">
        <f t="shared" ca="1" si="61"/>
        <v>-0.55206844082096329</v>
      </c>
      <c r="N490" s="170"/>
      <c r="O490" s="340"/>
      <c r="P490" s="3">
        <f t="shared" ca="1" si="62"/>
        <v>84834000</v>
      </c>
      <c r="Q490" s="3" t="e">
        <f t="shared" ca="1" si="63"/>
        <v>#N/A</v>
      </c>
      <c r="S490" s="99"/>
      <c r="T490" s="350"/>
      <c r="U490" s="350"/>
      <c r="V490" s="349"/>
      <c r="W490" s="313"/>
      <c r="X490" s="302"/>
      <c r="Y490" s="211"/>
      <c r="Z490" s="320"/>
      <c r="AA490" s="246"/>
      <c r="AB490" s="125"/>
      <c r="AC490" s="125"/>
      <c r="AD490" s="125"/>
      <c r="AE490" s="125"/>
      <c r="AF490" s="125"/>
      <c r="AG490" s="125"/>
      <c r="AH490" s="125"/>
      <c r="AJ490" s="125"/>
      <c r="AK490" s="125"/>
      <c r="AM490" s="246"/>
      <c r="AO490" s="246"/>
      <c r="AP490" s="211"/>
      <c r="AQ490" s="211"/>
      <c r="AR490" s="199"/>
      <c r="AT490" s="225"/>
      <c r="AU490" s="225"/>
      <c r="AV490" s="225"/>
      <c r="AW490" s="99"/>
      <c r="AX490" s="199"/>
      <c r="AY490" s="199"/>
      <c r="AZ490" s="37"/>
      <c r="BA490" s="123"/>
      <c r="BB490" s="211"/>
      <c r="BC490" s="211"/>
      <c r="BD490" s="216"/>
      <c r="BE490" s="216"/>
      <c r="BF490" s="101"/>
      <c r="BG490" s="101"/>
      <c r="BH490" s="99"/>
    </row>
    <row r="491" spans="1:60" x14ac:dyDescent="0.25">
      <c r="A491">
        <v>459</v>
      </c>
      <c r="B491" s="61">
        <f ca="1">OFFSET(InputPriceData!B$15,CalculationsAndCharts!$A491+$A$11,0,1,1)</f>
        <v>41806</v>
      </c>
      <c r="C491" s="3">
        <f ca="1">OFFSET(InputPriceData!G$15,CalculationsAndCharts!$A491+$A$11,IF($C$7,8,0),1,1)</f>
        <v>87424000</v>
      </c>
      <c r="D491" s="4">
        <f ca="1">OFFSET(InputPriceData!C$15,CalculationsAndCharts!$A491+$A$11,IF($C$7,8,0),1,1)</f>
        <v>186.19</v>
      </c>
      <c r="E491" s="4">
        <f ca="1">OFFSET(InputPriceData!D$15,CalculationsAndCharts!$A491+$A$11,IF($C$7,8,0),1,1)</f>
        <v>186.97</v>
      </c>
      <c r="F491" s="4">
        <f ca="1">OFFSET(InputPriceData!E$15,CalculationsAndCharts!$A491+$A$11,IF($C$7,8,0),1,1)</f>
        <v>185.97</v>
      </c>
      <c r="G491" s="4">
        <f ca="1">OFFSET(InputPriceData!F$15,CalculationsAndCharts!$A491+$A$11,IF($C$7,8,0),1,1)</f>
        <v>186.58</v>
      </c>
      <c r="H491" s="342">
        <f t="shared" ca="1" si="58"/>
        <v>185.69399387469818</v>
      </c>
      <c r="I491" s="342">
        <f t="shared" ca="1" si="59"/>
        <v>184.77118820976577</v>
      </c>
      <c r="J491" s="340">
        <f t="shared" ca="1" si="60"/>
        <v>0.9228056649323807</v>
      </c>
      <c r="K491" s="170">
        <f t="shared" ca="1" si="56"/>
        <v>0.85157029523129324</v>
      </c>
      <c r="L491" s="341">
        <f t="shared" ca="1" si="57"/>
        <v>0.54206588467578198</v>
      </c>
      <c r="M491" s="341">
        <f t="shared" ca="1" si="61"/>
        <v>-0.54206588467578198</v>
      </c>
      <c r="N491" s="170"/>
      <c r="O491" s="340"/>
      <c r="P491" s="3">
        <f t="shared" ca="1" si="62"/>
        <v>87424000</v>
      </c>
      <c r="Q491" s="3" t="e">
        <f t="shared" ca="1" si="63"/>
        <v>#N/A</v>
      </c>
      <c r="S491" s="99"/>
      <c r="T491" s="350"/>
      <c r="U491" s="350"/>
      <c r="V491" s="349"/>
      <c r="W491" s="313"/>
      <c r="X491" s="302"/>
      <c r="Y491" s="211"/>
      <c r="Z491" s="320"/>
      <c r="AA491" s="246"/>
      <c r="AB491" s="125"/>
      <c r="AC491" s="125"/>
      <c r="AD491" s="125"/>
      <c r="AE491" s="125"/>
      <c r="AF491" s="125"/>
      <c r="AG491" s="125"/>
      <c r="AH491" s="125"/>
      <c r="AJ491" s="125"/>
      <c r="AK491" s="125"/>
      <c r="AM491" s="246"/>
      <c r="AO491" s="246"/>
      <c r="AP491" s="211"/>
      <c r="AQ491" s="211"/>
      <c r="AR491" s="199"/>
      <c r="AT491" s="225"/>
      <c r="AU491" s="225"/>
      <c r="AV491" s="225"/>
      <c r="AW491" s="99"/>
      <c r="AX491" s="199"/>
      <c r="AY491" s="199"/>
      <c r="AZ491" s="37"/>
      <c r="BA491" s="123"/>
      <c r="BB491" s="211"/>
      <c r="BC491" s="211"/>
      <c r="BD491" s="216"/>
      <c r="BE491" s="216"/>
      <c r="BF491" s="101"/>
      <c r="BG491" s="101"/>
      <c r="BH491" s="99"/>
    </row>
    <row r="492" spans="1:60" x14ac:dyDescent="0.25">
      <c r="A492">
        <v>460</v>
      </c>
      <c r="B492" s="61">
        <f ca="1">OFFSET(InputPriceData!B$15,CalculationsAndCharts!$A492+$A$11,0,1,1)</f>
        <v>41803</v>
      </c>
      <c r="C492" s="3">
        <f ca="1">OFFSET(InputPriceData!G$15,CalculationsAndCharts!$A492+$A$11,IF($C$7,8,0),1,1)</f>
        <v>82017000</v>
      </c>
      <c r="D492" s="4">
        <f ca="1">OFFSET(InputPriceData!C$15,CalculationsAndCharts!$A492+$A$11,IF($C$7,8,0),1,1)</f>
        <v>186.22</v>
      </c>
      <c r="E492" s="4">
        <f ca="1">OFFSET(InputPriceData!D$15,CalculationsAndCharts!$A492+$A$11,IF($C$7,8,0),1,1)</f>
        <v>186.6</v>
      </c>
      <c r="F492" s="4">
        <f ca="1">OFFSET(InputPriceData!E$15,CalculationsAndCharts!$A492+$A$11,IF($C$7,8,0),1,1)</f>
        <v>185.62</v>
      </c>
      <c r="G492" s="4">
        <f ca="1">OFFSET(InputPriceData!F$15,CalculationsAndCharts!$A492+$A$11,IF($C$7,8,0),1,1)</f>
        <v>186.42</v>
      </c>
      <c r="H492" s="342">
        <f t="shared" ca="1" si="58"/>
        <v>185.56742157108366</v>
      </c>
      <c r="I492" s="342">
        <f t="shared" ca="1" si="59"/>
        <v>184.60675077428994</v>
      </c>
      <c r="J492" s="340">
        <f t="shared" ca="1" si="60"/>
        <v>0.9606707967936724</v>
      </c>
      <c r="K492" s="170">
        <f t="shared" ca="1" si="56"/>
        <v>0.92288837981218941</v>
      </c>
      <c r="L492" s="341">
        <f t="shared" ca="1" si="57"/>
        <v>0.53242767424374871</v>
      </c>
      <c r="M492" s="341">
        <f t="shared" ca="1" si="61"/>
        <v>-0.53242767424374871</v>
      </c>
      <c r="N492" s="170"/>
      <c r="O492" s="340"/>
      <c r="P492" s="3">
        <f t="shared" ca="1" si="62"/>
        <v>82017000</v>
      </c>
      <c r="Q492" s="3" t="e">
        <f t="shared" ca="1" si="63"/>
        <v>#N/A</v>
      </c>
      <c r="S492" s="99"/>
      <c r="T492" s="350"/>
      <c r="U492" s="350"/>
      <c r="V492" s="349"/>
      <c r="W492" s="313"/>
      <c r="X492" s="302"/>
      <c r="Y492" s="211"/>
      <c r="Z492" s="320"/>
      <c r="AA492" s="246"/>
      <c r="AB492" s="125"/>
      <c r="AC492" s="125"/>
      <c r="AD492" s="125"/>
      <c r="AE492" s="125"/>
      <c r="AF492" s="125"/>
      <c r="AG492" s="125"/>
      <c r="AH492" s="125"/>
      <c r="AJ492" s="125"/>
      <c r="AK492" s="125"/>
      <c r="AM492" s="246"/>
      <c r="AO492" s="246"/>
      <c r="AP492" s="211"/>
      <c r="AQ492" s="211"/>
      <c r="AR492" s="199"/>
      <c r="AT492" s="225"/>
      <c r="AU492" s="225"/>
      <c r="AV492" s="225"/>
      <c r="AW492" s="99"/>
      <c r="AX492" s="199"/>
      <c r="AY492" s="199"/>
      <c r="AZ492" s="37"/>
      <c r="BA492" s="123"/>
      <c r="BB492" s="211"/>
      <c r="BC492" s="211"/>
      <c r="BD492" s="216"/>
      <c r="BE492" s="216"/>
      <c r="BF492" s="101"/>
      <c r="BG492" s="101"/>
      <c r="BH492" s="99"/>
    </row>
    <row r="493" spans="1:60" x14ac:dyDescent="0.25">
      <c r="A493">
        <v>461</v>
      </c>
      <c r="B493" s="61">
        <f ca="1">OFFSET(InputPriceData!B$15,CalculationsAndCharts!$A493+$A$11,0,1,1)</f>
        <v>41802</v>
      </c>
      <c r="C493" s="3">
        <f ca="1">OFFSET(InputPriceData!G$15,CalculationsAndCharts!$A493+$A$11,IF($C$7,8,0),1,1)</f>
        <v>106350000</v>
      </c>
      <c r="D493" s="4">
        <f ca="1">OFFSET(InputPriceData!C$15,CalculationsAndCharts!$A493+$A$11,IF($C$7,8,0),1,1)</f>
        <v>186.96</v>
      </c>
      <c r="E493" s="4">
        <f ca="1">OFFSET(InputPriceData!D$15,CalculationsAndCharts!$A493+$A$11,IF($C$7,8,0),1,1)</f>
        <v>187.06</v>
      </c>
      <c r="F493" s="4">
        <f ca="1">OFFSET(InputPriceData!E$15,CalculationsAndCharts!$A493+$A$11,IF($C$7,8,0),1,1)</f>
        <v>185.44</v>
      </c>
      <c r="G493" s="4">
        <f ca="1">OFFSET(InputPriceData!F$15,CalculationsAndCharts!$A493+$A$11,IF($C$7,8,0),1,1)</f>
        <v>185.85</v>
      </c>
      <c r="H493" s="342">
        <f t="shared" ca="1" si="58"/>
        <v>185.44562465266702</v>
      </c>
      <c r="I493" s="342">
        <f t="shared" ca="1" si="59"/>
        <v>184.44190993558902</v>
      </c>
      <c r="J493" s="340">
        <f t="shared" ca="1" si="60"/>
        <v>1.0037147170779637</v>
      </c>
      <c r="K493" s="170">
        <f t="shared" ca="1" si="56"/>
        <v>1.0074432332788967</v>
      </c>
      <c r="L493" s="341">
        <f t="shared" ca="1" si="57"/>
        <v>0.52025720363293038</v>
      </c>
      <c r="M493" s="341">
        <f t="shared" ca="1" si="61"/>
        <v>-0.52025720363293038</v>
      </c>
      <c r="N493" s="170"/>
      <c r="O493" s="340"/>
      <c r="P493" s="3" t="e">
        <f t="shared" ca="1" si="62"/>
        <v>#N/A</v>
      </c>
      <c r="Q493" s="3">
        <f t="shared" ca="1" si="63"/>
        <v>106350000</v>
      </c>
      <c r="S493" s="99"/>
      <c r="T493" s="350"/>
      <c r="U493" s="350"/>
      <c r="V493" s="349"/>
      <c r="W493" s="313"/>
      <c r="X493" s="302"/>
      <c r="Y493" s="211"/>
      <c r="Z493" s="320"/>
      <c r="AA493" s="246"/>
      <c r="AB493" s="125"/>
      <c r="AC493" s="125"/>
      <c r="AD493" s="125"/>
      <c r="AE493" s="125"/>
      <c r="AF493" s="125"/>
      <c r="AG493" s="125"/>
      <c r="AH493" s="125"/>
      <c r="AJ493" s="125"/>
      <c r="AK493" s="125"/>
      <c r="AM493" s="246"/>
      <c r="AO493" s="246"/>
      <c r="AP493" s="211"/>
      <c r="AQ493" s="211"/>
      <c r="AR493" s="199"/>
      <c r="AT493" s="225"/>
      <c r="AU493" s="225"/>
      <c r="AV493" s="225"/>
      <c r="AW493" s="99"/>
      <c r="AX493" s="199"/>
      <c r="AY493" s="199"/>
      <c r="AZ493" s="37"/>
      <c r="BA493" s="123"/>
      <c r="BB493" s="211"/>
      <c r="BC493" s="211"/>
      <c r="BD493" s="216"/>
      <c r="BE493" s="216"/>
      <c r="BF493" s="101"/>
      <c r="BG493" s="101"/>
      <c r="BH493" s="99"/>
    </row>
    <row r="494" spans="1:60" x14ac:dyDescent="0.25">
      <c r="A494">
        <v>462</v>
      </c>
      <c r="B494" s="61">
        <f ca="1">OFFSET(InputPriceData!B$15,CalculationsAndCharts!$A494+$A$11,0,1,1)</f>
        <v>41801</v>
      </c>
      <c r="C494" s="3">
        <f ca="1">OFFSET(InputPriceData!G$15,CalculationsAndCharts!$A494+$A$11,IF($C$7,8,0),1,1)</f>
        <v>68772000</v>
      </c>
      <c r="D494" s="4">
        <f ca="1">OFFSET(InputPriceData!C$15,CalculationsAndCharts!$A494+$A$11,IF($C$7,8,0),1,1)</f>
        <v>187.16</v>
      </c>
      <c r="E494" s="4">
        <f ca="1">OFFSET(InputPriceData!D$15,CalculationsAndCharts!$A494+$A$11,IF($C$7,8,0),1,1)</f>
        <v>187.37</v>
      </c>
      <c r="F494" s="4">
        <f ca="1">OFFSET(InputPriceData!E$15,CalculationsAndCharts!$A494+$A$11,IF($C$7,8,0),1,1)</f>
        <v>186.76</v>
      </c>
      <c r="G494" s="4">
        <f ca="1">OFFSET(InputPriceData!F$15,CalculationsAndCharts!$A494+$A$11,IF($C$7,8,0),1,1)</f>
        <v>187.18</v>
      </c>
      <c r="H494" s="342">
        <f t="shared" ca="1" si="58"/>
        <v>185.38785674590517</v>
      </c>
      <c r="I494" s="342">
        <f t="shared" ca="1" si="59"/>
        <v>184.31390174791528</v>
      </c>
      <c r="J494" s="340">
        <f t="shared" ca="1" si="60"/>
        <v>1.0739549979898333</v>
      </c>
      <c r="K494" s="170">
        <f t="shared" ca="1" si="56"/>
        <v>1.1533793377073429</v>
      </c>
      <c r="L494" s="341">
        <f t="shared" ca="1" si="57"/>
        <v>0.50462166833353872</v>
      </c>
      <c r="M494" s="341">
        <f t="shared" ca="1" si="61"/>
        <v>-0.50462166833353872</v>
      </c>
      <c r="N494" s="170"/>
      <c r="O494" s="340"/>
      <c r="P494" s="3">
        <f t="shared" ca="1" si="62"/>
        <v>68772000</v>
      </c>
      <c r="Q494" s="3" t="e">
        <f t="shared" ca="1" si="63"/>
        <v>#N/A</v>
      </c>
      <c r="S494" s="99"/>
      <c r="T494" s="350"/>
      <c r="U494" s="350"/>
      <c r="V494" s="349"/>
      <c r="W494" s="313"/>
      <c r="X494" s="302"/>
      <c r="Y494" s="211"/>
      <c r="Z494" s="320"/>
      <c r="AA494" s="246"/>
      <c r="AB494" s="125"/>
      <c r="AC494" s="125"/>
      <c r="AD494" s="125"/>
      <c r="AE494" s="125"/>
      <c r="AF494" s="125"/>
      <c r="AG494" s="125"/>
      <c r="AH494" s="125"/>
      <c r="AJ494" s="125"/>
      <c r="AK494" s="125"/>
      <c r="AM494" s="246"/>
      <c r="AO494" s="246"/>
      <c r="AP494" s="211"/>
      <c r="AQ494" s="211"/>
      <c r="AR494" s="199"/>
      <c r="AT494" s="225"/>
      <c r="AU494" s="225"/>
      <c r="AV494" s="225"/>
      <c r="AW494" s="99"/>
      <c r="AX494" s="199"/>
      <c r="AY494" s="199"/>
      <c r="AZ494" s="37"/>
      <c r="BA494" s="123"/>
      <c r="BB494" s="211"/>
      <c r="BC494" s="211"/>
      <c r="BD494" s="216"/>
      <c r="BE494" s="216"/>
      <c r="BF494" s="101"/>
      <c r="BG494" s="101"/>
      <c r="BH494" s="99"/>
    </row>
    <row r="495" spans="1:60" x14ac:dyDescent="0.25">
      <c r="A495">
        <v>463</v>
      </c>
      <c r="B495" s="61">
        <f ca="1">OFFSET(InputPriceData!B$15,CalculationsAndCharts!$A495+$A$11,0,1,1)</f>
        <v>41800</v>
      </c>
      <c r="C495" s="3">
        <f ca="1">OFFSET(InputPriceData!G$15,CalculationsAndCharts!$A495+$A$11,IF($C$7,8,0),1,1)</f>
        <v>57129000</v>
      </c>
      <c r="D495" s="4">
        <f ca="1">OFFSET(InputPriceData!C$15,CalculationsAndCharts!$A495+$A$11,IF($C$7,8,0),1,1)</f>
        <v>187.58</v>
      </c>
      <c r="E495" s="4">
        <f ca="1">OFFSET(InputPriceData!D$15,CalculationsAndCharts!$A495+$A$11,IF($C$7,8,0),1,1)</f>
        <v>187.87</v>
      </c>
      <c r="F495" s="4">
        <f ca="1">OFFSET(InputPriceData!E$15,CalculationsAndCharts!$A495+$A$11,IF($C$7,8,0),1,1)</f>
        <v>187.18</v>
      </c>
      <c r="G495" s="4">
        <f ca="1">OFFSET(InputPriceData!F$15,CalculationsAndCharts!$A495+$A$11,IF($C$7,8,0),1,1)</f>
        <v>187.83</v>
      </c>
      <c r="H495" s="342">
        <f t="shared" ca="1" si="58"/>
        <v>185.13183628103445</v>
      </c>
      <c r="I495" s="342">
        <f t="shared" ca="1" si="59"/>
        <v>184.05334736136214</v>
      </c>
      <c r="J495" s="340">
        <f t="shared" ca="1" si="60"/>
        <v>1.0784889196722949</v>
      </c>
      <c r="K495" s="170">
        <f t="shared" ca="1" si="56"/>
        <v>1.1631383498559138</v>
      </c>
      <c r="L495" s="341">
        <f t="shared" ca="1" si="57"/>
        <v>0.48427159740239306</v>
      </c>
      <c r="M495" s="341">
        <f t="shared" ca="1" si="61"/>
        <v>-0.48427159740239306</v>
      </c>
      <c r="N495" s="170"/>
      <c r="O495" s="340"/>
      <c r="P495" s="3">
        <f t="shared" ca="1" si="62"/>
        <v>57129000</v>
      </c>
      <c r="Q495" s="3" t="e">
        <f t="shared" ca="1" si="63"/>
        <v>#N/A</v>
      </c>
      <c r="S495" s="99"/>
      <c r="T495" s="350"/>
      <c r="U495" s="350"/>
      <c r="V495" s="349"/>
      <c r="W495" s="313"/>
      <c r="X495" s="302"/>
      <c r="Y495" s="211"/>
      <c r="Z495" s="320"/>
      <c r="AA495" s="246"/>
      <c r="AB495" s="125"/>
      <c r="AC495" s="125"/>
      <c r="AD495" s="125"/>
      <c r="AE495" s="125"/>
      <c r="AF495" s="125"/>
      <c r="AG495" s="125"/>
      <c r="AH495" s="125"/>
      <c r="AJ495" s="125"/>
      <c r="AK495" s="125"/>
      <c r="AM495" s="246"/>
      <c r="AO495" s="246"/>
      <c r="AP495" s="211"/>
      <c r="AQ495" s="211"/>
      <c r="AR495" s="199"/>
      <c r="AT495" s="225"/>
      <c r="AU495" s="225"/>
      <c r="AV495" s="225"/>
      <c r="AW495" s="99"/>
      <c r="AX495" s="199"/>
      <c r="AY495" s="199"/>
      <c r="AZ495" s="37"/>
      <c r="BA495" s="123"/>
      <c r="BB495" s="211"/>
      <c r="BC495" s="211"/>
      <c r="BD495" s="216"/>
      <c r="BE495" s="216"/>
      <c r="BF495" s="101"/>
      <c r="BG495" s="101"/>
      <c r="BH495" s="99"/>
    </row>
    <row r="496" spans="1:60" x14ac:dyDescent="0.25">
      <c r="A496">
        <v>464</v>
      </c>
      <c r="B496" s="61">
        <f ca="1">OFFSET(InputPriceData!B$15,CalculationsAndCharts!$A496+$A$11,0,1,1)</f>
        <v>41799</v>
      </c>
      <c r="C496" s="3">
        <f ca="1">OFFSET(InputPriceData!G$15,CalculationsAndCharts!$A496+$A$11,IF($C$7,8,0),1,1)</f>
        <v>65119000</v>
      </c>
      <c r="D496" s="4">
        <f ca="1">OFFSET(InputPriceData!C$15,CalculationsAndCharts!$A496+$A$11,IF($C$7,8,0),1,1)</f>
        <v>187.59</v>
      </c>
      <c r="E496" s="4">
        <f ca="1">OFFSET(InputPriceData!D$15,CalculationsAndCharts!$A496+$A$11,IF($C$7,8,0),1,1)</f>
        <v>188.27</v>
      </c>
      <c r="F496" s="4">
        <f ca="1">OFFSET(InputPriceData!E$15,CalculationsAndCharts!$A496+$A$11,IF($C$7,8,0),1,1)</f>
        <v>187.42</v>
      </c>
      <c r="G496" s="4">
        <f ca="1">OFFSET(InputPriceData!F$15,CalculationsAndCharts!$A496+$A$11,IF($C$7,8,0),1,1)</f>
        <v>187.81</v>
      </c>
      <c r="H496" s="342">
        <f t="shared" ca="1" si="58"/>
        <v>184.74638432118223</v>
      </c>
      <c r="I496" s="342">
        <f t="shared" ca="1" si="59"/>
        <v>183.71001530330415</v>
      </c>
      <c r="J496" s="340">
        <f t="shared" ca="1" si="60"/>
        <v>1.0363690178780609</v>
      </c>
      <c r="K496" s="170">
        <f t="shared" ca="1" si="56"/>
        <v>1.0740607412175365</v>
      </c>
      <c r="L496" s="341">
        <f t="shared" ca="1" si="57"/>
        <v>0.4623233305583998</v>
      </c>
      <c r="M496" s="341">
        <f t="shared" ca="1" si="61"/>
        <v>-0.4623233305583998</v>
      </c>
      <c r="N496" s="170"/>
      <c r="O496" s="340"/>
      <c r="P496" s="3">
        <f t="shared" ca="1" si="62"/>
        <v>65119000</v>
      </c>
      <c r="Q496" s="3" t="e">
        <f t="shared" ca="1" si="63"/>
        <v>#N/A</v>
      </c>
      <c r="S496" s="99"/>
      <c r="T496" s="350"/>
      <c r="U496" s="350"/>
      <c r="V496" s="349"/>
      <c r="W496" s="313"/>
      <c r="X496" s="302"/>
      <c r="Y496" s="211"/>
      <c r="Z496" s="320"/>
      <c r="AA496" s="246"/>
      <c r="AB496" s="125"/>
      <c r="AC496" s="125"/>
      <c r="AD496" s="125"/>
      <c r="AE496" s="125"/>
      <c r="AF496" s="125"/>
      <c r="AG496" s="125"/>
      <c r="AH496" s="125"/>
      <c r="AJ496" s="125"/>
      <c r="AK496" s="125"/>
      <c r="AM496" s="246"/>
      <c r="AO496" s="246"/>
      <c r="AP496" s="211"/>
      <c r="AQ496" s="211"/>
      <c r="AR496" s="199"/>
      <c r="AT496" s="225"/>
      <c r="AU496" s="225"/>
      <c r="AV496" s="225"/>
      <c r="AW496" s="99"/>
      <c r="AX496" s="199"/>
      <c r="AY496" s="199"/>
      <c r="AZ496" s="37"/>
      <c r="BA496" s="123"/>
      <c r="BB496" s="211"/>
      <c r="BC496" s="211"/>
      <c r="BD496" s="216"/>
      <c r="BE496" s="216"/>
      <c r="BF496" s="101"/>
      <c r="BG496" s="101"/>
      <c r="BH496" s="99"/>
    </row>
    <row r="497" spans="1:60" x14ac:dyDescent="0.25">
      <c r="A497">
        <v>465</v>
      </c>
      <c r="B497" s="61">
        <f ca="1">OFFSET(InputPriceData!B$15,CalculationsAndCharts!$A497+$A$11,0,1,1)</f>
        <v>41796</v>
      </c>
      <c r="C497" s="3">
        <f ca="1">OFFSET(InputPriceData!G$15,CalculationsAndCharts!$A497+$A$11,IF($C$7,8,0),1,1)</f>
        <v>78696000</v>
      </c>
      <c r="D497" s="4">
        <f ca="1">OFFSET(InputPriceData!C$15,CalculationsAndCharts!$A497+$A$11,IF($C$7,8,0),1,1)</f>
        <v>187.13</v>
      </c>
      <c r="E497" s="4">
        <f ca="1">OFFSET(InputPriceData!D$15,CalculationsAndCharts!$A497+$A$11,IF($C$7,8,0),1,1)</f>
        <v>187.67</v>
      </c>
      <c r="F497" s="4">
        <f ca="1">OFFSET(InputPriceData!E$15,CalculationsAndCharts!$A497+$A$11,IF($C$7,8,0),1,1)</f>
        <v>187.05</v>
      </c>
      <c r="G497" s="4">
        <f ca="1">OFFSET(InputPriceData!F$15,CalculationsAndCharts!$A497+$A$11,IF($C$7,8,0),1,1)</f>
        <v>187.62</v>
      </c>
      <c r="H497" s="342">
        <f t="shared" ca="1" si="58"/>
        <v>184.30872493849398</v>
      </c>
      <c r="I497" s="342">
        <f t="shared" ca="1" si="59"/>
        <v>183.33728942178635</v>
      </c>
      <c r="J497" s="340">
        <f t="shared" ca="1" si="60"/>
        <v>0.97143551670761397</v>
      </c>
      <c r="K497" s="170">
        <f t="shared" ca="1" si="56"/>
        <v>0.94368696312098899</v>
      </c>
      <c r="L497" s="341">
        <f t="shared" ca="1" si="57"/>
        <v>0.44184730985366721</v>
      </c>
      <c r="M497" s="341">
        <f t="shared" ca="1" si="61"/>
        <v>-0.44184730985366721</v>
      </c>
      <c r="N497" s="170"/>
      <c r="O497" s="340"/>
      <c r="P497" s="3">
        <f t="shared" ca="1" si="62"/>
        <v>78696000</v>
      </c>
      <c r="Q497" s="3" t="e">
        <f t="shared" ca="1" si="63"/>
        <v>#N/A</v>
      </c>
      <c r="S497" s="99"/>
      <c r="T497" s="350"/>
      <c r="U497" s="350"/>
      <c r="V497" s="349"/>
      <c r="W497" s="313"/>
      <c r="X497" s="302"/>
      <c r="Y497" s="211"/>
      <c r="Z497" s="320"/>
      <c r="AA497" s="246"/>
      <c r="AB497" s="125"/>
      <c r="AC497" s="125"/>
      <c r="AD497" s="125"/>
      <c r="AE497" s="125"/>
      <c r="AF497" s="125"/>
      <c r="AG497" s="125"/>
      <c r="AH497" s="125"/>
      <c r="AJ497" s="125"/>
      <c r="AK497" s="125"/>
      <c r="AM497" s="246"/>
      <c r="AO497" s="246"/>
      <c r="AP497" s="211"/>
      <c r="AQ497" s="211"/>
      <c r="AR497" s="199"/>
      <c r="AT497" s="225"/>
      <c r="AU497" s="225"/>
      <c r="AV497" s="225"/>
      <c r="AW497" s="99"/>
      <c r="AX497" s="199"/>
      <c r="AY497" s="199"/>
      <c r="AZ497" s="37"/>
      <c r="BA497" s="123"/>
      <c r="BB497" s="211"/>
      <c r="BC497" s="211"/>
      <c r="BD497" s="216"/>
      <c r="BE497" s="216"/>
      <c r="BF497" s="101"/>
      <c r="BG497" s="101"/>
      <c r="BH497" s="99"/>
    </row>
    <row r="498" spans="1:60" x14ac:dyDescent="0.25">
      <c r="A498">
        <v>466</v>
      </c>
      <c r="B498" s="61">
        <f ca="1">OFFSET(InputPriceData!B$15,CalculationsAndCharts!$A498+$A$11,0,1,1)</f>
        <v>41795</v>
      </c>
      <c r="C498" s="3">
        <f ca="1">OFFSET(InputPriceData!G$15,CalculationsAndCharts!$A498+$A$11,IF($C$7,8,0),1,1)</f>
        <v>92103000</v>
      </c>
      <c r="D498" s="4">
        <f ca="1">OFFSET(InputPriceData!C$15,CalculationsAndCharts!$A498+$A$11,IF($C$7,8,0),1,1)</f>
        <v>185.73</v>
      </c>
      <c r="E498" s="4">
        <f ca="1">OFFSET(InputPriceData!D$15,CalculationsAndCharts!$A498+$A$11,IF($C$7,8,0),1,1)</f>
        <v>186.92</v>
      </c>
      <c r="F498" s="4">
        <f ca="1">OFFSET(InputPriceData!E$15,CalculationsAndCharts!$A498+$A$11,IF($C$7,8,0),1,1)</f>
        <v>185.05</v>
      </c>
      <c r="G498" s="4">
        <f ca="1">OFFSET(InputPriceData!F$15,CalculationsAndCharts!$A498+$A$11,IF($C$7,8,0),1,1)</f>
        <v>186.73</v>
      </c>
      <c r="H498" s="342">
        <f t="shared" ca="1" si="58"/>
        <v>183.83568564399314</v>
      </c>
      <c r="I498" s="342">
        <f t="shared" ca="1" si="59"/>
        <v>182.94795209649422</v>
      </c>
      <c r="J498" s="340">
        <f t="shared" ca="1" si="60"/>
        <v>0.88773354749890598</v>
      </c>
      <c r="K498" s="170">
        <f t="shared" ca="1" si="56"/>
        <v>0.78807085135499233</v>
      </c>
      <c r="L498" s="341">
        <f t="shared" ca="1" si="57"/>
        <v>0.42508637074605227</v>
      </c>
      <c r="M498" s="341">
        <f t="shared" ca="1" si="61"/>
        <v>-0.42508637074605227</v>
      </c>
      <c r="N498" s="170"/>
      <c r="O498" s="340"/>
      <c r="P498" s="3">
        <f t="shared" ca="1" si="62"/>
        <v>92103000</v>
      </c>
      <c r="Q498" s="3" t="e">
        <f t="shared" ca="1" si="63"/>
        <v>#N/A</v>
      </c>
      <c r="S498" s="99"/>
      <c r="T498" s="350"/>
      <c r="U498" s="350"/>
      <c r="V498" s="349"/>
      <c r="W498" s="313"/>
      <c r="X498" s="302"/>
      <c r="Y498" s="211"/>
      <c r="Z498" s="320"/>
      <c r="AA498" s="246"/>
      <c r="AB498" s="125"/>
      <c r="AC498" s="125"/>
      <c r="AD498" s="125"/>
      <c r="AE498" s="125"/>
      <c r="AF498" s="125"/>
      <c r="AG498" s="125"/>
      <c r="AH498" s="125"/>
      <c r="AJ498" s="125"/>
      <c r="AK498" s="125"/>
      <c r="AM498" s="246"/>
      <c r="AO498" s="246"/>
      <c r="AP498" s="211"/>
      <c r="AQ498" s="211"/>
      <c r="AR498" s="199"/>
      <c r="AT498" s="225"/>
      <c r="AU498" s="225"/>
      <c r="AV498" s="225"/>
      <c r="AW498" s="99"/>
      <c r="AX498" s="199"/>
      <c r="AY498" s="199"/>
      <c r="AZ498" s="37"/>
      <c r="BA498" s="123"/>
      <c r="BB498" s="211"/>
      <c r="BC498" s="211"/>
      <c r="BD498" s="216"/>
      <c r="BE498" s="216"/>
      <c r="BF498" s="101"/>
      <c r="BG498" s="101"/>
      <c r="BH498" s="99"/>
    </row>
    <row r="499" spans="1:60" x14ac:dyDescent="0.25">
      <c r="A499">
        <v>467</v>
      </c>
      <c r="B499" s="61">
        <f ca="1">OFFSET(InputPriceData!B$15,CalculationsAndCharts!$A499+$A$11,0,1,1)</f>
        <v>41794</v>
      </c>
      <c r="C499" s="3">
        <f ca="1">OFFSET(InputPriceData!G$15,CalculationsAndCharts!$A499+$A$11,IF($C$7,8,0),1,1)</f>
        <v>55529000</v>
      </c>
      <c r="D499" s="4">
        <f ca="1">OFFSET(InputPriceData!C$15,CalculationsAndCharts!$A499+$A$11,IF($C$7,8,0),1,1)</f>
        <v>184.83</v>
      </c>
      <c r="E499" s="4">
        <f ca="1">OFFSET(InputPriceData!D$15,CalculationsAndCharts!$A499+$A$11,IF($C$7,8,0),1,1)</f>
        <v>185.62</v>
      </c>
      <c r="F499" s="4">
        <f ca="1">OFFSET(InputPriceData!E$15,CalculationsAndCharts!$A499+$A$11,IF($C$7,8,0),1,1)</f>
        <v>184.64</v>
      </c>
      <c r="G499" s="4">
        <f ca="1">OFFSET(InputPriceData!F$15,CalculationsAndCharts!$A499+$A$11,IF($C$7,8,0),1,1)</f>
        <v>185.52</v>
      </c>
      <c r="H499" s="342">
        <f t="shared" ca="1" si="58"/>
        <v>183.4222121645636</v>
      </c>
      <c r="I499" s="342">
        <f t="shared" ca="1" si="59"/>
        <v>182.60412955981187</v>
      </c>
      <c r="J499" s="340">
        <f t="shared" ca="1" si="60"/>
        <v>0.8180826047516998</v>
      </c>
      <c r="K499" s="170">
        <f t="shared" ca="1" si="56"/>
        <v>0.6692591481973259</v>
      </c>
      <c r="L499" s="341">
        <f t="shared" ca="1" si="57"/>
        <v>0.41326717322838147</v>
      </c>
      <c r="M499" s="341">
        <f t="shared" ca="1" si="61"/>
        <v>-0.41326717322838147</v>
      </c>
      <c r="N499" s="170"/>
      <c r="O499" s="340"/>
      <c r="P499" s="3">
        <f t="shared" ca="1" si="62"/>
        <v>55529000</v>
      </c>
      <c r="Q499" s="3" t="e">
        <f t="shared" ca="1" si="63"/>
        <v>#N/A</v>
      </c>
      <c r="S499" s="99"/>
      <c r="T499" s="350"/>
      <c r="U499" s="350"/>
      <c r="V499" s="349"/>
      <c r="W499" s="313"/>
      <c r="X499" s="302"/>
      <c r="Y499" s="211"/>
      <c r="Z499" s="320"/>
      <c r="AA499" s="246"/>
      <c r="AB499" s="125"/>
      <c r="AC499" s="125"/>
      <c r="AD499" s="125"/>
      <c r="AE499" s="125"/>
      <c r="AF499" s="125"/>
      <c r="AG499" s="125"/>
      <c r="AH499" s="125"/>
      <c r="AJ499" s="125"/>
      <c r="AK499" s="125"/>
      <c r="AM499" s="246"/>
      <c r="AO499" s="246"/>
      <c r="AP499" s="211"/>
      <c r="AQ499" s="211"/>
      <c r="AR499" s="199"/>
      <c r="AT499" s="225"/>
      <c r="AU499" s="225"/>
      <c r="AV499" s="225"/>
      <c r="AW499" s="99"/>
      <c r="AX499" s="199"/>
      <c r="AY499" s="199"/>
      <c r="AZ499" s="37"/>
      <c r="BA499" s="123"/>
      <c r="BB499" s="211"/>
      <c r="BC499" s="211"/>
      <c r="BD499" s="216"/>
      <c r="BE499" s="216"/>
      <c r="BF499" s="101"/>
      <c r="BG499" s="101"/>
      <c r="BH499" s="99"/>
    </row>
    <row r="500" spans="1:60" x14ac:dyDescent="0.25">
      <c r="A500">
        <v>468</v>
      </c>
      <c r="B500" s="61">
        <f ca="1">OFFSET(InputPriceData!B$15,CalculationsAndCharts!$A500+$A$11,0,1,1)</f>
        <v>41793</v>
      </c>
      <c r="C500" s="3">
        <f ca="1">OFFSET(InputPriceData!G$15,CalculationsAndCharts!$A500+$A$11,IF($C$7,8,0),1,1)</f>
        <v>65047000</v>
      </c>
      <c r="D500" s="4">
        <f ca="1">OFFSET(InputPriceData!C$15,CalculationsAndCharts!$A500+$A$11,IF($C$7,8,0),1,1)</f>
        <v>184.79</v>
      </c>
      <c r="E500" s="4">
        <f ca="1">OFFSET(InputPriceData!D$15,CalculationsAndCharts!$A500+$A$11,IF($C$7,8,0),1,1)</f>
        <v>185.24</v>
      </c>
      <c r="F500" s="4">
        <f ca="1">OFFSET(InputPriceData!E$15,CalculationsAndCharts!$A500+$A$11,IF($C$7,8,0),1,1)</f>
        <v>184.62</v>
      </c>
      <c r="G500" s="4">
        <f ca="1">OFFSET(InputPriceData!F$15,CalculationsAndCharts!$A500+$A$11,IF($C$7,8,0),1,1)</f>
        <v>185.14</v>
      </c>
      <c r="H500" s="342">
        <f t="shared" ca="1" si="58"/>
        <v>183.12252818807269</v>
      </c>
      <c r="I500" s="342">
        <f t="shared" ca="1" si="59"/>
        <v>182.33905042888566</v>
      </c>
      <c r="J500" s="340">
        <f t="shared" ca="1" si="60"/>
        <v>0.78347775918697837</v>
      </c>
      <c r="K500" s="170">
        <f t="shared" ca="1" si="56"/>
        <v>0.61383739914064883</v>
      </c>
      <c r="L500" s="341">
        <f t="shared" ca="1" si="57"/>
        <v>0.40459448109656565</v>
      </c>
      <c r="M500" s="341">
        <f t="shared" ca="1" si="61"/>
        <v>-0.40459448109656565</v>
      </c>
      <c r="N500" s="170"/>
      <c r="O500" s="340"/>
      <c r="P500" s="3">
        <f t="shared" ca="1" si="62"/>
        <v>65047000</v>
      </c>
      <c r="Q500" s="3" t="e">
        <f t="shared" ca="1" si="63"/>
        <v>#N/A</v>
      </c>
      <c r="S500" s="99"/>
      <c r="T500" s="350"/>
      <c r="U500" s="350"/>
      <c r="V500" s="349"/>
      <c r="W500" s="313"/>
      <c r="X500" s="302"/>
      <c r="Y500" s="211"/>
      <c r="Z500" s="320"/>
      <c r="AA500" s="246"/>
      <c r="AB500" s="125"/>
      <c r="AC500" s="125"/>
      <c r="AD500" s="125"/>
      <c r="AE500" s="125"/>
      <c r="AF500" s="125"/>
      <c r="AG500" s="125"/>
      <c r="AH500" s="125"/>
      <c r="AJ500" s="125"/>
      <c r="AK500" s="125"/>
      <c r="AM500" s="246"/>
      <c r="AO500" s="246"/>
      <c r="AP500" s="211"/>
      <c r="AQ500" s="211"/>
      <c r="AR500" s="199"/>
      <c r="AT500" s="225"/>
      <c r="AU500" s="225"/>
      <c r="AV500" s="225"/>
      <c r="AW500" s="99"/>
      <c r="AX500" s="199"/>
      <c r="AY500" s="199"/>
      <c r="AZ500" s="37"/>
      <c r="BA500" s="123"/>
      <c r="BB500" s="211"/>
      <c r="BC500" s="211"/>
      <c r="BD500" s="216"/>
      <c r="BE500" s="216"/>
      <c r="BF500" s="101"/>
      <c r="BG500" s="101"/>
      <c r="BH500" s="99"/>
    </row>
    <row r="501" spans="1:60" x14ac:dyDescent="0.25">
      <c r="A501">
        <v>469</v>
      </c>
      <c r="B501" s="61">
        <f ca="1">OFFSET(InputPriceData!B$15,CalculationsAndCharts!$A501+$A$11,0,1,1)</f>
        <v>41792</v>
      </c>
      <c r="C501" s="3">
        <f ca="1">OFFSET(InputPriceData!G$15,CalculationsAndCharts!$A501+$A$11,IF($C$7,8,0),1,1)</f>
        <v>64656000</v>
      </c>
      <c r="D501" s="4">
        <f ca="1">OFFSET(InputPriceData!C$15,CalculationsAndCharts!$A501+$A$11,IF($C$7,8,0),1,1)</f>
        <v>185.29</v>
      </c>
      <c r="E501" s="4">
        <f ca="1">OFFSET(InputPriceData!D$15,CalculationsAndCharts!$A501+$A$11,IF($C$7,8,0),1,1)</f>
        <v>185.33</v>
      </c>
      <c r="F501" s="4">
        <f ca="1">OFFSET(InputPriceData!E$15,CalculationsAndCharts!$A501+$A$11,IF($C$7,8,0),1,1)</f>
        <v>184.35</v>
      </c>
      <c r="G501" s="4">
        <f ca="1">OFFSET(InputPriceData!F$15,CalculationsAndCharts!$A501+$A$11,IF($C$7,8,0),1,1)</f>
        <v>185.24</v>
      </c>
      <c r="H501" s="342">
        <f t="shared" ca="1" si="58"/>
        <v>182.83431792922596</v>
      </c>
      <c r="I501" s="342">
        <f t="shared" ca="1" si="59"/>
        <v>182.08441864969345</v>
      </c>
      <c r="J501" s="340">
        <f t="shared" ca="1" si="60"/>
        <v>0.74989927953243063</v>
      </c>
      <c r="K501" s="170">
        <f t="shared" ca="1" si="56"/>
        <v>0.56234892944325854</v>
      </c>
      <c r="L501" s="341">
        <f t="shared" ca="1" si="57"/>
        <v>0.39894897608244606</v>
      </c>
      <c r="M501" s="341">
        <f t="shared" ca="1" si="61"/>
        <v>-0.39894897608244606</v>
      </c>
      <c r="N501" s="170"/>
      <c r="O501" s="340"/>
      <c r="P501" s="3" t="e">
        <f t="shared" ca="1" si="62"/>
        <v>#N/A</v>
      </c>
      <c r="Q501" s="3">
        <f t="shared" ca="1" si="63"/>
        <v>64656000</v>
      </c>
      <c r="S501" s="99"/>
      <c r="T501" s="350"/>
      <c r="U501" s="350"/>
      <c r="V501" s="349"/>
      <c r="W501" s="313"/>
      <c r="X501" s="302"/>
      <c r="Y501" s="211"/>
      <c r="Z501" s="320"/>
      <c r="AA501" s="246"/>
      <c r="AB501" s="125"/>
      <c r="AC501" s="125"/>
      <c r="AD501" s="125"/>
      <c r="AE501" s="125"/>
      <c r="AF501" s="125"/>
      <c r="AG501" s="125"/>
      <c r="AH501" s="125"/>
      <c r="AJ501" s="125"/>
      <c r="AK501" s="125"/>
      <c r="AM501" s="246"/>
      <c r="AO501" s="246"/>
      <c r="AP501" s="211"/>
      <c r="AQ501" s="211"/>
      <c r="AR501" s="199"/>
      <c r="AT501" s="225"/>
      <c r="AU501" s="225"/>
      <c r="AV501" s="225"/>
      <c r="AW501" s="99"/>
      <c r="AX501" s="199"/>
      <c r="AY501" s="199"/>
      <c r="AZ501" s="37"/>
      <c r="BA501" s="123"/>
      <c r="BB501" s="211"/>
      <c r="BC501" s="211"/>
      <c r="BD501" s="216"/>
      <c r="BE501" s="216"/>
      <c r="BF501" s="101"/>
      <c r="BG501" s="101"/>
      <c r="BH501" s="99"/>
    </row>
    <row r="502" spans="1:60" x14ac:dyDescent="0.25">
      <c r="A502">
        <v>470</v>
      </c>
      <c r="B502" s="61">
        <f ca="1">OFFSET(InputPriceData!B$15,CalculationsAndCharts!$A502+$A$11,0,1,1)</f>
        <v>41789</v>
      </c>
      <c r="C502" s="3">
        <f ca="1">OFFSET(InputPriceData!G$15,CalculationsAndCharts!$A502+$A$11,IF($C$7,8,0),1,1)</f>
        <v>76316000</v>
      </c>
      <c r="D502" s="4">
        <f ca="1">OFFSET(InputPriceData!C$15,CalculationsAndCharts!$A502+$A$11,IF($C$7,8,0),1,1)</f>
        <v>184.56</v>
      </c>
      <c r="E502" s="4">
        <f ca="1">OFFSET(InputPriceData!D$15,CalculationsAndCharts!$A502+$A$11,IF($C$7,8,0),1,1)</f>
        <v>185.14</v>
      </c>
      <c r="F502" s="4">
        <f ca="1">OFFSET(InputPriceData!E$15,CalculationsAndCharts!$A502+$A$11,IF($C$7,8,0),1,1)</f>
        <v>184.4</v>
      </c>
      <c r="G502" s="4">
        <f ca="1">OFFSET(InputPriceData!F$15,CalculationsAndCharts!$A502+$A$11,IF($C$7,8,0),1,1)</f>
        <v>185.03</v>
      </c>
      <c r="H502" s="342">
        <f t="shared" ca="1" si="58"/>
        <v>182.49064906197253</v>
      </c>
      <c r="I502" s="342">
        <f t="shared" ca="1" si="59"/>
        <v>181.79754761784741</v>
      </c>
      <c r="J502" s="340">
        <f t="shared" ca="1" si="60"/>
        <v>0.69310144412503982</v>
      </c>
      <c r="K502" s="170">
        <f t="shared" ca="1" si="56"/>
        <v>0.48038961184821571</v>
      </c>
      <c r="L502" s="341">
        <f t="shared" ca="1" si="57"/>
        <v>0.39549052117072453</v>
      </c>
      <c r="M502" s="341">
        <f t="shared" ca="1" si="61"/>
        <v>-0.39549052117072453</v>
      </c>
      <c r="N502" s="170"/>
      <c r="O502" s="340"/>
      <c r="P502" s="3">
        <f t="shared" ca="1" si="62"/>
        <v>76316000</v>
      </c>
      <c r="Q502" s="3" t="e">
        <f t="shared" ca="1" si="63"/>
        <v>#N/A</v>
      </c>
      <c r="S502" s="99"/>
      <c r="T502" s="350"/>
      <c r="U502" s="350"/>
      <c r="V502" s="349"/>
      <c r="W502" s="313"/>
      <c r="X502" s="302"/>
      <c r="Y502" s="211"/>
      <c r="Z502" s="320"/>
      <c r="AA502" s="246"/>
      <c r="AB502" s="125"/>
      <c r="AC502" s="125"/>
      <c r="AD502" s="125"/>
      <c r="AE502" s="125"/>
      <c r="AF502" s="125"/>
      <c r="AG502" s="125"/>
      <c r="AH502" s="125"/>
      <c r="AJ502" s="125"/>
      <c r="AK502" s="125"/>
      <c r="AM502" s="246"/>
      <c r="AO502" s="246"/>
      <c r="AP502" s="211"/>
      <c r="AQ502" s="211"/>
      <c r="AR502" s="199"/>
      <c r="AT502" s="225"/>
      <c r="AU502" s="225"/>
      <c r="AV502" s="225"/>
      <c r="AW502" s="99"/>
      <c r="AX502" s="199"/>
      <c r="AY502" s="199"/>
      <c r="AZ502" s="37"/>
      <c r="BA502" s="123"/>
      <c r="BB502" s="211"/>
      <c r="BC502" s="211"/>
      <c r="BD502" s="216"/>
      <c r="BE502" s="216"/>
      <c r="BF502" s="101"/>
      <c r="BG502" s="101"/>
      <c r="BH502" s="99"/>
    </row>
    <row r="503" spans="1:60" x14ac:dyDescent="0.25">
      <c r="A503">
        <v>471</v>
      </c>
      <c r="B503" s="61">
        <f ca="1">OFFSET(InputPriceData!B$15,CalculationsAndCharts!$A503+$A$11,0,1,1)</f>
        <v>41788</v>
      </c>
      <c r="C503" s="3">
        <f ca="1">OFFSET(InputPriceData!G$15,CalculationsAndCharts!$A503+$A$11,IF($C$7,8,0),1,1)</f>
        <v>64377000</v>
      </c>
      <c r="D503" s="4">
        <f ca="1">OFFSET(InputPriceData!C$15,CalculationsAndCharts!$A503+$A$11,IF($C$7,8,0),1,1)</f>
        <v>184.2</v>
      </c>
      <c r="E503" s="4">
        <f ca="1">OFFSET(InputPriceData!D$15,CalculationsAndCharts!$A503+$A$11,IF($C$7,8,0),1,1)</f>
        <v>184.76</v>
      </c>
      <c r="F503" s="4">
        <f ca="1">OFFSET(InputPriceData!E$15,CalculationsAndCharts!$A503+$A$11,IF($C$7,8,0),1,1)</f>
        <v>183.73</v>
      </c>
      <c r="G503" s="4">
        <f ca="1">OFFSET(InputPriceData!F$15,CalculationsAndCharts!$A503+$A$11,IF($C$7,8,0),1,1)</f>
        <v>184.73</v>
      </c>
      <c r="H503" s="342">
        <f t="shared" ca="1" si="58"/>
        <v>182.12788464225432</v>
      </c>
      <c r="I503" s="342">
        <f t="shared" ca="1" si="59"/>
        <v>181.503688310379</v>
      </c>
      <c r="J503" s="340">
        <f t="shared" ca="1" si="60"/>
        <v>0.62419633187524037</v>
      </c>
      <c r="K503" s="170">
        <f t="shared" ca="1" si="56"/>
        <v>0.38962106072650521</v>
      </c>
      <c r="L503" s="341">
        <f t="shared" ca="1" si="57"/>
        <v>0.39385091948448608</v>
      </c>
      <c r="M503" s="341">
        <f t="shared" ca="1" si="61"/>
        <v>-0.39385091948448608</v>
      </c>
      <c r="N503" s="170"/>
      <c r="O503" s="340"/>
      <c r="P503" s="3">
        <f t="shared" ca="1" si="62"/>
        <v>64377000</v>
      </c>
      <c r="Q503" s="3" t="e">
        <f t="shared" ca="1" si="63"/>
        <v>#N/A</v>
      </c>
      <c r="S503" s="99"/>
      <c r="T503" s="350"/>
      <c r="U503" s="350"/>
      <c r="V503" s="349"/>
      <c r="W503" s="313"/>
      <c r="X503" s="302"/>
      <c r="Y503" s="211"/>
      <c r="Z503" s="320"/>
      <c r="AA503" s="246"/>
      <c r="AB503" s="125"/>
      <c r="AC503" s="125"/>
      <c r="AD503" s="125"/>
      <c r="AE503" s="125"/>
      <c r="AF503" s="125"/>
      <c r="AG503" s="125"/>
      <c r="AH503" s="125"/>
      <c r="AJ503" s="125"/>
      <c r="AK503" s="125"/>
      <c r="AM503" s="246"/>
      <c r="AO503" s="246"/>
      <c r="AP503" s="211"/>
      <c r="AQ503" s="211"/>
      <c r="AR503" s="199"/>
      <c r="AT503" s="225"/>
      <c r="AU503" s="225"/>
      <c r="AV503" s="225"/>
      <c r="AW503" s="99"/>
      <c r="AX503" s="199"/>
      <c r="AY503" s="199"/>
      <c r="AZ503" s="37"/>
      <c r="BA503" s="123"/>
      <c r="BB503" s="211"/>
      <c r="BC503" s="211"/>
      <c r="BD503" s="216"/>
      <c r="BE503" s="216"/>
      <c r="BF503" s="101"/>
      <c r="BG503" s="101"/>
      <c r="BH503" s="99"/>
    </row>
    <row r="504" spans="1:60" x14ac:dyDescent="0.25">
      <c r="A504">
        <v>472</v>
      </c>
      <c r="B504" s="61">
        <f ca="1">OFFSET(InputPriceData!B$15,CalculationsAndCharts!$A504+$A$11,0,1,1)</f>
        <v>41787</v>
      </c>
      <c r="C504" s="3">
        <f ca="1">OFFSET(InputPriceData!G$15,CalculationsAndCharts!$A504+$A$11,IF($C$7,8,0),1,1)</f>
        <v>66723000</v>
      </c>
      <c r="D504" s="4">
        <f ca="1">OFFSET(InputPriceData!C$15,CalculationsAndCharts!$A504+$A$11,IF($C$7,8,0),1,1)</f>
        <v>183.92</v>
      </c>
      <c r="E504" s="4">
        <f ca="1">OFFSET(InputPriceData!D$15,CalculationsAndCharts!$A504+$A$11,IF($C$7,8,0),1,1)</f>
        <v>184.2</v>
      </c>
      <c r="F504" s="4">
        <f ca="1">OFFSET(InputPriceData!E$15,CalculationsAndCharts!$A504+$A$11,IF($C$7,8,0),1,1)</f>
        <v>183.47</v>
      </c>
      <c r="G504" s="4">
        <f ca="1">OFFSET(InputPriceData!F$15,CalculationsAndCharts!$A504+$A$11,IF($C$7,8,0),1,1)</f>
        <v>183.78</v>
      </c>
      <c r="H504" s="342">
        <f t="shared" ca="1" si="58"/>
        <v>181.75615387686207</v>
      </c>
      <c r="I504" s="342">
        <f t="shared" ca="1" si="59"/>
        <v>181.21038724768619</v>
      </c>
      <c r="J504" s="340">
        <f t="shared" ca="1" si="60"/>
        <v>0.5457666291758132</v>
      </c>
      <c r="K504" s="170">
        <f t="shared" ca="1" si="56"/>
        <v>0.29786121352192962</v>
      </c>
      <c r="L504" s="341">
        <f t="shared" ca="1" si="57"/>
        <v>0.39574434930399088</v>
      </c>
      <c r="M504" s="341">
        <f t="shared" ca="1" si="61"/>
        <v>-0.39574434930399088</v>
      </c>
      <c r="N504" s="170"/>
      <c r="O504" s="340"/>
      <c r="P504" s="3" t="e">
        <f t="shared" ca="1" si="62"/>
        <v>#N/A</v>
      </c>
      <c r="Q504" s="3">
        <f t="shared" ca="1" si="63"/>
        <v>66723000</v>
      </c>
      <c r="S504" s="99"/>
      <c r="T504" s="350"/>
      <c r="U504" s="350"/>
      <c r="V504" s="349"/>
      <c r="W504" s="313"/>
      <c r="X504" s="302"/>
      <c r="Y504" s="211"/>
      <c r="Z504" s="320"/>
      <c r="AA504" s="246"/>
      <c r="AB504" s="125"/>
      <c r="AC504" s="125"/>
      <c r="AD504" s="125"/>
      <c r="AE504" s="125"/>
      <c r="AF504" s="125"/>
      <c r="AG504" s="125"/>
      <c r="AH504" s="125"/>
      <c r="AJ504" s="125"/>
      <c r="AK504" s="125"/>
      <c r="AM504" s="246"/>
      <c r="AO504" s="246"/>
      <c r="AP504" s="211"/>
      <c r="AQ504" s="211"/>
      <c r="AR504" s="199"/>
      <c r="AT504" s="225"/>
      <c r="AU504" s="225"/>
      <c r="AV504" s="225"/>
      <c r="AW504" s="99"/>
      <c r="AX504" s="199"/>
      <c r="AY504" s="199"/>
      <c r="AZ504" s="37"/>
      <c r="BA504" s="123"/>
      <c r="BB504" s="211"/>
      <c r="BC504" s="211"/>
      <c r="BD504" s="216"/>
      <c r="BE504" s="216"/>
      <c r="BF504" s="101"/>
      <c r="BG504" s="101"/>
      <c r="BH504" s="99"/>
    </row>
    <row r="505" spans="1:60" x14ac:dyDescent="0.25">
      <c r="A505">
        <v>473</v>
      </c>
      <c r="B505" s="61">
        <f ca="1">OFFSET(InputPriceData!B$15,CalculationsAndCharts!$A505+$A$11,0,1,1)</f>
        <v>41786</v>
      </c>
      <c r="C505" s="3">
        <f ca="1">OFFSET(InputPriceData!G$15,CalculationsAndCharts!$A505+$A$11,IF($C$7,8,0),1,1)</f>
        <v>72010000</v>
      </c>
      <c r="D505" s="4">
        <f ca="1">OFFSET(InputPriceData!C$15,CalculationsAndCharts!$A505+$A$11,IF($C$7,8,0),1,1)</f>
        <v>183.47</v>
      </c>
      <c r="E505" s="4">
        <f ca="1">OFFSET(InputPriceData!D$15,CalculationsAndCharts!$A505+$A$11,IF($C$7,8,0),1,1)</f>
        <v>183.97</v>
      </c>
      <c r="F505" s="4">
        <f ca="1">OFFSET(InputPriceData!E$15,CalculationsAndCharts!$A505+$A$11,IF($C$7,8,0),1,1)</f>
        <v>183.37</v>
      </c>
      <c r="G505" s="4">
        <f ca="1">OFFSET(InputPriceData!F$15,CalculationsAndCharts!$A505+$A$11,IF($C$7,8,0),1,1)</f>
        <v>183.92</v>
      </c>
      <c r="H505" s="342">
        <f t="shared" ca="1" si="58"/>
        <v>181.46703300212809</v>
      </c>
      <c r="I505" s="342">
        <f t="shared" ca="1" si="59"/>
        <v>180.97678608838493</v>
      </c>
      <c r="J505" s="340">
        <f t="shared" ca="1" si="60"/>
        <v>0.49024691374307466</v>
      </c>
      <c r="K505" s="170">
        <f t="shared" ca="1" si="56"/>
        <v>0.24034203643460969</v>
      </c>
      <c r="L505" s="341">
        <f t="shared" ca="1" si="57"/>
        <v>0.39949266664061495</v>
      </c>
      <c r="M505" s="341">
        <f t="shared" ca="1" si="61"/>
        <v>-0.39949266664061495</v>
      </c>
      <c r="N505" s="170"/>
      <c r="O505" s="340"/>
      <c r="P505" s="3">
        <f t="shared" ca="1" si="62"/>
        <v>72010000</v>
      </c>
      <c r="Q505" s="3" t="e">
        <f t="shared" ca="1" si="63"/>
        <v>#N/A</v>
      </c>
      <c r="S505" s="99"/>
      <c r="T505" s="350"/>
      <c r="U505" s="350"/>
      <c r="V505" s="349"/>
      <c r="W505" s="313"/>
      <c r="X505" s="302"/>
      <c r="Y505" s="211"/>
      <c r="Z505" s="320"/>
      <c r="AA505" s="246"/>
      <c r="AB505" s="125"/>
      <c r="AC505" s="125"/>
      <c r="AD505" s="125"/>
      <c r="AE505" s="125"/>
      <c r="AF505" s="125"/>
      <c r="AG505" s="125"/>
      <c r="AH505" s="125"/>
      <c r="AJ505" s="125"/>
      <c r="AK505" s="125"/>
      <c r="AM505" s="246"/>
      <c r="AO505" s="246"/>
      <c r="AP505" s="211"/>
      <c r="AQ505" s="211"/>
      <c r="AR505" s="199"/>
      <c r="AT505" s="225"/>
      <c r="AU505" s="225"/>
      <c r="AV505" s="225"/>
      <c r="AW505" s="99"/>
      <c r="AX505" s="199"/>
      <c r="AY505" s="199"/>
      <c r="AZ505" s="37"/>
      <c r="BA505" s="123"/>
      <c r="BB505" s="211"/>
      <c r="BC505" s="211"/>
      <c r="BD505" s="216"/>
      <c r="BE505" s="216"/>
      <c r="BF505" s="101"/>
      <c r="BG505" s="101"/>
      <c r="BH505" s="99"/>
    </row>
    <row r="506" spans="1:60" x14ac:dyDescent="0.25">
      <c r="A506">
        <v>474</v>
      </c>
      <c r="B506" s="61">
        <f ca="1">OFFSET(InputPriceData!B$15,CalculationsAndCharts!$A506+$A$11,0,1,1)</f>
        <v>41782</v>
      </c>
      <c r="C506" s="3">
        <f ca="1">OFFSET(InputPriceData!G$15,CalculationsAndCharts!$A506+$A$11,IF($C$7,8,0),1,1)</f>
        <v>61092800</v>
      </c>
      <c r="D506" s="4">
        <f ca="1">OFFSET(InputPriceData!C$15,CalculationsAndCharts!$A506+$A$11,IF($C$7,8,0),1,1)</f>
        <v>182.23</v>
      </c>
      <c r="E506" s="4">
        <f ca="1">OFFSET(InputPriceData!D$15,CalculationsAndCharts!$A506+$A$11,IF($C$7,8,0),1,1)</f>
        <v>182.92</v>
      </c>
      <c r="F506" s="4">
        <f ca="1">OFFSET(InputPriceData!E$15,CalculationsAndCharts!$A506+$A$11,IF($C$7,8,0),1,1)</f>
        <v>182.06</v>
      </c>
      <c r="G506" s="4">
        <f ca="1">OFFSET(InputPriceData!F$15,CalculationsAndCharts!$A506+$A$11,IF($C$7,8,0),1,1)</f>
        <v>182.79</v>
      </c>
      <c r="H506" s="342">
        <f t="shared" ca="1" si="58"/>
        <v>181.11660914528923</v>
      </c>
      <c r="I506" s="342">
        <f t="shared" ca="1" si="59"/>
        <v>180.70922118732904</v>
      </c>
      <c r="J506" s="340">
        <f t="shared" ca="1" si="60"/>
        <v>0.40738795796013982</v>
      </c>
      <c r="K506" s="170">
        <f t="shared" ca="1" si="56"/>
        <v>0.16596494829093264</v>
      </c>
      <c r="L506" s="341">
        <f t="shared" ca="1" si="57"/>
        <v>0.40604768377235478</v>
      </c>
      <c r="M506" s="341">
        <f t="shared" ca="1" si="61"/>
        <v>-0.40604768377235478</v>
      </c>
      <c r="N506" s="170"/>
      <c r="O506" s="340"/>
      <c r="P506" s="3">
        <f t="shared" ca="1" si="62"/>
        <v>61092800</v>
      </c>
      <c r="Q506" s="3" t="e">
        <f t="shared" ca="1" si="63"/>
        <v>#N/A</v>
      </c>
      <c r="S506" s="99"/>
      <c r="T506" s="350"/>
      <c r="U506" s="350"/>
      <c r="V506" s="349"/>
      <c r="W506" s="313"/>
      <c r="X506" s="302"/>
      <c r="Y506" s="211"/>
      <c r="Z506" s="320"/>
      <c r="AA506" s="246"/>
      <c r="AB506" s="125"/>
      <c r="AC506" s="125"/>
      <c r="AD506" s="125"/>
      <c r="AE506" s="125"/>
      <c r="AF506" s="125"/>
      <c r="AG506" s="125"/>
      <c r="AH506" s="125"/>
      <c r="AJ506" s="125"/>
      <c r="AK506" s="125"/>
      <c r="AM506" s="246"/>
      <c r="AO506" s="246"/>
      <c r="AP506" s="211"/>
      <c r="AQ506" s="211"/>
      <c r="AR506" s="199"/>
      <c r="AT506" s="225"/>
      <c r="AU506" s="225"/>
      <c r="AV506" s="225"/>
      <c r="AW506" s="99"/>
      <c r="AX506" s="199"/>
      <c r="AY506" s="199"/>
      <c r="AZ506" s="37"/>
      <c r="BA506" s="123"/>
      <c r="BB506" s="211"/>
      <c r="BC506" s="211"/>
      <c r="BD506" s="216"/>
      <c r="BE506" s="216"/>
      <c r="BF506" s="101"/>
      <c r="BG506" s="101"/>
      <c r="BH506" s="99"/>
    </row>
    <row r="507" spans="1:60" x14ac:dyDescent="0.25">
      <c r="A507">
        <v>475</v>
      </c>
      <c r="B507" s="61">
        <f ca="1">OFFSET(InputPriceData!B$15,CalculationsAndCharts!$A507+$A$11,0,1,1)</f>
        <v>41781</v>
      </c>
      <c r="C507" s="3">
        <f ca="1">OFFSET(InputPriceData!G$15,CalculationsAndCharts!$A507+$A$11,IF($C$7,8,0),1,1)</f>
        <v>61549000</v>
      </c>
      <c r="D507" s="4">
        <f ca="1">OFFSET(InputPriceData!C$15,CalculationsAndCharts!$A507+$A$11,IF($C$7,8,0),1,1)</f>
        <v>181.67</v>
      </c>
      <c r="E507" s="4">
        <f ca="1">OFFSET(InputPriceData!D$15,CalculationsAndCharts!$A507+$A$11,IF($C$7,8,0),1,1)</f>
        <v>182.44</v>
      </c>
      <c r="F507" s="4">
        <f ca="1">OFFSET(InputPriceData!E$15,CalculationsAndCharts!$A507+$A$11,IF($C$7,8,0),1,1)</f>
        <v>181.36</v>
      </c>
      <c r="G507" s="4">
        <f ca="1">OFFSET(InputPriceData!F$15,CalculationsAndCharts!$A507+$A$11,IF($C$7,8,0),1,1)</f>
        <v>182.06</v>
      </c>
      <c r="H507" s="342">
        <f t="shared" ca="1" si="58"/>
        <v>180.87755330890198</v>
      </c>
      <c r="I507" s="342">
        <f t="shared" ca="1" si="59"/>
        <v>180.52005947708625</v>
      </c>
      <c r="J507" s="340">
        <f t="shared" ca="1" si="60"/>
        <v>0.35749383181569955</v>
      </c>
      <c r="K507" s="170">
        <f t="shared" ca="1" si="56"/>
        <v>0.12780183978627169</v>
      </c>
      <c r="L507" s="341">
        <f t="shared" ca="1" si="57"/>
        <v>0.41894765248319404</v>
      </c>
      <c r="M507" s="341">
        <f t="shared" ca="1" si="61"/>
        <v>-0.41894765248319404</v>
      </c>
      <c r="N507" s="170"/>
      <c r="O507" s="340"/>
      <c r="P507" s="3">
        <f t="shared" ca="1" si="62"/>
        <v>61549000</v>
      </c>
      <c r="Q507" s="3" t="e">
        <f t="shared" ca="1" si="63"/>
        <v>#N/A</v>
      </c>
      <c r="S507" s="99"/>
      <c r="T507" s="350"/>
      <c r="U507" s="350"/>
      <c r="V507" s="349"/>
      <c r="W507" s="313"/>
      <c r="X507" s="302"/>
      <c r="Y507" s="211"/>
      <c r="Z507" s="320"/>
      <c r="AA507" s="246"/>
      <c r="AB507" s="125"/>
      <c r="AC507" s="125"/>
      <c r="AD507" s="125"/>
      <c r="AE507" s="125"/>
      <c r="AF507" s="125"/>
      <c r="AG507" s="125"/>
      <c r="AH507" s="125"/>
      <c r="AJ507" s="125"/>
      <c r="AK507" s="125"/>
      <c r="AM507" s="246"/>
      <c r="AO507" s="246"/>
      <c r="AP507" s="211"/>
      <c r="AQ507" s="211"/>
      <c r="AR507" s="199"/>
      <c r="AT507" s="225"/>
      <c r="AU507" s="225"/>
      <c r="AV507" s="225"/>
      <c r="AW507" s="99"/>
      <c r="AX507" s="199"/>
      <c r="AY507" s="199"/>
      <c r="AZ507" s="37"/>
      <c r="BA507" s="123"/>
      <c r="BB507" s="211"/>
      <c r="BC507" s="211"/>
      <c r="BD507" s="216"/>
      <c r="BE507" s="216"/>
      <c r="BF507" s="101"/>
      <c r="BG507" s="101"/>
      <c r="BH507" s="99"/>
    </row>
    <row r="508" spans="1:60" x14ac:dyDescent="0.25">
      <c r="A508">
        <v>476</v>
      </c>
      <c r="B508" s="61">
        <f ca="1">OFFSET(InputPriceData!B$15,CalculationsAndCharts!$A508+$A$11,0,1,1)</f>
        <v>41780</v>
      </c>
      <c r="C508" s="3">
        <f ca="1">OFFSET(InputPriceData!G$15,CalculationsAndCharts!$A508+$A$11,IF($C$7,8,0),1,1)</f>
        <v>89093000</v>
      </c>
      <c r="D508" s="4">
        <f ca="1">OFFSET(InputPriceData!C$15,CalculationsAndCharts!$A508+$A$11,IF($C$7,8,0),1,1)</f>
        <v>180.62</v>
      </c>
      <c r="E508" s="4">
        <f ca="1">OFFSET(InputPriceData!D$15,CalculationsAndCharts!$A508+$A$11,IF($C$7,8,0),1,1)</f>
        <v>181.71</v>
      </c>
      <c r="F508" s="4">
        <f ca="1">OFFSET(InputPriceData!E$15,CalculationsAndCharts!$A508+$A$11,IF($C$7,8,0),1,1)</f>
        <v>180.59</v>
      </c>
      <c r="G508" s="4">
        <f ca="1">OFFSET(InputPriceData!F$15,CalculationsAndCharts!$A508+$A$11,IF($C$7,8,0),1,1)</f>
        <v>181.62</v>
      </c>
      <c r="H508" s="342">
        <f t="shared" ca="1" si="58"/>
        <v>180.70863235303085</v>
      </c>
      <c r="I508" s="342">
        <f t="shared" ca="1" si="59"/>
        <v>180.38006488409411</v>
      </c>
      <c r="J508" s="340">
        <f t="shared" ca="1" si="60"/>
        <v>0.32856746893671285</v>
      </c>
      <c r="K508" s="170">
        <f t="shared" ca="1" si="56"/>
        <v>0.10795658164347777</v>
      </c>
      <c r="L508" s="341">
        <f t="shared" ca="1" si="57"/>
        <v>0.43726385804194356</v>
      </c>
      <c r="M508" s="341">
        <f t="shared" ca="1" si="61"/>
        <v>-0.43726385804194356</v>
      </c>
      <c r="N508" s="170"/>
      <c r="O508" s="340"/>
      <c r="P508" s="3">
        <f t="shared" ca="1" si="62"/>
        <v>89093000</v>
      </c>
      <c r="Q508" s="3" t="e">
        <f t="shared" ca="1" si="63"/>
        <v>#N/A</v>
      </c>
      <c r="S508" s="99"/>
      <c r="T508" s="350"/>
      <c r="U508" s="350"/>
      <c r="V508" s="349"/>
      <c r="W508" s="313"/>
      <c r="X508" s="302"/>
      <c r="Y508" s="211"/>
      <c r="Z508" s="320"/>
      <c r="AA508" s="246"/>
      <c r="AB508" s="125"/>
      <c r="AC508" s="125"/>
      <c r="AD508" s="125"/>
      <c r="AE508" s="125"/>
      <c r="AF508" s="125"/>
      <c r="AG508" s="125"/>
      <c r="AH508" s="125"/>
      <c r="AJ508" s="125"/>
      <c r="AK508" s="125"/>
      <c r="AM508" s="246"/>
      <c r="AO508" s="246"/>
      <c r="AP508" s="211"/>
      <c r="AQ508" s="211"/>
      <c r="AR508" s="199"/>
      <c r="AT508" s="225"/>
      <c r="AU508" s="225"/>
      <c r="AV508" s="225"/>
      <c r="AW508" s="99"/>
      <c r="AX508" s="199"/>
      <c r="AY508" s="199"/>
      <c r="AZ508" s="37"/>
      <c r="BA508" s="123"/>
      <c r="BB508" s="211"/>
      <c r="BC508" s="211"/>
      <c r="BD508" s="216"/>
      <c r="BE508" s="216"/>
      <c r="BF508" s="101"/>
      <c r="BG508" s="101"/>
      <c r="BH508" s="99"/>
    </row>
    <row r="509" spans="1:60" x14ac:dyDescent="0.25">
      <c r="A509">
        <v>477</v>
      </c>
      <c r="B509" s="61">
        <f ca="1">OFFSET(InputPriceData!B$15,CalculationsAndCharts!$A509+$A$11,0,1,1)</f>
        <v>41779</v>
      </c>
      <c r="C509" s="3">
        <f ca="1">OFFSET(InputPriceData!G$15,CalculationsAndCharts!$A509+$A$11,IF($C$7,8,0),1,1)</f>
        <v>111644000</v>
      </c>
      <c r="D509" s="4">
        <f ca="1">OFFSET(InputPriceData!C$15,CalculationsAndCharts!$A509+$A$11,IF($C$7,8,0),1,1)</f>
        <v>181.16</v>
      </c>
      <c r="E509" s="4">
        <f ca="1">OFFSET(InputPriceData!D$15,CalculationsAndCharts!$A509+$A$11,IF($C$7,8,0),1,1)</f>
        <v>181.18</v>
      </c>
      <c r="F509" s="4">
        <f ca="1">OFFSET(InputPriceData!E$15,CalculationsAndCharts!$A509+$A$11,IF($C$7,8,0),1,1)</f>
        <v>179.64</v>
      </c>
      <c r="G509" s="4">
        <f ca="1">OFFSET(InputPriceData!F$15,CalculationsAndCharts!$A509+$A$11,IF($C$7,8,0),1,1)</f>
        <v>180.1</v>
      </c>
      <c r="H509" s="342">
        <f t="shared" ca="1" si="58"/>
        <v>180.57843697489241</v>
      </c>
      <c r="I509" s="342">
        <f t="shared" ca="1" si="59"/>
        <v>180.26734350992086</v>
      </c>
      <c r="J509" s="340">
        <f t="shared" ca="1" si="60"/>
        <v>0.31109346497152562</v>
      </c>
      <c r="K509" s="170">
        <f t="shared" ca="1" si="56"/>
        <v>9.6779143947989837E-2</v>
      </c>
      <c r="L509" s="341">
        <f t="shared" ca="1" si="57"/>
        <v>0.45666830015033677</v>
      </c>
      <c r="M509" s="341">
        <f t="shared" ca="1" si="61"/>
        <v>-0.45666830015033677</v>
      </c>
      <c r="N509" s="170"/>
      <c r="O509" s="340"/>
      <c r="P509" s="3" t="e">
        <f t="shared" ca="1" si="62"/>
        <v>#N/A</v>
      </c>
      <c r="Q509" s="3">
        <f t="shared" ca="1" si="63"/>
        <v>111644000</v>
      </c>
      <c r="S509" s="99"/>
      <c r="T509" s="350"/>
      <c r="U509" s="350"/>
      <c r="V509" s="349"/>
      <c r="W509" s="313"/>
      <c r="X509" s="302"/>
      <c r="Y509" s="211"/>
      <c r="Z509" s="320"/>
      <c r="AA509" s="246"/>
      <c r="AB509" s="125"/>
      <c r="AC509" s="125"/>
      <c r="AD509" s="125"/>
      <c r="AE509" s="125"/>
      <c r="AF509" s="125"/>
      <c r="AG509" s="125"/>
      <c r="AH509" s="125"/>
      <c r="AJ509" s="125"/>
      <c r="AK509" s="125"/>
      <c r="AM509" s="246"/>
      <c r="AO509" s="246"/>
      <c r="AP509" s="211"/>
      <c r="AQ509" s="211"/>
      <c r="AR509" s="199"/>
      <c r="AT509" s="225"/>
      <c r="AU509" s="225"/>
      <c r="AV509" s="225"/>
      <c r="AW509" s="99"/>
      <c r="AX509" s="199"/>
      <c r="AY509" s="199"/>
      <c r="AZ509" s="37"/>
      <c r="BA509" s="123"/>
      <c r="BB509" s="211"/>
      <c r="BC509" s="211"/>
      <c r="BD509" s="216"/>
      <c r="BE509" s="216"/>
      <c r="BF509" s="101"/>
      <c r="BG509" s="101"/>
      <c r="BH509" s="99"/>
    </row>
    <row r="510" spans="1:60" x14ac:dyDescent="0.25">
      <c r="A510">
        <v>478</v>
      </c>
      <c r="B510" s="61">
        <f ca="1">OFFSET(InputPriceData!B$15,CalculationsAndCharts!$A510+$A$11,0,1,1)</f>
        <v>41778</v>
      </c>
      <c r="C510" s="3">
        <f ca="1">OFFSET(InputPriceData!G$15,CalculationsAndCharts!$A510+$A$11,IF($C$7,8,0),1,1)</f>
        <v>63839000</v>
      </c>
      <c r="D510" s="4">
        <f ca="1">OFFSET(InputPriceData!C$15,CalculationsAndCharts!$A510+$A$11,IF($C$7,8,0),1,1)</f>
        <v>180.24</v>
      </c>
      <c r="E510" s="4">
        <f ca="1">OFFSET(InputPriceData!D$15,CalculationsAndCharts!$A510+$A$11,IF($C$7,8,0),1,1)</f>
        <v>181.39</v>
      </c>
      <c r="F510" s="4">
        <f ca="1">OFFSET(InputPriceData!E$15,CalculationsAndCharts!$A510+$A$11,IF($C$7,8,0),1,1)</f>
        <v>180.07</v>
      </c>
      <c r="G510" s="4">
        <f ca="1">OFFSET(InputPriceData!F$15,CalculationsAndCharts!$A510+$A$11,IF($C$7,8,0),1,1)</f>
        <v>181.25</v>
      </c>
      <c r="H510" s="342">
        <f t="shared" ca="1" si="58"/>
        <v>180.64678511416278</v>
      </c>
      <c r="I510" s="342">
        <f t="shared" ca="1" si="59"/>
        <v>180.28255655627731</v>
      </c>
      <c r="J510" s="340">
        <f t="shared" ca="1" si="60"/>
        <v>0.36422855788542841</v>
      </c>
      <c r="K510" s="170">
        <f t="shared" ca="1" si="56"/>
        <v>0.13266244237929886</v>
      </c>
      <c r="L510" s="341">
        <f t="shared" ca="1" si="57"/>
        <v>0.4767756077085602</v>
      </c>
      <c r="M510" s="341">
        <f t="shared" ca="1" si="61"/>
        <v>-0.4767756077085602</v>
      </c>
      <c r="N510" s="170"/>
      <c r="O510" s="340"/>
      <c r="P510" s="3">
        <f t="shared" ca="1" si="62"/>
        <v>63839000</v>
      </c>
      <c r="Q510" s="3" t="e">
        <f t="shared" ca="1" si="63"/>
        <v>#N/A</v>
      </c>
      <c r="S510" s="99"/>
      <c r="T510" s="350"/>
      <c r="U510" s="350"/>
      <c r="V510" s="349"/>
      <c r="W510" s="313"/>
      <c r="X510" s="302"/>
      <c r="Y510" s="211"/>
      <c r="Z510" s="320"/>
      <c r="AA510" s="246"/>
      <c r="AB510" s="125"/>
      <c r="AC510" s="125"/>
      <c r="AD510" s="125"/>
      <c r="AE510" s="125"/>
      <c r="AF510" s="125"/>
      <c r="AG510" s="125"/>
      <c r="AH510" s="125"/>
      <c r="AJ510" s="125"/>
      <c r="AK510" s="125"/>
      <c r="AM510" s="246"/>
      <c r="AO510" s="246"/>
      <c r="AP510" s="211"/>
      <c r="AQ510" s="211"/>
      <c r="AR510" s="199"/>
      <c r="AT510" s="225"/>
      <c r="AU510" s="225"/>
      <c r="AV510" s="225"/>
      <c r="AW510" s="99"/>
      <c r="AX510" s="199"/>
      <c r="AY510" s="199"/>
      <c r="AZ510" s="37"/>
      <c r="BA510" s="123"/>
      <c r="BB510" s="211"/>
      <c r="BC510" s="211"/>
      <c r="BD510" s="216"/>
      <c r="BE510" s="216"/>
      <c r="BF510" s="101"/>
      <c r="BG510" s="101"/>
      <c r="BH510" s="99"/>
    </row>
    <row r="511" spans="1:60" x14ac:dyDescent="0.25">
      <c r="A511">
        <v>479</v>
      </c>
      <c r="B511" s="61">
        <f ca="1">OFFSET(InputPriceData!B$15,CalculationsAndCharts!$A511+$A$11,0,1,1)</f>
        <v>41775</v>
      </c>
      <c r="C511" s="3">
        <f ca="1">OFFSET(InputPriceData!G$15,CalculationsAndCharts!$A511+$A$11,IF($C$7,8,0),1,1)</f>
        <v>97458000</v>
      </c>
      <c r="D511" s="4">
        <f ca="1">OFFSET(InputPriceData!C$15,CalculationsAndCharts!$A511+$A$11,IF($C$7,8,0),1,1)</f>
        <v>180.06</v>
      </c>
      <c r="E511" s="4">
        <f ca="1">OFFSET(InputPriceData!D$15,CalculationsAndCharts!$A511+$A$11,IF($C$7,8,0),1,1)</f>
        <v>180.66</v>
      </c>
      <c r="F511" s="4">
        <f ca="1">OFFSET(InputPriceData!E$15,CalculationsAndCharts!$A511+$A$11,IF($C$7,8,0),1,1)</f>
        <v>179.31</v>
      </c>
      <c r="G511" s="4">
        <f ca="1">OFFSET(InputPriceData!F$15,CalculationsAndCharts!$A511+$A$11,IF($C$7,8,0),1,1)</f>
        <v>180.58</v>
      </c>
      <c r="H511" s="342">
        <f t="shared" ca="1" si="58"/>
        <v>180.56061155904317</v>
      </c>
      <c r="I511" s="342">
        <f t="shared" ca="1" si="59"/>
        <v>180.19460715230255</v>
      </c>
      <c r="J511" s="340">
        <f t="shared" ca="1" si="60"/>
        <v>0.36600440674061335</v>
      </c>
      <c r="K511" s="170">
        <f t="shared" ca="1" si="56"/>
        <v>0.13395922575354835</v>
      </c>
      <c r="L511" s="341">
        <f t="shared" ca="1" si="57"/>
        <v>0.49446425258733412</v>
      </c>
      <c r="M511" s="341">
        <f t="shared" ca="1" si="61"/>
        <v>-0.49446425258733412</v>
      </c>
      <c r="N511" s="170"/>
      <c r="O511" s="340"/>
      <c r="P511" s="3">
        <f t="shared" ca="1" si="62"/>
        <v>97458000</v>
      </c>
      <c r="Q511" s="3" t="e">
        <f t="shared" ca="1" si="63"/>
        <v>#N/A</v>
      </c>
      <c r="S511" s="99"/>
      <c r="T511" s="350"/>
      <c r="U511" s="350"/>
      <c r="V511" s="349"/>
      <c r="W511" s="313"/>
      <c r="X511" s="302"/>
      <c r="Y511" s="211"/>
      <c r="Z511" s="320"/>
      <c r="AA511" s="246"/>
      <c r="AB511" s="125"/>
      <c r="AC511" s="125"/>
      <c r="AD511" s="125"/>
      <c r="AE511" s="125"/>
      <c r="AF511" s="125"/>
      <c r="AG511" s="125"/>
      <c r="AH511" s="125"/>
      <c r="AJ511" s="125"/>
      <c r="AK511" s="125"/>
      <c r="AM511" s="246"/>
      <c r="AO511" s="246"/>
      <c r="AP511" s="211"/>
      <c r="AQ511" s="211"/>
      <c r="AR511" s="199"/>
      <c r="AT511" s="225"/>
      <c r="AU511" s="225"/>
      <c r="AV511" s="225"/>
      <c r="AW511" s="99"/>
      <c r="AX511" s="199"/>
      <c r="AY511" s="199"/>
      <c r="AZ511" s="37"/>
      <c r="BA511" s="123"/>
      <c r="BB511" s="211"/>
      <c r="BC511" s="211"/>
      <c r="BD511" s="216"/>
      <c r="BE511" s="216"/>
      <c r="BF511" s="101"/>
      <c r="BG511" s="101"/>
      <c r="BH511" s="99"/>
    </row>
    <row r="512" spans="1:60" x14ac:dyDescent="0.25">
      <c r="A512">
        <v>480</v>
      </c>
      <c r="B512" s="61">
        <f ca="1">OFFSET(InputPriceData!B$15,CalculationsAndCharts!$A512+$A$11,0,1,1)</f>
        <v>41774</v>
      </c>
      <c r="C512" s="3">
        <f ca="1">OFFSET(InputPriceData!G$15,CalculationsAndCharts!$A512+$A$11,IF($C$7,8,0),1,1)</f>
        <v>154956000</v>
      </c>
      <c r="D512" s="4">
        <f ca="1">OFFSET(InputPriceData!C$15,CalculationsAndCharts!$A512+$A$11,IF($C$7,8,0),1,1)</f>
        <v>181.19</v>
      </c>
      <c r="E512" s="4">
        <f ca="1">OFFSET(InputPriceData!D$15,CalculationsAndCharts!$A512+$A$11,IF($C$7,8,0),1,1)</f>
        <v>181.23</v>
      </c>
      <c r="F512" s="4">
        <f ca="1">OFFSET(InputPriceData!E$15,CalculationsAndCharts!$A512+$A$11,IF($C$7,8,0),1,1)</f>
        <v>179.08</v>
      </c>
      <c r="G512" s="4">
        <f ca="1">OFFSET(InputPriceData!F$15,CalculationsAndCharts!$A512+$A$11,IF($C$7,8,0),1,1)</f>
        <v>179.96</v>
      </c>
      <c r="H512" s="342">
        <f t="shared" ca="1" si="58"/>
        <v>180.55784178176364</v>
      </c>
      <c r="I512" s="342">
        <f t="shared" ca="1" si="59"/>
        <v>180.1595714388755</v>
      </c>
      <c r="J512" s="340">
        <f t="shared" ca="1" si="60"/>
        <v>0.39827034288810803</v>
      </c>
      <c r="K512" s="170">
        <f t="shared" ca="1" si="56"/>
        <v>0.15861926602421114</v>
      </c>
      <c r="L512" s="341">
        <f t="shared" ca="1" si="57"/>
        <v>0.50979671471321597</v>
      </c>
      <c r="M512" s="341">
        <f t="shared" ca="1" si="61"/>
        <v>-0.50979671471321597</v>
      </c>
      <c r="N512" s="170"/>
      <c r="O512" s="340"/>
      <c r="P512" s="3" t="e">
        <f t="shared" ca="1" si="62"/>
        <v>#N/A</v>
      </c>
      <c r="Q512" s="3">
        <f t="shared" ca="1" si="63"/>
        <v>154956000</v>
      </c>
      <c r="S512" s="99"/>
      <c r="T512" s="350"/>
      <c r="U512" s="350"/>
      <c r="V512" s="349"/>
      <c r="W512" s="313"/>
      <c r="X512" s="302"/>
      <c r="Y512" s="211"/>
      <c r="Z512" s="320"/>
      <c r="AA512" s="246"/>
      <c r="AB512" s="125"/>
      <c r="AC512" s="125"/>
      <c r="AD512" s="125"/>
      <c r="AE512" s="125"/>
      <c r="AF512" s="125"/>
      <c r="AG512" s="125"/>
      <c r="AH512" s="125"/>
      <c r="AJ512" s="125"/>
      <c r="AK512" s="125"/>
      <c r="AM512" s="246"/>
      <c r="AO512" s="246"/>
      <c r="AP512" s="211"/>
      <c r="AQ512" s="211"/>
      <c r="AR512" s="199"/>
      <c r="AT512" s="225"/>
      <c r="AU512" s="225"/>
      <c r="AV512" s="225"/>
      <c r="AW512" s="99"/>
      <c r="AX512" s="199"/>
      <c r="AY512" s="199"/>
      <c r="AZ512" s="37"/>
      <c r="BA512" s="123"/>
      <c r="BB512" s="211"/>
      <c r="BC512" s="211"/>
      <c r="BD512" s="216"/>
      <c r="BE512" s="216"/>
      <c r="BF512" s="101"/>
      <c r="BG512" s="101"/>
      <c r="BH512" s="99"/>
    </row>
    <row r="513" spans="1:60" x14ac:dyDescent="0.25">
      <c r="A513">
        <v>481</v>
      </c>
      <c r="B513" s="61">
        <f ca="1">OFFSET(InputPriceData!B$15,CalculationsAndCharts!$A513+$A$11,0,1,1)</f>
        <v>41773</v>
      </c>
      <c r="C513" s="3">
        <f ca="1">OFFSET(InputPriceData!G$15,CalculationsAndCharts!$A513+$A$11,IF($C$7,8,0),1,1)</f>
        <v>72367000</v>
      </c>
      <c r="D513" s="4">
        <f ca="1">OFFSET(InputPriceData!C$15,CalculationsAndCharts!$A513+$A$11,IF($C$7,8,0),1,1)</f>
        <v>182.25</v>
      </c>
      <c r="E513" s="4">
        <f ca="1">OFFSET(InputPriceData!D$15,CalculationsAndCharts!$A513+$A$11,IF($C$7,8,0),1,1)</f>
        <v>182.34</v>
      </c>
      <c r="F513" s="4">
        <f ca="1">OFFSET(InputPriceData!E$15,CalculationsAndCharts!$A513+$A$11,IF($C$7,8,0),1,1)</f>
        <v>181.29</v>
      </c>
      <c r="G513" s="4">
        <f ca="1">OFFSET(InputPriceData!F$15,CalculationsAndCharts!$A513+$A$11,IF($C$7,8,0),1,1)</f>
        <v>181.55</v>
      </c>
      <c r="H513" s="342">
        <f t="shared" ca="1" si="58"/>
        <v>180.64324775058702</v>
      </c>
      <c r="I513" s="342">
        <f t="shared" ca="1" si="59"/>
        <v>180.17771429695509</v>
      </c>
      <c r="J513" s="340">
        <f t="shared" ca="1" si="60"/>
        <v>0.46553345363189175</v>
      </c>
      <c r="K513" s="170">
        <f t="shared" ca="1" si="56"/>
        <v>0.2167213964504367</v>
      </c>
      <c r="L513" s="341">
        <f t="shared" ca="1" si="57"/>
        <v>0.52194830422341576</v>
      </c>
      <c r="M513" s="341">
        <f t="shared" ca="1" si="61"/>
        <v>-0.52194830422341576</v>
      </c>
      <c r="N513" s="170"/>
      <c r="O513" s="340"/>
      <c r="P513" s="3" t="e">
        <f t="shared" ca="1" si="62"/>
        <v>#N/A</v>
      </c>
      <c r="Q513" s="3">
        <f t="shared" ca="1" si="63"/>
        <v>72367000</v>
      </c>
      <c r="S513" s="99"/>
      <c r="T513" s="350"/>
      <c r="U513" s="350"/>
      <c r="V513" s="349"/>
      <c r="W513" s="313"/>
      <c r="X513" s="302"/>
      <c r="Y513" s="211"/>
      <c r="Z513" s="320"/>
      <c r="AA513" s="246"/>
      <c r="AB513" s="125"/>
      <c r="AC513" s="125"/>
      <c r="AD513" s="125"/>
      <c r="AE513" s="125"/>
      <c r="AF513" s="125"/>
      <c r="AG513" s="125"/>
      <c r="AH513" s="125"/>
      <c r="AJ513" s="125"/>
      <c r="AK513" s="125"/>
      <c r="AM513" s="246"/>
      <c r="AO513" s="246"/>
      <c r="AP513" s="211"/>
      <c r="AQ513" s="211"/>
      <c r="AR513" s="199"/>
      <c r="AT513" s="225"/>
      <c r="AU513" s="225"/>
      <c r="AV513" s="225"/>
      <c r="AW513" s="99"/>
      <c r="AX513" s="199"/>
      <c r="AY513" s="199"/>
      <c r="AZ513" s="37"/>
      <c r="BA513" s="123"/>
      <c r="BB513" s="211"/>
      <c r="BC513" s="211"/>
      <c r="BD513" s="216"/>
      <c r="BE513" s="216"/>
      <c r="BF513" s="101"/>
      <c r="BG513" s="101"/>
      <c r="BH513" s="99"/>
    </row>
    <row r="514" spans="1:60" x14ac:dyDescent="0.25">
      <c r="A514">
        <v>482</v>
      </c>
      <c r="B514" s="61">
        <f ca="1">OFFSET(InputPriceData!B$15,CalculationsAndCharts!$A514+$A$11,0,1,1)</f>
        <v>41772</v>
      </c>
      <c r="C514" s="3">
        <f ca="1">OFFSET(InputPriceData!G$15,CalculationsAndCharts!$A514+$A$11,IF($C$7,8,0),1,1)</f>
        <v>66454000</v>
      </c>
      <c r="D514" s="4">
        <f ca="1">OFFSET(InputPriceData!C$15,CalculationsAndCharts!$A514+$A$11,IF($C$7,8,0),1,1)</f>
        <v>182.49</v>
      </c>
      <c r="E514" s="4">
        <f ca="1">OFFSET(InputPriceData!D$15,CalculationsAndCharts!$A514+$A$11,IF($C$7,8,0),1,1)</f>
        <v>182.86</v>
      </c>
      <c r="F514" s="4">
        <f ca="1">OFFSET(InputPriceData!E$15,CalculationsAndCharts!$A514+$A$11,IF($C$7,8,0),1,1)</f>
        <v>182.23</v>
      </c>
      <c r="G514" s="4">
        <f ca="1">OFFSET(InputPriceData!F$15,CalculationsAndCharts!$A514+$A$11,IF($C$7,8,0),1,1)</f>
        <v>182.42</v>
      </c>
      <c r="H514" s="342">
        <f t="shared" ca="1" si="58"/>
        <v>180.5137117149566</v>
      </c>
      <c r="I514" s="342">
        <f t="shared" ca="1" si="59"/>
        <v>180.05296105122375</v>
      </c>
      <c r="J514" s="340">
        <f t="shared" ca="1" si="60"/>
        <v>0.46075066373281803</v>
      </c>
      <c r="K514" s="170">
        <f t="shared" ca="1" si="56"/>
        <v>0.21229117413023235</v>
      </c>
      <c r="L514" s="341">
        <f t="shared" ca="1" si="57"/>
        <v>0.5304752768860852</v>
      </c>
      <c r="M514" s="341">
        <f t="shared" ca="1" si="61"/>
        <v>-0.5304752768860852</v>
      </c>
      <c r="N514" s="170"/>
      <c r="O514" s="340"/>
      <c r="P514" s="3" t="e">
        <f t="shared" ca="1" si="62"/>
        <v>#N/A</v>
      </c>
      <c r="Q514" s="3">
        <f t="shared" ca="1" si="63"/>
        <v>66454000</v>
      </c>
      <c r="S514" s="99"/>
      <c r="T514" s="350"/>
      <c r="U514" s="350"/>
      <c r="V514" s="349"/>
      <c r="W514" s="313"/>
      <c r="X514" s="302"/>
      <c r="Y514" s="211"/>
      <c r="Z514" s="320"/>
      <c r="AA514" s="246"/>
      <c r="AB514" s="125"/>
      <c r="AC514" s="125"/>
      <c r="AD514" s="125"/>
      <c r="AE514" s="125"/>
      <c r="AF514" s="125"/>
      <c r="AG514" s="125"/>
      <c r="AH514" s="125"/>
      <c r="AJ514" s="125"/>
      <c r="AK514" s="125"/>
      <c r="AM514" s="246"/>
      <c r="AO514" s="246"/>
      <c r="AP514" s="211"/>
      <c r="AQ514" s="211"/>
      <c r="AR514" s="199"/>
      <c r="AT514" s="225"/>
      <c r="AU514" s="225"/>
      <c r="AV514" s="225"/>
      <c r="AW514" s="99"/>
      <c r="AX514" s="199"/>
      <c r="AY514" s="199"/>
      <c r="AZ514" s="37"/>
      <c r="BA514" s="123"/>
      <c r="BB514" s="211"/>
      <c r="BC514" s="211"/>
      <c r="BD514" s="216"/>
      <c r="BE514" s="216"/>
      <c r="BF514" s="101"/>
      <c r="BG514" s="101"/>
      <c r="BH514" s="99"/>
    </row>
    <row r="515" spans="1:60" x14ac:dyDescent="0.25">
      <c r="A515">
        <v>483</v>
      </c>
      <c r="B515" s="61">
        <f ca="1">OFFSET(InputPriceData!B$15,CalculationsAndCharts!$A515+$A$11,0,1,1)</f>
        <v>41771</v>
      </c>
      <c r="C515" s="3">
        <f ca="1">OFFSET(InputPriceData!G$15,CalculationsAndCharts!$A515+$A$11,IF($C$7,8,0),1,1)</f>
        <v>86940000</v>
      </c>
      <c r="D515" s="4">
        <f ca="1">OFFSET(InputPriceData!C$15,CalculationsAndCharts!$A515+$A$11,IF($C$7,8,0),1,1)</f>
        <v>181.3</v>
      </c>
      <c r="E515" s="4">
        <f ca="1">OFFSET(InputPriceData!D$15,CalculationsAndCharts!$A515+$A$11,IF($C$7,8,0),1,1)</f>
        <v>182.34</v>
      </c>
      <c r="F515" s="4">
        <f ca="1">OFFSET(InputPriceData!E$15,CalculationsAndCharts!$A515+$A$11,IF($C$7,8,0),1,1)</f>
        <v>180.53</v>
      </c>
      <c r="G515" s="4">
        <f ca="1">OFFSET(InputPriceData!F$15,CalculationsAndCharts!$A515+$A$11,IF($C$7,8,0),1,1)</f>
        <v>182.25</v>
      </c>
      <c r="H515" s="342">
        <f t="shared" ca="1" si="58"/>
        <v>180.24138481709323</v>
      </c>
      <c r="I515" s="342">
        <f t="shared" ca="1" si="59"/>
        <v>179.83777569224412</v>
      </c>
      <c r="J515" s="340">
        <f t="shared" ca="1" si="60"/>
        <v>0.40360912484913231</v>
      </c>
      <c r="K515" s="170">
        <f t="shared" ca="1" si="56"/>
        <v>0.16290032566148246</v>
      </c>
      <c r="L515" s="341">
        <f t="shared" ca="1" si="57"/>
        <v>0.53636295837195813</v>
      </c>
      <c r="M515" s="341">
        <f t="shared" ca="1" si="61"/>
        <v>-0.53636295837195813</v>
      </c>
      <c r="N515" s="170"/>
      <c r="O515" s="340"/>
      <c r="P515" s="3">
        <f t="shared" ca="1" si="62"/>
        <v>86940000</v>
      </c>
      <c r="Q515" s="3" t="e">
        <f t="shared" ca="1" si="63"/>
        <v>#N/A</v>
      </c>
      <c r="S515" s="99"/>
      <c r="T515" s="350"/>
      <c r="U515" s="350"/>
      <c r="V515" s="349"/>
      <c r="W515" s="313"/>
      <c r="X515" s="302"/>
      <c r="Y515" s="211"/>
      <c r="Z515" s="320"/>
      <c r="AA515" s="246"/>
      <c r="AB515" s="125"/>
      <c r="AC515" s="125"/>
      <c r="AD515" s="125"/>
      <c r="AE515" s="125"/>
      <c r="AF515" s="125"/>
      <c r="AG515" s="125"/>
      <c r="AH515" s="125"/>
      <c r="AJ515" s="125"/>
      <c r="AK515" s="125"/>
      <c r="AM515" s="246"/>
      <c r="AO515" s="246"/>
      <c r="AP515" s="211"/>
      <c r="AQ515" s="211"/>
      <c r="AR515" s="199"/>
      <c r="AT515" s="225"/>
      <c r="AU515" s="225"/>
      <c r="AV515" s="225"/>
      <c r="AW515" s="99"/>
      <c r="AX515" s="199"/>
      <c r="AY515" s="199"/>
      <c r="AZ515" s="37"/>
      <c r="BA515" s="123"/>
      <c r="BB515" s="211"/>
      <c r="BC515" s="211"/>
      <c r="BD515" s="216"/>
      <c r="BE515" s="216"/>
      <c r="BF515" s="101"/>
      <c r="BG515" s="101"/>
      <c r="BH515" s="99"/>
    </row>
    <row r="516" spans="1:60" x14ac:dyDescent="0.25">
      <c r="A516">
        <v>484</v>
      </c>
      <c r="B516" s="61">
        <f ca="1">OFFSET(InputPriceData!B$15,CalculationsAndCharts!$A516+$A$11,0,1,1)</f>
        <v>41768</v>
      </c>
      <c r="C516" s="3">
        <f ca="1">OFFSET(InputPriceData!G$15,CalculationsAndCharts!$A516+$A$11,IF($C$7,8,0),1,1)</f>
        <v>83679000</v>
      </c>
      <c r="D516" s="4">
        <f ca="1">OFFSET(InputPriceData!C$15,CalculationsAndCharts!$A516+$A$11,IF($C$7,8,0),1,1)</f>
        <v>180.26</v>
      </c>
      <c r="E516" s="4">
        <f ca="1">OFFSET(InputPriceData!D$15,CalculationsAndCharts!$A516+$A$11,IF($C$7,8,0),1,1)</f>
        <v>180.57</v>
      </c>
      <c r="F516" s="4">
        <f ca="1">OFFSET(InputPriceData!E$15,CalculationsAndCharts!$A516+$A$11,IF($C$7,8,0),1,1)</f>
        <v>179.41</v>
      </c>
      <c r="G516" s="4">
        <f ca="1">OFFSET(InputPriceData!F$15,CalculationsAndCharts!$A516+$A$11,IF($C$7,8,0),1,1)</f>
        <v>180.5</v>
      </c>
      <c r="H516" s="342">
        <f t="shared" ca="1" si="58"/>
        <v>179.9544397909637</v>
      </c>
      <c r="I516" s="342">
        <f t="shared" ca="1" si="59"/>
        <v>179.61848257335723</v>
      </c>
      <c r="J516" s="340">
        <f t="shared" ca="1" si="60"/>
        <v>0.33595721760649611</v>
      </c>
      <c r="K516" s="170">
        <f t="shared" ca="1" si="56"/>
        <v>0.11286725206189857</v>
      </c>
      <c r="L516" s="341">
        <f t="shared" ca="1" si="57"/>
        <v>0.54329641383193072</v>
      </c>
      <c r="M516" s="341">
        <f t="shared" ca="1" si="61"/>
        <v>-0.54329641383193072</v>
      </c>
      <c r="N516" s="170"/>
      <c r="O516" s="340"/>
      <c r="P516" s="3">
        <f t="shared" ca="1" si="62"/>
        <v>83679000</v>
      </c>
      <c r="Q516" s="3" t="e">
        <f t="shared" ca="1" si="63"/>
        <v>#N/A</v>
      </c>
      <c r="S516" s="99"/>
      <c r="T516" s="350"/>
      <c r="U516" s="350"/>
      <c r="V516" s="349"/>
      <c r="W516" s="313"/>
      <c r="X516" s="302"/>
      <c r="Y516" s="211"/>
      <c r="Z516" s="320"/>
      <c r="AA516" s="246"/>
      <c r="AB516" s="125"/>
      <c r="AC516" s="125"/>
      <c r="AD516" s="125"/>
      <c r="AE516" s="125"/>
      <c r="AF516" s="125"/>
      <c r="AG516" s="125"/>
      <c r="AH516" s="125"/>
      <c r="AJ516" s="125"/>
      <c r="AK516" s="125"/>
      <c r="AM516" s="246"/>
      <c r="AO516" s="246"/>
      <c r="AP516" s="211"/>
      <c r="AQ516" s="211"/>
      <c r="AR516" s="199"/>
      <c r="AT516" s="225"/>
      <c r="AU516" s="225"/>
      <c r="AV516" s="225"/>
      <c r="AW516" s="99"/>
      <c r="AX516" s="199"/>
      <c r="AY516" s="199"/>
      <c r="AZ516" s="37"/>
      <c r="BA516" s="123"/>
      <c r="BB516" s="211"/>
      <c r="BC516" s="211"/>
      <c r="BD516" s="216"/>
      <c r="BE516" s="216"/>
      <c r="BF516" s="101"/>
      <c r="BG516" s="101"/>
      <c r="BH516" s="99"/>
    </row>
    <row r="517" spans="1:60" x14ac:dyDescent="0.25">
      <c r="A517">
        <v>485</v>
      </c>
      <c r="B517" s="61">
        <f ca="1">OFFSET(InputPriceData!B$15,CalculationsAndCharts!$A517+$A$11,0,1,1)</f>
        <v>41767</v>
      </c>
      <c r="C517" s="3">
        <f ca="1">OFFSET(InputPriceData!G$15,CalculationsAndCharts!$A517+$A$11,IF($C$7,8,0),1,1)</f>
        <v>93618000</v>
      </c>
      <c r="D517" s="4">
        <f ca="1">OFFSET(InputPriceData!C$15,CalculationsAndCharts!$A517+$A$11,IF($C$7,8,0),1,1)</f>
        <v>180.26</v>
      </c>
      <c r="E517" s="4">
        <f ca="1">OFFSET(InputPriceData!D$15,CalculationsAndCharts!$A517+$A$11,IF($C$7,8,0),1,1)</f>
        <v>181.54</v>
      </c>
      <c r="F517" s="4">
        <f ca="1">OFFSET(InputPriceData!E$15,CalculationsAndCharts!$A517+$A$11,IF($C$7,8,0),1,1)</f>
        <v>179.65</v>
      </c>
      <c r="G517" s="4">
        <f ca="1">OFFSET(InputPriceData!F$15,CalculationsAndCharts!$A517+$A$11,IF($C$7,8,0),1,1)</f>
        <v>180.23</v>
      </c>
      <c r="H517" s="342">
        <f t="shared" ca="1" si="58"/>
        <v>179.87650261824425</v>
      </c>
      <c r="I517" s="342">
        <f t="shared" ca="1" si="59"/>
        <v>179.53834462548062</v>
      </c>
      <c r="J517" s="340">
        <f t="shared" ca="1" si="60"/>
        <v>0.33815799276364489</v>
      </c>
      <c r="K517" s="170">
        <f t="shared" ca="1" si="56"/>
        <v>0.11435082806993731</v>
      </c>
      <c r="L517" s="341">
        <f t="shared" ca="1" si="57"/>
        <v>0.54937908577480654</v>
      </c>
      <c r="M517" s="341">
        <f t="shared" ca="1" si="61"/>
        <v>-0.54937908577480654</v>
      </c>
      <c r="N517" s="170"/>
      <c r="O517" s="340"/>
      <c r="P517" s="3" t="e">
        <f t="shared" ca="1" si="62"/>
        <v>#N/A</v>
      </c>
      <c r="Q517" s="3">
        <f t="shared" ca="1" si="63"/>
        <v>93618000</v>
      </c>
      <c r="S517" s="99"/>
      <c r="T517" s="350"/>
      <c r="U517" s="350"/>
      <c r="V517" s="349"/>
      <c r="W517" s="313"/>
      <c r="X517" s="302"/>
      <c r="Y517" s="211"/>
      <c r="Z517" s="320"/>
      <c r="AA517" s="246"/>
      <c r="AB517" s="125"/>
      <c r="AC517" s="125"/>
      <c r="AD517" s="125"/>
      <c r="AE517" s="125"/>
      <c r="AF517" s="125"/>
      <c r="AG517" s="125"/>
      <c r="AH517" s="125"/>
      <c r="AJ517" s="125"/>
      <c r="AK517" s="125"/>
      <c r="AM517" s="246"/>
      <c r="AO517" s="246"/>
      <c r="AP517" s="211"/>
      <c r="AQ517" s="211"/>
      <c r="AR517" s="199"/>
      <c r="AT517" s="225"/>
      <c r="AU517" s="225"/>
      <c r="AV517" s="225"/>
      <c r="AW517" s="99"/>
      <c r="AX517" s="199"/>
      <c r="AY517" s="199"/>
      <c r="AZ517" s="37"/>
      <c r="BA517" s="123"/>
      <c r="BB517" s="211"/>
      <c r="BC517" s="211"/>
      <c r="BD517" s="216"/>
      <c r="BE517" s="216"/>
      <c r="BF517" s="101"/>
      <c r="BG517" s="101"/>
      <c r="BH517" s="99"/>
    </row>
    <row r="518" spans="1:60" x14ac:dyDescent="0.25">
      <c r="A518">
        <v>486</v>
      </c>
      <c r="B518" s="61">
        <f ca="1">OFFSET(InputPriceData!B$15,CalculationsAndCharts!$A518+$A$11,0,1,1)</f>
        <v>41766</v>
      </c>
      <c r="C518" s="3">
        <f ca="1">OFFSET(InputPriceData!G$15,CalculationsAndCharts!$A518+$A$11,IF($C$7,8,0),1,1)</f>
        <v>106500000</v>
      </c>
      <c r="D518" s="4">
        <f ca="1">OFFSET(InputPriceData!C$15,CalculationsAndCharts!$A518+$A$11,IF($C$7,8,0),1,1)</f>
        <v>179.97</v>
      </c>
      <c r="E518" s="4">
        <f ca="1">OFFSET(InputPriceData!D$15,CalculationsAndCharts!$A518+$A$11,IF($C$7,8,0),1,1)</f>
        <v>180.51</v>
      </c>
      <c r="F518" s="4">
        <f ca="1">OFFSET(InputPriceData!E$15,CalculationsAndCharts!$A518+$A$11,IF($C$7,8,0),1,1)</f>
        <v>178.62</v>
      </c>
      <c r="G518" s="4">
        <f ca="1">OFFSET(InputPriceData!F$15,CalculationsAndCharts!$A518+$A$11,IF($C$7,8,0),1,1)</f>
        <v>180.42</v>
      </c>
      <c r="H518" s="342">
        <f t="shared" ca="1" si="58"/>
        <v>179.82600299227914</v>
      </c>
      <c r="I518" s="342">
        <f t="shared" ca="1" si="59"/>
        <v>179.47546686416067</v>
      </c>
      <c r="J518" s="340">
        <f t="shared" ca="1" si="60"/>
        <v>0.35053612811848478</v>
      </c>
      <c r="K518" s="170">
        <f t="shared" ca="1" si="56"/>
        <v>0.12287557711629878</v>
      </c>
      <c r="L518" s="341">
        <f t="shared" ca="1" si="57"/>
        <v>0.55383269201112095</v>
      </c>
      <c r="M518" s="341">
        <f t="shared" ca="1" si="61"/>
        <v>-0.55383269201112095</v>
      </c>
      <c r="N518" s="170"/>
      <c r="O518" s="340"/>
      <c r="P518" s="3">
        <f t="shared" ca="1" si="62"/>
        <v>106500000</v>
      </c>
      <c r="Q518" s="3" t="e">
        <f t="shared" ca="1" si="63"/>
        <v>#N/A</v>
      </c>
      <c r="S518" s="99"/>
      <c r="T518" s="350"/>
      <c r="U518" s="350"/>
      <c r="V518" s="349"/>
      <c r="W518" s="313"/>
      <c r="X518" s="302"/>
      <c r="Y518" s="211"/>
      <c r="Z518" s="320"/>
      <c r="AA518" s="246"/>
      <c r="AB518" s="125"/>
      <c r="AC518" s="125"/>
      <c r="AD518" s="125"/>
      <c r="AE518" s="125"/>
      <c r="AF518" s="125"/>
      <c r="AG518" s="125"/>
      <c r="AH518" s="125"/>
      <c r="AJ518" s="125"/>
      <c r="AK518" s="125"/>
      <c r="AM518" s="246"/>
      <c r="AO518" s="246"/>
      <c r="AP518" s="211"/>
      <c r="AQ518" s="211"/>
      <c r="AR518" s="199"/>
      <c r="AT518" s="225"/>
      <c r="AU518" s="225"/>
      <c r="AV518" s="225"/>
      <c r="AW518" s="99"/>
      <c r="AX518" s="199"/>
      <c r="AY518" s="199"/>
      <c r="AZ518" s="37"/>
      <c r="BA518" s="123"/>
      <c r="BB518" s="211"/>
      <c r="BC518" s="211"/>
      <c r="BD518" s="216"/>
      <c r="BE518" s="216"/>
      <c r="BF518" s="101"/>
      <c r="BG518" s="101"/>
      <c r="BH518" s="99"/>
    </row>
    <row r="519" spans="1:60" x14ac:dyDescent="0.25">
      <c r="A519">
        <v>487</v>
      </c>
      <c r="B519" s="61">
        <f ca="1">OFFSET(InputPriceData!B$15,CalculationsAndCharts!$A519+$A$11,0,1,1)</f>
        <v>41765</v>
      </c>
      <c r="C519" s="3">
        <f ca="1">OFFSET(InputPriceData!G$15,CalculationsAndCharts!$A519+$A$11,IF($C$7,8,0),1,1)</f>
        <v>85454000</v>
      </c>
      <c r="D519" s="4">
        <f ca="1">OFFSET(InputPriceData!C$15,CalculationsAndCharts!$A519+$A$11,IF($C$7,8,0),1,1)</f>
        <v>180.53</v>
      </c>
      <c r="E519" s="4">
        <f ca="1">OFFSET(InputPriceData!D$15,CalculationsAndCharts!$A519+$A$11,IF($C$7,8,0),1,1)</f>
        <v>180.66</v>
      </c>
      <c r="F519" s="4">
        <f ca="1">OFFSET(InputPriceData!E$15,CalculationsAndCharts!$A519+$A$11,IF($C$7,8,0),1,1)</f>
        <v>179.32</v>
      </c>
      <c r="G519" s="4">
        <f ca="1">OFFSET(InputPriceData!F$15,CalculationsAndCharts!$A519+$A$11,IF($C$7,8,0),1,1)</f>
        <v>179.36</v>
      </c>
      <c r="H519" s="342">
        <f t="shared" ca="1" si="58"/>
        <v>179.74114627689045</v>
      </c>
      <c r="I519" s="342">
        <f t="shared" ca="1" si="59"/>
        <v>179.38960021544801</v>
      </c>
      <c r="J519" s="340">
        <f t="shared" ca="1" si="60"/>
        <v>0.35154606144246076</v>
      </c>
      <c r="K519" s="170">
        <f t="shared" ca="1" si="56"/>
        <v>0.12358463331570639</v>
      </c>
      <c r="L519" s="341">
        <f t="shared" ca="1" si="57"/>
        <v>0.55720035155616277</v>
      </c>
      <c r="M519" s="341">
        <f t="shared" ca="1" si="61"/>
        <v>-0.55720035155616277</v>
      </c>
      <c r="N519" s="170"/>
      <c r="O519" s="340"/>
      <c r="P519" s="3" t="e">
        <f t="shared" ca="1" si="62"/>
        <v>#N/A</v>
      </c>
      <c r="Q519" s="3">
        <f t="shared" ca="1" si="63"/>
        <v>85454000</v>
      </c>
      <c r="S519" s="99"/>
      <c r="T519" s="350"/>
      <c r="U519" s="350"/>
      <c r="V519" s="349"/>
      <c r="W519" s="313"/>
      <c r="X519" s="302"/>
      <c r="Y519" s="211"/>
      <c r="Z519" s="320"/>
      <c r="AA519" s="246"/>
      <c r="AB519" s="125"/>
      <c r="AC519" s="125"/>
      <c r="AD519" s="125"/>
      <c r="AE519" s="125"/>
      <c r="AF519" s="125"/>
      <c r="AG519" s="125"/>
      <c r="AH519" s="125"/>
      <c r="AJ519" s="125"/>
      <c r="AK519" s="125"/>
      <c r="AM519" s="246"/>
      <c r="AO519" s="246"/>
      <c r="AP519" s="211"/>
      <c r="AQ519" s="211"/>
      <c r="AR519" s="199"/>
      <c r="AT519" s="225"/>
      <c r="AU519" s="225"/>
      <c r="AV519" s="225"/>
      <c r="AW519" s="99"/>
      <c r="AX519" s="199"/>
      <c r="AY519" s="199"/>
      <c r="AZ519" s="37"/>
      <c r="BA519" s="123"/>
      <c r="BB519" s="211"/>
      <c r="BC519" s="211"/>
      <c r="BD519" s="216"/>
      <c r="BE519" s="216"/>
      <c r="BF519" s="101"/>
      <c r="BG519" s="101"/>
      <c r="BH519" s="99"/>
    </row>
    <row r="520" spans="1:60" x14ac:dyDescent="0.25">
      <c r="A520">
        <v>488</v>
      </c>
      <c r="B520" s="61">
        <f ca="1">OFFSET(InputPriceData!B$15,CalculationsAndCharts!$A520+$A$11,0,1,1)</f>
        <v>41764</v>
      </c>
      <c r="C520" s="3">
        <f ca="1">OFFSET(InputPriceData!G$15,CalculationsAndCharts!$A520+$A$11,IF($C$7,8,0),1,1)</f>
        <v>75883000</v>
      </c>
      <c r="D520" s="4">
        <f ca="1">OFFSET(InputPriceData!C$15,CalculationsAndCharts!$A520+$A$11,IF($C$7,8,0),1,1)</f>
        <v>179.71</v>
      </c>
      <c r="E520" s="4">
        <f ca="1">OFFSET(InputPriceData!D$15,CalculationsAndCharts!$A520+$A$11,IF($C$7,8,0),1,1)</f>
        <v>181.06</v>
      </c>
      <c r="F520" s="4">
        <f ca="1">OFFSET(InputPriceData!E$15,CalculationsAndCharts!$A520+$A$11,IF($C$7,8,0),1,1)</f>
        <v>179.21</v>
      </c>
      <c r="G520" s="4">
        <f ca="1">OFFSET(InputPriceData!F$15,CalculationsAndCharts!$A520+$A$11,IF($C$7,8,0),1,1)</f>
        <v>180.94</v>
      </c>
      <c r="H520" s="342">
        <f t="shared" ca="1" si="58"/>
        <v>179.79559574501764</v>
      </c>
      <c r="I520" s="342">
        <f t="shared" ca="1" si="59"/>
        <v>179.39229114412512</v>
      </c>
      <c r="J520" s="340">
        <f t="shared" ca="1" si="60"/>
        <v>0.40330460089257936</v>
      </c>
      <c r="K520" s="170">
        <f t="shared" ca="1" si="56"/>
        <v>0.16265460110112273</v>
      </c>
      <c r="L520" s="341">
        <f t="shared" ca="1" si="57"/>
        <v>0.55939453677019901</v>
      </c>
      <c r="M520" s="341">
        <f t="shared" ca="1" si="61"/>
        <v>-0.55939453677019901</v>
      </c>
      <c r="N520" s="170"/>
      <c r="O520" s="340"/>
      <c r="P520" s="3">
        <f t="shared" ca="1" si="62"/>
        <v>75883000</v>
      </c>
      <c r="Q520" s="3" t="e">
        <f t="shared" ca="1" si="63"/>
        <v>#N/A</v>
      </c>
      <c r="S520" s="99"/>
      <c r="T520" s="350"/>
      <c r="U520" s="350"/>
      <c r="V520" s="349"/>
      <c r="W520" s="313"/>
      <c r="X520" s="302"/>
      <c r="Y520" s="211"/>
      <c r="Z520" s="320"/>
      <c r="AA520" s="246"/>
      <c r="AB520" s="125"/>
      <c r="AC520" s="125"/>
      <c r="AD520" s="125"/>
      <c r="AE520" s="125"/>
      <c r="AF520" s="125"/>
      <c r="AG520" s="125"/>
      <c r="AH520" s="125"/>
      <c r="AJ520" s="125"/>
      <c r="AK520" s="125"/>
      <c r="AM520" s="246"/>
      <c r="AO520" s="246"/>
      <c r="AP520" s="211"/>
      <c r="AQ520" s="211"/>
      <c r="AR520" s="199"/>
      <c r="AT520" s="225"/>
      <c r="AU520" s="225"/>
      <c r="AV520" s="225"/>
      <c r="AW520" s="99"/>
      <c r="AX520" s="199"/>
      <c r="AY520" s="199"/>
      <c r="AZ520" s="37"/>
      <c r="BA520" s="123"/>
      <c r="BB520" s="211"/>
      <c r="BC520" s="211"/>
      <c r="BD520" s="216"/>
      <c r="BE520" s="216"/>
      <c r="BF520" s="101"/>
      <c r="BG520" s="101"/>
      <c r="BH520" s="99"/>
    </row>
    <row r="521" spans="1:60" x14ac:dyDescent="0.25">
      <c r="A521">
        <v>489</v>
      </c>
      <c r="B521" s="61">
        <f ca="1">OFFSET(InputPriceData!B$15,CalculationsAndCharts!$A521+$A$11,0,1,1)</f>
        <v>41761</v>
      </c>
      <c r="C521" s="3">
        <f ca="1">OFFSET(InputPriceData!G$15,CalculationsAndCharts!$A521+$A$11,IF($C$7,8,0),1,1)</f>
        <v>98122000</v>
      </c>
      <c r="D521" s="4">
        <f ca="1">OFFSET(InputPriceData!C$15,CalculationsAndCharts!$A521+$A$11,IF($C$7,8,0),1,1)</f>
        <v>180.83</v>
      </c>
      <c r="E521" s="4">
        <f ca="1">OFFSET(InputPriceData!D$15,CalculationsAndCharts!$A521+$A$11,IF($C$7,8,0),1,1)</f>
        <v>181.63</v>
      </c>
      <c r="F521" s="4">
        <f ca="1">OFFSET(InputPriceData!E$15,CalculationsAndCharts!$A521+$A$11,IF($C$7,8,0),1,1)</f>
        <v>180.32</v>
      </c>
      <c r="G521" s="4">
        <f ca="1">OFFSET(InputPriceData!F$15,CalculationsAndCharts!$A521+$A$11,IF($C$7,8,0),1,1)</f>
        <v>180.59</v>
      </c>
      <c r="H521" s="342">
        <f t="shared" ca="1" si="58"/>
        <v>179.63210942287731</v>
      </c>
      <c r="I521" s="342">
        <f t="shared" ca="1" si="59"/>
        <v>179.25159033904558</v>
      </c>
      <c r="J521" s="340">
        <f t="shared" ca="1" si="60"/>
        <v>0.38051908383178512</v>
      </c>
      <c r="K521" s="170">
        <f t="shared" ca="1" si="56"/>
        <v>0.14479477316018111</v>
      </c>
      <c r="L521" s="341">
        <f t="shared" ca="1" si="57"/>
        <v>0.55949709258549196</v>
      </c>
      <c r="M521" s="341">
        <f t="shared" ca="1" si="61"/>
        <v>-0.55949709258549196</v>
      </c>
      <c r="N521" s="170"/>
      <c r="O521" s="340"/>
      <c r="P521" s="3" t="e">
        <f t="shared" ca="1" si="62"/>
        <v>#N/A</v>
      </c>
      <c r="Q521" s="3">
        <f t="shared" ca="1" si="63"/>
        <v>98122000</v>
      </c>
      <c r="S521" s="99"/>
      <c r="T521" s="350"/>
      <c r="U521" s="350"/>
      <c r="V521" s="349"/>
      <c r="W521" s="313"/>
      <c r="X521" s="302"/>
      <c r="Y521" s="211"/>
      <c r="Z521" s="320"/>
      <c r="AA521" s="246"/>
      <c r="AB521" s="125"/>
      <c r="AC521" s="125"/>
      <c r="AD521" s="125"/>
      <c r="AE521" s="125"/>
      <c r="AF521" s="125"/>
      <c r="AG521" s="125"/>
      <c r="AH521" s="125"/>
      <c r="AJ521" s="125"/>
      <c r="AK521" s="125"/>
      <c r="AM521" s="246"/>
      <c r="AO521" s="246"/>
      <c r="AP521" s="211"/>
      <c r="AQ521" s="211"/>
      <c r="AR521" s="199"/>
      <c r="AT521" s="225"/>
      <c r="AU521" s="225"/>
      <c r="AV521" s="225"/>
      <c r="AW521" s="99"/>
      <c r="AX521" s="199"/>
      <c r="AY521" s="199"/>
      <c r="AZ521" s="37"/>
      <c r="BA521" s="123"/>
      <c r="BB521" s="211"/>
      <c r="BC521" s="211"/>
      <c r="BD521" s="216"/>
      <c r="BE521" s="216"/>
      <c r="BF521" s="101"/>
      <c r="BG521" s="101"/>
      <c r="BH521" s="99"/>
    </row>
    <row r="522" spans="1:60" x14ac:dyDescent="0.25">
      <c r="A522">
        <v>490</v>
      </c>
      <c r="B522" s="61">
        <f ca="1">OFFSET(InputPriceData!B$15,CalculationsAndCharts!$A522+$A$11,0,1,1)</f>
        <v>41760</v>
      </c>
      <c r="C522" s="3">
        <f ca="1">OFFSET(InputPriceData!G$15,CalculationsAndCharts!$A522+$A$11,IF($C$7,8,0),1,1)</f>
        <v>93019000</v>
      </c>
      <c r="D522" s="4">
        <f ca="1">OFFSET(InputPriceData!C$15,CalculationsAndCharts!$A522+$A$11,IF($C$7,8,0),1,1)</f>
        <v>180.75</v>
      </c>
      <c r="E522" s="4">
        <f ca="1">OFFSET(InputPriceData!D$15,CalculationsAndCharts!$A522+$A$11,IF($C$7,8,0),1,1)</f>
        <v>181.34</v>
      </c>
      <c r="F522" s="4">
        <f ca="1">OFFSET(InputPriceData!E$15,CalculationsAndCharts!$A522+$A$11,IF($C$7,8,0),1,1)</f>
        <v>180.28</v>
      </c>
      <c r="G522" s="4">
        <f ca="1">OFFSET(InputPriceData!F$15,CalculationsAndCharts!$A522+$A$11,IF($C$7,8,0),1,1)</f>
        <v>180.85</v>
      </c>
      <c r="H522" s="342">
        <f t="shared" ca="1" si="58"/>
        <v>179.4952679118598</v>
      </c>
      <c r="I522" s="342">
        <f t="shared" ca="1" si="59"/>
        <v>179.12991673350425</v>
      </c>
      <c r="J522" s="340">
        <f t="shared" ca="1" si="60"/>
        <v>0.3653511783555769</v>
      </c>
      <c r="K522" s="170">
        <f t="shared" ca="1" si="56"/>
        <v>0.13348148352580858</v>
      </c>
      <c r="L522" s="341">
        <f t="shared" ca="1" si="57"/>
        <v>0.55908686323854795</v>
      </c>
      <c r="M522" s="341">
        <f t="shared" ca="1" si="61"/>
        <v>-0.55908686323854795</v>
      </c>
      <c r="N522" s="170"/>
      <c r="O522" s="340"/>
      <c r="P522" s="3">
        <f t="shared" ca="1" si="62"/>
        <v>93019000</v>
      </c>
      <c r="Q522" s="3" t="e">
        <f t="shared" ca="1" si="63"/>
        <v>#N/A</v>
      </c>
      <c r="S522" s="99"/>
      <c r="T522" s="350"/>
      <c r="U522" s="350"/>
      <c r="V522" s="349"/>
      <c r="W522" s="313"/>
      <c r="X522" s="302"/>
      <c r="Y522" s="211"/>
      <c r="Z522" s="320"/>
      <c r="AA522" s="246"/>
      <c r="AB522" s="125"/>
      <c r="AC522" s="125"/>
      <c r="AD522" s="125"/>
      <c r="AE522" s="125"/>
      <c r="AF522" s="125"/>
      <c r="AG522" s="125"/>
      <c r="AH522" s="125"/>
      <c r="AJ522" s="125"/>
      <c r="AK522" s="125"/>
      <c r="AM522" s="246"/>
      <c r="AO522" s="246"/>
      <c r="AP522" s="211"/>
      <c r="AQ522" s="211"/>
      <c r="AR522" s="199"/>
      <c r="AT522" s="225"/>
      <c r="AU522" s="225"/>
      <c r="AV522" s="225"/>
      <c r="AW522" s="99"/>
      <c r="AX522" s="199"/>
      <c r="AY522" s="199"/>
      <c r="AZ522" s="37"/>
      <c r="BA522" s="123"/>
      <c r="BB522" s="211"/>
      <c r="BC522" s="211"/>
      <c r="BD522" s="216"/>
      <c r="BE522" s="216"/>
      <c r="BF522" s="101"/>
      <c r="BG522" s="101"/>
      <c r="BH522" s="99"/>
    </row>
    <row r="523" spans="1:60" x14ac:dyDescent="0.25">
      <c r="A523">
        <v>491</v>
      </c>
      <c r="B523" s="61">
        <f ca="1">OFFSET(InputPriceData!B$15,CalculationsAndCharts!$A523+$A$11,0,1,1)</f>
        <v>41759</v>
      </c>
      <c r="C523" s="3">
        <f ca="1">OFFSET(InputPriceData!G$15,CalculationsAndCharts!$A523+$A$11,IF($C$7,8,0),1,1)</f>
        <v>101508000</v>
      </c>
      <c r="D523" s="4">
        <f ca="1">OFFSET(InputPriceData!C$15,CalculationsAndCharts!$A523+$A$11,IF($C$7,8,0),1,1)</f>
        <v>180</v>
      </c>
      <c r="E523" s="4">
        <f ca="1">OFFSET(InputPriceData!D$15,CalculationsAndCharts!$A523+$A$11,IF($C$7,8,0),1,1)</f>
        <v>181.02</v>
      </c>
      <c r="F523" s="4">
        <f ca="1">OFFSET(InputPriceData!E$15,CalculationsAndCharts!$A523+$A$11,IF($C$7,8,0),1,1)</f>
        <v>179.75</v>
      </c>
      <c r="G523" s="4">
        <f ca="1">OFFSET(InputPriceData!F$15,CalculationsAndCharts!$A523+$A$11,IF($C$7,8,0),1,1)</f>
        <v>180.83</v>
      </c>
      <c r="H523" s="342">
        <f t="shared" ca="1" si="58"/>
        <v>179.30173475641121</v>
      </c>
      <c r="I523" s="342">
        <f t="shared" ca="1" si="59"/>
        <v>178.97354552745918</v>
      </c>
      <c r="J523" s="340">
        <f t="shared" ca="1" si="60"/>
        <v>0.3281892289520501</v>
      </c>
      <c r="K523" s="170">
        <f t="shared" ca="1" si="56"/>
        <v>0.10770817000014116</v>
      </c>
      <c r="L523" s="341">
        <f t="shared" ca="1" si="57"/>
        <v>0.55788628793391615</v>
      </c>
      <c r="M523" s="341">
        <f t="shared" ca="1" si="61"/>
        <v>-0.55788628793391615</v>
      </c>
      <c r="N523" s="170"/>
      <c r="O523" s="340"/>
      <c r="P523" s="3">
        <f t="shared" ca="1" si="62"/>
        <v>101508000</v>
      </c>
      <c r="Q523" s="3" t="e">
        <f t="shared" ca="1" si="63"/>
        <v>#N/A</v>
      </c>
      <c r="S523" s="99"/>
      <c r="T523" s="350"/>
      <c r="U523" s="350"/>
      <c r="V523" s="349"/>
      <c r="W523" s="313"/>
      <c r="X523" s="302"/>
      <c r="Y523" s="211"/>
      <c r="Z523" s="320"/>
      <c r="AA523" s="246"/>
      <c r="AB523" s="125"/>
      <c r="AC523" s="125"/>
      <c r="AD523" s="125"/>
      <c r="AE523" s="125"/>
      <c r="AF523" s="125"/>
      <c r="AG523" s="125"/>
      <c r="AH523" s="125"/>
      <c r="AJ523" s="125"/>
      <c r="AK523" s="125"/>
      <c r="AM523" s="246"/>
      <c r="AO523" s="246"/>
      <c r="AP523" s="211"/>
      <c r="AQ523" s="211"/>
      <c r="AR523" s="199"/>
      <c r="AT523" s="225"/>
      <c r="AU523" s="225"/>
      <c r="AV523" s="225"/>
      <c r="AW523" s="99"/>
      <c r="AX523" s="199"/>
      <c r="AY523" s="199"/>
      <c r="AZ523" s="37"/>
      <c r="BA523" s="123"/>
      <c r="BB523" s="211"/>
      <c r="BC523" s="211"/>
      <c r="BD523" s="216"/>
      <c r="BE523" s="216"/>
      <c r="BF523" s="101"/>
      <c r="BG523" s="101"/>
      <c r="BH523" s="99"/>
    </row>
    <row r="524" spans="1:60" x14ac:dyDescent="0.25">
      <c r="A524">
        <v>492</v>
      </c>
      <c r="B524" s="61">
        <f ca="1">OFFSET(InputPriceData!B$15,CalculationsAndCharts!$A524+$A$11,0,1,1)</f>
        <v>41758</v>
      </c>
      <c r="C524" s="3">
        <f ca="1">OFFSET(InputPriceData!G$15,CalculationsAndCharts!$A524+$A$11,IF($C$7,8,0),1,1)</f>
        <v>84098000</v>
      </c>
      <c r="D524" s="4">
        <f ca="1">OFFSET(InputPriceData!C$15,CalculationsAndCharts!$A524+$A$11,IF($C$7,8,0),1,1)</f>
        <v>180.04</v>
      </c>
      <c r="E524" s="4">
        <f ca="1">OFFSET(InputPriceData!D$15,CalculationsAndCharts!$A524+$A$11,IF($C$7,8,0),1,1)</f>
        <v>180.57</v>
      </c>
      <c r="F524" s="4">
        <f ca="1">OFFSET(InputPriceData!E$15,CalculationsAndCharts!$A524+$A$11,IF($C$7,8,0),1,1)</f>
        <v>179.65</v>
      </c>
      <c r="G524" s="4">
        <f ca="1">OFFSET(InputPriceData!F$15,CalculationsAndCharts!$A524+$A$11,IF($C$7,8,0),1,1)</f>
        <v>180.29</v>
      </c>
      <c r="H524" s="342">
        <f t="shared" ca="1" si="58"/>
        <v>179.08341115018425</v>
      </c>
      <c r="I524" s="342">
        <f t="shared" ca="1" si="59"/>
        <v>178.80477693904638</v>
      </c>
      <c r="J524" s="340">
        <f t="shared" ca="1" si="60"/>
        <v>0.27863421113788522</v>
      </c>
      <c r="K524" s="170">
        <f t="shared" ca="1" si="56"/>
        <v>7.76370236164316E-2</v>
      </c>
      <c r="L524" s="341">
        <f t="shared" ca="1" si="57"/>
        <v>0.55662909108507652</v>
      </c>
      <c r="M524" s="341">
        <f t="shared" ca="1" si="61"/>
        <v>-0.55662909108507652</v>
      </c>
      <c r="N524" s="170"/>
      <c r="O524" s="340"/>
      <c r="P524" s="3">
        <f t="shared" ca="1" si="62"/>
        <v>84098000</v>
      </c>
      <c r="Q524" s="3" t="e">
        <f t="shared" ca="1" si="63"/>
        <v>#N/A</v>
      </c>
      <c r="S524" s="99"/>
      <c r="T524" s="350"/>
      <c r="U524" s="350"/>
      <c r="V524" s="349"/>
      <c r="W524" s="313"/>
      <c r="X524" s="302"/>
      <c r="Y524" s="211"/>
      <c r="Z524" s="320"/>
      <c r="AA524" s="246"/>
      <c r="AB524" s="125"/>
      <c r="AC524" s="125"/>
      <c r="AD524" s="125"/>
      <c r="AE524" s="125"/>
      <c r="AF524" s="125"/>
      <c r="AG524" s="125"/>
      <c r="AH524" s="125"/>
      <c r="AJ524" s="125"/>
      <c r="AK524" s="125"/>
      <c r="AM524" s="246"/>
      <c r="AO524" s="246"/>
      <c r="AP524" s="211"/>
      <c r="AQ524" s="211"/>
      <c r="AR524" s="199"/>
      <c r="AT524" s="225"/>
      <c r="AU524" s="225"/>
      <c r="AV524" s="225"/>
      <c r="AW524" s="99"/>
      <c r="AX524" s="199"/>
      <c r="AY524" s="199"/>
      <c r="AZ524" s="37"/>
      <c r="BA524" s="123"/>
      <c r="BB524" s="211"/>
      <c r="BC524" s="211"/>
      <c r="BD524" s="216"/>
      <c r="BE524" s="216"/>
      <c r="BF524" s="101"/>
      <c r="BG524" s="101"/>
      <c r="BH524" s="99"/>
    </row>
    <row r="525" spans="1:60" x14ac:dyDescent="0.25">
      <c r="A525">
        <v>493</v>
      </c>
      <c r="B525" s="61">
        <f ca="1">OFFSET(InputPriceData!B$15,CalculationsAndCharts!$A525+$A$11,0,1,1)</f>
        <v>41757</v>
      </c>
      <c r="C525" s="3">
        <f ca="1">OFFSET(InputPriceData!G$15,CalculationsAndCharts!$A525+$A$11,IF($C$7,8,0),1,1)</f>
        <v>135121000</v>
      </c>
      <c r="D525" s="4">
        <f ca="1">OFFSET(InputPriceData!C$15,CalculationsAndCharts!$A525+$A$11,IF($C$7,8,0),1,1)</f>
        <v>179.62</v>
      </c>
      <c r="E525" s="4">
        <f ca="1">OFFSET(InputPriceData!D$15,CalculationsAndCharts!$A525+$A$11,IF($C$7,8,0),1,1)</f>
        <v>180.24</v>
      </c>
      <c r="F525" s="4">
        <f ca="1">OFFSET(InputPriceData!E$15,CalculationsAndCharts!$A525+$A$11,IF($C$7,8,0),1,1)</f>
        <v>177.62</v>
      </c>
      <c r="G525" s="4">
        <f ca="1">OFFSET(InputPriceData!F$15,CalculationsAndCharts!$A525+$A$11,IF($C$7,8,0),1,1)</f>
        <v>179.46</v>
      </c>
      <c r="H525" s="342">
        <f t="shared" ca="1" si="58"/>
        <v>178.91104131449629</v>
      </c>
      <c r="I525" s="342">
        <f t="shared" ca="1" si="59"/>
        <v>178.66975666077786</v>
      </c>
      <c r="J525" s="340">
        <f t="shared" ca="1" si="60"/>
        <v>0.24128465371843533</v>
      </c>
      <c r="K525" s="170">
        <f t="shared" ca="1" si="56"/>
        <v>5.8218284120025249E-2</v>
      </c>
      <c r="L525" s="341">
        <f t="shared" ca="1" si="57"/>
        <v>0.55527998383557386</v>
      </c>
      <c r="M525" s="341">
        <f t="shared" ca="1" si="61"/>
        <v>-0.55527998383557386</v>
      </c>
      <c r="N525" s="170"/>
      <c r="O525" s="340"/>
      <c r="P525" s="3" t="e">
        <f t="shared" ca="1" si="62"/>
        <v>#N/A</v>
      </c>
      <c r="Q525" s="3">
        <f t="shared" ca="1" si="63"/>
        <v>135121000</v>
      </c>
      <c r="S525" s="99"/>
      <c r="T525" s="350"/>
      <c r="U525" s="350"/>
      <c r="V525" s="349"/>
      <c r="W525" s="313"/>
      <c r="X525" s="302"/>
      <c r="Y525" s="211"/>
      <c r="Z525" s="320"/>
      <c r="AA525" s="246"/>
      <c r="AB525" s="125"/>
      <c r="AC525" s="125"/>
      <c r="AD525" s="125"/>
      <c r="AE525" s="125"/>
      <c r="AF525" s="125"/>
      <c r="AG525" s="125"/>
      <c r="AH525" s="125"/>
      <c r="AJ525" s="125"/>
      <c r="AK525" s="125"/>
      <c r="AM525" s="246"/>
      <c r="AO525" s="246"/>
      <c r="AP525" s="211"/>
      <c r="AQ525" s="211"/>
      <c r="AR525" s="199"/>
      <c r="AT525" s="225"/>
      <c r="AU525" s="225"/>
      <c r="AV525" s="225"/>
      <c r="AW525" s="99"/>
      <c r="AX525" s="199"/>
      <c r="AY525" s="199"/>
      <c r="AZ525" s="37"/>
      <c r="BA525" s="123"/>
      <c r="BB525" s="211"/>
      <c r="BC525" s="211"/>
      <c r="BD525" s="216"/>
      <c r="BE525" s="216"/>
      <c r="BF525" s="101"/>
      <c r="BG525" s="101"/>
      <c r="BH525" s="99"/>
    </row>
    <row r="526" spans="1:60" x14ac:dyDescent="0.25">
      <c r="A526">
        <v>494</v>
      </c>
      <c r="B526" s="61">
        <f ca="1">OFFSET(InputPriceData!B$15,CalculationsAndCharts!$A526+$A$11,0,1,1)</f>
        <v>41754</v>
      </c>
      <c r="C526" s="3">
        <f ca="1">OFFSET(InputPriceData!G$15,CalculationsAndCharts!$A526+$A$11,IF($C$7,8,0),1,1)</f>
        <v>100380000</v>
      </c>
      <c r="D526" s="4">
        <f ca="1">OFFSET(InputPriceData!C$15,CalculationsAndCharts!$A526+$A$11,IF($C$7,8,0),1,1)</f>
        <v>179.79</v>
      </c>
      <c r="E526" s="4">
        <f ca="1">OFFSET(InputPriceData!D$15,CalculationsAndCharts!$A526+$A$11,IF($C$7,8,0),1,1)</f>
        <v>179.89</v>
      </c>
      <c r="F526" s="4">
        <f ca="1">OFFSET(InputPriceData!E$15,CalculationsAndCharts!$A526+$A$11,IF($C$7,8,0),1,1)</f>
        <v>178.49</v>
      </c>
      <c r="G526" s="4">
        <f ca="1">OFFSET(InputPriceData!F$15,CalculationsAndCharts!$A526+$A$11,IF($C$7,8,0),1,1)</f>
        <v>178.89</v>
      </c>
      <c r="H526" s="342">
        <f t="shared" ca="1" si="58"/>
        <v>178.83261864513861</v>
      </c>
      <c r="I526" s="342">
        <f t="shared" ca="1" si="59"/>
        <v>178.5979163572122</v>
      </c>
      <c r="J526" s="340">
        <f t="shared" ca="1" si="60"/>
        <v>0.23470228792641376</v>
      </c>
      <c r="K526" s="170">
        <f t="shared" ca="1" si="56"/>
        <v>5.508516395789323E-2</v>
      </c>
      <c r="L526" s="341">
        <f t="shared" ca="1" si="57"/>
        <v>0.55447490928470033</v>
      </c>
      <c r="M526" s="341">
        <f t="shared" ca="1" si="61"/>
        <v>-0.55447490928470033</v>
      </c>
      <c r="N526" s="170"/>
      <c r="O526" s="340"/>
      <c r="P526" s="3" t="e">
        <f t="shared" ca="1" si="62"/>
        <v>#N/A</v>
      </c>
      <c r="Q526" s="3">
        <f t="shared" ca="1" si="63"/>
        <v>100380000</v>
      </c>
      <c r="S526" s="99"/>
      <c r="T526" s="350"/>
      <c r="U526" s="350"/>
      <c r="V526" s="349"/>
      <c r="W526" s="313"/>
      <c r="X526" s="302"/>
      <c r="Y526" s="211"/>
      <c r="Z526" s="320"/>
      <c r="AA526" s="246"/>
      <c r="AB526" s="125"/>
      <c r="AC526" s="125"/>
      <c r="AD526" s="125"/>
      <c r="AE526" s="125"/>
      <c r="AF526" s="125"/>
      <c r="AG526" s="125"/>
      <c r="AH526" s="125"/>
      <c r="AJ526" s="125"/>
      <c r="AK526" s="125"/>
      <c r="AM526" s="246"/>
      <c r="AO526" s="246"/>
      <c r="AP526" s="211"/>
      <c r="AQ526" s="211"/>
      <c r="AR526" s="199"/>
      <c r="AT526" s="225"/>
      <c r="AU526" s="225"/>
      <c r="AV526" s="225"/>
      <c r="AW526" s="99"/>
      <c r="AX526" s="199"/>
      <c r="AY526" s="199"/>
      <c r="AZ526" s="37"/>
      <c r="BA526" s="123"/>
      <c r="BB526" s="211"/>
      <c r="BC526" s="211"/>
      <c r="BD526" s="216"/>
      <c r="BE526" s="216"/>
      <c r="BF526" s="101"/>
      <c r="BG526" s="101"/>
      <c r="BH526" s="99"/>
    </row>
    <row r="527" spans="1:60" x14ac:dyDescent="0.25">
      <c r="A527">
        <v>495</v>
      </c>
      <c r="B527" s="61">
        <f ca="1">OFFSET(InputPriceData!B$15,CalculationsAndCharts!$A527+$A$11,0,1,1)</f>
        <v>41753</v>
      </c>
      <c r="C527" s="3">
        <f ca="1">OFFSET(InputPriceData!G$15,CalculationsAndCharts!$A527+$A$11,IF($C$7,8,0),1,1)</f>
        <v>88170000</v>
      </c>
      <c r="D527" s="4">
        <f ca="1">OFFSET(InputPriceData!C$15,CalculationsAndCharts!$A527+$A$11,IF($C$7,8,0),1,1)</f>
        <v>180.89</v>
      </c>
      <c r="E527" s="4">
        <f ca="1">OFFSET(InputPriceData!D$15,CalculationsAndCharts!$A527+$A$11,IF($C$7,8,0),1,1)</f>
        <v>180.91</v>
      </c>
      <c r="F527" s="4">
        <f ca="1">OFFSET(InputPriceData!E$15,CalculationsAndCharts!$A527+$A$11,IF($C$7,8,0),1,1)</f>
        <v>179.51</v>
      </c>
      <c r="G527" s="4">
        <f ca="1">OFFSET(InputPriceData!F$15,CalculationsAndCharts!$A527+$A$11,IF($C$7,8,0),1,1)</f>
        <v>180.37</v>
      </c>
      <c r="H527" s="342">
        <f t="shared" ca="1" si="58"/>
        <v>178.82442130872982</v>
      </c>
      <c r="I527" s="342">
        <f t="shared" ca="1" si="59"/>
        <v>178.57136329877696</v>
      </c>
      <c r="J527" s="340">
        <f t="shared" ca="1" si="60"/>
        <v>0.25305800995290167</v>
      </c>
      <c r="K527" s="170">
        <f t="shared" ca="1" si="56"/>
        <v>6.4038356401322882E-2</v>
      </c>
      <c r="L527" s="341">
        <f t="shared" ca="1" si="57"/>
        <v>0.55483107643785068</v>
      </c>
      <c r="M527" s="341">
        <f t="shared" ca="1" si="61"/>
        <v>-0.55483107643785068</v>
      </c>
      <c r="N527" s="170"/>
      <c r="O527" s="340"/>
      <c r="P527" s="3" t="e">
        <f t="shared" ca="1" si="62"/>
        <v>#N/A</v>
      </c>
      <c r="Q527" s="3">
        <f t="shared" ca="1" si="63"/>
        <v>88170000</v>
      </c>
      <c r="S527" s="99"/>
      <c r="T527" s="350"/>
      <c r="U527" s="350"/>
      <c r="V527" s="349"/>
      <c r="W527" s="313"/>
      <c r="X527" s="302"/>
      <c r="Y527" s="211"/>
      <c r="Z527" s="320"/>
      <c r="AA527" s="246"/>
      <c r="AB527" s="125"/>
      <c r="AC527" s="125"/>
      <c r="AD527" s="125"/>
      <c r="AE527" s="125"/>
      <c r="AF527" s="125"/>
      <c r="AG527" s="125"/>
      <c r="AH527" s="125"/>
      <c r="AJ527" s="125"/>
      <c r="AK527" s="125"/>
      <c r="AM527" s="246"/>
      <c r="AO527" s="246"/>
      <c r="AP527" s="211"/>
      <c r="AQ527" s="211"/>
      <c r="AR527" s="199"/>
      <c r="AT527" s="225"/>
      <c r="AU527" s="225"/>
      <c r="AV527" s="225"/>
      <c r="AW527" s="99"/>
      <c r="AX527" s="199"/>
      <c r="AY527" s="199"/>
      <c r="AZ527" s="37"/>
      <c r="BA527" s="123"/>
      <c r="BB527" s="211"/>
      <c r="BC527" s="211"/>
      <c r="BD527" s="216"/>
      <c r="BE527" s="216"/>
      <c r="BF527" s="101"/>
      <c r="BG527" s="101"/>
      <c r="BH527" s="99"/>
    </row>
    <row r="528" spans="1:60" x14ac:dyDescent="0.25">
      <c r="A528">
        <v>496</v>
      </c>
      <c r="B528" s="61">
        <f ca="1">OFFSET(InputPriceData!B$15,CalculationsAndCharts!$A528+$A$11,0,1,1)</f>
        <v>41752</v>
      </c>
      <c r="C528" s="3">
        <f ca="1">OFFSET(InputPriceData!G$15,CalculationsAndCharts!$A528+$A$11,IF($C$7,8,0),1,1)</f>
        <v>73869000</v>
      </c>
      <c r="D528" s="4">
        <f ca="1">OFFSET(InputPriceData!C$15,CalculationsAndCharts!$A528+$A$11,IF($C$7,8,0),1,1)</f>
        <v>180.36</v>
      </c>
      <c r="E528" s="4">
        <f ca="1">OFFSET(InputPriceData!D$15,CalculationsAndCharts!$A528+$A$11,IF($C$7,8,0),1,1)</f>
        <v>180.46</v>
      </c>
      <c r="F528" s="4">
        <f ca="1">OFFSET(InputPriceData!E$15,CalculationsAndCharts!$A528+$A$11,IF($C$7,8,0),1,1)</f>
        <v>179.86</v>
      </c>
      <c r="G528" s="4">
        <f ca="1">OFFSET(InputPriceData!F$15,CalculationsAndCharts!$A528+$A$11,IF($C$7,8,0),1,1)</f>
        <v>180.01</v>
      </c>
      <c r="H528" s="342">
        <f t="shared" ca="1" si="58"/>
        <v>178.60362435283412</v>
      </c>
      <c r="I528" s="342">
        <f t="shared" ca="1" si="59"/>
        <v>178.40785087139304</v>
      </c>
      <c r="J528" s="340">
        <f t="shared" ca="1" si="60"/>
        <v>0.1957734814410817</v>
      </c>
      <c r="K528" s="170">
        <f t="shared" ca="1" si="56"/>
        <v>3.8327256035561558E-2</v>
      </c>
      <c r="L528" s="341">
        <f t="shared" ca="1" si="57"/>
        <v>0.55684089930571057</v>
      </c>
      <c r="M528" s="341">
        <f t="shared" ca="1" si="61"/>
        <v>-0.55684089930571057</v>
      </c>
      <c r="N528" s="170"/>
      <c r="O528" s="340"/>
      <c r="P528" s="3" t="e">
        <f t="shared" ca="1" si="62"/>
        <v>#N/A</v>
      </c>
      <c r="Q528" s="3">
        <f t="shared" ca="1" si="63"/>
        <v>73869000</v>
      </c>
      <c r="S528" s="99"/>
      <c r="T528" s="350"/>
      <c r="U528" s="350"/>
      <c r="V528" s="349"/>
      <c r="W528" s="313"/>
      <c r="X528" s="302"/>
      <c r="Y528" s="211"/>
      <c r="Z528" s="320"/>
      <c r="AA528" s="246"/>
      <c r="AB528" s="125"/>
      <c r="AC528" s="125"/>
      <c r="AD528" s="125"/>
      <c r="AE528" s="125"/>
      <c r="AF528" s="125"/>
      <c r="AG528" s="125"/>
      <c r="AH528" s="125"/>
      <c r="AJ528" s="125"/>
      <c r="AK528" s="125"/>
      <c r="AM528" s="246"/>
      <c r="AO528" s="246"/>
      <c r="AP528" s="211"/>
      <c r="AQ528" s="211"/>
      <c r="AR528" s="199"/>
      <c r="AT528" s="225"/>
      <c r="AU528" s="225"/>
      <c r="AV528" s="225"/>
      <c r="AW528" s="99"/>
      <c r="AX528" s="199"/>
      <c r="AY528" s="199"/>
      <c r="AZ528" s="37"/>
      <c r="BA528" s="123"/>
      <c r="BB528" s="211"/>
      <c r="BC528" s="211"/>
      <c r="BD528" s="216"/>
      <c r="BE528" s="216"/>
      <c r="BF528" s="101"/>
      <c r="BG528" s="101"/>
      <c r="BH528" s="99"/>
    </row>
    <row r="529" spans="1:60" x14ac:dyDescent="0.25">
      <c r="A529">
        <v>497</v>
      </c>
      <c r="B529" s="61">
        <f ca="1">OFFSET(InputPriceData!B$15,CalculationsAndCharts!$A529+$A$11,0,1,1)</f>
        <v>41751</v>
      </c>
      <c r="C529" s="3">
        <f ca="1">OFFSET(InputPriceData!G$15,CalculationsAndCharts!$A529+$A$11,IF($C$7,8,0),1,1)</f>
        <v>85790000</v>
      </c>
      <c r="D529" s="4">
        <f ca="1">OFFSET(InputPriceData!C$15,CalculationsAndCharts!$A529+$A$11,IF($C$7,8,0),1,1)</f>
        <v>179.8</v>
      </c>
      <c r="E529" s="4">
        <f ca="1">OFFSET(InputPriceData!D$15,CalculationsAndCharts!$A529+$A$11,IF($C$7,8,0),1,1)</f>
        <v>180.92</v>
      </c>
      <c r="F529" s="4">
        <f ca="1">OFFSET(InputPriceData!E$15,CalculationsAndCharts!$A529+$A$11,IF($C$7,8,0),1,1)</f>
        <v>179.7</v>
      </c>
      <c r="G529" s="4">
        <f ca="1">OFFSET(InputPriceData!F$15,CalculationsAndCharts!$A529+$A$11,IF($C$7,8,0),1,1)</f>
        <v>180.43</v>
      </c>
      <c r="H529" s="342">
        <f t="shared" ca="1" si="58"/>
        <v>178.40271354609612</v>
      </c>
      <c r="I529" s="342">
        <f t="shared" ca="1" si="59"/>
        <v>178.26220095061061</v>
      </c>
      <c r="J529" s="340">
        <f t="shared" ca="1" si="60"/>
        <v>0.14051259548555251</v>
      </c>
      <c r="K529" s="170">
        <f t="shared" ca="1" si="56"/>
        <v>1.9743789490086511E-2</v>
      </c>
      <c r="L529" s="341">
        <f t="shared" ca="1" si="57"/>
        <v>0.56240219015788007</v>
      </c>
      <c r="M529" s="341">
        <f t="shared" ca="1" si="61"/>
        <v>-0.56240219015788007</v>
      </c>
      <c r="N529" s="170"/>
      <c r="O529" s="340"/>
      <c r="P529" s="3">
        <f t="shared" ca="1" si="62"/>
        <v>85790000</v>
      </c>
      <c r="Q529" s="3" t="e">
        <f t="shared" ca="1" si="63"/>
        <v>#N/A</v>
      </c>
      <c r="S529" s="99"/>
      <c r="T529" s="350"/>
      <c r="U529" s="350"/>
      <c r="V529" s="349"/>
      <c r="W529" s="313"/>
      <c r="X529" s="302"/>
      <c r="Y529" s="211"/>
      <c r="Z529" s="320"/>
      <c r="AA529" s="246"/>
      <c r="AB529" s="125"/>
      <c r="AC529" s="125"/>
      <c r="AD529" s="125"/>
      <c r="AE529" s="125"/>
      <c r="AF529" s="125"/>
      <c r="AG529" s="125"/>
      <c r="AH529" s="125"/>
      <c r="AJ529" s="125"/>
      <c r="AK529" s="125"/>
      <c r="AM529" s="246"/>
      <c r="AO529" s="246"/>
      <c r="AP529" s="211"/>
      <c r="AQ529" s="211"/>
      <c r="AR529" s="199"/>
      <c r="AT529" s="225"/>
      <c r="AU529" s="225"/>
      <c r="AV529" s="225"/>
      <c r="AW529" s="99"/>
      <c r="AX529" s="199"/>
      <c r="AY529" s="199"/>
      <c r="AZ529" s="37"/>
      <c r="BA529" s="123"/>
      <c r="BB529" s="211"/>
      <c r="BC529" s="211"/>
      <c r="BD529" s="216"/>
      <c r="BE529" s="216"/>
      <c r="BF529" s="101"/>
      <c r="BG529" s="101"/>
      <c r="BH529" s="99"/>
    </row>
    <row r="530" spans="1:60" x14ac:dyDescent="0.25">
      <c r="A530">
        <v>498</v>
      </c>
      <c r="B530" s="61">
        <f ca="1">OFFSET(InputPriceData!B$15,CalculationsAndCharts!$A530+$A$11,0,1,1)</f>
        <v>41750</v>
      </c>
      <c r="C530" s="3">
        <f ca="1">OFFSET(InputPriceData!G$15,CalculationsAndCharts!$A530+$A$11,IF($C$7,8,0),1,1)</f>
        <v>68329000</v>
      </c>
      <c r="D530" s="4">
        <f ca="1">OFFSET(InputPriceData!C$15,CalculationsAndCharts!$A530+$A$11,IF($C$7,8,0),1,1)</f>
        <v>179.04</v>
      </c>
      <c r="E530" s="4">
        <f ca="1">OFFSET(InputPriceData!D$15,CalculationsAndCharts!$A530+$A$11,IF($C$7,8,0),1,1)</f>
        <v>179.67</v>
      </c>
      <c r="F530" s="4">
        <f ca="1">OFFSET(InputPriceData!E$15,CalculationsAndCharts!$A530+$A$11,IF($C$7,8,0),1,1)</f>
        <v>178.82</v>
      </c>
      <c r="G530" s="4">
        <f ca="1">OFFSET(InputPriceData!F$15,CalculationsAndCharts!$A530+$A$11,IF($C$7,8,0),1,1)</f>
        <v>179.61</v>
      </c>
      <c r="H530" s="342">
        <f t="shared" ca="1" si="58"/>
        <v>178.11310119553843</v>
      </c>
      <c r="I530" s="342">
        <f t="shared" ca="1" si="59"/>
        <v>178.06512830975703</v>
      </c>
      <c r="J530" s="340">
        <f t="shared" ca="1" si="60"/>
        <v>4.7972885781442785E-2</v>
      </c>
      <c r="K530" s="170">
        <f t="shared" ca="1" si="56"/>
        <v>2.3013977701993554E-3</v>
      </c>
      <c r="L530" s="341">
        <f t="shared" ca="1" si="57"/>
        <v>0.5706977825402062</v>
      </c>
      <c r="M530" s="341">
        <f t="shared" ca="1" si="61"/>
        <v>-0.5706977825402062</v>
      </c>
      <c r="N530" s="170"/>
      <c r="O530" s="340"/>
      <c r="P530" s="3">
        <f t="shared" ca="1" si="62"/>
        <v>68329000</v>
      </c>
      <c r="Q530" s="3" t="e">
        <f t="shared" ca="1" si="63"/>
        <v>#N/A</v>
      </c>
      <c r="S530" s="99"/>
      <c r="T530" s="350"/>
      <c r="U530" s="350"/>
      <c r="V530" s="349"/>
      <c r="W530" s="313"/>
      <c r="X530" s="302"/>
      <c r="Y530" s="211"/>
      <c r="Z530" s="320"/>
      <c r="AA530" s="246"/>
      <c r="AB530" s="125"/>
      <c r="AC530" s="125"/>
      <c r="AD530" s="125"/>
      <c r="AE530" s="125"/>
      <c r="AF530" s="125"/>
      <c r="AG530" s="125"/>
      <c r="AH530" s="125"/>
      <c r="AJ530" s="125"/>
      <c r="AK530" s="125"/>
      <c r="AM530" s="246"/>
      <c r="AO530" s="246"/>
      <c r="AP530" s="211"/>
      <c r="AQ530" s="211"/>
      <c r="AR530" s="199"/>
      <c r="AT530" s="225"/>
      <c r="AU530" s="225"/>
      <c r="AV530" s="225"/>
      <c r="AW530" s="99"/>
      <c r="AX530" s="199"/>
      <c r="AY530" s="199"/>
      <c r="AZ530" s="37"/>
      <c r="BA530" s="123"/>
      <c r="BB530" s="211"/>
      <c r="BC530" s="211"/>
      <c r="BD530" s="216"/>
      <c r="BE530" s="216"/>
      <c r="BF530" s="101"/>
      <c r="BG530" s="101"/>
      <c r="BH530" s="99"/>
    </row>
    <row r="531" spans="1:60" x14ac:dyDescent="0.25">
      <c r="A531">
        <v>499</v>
      </c>
      <c r="B531" s="61">
        <f ca="1">OFFSET(InputPriceData!B$15,CalculationsAndCharts!$A531+$A$11,0,1,1)</f>
        <v>41746</v>
      </c>
      <c r="C531" s="3">
        <f ca="1">OFFSET(InputPriceData!G$15,CalculationsAndCharts!$A531+$A$11,IF($C$7,8,0),1,1)</f>
        <v>105255000</v>
      </c>
      <c r="D531" s="4">
        <f ca="1">OFFSET(InputPriceData!C$15,CalculationsAndCharts!$A531+$A$11,IF($C$7,8,0),1,1)</f>
        <v>178.5</v>
      </c>
      <c r="E531" s="4">
        <f ca="1">OFFSET(InputPriceData!D$15,CalculationsAndCharts!$A531+$A$11,IF($C$7,8,0),1,1)</f>
        <v>179.49</v>
      </c>
      <c r="F531" s="4">
        <f ca="1">OFFSET(InputPriceData!E$15,CalculationsAndCharts!$A531+$A$11,IF($C$7,8,0),1,1)</f>
        <v>178.19</v>
      </c>
      <c r="G531" s="4">
        <f ca="1">OFFSET(InputPriceData!F$15,CalculationsAndCharts!$A531+$A$11,IF($C$7,8,0),1,1)</f>
        <v>178.99</v>
      </c>
      <c r="H531" s="342">
        <f t="shared" ca="1" si="58"/>
        <v>177.89925850918681</v>
      </c>
      <c r="I531" s="342">
        <f t="shared" ca="1" si="59"/>
        <v>177.92468542882585</v>
      </c>
      <c r="J531" s="340">
        <f t="shared" ca="1" si="60"/>
        <v>-2.5426919639024437E-2</v>
      </c>
      <c r="K531" s="170">
        <f t="shared" ca="1" si="56"/>
        <v>6.465282423294066E-4</v>
      </c>
      <c r="L531" s="341">
        <f t="shared" ca="1" si="57"/>
        <v>0.58204086015594692</v>
      </c>
      <c r="M531" s="341">
        <f t="shared" ca="1" si="61"/>
        <v>-0.58204086015594692</v>
      </c>
      <c r="N531" s="170"/>
      <c r="O531" s="340"/>
      <c r="P531" s="3">
        <f t="shared" ca="1" si="62"/>
        <v>105255000</v>
      </c>
      <c r="Q531" s="3" t="e">
        <f t="shared" ca="1" si="63"/>
        <v>#N/A</v>
      </c>
      <c r="S531" s="99"/>
      <c r="T531" s="350"/>
      <c r="U531" s="350"/>
      <c r="V531" s="349"/>
      <c r="W531" s="313"/>
      <c r="X531" s="302"/>
      <c r="Y531" s="211"/>
      <c r="Z531" s="320"/>
      <c r="AA531" s="246"/>
      <c r="AB531" s="125"/>
      <c r="AC531" s="125"/>
      <c r="AD531" s="125"/>
      <c r="AE531" s="125"/>
      <c r="AF531" s="125"/>
      <c r="AG531" s="125"/>
      <c r="AH531" s="125"/>
      <c r="AJ531" s="125"/>
      <c r="AK531" s="125"/>
      <c r="AM531" s="246"/>
      <c r="AO531" s="246"/>
      <c r="AP531" s="211"/>
      <c r="AQ531" s="211"/>
      <c r="AR531" s="199"/>
      <c r="AT531" s="225"/>
      <c r="AU531" s="225"/>
      <c r="AV531" s="225"/>
      <c r="AW531" s="99"/>
      <c r="AX531" s="199"/>
      <c r="AY531" s="199"/>
      <c r="AZ531" s="37"/>
      <c r="BA531" s="123"/>
      <c r="BB531" s="211"/>
      <c r="BC531" s="211"/>
      <c r="BD531" s="216"/>
      <c r="BE531" s="216"/>
      <c r="BF531" s="101"/>
      <c r="BG531" s="101"/>
      <c r="BH531" s="99"/>
    </row>
    <row r="532" spans="1:60" x14ac:dyDescent="0.25">
      <c r="A532">
        <v>500</v>
      </c>
      <c r="B532" s="61">
        <f ca="1">OFFSET(InputPriceData!B$15,CalculationsAndCharts!$A532+$A$11,0,1,1)</f>
        <v>41745</v>
      </c>
      <c r="C532" s="3">
        <f ca="1">OFFSET(InputPriceData!G$15,CalculationsAndCharts!$A532+$A$11,IF($C$7,8,0),1,1)</f>
        <v>105197000</v>
      </c>
      <c r="D532" s="4">
        <f ca="1">OFFSET(InputPriceData!C$15,CalculationsAndCharts!$A532+$A$11,IF($C$7,8,0),1,1)</f>
        <v>178.11</v>
      </c>
      <c r="E532" s="4">
        <f ca="1">OFFSET(InputPriceData!D$15,CalculationsAndCharts!$A532+$A$11,IF($C$7,8,0),1,1)</f>
        <v>178.75</v>
      </c>
      <c r="F532" s="4">
        <f ca="1">OFFSET(InputPriceData!E$15,CalculationsAndCharts!$A532+$A$11,IF($C$7,8,0),1,1)</f>
        <v>177.32</v>
      </c>
      <c r="G532" s="4">
        <f ca="1">OFFSET(InputPriceData!F$15,CalculationsAndCharts!$A532+$A$11,IF($C$7,8,0),1,1)</f>
        <v>178.74</v>
      </c>
      <c r="H532" s="342">
        <f t="shared" ca="1" si="58"/>
        <v>177.7434382962135</v>
      </c>
      <c r="I532" s="342">
        <f t="shared" ca="1" si="59"/>
        <v>177.82783864962821</v>
      </c>
      <c r="J532" s="340">
        <f t="shared" ca="1" si="60"/>
        <v>-8.4400353414683951E-2</v>
      </c>
      <c r="K532" s="170">
        <f t="shared" ca="1" si="56"/>
        <v>7.1234196565235532E-3</v>
      </c>
      <c r="L532" s="341">
        <f t="shared" ca="1" si="57"/>
        <v>0.59367056667420548</v>
      </c>
      <c r="M532" s="341">
        <f t="shared" ca="1" si="61"/>
        <v>-0.59367056667420548</v>
      </c>
      <c r="N532" s="170"/>
      <c r="O532" s="340"/>
      <c r="P532" s="3">
        <f t="shared" ca="1" si="62"/>
        <v>105197000</v>
      </c>
      <c r="Q532" s="3" t="e">
        <f t="shared" ca="1" si="63"/>
        <v>#N/A</v>
      </c>
      <c r="S532" s="99"/>
      <c r="T532" s="350"/>
      <c r="U532" s="350"/>
      <c r="V532" s="349"/>
      <c r="W532" s="313"/>
      <c r="X532" s="302"/>
      <c r="Y532" s="211"/>
      <c r="Z532" s="320"/>
      <c r="AA532" s="246"/>
      <c r="AB532" s="125"/>
      <c r="AC532" s="125"/>
      <c r="AD532" s="125"/>
      <c r="AE532" s="125"/>
      <c r="AF532" s="125"/>
      <c r="AG532" s="125"/>
      <c r="AH532" s="125"/>
      <c r="AJ532" s="125"/>
      <c r="AK532" s="125"/>
      <c r="AM532" s="246"/>
      <c r="AO532" s="246"/>
      <c r="AP532" s="211"/>
      <c r="AQ532" s="211"/>
      <c r="AR532" s="199"/>
      <c r="AT532" s="225"/>
      <c r="AU532" s="225"/>
      <c r="AV532" s="225"/>
      <c r="AW532" s="99"/>
      <c r="AX532" s="199"/>
      <c r="AY532" s="199"/>
      <c r="AZ532" s="37"/>
      <c r="BA532" s="123"/>
      <c r="BB532" s="211"/>
      <c r="BC532" s="211"/>
      <c r="BD532" s="216"/>
      <c r="BE532" s="216"/>
      <c r="BF532" s="101"/>
      <c r="BG532" s="101"/>
      <c r="BH532" s="99"/>
    </row>
    <row r="533" spans="1:60" x14ac:dyDescent="0.25">
      <c r="A533">
        <v>501</v>
      </c>
      <c r="B533" s="61">
        <f ca="1">OFFSET(InputPriceData!B$15,CalculationsAndCharts!$A533+$A$11,0,1,1)</f>
        <v>41744</v>
      </c>
      <c r="C533" s="3">
        <f ca="1">OFFSET(InputPriceData!G$15,CalculationsAndCharts!$A533+$A$11,IF($C$7,8,0),1,1)</f>
        <v>157093000</v>
      </c>
      <c r="D533" s="4">
        <f ca="1">OFFSET(InputPriceData!C$15,CalculationsAndCharts!$A533+$A$11,IF($C$7,8,0),1,1)</f>
        <v>176.04</v>
      </c>
      <c r="E533" s="4">
        <f ca="1">OFFSET(InputPriceData!D$15,CalculationsAndCharts!$A533+$A$11,IF($C$7,8,0),1,1)</f>
        <v>177.01</v>
      </c>
      <c r="F533" s="4">
        <f ca="1">OFFSET(InputPriceData!E$15,CalculationsAndCharts!$A533+$A$11,IF($C$7,8,0),1,1)</f>
        <v>174.3</v>
      </c>
      <c r="G533" s="4">
        <f ca="1">OFFSET(InputPriceData!F$15,CalculationsAndCharts!$A533+$A$11,IF($C$7,8,0),1,1)</f>
        <v>176.89</v>
      </c>
      <c r="H533" s="342">
        <f t="shared" ca="1" si="58"/>
        <v>177.60107233852972</v>
      </c>
      <c r="I533" s="342">
        <f t="shared" ca="1" si="59"/>
        <v>177.74491489050348</v>
      </c>
      <c r="J533" s="340">
        <f t="shared" ca="1" si="60"/>
        <v>-0.14384255197375781</v>
      </c>
      <c r="K533" s="170">
        <f t="shared" ca="1" si="56"/>
        <v>2.0690679758323217E-2</v>
      </c>
      <c r="L533" s="341">
        <f t="shared" ca="1" si="57"/>
        <v>0.60230960230879194</v>
      </c>
      <c r="M533" s="341">
        <f t="shared" ca="1" si="61"/>
        <v>-0.60230960230879194</v>
      </c>
      <c r="N533" s="170"/>
      <c r="O533" s="340"/>
      <c r="P533" s="3">
        <f t="shared" ca="1" si="62"/>
        <v>157093000</v>
      </c>
      <c r="Q533" s="3" t="e">
        <f t="shared" ca="1" si="63"/>
        <v>#N/A</v>
      </c>
      <c r="S533" s="99"/>
      <c r="T533" s="350"/>
      <c r="U533" s="350"/>
      <c r="V533" s="349"/>
      <c r="W533" s="313"/>
      <c r="X533" s="302"/>
      <c r="Y533" s="211"/>
      <c r="Z533" s="320"/>
      <c r="AA533" s="246"/>
      <c r="AB533" s="125"/>
      <c r="AC533" s="125"/>
      <c r="AD533" s="125"/>
      <c r="AE533" s="125"/>
      <c r="AF533" s="125"/>
      <c r="AG533" s="125"/>
      <c r="AH533" s="125"/>
      <c r="AJ533" s="125"/>
      <c r="AK533" s="125"/>
      <c r="AM533" s="246"/>
      <c r="AO533" s="246"/>
      <c r="AP533" s="211"/>
      <c r="AQ533" s="211"/>
      <c r="AR533" s="199"/>
      <c r="AT533" s="225"/>
      <c r="AU533" s="225"/>
      <c r="AV533" s="225"/>
      <c r="AW533" s="99"/>
      <c r="AX533" s="199"/>
      <c r="AY533" s="199"/>
      <c r="AZ533" s="37"/>
      <c r="BA533" s="123"/>
      <c r="BB533" s="211"/>
      <c r="BC533" s="211"/>
      <c r="BD533" s="216"/>
      <c r="BE533" s="216"/>
      <c r="BF533" s="101"/>
      <c r="BG533" s="101"/>
      <c r="BH533" s="99"/>
    </row>
    <row r="534" spans="1:60" x14ac:dyDescent="0.25">
      <c r="A534">
        <v>502</v>
      </c>
      <c r="B534" s="61">
        <f ca="1">OFFSET(InputPriceData!B$15,CalculationsAndCharts!$A534+$A$11,0,1,1)</f>
        <v>41743</v>
      </c>
      <c r="C534" s="3">
        <f ca="1">OFFSET(InputPriceData!G$15,CalculationsAndCharts!$A534+$A$11,IF($C$7,8,0),1,1)</f>
        <v>132382000</v>
      </c>
      <c r="D534" s="4">
        <f ca="1">OFFSET(InputPriceData!C$15,CalculationsAndCharts!$A534+$A$11,IF($C$7,8,0),1,1)</f>
        <v>175.67</v>
      </c>
      <c r="E534" s="4">
        <f ca="1">OFFSET(InputPriceData!D$15,CalculationsAndCharts!$A534+$A$11,IF($C$7,8,0),1,1)</f>
        <v>176.09</v>
      </c>
      <c r="F534" s="4">
        <f ca="1">OFFSET(InputPriceData!E$15,CalculationsAndCharts!$A534+$A$11,IF($C$7,8,0),1,1)</f>
        <v>174.24</v>
      </c>
      <c r="G534" s="4">
        <f ca="1">OFFSET(InputPriceData!F$15,CalculationsAndCharts!$A534+$A$11,IF($C$7,8,0),1,1)</f>
        <v>175.68</v>
      </c>
      <c r="H534" s="342">
        <f t="shared" ca="1" si="58"/>
        <v>177.70265410117685</v>
      </c>
      <c r="I534" s="342">
        <f t="shared" ca="1" si="59"/>
        <v>177.82263442600379</v>
      </c>
      <c r="J534" s="340">
        <f t="shared" ca="1" si="60"/>
        <v>-0.11998032482696876</v>
      </c>
      <c r="K534" s="170">
        <f t="shared" ca="1" si="56"/>
        <v>1.4395278345584935E-2</v>
      </c>
      <c r="L534" s="341">
        <f t="shared" ca="1" si="57"/>
        <v>0.60784057999968566</v>
      </c>
      <c r="M534" s="341">
        <f t="shared" ca="1" si="61"/>
        <v>-0.60784057999968566</v>
      </c>
      <c r="N534" s="170"/>
      <c r="O534" s="340"/>
      <c r="P534" s="3">
        <f t="shared" ca="1" si="62"/>
        <v>132382000</v>
      </c>
      <c r="Q534" s="3" t="e">
        <f t="shared" ca="1" si="63"/>
        <v>#N/A</v>
      </c>
      <c r="S534" s="99"/>
      <c r="T534" s="350"/>
      <c r="U534" s="350"/>
      <c r="V534" s="349"/>
      <c r="W534" s="313"/>
      <c r="X534" s="302"/>
      <c r="Y534" s="211"/>
      <c r="Z534" s="320"/>
      <c r="AA534" s="246"/>
      <c r="AB534" s="125"/>
      <c r="AC534" s="125"/>
      <c r="AD534" s="125"/>
      <c r="AE534" s="125"/>
      <c r="AF534" s="125"/>
      <c r="AG534" s="125"/>
      <c r="AH534" s="125"/>
      <c r="AJ534" s="125"/>
      <c r="AK534" s="125"/>
      <c r="AM534" s="246"/>
      <c r="AO534" s="246"/>
      <c r="AP534" s="211"/>
      <c r="AQ534" s="211"/>
      <c r="AR534" s="199"/>
      <c r="AT534" s="225"/>
      <c r="AU534" s="225"/>
      <c r="AV534" s="225"/>
      <c r="AW534" s="99"/>
      <c r="AX534" s="199"/>
      <c r="AY534" s="199"/>
      <c r="AZ534" s="37"/>
      <c r="BA534" s="123"/>
      <c r="BB534" s="211"/>
      <c r="BC534" s="211"/>
      <c r="BD534" s="216"/>
      <c r="BE534" s="216"/>
      <c r="BF534" s="101"/>
      <c r="BG534" s="101"/>
      <c r="BH534" s="99"/>
    </row>
    <row r="535" spans="1:60" x14ac:dyDescent="0.25">
      <c r="A535">
        <v>503</v>
      </c>
      <c r="B535" s="61">
        <f ca="1">OFFSET(InputPriceData!B$15,CalculationsAndCharts!$A535+$A$11,0,1,1)</f>
        <v>41740</v>
      </c>
      <c r="C535" s="3">
        <f ca="1">OFFSET(InputPriceData!G$15,CalculationsAndCharts!$A535+$A$11,IF($C$7,8,0),1,1)</f>
        <v>167251000</v>
      </c>
      <c r="D535" s="4">
        <f ca="1">OFFSET(InputPriceData!C$15,CalculationsAndCharts!$A535+$A$11,IF($C$7,8,0),1,1)</f>
        <v>174.91</v>
      </c>
      <c r="E535" s="4">
        <f ca="1">OFFSET(InputPriceData!D$15,CalculationsAndCharts!$A535+$A$11,IF($C$7,8,0),1,1)</f>
        <v>176.14</v>
      </c>
      <c r="F535" s="4">
        <f ca="1">OFFSET(InputPriceData!E$15,CalculationsAndCharts!$A535+$A$11,IF($C$7,8,0),1,1)</f>
        <v>174.11</v>
      </c>
      <c r="G535" s="4">
        <f ca="1">OFFSET(InputPriceData!F$15,CalculationsAndCharts!$A535+$A$11,IF($C$7,8,0),1,1)</f>
        <v>174.3</v>
      </c>
      <c r="H535" s="342">
        <f t="shared" ca="1" si="58"/>
        <v>177.99160468705924</v>
      </c>
      <c r="I535" s="342">
        <f t="shared" ca="1" si="59"/>
        <v>178.01741937382232</v>
      </c>
      <c r="J535" s="340">
        <f t="shared" ca="1" si="60"/>
        <v>-2.5814686763089956E-2</v>
      </c>
      <c r="K535" s="170">
        <f t="shared" ca="1" si="56"/>
        <v>6.6639805267645175E-4</v>
      </c>
      <c r="L535" s="341">
        <f t="shared" ca="1" si="57"/>
        <v>0.60983502474950047</v>
      </c>
      <c r="M535" s="341">
        <f t="shared" ca="1" si="61"/>
        <v>-0.60983502474950047</v>
      </c>
      <c r="N535" s="170"/>
      <c r="O535" s="340"/>
      <c r="P535" s="3" t="e">
        <f t="shared" ca="1" si="62"/>
        <v>#N/A</v>
      </c>
      <c r="Q535" s="3">
        <f t="shared" ca="1" si="63"/>
        <v>167251000</v>
      </c>
      <c r="S535" s="99"/>
      <c r="T535" s="350"/>
      <c r="U535" s="350"/>
      <c r="V535" s="349"/>
      <c r="W535" s="313"/>
      <c r="X535" s="302"/>
      <c r="Y535" s="211"/>
      <c r="Z535" s="320"/>
      <c r="AA535" s="246"/>
      <c r="AB535" s="125"/>
      <c r="AC535" s="125"/>
      <c r="AD535" s="125"/>
      <c r="AE535" s="125"/>
      <c r="AF535" s="125"/>
      <c r="AG535" s="125"/>
      <c r="AH535" s="125"/>
      <c r="AJ535" s="125"/>
      <c r="AK535" s="125"/>
      <c r="AM535" s="246"/>
      <c r="AO535" s="246"/>
      <c r="AP535" s="211"/>
      <c r="AQ535" s="211"/>
      <c r="AR535" s="199"/>
      <c r="AT535" s="225"/>
      <c r="AU535" s="225"/>
      <c r="AV535" s="225"/>
      <c r="AW535" s="99"/>
      <c r="AX535" s="199"/>
      <c r="AY535" s="199"/>
      <c r="AZ535" s="37"/>
      <c r="BA535" s="123"/>
      <c r="BB535" s="211"/>
      <c r="BC535" s="211"/>
      <c r="BD535" s="216"/>
      <c r="BE535" s="216"/>
      <c r="BF535" s="101"/>
      <c r="BG535" s="101"/>
      <c r="BH535" s="99"/>
    </row>
    <row r="536" spans="1:60" x14ac:dyDescent="0.25">
      <c r="A536">
        <v>504</v>
      </c>
      <c r="B536" s="61">
        <f ca="1">OFFSET(InputPriceData!B$15,CalculationsAndCharts!$A536+$A$11,0,1,1)</f>
        <v>41739</v>
      </c>
      <c r="C536" s="3">
        <f ca="1">OFFSET(InputPriceData!G$15,CalculationsAndCharts!$A536+$A$11,IF($C$7,8,0),1,1)</f>
        <v>172959000</v>
      </c>
      <c r="D536" s="4">
        <f ca="1">OFFSET(InputPriceData!C$15,CalculationsAndCharts!$A536+$A$11,IF($C$7,8,0),1,1)</f>
        <v>179.65</v>
      </c>
      <c r="E536" s="4">
        <f ca="1">OFFSET(InputPriceData!D$15,CalculationsAndCharts!$A536+$A$11,IF($C$7,8,0),1,1)</f>
        <v>179.74</v>
      </c>
      <c r="F536" s="4">
        <f ca="1">OFFSET(InputPriceData!E$15,CalculationsAndCharts!$A536+$A$11,IF($C$7,8,0),1,1)</f>
        <v>175.67</v>
      </c>
      <c r="G536" s="4">
        <f ca="1">OFFSET(InputPriceData!F$15,CalculationsAndCharts!$A536+$A$11,IF($C$7,8,0),1,1)</f>
        <v>175.89</v>
      </c>
      <c r="H536" s="342">
        <f t="shared" ca="1" si="58"/>
        <v>178.51897678521055</v>
      </c>
      <c r="I536" s="342">
        <f t="shared" ca="1" si="59"/>
        <v>178.35536658962434</v>
      </c>
      <c r="J536" s="340">
        <f t="shared" ca="1" si="60"/>
        <v>0.16361019558620182</v>
      </c>
      <c r="K536" s="170">
        <f t="shared" ca="1" si="56"/>
        <v>2.6768296099755215E-2</v>
      </c>
      <c r="L536" s="341">
        <f t="shared" ca="1" si="57"/>
        <v>0.61109912507052611</v>
      </c>
      <c r="M536" s="341">
        <f t="shared" ca="1" si="61"/>
        <v>-0.61109912507052611</v>
      </c>
      <c r="N536" s="170"/>
      <c r="O536" s="340"/>
      <c r="P536" s="3" t="e">
        <f t="shared" ca="1" si="62"/>
        <v>#N/A</v>
      </c>
      <c r="Q536" s="3">
        <f t="shared" ca="1" si="63"/>
        <v>172959000</v>
      </c>
      <c r="S536" s="99"/>
      <c r="T536" s="350"/>
      <c r="U536" s="350"/>
      <c r="V536" s="349"/>
      <c r="W536" s="313"/>
      <c r="X536" s="302"/>
      <c r="Y536" s="211"/>
      <c r="Z536" s="320"/>
      <c r="AA536" s="246"/>
      <c r="AB536" s="125"/>
      <c r="AC536" s="125"/>
      <c r="AD536" s="125"/>
      <c r="AE536" s="125"/>
      <c r="AF536" s="125"/>
      <c r="AG536" s="125"/>
      <c r="AH536" s="125"/>
      <c r="AJ536" s="125"/>
      <c r="AK536" s="125"/>
      <c r="AM536" s="246"/>
      <c r="AO536" s="246"/>
      <c r="AP536" s="211"/>
      <c r="AQ536" s="211"/>
      <c r="AR536" s="199"/>
      <c r="AT536" s="225"/>
      <c r="AU536" s="225"/>
      <c r="AV536" s="225"/>
      <c r="AW536" s="99"/>
      <c r="AX536" s="199"/>
      <c r="AY536" s="199"/>
      <c r="AZ536" s="37"/>
      <c r="BA536" s="123"/>
      <c r="BB536" s="211"/>
      <c r="BC536" s="211"/>
      <c r="BD536" s="216"/>
      <c r="BE536" s="216"/>
      <c r="BF536" s="101"/>
      <c r="BG536" s="101"/>
      <c r="BH536" s="99"/>
    </row>
    <row r="537" spans="1:60" x14ac:dyDescent="0.25">
      <c r="A537">
        <v>505</v>
      </c>
      <c r="B537" s="61">
        <f ca="1">OFFSET(InputPriceData!B$15,CalculationsAndCharts!$A537+$A$11,0,1,1)</f>
        <v>41738</v>
      </c>
      <c r="C537" s="3">
        <f ca="1">OFFSET(InputPriceData!G$15,CalculationsAndCharts!$A537+$A$11,IF($C$7,8,0),1,1)</f>
        <v>100254000</v>
      </c>
      <c r="D537" s="4">
        <f ca="1">OFFSET(InputPriceData!C$15,CalculationsAndCharts!$A537+$A$11,IF($C$7,8,0),1,1)</f>
        <v>178.23</v>
      </c>
      <c r="E537" s="4">
        <f ca="1">OFFSET(InputPriceData!D$15,CalculationsAndCharts!$A537+$A$11,IF($C$7,8,0),1,1)</f>
        <v>179.72</v>
      </c>
      <c r="F537" s="4">
        <f ca="1">OFFSET(InputPriceData!E$15,CalculationsAndCharts!$A537+$A$11,IF($C$7,8,0),1,1)</f>
        <v>177.71</v>
      </c>
      <c r="G537" s="4">
        <f ca="1">OFFSET(InputPriceData!F$15,CalculationsAndCharts!$A537+$A$11,IF($C$7,8,0),1,1)</f>
        <v>179.66</v>
      </c>
      <c r="H537" s="342">
        <f t="shared" ca="1" si="58"/>
        <v>178.89454489738353</v>
      </c>
      <c r="I537" s="342">
        <f t="shared" ca="1" si="59"/>
        <v>178.57949082504473</v>
      </c>
      <c r="J537" s="340">
        <f t="shared" ca="1" si="60"/>
        <v>0.31505407233874566</v>
      </c>
      <c r="K537" s="170">
        <f t="shared" ca="1" si="56"/>
        <v>9.9259068497227584E-2</v>
      </c>
      <c r="L537" s="341">
        <f t="shared" ca="1" si="57"/>
        <v>0.61142577507351892</v>
      </c>
      <c r="M537" s="341">
        <f t="shared" ca="1" si="61"/>
        <v>-0.61142577507351892</v>
      </c>
      <c r="N537" s="170"/>
      <c r="O537" s="340"/>
      <c r="P537" s="3">
        <f t="shared" ca="1" si="62"/>
        <v>100254000</v>
      </c>
      <c r="Q537" s="3" t="e">
        <f t="shared" ca="1" si="63"/>
        <v>#N/A</v>
      </c>
      <c r="S537" s="99"/>
      <c r="T537" s="350"/>
      <c r="U537" s="350"/>
      <c r="V537" s="349"/>
      <c r="W537" s="313"/>
      <c r="X537" s="302"/>
      <c r="Y537" s="211"/>
      <c r="Z537" s="320"/>
      <c r="AA537" s="246"/>
      <c r="AB537" s="125"/>
      <c r="AC537" s="125"/>
      <c r="AD537" s="125"/>
      <c r="AE537" s="125"/>
      <c r="AF537" s="125"/>
      <c r="AG537" s="125"/>
      <c r="AH537" s="125"/>
      <c r="AJ537" s="125"/>
      <c r="AK537" s="125"/>
      <c r="AM537" s="246"/>
      <c r="AO537" s="246"/>
      <c r="AP537" s="211"/>
      <c r="AQ537" s="211"/>
      <c r="AR537" s="199"/>
      <c r="AT537" s="225"/>
      <c r="AU537" s="225"/>
      <c r="AV537" s="225"/>
      <c r="AW537" s="99"/>
      <c r="AX537" s="199"/>
      <c r="AY537" s="199"/>
      <c r="AZ537" s="37"/>
      <c r="BA537" s="123"/>
      <c r="BB537" s="211"/>
      <c r="BC537" s="211"/>
      <c r="BD537" s="216"/>
      <c r="BE537" s="216"/>
      <c r="BF537" s="101"/>
      <c r="BG537" s="101"/>
      <c r="BH537" s="99"/>
    </row>
    <row r="538" spans="1:60" x14ac:dyDescent="0.25">
      <c r="A538">
        <v>506</v>
      </c>
      <c r="B538" s="61">
        <f ca="1">OFFSET(InputPriceData!B$15,CalculationsAndCharts!$A538+$A$11,0,1,1)</f>
        <v>41737</v>
      </c>
      <c r="C538" s="3">
        <f ca="1">OFFSET(InputPriceData!G$15,CalculationsAndCharts!$A538+$A$11,IF($C$7,8,0),1,1)</f>
        <v>112660000</v>
      </c>
      <c r="D538" s="4">
        <f ca="1">OFFSET(InputPriceData!C$15,CalculationsAndCharts!$A538+$A$11,IF($C$7,8,0),1,1)</f>
        <v>176.94</v>
      </c>
      <c r="E538" s="4">
        <f ca="1">OFFSET(InputPriceData!D$15,CalculationsAndCharts!$A538+$A$11,IF($C$7,8,0),1,1)</f>
        <v>178.04</v>
      </c>
      <c r="F538" s="4">
        <f ca="1">OFFSET(InputPriceData!E$15,CalculationsAndCharts!$A538+$A$11,IF($C$7,8,0),1,1)</f>
        <v>176.3</v>
      </c>
      <c r="G538" s="4">
        <f ca="1">OFFSET(InputPriceData!F$15,CalculationsAndCharts!$A538+$A$11,IF($C$7,8,0),1,1)</f>
        <v>177.75</v>
      </c>
      <c r="H538" s="342">
        <f t="shared" ca="1" si="58"/>
        <v>178.7851941684383</v>
      </c>
      <c r="I538" s="342">
        <f t="shared" ca="1" si="59"/>
        <v>178.48126271823062</v>
      </c>
      <c r="J538" s="340">
        <f t="shared" ca="1" si="60"/>
        <v>0.30393145020764756</v>
      </c>
      <c r="K538" s="170">
        <f t="shared" ca="1" si="56"/>
        <v>9.2374326425323741E-2</v>
      </c>
      <c r="L538" s="341">
        <f t="shared" ca="1" si="57"/>
        <v>0.60982854052651791</v>
      </c>
      <c r="M538" s="341">
        <f t="shared" ca="1" si="61"/>
        <v>-0.60982854052651791</v>
      </c>
      <c r="N538" s="170"/>
      <c r="O538" s="340"/>
      <c r="P538" s="3">
        <f t="shared" ca="1" si="62"/>
        <v>112660000</v>
      </c>
      <c r="Q538" s="3" t="e">
        <f t="shared" ca="1" si="63"/>
        <v>#N/A</v>
      </c>
      <c r="S538" s="99"/>
      <c r="T538" s="350"/>
      <c r="U538" s="350"/>
      <c r="V538" s="349"/>
      <c r="W538" s="313"/>
      <c r="X538" s="302"/>
      <c r="Y538" s="211"/>
      <c r="Z538" s="320"/>
      <c r="AA538" s="246"/>
      <c r="AB538" s="125"/>
      <c r="AC538" s="125"/>
      <c r="AD538" s="125"/>
      <c r="AE538" s="125"/>
      <c r="AF538" s="125"/>
      <c r="AG538" s="125"/>
      <c r="AH538" s="125"/>
      <c r="AJ538" s="125"/>
      <c r="AK538" s="125"/>
      <c r="AM538" s="246"/>
      <c r="AO538" s="246"/>
      <c r="AP538" s="211"/>
      <c r="AQ538" s="211"/>
      <c r="AR538" s="199"/>
      <c r="AT538" s="225"/>
      <c r="AU538" s="225"/>
      <c r="AV538" s="225"/>
      <c r="AW538" s="99"/>
      <c r="AX538" s="199"/>
      <c r="AY538" s="199"/>
      <c r="AZ538" s="37"/>
      <c r="BA538" s="123"/>
      <c r="BB538" s="211"/>
      <c r="BC538" s="211"/>
      <c r="BD538" s="216"/>
      <c r="BE538" s="216"/>
      <c r="BF538" s="101"/>
      <c r="BG538" s="101"/>
      <c r="BH538" s="99"/>
    </row>
    <row r="539" spans="1:60" x14ac:dyDescent="0.25">
      <c r="A539">
        <v>507</v>
      </c>
      <c r="B539" s="61">
        <f ca="1">OFFSET(InputPriceData!B$15,CalculationsAndCharts!$A539+$A$11,0,1,1)</f>
        <v>41736</v>
      </c>
      <c r="C539" s="3">
        <f ca="1">OFFSET(InputPriceData!G$15,CalculationsAndCharts!$A539+$A$11,IF($C$7,8,0),1,1)</f>
        <v>140803000</v>
      </c>
      <c r="D539" s="4">
        <f ca="1">OFFSET(InputPriceData!C$15,CalculationsAndCharts!$A539+$A$11,IF($C$7,8,0),1,1)</f>
        <v>178.57</v>
      </c>
      <c r="E539" s="4">
        <f ca="1">OFFSET(InputPriceData!D$15,CalculationsAndCharts!$A539+$A$11,IF($C$7,8,0),1,1)</f>
        <v>178.86</v>
      </c>
      <c r="F539" s="4">
        <f ca="1">OFFSET(InputPriceData!E$15,CalculationsAndCharts!$A539+$A$11,IF($C$7,8,0),1,1)</f>
        <v>176.66</v>
      </c>
      <c r="G539" s="4">
        <f ca="1">OFFSET(InputPriceData!F$15,CalculationsAndCharts!$A539+$A$11,IF($C$7,8,0),1,1)</f>
        <v>177.02</v>
      </c>
      <c r="H539" s="342">
        <f t="shared" ca="1" si="58"/>
        <v>178.93307904964377</v>
      </c>
      <c r="I539" s="342">
        <f t="shared" ca="1" si="59"/>
        <v>178.54774114716068</v>
      </c>
      <c r="J539" s="340">
        <f t="shared" ca="1" si="60"/>
        <v>0.38533790248306171</v>
      </c>
      <c r="K539" s="170">
        <f t="shared" ca="1" si="56"/>
        <v>0.14848529909004557</v>
      </c>
      <c r="L539" s="341">
        <f t="shared" ca="1" si="57"/>
        <v>0.60844947312863717</v>
      </c>
      <c r="M539" s="341">
        <f t="shared" ca="1" si="61"/>
        <v>-0.60844947312863717</v>
      </c>
      <c r="N539" s="170"/>
      <c r="O539" s="340"/>
      <c r="P539" s="3" t="e">
        <f t="shared" ca="1" si="62"/>
        <v>#N/A</v>
      </c>
      <c r="Q539" s="3">
        <f t="shared" ca="1" si="63"/>
        <v>140803000</v>
      </c>
      <c r="S539" s="99"/>
      <c r="T539" s="350"/>
      <c r="U539" s="350"/>
      <c r="V539" s="349"/>
      <c r="W539" s="313"/>
      <c r="X539" s="302"/>
      <c r="Y539" s="211"/>
      <c r="Z539" s="320"/>
      <c r="AA539" s="246"/>
      <c r="AB539" s="125"/>
      <c r="AC539" s="125"/>
      <c r="AD539" s="125"/>
      <c r="AE539" s="125"/>
      <c r="AF539" s="125"/>
      <c r="AG539" s="125"/>
      <c r="AH539" s="125"/>
      <c r="AJ539" s="125"/>
      <c r="AK539" s="125"/>
      <c r="AM539" s="246"/>
      <c r="AO539" s="246"/>
      <c r="AP539" s="211"/>
      <c r="AQ539" s="211"/>
      <c r="AR539" s="199"/>
      <c r="AT539" s="225"/>
      <c r="AU539" s="225"/>
      <c r="AV539" s="225"/>
      <c r="AW539" s="99"/>
      <c r="AX539" s="199"/>
      <c r="AY539" s="199"/>
      <c r="AZ539" s="37"/>
      <c r="BA539" s="123"/>
      <c r="BB539" s="211"/>
      <c r="BC539" s="211"/>
      <c r="BD539" s="216"/>
      <c r="BE539" s="216"/>
      <c r="BF539" s="101"/>
      <c r="BG539" s="101"/>
      <c r="BH539" s="99"/>
    </row>
    <row r="540" spans="1:60" x14ac:dyDescent="0.25">
      <c r="A540">
        <v>508</v>
      </c>
      <c r="B540" s="61">
        <f ca="1">OFFSET(InputPriceData!B$15,CalculationsAndCharts!$A540+$A$11,0,1,1)</f>
        <v>41733</v>
      </c>
      <c r="C540" s="3">
        <f ca="1">OFFSET(InputPriceData!G$15,CalculationsAndCharts!$A540+$A$11,IF($C$7,8,0),1,1)</f>
        <v>169381000</v>
      </c>
      <c r="D540" s="4">
        <f ca="1">OFFSET(InputPriceData!C$15,CalculationsAndCharts!$A540+$A$11,IF($C$7,8,0),1,1)</f>
        <v>182.13</v>
      </c>
      <c r="E540" s="4">
        <f ca="1">OFFSET(InputPriceData!D$15,CalculationsAndCharts!$A540+$A$11,IF($C$7,8,0),1,1)</f>
        <v>182.17</v>
      </c>
      <c r="F540" s="4">
        <f ca="1">OFFSET(InputPriceData!E$15,CalculationsAndCharts!$A540+$A$11,IF($C$7,8,0),1,1)</f>
        <v>178.71</v>
      </c>
      <c r="G540" s="4">
        <f ca="1">OFFSET(InputPriceData!F$15,CalculationsAndCharts!$A540+$A$11,IF($C$7,8,0),1,1)</f>
        <v>179</v>
      </c>
      <c r="H540" s="342">
        <f t="shared" ca="1" si="58"/>
        <v>179.20637605673573</v>
      </c>
      <c r="I540" s="342">
        <f t="shared" ca="1" si="59"/>
        <v>178.68662670599349</v>
      </c>
      <c r="J540" s="340">
        <f t="shared" ca="1" si="60"/>
        <v>0.51974935074223949</v>
      </c>
      <c r="K540" s="170">
        <f t="shared" ca="1" si="56"/>
        <v>0.27013938759697947</v>
      </c>
      <c r="L540" s="341">
        <f t="shared" ca="1" si="57"/>
        <v>0.6075741481673187</v>
      </c>
      <c r="M540" s="341">
        <f t="shared" ca="1" si="61"/>
        <v>-0.6075741481673187</v>
      </c>
      <c r="N540" s="170"/>
      <c r="O540" s="340"/>
      <c r="P540" s="3" t="e">
        <f t="shared" ca="1" si="62"/>
        <v>#N/A</v>
      </c>
      <c r="Q540" s="3">
        <f t="shared" ca="1" si="63"/>
        <v>169381000</v>
      </c>
      <c r="S540" s="99"/>
      <c r="T540" s="350"/>
      <c r="U540" s="350"/>
      <c r="V540" s="349"/>
      <c r="W540" s="313"/>
      <c r="X540" s="302"/>
      <c r="Y540" s="211"/>
      <c r="Z540" s="320"/>
      <c r="AA540" s="246"/>
      <c r="AB540" s="125"/>
      <c r="AC540" s="125"/>
      <c r="AD540" s="125"/>
      <c r="AE540" s="125"/>
      <c r="AF540" s="125"/>
      <c r="AG540" s="125"/>
      <c r="AH540" s="125"/>
      <c r="AJ540" s="125"/>
      <c r="AK540" s="125"/>
      <c r="AM540" s="246"/>
      <c r="AO540" s="246"/>
      <c r="AP540" s="211"/>
      <c r="AQ540" s="211"/>
      <c r="AR540" s="199"/>
      <c r="AT540" s="225"/>
      <c r="AU540" s="225"/>
      <c r="AV540" s="225"/>
      <c r="AW540" s="99"/>
      <c r="AX540" s="199"/>
      <c r="AY540" s="199"/>
      <c r="AZ540" s="37"/>
      <c r="BA540" s="123"/>
      <c r="BB540" s="211"/>
      <c r="BC540" s="211"/>
      <c r="BD540" s="216"/>
      <c r="BE540" s="216"/>
      <c r="BF540" s="101"/>
      <c r="BG540" s="101"/>
      <c r="BH540" s="99"/>
    </row>
    <row r="541" spans="1:60" x14ac:dyDescent="0.25">
      <c r="A541">
        <v>509</v>
      </c>
      <c r="B541" s="61">
        <f ca="1">OFFSET(InputPriceData!B$15,CalculationsAndCharts!$A541+$A$11,0,1,1)</f>
        <v>41732</v>
      </c>
      <c r="C541" s="3">
        <f ca="1">OFFSET(InputPriceData!G$15,CalculationsAndCharts!$A541+$A$11,IF($C$7,8,0),1,1)</f>
        <v>77435000</v>
      </c>
      <c r="D541" s="4">
        <f ca="1">OFFSET(InputPriceData!C$15,CalculationsAndCharts!$A541+$A$11,IF($C$7,8,0),1,1)</f>
        <v>181.66</v>
      </c>
      <c r="E541" s="4">
        <f ca="1">OFFSET(InputPriceData!D$15,CalculationsAndCharts!$A541+$A$11,IF($C$7,8,0),1,1)</f>
        <v>181.71</v>
      </c>
      <c r="F541" s="4">
        <f ca="1">OFFSET(InputPriceData!E$15,CalculationsAndCharts!$A541+$A$11,IF($C$7,8,0),1,1)</f>
        <v>180.58</v>
      </c>
      <c r="G541" s="4">
        <f ca="1">OFFSET(InputPriceData!F$15,CalculationsAndCharts!$A541+$A$11,IF($C$7,8,0),1,1)</f>
        <v>181.14</v>
      </c>
      <c r="H541" s="342">
        <f t="shared" ca="1" si="58"/>
        <v>179.23585835055513</v>
      </c>
      <c r="I541" s="342">
        <f t="shared" ca="1" si="59"/>
        <v>178.65813822472018</v>
      </c>
      <c r="J541" s="340">
        <f t="shared" ca="1" si="60"/>
        <v>0.57772012583495203</v>
      </c>
      <c r="K541" s="170">
        <f t="shared" ca="1" si="56"/>
        <v>0.33376054379475278</v>
      </c>
      <c r="L541" s="341">
        <f t="shared" ca="1" si="57"/>
        <v>0.60778184030067661</v>
      </c>
      <c r="M541" s="341">
        <f t="shared" ca="1" si="61"/>
        <v>-0.60778184030067661</v>
      </c>
      <c r="N541" s="170"/>
      <c r="O541" s="340"/>
      <c r="P541" s="3" t="e">
        <f t="shared" ca="1" si="62"/>
        <v>#N/A</v>
      </c>
      <c r="Q541" s="3">
        <f t="shared" ca="1" si="63"/>
        <v>77435000</v>
      </c>
      <c r="S541" s="99"/>
      <c r="T541" s="350"/>
      <c r="U541" s="350"/>
      <c r="V541" s="349"/>
      <c r="W541" s="313"/>
      <c r="X541" s="302"/>
      <c r="Y541" s="211"/>
      <c r="Z541" s="320"/>
      <c r="AA541" s="246"/>
      <c r="AB541" s="125"/>
      <c r="AC541" s="125"/>
      <c r="AD541" s="125"/>
      <c r="AE541" s="125"/>
      <c r="AF541" s="125"/>
      <c r="AG541" s="125"/>
      <c r="AH541" s="125"/>
      <c r="AJ541" s="125"/>
      <c r="AK541" s="125"/>
      <c r="AM541" s="246"/>
      <c r="AO541" s="246"/>
      <c r="AP541" s="211"/>
      <c r="AQ541" s="211"/>
      <c r="AR541" s="199"/>
      <c r="AT541" s="225"/>
      <c r="AU541" s="225"/>
      <c r="AV541" s="225"/>
      <c r="AW541" s="99"/>
      <c r="AX541" s="199"/>
      <c r="AY541" s="199"/>
      <c r="AZ541" s="37"/>
      <c r="BA541" s="123"/>
      <c r="BB541" s="211"/>
      <c r="BC541" s="211"/>
      <c r="BD541" s="216"/>
      <c r="BE541" s="216"/>
      <c r="BF541" s="101"/>
      <c r="BG541" s="101"/>
      <c r="BH541" s="99"/>
    </row>
    <row r="542" spans="1:60" x14ac:dyDescent="0.25">
      <c r="A542">
        <v>510</v>
      </c>
      <c r="B542" s="61">
        <f ca="1">OFFSET(InputPriceData!B$15,CalculationsAndCharts!$A542+$A$11,0,1,1)</f>
        <v>41731</v>
      </c>
      <c r="C542" s="3">
        <f ca="1">OFFSET(InputPriceData!G$15,CalculationsAndCharts!$A542+$A$11,IF($C$7,8,0),1,1)</f>
        <v>78774000</v>
      </c>
      <c r="D542" s="4">
        <f ca="1">OFFSET(InputPriceData!C$15,CalculationsAndCharts!$A542+$A$11,IF($C$7,8,0),1,1)</f>
        <v>181.01</v>
      </c>
      <c r="E542" s="4">
        <f ca="1">OFFSET(InputPriceData!D$15,CalculationsAndCharts!$A542+$A$11,IF($C$7,8,0),1,1)</f>
        <v>181.62</v>
      </c>
      <c r="F542" s="4">
        <f ca="1">OFFSET(InputPriceData!E$15,CalculationsAndCharts!$A542+$A$11,IF($C$7,8,0),1,1)</f>
        <v>180.67</v>
      </c>
      <c r="G542" s="4">
        <f ca="1">OFFSET(InputPriceData!F$15,CalculationsAndCharts!$A542+$A$11,IF($C$7,8,0),1,1)</f>
        <v>181.38</v>
      </c>
      <c r="H542" s="342">
        <f t="shared" ca="1" si="58"/>
        <v>178.96383811492018</v>
      </c>
      <c r="I542" s="342">
        <f t="shared" ca="1" si="59"/>
        <v>178.43251442696746</v>
      </c>
      <c r="J542" s="340">
        <f t="shared" ca="1" si="60"/>
        <v>0.53132368795268548</v>
      </c>
      <c r="K542" s="170">
        <f t="shared" ca="1" si="56"/>
        <v>0.28230486137964267</v>
      </c>
      <c r="L542" s="341">
        <f t="shared" ca="1" si="57"/>
        <v>0.60839697382832592</v>
      </c>
      <c r="M542" s="341">
        <f t="shared" ca="1" si="61"/>
        <v>-0.60839697382832592</v>
      </c>
      <c r="N542" s="170"/>
      <c r="O542" s="340"/>
      <c r="P542" s="3">
        <f t="shared" ca="1" si="62"/>
        <v>78774000</v>
      </c>
      <c r="Q542" s="3" t="e">
        <f t="shared" ca="1" si="63"/>
        <v>#N/A</v>
      </c>
      <c r="S542" s="99"/>
      <c r="T542" s="350"/>
      <c r="U542" s="350"/>
      <c r="V542" s="349"/>
      <c r="W542" s="313"/>
      <c r="X542" s="302"/>
      <c r="Y542" s="211"/>
      <c r="Z542" s="320"/>
      <c r="AA542" s="246"/>
      <c r="AB542" s="125"/>
      <c r="AC542" s="125"/>
      <c r="AD542" s="125"/>
      <c r="AE542" s="125"/>
      <c r="AF542" s="125"/>
      <c r="AG542" s="125"/>
      <c r="AH542" s="125"/>
      <c r="AJ542" s="125"/>
      <c r="AK542" s="125"/>
      <c r="AM542" s="246"/>
      <c r="AO542" s="246"/>
      <c r="AP542" s="211"/>
      <c r="AQ542" s="211"/>
      <c r="AR542" s="199"/>
      <c r="AT542" s="225"/>
      <c r="AU542" s="225"/>
      <c r="AV542" s="225"/>
      <c r="AW542" s="99"/>
      <c r="AX542" s="199"/>
      <c r="AY542" s="199"/>
      <c r="AZ542" s="37"/>
      <c r="BA542" s="123"/>
      <c r="BB542" s="211"/>
      <c r="BC542" s="211"/>
      <c r="BD542" s="216"/>
      <c r="BE542" s="216"/>
      <c r="BF542" s="101"/>
      <c r="BG542" s="101"/>
      <c r="BH542" s="99"/>
    </row>
    <row r="543" spans="1:60" x14ac:dyDescent="0.25">
      <c r="A543">
        <v>511</v>
      </c>
      <c r="B543" s="61">
        <f ca="1">OFFSET(InputPriceData!B$15,CalculationsAndCharts!$A543+$A$11,0,1,1)</f>
        <v>41730</v>
      </c>
      <c r="C543" s="3">
        <f ca="1">OFFSET(InputPriceData!G$15,CalculationsAndCharts!$A543+$A$11,IF($C$7,8,0),1,1)</f>
        <v>89193000</v>
      </c>
      <c r="D543" s="4">
        <f ca="1">OFFSET(InputPriceData!C$15,CalculationsAndCharts!$A543+$A$11,IF($C$7,8,0),1,1)</f>
        <v>180.17</v>
      </c>
      <c r="E543" s="4">
        <f ca="1">OFFSET(InputPriceData!D$15,CalculationsAndCharts!$A543+$A$11,IF($C$7,8,0),1,1)</f>
        <v>180.88</v>
      </c>
      <c r="F543" s="4">
        <f ca="1">OFFSET(InputPriceData!E$15,CalculationsAndCharts!$A543+$A$11,IF($C$7,8,0),1,1)</f>
        <v>179.57</v>
      </c>
      <c r="G543" s="4">
        <f ca="1">OFFSET(InputPriceData!F$15,CalculationsAndCharts!$A543+$A$11,IF($C$7,8,0),1,1)</f>
        <v>180.77</v>
      </c>
      <c r="H543" s="342">
        <f t="shared" ca="1" si="58"/>
        <v>178.61867213133732</v>
      </c>
      <c r="I543" s="342">
        <f t="shared" ca="1" si="59"/>
        <v>178.16456119305542</v>
      </c>
      <c r="J543" s="340">
        <f t="shared" ca="1" si="60"/>
        <v>0.45411093828190174</v>
      </c>
      <c r="K543" s="170">
        <f t="shared" ca="1" si="56"/>
        <v>0.20621674426726919</v>
      </c>
      <c r="L543" s="341">
        <f t="shared" ca="1" si="57"/>
        <v>0.61013628838618239</v>
      </c>
      <c r="M543" s="341">
        <f t="shared" ca="1" si="61"/>
        <v>-0.61013628838618239</v>
      </c>
      <c r="N543" s="170"/>
      <c r="O543" s="340"/>
      <c r="P543" s="3">
        <f t="shared" ca="1" si="62"/>
        <v>89193000</v>
      </c>
      <c r="Q543" s="3" t="e">
        <f t="shared" ca="1" si="63"/>
        <v>#N/A</v>
      </c>
      <c r="S543" s="99"/>
      <c r="T543" s="350"/>
      <c r="U543" s="350"/>
      <c r="V543" s="349"/>
      <c r="W543" s="313"/>
      <c r="X543" s="302"/>
      <c r="Y543" s="211"/>
      <c r="Z543" s="320"/>
      <c r="AA543" s="246"/>
      <c r="AB543" s="125"/>
      <c r="AC543" s="125"/>
      <c r="AD543" s="125"/>
      <c r="AE543" s="125"/>
      <c r="AF543" s="125"/>
      <c r="AG543" s="125"/>
      <c r="AH543" s="125"/>
      <c r="AJ543" s="125"/>
      <c r="AK543" s="125"/>
      <c r="AM543" s="246"/>
      <c r="AO543" s="246"/>
      <c r="AP543" s="211"/>
      <c r="AQ543" s="211"/>
      <c r="AR543" s="199"/>
      <c r="AT543" s="225"/>
      <c r="AU543" s="225"/>
      <c r="AV543" s="225"/>
      <c r="AW543" s="99"/>
      <c r="AX543" s="199"/>
      <c r="AY543" s="199"/>
      <c r="AZ543" s="37"/>
      <c r="BA543" s="123"/>
      <c r="BB543" s="211"/>
      <c r="BC543" s="211"/>
      <c r="BD543" s="216"/>
      <c r="BE543" s="216"/>
      <c r="BF543" s="101"/>
      <c r="BG543" s="101"/>
      <c r="BH543" s="99"/>
    </row>
    <row r="544" spans="1:60" x14ac:dyDescent="0.25">
      <c r="A544">
        <v>512</v>
      </c>
      <c r="B544" s="61">
        <f ca="1">OFFSET(InputPriceData!B$15,CalculationsAndCharts!$A544+$A$11,0,1,1)</f>
        <v>41729</v>
      </c>
      <c r="C544" s="3">
        <f ca="1">OFFSET(InputPriceData!G$15,CalculationsAndCharts!$A544+$A$11,IF($C$7,8,0),1,1)</f>
        <v>99745000</v>
      </c>
      <c r="D544" s="4">
        <f ca="1">OFFSET(InputPriceData!C$15,CalculationsAndCharts!$A544+$A$11,IF($C$7,8,0),1,1)</f>
        <v>179.26</v>
      </c>
      <c r="E544" s="4">
        <f ca="1">OFFSET(InputPriceData!D$15,CalculationsAndCharts!$A544+$A$11,IF($C$7,8,0),1,1)</f>
        <v>179.86</v>
      </c>
      <c r="F544" s="4">
        <f ca="1">OFFSET(InputPriceData!E$15,CalculationsAndCharts!$A544+$A$11,IF($C$7,8,0),1,1)</f>
        <v>178.15</v>
      </c>
      <c r="G544" s="4">
        <f ca="1">OFFSET(InputPriceData!F$15,CalculationsAndCharts!$A544+$A$11,IF($C$7,8,0),1,1)</f>
        <v>179.58</v>
      </c>
      <c r="H544" s="342">
        <f t="shared" ca="1" si="58"/>
        <v>178.31133957867124</v>
      </c>
      <c r="I544" s="342">
        <f t="shared" ca="1" si="59"/>
        <v>177.92770311969682</v>
      </c>
      <c r="J544" s="340">
        <f t="shared" ca="1" si="60"/>
        <v>0.38363645897440618</v>
      </c>
      <c r="K544" s="170">
        <f t="shared" ca="1" si="56"/>
        <v>0.14717693265442125</v>
      </c>
      <c r="L544" s="341">
        <f t="shared" ca="1" si="57"/>
        <v>0.61341998502510142</v>
      </c>
      <c r="M544" s="341">
        <f t="shared" ca="1" si="61"/>
        <v>-0.61341998502510142</v>
      </c>
      <c r="N544" s="170"/>
      <c r="O544" s="340"/>
      <c r="P544" s="3">
        <f t="shared" ca="1" si="62"/>
        <v>99745000</v>
      </c>
      <c r="Q544" s="3" t="e">
        <f t="shared" ca="1" si="63"/>
        <v>#N/A</v>
      </c>
      <c r="S544" s="99"/>
      <c r="T544" s="350"/>
      <c r="U544" s="350"/>
      <c r="V544" s="349"/>
      <c r="W544" s="313"/>
      <c r="X544" s="302"/>
      <c r="Y544" s="211"/>
      <c r="Z544" s="320"/>
      <c r="AA544" s="246"/>
      <c r="AB544" s="125"/>
      <c r="AC544" s="125"/>
      <c r="AD544" s="125"/>
      <c r="AE544" s="125"/>
      <c r="AF544" s="125"/>
      <c r="AG544" s="125"/>
      <c r="AH544" s="125"/>
      <c r="AJ544" s="125"/>
      <c r="AK544" s="125"/>
      <c r="AM544" s="246"/>
      <c r="AO544" s="246"/>
      <c r="AP544" s="211"/>
      <c r="AQ544" s="211"/>
      <c r="AR544" s="199"/>
      <c r="AT544" s="225"/>
      <c r="AU544" s="225"/>
      <c r="AV544" s="225"/>
      <c r="AW544" s="99"/>
      <c r="AX544" s="199"/>
      <c r="AY544" s="199"/>
      <c r="AZ544" s="37"/>
      <c r="BA544" s="123"/>
      <c r="BB544" s="211"/>
      <c r="BC544" s="211"/>
      <c r="BD544" s="216"/>
      <c r="BE544" s="216"/>
      <c r="BF544" s="101"/>
      <c r="BG544" s="101"/>
      <c r="BH544" s="99"/>
    </row>
    <row r="545" spans="1:60" x14ac:dyDescent="0.25">
      <c r="A545">
        <v>513</v>
      </c>
      <c r="B545" s="61">
        <f ca="1">OFFSET(InputPriceData!B$15,CalculationsAndCharts!$A545+$A$11,0,1,1)</f>
        <v>41726</v>
      </c>
      <c r="C545" s="3">
        <f ca="1">OFFSET(InputPriceData!G$15,CalculationsAndCharts!$A545+$A$11,IF($C$7,8,0),1,1)</f>
        <v>101642000</v>
      </c>
      <c r="D545" s="4">
        <f ca="1">OFFSET(InputPriceData!C$15,CalculationsAndCharts!$A545+$A$11,IF($C$7,8,0),1,1)</f>
        <v>177.76</v>
      </c>
      <c r="E545" s="4">
        <f ca="1">OFFSET(InputPriceData!D$15,CalculationsAndCharts!$A545+$A$11,IF($C$7,8,0),1,1)</f>
        <v>179.02</v>
      </c>
      <c r="F545" s="4">
        <f ca="1">OFFSET(InputPriceData!E$15,CalculationsAndCharts!$A545+$A$11,IF($C$7,8,0),1,1)</f>
        <v>177.65</v>
      </c>
      <c r="G545" s="4">
        <f ca="1">OFFSET(InputPriceData!F$15,CalculationsAndCharts!$A545+$A$11,IF($C$7,8,0),1,1)</f>
        <v>178.12</v>
      </c>
      <c r="H545" s="342">
        <f t="shared" ca="1" si="58"/>
        <v>178.13010237562429</v>
      </c>
      <c r="I545" s="342">
        <f t="shared" ca="1" si="59"/>
        <v>177.77749431239653</v>
      </c>
      <c r="J545" s="340">
        <f t="shared" ca="1" si="60"/>
        <v>0.35260806322773025</v>
      </c>
      <c r="K545" s="170">
        <f t="shared" ref="K545:K608" ca="1" si="64">J545*J545</f>
        <v>0.12433244625321102</v>
      </c>
      <c r="L545" s="341">
        <f t="shared" ref="L545:L608" ca="1" si="65">SQRT(SUM(OFFSET(K545,0,0,$A$18,1))/$A$18)</f>
        <v>0.61843640969431513</v>
      </c>
      <c r="M545" s="341">
        <f t="shared" ca="1" si="61"/>
        <v>-0.61843640969431513</v>
      </c>
      <c r="N545" s="170"/>
      <c r="O545" s="340"/>
      <c r="P545" s="3">
        <f t="shared" ca="1" si="62"/>
        <v>101642000</v>
      </c>
      <c r="Q545" s="3" t="e">
        <f t="shared" ca="1" si="63"/>
        <v>#N/A</v>
      </c>
      <c r="S545" s="99"/>
      <c r="T545" s="350"/>
      <c r="U545" s="350"/>
      <c r="V545" s="349"/>
      <c r="W545" s="313"/>
      <c r="X545" s="302"/>
      <c r="Y545" s="211"/>
      <c r="Z545" s="320"/>
      <c r="AA545" s="246"/>
      <c r="AB545" s="125"/>
      <c r="AC545" s="125"/>
      <c r="AD545" s="125"/>
      <c r="AE545" s="125"/>
      <c r="AF545" s="125"/>
      <c r="AG545" s="125"/>
      <c r="AH545" s="125"/>
      <c r="AJ545" s="125"/>
      <c r="AK545" s="125"/>
      <c r="AM545" s="246"/>
      <c r="AO545" s="246"/>
      <c r="AP545" s="211"/>
      <c r="AQ545" s="211"/>
      <c r="AR545" s="199"/>
      <c r="AT545" s="225"/>
      <c r="AU545" s="225"/>
      <c r="AV545" s="225"/>
      <c r="AW545" s="99"/>
      <c r="AX545" s="199"/>
      <c r="AY545" s="199"/>
      <c r="AZ545" s="37"/>
      <c r="BA545" s="123"/>
      <c r="BB545" s="211"/>
      <c r="BC545" s="211"/>
      <c r="BD545" s="216"/>
      <c r="BE545" s="216"/>
      <c r="BF545" s="101"/>
      <c r="BG545" s="101"/>
      <c r="BH545" s="99"/>
    </row>
    <row r="546" spans="1:60" x14ac:dyDescent="0.25">
      <c r="A546">
        <v>514</v>
      </c>
      <c r="B546" s="61">
        <f ca="1">OFFSET(InputPriceData!B$15,CalculationsAndCharts!$A546+$A$11,0,1,1)</f>
        <v>41725</v>
      </c>
      <c r="C546" s="3">
        <f ca="1">OFFSET(InputPriceData!G$15,CalculationsAndCharts!$A546+$A$11,IF($C$7,8,0),1,1)</f>
        <v>142383000</v>
      </c>
      <c r="D546" s="4">
        <f ca="1">OFFSET(InputPriceData!C$15,CalculationsAndCharts!$A546+$A$11,IF($C$7,8,0),1,1)</f>
        <v>177.41</v>
      </c>
      <c r="E546" s="4">
        <f ca="1">OFFSET(InputPriceData!D$15,CalculationsAndCharts!$A546+$A$11,IF($C$7,8,0),1,1)</f>
        <v>177.98</v>
      </c>
      <c r="F546" s="4">
        <f ca="1">OFFSET(InputPriceData!E$15,CalculationsAndCharts!$A546+$A$11,IF($C$7,8,0),1,1)</f>
        <v>176.6</v>
      </c>
      <c r="G546" s="4">
        <f ca="1">OFFSET(InputPriceData!F$15,CalculationsAndCharts!$A546+$A$11,IF($C$7,8,0),1,1)</f>
        <v>177.25</v>
      </c>
      <c r="H546" s="342">
        <f t="shared" ref="H546:H609" ca="1" si="66">IF($A546&gt;$A$8,0,IF($A546=$A$8,$G546,$C$16*$G546+$D$16*H547))</f>
        <v>178.13154557214207</v>
      </c>
      <c r="I546" s="342">
        <f t="shared" ref="I546:I609" ca="1" si="67">IF($A546&gt;$A$8,0,IF($A546=$A$8,$G546,$C$17*$G546+$D$17*I547))</f>
        <v>177.74635743170532</v>
      </c>
      <c r="J546" s="340">
        <f t="shared" ref="J546:J609" ca="1" si="68" xml:space="preserve"> ($C$16 - $C$17)*$G546 + ($C$17*$D$16 - $C$16*$D$17)*$G547 + ($D$16 + $D$17)*J547 - $D$16*$D$17*J548</f>
        <v>0.3851881404367099</v>
      </c>
      <c r="K546" s="170">
        <f t="shared" ca="1" si="64"/>
        <v>0.14836990353309054</v>
      </c>
      <c r="L546" s="341">
        <f t="shared" ca="1" si="65"/>
        <v>0.62375336042258234</v>
      </c>
      <c r="M546" s="341">
        <f t="shared" ref="M546:M609" ca="1" si="69">-L546</f>
        <v>-0.62375336042258234</v>
      </c>
      <c r="N546" s="170"/>
      <c r="O546" s="340"/>
      <c r="P546" s="3" t="e">
        <f t="shared" ref="P546:P609" ca="1" si="70">IF(G546&gt;=D546,C546,NA())</f>
        <v>#N/A</v>
      </c>
      <c r="Q546" s="3">
        <f t="shared" ref="Q546:Q609" ca="1" si="71">IF(G546&lt;D546,C546,NA())</f>
        <v>142383000</v>
      </c>
      <c r="S546" s="99"/>
      <c r="T546" s="350"/>
      <c r="U546" s="350"/>
      <c r="V546" s="349"/>
      <c r="W546" s="313"/>
      <c r="X546" s="302"/>
      <c r="Y546" s="211"/>
      <c r="Z546" s="320"/>
      <c r="AA546" s="246"/>
      <c r="AB546" s="125"/>
      <c r="AC546" s="125"/>
      <c r="AD546" s="125"/>
      <c r="AE546" s="125"/>
      <c r="AF546" s="125"/>
      <c r="AG546" s="125"/>
      <c r="AH546" s="125"/>
      <c r="AJ546" s="125"/>
      <c r="AK546" s="125"/>
      <c r="AM546" s="246"/>
      <c r="AO546" s="246"/>
      <c r="AP546" s="211"/>
      <c r="AQ546" s="211"/>
      <c r="AR546" s="199"/>
      <c r="AT546" s="225"/>
      <c r="AU546" s="225"/>
      <c r="AV546" s="225"/>
      <c r="AW546" s="99"/>
      <c r="AX546" s="199"/>
      <c r="AY546" s="199"/>
      <c r="AZ546" s="37"/>
      <c r="BA546" s="123"/>
      <c r="BB546" s="211"/>
      <c r="BC546" s="211"/>
      <c r="BD546" s="216"/>
      <c r="BE546" s="216"/>
      <c r="BF546" s="101"/>
      <c r="BG546" s="101"/>
      <c r="BH546" s="99"/>
    </row>
    <row r="547" spans="1:60" x14ac:dyDescent="0.25">
      <c r="A547">
        <v>515</v>
      </c>
      <c r="B547" s="61">
        <f ca="1">OFFSET(InputPriceData!B$15,CalculationsAndCharts!$A547+$A$11,0,1,1)</f>
        <v>41724</v>
      </c>
      <c r="C547" s="3">
        <f ca="1">OFFSET(InputPriceData!G$15,CalculationsAndCharts!$A547+$A$11,IF($C$7,8,0),1,1)</f>
        <v>119843000</v>
      </c>
      <c r="D547" s="4">
        <f ca="1">OFFSET(InputPriceData!C$15,CalculationsAndCharts!$A547+$A$11,IF($C$7,8,0),1,1)</f>
        <v>179.61</v>
      </c>
      <c r="E547" s="4">
        <f ca="1">OFFSET(InputPriceData!D$15,CalculationsAndCharts!$A547+$A$11,IF($C$7,8,0),1,1)</f>
        <v>179.9</v>
      </c>
      <c r="F547" s="4">
        <f ca="1">OFFSET(InputPriceData!E$15,CalculationsAndCharts!$A547+$A$11,IF($C$7,8,0),1,1)</f>
        <v>177.58</v>
      </c>
      <c r="G547" s="4">
        <f ca="1">OFFSET(InputPriceData!F$15,CalculationsAndCharts!$A547+$A$11,IF($C$7,8,0),1,1)</f>
        <v>177.63</v>
      </c>
      <c r="H547" s="342">
        <f t="shared" ca="1" si="66"/>
        <v>178.25748065387666</v>
      </c>
      <c r="I547" s="342">
        <f t="shared" ca="1" si="67"/>
        <v>177.79148083458762</v>
      </c>
      <c r="J547" s="340">
        <f t="shared" ca="1" si="68"/>
        <v>0.46599981928898682</v>
      </c>
      <c r="K547" s="170">
        <f t="shared" ca="1" si="64"/>
        <v>0.21715583157736837</v>
      </c>
      <c r="L547" s="341">
        <f t="shared" ca="1" si="65"/>
        <v>0.62817521185185188</v>
      </c>
      <c r="M547" s="341">
        <f t="shared" ca="1" si="69"/>
        <v>-0.62817521185185188</v>
      </c>
      <c r="N547" s="170"/>
      <c r="O547" s="340"/>
      <c r="P547" s="3" t="e">
        <f t="shared" ca="1" si="70"/>
        <v>#N/A</v>
      </c>
      <c r="Q547" s="3">
        <f t="shared" ca="1" si="71"/>
        <v>119843000</v>
      </c>
      <c r="S547" s="99"/>
      <c r="T547" s="350"/>
      <c r="U547" s="350"/>
      <c r="V547" s="349"/>
      <c r="W547" s="313"/>
      <c r="X547" s="302"/>
      <c r="Y547" s="211"/>
      <c r="Z547" s="320"/>
      <c r="AA547" s="246"/>
      <c r="AB547" s="125"/>
      <c r="AC547" s="125"/>
      <c r="AD547" s="125"/>
      <c r="AE547" s="125"/>
      <c r="AF547" s="125"/>
      <c r="AG547" s="125"/>
      <c r="AH547" s="125"/>
      <c r="AJ547" s="125"/>
      <c r="AK547" s="125"/>
      <c r="AM547" s="246"/>
      <c r="AO547" s="246"/>
      <c r="AP547" s="211"/>
      <c r="AQ547" s="211"/>
      <c r="AR547" s="199"/>
      <c r="AT547" s="225"/>
      <c r="AU547" s="225"/>
      <c r="AV547" s="225"/>
      <c r="AW547" s="99"/>
      <c r="AX547" s="199"/>
      <c r="AY547" s="199"/>
      <c r="AZ547" s="37"/>
      <c r="BA547" s="123"/>
      <c r="BB547" s="211"/>
      <c r="BC547" s="211"/>
      <c r="BD547" s="216"/>
      <c r="BE547" s="216"/>
      <c r="BF547" s="101"/>
      <c r="BG547" s="101"/>
      <c r="BH547" s="99"/>
    </row>
    <row r="548" spans="1:60" x14ac:dyDescent="0.25">
      <c r="A548">
        <v>516</v>
      </c>
      <c r="B548" s="61">
        <f ca="1">OFFSET(InputPriceData!B$15,CalculationsAndCharts!$A548+$A$11,0,1,1)</f>
        <v>41723</v>
      </c>
      <c r="C548" s="3">
        <f ca="1">OFFSET(InputPriceData!G$15,CalculationsAndCharts!$A548+$A$11,IF($C$7,8,0),1,1)</f>
        <v>103852000</v>
      </c>
      <c r="D548" s="4">
        <f ca="1">OFFSET(InputPriceData!C$15,CalculationsAndCharts!$A548+$A$11,IF($C$7,8,0),1,1)</f>
        <v>178.97</v>
      </c>
      <c r="E548" s="4">
        <f ca="1">OFFSET(InputPriceData!D$15,CalculationsAndCharts!$A548+$A$11,IF($C$7,8,0),1,1)</f>
        <v>179.52</v>
      </c>
      <c r="F548" s="4">
        <f ca="1">OFFSET(InputPriceData!E$15,CalculationsAndCharts!$A548+$A$11,IF($C$7,8,0),1,1)</f>
        <v>177.91</v>
      </c>
      <c r="G548" s="4">
        <f ca="1">OFFSET(InputPriceData!F$15,CalculationsAndCharts!$A548+$A$11,IF($C$7,8,0),1,1)</f>
        <v>178.91</v>
      </c>
      <c r="H548" s="342">
        <f t="shared" ca="1" si="66"/>
        <v>178.34712074728762</v>
      </c>
      <c r="I548" s="342">
        <f t="shared" ca="1" si="67"/>
        <v>177.80616091045923</v>
      </c>
      <c r="J548" s="340">
        <f t="shared" ca="1" si="68"/>
        <v>0.54095983682833237</v>
      </c>
      <c r="K548" s="170">
        <f t="shared" ca="1" si="64"/>
        <v>0.29263754506133599</v>
      </c>
      <c r="L548" s="341">
        <f t="shared" ca="1" si="65"/>
        <v>0.63175398207589994</v>
      </c>
      <c r="M548" s="341">
        <f t="shared" ca="1" si="69"/>
        <v>-0.63175398207589994</v>
      </c>
      <c r="N548" s="170"/>
      <c r="O548" s="340"/>
      <c r="P548" s="3" t="e">
        <f t="shared" ca="1" si="70"/>
        <v>#N/A</v>
      </c>
      <c r="Q548" s="3">
        <f t="shared" ca="1" si="71"/>
        <v>103852000</v>
      </c>
      <c r="S548" s="99"/>
      <c r="T548" s="350"/>
      <c r="U548" s="350"/>
      <c r="V548" s="349"/>
      <c r="W548" s="313"/>
      <c r="X548" s="302"/>
      <c r="Y548" s="211"/>
      <c r="Z548" s="320"/>
      <c r="AA548" s="246"/>
      <c r="AB548" s="125"/>
      <c r="AC548" s="125"/>
      <c r="AD548" s="125"/>
      <c r="AE548" s="125"/>
      <c r="AF548" s="125"/>
      <c r="AG548" s="125"/>
      <c r="AH548" s="125"/>
      <c r="AJ548" s="125"/>
      <c r="AK548" s="125"/>
      <c r="AM548" s="246"/>
      <c r="AO548" s="246"/>
      <c r="AP548" s="211"/>
      <c r="AQ548" s="211"/>
      <c r="AR548" s="199"/>
      <c r="AT548" s="225"/>
      <c r="AU548" s="225"/>
      <c r="AV548" s="225"/>
      <c r="AW548" s="99"/>
      <c r="AX548" s="199"/>
      <c r="AY548" s="199"/>
      <c r="AZ548" s="37"/>
      <c r="BA548" s="123"/>
      <c r="BB548" s="211"/>
      <c r="BC548" s="211"/>
      <c r="BD548" s="216"/>
      <c r="BE548" s="216"/>
      <c r="BF548" s="101"/>
      <c r="BG548" s="101"/>
      <c r="BH548" s="99"/>
    </row>
    <row r="549" spans="1:60" x14ac:dyDescent="0.25">
      <c r="A549">
        <v>517</v>
      </c>
      <c r="B549" s="61">
        <f ca="1">OFFSET(InputPriceData!B$15,CalculationsAndCharts!$A549+$A$11,0,1,1)</f>
        <v>41722</v>
      </c>
      <c r="C549" s="3">
        <f ca="1">OFFSET(InputPriceData!G$15,CalculationsAndCharts!$A549+$A$11,IF($C$7,8,0),1,1)</f>
        <v>121411000</v>
      </c>
      <c r="D549" s="4">
        <f ca="1">OFFSET(InputPriceData!C$15,CalculationsAndCharts!$A549+$A$11,IF($C$7,8,0),1,1)</f>
        <v>179.42</v>
      </c>
      <c r="E549" s="4">
        <f ca="1">OFFSET(InputPriceData!D$15,CalculationsAndCharts!$A549+$A$11,IF($C$7,8,0),1,1)</f>
        <v>179.64</v>
      </c>
      <c r="F549" s="4">
        <f ca="1">OFFSET(InputPriceData!E$15,CalculationsAndCharts!$A549+$A$11,IF($C$7,8,0),1,1)</f>
        <v>177.29</v>
      </c>
      <c r="G549" s="4">
        <f ca="1">OFFSET(InputPriceData!F$15,CalculationsAndCharts!$A549+$A$11,IF($C$7,8,0),1,1)</f>
        <v>178.07</v>
      </c>
      <c r="H549" s="342">
        <f t="shared" ca="1" si="66"/>
        <v>178.26670942547156</v>
      </c>
      <c r="I549" s="342">
        <f t="shared" ca="1" si="67"/>
        <v>177.70581190231917</v>
      </c>
      <c r="J549" s="340">
        <f t="shared" ca="1" si="68"/>
        <v>0.56089752315234387</v>
      </c>
      <c r="K549" s="170">
        <f t="shared" ca="1" si="64"/>
        <v>0.31460603147843413</v>
      </c>
      <c r="L549" s="341">
        <f t="shared" ca="1" si="65"/>
        <v>0.63652145200549093</v>
      </c>
      <c r="M549" s="341">
        <f t="shared" ca="1" si="69"/>
        <v>-0.63652145200549093</v>
      </c>
      <c r="N549" s="170"/>
      <c r="O549" s="340"/>
      <c r="P549" s="3" t="e">
        <f t="shared" ca="1" si="70"/>
        <v>#N/A</v>
      </c>
      <c r="Q549" s="3">
        <f t="shared" ca="1" si="71"/>
        <v>121411000</v>
      </c>
      <c r="S549" s="99"/>
      <c r="T549" s="350"/>
      <c r="U549" s="350"/>
      <c r="V549" s="349"/>
      <c r="W549" s="313"/>
      <c r="X549" s="302"/>
      <c r="Y549" s="211"/>
      <c r="Z549" s="320"/>
      <c r="AA549" s="246"/>
      <c r="AB549" s="125"/>
      <c r="AC549" s="125"/>
      <c r="AD549" s="125"/>
      <c r="AE549" s="125"/>
      <c r="AF549" s="125"/>
      <c r="AG549" s="125"/>
      <c r="AH549" s="125"/>
      <c r="AJ549" s="125"/>
      <c r="AK549" s="125"/>
      <c r="AM549" s="246"/>
      <c r="AO549" s="246"/>
      <c r="AP549" s="211"/>
      <c r="AQ549" s="211"/>
      <c r="AR549" s="199"/>
      <c r="AT549" s="225"/>
      <c r="AU549" s="225"/>
      <c r="AV549" s="225"/>
      <c r="AW549" s="99"/>
      <c r="AX549" s="199"/>
      <c r="AY549" s="199"/>
      <c r="AZ549" s="37"/>
      <c r="BA549" s="123"/>
      <c r="BB549" s="211"/>
      <c r="BC549" s="211"/>
      <c r="BD549" s="216"/>
      <c r="BE549" s="216"/>
      <c r="BF549" s="101"/>
      <c r="BG549" s="101"/>
      <c r="BH549" s="99"/>
    </row>
    <row r="550" spans="1:60" x14ac:dyDescent="0.25">
      <c r="A550">
        <v>518</v>
      </c>
      <c r="B550" s="61">
        <f ca="1">OFFSET(InputPriceData!B$15,CalculationsAndCharts!$A550+$A$11,0,1,1)</f>
        <v>41719</v>
      </c>
      <c r="C550" s="3">
        <f ca="1">OFFSET(InputPriceData!G$15,CalculationsAndCharts!$A550+$A$11,IF($C$7,8,0),1,1)</f>
        <v>163128000</v>
      </c>
      <c r="D550" s="4">
        <f ca="1">OFFSET(InputPriceData!C$15,CalculationsAndCharts!$A550+$A$11,IF($C$7,8,0),1,1)</f>
        <v>180.26</v>
      </c>
      <c r="E550" s="4">
        <f ca="1">OFFSET(InputPriceData!D$15,CalculationsAndCharts!$A550+$A$11,IF($C$7,8,0),1,1)</f>
        <v>181.51</v>
      </c>
      <c r="F550" s="4">
        <f ca="1">OFFSET(InputPriceData!E$15,CalculationsAndCharts!$A550+$A$11,IF($C$7,8,0),1,1)</f>
        <v>178.64</v>
      </c>
      <c r="G550" s="4">
        <f ca="1">OFFSET(InputPriceData!F$15,CalculationsAndCharts!$A550+$A$11,IF($C$7,8,0),1,1)</f>
        <v>178.81</v>
      </c>
      <c r="H550" s="342">
        <f t="shared" ca="1" si="66"/>
        <v>178.29481077196752</v>
      </c>
      <c r="I550" s="342">
        <f t="shared" ca="1" si="67"/>
        <v>177.67270389343909</v>
      </c>
      <c r="J550" s="340">
        <f t="shared" ca="1" si="68"/>
        <v>0.622106878528354</v>
      </c>
      <c r="K550" s="170">
        <f t="shared" ca="1" si="64"/>
        <v>0.38701696831229221</v>
      </c>
      <c r="L550" s="341">
        <f t="shared" ca="1" si="65"/>
        <v>0.64092629422393077</v>
      </c>
      <c r="M550" s="341">
        <f t="shared" ca="1" si="69"/>
        <v>-0.64092629422393077</v>
      </c>
      <c r="N550" s="170"/>
      <c r="O550" s="340"/>
      <c r="P550" s="3" t="e">
        <f t="shared" ca="1" si="70"/>
        <v>#N/A</v>
      </c>
      <c r="Q550" s="3">
        <f t="shared" ca="1" si="71"/>
        <v>163128000</v>
      </c>
      <c r="S550" s="99"/>
      <c r="T550" s="350"/>
      <c r="U550" s="350"/>
      <c r="V550" s="349"/>
      <c r="W550" s="313"/>
      <c r="X550" s="302"/>
      <c r="Y550" s="211"/>
      <c r="Z550" s="320"/>
      <c r="AA550" s="246"/>
      <c r="AB550" s="125"/>
      <c r="AC550" s="125"/>
      <c r="AD550" s="125"/>
      <c r="AE550" s="125"/>
      <c r="AF550" s="125"/>
      <c r="AG550" s="125"/>
      <c r="AH550" s="125"/>
      <c r="AJ550" s="125"/>
      <c r="AK550" s="125"/>
      <c r="AM550" s="246"/>
      <c r="AO550" s="246"/>
      <c r="AP550" s="211"/>
      <c r="AQ550" s="211"/>
      <c r="AR550" s="199"/>
      <c r="AT550" s="225"/>
      <c r="AU550" s="225"/>
      <c r="AV550" s="225"/>
      <c r="AW550" s="99"/>
      <c r="AX550" s="199"/>
      <c r="AY550" s="199"/>
      <c r="AZ550" s="37"/>
      <c r="BA550" s="123"/>
      <c r="BB550" s="211"/>
      <c r="BC550" s="211"/>
      <c r="BD550" s="216"/>
      <c r="BE550" s="216"/>
      <c r="BF550" s="101"/>
      <c r="BG550" s="101"/>
      <c r="BH550" s="99"/>
    </row>
    <row r="551" spans="1:60" x14ac:dyDescent="0.25">
      <c r="A551">
        <v>519</v>
      </c>
      <c r="B551" s="61">
        <f ca="1">OFFSET(InputPriceData!B$15,CalculationsAndCharts!$A551+$A$11,0,1,1)</f>
        <v>41718</v>
      </c>
      <c r="C551" s="3">
        <f ca="1">OFFSET(InputPriceData!G$15,CalculationsAndCharts!$A551+$A$11,IF($C$7,8,0),1,1)</f>
        <v>117241000</v>
      </c>
      <c r="D551" s="4">
        <f ca="1">OFFSET(InputPriceData!C$15,CalculationsAndCharts!$A551+$A$11,IF($C$7,8,0),1,1)</f>
        <v>178.07</v>
      </c>
      <c r="E551" s="4">
        <f ca="1">OFFSET(InputPriceData!D$15,CalculationsAndCharts!$A551+$A$11,IF($C$7,8,0),1,1)</f>
        <v>179.64</v>
      </c>
      <c r="F551" s="4">
        <f ca="1">OFFSET(InputPriceData!E$15,CalculationsAndCharts!$A551+$A$11,IF($C$7,8,0),1,1)</f>
        <v>177.75</v>
      </c>
      <c r="G551" s="4">
        <f ca="1">OFFSET(InputPriceData!F$15,CalculationsAndCharts!$A551+$A$11,IF($C$7,8,0),1,1)</f>
        <v>179.5</v>
      </c>
      <c r="H551" s="342">
        <f t="shared" ca="1" si="66"/>
        <v>178.22121231082002</v>
      </c>
      <c r="I551" s="342">
        <f t="shared" ca="1" si="67"/>
        <v>177.56931333829718</v>
      </c>
      <c r="J551" s="340">
        <f t="shared" ca="1" si="68"/>
        <v>0.6518989725227512</v>
      </c>
      <c r="K551" s="170">
        <f t="shared" ca="1" si="64"/>
        <v>0.42497227037621871</v>
      </c>
      <c r="L551" s="341">
        <f t="shared" ca="1" si="65"/>
        <v>0.64455825887543428</v>
      </c>
      <c r="M551" s="341">
        <f t="shared" ca="1" si="69"/>
        <v>-0.64455825887543428</v>
      </c>
      <c r="N551" s="170"/>
      <c r="O551" s="340"/>
      <c r="P551" s="3">
        <f t="shared" ca="1" si="70"/>
        <v>117241000</v>
      </c>
      <c r="Q551" s="3" t="e">
        <f t="shared" ca="1" si="71"/>
        <v>#N/A</v>
      </c>
      <c r="S551" s="99"/>
      <c r="T551" s="350"/>
      <c r="U551" s="350"/>
      <c r="V551" s="349"/>
      <c r="W551" s="313"/>
      <c r="X551" s="302"/>
      <c r="Y551" s="211"/>
      <c r="Z551" s="320"/>
      <c r="AA551" s="246"/>
      <c r="AB551" s="125"/>
      <c r="AC551" s="125"/>
      <c r="AD551" s="125"/>
      <c r="AE551" s="125"/>
      <c r="AF551" s="125"/>
      <c r="AG551" s="125"/>
      <c r="AH551" s="125"/>
      <c r="AJ551" s="125"/>
      <c r="AK551" s="125"/>
      <c r="AM551" s="246"/>
      <c r="AO551" s="246"/>
      <c r="AP551" s="211"/>
      <c r="AQ551" s="211"/>
      <c r="AR551" s="199"/>
      <c r="AT551" s="225"/>
      <c r="AU551" s="225"/>
      <c r="AV551" s="225"/>
      <c r="AW551" s="99"/>
      <c r="AX551" s="199"/>
      <c r="AY551" s="199"/>
      <c r="AZ551" s="37"/>
      <c r="BA551" s="123"/>
      <c r="BB551" s="211"/>
      <c r="BC551" s="211"/>
      <c r="BD551" s="216"/>
      <c r="BE551" s="216"/>
      <c r="BF551" s="101"/>
      <c r="BG551" s="101"/>
      <c r="BH551" s="99"/>
    </row>
    <row r="552" spans="1:60" x14ac:dyDescent="0.25">
      <c r="A552">
        <v>520</v>
      </c>
      <c r="B552" s="61">
        <f ca="1">OFFSET(InputPriceData!B$15,CalculationsAndCharts!$A552+$A$11,0,1,1)</f>
        <v>41717</v>
      </c>
      <c r="C552" s="3">
        <f ca="1">OFFSET(InputPriceData!G$15,CalculationsAndCharts!$A552+$A$11,IF($C$7,8,0),1,1)</f>
        <v>176267300</v>
      </c>
      <c r="D552" s="4">
        <f ca="1">OFFSET(InputPriceData!C$15,CalculationsAndCharts!$A552+$A$11,IF($C$7,8,0),1,1)</f>
        <v>179.44</v>
      </c>
      <c r="E552" s="4">
        <f ca="1">OFFSET(InputPriceData!D$15,CalculationsAndCharts!$A552+$A$11,IF($C$7,8,0),1,1)</f>
        <v>179.68</v>
      </c>
      <c r="F552" s="4">
        <f ca="1">OFFSET(InputPriceData!E$15,CalculationsAndCharts!$A552+$A$11,IF($C$7,8,0),1,1)</f>
        <v>177.32</v>
      </c>
      <c r="G552" s="4">
        <f ca="1">OFFSET(InputPriceData!F$15,CalculationsAndCharts!$A552+$A$11,IF($C$7,8,0),1,1)</f>
        <v>178.46</v>
      </c>
      <c r="H552" s="342">
        <f t="shared" ca="1" si="66"/>
        <v>178.03852835522287</v>
      </c>
      <c r="I552" s="342">
        <f t="shared" ca="1" si="67"/>
        <v>177.39379636905147</v>
      </c>
      <c r="J552" s="340">
        <f t="shared" ca="1" si="68"/>
        <v>0.64473198617131389</v>
      </c>
      <c r="K552" s="170">
        <f t="shared" ca="1" si="64"/>
        <v>0.41567933399240731</v>
      </c>
      <c r="L552" s="341">
        <f t="shared" ca="1" si="65"/>
        <v>0.64795411481706089</v>
      </c>
      <c r="M552" s="341">
        <f t="shared" ca="1" si="69"/>
        <v>-0.64795411481706089</v>
      </c>
      <c r="N552" s="170"/>
      <c r="O552" s="340"/>
      <c r="P552" s="3" t="e">
        <f t="shared" ca="1" si="70"/>
        <v>#N/A</v>
      </c>
      <c r="Q552" s="3">
        <f t="shared" ca="1" si="71"/>
        <v>176267300</v>
      </c>
      <c r="S552" s="99"/>
      <c r="T552" s="350"/>
      <c r="U552" s="350"/>
      <c r="V552" s="349"/>
      <c r="W552" s="313"/>
      <c r="X552" s="302"/>
      <c r="Y552" s="211"/>
      <c r="Z552" s="320"/>
      <c r="AA552" s="246"/>
      <c r="AB552" s="125"/>
      <c r="AC552" s="125"/>
      <c r="AD552" s="125"/>
      <c r="AE552" s="125"/>
      <c r="AF552" s="125"/>
      <c r="AG552" s="125"/>
      <c r="AH552" s="125"/>
      <c r="AJ552" s="125"/>
      <c r="AK552" s="125"/>
      <c r="AM552" s="246"/>
      <c r="AO552" s="246"/>
      <c r="AP552" s="211"/>
      <c r="AQ552" s="211"/>
      <c r="AR552" s="199"/>
      <c r="AT552" s="225"/>
      <c r="AU552" s="225"/>
      <c r="AV552" s="225"/>
      <c r="AW552" s="99"/>
      <c r="AX552" s="199"/>
      <c r="AY552" s="199"/>
      <c r="AZ552" s="37"/>
      <c r="BA552" s="123"/>
      <c r="BB552" s="211"/>
      <c r="BC552" s="211"/>
      <c r="BD552" s="216"/>
      <c r="BE552" s="216"/>
      <c r="BF552" s="101"/>
      <c r="BG552" s="101"/>
      <c r="BH552" s="99"/>
    </row>
    <row r="553" spans="1:60" x14ac:dyDescent="0.25">
      <c r="A553">
        <v>521</v>
      </c>
      <c r="B553" s="61">
        <f ca="1">OFFSET(InputPriceData!B$15,CalculationsAndCharts!$A553+$A$11,0,1,1)</f>
        <v>41716</v>
      </c>
      <c r="C553" s="3">
        <f ca="1">OFFSET(InputPriceData!G$15,CalculationsAndCharts!$A553+$A$11,IF($C$7,8,0),1,1)</f>
        <v>101804600</v>
      </c>
      <c r="D553" s="4">
        <f ca="1">OFFSET(InputPriceData!C$15,CalculationsAndCharts!$A553+$A$11,IF($C$7,8,0),1,1)</f>
        <v>178.51</v>
      </c>
      <c r="E553" s="4">
        <f ca="1">OFFSET(InputPriceData!D$15,CalculationsAndCharts!$A553+$A$11,IF($C$7,8,0),1,1)</f>
        <v>179.66</v>
      </c>
      <c r="F553" s="4">
        <f ca="1">OFFSET(InputPriceData!E$15,CalculationsAndCharts!$A553+$A$11,IF($C$7,8,0),1,1)</f>
        <v>178.32</v>
      </c>
      <c r="G553" s="4">
        <f ca="1">OFFSET(InputPriceData!F$15,CalculationsAndCharts!$A553+$A$11,IF($C$7,8,0),1,1)</f>
        <v>179.42</v>
      </c>
      <c r="H553" s="342">
        <f t="shared" ca="1" si="66"/>
        <v>177.9783181202547</v>
      </c>
      <c r="I553" s="342">
        <f t="shared" ca="1" si="67"/>
        <v>177.29686876623796</v>
      </c>
      <c r="J553" s="340">
        <f t="shared" ca="1" si="68"/>
        <v>0.6814493540166473</v>
      </c>
      <c r="K553" s="170">
        <f t="shared" ca="1" si="64"/>
        <v>0.46437322208970588</v>
      </c>
      <c r="L553" s="341">
        <f t="shared" ca="1" si="65"/>
        <v>0.65173395271391699</v>
      </c>
      <c r="M553" s="341">
        <f t="shared" ca="1" si="69"/>
        <v>-0.65173395271391699</v>
      </c>
      <c r="N553" s="170"/>
      <c r="O553" s="340"/>
      <c r="P553" s="3">
        <f t="shared" ca="1" si="70"/>
        <v>101804600</v>
      </c>
      <c r="Q553" s="3" t="e">
        <f t="shared" ca="1" si="71"/>
        <v>#N/A</v>
      </c>
      <c r="S553" s="99"/>
      <c r="T553" s="350"/>
      <c r="U553" s="350"/>
      <c r="V553" s="349"/>
      <c r="W553" s="313"/>
      <c r="X553" s="302"/>
      <c r="Y553" s="211"/>
      <c r="Z553" s="320"/>
      <c r="AA553" s="246"/>
      <c r="AB553" s="125"/>
      <c r="AC553" s="125"/>
      <c r="AD553" s="125"/>
      <c r="AE553" s="125"/>
      <c r="AF553" s="125"/>
      <c r="AG553" s="125"/>
      <c r="AH553" s="125"/>
      <c r="AJ553" s="125"/>
      <c r="AK553" s="125"/>
      <c r="AM553" s="246"/>
      <c r="AO553" s="246"/>
      <c r="AP553" s="211"/>
      <c r="AQ553" s="211"/>
      <c r="AR553" s="199"/>
      <c r="AT553" s="225"/>
      <c r="AU553" s="225"/>
      <c r="AV553" s="225"/>
      <c r="AW553" s="99"/>
      <c r="AX553" s="199"/>
      <c r="AY553" s="199"/>
      <c r="AZ553" s="37"/>
      <c r="BA553" s="123"/>
      <c r="BB553" s="211"/>
      <c r="BC553" s="211"/>
      <c r="BD553" s="216"/>
      <c r="BE553" s="216"/>
      <c r="BF553" s="101"/>
      <c r="BG553" s="101"/>
      <c r="BH553" s="99"/>
    </row>
    <row r="554" spans="1:60" x14ac:dyDescent="0.25">
      <c r="A554">
        <v>522</v>
      </c>
      <c r="B554" s="61">
        <f ca="1">OFFSET(InputPriceData!B$15,CalculationsAndCharts!$A554+$A$11,0,1,1)</f>
        <v>41715</v>
      </c>
      <c r="C554" s="3">
        <f ca="1">OFFSET(InputPriceData!G$15,CalculationsAndCharts!$A554+$A$11,IF($C$7,8,0),1,1)</f>
        <v>98359500</v>
      </c>
      <c r="D554" s="4">
        <f ca="1">OFFSET(InputPriceData!C$15,CalculationsAndCharts!$A554+$A$11,IF($C$7,8,0),1,1)</f>
        <v>177.44</v>
      </c>
      <c r="E554" s="4">
        <f ca="1">OFFSET(InputPriceData!D$15,CalculationsAndCharts!$A554+$A$11,IF($C$7,8,0),1,1)</f>
        <v>178.57</v>
      </c>
      <c r="F554" s="4">
        <f ca="1">OFFSET(InputPriceData!E$15,CalculationsAndCharts!$A554+$A$11,IF($C$7,8,0),1,1)</f>
        <v>177.36</v>
      </c>
      <c r="G554" s="4">
        <f ca="1">OFFSET(InputPriceData!F$15,CalculationsAndCharts!$A554+$A$11,IF($C$7,8,0),1,1)</f>
        <v>178.14</v>
      </c>
      <c r="H554" s="342">
        <f t="shared" ca="1" si="66"/>
        <v>177.77236356600537</v>
      </c>
      <c r="I554" s="342">
        <f t="shared" ca="1" si="67"/>
        <v>177.10385683589598</v>
      </c>
      <c r="J554" s="340">
        <f t="shared" ca="1" si="68"/>
        <v>0.66850673010931527</v>
      </c>
      <c r="K554" s="170">
        <f t="shared" ca="1" si="64"/>
        <v>0.44690124820144889</v>
      </c>
      <c r="L554" s="341">
        <f t="shared" ca="1" si="65"/>
        <v>0.65624033497065926</v>
      </c>
      <c r="M554" s="341">
        <f t="shared" ca="1" si="69"/>
        <v>-0.65624033497065926</v>
      </c>
      <c r="N554" s="170"/>
      <c r="O554" s="340"/>
      <c r="P554" s="3">
        <f t="shared" ca="1" si="70"/>
        <v>98359500</v>
      </c>
      <c r="Q554" s="3" t="e">
        <f t="shared" ca="1" si="71"/>
        <v>#N/A</v>
      </c>
      <c r="S554" s="99"/>
      <c r="T554" s="350"/>
      <c r="U554" s="350"/>
      <c r="V554" s="349"/>
      <c r="W554" s="313"/>
      <c r="X554" s="302"/>
      <c r="Y554" s="211"/>
      <c r="Z554" s="320"/>
      <c r="AA554" s="246"/>
      <c r="AB554" s="125"/>
      <c r="AC554" s="125"/>
      <c r="AD554" s="125"/>
      <c r="AE554" s="125"/>
      <c r="AF554" s="125"/>
      <c r="AG554" s="125"/>
      <c r="AH554" s="125"/>
      <c r="AJ554" s="125"/>
      <c r="AK554" s="125"/>
      <c r="AM554" s="246"/>
      <c r="AO554" s="246"/>
      <c r="AP554" s="211"/>
      <c r="AQ554" s="211"/>
      <c r="AR554" s="199"/>
      <c r="AT554" s="225"/>
      <c r="AU554" s="225"/>
      <c r="AV554" s="225"/>
      <c r="AW554" s="99"/>
      <c r="AX554" s="199"/>
      <c r="AY554" s="199"/>
      <c r="AZ554" s="37"/>
      <c r="BA554" s="123"/>
      <c r="BB554" s="211"/>
      <c r="BC554" s="211"/>
      <c r="BD554" s="216"/>
      <c r="BE554" s="216"/>
      <c r="BF554" s="101"/>
      <c r="BG554" s="101"/>
      <c r="BH554" s="99"/>
    </row>
    <row r="555" spans="1:60" x14ac:dyDescent="0.25">
      <c r="A555">
        <v>523</v>
      </c>
      <c r="B555" s="61">
        <f ca="1">OFFSET(InputPriceData!B$15,CalculationsAndCharts!$A555+$A$11,0,1,1)</f>
        <v>41712</v>
      </c>
      <c r="C555" s="3">
        <f ca="1">OFFSET(InputPriceData!G$15,CalculationsAndCharts!$A555+$A$11,IF($C$7,8,0),1,1)</f>
        <v>153919600</v>
      </c>
      <c r="D555" s="4">
        <f ca="1">OFFSET(InputPriceData!C$15,CalculationsAndCharts!$A555+$A$11,IF($C$7,8,0),1,1)</f>
        <v>176.73</v>
      </c>
      <c r="E555" s="4">
        <f ca="1">OFFSET(InputPriceData!D$15,CalculationsAndCharts!$A555+$A$11,IF($C$7,8,0),1,1)</f>
        <v>177.64</v>
      </c>
      <c r="F555" s="4">
        <f ca="1">OFFSET(InputPriceData!E$15,CalculationsAndCharts!$A555+$A$11,IF($C$7,8,0),1,1)</f>
        <v>176.34</v>
      </c>
      <c r="G555" s="4">
        <f ca="1">OFFSET(InputPriceData!F$15,CalculationsAndCharts!$A555+$A$11,IF($C$7,8,0),1,1)</f>
        <v>176.55</v>
      </c>
      <c r="H555" s="342">
        <f t="shared" ca="1" si="66"/>
        <v>177.71984407543471</v>
      </c>
      <c r="I555" s="342">
        <f t="shared" ca="1" si="67"/>
        <v>177.00966200279564</v>
      </c>
      <c r="J555" s="340">
        <f t="shared" ca="1" si="68"/>
        <v>0.71018207263901456</v>
      </c>
      <c r="K555" s="170">
        <f t="shared" ca="1" si="64"/>
        <v>0.50435857629784653</v>
      </c>
      <c r="L555" s="341">
        <f t="shared" ca="1" si="65"/>
        <v>0.6619088609821423</v>
      </c>
      <c r="M555" s="341">
        <f t="shared" ca="1" si="69"/>
        <v>-0.6619088609821423</v>
      </c>
      <c r="N555" s="170"/>
      <c r="O555" s="340"/>
      <c r="P555" s="3" t="e">
        <f t="shared" ca="1" si="70"/>
        <v>#N/A</v>
      </c>
      <c r="Q555" s="3">
        <f t="shared" ca="1" si="71"/>
        <v>153919600</v>
      </c>
      <c r="S555" s="99"/>
      <c r="T555" s="350"/>
      <c r="U555" s="350"/>
      <c r="V555" s="349"/>
      <c r="W555" s="313"/>
      <c r="X555" s="302"/>
      <c r="Y555" s="211"/>
      <c r="Z555" s="320"/>
      <c r="AA555" s="246"/>
      <c r="AB555" s="125"/>
      <c r="AC555" s="125"/>
      <c r="AD555" s="125"/>
      <c r="AE555" s="125"/>
      <c r="AF555" s="125"/>
      <c r="AG555" s="125"/>
      <c r="AH555" s="125"/>
      <c r="AJ555" s="125"/>
      <c r="AK555" s="125"/>
      <c r="AM555" s="246"/>
      <c r="AO555" s="246"/>
      <c r="AP555" s="211"/>
      <c r="AQ555" s="211"/>
      <c r="AR555" s="199"/>
      <c r="AT555" s="225"/>
      <c r="AU555" s="225"/>
      <c r="AV555" s="225"/>
      <c r="AW555" s="99"/>
      <c r="AX555" s="199"/>
      <c r="AY555" s="199"/>
      <c r="AZ555" s="37"/>
      <c r="BA555" s="123"/>
      <c r="BB555" s="211"/>
      <c r="BC555" s="211"/>
      <c r="BD555" s="216"/>
      <c r="BE555" s="216"/>
      <c r="BF555" s="101"/>
      <c r="BG555" s="101"/>
      <c r="BH555" s="99"/>
    </row>
    <row r="556" spans="1:60" x14ac:dyDescent="0.25">
      <c r="A556">
        <v>524</v>
      </c>
      <c r="B556" s="61">
        <f ca="1">OFFSET(InputPriceData!B$15,CalculationsAndCharts!$A556+$A$11,0,1,1)</f>
        <v>41711</v>
      </c>
      <c r="C556" s="3">
        <f ca="1">OFFSET(InputPriceData!G$15,CalculationsAndCharts!$A556+$A$11,IF($C$7,8,0),1,1)</f>
        <v>155014300</v>
      </c>
      <c r="D556" s="4">
        <f ca="1">OFFSET(InputPriceData!C$15,CalculationsAndCharts!$A556+$A$11,IF($C$7,8,0),1,1)</f>
        <v>179.59</v>
      </c>
      <c r="E556" s="4">
        <f ca="1">OFFSET(InputPriceData!D$15,CalculationsAndCharts!$A556+$A$11,IF($C$7,8,0),1,1)</f>
        <v>179.73</v>
      </c>
      <c r="F556" s="4">
        <f ca="1">OFFSET(InputPriceData!E$15,CalculationsAndCharts!$A556+$A$11,IF($C$7,8,0),1,1)</f>
        <v>176.55</v>
      </c>
      <c r="G556" s="4">
        <f ca="1">OFFSET(InputPriceData!F$15,CalculationsAndCharts!$A556+$A$11,IF($C$7,8,0),1,1)</f>
        <v>177.05</v>
      </c>
      <c r="H556" s="342">
        <f t="shared" ca="1" si="66"/>
        <v>177.88696465763968</v>
      </c>
      <c r="I556" s="342">
        <f t="shared" ca="1" si="67"/>
        <v>177.05144945759523</v>
      </c>
      <c r="J556" s="340">
        <f t="shared" ca="1" si="68"/>
        <v>0.83551520004436586</v>
      </c>
      <c r="K556" s="170">
        <f t="shared" ca="1" si="64"/>
        <v>0.69808564950517671</v>
      </c>
      <c r="L556" s="341">
        <f t="shared" ca="1" si="65"/>
        <v>0.66750414195339469</v>
      </c>
      <c r="M556" s="341">
        <f t="shared" ca="1" si="69"/>
        <v>-0.66750414195339469</v>
      </c>
      <c r="N556" s="170"/>
      <c r="O556" s="340"/>
      <c r="P556" s="3" t="e">
        <f t="shared" ca="1" si="70"/>
        <v>#N/A</v>
      </c>
      <c r="Q556" s="3">
        <f t="shared" ca="1" si="71"/>
        <v>155014300</v>
      </c>
      <c r="S556" s="99"/>
      <c r="T556" s="350"/>
      <c r="U556" s="350"/>
      <c r="V556" s="349"/>
      <c r="W556" s="313"/>
      <c r="X556" s="302"/>
      <c r="Y556" s="211"/>
      <c r="Z556" s="320"/>
      <c r="AA556" s="246"/>
      <c r="AB556" s="125"/>
      <c r="AC556" s="125"/>
      <c r="AD556" s="125"/>
      <c r="AE556" s="125"/>
      <c r="AF556" s="125"/>
      <c r="AG556" s="125"/>
      <c r="AH556" s="125"/>
      <c r="AJ556" s="125"/>
      <c r="AK556" s="125"/>
      <c r="AM556" s="246"/>
      <c r="AO556" s="246"/>
      <c r="AP556" s="211"/>
      <c r="AQ556" s="211"/>
      <c r="AR556" s="199"/>
      <c r="AT556" s="225"/>
      <c r="AU556" s="225"/>
      <c r="AV556" s="225"/>
      <c r="AW556" s="99"/>
      <c r="AX556" s="199"/>
      <c r="AY556" s="199"/>
      <c r="AZ556" s="37"/>
      <c r="BA556" s="123"/>
      <c r="BB556" s="211"/>
      <c r="BC556" s="211"/>
      <c r="BD556" s="216"/>
      <c r="BE556" s="216"/>
      <c r="BF556" s="101"/>
      <c r="BG556" s="101"/>
      <c r="BH556" s="99"/>
    </row>
    <row r="557" spans="1:60" x14ac:dyDescent="0.25">
      <c r="A557">
        <v>525</v>
      </c>
      <c r="B557" s="61">
        <f ca="1">OFFSET(InputPriceData!B$15,CalculationsAndCharts!$A557+$A$11,0,1,1)</f>
        <v>41710</v>
      </c>
      <c r="C557" s="3">
        <f ca="1">OFFSET(InputPriceData!G$15,CalculationsAndCharts!$A557+$A$11,IF($C$7,8,0),1,1)</f>
        <v>104824400</v>
      </c>
      <c r="D557" s="4">
        <f ca="1">OFFSET(InputPriceData!C$15,CalculationsAndCharts!$A557+$A$11,IF($C$7,8,0),1,1)</f>
        <v>178.14</v>
      </c>
      <c r="E557" s="4">
        <f ca="1">OFFSET(InputPriceData!D$15,CalculationsAndCharts!$A557+$A$11,IF($C$7,8,0),1,1)</f>
        <v>179.12</v>
      </c>
      <c r="F557" s="4">
        <f ca="1">OFFSET(InputPriceData!E$15,CalculationsAndCharts!$A557+$A$11,IF($C$7,8,0),1,1)</f>
        <v>177.73</v>
      </c>
      <c r="G557" s="4">
        <f ca="1">OFFSET(InputPriceData!F$15,CalculationsAndCharts!$A557+$A$11,IF($C$7,8,0),1,1)</f>
        <v>179.05</v>
      </c>
      <c r="H557" s="342">
        <f t="shared" ca="1" si="66"/>
        <v>178.00653103730249</v>
      </c>
      <c r="I557" s="342">
        <f t="shared" ca="1" si="67"/>
        <v>177.05158122646753</v>
      </c>
      <c r="J557" s="340">
        <f t="shared" ca="1" si="68"/>
        <v>0.95494981083487618</v>
      </c>
      <c r="K557" s="170">
        <f t="shared" ca="1" si="64"/>
        <v>0.91192914121356583</v>
      </c>
      <c r="L557" s="341">
        <f t="shared" ca="1" si="65"/>
        <v>0.66847300571783153</v>
      </c>
      <c r="M557" s="341">
        <f t="shared" ca="1" si="69"/>
        <v>-0.66847300571783153</v>
      </c>
      <c r="N557" s="170"/>
      <c r="O557" s="340"/>
      <c r="P557" s="3">
        <f t="shared" ca="1" si="70"/>
        <v>104824400</v>
      </c>
      <c r="Q557" s="3" t="e">
        <f t="shared" ca="1" si="71"/>
        <v>#N/A</v>
      </c>
      <c r="S557" s="99"/>
      <c r="T557" s="350"/>
      <c r="U557" s="350"/>
      <c r="V557" s="349"/>
      <c r="W557" s="313"/>
      <c r="X557" s="302"/>
      <c r="Y557" s="211"/>
      <c r="Z557" s="320"/>
      <c r="AA557" s="246"/>
      <c r="AB557" s="125"/>
      <c r="AC557" s="125"/>
      <c r="AD557" s="125"/>
      <c r="AE557" s="125"/>
      <c r="AF557" s="125"/>
      <c r="AG557" s="125"/>
      <c r="AH557" s="125"/>
      <c r="AJ557" s="125"/>
      <c r="AK557" s="125"/>
      <c r="AM557" s="246"/>
      <c r="AO557" s="246"/>
      <c r="AP557" s="211"/>
      <c r="AQ557" s="211"/>
      <c r="AR557" s="199"/>
      <c r="AT557" s="225"/>
      <c r="AU557" s="225"/>
      <c r="AV557" s="225"/>
      <c r="AW557" s="99"/>
      <c r="AX557" s="199"/>
      <c r="AY557" s="199"/>
      <c r="AZ557" s="37"/>
      <c r="BA557" s="123"/>
      <c r="BB557" s="211"/>
      <c r="BC557" s="211"/>
      <c r="BD557" s="216"/>
      <c r="BE557" s="216"/>
      <c r="BF557" s="101"/>
      <c r="BG557" s="101"/>
      <c r="BH557" s="99"/>
    </row>
    <row r="558" spans="1:60" x14ac:dyDescent="0.25">
      <c r="A558">
        <v>526</v>
      </c>
      <c r="B558" s="61">
        <f ca="1">OFFSET(InputPriceData!B$15,CalculationsAndCharts!$A558+$A$11,0,1,1)</f>
        <v>41709</v>
      </c>
      <c r="C558" s="3">
        <f ca="1">OFFSET(InputPriceData!G$15,CalculationsAndCharts!$A558+$A$11,IF($C$7,8,0),1,1)</f>
        <v>99009100</v>
      </c>
      <c r="D558" s="4">
        <f ca="1">OFFSET(InputPriceData!C$15,CalculationsAndCharts!$A558+$A$11,IF($C$7,8,0),1,1)</f>
        <v>180.16</v>
      </c>
      <c r="E558" s="4">
        <f ca="1">OFFSET(InputPriceData!D$15,CalculationsAndCharts!$A558+$A$11,IF($C$7,8,0),1,1)</f>
        <v>180.42</v>
      </c>
      <c r="F558" s="4">
        <f ca="1">OFFSET(InputPriceData!E$15,CalculationsAndCharts!$A558+$A$11,IF($C$7,8,0),1,1)</f>
        <v>178.59</v>
      </c>
      <c r="G558" s="4">
        <f ca="1">OFFSET(InputPriceData!F$15,CalculationsAndCharts!$A558+$A$11,IF($C$7,8,0),1,1)</f>
        <v>179.01</v>
      </c>
      <c r="H558" s="342">
        <f t="shared" ca="1" si="66"/>
        <v>177.85746404263142</v>
      </c>
      <c r="I558" s="342">
        <f t="shared" ca="1" si="67"/>
        <v>176.86990679251005</v>
      </c>
      <c r="J558" s="340">
        <f t="shared" ca="1" si="68"/>
        <v>0.98755725012129358</v>
      </c>
      <c r="K558" s="170">
        <f t="shared" ca="1" si="64"/>
        <v>0.97526932226713126</v>
      </c>
      <c r="L558" s="341">
        <f t="shared" ca="1" si="65"/>
        <v>0.66505287895835929</v>
      </c>
      <c r="M558" s="341">
        <f t="shared" ca="1" si="69"/>
        <v>-0.66505287895835929</v>
      </c>
      <c r="N558" s="170"/>
      <c r="O558" s="340"/>
      <c r="P558" s="3" t="e">
        <f t="shared" ca="1" si="70"/>
        <v>#N/A</v>
      </c>
      <c r="Q558" s="3">
        <f t="shared" ca="1" si="71"/>
        <v>99009100</v>
      </c>
      <c r="S558" s="99"/>
      <c r="T558" s="350"/>
      <c r="U558" s="350"/>
      <c r="V558" s="349"/>
      <c r="W558" s="313"/>
      <c r="X558" s="302"/>
      <c r="Y558" s="211"/>
      <c r="Z558" s="320"/>
      <c r="AA558" s="246"/>
      <c r="AB558" s="125"/>
      <c r="AC558" s="125"/>
      <c r="AD558" s="125"/>
      <c r="AE558" s="125"/>
      <c r="AF558" s="125"/>
      <c r="AG558" s="125"/>
      <c r="AH558" s="125"/>
      <c r="AJ558" s="125"/>
      <c r="AK558" s="125"/>
      <c r="AM558" s="246"/>
      <c r="AO558" s="246"/>
      <c r="AP558" s="211"/>
      <c r="AQ558" s="211"/>
      <c r="AR558" s="199"/>
      <c r="AT558" s="225"/>
      <c r="AU558" s="225"/>
      <c r="AV558" s="225"/>
      <c r="AW558" s="99"/>
      <c r="AX558" s="199"/>
      <c r="AY558" s="199"/>
      <c r="AZ558" s="37"/>
      <c r="BA558" s="123"/>
      <c r="BB558" s="211"/>
      <c r="BC558" s="211"/>
      <c r="BD558" s="216"/>
      <c r="BE558" s="216"/>
      <c r="BF558" s="101"/>
      <c r="BG558" s="101"/>
      <c r="BH558" s="99"/>
    </row>
    <row r="559" spans="1:60" x14ac:dyDescent="0.25">
      <c r="A559">
        <v>527</v>
      </c>
      <c r="B559" s="61">
        <f ca="1">OFFSET(InputPriceData!B$15,CalculationsAndCharts!$A559+$A$11,0,1,1)</f>
        <v>41708</v>
      </c>
      <c r="C559" s="3">
        <f ca="1">OFFSET(InputPriceData!G$15,CalculationsAndCharts!$A559+$A$11,IF($C$7,8,0),1,1)</f>
        <v>74939200</v>
      </c>
      <c r="D559" s="4">
        <f ca="1">OFFSET(InputPriceData!C$15,CalculationsAndCharts!$A559+$A$11,IF($C$7,8,0),1,1)</f>
        <v>179.71</v>
      </c>
      <c r="E559" s="4">
        <f ca="1">OFFSET(InputPriceData!D$15,CalculationsAndCharts!$A559+$A$11,IF($C$7,8,0),1,1)</f>
        <v>179.96</v>
      </c>
      <c r="F559" s="4">
        <f ca="1">OFFSET(InputPriceData!E$15,CalculationsAndCharts!$A559+$A$11,IF($C$7,8,0),1,1)</f>
        <v>178.86</v>
      </c>
      <c r="G559" s="4">
        <f ca="1">OFFSET(InputPriceData!F$15,CalculationsAndCharts!$A559+$A$11,IF($C$7,8,0),1,1)</f>
        <v>179.89</v>
      </c>
      <c r="H559" s="342">
        <f t="shared" ca="1" si="66"/>
        <v>177.69281604872162</v>
      </c>
      <c r="I559" s="342">
        <f t="shared" ca="1" si="67"/>
        <v>176.67535286455643</v>
      </c>
      <c r="J559" s="340">
        <f t="shared" ca="1" si="68"/>
        <v>1.0174631841651232</v>
      </c>
      <c r="K559" s="170">
        <f t="shared" ca="1" si="64"/>
        <v>1.0352313311314314</v>
      </c>
      <c r="L559" s="341">
        <f t="shared" ca="1" si="65"/>
        <v>0.65898481270304898</v>
      </c>
      <c r="M559" s="341">
        <f t="shared" ca="1" si="69"/>
        <v>-0.65898481270304898</v>
      </c>
      <c r="N559" s="170"/>
      <c r="O559" s="340"/>
      <c r="P559" s="3">
        <f t="shared" ca="1" si="70"/>
        <v>74939200</v>
      </c>
      <c r="Q559" s="3" t="e">
        <f t="shared" ca="1" si="71"/>
        <v>#N/A</v>
      </c>
      <c r="S559" s="99"/>
      <c r="T559" s="350"/>
      <c r="U559" s="350"/>
      <c r="V559" s="349"/>
      <c r="W559" s="313"/>
      <c r="X559" s="302"/>
      <c r="Y559" s="211"/>
      <c r="Z559" s="320"/>
      <c r="AA559" s="246"/>
      <c r="AB559" s="125"/>
      <c r="AC559" s="125"/>
      <c r="AD559" s="125"/>
      <c r="AE559" s="125"/>
      <c r="AF559" s="125"/>
      <c r="AG559" s="125"/>
      <c r="AH559" s="125"/>
      <c r="AJ559" s="125"/>
      <c r="AK559" s="125"/>
      <c r="AM559" s="246"/>
      <c r="AO559" s="246"/>
      <c r="AP559" s="211"/>
      <c r="AQ559" s="211"/>
      <c r="AR559" s="199"/>
      <c r="AT559" s="225"/>
      <c r="AU559" s="225"/>
      <c r="AV559" s="225"/>
      <c r="AW559" s="99"/>
      <c r="AX559" s="199"/>
      <c r="AY559" s="199"/>
      <c r="AZ559" s="37"/>
      <c r="BA559" s="123"/>
      <c r="BB559" s="211"/>
      <c r="BC559" s="211"/>
      <c r="BD559" s="216"/>
      <c r="BE559" s="216"/>
      <c r="BF559" s="101"/>
      <c r="BG559" s="101"/>
      <c r="BH559" s="99"/>
    </row>
    <row r="560" spans="1:60" x14ac:dyDescent="0.25">
      <c r="A560">
        <v>528</v>
      </c>
      <c r="B560" s="61">
        <f ca="1">OFFSET(InputPriceData!B$15,CalculationsAndCharts!$A560+$A$11,0,1,1)</f>
        <v>41705</v>
      </c>
      <c r="C560" s="3">
        <f ca="1">OFFSET(InputPriceData!G$15,CalculationsAndCharts!$A560+$A$11,IF($C$7,8,0),1,1)</f>
        <v>114513500</v>
      </c>
      <c r="D560" s="4">
        <f ca="1">OFFSET(InputPriceData!C$15,CalculationsAndCharts!$A560+$A$11,IF($C$7,8,0),1,1)</f>
        <v>180.66</v>
      </c>
      <c r="E560" s="4">
        <f ca="1">OFFSET(InputPriceData!D$15,CalculationsAndCharts!$A560+$A$11,IF($C$7,8,0),1,1)</f>
        <v>180.66</v>
      </c>
      <c r="F560" s="4">
        <f ca="1">OFFSET(InputPriceData!E$15,CalculationsAndCharts!$A560+$A$11,IF($C$7,8,0),1,1)</f>
        <v>179.2</v>
      </c>
      <c r="G560" s="4">
        <f ca="1">OFFSET(InputPriceData!F$15,CalculationsAndCharts!$A560+$A$11,IF($C$7,8,0),1,1)</f>
        <v>179.99</v>
      </c>
      <c r="H560" s="342">
        <f t="shared" ca="1" si="66"/>
        <v>177.37893262711046</v>
      </c>
      <c r="I560" s="342">
        <f t="shared" ca="1" si="67"/>
        <v>176.38311221587975</v>
      </c>
      <c r="J560" s="340">
        <f t="shared" ca="1" si="68"/>
        <v>0.99582041123060971</v>
      </c>
      <c r="K560" s="170">
        <f t="shared" ca="1" si="64"/>
        <v>0.99165829142350059</v>
      </c>
      <c r="L560" s="341">
        <f t="shared" ca="1" si="65"/>
        <v>0.64982482618280457</v>
      </c>
      <c r="M560" s="341">
        <f t="shared" ca="1" si="69"/>
        <v>-0.64982482618280457</v>
      </c>
      <c r="N560" s="170"/>
      <c r="O560" s="340"/>
      <c r="P560" s="3" t="e">
        <f t="shared" ca="1" si="70"/>
        <v>#N/A</v>
      </c>
      <c r="Q560" s="3">
        <f t="shared" ca="1" si="71"/>
        <v>114513500</v>
      </c>
      <c r="S560" s="99"/>
      <c r="T560" s="350"/>
      <c r="U560" s="350"/>
      <c r="V560" s="349"/>
      <c r="W560" s="313"/>
      <c r="X560" s="302"/>
      <c r="Y560" s="211"/>
      <c r="Z560" s="320"/>
      <c r="AA560" s="246"/>
      <c r="AB560" s="125"/>
      <c r="AC560" s="125"/>
      <c r="AD560" s="125"/>
      <c r="AE560" s="125"/>
      <c r="AF560" s="125"/>
      <c r="AG560" s="125"/>
      <c r="AH560" s="125"/>
      <c r="AJ560" s="125"/>
      <c r="AK560" s="125"/>
      <c r="AM560" s="246"/>
      <c r="AO560" s="246"/>
      <c r="AP560" s="211"/>
      <c r="AQ560" s="211"/>
      <c r="AR560" s="199"/>
      <c r="AT560" s="225"/>
      <c r="AU560" s="225"/>
      <c r="AV560" s="225"/>
      <c r="AW560" s="99"/>
      <c r="AX560" s="199"/>
      <c r="AY560" s="199"/>
      <c r="AZ560" s="37"/>
      <c r="BA560" s="123"/>
      <c r="BB560" s="211"/>
      <c r="BC560" s="211"/>
      <c r="BD560" s="216"/>
      <c r="BE560" s="216"/>
      <c r="BF560" s="101"/>
      <c r="BG560" s="101"/>
      <c r="BH560" s="99"/>
    </row>
    <row r="561" spans="1:60" x14ac:dyDescent="0.25">
      <c r="A561">
        <v>529</v>
      </c>
      <c r="B561" s="61">
        <f ca="1">OFFSET(InputPriceData!B$15,CalculationsAndCharts!$A561+$A$11,0,1,1)</f>
        <v>41704</v>
      </c>
      <c r="C561" s="3">
        <f ca="1">OFFSET(InputPriceData!G$15,CalculationsAndCharts!$A561+$A$11,IF($C$7,8,0),1,1)</f>
        <v>82516500</v>
      </c>
      <c r="D561" s="4">
        <f ca="1">OFFSET(InputPriceData!C$15,CalculationsAndCharts!$A561+$A$11,IF($C$7,8,0),1,1)</f>
        <v>179.94</v>
      </c>
      <c r="E561" s="4">
        <f ca="1">OFFSET(InputPriceData!D$15,CalculationsAndCharts!$A561+$A$11,IF($C$7,8,0),1,1)</f>
        <v>180.32</v>
      </c>
      <c r="F561" s="4">
        <f ca="1">OFFSET(InputPriceData!E$15,CalculationsAndCharts!$A561+$A$11,IF($C$7,8,0),1,1)</f>
        <v>179.53</v>
      </c>
      <c r="G561" s="4">
        <f ca="1">OFFSET(InputPriceData!F$15,CalculationsAndCharts!$A561+$A$11,IF($C$7,8,0),1,1)</f>
        <v>179.91</v>
      </c>
      <c r="H561" s="342">
        <f t="shared" ca="1" si="66"/>
        <v>177.00592300241195</v>
      </c>
      <c r="I561" s="342">
        <f t="shared" ca="1" si="67"/>
        <v>176.05521332641428</v>
      </c>
      <c r="J561" s="340">
        <f t="shared" ca="1" si="68"/>
        <v>0.95070967599757106</v>
      </c>
      <c r="K561" s="170">
        <f t="shared" ca="1" si="64"/>
        <v>0.90384888803540653</v>
      </c>
      <c r="L561" s="341">
        <f t="shared" ca="1" si="65"/>
        <v>0.63960110987565333</v>
      </c>
      <c r="M561" s="341">
        <f t="shared" ca="1" si="69"/>
        <v>-0.63960110987565333</v>
      </c>
      <c r="N561" s="170"/>
      <c r="O561" s="340"/>
      <c r="P561" s="3" t="e">
        <f t="shared" ca="1" si="70"/>
        <v>#N/A</v>
      </c>
      <c r="Q561" s="3">
        <f t="shared" ca="1" si="71"/>
        <v>82516500</v>
      </c>
      <c r="S561" s="99"/>
      <c r="T561" s="350"/>
      <c r="U561" s="350"/>
      <c r="V561" s="349"/>
      <c r="W561" s="313"/>
      <c r="X561" s="302"/>
      <c r="Y561" s="211"/>
      <c r="Z561" s="320"/>
      <c r="AA561" s="246"/>
      <c r="AB561" s="125"/>
      <c r="AC561" s="125"/>
      <c r="AD561" s="125"/>
      <c r="AE561" s="125"/>
      <c r="AF561" s="125"/>
      <c r="AG561" s="125"/>
      <c r="AH561" s="125"/>
      <c r="AJ561" s="125"/>
      <c r="AK561" s="125"/>
      <c r="AM561" s="246"/>
      <c r="AO561" s="246"/>
      <c r="AP561" s="211"/>
      <c r="AQ561" s="211"/>
      <c r="AR561" s="199"/>
      <c r="AT561" s="225"/>
      <c r="AU561" s="225"/>
      <c r="AV561" s="225"/>
      <c r="AW561" s="99"/>
      <c r="AX561" s="199"/>
      <c r="AY561" s="199"/>
      <c r="AZ561" s="37"/>
      <c r="BA561" s="123"/>
      <c r="BB561" s="211"/>
      <c r="BC561" s="211"/>
      <c r="BD561" s="216"/>
      <c r="BE561" s="216"/>
      <c r="BF561" s="101"/>
      <c r="BG561" s="101"/>
      <c r="BH561" s="99"/>
    </row>
    <row r="562" spans="1:60" x14ac:dyDescent="0.25">
      <c r="A562">
        <v>530</v>
      </c>
      <c r="B562" s="61">
        <f ca="1">OFFSET(InputPriceData!B$15,CalculationsAndCharts!$A562+$A$11,0,1,1)</f>
        <v>41703</v>
      </c>
      <c r="C562" s="3">
        <f ca="1">OFFSET(InputPriceData!G$15,CalculationsAndCharts!$A562+$A$11,IF($C$7,8,0),1,1)</f>
        <v>88376900</v>
      </c>
      <c r="D562" s="4">
        <f ca="1">OFFSET(InputPriceData!C$15,CalculationsAndCharts!$A562+$A$11,IF($C$7,8,0),1,1)</f>
        <v>179.49</v>
      </c>
      <c r="E562" s="4">
        <f ca="1">OFFSET(InputPriceData!D$15,CalculationsAndCharts!$A562+$A$11,IF($C$7,8,0),1,1)</f>
        <v>179.81</v>
      </c>
      <c r="F562" s="4">
        <f ca="1">OFFSET(InputPriceData!E$15,CalculationsAndCharts!$A562+$A$11,IF($C$7,8,0),1,1)</f>
        <v>179.22</v>
      </c>
      <c r="G562" s="4">
        <f ca="1">OFFSET(InputPriceData!F$15,CalculationsAndCharts!$A562+$A$11,IF($C$7,8,0),1,1)</f>
        <v>179.5</v>
      </c>
      <c r="H562" s="342">
        <f t="shared" ca="1" si="66"/>
        <v>176.59105485989934</v>
      </c>
      <c r="I562" s="342">
        <f t="shared" ca="1" si="67"/>
        <v>175.70477817427013</v>
      </c>
      <c r="J562" s="340">
        <f t="shared" ca="1" si="68"/>
        <v>0.88627668562913953</v>
      </c>
      <c r="K562" s="170">
        <f t="shared" ca="1" si="64"/>
        <v>0.78548636348977263</v>
      </c>
      <c r="L562" s="341">
        <f t="shared" ca="1" si="65"/>
        <v>0.6290572823106152</v>
      </c>
      <c r="M562" s="341">
        <f t="shared" ca="1" si="69"/>
        <v>-0.6290572823106152</v>
      </c>
      <c r="N562" s="170"/>
      <c r="O562" s="340"/>
      <c r="P562" s="3">
        <f t="shared" ca="1" si="70"/>
        <v>88376900</v>
      </c>
      <c r="Q562" s="3" t="e">
        <f t="shared" ca="1" si="71"/>
        <v>#N/A</v>
      </c>
      <c r="S562" s="99"/>
      <c r="T562" s="350"/>
      <c r="U562" s="350"/>
      <c r="V562" s="349"/>
      <c r="W562" s="313"/>
      <c r="X562" s="302"/>
      <c r="Y562" s="211"/>
      <c r="Z562" s="320"/>
      <c r="AA562" s="246"/>
      <c r="AB562" s="125"/>
      <c r="AC562" s="125"/>
      <c r="AD562" s="125"/>
      <c r="AE562" s="125"/>
      <c r="AF562" s="125"/>
      <c r="AG562" s="125"/>
      <c r="AH562" s="125"/>
      <c r="AJ562" s="125"/>
      <c r="AK562" s="125"/>
      <c r="AM562" s="246"/>
      <c r="AO562" s="246"/>
      <c r="AP562" s="211"/>
      <c r="AQ562" s="211"/>
      <c r="AR562" s="199"/>
      <c r="AT562" s="225"/>
      <c r="AU562" s="225"/>
      <c r="AV562" s="225"/>
      <c r="AW562" s="99"/>
      <c r="AX562" s="199"/>
      <c r="AY562" s="199"/>
      <c r="AZ562" s="37"/>
      <c r="BA562" s="123"/>
      <c r="BB562" s="211"/>
      <c r="BC562" s="211"/>
      <c r="BD562" s="216"/>
      <c r="BE562" s="216"/>
      <c r="BF562" s="101"/>
      <c r="BG562" s="101"/>
      <c r="BH562" s="99"/>
    </row>
    <row r="563" spans="1:60" x14ac:dyDescent="0.25">
      <c r="A563">
        <v>531</v>
      </c>
      <c r="B563" s="61">
        <f ca="1">OFFSET(InputPriceData!B$15,CalculationsAndCharts!$A563+$A$11,0,1,1)</f>
        <v>41702</v>
      </c>
      <c r="C563" s="3">
        <f ca="1">OFFSET(InputPriceData!G$15,CalculationsAndCharts!$A563+$A$11,IF($C$7,8,0),1,1)</f>
        <v>167545900</v>
      </c>
      <c r="D563" s="4">
        <f ca="1">OFFSET(InputPriceData!C$15,CalculationsAndCharts!$A563+$A$11,IF($C$7,8,0),1,1)</f>
        <v>178.58</v>
      </c>
      <c r="E563" s="4">
        <f ca="1">OFFSET(InputPriceData!D$15,CalculationsAndCharts!$A563+$A$11,IF($C$7,8,0),1,1)</f>
        <v>179.72</v>
      </c>
      <c r="F563" s="4">
        <f ca="1">OFFSET(InputPriceData!E$15,CalculationsAndCharts!$A563+$A$11,IF($C$7,8,0),1,1)</f>
        <v>178.55</v>
      </c>
      <c r="G563" s="4">
        <f ca="1">OFFSET(InputPriceData!F$15,CalculationsAndCharts!$A563+$A$11,IF($C$7,8,0),1,1)</f>
        <v>179.34</v>
      </c>
      <c r="H563" s="342">
        <f t="shared" ca="1" si="66"/>
        <v>176.1754912684564</v>
      </c>
      <c r="I563" s="342">
        <f t="shared" ca="1" si="67"/>
        <v>175.35975800829468</v>
      </c>
      <c r="J563" s="340">
        <f t="shared" ca="1" si="68"/>
        <v>0.81573326016162517</v>
      </c>
      <c r="K563" s="170">
        <f t="shared" ca="1" si="64"/>
        <v>0.66542075173391368</v>
      </c>
      <c r="L563" s="341">
        <f t="shared" ca="1" si="65"/>
        <v>0.6191953974429405</v>
      </c>
      <c r="M563" s="341">
        <f t="shared" ca="1" si="69"/>
        <v>-0.6191953974429405</v>
      </c>
      <c r="N563" s="170"/>
      <c r="O563" s="340"/>
      <c r="P563" s="3">
        <f t="shared" ca="1" si="70"/>
        <v>167545900</v>
      </c>
      <c r="Q563" s="3" t="e">
        <f t="shared" ca="1" si="71"/>
        <v>#N/A</v>
      </c>
      <c r="S563" s="99"/>
      <c r="T563" s="350"/>
      <c r="U563" s="350"/>
      <c r="V563" s="349"/>
      <c r="W563" s="313"/>
      <c r="X563" s="302"/>
      <c r="Y563" s="211"/>
      <c r="Z563" s="320"/>
      <c r="AA563" s="246"/>
      <c r="AB563" s="125"/>
      <c r="AC563" s="125"/>
      <c r="AD563" s="125"/>
      <c r="AE563" s="125"/>
      <c r="AF563" s="125"/>
      <c r="AG563" s="125"/>
      <c r="AH563" s="125"/>
      <c r="AJ563" s="125"/>
      <c r="AK563" s="125"/>
      <c r="AM563" s="246"/>
      <c r="AO563" s="246"/>
      <c r="AP563" s="211"/>
      <c r="AQ563" s="211"/>
      <c r="AR563" s="199"/>
      <c r="AT563" s="225"/>
      <c r="AU563" s="225"/>
      <c r="AV563" s="225"/>
      <c r="AW563" s="99"/>
      <c r="AX563" s="199"/>
      <c r="AY563" s="199"/>
      <c r="AZ563" s="37"/>
      <c r="BA563" s="123"/>
      <c r="BB563" s="211"/>
      <c r="BC563" s="211"/>
      <c r="BD563" s="216"/>
      <c r="BE563" s="216"/>
      <c r="BF563" s="101"/>
      <c r="BG563" s="101"/>
      <c r="BH563" s="99"/>
    </row>
    <row r="564" spans="1:60" x14ac:dyDescent="0.25">
      <c r="A564">
        <v>532</v>
      </c>
      <c r="B564" s="61">
        <f ca="1">OFFSET(InputPriceData!B$15,CalculationsAndCharts!$A564+$A$11,0,1,1)</f>
        <v>41701</v>
      </c>
      <c r="C564" s="3">
        <f ca="1">OFFSET(InputPriceData!G$15,CalculationsAndCharts!$A564+$A$11,IF($C$7,8,0),1,1)</f>
        <v>167748500</v>
      </c>
      <c r="D564" s="4">
        <f ca="1">OFFSET(InputPriceData!C$15,CalculationsAndCharts!$A564+$A$11,IF($C$7,8,0),1,1)</f>
        <v>176.54</v>
      </c>
      <c r="E564" s="4">
        <f ca="1">OFFSET(InputPriceData!D$15,CalculationsAndCharts!$A564+$A$11,IF($C$7,8,0),1,1)</f>
        <v>177.3</v>
      </c>
      <c r="F564" s="4">
        <f ca="1">OFFSET(InputPriceData!E$15,CalculationsAndCharts!$A564+$A$11,IF($C$7,8,0),1,1)</f>
        <v>175.68</v>
      </c>
      <c r="G564" s="4">
        <f ca="1">OFFSET(InputPriceData!F$15,CalculationsAndCharts!$A564+$A$11,IF($C$7,8,0),1,1)</f>
        <v>176.85</v>
      </c>
      <c r="H564" s="342">
        <f t="shared" ca="1" si="66"/>
        <v>175.72341859252163</v>
      </c>
      <c r="I564" s="342">
        <f t="shared" ca="1" si="67"/>
        <v>174.99791782723057</v>
      </c>
      <c r="J564" s="340">
        <f t="shared" ca="1" si="68"/>
        <v>0.72550076529093688</v>
      </c>
      <c r="K564" s="170">
        <f t="shared" ca="1" si="64"/>
        <v>0.52635136043773512</v>
      </c>
      <c r="L564" s="341">
        <f t="shared" ca="1" si="65"/>
        <v>0.61058179876652519</v>
      </c>
      <c r="M564" s="341">
        <f t="shared" ca="1" si="69"/>
        <v>-0.61058179876652519</v>
      </c>
      <c r="N564" s="170"/>
      <c r="O564" s="340"/>
      <c r="P564" s="3">
        <f t="shared" ca="1" si="70"/>
        <v>167748500</v>
      </c>
      <c r="Q564" s="3" t="e">
        <f t="shared" ca="1" si="71"/>
        <v>#N/A</v>
      </c>
      <c r="S564" s="99"/>
      <c r="T564" s="350"/>
      <c r="U564" s="350"/>
      <c r="V564" s="349"/>
      <c r="W564" s="313"/>
      <c r="X564" s="302"/>
      <c r="Y564" s="211"/>
      <c r="Z564" s="320"/>
      <c r="AA564" s="246"/>
      <c r="AB564" s="125"/>
      <c r="AC564" s="125"/>
      <c r="AD564" s="125"/>
      <c r="AE564" s="125"/>
      <c r="AF564" s="125"/>
      <c r="AG564" s="125"/>
      <c r="AH564" s="125"/>
      <c r="AJ564" s="125"/>
      <c r="AK564" s="125"/>
      <c r="AM564" s="246"/>
      <c r="AO564" s="246"/>
      <c r="AP564" s="211"/>
      <c r="AQ564" s="211"/>
      <c r="AR564" s="199"/>
      <c r="AT564" s="225"/>
      <c r="AU564" s="225"/>
      <c r="AV564" s="225"/>
      <c r="AW564" s="99"/>
      <c r="AX564" s="199"/>
      <c r="AY564" s="199"/>
      <c r="AZ564" s="37"/>
      <c r="BA564" s="123"/>
      <c r="BB564" s="211"/>
      <c r="BC564" s="211"/>
      <c r="BD564" s="216"/>
      <c r="BE564" s="216"/>
      <c r="BF564" s="101"/>
      <c r="BG564" s="101"/>
      <c r="BH564" s="99"/>
    </row>
    <row r="565" spans="1:60" x14ac:dyDescent="0.25">
      <c r="A565">
        <v>533</v>
      </c>
      <c r="B565" s="61">
        <f ca="1">OFFSET(InputPriceData!B$15,CalculationsAndCharts!$A565+$A$11,0,1,1)</f>
        <v>41698</v>
      </c>
      <c r="C565" s="3">
        <f ca="1">OFFSET(InputPriceData!G$15,CalculationsAndCharts!$A565+$A$11,IF($C$7,8,0),1,1)</f>
        <v>150842000</v>
      </c>
      <c r="D565" s="4">
        <f ca="1">OFFSET(InputPriceData!C$15,CalculationsAndCharts!$A565+$A$11,IF($C$7,8,0),1,1)</f>
        <v>177.63</v>
      </c>
      <c r="E565" s="4">
        <f ca="1">OFFSET(InputPriceData!D$15,CalculationsAndCharts!$A565+$A$11,IF($C$7,8,0),1,1)</f>
        <v>178.93</v>
      </c>
      <c r="F565" s="4">
        <f ca="1">OFFSET(InputPriceData!E$15,CalculationsAndCharts!$A565+$A$11,IF($C$7,8,0),1,1)</f>
        <v>176.92</v>
      </c>
      <c r="G565" s="4">
        <f ca="1">OFFSET(InputPriceData!F$15,CalculationsAndCharts!$A565+$A$11,IF($C$7,8,0),1,1)</f>
        <v>178.11</v>
      </c>
      <c r="H565" s="342">
        <f t="shared" ca="1" si="66"/>
        <v>175.56247839145328</v>
      </c>
      <c r="I565" s="342">
        <f t="shared" ca="1" si="67"/>
        <v>174.82954672061516</v>
      </c>
      <c r="J565" s="340">
        <f t="shared" ca="1" si="68"/>
        <v>0.73293167083798938</v>
      </c>
      <c r="K565" s="170">
        <f t="shared" ca="1" si="64"/>
        <v>0.53718883411736684</v>
      </c>
      <c r="L565" s="341">
        <f t="shared" ca="1" si="65"/>
        <v>0.60338007342183186</v>
      </c>
      <c r="M565" s="341">
        <f t="shared" ca="1" si="69"/>
        <v>-0.60338007342183186</v>
      </c>
      <c r="N565" s="170"/>
      <c r="O565" s="340"/>
      <c r="P565" s="3">
        <f t="shared" ca="1" si="70"/>
        <v>150842000</v>
      </c>
      <c r="Q565" s="3" t="e">
        <f t="shared" ca="1" si="71"/>
        <v>#N/A</v>
      </c>
      <c r="S565" s="99"/>
      <c r="T565" s="350"/>
      <c r="U565" s="350"/>
      <c r="V565" s="349"/>
      <c r="W565" s="313"/>
      <c r="X565" s="302"/>
      <c r="Y565" s="211"/>
      <c r="Z565" s="320"/>
      <c r="AA565" s="246"/>
      <c r="AB565" s="125"/>
      <c r="AC565" s="125"/>
      <c r="AD565" s="125"/>
      <c r="AE565" s="125"/>
      <c r="AF565" s="125"/>
      <c r="AG565" s="125"/>
      <c r="AH565" s="125"/>
      <c r="AJ565" s="125"/>
      <c r="AK565" s="125"/>
      <c r="AM565" s="246"/>
      <c r="AO565" s="246"/>
      <c r="AP565" s="211"/>
      <c r="AQ565" s="211"/>
      <c r="AR565" s="199"/>
      <c r="AT565" s="225"/>
      <c r="AU565" s="225"/>
      <c r="AV565" s="225"/>
      <c r="AW565" s="99"/>
      <c r="AX565" s="199"/>
      <c r="AY565" s="199"/>
      <c r="AZ565" s="37"/>
      <c r="BA565" s="123"/>
      <c r="BB565" s="211"/>
      <c r="BC565" s="211"/>
      <c r="BD565" s="216"/>
      <c r="BE565" s="216"/>
      <c r="BF565" s="101"/>
      <c r="BG565" s="101"/>
      <c r="BH565" s="99"/>
    </row>
    <row r="566" spans="1:60" x14ac:dyDescent="0.25">
      <c r="A566">
        <v>534</v>
      </c>
      <c r="B566" s="61">
        <f ca="1">OFFSET(InputPriceData!B$15,CalculationsAndCharts!$A566+$A$11,0,1,1)</f>
        <v>41697</v>
      </c>
      <c r="C566" s="3">
        <f ca="1">OFFSET(InputPriceData!G$15,CalculationsAndCharts!$A566+$A$11,IF($C$7,8,0),1,1)</f>
        <v>93880800</v>
      </c>
      <c r="D566" s="4">
        <f ca="1">OFFSET(InputPriceData!C$15,CalculationsAndCharts!$A566+$A$11,IF($C$7,8,0),1,1)</f>
        <v>176.47</v>
      </c>
      <c r="E566" s="4">
        <f ca="1">OFFSET(InputPriceData!D$15,CalculationsAndCharts!$A566+$A$11,IF($C$7,8,0),1,1)</f>
        <v>177.71</v>
      </c>
      <c r="F566" s="4">
        <f ca="1">OFFSET(InputPriceData!E$15,CalculationsAndCharts!$A566+$A$11,IF($C$7,8,0),1,1)</f>
        <v>176.27</v>
      </c>
      <c r="G566" s="4">
        <f ca="1">OFFSET(InputPriceData!F$15,CalculationsAndCharts!$A566+$A$11,IF($C$7,8,0),1,1)</f>
        <v>177.66</v>
      </c>
      <c r="H566" s="342">
        <f t="shared" ca="1" si="66"/>
        <v>175.19854673308944</v>
      </c>
      <c r="I566" s="342">
        <f t="shared" ca="1" si="67"/>
        <v>174.53132369521654</v>
      </c>
      <c r="J566" s="340">
        <f t="shared" ca="1" si="68"/>
        <v>0.66722303787278081</v>
      </c>
      <c r="K566" s="170">
        <f t="shared" ca="1" si="64"/>
        <v>0.44518658226818231</v>
      </c>
      <c r="L566" s="341">
        <f t="shared" ca="1" si="65"/>
        <v>0.59656821424889772</v>
      </c>
      <c r="M566" s="341">
        <f t="shared" ca="1" si="69"/>
        <v>-0.59656821424889772</v>
      </c>
      <c r="N566" s="170"/>
      <c r="O566" s="340"/>
      <c r="P566" s="3">
        <f t="shared" ca="1" si="70"/>
        <v>93880800</v>
      </c>
      <c r="Q566" s="3" t="e">
        <f t="shared" ca="1" si="71"/>
        <v>#N/A</v>
      </c>
      <c r="S566" s="99"/>
      <c r="T566" s="350"/>
      <c r="U566" s="350"/>
      <c r="V566" s="349"/>
      <c r="W566" s="313"/>
      <c r="X566" s="302"/>
      <c r="Y566" s="211"/>
      <c r="Z566" s="320"/>
      <c r="AA566" s="246"/>
      <c r="AB566" s="125"/>
      <c r="AC566" s="125"/>
      <c r="AD566" s="125"/>
      <c r="AE566" s="125"/>
      <c r="AF566" s="125"/>
      <c r="AG566" s="125"/>
      <c r="AH566" s="125"/>
      <c r="AJ566" s="125"/>
      <c r="AK566" s="125"/>
      <c r="AM566" s="246"/>
      <c r="AO566" s="246"/>
      <c r="AP566" s="211"/>
      <c r="AQ566" s="211"/>
      <c r="AR566" s="199"/>
      <c r="AT566" s="225"/>
      <c r="AU566" s="225"/>
      <c r="AV566" s="225"/>
      <c r="AW566" s="99"/>
      <c r="AX566" s="199"/>
      <c r="AY566" s="199"/>
      <c r="AZ566" s="37"/>
      <c r="BA566" s="123"/>
      <c r="BB566" s="211"/>
      <c r="BC566" s="211"/>
      <c r="BD566" s="216"/>
      <c r="BE566" s="216"/>
      <c r="BF566" s="101"/>
      <c r="BG566" s="101"/>
      <c r="BH566" s="99"/>
    </row>
    <row r="567" spans="1:60" x14ac:dyDescent="0.25">
      <c r="A567">
        <v>535</v>
      </c>
      <c r="B567" s="61">
        <f ca="1">OFFSET(InputPriceData!B$15,CalculationsAndCharts!$A567+$A$11,0,1,1)</f>
        <v>41696</v>
      </c>
      <c r="C567" s="3">
        <f ca="1">OFFSET(InputPriceData!G$15,CalculationsAndCharts!$A567+$A$11,IF($C$7,8,0),1,1)</f>
        <v>98677200</v>
      </c>
      <c r="D567" s="4">
        <f ca="1">OFFSET(InputPriceData!C$15,CalculationsAndCharts!$A567+$A$11,IF($C$7,8,0),1,1)</f>
        <v>176.98</v>
      </c>
      <c r="E567" s="4">
        <f ca="1">OFFSET(InputPriceData!D$15,CalculationsAndCharts!$A567+$A$11,IF($C$7,8,0),1,1)</f>
        <v>177.45</v>
      </c>
      <c r="F567" s="4">
        <f ca="1">OFFSET(InputPriceData!E$15,CalculationsAndCharts!$A567+$A$11,IF($C$7,8,0),1,1)</f>
        <v>176.23</v>
      </c>
      <c r="G567" s="4">
        <f ca="1">OFFSET(InputPriceData!F$15,CalculationsAndCharts!$A567+$A$11,IF($C$7,8,0),1,1)</f>
        <v>176.73</v>
      </c>
      <c r="H567" s="342">
        <f t="shared" ca="1" si="66"/>
        <v>174.8469105521022</v>
      </c>
      <c r="I567" s="342">
        <f t="shared" ca="1" si="67"/>
        <v>174.24689857659988</v>
      </c>
      <c r="J567" s="340">
        <f t="shared" ca="1" si="68"/>
        <v>0.60001197550222551</v>
      </c>
      <c r="K567" s="170">
        <f t="shared" ca="1" si="64"/>
        <v>0.36001437074608328</v>
      </c>
      <c r="L567" s="341">
        <f t="shared" ca="1" si="65"/>
        <v>0.59177204535150363</v>
      </c>
      <c r="M567" s="341">
        <f t="shared" ca="1" si="69"/>
        <v>-0.59177204535150363</v>
      </c>
      <c r="N567" s="170"/>
      <c r="O567" s="340"/>
      <c r="P567" s="3" t="e">
        <f t="shared" ca="1" si="70"/>
        <v>#N/A</v>
      </c>
      <c r="Q567" s="3">
        <f t="shared" ca="1" si="71"/>
        <v>98677200</v>
      </c>
      <c r="S567" s="99"/>
      <c r="T567" s="350"/>
      <c r="U567" s="350"/>
      <c r="V567" s="349"/>
      <c r="W567" s="313"/>
      <c r="X567" s="302"/>
      <c r="Y567" s="211"/>
      <c r="Z567" s="320"/>
      <c r="AA567" s="246"/>
      <c r="AB567" s="125"/>
      <c r="AC567" s="125"/>
      <c r="AD567" s="125"/>
      <c r="AE567" s="125"/>
      <c r="AF567" s="125"/>
      <c r="AG567" s="125"/>
      <c r="AH567" s="125"/>
      <c r="AJ567" s="125"/>
      <c r="AK567" s="125"/>
      <c r="AM567" s="246"/>
      <c r="AO567" s="246"/>
      <c r="AP567" s="211"/>
      <c r="AQ567" s="211"/>
      <c r="AR567" s="199"/>
      <c r="AT567" s="225"/>
      <c r="AU567" s="225"/>
      <c r="AV567" s="225"/>
      <c r="AW567" s="99"/>
      <c r="AX567" s="199"/>
      <c r="AY567" s="199"/>
      <c r="AZ567" s="37"/>
      <c r="BA567" s="123"/>
      <c r="BB567" s="211"/>
      <c r="BC567" s="211"/>
      <c r="BD567" s="216"/>
      <c r="BE567" s="216"/>
      <c r="BF567" s="101"/>
      <c r="BG567" s="101"/>
      <c r="BH567" s="99"/>
    </row>
    <row r="568" spans="1:60" x14ac:dyDescent="0.25">
      <c r="A568">
        <v>536</v>
      </c>
      <c r="B568" s="61">
        <f ca="1">OFFSET(InputPriceData!B$15,CalculationsAndCharts!$A568+$A$11,0,1,1)</f>
        <v>41695</v>
      </c>
      <c r="C568" s="3">
        <f ca="1">OFFSET(InputPriceData!G$15,CalculationsAndCharts!$A568+$A$11,IF($C$7,8,0),1,1)</f>
        <v>117085000</v>
      </c>
      <c r="D568" s="4">
        <f ca="1">OFFSET(InputPriceData!C$15,CalculationsAndCharts!$A568+$A$11,IF($C$7,8,0),1,1)</f>
        <v>176.93</v>
      </c>
      <c r="E568" s="4">
        <f ca="1">OFFSET(InputPriceData!D$15,CalculationsAndCharts!$A568+$A$11,IF($C$7,8,0),1,1)</f>
        <v>177.44</v>
      </c>
      <c r="F568" s="4">
        <f ca="1">OFFSET(InputPriceData!E$15,CalculationsAndCharts!$A568+$A$11,IF($C$7,8,0),1,1)</f>
        <v>176.14</v>
      </c>
      <c r="G568" s="4">
        <f ca="1">OFFSET(InputPriceData!F$15,CalculationsAndCharts!$A568+$A$11,IF($C$7,8,0),1,1)</f>
        <v>176.72</v>
      </c>
      <c r="H568" s="342">
        <f t="shared" ca="1" si="66"/>
        <v>174.5778977738311</v>
      </c>
      <c r="I568" s="342">
        <f t="shared" ca="1" si="67"/>
        <v>174.02116208356352</v>
      </c>
      <c r="J568" s="340">
        <f t="shared" ca="1" si="68"/>
        <v>0.55673569026747849</v>
      </c>
      <c r="K568" s="170">
        <f t="shared" ca="1" si="64"/>
        <v>0.30995462881760572</v>
      </c>
      <c r="L568" s="341">
        <f t="shared" ca="1" si="65"/>
        <v>0.58993945588359364</v>
      </c>
      <c r="M568" s="341">
        <f t="shared" ca="1" si="69"/>
        <v>-0.58993945588359364</v>
      </c>
      <c r="N568" s="170"/>
      <c r="O568" s="340"/>
      <c r="P568" s="3" t="e">
        <f t="shared" ca="1" si="70"/>
        <v>#N/A</v>
      </c>
      <c r="Q568" s="3">
        <f t="shared" ca="1" si="71"/>
        <v>117085000</v>
      </c>
      <c r="S568" s="99"/>
      <c r="T568" s="350"/>
      <c r="U568" s="350"/>
      <c r="V568" s="349"/>
      <c r="W568" s="313"/>
      <c r="X568" s="302"/>
      <c r="Y568" s="211"/>
      <c r="Z568" s="320"/>
      <c r="AA568" s="246"/>
      <c r="AB568" s="125"/>
      <c r="AC568" s="125"/>
      <c r="AD568" s="125"/>
      <c r="AE568" s="125"/>
      <c r="AF568" s="125"/>
      <c r="AG568" s="125"/>
      <c r="AH568" s="125"/>
      <c r="AJ568" s="125"/>
      <c r="AK568" s="125"/>
      <c r="AM568" s="246"/>
      <c r="AO568" s="246"/>
      <c r="AP568" s="211"/>
      <c r="AQ568" s="211"/>
      <c r="AR568" s="199"/>
      <c r="AT568" s="225"/>
      <c r="AU568" s="225"/>
      <c r="AV568" s="225"/>
      <c r="AW568" s="99"/>
      <c r="AX568" s="199"/>
      <c r="AY568" s="199"/>
      <c r="AZ568" s="37"/>
      <c r="BA568" s="123"/>
      <c r="BB568" s="211"/>
      <c r="BC568" s="211"/>
      <c r="BD568" s="216"/>
      <c r="BE568" s="216"/>
      <c r="BF568" s="101"/>
      <c r="BG568" s="101"/>
      <c r="BH568" s="99"/>
    </row>
    <row r="569" spans="1:60" x14ac:dyDescent="0.25">
      <c r="A569">
        <v>537</v>
      </c>
      <c r="B569" s="61">
        <f ca="1">OFFSET(InputPriceData!B$15,CalculationsAndCharts!$A569+$A$11,0,1,1)</f>
        <v>41694</v>
      </c>
      <c r="C569" s="3">
        <f ca="1">OFFSET(InputPriceData!G$15,CalculationsAndCharts!$A569+$A$11,IF($C$7,8,0),1,1)</f>
        <v>114063900</v>
      </c>
      <c r="D569" s="4">
        <f ca="1">OFFSET(InputPriceData!C$15,CalculationsAndCharts!$A569+$A$11,IF($C$7,8,0),1,1)</f>
        <v>176.19</v>
      </c>
      <c r="E569" s="4">
        <f ca="1">OFFSET(InputPriceData!D$15,CalculationsAndCharts!$A569+$A$11,IF($C$7,8,0),1,1)</f>
        <v>177.97</v>
      </c>
      <c r="F569" s="4">
        <f ca="1">OFFSET(InputPriceData!E$15,CalculationsAndCharts!$A569+$A$11,IF($C$7,8,0),1,1)</f>
        <v>176.11</v>
      </c>
      <c r="G569" s="4">
        <f ca="1">OFFSET(InputPriceData!F$15,CalculationsAndCharts!$A569+$A$11,IF($C$7,8,0),1,1)</f>
        <v>176.79</v>
      </c>
      <c r="H569" s="342">
        <f t="shared" ca="1" si="66"/>
        <v>174.27188317009268</v>
      </c>
      <c r="I569" s="342">
        <f t="shared" ca="1" si="67"/>
        <v>173.77581318206933</v>
      </c>
      <c r="J569" s="340">
        <f t="shared" ca="1" si="68"/>
        <v>0.49606998802328067</v>
      </c>
      <c r="K569" s="170">
        <f t="shared" ca="1" si="64"/>
        <v>0.24608543301741784</v>
      </c>
      <c r="L569" s="341">
        <f t="shared" ca="1" si="65"/>
        <v>0.59121429647603319</v>
      </c>
      <c r="M569" s="341">
        <f t="shared" ca="1" si="69"/>
        <v>-0.59121429647603319</v>
      </c>
      <c r="N569" s="170"/>
      <c r="O569" s="340"/>
      <c r="P569" s="3">
        <f t="shared" ca="1" si="70"/>
        <v>114063900</v>
      </c>
      <c r="Q569" s="3" t="e">
        <f t="shared" ca="1" si="71"/>
        <v>#N/A</v>
      </c>
      <c r="S569" s="99"/>
      <c r="T569" s="350"/>
      <c r="U569" s="350"/>
      <c r="V569" s="349"/>
      <c r="W569" s="313"/>
      <c r="X569" s="302"/>
      <c r="Y569" s="211"/>
      <c r="Z569" s="320"/>
      <c r="AA569" s="246"/>
      <c r="AB569" s="125"/>
      <c r="AC569" s="125"/>
      <c r="AD569" s="125"/>
      <c r="AE569" s="125"/>
      <c r="AF569" s="125"/>
      <c r="AG569" s="125"/>
      <c r="AH569" s="125"/>
      <c r="AJ569" s="125"/>
      <c r="AK569" s="125"/>
      <c r="AM569" s="246"/>
      <c r="AO569" s="246"/>
      <c r="AP569" s="211"/>
      <c r="AQ569" s="211"/>
      <c r="AR569" s="199"/>
      <c r="AT569" s="225"/>
      <c r="AU569" s="225"/>
      <c r="AV569" s="225"/>
      <c r="AW569" s="99"/>
      <c r="AX569" s="199"/>
      <c r="AY569" s="199"/>
      <c r="AZ569" s="37"/>
      <c r="BA569" s="123"/>
      <c r="BB569" s="211"/>
      <c r="BC569" s="211"/>
      <c r="BD569" s="216"/>
      <c r="BE569" s="216"/>
      <c r="BF569" s="101"/>
      <c r="BG569" s="101"/>
      <c r="BH569" s="99"/>
    </row>
    <row r="570" spans="1:60" x14ac:dyDescent="0.25">
      <c r="A570">
        <v>538</v>
      </c>
      <c r="B570" s="61">
        <f ca="1">OFFSET(InputPriceData!B$15,CalculationsAndCharts!$A570+$A$11,0,1,1)</f>
        <v>41691</v>
      </c>
      <c r="C570" s="3">
        <f ca="1">OFFSET(InputPriceData!G$15,CalculationsAndCharts!$A570+$A$11,IF($C$7,8,0),1,1)</f>
        <v>118116400</v>
      </c>
      <c r="D570" s="4">
        <f ca="1">OFFSET(InputPriceData!C$15,CalculationsAndCharts!$A570+$A$11,IF($C$7,8,0),1,1)</f>
        <v>176.35</v>
      </c>
      <c r="E570" s="4">
        <f ca="1">OFFSET(InputPriceData!D$15,CalculationsAndCharts!$A570+$A$11,IF($C$7,8,0),1,1)</f>
        <v>176.77</v>
      </c>
      <c r="F570" s="4">
        <f ca="1">OFFSET(InputPriceData!E$15,CalculationsAndCharts!$A570+$A$11,IF($C$7,8,0),1,1)</f>
        <v>175.73</v>
      </c>
      <c r="G570" s="4">
        <f ca="1">OFFSET(InputPriceData!F$15,CalculationsAndCharts!$A570+$A$11,IF($C$7,8,0),1,1)</f>
        <v>175.81</v>
      </c>
      <c r="H570" s="342">
        <f t="shared" ca="1" si="66"/>
        <v>173.91215219439164</v>
      </c>
      <c r="I570" s="342">
        <f t="shared" ca="1" si="67"/>
        <v>173.50179619862109</v>
      </c>
      <c r="J570" s="340">
        <f t="shared" ca="1" si="68"/>
        <v>0.41035599577047183</v>
      </c>
      <c r="K570" s="170">
        <f t="shared" ca="1" si="64"/>
        <v>0.1683920432647755</v>
      </c>
      <c r="L570" s="341">
        <f t="shared" ca="1" si="65"/>
        <v>0.5960906543258977</v>
      </c>
      <c r="M570" s="341">
        <f t="shared" ca="1" si="69"/>
        <v>-0.5960906543258977</v>
      </c>
      <c r="N570" s="170"/>
      <c r="O570" s="340"/>
      <c r="P570" s="3" t="e">
        <f t="shared" ca="1" si="70"/>
        <v>#N/A</v>
      </c>
      <c r="Q570" s="3">
        <f t="shared" ca="1" si="71"/>
        <v>118116400</v>
      </c>
      <c r="S570" s="99"/>
      <c r="T570" s="350"/>
      <c r="U570" s="350"/>
      <c r="V570" s="349"/>
      <c r="W570" s="313"/>
      <c r="X570" s="302"/>
      <c r="Y570" s="211"/>
      <c r="Z570" s="320"/>
      <c r="AA570" s="246"/>
      <c r="AB570" s="125"/>
      <c r="AC570" s="125"/>
      <c r="AD570" s="125"/>
      <c r="AE570" s="125"/>
      <c r="AF570" s="125"/>
      <c r="AG570" s="125"/>
      <c r="AH570" s="125"/>
      <c r="AJ570" s="125"/>
      <c r="AK570" s="125"/>
      <c r="AM570" s="246"/>
      <c r="AO570" s="246"/>
      <c r="AP570" s="211"/>
      <c r="AQ570" s="211"/>
      <c r="AR570" s="199"/>
      <c r="AT570" s="225"/>
      <c r="AU570" s="225"/>
      <c r="AV570" s="225"/>
      <c r="AW570" s="99"/>
      <c r="AX570" s="199"/>
      <c r="AY570" s="199"/>
      <c r="AZ570" s="37"/>
      <c r="BA570" s="123"/>
      <c r="BB570" s="211"/>
      <c r="BC570" s="211"/>
      <c r="BD570" s="216"/>
      <c r="BE570" s="216"/>
      <c r="BF570" s="101"/>
      <c r="BG570" s="101"/>
      <c r="BH570" s="99"/>
    </row>
    <row r="571" spans="1:60" x14ac:dyDescent="0.25">
      <c r="A571">
        <v>539</v>
      </c>
      <c r="B571" s="61">
        <f ca="1">OFFSET(InputPriceData!B$15,CalculationsAndCharts!$A571+$A$11,0,1,1)</f>
        <v>41690</v>
      </c>
      <c r="C571" s="3">
        <f ca="1">OFFSET(InputPriceData!G$15,CalculationsAndCharts!$A571+$A$11,IF($C$7,8,0),1,1)</f>
        <v>104998100</v>
      </c>
      <c r="D571" s="4">
        <f ca="1">OFFSET(InputPriceData!C$15,CalculationsAndCharts!$A571+$A$11,IF($C$7,8,0),1,1)</f>
        <v>175.22</v>
      </c>
      <c r="E571" s="4">
        <f ca="1">OFFSET(InputPriceData!D$15,CalculationsAndCharts!$A571+$A$11,IF($C$7,8,0),1,1)</f>
        <v>176.41</v>
      </c>
      <c r="F571" s="4">
        <f ca="1">OFFSET(InputPriceData!E$15,CalculationsAndCharts!$A571+$A$11,IF($C$7,8,0),1,1)</f>
        <v>174.58</v>
      </c>
      <c r="G571" s="4">
        <f ca="1">OFFSET(InputPriceData!F$15,CalculationsAndCharts!$A571+$A$11,IF($C$7,8,0),1,1)</f>
        <v>176.01</v>
      </c>
      <c r="H571" s="342">
        <f t="shared" ca="1" si="66"/>
        <v>173.64103107930472</v>
      </c>
      <c r="I571" s="342">
        <f t="shared" ca="1" si="67"/>
        <v>173.29195948940483</v>
      </c>
      <c r="J571" s="340">
        <f t="shared" ca="1" si="68"/>
        <v>0.34907158989982107</v>
      </c>
      <c r="K571" s="170">
        <f t="shared" ca="1" si="64"/>
        <v>0.12185097487518887</v>
      </c>
      <c r="L571" s="341">
        <f t="shared" ca="1" si="65"/>
        <v>0.60293250341367977</v>
      </c>
      <c r="M571" s="341">
        <f t="shared" ca="1" si="69"/>
        <v>-0.60293250341367977</v>
      </c>
      <c r="N571" s="170"/>
      <c r="O571" s="340"/>
      <c r="P571" s="3">
        <f t="shared" ca="1" si="70"/>
        <v>104998100</v>
      </c>
      <c r="Q571" s="3" t="e">
        <f t="shared" ca="1" si="71"/>
        <v>#N/A</v>
      </c>
      <c r="S571" s="99"/>
      <c r="T571" s="350"/>
      <c r="U571" s="350"/>
      <c r="V571" s="349"/>
      <c r="W571" s="313"/>
      <c r="X571" s="302"/>
      <c r="Y571" s="211"/>
      <c r="Z571" s="320"/>
      <c r="AA571" s="246"/>
      <c r="AB571" s="125"/>
      <c r="AC571" s="125"/>
      <c r="AD571" s="125"/>
      <c r="AE571" s="125"/>
      <c r="AF571" s="125"/>
      <c r="AG571" s="125"/>
      <c r="AH571" s="125"/>
      <c r="AJ571" s="125"/>
      <c r="AK571" s="125"/>
      <c r="AM571" s="246"/>
      <c r="AO571" s="246"/>
      <c r="AP571" s="211"/>
      <c r="AQ571" s="211"/>
      <c r="AR571" s="199"/>
      <c r="AT571" s="225"/>
      <c r="AU571" s="225"/>
      <c r="AV571" s="225"/>
      <c r="AW571" s="99"/>
      <c r="AX571" s="199"/>
      <c r="AY571" s="199"/>
      <c r="AZ571" s="37"/>
      <c r="BA571" s="123"/>
      <c r="BB571" s="211"/>
      <c r="BC571" s="211"/>
      <c r="BD571" s="216"/>
      <c r="BE571" s="216"/>
      <c r="BF571" s="101"/>
      <c r="BG571" s="101"/>
      <c r="BH571" s="99"/>
    </row>
    <row r="572" spans="1:60" x14ac:dyDescent="0.25">
      <c r="A572">
        <v>540</v>
      </c>
      <c r="B572" s="61">
        <f ca="1">OFFSET(InputPriceData!B$15,CalculationsAndCharts!$A572+$A$11,0,1,1)</f>
        <v>41689</v>
      </c>
      <c r="C572" s="3">
        <f ca="1">OFFSET(InputPriceData!G$15,CalculationsAndCharts!$A572+$A$11,IF($C$7,8,0),1,1)</f>
        <v>126524300</v>
      </c>
      <c r="D572" s="4">
        <f ca="1">OFFSET(InputPriceData!C$15,CalculationsAndCharts!$A572+$A$11,IF($C$7,8,0),1,1)</f>
        <v>175.69</v>
      </c>
      <c r="E572" s="4">
        <f ca="1">OFFSET(InputPriceData!D$15,CalculationsAndCharts!$A572+$A$11,IF($C$7,8,0),1,1)</f>
        <v>176.83</v>
      </c>
      <c r="F572" s="4">
        <f ca="1">OFFSET(InputPriceData!E$15,CalculationsAndCharts!$A572+$A$11,IF($C$7,8,0),1,1)</f>
        <v>174.84</v>
      </c>
      <c r="G572" s="4">
        <f ca="1">OFFSET(InputPriceData!F$15,CalculationsAndCharts!$A572+$A$11,IF($C$7,8,0),1,1)</f>
        <v>174.98</v>
      </c>
      <c r="H572" s="342">
        <f t="shared" ca="1" si="66"/>
        <v>173.30260694777684</v>
      </c>
      <c r="I572" s="342">
        <f t="shared" ca="1" si="67"/>
        <v>173.04486489753256</v>
      </c>
      <c r="J572" s="340">
        <f t="shared" ca="1" si="68"/>
        <v>0.25774205024420743</v>
      </c>
      <c r="K572" s="170">
        <f t="shared" ca="1" si="64"/>
        <v>6.6430964464087555E-2</v>
      </c>
      <c r="L572" s="341">
        <f t="shared" ca="1" si="65"/>
        <v>0.61030735053536533</v>
      </c>
      <c r="M572" s="341">
        <f t="shared" ca="1" si="69"/>
        <v>-0.61030735053536533</v>
      </c>
      <c r="N572" s="170"/>
      <c r="O572" s="340"/>
      <c r="P572" s="3" t="e">
        <f t="shared" ca="1" si="70"/>
        <v>#N/A</v>
      </c>
      <c r="Q572" s="3">
        <f t="shared" ca="1" si="71"/>
        <v>126524300</v>
      </c>
      <c r="S572" s="99"/>
      <c r="T572" s="350"/>
      <c r="U572" s="350"/>
      <c r="V572" s="349"/>
      <c r="W572" s="313"/>
      <c r="X572" s="302"/>
      <c r="Y572" s="211"/>
      <c r="Z572" s="320"/>
      <c r="AA572" s="246"/>
      <c r="AB572" s="125"/>
      <c r="AC572" s="125"/>
      <c r="AD572" s="125"/>
      <c r="AE572" s="125"/>
      <c r="AF572" s="125"/>
      <c r="AG572" s="125"/>
      <c r="AH572" s="125"/>
      <c r="AJ572" s="125"/>
      <c r="AK572" s="125"/>
      <c r="AM572" s="246"/>
      <c r="AO572" s="246"/>
      <c r="AP572" s="211"/>
      <c r="AQ572" s="211"/>
      <c r="AR572" s="199"/>
      <c r="AT572" s="225"/>
      <c r="AU572" s="225"/>
      <c r="AV572" s="225"/>
      <c r="AW572" s="99"/>
      <c r="AX572" s="199"/>
      <c r="AY572" s="199"/>
      <c r="AZ572" s="37"/>
      <c r="BA572" s="123"/>
      <c r="BB572" s="211"/>
      <c r="BC572" s="211"/>
      <c r="BD572" s="216"/>
      <c r="BE572" s="216"/>
      <c r="BF572" s="101"/>
      <c r="BG572" s="101"/>
      <c r="BH572" s="99"/>
    </row>
    <row r="573" spans="1:60" x14ac:dyDescent="0.25">
      <c r="A573">
        <v>541</v>
      </c>
      <c r="B573" s="61">
        <f ca="1">OFFSET(InputPriceData!B$15,CalculationsAndCharts!$A573+$A$11,0,1,1)</f>
        <v>41688</v>
      </c>
      <c r="C573" s="3">
        <f ca="1">OFFSET(InputPriceData!G$15,CalculationsAndCharts!$A573+$A$11,IF($C$7,8,0),1,1)</f>
        <v>80460900</v>
      </c>
      <c r="D573" s="4">
        <f ca="1">OFFSET(InputPriceData!C$15,CalculationsAndCharts!$A573+$A$11,IF($C$7,8,0),1,1)</f>
        <v>176.09</v>
      </c>
      <c r="E573" s="4">
        <f ca="1">OFFSET(InputPriceData!D$15,CalculationsAndCharts!$A573+$A$11,IF($C$7,8,0),1,1)</f>
        <v>176.39</v>
      </c>
      <c r="F573" s="4">
        <f ca="1">OFFSET(InputPriceData!E$15,CalculationsAndCharts!$A573+$A$11,IF($C$7,8,0),1,1)</f>
        <v>175.58</v>
      </c>
      <c r="G573" s="4">
        <f ca="1">OFFSET(InputPriceData!F$15,CalculationsAndCharts!$A573+$A$11,IF($C$7,8,0),1,1)</f>
        <v>176.15</v>
      </c>
      <c r="H573" s="342">
        <f t="shared" ca="1" si="66"/>
        <v>173.06297936888782</v>
      </c>
      <c r="I573" s="342">
        <f t="shared" ca="1" si="67"/>
        <v>172.86894352458097</v>
      </c>
      <c r="J573" s="340">
        <f t="shared" ca="1" si="68"/>
        <v>0.19403584430676435</v>
      </c>
      <c r="K573" s="170">
        <f t="shared" ca="1" si="64"/>
        <v>3.7649908875838897E-2</v>
      </c>
      <c r="L573" s="341">
        <f t="shared" ca="1" si="65"/>
        <v>0.61862228333675306</v>
      </c>
      <c r="M573" s="341">
        <f t="shared" ca="1" si="69"/>
        <v>-0.61862228333675306</v>
      </c>
      <c r="N573" s="170"/>
      <c r="O573" s="340"/>
      <c r="P573" s="3">
        <f t="shared" ca="1" si="70"/>
        <v>80460900</v>
      </c>
      <c r="Q573" s="3" t="e">
        <f t="shared" ca="1" si="71"/>
        <v>#N/A</v>
      </c>
      <c r="S573" s="99"/>
      <c r="T573" s="350"/>
      <c r="U573" s="350"/>
      <c r="V573" s="349"/>
      <c r="W573" s="313"/>
      <c r="X573" s="302"/>
      <c r="Y573" s="211"/>
      <c r="Z573" s="320"/>
      <c r="AA573" s="246"/>
      <c r="AB573" s="125"/>
      <c r="AC573" s="125"/>
      <c r="AD573" s="125"/>
      <c r="AE573" s="125"/>
      <c r="AF573" s="125"/>
      <c r="AG573" s="125"/>
      <c r="AH573" s="125"/>
      <c r="AJ573" s="125"/>
      <c r="AK573" s="125"/>
      <c r="AM573" s="246"/>
      <c r="AO573" s="246"/>
      <c r="AP573" s="211"/>
      <c r="AQ573" s="211"/>
      <c r="AR573" s="199"/>
      <c r="AT573" s="225"/>
      <c r="AU573" s="225"/>
      <c r="AV573" s="225"/>
      <c r="AW573" s="99"/>
      <c r="AX573" s="199"/>
      <c r="AY573" s="199"/>
      <c r="AZ573" s="37"/>
      <c r="BA573" s="123"/>
      <c r="BB573" s="211"/>
      <c r="BC573" s="211"/>
      <c r="BD573" s="216"/>
      <c r="BE573" s="216"/>
      <c r="BF573" s="101"/>
      <c r="BG573" s="101"/>
      <c r="BH573" s="99"/>
    </row>
    <row r="574" spans="1:60" x14ac:dyDescent="0.25">
      <c r="A574">
        <v>542</v>
      </c>
      <c r="B574" s="61">
        <f ca="1">OFFSET(InputPriceData!B$15,CalculationsAndCharts!$A574+$A$11,0,1,1)</f>
        <v>41684</v>
      </c>
      <c r="C574" s="3">
        <f ca="1">OFFSET(InputPriceData!G$15,CalculationsAndCharts!$A574+$A$11,IF($C$7,8,0),1,1)</f>
        <v>96498400</v>
      </c>
      <c r="D574" s="4">
        <f ca="1">OFFSET(InputPriceData!C$15,CalculationsAndCharts!$A574+$A$11,IF($C$7,8,0),1,1)</f>
        <v>174.81</v>
      </c>
      <c r="E574" s="4">
        <f ca="1">OFFSET(InputPriceData!D$15,CalculationsAndCharts!$A574+$A$11,IF($C$7,8,0),1,1)</f>
        <v>176.26</v>
      </c>
      <c r="F574" s="4">
        <f ca="1">OFFSET(InputPriceData!E$15,CalculationsAndCharts!$A574+$A$11,IF($C$7,8,0),1,1)</f>
        <v>174.65</v>
      </c>
      <c r="G574" s="4">
        <f ca="1">OFFSET(InputPriceData!F$15,CalculationsAndCharts!$A574+$A$11,IF($C$7,8,0),1,1)</f>
        <v>175.94</v>
      </c>
      <c r="H574" s="342">
        <f t="shared" ca="1" si="66"/>
        <v>172.62197642158608</v>
      </c>
      <c r="I574" s="342">
        <f t="shared" ca="1" si="67"/>
        <v>172.57066566317923</v>
      </c>
      <c r="J574" s="340">
        <f t="shared" ca="1" si="68"/>
        <v>5.1310758406746232E-2</v>
      </c>
      <c r="K574" s="170">
        <f t="shared" ca="1" si="64"/>
        <v>2.6327939282754791E-3</v>
      </c>
      <c r="L574" s="341">
        <f t="shared" ca="1" si="65"/>
        <v>0.62974084780751094</v>
      </c>
      <c r="M574" s="341">
        <f t="shared" ca="1" si="69"/>
        <v>-0.62974084780751094</v>
      </c>
      <c r="N574" s="170"/>
      <c r="O574" s="340"/>
      <c r="P574" s="3">
        <f t="shared" ca="1" si="70"/>
        <v>96498400</v>
      </c>
      <c r="Q574" s="3" t="e">
        <f t="shared" ca="1" si="71"/>
        <v>#N/A</v>
      </c>
      <c r="S574" s="99"/>
      <c r="T574" s="350"/>
      <c r="U574" s="350"/>
      <c r="V574" s="349"/>
      <c r="W574" s="313"/>
      <c r="X574" s="302"/>
      <c r="Y574" s="211"/>
      <c r="Z574" s="320"/>
      <c r="AA574" s="246"/>
      <c r="AB574" s="125"/>
      <c r="AC574" s="125"/>
      <c r="AD574" s="125"/>
      <c r="AE574" s="125"/>
      <c r="AF574" s="125"/>
      <c r="AG574" s="125"/>
      <c r="AH574" s="125"/>
      <c r="AJ574" s="125"/>
      <c r="AK574" s="125"/>
      <c r="AM574" s="246"/>
      <c r="AO574" s="246"/>
      <c r="AP574" s="211"/>
      <c r="AQ574" s="211"/>
      <c r="AR574" s="199"/>
      <c r="AT574" s="225"/>
      <c r="AU574" s="225"/>
      <c r="AV574" s="225"/>
      <c r="AW574" s="99"/>
      <c r="AX574" s="199"/>
      <c r="AY574" s="199"/>
      <c r="AZ574" s="37"/>
      <c r="BA574" s="123"/>
      <c r="BB574" s="211"/>
      <c r="BC574" s="211"/>
      <c r="BD574" s="216"/>
      <c r="BE574" s="216"/>
      <c r="BF574" s="101"/>
      <c r="BG574" s="101"/>
      <c r="BH574" s="99"/>
    </row>
    <row r="575" spans="1:60" x14ac:dyDescent="0.25">
      <c r="A575">
        <v>543</v>
      </c>
      <c r="B575" s="61">
        <f ca="1">OFFSET(InputPriceData!B$15,CalculationsAndCharts!$A575+$A$11,0,1,1)</f>
        <v>41683</v>
      </c>
      <c r="C575" s="3">
        <f ca="1">OFFSET(InputPriceData!G$15,CalculationsAndCharts!$A575+$A$11,IF($C$7,8,0),1,1)</f>
        <v>100542200</v>
      </c>
      <c r="D575" s="4">
        <f ca="1">OFFSET(InputPriceData!C$15,CalculationsAndCharts!$A575+$A$11,IF($C$7,8,0),1,1)</f>
        <v>172.9</v>
      </c>
      <c r="E575" s="4">
        <f ca="1">OFFSET(InputPriceData!D$15,CalculationsAndCharts!$A575+$A$11,IF($C$7,8,0),1,1)</f>
        <v>175.15</v>
      </c>
      <c r="F575" s="4">
        <f ca="1">OFFSET(InputPriceData!E$15,CalculationsAndCharts!$A575+$A$11,IF($C$7,8,0),1,1)</f>
        <v>172.89</v>
      </c>
      <c r="G575" s="4">
        <f ca="1">OFFSET(InputPriceData!F$15,CalculationsAndCharts!$A575+$A$11,IF($C$7,8,0),1,1)</f>
        <v>174.97</v>
      </c>
      <c r="H575" s="342">
        <f t="shared" ca="1" si="66"/>
        <v>172.14797305324123</v>
      </c>
      <c r="I575" s="342">
        <f t="shared" ca="1" si="67"/>
        <v>172.26436254165009</v>
      </c>
      <c r="J575" s="340">
        <f t="shared" ca="1" si="68"/>
        <v>-0.11638948840894836</v>
      </c>
      <c r="K575" s="170">
        <f t="shared" ca="1" si="64"/>
        <v>1.3546513012096724E-2</v>
      </c>
      <c r="L575" s="341">
        <f t="shared" ca="1" si="65"/>
        <v>0.6431259519366358</v>
      </c>
      <c r="M575" s="341">
        <f t="shared" ca="1" si="69"/>
        <v>-0.6431259519366358</v>
      </c>
      <c r="N575" s="170"/>
      <c r="O575" s="340"/>
      <c r="P575" s="3">
        <f t="shared" ca="1" si="70"/>
        <v>100542200</v>
      </c>
      <c r="Q575" s="3" t="e">
        <f t="shared" ca="1" si="71"/>
        <v>#N/A</v>
      </c>
      <c r="S575" s="99"/>
      <c r="T575" s="350"/>
      <c r="U575" s="350"/>
      <c r="V575" s="349"/>
      <c r="W575" s="313"/>
      <c r="X575" s="302"/>
      <c r="Y575" s="211"/>
      <c r="Z575" s="320"/>
      <c r="AA575" s="246"/>
      <c r="AB575" s="125"/>
      <c r="AC575" s="125"/>
      <c r="AD575" s="125"/>
      <c r="AE575" s="125"/>
      <c r="AF575" s="125"/>
      <c r="AG575" s="125"/>
      <c r="AH575" s="125"/>
      <c r="AJ575" s="125"/>
      <c r="AK575" s="125"/>
      <c r="AM575" s="246"/>
      <c r="AO575" s="246"/>
      <c r="AP575" s="211"/>
      <c r="AQ575" s="211"/>
      <c r="AR575" s="199"/>
      <c r="AT575" s="225"/>
      <c r="AU575" s="225"/>
      <c r="AV575" s="225"/>
      <c r="AW575" s="99"/>
      <c r="AX575" s="199"/>
      <c r="AY575" s="199"/>
      <c r="AZ575" s="37"/>
      <c r="BA575" s="123"/>
      <c r="BB575" s="211"/>
      <c r="BC575" s="211"/>
      <c r="BD575" s="216"/>
      <c r="BE575" s="216"/>
      <c r="BF575" s="101"/>
      <c r="BG575" s="101"/>
      <c r="BH575" s="99"/>
    </row>
    <row r="576" spans="1:60" x14ac:dyDescent="0.25">
      <c r="A576">
        <v>544</v>
      </c>
      <c r="B576" s="61">
        <f ca="1">OFFSET(InputPriceData!B$15,CalculationsAndCharts!$A576+$A$11,0,1,1)</f>
        <v>41682</v>
      </c>
      <c r="C576" s="3">
        <f ca="1">OFFSET(InputPriceData!G$15,CalculationsAndCharts!$A576+$A$11,IF($C$7,8,0),1,1)</f>
        <v>94717700</v>
      </c>
      <c r="D576" s="4">
        <f ca="1">OFFSET(InputPriceData!C$15,CalculationsAndCharts!$A576+$A$11,IF($C$7,8,0),1,1)</f>
        <v>174.24</v>
      </c>
      <c r="E576" s="4">
        <f ca="1">OFFSET(InputPriceData!D$15,CalculationsAndCharts!$A576+$A$11,IF($C$7,8,0),1,1)</f>
        <v>174.8</v>
      </c>
      <c r="F576" s="4">
        <f ca="1">OFFSET(InputPriceData!E$15,CalculationsAndCharts!$A576+$A$11,IF($C$7,8,0),1,1)</f>
        <v>173.73</v>
      </c>
      <c r="G576" s="4">
        <f ca="1">OFFSET(InputPriceData!F$15,CalculationsAndCharts!$A576+$A$11,IF($C$7,8,0),1,1)</f>
        <v>174.07</v>
      </c>
      <c r="H576" s="342">
        <f t="shared" ca="1" si="66"/>
        <v>171.74482634656141</v>
      </c>
      <c r="I576" s="342">
        <f t="shared" ca="1" si="67"/>
        <v>172.01839549998192</v>
      </c>
      <c r="J576" s="340">
        <f t="shared" ca="1" si="68"/>
        <v>-0.27356915342060656</v>
      </c>
      <c r="K576" s="170">
        <f t="shared" ca="1" si="64"/>
        <v>7.4840081703267364E-2</v>
      </c>
      <c r="L576" s="341">
        <f t="shared" ca="1" si="65"/>
        <v>0.65820719358426316</v>
      </c>
      <c r="M576" s="341">
        <f t="shared" ca="1" si="69"/>
        <v>-0.65820719358426316</v>
      </c>
      <c r="N576" s="170"/>
      <c r="O576" s="340"/>
      <c r="P576" s="3" t="e">
        <f t="shared" ca="1" si="70"/>
        <v>#N/A</v>
      </c>
      <c r="Q576" s="3">
        <f t="shared" ca="1" si="71"/>
        <v>94717700</v>
      </c>
      <c r="S576" s="99"/>
      <c r="T576" s="350"/>
      <c r="U576" s="350"/>
      <c r="V576" s="349"/>
      <c r="W576" s="313"/>
      <c r="X576" s="302"/>
      <c r="Y576" s="211"/>
      <c r="Z576" s="320"/>
      <c r="AA576" s="246"/>
      <c r="AB576" s="125"/>
      <c r="AC576" s="125"/>
      <c r="AD576" s="125"/>
      <c r="AE576" s="125"/>
      <c r="AF576" s="125"/>
      <c r="AG576" s="125"/>
      <c r="AH576" s="125"/>
      <c r="AJ576" s="125"/>
      <c r="AK576" s="125"/>
      <c r="AM576" s="246"/>
      <c r="AO576" s="246"/>
      <c r="AP576" s="211"/>
      <c r="AQ576" s="211"/>
      <c r="AR576" s="199"/>
      <c r="AT576" s="225"/>
      <c r="AU576" s="225"/>
      <c r="AV576" s="225"/>
      <c r="AW576" s="99"/>
      <c r="AX576" s="199"/>
      <c r="AY576" s="199"/>
      <c r="AZ576" s="37"/>
      <c r="BA576" s="123"/>
      <c r="BB576" s="211"/>
      <c r="BC576" s="211"/>
      <c r="BD576" s="216"/>
      <c r="BE576" s="216"/>
      <c r="BF576" s="101"/>
      <c r="BG576" s="101"/>
      <c r="BH576" s="99"/>
    </row>
    <row r="577" spans="1:60" x14ac:dyDescent="0.25">
      <c r="A577">
        <v>545</v>
      </c>
      <c r="B577" s="61">
        <f ca="1">OFFSET(InputPriceData!B$15,CalculationsAndCharts!$A577+$A$11,0,1,1)</f>
        <v>41681</v>
      </c>
      <c r="C577" s="3">
        <f ca="1">OFFSET(InputPriceData!G$15,CalculationsAndCharts!$A577+$A$11,IF($C$7,8,0),1,1)</f>
        <v>117814100</v>
      </c>
      <c r="D577" s="4">
        <f ca="1">OFFSET(InputPriceData!C$15,CalculationsAndCharts!$A577+$A$11,IF($C$7,8,0),1,1)</f>
        <v>172.25</v>
      </c>
      <c r="E577" s="4">
        <f ca="1">OFFSET(InputPriceData!D$15,CalculationsAndCharts!$A577+$A$11,IF($C$7,8,0),1,1)</f>
        <v>174.43</v>
      </c>
      <c r="F577" s="4">
        <f ca="1">OFFSET(InputPriceData!E$15,CalculationsAndCharts!$A577+$A$11,IF($C$7,8,0),1,1)</f>
        <v>172.13</v>
      </c>
      <c r="G577" s="4">
        <f ca="1">OFFSET(InputPriceData!F$15,CalculationsAndCharts!$A577+$A$11,IF($C$7,8,0),1,1)</f>
        <v>173.99</v>
      </c>
      <c r="H577" s="342">
        <f t="shared" ca="1" si="66"/>
        <v>171.41265868178448</v>
      </c>
      <c r="I577" s="342">
        <f t="shared" ca="1" si="67"/>
        <v>171.8318859999803</v>
      </c>
      <c r="J577" s="340">
        <f t="shared" ca="1" si="68"/>
        <v>-0.41922731819591319</v>
      </c>
      <c r="K577" s="170">
        <f t="shared" ca="1" si="64"/>
        <v>0.17575154432173745</v>
      </c>
      <c r="L577" s="341">
        <f t="shared" ca="1" si="65"/>
        <v>0.67323808024436316</v>
      </c>
      <c r="M577" s="341">
        <f t="shared" ca="1" si="69"/>
        <v>-0.67323808024436316</v>
      </c>
      <c r="N577" s="170"/>
      <c r="O577" s="340"/>
      <c r="P577" s="3">
        <f t="shared" ca="1" si="70"/>
        <v>117814100</v>
      </c>
      <c r="Q577" s="3" t="e">
        <f t="shared" ca="1" si="71"/>
        <v>#N/A</v>
      </c>
      <c r="S577" s="99"/>
      <c r="T577" s="350"/>
      <c r="U577" s="350"/>
      <c r="V577" s="349"/>
      <c r="W577" s="313"/>
      <c r="X577" s="302"/>
      <c r="Y577" s="211"/>
      <c r="Z577" s="320"/>
      <c r="AA577" s="246"/>
      <c r="AB577" s="125"/>
      <c r="AC577" s="125"/>
      <c r="AD577" s="125"/>
      <c r="AE577" s="125"/>
      <c r="AF577" s="125"/>
      <c r="AG577" s="125"/>
      <c r="AH577" s="125"/>
      <c r="AJ577" s="125"/>
      <c r="AK577" s="125"/>
      <c r="AM577" s="246"/>
      <c r="AO577" s="246"/>
      <c r="AP577" s="211"/>
      <c r="AQ577" s="211"/>
      <c r="AR577" s="199"/>
      <c r="AT577" s="225"/>
      <c r="AU577" s="225"/>
      <c r="AV577" s="225"/>
      <c r="AW577" s="99"/>
      <c r="AX577" s="199"/>
      <c r="AY577" s="199"/>
      <c r="AZ577" s="37"/>
      <c r="BA577" s="123"/>
      <c r="BB577" s="211"/>
      <c r="BC577" s="211"/>
      <c r="BD577" s="216"/>
      <c r="BE577" s="216"/>
      <c r="BF577" s="101"/>
      <c r="BG577" s="101"/>
      <c r="BH577" s="99"/>
    </row>
    <row r="578" spans="1:60" x14ac:dyDescent="0.25">
      <c r="A578">
        <v>546</v>
      </c>
      <c r="B578" s="61">
        <f ca="1">OFFSET(InputPriceData!B$15,CalculationsAndCharts!$A578+$A$11,0,1,1)</f>
        <v>41680</v>
      </c>
      <c r="C578" s="3">
        <f ca="1">OFFSET(InputPriceData!G$15,CalculationsAndCharts!$A578+$A$11,IF($C$7,8,0),1,1)</f>
        <v>92218800</v>
      </c>
      <c r="D578" s="4">
        <f ca="1">OFFSET(InputPriceData!C$15,CalculationsAndCharts!$A578+$A$11,IF($C$7,8,0),1,1)</f>
        <v>171.81</v>
      </c>
      <c r="E578" s="4">
        <f ca="1">OFFSET(InputPriceData!D$15,CalculationsAndCharts!$A578+$A$11,IF($C$7,8,0),1,1)</f>
        <v>172.16</v>
      </c>
      <c r="F578" s="4">
        <f ca="1">OFFSET(InputPriceData!E$15,CalculationsAndCharts!$A578+$A$11,IF($C$7,8,0),1,1)</f>
        <v>171.34</v>
      </c>
      <c r="G578" s="4">
        <f ca="1">OFFSET(InputPriceData!F$15,CalculationsAndCharts!$A578+$A$11,IF($C$7,8,0),1,1)</f>
        <v>172.1</v>
      </c>
      <c r="H578" s="342">
        <f t="shared" ca="1" si="66"/>
        <v>171.04446706489654</v>
      </c>
      <c r="I578" s="342">
        <f t="shared" ca="1" si="67"/>
        <v>171.63569381816032</v>
      </c>
      <c r="J578" s="340">
        <f t="shared" ca="1" si="68"/>
        <v>-0.59122675326388141</v>
      </c>
      <c r="K578" s="170">
        <f t="shared" ca="1" si="64"/>
        <v>0.34954907377495048</v>
      </c>
      <c r="L578" s="341">
        <f t="shared" ca="1" si="65"/>
        <v>0.68687029478147643</v>
      </c>
      <c r="M578" s="341">
        <f t="shared" ca="1" si="69"/>
        <v>-0.68687029478147643</v>
      </c>
      <c r="N578" s="170"/>
      <c r="O578" s="340"/>
      <c r="P578" s="3">
        <f t="shared" ca="1" si="70"/>
        <v>92218800</v>
      </c>
      <c r="Q578" s="3" t="e">
        <f t="shared" ca="1" si="71"/>
        <v>#N/A</v>
      </c>
      <c r="S578" s="99"/>
      <c r="T578" s="350"/>
      <c r="U578" s="350"/>
      <c r="V578" s="349"/>
      <c r="W578" s="313"/>
      <c r="X578" s="302"/>
      <c r="Y578" s="211"/>
      <c r="Z578" s="320"/>
      <c r="AA578" s="246"/>
      <c r="AB578" s="125"/>
      <c r="AC578" s="125"/>
      <c r="AD578" s="125"/>
      <c r="AE578" s="125"/>
      <c r="AF578" s="125"/>
      <c r="AG578" s="125"/>
      <c r="AH578" s="125"/>
      <c r="AJ578" s="125"/>
      <c r="AK578" s="125"/>
      <c r="AM578" s="246"/>
      <c r="AO578" s="246"/>
      <c r="AP578" s="211"/>
      <c r="AQ578" s="211"/>
      <c r="AR578" s="199"/>
      <c r="AT578" s="225"/>
      <c r="AU578" s="225"/>
      <c r="AV578" s="225"/>
      <c r="AW578" s="99"/>
      <c r="AX578" s="199"/>
      <c r="AY578" s="199"/>
      <c r="AZ578" s="37"/>
      <c r="BA578" s="123"/>
      <c r="BB578" s="211"/>
      <c r="BC578" s="211"/>
      <c r="BD578" s="216"/>
      <c r="BE578" s="216"/>
      <c r="BF578" s="101"/>
      <c r="BG578" s="101"/>
      <c r="BH578" s="99"/>
    </row>
    <row r="579" spans="1:60" x14ac:dyDescent="0.25">
      <c r="A579">
        <v>547</v>
      </c>
      <c r="B579" s="61">
        <f ca="1">OFFSET(InputPriceData!B$15,CalculationsAndCharts!$A579+$A$11,0,1,1)</f>
        <v>41677</v>
      </c>
      <c r="C579" s="3">
        <f ca="1">OFFSET(InputPriceData!G$15,CalculationsAndCharts!$A579+$A$11,IF($C$7,8,0),1,1)</f>
        <v>170787200</v>
      </c>
      <c r="D579" s="4">
        <f ca="1">OFFSET(InputPriceData!C$15,CalculationsAndCharts!$A579+$A$11,IF($C$7,8,0),1,1)</f>
        <v>170.48</v>
      </c>
      <c r="E579" s="4">
        <f ca="1">OFFSET(InputPriceData!D$15,CalculationsAndCharts!$A579+$A$11,IF($C$7,8,0),1,1)</f>
        <v>171.97</v>
      </c>
      <c r="F579" s="4">
        <f ca="1">OFFSET(InputPriceData!E$15,CalculationsAndCharts!$A579+$A$11,IF($C$7,8,0),1,1)</f>
        <v>169.92</v>
      </c>
      <c r="G579" s="4">
        <f ca="1">OFFSET(InputPriceData!F$15,CalculationsAndCharts!$A579+$A$11,IF($C$7,8,0),1,1)</f>
        <v>171.79</v>
      </c>
      <c r="H579" s="342">
        <f t="shared" ca="1" si="66"/>
        <v>170.89367664559606</v>
      </c>
      <c r="I579" s="342">
        <f t="shared" ca="1" si="67"/>
        <v>171.59348416526581</v>
      </c>
      <c r="J579" s="340">
        <f t="shared" ca="1" si="68"/>
        <v>-0.69980751966986898</v>
      </c>
      <c r="K579" s="170">
        <f t="shared" ca="1" si="64"/>
        <v>0.48973056458649405</v>
      </c>
      <c r="L579" s="341">
        <f t="shared" ca="1" si="65"/>
        <v>0.6976442794746669</v>
      </c>
      <c r="M579" s="341">
        <f t="shared" ca="1" si="69"/>
        <v>-0.6976442794746669</v>
      </c>
      <c r="N579" s="170"/>
      <c r="O579" s="340"/>
      <c r="P579" s="3">
        <f t="shared" ca="1" si="70"/>
        <v>170787200</v>
      </c>
      <c r="Q579" s="3" t="e">
        <f t="shared" ca="1" si="71"/>
        <v>#N/A</v>
      </c>
      <c r="S579" s="99"/>
      <c r="T579" s="350"/>
      <c r="U579" s="350"/>
      <c r="V579" s="349"/>
      <c r="W579" s="313"/>
      <c r="X579" s="302"/>
      <c r="Y579" s="211"/>
      <c r="Z579" s="320"/>
      <c r="AA579" s="246"/>
      <c r="AB579" s="125"/>
      <c r="AC579" s="125"/>
      <c r="AD579" s="125"/>
      <c r="AE579" s="125"/>
      <c r="AF579" s="125"/>
      <c r="AG579" s="125"/>
      <c r="AH579" s="125"/>
      <c r="AJ579" s="125"/>
      <c r="AK579" s="125"/>
      <c r="AM579" s="246"/>
      <c r="AO579" s="246"/>
      <c r="AP579" s="211"/>
      <c r="AQ579" s="211"/>
      <c r="AR579" s="199"/>
      <c r="AT579" s="225"/>
      <c r="AU579" s="225"/>
      <c r="AV579" s="225"/>
      <c r="AW579" s="99"/>
      <c r="AX579" s="199"/>
      <c r="AY579" s="199"/>
      <c r="AZ579" s="37"/>
      <c r="BA579" s="123"/>
      <c r="BB579" s="211"/>
      <c r="BC579" s="211"/>
      <c r="BD579" s="216"/>
      <c r="BE579" s="216"/>
      <c r="BF579" s="101"/>
      <c r="BG579" s="101"/>
      <c r="BH579" s="99"/>
    </row>
    <row r="580" spans="1:60" x14ac:dyDescent="0.25">
      <c r="A580">
        <v>548</v>
      </c>
      <c r="B580" s="61">
        <f ca="1">OFFSET(InputPriceData!B$15,CalculationsAndCharts!$A580+$A$11,0,1,1)</f>
        <v>41676</v>
      </c>
      <c r="C580" s="3">
        <f ca="1">OFFSET(InputPriceData!G$15,CalculationsAndCharts!$A580+$A$11,IF($C$7,8,0),1,1)</f>
        <v>132877600</v>
      </c>
      <c r="D580" s="4">
        <f ca="1">OFFSET(InputPriceData!C$15,CalculationsAndCharts!$A580+$A$11,IF($C$7,8,0),1,1)</f>
        <v>167.87</v>
      </c>
      <c r="E580" s="4">
        <f ca="1">OFFSET(InputPriceData!D$15,CalculationsAndCharts!$A580+$A$11,IF($C$7,8,0),1,1)</f>
        <v>169.68</v>
      </c>
      <c r="F580" s="4">
        <f ca="1">OFFSET(InputPriceData!E$15,CalculationsAndCharts!$A580+$A$11,IF($C$7,8,0),1,1)</f>
        <v>167.52</v>
      </c>
      <c r="G580" s="4">
        <f ca="1">OFFSET(InputPriceData!F$15,CalculationsAndCharts!$A580+$A$11,IF($C$7,8,0),1,1)</f>
        <v>169.68</v>
      </c>
      <c r="H580" s="342">
        <f t="shared" ca="1" si="66"/>
        <v>170.76563045210978</v>
      </c>
      <c r="I580" s="342">
        <f t="shared" ca="1" si="67"/>
        <v>171.57561908938089</v>
      </c>
      <c r="J580" s="340">
        <f t="shared" ca="1" si="68"/>
        <v>-0.80998863727123083</v>
      </c>
      <c r="K580" s="170">
        <f t="shared" ca="1" si="64"/>
        <v>0.65608159250850551</v>
      </c>
      <c r="L580" s="341">
        <f t="shared" ca="1" si="65"/>
        <v>0.70638541625234574</v>
      </c>
      <c r="M580" s="341">
        <f t="shared" ca="1" si="69"/>
        <v>-0.70638541625234574</v>
      </c>
      <c r="N580" s="170"/>
      <c r="O580" s="340"/>
      <c r="P580" s="3">
        <f t="shared" ca="1" si="70"/>
        <v>132877600</v>
      </c>
      <c r="Q580" s="3" t="e">
        <f t="shared" ca="1" si="71"/>
        <v>#N/A</v>
      </c>
      <c r="S580" s="99"/>
      <c r="T580" s="350"/>
      <c r="U580" s="350"/>
      <c r="V580" s="349"/>
      <c r="W580" s="313"/>
      <c r="X580" s="302"/>
      <c r="Y580" s="211"/>
      <c r="Z580" s="320"/>
      <c r="AA580" s="246"/>
      <c r="AB580" s="125"/>
      <c r="AC580" s="125"/>
      <c r="AD580" s="125"/>
      <c r="AE580" s="125"/>
      <c r="AF580" s="125"/>
      <c r="AG580" s="125"/>
      <c r="AH580" s="125"/>
      <c r="AJ580" s="125"/>
      <c r="AK580" s="125"/>
      <c r="AM580" s="246"/>
      <c r="AO580" s="246"/>
      <c r="AP580" s="211"/>
      <c r="AQ580" s="211"/>
      <c r="AR580" s="199"/>
      <c r="AT580" s="225"/>
      <c r="AU580" s="225"/>
      <c r="AV580" s="225"/>
      <c r="AW580" s="99"/>
      <c r="AX580" s="199"/>
      <c r="AY580" s="199"/>
      <c r="AZ580" s="37"/>
      <c r="BA580" s="123"/>
      <c r="BB580" s="211"/>
      <c r="BC580" s="211"/>
      <c r="BD580" s="216"/>
      <c r="BE580" s="216"/>
      <c r="BF580" s="101"/>
      <c r="BG580" s="101"/>
      <c r="BH580" s="99"/>
    </row>
    <row r="581" spans="1:60" x14ac:dyDescent="0.25">
      <c r="A581">
        <v>549</v>
      </c>
      <c r="B581" s="61">
        <f ca="1">OFFSET(InputPriceData!B$15,CalculationsAndCharts!$A581+$A$11,0,1,1)</f>
        <v>41675</v>
      </c>
      <c r="C581" s="3">
        <f ca="1">OFFSET(InputPriceData!G$15,CalculationsAndCharts!$A581+$A$11,IF($C$7,8,0),1,1)</f>
        <v>164230500</v>
      </c>
      <c r="D581" s="4">
        <f ca="1">OFFSET(InputPriceData!C$15,CalculationsAndCharts!$A581+$A$11,IF($C$7,8,0),1,1)</f>
        <v>167.1</v>
      </c>
      <c r="E581" s="4">
        <f ca="1">OFFSET(InputPriceData!D$15,CalculationsAndCharts!$A581+$A$11,IF($C$7,8,0),1,1)</f>
        <v>167.85</v>
      </c>
      <c r="F581" s="4">
        <f ca="1">OFFSET(InputPriceData!E$15,CalculationsAndCharts!$A581+$A$11,IF($C$7,8,0),1,1)</f>
        <v>166.08</v>
      </c>
      <c r="G581" s="4">
        <f ca="1">OFFSET(InputPriceData!F$15,CalculationsAndCharts!$A581+$A$11,IF($C$7,8,0),1,1)</f>
        <v>167.48</v>
      </c>
      <c r="H581" s="342">
        <f t="shared" ca="1" si="66"/>
        <v>170.92072051669686</v>
      </c>
      <c r="I581" s="342">
        <f t="shared" ca="1" si="67"/>
        <v>171.74794809750645</v>
      </c>
      <c r="J581" s="340">
        <f t="shared" ca="1" si="68"/>
        <v>-0.82722758080966707</v>
      </c>
      <c r="K581" s="170">
        <f t="shared" ca="1" si="64"/>
        <v>0.68430547045221424</v>
      </c>
      <c r="L581" s="341">
        <f t="shared" ca="1" si="65"/>
        <v>0.71250429803087945</v>
      </c>
      <c r="M581" s="341">
        <f t="shared" ca="1" si="69"/>
        <v>-0.71250429803087945</v>
      </c>
      <c r="N581" s="170"/>
      <c r="O581" s="340"/>
      <c r="P581" s="3">
        <f t="shared" ca="1" si="70"/>
        <v>164230500</v>
      </c>
      <c r="Q581" s="3" t="e">
        <f t="shared" ca="1" si="71"/>
        <v>#N/A</v>
      </c>
      <c r="S581" s="99"/>
      <c r="T581" s="350"/>
      <c r="U581" s="350"/>
      <c r="V581" s="349"/>
      <c r="W581" s="313"/>
      <c r="X581" s="302"/>
      <c r="Y581" s="211"/>
      <c r="Z581" s="320"/>
      <c r="AA581" s="246"/>
      <c r="AB581" s="125"/>
      <c r="AC581" s="125"/>
      <c r="AD581" s="125"/>
      <c r="AE581" s="125"/>
      <c r="AF581" s="125"/>
      <c r="AG581" s="125"/>
      <c r="AH581" s="125"/>
      <c r="AJ581" s="125"/>
      <c r="AK581" s="125"/>
      <c r="AM581" s="246"/>
      <c r="AO581" s="246"/>
      <c r="AP581" s="211"/>
      <c r="AQ581" s="211"/>
      <c r="AR581" s="199"/>
      <c r="AT581" s="225"/>
      <c r="AU581" s="225"/>
      <c r="AV581" s="225"/>
      <c r="AW581" s="99"/>
      <c r="AX581" s="199"/>
      <c r="AY581" s="199"/>
      <c r="AZ581" s="37"/>
      <c r="BA581" s="123"/>
      <c r="BB581" s="211"/>
      <c r="BC581" s="211"/>
      <c r="BD581" s="216"/>
      <c r="BE581" s="216"/>
      <c r="BF581" s="101"/>
      <c r="BG581" s="101"/>
      <c r="BH581" s="99"/>
    </row>
    <row r="582" spans="1:60" x14ac:dyDescent="0.25">
      <c r="A582">
        <v>550</v>
      </c>
      <c r="B582" s="61">
        <f ca="1">OFFSET(InputPriceData!B$15,CalculationsAndCharts!$A582+$A$11,0,1,1)</f>
        <v>41674</v>
      </c>
      <c r="C582" s="3">
        <f ca="1">OFFSET(InputPriceData!G$15,CalculationsAndCharts!$A582+$A$11,IF($C$7,8,0),1,1)</f>
        <v>165012400</v>
      </c>
      <c r="D582" s="4">
        <f ca="1">OFFSET(InputPriceData!C$15,CalculationsAndCharts!$A582+$A$11,IF($C$7,8,0),1,1)</f>
        <v>167.26</v>
      </c>
      <c r="E582" s="4">
        <f ca="1">OFFSET(InputPriceData!D$15,CalculationsAndCharts!$A582+$A$11,IF($C$7,8,0),1,1)</f>
        <v>168.12</v>
      </c>
      <c r="F582" s="4">
        <f ca="1">OFFSET(InputPriceData!E$15,CalculationsAndCharts!$A582+$A$11,IF($C$7,8,0),1,1)</f>
        <v>166.46</v>
      </c>
      <c r="G582" s="4">
        <f ca="1">OFFSET(InputPriceData!F$15,CalculationsAndCharts!$A582+$A$11,IF($C$7,8,0),1,1)</f>
        <v>167.69</v>
      </c>
      <c r="H582" s="342">
        <f t="shared" ca="1" si="66"/>
        <v>171.41225201908213</v>
      </c>
      <c r="I582" s="342">
        <f t="shared" ca="1" si="67"/>
        <v>172.13594337909794</v>
      </c>
      <c r="J582" s="340">
        <f t="shared" ca="1" si="68"/>
        <v>-0.72369136001590229</v>
      </c>
      <c r="K582" s="170">
        <f t="shared" ca="1" si="64"/>
        <v>0.52372918456166628</v>
      </c>
      <c r="L582" s="341">
        <f t="shared" ca="1" si="65"/>
        <v>0.71731107001199779</v>
      </c>
      <c r="M582" s="341">
        <f t="shared" ca="1" si="69"/>
        <v>-0.71731107001199779</v>
      </c>
      <c r="N582" s="170"/>
      <c r="O582" s="340"/>
      <c r="P582" s="3">
        <f t="shared" ca="1" si="70"/>
        <v>165012400</v>
      </c>
      <c r="Q582" s="3" t="e">
        <f t="shared" ca="1" si="71"/>
        <v>#N/A</v>
      </c>
      <c r="S582" s="99"/>
      <c r="T582" s="350"/>
      <c r="U582" s="350"/>
      <c r="V582" s="349"/>
      <c r="W582" s="313"/>
      <c r="X582" s="302"/>
      <c r="Y582" s="211"/>
      <c r="Z582" s="320"/>
      <c r="AA582" s="246"/>
      <c r="AB582" s="125"/>
      <c r="AC582" s="125"/>
      <c r="AD582" s="125"/>
      <c r="AE582" s="125"/>
      <c r="AF582" s="125"/>
      <c r="AG582" s="125"/>
      <c r="AH582" s="125"/>
      <c r="AJ582" s="125"/>
      <c r="AK582" s="125"/>
      <c r="AM582" s="246"/>
      <c r="AO582" s="246"/>
      <c r="AP582" s="211"/>
      <c r="AQ582" s="211"/>
      <c r="AR582" s="199"/>
      <c r="AT582" s="225"/>
      <c r="AU582" s="225"/>
      <c r="AV582" s="225"/>
      <c r="AW582" s="99"/>
      <c r="AX582" s="199"/>
      <c r="AY582" s="199"/>
      <c r="AZ582" s="37"/>
      <c r="BA582" s="123"/>
      <c r="BB582" s="211"/>
      <c r="BC582" s="211"/>
      <c r="BD582" s="216"/>
      <c r="BE582" s="216"/>
      <c r="BF582" s="101"/>
      <c r="BG582" s="101"/>
      <c r="BH582" s="99"/>
    </row>
    <row r="583" spans="1:60" x14ac:dyDescent="0.25">
      <c r="A583">
        <v>551</v>
      </c>
      <c r="B583" s="61">
        <f ca="1">OFFSET(InputPriceData!B$15,CalculationsAndCharts!$A583+$A$11,0,1,1)</f>
        <v>41673</v>
      </c>
      <c r="C583" s="3">
        <f ca="1">OFFSET(InputPriceData!G$15,CalculationsAndCharts!$A583+$A$11,IF($C$7,8,0),1,1)</f>
        <v>254837100</v>
      </c>
      <c r="D583" s="4">
        <f ca="1">OFFSET(InputPriceData!C$15,CalculationsAndCharts!$A583+$A$11,IF($C$7,8,0),1,1)</f>
        <v>170.15</v>
      </c>
      <c r="E583" s="4">
        <f ca="1">OFFSET(InputPriceData!D$15,CalculationsAndCharts!$A583+$A$11,IF($C$7,8,0),1,1)</f>
        <v>170.53</v>
      </c>
      <c r="F583" s="4">
        <f ca="1">OFFSET(InputPriceData!E$15,CalculationsAndCharts!$A583+$A$11,IF($C$7,8,0),1,1)</f>
        <v>166.19</v>
      </c>
      <c r="G583" s="4">
        <f ca="1">OFFSET(InputPriceData!F$15,CalculationsAndCharts!$A583+$A$11,IF($C$7,8,0),1,1)</f>
        <v>166.52</v>
      </c>
      <c r="H583" s="342">
        <f t="shared" ca="1" si="66"/>
        <v>171.94400230752242</v>
      </c>
      <c r="I583" s="342">
        <f t="shared" ca="1" si="67"/>
        <v>172.54012004992504</v>
      </c>
      <c r="J583" s="340">
        <f t="shared" ca="1" si="68"/>
        <v>-0.59611774240269133</v>
      </c>
      <c r="K583" s="170">
        <f t="shared" ca="1" si="64"/>
        <v>0.35535636280728145</v>
      </c>
      <c r="L583" s="341">
        <f t="shared" ca="1" si="65"/>
        <v>0.72411881333467831</v>
      </c>
      <c r="M583" s="341">
        <f t="shared" ca="1" si="69"/>
        <v>-0.72411881333467831</v>
      </c>
      <c r="N583" s="170"/>
      <c r="O583" s="340"/>
      <c r="P583" s="3" t="e">
        <f t="shared" ca="1" si="70"/>
        <v>#N/A</v>
      </c>
      <c r="Q583" s="3">
        <f t="shared" ca="1" si="71"/>
        <v>254837100</v>
      </c>
      <c r="S583" s="99"/>
      <c r="T583" s="350"/>
      <c r="U583" s="350"/>
      <c r="V583" s="349"/>
      <c r="W583" s="313"/>
      <c r="X583" s="302"/>
      <c r="Y583" s="211"/>
      <c r="Z583" s="320"/>
      <c r="AA583" s="246"/>
      <c r="AB583" s="125"/>
      <c r="AC583" s="125"/>
      <c r="AD583" s="125"/>
      <c r="AE583" s="125"/>
      <c r="AF583" s="125"/>
      <c r="AG583" s="125"/>
      <c r="AH583" s="125"/>
      <c r="AJ583" s="125"/>
      <c r="AK583" s="125"/>
      <c r="AM583" s="246"/>
      <c r="AO583" s="246"/>
      <c r="AP583" s="211"/>
      <c r="AQ583" s="211"/>
      <c r="AR583" s="199"/>
      <c r="AT583" s="225"/>
      <c r="AU583" s="225"/>
      <c r="AV583" s="225"/>
      <c r="AW583" s="99"/>
      <c r="AX583" s="199"/>
      <c r="AY583" s="199"/>
      <c r="AZ583" s="37"/>
      <c r="BA583" s="123"/>
      <c r="BB583" s="211"/>
      <c r="BC583" s="211"/>
      <c r="BD583" s="216"/>
      <c r="BE583" s="216"/>
      <c r="BF583" s="101"/>
      <c r="BG583" s="101"/>
      <c r="BH583" s="99"/>
    </row>
    <row r="584" spans="1:60" x14ac:dyDescent="0.25">
      <c r="A584">
        <v>552</v>
      </c>
      <c r="B584" s="61">
        <f ca="1">OFFSET(InputPriceData!B$15,CalculationsAndCharts!$A584+$A$11,0,1,1)</f>
        <v>41670</v>
      </c>
      <c r="C584" s="3">
        <f ca="1">OFFSET(InputPriceData!G$15,CalculationsAndCharts!$A584+$A$11,IF($C$7,8,0),1,1)</f>
        <v>194677900</v>
      </c>
      <c r="D584" s="4">
        <f ca="1">OFFSET(InputPriceData!C$15,CalculationsAndCharts!$A584+$A$11,IF($C$7,8,0),1,1)</f>
        <v>169.23</v>
      </c>
      <c r="E584" s="4">
        <f ca="1">OFFSET(InputPriceData!D$15,CalculationsAndCharts!$A584+$A$11,IF($C$7,8,0),1,1)</f>
        <v>171.41</v>
      </c>
      <c r="F584" s="4">
        <f ca="1">OFFSET(InputPriceData!E$15,CalculationsAndCharts!$A584+$A$11,IF($C$7,8,0),1,1)</f>
        <v>169.15</v>
      </c>
      <c r="G584" s="4">
        <f ca="1">OFFSET(InputPriceData!F$15,CalculationsAndCharts!$A584+$A$11,IF($C$7,8,0),1,1)</f>
        <v>170.35</v>
      </c>
      <c r="H584" s="342">
        <f t="shared" ca="1" si="66"/>
        <v>172.71885978002564</v>
      </c>
      <c r="I584" s="342">
        <f t="shared" ca="1" si="67"/>
        <v>173.08740369082733</v>
      </c>
      <c r="J584" s="340">
        <f t="shared" ca="1" si="68"/>
        <v>-0.36854391080176974</v>
      </c>
      <c r="K584" s="170">
        <f t="shared" ca="1" si="64"/>
        <v>0.1358246141890628</v>
      </c>
      <c r="L584" s="341">
        <f t="shared" ca="1" si="65"/>
        <v>0.73456159183199943</v>
      </c>
      <c r="M584" s="341">
        <f t="shared" ca="1" si="69"/>
        <v>-0.73456159183199943</v>
      </c>
      <c r="N584" s="170"/>
      <c r="O584" s="340"/>
      <c r="P584" s="3">
        <f t="shared" ca="1" si="70"/>
        <v>194677900</v>
      </c>
      <c r="Q584" s="3" t="e">
        <f t="shared" ca="1" si="71"/>
        <v>#N/A</v>
      </c>
      <c r="S584" s="99"/>
      <c r="T584" s="350"/>
      <c r="U584" s="350"/>
      <c r="V584" s="349"/>
      <c r="W584" s="313"/>
      <c r="X584" s="302"/>
      <c r="Y584" s="211"/>
      <c r="Z584" s="320"/>
      <c r="AA584" s="246"/>
      <c r="AB584" s="125"/>
      <c r="AC584" s="125"/>
      <c r="AD584" s="125"/>
      <c r="AE584" s="125"/>
      <c r="AF584" s="125"/>
      <c r="AG584" s="125"/>
      <c r="AH584" s="125"/>
      <c r="AJ584" s="125"/>
      <c r="AK584" s="125"/>
      <c r="AM584" s="246"/>
      <c r="AO584" s="246"/>
      <c r="AP584" s="211"/>
      <c r="AQ584" s="211"/>
      <c r="AR584" s="199"/>
      <c r="AT584" s="225"/>
      <c r="AU584" s="225"/>
      <c r="AV584" s="225"/>
      <c r="AW584" s="99"/>
      <c r="AX584" s="199"/>
      <c r="AY584" s="199"/>
      <c r="AZ584" s="37"/>
      <c r="BA584" s="123"/>
      <c r="BB584" s="211"/>
      <c r="BC584" s="211"/>
      <c r="BD584" s="216"/>
      <c r="BE584" s="216"/>
      <c r="BF584" s="101"/>
      <c r="BG584" s="101"/>
      <c r="BH584" s="99"/>
    </row>
    <row r="585" spans="1:60" x14ac:dyDescent="0.25">
      <c r="A585">
        <v>553</v>
      </c>
      <c r="B585" s="61">
        <f ca="1">OFFSET(InputPriceData!B$15,CalculationsAndCharts!$A585+$A$11,0,1,1)</f>
        <v>41669</v>
      </c>
      <c r="C585" s="3">
        <f ca="1">OFFSET(InputPriceData!G$15,CalculationsAndCharts!$A585+$A$11,IF($C$7,8,0),1,1)</f>
        <v>118938100</v>
      </c>
      <c r="D585" s="4">
        <f ca="1">OFFSET(InputPriceData!C$15,CalculationsAndCharts!$A585+$A$11,IF($C$7,8,0),1,1)</f>
        <v>170.97</v>
      </c>
      <c r="E585" s="4">
        <f ca="1">OFFSET(InputPriceData!D$15,CalculationsAndCharts!$A585+$A$11,IF($C$7,8,0),1,1)</f>
        <v>171.91</v>
      </c>
      <c r="F585" s="4">
        <f ca="1">OFFSET(InputPriceData!E$15,CalculationsAndCharts!$A585+$A$11,IF($C$7,8,0),1,1)</f>
        <v>170.43</v>
      </c>
      <c r="G585" s="4">
        <f ca="1">OFFSET(InputPriceData!F$15,CalculationsAndCharts!$A585+$A$11,IF($C$7,8,0),1,1)</f>
        <v>171.36</v>
      </c>
      <c r="H585" s="342">
        <f t="shared" ca="1" si="66"/>
        <v>173.05726832002932</v>
      </c>
      <c r="I585" s="342">
        <f t="shared" ca="1" si="67"/>
        <v>173.33625857181164</v>
      </c>
      <c r="J585" s="340">
        <f t="shared" ca="1" si="68"/>
        <v>-0.27899025178241532</v>
      </c>
      <c r="K585" s="170">
        <f t="shared" ca="1" si="64"/>
        <v>7.7835560589615493E-2</v>
      </c>
      <c r="L585" s="341">
        <f t="shared" ca="1" si="65"/>
        <v>0.74839082757436937</v>
      </c>
      <c r="M585" s="341">
        <f t="shared" ca="1" si="69"/>
        <v>-0.74839082757436937</v>
      </c>
      <c r="N585" s="170"/>
      <c r="O585" s="340"/>
      <c r="P585" s="3">
        <f t="shared" ca="1" si="70"/>
        <v>118938100</v>
      </c>
      <c r="Q585" s="3" t="e">
        <f t="shared" ca="1" si="71"/>
        <v>#N/A</v>
      </c>
      <c r="S585" s="99"/>
      <c r="T585" s="350"/>
      <c r="U585" s="350"/>
      <c r="V585" s="349"/>
      <c r="W585" s="313"/>
      <c r="X585" s="302"/>
      <c r="Y585" s="211"/>
      <c r="Z585" s="320"/>
      <c r="AA585" s="246"/>
      <c r="AB585" s="125"/>
      <c r="AC585" s="125"/>
      <c r="AD585" s="125"/>
      <c r="AE585" s="125"/>
      <c r="AF585" s="125"/>
      <c r="AG585" s="125"/>
      <c r="AH585" s="125"/>
      <c r="AJ585" s="125"/>
      <c r="AK585" s="125"/>
      <c r="AM585" s="246"/>
      <c r="AO585" s="246"/>
      <c r="AP585" s="211"/>
      <c r="AQ585" s="211"/>
      <c r="AR585" s="199"/>
      <c r="AT585" s="225"/>
      <c r="AU585" s="225"/>
      <c r="AV585" s="225"/>
      <c r="AW585" s="99"/>
      <c r="AX585" s="199"/>
      <c r="AY585" s="199"/>
      <c r="AZ585" s="37"/>
      <c r="BA585" s="123"/>
      <c r="BB585" s="211"/>
      <c r="BC585" s="211"/>
      <c r="BD585" s="216"/>
      <c r="BE585" s="216"/>
      <c r="BF585" s="101"/>
      <c r="BG585" s="101"/>
      <c r="BH585" s="99"/>
    </row>
    <row r="586" spans="1:60" x14ac:dyDescent="0.25">
      <c r="A586">
        <v>554</v>
      </c>
      <c r="B586" s="61">
        <f ca="1">OFFSET(InputPriceData!B$15,CalculationsAndCharts!$A586+$A$11,0,1,1)</f>
        <v>41668</v>
      </c>
      <c r="C586" s="3">
        <f ca="1">OFFSET(InputPriceData!G$15,CalculationsAndCharts!$A586+$A$11,IF($C$7,8,0),1,1)</f>
        <v>216597300</v>
      </c>
      <c r="D586" s="4">
        <f ca="1">OFFSET(InputPriceData!C$15,CalculationsAndCharts!$A586+$A$11,IF($C$7,8,0),1,1)</f>
        <v>169.78</v>
      </c>
      <c r="E586" s="4">
        <f ca="1">OFFSET(InputPriceData!D$15,CalculationsAndCharts!$A586+$A$11,IF($C$7,8,0),1,1)</f>
        <v>170.71</v>
      </c>
      <c r="F586" s="4">
        <f ca="1">OFFSET(InputPriceData!E$15,CalculationsAndCharts!$A586+$A$11,IF($C$7,8,0),1,1)</f>
        <v>169.11</v>
      </c>
      <c r="G586" s="4">
        <f ca="1">OFFSET(InputPriceData!F$15,CalculationsAndCharts!$A586+$A$11,IF($C$7,8,0),1,1)</f>
        <v>169.56</v>
      </c>
      <c r="H586" s="342">
        <f t="shared" ca="1" si="66"/>
        <v>173.29973522289063</v>
      </c>
      <c r="I586" s="342">
        <f t="shared" ca="1" si="67"/>
        <v>173.51591844197634</v>
      </c>
      <c r="J586" s="340">
        <f t="shared" ca="1" si="68"/>
        <v>-0.2161832190857873</v>
      </c>
      <c r="K586" s="170">
        <f t="shared" ca="1" si="64"/>
        <v>4.6735184214293513E-2</v>
      </c>
      <c r="L586" s="341">
        <f t="shared" ca="1" si="65"/>
        <v>0.76252205852967769</v>
      </c>
      <c r="M586" s="341">
        <f t="shared" ca="1" si="69"/>
        <v>-0.76252205852967769</v>
      </c>
      <c r="N586" s="170"/>
      <c r="O586" s="340"/>
      <c r="P586" s="3" t="e">
        <f t="shared" ca="1" si="70"/>
        <v>#N/A</v>
      </c>
      <c r="Q586" s="3">
        <f t="shared" ca="1" si="71"/>
        <v>216597300</v>
      </c>
      <c r="S586" s="99"/>
      <c r="T586" s="350"/>
      <c r="U586" s="350"/>
      <c r="V586" s="349"/>
      <c r="W586" s="313"/>
      <c r="X586" s="302"/>
      <c r="Y586" s="211"/>
      <c r="Z586" s="320"/>
      <c r="AA586" s="246"/>
      <c r="AB586" s="125"/>
      <c r="AC586" s="125"/>
      <c r="AD586" s="125"/>
      <c r="AE586" s="125"/>
      <c r="AF586" s="125"/>
      <c r="AG586" s="125"/>
      <c r="AH586" s="125"/>
      <c r="AJ586" s="125"/>
      <c r="AK586" s="125"/>
      <c r="AM586" s="246"/>
      <c r="AO586" s="246"/>
      <c r="AP586" s="211"/>
      <c r="AQ586" s="211"/>
      <c r="AR586" s="199"/>
      <c r="AT586" s="225"/>
      <c r="AU586" s="225"/>
      <c r="AV586" s="225"/>
      <c r="AW586" s="99"/>
      <c r="AX586" s="199"/>
      <c r="AY586" s="199"/>
      <c r="AZ586" s="37"/>
      <c r="BA586" s="123"/>
      <c r="BB586" s="211"/>
      <c r="BC586" s="211"/>
      <c r="BD586" s="216"/>
      <c r="BE586" s="216"/>
      <c r="BF586" s="101"/>
      <c r="BG586" s="101"/>
      <c r="BH586" s="99"/>
    </row>
    <row r="587" spans="1:60" x14ac:dyDescent="0.25">
      <c r="A587">
        <v>555</v>
      </c>
      <c r="B587" s="61">
        <f ca="1">OFFSET(InputPriceData!B$15,CalculationsAndCharts!$A587+$A$11,0,1,1)</f>
        <v>41667</v>
      </c>
      <c r="C587" s="3">
        <f ca="1">OFFSET(InputPriceData!G$15,CalculationsAndCharts!$A587+$A$11,IF($C$7,8,0),1,1)</f>
        <v>110463200</v>
      </c>
      <c r="D587" s="4">
        <f ca="1">OFFSET(InputPriceData!C$15,CalculationsAndCharts!$A587+$A$11,IF($C$7,8,0),1,1)</f>
        <v>170.31</v>
      </c>
      <c r="E587" s="4">
        <f ca="1">OFFSET(InputPriceData!D$15,CalculationsAndCharts!$A587+$A$11,IF($C$7,8,0),1,1)</f>
        <v>171.42</v>
      </c>
      <c r="F587" s="4">
        <f ca="1">OFFSET(InputPriceData!E$15,CalculationsAndCharts!$A587+$A$11,IF($C$7,8,0),1,1)</f>
        <v>170.3</v>
      </c>
      <c r="G587" s="4">
        <f ca="1">OFFSET(InputPriceData!F$15,CalculationsAndCharts!$A587+$A$11,IF($C$7,8,0),1,1)</f>
        <v>171.2</v>
      </c>
      <c r="H587" s="342">
        <f t="shared" ca="1" si="66"/>
        <v>173.83398311187503</v>
      </c>
      <c r="I587" s="342">
        <f t="shared" ca="1" si="67"/>
        <v>173.87554739124693</v>
      </c>
      <c r="J587" s="340">
        <f t="shared" ca="1" si="68"/>
        <v>-4.1564279371993779E-2</v>
      </c>
      <c r="K587" s="170">
        <f t="shared" ca="1" si="64"/>
        <v>1.7275893197131475E-3</v>
      </c>
      <c r="L587" s="341">
        <f t="shared" ca="1" si="65"/>
        <v>0.77533791829866228</v>
      </c>
      <c r="M587" s="341">
        <f t="shared" ca="1" si="69"/>
        <v>-0.77533791829866228</v>
      </c>
      <c r="N587" s="170"/>
      <c r="O587" s="340"/>
      <c r="P587" s="3">
        <f t="shared" ca="1" si="70"/>
        <v>110463200</v>
      </c>
      <c r="Q587" s="3" t="e">
        <f t="shared" ca="1" si="71"/>
        <v>#N/A</v>
      </c>
      <c r="S587" s="99"/>
      <c r="T587" s="350"/>
      <c r="U587" s="350"/>
      <c r="V587" s="349"/>
      <c r="W587" s="313"/>
      <c r="X587" s="302"/>
      <c r="Y587" s="211"/>
      <c r="Z587" s="320"/>
      <c r="AA587" s="246"/>
      <c r="AB587" s="125"/>
      <c r="AC587" s="125"/>
      <c r="AD587" s="125"/>
      <c r="AE587" s="125"/>
      <c r="AF587" s="125"/>
      <c r="AG587" s="125"/>
      <c r="AH587" s="125"/>
      <c r="AJ587" s="125"/>
      <c r="AK587" s="125"/>
      <c r="AM587" s="246"/>
      <c r="AO587" s="246"/>
      <c r="AP587" s="211"/>
      <c r="AQ587" s="211"/>
      <c r="AR587" s="199"/>
      <c r="AT587" s="225"/>
      <c r="AU587" s="225"/>
      <c r="AV587" s="225"/>
      <c r="AW587" s="99"/>
      <c r="AX587" s="199"/>
      <c r="AY587" s="199"/>
      <c r="AZ587" s="37"/>
      <c r="BA587" s="123"/>
      <c r="BB587" s="211"/>
      <c r="BC587" s="211"/>
      <c r="BD587" s="216"/>
      <c r="BE587" s="216"/>
      <c r="BF587" s="101"/>
      <c r="BG587" s="101"/>
      <c r="BH587" s="99"/>
    </row>
    <row r="588" spans="1:60" x14ac:dyDescent="0.25">
      <c r="A588">
        <v>556</v>
      </c>
      <c r="B588" s="61">
        <f ca="1">OFFSET(InputPriceData!B$15,CalculationsAndCharts!$A588+$A$11,0,1,1)</f>
        <v>41666</v>
      </c>
      <c r="C588" s="3">
        <f ca="1">OFFSET(InputPriceData!G$15,CalculationsAndCharts!$A588+$A$11,IF($C$7,8,0),1,1)</f>
        <v>180843100</v>
      </c>
      <c r="D588" s="4">
        <f ca="1">OFFSET(InputPriceData!C$15,CalculationsAndCharts!$A588+$A$11,IF($C$7,8,0),1,1)</f>
        <v>171.19</v>
      </c>
      <c r="E588" s="4">
        <f ca="1">OFFSET(InputPriceData!D$15,CalculationsAndCharts!$A588+$A$11,IF($C$7,8,0),1,1)</f>
        <v>171.63</v>
      </c>
      <c r="F588" s="4">
        <f ca="1">OFFSET(InputPriceData!E$15,CalculationsAndCharts!$A588+$A$11,IF($C$7,8,0),1,1)</f>
        <v>169.34</v>
      </c>
      <c r="G588" s="4">
        <f ca="1">OFFSET(InputPriceData!F$15,CalculationsAndCharts!$A588+$A$11,IF($C$7,8,0),1,1)</f>
        <v>170.19</v>
      </c>
      <c r="H588" s="342">
        <f t="shared" ca="1" si="66"/>
        <v>174.21026641357145</v>
      </c>
      <c r="I588" s="342">
        <f t="shared" ca="1" si="67"/>
        <v>174.11877897226938</v>
      </c>
      <c r="J588" s="340">
        <f t="shared" ca="1" si="68"/>
        <v>9.1487441301983552E-2</v>
      </c>
      <c r="K588" s="170">
        <f t="shared" ca="1" si="64"/>
        <v>8.3699519159838864E-3</v>
      </c>
      <c r="L588" s="341">
        <f t="shared" ca="1" si="65"/>
        <v>0.78744568015663752</v>
      </c>
      <c r="M588" s="341">
        <f t="shared" ca="1" si="69"/>
        <v>-0.78744568015663752</v>
      </c>
      <c r="N588" s="170"/>
      <c r="O588" s="340"/>
      <c r="P588" s="3" t="e">
        <f t="shared" ca="1" si="70"/>
        <v>#N/A</v>
      </c>
      <c r="Q588" s="3">
        <f t="shared" ca="1" si="71"/>
        <v>180843100</v>
      </c>
      <c r="S588" s="99"/>
      <c r="T588" s="350"/>
      <c r="U588" s="350"/>
      <c r="V588" s="349"/>
      <c r="W588" s="313"/>
      <c r="X588" s="302"/>
      <c r="Y588" s="211"/>
      <c r="Z588" s="320"/>
      <c r="AA588" s="246"/>
      <c r="AB588" s="125"/>
      <c r="AC588" s="125"/>
      <c r="AD588" s="125"/>
      <c r="AE588" s="125"/>
      <c r="AF588" s="125"/>
      <c r="AG588" s="125"/>
      <c r="AH588" s="125"/>
      <c r="AJ588" s="125"/>
      <c r="AK588" s="125"/>
      <c r="AM588" s="246"/>
      <c r="AO588" s="246"/>
      <c r="AP588" s="211"/>
      <c r="AQ588" s="211"/>
      <c r="AR588" s="199"/>
      <c r="AT588" s="225"/>
      <c r="AU588" s="225"/>
      <c r="AV588" s="225"/>
      <c r="AW588" s="99"/>
      <c r="AX588" s="199"/>
      <c r="AY588" s="199"/>
      <c r="AZ588" s="37"/>
      <c r="BA588" s="123"/>
      <c r="BB588" s="211"/>
      <c r="BC588" s="211"/>
      <c r="BD588" s="216"/>
      <c r="BE588" s="216"/>
      <c r="BF588" s="101"/>
      <c r="BG588" s="101"/>
      <c r="BH588" s="99"/>
    </row>
    <row r="589" spans="1:60" x14ac:dyDescent="0.25">
      <c r="A589">
        <v>557</v>
      </c>
      <c r="B589" s="61">
        <f ca="1">OFFSET(InputPriceData!B$15,CalculationsAndCharts!$A589+$A$11,0,1,1)</f>
        <v>41663</v>
      </c>
      <c r="C589" s="3">
        <f ca="1">OFFSET(InputPriceData!G$15,CalculationsAndCharts!$A589+$A$11,IF($C$7,8,0),1,1)</f>
        <v>208677100</v>
      </c>
      <c r="D589" s="4">
        <f ca="1">OFFSET(InputPriceData!C$15,CalculationsAndCharts!$A589+$A$11,IF($C$7,8,0),1,1)</f>
        <v>173.62</v>
      </c>
      <c r="E589" s="4">
        <f ca="1">OFFSET(InputPriceData!D$15,CalculationsAndCharts!$A589+$A$11,IF($C$7,8,0),1,1)</f>
        <v>173.68</v>
      </c>
      <c r="F589" s="4">
        <f ca="1">OFFSET(InputPriceData!E$15,CalculationsAndCharts!$A589+$A$11,IF($C$7,8,0),1,1)</f>
        <v>170.97</v>
      </c>
      <c r="G589" s="4">
        <f ca="1">OFFSET(InputPriceData!F$15,CalculationsAndCharts!$A589+$A$11,IF($C$7,8,0),1,1)</f>
        <v>171.03</v>
      </c>
      <c r="H589" s="342">
        <f t="shared" ca="1" si="66"/>
        <v>174.78459018693877</v>
      </c>
      <c r="I589" s="342">
        <f t="shared" ca="1" si="67"/>
        <v>174.47594069702114</v>
      </c>
      <c r="J589" s="340">
        <f t="shared" ca="1" si="68"/>
        <v>0.3086494899175658</v>
      </c>
      <c r="K589" s="170">
        <f t="shared" ca="1" si="64"/>
        <v>9.5264507626373549E-2</v>
      </c>
      <c r="L589" s="341">
        <f t="shared" ca="1" si="65"/>
        <v>0.79877224008427561</v>
      </c>
      <c r="M589" s="341">
        <f t="shared" ca="1" si="69"/>
        <v>-0.79877224008427561</v>
      </c>
      <c r="N589" s="170"/>
      <c r="O589" s="340"/>
      <c r="P589" s="3" t="e">
        <f t="shared" ca="1" si="70"/>
        <v>#N/A</v>
      </c>
      <c r="Q589" s="3">
        <f t="shared" ca="1" si="71"/>
        <v>208677100</v>
      </c>
      <c r="S589" s="99"/>
      <c r="T589" s="350"/>
      <c r="U589" s="350"/>
      <c r="V589" s="349"/>
      <c r="W589" s="313"/>
      <c r="X589" s="302"/>
      <c r="Y589" s="211"/>
      <c r="Z589" s="320"/>
      <c r="AA589" s="246"/>
      <c r="AB589" s="125"/>
      <c r="AC589" s="125"/>
      <c r="AD589" s="125"/>
      <c r="AE589" s="125"/>
      <c r="AF589" s="125"/>
      <c r="AG589" s="125"/>
      <c r="AH589" s="125"/>
      <c r="AJ589" s="125"/>
      <c r="AK589" s="125"/>
      <c r="AM589" s="246"/>
      <c r="AO589" s="246"/>
      <c r="AP589" s="211"/>
      <c r="AQ589" s="211"/>
      <c r="AR589" s="199"/>
      <c r="AT589" s="225"/>
      <c r="AU589" s="225"/>
      <c r="AV589" s="225"/>
      <c r="AW589" s="99"/>
      <c r="AX589" s="199"/>
      <c r="AY589" s="199"/>
      <c r="AZ589" s="37"/>
      <c r="BA589" s="123"/>
      <c r="BB589" s="211"/>
      <c r="BC589" s="211"/>
      <c r="BD589" s="216"/>
      <c r="BE589" s="216"/>
      <c r="BF589" s="101"/>
      <c r="BG589" s="101"/>
      <c r="BH589" s="99"/>
    </row>
    <row r="590" spans="1:60" x14ac:dyDescent="0.25">
      <c r="A590">
        <v>558</v>
      </c>
      <c r="B590" s="61">
        <f ca="1">OFFSET(InputPriceData!B$15,CalculationsAndCharts!$A590+$A$11,0,1,1)</f>
        <v>41662</v>
      </c>
      <c r="C590" s="3">
        <f ca="1">OFFSET(InputPriceData!G$15,CalculationsAndCharts!$A590+$A$11,IF($C$7,8,0),1,1)</f>
        <v>132496900</v>
      </c>
      <c r="D590" s="4">
        <f ca="1">OFFSET(InputPriceData!C$15,CalculationsAndCharts!$A590+$A$11,IF($C$7,8,0),1,1)</f>
        <v>175.32</v>
      </c>
      <c r="E590" s="4">
        <f ca="1">OFFSET(InputPriceData!D$15,CalculationsAndCharts!$A590+$A$11,IF($C$7,8,0),1,1)</f>
        <v>175.34</v>
      </c>
      <c r="F590" s="4">
        <f ca="1">OFFSET(InputPriceData!E$15,CalculationsAndCharts!$A590+$A$11,IF($C$7,8,0),1,1)</f>
        <v>173.83</v>
      </c>
      <c r="G590" s="4">
        <f ca="1">OFFSET(InputPriceData!F$15,CalculationsAndCharts!$A590+$A$11,IF($C$7,8,0),1,1)</f>
        <v>174.76</v>
      </c>
      <c r="H590" s="342">
        <f t="shared" ca="1" si="66"/>
        <v>175.32096021364433</v>
      </c>
      <c r="I590" s="342">
        <f t="shared" ca="1" si="67"/>
        <v>174.78920803311399</v>
      </c>
      <c r="J590" s="340">
        <f t="shared" ca="1" si="68"/>
        <v>0.53175218053027118</v>
      </c>
      <c r="K590" s="170">
        <f t="shared" ca="1" si="64"/>
        <v>0.28276038149869809</v>
      </c>
      <c r="L590" s="341">
        <f t="shared" ca="1" si="65"/>
        <v>0.80961158435141078</v>
      </c>
      <c r="M590" s="341">
        <f t="shared" ca="1" si="69"/>
        <v>-0.80961158435141078</v>
      </c>
      <c r="N590" s="170"/>
      <c r="O590" s="340"/>
      <c r="P590" s="3" t="e">
        <f t="shared" ca="1" si="70"/>
        <v>#N/A</v>
      </c>
      <c r="Q590" s="3">
        <f t="shared" ca="1" si="71"/>
        <v>132496900</v>
      </c>
      <c r="S590" s="99"/>
      <c r="T590" s="350"/>
      <c r="U590" s="350"/>
      <c r="V590" s="349"/>
      <c r="W590" s="313"/>
      <c r="X590" s="302"/>
      <c r="Y590" s="211"/>
      <c r="Z590" s="320"/>
      <c r="AA590" s="246"/>
      <c r="AB590" s="125"/>
      <c r="AC590" s="125"/>
      <c r="AD590" s="125"/>
      <c r="AE590" s="125"/>
      <c r="AF590" s="125"/>
      <c r="AG590" s="125"/>
      <c r="AH590" s="125"/>
      <c r="AJ590" s="125"/>
      <c r="AK590" s="125"/>
      <c r="AM590" s="246"/>
      <c r="AO590" s="246"/>
      <c r="AP590" s="211"/>
      <c r="AQ590" s="211"/>
      <c r="AR590" s="199"/>
      <c r="AT590" s="225"/>
      <c r="AU590" s="225"/>
      <c r="AV590" s="225"/>
      <c r="AW590" s="99"/>
      <c r="AX590" s="199"/>
      <c r="AY590" s="199"/>
      <c r="AZ590" s="37"/>
      <c r="BA590" s="123"/>
      <c r="BB590" s="211"/>
      <c r="BC590" s="211"/>
      <c r="BD590" s="216"/>
      <c r="BE590" s="216"/>
      <c r="BF590" s="101"/>
      <c r="BG590" s="101"/>
      <c r="BH590" s="99"/>
    </row>
    <row r="591" spans="1:60" x14ac:dyDescent="0.25">
      <c r="A591">
        <v>559</v>
      </c>
      <c r="B591" s="61">
        <f ca="1">OFFSET(InputPriceData!B$15,CalculationsAndCharts!$A591+$A$11,0,1,1)</f>
        <v>41661</v>
      </c>
      <c r="C591" s="3">
        <f ca="1">OFFSET(InputPriceData!G$15,CalculationsAndCharts!$A591+$A$11,IF($C$7,8,0),1,1)</f>
        <v>61270900</v>
      </c>
      <c r="D591" s="4">
        <f ca="1">OFFSET(InputPriceData!C$15,CalculationsAndCharts!$A591+$A$11,IF($C$7,8,0),1,1)</f>
        <v>176.39</v>
      </c>
      <c r="E591" s="4">
        <f ca="1">OFFSET(InputPriceData!D$15,CalculationsAndCharts!$A591+$A$11,IF($C$7,8,0),1,1)</f>
        <v>176.46</v>
      </c>
      <c r="F591" s="4">
        <f ca="1">OFFSET(InputPriceData!E$15,CalculationsAndCharts!$A591+$A$11,IF($C$7,8,0),1,1)</f>
        <v>175.83</v>
      </c>
      <c r="G591" s="4">
        <f ca="1">OFFSET(InputPriceData!F$15,CalculationsAndCharts!$A591+$A$11,IF($C$7,8,0),1,1)</f>
        <v>176.2</v>
      </c>
      <c r="H591" s="342">
        <f t="shared" ca="1" si="66"/>
        <v>175.40109738702211</v>
      </c>
      <c r="I591" s="342">
        <f t="shared" ca="1" si="67"/>
        <v>174.79186330885165</v>
      </c>
      <c r="J591" s="340">
        <f t="shared" ca="1" si="68"/>
        <v>0.60923407817039388</v>
      </c>
      <c r="K591" s="170">
        <f t="shared" ca="1" si="64"/>
        <v>0.37116616200412961</v>
      </c>
      <c r="L591" s="341">
        <f t="shared" ca="1" si="65"/>
        <v>0.81820872051497284</v>
      </c>
      <c r="M591" s="341">
        <f t="shared" ca="1" si="69"/>
        <v>-0.81820872051497284</v>
      </c>
      <c r="N591" s="170"/>
      <c r="O591" s="340"/>
      <c r="P591" s="3" t="e">
        <f t="shared" ca="1" si="70"/>
        <v>#N/A</v>
      </c>
      <c r="Q591" s="3">
        <f t="shared" ca="1" si="71"/>
        <v>61270900</v>
      </c>
      <c r="S591" s="99"/>
      <c r="T591" s="350"/>
      <c r="U591" s="350"/>
      <c r="V591" s="349"/>
      <c r="W591" s="313"/>
      <c r="X591" s="302"/>
      <c r="Y591" s="211"/>
      <c r="Z591" s="320"/>
      <c r="AA591" s="246"/>
      <c r="AB591" s="125"/>
      <c r="AC591" s="125"/>
      <c r="AD591" s="125"/>
      <c r="AE591" s="125"/>
      <c r="AF591" s="125"/>
      <c r="AG591" s="125"/>
      <c r="AH591" s="125"/>
      <c r="AJ591" s="125"/>
      <c r="AK591" s="125"/>
      <c r="AM591" s="246"/>
      <c r="AO591" s="246"/>
      <c r="AP591" s="211"/>
      <c r="AQ591" s="211"/>
      <c r="AR591" s="199"/>
      <c r="AT591" s="225"/>
      <c r="AU591" s="225"/>
      <c r="AV591" s="225"/>
      <c r="AW591" s="99"/>
      <c r="AX591" s="199"/>
      <c r="AY591" s="199"/>
      <c r="AZ591" s="37"/>
      <c r="BA591" s="123"/>
      <c r="BB591" s="211"/>
      <c r="BC591" s="211"/>
      <c r="BD591" s="216"/>
      <c r="BE591" s="216"/>
      <c r="BF591" s="101"/>
      <c r="BG591" s="101"/>
      <c r="BH591" s="99"/>
    </row>
    <row r="592" spans="1:60" x14ac:dyDescent="0.25">
      <c r="A592">
        <v>560</v>
      </c>
      <c r="B592" s="61">
        <f ca="1">OFFSET(InputPriceData!B$15,CalculationsAndCharts!$A592+$A$11,0,1,1)</f>
        <v>41660</v>
      </c>
      <c r="C592" s="3">
        <f ca="1">OFFSET(InputPriceData!G$15,CalculationsAndCharts!$A592+$A$11,IF($C$7,8,0),1,1)</f>
        <v>88621200</v>
      </c>
      <c r="D592" s="4">
        <f ca="1">OFFSET(InputPriceData!C$15,CalculationsAndCharts!$A592+$A$11,IF($C$7,8,0),1,1)</f>
        <v>176.59</v>
      </c>
      <c r="E592" s="4">
        <f ca="1">OFFSET(InputPriceData!D$15,CalculationsAndCharts!$A592+$A$11,IF($C$7,8,0),1,1)</f>
        <v>176.65</v>
      </c>
      <c r="F592" s="4">
        <f ca="1">OFFSET(InputPriceData!E$15,CalculationsAndCharts!$A592+$A$11,IF($C$7,8,0),1,1)</f>
        <v>175.01</v>
      </c>
      <c r="G592" s="4">
        <f ca="1">OFFSET(InputPriceData!F$15,CalculationsAndCharts!$A592+$A$11,IF($C$7,8,0),1,1)</f>
        <v>176.09</v>
      </c>
      <c r="H592" s="342">
        <f t="shared" ca="1" si="66"/>
        <v>175.28696844231098</v>
      </c>
      <c r="I592" s="342">
        <f t="shared" ca="1" si="67"/>
        <v>174.66385088238363</v>
      </c>
      <c r="J592" s="340">
        <f t="shared" ca="1" si="68"/>
        <v>0.62311755992729545</v>
      </c>
      <c r="K592" s="170">
        <f t="shared" ca="1" si="64"/>
        <v>0.38827549348974666</v>
      </c>
      <c r="L592" s="341">
        <f t="shared" ca="1" si="65"/>
        <v>0.82561027604863768</v>
      </c>
      <c r="M592" s="341">
        <f t="shared" ca="1" si="69"/>
        <v>-0.82561027604863768</v>
      </c>
      <c r="N592" s="170"/>
      <c r="O592" s="340"/>
      <c r="P592" s="3" t="e">
        <f t="shared" ca="1" si="70"/>
        <v>#N/A</v>
      </c>
      <c r="Q592" s="3">
        <f t="shared" ca="1" si="71"/>
        <v>88621200</v>
      </c>
      <c r="S592" s="99"/>
      <c r="T592" s="350"/>
      <c r="U592" s="350"/>
      <c r="V592" s="349"/>
      <c r="W592" s="313"/>
      <c r="X592" s="302"/>
      <c r="Y592" s="211"/>
      <c r="Z592" s="320"/>
      <c r="AA592" s="246"/>
      <c r="AB592" s="125"/>
      <c r="AC592" s="125"/>
      <c r="AD592" s="125"/>
      <c r="AE592" s="125"/>
      <c r="AF592" s="125"/>
      <c r="AG592" s="125"/>
      <c r="AH592" s="125"/>
      <c r="AJ592" s="125"/>
      <c r="AK592" s="125"/>
      <c r="AM592" s="246"/>
      <c r="AO592" s="246"/>
      <c r="AP592" s="211"/>
      <c r="AQ592" s="211"/>
      <c r="AR592" s="199"/>
      <c r="AT592" s="225"/>
      <c r="AU592" s="225"/>
      <c r="AV592" s="225"/>
      <c r="AW592" s="99"/>
      <c r="AX592" s="199"/>
      <c r="AY592" s="199"/>
      <c r="AZ592" s="37"/>
      <c r="BA592" s="123"/>
      <c r="BB592" s="211"/>
      <c r="BC592" s="211"/>
      <c r="BD592" s="216"/>
      <c r="BE592" s="216"/>
      <c r="BF592" s="101"/>
      <c r="BG592" s="101"/>
      <c r="BH592" s="99"/>
    </row>
    <row r="593" spans="1:60" x14ac:dyDescent="0.25">
      <c r="A593">
        <v>561</v>
      </c>
      <c r="B593" s="61">
        <f ca="1">OFFSET(InputPriceData!B$15,CalculationsAndCharts!$A593+$A$11,0,1,1)</f>
        <v>41656</v>
      </c>
      <c r="C593" s="3">
        <f ca="1">OFFSET(InputPriceData!G$15,CalculationsAndCharts!$A593+$A$11,IF($C$7,8,0),1,1)</f>
        <v>107848700</v>
      </c>
      <c r="D593" s="4">
        <f ca="1">OFFSET(InputPriceData!C$15,CalculationsAndCharts!$A593+$A$11,IF($C$7,8,0),1,1)</f>
        <v>176.01</v>
      </c>
      <c r="E593" s="4">
        <f ca="1">OFFSET(InputPriceData!D$15,CalculationsAndCharts!$A593+$A$11,IF($C$7,8,0),1,1)</f>
        <v>176.35</v>
      </c>
      <c r="F593" s="4">
        <f ca="1">OFFSET(InputPriceData!E$15,CalculationsAndCharts!$A593+$A$11,IF($C$7,8,0),1,1)</f>
        <v>175.27</v>
      </c>
      <c r="G593" s="4">
        <f ca="1">OFFSET(InputPriceData!F$15,CalculationsAndCharts!$A593+$A$11,IF($C$7,8,0),1,1)</f>
        <v>175.57</v>
      </c>
      <c r="H593" s="342">
        <f t="shared" ca="1" si="66"/>
        <v>175.1722496483554</v>
      </c>
      <c r="I593" s="342">
        <f t="shared" ca="1" si="67"/>
        <v>174.53420096260032</v>
      </c>
      <c r="J593" s="340">
        <f t="shared" ca="1" si="68"/>
        <v>0.63804868575502516</v>
      </c>
      <c r="K593" s="170">
        <f t="shared" ca="1" si="64"/>
        <v>0.40710612539371482</v>
      </c>
      <c r="L593" s="341">
        <f t="shared" ca="1" si="65"/>
        <v>0.83529017305379039</v>
      </c>
      <c r="M593" s="341">
        <f t="shared" ca="1" si="69"/>
        <v>-0.83529017305379039</v>
      </c>
      <c r="N593" s="170"/>
      <c r="O593" s="340"/>
      <c r="P593" s="3" t="e">
        <f t="shared" ca="1" si="70"/>
        <v>#N/A</v>
      </c>
      <c r="Q593" s="3">
        <f t="shared" ca="1" si="71"/>
        <v>107848700</v>
      </c>
      <c r="S593" s="99"/>
      <c r="T593" s="350"/>
      <c r="U593" s="350"/>
      <c r="V593" s="349"/>
      <c r="W593" s="313"/>
      <c r="X593" s="302"/>
      <c r="Y593" s="211"/>
      <c r="Z593" s="320"/>
      <c r="AA593" s="246"/>
      <c r="AB593" s="125"/>
      <c r="AC593" s="125"/>
      <c r="AD593" s="125"/>
      <c r="AE593" s="125"/>
      <c r="AF593" s="125"/>
      <c r="AG593" s="125"/>
      <c r="AH593" s="125"/>
      <c r="AJ593" s="125"/>
      <c r="AK593" s="125"/>
      <c r="AM593" s="246"/>
      <c r="AO593" s="246"/>
      <c r="AP593" s="211"/>
      <c r="AQ593" s="211"/>
      <c r="AR593" s="199"/>
      <c r="AT593" s="225"/>
      <c r="AU593" s="225"/>
      <c r="AV593" s="225"/>
      <c r="AW593" s="99"/>
      <c r="AX593" s="199"/>
      <c r="AY593" s="199"/>
      <c r="AZ593" s="37"/>
      <c r="BA593" s="123"/>
      <c r="BB593" s="211"/>
      <c r="BC593" s="211"/>
      <c r="BD593" s="216"/>
      <c r="BE593" s="216"/>
      <c r="BF593" s="101"/>
      <c r="BG593" s="101"/>
      <c r="BH593" s="99"/>
    </row>
    <row r="594" spans="1:60" x14ac:dyDescent="0.25">
      <c r="A594">
        <v>562</v>
      </c>
      <c r="B594" s="61">
        <f ca="1">OFFSET(InputPriceData!B$15,CalculationsAndCharts!$A594+$A$11,0,1,1)</f>
        <v>41655</v>
      </c>
      <c r="C594" s="3">
        <f ca="1">OFFSET(InputPriceData!G$15,CalculationsAndCharts!$A594+$A$11,IF($C$7,8,0),1,1)</f>
        <v>72290600</v>
      </c>
      <c r="D594" s="4">
        <f ca="1">OFFSET(InputPriceData!C$15,CalculationsAndCharts!$A594+$A$11,IF($C$7,8,0),1,1)</f>
        <v>176.19</v>
      </c>
      <c r="E594" s="4">
        <f ca="1">OFFSET(InputPriceData!D$15,CalculationsAndCharts!$A594+$A$11,IF($C$7,8,0),1,1)</f>
        <v>176.55</v>
      </c>
      <c r="F594" s="4">
        <f ca="1">OFFSET(InputPriceData!E$15,CalculationsAndCharts!$A594+$A$11,IF($C$7,8,0),1,1)</f>
        <v>175.75</v>
      </c>
      <c r="G594" s="4">
        <f ca="1">OFFSET(InputPriceData!F$15,CalculationsAndCharts!$A594+$A$11,IF($C$7,8,0),1,1)</f>
        <v>176.32</v>
      </c>
      <c r="H594" s="342">
        <f t="shared" ca="1" si="66"/>
        <v>175.11542816954903</v>
      </c>
      <c r="I594" s="342">
        <f t="shared" ca="1" si="67"/>
        <v>174.44003741374581</v>
      </c>
      <c r="J594" s="340">
        <f t="shared" ca="1" si="68"/>
        <v>0.67539075580316799</v>
      </c>
      <c r="K594" s="170">
        <f t="shared" ca="1" si="64"/>
        <v>0.45615267302437451</v>
      </c>
      <c r="L594" s="341">
        <f t="shared" ca="1" si="65"/>
        <v>0.844701729613765</v>
      </c>
      <c r="M594" s="341">
        <f t="shared" ca="1" si="69"/>
        <v>-0.844701729613765</v>
      </c>
      <c r="N594" s="170"/>
      <c r="O594" s="340"/>
      <c r="P594" s="3">
        <f t="shared" ca="1" si="70"/>
        <v>72290600</v>
      </c>
      <c r="Q594" s="3" t="e">
        <f t="shared" ca="1" si="71"/>
        <v>#N/A</v>
      </c>
      <c r="S594" s="99"/>
      <c r="T594" s="350"/>
      <c r="U594" s="350"/>
      <c r="V594" s="349"/>
      <c r="W594" s="313"/>
      <c r="X594" s="302"/>
      <c r="Y594" s="211"/>
      <c r="Z594" s="320"/>
      <c r="AA594" s="246"/>
      <c r="AB594" s="125"/>
      <c r="AC594" s="125"/>
      <c r="AD594" s="125"/>
      <c r="AE594" s="125"/>
      <c r="AF594" s="125"/>
      <c r="AG594" s="125"/>
      <c r="AH594" s="125"/>
      <c r="AJ594" s="125"/>
      <c r="AK594" s="125"/>
      <c r="AM594" s="246"/>
      <c r="AO594" s="246"/>
      <c r="AP594" s="211"/>
      <c r="AQ594" s="211"/>
      <c r="AR594" s="199"/>
      <c r="AT594" s="225"/>
      <c r="AU594" s="225"/>
      <c r="AV594" s="225"/>
      <c r="AW594" s="99"/>
      <c r="AX594" s="199"/>
      <c r="AY594" s="199"/>
      <c r="AZ594" s="37"/>
      <c r="BA594" s="123"/>
      <c r="BB594" s="211"/>
      <c r="BC594" s="211"/>
      <c r="BD594" s="216"/>
      <c r="BE594" s="216"/>
      <c r="BF594" s="101"/>
      <c r="BG594" s="101"/>
      <c r="BH594" s="99"/>
    </row>
    <row r="595" spans="1:60" x14ac:dyDescent="0.25">
      <c r="A595">
        <v>563</v>
      </c>
      <c r="B595" s="61">
        <f ca="1">OFFSET(InputPriceData!B$15,CalculationsAndCharts!$A595+$A$11,0,1,1)</f>
        <v>41654</v>
      </c>
      <c r="C595" s="3">
        <f ca="1">OFFSET(InputPriceData!G$15,CalculationsAndCharts!$A595+$A$11,IF($C$7,8,0),1,1)</f>
        <v>98525800</v>
      </c>
      <c r="D595" s="4">
        <f ca="1">OFFSET(InputPriceData!C$15,CalculationsAndCharts!$A595+$A$11,IF($C$7,8,0),1,1)</f>
        <v>176.01</v>
      </c>
      <c r="E595" s="4">
        <f ca="1">OFFSET(InputPriceData!D$15,CalculationsAndCharts!$A595+$A$11,IF($C$7,8,0),1,1)</f>
        <v>176.82</v>
      </c>
      <c r="F595" s="4">
        <f ca="1">OFFSET(InputPriceData!E$15,CalculationsAndCharts!$A595+$A$11,IF($C$7,8,0),1,1)</f>
        <v>175.64</v>
      </c>
      <c r="G595" s="4">
        <f ca="1">OFFSET(InputPriceData!F$15,CalculationsAndCharts!$A595+$A$11,IF($C$7,8,0),1,1)</f>
        <v>176.55</v>
      </c>
      <c r="H595" s="342">
        <f t="shared" ca="1" si="66"/>
        <v>174.94334647948463</v>
      </c>
      <c r="I595" s="342">
        <f t="shared" ca="1" si="67"/>
        <v>174.26913172408635</v>
      </c>
      <c r="J595" s="340">
        <f t="shared" ca="1" si="68"/>
        <v>0.67421475539821396</v>
      </c>
      <c r="K595" s="170">
        <f t="shared" ca="1" si="64"/>
        <v>0.45456553639667346</v>
      </c>
      <c r="L595" s="341">
        <f t="shared" ca="1" si="65"/>
        <v>0.85429629145655017</v>
      </c>
      <c r="M595" s="341">
        <f t="shared" ca="1" si="69"/>
        <v>-0.85429629145655017</v>
      </c>
      <c r="N595" s="170"/>
      <c r="O595" s="340"/>
      <c r="P595" s="3">
        <f t="shared" ca="1" si="70"/>
        <v>98525800</v>
      </c>
      <c r="Q595" s="3" t="e">
        <f t="shared" ca="1" si="71"/>
        <v>#N/A</v>
      </c>
      <c r="S595" s="99"/>
      <c r="T595" s="350"/>
      <c r="U595" s="350"/>
      <c r="V595" s="349"/>
      <c r="W595" s="313"/>
      <c r="X595" s="302"/>
      <c r="Y595" s="211"/>
      <c r="Z595" s="320"/>
      <c r="AA595" s="246"/>
      <c r="AB595" s="125"/>
      <c r="AC595" s="125"/>
      <c r="AD595" s="125"/>
      <c r="AE595" s="125"/>
      <c r="AF595" s="125"/>
      <c r="AG595" s="125"/>
      <c r="AH595" s="125"/>
      <c r="AJ595" s="125"/>
      <c r="AK595" s="125"/>
      <c r="AM595" s="246"/>
      <c r="AO595" s="246"/>
      <c r="AP595" s="211"/>
      <c r="AQ595" s="211"/>
      <c r="AR595" s="199"/>
      <c r="AT595" s="225"/>
      <c r="AU595" s="225"/>
      <c r="AV595" s="225"/>
      <c r="AW595" s="99"/>
      <c r="AX595" s="199"/>
      <c r="AY595" s="199"/>
      <c r="AZ595" s="37"/>
      <c r="BA595" s="123"/>
      <c r="BB595" s="211"/>
      <c r="BC595" s="211"/>
      <c r="BD595" s="216"/>
      <c r="BE595" s="216"/>
      <c r="BF595" s="101"/>
      <c r="BG595" s="101"/>
      <c r="BH595" s="99"/>
    </row>
    <row r="596" spans="1:60" x14ac:dyDescent="0.25">
      <c r="A596">
        <v>564</v>
      </c>
      <c r="B596" s="61">
        <f ca="1">OFFSET(InputPriceData!B$15,CalculationsAndCharts!$A596+$A$11,0,1,1)</f>
        <v>41653</v>
      </c>
      <c r="C596" s="3">
        <f ca="1">OFFSET(InputPriceData!G$15,CalculationsAndCharts!$A596+$A$11,IF($C$7,8,0),1,1)</f>
        <v>105016100</v>
      </c>
      <c r="D596" s="4">
        <f ca="1">OFFSET(InputPriceData!C$15,CalculationsAndCharts!$A596+$A$11,IF($C$7,8,0),1,1)</f>
        <v>174.28</v>
      </c>
      <c r="E596" s="4">
        <f ca="1">OFFSET(InputPriceData!D$15,CalculationsAndCharts!$A596+$A$11,IF($C$7,8,0),1,1)</f>
        <v>175.7</v>
      </c>
      <c r="F596" s="4">
        <f ca="1">OFFSET(InputPriceData!E$15,CalculationsAndCharts!$A596+$A$11,IF($C$7,8,0),1,1)</f>
        <v>173.96</v>
      </c>
      <c r="G596" s="4">
        <f ca="1">OFFSET(InputPriceData!F$15,CalculationsAndCharts!$A596+$A$11,IF($C$7,8,0),1,1)</f>
        <v>175.6</v>
      </c>
      <c r="H596" s="342">
        <f t="shared" ca="1" si="66"/>
        <v>174.71382454798243</v>
      </c>
      <c r="I596" s="342">
        <f t="shared" ca="1" si="67"/>
        <v>174.06178006263966</v>
      </c>
      <c r="J596" s="340">
        <f t="shared" ca="1" si="68"/>
        <v>0.65204448534270987</v>
      </c>
      <c r="K596" s="170">
        <f t="shared" ca="1" si="64"/>
        <v>0.42516201086583938</v>
      </c>
      <c r="L596" s="341">
        <f t="shared" ca="1" si="65"/>
        <v>0.86377887809456488</v>
      </c>
      <c r="M596" s="341">
        <f t="shared" ca="1" si="69"/>
        <v>-0.86377887809456488</v>
      </c>
      <c r="N596" s="170"/>
      <c r="O596" s="340"/>
      <c r="P596" s="3">
        <f t="shared" ca="1" si="70"/>
        <v>105016100</v>
      </c>
      <c r="Q596" s="3" t="e">
        <f t="shared" ca="1" si="71"/>
        <v>#N/A</v>
      </c>
      <c r="S596" s="99"/>
      <c r="T596" s="350"/>
      <c r="U596" s="350"/>
      <c r="V596" s="349"/>
      <c r="W596" s="313"/>
      <c r="X596" s="302"/>
      <c r="Y596" s="211"/>
      <c r="Z596" s="320"/>
      <c r="AA596" s="246"/>
      <c r="AB596" s="125"/>
      <c r="AC596" s="125"/>
      <c r="AD596" s="125"/>
      <c r="AE596" s="125"/>
      <c r="AF596" s="125"/>
      <c r="AG596" s="125"/>
      <c r="AH596" s="125"/>
      <c r="AJ596" s="125"/>
      <c r="AK596" s="125"/>
      <c r="AM596" s="246"/>
      <c r="AO596" s="246"/>
      <c r="AP596" s="211"/>
      <c r="AQ596" s="211"/>
      <c r="AR596" s="199"/>
      <c r="AT596" s="225"/>
      <c r="AU596" s="225"/>
      <c r="AV596" s="225"/>
      <c r="AW596" s="99"/>
      <c r="AX596" s="199"/>
      <c r="AY596" s="199"/>
      <c r="AZ596" s="37"/>
      <c r="BA596" s="123"/>
      <c r="BB596" s="211"/>
      <c r="BC596" s="211"/>
      <c r="BD596" s="216"/>
      <c r="BE596" s="216"/>
      <c r="BF596" s="101"/>
      <c r="BG596" s="101"/>
      <c r="BH596" s="99"/>
    </row>
    <row r="597" spans="1:60" x14ac:dyDescent="0.25">
      <c r="A597">
        <v>565</v>
      </c>
      <c r="B597" s="61">
        <f ca="1">OFFSET(InputPriceData!B$15,CalculationsAndCharts!$A597+$A$11,0,1,1)</f>
        <v>41652</v>
      </c>
      <c r="C597" s="3">
        <f ca="1">OFFSET(InputPriceData!G$15,CalculationsAndCharts!$A597+$A$11,IF($C$7,8,0),1,1)</f>
        <v>149892000</v>
      </c>
      <c r="D597" s="4">
        <f ca="1">OFFSET(InputPriceData!C$15,CalculationsAndCharts!$A597+$A$11,IF($C$7,8,0),1,1)</f>
        <v>175.6</v>
      </c>
      <c r="E597" s="4">
        <f ca="1">OFFSET(InputPriceData!D$15,CalculationsAndCharts!$A597+$A$11,IF($C$7,8,0),1,1)</f>
        <v>176.09</v>
      </c>
      <c r="F597" s="4">
        <f ca="1">OFFSET(InputPriceData!E$15,CalculationsAndCharts!$A597+$A$11,IF($C$7,8,0),1,1)</f>
        <v>173.37</v>
      </c>
      <c r="G597" s="4">
        <f ca="1">OFFSET(InputPriceData!F$15,CalculationsAndCharts!$A597+$A$11,IF($C$7,8,0),1,1)</f>
        <v>173.71</v>
      </c>
      <c r="H597" s="342">
        <f t="shared" ca="1" si="66"/>
        <v>174.58722805483708</v>
      </c>
      <c r="I597" s="342">
        <f t="shared" ca="1" si="67"/>
        <v>173.92194188651601</v>
      </c>
      <c r="J597" s="340">
        <f t="shared" ca="1" si="68"/>
        <v>0.66528616832100762</v>
      </c>
      <c r="K597" s="170">
        <f t="shared" ca="1" si="64"/>
        <v>0.44260568575924808</v>
      </c>
      <c r="L597" s="341">
        <f t="shared" ca="1" si="65"/>
        <v>0.87388150406055476</v>
      </c>
      <c r="M597" s="341">
        <f t="shared" ca="1" si="69"/>
        <v>-0.87388150406055476</v>
      </c>
      <c r="N597" s="170"/>
      <c r="O597" s="340"/>
      <c r="P597" s="3" t="e">
        <f t="shared" ca="1" si="70"/>
        <v>#N/A</v>
      </c>
      <c r="Q597" s="3">
        <f t="shared" ca="1" si="71"/>
        <v>149892000</v>
      </c>
      <c r="S597" s="99"/>
      <c r="T597" s="350"/>
      <c r="U597" s="350"/>
      <c r="V597" s="349"/>
      <c r="W597" s="313"/>
      <c r="X597" s="302"/>
      <c r="Y597" s="211"/>
      <c r="Z597" s="320"/>
      <c r="AA597" s="246"/>
      <c r="AB597" s="125"/>
      <c r="AC597" s="125"/>
      <c r="AD597" s="125"/>
      <c r="AE597" s="125"/>
      <c r="AF597" s="125"/>
      <c r="AG597" s="125"/>
      <c r="AH597" s="125"/>
      <c r="AJ597" s="125"/>
      <c r="AK597" s="125"/>
      <c r="AM597" s="246"/>
      <c r="AO597" s="246"/>
      <c r="AP597" s="211"/>
      <c r="AQ597" s="211"/>
      <c r="AR597" s="199"/>
      <c r="AT597" s="225"/>
      <c r="AU597" s="225"/>
      <c r="AV597" s="225"/>
      <c r="AW597" s="99"/>
      <c r="AX597" s="199"/>
      <c r="AY597" s="199"/>
      <c r="AZ597" s="37"/>
      <c r="BA597" s="123"/>
      <c r="BB597" s="211"/>
      <c r="BC597" s="211"/>
      <c r="BD597" s="216"/>
      <c r="BE597" s="216"/>
      <c r="BF597" s="101"/>
      <c r="BG597" s="101"/>
      <c r="BH597" s="99"/>
    </row>
    <row r="598" spans="1:60" x14ac:dyDescent="0.25">
      <c r="A598">
        <v>566</v>
      </c>
      <c r="B598" s="61">
        <f ca="1">OFFSET(InputPriceData!B$15,CalculationsAndCharts!$A598+$A$11,0,1,1)</f>
        <v>41649</v>
      </c>
      <c r="C598" s="3">
        <f ca="1">OFFSET(InputPriceData!G$15,CalculationsAndCharts!$A598+$A$11,IF($C$7,8,0),1,1)</f>
        <v>102026400</v>
      </c>
      <c r="D598" s="4">
        <f ca="1">OFFSET(InputPriceData!C$15,CalculationsAndCharts!$A598+$A$11,IF($C$7,8,0),1,1)</f>
        <v>175.87</v>
      </c>
      <c r="E598" s="4">
        <f ca="1">OFFSET(InputPriceData!D$15,CalculationsAndCharts!$A598+$A$11,IF($C$7,8,0),1,1)</f>
        <v>176.13</v>
      </c>
      <c r="F598" s="4">
        <f ca="1">OFFSET(InputPriceData!E$15,CalculationsAndCharts!$A598+$A$11,IF($C$7,8,0),1,1)</f>
        <v>174.97</v>
      </c>
      <c r="G598" s="4">
        <f ca="1">OFFSET(InputPriceData!F$15,CalculationsAndCharts!$A598+$A$11,IF($C$7,8,0),1,1)</f>
        <v>176.05</v>
      </c>
      <c r="H598" s="342">
        <f t="shared" ca="1" si="66"/>
        <v>174.71254634838525</v>
      </c>
      <c r="I598" s="342">
        <f t="shared" ca="1" si="67"/>
        <v>173.94120933074475</v>
      </c>
      <c r="J598" s="340">
        <f t="shared" ca="1" si="68"/>
        <v>0.77133701764042983</v>
      </c>
      <c r="K598" s="170">
        <f t="shared" ca="1" si="64"/>
        <v>0.5949607947824328</v>
      </c>
      <c r="L598" s="341">
        <f t="shared" ca="1" si="65"/>
        <v>0.88431104389177895</v>
      </c>
      <c r="M598" s="341">
        <f t="shared" ca="1" si="69"/>
        <v>-0.88431104389177895</v>
      </c>
      <c r="N598" s="170"/>
      <c r="O598" s="340"/>
      <c r="P598" s="3">
        <f t="shared" ca="1" si="70"/>
        <v>102026400</v>
      </c>
      <c r="Q598" s="3" t="e">
        <f t="shared" ca="1" si="71"/>
        <v>#N/A</v>
      </c>
      <c r="S598" s="99"/>
      <c r="T598" s="350"/>
      <c r="U598" s="350"/>
      <c r="V598" s="349"/>
      <c r="W598" s="313"/>
      <c r="X598" s="302"/>
      <c r="Y598" s="211"/>
      <c r="Z598" s="320"/>
      <c r="AA598" s="246"/>
      <c r="AB598" s="125"/>
      <c r="AC598" s="125"/>
      <c r="AD598" s="125"/>
      <c r="AE598" s="125"/>
      <c r="AF598" s="125"/>
      <c r="AG598" s="125"/>
      <c r="AH598" s="125"/>
      <c r="AJ598" s="125"/>
      <c r="AK598" s="125"/>
      <c r="AM598" s="246"/>
      <c r="AO598" s="246"/>
      <c r="AP598" s="211"/>
      <c r="AQ598" s="211"/>
      <c r="AR598" s="199"/>
      <c r="AT598" s="225"/>
      <c r="AU598" s="225"/>
      <c r="AV598" s="225"/>
      <c r="AW598" s="99"/>
      <c r="AX598" s="199"/>
      <c r="AY598" s="199"/>
      <c r="AZ598" s="37"/>
      <c r="BA598" s="123"/>
      <c r="BB598" s="211"/>
      <c r="BC598" s="211"/>
      <c r="BD598" s="216"/>
      <c r="BE598" s="216"/>
      <c r="BF598" s="101"/>
      <c r="BG598" s="101"/>
      <c r="BH598" s="99"/>
    </row>
    <row r="599" spans="1:60" x14ac:dyDescent="0.25">
      <c r="A599">
        <v>567</v>
      </c>
      <c r="B599" s="61">
        <f ca="1">OFFSET(InputPriceData!B$15,CalculationsAndCharts!$A599+$A$11,0,1,1)</f>
        <v>41648</v>
      </c>
      <c r="C599" s="3">
        <f ca="1">OFFSET(InputPriceData!G$15,CalculationsAndCharts!$A599+$A$11,IF($C$7,8,0),1,1)</f>
        <v>90683400</v>
      </c>
      <c r="D599" s="4">
        <f ca="1">OFFSET(InputPriceData!C$15,CalculationsAndCharts!$A599+$A$11,IF($C$7,8,0),1,1)</f>
        <v>176.02</v>
      </c>
      <c r="E599" s="4">
        <f ca="1">OFFSET(InputPriceData!D$15,CalculationsAndCharts!$A599+$A$11,IF($C$7,8,0),1,1)</f>
        <v>176.04</v>
      </c>
      <c r="F599" s="4">
        <f ca="1">OFFSET(InputPriceData!E$15,CalculationsAndCharts!$A599+$A$11,IF($C$7,8,0),1,1)</f>
        <v>174.77</v>
      </c>
      <c r="G599" s="4">
        <f ca="1">OFFSET(InputPriceData!F$15,CalculationsAndCharts!$A599+$A$11,IF($C$7,8,0),1,1)</f>
        <v>175.57</v>
      </c>
      <c r="H599" s="342">
        <f t="shared" ca="1" si="66"/>
        <v>174.52148154101172</v>
      </c>
      <c r="I599" s="342">
        <f t="shared" ca="1" si="67"/>
        <v>173.7495010880852</v>
      </c>
      <c r="J599" s="340">
        <f t="shared" ca="1" si="68"/>
        <v>0.77198045292645678</v>
      </c>
      <c r="K599" s="170">
        <f t="shared" ca="1" si="64"/>
        <v>0.5959538197005374</v>
      </c>
      <c r="L599" s="341">
        <f t="shared" ca="1" si="65"/>
        <v>0.8926667254026337</v>
      </c>
      <c r="M599" s="341">
        <f t="shared" ca="1" si="69"/>
        <v>-0.8926667254026337</v>
      </c>
      <c r="N599" s="170"/>
      <c r="O599" s="340"/>
      <c r="P599" s="3" t="e">
        <f t="shared" ca="1" si="70"/>
        <v>#N/A</v>
      </c>
      <c r="Q599" s="3">
        <f t="shared" ca="1" si="71"/>
        <v>90683400</v>
      </c>
      <c r="S599" s="99"/>
      <c r="T599" s="350"/>
      <c r="U599" s="350"/>
      <c r="V599" s="349"/>
      <c r="W599" s="313"/>
      <c r="X599" s="302"/>
      <c r="Y599" s="211"/>
      <c r="Z599" s="320"/>
      <c r="AA599" s="246"/>
      <c r="AB599" s="125"/>
      <c r="AC599" s="125"/>
      <c r="AD599" s="125"/>
      <c r="AE599" s="125"/>
      <c r="AF599" s="125"/>
      <c r="AG599" s="125"/>
      <c r="AH599" s="125"/>
      <c r="AJ599" s="125"/>
      <c r="AK599" s="125"/>
      <c r="AM599" s="246"/>
      <c r="AO599" s="246"/>
      <c r="AP599" s="211"/>
      <c r="AQ599" s="211"/>
      <c r="AR599" s="199"/>
      <c r="AT599" s="225"/>
      <c r="AU599" s="225"/>
      <c r="AV599" s="225"/>
      <c r="AW599" s="99"/>
      <c r="AX599" s="199"/>
      <c r="AY599" s="199"/>
      <c r="AZ599" s="37"/>
      <c r="BA599" s="123"/>
      <c r="BB599" s="211"/>
      <c r="BC599" s="211"/>
      <c r="BD599" s="216"/>
      <c r="BE599" s="216"/>
      <c r="BF599" s="101"/>
      <c r="BG599" s="101"/>
      <c r="BH599" s="99"/>
    </row>
    <row r="600" spans="1:60" x14ac:dyDescent="0.25">
      <c r="A600">
        <v>568</v>
      </c>
      <c r="B600" s="61">
        <f ca="1">OFFSET(InputPriceData!B$15,CalculationsAndCharts!$A600+$A$11,0,1,1)</f>
        <v>41647</v>
      </c>
      <c r="C600" s="3">
        <f ca="1">OFFSET(InputPriceData!G$15,CalculationsAndCharts!$A600+$A$11,IF($C$7,8,0),1,1)</f>
        <v>96582300</v>
      </c>
      <c r="D600" s="4">
        <f ca="1">OFFSET(InputPriceData!C$15,CalculationsAndCharts!$A600+$A$11,IF($C$7,8,0),1,1)</f>
        <v>175.39</v>
      </c>
      <c r="E600" s="4">
        <f ca="1">OFFSET(InputPriceData!D$15,CalculationsAndCharts!$A600+$A$11,IF($C$7,8,0),1,1)</f>
        <v>175.75</v>
      </c>
      <c r="F600" s="4">
        <f ca="1">OFFSET(InputPriceData!E$15,CalculationsAndCharts!$A600+$A$11,IF($C$7,8,0),1,1)</f>
        <v>174.86</v>
      </c>
      <c r="G600" s="4">
        <f ca="1">OFFSET(InputPriceData!F$15,CalculationsAndCharts!$A600+$A$11,IF($C$7,8,0),1,1)</f>
        <v>175.46</v>
      </c>
      <c r="H600" s="342">
        <f t="shared" ca="1" si="66"/>
        <v>174.37169318972769</v>
      </c>
      <c r="I600" s="342">
        <f t="shared" ca="1" si="67"/>
        <v>173.58400118700206</v>
      </c>
      <c r="J600" s="340">
        <f t="shared" ca="1" si="68"/>
        <v>0.78769200272557582</v>
      </c>
      <c r="K600" s="170">
        <f t="shared" ca="1" si="64"/>
        <v>0.62045869115782859</v>
      </c>
      <c r="L600" s="341">
        <f t="shared" ca="1" si="65"/>
        <v>0.89918944410234503</v>
      </c>
      <c r="M600" s="341">
        <f t="shared" ca="1" si="69"/>
        <v>-0.89918944410234503</v>
      </c>
      <c r="N600" s="170"/>
      <c r="O600" s="340"/>
      <c r="P600" s="3">
        <f t="shared" ca="1" si="70"/>
        <v>96582300</v>
      </c>
      <c r="Q600" s="3" t="e">
        <f t="shared" ca="1" si="71"/>
        <v>#N/A</v>
      </c>
      <c r="S600" s="99"/>
      <c r="T600" s="350"/>
      <c r="U600" s="350"/>
      <c r="V600" s="349"/>
      <c r="W600" s="313"/>
      <c r="X600" s="302"/>
      <c r="Y600" s="211"/>
      <c r="Z600" s="320"/>
      <c r="AA600" s="246"/>
      <c r="AB600" s="125"/>
      <c r="AC600" s="125"/>
      <c r="AD600" s="125"/>
      <c r="AE600" s="125"/>
      <c r="AF600" s="125"/>
      <c r="AG600" s="125"/>
      <c r="AH600" s="125"/>
      <c r="AJ600" s="125"/>
      <c r="AK600" s="125"/>
      <c r="AM600" s="246"/>
      <c r="AO600" s="246"/>
      <c r="AP600" s="211"/>
      <c r="AQ600" s="211"/>
      <c r="AR600" s="199"/>
      <c r="AT600" s="225"/>
      <c r="AU600" s="225"/>
      <c r="AV600" s="225"/>
      <c r="AW600" s="99"/>
      <c r="AX600" s="199"/>
      <c r="AY600" s="199"/>
      <c r="AZ600" s="37"/>
      <c r="BA600" s="123"/>
      <c r="BB600" s="211"/>
      <c r="BC600" s="211"/>
      <c r="BD600" s="216"/>
      <c r="BE600" s="216"/>
      <c r="BF600" s="101"/>
      <c r="BG600" s="101"/>
      <c r="BH600" s="99"/>
    </row>
    <row r="601" spans="1:60" x14ac:dyDescent="0.25">
      <c r="A601">
        <v>569</v>
      </c>
      <c r="B601" s="61">
        <f ca="1">OFFSET(InputPriceData!B$15,CalculationsAndCharts!$A601+$A$11,0,1,1)</f>
        <v>41646</v>
      </c>
      <c r="C601" s="3">
        <f ca="1">OFFSET(InputPriceData!G$15,CalculationsAndCharts!$A601+$A$11,IF($C$7,8,0),1,1)</f>
        <v>86144200</v>
      </c>
      <c r="D601" s="4">
        <f ca="1">OFFSET(InputPriceData!C$15,CalculationsAndCharts!$A601+$A$11,IF($C$7,8,0),1,1)</f>
        <v>175.05</v>
      </c>
      <c r="E601" s="4">
        <f ca="1">OFFSET(InputPriceData!D$15,CalculationsAndCharts!$A601+$A$11,IF($C$7,8,0),1,1)</f>
        <v>175.72</v>
      </c>
      <c r="F601" s="4">
        <f ca="1">OFFSET(InputPriceData!E$15,CalculationsAndCharts!$A601+$A$11,IF($C$7,8,0),1,1)</f>
        <v>174.91</v>
      </c>
      <c r="G601" s="4">
        <f ca="1">OFFSET(InputPriceData!F$15,CalculationsAndCharts!$A601+$A$11,IF($C$7,8,0),1,1)</f>
        <v>175.42</v>
      </c>
      <c r="H601" s="342">
        <f t="shared" ca="1" si="66"/>
        <v>174.21622078826022</v>
      </c>
      <c r="I601" s="342">
        <f t="shared" ca="1" si="67"/>
        <v>173.41345584036588</v>
      </c>
      <c r="J601" s="340">
        <f t="shared" ca="1" si="68"/>
        <v>0.80276494789427433</v>
      </c>
      <c r="K601" s="170">
        <f t="shared" ca="1" si="64"/>
        <v>0.64443156156769699</v>
      </c>
      <c r="L601" s="341">
        <f t="shared" ca="1" si="65"/>
        <v>0.90410359920215266</v>
      </c>
      <c r="M601" s="341">
        <f t="shared" ca="1" si="69"/>
        <v>-0.90410359920215266</v>
      </c>
      <c r="N601" s="170"/>
      <c r="O601" s="340"/>
      <c r="P601" s="3">
        <f t="shared" ca="1" si="70"/>
        <v>86144200</v>
      </c>
      <c r="Q601" s="3" t="e">
        <f t="shared" ca="1" si="71"/>
        <v>#N/A</v>
      </c>
      <c r="S601" s="99"/>
      <c r="T601" s="350"/>
      <c r="U601" s="350"/>
      <c r="V601" s="349"/>
      <c r="W601" s="313"/>
      <c r="X601" s="302"/>
      <c r="Y601" s="211"/>
      <c r="Z601" s="320"/>
      <c r="AA601" s="246"/>
      <c r="AB601" s="125"/>
      <c r="AC601" s="125"/>
      <c r="AD601" s="125"/>
      <c r="AE601" s="125"/>
      <c r="AF601" s="125"/>
      <c r="AG601" s="125"/>
      <c r="AH601" s="125"/>
      <c r="AJ601" s="125"/>
      <c r="AK601" s="125"/>
      <c r="AM601" s="246"/>
      <c r="AO601" s="246"/>
      <c r="AP601" s="211"/>
      <c r="AQ601" s="211"/>
      <c r="AR601" s="199"/>
      <c r="AT601" s="225"/>
      <c r="AU601" s="225"/>
      <c r="AV601" s="225"/>
      <c r="AW601" s="99"/>
      <c r="AX601" s="199"/>
      <c r="AY601" s="199"/>
      <c r="AZ601" s="37"/>
      <c r="BA601" s="123"/>
      <c r="BB601" s="211"/>
      <c r="BC601" s="211"/>
      <c r="BD601" s="216"/>
      <c r="BE601" s="216"/>
      <c r="BF601" s="101"/>
      <c r="BG601" s="101"/>
      <c r="BH601" s="99"/>
    </row>
    <row r="602" spans="1:60" x14ac:dyDescent="0.25">
      <c r="A602">
        <v>570</v>
      </c>
      <c r="B602" s="61">
        <f ca="1">OFFSET(InputPriceData!B$15,CalculationsAndCharts!$A602+$A$11,0,1,1)</f>
        <v>41645</v>
      </c>
      <c r="C602" s="3">
        <f ca="1">OFFSET(InputPriceData!G$15,CalculationsAndCharts!$A602+$A$11,IF($C$7,8,0),1,1)</f>
        <v>108028200</v>
      </c>
      <c r="D602" s="4">
        <f ca="1">OFFSET(InputPriceData!C$15,CalculationsAndCharts!$A602+$A$11,IF($C$7,8,0),1,1)</f>
        <v>175.43</v>
      </c>
      <c r="E602" s="4">
        <f ca="1">OFFSET(InputPriceData!D$15,CalculationsAndCharts!$A602+$A$11,IF($C$7,8,0),1,1)</f>
        <v>175.5</v>
      </c>
      <c r="F602" s="4">
        <f ca="1">OFFSET(InputPriceData!E$15,CalculationsAndCharts!$A602+$A$11,IF($C$7,8,0),1,1)</f>
        <v>174.08</v>
      </c>
      <c r="G602" s="4">
        <f ca="1">OFFSET(InputPriceData!F$15,CalculationsAndCharts!$A602+$A$11,IF($C$7,8,0),1,1)</f>
        <v>174.35</v>
      </c>
      <c r="H602" s="342">
        <f t="shared" ca="1" si="66"/>
        <v>174.04425232944024</v>
      </c>
      <c r="I602" s="342">
        <f t="shared" ca="1" si="67"/>
        <v>173.23104273494459</v>
      </c>
      <c r="J602" s="340">
        <f t="shared" ca="1" si="68"/>
        <v>0.8132095944955845</v>
      </c>
      <c r="K602" s="170">
        <f t="shared" ca="1" si="64"/>
        <v>0.66130984457967301</v>
      </c>
      <c r="L602" s="341">
        <f t="shared" ca="1" si="65"/>
        <v>0.90723088374815353</v>
      </c>
      <c r="M602" s="341">
        <f t="shared" ca="1" si="69"/>
        <v>-0.90723088374815353</v>
      </c>
      <c r="N602" s="170"/>
      <c r="O602" s="340"/>
      <c r="P602" s="3" t="e">
        <f t="shared" ca="1" si="70"/>
        <v>#N/A</v>
      </c>
      <c r="Q602" s="3">
        <f t="shared" ca="1" si="71"/>
        <v>108028200</v>
      </c>
      <c r="S602" s="99"/>
      <c r="T602" s="350"/>
      <c r="U602" s="350"/>
      <c r="V602" s="349"/>
      <c r="W602" s="313"/>
      <c r="X602" s="302"/>
      <c r="Y602" s="211"/>
      <c r="Z602" s="320"/>
      <c r="AA602" s="246"/>
      <c r="AB602" s="125"/>
      <c r="AC602" s="125"/>
      <c r="AD602" s="125"/>
      <c r="AE602" s="125"/>
      <c r="AF602" s="125"/>
      <c r="AG602" s="125"/>
      <c r="AH602" s="125"/>
      <c r="AJ602" s="125"/>
      <c r="AK602" s="125"/>
      <c r="AM602" s="246"/>
      <c r="AO602" s="246"/>
      <c r="AP602" s="211"/>
      <c r="AQ602" s="211"/>
      <c r="AR602" s="199"/>
      <c r="AT602" s="225"/>
      <c r="AU602" s="225"/>
      <c r="AV602" s="225"/>
      <c r="AW602" s="99"/>
      <c r="AX602" s="199"/>
      <c r="AY602" s="199"/>
      <c r="AZ602" s="37"/>
      <c r="BA602" s="123"/>
      <c r="BB602" s="211"/>
      <c r="BC602" s="211"/>
      <c r="BD602" s="216"/>
      <c r="BE602" s="216"/>
      <c r="BF602" s="101"/>
      <c r="BG602" s="101"/>
      <c r="BH602" s="99"/>
    </row>
    <row r="603" spans="1:60" x14ac:dyDescent="0.25">
      <c r="A603">
        <v>571</v>
      </c>
      <c r="B603" s="61">
        <f ca="1">OFFSET(InputPriceData!B$15,CalculationsAndCharts!$A603+$A$11,0,1,1)</f>
        <v>41642</v>
      </c>
      <c r="C603" s="3">
        <f ca="1">OFFSET(InputPriceData!G$15,CalculationsAndCharts!$A603+$A$11,IF($C$7,8,0),1,1)</f>
        <v>81390600</v>
      </c>
      <c r="D603" s="4">
        <f ca="1">OFFSET(InputPriceData!C$15,CalculationsAndCharts!$A603+$A$11,IF($C$7,8,0),1,1)</f>
        <v>175.18</v>
      </c>
      <c r="E603" s="4">
        <f ca="1">OFFSET(InputPriceData!D$15,CalculationsAndCharts!$A603+$A$11,IF($C$7,8,0),1,1)</f>
        <v>175.53</v>
      </c>
      <c r="F603" s="4">
        <f ca="1">OFFSET(InputPriceData!E$15,CalculationsAndCharts!$A603+$A$11,IF($C$7,8,0),1,1)</f>
        <v>174.61</v>
      </c>
      <c r="G603" s="4">
        <f ca="1">OFFSET(InputPriceData!F$15,CalculationsAndCharts!$A603+$A$11,IF($C$7,8,0),1,1)</f>
        <v>174.86</v>
      </c>
      <c r="H603" s="342">
        <f t="shared" ca="1" si="66"/>
        <v>174.00057409078886</v>
      </c>
      <c r="I603" s="342">
        <f t="shared" ca="1" si="67"/>
        <v>173.12931934721229</v>
      </c>
      <c r="J603" s="340">
        <f t="shared" ca="1" si="68"/>
        <v>0.87125474357649535</v>
      </c>
      <c r="K603" s="170">
        <f t="shared" ca="1" si="64"/>
        <v>0.7590848282045447</v>
      </c>
      <c r="L603" s="341">
        <f t="shared" ca="1" si="65"/>
        <v>0.90897124083530823</v>
      </c>
      <c r="M603" s="341">
        <f t="shared" ca="1" si="69"/>
        <v>-0.90897124083530823</v>
      </c>
      <c r="N603" s="170"/>
      <c r="O603" s="340"/>
      <c r="P603" s="3" t="e">
        <f t="shared" ca="1" si="70"/>
        <v>#N/A</v>
      </c>
      <c r="Q603" s="3">
        <f t="shared" ca="1" si="71"/>
        <v>81390600</v>
      </c>
      <c r="S603" s="99"/>
      <c r="T603" s="350"/>
      <c r="U603" s="350"/>
      <c r="V603" s="349"/>
      <c r="W603" s="313"/>
      <c r="X603" s="302"/>
      <c r="Y603" s="211"/>
      <c r="Z603" s="320"/>
      <c r="AA603" s="246"/>
      <c r="AB603" s="125"/>
      <c r="AC603" s="125"/>
      <c r="AD603" s="125"/>
      <c r="AE603" s="125"/>
      <c r="AF603" s="125"/>
      <c r="AG603" s="125"/>
      <c r="AH603" s="125"/>
      <c r="AJ603" s="125"/>
      <c r="AK603" s="125"/>
      <c r="AM603" s="246"/>
      <c r="AO603" s="246"/>
      <c r="AP603" s="211"/>
      <c r="AQ603" s="211"/>
      <c r="AR603" s="199"/>
      <c r="AT603" s="225"/>
      <c r="AU603" s="225"/>
      <c r="AV603" s="225"/>
      <c r="AW603" s="99"/>
      <c r="AX603" s="199"/>
      <c r="AY603" s="199"/>
      <c r="AZ603" s="37"/>
      <c r="BA603" s="123"/>
      <c r="BB603" s="211"/>
      <c r="BC603" s="211"/>
      <c r="BD603" s="216"/>
      <c r="BE603" s="216"/>
      <c r="BF603" s="101"/>
      <c r="BG603" s="101"/>
      <c r="BH603" s="99"/>
    </row>
    <row r="604" spans="1:60" x14ac:dyDescent="0.25">
      <c r="A604">
        <v>572</v>
      </c>
      <c r="B604" s="61">
        <f ca="1">OFFSET(InputPriceData!B$15,CalculationsAndCharts!$A604+$A$11,0,1,1)</f>
        <v>41641</v>
      </c>
      <c r="C604" s="3">
        <f ca="1">OFFSET(InputPriceData!G$15,CalculationsAndCharts!$A604+$A$11,IF($C$7,8,0),1,1)</f>
        <v>119636900</v>
      </c>
      <c r="D604" s="4">
        <f ca="1">OFFSET(InputPriceData!C$15,CalculationsAndCharts!$A604+$A$11,IF($C$7,8,0),1,1)</f>
        <v>175.9</v>
      </c>
      <c r="E604" s="4">
        <f ca="1">OFFSET(InputPriceData!D$15,CalculationsAndCharts!$A604+$A$11,IF($C$7,8,0),1,1)</f>
        <v>175.98</v>
      </c>
      <c r="F604" s="4">
        <f ca="1">OFFSET(InputPriceData!E$15,CalculationsAndCharts!$A604+$A$11,IF($C$7,8,0),1,1)</f>
        <v>174.46</v>
      </c>
      <c r="G604" s="4">
        <f ca="1">OFFSET(InputPriceData!F$15,CalculationsAndCharts!$A604+$A$11,IF($C$7,8,0),1,1)</f>
        <v>174.88</v>
      </c>
      <c r="H604" s="342">
        <f t="shared" ca="1" si="66"/>
        <v>173.87779896090154</v>
      </c>
      <c r="I604" s="342">
        <f t="shared" ca="1" si="67"/>
        <v>172.97198474241341</v>
      </c>
      <c r="J604" s="340">
        <f t="shared" ca="1" si="68"/>
        <v>0.90581421848806565</v>
      </c>
      <c r="K604" s="170">
        <f t="shared" ca="1" si="64"/>
        <v>0.82049939841514508</v>
      </c>
      <c r="L604" s="341">
        <f t="shared" ca="1" si="65"/>
        <v>0.90856346138441668</v>
      </c>
      <c r="M604" s="341">
        <f t="shared" ca="1" si="69"/>
        <v>-0.90856346138441668</v>
      </c>
      <c r="N604" s="170"/>
      <c r="O604" s="340"/>
      <c r="P604" s="3" t="e">
        <f t="shared" ca="1" si="70"/>
        <v>#N/A</v>
      </c>
      <c r="Q604" s="3">
        <f t="shared" ca="1" si="71"/>
        <v>119636900</v>
      </c>
      <c r="S604" s="99"/>
      <c r="T604" s="350"/>
      <c r="U604" s="350"/>
      <c r="V604" s="349"/>
      <c r="W604" s="313"/>
      <c r="X604" s="302"/>
      <c r="Y604" s="211"/>
      <c r="Z604" s="320"/>
      <c r="AA604" s="246"/>
      <c r="AB604" s="125"/>
      <c r="AC604" s="125"/>
      <c r="AD604" s="125"/>
      <c r="AE604" s="125"/>
      <c r="AF604" s="125"/>
      <c r="AG604" s="125"/>
      <c r="AH604" s="125"/>
      <c r="AJ604" s="125"/>
      <c r="AK604" s="125"/>
      <c r="AM604" s="246"/>
      <c r="AO604" s="246"/>
      <c r="AP604" s="211"/>
      <c r="AQ604" s="211"/>
      <c r="AR604" s="199"/>
      <c r="AT604" s="225"/>
      <c r="AU604" s="225"/>
      <c r="AV604" s="225"/>
      <c r="AW604" s="99"/>
      <c r="AX604" s="199"/>
      <c r="AY604" s="199"/>
      <c r="AZ604" s="37"/>
      <c r="BA604" s="123"/>
      <c r="BB604" s="211"/>
      <c r="BC604" s="211"/>
      <c r="BD604" s="216"/>
      <c r="BE604" s="216"/>
      <c r="BF604" s="101"/>
      <c r="BG604" s="101"/>
      <c r="BH604" s="99"/>
    </row>
    <row r="605" spans="1:60" x14ac:dyDescent="0.25">
      <c r="A605">
        <v>573</v>
      </c>
      <c r="B605" s="61">
        <f ca="1">OFFSET(InputPriceData!B$15,CalculationsAndCharts!$A605+$A$11,0,1,1)</f>
        <v>41639</v>
      </c>
      <c r="C605" s="3">
        <f ca="1">OFFSET(InputPriceData!G$15,CalculationsAndCharts!$A605+$A$11,IF($C$7,8,0),1,1)</f>
        <v>86119900</v>
      </c>
      <c r="D605" s="4">
        <f ca="1">OFFSET(InputPriceData!C$15,CalculationsAndCharts!$A605+$A$11,IF($C$7,8,0),1,1)</f>
        <v>175.98</v>
      </c>
      <c r="E605" s="4">
        <f ca="1">OFFSET(InputPriceData!D$15,CalculationsAndCharts!$A605+$A$11,IF($C$7,8,0),1,1)</f>
        <v>176.58</v>
      </c>
      <c r="F605" s="4">
        <f ca="1">OFFSET(InputPriceData!E$15,CalculationsAndCharts!$A605+$A$11,IF($C$7,8,0),1,1)</f>
        <v>175.85</v>
      </c>
      <c r="G605" s="4">
        <f ca="1">OFFSET(InputPriceData!F$15,CalculationsAndCharts!$A605+$A$11,IF($C$7,8,0),1,1)</f>
        <v>176.58</v>
      </c>
      <c r="H605" s="342">
        <f t="shared" ca="1" si="66"/>
        <v>173.7346273838875</v>
      </c>
      <c r="I605" s="342">
        <f t="shared" ca="1" si="67"/>
        <v>172.79852880990555</v>
      </c>
      <c r="J605" s="340">
        <f t="shared" ca="1" si="68"/>
        <v>0.93609857398186747</v>
      </c>
      <c r="K605" s="170">
        <f t="shared" ca="1" si="64"/>
        <v>0.87628054021088575</v>
      </c>
      <c r="L605" s="341">
        <f t="shared" ca="1" si="65"/>
        <v>0.90536004348907473</v>
      </c>
      <c r="M605" s="341">
        <f t="shared" ca="1" si="69"/>
        <v>-0.90536004348907473</v>
      </c>
      <c r="N605" s="170"/>
      <c r="O605" s="340"/>
      <c r="P605" s="3">
        <f t="shared" ca="1" si="70"/>
        <v>86119900</v>
      </c>
      <c r="Q605" s="3" t="e">
        <f t="shared" ca="1" si="71"/>
        <v>#N/A</v>
      </c>
      <c r="S605" s="99"/>
      <c r="T605" s="350"/>
      <c r="U605" s="350"/>
      <c r="V605" s="349"/>
      <c r="W605" s="313"/>
      <c r="X605" s="302"/>
      <c r="Y605" s="211"/>
      <c r="Z605" s="320"/>
      <c r="AA605" s="246"/>
      <c r="AB605" s="125"/>
      <c r="AC605" s="125"/>
      <c r="AD605" s="125"/>
      <c r="AE605" s="125"/>
      <c r="AF605" s="125"/>
      <c r="AG605" s="125"/>
      <c r="AH605" s="125"/>
      <c r="AJ605" s="125"/>
      <c r="AK605" s="125"/>
      <c r="AM605" s="246"/>
      <c r="AO605" s="246"/>
      <c r="AP605" s="211"/>
      <c r="AQ605" s="211"/>
      <c r="AR605" s="199"/>
      <c r="AT605" s="225"/>
      <c r="AU605" s="225"/>
      <c r="AV605" s="225"/>
      <c r="AW605" s="99"/>
      <c r="AX605" s="199"/>
      <c r="AY605" s="199"/>
      <c r="AZ605" s="37"/>
      <c r="BA605" s="123"/>
      <c r="BB605" s="211"/>
      <c r="BC605" s="211"/>
      <c r="BD605" s="216"/>
      <c r="BE605" s="216"/>
      <c r="BF605" s="101"/>
      <c r="BG605" s="101"/>
      <c r="BH605" s="99"/>
    </row>
    <row r="606" spans="1:60" x14ac:dyDescent="0.25">
      <c r="A606">
        <v>574</v>
      </c>
      <c r="B606" s="61">
        <f ca="1">OFFSET(InputPriceData!B$15,CalculationsAndCharts!$A606+$A$11,0,1,1)</f>
        <v>41638</v>
      </c>
      <c r="C606" s="3">
        <f ca="1">OFFSET(InputPriceData!G$15,CalculationsAndCharts!$A606+$A$11,IF($C$7,8,0),1,1)</f>
        <v>56857000</v>
      </c>
      <c r="D606" s="4">
        <f ca="1">OFFSET(InputPriceData!C$15,CalculationsAndCharts!$A606+$A$11,IF($C$7,8,0),1,1)</f>
        <v>175.79</v>
      </c>
      <c r="E606" s="4">
        <f ca="1">OFFSET(InputPriceData!D$15,CalculationsAndCharts!$A606+$A$11,IF($C$7,8,0),1,1)</f>
        <v>175.94</v>
      </c>
      <c r="F606" s="4">
        <f ca="1">OFFSET(InputPriceData!E$15,CalculationsAndCharts!$A606+$A$11,IF($C$7,8,0),1,1)</f>
        <v>175.52</v>
      </c>
      <c r="G606" s="4">
        <f ca="1">OFFSET(InputPriceData!F$15,CalculationsAndCharts!$A606+$A$11,IF($C$7,8,0),1,1)</f>
        <v>175.75</v>
      </c>
      <c r="H606" s="342">
        <f t="shared" ca="1" si="66"/>
        <v>173.32814558158572</v>
      </c>
      <c r="I606" s="342">
        <f t="shared" ca="1" si="67"/>
        <v>172.45475870171515</v>
      </c>
      <c r="J606" s="340">
        <f t="shared" ca="1" si="68"/>
        <v>0.87338687987047758</v>
      </c>
      <c r="K606" s="170">
        <f t="shared" ca="1" si="64"/>
        <v>0.76280464192988806</v>
      </c>
      <c r="L606" s="341">
        <f t="shared" ca="1" si="65"/>
        <v>0.89986427098574673</v>
      </c>
      <c r="M606" s="341">
        <f t="shared" ca="1" si="69"/>
        <v>-0.89986427098574673</v>
      </c>
      <c r="N606" s="170"/>
      <c r="O606" s="340"/>
      <c r="P606" s="3" t="e">
        <f t="shared" ca="1" si="70"/>
        <v>#N/A</v>
      </c>
      <c r="Q606" s="3">
        <f t="shared" ca="1" si="71"/>
        <v>56857000</v>
      </c>
      <c r="S606" s="99"/>
      <c r="T606" s="350"/>
      <c r="U606" s="350"/>
      <c r="V606" s="349"/>
      <c r="W606" s="313"/>
      <c r="X606" s="302"/>
      <c r="Y606" s="211"/>
      <c r="Z606" s="320"/>
      <c r="AA606" s="246"/>
      <c r="AB606" s="125"/>
      <c r="AC606" s="125"/>
      <c r="AD606" s="125"/>
      <c r="AE606" s="125"/>
      <c r="AF606" s="125"/>
      <c r="AG606" s="125"/>
      <c r="AH606" s="125"/>
      <c r="AJ606" s="125"/>
      <c r="AK606" s="125"/>
      <c r="AM606" s="246"/>
      <c r="AO606" s="246"/>
      <c r="AP606" s="211"/>
      <c r="AQ606" s="211"/>
      <c r="AR606" s="199"/>
      <c r="AT606" s="225"/>
      <c r="AU606" s="225"/>
      <c r="AV606" s="225"/>
      <c r="AW606" s="99"/>
      <c r="AX606" s="199"/>
      <c r="AY606" s="199"/>
      <c r="AZ606" s="37"/>
      <c r="BA606" s="123"/>
      <c r="BB606" s="211"/>
      <c r="BC606" s="211"/>
      <c r="BD606" s="216"/>
      <c r="BE606" s="216"/>
      <c r="BF606" s="101"/>
      <c r="BG606" s="101"/>
      <c r="BH606" s="99"/>
    </row>
    <row r="607" spans="1:60" x14ac:dyDescent="0.25">
      <c r="A607">
        <v>575</v>
      </c>
      <c r="B607" s="61">
        <f ca="1">OFFSET(InputPriceData!B$15,CalculationsAndCharts!$A607+$A$11,0,1,1)</f>
        <v>41635</v>
      </c>
      <c r="C607" s="3">
        <f ca="1">OFFSET(InputPriceData!G$15,CalculationsAndCharts!$A607+$A$11,IF($C$7,8,0),1,1)</f>
        <v>61814000</v>
      </c>
      <c r="D607" s="4">
        <f ca="1">OFFSET(InputPriceData!C$15,CalculationsAndCharts!$A607+$A$11,IF($C$7,8,0),1,1)</f>
        <v>176.01</v>
      </c>
      <c r="E607" s="4">
        <f ca="1">OFFSET(InputPriceData!D$15,CalculationsAndCharts!$A607+$A$11,IF($C$7,8,0),1,1)</f>
        <v>176.09</v>
      </c>
      <c r="F607" s="4">
        <f ca="1">OFFSET(InputPriceData!E$15,CalculationsAndCharts!$A607+$A$11,IF($C$7,8,0),1,1)</f>
        <v>175.59</v>
      </c>
      <c r="G607" s="4">
        <f ca="1">OFFSET(InputPriceData!F$15,CalculationsAndCharts!$A607+$A$11,IF($C$7,8,0),1,1)</f>
        <v>175.77</v>
      </c>
      <c r="H607" s="342">
        <f t="shared" ca="1" si="66"/>
        <v>172.9821663789551</v>
      </c>
      <c r="I607" s="342">
        <f t="shared" ca="1" si="67"/>
        <v>172.15519131096198</v>
      </c>
      <c r="J607" s="340">
        <f t="shared" ca="1" si="68"/>
        <v>0.82697506799302489</v>
      </c>
      <c r="K607" s="170">
        <f t="shared" ca="1" si="64"/>
        <v>0.68388776308206811</v>
      </c>
      <c r="L607" s="341">
        <f t="shared" ca="1" si="65"/>
        <v>0.89382503415749959</v>
      </c>
      <c r="M607" s="341">
        <f t="shared" ca="1" si="69"/>
        <v>-0.89382503415749959</v>
      </c>
      <c r="N607" s="170"/>
      <c r="O607" s="340"/>
      <c r="P607" s="3" t="e">
        <f t="shared" ca="1" si="70"/>
        <v>#N/A</v>
      </c>
      <c r="Q607" s="3">
        <f t="shared" ca="1" si="71"/>
        <v>61814000</v>
      </c>
      <c r="S607" s="99"/>
      <c r="T607" s="350"/>
      <c r="U607" s="350"/>
      <c r="V607" s="349"/>
      <c r="W607" s="313"/>
      <c r="X607" s="302"/>
      <c r="Y607" s="211"/>
      <c r="Z607" s="320"/>
      <c r="AA607" s="246"/>
      <c r="AB607" s="125"/>
      <c r="AC607" s="125"/>
      <c r="AD607" s="125"/>
      <c r="AE607" s="125"/>
      <c r="AF607" s="125"/>
      <c r="AG607" s="125"/>
      <c r="AH607" s="125"/>
      <c r="AJ607" s="125"/>
      <c r="AK607" s="125"/>
      <c r="AM607" s="246"/>
      <c r="AO607" s="246"/>
      <c r="AP607" s="211"/>
      <c r="AQ607" s="211"/>
      <c r="AR607" s="199"/>
      <c r="AT607" s="225"/>
      <c r="AU607" s="225"/>
      <c r="AV607" s="225"/>
      <c r="AW607" s="99"/>
      <c r="AX607" s="199"/>
      <c r="AY607" s="199"/>
      <c r="AZ607" s="37"/>
      <c r="BA607" s="123"/>
      <c r="BB607" s="211"/>
      <c r="BC607" s="211"/>
      <c r="BD607" s="216"/>
      <c r="BE607" s="216"/>
      <c r="BF607" s="101"/>
      <c r="BG607" s="101"/>
      <c r="BH607" s="99"/>
    </row>
    <row r="608" spans="1:60" x14ac:dyDescent="0.25">
      <c r="A608">
        <v>576</v>
      </c>
      <c r="B608" s="61">
        <f ca="1">OFFSET(InputPriceData!B$15,CalculationsAndCharts!$A608+$A$11,0,1,1)</f>
        <v>41634</v>
      </c>
      <c r="C608" s="3">
        <f ca="1">OFFSET(InputPriceData!G$15,CalculationsAndCharts!$A608+$A$11,IF($C$7,8,0),1,1)</f>
        <v>63365000</v>
      </c>
      <c r="D608" s="4">
        <f ca="1">OFFSET(InputPriceData!C$15,CalculationsAndCharts!$A608+$A$11,IF($C$7,8,0),1,1)</f>
        <v>175.29</v>
      </c>
      <c r="E608" s="4">
        <f ca="1">OFFSET(InputPriceData!D$15,CalculationsAndCharts!$A608+$A$11,IF($C$7,8,0),1,1)</f>
        <v>175.88</v>
      </c>
      <c r="F608" s="4">
        <f ca="1">OFFSET(InputPriceData!E$15,CalculationsAndCharts!$A608+$A$11,IF($C$7,8,0),1,1)</f>
        <v>175.27</v>
      </c>
      <c r="G608" s="4">
        <f ca="1">OFFSET(InputPriceData!F$15,CalculationsAndCharts!$A608+$A$11,IF($C$7,8,0),1,1)</f>
        <v>175.78</v>
      </c>
      <c r="H608" s="342">
        <f t="shared" ca="1" si="66"/>
        <v>172.58390443309153</v>
      </c>
      <c r="I608" s="342">
        <f t="shared" ca="1" si="67"/>
        <v>171.82657233923126</v>
      </c>
      <c r="J608" s="340">
        <f t="shared" ca="1" si="68"/>
        <v>0.75733209386018729</v>
      </c>
      <c r="K608" s="170">
        <f t="shared" ca="1" si="64"/>
        <v>0.57355190039065551</v>
      </c>
      <c r="L608" s="341">
        <f t="shared" ca="1" si="65"/>
        <v>0.8874398637767098</v>
      </c>
      <c r="M608" s="341">
        <f t="shared" ca="1" si="69"/>
        <v>-0.8874398637767098</v>
      </c>
      <c r="N608" s="170"/>
      <c r="O608" s="340"/>
      <c r="P608" s="3">
        <f t="shared" ca="1" si="70"/>
        <v>63365000</v>
      </c>
      <c r="Q608" s="3" t="e">
        <f t="shared" ca="1" si="71"/>
        <v>#N/A</v>
      </c>
      <c r="S608" s="99"/>
      <c r="T608" s="350"/>
      <c r="U608" s="350"/>
      <c r="V608" s="349"/>
      <c r="W608" s="313"/>
      <c r="X608" s="302"/>
      <c r="Y608" s="211"/>
      <c r="Z608" s="320"/>
      <c r="AA608" s="246"/>
      <c r="AB608" s="125"/>
      <c r="AC608" s="125"/>
      <c r="AD608" s="125"/>
      <c r="AE608" s="125"/>
      <c r="AF608" s="125"/>
      <c r="AG608" s="125"/>
      <c r="AH608" s="125"/>
      <c r="AJ608" s="125"/>
      <c r="AK608" s="125"/>
      <c r="AM608" s="246"/>
      <c r="AO608" s="246"/>
      <c r="AP608" s="211"/>
      <c r="AQ608" s="211"/>
      <c r="AR608" s="199"/>
      <c r="AT608" s="225"/>
      <c r="AU608" s="225"/>
      <c r="AV608" s="225"/>
      <c r="AW608" s="99"/>
      <c r="AX608" s="199"/>
      <c r="AY608" s="199"/>
      <c r="AZ608" s="37"/>
      <c r="BA608" s="123"/>
      <c r="BB608" s="211"/>
      <c r="BC608" s="211"/>
      <c r="BD608" s="216"/>
      <c r="BE608" s="216"/>
      <c r="BF608" s="101"/>
      <c r="BG608" s="101"/>
      <c r="BH608" s="99"/>
    </row>
    <row r="609" spans="1:60" x14ac:dyDescent="0.25">
      <c r="A609">
        <v>577</v>
      </c>
      <c r="B609" s="61">
        <f ca="1">OFFSET(InputPriceData!B$15,CalculationsAndCharts!$A609+$A$11,0,1,1)</f>
        <v>41632</v>
      </c>
      <c r="C609" s="3">
        <f ca="1">OFFSET(InputPriceData!G$15,CalculationsAndCharts!$A609+$A$11,IF($C$7,8,0),1,1)</f>
        <v>45368800</v>
      </c>
      <c r="D609" s="4">
        <f ca="1">OFFSET(InputPriceData!C$15,CalculationsAndCharts!$A609+$A$11,IF($C$7,8,0),1,1)</f>
        <v>174.52</v>
      </c>
      <c r="E609" s="4">
        <f ca="1">OFFSET(InputPriceData!D$15,CalculationsAndCharts!$A609+$A$11,IF($C$7,8,0),1,1)</f>
        <v>174.97</v>
      </c>
      <c r="F609" s="4">
        <f ca="1">OFFSET(InputPriceData!E$15,CalculationsAndCharts!$A609+$A$11,IF($C$7,8,0),1,1)</f>
        <v>174.51</v>
      </c>
      <c r="G609" s="4">
        <f ca="1">OFFSET(InputPriceData!F$15,CalculationsAndCharts!$A609+$A$11,IF($C$7,8,0),1,1)</f>
        <v>174.89</v>
      </c>
      <c r="H609" s="342">
        <f t="shared" ca="1" si="66"/>
        <v>172.12731935210462</v>
      </c>
      <c r="I609" s="342">
        <f t="shared" ca="1" si="67"/>
        <v>171.46716982461592</v>
      </c>
      <c r="J609" s="340">
        <f t="shared" ca="1" si="68"/>
        <v>0.66014952748859557</v>
      </c>
      <c r="K609" s="170">
        <f t="shared" ref="K609:K672" ca="1" si="72">J609*J609</f>
        <v>0.43579739864341599</v>
      </c>
      <c r="L609" s="341">
        <f t="shared" ref="L609:L672" ca="1" si="73">SQRT(SUM(OFFSET(K609,0,0,$A$18,1))/$A$18)</f>
        <v>0.88154811636642172</v>
      </c>
      <c r="M609" s="341">
        <f t="shared" ca="1" si="69"/>
        <v>-0.88154811636642172</v>
      </c>
      <c r="N609" s="170"/>
      <c r="O609" s="340"/>
      <c r="P609" s="3">
        <f t="shared" ca="1" si="70"/>
        <v>45368800</v>
      </c>
      <c r="Q609" s="3" t="e">
        <f t="shared" ca="1" si="71"/>
        <v>#N/A</v>
      </c>
      <c r="S609" s="99"/>
      <c r="T609" s="350"/>
      <c r="U609" s="350"/>
      <c r="V609" s="349"/>
      <c r="W609" s="313"/>
      <c r="X609" s="302"/>
      <c r="Y609" s="211"/>
      <c r="Z609" s="320"/>
      <c r="AA609" s="246"/>
      <c r="AB609" s="125"/>
      <c r="AC609" s="125"/>
      <c r="AD609" s="125"/>
      <c r="AE609" s="125"/>
      <c r="AF609" s="125"/>
      <c r="AG609" s="125"/>
      <c r="AH609" s="125"/>
      <c r="AJ609" s="125"/>
      <c r="AK609" s="125"/>
      <c r="AM609" s="246"/>
      <c r="AO609" s="246"/>
      <c r="AP609" s="211"/>
      <c r="AQ609" s="211"/>
      <c r="AR609" s="199"/>
      <c r="AT609" s="225"/>
      <c r="AU609" s="225"/>
      <c r="AV609" s="225"/>
      <c r="AW609" s="99"/>
      <c r="AX609" s="199"/>
      <c r="AY609" s="199"/>
      <c r="AZ609" s="37"/>
      <c r="BA609" s="123"/>
      <c r="BB609" s="211"/>
      <c r="BC609" s="211"/>
      <c r="BD609" s="216"/>
      <c r="BE609" s="216"/>
      <c r="BF609" s="101"/>
      <c r="BG609" s="101"/>
      <c r="BH609" s="99"/>
    </row>
    <row r="610" spans="1:60" x14ac:dyDescent="0.25">
      <c r="A610">
        <v>578</v>
      </c>
      <c r="B610" s="61">
        <f ca="1">OFFSET(InputPriceData!B$15,CalculationsAndCharts!$A610+$A$11,0,1,1)</f>
        <v>41631</v>
      </c>
      <c r="C610" s="3">
        <f ca="1">OFFSET(InputPriceData!G$15,CalculationsAndCharts!$A610+$A$11,IF($C$7,8,0),1,1)</f>
        <v>85598000</v>
      </c>
      <c r="D610" s="4">
        <f ca="1">OFFSET(InputPriceData!C$15,CalculationsAndCharts!$A610+$A$11,IF($C$7,8,0),1,1)</f>
        <v>174.44</v>
      </c>
      <c r="E610" s="4">
        <f ca="1">OFFSET(InputPriceData!D$15,CalculationsAndCharts!$A610+$A$11,IF($C$7,8,0),1,1)</f>
        <v>174.62</v>
      </c>
      <c r="F610" s="4">
        <f ca="1">OFFSET(InputPriceData!E$15,CalculationsAndCharts!$A610+$A$11,IF($C$7,8,0),1,1)</f>
        <v>174.07</v>
      </c>
      <c r="G610" s="4">
        <f ca="1">OFFSET(InputPriceData!F$15,CalculationsAndCharts!$A610+$A$11,IF($C$7,8,0),1,1)</f>
        <v>174.51</v>
      </c>
      <c r="H610" s="342">
        <f t="shared" ref="H610:H673" ca="1" si="74">IF($A610&gt;$A$8,0,IF($A610=$A$8,$G610,$C$16*$G610+$D$16*H611))</f>
        <v>171.73265068811955</v>
      </c>
      <c r="I610" s="342">
        <f t="shared" ref="I610:I673" ca="1" si="75">IF($A610&gt;$A$8,0,IF($A610=$A$8,$G610,$C$17*$G610+$D$17*I611))</f>
        <v>171.15600344503557</v>
      </c>
      <c r="J610" s="340">
        <f t="shared" ref="J610:J673" ca="1" si="76" xml:space="preserve"> ($C$16 - $C$17)*$G610 + ($C$17*$D$16 - $C$16*$D$17)*$G611 + ($D$16 + $D$17)*J611 - $D$16*$D$17*J612</f>
        <v>0.57664724308390314</v>
      </c>
      <c r="K610" s="170">
        <f t="shared" ca="1" si="72"/>
        <v>0.33252204295626608</v>
      </c>
      <c r="L610" s="341">
        <f t="shared" ca="1" si="73"/>
        <v>0.87707082470496478</v>
      </c>
      <c r="M610" s="341">
        <f t="shared" ref="M610:M673" ca="1" si="77">-L610</f>
        <v>-0.87707082470496478</v>
      </c>
      <c r="N610" s="170"/>
      <c r="O610" s="340"/>
      <c r="P610" s="3">
        <f t="shared" ref="P610:P673" ca="1" si="78">IF(G610&gt;=D610,C610,NA())</f>
        <v>85598000</v>
      </c>
      <c r="Q610" s="3" t="e">
        <f t="shared" ref="Q610:Q673" ca="1" si="79">IF(G610&lt;D610,C610,NA())</f>
        <v>#N/A</v>
      </c>
      <c r="S610" s="99"/>
      <c r="T610" s="350"/>
      <c r="U610" s="350"/>
      <c r="V610" s="349"/>
      <c r="W610" s="313"/>
      <c r="X610" s="302"/>
      <c r="Y610" s="211"/>
      <c r="Z610" s="320"/>
      <c r="AA610" s="246"/>
      <c r="AB610" s="125"/>
      <c r="AC610" s="125"/>
      <c r="AD610" s="125"/>
      <c r="AE610" s="125"/>
      <c r="AF610" s="125"/>
      <c r="AG610" s="125"/>
      <c r="AH610" s="125"/>
      <c r="AJ610" s="125"/>
      <c r="AK610" s="125"/>
      <c r="AM610" s="246"/>
      <c r="AO610" s="246"/>
      <c r="AP610" s="211"/>
      <c r="AQ610" s="211"/>
      <c r="AR610" s="199"/>
      <c r="AT610" s="225"/>
      <c r="AU610" s="225"/>
      <c r="AV610" s="225"/>
      <c r="AW610" s="99"/>
      <c r="AX610" s="199"/>
      <c r="AY610" s="199"/>
      <c r="AZ610" s="37"/>
      <c r="BA610" s="123"/>
      <c r="BB610" s="211"/>
      <c r="BC610" s="211"/>
      <c r="BD610" s="216"/>
      <c r="BE610" s="216"/>
      <c r="BF610" s="101"/>
      <c r="BG610" s="101"/>
      <c r="BH610" s="99"/>
    </row>
    <row r="611" spans="1:60" x14ac:dyDescent="0.25">
      <c r="A611">
        <v>579</v>
      </c>
      <c r="B611" s="61">
        <f ca="1">OFFSET(InputPriceData!B$15,CalculationsAndCharts!$A611+$A$11,0,1,1)</f>
        <v>41628</v>
      </c>
      <c r="C611" s="3">
        <f ca="1">OFFSET(InputPriceData!G$15,CalculationsAndCharts!$A611+$A$11,IF($C$7,8,0),1,1)</f>
        <v>197087000</v>
      </c>
      <c r="D611" s="4">
        <f ca="1">OFFSET(InputPriceData!C$15,CalculationsAndCharts!$A611+$A$11,IF($C$7,8,0),1,1)</f>
        <v>172.75</v>
      </c>
      <c r="E611" s="4">
        <f ca="1">OFFSET(InputPriceData!D$15,CalculationsAndCharts!$A611+$A$11,IF($C$7,8,0),1,1)</f>
        <v>174</v>
      </c>
      <c r="F611" s="4">
        <f ca="1">OFFSET(InputPriceData!E$15,CalculationsAndCharts!$A611+$A$11,IF($C$7,8,0),1,1)</f>
        <v>172.64</v>
      </c>
      <c r="G611" s="4">
        <f ca="1">OFFSET(InputPriceData!F$15,CalculationsAndCharts!$A611+$A$11,IF($C$7,8,0),1,1)</f>
        <v>173.58</v>
      </c>
      <c r="H611" s="342">
        <f t="shared" ca="1" si="74"/>
        <v>171.33588650070806</v>
      </c>
      <c r="I611" s="342">
        <f t="shared" ca="1" si="75"/>
        <v>170.85109466731154</v>
      </c>
      <c r="J611" s="340">
        <f t="shared" ca="1" si="76"/>
        <v>0.48479183339644327</v>
      </c>
      <c r="K611" s="170">
        <f t="shared" ca="1" si="72"/>
        <v>0.23502312172788481</v>
      </c>
      <c r="L611" s="341">
        <f t="shared" ca="1" si="73"/>
        <v>0.87341387478117216</v>
      </c>
      <c r="M611" s="341">
        <f t="shared" ca="1" si="77"/>
        <v>-0.87341387478117216</v>
      </c>
      <c r="N611" s="170"/>
      <c r="O611" s="340"/>
      <c r="P611" s="3">
        <f t="shared" ca="1" si="78"/>
        <v>197087000</v>
      </c>
      <c r="Q611" s="3" t="e">
        <f t="shared" ca="1" si="79"/>
        <v>#N/A</v>
      </c>
      <c r="S611" s="99"/>
      <c r="T611" s="350"/>
      <c r="U611" s="350"/>
      <c r="V611" s="349"/>
      <c r="W611" s="313"/>
      <c r="X611" s="302"/>
      <c r="Y611" s="211"/>
      <c r="Z611" s="320"/>
      <c r="AA611" s="246"/>
      <c r="AB611" s="125"/>
      <c r="AC611" s="125"/>
      <c r="AD611" s="125"/>
      <c r="AE611" s="125"/>
      <c r="AF611" s="125"/>
      <c r="AG611" s="125"/>
      <c r="AH611" s="125"/>
      <c r="AJ611" s="125"/>
      <c r="AK611" s="125"/>
      <c r="AM611" s="246"/>
      <c r="AO611" s="246"/>
      <c r="AP611" s="211"/>
      <c r="AQ611" s="211"/>
      <c r="AR611" s="199"/>
      <c r="AT611" s="225"/>
      <c r="AU611" s="225"/>
      <c r="AV611" s="225"/>
      <c r="AW611" s="99"/>
      <c r="AX611" s="199"/>
      <c r="AY611" s="199"/>
      <c r="AZ611" s="37"/>
      <c r="BA611" s="123"/>
      <c r="BB611" s="211"/>
      <c r="BC611" s="211"/>
      <c r="BD611" s="216"/>
      <c r="BE611" s="216"/>
      <c r="BF611" s="101"/>
      <c r="BG611" s="101"/>
      <c r="BH611" s="99"/>
    </row>
    <row r="612" spans="1:60" x14ac:dyDescent="0.25">
      <c r="A612">
        <v>580</v>
      </c>
      <c r="B612" s="61">
        <f ca="1">OFFSET(InputPriceData!B$15,CalculationsAndCharts!$A612+$A$11,0,1,1)</f>
        <v>41627</v>
      </c>
      <c r="C612" s="3">
        <f ca="1">OFFSET(InputPriceData!G$15,CalculationsAndCharts!$A612+$A$11,IF($C$7,8,0),1,1)</f>
        <v>136531200</v>
      </c>
      <c r="D612" s="4">
        <f ca="1">OFFSET(InputPriceData!C$15,CalculationsAndCharts!$A612+$A$11,IF($C$7,8,0),1,1)</f>
        <v>172.29</v>
      </c>
      <c r="E612" s="4">
        <f ca="1">OFFSET(InputPriceData!D$15,CalculationsAndCharts!$A612+$A$11,IF($C$7,8,0),1,1)</f>
        <v>172.78</v>
      </c>
      <c r="F612" s="4">
        <f ca="1">OFFSET(InputPriceData!E$15,CalculationsAndCharts!$A612+$A$11,IF($C$7,8,0),1,1)</f>
        <v>171.84</v>
      </c>
      <c r="G612" s="4">
        <f ca="1">OFFSET(InputPriceData!F$15,CalculationsAndCharts!$A612+$A$11,IF($C$7,8,0),1,1)</f>
        <v>172.58</v>
      </c>
      <c r="H612" s="342">
        <f t="shared" ca="1" si="74"/>
        <v>171.01529885795208</v>
      </c>
      <c r="I612" s="342">
        <f t="shared" ca="1" si="75"/>
        <v>170.60301236433986</v>
      </c>
      <c r="J612" s="340">
        <f t="shared" ca="1" si="76"/>
        <v>0.412286493612122</v>
      </c>
      <c r="K612" s="170">
        <f t="shared" ca="1" si="72"/>
        <v>0.1699801528149783</v>
      </c>
      <c r="L612" s="341">
        <f t="shared" ca="1" si="73"/>
        <v>0.87072734785206385</v>
      </c>
      <c r="M612" s="341">
        <f t="shared" ca="1" si="77"/>
        <v>-0.87072734785206385</v>
      </c>
      <c r="N612" s="170"/>
      <c r="O612" s="340"/>
      <c r="P612" s="3">
        <f t="shared" ca="1" si="78"/>
        <v>136531200</v>
      </c>
      <c r="Q612" s="3" t="e">
        <f t="shared" ca="1" si="79"/>
        <v>#N/A</v>
      </c>
      <c r="S612" s="99"/>
      <c r="T612" s="350"/>
      <c r="U612" s="350"/>
      <c r="V612" s="349"/>
      <c r="W612" s="313"/>
      <c r="X612" s="302"/>
      <c r="Y612" s="211"/>
      <c r="Z612" s="320"/>
      <c r="AA612" s="246"/>
      <c r="AB612" s="125"/>
      <c r="AC612" s="125"/>
      <c r="AD612" s="125"/>
      <c r="AE612" s="125"/>
      <c r="AF612" s="125"/>
      <c r="AG612" s="125"/>
      <c r="AH612" s="125"/>
      <c r="AJ612" s="125"/>
      <c r="AK612" s="125"/>
      <c r="AM612" s="246"/>
      <c r="AO612" s="246"/>
      <c r="AP612" s="211"/>
      <c r="AQ612" s="211"/>
      <c r="AR612" s="199"/>
      <c r="AT612" s="225"/>
      <c r="AU612" s="225"/>
      <c r="AV612" s="225"/>
      <c r="AW612" s="99"/>
      <c r="AX612" s="199"/>
      <c r="AY612" s="199"/>
      <c r="AZ612" s="37"/>
      <c r="BA612" s="123"/>
      <c r="BB612" s="211"/>
      <c r="BC612" s="211"/>
      <c r="BD612" s="216"/>
      <c r="BE612" s="216"/>
      <c r="BF612" s="101"/>
      <c r="BG612" s="101"/>
      <c r="BH612" s="99"/>
    </row>
    <row r="613" spans="1:60" x14ac:dyDescent="0.25">
      <c r="A613">
        <v>581</v>
      </c>
      <c r="B613" s="61">
        <f ca="1">OFFSET(InputPriceData!B$15,CalculationsAndCharts!$A613+$A$11,0,1,1)</f>
        <v>41626</v>
      </c>
      <c r="C613" s="3">
        <f ca="1">OFFSET(InputPriceData!G$15,CalculationsAndCharts!$A613+$A$11,IF($C$7,8,0),1,1)</f>
        <v>234906000</v>
      </c>
      <c r="D613" s="4">
        <f ca="1">OFFSET(InputPriceData!C$15,CalculationsAndCharts!$A613+$A$11,IF($C$7,8,0),1,1)</f>
        <v>170.14</v>
      </c>
      <c r="E613" s="4">
        <f ca="1">OFFSET(InputPriceData!D$15,CalculationsAndCharts!$A613+$A$11,IF($C$7,8,0),1,1)</f>
        <v>172.81</v>
      </c>
      <c r="F613" s="4">
        <f ca="1">OFFSET(InputPriceData!E$15,CalculationsAndCharts!$A613+$A$11,IF($C$7,8,0),1,1)</f>
        <v>168.62</v>
      </c>
      <c r="G613" s="4">
        <f ca="1">OFFSET(InputPriceData!F$15,CalculationsAndCharts!$A613+$A$11,IF($C$7,8,0),1,1)</f>
        <v>172.78</v>
      </c>
      <c r="H613" s="342">
        <f t="shared" ca="1" si="74"/>
        <v>170.79177012337382</v>
      </c>
      <c r="I613" s="342">
        <f t="shared" ca="1" si="75"/>
        <v>170.42328621564349</v>
      </c>
      <c r="J613" s="340">
        <f t="shared" ca="1" si="76"/>
        <v>0.36848390773021372</v>
      </c>
      <c r="K613" s="170">
        <f t="shared" ca="1" si="72"/>
        <v>0.13578039025612865</v>
      </c>
      <c r="L613" s="341">
        <f t="shared" ca="1" si="73"/>
        <v>0.86878011878120998</v>
      </c>
      <c r="M613" s="341">
        <f t="shared" ca="1" si="77"/>
        <v>-0.86878011878120998</v>
      </c>
      <c r="N613" s="170"/>
      <c r="O613" s="340"/>
      <c r="P613" s="3">
        <f t="shared" ca="1" si="78"/>
        <v>234906000</v>
      </c>
      <c r="Q613" s="3" t="e">
        <f t="shared" ca="1" si="79"/>
        <v>#N/A</v>
      </c>
      <c r="S613" s="99"/>
      <c r="T613" s="350"/>
      <c r="U613" s="350"/>
      <c r="V613" s="349"/>
      <c r="W613" s="313"/>
      <c r="X613" s="302"/>
      <c r="Y613" s="211"/>
      <c r="Z613" s="320"/>
      <c r="AA613" s="246"/>
      <c r="AB613" s="125"/>
      <c r="AC613" s="125"/>
      <c r="AD613" s="125"/>
      <c r="AE613" s="125"/>
      <c r="AF613" s="125"/>
      <c r="AG613" s="125"/>
      <c r="AH613" s="125"/>
      <c r="AJ613" s="125"/>
      <c r="AK613" s="125"/>
      <c r="AM613" s="246"/>
      <c r="AO613" s="246"/>
      <c r="AP613" s="211"/>
      <c r="AQ613" s="211"/>
      <c r="AR613" s="199"/>
      <c r="AT613" s="225"/>
      <c r="AU613" s="225"/>
      <c r="AV613" s="225"/>
      <c r="AW613" s="99"/>
      <c r="AX613" s="199"/>
      <c r="AY613" s="199"/>
      <c r="AZ613" s="37"/>
      <c r="BA613" s="123"/>
      <c r="BB613" s="211"/>
      <c r="BC613" s="211"/>
      <c r="BD613" s="216"/>
      <c r="BE613" s="216"/>
      <c r="BF613" s="101"/>
      <c r="BG613" s="101"/>
      <c r="BH613" s="99"/>
    </row>
    <row r="614" spans="1:60" x14ac:dyDescent="0.25">
      <c r="A614">
        <v>582</v>
      </c>
      <c r="B614" s="61">
        <f ca="1">OFFSET(InputPriceData!B$15,CalculationsAndCharts!$A614+$A$11,0,1,1)</f>
        <v>41625</v>
      </c>
      <c r="C614" s="3">
        <f ca="1">OFFSET(InputPriceData!G$15,CalculationsAndCharts!$A614+$A$11,IF($C$7,8,0),1,1)</f>
        <v>89886000</v>
      </c>
      <c r="D614" s="4">
        <f ca="1">OFFSET(InputPriceData!C$15,CalculationsAndCharts!$A614+$A$11,IF($C$7,8,0),1,1)</f>
        <v>170.57</v>
      </c>
      <c r="E614" s="4">
        <f ca="1">OFFSET(InputPriceData!D$15,CalculationsAndCharts!$A614+$A$11,IF($C$7,8,0),1,1)</f>
        <v>170.6</v>
      </c>
      <c r="F614" s="4">
        <f ca="1">OFFSET(InputPriceData!E$15,CalculationsAndCharts!$A614+$A$11,IF($C$7,8,0),1,1)</f>
        <v>169.5</v>
      </c>
      <c r="G614" s="4">
        <f ca="1">OFFSET(InputPriceData!F$15,CalculationsAndCharts!$A614+$A$11,IF($C$7,8,0),1,1)</f>
        <v>169.88</v>
      </c>
      <c r="H614" s="342">
        <f t="shared" ca="1" si="74"/>
        <v>170.50773728385582</v>
      </c>
      <c r="I614" s="342">
        <f t="shared" ca="1" si="75"/>
        <v>170.20903950797472</v>
      </c>
      <c r="J614" s="340">
        <f t="shared" ca="1" si="76"/>
        <v>0.29869777588094926</v>
      </c>
      <c r="K614" s="170">
        <f t="shared" ca="1" si="72"/>
        <v>8.9220361316225794E-2</v>
      </c>
      <c r="L614" s="341">
        <f t="shared" ca="1" si="73"/>
        <v>0.86730339588613015</v>
      </c>
      <c r="M614" s="341">
        <f t="shared" ca="1" si="77"/>
        <v>-0.86730339588613015</v>
      </c>
      <c r="N614" s="170"/>
      <c r="O614" s="340"/>
      <c r="P614" s="3" t="e">
        <f t="shared" ca="1" si="78"/>
        <v>#N/A</v>
      </c>
      <c r="Q614" s="3">
        <f t="shared" ca="1" si="79"/>
        <v>89886000</v>
      </c>
      <c r="S614" s="99"/>
      <c r="T614" s="350"/>
      <c r="U614" s="350"/>
      <c r="V614" s="349"/>
      <c r="W614" s="313"/>
      <c r="X614" s="302"/>
      <c r="Y614" s="211"/>
      <c r="Z614" s="320"/>
      <c r="AA614" s="246"/>
      <c r="AB614" s="125"/>
      <c r="AC614" s="125"/>
      <c r="AD614" s="125"/>
      <c r="AE614" s="125"/>
      <c r="AF614" s="125"/>
      <c r="AG614" s="125"/>
      <c r="AH614" s="125"/>
      <c r="AJ614" s="125"/>
      <c r="AK614" s="125"/>
      <c r="AM614" s="246"/>
      <c r="AO614" s="246"/>
      <c r="AP614" s="211"/>
      <c r="AQ614" s="211"/>
      <c r="AR614" s="199"/>
      <c r="AT614" s="225"/>
      <c r="AU614" s="225"/>
      <c r="AV614" s="225"/>
      <c r="AW614" s="99"/>
      <c r="AX614" s="199"/>
      <c r="AY614" s="199"/>
      <c r="AZ614" s="37"/>
      <c r="BA614" s="123"/>
      <c r="BB614" s="211"/>
      <c r="BC614" s="211"/>
      <c r="BD614" s="216"/>
      <c r="BE614" s="216"/>
      <c r="BF614" s="101"/>
      <c r="BG614" s="101"/>
      <c r="BH614" s="99"/>
    </row>
    <row r="615" spans="1:60" x14ac:dyDescent="0.25">
      <c r="A615">
        <v>583</v>
      </c>
      <c r="B615" s="61">
        <f ca="1">OFFSET(InputPriceData!B$15,CalculationsAndCharts!$A615+$A$11,0,1,1)</f>
        <v>41624</v>
      </c>
      <c r="C615" s="3">
        <f ca="1">OFFSET(InputPriceData!G$15,CalculationsAndCharts!$A615+$A$11,IF($C$7,8,0),1,1)</f>
        <v>96195000</v>
      </c>
      <c r="D615" s="4">
        <f ca="1">OFFSET(InputPriceData!C$15,CalculationsAndCharts!$A615+$A$11,IF($C$7,8,0),1,1)</f>
        <v>170.17</v>
      </c>
      <c r="E615" s="4">
        <f ca="1">OFFSET(InputPriceData!D$15,CalculationsAndCharts!$A615+$A$11,IF($C$7,8,0),1,1)</f>
        <v>170.98</v>
      </c>
      <c r="F615" s="4">
        <f ca="1">OFFSET(InputPriceData!E$15,CalculationsAndCharts!$A615+$A$11,IF($C$7,8,0),1,1)</f>
        <v>170.12</v>
      </c>
      <c r="G615" s="4">
        <f ca="1">OFFSET(InputPriceData!F$15,CalculationsAndCharts!$A615+$A$11,IF($C$7,8,0),1,1)</f>
        <v>170.42</v>
      </c>
      <c r="H615" s="342">
        <f t="shared" ca="1" si="74"/>
        <v>170.59741403869234</v>
      </c>
      <c r="I615" s="342">
        <f t="shared" ca="1" si="75"/>
        <v>170.23895219051789</v>
      </c>
      <c r="J615" s="340">
        <f t="shared" ca="1" si="76"/>
        <v>0.35846184817432175</v>
      </c>
      <c r="K615" s="170">
        <f t="shared" ca="1" si="72"/>
        <v>0.1284948965965505</v>
      </c>
      <c r="L615" s="341">
        <f t="shared" ca="1" si="73"/>
        <v>0.86689199736388123</v>
      </c>
      <c r="M615" s="341">
        <f t="shared" ca="1" si="77"/>
        <v>-0.86689199736388123</v>
      </c>
      <c r="N615" s="170"/>
      <c r="O615" s="340"/>
      <c r="P615" s="3">
        <f t="shared" ca="1" si="78"/>
        <v>96195000</v>
      </c>
      <c r="Q615" s="3" t="e">
        <f t="shared" ca="1" si="79"/>
        <v>#N/A</v>
      </c>
      <c r="S615" s="99"/>
      <c r="T615" s="350"/>
      <c r="U615" s="350"/>
      <c r="V615" s="349"/>
      <c r="W615" s="313"/>
      <c r="X615" s="302"/>
      <c r="Y615" s="211"/>
      <c r="Z615" s="320"/>
      <c r="AA615" s="246"/>
      <c r="AB615" s="125"/>
      <c r="AC615" s="125"/>
      <c r="AD615" s="125"/>
      <c r="AE615" s="125"/>
      <c r="AF615" s="125"/>
      <c r="AG615" s="125"/>
      <c r="AH615" s="125"/>
      <c r="AJ615" s="125"/>
      <c r="AK615" s="125"/>
      <c r="AM615" s="246"/>
      <c r="AO615" s="246"/>
      <c r="AP615" s="211"/>
      <c r="AQ615" s="211"/>
      <c r="AR615" s="199"/>
      <c r="AT615" s="225"/>
      <c r="AU615" s="225"/>
      <c r="AV615" s="225"/>
      <c r="AW615" s="99"/>
      <c r="AX615" s="199"/>
      <c r="AY615" s="199"/>
      <c r="AZ615" s="37"/>
      <c r="BA615" s="123"/>
      <c r="BB615" s="211"/>
      <c r="BC615" s="211"/>
      <c r="BD615" s="216"/>
      <c r="BE615" s="216"/>
      <c r="BF615" s="101"/>
      <c r="BG615" s="101"/>
      <c r="BH615" s="99"/>
    </row>
    <row r="616" spans="1:60" x14ac:dyDescent="0.25">
      <c r="A616">
        <v>584</v>
      </c>
      <c r="B616" s="61">
        <f ca="1">OFFSET(InputPriceData!B$15,CalculationsAndCharts!$A616+$A$11,0,1,1)</f>
        <v>41621</v>
      </c>
      <c r="C616" s="3">
        <f ca="1">OFFSET(InputPriceData!G$15,CalculationsAndCharts!$A616+$A$11,IF($C$7,8,0),1,1)</f>
        <v>107808000</v>
      </c>
      <c r="D616" s="4">
        <f ca="1">OFFSET(InputPriceData!C$15,CalculationsAndCharts!$A616+$A$11,IF($C$7,8,0),1,1)</f>
        <v>169.74</v>
      </c>
      <c r="E616" s="4">
        <f ca="1">OFFSET(InputPriceData!D$15,CalculationsAndCharts!$A616+$A$11,IF($C$7,8,0),1,1)</f>
        <v>169.89</v>
      </c>
      <c r="F616" s="4">
        <f ca="1">OFFSET(InputPriceData!E$15,CalculationsAndCharts!$A616+$A$11,IF($C$7,8,0),1,1)</f>
        <v>169.04</v>
      </c>
      <c r="G616" s="4">
        <f ca="1">OFFSET(InputPriceData!F$15,CalculationsAndCharts!$A616+$A$11,IF($C$7,8,0),1,1)</f>
        <v>169.37</v>
      </c>
      <c r="H616" s="342">
        <f t="shared" ca="1" si="74"/>
        <v>170.62275890136266</v>
      </c>
      <c r="I616" s="342">
        <f t="shared" ca="1" si="75"/>
        <v>170.2224932987468</v>
      </c>
      <c r="J616" s="340">
        <f t="shared" ca="1" si="76"/>
        <v>0.40026560261574301</v>
      </c>
      <c r="K616" s="170">
        <f t="shared" ca="1" si="72"/>
        <v>0.16021255263734391</v>
      </c>
      <c r="L616" s="341">
        <f t="shared" ca="1" si="73"/>
        <v>0.86653365274352911</v>
      </c>
      <c r="M616" s="341">
        <f t="shared" ca="1" si="77"/>
        <v>-0.86653365274352911</v>
      </c>
      <c r="N616" s="170"/>
      <c r="O616" s="340"/>
      <c r="P616" s="3" t="e">
        <f t="shared" ca="1" si="78"/>
        <v>#N/A</v>
      </c>
      <c r="Q616" s="3">
        <f t="shared" ca="1" si="79"/>
        <v>107808000</v>
      </c>
      <c r="S616" s="99"/>
      <c r="T616" s="350"/>
      <c r="U616" s="350"/>
      <c r="V616" s="349"/>
      <c r="W616" s="313"/>
      <c r="X616" s="302"/>
      <c r="Y616" s="211"/>
      <c r="Z616" s="320"/>
      <c r="AA616" s="246"/>
      <c r="AB616" s="125"/>
      <c r="AC616" s="125"/>
      <c r="AD616" s="125"/>
      <c r="AE616" s="125"/>
      <c r="AF616" s="125"/>
      <c r="AG616" s="125"/>
      <c r="AH616" s="125"/>
      <c r="AJ616" s="125"/>
      <c r="AK616" s="125"/>
      <c r="AM616" s="246"/>
      <c r="AO616" s="246"/>
      <c r="AP616" s="211"/>
      <c r="AQ616" s="211"/>
      <c r="AR616" s="199"/>
      <c r="AT616" s="225"/>
      <c r="AU616" s="225"/>
      <c r="AV616" s="225"/>
      <c r="AW616" s="99"/>
      <c r="AX616" s="199"/>
      <c r="AY616" s="199"/>
      <c r="AZ616" s="37"/>
      <c r="BA616" s="123"/>
      <c r="BB616" s="211"/>
      <c r="BC616" s="211"/>
      <c r="BD616" s="216"/>
      <c r="BE616" s="216"/>
      <c r="BF616" s="101"/>
      <c r="BG616" s="101"/>
      <c r="BH616" s="99"/>
    </row>
    <row r="617" spans="1:60" x14ac:dyDescent="0.25">
      <c r="A617">
        <v>585</v>
      </c>
      <c r="B617" s="61">
        <f ca="1">OFFSET(InputPriceData!B$15,CalculationsAndCharts!$A617+$A$11,0,1,1)</f>
        <v>41620</v>
      </c>
      <c r="C617" s="3">
        <f ca="1">OFFSET(InputPriceData!G$15,CalculationsAndCharts!$A617+$A$11,IF($C$7,8,0),1,1)</f>
        <v>115565000</v>
      </c>
      <c r="D617" s="4">
        <f ca="1">OFFSET(InputPriceData!C$15,CalculationsAndCharts!$A617+$A$11,IF($C$7,8,0),1,1)</f>
        <v>169.87</v>
      </c>
      <c r="E617" s="4">
        <f ca="1">OFFSET(InputPriceData!D$15,CalculationsAndCharts!$A617+$A$11,IF($C$7,8,0),1,1)</f>
        <v>170.08</v>
      </c>
      <c r="F617" s="4">
        <f ca="1">OFFSET(InputPriceData!E$15,CalculationsAndCharts!$A617+$A$11,IF($C$7,8,0),1,1)</f>
        <v>169.03</v>
      </c>
      <c r="G617" s="4">
        <f ca="1">OFFSET(InputPriceData!F$15,CalculationsAndCharts!$A617+$A$11,IF($C$7,8,0),1,1)</f>
        <v>169.39</v>
      </c>
      <c r="H617" s="342">
        <f t="shared" ca="1" si="74"/>
        <v>170.80172445870016</v>
      </c>
      <c r="I617" s="342">
        <f t="shared" ca="1" si="75"/>
        <v>170.29999268954197</v>
      </c>
      <c r="J617" s="340">
        <f t="shared" ca="1" si="76"/>
        <v>0.50173176915808881</v>
      </c>
      <c r="K617" s="170">
        <f t="shared" ca="1" si="72"/>
        <v>0.25173476818250573</v>
      </c>
      <c r="L617" s="341">
        <f t="shared" ca="1" si="73"/>
        <v>0.86599174398048084</v>
      </c>
      <c r="M617" s="341">
        <f t="shared" ca="1" si="77"/>
        <v>-0.86599174398048084</v>
      </c>
      <c r="N617" s="170"/>
      <c r="O617" s="340"/>
      <c r="P617" s="3" t="e">
        <f t="shared" ca="1" si="78"/>
        <v>#N/A</v>
      </c>
      <c r="Q617" s="3">
        <f t="shared" ca="1" si="79"/>
        <v>115565000</v>
      </c>
      <c r="S617" s="99"/>
      <c r="T617" s="350"/>
      <c r="U617" s="350"/>
      <c r="V617" s="349"/>
      <c r="W617" s="313"/>
      <c r="X617" s="302"/>
      <c r="Y617" s="211"/>
      <c r="Z617" s="320"/>
      <c r="AA617" s="246"/>
      <c r="AB617" s="125"/>
      <c r="AC617" s="125"/>
      <c r="AD617" s="125"/>
      <c r="AE617" s="125"/>
      <c r="AF617" s="125"/>
      <c r="AG617" s="125"/>
      <c r="AH617" s="125"/>
      <c r="AJ617" s="125"/>
      <c r="AK617" s="125"/>
      <c r="AM617" s="246"/>
      <c r="AO617" s="246"/>
      <c r="AP617" s="211"/>
      <c r="AQ617" s="211"/>
      <c r="AR617" s="199"/>
      <c r="AT617" s="225"/>
      <c r="AU617" s="225"/>
      <c r="AV617" s="225"/>
      <c r="AW617" s="99"/>
      <c r="AX617" s="199"/>
      <c r="AY617" s="199"/>
      <c r="AZ617" s="37"/>
      <c r="BA617" s="123"/>
      <c r="BB617" s="211"/>
      <c r="BC617" s="211"/>
      <c r="BD617" s="216"/>
      <c r="BE617" s="216"/>
      <c r="BF617" s="101"/>
      <c r="BG617" s="101"/>
      <c r="BH617" s="99"/>
    </row>
    <row r="618" spans="1:60" x14ac:dyDescent="0.25">
      <c r="A618">
        <v>586</v>
      </c>
      <c r="B618" s="61">
        <f ca="1">OFFSET(InputPriceData!B$15,CalculationsAndCharts!$A618+$A$11,0,1,1)</f>
        <v>41619</v>
      </c>
      <c r="C618" s="3">
        <f ca="1">OFFSET(InputPriceData!G$15,CalculationsAndCharts!$A618+$A$11,IF($C$7,8,0),1,1)</f>
        <v>130591000</v>
      </c>
      <c r="D618" s="4">
        <f ca="1">OFFSET(InputPriceData!C$15,CalculationsAndCharts!$A618+$A$11,IF($C$7,8,0),1,1)</f>
        <v>171.94</v>
      </c>
      <c r="E618" s="4">
        <f ca="1">OFFSET(InputPriceData!D$15,CalculationsAndCharts!$A618+$A$11,IF($C$7,8,0),1,1)</f>
        <v>171.97</v>
      </c>
      <c r="F618" s="4">
        <f ca="1">OFFSET(InputPriceData!E$15,CalculationsAndCharts!$A618+$A$11,IF($C$7,8,0),1,1)</f>
        <v>169.74</v>
      </c>
      <c r="G618" s="4">
        <f ca="1">OFFSET(InputPriceData!F$15,CalculationsAndCharts!$A618+$A$11,IF($C$7,8,0),1,1)</f>
        <v>169.95</v>
      </c>
      <c r="H618" s="342">
        <f t="shared" ca="1" si="74"/>
        <v>171.00339938137159</v>
      </c>
      <c r="I618" s="342">
        <f t="shared" ca="1" si="75"/>
        <v>170.38271929768214</v>
      </c>
      <c r="J618" s="340">
        <f t="shared" ca="1" si="76"/>
        <v>0.6206800836893509</v>
      </c>
      <c r="K618" s="170">
        <f t="shared" ca="1" si="72"/>
        <v>0.38524376628861962</v>
      </c>
      <c r="L618" s="341">
        <f t="shared" ca="1" si="73"/>
        <v>0.86517483082462554</v>
      </c>
      <c r="M618" s="341">
        <f t="shared" ca="1" si="77"/>
        <v>-0.86517483082462554</v>
      </c>
      <c r="N618" s="170"/>
      <c r="O618" s="340"/>
      <c r="P618" s="3" t="e">
        <f t="shared" ca="1" si="78"/>
        <v>#N/A</v>
      </c>
      <c r="Q618" s="3">
        <f t="shared" ca="1" si="79"/>
        <v>130591000</v>
      </c>
      <c r="S618" s="99"/>
      <c r="T618" s="350"/>
      <c r="U618" s="350"/>
      <c r="V618" s="349"/>
      <c r="W618" s="313"/>
      <c r="X618" s="302"/>
      <c r="Y618" s="211"/>
      <c r="Z618" s="320"/>
      <c r="AA618" s="246"/>
      <c r="AB618" s="125"/>
      <c r="AC618" s="125"/>
      <c r="AD618" s="125"/>
      <c r="AE618" s="125"/>
      <c r="AF618" s="125"/>
      <c r="AG618" s="125"/>
      <c r="AH618" s="125"/>
      <c r="AJ618" s="125"/>
      <c r="AK618" s="125"/>
      <c r="AM618" s="246"/>
      <c r="AO618" s="246"/>
      <c r="AP618" s="211"/>
      <c r="AQ618" s="211"/>
      <c r="AR618" s="199"/>
      <c r="AT618" s="225"/>
      <c r="AU618" s="225"/>
      <c r="AV618" s="225"/>
      <c r="AW618" s="99"/>
      <c r="AX618" s="199"/>
      <c r="AY618" s="199"/>
      <c r="AZ618" s="37"/>
      <c r="BA618" s="123"/>
      <c r="BB618" s="211"/>
      <c r="BC618" s="211"/>
      <c r="BD618" s="216"/>
      <c r="BE618" s="216"/>
      <c r="BF618" s="101"/>
      <c r="BG618" s="101"/>
      <c r="BH618" s="99"/>
    </row>
    <row r="619" spans="1:60" x14ac:dyDescent="0.25">
      <c r="A619">
        <v>587</v>
      </c>
      <c r="B619" s="61">
        <f ca="1">OFFSET(InputPriceData!B$15,CalculationsAndCharts!$A619+$A$11,0,1,1)</f>
        <v>41618</v>
      </c>
      <c r="C619" s="3">
        <f ca="1">OFFSET(InputPriceData!G$15,CalculationsAndCharts!$A619+$A$11,IF($C$7,8,0),1,1)</f>
        <v>80976000</v>
      </c>
      <c r="D619" s="4">
        <f ca="1">OFFSET(InputPriceData!C$15,CalculationsAndCharts!$A619+$A$11,IF($C$7,8,0),1,1)</f>
        <v>172.1</v>
      </c>
      <c r="E619" s="4">
        <f ca="1">OFFSET(InputPriceData!D$15,CalculationsAndCharts!$A619+$A$11,IF($C$7,8,0),1,1)</f>
        <v>172.46</v>
      </c>
      <c r="F619" s="4">
        <f ca="1">OFFSET(InputPriceData!E$15,CalculationsAndCharts!$A619+$A$11,IF($C$7,8,0),1,1)</f>
        <v>171.77</v>
      </c>
      <c r="G619" s="4">
        <f ca="1">OFFSET(InputPriceData!F$15,CalculationsAndCharts!$A619+$A$11,IF($C$7,8,0),1,1)</f>
        <v>171.88</v>
      </c>
      <c r="H619" s="342">
        <f t="shared" ca="1" si="74"/>
        <v>171.15388500728181</v>
      </c>
      <c r="I619" s="342">
        <f t="shared" ca="1" si="75"/>
        <v>170.42205741565326</v>
      </c>
      <c r="J619" s="340">
        <f t="shared" ca="1" si="76"/>
        <v>0.73182759162846522</v>
      </c>
      <c r="K619" s="170">
        <f t="shared" ca="1" si="72"/>
        <v>0.5355716238687197</v>
      </c>
      <c r="L619" s="341">
        <f t="shared" ca="1" si="73"/>
        <v>0.8631010335707624</v>
      </c>
      <c r="M619" s="341">
        <f t="shared" ca="1" si="77"/>
        <v>-0.8631010335707624</v>
      </c>
      <c r="N619" s="170"/>
      <c r="O619" s="340"/>
      <c r="P619" s="3" t="e">
        <f t="shared" ca="1" si="78"/>
        <v>#N/A</v>
      </c>
      <c r="Q619" s="3">
        <f t="shared" ca="1" si="79"/>
        <v>80976000</v>
      </c>
      <c r="S619" s="99"/>
      <c r="T619" s="350"/>
      <c r="U619" s="350"/>
      <c r="V619" s="349"/>
      <c r="W619" s="313"/>
      <c r="X619" s="302"/>
      <c r="Y619" s="211"/>
      <c r="Z619" s="320"/>
      <c r="AA619" s="246"/>
      <c r="AB619" s="125"/>
      <c r="AC619" s="125"/>
      <c r="AD619" s="125"/>
      <c r="AE619" s="125"/>
      <c r="AF619" s="125"/>
      <c r="AG619" s="125"/>
      <c r="AH619" s="125"/>
      <c r="AJ619" s="125"/>
      <c r="AK619" s="125"/>
      <c r="AM619" s="246"/>
      <c r="AO619" s="246"/>
      <c r="AP619" s="211"/>
      <c r="AQ619" s="211"/>
      <c r="AR619" s="199"/>
      <c r="AT619" s="225"/>
      <c r="AU619" s="225"/>
      <c r="AV619" s="225"/>
      <c r="AW619" s="99"/>
      <c r="AX619" s="199"/>
      <c r="AY619" s="199"/>
      <c r="AZ619" s="37"/>
      <c r="BA619" s="123"/>
      <c r="BB619" s="211"/>
      <c r="BC619" s="211"/>
      <c r="BD619" s="216"/>
      <c r="BE619" s="216"/>
      <c r="BF619" s="101"/>
      <c r="BG619" s="101"/>
      <c r="BH619" s="99"/>
    </row>
    <row r="620" spans="1:60" x14ac:dyDescent="0.25">
      <c r="A620">
        <v>588</v>
      </c>
      <c r="B620" s="61">
        <f ca="1">OFFSET(InputPriceData!B$15,CalculationsAndCharts!$A620+$A$11,0,1,1)</f>
        <v>41617</v>
      </c>
      <c r="C620" s="3">
        <f ca="1">OFFSET(InputPriceData!G$15,CalculationsAndCharts!$A620+$A$11,IF($C$7,8,0),1,1)</f>
        <v>70124000</v>
      </c>
      <c r="D620" s="4">
        <f ca="1">OFFSET(InputPriceData!C$15,CalculationsAndCharts!$A620+$A$11,IF($C$7,8,0),1,1)</f>
        <v>172.56</v>
      </c>
      <c r="E620" s="4">
        <f ca="1">OFFSET(InputPriceData!D$15,CalculationsAndCharts!$A620+$A$11,IF($C$7,8,0),1,1)</f>
        <v>172.75</v>
      </c>
      <c r="F620" s="4">
        <f ca="1">OFFSET(InputPriceData!E$15,CalculationsAndCharts!$A620+$A$11,IF($C$7,8,0),1,1)</f>
        <v>172.27</v>
      </c>
      <c r="G620" s="4">
        <f ca="1">OFFSET(InputPriceData!F$15,CalculationsAndCharts!$A620+$A$11,IF($C$7,8,0),1,1)</f>
        <v>172.5</v>
      </c>
      <c r="H620" s="342">
        <f t="shared" ca="1" si="74"/>
        <v>171.05015429403636</v>
      </c>
      <c r="I620" s="342">
        <f t="shared" ca="1" si="75"/>
        <v>170.28951718071266</v>
      </c>
      <c r="J620" s="340">
        <f t="shared" ca="1" si="76"/>
        <v>0.76063711332361494</v>
      </c>
      <c r="K620" s="170">
        <f t="shared" ca="1" si="72"/>
        <v>0.57856881816528183</v>
      </c>
      <c r="L620" s="341">
        <f t="shared" ca="1" si="73"/>
        <v>0.85950437022499715</v>
      </c>
      <c r="M620" s="341">
        <f t="shared" ca="1" si="77"/>
        <v>-0.85950437022499715</v>
      </c>
      <c r="N620" s="170"/>
      <c r="O620" s="340"/>
      <c r="P620" s="3" t="e">
        <f t="shared" ca="1" si="78"/>
        <v>#N/A</v>
      </c>
      <c r="Q620" s="3">
        <f t="shared" ca="1" si="79"/>
        <v>70124000</v>
      </c>
      <c r="S620" s="99"/>
      <c r="T620" s="350"/>
      <c r="U620" s="350"/>
      <c r="V620" s="349"/>
      <c r="W620" s="313"/>
      <c r="X620" s="302"/>
      <c r="Y620" s="211"/>
      <c r="Z620" s="320"/>
      <c r="AA620" s="246"/>
      <c r="AB620" s="125"/>
      <c r="AC620" s="125"/>
      <c r="AD620" s="125"/>
      <c r="AE620" s="125"/>
      <c r="AF620" s="125"/>
      <c r="AG620" s="125"/>
      <c r="AH620" s="125"/>
      <c r="AJ620" s="125"/>
      <c r="AK620" s="125"/>
      <c r="AM620" s="246"/>
      <c r="AO620" s="246"/>
      <c r="AP620" s="211"/>
      <c r="AQ620" s="211"/>
      <c r="AR620" s="199"/>
      <c r="AT620" s="225"/>
      <c r="AU620" s="225"/>
      <c r="AV620" s="225"/>
      <c r="AW620" s="99"/>
      <c r="AX620" s="199"/>
      <c r="AY620" s="199"/>
      <c r="AZ620" s="37"/>
      <c r="BA620" s="123"/>
      <c r="BB620" s="211"/>
      <c r="BC620" s="211"/>
      <c r="BD620" s="216"/>
      <c r="BE620" s="216"/>
      <c r="BF620" s="101"/>
      <c r="BG620" s="101"/>
      <c r="BH620" s="99"/>
    </row>
    <row r="621" spans="1:60" x14ac:dyDescent="0.25">
      <c r="A621">
        <v>589</v>
      </c>
      <c r="B621" s="61">
        <f ca="1">OFFSET(InputPriceData!B$15,CalculationsAndCharts!$A621+$A$11,0,1,1)</f>
        <v>41614</v>
      </c>
      <c r="C621" s="3">
        <f ca="1">OFFSET(InputPriceData!G$15,CalculationsAndCharts!$A621+$A$11,IF($C$7,8,0),1,1)</f>
        <v>127728000</v>
      </c>
      <c r="D621" s="4">
        <f ca="1">OFFSET(InputPriceData!C$15,CalculationsAndCharts!$A621+$A$11,IF($C$7,8,0),1,1)</f>
        <v>171.8</v>
      </c>
      <c r="E621" s="4">
        <f ca="1">OFFSET(InputPriceData!D$15,CalculationsAndCharts!$A621+$A$11,IF($C$7,8,0),1,1)</f>
        <v>172.22</v>
      </c>
      <c r="F621" s="4">
        <f ca="1">OFFSET(InputPriceData!E$15,CalculationsAndCharts!$A621+$A$11,IF($C$7,8,0),1,1)</f>
        <v>171.31</v>
      </c>
      <c r="G621" s="4">
        <f ca="1">OFFSET(InputPriceData!F$15,CalculationsAndCharts!$A621+$A$11,IF($C$7,8,0),1,1)</f>
        <v>172.06</v>
      </c>
      <c r="H621" s="342">
        <f t="shared" ca="1" si="74"/>
        <v>170.84303347889869</v>
      </c>
      <c r="I621" s="342">
        <f t="shared" ca="1" si="75"/>
        <v>170.0885641971411</v>
      </c>
      <c r="J621" s="340">
        <f t="shared" ca="1" si="76"/>
        <v>0.75446928175752026</v>
      </c>
      <c r="K621" s="170">
        <f t="shared" ca="1" si="72"/>
        <v>0.56922389711570853</v>
      </c>
      <c r="L621" s="341">
        <f t="shared" ca="1" si="73"/>
        <v>0.85643540096144133</v>
      </c>
      <c r="M621" s="341">
        <f t="shared" ca="1" si="77"/>
        <v>-0.85643540096144133</v>
      </c>
      <c r="N621" s="170"/>
      <c r="O621" s="340"/>
      <c r="P621" s="3">
        <f t="shared" ca="1" si="78"/>
        <v>127728000</v>
      </c>
      <c r="Q621" s="3" t="e">
        <f t="shared" ca="1" si="79"/>
        <v>#N/A</v>
      </c>
      <c r="S621" s="99"/>
      <c r="T621" s="350"/>
      <c r="U621" s="350"/>
      <c r="V621" s="349"/>
      <c r="W621" s="313"/>
      <c r="X621" s="302"/>
      <c r="Y621" s="211"/>
      <c r="Z621" s="320"/>
      <c r="AA621" s="246"/>
      <c r="AB621" s="125"/>
      <c r="AC621" s="125"/>
      <c r="AD621" s="125"/>
      <c r="AE621" s="125"/>
      <c r="AF621" s="125"/>
      <c r="AG621" s="125"/>
      <c r="AH621" s="125"/>
      <c r="AJ621" s="125"/>
      <c r="AK621" s="125"/>
      <c r="AM621" s="246"/>
      <c r="AO621" s="246"/>
      <c r="AP621" s="211"/>
      <c r="AQ621" s="211"/>
      <c r="AR621" s="199"/>
      <c r="AT621" s="225"/>
      <c r="AU621" s="225"/>
      <c r="AV621" s="225"/>
      <c r="AW621" s="99"/>
      <c r="AX621" s="199"/>
      <c r="AY621" s="199"/>
      <c r="AZ621" s="37"/>
      <c r="BA621" s="123"/>
      <c r="BB621" s="211"/>
      <c r="BC621" s="211"/>
      <c r="BD621" s="216"/>
      <c r="BE621" s="216"/>
      <c r="BF621" s="101"/>
      <c r="BG621" s="101"/>
      <c r="BH621" s="99"/>
    </row>
    <row r="622" spans="1:60" x14ac:dyDescent="0.25">
      <c r="A622">
        <v>590</v>
      </c>
      <c r="B622" s="61">
        <f ca="1">OFFSET(InputPriceData!B$15,CalculationsAndCharts!$A622+$A$11,0,1,1)</f>
        <v>41613</v>
      </c>
      <c r="C622" s="3">
        <f ca="1">OFFSET(InputPriceData!G$15,CalculationsAndCharts!$A622+$A$11,IF($C$7,8,0),1,1)</f>
        <v>106934000</v>
      </c>
      <c r="D622" s="4">
        <f ca="1">OFFSET(InputPriceData!C$15,CalculationsAndCharts!$A622+$A$11,IF($C$7,8,0),1,1)</f>
        <v>170.6</v>
      </c>
      <c r="E622" s="4">
        <f ca="1">OFFSET(InputPriceData!D$15,CalculationsAndCharts!$A622+$A$11,IF($C$7,8,0),1,1)</f>
        <v>170.92</v>
      </c>
      <c r="F622" s="4">
        <f ca="1">OFFSET(InputPriceData!E$15,CalculationsAndCharts!$A622+$A$11,IF($C$7,8,0),1,1)</f>
        <v>169.99</v>
      </c>
      <c r="G622" s="4">
        <f ca="1">OFFSET(InputPriceData!F$15,CalculationsAndCharts!$A622+$A$11,IF($C$7,8,0),1,1)</f>
        <v>170.16</v>
      </c>
      <c r="H622" s="342">
        <f t="shared" ca="1" si="74"/>
        <v>170.66918111874136</v>
      </c>
      <c r="I622" s="342">
        <f t="shared" ca="1" si="75"/>
        <v>169.90934276051757</v>
      </c>
      <c r="J622" s="340">
        <f t="shared" ca="1" si="76"/>
        <v>0.75983835822372037</v>
      </c>
      <c r="K622" s="170">
        <f t="shared" ca="1" si="72"/>
        <v>0.57735433062811881</v>
      </c>
      <c r="L622" s="341">
        <f t="shared" ca="1" si="73"/>
        <v>0.85423286113195074</v>
      </c>
      <c r="M622" s="341">
        <f t="shared" ca="1" si="77"/>
        <v>-0.85423286113195074</v>
      </c>
      <c r="N622" s="170"/>
      <c r="O622" s="340"/>
      <c r="P622" s="3" t="e">
        <f t="shared" ca="1" si="78"/>
        <v>#N/A</v>
      </c>
      <c r="Q622" s="3">
        <f t="shared" ca="1" si="79"/>
        <v>106934000</v>
      </c>
      <c r="S622" s="99"/>
      <c r="T622" s="350"/>
      <c r="U622" s="350"/>
      <c r="V622" s="349"/>
      <c r="W622" s="313"/>
      <c r="X622" s="302"/>
      <c r="Y622" s="211"/>
      <c r="Z622" s="320"/>
      <c r="AA622" s="246"/>
      <c r="AB622" s="125"/>
      <c r="AC622" s="125"/>
      <c r="AD622" s="125"/>
      <c r="AE622" s="125"/>
      <c r="AF622" s="125"/>
      <c r="AG622" s="125"/>
      <c r="AH622" s="125"/>
      <c r="AJ622" s="125"/>
      <c r="AK622" s="125"/>
      <c r="AM622" s="246"/>
      <c r="AO622" s="246"/>
      <c r="AP622" s="211"/>
      <c r="AQ622" s="211"/>
      <c r="AR622" s="199"/>
      <c r="AT622" s="225"/>
      <c r="AU622" s="225"/>
      <c r="AV622" s="225"/>
      <c r="AW622" s="99"/>
      <c r="AX622" s="199"/>
      <c r="AY622" s="199"/>
      <c r="AZ622" s="37"/>
      <c r="BA622" s="123"/>
      <c r="BB622" s="211"/>
      <c r="BC622" s="211"/>
      <c r="BD622" s="216"/>
      <c r="BE622" s="216"/>
      <c r="BF622" s="101"/>
      <c r="BG622" s="101"/>
      <c r="BH622" s="99"/>
    </row>
    <row r="623" spans="1:60" x14ac:dyDescent="0.25">
      <c r="A623">
        <v>591</v>
      </c>
      <c r="B623" s="61">
        <f ca="1">OFFSET(InputPriceData!B$15,CalculationsAndCharts!$A623+$A$11,0,1,1)</f>
        <v>41612</v>
      </c>
      <c r="C623" s="3">
        <f ca="1">OFFSET(InputPriceData!G$15,CalculationsAndCharts!$A623+$A$11,IF($C$7,8,0),1,1)</f>
        <v>123033000</v>
      </c>
      <c r="D623" s="4">
        <f ca="1">OFFSET(InputPriceData!C$15,CalculationsAndCharts!$A623+$A$11,IF($C$7,8,0),1,1)</f>
        <v>170.31</v>
      </c>
      <c r="E623" s="4">
        <f ca="1">OFFSET(InputPriceData!D$15,CalculationsAndCharts!$A623+$A$11,IF($C$7,8,0),1,1)</f>
        <v>171.62</v>
      </c>
      <c r="F623" s="4">
        <f ca="1">OFFSET(InputPriceData!E$15,CalculationsAndCharts!$A623+$A$11,IF($C$7,8,0),1,1)</f>
        <v>169.59</v>
      </c>
      <c r="G623" s="4">
        <f ca="1">OFFSET(InputPriceData!F$15,CalculationsAndCharts!$A623+$A$11,IF($C$7,8,0),1,1)</f>
        <v>170.91</v>
      </c>
      <c r="H623" s="342">
        <f t="shared" ca="1" si="74"/>
        <v>170.74192127856156</v>
      </c>
      <c r="I623" s="342">
        <f t="shared" ca="1" si="75"/>
        <v>169.88655573874644</v>
      </c>
      <c r="J623" s="340">
        <f t="shared" ca="1" si="76"/>
        <v>0.85536553981503838</v>
      </c>
      <c r="K623" s="170">
        <f t="shared" ca="1" si="72"/>
        <v>0.73165020670307201</v>
      </c>
      <c r="L623" s="341">
        <f t="shared" ca="1" si="73"/>
        <v>0.85226717795385165</v>
      </c>
      <c r="M623" s="341">
        <f t="shared" ca="1" si="77"/>
        <v>-0.85226717795385165</v>
      </c>
      <c r="N623" s="170"/>
      <c r="O623" s="340"/>
      <c r="P623" s="3">
        <f t="shared" ca="1" si="78"/>
        <v>123033000</v>
      </c>
      <c r="Q623" s="3" t="e">
        <f t="shared" ca="1" si="79"/>
        <v>#N/A</v>
      </c>
      <c r="S623" s="99"/>
      <c r="T623" s="350"/>
      <c r="U623" s="350"/>
      <c r="V623" s="349"/>
      <c r="W623" s="313"/>
      <c r="X623" s="302"/>
      <c r="Y623" s="211"/>
      <c r="Z623" s="320"/>
      <c r="AA623" s="246"/>
      <c r="AB623" s="125"/>
      <c r="AC623" s="125"/>
      <c r="AD623" s="125"/>
      <c r="AE623" s="125"/>
      <c r="AF623" s="125"/>
      <c r="AG623" s="125"/>
      <c r="AH623" s="125"/>
      <c r="AJ623" s="125"/>
      <c r="AK623" s="125"/>
      <c r="AM623" s="246"/>
      <c r="AO623" s="246"/>
      <c r="AP623" s="211"/>
      <c r="AQ623" s="211"/>
      <c r="AR623" s="199"/>
      <c r="AT623" s="225"/>
      <c r="AU623" s="225"/>
      <c r="AV623" s="225"/>
      <c r="AW623" s="99"/>
      <c r="AX623" s="199"/>
      <c r="AY623" s="199"/>
      <c r="AZ623" s="37"/>
      <c r="BA623" s="123"/>
      <c r="BB623" s="211"/>
      <c r="BC623" s="211"/>
      <c r="BD623" s="216"/>
      <c r="BE623" s="216"/>
      <c r="BF623" s="101"/>
      <c r="BG623" s="101"/>
      <c r="BH623" s="99"/>
    </row>
    <row r="624" spans="1:60" x14ac:dyDescent="0.25">
      <c r="A624">
        <v>592</v>
      </c>
      <c r="B624" s="61">
        <f ca="1">OFFSET(InputPriceData!B$15,CalculationsAndCharts!$A624+$A$11,0,1,1)</f>
        <v>41611</v>
      </c>
      <c r="C624" s="3">
        <f ca="1">OFFSET(InputPriceData!G$15,CalculationsAndCharts!$A624+$A$11,IF($C$7,8,0),1,1)</f>
        <v>116563000</v>
      </c>
      <c r="D624" s="4">
        <f ca="1">OFFSET(InputPriceData!C$15,CalculationsAndCharts!$A624+$A$11,IF($C$7,8,0),1,1)</f>
        <v>171.11</v>
      </c>
      <c r="E624" s="4">
        <f ca="1">OFFSET(InputPriceData!D$15,CalculationsAndCharts!$A624+$A$11,IF($C$7,8,0),1,1)</f>
        <v>171.53</v>
      </c>
      <c r="F624" s="4">
        <f ca="1">OFFSET(InputPriceData!E$15,CalculationsAndCharts!$A624+$A$11,IF($C$7,8,0),1,1)</f>
        <v>170.37</v>
      </c>
      <c r="G624" s="4">
        <f ca="1">OFFSET(InputPriceData!F$15,CalculationsAndCharts!$A624+$A$11,IF($C$7,8,0),1,1)</f>
        <v>170.93</v>
      </c>
      <c r="H624" s="342">
        <f t="shared" ca="1" si="74"/>
        <v>170.71791003264178</v>
      </c>
      <c r="I624" s="342">
        <f t="shared" ca="1" si="75"/>
        <v>169.79351535135976</v>
      </c>
      <c r="J624" s="340">
        <f t="shared" ca="1" si="76"/>
        <v>0.92439468128194069</v>
      </c>
      <c r="K624" s="170">
        <f t="shared" ca="1" si="72"/>
        <v>0.85450552678234071</v>
      </c>
      <c r="L624" s="341">
        <f t="shared" ca="1" si="73"/>
        <v>0.84930381780021946</v>
      </c>
      <c r="M624" s="341">
        <f t="shared" ca="1" si="77"/>
        <v>-0.84930381780021946</v>
      </c>
      <c r="N624" s="170"/>
      <c r="O624" s="340"/>
      <c r="P624" s="3" t="e">
        <f t="shared" ca="1" si="78"/>
        <v>#N/A</v>
      </c>
      <c r="Q624" s="3">
        <f t="shared" ca="1" si="79"/>
        <v>116563000</v>
      </c>
      <c r="S624" s="99"/>
      <c r="T624" s="350"/>
      <c r="U624" s="350"/>
      <c r="V624" s="349"/>
      <c r="W624" s="313"/>
      <c r="X624" s="302"/>
      <c r="Y624" s="211"/>
      <c r="Z624" s="320"/>
      <c r="AA624" s="246"/>
      <c r="AB624" s="125"/>
      <c r="AC624" s="125"/>
      <c r="AD624" s="125"/>
      <c r="AE624" s="125"/>
      <c r="AF624" s="125"/>
      <c r="AG624" s="125"/>
      <c r="AH624" s="125"/>
      <c r="AJ624" s="125"/>
      <c r="AK624" s="125"/>
      <c r="AM624" s="246"/>
      <c r="AO624" s="246"/>
      <c r="AP624" s="211"/>
      <c r="AQ624" s="211"/>
      <c r="AR624" s="199"/>
      <c r="AT624" s="225"/>
      <c r="AU624" s="225"/>
      <c r="AV624" s="225"/>
      <c r="AW624" s="99"/>
      <c r="AX624" s="199"/>
      <c r="AY624" s="199"/>
      <c r="AZ624" s="37"/>
      <c r="BA624" s="123"/>
      <c r="BB624" s="211"/>
      <c r="BC624" s="211"/>
      <c r="BD624" s="216"/>
      <c r="BE624" s="216"/>
      <c r="BF624" s="101"/>
      <c r="BG624" s="101"/>
      <c r="BH624" s="99"/>
    </row>
    <row r="625" spans="1:60" x14ac:dyDescent="0.25">
      <c r="A625">
        <v>593</v>
      </c>
      <c r="B625" s="61">
        <f ca="1">OFFSET(InputPriceData!B$15,CalculationsAndCharts!$A625+$A$11,0,1,1)</f>
        <v>41610</v>
      </c>
      <c r="C625" s="3">
        <f ca="1">OFFSET(InputPriceData!G$15,CalculationsAndCharts!$A625+$A$11,IF($C$7,8,0),1,1)</f>
        <v>99726000</v>
      </c>
      <c r="D625" s="4">
        <f ca="1">OFFSET(InputPriceData!C$15,CalculationsAndCharts!$A625+$A$11,IF($C$7,8,0),1,1)</f>
        <v>172.2</v>
      </c>
      <c r="E625" s="4">
        <f ca="1">OFFSET(InputPriceData!D$15,CalculationsAndCharts!$A625+$A$11,IF($C$7,8,0),1,1)</f>
        <v>172.52</v>
      </c>
      <c r="F625" s="4">
        <f ca="1">OFFSET(InputPriceData!E$15,CalculationsAndCharts!$A625+$A$11,IF($C$7,8,0),1,1)</f>
        <v>171.4</v>
      </c>
      <c r="G625" s="4">
        <f ca="1">OFFSET(InputPriceData!F$15,CalculationsAndCharts!$A625+$A$11,IF($C$7,8,0),1,1)</f>
        <v>171.67</v>
      </c>
      <c r="H625" s="342">
        <f t="shared" ca="1" si="74"/>
        <v>170.6876114658763</v>
      </c>
      <c r="I625" s="342">
        <f t="shared" ca="1" si="75"/>
        <v>169.69019856511974</v>
      </c>
      <c r="J625" s="340">
        <f t="shared" ca="1" si="76"/>
        <v>0.99741290075649491</v>
      </c>
      <c r="K625" s="170">
        <f t="shared" ca="1" si="72"/>
        <v>0.99483249459548562</v>
      </c>
      <c r="L625" s="341">
        <f t="shared" ca="1" si="73"/>
        <v>0.84541358523845977</v>
      </c>
      <c r="M625" s="341">
        <f t="shared" ca="1" si="77"/>
        <v>-0.84541358523845977</v>
      </c>
      <c r="N625" s="170"/>
      <c r="O625" s="340"/>
      <c r="P625" s="3" t="e">
        <f t="shared" ca="1" si="78"/>
        <v>#N/A</v>
      </c>
      <c r="Q625" s="3">
        <f t="shared" ca="1" si="79"/>
        <v>99726000</v>
      </c>
      <c r="S625" s="99"/>
      <c r="T625" s="350"/>
      <c r="U625" s="350"/>
      <c r="V625" s="349"/>
      <c r="W625" s="313"/>
      <c r="X625" s="302"/>
      <c r="Y625" s="211"/>
      <c r="Z625" s="320"/>
      <c r="AA625" s="246"/>
      <c r="AB625" s="125"/>
      <c r="AC625" s="125"/>
      <c r="AD625" s="125"/>
      <c r="AE625" s="125"/>
      <c r="AF625" s="125"/>
      <c r="AG625" s="125"/>
      <c r="AH625" s="125"/>
      <c r="AJ625" s="125"/>
      <c r="AK625" s="125"/>
      <c r="AM625" s="246"/>
      <c r="AO625" s="246"/>
      <c r="AP625" s="211"/>
      <c r="AQ625" s="211"/>
      <c r="AR625" s="199"/>
      <c r="AT625" s="225"/>
      <c r="AU625" s="225"/>
      <c r="AV625" s="225"/>
      <c r="AW625" s="99"/>
      <c r="AX625" s="199"/>
      <c r="AY625" s="199"/>
      <c r="AZ625" s="37"/>
      <c r="BA625" s="123"/>
      <c r="BB625" s="211"/>
      <c r="BC625" s="211"/>
      <c r="BD625" s="216"/>
      <c r="BE625" s="216"/>
      <c r="BF625" s="101"/>
      <c r="BG625" s="101"/>
      <c r="BH625" s="99"/>
    </row>
    <row r="626" spans="1:60" x14ac:dyDescent="0.25">
      <c r="A626">
        <v>594</v>
      </c>
      <c r="B626" s="61">
        <f ca="1">OFFSET(InputPriceData!B$15,CalculationsAndCharts!$A626+$A$11,0,1,1)</f>
        <v>41607</v>
      </c>
      <c r="C626" s="3">
        <f ca="1">OFFSET(InputPriceData!G$15,CalculationsAndCharts!$A626+$A$11,IF($C$7,8,0),1,1)</f>
        <v>55870900</v>
      </c>
      <c r="D626" s="4">
        <f ca="1">OFFSET(InputPriceData!C$15,CalculationsAndCharts!$A626+$A$11,IF($C$7,8,0),1,1)</f>
        <v>172.42</v>
      </c>
      <c r="E626" s="4">
        <f ca="1">OFFSET(InputPriceData!D$15,CalculationsAndCharts!$A626+$A$11,IF($C$7,8,0),1,1)</f>
        <v>172.83</v>
      </c>
      <c r="F626" s="4">
        <f ca="1">OFFSET(InputPriceData!E$15,CalculationsAndCharts!$A626+$A$11,IF($C$7,8,0),1,1)</f>
        <v>171.92</v>
      </c>
      <c r="G626" s="4">
        <f ca="1">OFFSET(InputPriceData!F$15,CalculationsAndCharts!$A626+$A$11,IF($C$7,8,0),1,1)</f>
        <v>172.11</v>
      </c>
      <c r="H626" s="342">
        <f t="shared" ca="1" si="74"/>
        <v>170.54727024671575</v>
      </c>
      <c r="I626" s="342">
        <f t="shared" ca="1" si="75"/>
        <v>169.51021661649426</v>
      </c>
      <c r="J626" s="340">
        <f t="shared" ca="1" si="76"/>
        <v>1.0370536302214397</v>
      </c>
      <c r="K626" s="170">
        <f t="shared" ca="1" si="72"/>
        <v>1.0754802319554666</v>
      </c>
      <c r="L626" s="341">
        <f t="shared" ca="1" si="73"/>
        <v>0.84002274182961156</v>
      </c>
      <c r="M626" s="341">
        <f t="shared" ca="1" si="77"/>
        <v>-0.84002274182961156</v>
      </c>
      <c r="N626" s="170"/>
      <c r="O626" s="340"/>
      <c r="P626" s="3" t="e">
        <f t="shared" ca="1" si="78"/>
        <v>#N/A</v>
      </c>
      <c r="Q626" s="3">
        <f t="shared" ca="1" si="79"/>
        <v>55870900</v>
      </c>
      <c r="S626" s="99"/>
      <c r="T626" s="350"/>
      <c r="U626" s="350"/>
      <c r="V626" s="349"/>
      <c r="W626" s="313"/>
      <c r="X626" s="302"/>
      <c r="Y626" s="211"/>
      <c r="Z626" s="320"/>
      <c r="AA626" s="246"/>
      <c r="AB626" s="125"/>
      <c r="AC626" s="125"/>
      <c r="AD626" s="125"/>
      <c r="AE626" s="125"/>
      <c r="AF626" s="125"/>
      <c r="AG626" s="125"/>
      <c r="AH626" s="125"/>
      <c r="AJ626" s="125"/>
      <c r="AK626" s="125"/>
      <c r="AM626" s="246"/>
      <c r="AO626" s="246"/>
      <c r="AP626" s="211"/>
      <c r="AQ626" s="211"/>
      <c r="AR626" s="199"/>
      <c r="AT626" s="225"/>
      <c r="AU626" s="225"/>
      <c r="AV626" s="225"/>
      <c r="AW626" s="99"/>
      <c r="AX626" s="199"/>
      <c r="AY626" s="199"/>
      <c r="AZ626" s="37"/>
      <c r="BA626" s="123"/>
      <c r="BB626" s="211"/>
      <c r="BC626" s="211"/>
      <c r="BD626" s="216"/>
      <c r="BE626" s="216"/>
      <c r="BF626" s="101"/>
      <c r="BG626" s="101"/>
      <c r="BH626" s="99"/>
    </row>
    <row r="627" spans="1:60" x14ac:dyDescent="0.25">
      <c r="A627">
        <v>595</v>
      </c>
      <c r="B627" s="61">
        <f ca="1">OFFSET(InputPriceData!B$15,CalculationsAndCharts!$A627+$A$11,0,1,1)</f>
        <v>41605</v>
      </c>
      <c r="C627" s="3">
        <f ca="1">OFFSET(InputPriceData!G$15,CalculationsAndCharts!$A627+$A$11,IF($C$7,8,0),1,1)</f>
        <v>58800000</v>
      </c>
      <c r="D627" s="4">
        <f ca="1">OFFSET(InputPriceData!C$15,CalculationsAndCharts!$A627+$A$11,IF($C$7,8,0),1,1)</f>
        <v>171.99</v>
      </c>
      <c r="E627" s="4">
        <f ca="1">OFFSET(InputPriceData!D$15,CalculationsAndCharts!$A627+$A$11,IF($C$7,8,0),1,1)</f>
        <v>172.34</v>
      </c>
      <c r="F627" s="4">
        <f ca="1">OFFSET(InputPriceData!E$15,CalculationsAndCharts!$A627+$A$11,IF($C$7,8,0),1,1)</f>
        <v>171.78</v>
      </c>
      <c r="G627" s="4">
        <f ca="1">OFFSET(InputPriceData!F$15,CalculationsAndCharts!$A627+$A$11,IF($C$7,8,0),1,1)</f>
        <v>172.23</v>
      </c>
      <c r="H627" s="342">
        <f t="shared" ca="1" si="74"/>
        <v>170.3240231391037</v>
      </c>
      <c r="I627" s="342">
        <f t="shared" ca="1" si="75"/>
        <v>169.2738726725392</v>
      </c>
      <c r="J627" s="340">
        <f t="shared" ca="1" si="76"/>
        <v>1.0501504665644676</v>
      </c>
      <c r="K627" s="170">
        <f t="shared" ca="1" si="72"/>
        <v>1.1028160024255691</v>
      </c>
      <c r="L627" s="341">
        <f t="shared" ca="1" si="73"/>
        <v>0.8330252703217218</v>
      </c>
      <c r="M627" s="341">
        <f t="shared" ca="1" si="77"/>
        <v>-0.8330252703217218</v>
      </c>
      <c r="N627" s="170"/>
      <c r="O627" s="340"/>
      <c r="P627" s="3">
        <f t="shared" ca="1" si="78"/>
        <v>58800000</v>
      </c>
      <c r="Q627" s="3" t="e">
        <f t="shared" ca="1" si="79"/>
        <v>#N/A</v>
      </c>
      <c r="S627" s="99"/>
      <c r="T627" s="350"/>
      <c r="U627" s="350"/>
      <c r="V627" s="349"/>
      <c r="W627" s="313"/>
      <c r="X627" s="302"/>
      <c r="Y627" s="211"/>
      <c r="Z627" s="320"/>
      <c r="AA627" s="246"/>
      <c r="AB627" s="125"/>
      <c r="AC627" s="125"/>
      <c r="AD627" s="125"/>
      <c r="AE627" s="125"/>
      <c r="AF627" s="125"/>
      <c r="AG627" s="125"/>
      <c r="AH627" s="125"/>
      <c r="AJ627" s="125"/>
      <c r="AK627" s="125"/>
      <c r="AM627" s="246"/>
      <c r="AO627" s="246"/>
      <c r="AP627" s="211"/>
      <c r="AQ627" s="211"/>
      <c r="AR627" s="199"/>
      <c r="AT627" s="225"/>
      <c r="AU627" s="225"/>
      <c r="AV627" s="225"/>
      <c r="AW627" s="99"/>
      <c r="AX627" s="199"/>
      <c r="AY627" s="199"/>
      <c r="AZ627" s="37"/>
      <c r="BA627" s="123"/>
      <c r="BB627" s="211"/>
      <c r="BC627" s="211"/>
      <c r="BD627" s="216"/>
      <c r="BE627" s="216"/>
      <c r="BF627" s="101"/>
      <c r="BG627" s="101"/>
      <c r="BH627" s="99"/>
    </row>
    <row r="628" spans="1:60" x14ac:dyDescent="0.25">
      <c r="A628">
        <v>596</v>
      </c>
      <c r="B628" s="61">
        <f ca="1">OFFSET(InputPriceData!B$15,CalculationsAndCharts!$A628+$A$11,0,1,1)</f>
        <v>41604</v>
      </c>
      <c r="C628" s="3">
        <f ca="1">OFFSET(InputPriceData!G$15,CalculationsAndCharts!$A628+$A$11,IF($C$7,8,0),1,1)</f>
        <v>86994000</v>
      </c>
      <c r="D628" s="4">
        <f ca="1">OFFSET(InputPriceData!C$15,CalculationsAndCharts!$A628+$A$11,IF($C$7,8,0),1,1)</f>
        <v>171.85</v>
      </c>
      <c r="E628" s="4">
        <f ca="1">OFFSET(InputPriceData!D$15,CalculationsAndCharts!$A628+$A$11,IF($C$7,8,0),1,1)</f>
        <v>172.32</v>
      </c>
      <c r="F628" s="4">
        <f ca="1">OFFSET(InputPriceData!E$15,CalculationsAndCharts!$A628+$A$11,IF($C$7,8,0),1,1)</f>
        <v>171.55</v>
      </c>
      <c r="G628" s="4">
        <f ca="1">OFFSET(InputPriceData!F$15,CalculationsAndCharts!$A628+$A$11,IF($C$7,8,0),1,1)</f>
        <v>171.81</v>
      </c>
      <c r="H628" s="342">
        <f t="shared" ca="1" si="74"/>
        <v>170.05174073040422</v>
      </c>
      <c r="I628" s="342">
        <f t="shared" ca="1" si="75"/>
        <v>169.00513382458823</v>
      </c>
      <c r="J628" s="340">
        <f t="shared" ca="1" si="76"/>
        <v>1.0466069058159779</v>
      </c>
      <c r="K628" s="170">
        <f t="shared" ca="1" si="72"/>
        <v>1.0953860153016952</v>
      </c>
      <c r="L628" s="341">
        <f t="shared" ca="1" si="73"/>
        <v>0.82388674081855862</v>
      </c>
      <c r="M628" s="341">
        <f t="shared" ca="1" si="77"/>
        <v>-0.82388674081855862</v>
      </c>
      <c r="N628" s="170"/>
      <c r="O628" s="340"/>
      <c r="P628" s="3" t="e">
        <f t="shared" ca="1" si="78"/>
        <v>#N/A</v>
      </c>
      <c r="Q628" s="3">
        <f t="shared" ca="1" si="79"/>
        <v>86994000</v>
      </c>
      <c r="S628" s="99"/>
      <c r="T628" s="350"/>
      <c r="U628" s="350"/>
      <c r="V628" s="349"/>
      <c r="W628" s="313"/>
      <c r="X628" s="302"/>
      <c r="Y628" s="211"/>
      <c r="Z628" s="320"/>
      <c r="AA628" s="246"/>
      <c r="AB628" s="125"/>
      <c r="AC628" s="125"/>
      <c r="AD628" s="125"/>
      <c r="AE628" s="125"/>
      <c r="AF628" s="125"/>
      <c r="AG628" s="125"/>
      <c r="AH628" s="125"/>
      <c r="AJ628" s="125"/>
      <c r="AK628" s="125"/>
      <c r="AM628" s="246"/>
      <c r="AO628" s="246"/>
      <c r="AP628" s="211"/>
      <c r="AQ628" s="211"/>
      <c r="AR628" s="199"/>
      <c r="AT628" s="225"/>
      <c r="AU628" s="225"/>
      <c r="AV628" s="225"/>
      <c r="AW628" s="99"/>
      <c r="AX628" s="199"/>
      <c r="AY628" s="199"/>
      <c r="AZ628" s="37"/>
      <c r="BA628" s="123"/>
      <c r="BB628" s="211"/>
      <c r="BC628" s="211"/>
      <c r="BD628" s="216"/>
      <c r="BE628" s="216"/>
      <c r="BF628" s="101"/>
      <c r="BG628" s="101"/>
      <c r="BH628" s="99"/>
    </row>
    <row r="629" spans="1:60" x14ac:dyDescent="0.25">
      <c r="A629">
        <v>597</v>
      </c>
      <c r="B629" s="61">
        <f ca="1">OFFSET(InputPriceData!B$15,CalculationsAndCharts!$A629+$A$11,0,1,1)</f>
        <v>41603</v>
      </c>
      <c r="C629" s="3">
        <f ca="1">OFFSET(InputPriceData!G$15,CalculationsAndCharts!$A629+$A$11,IF($C$7,8,0),1,1)</f>
        <v>79486000</v>
      </c>
      <c r="D629" s="4">
        <f ca="1">OFFSET(InputPriceData!C$15,CalculationsAndCharts!$A629+$A$11,IF($C$7,8,0),1,1)</f>
        <v>172.24</v>
      </c>
      <c r="E629" s="4">
        <f ca="1">OFFSET(InputPriceData!D$15,CalculationsAndCharts!$A629+$A$11,IF($C$7,8,0),1,1)</f>
        <v>172.28</v>
      </c>
      <c r="F629" s="4">
        <f ca="1">OFFSET(InputPriceData!E$15,CalculationsAndCharts!$A629+$A$11,IF($C$7,8,0),1,1)</f>
        <v>171.52</v>
      </c>
      <c r="G629" s="4">
        <f ca="1">OFFSET(InputPriceData!F$15,CalculationsAndCharts!$A629+$A$11,IF($C$7,8,0),1,1)</f>
        <v>171.76</v>
      </c>
      <c r="H629" s="342">
        <f t="shared" ca="1" si="74"/>
        <v>169.8005608347477</v>
      </c>
      <c r="I629" s="342">
        <f t="shared" ca="1" si="75"/>
        <v>168.75014599045988</v>
      </c>
      <c r="J629" s="340">
        <f t="shared" ca="1" si="76"/>
        <v>1.0504148442877821</v>
      </c>
      <c r="K629" s="170">
        <f t="shared" ca="1" si="72"/>
        <v>1.1033713451001255</v>
      </c>
      <c r="L629" s="341">
        <f t="shared" ca="1" si="73"/>
        <v>0.81271881943755886</v>
      </c>
      <c r="M629" s="341">
        <f t="shared" ca="1" si="77"/>
        <v>-0.81271881943755886</v>
      </c>
      <c r="N629" s="170"/>
      <c r="O629" s="340"/>
      <c r="P629" s="3" t="e">
        <f t="shared" ca="1" si="78"/>
        <v>#N/A</v>
      </c>
      <c r="Q629" s="3">
        <f t="shared" ca="1" si="79"/>
        <v>79486000</v>
      </c>
      <c r="S629" s="99"/>
      <c r="T629" s="350"/>
      <c r="U629" s="350"/>
      <c r="V629" s="349"/>
      <c r="W629" s="313"/>
      <c r="X629" s="302"/>
      <c r="Y629" s="211"/>
      <c r="Z629" s="320"/>
      <c r="AA629" s="246"/>
      <c r="AB629" s="125"/>
      <c r="AC629" s="125"/>
      <c r="AD629" s="125"/>
      <c r="AE629" s="125"/>
      <c r="AF629" s="125"/>
      <c r="AG629" s="125"/>
      <c r="AH629" s="125"/>
      <c r="AJ629" s="125"/>
      <c r="AK629" s="125"/>
      <c r="AM629" s="246"/>
      <c r="AO629" s="246"/>
      <c r="AP629" s="211"/>
      <c r="AQ629" s="211"/>
      <c r="AR629" s="199"/>
      <c r="AT629" s="225"/>
      <c r="AU629" s="225"/>
      <c r="AV629" s="225"/>
      <c r="AW629" s="99"/>
      <c r="AX629" s="199"/>
      <c r="AY629" s="199"/>
      <c r="AZ629" s="37"/>
      <c r="BA629" s="123"/>
      <c r="BB629" s="211"/>
      <c r="BC629" s="211"/>
      <c r="BD629" s="216"/>
      <c r="BE629" s="216"/>
      <c r="BF629" s="101"/>
      <c r="BG629" s="101"/>
      <c r="BH629" s="99"/>
    </row>
    <row r="630" spans="1:60" x14ac:dyDescent="0.25">
      <c r="A630">
        <v>598</v>
      </c>
      <c r="B630" s="61">
        <f ca="1">OFFSET(InputPriceData!B$15,CalculationsAndCharts!$A630+$A$11,0,1,1)</f>
        <v>41600</v>
      </c>
      <c r="C630" s="3">
        <f ca="1">OFFSET(InputPriceData!G$15,CalculationsAndCharts!$A630+$A$11,IF($C$7,8,0),1,1)</f>
        <v>81296000</v>
      </c>
      <c r="D630" s="4">
        <f ca="1">OFFSET(InputPriceData!C$15,CalculationsAndCharts!$A630+$A$11,IF($C$7,8,0),1,1)</f>
        <v>171.14</v>
      </c>
      <c r="E630" s="4">
        <f ca="1">OFFSET(InputPriceData!D$15,CalculationsAndCharts!$A630+$A$11,IF($C$7,8,0),1,1)</f>
        <v>171.95</v>
      </c>
      <c r="F630" s="4">
        <f ca="1">OFFSET(InputPriceData!E$15,CalculationsAndCharts!$A630+$A$11,IF($C$7,8,0),1,1)</f>
        <v>170.95</v>
      </c>
      <c r="G630" s="4">
        <f ca="1">OFFSET(InputPriceData!F$15,CalculationsAndCharts!$A630+$A$11,IF($C$7,8,0),1,1)</f>
        <v>171.93</v>
      </c>
      <c r="H630" s="342">
        <f t="shared" ca="1" si="74"/>
        <v>169.52064095399737</v>
      </c>
      <c r="I630" s="342">
        <f t="shared" ca="1" si="75"/>
        <v>168.47652289868353</v>
      </c>
      <c r="J630" s="340">
        <f t="shared" ca="1" si="76"/>
        <v>1.0441180553138276</v>
      </c>
      <c r="K630" s="170">
        <f t="shared" ca="1" si="72"/>
        <v>1.0901825134323293</v>
      </c>
      <c r="L630" s="341">
        <f t="shared" ca="1" si="73"/>
        <v>0.80027803551720544</v>
      </c>
      <c r="M630" s="341">
        <f t="shared" ca="1" si="77"/>
        <v>-0.80027803551720544</v>
      </c>
      <c r="N630" s="170"/>
      <c r="O630" s="340"/>
      <c r="P630" s="3">
        <f t="shared" ca="1" si="78"/>
        <v>81296000</v>
      </c>
      <c r="Q630" s="3" t="e">
        <f t="shared" ca="1" si="79"/>
        <v>#N/A</v>
      </c>
      <c r="S630" s="99"/>
      <c r="T630" s="350"/>
      <c r="U630" s="350"/>
      <c r="V630" s="349"/>
      <c r="W630" s="313"/>
      <c r="X630" s="302"/>
      <c r="Y630" s="211"/>
      <c r="Z630" s="320"/>
      <c r="AA630" s="246"/>
      <c r="AB630" s="125"/>
      <c r="AC630" s="125"/>
      <c r="AD630" s="125"/>
      <c r="AE630" s="125"/>
      <c r="AF630" s="125"/>
      <c r="AG630" s="125"/>
      <c r="AH630" s="125"/>
      <c r="AJ630" s="125"/>
      <c r="AK630" s="125"/>
      <c r="AM630" s="246"/>
      <c r="AO630" s="246"/>
      <c r="AP630" s="211"/>
      <c r="AQ630" s="211"/>
      <c r="AR630" s="199"/>
      <c r="AT630" s="225"/>
      <c r="AU630" s="225"/>
      <c r="AV630" s="225"/>
      <c r="AW630" s="99"/>
      <c r="AX630" s="199"/>
      <c r="AY630" s="199"/>
      <c r="AZ630" s="37"/>
      <c r="BA630" s="123"/>
      <c r="BB630" s="211"/>
      <c r="BC630" s="211"/>
      <c r="BD630" s="216"/>
      <c r="BE630" s="216"/>
      <c r="BF630" s="101"/>
      <c r="BG630" s="101"/>
      <c r="BH630" s="99"/>
    </row>
    <row r="631" spans="1:60" x14ac:dyDescent="0.25">
      <c r="A631">
        <v>599</v>
      </c>
      <c r="B631" s="61">
        <f ca="1">OFFSET(InputPriceData!B$15,CalculationsAndCharts!$A631+$A$11,0,1,1)</f>
        <v>41599</v>
      </c>
      <c r="C631" s="3">
        <f ca="1">OFFSET(InputPriceData!G$15,CalculationsAndCharts!$A631+$A$11,IF($C$7,8,0),1,1)</f>
        <v>92841000</v>
      </c>
      <c r="D631" s="4">
        <f ca="1">OFFSET(InputPriceData!C$15,CalculationsAndCharts!$A631+$A$11,IF($C$7,8,0),1,1)</f>
        <v>170.18</v>
      </c>
      <c r="E631" s="4">
        <f ca="1">OFFSET(InputPriceData!D$15,CalculationsAndCharts!$A631+$A$11,IF($C$7,8,0),1,1)</f>
        <v>171.21</v>
      </c>
      <c r="F631" s="4">
        <f ca="1">OFFSET(InputPriceData!E$15,CalculationsAndCharts!$A631+$A$11,IF($C$7,8,0),1,1)</f>
        <v>170.08</v>
      </c>
      <c r="G631" s="4">
        <f ca="1">OFFSET(InputPriceData!F$15,CalculationsAndCharts!$A631+$A$11,IF($C$7,8,0),1,1)</f>
        <v>171.08</v>
      </c>
      <c r="H631" s="342">
        <f t="shared" ca="1" si="74"/>
        <v>169.17644680456843</v>
      </c>
      <c r="I631" s="342">
        <f t="shared" ca="1" si="75"/>
        <v>168.16257043492749</v>
      </c>
      <c r="J631" s="340">
        <f t="shared" ca="1" si="76"/>
        <v>1.0138763696409245</v>
      </c>
      <c r="K631" s="170">
        <f t="shared" ca="1" si="72"/>
        <v>1.0279452929162607</v>
      </c>
      <c r="L631" s="341">
        <f t="shared" ca="1" si="73"/>
        <v>0.78711249841696407</v>
      </c>
      <c r="M631" s="341">
        <f t="shared" ca="1" si="77"/>
        <v>-0.78711249841696407</v>
      </c>
      <c r="N631" s="170"/>
      <c r="O631" s="340"/>
      <c r="P631" s="3">
        <f t="shared" ca="1" si="78"/>
        <v>92841000</v>
      </c>
      <c r="Q631" s="3" t="e">
        <f t="shared" ca="1" si="79"/>
        <v>#N/A</v>
      </c>
      <c r="S631" s="99"/>
      <c r="T631" s="350"/>
      <c r="U631" s="350"/>
      <c r="V631" s="349"/>
      <c r="W631" s="313"/>
      <c r="X631" s="302"/>
      <c r="Y631" s="211"/>
      <c r="Z631" s="320"/>
      <c r="AA631" s="246"/>
      <c r="AB631" s="125"/>
      <c r="AC631" s="125"/>
      <c r="AD631" s="125"/>
      <c r="AE631" s="125"/>
      <c r="AF631" s="125"/>
      <c r="AG631" s="125"/>
      <c r="AH631" s="125"/>
      <c r="AJ631" s="125"/>
      <c r="AK631" s="125"/>
      <c r="AM631" s="246"/>
      <c r="AO631" s="246"/>
      <c r="AP631" s="211"/>
      <c r="AQ631" s="211"/>
      <c r="AR631" s="199"/>
      <c r="AT631" s="225"/>
      <c r="AU631" s="225"/>
      <c r="AV631" s="225"/>
      <c r="AW631" s="99"/>
      <c r="AX631" s="199"/>
      <c r="AY631" s="199"/>
      <c r="AZ631" s="37"/>
      <c r="BA631" s="123"/>
      <c r="BB631" s="211"/>
      <c r="BC631" s="211"/>
      <c r="BD631" s="216"/>
      <c r="BE631" s="216"/>
      <c r="BF631" s="101"/>
      <c r="BG631" s="101"/>
      <c r="BH631" s="99"/>
    </row>
    <row r="632" spans="1:60" x14ac:dyDescent="0.25">
      <c r="A632">
        <v>600</v>
      </c>
      <c r="B632" s="61">
        <f ca="1">OFFSET(InputPriceData!B$15,CalculationsAndCharts!$A632+$A$11,0,1,1)</f>
        <v>41598</v>
      </c>
      <c r="C632" s="3">
        <f ca="1">OFFSET(InputPriceData!G$15,CalculationsAndCharts!$A632+$A$11,IF($C$7,8,0),1,1)</f>
        <v>124909000</v>
      </c>
      <c r="D632" s="4">
        <f ca="1">OFFSET(InputPriceData!C$15,CalculationsAndCharts!$A632+$A$11,IF($C$7,8,0),1,1)</f>
        <v>170.58</v>
      </c>
      <c r="E632" s="4">
        <f ca="1">OFFSET(InputPriceData!D$15,CalculationsAndCharts!$A632+$A$11,IF($C$7,8,0),1,1)</f>
        <v>171.1</v>
      </c>
      <c r="F632" s="4">
        <f ca="1">OFFSET(InputPriceData!E$15,CalculationsAndCharts!$A632+$A$11,IF($C$7,8,0),1,1)</f>
        <v>169.24</v>
      </c>
      <c r="G632" s="4">
        <f ca="1">OFFSET(InputPriceData!F$15,CalculationsAndCharts!$A632+$A$11,IF($C$7,8,0),1,1)</f>
        <v>169.71</v>
      </c>
      <c r="H632" s="342">
        <f t="shared" ca="1" si="74"/>
        <v>168.90451063379251</v>
      </c>
      <c r="I632" s="342">
        <f t="shared" ca="1" si="75"/>
        <v>167.89734956537546</v>
      </c>
      <c r="J632" s="340">
        <f t="shared" ca="1" si="76"/>
        <v>1.0071610684170329</v>
      </c>
      <c r="K632" s="170">
        <f t="shared" ca="1" si="72"/>
        <v>1.0143734177349393</v>
      </c>
      <c r="L632" s="341">
        <f t="shared" ca="1" si="73"/>
        <v>0.77415628321253782</v>
      </c>
      <c r="M632" s="341">
        <f t="shared" ca="1" si="77"/>
        <v>-0.77415628321253782</v>
      </c>
      <c r="N632" s="170"/>
      <c r="O632" s="340"/>
      <c r="P632" s="3" t="e">
        <f t="shared" ca="1" si="78"/>
        <v>#N/A</v>
      </c>
      <c r="Q632" s="3">
        <f t="shared" ca="1" si="79"/>
        <v>124909000</v>
      </c>
      <c r="S632" s="99"/>
      <c r="T632" s="350"/>
      <c r="U632" s="350"/>
      <c r="V632" s="349"/>
      <c r="W632" s="313"/>
      <c r="X632" s="302"/>
      <c r="Y632" s="211"/>
      <c r="Z632" s="320"/>
      <c r="AA632" s="246"/>
      <c r="AB632" s="125"/>
      <c r="AC632" s="125"/>
      <c r="AD632" s="125"/>
      <c r="AE632" s="125"/>
      <c r="AF632" s="125"/>
      <c r="AG632" s="125"/>
      <c r="AH632" s="125"/>
      <c r="AJ632" s="125"/>
      <c r="AK632" s="125"/>
      <c r="AM632" s="246"/>
      <c r="AO632" s="246"/>
      <c r="AP632" s="211"/>
      <c r="AQ632" s="211"/>
      <c r="AR632" s="199"/>
      <c r="AT632" s="225"/>
      <c r="AU632" s="225"/>
      <c r="AV632" s="225"/>
      <c r="AW632" s="99"/>
      <c r="AX632" s="199"/>
      <c r="AY632" s="199"/>
      <c r="AZ632" s="37"/>
      <c r="BA632" s="123"/>
      <c r="BB632" s="211"/>
      <c r="BC632" s="211"/>
      <c r="BD632" s="216"/>
      <c r="BE632" s="216"/>
      <c r="BF632" s="101"/>
      <c r="BG632" s="101"/>
      <c r="BH632" s="99"/>
    </row>
    <row r="633" spans="1:60" x14ac:dyDescent="0.25">
      <c r="A633">
        <v>601</v>
      </c>
      <c r="B633" s="61">
        <f ca="1">OFFSET(InputPriceData!B$15,CalculationsAndCharts!$A633+$A$11,0,1,1)</f>
        <v>41597</v>
      </c>
      <c r="C633" s="3">
        <f ca="1">OFFSET(InputPriceData!G$15,CalculationsAndCharts!$A633+$A$11,IF($C$7,8,0),1,1)</f>
        <v>93891000</v>
      </c>
      <c r="D633" s="4">
        <f ca="1">OFFSET(InputPriceData!C$15,CalculationsAndCharts!$A633+$A$11,IF($C$7,8,0),1,1)</f>
        <v>170.53</v>
      </c>
      <c r="E633" s="4">
        <f ca="1">OFFSET(InputPriceData!D$15,CalculationsAndCharts!$A633+$A$11,IF($C$7,8,0),1,1)</f>
        <v>171.04</v>
      </c>
      <c r="F633" s="4">
        <f ca="1">OFFSET(InputPriceData!E$15,CalculationsAndCharts!$A633+$A$11,IF($C$7,8,0),1,1)</f>
        <v>169.95</v>
      </c>
      <c r="G633" s="4">
        <f ca="1">OFFSET(InputPriceData!F$15,CalculationsAndCharts!$A633+$A$11,IF($C$7,8,0),1,1)</f>
        <v>170.24</v>
      </c>
      <c r="H633" s="342">
        <f t="shared" ca="1" si="74"/>
        <v>168.7894407243343</v>
      </c>
      <c r="I633" s="342">
        <f t="shared" ca="1" si="75"/>
        <v>167.73256316222776</v>
      </c>
      <c r="J633" s="340">
        <f t="shared" ca="1" si="76"/>
        <v>1.0568775621065059</v>
      </c>
      <c r="K633" s="170">
        <f t="shared" ca="1" si="72"/>
        <v>1.1169901812841911</v>
      </c>
      <c r="L633" s="341">
        <f t="shared" ca="1" si="73"/>
        <v>0.76096238801398208</v>
      </c>
      <c r="M633" s="341">
        <f t="shared" ca="1" si="77"/>
        <v>-0.76096238801398208</v>
      </c>
      <c r="N633" s="170"/>
      <c r="O633" s="340"/>
      <c r="P633" s="3" t="e">
        <f t="shared" ca="1" si="78"/>
        <v>#N/A</v>
      </c>
      <c r="Q633" s="3">
        <f t="shared" ca="1" si="79"/>
        <v>93891000</v>
      </c>
      <c r="S633" s="99"/>
      <c r="T633" s="350"/>
      <c r="U633" s="350"/>
      <c r="V633" s="349"/>
      <c r="W633" s="313"/>
      <c r="X633" s="302"/>
      <c r="Y633" s="211"/>
      <c r="Z633" s="320"/>
      <c r="AA633" s="246"/>
      <c r="AB633" s="125"/>
      <c r="AC633" s="125"/>
      <c r="AD633" s="125"/>
      <c r="AE633" s="125"/>
      <c r="AF633" s="125"/>
      <c r="AG633" s="125"/>
      <c r="AH633" s="125"/>
      <c r="AJ633" s="125"/>
      <c r="AK633" s="125"/>
      <c r="AM633" s="246"/>
      <c r="AO633" s="246"/>
      <c r="AP633" s="211"/>
      <c r="AQ633" s="211"/>
      <c r="AR633" s="199"/>
      <c r="AT633" s="225"/>
      <c r="AU633" s="225"/>
      <c r="AV633" s="225"/>
      <c r="AW633" s="99"/>
      <c r="AX633" s="199"/>
      <c r="AY633" s="199"/>
      <c r="AZ633" s="37"/>
      <c r="BA633" s="123"/>
      <c r="BB633" s="211"/>
      <c r="BC633" s="211"/>
      <c r="BD633" s="216"/>
      <c r="BE633" s="216"/>
      <c r="BF633" s="101"/>
      <c r="BG633" s="101"/>
      <c r="BH633" s="99"/>
    </row>
    <row r="634" spans="1:60" x14ac:dyDescent="0.25">
      <c r="A634">
        <v>602</v>
      </c>
      <c r="B634" s="61">
        <f ca="1">OFFSET(InputPriceData!B$15,CalculationsAndCharts!$A634+$A$11,0,1,1)</f>
        <v>41596</v>
      </c>
      <c r="C634" s="3">
        <f ca="1">OFFSET(InputPriceData!G$15,CalculationsAndCharts!$A634+$A$11,IF($C$7,8,0),1,1)</f>
        <v>104796000</v>
      </c>
      <c r="D634" s="4">
        <f ca="1">OFFSET(InputPriceData!C$15,CalculationsAndCharts!$A634+$A$11,IF($C$7,8,0),1,1)</f>
        <v>171.5</v>
      </c>
      <c r="E634" s="4">
        <f ca="1">OFFSET(InputPriceData!D$15,CalculationsAndCharts!$A634+$A$11,IF($C$7,8,0),1,1)</f>
        <v>171.64</v>
      </c>
      <c r="F634" s="4">
        <f ca="1">OFFSET(InputPriceData!E$15,CalculationsAndCharts!$A634+$A$11,IF($C$7,8,0),1,1)</f>
        <v>170.23</v>
      </c>
      <c r="G634" s="4">
        <f ca="1">OFFSET(InputPriceData!F$15,CalculationsAndCharts!$A634+$A$11,IF($C$7,8,0),1,1)</f>
        <v>170.61</v>
      </c>
      <c r="H634" s="342">
        <f t="shared" ca="1" si="74"/>
        <v>168.58221797066778</v>
      </c>
      <c r="I634" s="342">
        <f t="shared" ca="1" si="75"/>
        <v>167.50461435879393</v>
      </c>
      <c r="J634" s="340">
        <f t="shared" ca="1" si="76"/>
        <v>1.0776036118738155</v>
      </c>
      <c r="K634" s="170">
        <f t="shared" ca="1" si="72"/>
        <v>1.1612295443234928</v>
      </c>
      <c r="L634" s="341">
        <f t="shared" ca="1" si="73"/>
        <v>0.74625044506379401</v>
      </c>
      <c r="M634" s="341">
        <f t="shared" ca="1" si="77"/>
        <v>-0.74625044506379401</v>
      </c>
      <c r="N634" s="170"/>
      <c r="O634" s="340"/>
      <c r="P634" s="3" t="e">
        <f t="shared" ca="1" si="78"/>
        <v>#N/A</v>
      </c>
      <c r="Q634" s="3">
        <f t="shared" ca="1" si="79"/>
        <v>104796000</v>
      </c>
      <c r="S634" s="99"/>
      <c r="T634" s="350"/>
      <c r="U634" s="350"/>
      <c r="V634" s="349"/>
      <c r="W634" s="313"/>
      <c r="X634" s="302"/>
      <c r="Y634" s="211"/>
      <c r="Z634" s="320"/>
      <c r="AA634" s="246"/>
      <c r="AB634" s="125"/>
      <c r="AC634" s="125"/>
      <c r="AD634" s="125"/>
      <c r="AE634" s="125"/>
      <c r="AF634" s="125"/>
      <c r="AG634" s="125"/>
      <c r="AH634" s="125"/>
      <c r="AJ634" s="125"/>
      <c r="AK634" s="125"/>
      <c r="AM634" s="246"/>
      <c r="AO634" s="246"/>
      <c r="AP634" s="211"/>
      <c r="AQ634" s="211"/>
      <c r="AR634" s="199"/>
      <c r="AT634" s="225"/>
      <c r="AU634" s="225"/>
      <c r="AV634" s="225"/>
      <c r="AW634" s="99"/>
      <c r="AX634" s="199"/>
      <c r="AY634" s="199"/>
      <c r="AZ634" s="37"/>
      <c r="BA634" s="123"/>
      <c r="BB634" s="211"/>
      <c r="BC634" s="211"/>
      <c r="BD634" s="216"/>
      <c r="BE634" s="216"/>
      <c r="BF634" s="101"/>
      <c r="BG634" s="101"/>
      <c r="BH634" s="99"/>
    </row>
    <row r="635" spans="1:60" x14ac:dyDescent="0.25">
      <c r="A635">
        <v>603</v>
      </c>
      <c r="B635" s="61">
        <f ca="1">OFFSET(InputPriceData!B$15,CalculationsAndCharts!$A635+$A$11,0,1,1)</f>
        <v>41593</v>
      </c>
      <c r="C635" s="3">
        <f ca="1">OFFSET(InputPriceData!G$15,CalculationsAndCharts!$A635+$A$11,IF($C$7,8,0),1,1)</f>
        <v>102818000</v>
      </c>
      <c r="D635" s="4">
        <f ca="1">OFFSET(InputPriceData!C$15,CalculationsAndCharts!$A635+$A$11,IF($C$7,8,0),1,1)</f>
        <v>170.75</v>
      </c>
      <c r="E635" s="4">
        <f ca="1">OFFSET(InputPriceData!D$15,CalculationsAndCharts!$A635+$A$11,IF($C$7,8,0),1,1)</f>
        <v>171.28</v>
      </c>
      <c r="F635" s="4">
        <f ca="1">OFFSET(InputPriceData!E$15,CalculationsAndCharts!$A635+$A$11,IF($C$7,8,0),1,1)</f>
        <v>170.53</v>
      </c>
      <c r="G635" s="4">
        <f ca="1">OFFSET(InputPriceData!F$15,CalculationsAndCharts!$A635+$A$11,IF($C$7,8,0),1,1)</f>
        <v>171.21</v>
      </c>
      <c r="H635" s="342">
        <f t="shared" ca="1" si="74"/>
        <v>168.29253482362031</v>
      </c>
      <c r="I635" s="342">
        <f t="shared" ca="1" si="75"/>
        <v>167.22230657322976</v>
      </c>
      <c r="J635" s="340">
        <f t="shared" ca="1" si="76"/>
        <v>1.0702282503905414</v>
      </c>
      <c r="K635" s="170">
        <f t="shared" ca="1" si="72"/>
        <v>1.1453885079339994</v>
      </c>
      <c r="L635" s="341">
        <f t="shared" ca="1" si="73"/>
        <v>0.73123666659137065</v>
      </c>
      <c r="M635" s="341">
        <f t="shared" ca="1" si="77"/>
        <v>-0.73123666659137065</v>
      </c>
      <c r="N635" s="170"/>
      <c r="O635" s="340"/>
      <c r="P635" s="3">
        <f t="shared" ca="1" si="78"/>
        <v>102818000</v>
      </c>
      <c r="Q635" s="3" t="e">
        <f t="shared" ca="1" si="79"/>
        <v>#N/A</v>
      </c>
      <c r="S635" s="99"/>
      <c r="T635" s="350"/>
      <c r="U635" s="350"/>
      <c r="V635" s="349"/>
      <c r="W635" s="313"/>
      <c r="X635" s="302"/>
      <c r="Y635" s="211"/>
      <c r="Z635" s="320"/>
      <c r="AA635" s="246"/>
      <c r="AB635" s="125"/>
      <c r="AC635" s="125"/>
      <c r="AD635" s="125"/>
      <c r="AE635" s="125"/>
      <c r="AF635" s="125"/>
      <c r="AG635" s="125"/>
      <c r="AH635" s="125"/>
      <c r="AJ635" s="125"/>
      <c r="AK635" s="125"/>
      <c r="AM635" s="246"/>
      <c r="AO635" s="246"/>
      <c r="AP635" s="211"/>
      <c r="AQ635" s="211"/>
      <c r="AR635" s="199"/>
      <c r="AT635" s="225"/>
      <c r="AU635" s="225"/>
      <c r="AV635" s="225"/>
      <c r="AW635" s="99"/>
      <c r="AX635" s="199"/>
      <c r="AY635" s="199"/>
      <c r="AZ635" s="37"/>
      <c r="BA635" s="123"/>
      <c r="BB635" s="211"/>
      <c r="BC635" s="211"/>
      <c r="BD635" s="216"/>
      <c r="BE635" s="216"/>
      <c r="BF635" s="101"/>
      <c r="BG635" s="101"/>
      <c r="BH635" s="99"/>
    </row>
    <row r="636" spans="1:60" x14ac:dyDescent="0.25">
      <c r="A636">
        <v>604</v>
      </c>
      <c r="B636" s="61">
        <f ca="1">OFFSET(InputPriceData!B$15,CalculationsAndCharts!$A636+$A$11,0,1,1)</f>
        <v>41592</v>
      </c>
      <c r="C636" s="3">
        <f ca="1">OFFSET(InputPriceData!G$15,CalculationsAndCharts!$A636+$A$11,IF($C$7,8,0),1,1)</f>
        <v>103435000</v>
      </c>
      <c r="D636" s="4">
        <f ca="1">OFFSET(InputPriceData!C$15,CalculationsAndCharts!$A636+$A$11,IF($C$7,8,0),1,1)</f>
        <v>169.78</v>
      </c>
      <c r="E636" s="4">
        <f ca="1">OFFSET(InputPriceData!D$15,CalculationsAndCharts!$A636+$A$11,IF($C$7,8,0),1,1)</f>
        <v>170.61</v>
      </c>
      <c r="F636" s="4">
        <f ca="1">OFFSET(InputPriceData!E$15,CalculationsAndCharts!$A636+$A$11,IF($C$7,8,0),1,1)</f>
        <v>169.5</v>
      </c>
      <c r="G636" s="4">
        <f ca="1">OFFSET(InputPriceData!F$15,CalculationsAndCharts!$A636+$A$11,IF($C$7,8,0),1,1)</f>
        <v>170.47</v>
      </c>
      <c r="H636" s="342">
        <f t="shared" ca="1" si="74"/>
        <v>167.8757540841375</v>
      </c>
      <c r="I636" s="342">
        <f t="shared" ca="1" si="75"/>
        <v>166.8597889889779</v>
      </c>
      <c r="J636" s="340">
        <f t="shared" ca="1" si="76"/>
        <v>1.0159650951595696</v>
      </c>
      <c r="K636" s="170">
        <f t="shared" ca="1" si="72"/>
        <v>1.0321850745825933</v>
      </c>
      <c r="L636" s="341">
        <f t="shared" ca="1" si="73"/>
        <v>0.71697373044736523</v>
      </c>
      <c r="M636" s="341">
        <f t="shared" ca="1" si="77"/>
        <v>-0.71697373044736523</v>
      </c>
      <c r="N636" s="170"/>
      <c r="O636" s="340"/>
      <c r="P636" s="3">
        <f t="shared" ca="1" si="78"/>
        <v>103435000</v>
      </c>
      <c r="Q636" s="3" t="e">
        <f t="shared" ca="1" si="79"/>
        <v>#N/A</v>
      </c>
      <c r="S636" s="99"/>
      <c r="T636" s="350"/>
      <c r="U636" s="350"/>
      <c r="V636" s="349"/>
      <c r="W636" s="313"/>
      <c r="X636" s="302"/>
      <c r="Y636" s="211"/>
      <c r="Z636" s="320"/>
      <c r="AA636" s="246"/>
      <c r="AB636" s="125"/>
      <c r="AC636" s="125"/>
      <c r="AD636" s="125"/>
      <c r="AE636" s="125"/>
      <c r="AF636" s="125"/>
      <c r="AG636" s="125"/>
      <c r="AH636" s="125"/>
      <c r="AJ636" s="125"/>
      <c r="AK636" s="125"/>
      <c r="AM636" s="246"/>
      <c r="AO636" s="246"/>
      <c r="AP636" s="211"/>
      <c r="AQ636" s="211"/>
      <c r="AR636" s="199"/>
      <c r="AT636" s="225"/>
      <c r="AU636" s="225"/>
      <c r="AV636" s="225"/>
      <c r="AW636" s="99"/>
      <c r="AX636" s="199"/>
      <c r="AY636" s="199"/>
      <c r="AZ636" s="37"/>
      <c r="BA636" s="123"/>
      <c r="BB636" s="211"/>
      <c r="BC636" s="211"/>
      <c r="BD636" s="216"/>
      <c r="BE636" s="216"/>
      <c r="BF636" s="101"/>
      <c r="BG636" s="101"/>
      <c r="BH636" s="99"/>
    </row>
    <row r="637" spans="1:60" x14ac:dyDescent="0.25">
      <c r="A637">
        <v>605</v>
      </c>
      <c r="B637" s="61">
        <f ca="1">OFFSET(InputPriceData!B$15,CalculationsAndCharts!$A637+$A$11,0,1,1)</f>
        <v>41591</v>
      </c>
      <c r="C637" s="3">
        <f ca="1">OFFSET(InputPriceData!G$15,CalculationsAndCharts!$A637+$A$11,IF($C$7,8,0),1,1)</f>
        <v>103844000</v>
      </c>
      <c r="D637" s="4">
        <f ca="1">OFFSET(InputPriceData!C$15,CalculationsAndCharts!$A637+$A$11,IF($C$7,8,0),1,1)</f>
        <v>167.45</v>
      </c>
      <c r="E637" s="4">
        <f ca="1">OFFSET(InputPriceData!D$15,CalculationsAndCharts!$A637+$A$11,IF($C$7,8,0),1,1)</f>
        <v>169.67</v>
      </c>
      <c r="F637" s="4">
        <f ca="1">OFFSET(InputPriceData!E$15,CalculationsAndCharts!$A637+$A$11,IF($C$7,8,0),1,1)</f>
        <v>167.45</v>
      </c>
      <c r="G637" s="4">
        <f ca="1">OFFSET(InputPriceData!F$15,CalculationsAndCharts!$A637+$A$11,IF($C$7,8,0),1,1)</f>
        <v>169.62</v>
      </c>
      <c r="H637" s="342">
        <f t="shared" ca="1" si="74"/>
        <v>167.50514752472856</v>
      </c>
      <c r="I637" s="342">
        <f t="shared" ca="1" si="75"/>
        <v>166.53158798797588</v>
      </c>
      <c r="J637" s="340">
        <f t="shared" ca="1" si="76"/>
        <v>0.97355953675264939</v>
      </c>
      <c r="K637" s="170">
        <f t="shared" ca="1" si="72"/>
        <v>0.9478181716020333</v>
      </c>
      <c r="L637" s="341">
        <f t="shared" ca="1" si="73"/>
        <v>0.70455389029713467</v>
      </c>
      <c r="M637" s="341">
        <f t="shared" ca="1" si="77"/>
        <v>-0.70455389029713467</v>
      </c>
      <c r="N637" s="170"/>
      <c r="O637" s="340"/>
      <c r="P637" s="3">
        <f t="shared" ca="1" si="78"/>
        <v>103844000</v>
      </c>
      <c r="Q637" s="3" t="e">
        <f t="shared" ca="1" si="79"/>
        <v>#N/A</v>
      </c>
      <c r="S637" s="99"/>
      <c r="T637" s="350"/>
      <c r="U637" s="350"/>
      <c r="V637" s="349"/>
      <c r="W637" s="313"/>
      <c r="X637" s="302"/>
      <c r="Y637" s="211"/>
      <c r="Z637" s="320"/>
      <c r="AA637" s="246"/>
      <c r="AB637" s="125"/>
      <c r="AC637" s="125"/>
      <c r="AD637" s="125"/>
      <c r="AE637" s="125"/>
      <c r="AF637" s="125"/>
      <c r="AG637" s="125"/>
      <c r="AH637" s="125"/>
      <c r="AJ637" s="125"/>
      <c r="AK637" s="125"/>
      <c r="AM637" s="246"/>
      <c r="AO637" s="246"/>
      <c r="AP637" s="211"/>
      <c r="AQ637" s="211"/>
      <c r="AR637" s="199"/>
      <c r="AT637" s="225"/>
      <c r="AU637" s="225"/>
      <c r="AV637" s="225"/>
      <c r="AW637" s="99"/>
      <c r="AX637" s="199"/>
      <c r="AY637" s="199"/>
      <c r="AZ637" s="37"/>
      <c r="BA637" s="123"/>
      <c r="BB637" s="211"/>
      <c r="BC637" s="211"/>
      <c r="BD637" s="216"/>
      <c r="BE637" s="216"/>
      <c r="BF637" s="101"/>
      <c r="BG637" s="101"/>
      <c r="BH637" s="99"/>
    </row>
    <row r="638" spans="1:60" x14ac:dyDescent="0.25">
      <c r="A638">
        <v>606</v>
      </c>
      <c r="B638" s="61">
        <f ca="1">OFFSET(InputPriceData!B$15,CalculationsAndCharts!$A638+$A$11,0,1,1)</f>
        <v>41590</v>
      </c>
      <c r="C638" s="3">
        <f ca="1">OFFSET(InputPriceData!G$15,CalculationsAndCharts!$A638+$A$11,IF($C$7,8,0),1,1)</f>
        <v>83990000</v>
      </c>
      <c r="D638" s="4">
        <f ca="1">OFFSET(InputPriceData!C$15,CalculationsAndCharts!$A638+$A$11,IF($C$7,8,0),1,1)</f>
        <v>168.25</v>
      </c>
      <c r="E638" s="4">
        <f ca="1">OFFSET(InputPriceData!D$15,CalculationsAndCharts!$A638+$A$11,IF($C$7,8,0),1,1)</f>
        <v>168.65</v>
      </c>
      <c r="F638" s="4">
        <f ca="1">OFFSET(InputPriceData!E$15,CalculationsAndCharts!$A638+$A$11,IF($C$7,8,0),1,1)</f>
        <v>167.71</v>
      </c>
      <c r="G638" s="4">
        <f ca="1">OFFSET(InputPriceData!F$15,CalculationsAndCharts!$A638+$A$11,IF($C$7,8,0),1,1)</f>
        <v>168.27</v>
      </c>
      <c r="H638" s="342">
        <f t="shared" ca="1" si="74"/>
        <v>167.20302574254691</v>
      </c>
      <c r="I638" s="342">
        <f t="shared" ca="1" si="75"/>
        <v>166.25082325961006</v>
      </c>
      <c r="J638" s="340">
        <f t="shared" ca="1" si="76"/>
        <v>0.95220248293684373</v>
      </c>
      <c r="K638" s="170">
        <f t="shared" ca="1" si="72"/>
        <v>0.90668956851109017</v>
      </c>
      <c r="L638" s="341">
        <f t="shared" ca="1" si="73"/>
        <v>0.69378524190586077</v>
      </c>
      <c r="M638" s="341">
        <f t="shared" ca="1" si="77"/>
        <v>-0.69378524190586077</v>
      </c>
      <c r="N638" s="170"/>
      <c r="O638" s="340"/>
      <c r="P638" s="3">
        <f t="shared" ca="1" si="78"/>
        <v>83990000</v>
      </c>
      <c r="Q638" s="3" t="e">
        <f t="shared" ca="1" si="79"/>
        <v>#N/A</v>
      </c>
      <c r="S638" s="99"/>
      <c r="T638" s="350"/>
      <c r="U638" s="350"/>
      <c r="V638" s="349"/>
      <c r="W638" s="313"/>
      <c r="X638" s="302"/>
      <c r="Y638" s="211"/>
      <c r="Z638" s="320"/>
      <c r="AA638" s="246"/>
      <c r="AB638" s="125"/>
      <c r="AC638" s="125"/>
      <c r="AD638" s="125"/>
      <c r="AE638" s="125"/>
      <c r="AF638" s="125"/>
      <c r="AG638" s="125"/>
      <c r="AH638" s="125"/>
      <c r="AJ638" s="125"/>
      <c r="AK638" s="125"/>
      <c r="AM638" s="246"/>
      <c r="AO638" s="246"/>
      <c r="AP638" s="211"/>
      <c r="AQ638" s="211"/>
      <c r="AR638" s="199"/>
      <c r="AT638" s="225"/>
      <c r="AU638" s="225"/>
      <c r="AV638" s="225"/>
      <c r="AW638" s="99"/>
      <c r="AX638" s="199"/>
      <c r="AY638" s="199"/>
      <c r="AZ638" s="37"/>
      <c r="BA638" s="123"/>
      <c r="BB638" s="211"/>
      <c r="BC638" s="211"/>
      <c r="BD638" s="216"/>
      <c r="BE638" s="216"/>
      <c r="BF638" s="101"/>
      <c r="BG638" s="101"/>
      <c r="BH638" s="99"/>
    </row>
    <row r="639" spans="1:60" x14ac:dyDescent="0.25">
      <c r="A639">
        <v>607</v>
      </c>
      <c r="B639" s="61">
        <f ca="1">OFFSET(InputPriceData!B$15,CalculationsAndCharts!$A639+$A$11,0,1,1)</f>
        <v>41589</v>
      </c>
      <c r="C639" s="3">
        <f ca="1">OFFSET(InputPriceData!G$15,CalculationsAndCharts!$A639+$A$11,IF($C$7,8,0),1,1)</f>
        <v>62614000</v>
      </c>
      <c r="D639" s="4">
        <f ca="1">OFFSET(InputPriceData!C$15,CalculationsAndCharts!$A639+$A$11,IF($C$7,8,0),1,1)</f>
        <v>168.43</v>
      </c>
      <c r="E639" s="4">
        <f ca="1">OFFSET(InputPriceData!D$15,CalculationsAndCharts!$A639+$A$11,IF($C$7,8,0),1,1)</f>
        <v>168.82</v>
      </c>
      <c r="F639" s="4">
        <f ca="1">OFFSET(InputPriceData!E$15,CalculationsAndCharts!$A639+$A$11,IF($C$7,8,0),1,1)</f>
        <v>168.23</v>
      </c>
      <c r="G639" s="4">
        <f ca="1">OFFSET(InputPriceData!F$15,CalculationsAndCharts!$A639+$A$11,IF($C$7,8,0),1,1)</f>
        <v>168.62</v>
      </c>
      <c r="H639" s="342">
        <f t="shared" ca="1" si="74"/>
        <v>167.05060084862504</v>
      </c>
      <c r="I639" s="342">
        <f t="shared" ca="1" si="75"/>
        <v>166.06726173775644</v>
      </c>
      <c r="J639" s="340">
        <f t="shared" ca="1" si="76"/>
        <v>0.9833391108686067</v>
      </c>
      <c r="K639" s="170">
        <f t="shared" ca="1" si="72"/>
        <v>0.96695580696386196</v>
      </c>
      <c r="L639" s="341">
        <f t="shared" ca="1" si="73"/>
        <v>0.68416493159755376</v>
      </c>
      <c r="M639" s="341">
        <f t="shared" ca="1" si="77"/>
        <v>-0.68416493159755376</v>
      </c>
      <c r="N639" s="170"/>
      <c r="O639" s="340"/>
      <c r="P639" s="3">
        <f t="shared" ca="1" si="78"/>
        <v>62614000</v>
      </c>
      <c r="Q639" s="3" t="e">
        <f t="shared" ca="1" si="79"/>
        <v>#N/A</v>
      </c>
      <c r="S639" s="99"/>
      <c r="T639" s="350"/>
      <c r="U639" s="350"/>
      <c r="V639" s="349"/>
      <c r="W639" s="313"/>
      <c r="X639" s="302"/>
      <c r="Y639" s="211"/>
      <c r="Z639" s="320"/>
      <c r="AA639" s="246"/>
      <c r="AB639" s="125"/>
      <c r="AC639" s="125"/>
      <c r="AD639" s="125"/>
      <c r="AE639" s="125"/>
      <c r="AF639" s="125"/>
      <c r="AG639" s="125"/>
      <c r="AH639" s="125"/>
      <c r="AJ639" s="125"/>
      <c r="AK639" s="125"/>
      <c r="AM639" s="246"/>
      <c r="AO639" s="246"/>
      <c r="AP639" s="211"/>
      <c r="AQ639" s="211"/>
      <c r="AR639" s="199"/>
      <c r="AT639" s="225"/>
      <c r="AU639" s="225"/>
      <c r="AV639" s="225"/>
      <c r="AW639" s="99"/>
      <c r="AX639" s="199"/>
      <c r="AY639" s="199"/>
      <c r="AZ639" s="37"/>
      <c r="BA639" s="123"/>
      <c r="BB639" s="211"/>
      <c r="BC639" s="211"/>
      <c r="BD639" s="216"/>
      <c r="BE639" s="216"/>
      <c r="BF639" s="101"/>
      <c r="BG639" s="101"/>
      <c r="BH639" s="99"/>
    </row>
    <row r="640" spans="1:60" x14ac:dyDescent="0.25">
      <c r="A640">
        <v>608</v>
      </c>
      <c r="B640" s="61">
        <f ca="1">OFFSET(InputPriceData!B$15,CalculationsAndCharts!$A640+$A$11,0,1,1)</f>
        <v>41586</v>
      </c>
      <c r="C640" s="3">
        <f ca="1">OFFSET(InputPriceData!G$15,CalculationsAndCharts!$A640+$A$11,IF($C$7,8,0),1,1)</f>
        <v>136713000</v>
      </c>
      <c r="D640" s="4">
        <f ca="1">OFFSET(InputPriceData!C$15,CalculationsAndCharts!$A640+$A$11,IF($C$7,8,0),1,1)</f>
        <v>166.29</v>
      </c>
      <c r="E640" s="4">
        <f ca="1">OFFSET(InputPriceData!D$15,CalculationsAndCharts!$A640+$A$11,IF($C$7,8,0),1,1)</f>
        <v>168.61</v>
      </c>
      <c r="F640" s="4">
        <f ca="1">OFFSET(InputPriceData!E$15,CalculationsAndCharts!$A640+$A$11,IF($C$7,8,0),1,1)</f>
        <v>166.27</v>
      </c>
      <c r="G640" s="4">
        <f ca="1">OFFSET(InputPriceData!F$15,CalculationsAndCharts!$A640+$A$11,IF($C$7,8,0),1,1)</f>
        <v>168.59</v>
      </c>
      <c r="H640" s="342">
        <f t="shared" ca="1" si="74"/>
        <v>166.82640096985722</v>
      </c>
      <c r="I640" s="342">
        <f t="shared" ca="1" si="75"/>
        <v>165.83519462300703</v>
      </c>
      <c r="J640" s="340">
        <f t="shared" ca="1" si="76"/>
        <v>0.99120634685017328</v>
      </c>
      <c r="K640" s="170">
        <f t="shared" ca="1" si="72"/>
        <v>0.98249002203606606</v>
      </c>
      <c r="L640" s="341">
        <f t="shared" ca="1" si="73"/>
        <v>0.67339458503651006</v>
      </c>
      <c r="M640" s="341">
        <f t="shared" ca="1" si="77"/>
        <v>-0.67339458503651006</v>
      </c>
      <c r="N640" s="170"/>
      <c r="O640" s="340"/>
      <c r="P640" s="3">
        <f t="shared" ca="1" si="78"/>
        <v>136713000</v>
      </c>
      <c r="Q640" s="3" t="e">
        <f t="shared" ca="1" si="79"/>
        <v>#N/A</v>
      </c>
      <c r="S640" s="99"/>
      <c r="T640" s="350"/>
      <c r="U640" s="350"/>
      <c r="V640" s="349"/>
      <c r="W640" s="313"/>
      <c r="X640" s="302"/>
      <c r="Y640" s="211"/>
      <c r="Z640" s="320"/>
      <c r="AA640" s="246"/>
      <c r="AB640" s="125"/>
      <c r="AC640" s="125"/>
      <c r="AD640" s="125"/>
      <c r="AE640" s="125"/>
      <c r="AF640" s="125"/>
      <c r="AG640" s="125"/>
      <c r="AH640" s="125"/>
      <c r="AJ640" s="125"/>
      <c r="AK640" s="125"/>
      <c r="AM640" s="246"/>
      <c r="AO640" s="246"/>
      <c r="AP640" s="211"/>
      <c r="AQ640" s="211"/>
      <c r="AR640" s="199"/>
      <c r="AT640" s="225"/>
      <c r="AU640" s="225"/>
      <c r="AV640" s="225"/>
      <c r="AW640" s="99"/>
      <c r="AX640" s="199"/>
      <c r="AY640" s="199"/>
      <c r="AZ640" s="37"/>
      <c r="BA640" s="123"/>
      <c r="BB640" s="211"/>
      <c r="BC640" s="211"/>
      <c r="BD640" s="216"/>
      <c r="BE640" s="216"/>
      <c r="BF640" s="101"/>
      <c r="BG640" s="101"/>
      <c r="BH640" s="99"/>
    </row>
    <row r="641" spans="1:60" x14ac:dyDescent="0.25">
      <c r="A641">
        <v>609</v>
      </c>
      <c r="B641" s="61">
        <f ca="1">OFFSET(InputPriceData!B$15,CalculationsAndCharts!$A641+$A$11,0,1,1)</f>
        <v>41585</v>
      </c>
      <c r="C641" s="3">
        <f ca="1">OFFSET(InputPriceData!G$15,CalculationsAndCharts!$A641+$A$11,IF($C$7,8,0),1,1)</f>
        <v>157000000</v>
      </c>
      <c r="D641" s="4">
        <f ca="1">OFFSET(InputPriceData!C$15,CalculationsAndCharts!$A641+$A$11,IF($C$7,8,0),1,1)</f>
        <v>168.79</v>
      </c>
      <c r="E641" s="4">
        <f ca="1">OFFSET(InputPriceData!D$15,CalculationsAndCharts!$A641+$A$11,IF($C$7,8,0),1,1)</f>
        <v>168.92</v>
      </c>
      <c r="F641" s="4">
        <f ca="1">OFFSET(InputPriceData!E$15,CalculationsAndCharts!$A641+$A$11,IF($C$7,8,0),1,1)</f>
        <v>166.18</v>
      </c>
      <c r="G641" s="4">
        <f ca="1">OFFSET(InputPriceData!F$15,CalculationsAndCharts!$A641+$A$11,IF($C$7,8,0),1,1)</f>
        <v>166.34</v>
      </c>
      <c r="H641" s="342">
        <f t="shared" ca="1" si="74"/>
        <v>166.57445825126541</v>
      </c>
      <c r="I641" s="342">
        <f t="shared" ca="1" si="75"/>
        <v>165.58475777055313</v>
      </c>
      <c r="J641" s="340">
        <f t="shared" ca="1" si="76"/>
        <v>0.98970048071225492</v>
      </c>
      <c r="K641" s="170">
        <f t="shared" ca="1" si="72"/>
        <v>0.97950704152206847</v>
      </c>
      <c r="L641" s="341">
        <f t="shared" ca="1" si="73"/>
        <v>0.66148131832205226</v>
      </c>
      <c r="M641" s="341">
        <f t="shared" ca="1" si="77"/>
        <v>-0.66148131832205226</v>
      </c>
      <c r="N641" s="170"/>
      <c r="O641" s="340"/>
      <c r="P641" s="3" t="e">
        <f t="shared" ca="1" si="78"/>
        <v>#N/A</v>
      </c>
      <c r="Q641" s="3">
        <f t="shared" ca="1" si="79"/>
        <v>157000000</v>
      </c>
      <c r="S641" s="99"/>
      <c r="T641" s="350"/>
      <c r="U641" s="350"/>
      <c r="V641" s="349"/>
      <c r="W641" s="313"/>
      <c r="X641" s="302"/>
      <c r="Y641" s="211"/>
      <c r="Z641" s="320"/>
      <c r="AA641" s="246"/>
      <c r="AB641" s="125"/>
      <c r="AC641" s="125"/>
      <c r="AD641" s="125"/>
      <c r="AE641" s="125"/>
      <c r="AF641" s="125"/>
      <c r="AG641" s="125"/>
      <c r="AH641" s="125"/>
      <c r="AJ641" s="125"/>
      <c r="AK641" s="125"/>
      <c r="AM641" s="246"/>
      <c r="AO641" s="246"/>
      <c r="AP641" s="211"/>
      <c r="AQ641" s="211"/>
      <c r="AR641" s="199"/>
      <c r="AT641" s="225"/>
      <c r="AU641" s="225"/>
      <c r="AV641" s="225"/>
      <c r="AW641" s="99"/>
      <c r="AX641" s="199"/>
      <c r="AY641" s="199"/>
      <c r="AZ641" s="37"/>
      <c r="BA641" s="123"/>
      <c r="BB641" s="211"/>
      <c r="BC641" s="211"/>
      <c r="BD641" s="216"/>
      <c r="BE641" s="216"/>
      <c r="BF641" s="101"/>
      <c r="BG641" s="101"/>
      <c r="BH641" s="99"/>
    </row>
    <row r="642" spans="1:60" x14ac:dyDescent="0.25">
      <c r="A642">
        <v>610</v>
      </c>
      <c r="B642" s="61">
        <f ca="1">OFFSET(InputPriceData!B$15,CalculationsAndCharts!$A642+$A$11,0,1,1)</f>
        <v>41584</v>
      </c>
      <c r="C642" s="3">
        <f ca="1">OFFSET(InputPriceData!G$15,CalculationsAndCharts!$A642+$A$11,IF($C$7,8,0),1,1)</f>
        <v>87348000</v>
      </c>
      <c r="D642" s="4">
        <f ca="1">OFFSET(InputPriceData!C$15,CalculationsAndCharts!$A642+$A$11,IF($C$7,8,0),1,1)</f>
        <v>168.34</v>
      </c>
      <c r="E642" s="4">
        <f ca="1">OFFSET(InputPriceData!D$15,CalculationsAndCharts!$A642+$A$11,IF($C$7,8,0),1,1)</f>
        <v>168.79</v>
      </c>
      <c r="F642" s="4">
        <f ca="1">OFFSET(InputPriceData!E$15,CalculationsAndCharts!$A642+$A$11,IF($C$7,8,0),1,1)</f>
        <v>167.87</v>
      </c>
      <c r="G642" s="4">
        <f ca="1">OFFSET(InputPriceData!F$15,CalculationsAndCharts!$A642+$A$11,IF($C$7,8,0),1,1)</f>
        <v>168.47</v>
      </c>
      <c r="H642" s="342">
        <f t="shared" ca="1" si="74"/>
        <v>166.60795228716049</v>
      </c>
      <c r="I642" s="342">
        <f t="shared" ca="1" si="75"/>
        <v>165.51609938605796</v>
      </c>
      <c r="J642" s="340">
        <f t="shared" ca="1" si="76"/>
        <v>1.0918529011024831</v>
      </c>
      <c r="K642" s="170">
        <f t="shared" ca="1" si="72"/>
        <v>1.1921427576459087</v>
      </c>
      <c r="L642" s="341">
        <f t="shared" ca="1" si="73"/>
        <v>0.64881406162619915</v>
      </c>
      <c r="M642" s="341">
        <f t="shared" ca="1" si="77"/>
        <v>-0.64881406162619915</v>
      </c>
      <c r="N642" s="170"/>
      <c r="O642" s="340"/>
      <c r="P642" s="3">
        <f t="shared" ca="1" si="78"/>
        <v>87348000</v>
      </c>
      <c r="Q642" s="3" t="e">
        <f t="shared" ca="1" si="79"/>
        <v>#N/A</v>
      </c>
      <c r="S642" s="99"/>
      <c r="T642" s="350"/>
      <c r="U642" s="350"/>
      <c r="V642" s="349"/>
      <c r="W642" s="313"/>
      <c r="X642" s="302"/>
      <c r="Y642" s="211"/>
      <c r="Z642" s="320"/>
      <c r="AA642" s="246"/>
      <c r="AB642" s="125"/>
      <c r="AC642" s="125"/>
      <c r="AD642" s="125"/>
      <c r="AE642" s="125"/>
      <c r="AF642" s="125"/>
      <c r="AG642" s="125"/>
      <c r="AH642" s="125"/>
      <c r="AJ642" s="125"/>
      <c r="AK642" s="125"/>
      <c r="AM642" s="246"/>
      <c r="AO642" s="246"/>
      <c r="AP642" s="211"/>
      <c r="AQ642" s="211"/>
      <c r="AR642" s="199"/>
      <c r="AT642" s="225"/>
      <c r="AU642" s="225"/>
      <c r="AV642" s="225"/>
      <c r="AW642" s="99"/>
      <c r="AX642" s="199"/>
      <c r="AY642" s="199"/>
      <c r="AZ642" s="37"/>
      <c r="BA642" s="123"/>
      <c r="BB642" s="211"/>
      <c r="BC642" s="211"/>
      <c r="BD642" s="216"/>
      <c r="BE642" s="216"/>
      <c r="BF642" s="101"/>
      <c r="BG642" s="101"/>
      <c r="BH642" s="99"/>
    </row>
    <row r="643" spans="1:60" x14ac:dyDescent="0.25">
      <c r="A643">
        <v>611</v>
      </c>
      <c r="B643" s="61">
        <f ca="1">OFFSET(InputPriceData!B$15,CalculationsAndCharts!$A643+$A$11,0,1,1)</f>
        <v>41583</v>
      </c>
      <c r="C643" s="3">
        <f ca="1">OFFSET(InputPriceData!G$15,CalculationsAndCharts!$A643+$A$11,IF($C$7,8,0),1,1)</f>
        <v>85825000</v>
      </c>
      <c r="D643" s="4">
        <f ca="1">OFFSET(InputPriceData!C$15,CalculationsAndCharts!$A643+$A$11,IF($C$7,8,0),1,1)</f>
        <v>167.49</v>
      </c>
      <c r="E643" s="4">
        <f ca="1">OFFSET(InputPriceData!D$15,CalculationsAndCharts!$A643+$A$11,IF($C$7,8,0),1,1)</f>
        <v>168.07</v>
      </c>
      <c r="F643" s="4">
        <f ca="1">OFFSET(InputPriceData!E$15,CalculationsAndCharts!$A643+$A$11,IF($C$7,8,0),1,1)</f>
        <v>166.95</v>
      </c>
      <c r="G643" s="4">
        <f ca="1">OFFSET(InputPriceData!F$15,CalculationsAndCharts!$A643+$A$11,IF($C$7,8,0),1,1)</f>
        <v>167.62</v>
      </c>
      <c r="H643" s="342">
        <f t="shared" ca="1" si="74"/>
        <v>166.34194547104056</v>
      </c>
      <c r="I643" s="342">
        <f t="shared" ca="1" si="75"/>
        <v>165.24756296660868</v>
      </c>
      <c r="J643" s="340">
        <f t="shared" ca="1" si="76"/>
        <v>1.0943825044318261</v>
      </c>
      <c r="K643" s="170">
        <f t="shared" ca="1" si="72"/>
        <v>1.1976730660064758</v>
      </c>
      <c r="L643" s="341">
        <f t="shared" ca="1" si="73"/>
        <v>0.63171396424865944</v>
      </c>
      <c r="M643" s="341">
        <f t="shared" ca="1" si="77"/>
        <v>-0.63171396424865944</v>
      </c>
      <c r="N643" s="170"/>
      <c r="O643" s="340"/>
      <c r="P643" s="3">
        <f t="shared" ca="1" si="78"/>
        <v>85825000</v>
      </c>
      <c r="Q643" s="3" t="e">
        <f t="shared" ca="1" si="79"/>
        <v>#N/A</v>
      </c>
      <c r="S643" s="99"/>
      <c r="T643" s="350"/>
      <c r="U643" s="350"/>
      <c r="V643" s="349"/>
      <c r="W643" s="313"/>
      <c r="X643" s="302"/>
      <c r="Y643" s="211"/>
      <c r="Z643" s="320"/>
      <c r="AA643" s="246"/>
      <c r="AB643" s="125"/>
      <c r="AC643" s="125"/>
      <c r="AD643" s="125"/>
      <c r="AE643" s="125"/>
      <c r="AF643" s="125"/>
      <c r="AG643" s="125"/>
      <c r="AH643" s="125"/>
      <c r="AJ643" s="125"/>
      <c r="AK643" s="125"/>
      <c r="AM643" s="246"/>
      <c r="AO643" s="246"/>
      <c r="AP643" s="211"/>
      <c r="AQ643" s="211"/>
      <c r="AR643" s="199"/>
      <c r="AT643" s="225"/>
      <c r="AU643" s="225"/>
      <c r="AV643" s="225"/>
      <c r="AW643" s="99"/>
      <c r="AX643" s="199"/>
      <c r="AY643" s="199"/>
      <c r="AZ643" s="37"/>
      <c r="BA643" s="123"/>
      <c r="BB643" s="211"/>
      <c r="BC643" s="211"/>
      <c r="BD643" s="216"/>
      <c r="BE643" s="216"/>
      <c r="BF643" s="101"/>
      <c r="BG643" s="101"/>
      <c r="BH643" s="99"/>
    </row>
    <row r="644" spans="1:60" x14ac:dyDescent="0.25">
      <c r="A644">
        <v>612</v>
      </c>
      <c r="B644" s="61">
        <f ca="1">OFFSET(InputPriceData!B$15,CalculationsAndCharts!$A644+$A$11,0,1,1)</f>
        <v>41582</v>
      </c>
      <c r="C644" s="3">
        <f ca="1">OFFSET(InputPriceData!G$15,CalculationsAndCharts!$A644+$A$11,IF($C$7,8,0),1,1)</f>
        <v>85677000</v>
      </c>
      <c r="D644" s="4">
        <f ca="1">OFFSET(InputPriceData!C$15,CalculationsAndCharts!$A644+$A$11,IF($C$7,8,0),1,1)</f>
        <v>168.02</v>
      </c>
      <c r="E644" s="4">
        <f ca="1">OFFSET(InputPriceData!D$15,CalculationsAndCharts!$A644+$A$11,IF($C$7,8,0),1,1)</f>
        <v>168.22</v>
      </c>
      <c r="F644" s="4">
        <f ca="1">OFFSET(InputPriceData!E$15,CalculationsAndCharts!$A644+$A$11,IF($C$7,8,0),1,1)</f>
        <v>167.34</v>
      </c>
      <c r="G644" s="4">
        <f ca="1">OFFSET(InputPriceData!F$15,CalculationsAndCharts!$A644+$A$11,IF($C$7,8,0),1,1)</f>
        <v>168.15</v>
      </c>
      <c r="H644" s="342">
        <f t="shared" ca="1" si="74"/>
        <v>166.15936625261776</v>
      </c>
      <c r="I644" s="342">
        <f t="shared" ca="1" si="75"/>
        <v>165.03188687266402</v>
      </c>
      <c r="J644" s="340">
        <f t="shared" ca="1" si="76"/>
        <v>1.1274793799537102</v>
      </c>
      <c r="K644" s="170">
        <f t="shared" ca="1" si="72"/>
        <v>1.2712097522208028</v>
      </c>
      <c r="L644" s="341">
        <f t="shared" ca="1" si="73"/>
        <v>0.61302553418687566</v>
      </c>
      <c r="M644" s="341">
        <f t="shared" ca="1" si="77"/>
        <v>-0.61302553418687566</v>
      </c>
      <c r="N644" s="170"/>
      <c r="O644" s="340"/>
      <c r="P644" s="3">
        <f t="shared" ca="1" si="78"/>
        <v>85677000</v>
      </c>
      <c r="Q644" s="3" t="e">
        <f t="shared" ca="1" si="79"/>
        <v>#N/A</v>
      </c>
      <c r="S644" s="99"/>
      <c r="T644" s="350"/>
      <c r="U644" s="350"/>
      <c r="V644" s="349"/>
      <c r="W644" s="313"/>
      <c r="X644" s="302"/>
      <c r="Y644" s="211"/>
      <c r="Z644" s="320"/>
      <c r="AA644" s="246"/>
      <c r="AB644" s="125"/>
      <c r="AC644" s="125"/>
      <c r="AD644" s="125"/>
      <c r="AE644" s="125"/>
      <c r="AF644" s="125"/>
      <c r="AG644" s="125"/>
      <c r="AH644" s="125"/>
      <c r="AJ644" s="125"/>
      <c r="AK644" s="125"/>
      <c r="AM644" s="246"/>
      <c r="AO644" s="246"/>
      <c r="AP644" s="211"/>
      <c r="AQ644" s="211"/>
      <c r="AR644" s="199"/>
      <c r="AT644" s="225"/>
      <c r="AU644" s="225"/>
      <c r="AV644" s="225"/>
      <c r="AW644" s="99"/>
      <c r="AX644" s="199"/>
      <c r="AY644" s="199"/>
      <c r="AZ644" s="37"/>
      <c r="BA644" s="123"/>
      <c r="BB644" s="211"/>
      <c r="BC644" s="211"/>
      <c r="BD644" s="216"/>
      <c r="BE644" s="216"/>
      <c r="BF644" s="101"/>
      <c r="BG644" s="101"/>
      <c r="BH644" s="99"/>
    </row>
    <row r="645" spans="1:60" x14ac:dyDescent="0.25">
      <c r="A645">
        <v>613</v>
      </c>
      <c r="B645" s="61">
        <f ca="1">OFFSET(InputPriceData!B$15,CalculationsAndCharts!$A645+$A$11,0,1,1)</f>
        <v>41579</v>
      </c>
      <c r="C645" s="3">
        <f ca="1">OFFSET(InputPriceData!G$15,CalculationsAndCharts!$A645+$A$11,IF($C$7,8,0),1,1)</f>
        <v>142805000</v>
      </c>
      <c r="D645" s="4">
        <f ca="1">OFFSET(InputPriceData!C$15,CalculationsAndCharts!$A645+$A$11,IF($C$7,8,0),1,1)</f>
        <v>167.38</v>
      </c>
      <c r="E645" s="4">
        <f ca="1">OFFSET(InputPriceData!D$15,CalculationsAndCharts!$A645+$A$11,IF($C$7,8,0),1,1)</f>
        <v>167.94</v>
      </c>
      <c r="F645" s="4">
        <f ca="1">OFFSET(InputPriceData!E$15,CalculationsAndCharts!$A645+$A$11,IF($C$7,8,0),1,1)</f>
        <v>166.62</v>
      </c>
      <c r="G645" s="4">
        <f ca="1">OFFSET(InputPriceData!F$15,CalculationsAndCharts!$A645+$A$11,IF($C$7,8,0),1,1)</f>
        <v>167.56</v>
      </c>
      <c r="H645" s="342">
        <f t="shared" ca="1" si="74"/>
        <v>165.87499000299172</v>
      </c>
      <c r="I645" s="342">
        <f t="shared" ca="1" si="75"/>
        <v>164.74842204290621</v>
      </c>
      <c r="J645" s="340">
        <f t="shared" ca="1" si="76"/>
        <v>1.126567960085491</v>
      </c>
      <c r="K645" s="170">
        <f t="shared" ca="1" si="72"/>
        <v>1.2691553686911845</v>
      </c>
      <c r="L645" s="341">
        <f t="shared" ca="1" si="73"/>
        <v>0.59234647078170122</v>
      </c>
      <c r="M645" s="341">
        <f t="shared" ca="1" si="77"/>
        <v>-0.59234647078170122</v>
      </c>
      <c r="N645" s="170"/>
      <c r="O645" s="340"/>
      <c r="P645" s="3">
        <f t="shared" ca="1" si="78"/>
        <v>142805000</v>
      </c>
      <c r="Q645" s="3" t="e">
        <f t="shared" ca="1" si="79"/>
        <v>#N/A</v>
      </c>
      <c r="S645" s="99"/>
      <c r="T645" s="350"/>
      <c r="U645" s="350"/>
      <c r="V645" s="349"/>
      <c r="W645" s="313"/>
      <c r="X645" s="302"/>
      <c r="Y645" s="211"/>
      <c r="Z645" s="320"/>
      <c r="AA645" s="246"/>
      <c r="AB645" s="125"/>
      <c r="AC645" s="125"/>
      <c r="AD645" s="125"/>
      <c r="AE645" s="125"/>
      <c r="AF645" s="125"/>
      <c r="AG645" s="125"/>
      <c r="AH645" s="125"/>
      <c r="AJ645" s="125"/>
      <c r="AK645" s="125"/>
      <c r="AM645" s="246"/>
      <c r="AO645" s="246"/>
      <c r="AP645" s="211"/>
      <c r="AQ645" s="211"/>
      <c r="AR645" s="199"/>
      <c r="AT645" s="225"/>
      <c r="AU645" s="225"/>
      <c r="AV645" s="225"/>
      <c r="AW645" s="99"/>
      <c r="AX645" s="199"/>
      <c r="AY645" s="199"/>
      <c r="AZ645" s="37"/>
      <c r="BA645" s="123"/>
      <c r="BB645" s="211"/>
      <c r="BC645" s="211"/>
      <c r="BD645" s="216"/>
      <c r="BE645" s="216"/>
      <c r="BF645" s="101"/>
      <c r="BG645" s="101"/>
      <c r="BH645" s="99"/>
    </row>
    <row r="646" spans="1:60" x14ac:dyDescent="0.25">
      <c r="A646">
        <v>614</v>
      </c>
      <c r="B646" s="61">
        <f ca="1">OFFSET(InputPriceData!B$15,CalculationsAndCharts!$A646+$A$11,0,1,1)</f>
        <v>41578</v>
      </c>
      <c r="C646" s="3">
        <f ca="1">OFFSET(InputPriceData!G$15,CalculationsAndCharts!$A646+$A$11,IF($C$7,8,0),1,1)</f>
        <v>133795000</v>
      </c>
      <c r="D646" s="4">
        <f ca="1">OFFSET(InputPriceData!C$15,CalculationsAndCharts!$A646+$A$11,IF($C$7,8,0),1,1)</f>
        <v>167.5</v>
      </c>
      <c r="E646" s="4">
        <f ca="1">OFFSET(InputPriceData!D$15,CalculationsAndCharts!$A646+$A$11,IF($C$7,8,0),1,1)</f>
        <v>168.21</v>
      </c>
      <c r="F646" s="4">
        <f ca="1">OFFSET(InputPriceData!E$15,CalculationsAndCharts!$A646+$A$11,IF($C$7,8,0),1,1)</f>
        <v>166.91</v>
      </c>
      <c r="G646" s="4">
        <f ca="1">OFFSET(InputPriceData!F$15,CalculationsAndCharts!$A646+$A$11,IF($C$7,8,0),1,1)</f>
        <v>167.16</v>
      </c>
      <c r="H646" s="342">
        <f t="shared" ca="1" si="74"/>
        <v>165.6342742891334</v>
      </c>
      <c r="I646" s="342">
        <f t="shared" ca="1" si="75"/>
        <v>164.49282404680679</v>
      </c>
      <c r="J646" s="340">
        <f t="shared" ca="1" si="76"/>
        <v>1.1414502423266017</v>
      </c>
      <c r="K646" s="170">
        <f t="shared" ca="1" si="72"/>
        <v>1.3029086557074578</v>
      </c>
      <c r="L646" s="341">
        <f t="shared" ca="1" si="73"/>
        <v>0.57091744365521679</v>
      </c>
      <c r="M646" s="341">
        <f t="shared" ca="1" si="77"/>
        <v>-0.57091744365521679</v>
      </c>
      <c r="N646" s="170"/>
      <c r="O646" s="340"/>
      <c r="P646" s="3" t="e">
        <f t="shared" ca="1" si="78"/>
        <v>#N/A</v>
      </c>
      <c r="Q646" s="3">
        <f t="shared" ca="1" si="79"/>
        <v>133795000</v>
      </c>
      <c r="S646" s="99"/>
      <c r="T646" s="350"/>
      <c r="U646" s="350"/>
      <c r="V646" s="349"/>
      <c r="W646" s="313"/>
      <c r="X646" s="302"/>
      <c r="Y646" s="211"/>
      <c r="Z646" s="320"/>
      <c r="AA646" s="246"/>
      <c r="AB646" s="125"/>
      <c r="AC646" s="125"/>
      <c r="AD646" s="125"/>
      <c r="AE646" s="125"/>
      <c r="AF646" s="125"/>
      <c r="AG646" s="125"/>
      <c r="AH646" s="125"/>
      <c r="AJ646" s="125"/>
      <c r="AK646" s="125"/>
      <c r="AM646" s="246"/>
      <c r="AO646" s="246"/>
      <c r="AP646" s="211"/>
      <c r="AQ646" s="211"/>
      <c r="AR646" s="199"/>
      <c r="AT646" s="225"/>
      <c r="AU646" s="225"/>
      <c r="AV646" s="225"/>
      <c r="AW646" s="99"/>
      <c r="AX646" s="199"/>
      <c r="AY646" s="199"/>
      <c r="AZ646" s="37"/>
      <c r="BA646" s="123"/>
      <c r="BB646" s="211"/>
      <c r="BC646" s="211"/>
      <c r="BD646" s="216"/>
      <c r="BE646" s="216"/>
      <c r="BF646" s="101"/>
      <c r="BG646" s="101"/>
      <c r="BH646" s="99"/>
    </row>
    <row r="647" spans="1:60" x14ac:dyDescent="0.25">
      <c r="A647">
        <v>615</v>
      </c>
      <c r="B647" s="61">
        <f ca="1">OFFSET(InputPriceData!B$15,CalculationsAndCharts!$A647+$A$11,0,1,1)</f>
        <v>41577</v>
      </c>
      <c r="C647" s="3">
        <f ca="1">OFFSET(InputPriceData!G$15,CalculationsAndCharts!$A647+$A$11,IF($C$7,8,0),1,1)</f>
        <v>140002000</v>
      </c>
      <c r="D647" s="4">
        <f ca="1">OFFSET(InputPriceData!C$15,CalculationsAndCharts!$A647+$A$11,IF($C$7,8,0),1,1)</f>
        <v>168.67</v>
      </c>
      <c r="E647" s="4">
        <f ca="1">OFFSET(InputPriceData!D$15,CalculationsAndCharts!$A647+$A$11,IF($C$7,8,0),1,1)</f>
        <v>168.8</v>
      </c>
      <c r="F647" s="4">
        <f ca="1">OFFSET(InputPriceData!E$15,CalculationsAndCharts!$A647+$A$11,IF($C$7,8,0),1,1)</f>
        <v>167.04</v>
      </c>
      <c r="G647" s="4">
        <f ca="1">OFFSET(InputPriceData!F$15,CalculationsAndCharts!$A647+$A$11,IF($C$7,8,0),1,1)</f>
        <v>167.64</v>
      </c>
      <c r="H647" s="342">
        <f t="shared" ca="1" si="74"/>
        <v>165.4163134732953</v>
      </c>
      <c r="I647" s="342">
        <f t="shared" ca="1" si="75"/>
        <v>164.25035350560739</v>
      </c>
      <c r="J647" s="340">
        <f t="shared" ca="1" si="76"/>
        <v>1.1659599676879007</v>
      </c>
      <c r="K647" s="170">
        <f t="shared" ca="1" si="72"/>
        <v>1.3594626462507704</v>
      </c>
      <c r="L647" s="341">
        <f t="shared" ca="1" si="73"/>
        <v>0.54785307581322018</v>
      </c>
      <c r="M647" s="341">
        <f t="shared" ca="1" si="77"/>
        <v>-0.54785307581322018</v>
      </c>
      <c r="N647" s="170"/>
      <c r="O647" s="340"/>
      <c r="P647" s="3" t="e">
        <f t="shared" ca="1" si="78"/>
        <v>#N/A</v>
      </c>
      <c r="Q647" s="3">
        <f t="shared" ca="1" si="79"/>
        <v>140002000</v>
      </c>
      <c r="S647" s="99"/>
      <c r="T647" s="350"/>
      <c r="U647" s="350"/>
      <c r="V647" s="349"/>
      <c r="W647" s="313"/>
      <c r="X647" s="302"/>
      <c r="Y647" s="211"/>
      <c r="Z647" s="320"/>
      <c r="AA647" s="246"/>
      <c r="AB647" s="125"/>
      <c r="AC647" s="125"/>
      <c r="AD647" s="125"/>
      <c r="AE647" s="125"/>
      <c r="AF647" s="125"/>
      <c r="AG647" s="125"/>
      <c r="AH647" s="125"/>
      <c r="AJ647" s="125"/>
      <c r="AK647" s="125"/>
      <c r="AM647" s="246"/>
      <c r="AO647" s="246"/>
      <c r="AP647" s="211"/>
      <c r="AQ647" s="211"/>
      <c r="AR647" s="199"/>
      <c r="AT647" s="225"/>
      <c r="AU647" s="225"/>
      <c r="AV647" s="225"/>
      <c r="AW647" s="99"/>
      <c r="AX647" s="199"/>
      <c r="AY647" s="199"/>
      <c r="AZ647" s="37"/>
      <c r="BA647" s="123"/>
      <c r="BB647" s="211"/>
      <c r="BC647" s="211"/>
      <c r="BD647" s="216"/>
      <c r="BE647" s="216"/>
      <c r="BF647" s="101"/>
      <c r="BG647" s="101"/>
      <c r="BH647" s="99"/>
    </row>
    <row r="648" spans="1:60" x14ac:dyDescent="0.25">
      <c r="A648">
        <v>616</v>
      </c>
      <c r="B648" s="61">
        <f ca="1">OFFSET(InputPriceData!B$15,CalculationsAndCharts!$A648+$A$11,0,1,1)</f>
        <v>41576</v>
      </c>
      <c r="C648" s="3">
        <f ca="1">OFFSET(InputPriceData!G$15,CalculationsAndCharts!$A648+$A$11,IF($C$7,8,0),1,1)</f>
        <v>87401000</v>
      </c>
      <c r="D648" s="4">
        <f ca="1">OFFSET(InputPriceData!C$15,CalculationsAndCharts!$A648+$A$11,IF($C$7,8,0),1,1)</f>
        <v>167.96</v>
      </c>
      <c r="E648" s="4">
        <f ca="1">OFFSET(InputPriceData!D$15,CalculationsAndCharts!$A648+$A$11,IF($C$7,8,0),1,1)</f>
        <v>168.54</v>
      </c>
      <c r="F648" s="4">
        <f ca="1">OFFSET(InputPriceData!E$15,CalculationsAndCharts!$A648+$A$11,IF($C$7,8,0),1,1)</f>
        <v>167.72</v>
      </c>
      <c r="G648" s="4">
        <f ca="1">OFFSET(InputPriceData!F$15,CalculationsAndCharts!$A648+$A$11,IF($C$7,8,0),1,1)</f>
        <v>168.47</v>
      </c>
      <c r="H648" s="342">
        <f t="shared" ca="1" si="74"/>
        <v>165.09864396948035</v>
      </c>
      <c r="I648" s="342">
        <f t="shared" ca="1" si="75"/>
        <v>163.94220382429899</v>
      </c>
      <c r="J648" s="340">
        <f t="shared" ca="1" si="76"/>
        <v>1.156440145181366</v>
      </c>
      <c r="K648" s="170">
        <f t="shared" ca="1" si="72"/>
        <v>1.3373538093870987</v>
      </c>
      <c r="L648" s="341">
        <f t="shared" ca="1" si="73"/>
        <v>0.52245165016383543</v>
      </c>
      <c r="M648" s="341">
        <f t="shared" ca="1" si="77"/>
        <v>-0.52245165016383543</v>
      </c>
      <c r="N648" s="170"/>
      <c r="O648" s="340"/>
      <c r="P648" s="3">
        <f t="shared" ca="1" si="78"/>
        <v>87401000</v>
      </c>
      <c r="Q648" s="3" t="e">
        <f t="shared" ca="1" si="79"/>
        <v>#N/A</v>
      </c>
      <c r="S648" s="99"/>
      <c r="T648" s="350"/>
      <c r="U648" s="350"/>
      <c r="V648" s="349"/>
      <c r="W648" s="313"/>
      <c r="X648" s="302"/>
      <c r="Y648" s="211"/>
      <c r="Z648" s="320"/>
      <c r="AA648" s="246"/>
      <c r="AB648" s="125"/>
      <c r="AC648" s="125"/>
      <c r="AD648" s="125"/>
      <c r="AE648" s="125"/>
      <c r="AF648" s="125"/>
      <c r="AG648" s="125"/>
      <c r="AH648" s="125"/>
      <c r="AJ648" s="125"/>
      <c r="AK648" s="125"/>
      <c r="AM648" s="246"/>
      <c r="AO648" s="246"/>
      <c r="AP648" s="211"/>
      <c r="AQ648" s="211"/>
      <c r="AR648" s="199"/>
      <c r="AT648" s="225"/>
      <c r="AU648" s="225"/>
      <c r="AV648" s="225"/>
      <c r="AW648" s="99"/>
      <c r="AX648" s="199"/>
      <c r="AY648" s="199"/>
      <c r="AZ648" s="37"/>
      <c r="BA648" s="123"/>
      <c r="BB648" s="211"/>
      <c r="BC648" s="211"/>
      <c r="BD648" s="216"/>
      <c r="BE648" s="216"/>
      <c r="BF648" s="101"/>
      <c r="BG648" s="101"/>
      <c r="BH648" s="99"/>
    </row>
    <row r="649" spans="1:60" x14ac:dyDescent="0.25">
      <c r="A649">
        <v>617</v>
      </c>
      <c r="B649" s="61">
        <f ca="1">OFFSET(InputPriceData!B$15,CalculationsAndCharts!$A649+$A$11,0,1,1)</f>
        <v>41575</v>
      </c>
      <c r="C649" s="3">
        <f ca="1">OFFSET(InputPriceData!G$15,CalculationsAndCharts!$A649+$A$11,IF($C$7,8,0),1,1)</f>
        <v>84979000</v>
      </c>
      <c r="D649" s="4">
        <f ca="1">OFFSET(InputPriceData!C$15,CalculationsAndCharts!$A649+$A$11,IF($C$7,8,0),1,1)</f>
        <v>167.26</v>
      </c>
      <c r="E649" s="4">
        <f ca="1">OFFSET(InputPriceData!D$15,CalculationsAndCharts!$A649+$A$11,IF($C$7,8,0),1,1)</f>
        <v>167.81</v>
      </c>
      <c r="F649" s="4">
        <f ca="1">OFFSET(InputPriceData!E$15,CalculationsAndCharts!$A649+$A$11,IF($C$7,8,0),1,1)</f>
        <v>167.07</v>
      </c>
      <c r="G649" s="4">
        <f ca="1">OFFSET(InputPriceData!F$15,CalculationsAndCharts!$A649+$A$11,IF($C$7,8,0),1,1)</f>
        <v>167.58</v>
      </c>
      <c r="H649" s="342">
        <f t="shared" ca="1" si="74"/>
        <v>164.61702167940612</v>
      </c>
      <c r="I649" s="342">
        <f t="shared" ca="1" si="75"/>
        <v>163.53058599014437</v>
      </c>
      <c r="J649" s="340">
        <f t="shared" ca="1" si="76"/>
        <v>1.0864356892617719</v>
      </c>
      <c r="K649" s="170">
        <f t="shared" ca="1" si="72"/>
        <v>1.1803425069017015</v>
      </c>
      <c r="L649" s="341">
        <f t="shared" ca="1" si="73"/>
        <v>0.4964491603730608</v>
      </c>
      <c r="M649" s="341">
        <f t="shared" ca="1" si="77"/>
        <v>-0.4964491603730608</v>
      </c>
      <c r="N649" s="170"/>
      <c r="O649" s="340"/>
      <c r="P649" s="3">
        <f t="shared" ca="1" si="78"/>
        <v>84979000</v>
      </c>
      <c r="Q649" s="3" t="e">
        <f t="shared" ca="1" si="79"/>
        <v>#N/A</v>
      </c>
      <c r="S649" s="99"/>
      <c r="T649" s="350"/>
      <c r="U649" s="350"/>
      <c r="V649" s="349"/>
      <c r="W649" s="313"/>
      <c r="X649" s="302"/>
      <c r="Y649" s="211"/>
      <c r="Z649" s="320"/>
      <c r="AA649" s="246"/>
      <c r="AB649" s="125"/>
      <c r="AC649" s="125"/>
      <c r="AD649" s="125"/>
      <c r="AE649" s="125"/>
      <c r="AF649" s="125"/>
      <c r="AG649" s="125"/>
      <c r="AH649" s="125"/>
      <c r="AJ649" s="125"/>
      <c r="AK649" s="125"/>
      <c r="AM649" s="246"/>
      <c r="AO649" s="246"/>
      <c r="AP649" s="211"/>
      <c r="AQ649" s="211"/>
      <c r="AR649" s="199"/>
      <c r="AT649" s="225"/>
      <c r="AU649" s="225"/>
      <c r="AV649" s="225"/>
      <c r="AW649" s="99"/>
      <c r="AX649" s="199"/>
      <c r="AY649" s="199"/>
      <c r="AZ649" s="37"/>
      <c r="BA649" s="123"/>
      <c r="BB649" s="211"/>
      <c r="BC649" s="211"/>
      <c r="BD649" s="216"/>
      <c r="BE649" s="216"/>
      <c r="BF649" s="101"/>
      <c r="BG649" s="101"/>
      <c r="BH649" s="99"/>
    </row>
    <row r="650" spans="1:60" x14ac:dyDescent="0.25">
      <c r="A650">
        <v>618</v>
      </c>
      <c r="B650" s="61">
        <f ca="1">OFFSET(InputPriceData!B$15,CalculationsAndCharts!$A650+$A$11,0,1,1)</f>
        <v>41572</v>
      </c>
      <c r="C650" s="3">
        <f ca="1">OFFSET(InputPriceData!G$15,CalculationsAndCharts!$A650+$A$11,IF($C$7,8,0),1,1)</f>
        <v>93625000</v>
      </c>
      <c r="D650" s="4">
        <f ca="1">OFFSET(InputPriceData!C$15,CalculationsAndCharts!$A650+$A$11,IF($C$7,8,0),1,1)</f>
        <v>166.89</v>
      </c>
      <c r="E650" s="4">
        <f ca="1">OFFSET(InputPriceData!D$15,CalculationsAndCharts!$A650+$A$11,IF($C$7,8,0),1,1)</f>
        <v>167.36</v>
      </c>
      <c r="F650" s="4">
        <f ca="1">OFFSET(InputPriceData!E$15,CalculationsAndCharts!$A650+$A$11,IF($C$7,8,0),1,1)</f>
        <v>166.57</v>
      </c>
      <c r="G650" s="4">
        <f ca="1">OFFSET(InputPriceData!F$15,CalculationsAndCharts!$A650+$A$11,IF($C$7,8,0),1,1)</f>
        <v>167.31</v>
      </c>
      <c r="H650" s="342">
        <f t="shared" ca="1" si="74"/>
        <v>164.19373906217842</v>
      </c>
      <c r="I650" s="342">
        <f t="shared" ca="1" si="75"/>
        <v>163.16245744379387</v>
      </c>
      <c r="J650" s="340">
        <f t="shared" ca="1" si="76"/>
        <v>1.0312816183845914</v>
      </c>
      <c r="K650" s="170">
        <f t="shared" ca="1" si="72"/>
        <v>1.063541776417942</v>
      </c>
      <c r="L650" s="341">
        <f t="shared" ca="1" si="73"/>
        <v>0.47371961147844649</v>
      </c>
      <c r="M650" s="341">
        <f t="shared" ca="1" si="77"/>
        <v>-0.47371961147844649</v>
      </c>
      <c r="N650" s="170"/>
      <c r="O650" s="340"/>
      <c r="P650" s="3">
        <f t="shared" ca="1" si="78"/>
        <v>93625000</v>
      </c>
      <c r="Q650" s="3" t="e">
        <f t="shared" ca="1" si="79"/>
        <v>#N/A</v>
      </c>
      <c r="S650" s="99"/>
      <c r="T650" s="350"/>
      <c r="U650" s="350"/>
      <c r="V650" s="349"/>
      <c r="W650" s="313"/>
      <c r="X650" s="302"/>
      <c r="Y650" s="211"/>
      <c r="Z650" s="320"/>
      <c r="AA650" s="246"/>
      <c r="AB650" s="125"/>
      <c r="AC650" s="125"/>
      <c r="AD650" s="125"/>
      <c r="AE650" s="125"/>
      <c r="AF650" s="125"/>
      <c r="AG650" s="125"/>
      <c r="AH650" s="125"/>
      <c r="AJ650" s="125"/>
      <c r="AK650" s="125"/>
      <c r="AM650" s="246"/>
      <c r="AO650" s="246"/>
      <c r="AP650" s="211"/>
      <c r="AQ650" s="211"/>
      <c r="AR650" s="199"/>
      <c r="AT650" s="225"/>
      <c r="AU650" s="225"/>
      <c r="AV650" s="225"/>
      <c r="AW650" s="99"/>
      <c r="AX650" s="199"/>
      <c r="AY650" s="199"/>
      <c r="AZ650" s="37"/>
      <c r="BA650" s="123"/>
      <c r="BB650" s="211"/>
      <c r="BC650" s="211"/>
      <c r="BD650" s="216"/>
      <c r="BE650" s="216"/>
      <c r="BF650" s="101"/>
      <c r="BG650" s="101"/>
      <c r="BH650" s="99"/>
    </row>
    <row r="651" spans="1:60" x14ac:dyDescent="0.25">
      <c r="A651">
        <v>619</v>
      </c>
      <c r="B651" s="61">
        <f ca="1">OFFSET(InputPriceData!B$15,CalculationsAndCharts!$A651+$A$11,0,1,1)</f>
        <v>41571</v>
      </c>
      <c r="C651" s="3">
        <f ca="1">OFFSET(InputPriceData!G$15,CalculationsAndCharts!$A651+$A$11,IF($C$7,8,0),1,1)</f>
        <v>70350000</v>
      </c>
      <c r="D651" s="4">
        <f ca="1">OFFSET(InputPriceData!C$15,CalculationsAndCharts!$A651+$A$11,IF($C$7,8,0),1,1)</f>
        <v>166.33</v>
      </c>
      <c r="E651" s="4">
        <f ca="1">OFFSET(InputPriceData!D$15,CalculationsAndCharts!$A651+$A$11,IF($C$7,8,0),1,1)</f>
        <v>166.76</v>
      </c>
      <c r="F651" s="4">
        <f ca="1">OFFSET(InputPriceData!E$15,CalculationsAndCharts!$A651+$A$11,IF($C$7,8,0),1,1)</f>
        <v>165.94</v>
      </c>
      <c r="G651" s="4">
        <f ca="1">OFFSET(InputPriceData!F$15,CalculationsAndCharts!$A651+$A$11,IF($C$7,8,0),1,1)</f>
        <v>166.55</v>
      </c>
      <c r="H651" s="342">
        <f t="shared" ca="1" si="74"/>
        <v>163.74855892820392</v>
      </c>
      <c r="I651" s="342">
        <f t="shared" ca="1" si="75"/>
        <v>162.78540812050241</v>
      </c>
      <c r="J651" s="340">
        <f t="shared" ca="1" si="76"/>
        <v>0.96315080770155415</v>
      </c>
      <c r="K651" s="170">
        <f t="shared" ca="1" si="72"/>
        <v>0.92765947837615614</v>
      </c>
      <c r="L651" s="341">
        <f t="shared" ca="1" si="73"/>
        <v>0.45480748032818069</v>
      </c>
      <c r="M651" s="341">
        <f t="shared" ca="1" si="77"/>
        <v>-0.45480748032818069</v>
      </c>
      <c r="N651" s="170"/>
      <c r="O651" s="340"/>
      <c r="P651" s="3">
        <f t="shared" ca="1" si="78"/>
        <v>70350000</v>
      </c>
      <c r="Q651" s="3" t="e">
        <f t="shared" ca="1" si="79"/>
        <v>#N/A</v>
      </c>
      <c r="S651" s="99"/>
      <c r="T651" s="350"/>
      <c r="U651" s="350"/>
      <c r="V651" s="349"/>
      <c r="W651" s="313"/>
      <c r="X651" s="302"/>
      <c r="Y651" s="211"/>
      <c r="Z651" s="320"/>
      <c r="AA651" s="246"/>
      <c r="AB651" s="125"/>
      <c r="AC651" s="125"/>
      <c r="AD651" s="125"/>
      <c r="AE651" s="125"/>
      <c r="AF651" s="125"/>
      <c r="AG651" s="125"/>
      <c r="AH651" s="125"/>
      <c r="AJ651" s="125"/>
      <c r="AK651" s="125"/>
      <c r="AM651" s="246"/>
      <c r="AO651" s="246"/>
      <c r="AP651" s="211"/>
      <c r="AQ651" s="211"/>
      <c r="AR651" s="199"/>
      <c r="AT651" s="225"/>
      <c r="AU651" s="225"/>
      <c r="AV651" s="225"/>
      <c r="AW651" s="99"/>
      <c r="AX651" s="199"/>
      <c r="AY651" s="199"/>
      <c r="AZ651" s="37"/>
      <c r="BA651" s="123"/>
      <c r="BB651" s="211"/>
      <c r="BC651" s="211"/>
      <c r="BD651" s="216"/>
      <c r="BE651" s="216"/>
      <c r="BF651" s="101"/>
      <c r="BG651" s="101"/>
      <c r="BH651" s="99"/>
    </row>
    <row r="652" spans="1:60" x14ac:dyDescent="0.25">
      <c r="A652">
        <v>620</v>
      </c>
      <c r="B652" s="61">
        <f ca="1">OFFSET(InputPriceData!B$15,CalculationsAndCharts!$A652+$A$11,0,1,1)</f>
        <v>41570</v>
      </c>
      <c r="C652" s="3">
        <f ca="1">OFFSET(InputPriceData!G$15,CalculationsAndCharts!$A652+$A$11,IF($C$7,8,0),1,1)</f>
        <v>105484000</v>
      </c>
      <c r="D652" s="4">
        <f ca="1">OFFSET(InputPriceData!C$15,CalculationsAndCharts!$A652+$A$11,IF($C$7,8,0),1,1)</f>
        <v>166.23</v>
      </c>
      <c r="E652" s="4">
        <f ca="1">OFFSET(InputPriceData!D$15,CalculationsAndCharts!$A652+$A$11,IF($C$7,8,0),1,1)</f>
        <v>166.3</v>
      </c>
      <c r="F652" s="4">
        <f ca="1">OFFSET(InputPriceData!E$15,CalculationsAndCharts!$A652+$A$11,IF($C$7,8,0),1,1)</f>
        <v>165.42</v>
      </c>
      <c r="G652" s="4">
        <f ca="1">OFFSET(InputPriceData!F$15,CalculationsAndCharts!$A652+$A$11,IF($C$7,8,0),1,1)</f>
        <v>166</v>
      </c>
      <c r="H652" s="342">
        <f t="shared" ca="1" si="74"/>
        <v>163.3483530608045</v>
      </c>
      <c r="I652" s="342">
        <f t="shared" ca="1" si="75"/>
        <v>162.44317249509353</v>
      </c>
      <c r="J652" s="340">
        <f t="shared" ca="1" si="76"/>
        <v>0.90518056571099337</v>
      </c>
      <c r="K652" s="170">
        <f t="shared" ca="1" si="72"/>
        <v>0.81935185654087395</v>
      </c>
      <c r="L652" s="341">
        <f t="shared" ca="1" si="73"/>
        <v>0.44181250734887167</v>
      </c>
      <c r="M652" s="341">
        <f t="shared" ca="1" si="77"/>
        <v>-0.44181250734887167</v>
      </c>
      <c r="N652" s="170"/>
      <c r="O652" s="340"/>
      <c r="P652" s="3" t="e">
        <f t="shared" ca="1" si="78"/>
        <v>#N/A</v>
      </c>
      <c r="Q652" s="3">
        <f t="shared" ca="1" si="79"/>
        <v>105484000</v>
      </c>
      <c r="S652" s="99"/>
      <c r="T652" s="350"/>
      <c r="U652" s="350"/>
      <c r="V652" s="349"/>
      <c r="W652" s="313"/>
      <c r="X652" s="302"/>
      <c r="Y652" s="211"/>
      <c r="Z652" s="320"/>
      <c r="AA652" s="246"/>
      <c r="AB652" s="125"/>
      <c r="AC652" s="125"/>
      <c r="AD652" s="125"/>
      <c r="AE652" s="125"/>
      <c r="AF652" s="125"/>
      <c r="AG652" s="125"/>
      <c r="AH652" s="125"/>
      <c r="AJ652" s="125"/>
      <c r="AK652" s="125"/>
      <c r="AM652" s="246"/>
      <c r="AO652" s="246"/>
      <c r="AP652" s="211"/>
      <c r="AQ652" s="211"/>
      <c r="AR652" s="199"/>
      <c r="AT652" s="225"/>
      <c r="AU652" s="225"/>
      <c r="AV652" s="225"/>
      <c r="AW652" s="99"/>
      <c r="AX652" s="199"/>
      <c r="AY652" s="199"/>
      <c r="AZ652" s="37"/>
      <c r="BA652" s="123"/>
      <c r="BB652" s="211"/>
      <c r="BC652" s="211"/>
      <c r="BD652" s="216"/>
      <c r="BE652" s="216"/>
      <c r="BF652" s="101"/>
      <c r="BG652" s="101"/>
      <c r="BH652" s="99"/>
    </row>
    <row r="653" spans="1:60" x14ac:dyDescent="0.25">
      <c r="A653">
        <v>621</v>
      </c>
      <c r="B653" s="61">
        <f ca="1">OFFSET(InputPriceData!B$15,CalculationsAndCharts!$A653+$A$11,0,1,1)</f>
        <v>41569</v>
      </c>
      <c r="C653" s="3">
        <f ca="1">OFFSET(InputPriceData!G$15,CalculationsAndCharts!$A653+$A$11,IF($C$7,8,0),1,1)</f>
        <v>126663000</v>
      </c>
      <c r="D653" s="4">
        <f ca="1">OFFSET(InputPriceData!C$15,CalculationsAndCharts!$A653+$A$11,IF($C$7,8,0),1,1)</f>
        <v>166.32</v>
      </c>
      <c r="E653" s="4">
        <f ca="1">OFFSET(InputPriceData!D$15,CalculationsAndCharts!$A653+$A$11,IF($C$7,8,0),1,1)</f>
        <v>167.29</v>
      </c>
      <c r="F653" s="4">
        <f ca="1">OFFSET(InputPriceData!E$15,CalculationsAndCharts!$A653+$A$11,IF($C$7,8,0),1,1)</f>
        <v>165.87</v>
      </c>
      <c r="G653" s="4">
        <f ca="1">OFFSET(InputPriceData!F$15,CalculationsAndCharts!$A653+$A$11,IF($C$7,8,0),1,1)</f>
        <v>166.8</v>
      </c>
      <c r="H653" s="342">
        <f t="shared" ca="1" si="74"/>
        <v>162.96954635520515</v>
      </c>
      <c r="I653" s="342">
        <f t="shared" ca="1" si="75"/>
        <v>162.11982454010203</v>
      </c>
      <c r="J653" s="340">
        <f t="shared" ca="1" si="76"/>
        <v>0.84972181510313893</v>
      </c>
      <c r="K653" s="170">
        <f t="shared" ca="1" si="72"/>
        <v>0.72202716306217307</v>
      </c>
      <c r="L653" s="341">
        <f t="shared" ca="1" si="73"/>
        <v>0.43300391713883507</v>
      </c>
      <c r="M653" s="341">
        <f t="shared" ca="1" si="77"/>
        <v>-0.43300391713883507</v>
      </c>
      <c r="N653" s="170"/>
      <c r="O653" s="340"/>
      <c r="P653" s="3">
        <f t="shared" ca="1" si="78"/>
        <v>126663000</v>
      </c>
      <c r="Q653" s="3" t="e">
        <f t="shared" ca="1" si="79"/>
        <v>#N/A</v>
      </c>
      <c r="S653" s="99"/>
      <c r="T653" s="350"/>
      <c r="U653" s="350"/>
      <c r="V653" s="349"/>
      <c r="W653" s="313"/>
      <c r="X653" s="302"/>
      <c r="Y653" s="211"/>
      <c r="Z653" s="320"/>
      <c r="AA653" s="246"/>
      <c r="AB653" s="125"/>
      <c r="AC653" s="125"/>
      <c r="AD653" s="125"/>
      <c r="AE653" s="125"/>
      <c r="AF653" s="125"/>
      <c r="AG653" s="125"/>
      <c r="AH653" s="125"/>
      <c r="AJ653" s="125"/>
      <c r="AK653" s="125"/>
      <c r="AM653" s="246"/>
      <c r="AO653" s="246"/>
      <c r="AP653" s="211"/>
      <c r="AQ653" s="211"/>
      <c r="AR653" s="199"/>
      <c r="AT653" s="225"/>
      <c r="AU653" s="225"/>
      <c r="AV653" s="225"/>
      <c r="AW653" s="99"/>
      <c r="AX653" s="199"/>
      <c r="AY653" s="199"/>
      <c r="AZ653" s="37"/>
      <c r="BA653" s="123"/>
      <c r="BB653" s="211"/>
      <c r="BC653" s="211"/>
      <c r="BD653" s="216"/>
      <c r="BE653" s="216"/>
      <c r="BF653" s="101"/>
      <c r="BG653" s="101"/>
      <c r="BH653" s="99"/>
    </row>
    <row r="654" spans="1:60" x14ac:dyDescent="0.25">
      <c r="A654">
        <v>622</v>
      </c>
      <c r="B654" s="61">
        <f ca="1">OFFSET(InputPriceData!B$15,CalculationsAndCharts!$A654+$A$11,0,1,1)</f>
        <v>41568</v>
      </c>
      <c r="C654" s="3">
        <f ca="1">OFFSET(InputPriceData!G$15,CalculationsAndCharts!$A654+$A$11,IF($C$7,8,0),1,1)</f>
        <v>104104000</v>
      </c>
      <c r="D654" s="4">
        <f ca="1">OFFSET(InputPriceData!C$15,CalculationsAndCharts!$A654+$A$11,IF($C$7,8,0),1,1)</f>
        <v>165.89</v>
      </c>
      <c r="E654" s="4">
        <f ca="1">OFFSET(InputPriceData!D$15,CalculationsAndCharts!$A654+$A$11,IF($C$7,8,0),1,1)</f>
        <v>166.17</v>
      </c>
      <c r="F654" s="4">
        <f ca="1">OFFSET(InputPriceData!E$15,CalculationsAndCharts!$A654+$A$11,IF($C$7,8,0),1,1)</f>
        <v>165.47</v>
      </c>
      <c r="G654" s="4">
        <f ca="1">OFFSET(InputPriceData!F$15,CalculationsAndCharts!$A654+$A$11,IF($C$7,8,0),1,1)</f>
        <v>165.84</v>
      </c>
      <c r="H654" s="342">
        <f t="shared" ca="1" si="74"/>
        <v>162.42233869166304</v>
      </c>
      <c r="I654" s="342">
        <f t="shared" ca="1" si="75"/>
        <v>161.69435404374767</v>
      </c>
      <c r="J654" s="340">
        <f t="shared" ca="1" si="76"/>
        <v>0.72798464791538353</v>
      </c>
      <c r="K654" s="170">
        <f t="shared" ca="1" si="72"/>
        <v>0.52996164760048492</v>
      </c>
      <c r="L654" s="341">
        <f t="shared" ca="1" si="73"/>
        <v>0.42750354248182471</v>
      </c>
      <c r="M654" s="341">
        <f t="shared" ca="1" si="77"/>
        <v>-0.42750354248182471</v>
      </c>
      <c r="N654" s="170"/>
      <c r="O654" s="340"/>
      <c r="P654" s="3" t="e">
        <f t="shared" ca="1" si="78"/>
        <v>#N/A</v>
      </c>
      <c r="Q654" s="3">
        <f t="shared" ca="1" si="79"/>
        <v>104104000</v>
      </c>
      <c r="S654" s="99"/>
      <c r="T654" s="350"/>
      <c r="U654" s="350"/>
      <c r="V654" s="349"/>
      <c r="W654" s="313"/>
      <c r="X654" s="302"/>
      <c r="Y654" s="211"/>
      <c r="Z654" s="320"/>
      <c r="AA654" s="246"/>
      <c r="AB654" s="125"/>
      <c r="AC654" s="125"/>
      <c r="AD654" s="125"/>
      <c r="AE654" s="125"/>
      <c r="AF654" s="125"/>
      <c r="AG654" s="125"/>
      <c r="AH654" s="125"/>
      <c r="AJ654" s="125"/>
      <c r="AK654" s="125"/>
      <c r="AM654" s="246"/>
      <c r="AO654" s="246"/>
      <c r="AP654" s="211"/>
      <c r="AQ654" s="211"/>
      <c r="AR654" s="199"/>
      <c r="AT654" s="225"/>
      <c r="AU654" s="225"/>
      <c r="AV654" s="225"/>
      <c r="AW654" s="99"/>
      <c r="AX654" s="199"/>
      <c r="AY654" s="199"/>
      <c r="AZ654" s="37"/>
      <c r="BA654" s="123"/>
      <c r="BB654" s="211"/>
      <c r="BC654" s="211"/>
      <c r="BD654" s="216"/>
      <c r="BE654" s="216"/>
      <c r="BF654" s="101"/>
      <c r="BG654" s="101"/>
      <c r="BH654" s="99"/>
    </row>
    <row r="655" spans="1:60" x14ac:dyDescent="0.25">
      <c r="A655">
        <v>623</v>
      </c>
      <c r="B655" s="61">
        <f ca="1">OFFSET(InputPriceData!B$15,CalculationsAndCharts!$A655+$A$11,0,1,1)</f>
        <v>41565</v>
      </c>
      <c r="C655" s="3">
        <f ca="1">OFFSET(InputPriceData!G$15,CalculationsAndCharts!$A655+$A$11,IF($C$7,8,0),1,1)</f>
        <v>138316000</v>
      </c>
      <c r="D655" s="4">
        <f ca="1">OFFSET(InputPriceData!C$15,CalculationsAndCharts!$A655+$A$11,IF($C$7,8,0),1,1)</f>
        <v>165.33</v>
      </c>
      <c r="E655" s="4">
        <f ca="1">OFFSET(InputPriceData!D$15,CalculationsAndCharts!$A655+$A$11,IF($C$7,8,0),1,1)</f>
        <v>165.94</v>
      </c>
      <c r="F655" s="4">
        <f ca="1">OFFSET(InputPriceData!E$15,CalculationsAndCharts!$A655+$A$11,IF($C$7,8,0),1,1)</f>
        <v>164.99</v>
      </c>
      <c r="G655" s="4">
        <f ca="1">OFFSET(InputPriceData!F$15,CalculationsAndCharts!$A655+$A$11,IF($C$7,8,0),1,1)</f>
        <v>165.83</v>
      </c>
      <c r="H655" s="342">
        <f t="shared" ca="1" si="74"/>
        <v>161.93410136190064</v>
      </c>
      <c r="I655" s="342">
        <f t="shared" ca="1" si="75"/>
        <v>161.31747713863382</v>
      </c>
      <c r="J655" s="340">
        <f t="shared" ca="1" si="76"/>
        <v>0.61662422326681332</v>
      </c>
      <c r="K655" s="170">
        <f t="shared" ca="1" si="72"/>
        <v>0.38022543271940085</v>
      </c>
      <c r="L655" s="341">
        <f t="shared" ca="1" si="73"/>
        <v>0.42858988469637299</v>
      </c>
      <c r="M655" s="341">
        <f t="shared" ca="1" si="77"/>
        <v>-0.42858988469637299</v>
      </c>
      <c r="N655" s="170"/>
      <c r="O655" s="340"/>
      <c r="P655" s="3">
        <f t="shared" ca="1" si="78"/>
        <v>138316000</v>
      </c>
      <c r="Q655" s="3" t="e">
        <f t="shared" ca="1" si="79"/>
        <v>#N/A</v>
      </c>
      <c r="S655" s="99"/>
      <c r="T655" s="350"/>
      <c r="U655" s="350"/>
      <c r="V655" s="349"/>
      <c r="W655" s="313"/>
      <c r="X655" s="302"/>
      <c r="Y655" s="211"/>
      <c r="Z655" s="320"/>
      <c r="AA655" s="246"/>
      <c r="AB655" s="125"/>
      <c r="AC655" s="125"/>
      <c r="AD655" s="125"/>
      <c r="AE655" s="125"/>
      <c r="AF655" s="125"/>
      <c r="AG655" s="125"/>
      <c r="AH655" s="125"/>
      <c r="AJ655" s="125"/>
      <c r="AK655" s="125"/>
      <c r="AM655" s="246"/>
      <c r="AO655" s="246"/>
      <c r="AP655" s="211"/>
      <c r="AQ655" s="211"/>
      <c r="AR655" s="199"/>
      <c r="AT655" s="225"/>
      <c r="AU655" s="225"/>
      <c r="AV655" s="225"/>
      <c r="AW655" s="99"/>
      <c r="AX655" s="199"/>
      <c r="AY655" s="199"/>
      <c r="AZ655" s="37"/>
      <c r="BA655" s="123"/>
      <c r="BB655" s="211"/>
      <c r="BC655" s="211"/>
      <c r="BD655" s="216"/>
      <c r="BE655" s="216"/>
      <c r="BF655" s="101"/>
      <c r="BG655" s="101"/>
      <c r="BH655" s="99"/>
    </row>
    <row r="656" spans="1:60" x14ac:dyDescent="0.25">
      <c r="A656">
        <v>624</v>
      </c>
      <c r="B656" s="61">
        <f ca="1">OFFSET(InputPriceData!B$15,CalculationsAndCharts!$A656+$A$11,0,1,1)</f>
        <v>41564</v>
      </c>
      <c r="C656" s="3">
        <f ca="1">OFFSET(InputPriceData!G$15,CalculationsAndCharts!$A656+$A$11,IF($C$7,8,0),1,1)</f>
        <v>129389000</v>
      </c>
      <c r="D656" s="4">
        <f ca="1">OFFSET(InputPriceData!C$15,CalculationsAndCharts!$A656+$A$11,IF($C$7,8,0),1,1)</f>
        <v>162.96</v>
      </c>
      <c r="E656" s="4">
        <f ca="1">OFFSET(InputPriceData!D$15,CalculationsAndCharts!$A656+$A$11,IF($C$7,8,0),1,1)</f>
        <v>164.81</v>
      </c>
      <c r="F656" s="4">
        <f ca="1">OFFSET(InputPriceData!E$15,CalculationsAndCharts!$A656+$A$11,IF($C$7,8,0),1,1)</f>
        <v>162.93</v>
      </c>
      <c r="G656" s="4">
        <f ca="1">OFFSET(InputPriceData!F$15,CalculationsAndCharts!$A656+$A$11,IF($C$7,8,0),1,1)</f>
        <v>164.72</v>
      </c>
      <c r="H656" s="342">
        <f t="shared" ca="1" si="74"/>
        <v>161.37754441360076</v>
      </c>
      <c r="I656" s="342">
        <f t="shared" ca="1" si="75"/>
        <v>160.90724778760054</v>
      </c>
      <c r="J656" s="340">
        <f t="shared" ca="1" si="76"/>
        <v>0.47029662600019539</v>
      </c>
      <c r="K656" s="170">
        <f t="shared" ca="1" si="72"/>
        <v>0.22117891642716767</v>
      </c>
      <c r="L656" s="341">
        <f t="shared" ca="1" si="73"/>
        <v>0.43526047129222917</v>
      </c>
      <c r="M656" s="341">
        <f t="shared" ca="1" si="77"/>
        <v>-0.43526047129222917</v>
      </c>
      <c r="N656" s="170"/>
      <c r="O656" s="340"/>
      <c r="P656" s="3">
        <f t="shared" ca="1" si="78"/>
        <v>129389000</v>
      </c>
      <c r="Q656" s="3" t="e">
        <f t="shared" ca="1" si="79"/>
        <v>#N/A</v>
      </c>
      <c r="S656" s="99"/>
      <c r="T656" s="350"/>
      <c r="U656" s="350"/>
      <c r="V656" s="349"/>
      <c r="W656" s="313"/>
      <c r="X656" s="302"/>
      <c r="Y656" s="211"/>
      <c r="Z656" s="320"/>
      <c r="AA656" s="246"/>
      <c r="AB656" s="125"/>
      <c r="AC656" s="125"/>
      <c r="AD656" s="125"/>
      <c r="AE656" s="125"/>
      <c r="AF656" s="125"/>
      <c r="AG656" s="125"/>
      <c r="AH656" s="125"/>
      <c r="AJ656" s="125"/>
      <c r="AK656" s="125"/>
      <c r="AM656" s="246"/>
      <c r="AO656" s="246"/>
      <c r="AP656" s="211"/>
      <c r="AQ656" s="211"/>
      <c r="AR656" s="199"/>
      <c r="AT656" s="225"/>
      <c r="AU656" s="225"/>
      <c r="AV656" s="225"/>
      <c r="AW656" s="99"/>
      <c r="AX656" s="199"/>
      <c r="AY656" s="199"/>
      <c r="AZ656" s="37"/>
      <c r="BA656" s="123"/>
      <c r="BB656" s="211"/>
      <c r="BC656" s="211"/>
      <c r="BD656" s="216"/>
      <c r="BE656" s="216"/>
      <c r="BF656" s="101"/>
      <c r="BG656" s="101"/>
      <c r="BH656" s="99"/>
    </row>
    <row r="657" spans="1:60" x14ac:dyDescent="0.25">
      <c r="A657">
        <v>625</v>
      </c>
      <c r="B657" s="61">
        <f ca="1">OFFSET(InputPriceData!B$15,CalculationsAndCharts!$A657+$A$11,0,1,1)</f>
        <v>41563</v>
      </c>
      <c r="C657" s="3">
        <f ca="1">OFFSET(InputPriceData!G$15,CalculationsAndCharts!$A657+$A$11,IF($C$7,8,0),1,1)</f>
        <v>161676000</v>
      </c>
      <c r="D657" s="4">
        <f ca="1">OFFSET(InputPriceData!C$15,CalculationsAndCharts!$A657+$A$11,IF($C$7,8,0),1,1)</f>
        <v>162.34</v>
      </c>
      <c r="E657" s="4">
        <f ca="1">OFFSET(InputPriceData!D$15,CalculationsAndCharts!$A657+$A$11,IF($C$7,8,0),1,1)</f>
        <v>163.71</v>
      </c>
      <c r="F657" s="4">
        <f ca="1">OFFSET(InputPriceData!E$15,CalculationsAndCharts!$A657+$A$11,IF($C$7,8,0),1,1)</f>
        <v>162.26</v>
      </c>
      <c r="G657" s="4">
        <f ca="1">OFFSET(InputPriceData!F$15,CalculationsAndCharts!$A657+$A$11,IF($C$7,8,0),1,1)</f>
        <v>163.62</v>
      </c>
      <c r="H657" s="342">
        <f t="shared" ca="1" si="74"/>
        <v>160.90005075840088</v>
      </c>
      <c r="I657" s="342">
        <f t="shared" ca="1" si="75"/>
        <v>160.56063395010969</v>
      </c>
      <c r="J657" s="340">
        <f t="shared" ca="1" si="76"/>
        <v>0.33941680829116339</v>
      </c>
      <c r="K657" s="170">
        <f t="shared" ca="1" si="72"/>
        <v>0.11520376975056036</v>
      </c>
      <c r="L657" s="341">
        <f t="shared" ca="1" si="73"/>
        <v>0.44684588245430268</v>
      </c>
      <c r="M657" s="341">
        <f t="shared" ca="1" si="77"/>
        <v>-0.44684588245430268</v>
      </c>
      <c r="N657" s="170"/>
      <c r="O657" s="340"/>
      <c r="P657" s="3">
        <f t="shared" ca="1" si="78"/>
        <v>161676000</v>
      </c>
      <c r="Q657" s="3" t="e">
        <f t="shared" ca="1" si="79"/>
        <v>#N/A</v>
      </c>
      <c r="S657" s="99"/>
      <c r="T657" s="350"/>
      <c r="U657" s="350"/>
      <c r="V657" s="349"/>
      <c r="W657" s="313"/>
      <c r="X657" s="302"/>
      <c r="Y657" s="211"/>
      <c r="Z657" s="320"/>
      <c r="AA657" s="246"/>
      <c r="AB657" s="125"/>
      <c r="AC657" s="125"/>
      <c r="AD657" s="125"/>
      <c r="AE657" s="125"/>
      <c r="AF657" s="125"/>
      <c r="AG657" s="125"/>
      <c r="AH657" s="125"/>
      <c r="AJ657" s="125"/>
      <c r="AK657" s="125"/>
      <c r="AM657" s="246"/>
      <c r="AO657" s="246"/>
      <c r="AP657" s="211"/>
      <c r="AQ657" s="211"/>
      <c r="AR657" s="199"/>
      <c r="AT657" s="225"/>
      <c r="AU657" s="225"/>
      <c r="AV657" s="225"/>
      <c r="AW657" s="99"/>
      <c r="AX657" s="199"/>
      <c r="AY657" s="199"/>
      <c r="AZ657" s="37"/>
      <c r="BA657" s="123"/>
      <c r="BB657" s="211"/>
      <c r="BC657" s="211"/>
      <c r="BD657" s="216"/>
      <c r="BE657" s="216"/>
      <c r="BF657" s="101"/>
      <c r="BG657" s="101"/>
      <c r="BH657" s="99"/>
    </row>
    <row r="658" spans="1:60" x14ac:dyDescent="0.25">
      <c r="A658">
        <v>626</v>
      </c>
      <c r="B658" s="61">
        <f ca="1">OFFSET(InputPriceData!B$15,CalculationsAndCharts!$A658+$A$11,0,1,1)</f>
        <v>41562</v>
      </c>
      <c r="C658" s="3">
        <f ca="1">OFFSET(InputPriceData!G$15,CalculationsAndCharts!$A658+$A$11,IF($C$7,8,0),1,1)</f>
        <v>155485000</v>
      </c>
      <c r="D658" s="4">
        <f ca="1">OFFSET(InputPriceData!C$15,CalculationsAndCharts!$A658+$A$11,IF($C$7,8,0),1,1)</f>
        <v>162.13999999999999</v>
      </c>
      <c r="E658" s="4">
        <f ca="1">OFFSET(InputPriceData!D$15,CalculationsAndCharts!$A658+$A$11,IF($C$7,8,0),1,1)</f>
        <v>162.75</v>
      </c>
      <c r="F658" s="4">
        <f ca="1">OFFSET(InputPriceData!E$15,CalculationsAndCharts!$A658+$A$11,IF($C$7,8,0),1,1)</f>
        <v>161.15</v>
      </c>
      <c r="G658" s="4">
        <f ca="1">OFFSET(InputPriceData!F$15,CalculationsAndCharts!$A658+$A$11,IF($C$7,8,0),1,1)</f>
        <v>161.37</v>
      </c>
      <c r="H658" s="342">
        <f t="shared" ca="1" si="74"/>
        <v>160.5114865810296</v>
      </c>
      <c r="I658" s="342">
        <f t="shared" ca="1" si="75"/>
        <v>160.28250976375605</v>
      </c>
      <c r="J658" s="340">
        <f t="shared" ca="1" si="76"/>
        <v>0.22897681727352404</v>
      </c>
      <c r="K658" s="170">
        <f t="shared" ca="1" si="72"/>
        <v>5.2430382848712813E-2</v>
      </c>
      <c r="L658" s="341">
        <f t="shared" ca="1" si="73"/>
        <v>0.46302962168663719</v>
      </c>
      <c r="M658" s="341">
        <f t="shared" ca="1" si="77"/>
        <v>-0.46302962168663719</v>
      </c>
      <c r="N658" s="170"/>
      <c r="O658" s="340"/>
      <c r="P658" s="3" t="e">
        <f t="shared" ca="1" si="78"/>
        <v>#N/A</v>
      </c>
      <c r="Q658" s="3">
        <f t="shared" ca="1" si="79"/>
        <v>155485000</v>
      </c>
      <c r="S658" s="99"/>
      <c r="T658" s="350"/>
      <c r="U658" s="350"/>
      <c r="V658" s="349"/>
      <c r="W658" s="313"/>
      <c r="X658" s="302"/>
      <c r="Y658" s="211"/>
      <c r="Z658" s="320"/>
      <c r="AA658" s="246"/>
      <c r="AB658" s="125"/>
      <c r="AC658" s="125"/>
      <c r="AD658" s="125"/>
      <c r="AE658" s="125"/>
      <c r="AF658" s="125"/>
      <c r="AG658" s="125"/>
      <c r="AH658" s="125"/>
      <c r="AJ658" s="125"/>
      <c r="AK658" s="125"/>
      <c r="AM658" s="246"/>
      <c r="AO658" s="246"/>
      <c r="AP658" s="211"/>
      <c r="AQ658" s="211"/>
      <c r="AR658" s="199"/>
      <c r="AT658" s="225"/>
      <c r="AU658" s="225"/>
      <c r="AV658" s="225"/>
      <c r="AW658" s="99"/>
      <c r="AX658" s="199"/>
      <c r="AY658" s="199"/>
      <c r="AZ658" s="37"/>
      <c r="BA658" s="123"/>
      <c r="BB658" s="211"/>
      <c r="BC658" s="211"/>
      <c r="BD658" s="216"/>
      <c r="BE658" s="216"/>
      <c r="BF658" s="101"/>
      <c r="BG658" s="101"/>
      <c r="BH658" s="99"/>
    </row>
    <row r="659" spans="1:60" x14ac:dyDescent="0.25">
      <c r="A659">
        <v>627</v>
      </c>
      <c r="B659" s="61">
        <f ca="1">OFFSET(InputPriceData!B$15,CalculationsAndCharts!$A659+$A$11,0,1,1)</f>
        <v>41561</v>
      </c>
      <c r="C659" s="3">
        <f ca="1">OFFSET(InputPriceData!G$15,CalculationsAndCharts!$A659+$A$11,IF($C$7,8,0),1,1)</f>
        <v>112106000</v>
      </c>
      <c r="D659" s="4">
        <f ca="1">OFFSET(InputPriceData!C$15,CalculationsAndCharts!$A659+$A$11,IF($C$7,8,0),1,1)</f>
        <v>160.9</v>
      </c>
      <c r="E659" s="4">
        <f ca="1">OFFSET(InputPriceData!D$15,CalculationsAndCharts!$A659+$A$11,IF($C$7,8,0),1,1)</f>
        <v>162.68</v>
      </c>
      <c r="F659" s="4">
        <f ca="1">OFFSET(InputPriceData!E$15,CalculationsAndCharts!$A659+$A$11,IF($C$7,8,0),1,1)</f>
        <v>160.78</v>
      </c>
      <c r="G659" s="4">
        <f ca="1">OFFSET(InputPriceData!F$15,CalculationsAndCharts!$A659+$A$11,IF($C$7,8,0),1,1)</f>
        <v>162.55000000000001</v>
      </c>
      <c r="H659" s="342">
        <f t="shared" ca="1" si="74"/>
        <v>160.38884180689098</v>
      </c>
      <c r="I659" s="342">
        <f t="shared" ca="1" si="75"/>
        <v>160.18364701500661</v>
      </c>
      <c r="J659" s="340">
        <f t="shared" ca="1" si="76"/>
        <v>0.2051947918843435</v>
      </c>
      <c r="K659" s="170">
        <f t="shared" ca="1" si="72"/>
        <v>4.2104902616459043E-2</v>
      </c>
      <c r="L659" s="341">
        <f t="shared" ca="1" si="73"/>
        <v>0.48171008657354591</v>
      </c>
      <c r="M659" s="341">
        <f t="shared" ca="1" si="77"/>
        <v>-0.48171008657354591</v>
      </c>
      <c r="N659" s="170"/>
      <c r="O659" s="340"/>
      <c r="P659" s="3">
        <f t="shared" ca="1" si="78"/>
        <v>112106000</v>
      </c>
      <c r="Q659" s="3" t="e">
        <f t="shared" ca="1" si="79"/>
        <v>#N/A</v>
      </c>
      <c r="S659" s="99"/>
      <c r="T659" s="350"/>
      <c r="U659" s="350"/>
      <c r="V659" s="349"/>
      <c r="W659" s="313"/>
      <c r="X659" s="302"/>
      <c r="Y659" s="211"/>
      <c r="Z659" s="320"/>
      <c r="AA659" s="246"/>
      <c r="AB659" s="125"/>
      <c r="AC659" s="125"/>
      <c r="AD659" s="125"/>
      <c r="AE659" s="125"/>
      <c r="AF659" s="125"/>
      <c r="AG659" s="125"/>
      <c r="AH659" s="125"/>
      <c r="AJ659" s="125"/>
      <c r="AK659" s="125"/>
      <c r="AM659" s="246"/>
      <c r="AO659" s="246"/>
      <c r="AP659" s="211"/>
      <c r="AQ659" s="211"/>
      <c r="AR659" s="199"/>
      <c r="AT659" s="225"/>
      <c r="AU659" s="225"/>
      <c r="AV659" s="225"/>
      <c r="AW659" s="99"/>
      <c r="AX659" s="199"/>
      <c r="AY659" s="199"/>
      <c r="AZ659" s="37"/>
      <c r="BA659" s="123"/>
      <c r="BB659" s="211"/>
      <c r="BC659" s="211"/>
      <c r="BD659" s="216"/>
      <c r="BE659" s="216"/>
      <c r="BF659" s="101"/>
      <c r="BG659" s="101"/>
      <c r="BH659" s="99"/>
    </row>
    <row r="660" spans="1:60" x14ac:dyDescent="0.25">
      <c r="A660">
        <v>628</v>
      </c>
      <c r="B660" s="61">
        <f ca="1">OFFSET(InputPriceData!B$15,CalculationsAndCharts!$A660+$A$11,0,1,1)</f>
        <v>41558</v>
      </c>
      <c r="C660" s="3">
        <f ca="1">OFFSET(InputPriceData!G$15,CalculationsAndCharts!$A660+$A$11,IF($C$7,8,0),1,1)</f>
        <v>105040000</v>
      </c>
      <c r="D660" s="4">
        <f ca="1">OFFSET(InputPriceData!C$15,CalculationsAndCharts!$A660+$A$11,IF($C$7,8,0),1,1)</f>
        <v>160.62</v>
      </c>
      <c r="E660" s="4">
        <f ca="1">OFFSET(InputPriceData!D$15,CalculationsAndCharts!$A660+$A$11,IF($C$7,8,0),1,1)</f>
        <v>161.96</v>
      </c>
      <c r="F660" s="4">
        <f ca="1">OFFSET(InputPriceData!E$15,CalculationsAndCharts!$A660+$A$11,IF($C$7,8,0),1,1)</f>
        <v>160.49</v>
      </c>
      <c r="G660" s="4">
        <f ca="1">OFFSET(InputPriceData!F$15,CalculationsAndCharts!$A660+$A$11,IF($C$7,8,0),1,1)</f>
        <v>161.9</v>
      </c>
      <c r="H660" s="342">
        <f t="shared" ca="1" si="74"/>
        <v>160.08010492216113</v>
      </c>
      <c r="I660" s="342">
        <f t="shared" ca="1" si="75"/>
        <v>159.96852401637085</v>
      </c>
      <c r="J660" s="340">
        <f t="shared" ca="1" si="76"/>
        <v>0.11158090579024306</v>
      </c>
      <c r="K660" s="170">
        <f t="shared" ca="1" si="72"/>
        <v>1.2450298536971096E-2</v>
      </c>
      <c r="L660" s="341">
        <f t="shared" ca="1" si="73"/>
        <v>0.49971331330747371</v>
      </c>
      <c r="M660" s="341">
        <f t="shared" ca="1" si="77"/>
        <v>-0.49971331330747371</v>
      </c>
      <c r="N660" s="170"/>
      <c r="O660" s="340"/>
      <c r="P660" s="3">
        <f t="shared" ca="1" si="78"/>
        <v>105040000</v>
      </c>
      <c r="Q660" s="3" t="e">
        <f t="shared" ca="1" si="79"/>
        <v>#N/A</v>
      </c>
      <c r="S660" s="99"/>
      <c r="T660" s="350"/>
      <c r="U660" s="350"/>
      <c r="V660" s="349"/>
      <c r="W660" s="313"/>
      <c r="X660" s="302"/>
      <c r="Y660" s="211"/>
      <c r="Z660" s="320"/>
      <c r="AA660" s="246"/>
      <c r="AB660" s="125"/>
      <c r="AC660" s="125"/>
      <c r="AD660" s="125"/>
      <c r="AE660" s="125"/>
      <c r="AF660" s="125"/>
      <c r="AG660" s="125"/>
      <c r="AH660" s="125"/>
      <c r="AJ660" s="125"/>
      <c r="AK660" s="125"/>
      <c r="AM660" s="246"/>
      <c r="AO660" s="246"/>
      <c r="AP660" s="211"/>
      <c r="AQ660" s="211"/>
      <c r="AR660" s="199"/>
      <c r="AT660" s="225"/>
      <c r="AU660" s="225"/>
      <c r="AV660" s="225"/>
      <c r="AW660" s="99"/>
      <c r="AX660" s="199"/>
      <c r="AY660" s="199"/>
      <c r="AZ660" s="37"/>
      <c r="BA660" s="123"/>
      <c r="BB660" s="211"/>
      <c r="BC660" s="211"/>
      <c r="BD660" s="216"/>
      <c r="BE660" s="216"/>
      <c r="BF660" s="101"/>
      <c r="BG660" s="101"/>
      <c r="BH660" s="99"/>
    </row>
    <row r="661" spans="1:60" x14ac:dyDescent="0.25">
      <c r="A661">
        <v>629</v>
      </c>
      <c r="B661" s="61">
        <f ca="1">OFFSET(InputPriceData!B$15,CalculationsAndCharts!$A661+$A$11,0,1,1)</f>
        <v>41557</v>
      </c>
      <c r="C661" s="3">
        <f ca="1">OFFSET(InputPriceData!G$15,CalculationsAndCharts!$A661+$A$11,IF($C$7,8,0),1,1)</f>
        <v>195955000</v>
      </c>
      <c r="D661" s="4">
        <f ca="1">OFFSET(InputPriceData!C$15,CalculationsAndCharts!$A661+$A$11,IF($C$7,8,0),1,1)</f>
        <v>159.08000000000001</v>
      </c>
      <c r="E661" s="4">
        <f ca="1">OFFSET(InputPriceData!D$15,CalculationsAndCharts!$A661+$A$11,IF($C$7,8,0),1,1)</f>
        <v>160.94999999999999</v>
      </c>
      <c r="F661" s="4">
        <f ca="1">OFFSET(InputPriceData!E$15,CalculationsAndCharts!$A661+$A$11,IF($C$7,8,0),1,1)</f>
        <v>159.02000000000001</v>
      </c>
      <c r="G661" s="4">
        <f ca="1">OFFSET(InputPriceData!F$15,CalculationsAndCharts!$A661+$A$11,IF($C$7,8,0),1,1)</f>
        <v>160.87</v>
      </c>
      <c r="H661" s="342">
        <f t="shared" ca="1" si="74"/>
        <v>159.82011991104127</v>
      </c>
      <c r="I661" s="342">
        <f t="shared" ca="1" si="75"/>
        <v>159.79293529058637</v>
      </c>
      <c r="J661" s="340">
        <f t="shared" ca="1" si="76"/>
        <v>2.7184620454868191E-2</v>
      </c>
      <c r="K661" s="170">
        <f t="shared" ca="1" si="72"/>
        <v>7.390035892752381E-4</v>
      </c>
      <c r="L661" s="341">
        <f t="shared" ca="1" si="73"/>
        <v>0.51652946498353125</v>
      </c>
      <c r="M661" s="341">
        <f t="shared" ca="1" si="77"/>
        <v>-0.51652946498353125</v>
      </c>
      <c r="N661" s="170"/>
      <c r="O661" s="340"/>
      <c r="P661" s="3">
        <f t="shared" ca="1" si="78"/>
        <v>195955000</v>
      </c>
      <c r="Q661" s="3" t="e">
        <f t="shared" ca="1" si="79"/>
        <v>#N/A</v>
      </c>
      <c r="S661" s="99"/>
      <c r="T661" s="350"/>
      <c r="U661" s="350"/>
      <c r="V661" s="349"/>
      <c r="W661" s="313"/>
      <c r="X661" s="302"/>
      <c r="Y661" s="211"/>
      <c r="Z661" s="320"/>
      <c r="AA661" s="246"/>
      <c r="AB661" s="125"/>
      <c r="AC661" s="125"/>
      <c r="AD661" s="125"/>
      <c r="AE661" s="125"/>
      <c r="AF661" s="125"/>
      <c r="AG661" s="125"/>
      <c r="AH661" s="125"/>
      <c r="AJ661" s="125"/>
      <c r="AK661" s="125"/>
      <c r="AM661" s="246"/>
      <c r="AO661" s="246"/>
      <c r="AP661" s="211"/>
      <c r="AQ661" s="211"/>
      <c r="AR661" s="199"/>
      <c r="AT661" s="225"/>
      <c r="AU661" s="225"/>
      <c r="AV661" s="225"/>
      <c r="AW661" s="99"/>
      <c r="AX661" s="199"/>
      <c r="AY661" s="199"/>
      <c r="AZ661" s="37"/>
      <c r="BA661" s="123"/>
      <c r="BB661" s="211"/>
      <c r="BC661" s="211"/>
      <c r="BD661" s="216"/>
      <c r="BE661" s="216"/>
      <c r="BF661" s="101"/>
      <c r="BG661" s="101"/>
      <c r="BH661" s="99"/>
    </row>
    <row r="662" spans="1:60" x14ac:dyDescent="0.25">
      <c r="A662">
        <v>630</v>
      </c>
      <c r="B662" s="61">
        <f ca="1">OFFSET(InputPriceData!B$15,CalculationsAndCharts!$A662+$A$11,0,1,1)</f>
        <v>41556</v>
      </c>
      <c r="C662" s="3">
        <f ca="1">OFFSET(InputPriceData!G$15,CalculationsAndCharts!$A662+$A$11,IF($C$7,8,0),1,1)</f>
        <v>168973000</v>
      </c>
      <c r="D662" s="4">
        <f ca="1">OFFSET(InputPriceData!C$15,CalculationsAndCharts!$A662+$A$11,IF($C$7,8,0),1,1)</f>
        <v>157.66</v>
      </c>
      <c r="E662" s="4">
        <f ca="1">OFFSET(InputPriceData!D$15,CalculationsAndCharts!$A662+$A$11,IF($C$7,8,0),1,1)</f>
        <v>158.04</v>
      </c>
      <c r="F662" s="4">
        <f ca="1">OFFSET(InputPriceData!E$15,CalculationsAndCharts!$A662+$A$11,IF($C$7,8,0),1,1)</f>
        <v>156.44999999999999</v>
      </c>
      <c r="G662" s="4">
        <f ca="1">OFFSET(InputPriceData!F$15,CalculationsAndCharts!$A662+$A$11,IF($C$7,8,0),1,1)</f>
        <v>157.47</v>
      </c>
      <c r="H662" s="342">
        <f t="shared" ca="1" si="74"/>
        <v>159.67013704119003</v>
      </c>
      <c r="I662" s="342">
        <f t="shared" ca="1" si="75"/>
        <v>159.69502031700333</v>
      </c>
      <c r="J662" s="340">
        <f t="shared" ca="1" si="76"/>
        <v>-2.4883275813324696E-2</v>
      </c>
      <c r="K662" s="170">
        <f t="shared" ca="1" si="72"/>
        <v>6.1917741520198981E-4</v>
      </c>
      <c r="L662" s="341">
        <f t="shared" ca="1" si="73"/>
        <v>0.53177732914601139</v>
      </c>
      <c r="M662" s="341">
        <f t="shared" ca="1" si="77"/>
        <v>-0.53177732914601139</v>
      </c>
      <c r="N662" s="170"/>
      <c r="O662" s="340"/>
      <c r="P662" s="3" t="e">
        <f t="shared" ca="1" si="78"/>
        <v>#N/A</v>
      </c>
      <c r="Q662" s="3">
        <f t="shared" ca="1" si="79"/>
        <v>168973000</v>
      </c>
      <c r="S662" s="99"/>
      <c r="T662" s="350"/>
      <c r="U662" s="350"/>
      <c r="V662" s="349"/>
      <c r="W662" s="313"/>
      <c r="X662" s="302"/>
      <c r="Y662" s="211"/>
      <c r="Z662" s="320"/>
      <c r="AA662" s="246"/>
      <c r="AB662" s="125"/>
      <c r="AC662" s="125"/>
      <c r="AD662" s="125"/>
      <c r="AE662" s="125"/>
      <c r="AF662" s="125"/>
      <c r="AG662" s="125"/>
      <c r="AH662" s="125"/>
      <c r="AJ662" s="125"/>
      <c r="AK662" s="125"/>
      <c r="AM662" s="246"/>
      <c r="AO662" s="246"/>
      <c r="AP662" s="211"/>
      <c r="AQ662" s="211"/>
      <c r="AR662" s="199"/>
      <c r="AT662" s="225"/>
      <c r="AU662" s="225"/>
      <c r="AV662" s="225"/>
      <c r="AW662" s="99"/>
      <c r="AX662" s="199"/>
      <c r="AY662" s="199"/>
      <c r="AZ662" s="37"/>
      <c r="BA662" s="123"/>
      <c r="BB662" s="211"/>
      <c r="BC662" s="211"/>
      <c r="BD662" s="216"/>
      <c r="BE662" s="216"/>
      <c r="BF662" s="101"/>
      <c r="BG662" s="101"/>
      <c r="BH662" s="99"/>
    </row>
    <row r="663" spans="1:60" x14ac:dyDescent="0.25">
      <c r="A663">
        <v>631</v>
      </c>
      <c r="B663" s="61">
        <f ca="1">OFFSET(InputPriceData!B$15,CalculationsAndCharts!$A663+$A$11,0,1,1)</f>
        <v>41555</v>
      </c>
      <c r="C663" s="3">
        <f ca="1">OFFSET(InputPriceData!G$15,CalculationsAndCharts!$A663+$A$11,IF($C$7,8,0),1,1)</f>
        <v>178015000</v>
      </c>
      <c r="D663" s="4">
        <f ca="1">OFFSET(InputPriceData!C$15,CalculationsAndCharts!$A663+$A$11,IF($C$7,8,0),1,1)</f>
        <v>159.18</v>
      </c>
      <c r="E663" s="4">
        <f ca="1">OFFSET(InputPriceData!D$15,CalculationsAndCharts!$A663+$A$11,IF($C$7,8,0),1,1)</f>
        <v>159.38999999999999</v>
      </c>
      <c r="F663" s="4">
        <f ca="1">OFFSET(InputPriceData!E$15,CalculationsAndCharts!$A663+$A$11,IF($C$7,8,0),1,1)</f>
        <v>157.24</v>
      </c>
      <c r="G663" s="4">
        <f ca="1">OFFSET(InputPriceData!F$15,CalculationsAndCharts!$A663+$A$11,IF($C$7,8,0),1,1)</f>
        <v>157.36000000000001</v>
      </c>
      <c r="H663" s="342">
        <f t="shared" ca="1" si="74"/>
        <v>159.9844423327886</v>
      </c>
      <c r="I663" s="342">
        <f t="shared" ca="1" si="75"/>
        <v>159.89729489127635</v>
      </c>
      <c r="J663" s="340">
        <f t="shared" ca="1" si="76"/>
        <v>8.7147441512219315E-2</v>
      </c>
      <c r="K663" s="170">
        <f t="shared" ca="1" si="72"/>
        <v>7.5946765621256861E-3</v>
      </c>
      <c r="L663" s="341">
        <f t="shared" ca="1" si="73"/>
        <v>0.54789663572282254</v>
      </c>
      <c r="M663" s="341">
        <f t="shared" ca="1" si="77"/>
        <v>-0.54789663572282254</v>
      </c>
      <c r="N663" s="170"/>
      <c r="O663" s="340"/>
      <c r="P663" s="3" t="e">
        <f t="shared" ca="1" si="78"/>
        <v>#N/A</v>
      </c>
      <c r="Q663" s="3">
        <f t="shared" ca="1" si="79"/>
        <v>178015000</v>
      </c>
      <c r="S663" s="99"/>
      <c r="T663" s="350"/>
      <c r="U663" s="350"/>
      <c r="V663" s="349"/>
      <c r="W663" s="313"/>
      <c r="X663" s="302"/>
      <c r="Y663" s="211"/>
      <c r="Z663" s="320"/>
      <c r="AA663" s="246"/>
      <c r="AB663" s="125"/>
      <c r="AC663" s="125"/>
      <c r="AD663" s="125"/>
      <c r="AE663" s="125"/>
      <c r="AF663" s="125"/>
      <c r="AG663" s="125"/>
      <c r="AH663" s="125"/>
      <c r="AJ663" s="125"/>
      <c r="AK663" s="125"/>
      <c r="AM663" s="246"/>
      <c r="AO663" s="246"/>
      <c r="AP663" s="211"/>
      <c r="AQ663" s="211"/>
      <c r="AR663" s="199"/>
      <c r="AT663" s="225"/>
      <c r="AU663" s="225"/>
      <c r="AV663" s="225"/>
      <c r="AW663" s="99"/>
      <c r="AX663" s="199"/>
      <c r="AY663" s="199"/>
      <c r="AZ663" s="37"/>
      <c r="BA663" s="123"/>
      <c r="BB663" s="211"/>
      <c r="BC663" s="211"/>
      <c r="BD663" s="216"/>
      <c r="BE663" s="216"/>
      <c r="BF663" s="101"/>
      <c r="BG663" s="101"/>
      <c r="BH663" s="99"/>
    </row>
    <row r="664" spans="1:60" x14ac:dyDescent="0.25">
      <c r="A664">
        <v>632</v>
      </c>
      <c r="B664" s="61">
        <f ca="1">OFFSET(InputPriceData!B$15,CalculationsAndCharts!$A664+$A$11,0,1,1)</f>
        <v>41554</v>
      </c>
      <c r="C664" s="3">
        <f ca="1">OFFSET(InputPriceData!G$15,CalculationsAndCharts!$A664+$A$11,IF($C$7,8,0),1,1)</f>
        <v>96295000</v>
      </c>
      <c r="D664" s="4">
        <f ca="1">OFFSET(InputPriceData!C$15,CalculationsAndCharts!$A664+$A$11,IF($C$7,8,0),1,1)</f>
        <v>159.19999999999999</v>
      </c>
      <c r="E664" s="4">
        <f ca="1">OFFSET(InputPriceData!D$15,CalculationsAndCharts!$A664+$A$11,IF($C$7,8,0),1,1)</f>
        <v>160.18</v>
      </c>
      <c r="F664" s="4">
        <f ca="1">OFFSET(InputPriceData!E$15,CalculationsAndCharts!$A664+$A$11,IF($C$7,8,0),1,1)</f>
        <v>159.04</v>
      </c>
      <c r="G664" s="4">
        <f ca="1">OFFSET(InputPriceData!F$15,CalculationsAndCharts!$A664+$A$11,IF($C$7,8,0),1,1)</f>
        <v>159.21</v>
      </c>
      <c r="H664" s="342">
        <f t="shared" ca="1" si="74"/>
        <v>160.35936266604409</v>
      </c>
      <c r="I664" s="342">
        <f t="shared" ca="1" si="75"/>
        <v>160.12795806321054</v>
      </c>
      <c r="J664" s="340">
        <f t="shared" ca="1" si="76"/>
        <v>0.23140460283351733</v>
      </c>
      <c r="K664" s="170">
        <f t="shared" ca="1" si="72"/>
        <v>5.3548090212537897E-2</v>
      </c>
      <c r="L664" s="341">
        <f t="shared" ca="1" si="73"/>
        <v>0.56484927115622696</v>
      </c>
      <c r="M664" s="341">
        <f t="shared" ca="1" si="77"/>
        <v>-0.56484927115622696</v>
      </c>
      <c r="N664" s="170"/>
      <c r="O664" s="340"/>
      <c r="P664" s="3">
        <f t="shared" ca="1" si="78"/>
        <v>96295000</v>
      </c>
      <c r="Q664" s="3" t="e">
        <f t="shared" ca="1" si="79"/>
        <v>#N/A</v>
      </c>
      <c r="S664" s="99"/>
      <c r="T664" s="350"/>
      <c r="U664" s="350"/>
      <c r="V664" s="349"/>
      <c r="W664" s="313"/>
      <c r="X664" s="302"/>
      <c r="Y664" s="211"/>
      <c r="Z664" s="320"/>
      <c r="AA664" s="246"/>
      <c r="AB664" s="125"/>
      <c r="AC664" s="125"/>
      <c r="AD664" s="125"/>
      <c r="AE664" s="125"/>
      <c r="AF664" s="125"/>
      <c r="AG664" s="125"/>
      <c r="AH664" s="125"/>
      <c r="AJ664" s="125"/>
      <c r="AK664" s="125"/>
      <c r="AM664" s="246"/>
      <c r="AO664" s="246"/>
      <c r="AP664" s="211"/>
      <c r="AQ664" s="211"/>
      <c r="AR664" s="199"/>
      <c r="AT664" s="225"/>
      <c r="AU664" s="225"/>
      <c r="AV664" s="225"/>
      <c r="AW664" s="99"/>
      <c r="AX664" s="199"/>
      <c r="AY664" s="199"/>
      <c r="AZ664" s="37"/>
      <c r="BA664" s="123"/>
      <c r="BB664" s="211"/>
      <c r="BC664" s="211"/>
      <c r="BD664" s="216"/>
      <c r="BE664" s="216"/>
      <c r="BF664" s="101"/>
      <c r="BG664" s="101"/>
      <c r="BH664" s="99"/>
    </row>
    <row r="665" spans="1:60" x14ac:dyDescent="0.25">
      <c r="A665">
        <v>633</v>
      </c>
      <c r="B665" s="61">
        <f ca="1">OFFSET(InputPriceData!B$15,CalculationsAndCharts!$A665+$A$11,0,1,1)</f>
        <v>41551</v>
      </c>
      <c r="C665" s="3">
        <f ca="1">OFFSET(InputPriceData!G$15,CalculationsAndCharts!$A665+$A$11,IF($C$7,8,0),1,1)</f>
        <v>96878000</v>
      </c>
      <c r="D665" s="4">
        <f ca="1">OFFSET(InputPriceData!C$15,CalculationsAndCharts!$A665+$A$11,IF($C$7,8,0),1,1)</f>
        <v>159.52000000000001</v>
      </c>
      <c r="E665" s="4">
        <f ca="1">OFFSET(InputPriceData!D$15,CalculationsAndCharts!$A665+$A$11,IF($C$7,8,0),1,1)</f>
        <v>160.76</v>
      </c>
      <c r="F665" s="4">
        <f ca="1">OFFSET(InputPriceData!E$15,CalculationsAndCharts!$A665+$A$11,IF($C$7,8,0),1,1)</f>
        <v>159.31</v>
      </c>
      <c r="G665" s="4">
        <f ca="1">OFFSET(InputPriceData!F$15,CalculationsAndCharts!$A665+$A$11,IF($C$7,8,0),1,1)</f>
        <v>160.6</v>
      </c>
      <c r="H665" s="342">
        <f t="shared" ca="1" si="74"/>
        <v>160.52355733262181</v>
      </c>
      <c r="I665" s="342">
        <f t="shared" ca="1" si="75"/>
        <v>160.21140879622968</v>
      </c>
      <c r="J665" s="340">
        <f t="shared" ca="1" si="76"/>
        <v>0.31214853639210288</v>
      </c>
      <c r="K665" s="170">
        <f t="shared" ca="1" si="72"/>
        <v>9.7436708771731981E-2</v>
      </c>
      <c r="L665" s="341">
        <f t="shared" ca="1" si="73"/>
        <v>0.58187244227532842</v>
      </c>
      <c r="M665" s="341">
        <f t="shared" ca="1" si="77"/>
        <v>-0.58187244227532842</v>
      </c>
      <c r="N665" s="170"/>
      <c r="O665" s="340"/>
      <c r="P665" s="3">
        <f t="shared" ca="1" si="78"/>
        <v>96878000</v>
      </c>
      <c r="Q665" s="3" t="e">
        <f t="shared" ca="1" si="79"/>
        <v>#N/A</v>
      </c>
      <c r="S665" s="99"/>
      <c r="T665" s="350"/>
      <c r="U665" s="350"/>
      <c r="V665" s="349"/>
      <c r="W665" s="313"/>
      <c r="X665" s="302"/>
      <c r="Y665" s="211"/>
      <c r="Z665" s="320"/>
      <c r="AA665" s="246"/>
      <c r="AB665" s="125"/>
      <c r="AC665" s="125"/>
      <c r="AD665" s="125"/>
      <c r="AE665" s="125"/>
      <c r="AF665" s="125"/>
      <c r="AG665" s="125"/>
      <c r="AH665" s="125"/>
      <c r="AJ665" s="125"/>
      <c r="AK665" s="125"/>
      <c r="AM665" s="246"/>
      <c r="AO665" s="246"/>
      <c r="AP665" s="211"/>
      <c r="AQ665" s="211"/>
      <c r="AR665" s="199"/>
      <c r="AT665" s="225"/>
      <c r="AU665" s="225"/>
      <c r="AV665" s="225"/>
      <c r="AW665" s="99"/>
      <c r="AX665" s="199"/>
      <c r="AY665" s="199"/>
      <c r="AZ665" s="37"/>
      <c r="BA665" s="123"/>
      <c r="BB665" s="211"/>
      <c r="BC665" s="211"/>
      <c r="BD665" s="216"/>
      <c r="BE665" s="216"/>
      <c r="BF665" s="101"/>
      <c r="BG665" s="101"/>
      <c r="BH665" s="99"/>
    </row>
    <row r="666" spans="1:60" x14ac:dyDescent="0.25">
      <c r="A666">
        <v>634</v>
      </c>
      <c r="B666" s="61">
        <f ca="1">OFFSET(InputPriceData!B$15,CalculationsAndCharts!$A666+$A$11,0,1,1)</f>
        <v>41550</v>
      </c>
      <c r="C666" s="3">
        <f ca="1">OFFSET(InputPriceData!G$15,CalculationsAndCharts!$A666+$A$11,IF($C$7,8,0),1,1)</f>
        <v>176698000</v>
      </c>
      <c r="D666" s="4">
        <f ca="1">OFFSET(InputPriceData!C$15,CalculationsAndCharts!$A666+$A$11,IF($C$7,8,0),1,1)</f>
        <v>160.5</v>
      </c>
      <c r="E666" s="4">
        <f ca="1">OFFSET(InputPriceData!D$15,CalculationsAndCharts!$A666+$A$11,IF($C$7,8,0),1,1)</f>
        <v>160.65</v>
      </c>
      <c r="F666" s="4">
        <f ca="1">OFFSET(InputPriceData!E$15,CalculationsAndCharts!$A666+$A$11,IF($C$7,8,0),1,1)</f>
        <v>158.65</v>
      </c>
      <c r="G666" s="4">
        <f ca="1">OFFSET(InputPriceData!F$15,CalculationsAndCharts!$A666+$A$11,IF($C$7,8,0),1,1)</f>
        <v>159.38999999999999</v>
      </c>
      <c r="H666" s="342">
        <f t="shared" ca="1" si="74"/>
        <v>160.5126369515678</v>
      </c>
      <c r="I666" s="342">
        <f t="shared" ca="1" si="75"/>
        <v>160.17608232315965</v>
      </c>
      <c r="J666" s="340">
        <f t="shared" ca="1" si="76"/>
        <v>0.33655462840810463</v>
      </c>
      <c r="K666" s="170">
        <f t="shared" ca="1" si="72"/>
        <v>0.11326901790291739</v>
      </c>
      <c r="L666" s="341">
        <f t="shared" ca="1" si="73"/>
        <v>0.59804416926319515</v>
      </c>
      <c r="M666" s="341">
        <f t="shared" ca="1" si="77"/>
        <v>-0.59804416926319515</v>
      </c>
      <c r="N666" s="170"/>
      <c r="O666" s="340"/>
      <c r="P666" s="3" t="e">
        <f t="shared" ca="1" si="78"/>
        <v>#N/A</v>
      </c>
      <c r="Q666" s="3">
        <f t="shared" ca="1" si="79"/>
        <v>176698000</v>
      </c>
      <c r="S666" s="99"/>
      <c r="T666" s="350"/>
      <c r="U666" s="350"/>
      <c r="V666" s="349"/>
      <c r="W666" s="313"/>
      <c r="X666" s="302"/>
      <c r="Y666" s="211"/>
      <c r="Z666" s="320"/>
      <c r="AA666" s="246"/>
      <c r="AB666" s="125"/>
      <c r="AC666" s="125"/>
      <c r="AD666" s="125"/>
      <c r="AE666" s="125"/>
      <c r="AF666" s="125"/>
      <c r="AG666" s="125"/>
      <c r="AH666" s="125"/>
      <c r="AJ666" s="125"/>
      <c r="AK666" s="125"/>
      <c r="AM666" s="246"/>
      <c r="AO666" s="246"/>
      <c r="AP666" s="211"/>
      <c r="AQ666" s="211"/>
      <c r="AR666" s="199"/>
      <c r="AT666" s="225"/>
      <c r="AU666" s="225"/>
      <c r="AV666" s="225"/>
      <c r="AW666" s="99"/>
      <c r="AX666" s="199"/>
      <c r="AY666" s="199"/>
      <c r="AZ666" s="37"/>
      <c r="BA666" s="123"/>
      <c r="BB666" s="211"/>
      <c r="BC666" s="211"/>
      <c r="BD666" s="216"/>
      <c r="BE666" s="216"/>
      <c r="BF666" s="101"/>
      <c r="BG666" s="101"/>
      <c r="BH666" s="99"/>
    </row>
    <row r="667" spans="1:60" x14ac:dyDescent="0.25">
      <c r="A667">
        <v>635</v>
      </c>
      <c r="B667" s="61">
        <f ca="1">OFFSET(InputPriceData!B$15,CalculationsAndCharts!$A667+$A$11,0,1,1)</f>
        <v>41549</v>
      </c>
      <c r="C667" s="3">
        <f ca="1">OFFSET(InputPriceData!G$15,CalculationsAndCharts!$A667+$A$11,IF($C$7,8,0),1,1)</f>
        <v>113350000</v>
      </c>
      <c r="D667" s="4">
        <f ca="1">OFFSET(InputPriceData!C$15,CalculationsAndCharts!$A667+$A$11,IF($C$7,8,0),1,1)</f>
        <v>160.09</v>
      </c>
      <c r="E667" s="4">
        <f ca="1">OFFSET(InputPriceData!D$15,CalculationsAndCharts!$A667+$A$11,IF($C$7,8,0),1,1)</f>
        <v>161.03</v>
      </c>
      <c r="F667" s="4">
        <f ca="1">OFFSET(InputPriceData!E$15,CalculationsAndCharts!$A667+$A$11,IF($C$7,8,0),1,1)</f>
        <v>159.59</v>
      </c>
      <c r="G667" s="4">
        <f ca="1">OFFSET(InputPriceData!F$15,CalculationsAndCharts!$A667+$A$11,IF($C$7,8,0),1,1)</f>
        <v>160.87</v>
      </c>
      <c r="H667" s="342">
        <f t="shared" ca="1" si="74"/>
        <v>160.67301365893462</v>
      </c>
      <c r="I667" s="342">
        <f t="shared" ca="1" si="75"/>
        <v>160.2475443525378</v>
      </c>
      <c r="J667" s="340">
        <f t="shared" ca="1" si="76"/>
        <v>0.42546930639678121</v>
      </c>
      <c r="K667" s="170">
        <f t="shared" ca="1" si="72"/>
        <v>0.18102413068575809</v>
      </c>
      <c r="L667" s="341">
        <f t="shared" ca="1" si="73"/>
        <v>0.61383082550572554</v>
      </c>
      <c r="M667" s="341">
        <f t="shared" ca="1" si="77"/>
        <v>-0.61383082550572554</v>
      </c>
      <c r="N667" s="170"/>
      <c r="O667" s="340"/>
      <c r="P667" s="3">
        <f t="shared" ca="1" si="78"/>
        <v>113350000</v>
      </c>
      <c r="Q667" s="3" t="e">
        <f t="shared" ca="1" si="79"/>
        <v>#N/A</v>
      </c>
      <c r="S667" s="99"/>
      <c r="T667" s="350"/>
      <c r="U667" s="350"/>
      <c r="V667" s="349"/>
      <c r="W667" s="313"/>
      <c r="X667" s="302"/>
      <c r="Y667" s="211"/>
      <c r="Z667" s="320"/>
      <c r="AA667" s="246"/>
      <c r="AB667" s="125"/>
      <c r="AC667" s="125"/>
      <c r="AD667" s="125"/>
      <c r="AE667" s="125"/>
      <c r="AF667" s="125"/>
      <c r="AG667" s="125"/>
      <c r="AH667" s="125"/>
      <c r="AJ667" s="125"/>
      <c r="AK667" s="125"/>
      <c r="AM667" s="246"/>
      <c r="AO667" s="246"/>
      <c r="AP667" s="211"/>
      <c r="AQ667" s="211"/>
      <c r="AR667" s="199"/>
      <c r="AT667" s="225"/>
      <c r="AU667" s="225"/>
      <c r="AV667" s="225"/>
      <c r="AW667" s="99"/>
      <c r="AX667" s="199"/>
      <c r="AY667" s="199"/>
      <c r="AZ667" s="37"/>
      <c r="BA667" s="123"/>
      <c r="BB667" s="211"/>
      <c r="BC667" s="211"/>
      <c r="BD667" s="216"/>
      <c r="BE667" s="216"/>
      <c r="BF667" s="101"/>
      <c r="BG667" s="101"/>
      <c r="BH667" s="99"/>
    </row>
    <row r="668" spans="1:60" x14ac:dyDescent="0.25">
      <c r="A668">
        <v>636</v>
      </c>
      <c r="B668" s="61">
        <f ca="1">OFFSET(InputPriceData!B$15,CalculationsAndCharts!$A668+$A$11,0,1,1)</f>
        <v>41548</v>
      </c>
      <c r="C668" s="3">
        <f ca="1">OFFSET(InputPriceData!G$15,CalculationsAndCharts!$A668+$A$11,IF($C$7,8,0),1,1)</f>
        <v>127160000</v>
      </c>
      <c r="D668" s="4">
        <f ca="1">OFFSET(InputPriceData!C$15,CalculationsAndCharts!$A668+$A$11,IF($C$7,8,0),1,1)</f>
        <v>159.88999999999999</v>
      </c>
      <c r="E668" s="4">
        <f ca="1">OFFSET(InputPriceData!D$15,CalculationsAndCharts!$A668+$A$11,IF($C$7,8,0),1,1)</f>
        <v>161.18</v>
      </c>
      <c r="F668" s="4">
        <f ca="1">OFFSET(InputPriceData!E$15,CalculationsAndCharts!$A668+$A$11,IF($C$7,8,0),1,1)</f>
        <v>159.72</v>
      </c>
      <c r="G668" s="4">
        <f ca="1">OFFSET(InputPriceData!F$15,CalculationsAndCharts!$A668+$A$11,IF($C$7,8,0),1,1)</f>
        <v>161.03</v>
      </c>
      <c r="H668" s="342">
        <f t="shared" ca="1" si="74"/>
        <v>160.64487275306811</v>
      </c>
      <c r="I668" s="342">
        <f t="shared" ca="1" si="75"/>
        <v>160.19095747549579</v>
      </c>
      <c r="J668" s="340">
        <f t="shared" ca="1" si="76"/>
        <v>0.45391527757231498</v>
      </c>
      <c r="K668" s="170">
        <f t="shared" ca="1" si="72"/>
        <v>0.20603907921355175</v>
      </c>
      <c r="L668" s="341">
        <f t="shared" ca="1" si="73"/>
        <v>0.62873906481354391</v>
      </c>
      <c r="M668" s="341">
        <f t="shared" ca="1" si="77"/>
        <v>-0.62873906481354391</v>
      </c>
      <c r="N668" s="170"/>
      <c r="O668" s="340"/>
      <c r="P668" s="3">
        <f t="shared" ca="1" si="78"/>
        <v>127160000</v>
      </c>
      <c r="Q668" s="3" t="e">
        <f t="shared" ca="1" si="79"/>
        <v>#N/A</v>
      </c>
      <c r="S668" s="99"/>
      <c r="T668" s="350"/>
      <c r="U668" s="350"/>
      <c r="V668" s="349"/>
      <c r="W668" s="313"/>
      <c r="X668" s="302"/>
      <c r="Y668" s="211"/>
      <c r="Z668" s="320"/>
      <c r="AA668" s="246"/>
      <c r="AB668" s="125"/>
      <c r="AC668" s="125"/>
      <c r="AD668" s="125"/>
      <c r="AE668" s="125"/>
      <c r="AF668" s="125"/>
      <c r="AG668" s="125"/>
      <c r="AH668" s="125"/>
      <c r="AJ668" s="125"/>
      <c r="AK668" s="125"/>
      <c r="AM668" s="246"/>
      <c r="AO668" s="246"/>
      <c r="AP668" s="211"/>
      <c r="AQ668" s="211"/>
      <c r="AR668" s="199"/>
      <c r="AT668" s="225"/>
      <c r="AU668" s="225"/>
      <c r="AV668" s="225"/>
      <c r="AW668" s="99"/>
      <c r="AX668" s="199"/>
      <c r="AY668" s="199"/>
      <c r="AZ668" s="37"/>
      <c r="BA668" s="123"/>
      <c r="BB668" s="211"/>
      <c r="BC668" s="211"/>
      <c r="BD668" s="216"/>
      <c r="BE668" s="216"/>
      <c r="BF668" s="101"/>
      <c r="BG668" s="101"/>
      <c r="BH668" s="99"/>
    </row>
    <row r="669" spans="1:60" x14ac:dyDescent="0.25">
      <c r="A669">
        <v>637</v>
      </c>
      <c r="B669" s="61">
        <f ca="1">OFFSET(InputPriceData!B$15,CalculationsAndCharts!$A669+$A$11,0,1,1)</f>
        <v>41547</v>
      </c>
      <c r="C669" s="3">
        <f ca="1">OFFSET(InputPriceData!G$15,CalculationsAndCharts!$A669+$A$11,IF($C$7,8,0),1,1)</f>
        <v>143937000</v>
      </c>
      <c r="D669" s="4">
        <f ca="1">OFFSET(InputPriceData!C$15,CalculationsAndCharts!$A669+$A$11,IF($C$7,8,0),1,1)</f>
        <v>159.26</v>
      </c>
      <c r="E669" s="4">
        <f ca="1">OFFSET(InputPriceData!D$15,CalculationsAndCharts!$A669+$A$11,IF($C$7,8,0),1,1)</f>
        <v>160.27000000000001</v>
      </c>
      <c r="F669" s="4">
        <f ca="1">OFFSET(InputPriceData!E$15,CalculationsAndCharts!$A669+$A$11,IF($C$7,8,0),1,1)</f>
        <v>158.94</v>
      </c>
      <c r="G669" s="4">
        <f ca="1">OFFSET(InputPriceData!F$15,CalculationsAndCharts!$A669+$A$11,IF($C$7,8,0),1,1)</f>
        <v>159.76</v>
      </c>
      <c r="H669" s="342">
        <f t="shared" ca="1" si="74"/>
        <v>160.589854574935</v>
      </c>
      <c r="I669" s="342">
        <f t="shared" ca="1" si="75"/>
        <v>160.11468088235907</v>
      </c>
      <c r="J669" s="340">
        <f t="shared" ca="1" si="76"/>
        <v>0.47517369257593711</v>
      </c>
      <c r="K669" s="170">
        <f t="shared" ca="1" si="72"/>
        <v>0.2257900381162512</v>
      </c>
      <c r="L669" s="341">
        <f t="shared" ca="1" si="73"/>
        <v>0.64220110451587786</v>
      </c>
      <c r="M669" s="341">
        <f t="shared" ca="1" si="77"/>
        <v>-0.64220110451587786</v>
      </c>
      <c r="N669" s="170"/>
      <c r="O669" s="340"/>
      <c r="P669" s="3">
        <f t="shared" ca="1" si="78"/>
        <v>143937000</v>
      </c>
      <c r="Q669" s="3" t="e">
        <f t="shared" ca="1" si="79"/>
        <v>#N/A</v>
      </c>
      <c r="S669" s="99"/>
      <c r="T669" s="350"/>
      <c r="U669" s="350"/>
      <c r="V669" s="349"/>
      <c r="W669" s="313"/>
      <c r="X669" s="302"/>
      <c r="Y669" s="211"/>
      <c r="Z669" s="320"/>
      <c r="AA669" s="246"/>
      <c r="AB669" s="125"/>
      <c r="AC669" s="125"/>
      <c r="AD669" s="125"/>
      <c r="AE669" s="125"/>
      <c r="AF669" s="125"/>
      <c r="AG669" s="125"/>
      <c r="AH669" s="125"/>
      <c r="AJ669" s="125"/>
      <c r="AK669" s="125"/>
      <c r="AM669" s="246"/>
      <c r="AO669" s="246"/>
      <c r="AP669" s="211"/>
      <c r="AQ669" s="211"/>
      <c r="AR669" s="199"/>
      <c r="AT669" s="225"/>
      <c r="AU669" s="225"/>
      <c r="AV669" s="225"/>
      <c r="AW669" s="99"/>
      <c r="AX669" s="199"/>
      <c r="AY669" s="199"/>
      <c r="AZ669" s="37"/>
      <c r="BA669" s="123"/>
      <c r="BB669" s="211"/>
      <c r="BC669" s="211"/>
      <c r="BD669" s="216"/>
      <c r="BE669" s="216"/>
      <c r="BF669" s="101"/>
      <c r="BG669" s="101"/>
      <c r="BH669" s="99"/>
    </row>
    <row r="670" spans="1:60" x14ac:dyDescent="0.25">
      <c r="A670">
        <v>638</v>
      </c>
      <c r="B670" s="61">
        <f ca="1">OFFSET(InputPriceData!B$15,CalculationsAndCharts!$A670+$A$11,0,1,1)</f>
        <v>41544</v>
      </c>
      <c r="C670" s="3">
        <f ca="1">OFFSET(InputPriceData!G$15,CalculationsAndCharts!$A670+$A$11,IF($C$7,8,0),1,1)</f>
        <v>99141800</v>
      </c>
      <c r="D670" s="4">
        <f ca="1">OFFSET(InputPriceData!C$15,CalculationsAndCharts!$A670+$A$11,IF($C$7,8,0),1,1)</f>
        <v>160.55000000000001</v>
      </c>
      <c r="E670" s="4">
        <f ca="1">OFFSET(InputPriceData!D$15,CalculationsAndCharts!$A670+$A$11,IF($C$7,8,0),1,1)</f>
        <v>160.84</v>
      </c>
      <c r="F670" s="4">
        <f ca="1">OFFSET(InputPriceData!E$15,CalculationsAndCharts!$A670+$A$11,IF($C$7,8,0),1,1)</f>
        <v>160.19999999999999</v>
      </c>
      <c r="G670" s="4">
        <f ca="1">OFFSET(InputPriceData!F$15,CalculationsAndCharts!$A670+$A$11,IF($C$7,8,0),1,1)</f>
        <v>160.62</v>
      </c>
      <c r="H670" s="342">
        <f t="shared" ca="1" si="74"/>
        <v>160.70840522849716</v>
      </c>
      <c r="I670" s="342">
        <f t="shared" ca="1" si="75"/>
        <v>160.14692459893718</v>
      </c>
      <c r="J670" s="340">
        <f t="shared" ca="1" si="76"/>
        <v>0.56148062955998723</v>
      </c>
      <c r="K670" s="170">
        <f t="shared" ca="1" si="72"/>
        <v>0.31526049737107958</v>
      </c>
      <c r="L670" s="341">
        <f t="shared" ca="1" si="73"/>
        <v>0.65329713234783915</v>
      </c>
      <c r="M670" s="341">
        <f t="shared" ca="1" si="77"/>
        <v>-0.65329713234783915</v>
      </c>
      <c r="N670" s="170"/>
      <c r="O670" s="340"/>
      <c r="P670" s="3">
        <f t="shared" ca="1" si="78"/>
        <v>99141800</v>
      </c>
      <c r="Q670" s="3" t="e">
        <f t="shared" ca="1" si="79"/>
        <v>#N/A</v>
      </c>
      <c r="S670" s="99"/>
      <c r="T670" s="350"/>
      <c r="U670" s="350"/>
      <c r="V670" s="349"/>
      <c r="W670" s="313"/>
      <c r="X670" s="302"/>
      <c r="Y670" s="211"/>
      <c r="Z670" s="320"/>
      <c r="AA670" s="246"/>
      <c r="AB670" s="125"/>
      <c r="AC670" s="125"/>
      <c r="AD670" s="125"/>
      <c r="AE670" s="125"/>
      <c r="AF670" s="125"/>
      <c r="AG670" s="125"/>
      <c r="AH670" s="125"/>
      <c r="AJ670" s="125"/>
      <c r="AK670" s="125"/>
      <c r="AM670" s="246"/>
      <c r="AO670" s="246"/>
      <c r="AP670" s="211"/>
      <c r="AQ670" s="211"/>
      <c r="AR670" s="199"/>
      <c r="AT670" s="225"/>
      <c r="AU670" s="225"/>
      <c r="AV670" s="225"/>
      <c r="AW670" s="99"/>
      <c r="AX670" s="199"/>
      <c r="AY670" s="199"/>
      <c r="AZ670" s="37"/>
      <c r="BA670" s="123"/>
      <c r="BB670" s="211"/>
      <c r="BC670" s="211"/>
      <c r="BD670" s="216"/>
      <c r="BE670" s="216"/>
      <c r="BF670" s="101"/>
      <c r="BG670" s="101"/>
      <c r="BH670" s="99"/>
    </row>
    <row r="671" spans="1:60" x14ac:dyDescent="0.25">
      <c r="A671">
        <v>639</v>
      </c>
      <c r="B671" s="61">
        <f ca="1">OFFSET(InputPriceData!B$15,CalculationsAndCharts!$A671+$A$11,0,1,1)</f>
        <v>41543</v>
      </c>
      <c r="C671" s="3">
        <f ca="1">OFFSET(InputPriceData!G$15,CalculationsAndCharts!$A671+$A$11,IF($C$7,8,0),1,1)</f>
        <v>77146900</v>
      </c>
      <c r="D671" s="4">
        <f ca="1">OFFSET(InputPriceData!C$15,CalculationsAndCharts!$A671+$A$11,IF($C$7,8,0),1,1)</f>
        <v>161.01</v>
      </c>
      <c r="E671" s="4">
        <f ca="1">OFFSET(InputPriceData!D$15,CalculationsAndCharts!$A671+$A$11,IF($C$7,8,0),1,1)</f>
        <v>161.82</v>
      </c>
      <c r="F671" s="4">
        <f ca="1">OFFSET(InputPriceData!E$15,CalculationsAndCharts!$A671+$A$11,IF($C$7,8,0),1,1)</f>
        <v>160.75</v>
      </c>
      <c r="G671" s="4">
        <f ca="1">OFFSET(InputPriceData!F$15,CalculationsAndCharts!$A671+$A$11,IF($C$7,8,0),1,1)</f>
        <v>161.36000000000001</v>
      </c>
      <c r="H671" s="342">
        <f t="shared" ca="1" si="74"/>
        <v>160.7210345468539</v>
      </c>
      <c r="I671" s="342">
        <f t="shared" ca="1" si="75"/>
        <v>160.1039177442951</v>
      </c>
      <c r="J671" s="340">
        <f t="shared" ca="1" si="76"/>
        <v>0.61711680255880286</v>
      </c>
      <c r="K671" s="170">
        <f t="shared" ca="1" si="72"/>
        <v>0.38083314800040047</v>
      </c>
      <c r="L671" s="341">
        <f t="shared" ca="1" si="73"/>
        <v>0.6608952156728648</v>
      </c>
      <c r="M671" s="341">
        <f t="shared" ca="1" si="77"/>
        <v>-0.6608952156728648</v>
      </c>
      <c r="N671" s="170"/>
      <c r="O671" s="340"/>
      <c r="P671" s="3">
        <f t="shared" ca="1" si="78"/>
        <v>77146900</v>
      </c>
      <c r="Q671" s="3" t="e">
        <f t="shared" ca="1" si="79"/>
        <v>#N/A</v>
      </c>
      <c r="S671" s="99"/>
      <c r="T671" s="350"/>
      <c r="U671" s="350"/>
      <c r="V671" s="349"/>
      <c r="W671" s="313"/>
      <c r="X671" s="302"/>
      <c r="Y671" s="211"/>
      <c r="Z671" s="320"/>
      <c r="AA671" s="246"/>
      <c r="AB671" s="125"/>
      <c r="AC671" s="125"/>
      <c r="AD671" s="125"/>
      <c r="AE671" s="125"/>
      <c r="AF671" s="125"/>
      <c r="AG671" s="125"/>
      <c r="AH671" s="125"/>
      <c r="AJ671" s="125"/>
      <c r="AK671" s="125"/>
      <c r="AM671" s="246"/>
      <c r="AO671" s="246"/>
      <c r="AP671" s="211"/>
      <c r="AQ671" s="211"/>
      <c r="AR671" s="199"/>
      <c r="AT671" s="225"/>
      <c r="AU671" s="225"/>
      <c r="AV671" s="225"/>
      <c r="AW671" s="99"/>
      <c r="AX671" s="199"/>
      <c r="AY671" s="199"/>
      <c r="AZ671" s="37"/>
      <c r="BA671" s="123"/>
      <c r="BB671" s="211"/>
      <c r="BC671" s="211"/>
      <c r="BD671" s="216"/>
      <c r="BE671" s="216"/>
      <c r="BF671" s="101"/>
      <c r="BG671" s="101"/>
      <c r="BH671" s="99"/>
    </row>
    <row r="672" spans="1:60" x14ac:dyDescent="0.25">
      <c r="A672">
        <v>640</v>
      </c>
      <c r="B672" s="61">
        <f ca="1">OFFSET(InputPriceData!B$15,CalculationsAndCharts!$A672+$A$11,0,1,1)</f>
        <v>41542</v>
      </c>
      <c r="C672" s="3">
        <f ca="1">OFFSET(InputPriceData!G$15,CalculationsAndCharts!$A672+$A$11,IF($C$7,8,0),1,1)</f>
        <v>117306500</v>
      </c>
      <c r="D672" s="4">
        <f ca="1">OFFSET(InputPriceData!C$15,CalculationsAndCharts!$A672+$A$11,IF($C$7,8,0),1,1)</f>
        <v>161.31</v>
      </c>
      <c r="E672" s="4">
        <f ca="1">OFFSET(InputPriceData!D$15,CalculationsAndCharts!$A672+$A$11,IF($C$7,8,0),1,1)</f>
        <v>161.63999999999999</v>
      </c>
      <c r="F672" s="4">
        <f ca="1">OFFSET(InputPriceData!E$15,CalculationsAndCharts!$A672+$A$11,IF($C$7,8,0),1,1)</f>
        <v>160.6</v>
      </c>
      <c r="G672" s="4">
        <f ca="1">OFFSET(InputPriceData!F$15,CalculationsAndCharts!$A672+$A$11,IF($C$7,8,0),1,1)</f>
        <v>160.74</v>
      </c>
      <c r="H672" s="342">
        <f t="shared" ca="1" si="74"/>
        <v>160.62975376783305</v>
      </c>
      <c r="I672" s="342">
        <f t="shared" ca="1" si="75"/>
        <v>159.98972844832196</v>
      </c>
      <c r="J672" s="340">
        <f t="shared" ca="1" si="76"/>
        <v>0.64002531951110753</v>
      </c>
      <c r="K672" s="170">
        <f t="shared" ca="1" si="72"/>
        <v>0.40963240961529529</v>
      </c>
      <c r="L672" s="341">
        <f t="shared" ca="1" si="73"/>
        <v>0.6652770420165568</v>
      </c>
      <c r="M672" s="341">
        <f t="shared" ca="1" si="77"/>
        <v>-0.6652770420165568</v>
      </c>
      <c r="N672" s="170"/>
      <c r="O672" s="340"/>
      <c r="P672" s="3" t="e">
        <f t="shared" ca="1" si="78"/>
        <v>#N/A</v>
      </c>
      <c r="Q672" s="3">
        <f t="shared" ca="1" si="79"/>
        <v>117306500</v>
      </c>
      <c r="S672" s="99"/>
      <c r="T672" s="350"/>
      <c r="U672" s="350"/>
      <c r="V672" s="349"/>
      <c r="W672" s="313"/>
      <c r="X672" s="302"/>
      <c r="Y672" s="211"/>
      <c r="Z672" s="320"/>
      <c r="AA672" s="246"/>
      <c r="AB672" s="125"/>
      <c r="AC672" s="125"/>
      <c r="AD672" s="125"/>
      <c r="AE672" s="125"/>
      <c r="AF672" s="125"/>
      <c r="AG672" s="125"/>
      <c r="AH672" s="125"/>
      <c r="AJ672" s="125"/>
      <c r="AK672" s="125"/>
      <c r="AM672" s="246"/>
      <c r="AO672" s="246"/>
      <c r="AP672" s="211"/>
      <c r="AQ672" s="211"/>
      <c r="AR672" s="199"/>
      <c r="AT672" s="225"/>
      <c r="AU672" s="225"/>
      <c r="AV672" s="225"/>
      <c r="AW672" s="99"/>
      <c r="AX672" s="199"/>
      <c r="AY672" s="199"/>
      <c r="AZ672" s="37"/>
      <c r="BA672" s="123"/>
      <c r="BB672" s="211"/>
      <c r="BC672" s="211"/>
      <c r="BD672" s="216"/>
      <c r="BE672" s="216"/>
      <c r="BF672" s="101"/>
      <c r="BG672" s="101"/>
      <c r="BH672" s="99"/>
    </row>
    <row r="673" spans="1:60" x14ac:dyDescent="0.25">
      <c r="A673">
        <v>641</v>
      </c>
      <c r="B673" s="61">
        <f ca="1">OFFSET(InputPriceData!B$15,CalculationsAndCharts!$A673+$A$11,0,1,1)</f>
        <v>41541</v>
      </c>
      <c r="C673" s="3">
        <f ca="1">OFFSET(InputPriceData!G$15,CalculationsAndCharts!$A673+$A$11,IF($C$7,8,0),1,1)</f>
        <v>106333100</v>
      </c>
      <c r="D673" s="4">
        <f ca="1">OFFSET(InputPriceData!C$15,CalculationsAndCharts!$A673+$A$11,IF($C$7,8,0),1,1)</f>
        <v>161.56</v>
      </c>
      <c r="E673" s="4">
        <f ca="1">OFFSET(InputPriceData!D$15,CalculationsAndCharts!$A673+$A$11,IF($C$7,8,0),1,1)</f>
        <v>162.16</v>
      </c>
      <c r="F673" s="4">
        <f ca="1">OFFSET(InputPriceData!E$15,CalculationsAndCharts!$A673+$A$11,IF($C$7,8,0),1,1)</f>
        <v>160.9</v>
      </c>
      <c r="G673" s="4">
        <f ca="1">OFFSET(InputPriceData!F$15,CalculationsAndCharts!$A673+$A$11,IF($C$7,8,0),1,1)</f>
        <v>161.21</v>
      </c>
      <c r="H673" s="342">
        <f t="shared" ca="1" si="74"/>
        <v>160.61400430609493</v>
      </c>
      <c r="I673" s="342">
        <f t="shared" ca="1" si="75"/>
        <v>159.92152194362396</v>
      </c>
      <c r="J673" s="340">
        <f t="shared" ca="1" si="76"/>
        <v>0.69248236247097883</v>
      </c>
      <c r="K673" s="170">
        <f t="shared" ref="K673:K736" ca="1" si="80">J673*J673</f>
        <v>0.47953182233338809</v>
      </c>
      <c r="L673" s="341">
        <f t="shared" ref="L673:L736" ca="1" si="81">SQRT(SUM(OFFSET(K673,0,0,$A$18,1))/$A$18)</f>
        <v>0.66757745006955482</v>
      </c>
      <c r="M673" s="341">
        <f t="shared" ca="1" si="77"/>
        <v>-0.66757745006955482</v>
      </c>
      <c r="N673" s="170"/>
      <c r="O673" s="340"/>
      <c r="P673" s="3" t="e">
        <f t="shared" ca="1" si="78"/>
        <v>#N/A</v>
      </c>
      <c r="Q673" s="3">
        <f t="shared" ca="1" si="79"/>
        <v>106333100</v>
      </c>
      <c r="S673" s="99"/>
      <c r="T673" s="350"/>
      <c r="U673" s="350"/>
      <c r="V673" s="349"/>
      <c r="W673" s="313"/>
      <c r="X673" s="302"/>
      <c r="Y673" s="211"/>
      <c r="Z673" s="320"/>
      <c r="AA673" s="246"/>
      <c r="AB673" s="125"/>
      <c r="AC673" s="125"/>
      <c r="AD673" s="125"/>
      <c r="AE673" s="125"/>
      <c r="AF673" s="125"/>
      <c r="AG673" s="125"/>
      <c r="AH673" s="125"/>
      <c r="AJ673" s="125"/>
      <c r="AK673" s="125"/>
      <c r="AM673" s="246"/>
      <c r="AO673" s="246"/>
      <c r="AP673" s="211"/>
      <c r="AQ673" s="211"/>
      <c r="AR673" s="199"/>
      <c r="AT673" s="225"/>
      <c r="AU673" s="225"/>
      <c r="AV673" s="225"/>
      <c r="AW673" s="99"/>
      <c r="AX673" s="199"/>
      <c r="AY673" s="199"/>
      <c r="AZ673" s="37"/>
      <c r="BA673" s="123"/>
      <c r="BB673" s="211"/>
      <c r="BC673" s="211"/>
      <c r="BD673" s="216"/>
      <c r="BE673" s="216"/>
      <c r="BF673" s="101"/>
      <c r="BG673" s="101"/>
      <c r="BH673" s="99"/>
    </row>
    <row r="674" spans="1:60" x14ac:dyDescent="0.25">
      <c r="A674">
        <v>642</v>
      </c>
      <c r="B674" s="61">
        <f ca="1">OFFSET(InputPriceData!B$15,CalculationsAndCharts!$A674+$A$11,0,1,1)</f>
        <v>41540</v>
      </c>
      <c r="C674" s="3">
        <f ca="1">OFFSET(InputPriceData!G$15,CalculationsAndCharts!$A674+$A$11,IF($C$7,8,0),1,1)</f>
        <v>104616500</v>
      </c>
      <c r="D674" s="4">
        <f ca="1">OFFSET(InputPriceData!C$15,CalculationsAndCharts!$A674+$A$11,IF($C$7,8,0),1,1)</f>
        <v>162.12</v>
      </c>
      <c r="E674" s="4">
        <f ca="1">OFFSET(InputPriceData!D$15,CalculationsAndCharts!$A674+$A$11,IF($C$7,8,0),1,1)</f>
        <v>162.27000000000001</v>
      </c>
      <c r="F674" s="4">
        <f ca="1">OFFSET(InputPriceData!E$15,CalculationsAndCharts!$A674+$A$11,IF($C$7,8,0),1,1)</f>
        <v>161.07</v>
      </c>
      <c r="G674" s="4">
        <f ca="1">OFFSET(InputPriceData!F$15,CalculationsAndCharts!$A674+$A$11,IF($C$7,8,0),1,1)</f>
        <v>161.59</v>
      </c>
      <c r="H674" s="342">
        <f t="shared" ref="H674:H737" ca="1" si="82">IF($A674&gt;$A$8,0,IF($A674=$A$8,$G674,$C$16*$G674+$D$16*H675))</f>
        <v>160.52886206410849</v>
      </c>
      <c r="I674" s="342">
        <f t="shared" ref="I674:I737" ca="1" si="83">IF($A674&gt;$A$8,0,IF($A674=$A$8,$G674,$C$17*$G674+$D$17*I675))</f>
        <v>159.80438757486249</v>
      </c>
      <c r="J674" s="340">
        <f t="shared" ref="J674:J737" ca="1" si="84" xml:space="preserve"> ($C$16 - $C$17)*$G674 + ($C$17*$D$16 - $C$16*$D$17)*$G675 + ($D$16 + $D$17)*J675 - $D$16*$D$17*J676</f>
        <v>0.72447448924600033</v>
      </c>
      <c r="K674" s="170">
        <f t="shared" ca="1" si="80"/>
        <v>0.52486328556825301</v>
      </c>
      <c r="L674" s="341">
        <f t="shared" ca="1" si="81"/>
        <v>0.66723359000964366</v>
      </c>
      <c r="M674" s="341">
        <f t="shared" ref="M674:M737" ca="1" si="85">-L674</f>
        <v>-0.66723359000964366</v>
      </c>
      <c r="N674" s="170"/>
      <c r="O674" s="340"/>
      <c r="P674" s="3" t="e">
        <f t="shared" ref="P674:P737" ca="1" si="86">IF(G674&gt;=D674,C674,NA())</f>
        <v>#N/A</v>
      </c>
      <c r="Q674" s="3">
        <f t="shared" ref="Q674:Q737" ca="1" si="87">IF(G674&lt;D674,C674,NA())</f>
        <v>104616500</v>
      </c>
      <c r="S674" s="99"/>
      <c r="T674" s="350"/>
      <c r="U674" s="350"/>
      <c r="V674" s="349"/>
      <c r="W674" s="313"/>
      <c r="X674" s="302"/>
      <c r="Y674" s="211"/>
      <c r="Z674" s="320"/>
      <c r="AA674" s="246"/>
      <c r="AB674" s="125"/>
      <c r="AC674" s="125"/>
      <c r="AD674" s="125"/>
      <c r="AE674" s="125"/>
      <c r="AF674" s="125"/>
      <c r="AG674" s="125"/>
      <c r="AH674" s="125"/>
      <c r="AJ674" s="125"/>
      <c r="AK674" s="125"/>
      <c r="AM674" s="246"/>
      <c r="AO674" s="246"/>
      <c r="AP674" s="211"/>
      <c r="AQ674" s="211"/>
      <c r="AR674" s="199"/>
      <c r="AT674" s="225"/>
      <c r="AU674" s="225"/>
      <c r="AV674" s="225"/>
      <c r="AW674" s="99"/>
      <c r="AX674" s="199"/>
      <c r="AY674" s="199"/>
      <c r="AZ674" s="37"/>
      <c r="BA674" s="123"/>
      <c r="BB674" s="211"/>
      <c r="BC674" s="211"/>
      <c r="BD674" s="216"/>
      <c r="BE674" s="216"/>
      <c r="BF674" s="101"/>
      <c r="BG674" s="101"/>
      <c r="BH674" s="99"/>
    </row>
    <row r="675" spans="1:60" x14ac:dyDescent="0.25">
      <c r="A675">
        <v>643</v>
      </c>
      <c r="B675" s="61">
        <f ca="1">OFFSET(InputPriceData!B$15,CalculationsAndCharts!$A675+$A$11,0,1,1)</f>
        <v>41537</v>
      </c>
      <c r="C675" s="3">
        <f ca="1">OFFSET(InputPriceData!G$15,CalculationsAndCharts!$A675+$A$11,IF($C$7,8,0),1,1)</f>
        <v>132867100</v>
      </c>
      <c r="D675" s="4">
        <f ca="1">OFFSET(InputPriceData!C$15,CalculationsAndCharts!$A675+$A$11,IF($C$7,8,0),1,1)</f>
        <v>163.87</v>
      </c>
      <c r="E675" s="4">
        <f ca="1">OFFSET(InputPriceData!D$15,CalculationsAndCharts!$A675+$A$11,IF($C$7,8,0),1,1)</f>
        <v>163.87</v>
      </c>
      <c r="F675" s="4">
        <f ca="1">OFFSET(InputPriceData!E$15,CalculationsAndCharts!$A675+$A$11,IF($C$7,8,0),1,1)</f>
        <v>162.21</v>
      </c>
      <c r="G675" s="4">
        <f ca="1">OFFSET(InputPriceData!F$15,CalculationsAndCharts!$A675+$A$11,IF($C$7,8,0),1,1)</f>
        <v>162.34</v>
      </c>
      <c r="H675" s="342">
        <f t="shared" ca="1" si="82"/>
        <v>160.37727093040974</v>
      </c>
      <c r="I675" s="342">
        <f t="shared" ca="1" si="83"/>
        <v>159.64205917257726</v>
      </c>
      <c r="J675" s="340">
        <f t="shared" ca="1" si="84"/>
        <v>0.73521175783244286</v>
      </c>
      <c r="K675" s="170">
        <f t="shared" ca="1" si="80"/>
        <v>0.54053632885507064</v>
      </c>
      <c r="L675" s="341">
        <f t="shared" ca="1" si="81"/>
        <v>0.66377372284683256</v>
      </c>
      <c r="M675" s="341">
        <f t="shared" ca="1" si="85"/>
        <v>-0.66377372284683256</v>
      </c>
      <c r="N675" s="170"/>
      <c r="O675" s="340"/>
      <c r="P675" s="3" t="e">
        <f t="shared" ca="1" si="86"/>
        <v>#N/A</v>
      </c>
      <c r="Q675" s="3">
        <f t="shared" ca="1" si="87"/>
        <v>132867100</v>
      </c>
      <c r="S675" s="99"/>
      <c r="T675" s="350"/>
      <c r="U675" s="350"/>
      <c r="V675" s="349"/>
      <c r="W675" s="313"/>
      <c r="X675" s="302"/>
      <c r="Y675" s="211"/>
      <c r="Z675" s="320"/>
      <c r="AA675" s="246"/>
      <c r="AB675" s="125"/>
      <c r="AC675" s="125"/>
      <c r="AD675" s="125"/>
      <c r="AE675" s="125"/>
      <c r="AF675" s="125"/>
      <c r="AG675" s="125"/>
      <c r="AH675" s="125"/>
      <c r="AJ675" s="125"/>
      <c r="AK675" s="125"/>
      <c r="AM675" s="246"/>
      <c r="AO675" s="246"/>
      <c r="AP675" s="211"/>
      <c r="AQ675" s="211"/>
      <c r="AR675" s="199"/>
      <c r="AT675" s="225"/>
      <c r="AU675" s="225"/>
      <c r="AV675" s="225"/>
      <c r="AW675" s="99"/>
      <c r="AX675" s="199"/>
      <c r="AY675" s="199"/>
      <c r="AZ675" s="37"/>
      <c r="BA675" s="123"/>
      <c r="BB675" s="211"/>
      <c r="BC675" s="211"/>
      <c r="BD675" s="216"/>
      <c r="BE675" s="216"/>
      <c r="BF675" s="101"/>
      <c r="BG675" s="101"/>
      <c r="BH675" s="99"/>
    </row>
    <row r="676" spans="1:60" x14ac:dyDescent="0.25">
      <c r="A676">
        <v>644</v>
      </c>
      <c r="B676" s="61">
        <f ca="1">OFFSET(InputPriceData!B$15,CalculationsAndCharts!$A676+$A$11,0,1,1)</f>
        <v>41536</v>
      </c>
      <c r="C676" s="3">
        <f ca="1">OFFSET(InputPriceData!G$15,CalculationsAndCharts!$A676+$A$11,IF($C$7,8,0),1,1)</f>
        <v>146616900</v>
      </c>
      <c r="D676" s="4">
        <f ca="1">OFFSET(InputPriceData!C$15,CalculationsAndCharts!$A676+$A$11,IF($C$7,8,0),1,1)</f>
        <v>164.2</v>
      </c>
      <c r="E676" s="4">
        <f ca="1">OFFSET(InputPriceData!D$15,CalculationsAndCharts!$A676+$A$11,IF($C$7,8,0),1,1)</f>
        <v>164.28</v>
      </c>
      <c r="F676" s="4">
        <f ca="1">OFFSET(InputPriceData!E$15,CalculationsAndCharts!$A676+$A$11,IF($C$7,8,0),1,1)</f>
        <v>163.32</v>
      </c>
      <c r="G676" s="4">
        <f ca="1">OFFSET(InputPriceData!F$15,CalculationsAndCharts!$A676+$A$11,IF($C$7,8,0),1,1)</f>
        <v>163.47999999999999</v>
      </c>
      <c r="H676" s="342">
        <f t="shared" ca="1" si="82"/>
        <v>160.09688106332541</v>
      </c>
      <c r="I676" s="342">
        <f t="shared" ca="1" si="83"/>
        <v>159.39679182462973</v>
      </c>
      <c r="J676" s="340">
        <f t="shared" ca="1" si="84"/>
        <v>0.70008923869563811</v>
      </c>
      <c r="K676" s="170">
        <f t="shared" ca="1" si="80"/>
        <v>0.49012494213743812</v>
      </c>
      <c r="L676" s="341">
        <f t="shared" ca="1" si="81"/>
        <v>0.65803635703971097</v>
      </c>
      <c r="M676" s="341">
        <f t="shared" ca="1" si="85"/>
        <v>-0.65803635703971097</v>
      </c>
      <c r="N676" s="170"/>
      <c r="O676" s="340"/>
      <c r="P676" s="3" t="e">
        <f t="shared" ca="1" si="86"/>
        <v>#N/A</v>
      </c>
      <c r="Q676" s="3">
        <f t="shared" ca="1" si="87"/>
        <v>146616900</v>
      </c>
      <c r="S676" s="99"/>
      <c r="T676" s="350"/>
      <c r="U676" s="350"/>
      <c r="V676" s="349"/>
      <c r="W676" s="313"/>
      <c r="X676" s="302"/>
      <c r="Y676" s="211"/>
      <c r="Z676" s="320"/>
      <c r="AA676" s="246"/>
      <c r="AB676" s="125"/>
      <c r="AC676" s="125"/>
      <c r="AD676" s="125"/>
      <c r="AE676" s="125"/>
      <c r="AF676" s="125"/>
      <c r="AG676" s="125"/>
      <c r="AH676" s="125"/>
      <c r="AJ676" s="125"/>
      <c r="AK676" s="125"/>
      <c r="AM676" s="246"/>
      <c r="AO676" s="246"/>
      <c r="AP676" s="211"/>
      <c r="AQ676" s="211"/>
      <c r="AR676" s="199"/>
      <c r="AT676" s="225"/>
      <c r="AU676" s="225"/>
      <c r="AV676" s="225"/>
      <c r="AW676" s="99"/>
      <c r="AX676" s="199"/>
      <c r="AY676" s="199"/>
      <c r="AZ676" s="37"/>
      <c r="BA676" s="123"/>
      <c r="BB676" s="211"/>
      <c r="BC676" s="211"/>
      <c r="BD676" s="216"/>
      <c r="BE676" s="216"/>
      <c r="BF676" s="101"/>
      <c r="BG676" s="101"/>
      <c r="BH676" s="99"/>
    </row>
    <row r="677" spans="1:60" x14ac:dyDescent="0.25">
      <c r="A677">
        <v>645</v>
      </c>
      <c r="B677" s="61">
        <f ca="1">OFFSET(InputPriceData!B$15,CalculationsAndCharts!$A677+$A$11,0,1,1)</f>
        <v>41535</v>
      </c>
      <c r="C677" s="3">
        <f ca="1">OFFSET(InputPriceData!G$15,CalculationsAndCharts!$A677+$A$11,IF($C$7,8,0),1,1)</f>
        <v>203460600</v>
      </c>
      <c r="D677" s="4">
        <f ca="1">OFFSET(InputPriceData!C$15,CalculationsAndCharts!$A677+$A$11,IF($C$7,8,0),1,1)</f>
        <v>161.83000000000001</v>
      </c>
      <c r="E677" s="4">
        <f ca="1">OFFSET(InputPriceData!D$15,CalculationsAndCharts!$A677+$A$11,IF($C$7,8,0),1,1)</f>
        <v>164.2</v>
      </c>
      <c r="F677" s="4">
        <f ca="1">OFFSET(InputPriceData!E$15,CalculationsAndCharts!$A677+$A$11,IF($C$7,8,0),1,1)</f>
        <v>161.41999999999999</v>
      </c>
      <c r="G677" s="4">
        <f ca="1">OFFSET(InputPriceData!F$15,CalculationsAndCharts!$A677+$A$11,IF($C$7,8,0),1,1)</f>
        <v>163.76</v>
      </c>
      <c r="H677" s="342">
        <f t="shared" ca="1" si="82"/>
        <v>159.61357835808619</v>
      </c>
      <c r="I677" s="342">
        <f t="shared" ca="1" si="83"/>
        <v>159.02559108141426</v>
      </c>
      <c r="J677" s="340">
        <f t="shared" ca="1" si="84"/>
        <v>0.58798727667188666</v>
      </c>
      <c r="K677" s="170">
        <f t="shared" ca="1" si="80"/>
        <v>0.34572903752802181</v>
      </c>
      <c r="L677" s="341">
        <f t="shared" ca="1" si="81"/>
        <v>0.6513140409775815</v>
      </c>
      <c r="M677" s="341">
        <f t="shared" ca="1" si="85"/>
        <v>-0.6513140409775815</v>
      </c>
      <c r="N677" s="170"/>
      <c r="O677" s="340"/>
      <c r="P677" s="3">
        <f t="shared" ca="1" si="86"/>
        <v>203460600</v>
      </c>
      <c r="Q677" s="3" t="e">
        <f t="shared" ca="1" si="87"/>
        <v>#N/A</v>
      </c>
      <c r="S677" s="99"/>
      <c r="T677" s="350"/>
      <c r="U677" s="350"/>
      <c r="V677" s="349"/>
      <c r="W677" s="313"/>
      <c r="X677" s="302"/>
      <c r="Y677" s="211"/>
      <c r="Z677" s="320"/>
      <c r="AA677" s="246"/>
      <c r="AB677" s="125"/>
      <c r="AC677" s="125"/>
      <c r="AD677" s="125"/>
      <c r="AE677" s="125"/>
      <c r="AF677" s="125"/>
      <c r="AG677" s="125"/>
      <c r="AH677" s="125"/>
      <c r="AJ677" s="125"/>
      <c r="AK677" s="125"/>
      <c r="AM677" s="246"/>
      <c r="AO677" s="246"/>
      <c r="AP677" s="211"/>
      <c r="AQ677" s="211"/>
      <c r="AR677" s="199"/>
      <c r="AT677" s="225"/>
      <c r="AU677" s="225"/>
      <c r="AV677" s="225"/>
      <c r="AW677" s="99"/>
      <c r="AX677" s="199"/>
      <c r="AY677" s="199"/>
      <c r="AZ677" s="37"/>
      <c r="BA677" s="123"/>
      <c r="BB677" s="211"/>
      <c r="BC677" s="211"/>
      <c r="BD677" s="216"/>
      <c r="BE677" s="216"/>
      <c r="BF677" s="101"/>
      <c r="BG677" s="101"/>
      <c r="BH677" s="99"/>
    </row>
    <row r="678" spans="1:60" x14ac:dyDescent="0.25">
      <c r="A678">
        <v>646</v>
      </c>
      <c r="B678" s="61">
        <f ca="1">OFFSET(InputPriceData!B$15,CalculationsAndCharts!$A678+$A$11,0,1,1)</f>
        <v>41534</v>
      </c>
      <c r="C678" s="3">
        <f ca="1">OFFSET(InputPriceData!G$15,CalculationsAndCharts!$A678+$A$11,IF($C$7,8,0),1,1)</f>
        <v>82523300</v>
      </c>
      <c r="D678" s="4">
        <f ca="1">OFFSET(InputPriceData!C$15,CalculationsAndCharts!$A678+$A$11,IF($C$7,8,0),1,1)</f>
        <v>161.31</v>
      </c>
      <c r="E678" s="4">
        <f ca="1">OFFSET(InputPriceData!D$15,CalculationsAndCharts!$A678+$A$11,IF($C$7,8,0),1,1)</f>
        <v>161.91999999999999</v>
      </c>
      <c r="F678" s="4">
        <f ca="1">OFFSET(InputPriceData!E$15,CalculationsAndCharts!$A678+$A$11,IF($C$7,8,0),1,1)</f>
        <v>161.31</v>
      </c>
      <c r="G678" s="4">
        <f ca="1">OFFSET(InputPriceData!F$15,CalculationsAndCharts!$A678+$A$11,IF($C$7,8,0),1,1)</f>
        <v>161.88</v>
      </c>
      <c r="H678" s="342">
        <f t="shared" ca="1" si="82"/>
        <v>159.02123240924135</v>
      </c>
      <c r="I678" s="342">
        <f t="shared" ca="1" si="83"/>
        <v>158.59519027063374</v>
      </c>
      <c r="J678" s="340">
        <f t="shared" ca="1" si="84"/>
        <v>0.42604213860757439</v>
      </c>
      <c r="K678" s="170">
        <f t="shared" ca="1" si="80"/>
        <v>0.18151190386931562</v>
      </c>
      <c r="L678" s="341">
        <f t="shared" ca="1" si="81"/>
        <v>0.64616960710689053</v>
      </c>
      <c r="M678" s="341">
        <f t="shared" ca="1" si="85"/>
        <v>-0.64616960710689053</v>
      </c>
      <c r="N678" s="170"/>
      <c r="O678" s="340"/>
      <c r="P678" s="3">
        <f t="shared" ca="1" si="86"/>
        <v>82523300</v>
      </c>
      <c r="Q678" s="3" t="e">
        <f t="shared" ca="1" si="87"/>
        <v>#N/A</v>
      </c>
      <c r="S678" s="99"/>
      <c r="T678" s="350"/>
      <c r="U678" s="350"/>
      <c r="V678" s="349"/>
      <c r="W678" s="313"/>
      <c r="X678" s="302"/>
      <c r="Y678" s="211"/>
      <c r="Z678" s="320"/>
      <c r="AA678" s="246"/>
      <c r="AB678" s="125"/>
      <c r="AC678" s="125"/>
      <c r="AD678" s="125"/>
      <c r="AE678" s="125"/>
      <c r="AF678" s="125"/>
      <c r="AG678" s="125"/>
      <c r="AH678" s="125"/>
      <c r="AJ678" s="125"/>
      <c r="AK678" s="125"/>
      <c r="AM678" s="246"/>
      <c r="AO678" s="246"/>
      <c r="AP678" s="211"/>
      <c r="AQ678" s="211"/>
      <c r="AR678" s="199"/>
      <c r="AT678" s="225"/>
      <c r="AU678" s="225"/>
      <c r="AV678" s="225"/>
      <c r="AW678" s="99"/>
      <c r="AX678" s="199"/>
      <c r="AY678" s="199"/>
      <c r="AZ678" s="37"/>
      <c r="BA678" s="123"/>
      <c r="BB678" s="211"/>
      <c r="BC678" s="211"/>
      <c r="BD678" s="216"/>
      <c r="BE678" s="216"/>
      <c r="BF678" s="101"/>
      <c r="BG678" s="101"/>
      <c r="BH678" s="99"/>
    </row>
    <row r="679" spans="1:60" x14ac:dyDescent="0.25">
      <c r="A679">
        <v>647</v>
      </c>
      <c r="B679" s="61">
        <f ca="1">OFFSET(InputPriceData!B$15,CalculationsAndCharts!$A679+$A$11,0,1,1)</f>
        <v>41533</v>
      </c>
      <c r="C679" s="3">
        <f ca="1">OFFSET(InputPriceData!G$15,CalculationsAndCharts!$A679+$A$11,IF($C$7,8,0),1,1)</f>
        <v>106299200</v>
      </c>
      <c r="D679" s="4">
        <f ca="1">OFFSET(InputPriceData!C$15,CalculationsAndCharts!$A679+$A$11,IF($C$7,8,0),1,1)</f>
        <v>161.97</v>
      </c>
      <c r="E679" s="4">
        <f ca="1">OFFSET(InputPriceData!D$15,CalculationsAndCharts!$A679+$A$11,IF($C$7,8,0),1,1)</f>
        <v>162.04</v>
      </c>
      <c r="F679" s="4">
        <f ca="1">OFFSET(InputPriceData!E$15,CalculationsAndCharts!$A679+$A$11,IF($C$7,8,0),1,1)</f>
        <v>160.91</v>
      </c>
      <c r="G679" s="4">
        <f ca="1">OFFSET(InputPriceData!F$15,CalculationsAndCharts!$A679+$A$11,IF($C$7,8,0),1,1)</f>
        <v>161.16</v>
      </c>
      <c r="H679" s="342">
        <f t="shared" ca="1" si="82"/>
        <v>158.61283703913298</v>
      </c>
      <c r="I679" s="342">
        <f t="shared" ca="1" si="83"/>
        <v>158.29657120432771</v>
      </c>
      <c r="J679" s="340">
        <f t="shared" ca="1" si="84"/>
        <v>0.31626583480521636</v>
      </c>
      <c r="K679" s="170">
        <f t="shared" ca="1" si="80"/>
        <v>0.10002407826504041</v>
      </c>
      <c r="L679" s="341">
        <f t="shared" ca="1" si="81"/>
        <v>0.64336953976105915</v>
      </c>
      <c r="M679" s="341">
        <f t="shared" ca="1" si="85"/>
        <v>-0.64336953976105915</v>
      </c>
      <c r="N679" s="170"/>
      <c r="O679" s="340"/>
      <c r="P679" s="3" t="e">
        <f t="shared" ca="1" si="86"/>
        <v>#N/A</v>
      </c>
      <c r="Q679" s="3">
        <f t="shared" ca="1" si="87"/>
        <v>106299200</v>
      </c>
      <c r="S679" s="99"/>
      <c r="T679" s="350"/>
      <c r="U679" s="350"/>
      <c r="V679" s="349"/>
      <c r="W679" s="313"/>
      <c r="X679" s="302"/>
      <c r="Y679" s="211"/>
      <c r="Z679" s="320"/>
      <c r="AA679" s="246"/>
      <c r="AB679" s="125"/>
      <c r="AC679" s="125"/>
      <c r="AD679" s="125"/>
      <c r="AE679" s="125"/>
      <c r="AF679" s="125"/>
      <c r="AG679" s="125"/>
      <c r="AH679" s="125"/>
      <c r="AJ679" s="125"/>
      <c r="AK679" s="125"/>
      <c r="AM679" s="246"/>
      <c r="AO679" s="246"/>
      <c r="AP679" s="211"/>
      <c r="AQ679" s="211"/>
      <c r="AR679" s="199"/>
      <c r="AT679" s="225"/>
      <c r="AU679" s="225"/>
      <c r="AV679" s="225"/>
      <c r="AW679" s="99"/>
      <c r="AX679" s="199"/>
      <c r="AY679" s="199"/>
      <c r="AZ679" s="37"/>
      <c r="BA679" s="123"/>
      <c r="BB679" s="211"/>
      <c r="BC679" s="211"/>
      <c r="BD679" s="216"/>
      <c r="BE679" s="216"/>
      <c r="BF679" s="101"/>
      <c r="BG679" s="101"/>
      <c r="BH679" s="99"/>
    </row>
    <row r="680" spans="1:60" x14ac:dyDescent="0.25">
      <c r="A680">
        <v>648</v>
      </c>
      <c r="B680" s="61">
        <f ca="1">OFFSET(InputPriceData!B$15,CalculationsAndCharts!$A680+$A$11,0,1,1)</f>
        <v>41530</v>
      </c>
      <c r="C680" s="3">
        <f ca="1">OFFSET(InputPriceData!G$15,CalculationsAndCharts!$A680+$A$11,IF($C$7,8,0),1,1)</f>
        <v>72727800</v>
      </c>
      <c r="D680" s="4">
        <f ca="1">OFFSET(InputPriceData!C$15,CalculationsAndCharts!$A680+$A$11,IF($C$7,8,0),1,1)</f>
        <v>160.05000000000001</v>
      </c>
      <c r="E680" s="4">
        <f ca="1">OFFSET(InputPriceData!D$15,CalculationsAndCharts!$A680+$A$11,IF($C$7,8,0),1,1)</f>
        <v>160.36000000000001</v>
      </c>
      <c r="F680" s="4">
        <f ca="1">OFFSET(InputPriceData!E$15,CalculationsAndCharts!$A680+$A$11,IF($C$7,8,0),1,1)</f>
        <v>159.68</v>
      </c>
      <c r="G680" s="4">
        <f ca="1">OFFSET(InputPriceData!F$15,CalculationsAndCharts!$A680+$A$11,IF($C$7,8,0),1,1)</f>
        <v>160.24</v>
      </c>
      <c r="H680" s="342">
        <f t="shared" ca="1" si="82"/>
        <v>158.24895661615196</v>
      </c>
      <c r="I680" s="342">
        <f t="shared" ca="1" si="83"/>
        <v>158.03625949563022</v>
      </c>
      <c r="J680" s="340">
        <f t="shared" ca="1" si="84"/>
        <v>0.21269712052168954</v>
      </c>
      <c r="K680" s="170">
        <f t="shared" ca="1" si="80"/>
        <v>4.5240065078218129E-2</v>
      </c>
      <c r="L680" s="341">
        <f t="shared" ca="1" si="81"/>
        <v>0.64215641948631341</v>
      </c>
      <c r="M680" s="341">
        <f t="shared" ca="1" si="85"/>
        <v>-0.64215641948631341</v>
      </c>
      <c r="N680" s="170"/>
      <c r="O680" s="340"/>
      <c r="P680" s="3">
        <f t="shared" ca="1" si="86"/>
        <v>72727800</v>
      </c>
      <c r="Q680" s="3" t="e">
        <f t="shared" ca="1" si="87"/>
        <v>#N/A</v>
      </c>
      <c r="S680" s="99"/>
      <c r="T680" s="350"/>
      <c r="U680" s="350"/>
      <c r="V680" s="349"/>
      <c r="W680" s="313"/>
      <c r="X680" s="302"/>
      <c r="Y680" s="211"/>
      <c r="Z680" s="320"/>
      <c r="AA680" s="246"/>
      <c r="AB680" s="125"/>
      <c r="AC680" s="125"/>
      <c r="AD680" s="125"/>
      <c r="AE680" s="125"/>
      <c r="AF680" s="125"/>
      <c r="AG680" s="125"/>
      <c r="AH680" s="125"/>
      <c r="AJ680" s="125"/>
      <c r="AK680" s="125"/>
      <c r="AM680" s="246"/>
      <c r="AO680" s="246"/>
      <c r="AP680" s="211"/>
      <c r="AQ680" s="211"/>
      <c r="AR680" s="199"/>
      <c r="AT680" s="225"/>
      <c r="AU680" s="225"/>
      <c r="AV680" s="225"/>
      <c r="AW680" s="99"/>
      <c r="AX680" s="199"/>
      <c r="AY680" s="199"/>
      <c r="AZ680" s="37"/>
      <c r="BA680" s="123"/>
      <c r="BB680" s="211"/>
      <c r="BC680" s="211"/>
      <c r="BD680" s="216"/>
      <c r="BE680" s="216"/>
      <c r="BF680" s="101"/>
      <c r="BG680" s="101"/>
      <c r="BH680" s="99"/>
    </row>
    <row r="681" spans="1:60" x14ac:dyDescent="0.25">
      <c r="A681">
        <v>649</v>
      </c>
      <c r="B681" s="61">
        <f ca="1">OFFSET(InputPriceData!B$15,CalculationsAndCharts!$A681+$A$11,0,1,1)</f>
        <v>41529</v>
      </c>
      <c r="C681" s="3">
        <f ca="1">OFFSET(InputPriceData!G$15,CalculationsAndCharts!$A681+$A$11,IF($C$7,8,0),1,1)</f>
        <v>83209000</v>
      </c>
      <c r="D681" s="4">
        <f ca="1">OFFSET(InputPriceData!C$15,CalculationsAndCharts!$A681+$A$11,IF($C$7,8,0),1,1)</f>
        <v>160.25</v>
      </c>
      <c r="E681" s="4">
        <f ca="1">OFFSET(InputPriceData!D$15,CalculationsAndCharts!$A681+$A$11,IF($C$7,8,0),1,1)</f>
        <v>160.44999999999999</v>
      </c>
      <c r="F681" s="4">
        <f ca="1">OFFSET(InputPriceData!E$15,CalculationsAndCharts!$A681+$A$11,IF($C$7,8,0),1,1)</f>
        <v>159.66</v>
      </c>
      <c r="G681" s="4">
        <f ca="1">OFFSET(InputPriceData!F$15,CalculationsAndCharts!$A681+$A$11,IF($C$7,8,0),1,1)</f>
        <v>159.88</v>
      </c>
      <c r="H681" s="342">
        <f t="shared" ca="1" si="82"/>
        <v>157.96452184703082</v>
      </c>
      <c r="I681" s="342">
        <f t="shared" ca="1" si="83"/>
        <v>157.83591944977843</v>
      </c>
      <c r="J681" s="340">
        <f t="shared" ca="1" si="84"/>
        <v>0.12860239725233516</v>
      </c>
      <c r="K681" s="170">
        <f t="shared" ca="1" si="80"/>
        <v>1.653857657904742E-2</v>
      </c>
      <c r="L681" s="341">
        <f t="shared" ca="1" si="81"/>
        <v>0.64240274625604354</v>
      </c>
      <c r="M681" s="341">
        <f t="shared" ca="1" si="85"/>
        <v>-0.64240274625604354</v>
      </c>
      <c r="N681" s="170"/>
      <c r="O681" s="340"/>
      <c r="P681" s="3" t="e">
        <f t="shared" ca="1" si="86"/>
        <v>#N/A</v>
      </c>
      <c r="Q681" s="3">
        <f t="shared" ca="1" si="87"/>
        <v>83209000</v>
      </c>
      <c r="S681" s="99"/>
      <c r="T681" s="350"/>
      <c r="U681" s="350"/>
      <c r="V681" s="349"/>
      <c r="W681" s="313"/>
      <c r="X681" s="302"/>
      <c r="Y681" s="211"/>
      <c r="Z681" s="320"/>
      <c r="AA681" s="246"/>
      <c r="AB681" s="125"/>
      <c r="AC681" s="125"/>
      <c r="AD681" s="125"/>
      <c r="AE681" s="125"/>
      <c r="AF681" s="125"/>
      <c r="AG681" s="125"/>
      <c r="AH681" s="125"/>
      <c r="AJ681" s="125"/>
      <c r="AK681" s="125"/>
      <c r="AM681" s="246"/>
      <c r="AO681" s="246"/>
      <c r="AP681" s="211"/>
      <c r="AQ681" s="211"/>
      <c r="AR681" s="199"/>
      <c r="AT681" s="225"/>
      <c r="AU681" s="225"/>
      <c r="AV681" s="225"/>
      <c r="AW681" s="99"/>
      <c r="AX681" s="199"/>
      <c r="AY681" s="199"/>
      <c r="AZ681" s="37"/>
      <c r="BA681" s="123"/>
      <c r="BB681" s="211"/>
      <c r="BC681" s="211"/>
      <c r="BD681" s="216"/>
      <c r="BE681" s="216"/>
      <c r="BF681" s="101"/>
      <c r="BG681" s="101"/>
      <c r="BH681" s="99"/>
    </row>
    <row r="682" spans="1:60" x14ac:dyDescent="0.25">
      <c r="A682">
        <v>650</v>
      </c>
      <c r="B682" s="61">
        <f ca="1">OFFSET(InputPriceData!B$15,CalculationsAndCharts!$A682+$A$11,0,1,1)</f>
        <v>41528</v>
      </c>
      <c r="C682" s="3">
        <f ca="1">OFFSET(InputPriceData!G$15,CalculationsAndCharts!$A682+$A$11,IF($C$7,8,0),1,1)</f>
        <v>94545900</v>
      </c>
      <c r="D682" s="4">
        <f ca="1">OFFSET(InputPriceData!C$15,CalculationsAndCharts!$A682+$A$11,IF($C$7,8,0),1,1)</f>
        <v>159.58000000000001</v>
      </c>
      <c r="E682" s="4">
        <f ca="1">OFFSET(InputPriceData!D$15,CalculationsAndCharts!$A682+$A$11,IF($C$7,8,0),1,1)</f>
        <v>160.30000000000001</v>
      </c>
      <c r="F682" s="4">
        <f ca="1">OFFSET(InputPriceData!E$15,CalculationsAndCharts!$A682+$A$11,IF($C$7,8,0),1,1)</f>
        <v>159.31</v>
      </c>
      <c r="G682" s="4">
        <f ca="1">OFFSET(InputPriceData!F$15,CalculationsAndCharts!$A682+$A$11,IF($C$7,8,0),1,1)</f>
        <v>160.30000000000001</v>
      </c>
      <c r="H682" s="342">
        <f t="shared" ca="1" si="82"/>
        <v>157.69088211089237</v>
      </c>
      <c r="I682" s="342">
        <f t="shared" ca="1" si="83"/>
        <v>157.65009394521286</v>
      </c>
      <c r="J682" s="340">
        <f t="shared" ca="1" si="84"/>
        <v>4.0788165679474075E-2</v>
      </c>
      <c r="K682" s="170">
        <f t="shared" ca="1" si="80"/>
        <v>1.6636744594962268E-3</v>
      </c>
      <c r="L682" s="341">
        <f t="shared" ca="1" si="81"/>
        <v>0.64337486461825799</v>
      </c>
      <c r="M682" s="341">
        <f t="shared" ca="1" si="85"/>
        <v>-0.64337486461825799</v>
      </c>
      <c r="N682" s="170"/>
      <c r="O682" s="340"/>
      <c r="P682" s="3">
        <f t="shared" ca="1" si="86"/>
        <v>94545900</v>
      </c>
      <c r="Q682" s="3" t="e">
        <f t="shared" ca="1" si="87"/>
        <v>#N/A</v>
      </c>
      <c r="S682" s="99"/>
      <c r="T682" s="350"/>
      <c r="U682" s="350"/>
      <c r="V682" s="349"/>
      <c r="W682" s="313"/>
      <c r="X682" s="302"/>
      <c r="Y682" s="211"/>
      <c r="Z682" s="320"/>
      <c r="AA682" s="246"/>
      <c r="AB682" s="125"/>
      <c r="AC682" s="125"/>
      <c r="AD682" s="125"/>
      <c r="AE682" s="125"/>
      <c r="AF682" s="125"/>
      <c r="AG682" s="125"/>
      <c r="AH682" s="125"/>
      <c r="AJ682" s="125"/>
      <c r="AK682" s="125"/>
      <c r="AM682" s="246"/>
      <c r="AO682" s="246"/>
      <c r="AP682" s="211"/>
      <c r="AQ682" s="211"/>
      <c r="AR682" s="199"/>
      <c r="AT682" s="225"/>
      <c r="AU682" s="225"/>
      <c r="AV682" s="225"/>
      <c r="AW682" s="99"/>
      <c r="AX682" s="199"/>
      <c r="AY682" s="199"/>
      <c r="AZ682" s="37"/>
      <c r="BA682" s="123"/>
      <c r="BB682" s="211"/>
      <c r="BC682" s="211"/>
      <c r="BD682" s="216"/>
      <c r="BE682" s="216"/>
      <c r="BF682" s="101"/>
      <c r="BG682" s="101"/>
      <c r="BH682" s="99"/>
    </row>
    <row r="683" spans="1:60" x14ac:dyDescent="0.25">
      <c r="A683">
        <v>651</v>
      </c>
      <c r="B683" s="61">
        <f ca="1">OFFSET(InputPriceData!B$15,CalculationsAndCharts!$A683+$A$11,0,1,1)</f>
        <v>41527</v>
      </c>
      <c r="C683" s="3">
        <f ca="1">OFFSET(InputPriceData!G$15,CalculationsAndCharts!$A683+$A$11,IF($C$7,8,0),1,1)</f>
        <v>105847200</v>
      </c>
      <c r="D683" s="4">
        <f ca="1">OFFSET(InputPriceData!C$15,CalculationsAndCharts!$A683+$A$11,IF($C$7,8,0),1,1)</f>
        <v>159.58000000000001</v>
      </c>
      <c r="E683" s="4">
        <f ca="1">OFFSET(InputPriceData!D$15,CalculationsAndCharts!$A683+$A$11,IF($C$7,8,0),1,1)</f>
        <v>159.83000000000001</v>
      </c>
      <c r="F683" s="4">
        <f ca="1">OFFSET(InputPriceData!E$15,CalculationsAndCharts!$A683+$A$11,IF($C$7,8,0),1,1)</f>
        <v>159.22</v>
      </c>
      <c r="G683" s="4">
        <f ca="1">OFFSET(InputPriceData!F$15,CalculationsAndCharts!$A683+$A$11,IF($C$7,8,0),1,1)</f>
        <v>159.80000000000001</v>
      </c>
      <c r="H683" s="342">
        <f t="shared" ca="1" si="82"/>
        <v>157.31815098387699</v>
      </c>
      <c r="I683" s="342">
        <f t="shared" ca="1" si="83"/>
        <v>157.40919339477765</v>
      </c>
      <c r="J683" s="340">
        <f t="shared" ca="1" si="84"/>
        <v>-9.1042410900710746E-2</v>
      </c>
      <c r="K683" s="170">
        <f t="shared" ca="1" si="80"/>
        <v>8.2887205826138542E-3</v>
      </c>
      <c r="L683" s="341">
        <f t="shared" ca="1" si="81"/>
        <v>0.64490187681333644</v>
      </c>
      <c r="M683" s="341">
        <f t="shared" ca="1" si="85"/>
        <v>-0.64490187681333644</v>
      </c>
      <c r="N683" s="170"/>
      <c r="O683" s="340"/>
      <c r="P683" s="3">
        <f t="shared" ca="1" si="86"/>
        <v>105847200</v>
      </c>
      <c r="Q683" s="3" t="e">
        <f t="shared" ca="1" si="87"/>
        <v>#N/A</v>
      </c>
      <c r="S683" s="99"/>
      <c r="T683" s="350"/>
      <c r="U683" s="350"/>
      <c r="V683" s="349"/>
      <c r="W683" s="313"/>
      <c r="X683" s="302"/>
      <c r="Y683" s="211"/>
      <c r="Z683" s="320"/>
      <c r="AA683" s="246"/>
      <c r="AB683" s="125"/>
      <c r="AC683" s="125"/>
      <c r="AD683" s="125"/>
      <c r="AE683" s="125"/>
      <c r="AF683" s="125"/>
      <c r="AG683" s="125"/>
      <c r="AH683" s="125"/>
      <c r="AJ683" s="125"/>
      <c r="AK683" s="125"/>
      <c r="AM683" s="246"/>
      <c r="AO683" s="246"/>
      <c r="AP683" s="211"/>
      <c r="AQ683" s="211"/>
      <c r="AR683" s="199"/>
      <c r="AT683" s="225"/>
      <c r="AU683" s="225"/>
      <c r="AV683" s="225"/>
      <c r="AW683" s="99"/>
      <c r="AX683" s="199"/>
      <c r="AY683" s="199"/>
      <c r="AZ683" s="37"/>
      <c r="BA683" s="123"/>
      <c r="BB683" s="211"/>
      <c r="BC683" s="211"/>
      <c r="BD683" s="216"/>
      <c r="BE683" s="216"/>
      <c r="BF683" s="101"/>
      <c r="BG683" s="101"/>
      <c r="BH683" s="99"/>
    </row>
    <row r="684" spans="1:60" x14ac:dyDescent="0.25">
      <c r="A684">
        <v>652</v>
      </c>
      <c r="B684" s="61">
        <f ca="1">OFFSET(InputPriceData!B$15,CalculationsAndCharts!$A684+$A$11,0,1,1)</f>
        <v>41526</v>
      </c>
      <c r="C684" s="3">
        <f ca="1">OFFSET(InputPriceData!G$15,CalculationsAndCharts!$A684+$A$11,IF($C$7,8,0),1,1)</f>
        <v>87559300</v>
      </c>
      <c r="D684" s="4">
        <f ca="1">OFFSET(InputPriceData!C$15,CalculationsAndCharts!$A684+$A$11,IF($C$7,8,0),1,1)</f>
        <v>157.51</v>
      </c>
      <c r="E684" s="4">
        <f ca="1">OFFSET(InputPriceData!D$15,CalculationsAndCharts!$A684+$A$11,IF($C$7,8,0),1,1)</f>
        <v>158.72</v>
      </c>
      <c r="F684" s="4">
        <f ca="1">OFFSET(InputPriceData!E$15,CalculationsAndCharts!$A684+$A$11,IF($C$7,8,0),1,1)</f>
        <v>157.51</v>
      </c>
      <c r="G684" s="4">
        <f ca="1">OFFSET(InputPriceData!F$15,CalculationsAndCharts!$A684+$A$11,IF($C$7,8,0),1,1)</f>
        <v>158.63</v>
      </c>
      <c r="H684" s="342">
        <f t="shared" ca="1" si="82"/>
        <v>156.96360112443085</v>
      </c>
      <c r="I684" s="342">
        <f t="shared" ca="1" si="83"/>
        <v>157.19184733975743</v>
      </c>
      <c r="J684" s="340">
        <f t="shared" ca="1" si="84"/>
        <v>-0.22824621532664552</v>
      </c>
      <c r="K684" s="170">
        <f t="shared" ca="1" si="80"/>
        <v>5.2096334810937429E-2</v>
      </c>
      <c r="L684" s="341">
        <f t="shared" ca="1" si="81"/>
        <v>0.64681640716332034</v>
      </c>
      <c r="M684" s="341">
        <f t="shared" ca="1" si="85"/>
        <v>-0.64681640716332034</v>
      </c>
      <c r="N684" s="170"/>
      <c r="O684" s="340"/>
      <c r="P684" s="3">
        <f t="shared" ca="1" si="86"/>
        <v>87559300</v>
      </c>
      <c r="Q684" s="3" t="e">
        <f t="shared" ca="1" si="87"/>
        <v>#N/A</v>
      </c>
      <c r="S684" s="99"/>
      <c r="T684" s="350"/>
      <c r="U684" s="350"/>
      <c r="V684" s="349"/>
      <c r="W684" s="313"/>
      <c r="X684" s="302"/>
      <c r="Y684" s="211"/>
      <c r="Z684" s="320"/>
      <c r="AA684" s="246"/>
      <c r="AB684" s="125"/>
      <c r="AC684" s="125"/>
      <c r="AD684" s="125"/>
      <c r="AE684" s="125"/>
      <c r="AF684" s="125"/>
      <c r="AG684" s="125"/>
      <c r="AH684" s="125"/>
      <c r="AJ684" s="125"/>
      <c r="AK684" s="125"/>
      <c r="AM684" s="246"/>
      <c r="AO684" s="246"/>
      <c r="AP684" s="211"/>
      <c r="AQ684" s="211"/>
      <c r="AR684" s="199"/>
      <c r="AT684" s="225"/>
      <c r="AU684" s="225"/>
      <c r="AV684" s="225"/>
      <c r="AW684" s="99"/>
      <c r="AX684" s="199"/>
      <c r="AY684" s="199"/>
      <c r="AZ684" s="37"/>
      <c r="BA684" s="123"/>
      <c r="BB684" s="211"/>
      <c r="BC684" s="211"/>
      <c r="BD684" s="216"/>
      <c r="BE684" s="216"/>
      <c r="BF684" s="101"/>
      <c r="BG684" s="101"/>
      <c r="BH684" s="99"/>
    </row>
    <row r="685" spans="1:60" x14ac:dyDescent="0.25">
      <c r="A685">
        <v>653</v>
      </c>
      <c r="B685" s="61">
        <f ca="1">OFFSET(InputPriceData!B$15,CalculationsAndCharts!$A685+$A$11,0,1,1)</f>
        <v>41523</v>
      </c>
      <c r="C685" s="3">
        <f ca="1">OFFSET(InputPriceData!G$15,CalculationsAndCharts!$A685+$A$11,IF($C$7,8,0),1,1)</f>
        <v>159756500</v>
      </c>
      <c r="D685" s="4">
        <f ca="1">OFFSET(InputPriceData!C$15,CalculationsAndCharts!$A685+$A$11,IF($C$7,8,0),1,1)</f>
        <v>157.57</v>
      </c>
      <c r="E685" s="4">
        <f ca="1">OFFSET(InputPriceData!D$15,CalculationsAndCharts!$A685+$A$11,IF($C$7,8,0),1,1)</f>
        <v>158.01</v>
      </c>
      <c r="F685" s="4">
        <f ca="1">OFFSET(InputPriceData!E$15,CalculationsAndCharts!$A685+$A$11,IF($C$7,8,0),1,1)</f>
        <v>155.65</v>
      </c>
      <c r="G685" s="4">
        <f ca="1">OFFSET(InputPriceData!F$15,CalculationsAndCharts!$A685+$A$11,IF($C$7,8,0),1,1)</f>
        <v>157.12</v>
      </c>
      <c r="H685" s="342">
        <f t="shared" ca="1" si="82"/>
        <v>156.72554414220667</v>
      </c>
      <c r="I685" s="342">
        <f t="shared" ca="1" si="83"/>
        <v>157.0611061888263</v>
      </c>
      <c r="J685" s="340">
        <f t="shared" ca="1" si="84"/>
        <v>-0.33556204661967254</v>
      </c>
      <c r="K685" s="170">
        <f t="shared" ca="1" si="80"/>
        <v>0.11260188713158328</v>
      </c>
      <c r="L685" s="341">
        <f t="shared" ca="1" si="81"/>
        <v>0.64814177665256212</v>
      </c>
      <c r="M685" s="341">
        <f t="shared" ca="1" si="85"/>
        <v>-0.64814177665256212</v>
      </c>
      <c r="N685" s="170"/>
      <c r="O685" s="340"/>
      <c r="P685" s="3" t="e">
        <f t="shared" ca="1" si="86"/>
        <v>#N/A</v>
      </c>
      <c r="Q685" s="3">
        <f t="shared" ca="1" si="87"/>
        <v>159756500</v>
      </c>
      <c r="S685" s="99"/>
      <c r="T685" s="350"/>
      <c r="U685" s="350"/>
      <c r="V685" s="349"/>
      <c r="W685" s="313"/>
      <c r="X685" s="302"/>
      <c r="Y685" s="211"/>
      <c r="Z685" s="320"/>
      <c r="AA685" s="246"/>
      <c r="AB685" s="125"/>
      <c r="AC685" s="125"/>
      <c r="AD685" s="125"/>
      <c r="AE685" s="125"/>
      <c r="AF685" s="125"/>
      <c r="AG685" s="125"/>
      <c r="AH685" s="125"/>
      <c r="AJ685" s="125"/>
      <c r="AK685" s="125"/>
      <c r="AM685" s="246"/>
      <c r="AO685" s="246"/>
      <c r="AP685" s="211"/>
      <c r="AQ685" s="211"/>
      <c r="AR685" s="199"/>
      <c r="AT685" s="225"/>
      <c r="AU685" s="225"/>
      <c r="AV685" s="225"/>
      <c r="AW685" s="99"/>
      <c r="AX685" s="199"/>
      <c r="AY685" s="199"/>
      <c r="AZ685" s="37"/>
      <c r="BA685" s="123"/>
      <c r="BB685" s="211"/>
      <c r="BC685" s="211"/>
      <c r="BD685" s="216"/>
      <c r="BE685" s="216"/>
      <c r="BF685" s="101"/>
      <c r="BG685" s="101"/>
      <c r="BH685" s="99"/>
    </row>
    <row r="686" spans="1:60" x14ac:dyDescent="0.25">
      <c r="A686">
        <v>654</v>
      </c>
      <c r="B686" s="61">
        <f ca="1">OFFSET(InputPriceData!B$15,CalculationsAndCharts!$A686+$A$11,0,1,1)</f>
        <v>41522</v>
      </c>
      <c r="C686" s="3">
        <f ca="1">OFFSET(InputPriceData!G$15,CalculationsAndCharts!$A686+$A$11,IF($C$7,8,0),1,1)</f>
        <v>63090500</v>
      </c>
      <c r="D686" s="4">
        <f ca="1">OFFSET(InputPriceData!C$15,CalculationsAndCharts!$A686+$A$11,IF($C$7,8,0),1,1)</f>
        <v>156.94</v>
      </c>
      <c r="E686" s="4">
        <f ca="1">OFFSET(InputPriceData!D$15,CalculationsAndCharts!$A686+$A$11,IF($C$7,8,0),1,1)</f>
        <v>157.46</v>
      </c>
      <c r="F686" s="4">
        <f ca="1">OFFSET(InputPriceData!E$15,CalculationsAndCharts!$A686+$A$11,IF($C$7,8,0),1,1)</f>
        <v>156.83000000000001</v>
      </c>
      <c r="G686" s="4">
        <f ca="1">OFFSET(InputPriceData!F$15,CalculationsAndCharts!$A686+$A$11,IF($C$7,8,0),1,1)</f>
        <v>157.05000000000001</v>
      </c>
      <c r="H686" s="342">
        <f t="shared" ca="1" si="82"/>
        <v>156.66919330537905</v>
      </c>
      <c r="I686" s="342">
        <f t="shared" ca="1" si="83"/>
        <v>157.05575220599235</v>
      </c>
      <c r="J686" s="340">
        <f t="shared" ca="1" si="84"/>
        <v>-0.38655890061332132</v>
      </c>
      <c r="K686" s="170">
        <f t="shared" ca="1" si="80"/>
        <v>0.14942778364337964</v>
      </c>
      <c r="L686" s="341">
        <f t="shared" ca="1" si="81"/>
        <v>0.64898337654041705</v>
      </c>
      <c r="M686" s="341">
        <f t="shared" ca="1" si="85"/>
        <v>-0.64898337654041705</v>
      </c>
      <c r="N686" s="170"/>
      <c r="O686" s="340"/>
      <c r="P686" s="3">
        <f t="shared" ca="1" si="86"/>
        <v>63090500</v>
      </c>
      <c r="Q686" s="3" t="e">
        <f t="shared" ca="1" si="87"/>
        <v>#N/A</v>
      </c>
      <c r="S686" s="99"/>
      <c r="T686" s="350"/>
      <c r="U686" s="350"/>
      <c r="V686" s="349"/>
      <c r="W686" s="313"/>
      <c r="X686" s="302"/>
      <c r="Y686" s="211"/>
      <c r="Z686" s="320"/>
      <c r="AA686" s="246"/>
      <c r="AB686" s="125"/>
      <c r="AC686" s="125"/>
      <c r="AD686" s="125"/>
      <c r="AE686" s="125"/>
      <c r="AF686" s="125"/>
      <c r="AG686" s="125"/>
      <c r="AH686" s="125"/>
      <c r="AJ686" s="125"/>
      <c r="AK686" s="125"/>
      <c r="AM686" s="246"/>
      <c r="AO686" s="246"/>
      <c r="AP686" s="211"/>
      <c r="AQ686" s="211"/>
      <c r="AR686" s="199"/>
      <c r="AT686" s="225"/>
      <c r="AU686" s="225"/>
      <c r="AV686" s="225"/>
      <c r="AW686" s="99"/>
      <c r="AX686" s="199"/>
      <c r="AY686" s="199"/>
      <c r="AZ686" s="37"/>
      <c r="BA686" s="123"/>
      <c r="BB686" s="211"/>
      <c r="BC686" s="211"/>
      <c r="BD686" s="216"/>
      <c r="BE686" s="216"/>
      <c r="BF686" s="101"/>
      <c r="BG686" s="101"/>
      <c r="BH686" s="99"/>
    </row>
    <row r="687" spans="1:60" x14ac:dyDescent="0.25">
      <c r="A687">
        <v>655</v>
      </c>
      <c r="B687" s="61">
        <f ca="1">OFFSET(InputPriceData!B$15,CalculationsAndCharts!$A687+$A$11,0,1,1)</f>
        <v>41521</v>
      </c>
      <c r="C687" s="3">
        <f ca="1">OFFSET(InputPriceData!G$15,CalculationsAndCharts!$A687+$A$11,IF($C$7,8,0),1,1)</f>
        <v>97389400</v>
      </c>
      <c r="D687" s="4">
        <f ca="1">OFFSET(InputPriceData!C$15,CalculationsAndCharts!$A687+$A$11,IF($C$7,8,0),1,1)</f>
        <v>155.6</v>
      </c>
      <c r="E687" s="4">
        <f ca="1">OFFSET(InputPriceData!D$15,CalculationsAndCharts!$A687+$A$11,IF($C$7,8,0),1,1)</f>
        <v>157.11000000000001</v>
      </c>
      <c r="F687" s="4">
        <f ca="1">OFFSET(InputPriceData!E$15,CalculationsAndCharts!$A687+$A$11,IF($C$7,8,0),1,1)</f>
        <v>155.32</v>
      </c>
      <c r="G687" s="4">
        <f ca="1">OFFSET(InputPriceData!F$15,CalculationsAndCharts!$A687+$A$11,IF($C$7,8,0),1,1)</f>
        <v>156.85</v>
      </c>
      <c r="H687" s="342">
        <f t="shared" ca="1" si="82"/>
        <v>156.61479234900463</v>
      </c>
      <c r="I687" s="342">
        <f t="shared" ca="1" si="83"/>
        <v>157.05627513380983</v>
      </c>
      <c r="J687" s="340">
        <f t="shared" ca="1" si="84"/>
        <v>-0.44148278480522979</v>
      </c>
      <c r="K687" s="170">
        <f t="shared" ca="1" si="80"/>
        <v>0.19490704927938082</v>
      </c>
      <c r="L687" s="341">
        <f t="shared" ca="1" si="81"/>
        <v>0.64919723041635979</v>
      </c>
      <c r="M687" s="341">
        <f t="shared" ca="1" si="85"/>
        <v>-0.64919723041635979</v>
      </c>
      <c r="N687" s="170"/>
      <c r="O687" s="340"/>
      <c r="P687" s="3">
        <f t="shared" ca="1" si="86"/>
        <v>97389400</v>
      </c>
      <c r="Q687" s="3" t="e">
        <f t="shared" ca="1" si="87"/>
        <v>#N/A</v>
      </c>
      <c r="S687" s="99"/>
      <c r="T687" s="350"/>
      <c r="U687" s="350"/>
      <c r="V687" s="349"/>
      <c r="W687" s="313"/>
      <c r="X687" s="302"/>
      <c r="Y687" s="211"/>
      <c r="Z687" s="320"/>
      <c r="AA687" s="246"/>
      <c r="AB687" s="125"/>
      <c r="AC687" s="125"/>
      <c r="AD687" s="125"/>
      <c r="AE687" s="125"/>
      <c r="AF687" s="125"/>
      <c r="AG687" s="125"/>
      <c r="AH687" s="125"/>
      <c r="AJ687" s="125"/>
      <c r="AK687" s="125"/>
      <c r="AM687" s="246"/>
      <c r="AO687" s="246"/>
      <c r="AP687" s="211"/>
      <c r="AQ687" s="211"/>
      <c r="AR687" s="199"/>
      <c r="AT687" s="225"/>
      <c r="AU687" s="225"/>
      <c r="AV687" s="225"/>
      <c r="AW687" s="99"/>
      <c r="AX687" s="199"/>
      <c r="AY687" s="199"/>
      <c r="AZ687" s="37"/>
      <c r="BA687" s="123"/>
      <c r="BB687" s="211"/>
      <c r="BC687" s="211"/>
      <c r="BD687" s="216"/>
      <c r="BE687" s="216"/>
      <c r="BF687" s="101"/>
      <c r="BG687" s="101"/>
      <c r="BH687" s="99"/>
    </row>
    <row r="688" spans="1:60" x14ac:dyDescent="0.25">
      <c r="A688">
        <v>656</v>
      </c>
      <c r="B688" s="61">
        <f ca="1">OFFSET(InputPriceData!B$15,CalculationsAndCharts!$A688+$A$11,0,1,1)</f>
        <v>41520</v>
      </c>
      <c r="C688" s="3">
        <f ca="1">OFFSET(InputPriceData!G$15,CalculationsAndCharts!$A688+$A$11,IF($C$7,8,0),1,1)</f>
        <v>142375100</v>
      </c>
      <c r="D688" s="4">
        <f ca="1">OFFSET(InputPriceData!C$15,CalculationsAndCharts!$A688+$A$11,IF($C$7,8,0),1,1)</f>
        <v>156.36000000000001</v>
      </c>
      <c r="E688" s="4">
        <f ca="1">OFFSET(InputPriceData!D$15,CalculationsAndCharts!$A688+$A$11,IF($C$7,8,0),1,1)</f>
        <v>156.69</v>
      </c>
      <c r="F688" s="4">
        <f ca="1">OFFSET(InputPriceData!E$15,CalculationsAndCharts!$A688+$A$11,IF($C$7,8,0),1,1)</f>
        <v>154.91</v>
      </c>
      <c r="G688" s="4">
        <f ca="1">OFFSET(InputPriceData!F$15,CalculationsAndCharts!$A688+$A$11,IF($C$7,8,0),1,1)</f>
        <v>155.56</v>
      </c>
      <c r="H688" s="342">
        <f t="shared" ca="1" si="82"/>
        <v>156.5811912560053</v>
      </c>
      <c r="I688" s="342">
        <f t="shared" ca="1" si="83"/>
        <v>157.07502741870167</v>
      </c>
      <c r="J688" s="340">
        <f t="shared" ca="1" si="84"/>
        <v>-0.49383616269637182</v>
      </c>
      <c r="K688" s="170">
        <f t="shared" ca="1" si="80"/>
        <v>0.24387415558667741</v>
      </c>
      <c r="L688" s="341">
        <f t="shared" ca="1" si="81"/>
        <v>0.64772676336833357</v>
      </c>
      <c r="M688" s="341">
        <f t="shared" ca="1" si="85"/>
        <v>-0.64772676336833357</v>
      </c>
      <c r="N688" s="170"/>
      <c r="O688" s="340"/>
      <c r="P688" s="3" t="e">
        <f t="shared" ca="1" si="86"/>
        <v>#N/A</v>
      </c>
      <c r="Q688" s="3">
        <f t="shared" ca="1" si="87"/>
        <v>142375100</v>
      </c>
      <c r="S688" s="99"/>
      <c r="T688" s="350"/>
      <c r="U688" s="350"/>
      <c r="V688" s="349"/>
      <c r="W688" s="313"/>
      <c r="X688" s="302"/>
      <c r="Y688" s="211"/>
      <c r="Z688" s="320"/>
      <c r="AA688" s="246"/>
      <c r="AB688" s="125"/>
      <c r="AC688" s="125"/>
      <c r="AD688" s="125"/>
      <c r="AE688" s="125"/>
      <c r="AF688" s="125"/>
      <c r="AG688" s="125"/>
      <c r="AH688" s="125"/>
      <c r="AJ688" s="125"/>
      <c r="AK688" s="125"/>
      <c r="AM688" s="246"/>
      <c r="AO688" s="246"/>
      <c r="AP688" s="211"/>
      <c r="AQ688" s="211"/>
      <c r="AR688" s="199"/>
      <c r="AT688" s="225"/>
      <c r="AU688" s="225"/>
      <c r="AV688" s="225"/>
      <c r="AW688" s="99"/>
      <c r="AX688" s="199"/>
      <c r="AY688" s="199"/>
      <c r="AZ688" s="37"/>
      <c r="BA688" s="123"/>
      <c r="BB688" s="211"/>
      <c r="BC688" s="211"/>
      <c r="BD688" s="216"/>
      <c r="BE688" s="216"/>
      <c r="BF688" s="101"/>
      <c r="BG688" s="101"/>
      <c r="BH688" s="99"/>
    </row>
    <row r="689" spans="1:60" x14ac:dyDescent="0.25">
      <c r="A689">
        <v>657</v>
      </c>
      <c r="B689" s="61">
        <f ca="1">OFFSET(InputPriceData!B$15,CalculationsAndCharts!$A689+$A$11,0,1,1)</f>
        <v>41516</v>
      </c>
      <c r="C689" s="3">
        <f ca="1">OFFSET(InputPriceData!G$15,CalculationsAndCharts!$A689+$A$11,IF($C$7,8,0),1,1)</f>
        <v>134928900</v>
      </c>
      <c r="D689" s="4">
        <f ca="1">OFFSET(InputPriceData!C$15,CalculationsAndCharts!$A689+$A$11,IF($C$7,8,0),1,1)</f>
        <v>155.68</v>
      </c>
      <c r="E689" s="4">
        <f ca="1">OFFSET(InputPriceData!D$15,CalculationsAndCharts!$A689+$A$11,IF($C$7,8,0),1,1)</f>
        <v>155.69</v>
      </c>
      <c r="F689" s="4">
        <f ca="1">OFFSET(InputPriceData!E$15,CalculationsAndCharts!$A689+$A$11,IF($C$7,8,0),1,1)</f>
        <v>154.41</v>
      </c>
      <c r="G689" s="4">
        <f ca="1">OFFSET(InputPriceData!F$15,CalculationsAndCharts!$A689+$A$11,IF($C$7,8,0),1,1)</f>
        <v>154.86000000000001</v>
      </c>
      <c r="H689" s="342">
        <f t="shared" ca="1" si="82"/>
        <v>156.72707572114894</v>
      </c>
      <c r="I689" s="342">
        <f t="shared" ca="1" si="83"/>
        <v>157.21275718403817</v>
      </c>
      <c r="J689" s="340">
        <f t="shared" ca="1" si="84"/>
        <v>-0.48568146288927133</v>
      </c>
      <c r="K689" s="170">
        <f t="shared" ca="1" si="80"/>
        <v>0.23588648339426266</v>
      </c>
      <c r="L689" s="341">
        <f t="shared" ca="1" si="81"/>
        <v>0.64420188923500166</v>
      </c>
      <c r="M689" s="341">
        <f t="shared" ca="1" si="85"/>
        <v>-0.64420188923500166</v>
      </c>
      <c r="N689" s="170"/>
      <c r="O689" s="340"/>
      <c r="P689" s="3" t="e">
        <f t="shared" ca="1" si="86"/>
        <v>#N/A</v>
      </c>
      <c r="Q689" s="3">
        <f t="shared" ca="1" si="87"/>
        <v>134928900</v>
      </c>
      <c r="S689" s="99"/>
      <c r="T689" s="350"/>
      <c r="U689" s="350"/>
      <c r="V689" s="349"/>
      <c r="W689" s="313"/>
      <c r="X689" s="302"/>
      <c r="Y689" s="211"/>
      <c r="Z689" s="320"/>
      <c r="AA689" s="246"/>
      <c r="AB689" s="125"/>
      <c r="AC689" s="125"/>
      <c r="AD689" s="125"/>
      <c r="AE689" s="125"/>
      <c r="AF689" s="125"/>
      <c r="AG689" s="125"/>
      <c r="AH689" s="125"/>
      <c r="AJ689" s="125"/>
      <c r="AK689" s="125"/>
      <c r="AM689" s="246"/>
      <c r="AO689" s="246"/>
      <c r="AP689" s="211"/>
      <c r="AQ689" s="211"/>
      <c r="AR689" s="199"/>
      <c r="AT689" s="225"/>
      <c r="AU689" s="225"/>
      <c r="AV689" s="225"/>
      <c r="AW689" s="99"/>
      <c r="AX689" s="199"/>
      <c r="AY689" s="199"/>
      <c r="AZ689" s="37"/>
      <c r="BA689" s="123"/>
      <c r="BB689" s="211"/>
      <c r="BC689" s="211"/>
      <c r="BD689" s="216"/>
      <c r="BE689" s="216"/>
      <c r="BF689" s="101"/>
      <c r="BG689" s="101"/>
      <c r="BH689" s="99"/>
    </row>
    <row r="690" spans="1:60" x14ac:dyDescent="0.25">
      <c r="A690">
        <v>658</v>
      </c>
      <c r="B690" s="61">
        <f ca="1">OFFSET(InputPriceData!B$15,CalculationsAndCharts!$A690+$A$11,0,1,1)</f>
        <v>41515</v>
      </c>
      <c r="C690" s="3">
        <f ca="1">OFFSET(InputPriceData!G$15,CalculationsAndCharts!$A690+$A$11,IF($C$7,8,0),1,1)</f>
        <v>119200500</v>
      </c>
      <c r="D690" s="4">
        <f ca="1">OFFSET(InputPriceData!C$15,CalculationsAndCharts!$A690+$A$11,IF($C$7,8,0),1,1)</f>
        <v>154.77000000000001</v>
      </c>
      <c r="E690" s="4">
        <f ca="1">OFFSET(InputPriceData!D$15,CalculationsAndCharts!$A690+$A$11,IF($C$7,8,0),1,1)</f>
        <v>156.18</v>
      </c>
      <c r="F690" s="4">
        <f ca="1">OFFSET(InputPriceData!E$15,CalculationsAndCharts!$A690+$A$11,IF($C$7,8,0),1,1)</f>
        <v>154.62</v>
      </c>
      <c r="G690" s="4">
        <f ca="1">OFFSET(InputPriceData!F$15,CalculationsAndCharts!$A690+$A$11,IF($C$7,8,0),1,1)</f>
        <v>155.35</v>
      </c>
      <c r="H690" s="342">
        <f t="shared" ca="1" si="82"/>
        <v>156.99380082417022</v>
      </c>
      <c r="I690" s="342">
        <f t="shared" ca="1" si="83"/>
        <v>157.42664420076892</v>
      </c>
      <c r="J690" s="340">
        <f t="shared" ca="1" si="84"/>
        <v>-0.43284337659874078</v>
      </c>
      <c r="K690" s="170">
        <f t="shared" ca="1" si="80"/>
        <v>0.18735338866539933</v>
      </c>
      <c r="L690" s="341">
        <f t="shared" ca="1" si="81"/>
        <v>0.6405314713844954</v>
      </c>
      <c r="M690" s="341">
        <f t="shared" ca="1" si="85"/>
        <v>-0.6405314713844954</v>
      </c>
      <c r="N690" s="170"/>
      <c r="O690" s="340"/>
      <c r="P690" s="3">
        <f t="shared" ca="1" si="86"/>
        <v>119200500</v>
      </c>
      <c r="Q690" s="3" t="e">
        <f t="shared" ca="1" si="87"/>
        <v>#N/A</v>
      </c>
      <c r="S690" s="99"/>
      <c r="T690" s="350"/>
      <c r="U690" s="350"/>
      <c r="V690" s="349"/>
      <c r="W690" s="313"/>
      <c r="X690" s="302"/>
      <c r="Y690" s="211"/>
      <c r="Z690" s="320"/>
      <c r="AA690" s="246"/>
      <c r="AB690" s="125"/>
      <c r="AC690" s="125"/>
      <c r="AD690" s="125"/>
      <c r="AE690" s="125"/>
      <c r="AF690" s="125"/>
      <c r="AG690" s="125"/>
      <c r="AH690" s="125"/>
      <c r="AJ690" s="125"/>
      <c r="AK690" s="125"/>
      <c r="AM690" s="246"/>
      <c r="AO690" s="246"/>
      <c r="AP690" s="211"/>
      <c r="AQ690" s="211"/>
      <c r="AR690" s="199"/>
      <c r="AT690" s="225"/>
      <c r="AU690" s="225"/>
      <c r="AV690" s="225"/>
      <c r="AW690" s="99"/>
      <c r="AX690" s="199"/>
      <c r="AY690" s="199"/>
      <c r="AZ690" s="37"/>
      <c r="BA690" s="123"/>
      <c r="BB690" s="211"/>
      <c r="BC690" s="211"/>
      <c r="BD690" s="216"/>
      <c r="BE690" s="216"/>
      <c r="BF690" s="101"/>
      <c r="BG690" s="101"/>
      <c r="BH690" s="99"/>
    </row>
    <row r="691" spans="1:60" x14ac:dyDescent="0.25">
      <c r="A691">
        <v>659</v>
      </c>
      <c r="B691" s="61">
        <f ca="1">OFFSET(InputPriceData!B$15,CalculationsAndCharts!$A691+$A$11,0,1,1)</f>
        <v>41514</v>
      </c>
      <c r="C691" s="3">
        <f ca="1">OFFSET(InputPriceData!G$15,CalculationsAndCharts!$A691+$A$11,IF($C$7,8,0),1,1)</f>
        <v>108113000</v>
      </c>
      <c r="D691" s="4">
        <f ca="1">OFFSET(InputPriceData!C$15,CalculationsAndCharts!$A691+$A$11,IF($C$7,8,0),1,1)</f>
        <v>154.49</v>
      </c>
      <c r="E691" s="4">
        <f ca="1">OFFSET(InputPriceData!D$15,CalculationsAndCharts!$A691+$A$11,IF($C$7,8,0),1,1)</f>
        <v>155.66</v>
      </c>
      <c r="F691" s="4">
        <f ca="1">OFFSET(InputPriceData!E$15,CalculationsAndCharts!$A691+$A$11,IF($C$7,8,0),1,1)</f>
        <v>154.29</v>
      </c>
      <c r="G691" s="4">
        <f ca="1">OFFSET(InputPriceData!F$15,CalculationsAndCharts!$A691+$A$11,IF($C$7,8,0),1,1)</f>
        <v>155.11000000000001</v>
      </c>
      <c r="H691" s="342">
        <f t="shared" ca="1" si="82"/>
        <v>157.22862951333741</v>
      </c>
      <c r="I691" s="342">
        <f t="shared" ca="1" si="83"/>
        <v>157.61543003720246</v>
      </c>
      <c r="J691" s="340">
        <f t="shared" ca="1" si="84"/>
        <v>-0.38680052386510766</v>
      </c>
      <c r="K691" s="170">
        <f t="shared" ca="1" si="80"/>
        <v>0.14961464526232171</v>
      </c>
      <c r="L691" s="341">
        <f t="shared" ca="1" si="81"/>
        <v>0.63827189085721614</v>
      </c>
      <c r="M691" s="341">
        <f t="shared" ca="1" si="85"/>
        <v>-0.63827189085721614</v>
      </c>
      <c r="N691" s="170"/>
      <c r="O691" s="340"/>
      <c r="P691" s="3">
        <f t="shared" ca="1" si="86"/>
        <v>108113000</v>
      </c>
      <c r="Q691" s="3" t="e">
        <f t="shared" ca="1" si="87"/>
        <v>#N/A</v>
      </c>
      <c r="S691" s="99"/>
      <c r="T691" s="350"/>
      <c r="U691" s="350"/>
      <c r="V691" s="349"/>
      <c r="W691" s="313"/>
      <c r="X691" s="302"/>
      <c r="Y691" s="211"/>
      <c r="Z691" s="320"/>
      <c r="AA691" s="246"/>
      <c r="AB691" s="125"/>
      <c r="AC691" s="125"/>
      <c r="AD691" s="125"/>
      <c r="AE691" s="125"/>
      <c r="AF691" s="125"/>
      <c r="AG691" s="125"/>
      <c r="AH691" s="125"/>
      <c r="AJ691" s="125"/>
      <c r="AK691" s="125"/>
      <c r="AM691" s="246"/>
      <c r="AO691" s="246"/>
      <c r="AP691" s="211"/>
      <c r="AQ691" s="211"/>
      <c r="AR691" s="199"/>
      <c r="AT691" s="225"/>
      <c r="AU691" s="225"/>
      <c r="AV691" s="225"/>
      <c r="AW691" s="99"/>
      <c r="AX691" s="199"/>
      <c r="AY691" s="199"/>
      <c r="AZ691" s="37"/>
      <c r="BA691" s="123"/>
      <c r="BB691" s="211"/>
      <c r="BC691" s="211"/>
      <c r="BD691" s="216"/>
      <c r="BE691" s="216"/>
      <c r="BF691" s="101"/>
      <c r="BG691" s="101"/>
      <c r="BH691" s="99"/>
    </row>
    <row r="692" spans="1:60" x14ac:dyDescent="0.25">
      <c r="A692">
        <v>660</v>
      </c>
      <c r="B692" s="61">
        <f ca="1">OFFSET(InputPriceData!B$15,CalculationsAndCharts!$A692+$A$11,0,1,1)</f>
        <v>41513</v>
      </c>
      <c r="C692" s="3">
        <f ca="1">OFFSET(InputPriceData!G$15,CalculationsAndCharts!$A692+$A$11,IF($C$7,8,0),1,1)</f>
        <v>158619400</v>
      </c>
      <c r="D692" s="4">
        <f ca="1">OFFSET(InputPriceData!C$15,CalculationsAndCharts!$A692+$A$11,IF($C$7,8,0),1,1)</f>
        <v>155.53</v>
      </c>
      <c r="E692" s="4">
        <f ca="1">OFFSET(InputPriceData!D$15,CalculationsAndCharts!$A692+$A$11,IF($C$7,8,0),1,1)</f>
        <v>157.09</v>
      </c>
      <c r="F692" s="4">
        <f ca="1">OFFSET(InputPriceData!E$15,CalculationsAndCharts!$A692+$A$11,IF($C$7,8,0),1,1)</f>
        <v>154.44999999999999</v>
      </c>
      <c r="G692" s="4">
        <f ca="1">OFFSET(InputPriceData!F$15,CalculationsAndCharts!$A692+$A$11,IF($C$7,8,0),1,1)</f>
        <v>154.56</v>
      </c>
      <c r="H692" s="342">
        <f t="shared" ca="1" si="82"/>
        <v>157.53129087238563</v>
      </c>
      <c r="I692" s="342">
        <f t="shared" ca="1" si="83"/>
        <v>157.84319640422086</v>
      </c>
      <c r="J692" s="340">
        <f t="shared" ca="1" si="84"/>
        <v>-0.31190553183531711</v>
      </c>
      <c r="K692" s="170">
        <f t="shared" ca="1" si="80"/>
        <v>9.7285060789472008E-2</v>
      </c>
      <c r="L692" s="341">
        <f t="shared" ca="1" si="81"/>
        <v>0.63691715544730076</v>
      </c>
      <c r="M692" s="341">
        <f t="shared" ca="1" si="85"/>
        <v>-0.63691715544730076</v>
      </c>
      <c r="N692" s="170"/>
      <c r="O692" s="340"/>
      <c r="P692" s="3" t="e">
        <f t="shared" ca="1" si="86"/>
        <v>#N/A</v>
      </c>
      <c r="Q692" s="3">
        <f t="shared" ca="1" si="87"/>
        <v>158619400</v>
      </c>
      <c r="S692" s="99"/>
      <c r="T692" s="350"/>
      <c r="U692" s="350"/>
      <c r="V692" s="349"/>
      <c r="W692" s="313"/>
      <c r="X692" s="302"/>
      <c r="Y692" s="211"/>
      <c r="Z692" s="320"/>
      <c r="AA692" s="246"/>
      <c r="AB692" s="125"/>
      <c r="AC692" s="125"/>
      <c r="AD692" s="125"/>
      <c r="AE692" s="125"/>
      <c r="AF692" s="125"/>
      <c r="AG692" s="125"/>
      <c r="AH692" s="125"/>
      <c r="AJ692" s="125"/>
      <c r="AK692" s="125"/>
      <c r="AM692" s="246"/>
      <c r="AO692" s="246"/>
      <c r="AP692" s="211"/>
      <c r="AQ692" s="211"/>
      <c r="AR692" s="199"/>
      <c r="AT692" s="225"/>
      <c r="AU692" s="225"/>
      <c r="AV692" s="225"/>
      <c r="AW692" s="99"/>
      <c r="AX692" s="199"/>
      <c r="AY692" s="199"/>
      <c r="AZ692" s="37"/>
      <c r="BA692" s="123"/>
      <c r="BB692" s="211"/>
      <c r="BC692" s="211"/>
      <c r="BD692" s="216"/>
      <c r="BE692" s="216"/>
      <c r="BF692" s="101"/>
      <c r="BG692" s="101"/>
      <c r="BH692" s="99"/>
    </row>
    <row r="693" spans="1:60" x14ac:dyDescent="0.25">
      <c r="A693">
        <v>661</v>
      </c>
      <c r="B693" s="61">
        <f ca="1">OFFSET(InputPriceData!B$15,CalculationsAndCharts!$A693+$A$11,0,1,1)</f>
        <v>41512</v>
      </c>
      <c r="C693" s="3">
        <f ca="1">OFFSET(InputPriceData!G$15,CalculationsAndCharts!$A693+$A$11,IF($C$7,8,0),1,1)</f>
        <v>89702100</v>
      </c>
      <c r="D693" s="4">
        <f ca="1">OFFSET(InputPriceData!C$15,CalculationsAndCharts!$A693+$A$11,IF($C$7,8,0),1,1)</f>
        <v>157.83000000000001</v>
      </c>
      <c r="E693" s="4">
        <f ca="1">OFFSET(InputPriceData!D$15,CalculationsAndCharts!$A693+$A$11,IF($C$7,8,0),1,1)</f>
        <v>158.32</v>
      </c>
      <c r="F693" s="4">
        <f ca="1">OFFSET(InputPriceData!E$15,CalculationsAndCharts!$A693+$A$11,IF($C$7,8,0),1,1)</f>
        <v>156.97999999999999</v>
      </c>
      <c r="G693" s="4">
        <f ca="1">OFFSET(InputPriceData!F$15,CalculationsAndCharts!$A693+$A$11,IF($C$7,8,0),1,1)</f>
        <v>157.09</v>
      </c>
      <c r="H693" s="342">
        <f t="shared" ca="1" si="82"/>
        <v>157.95576099701213</v>
      </c>
      <c r="I693" s="342">
        <f t="shared" ca="1" si="83"/>
        <v>158.14166880460459</v>
      </c>
      <c r="J693" s="340">
        <f t="shared" ca="1" si="84"/>
        <v>-0.18590780759252151</v>
      </c>
      <c r="K693" s="170">
        <f t="shared" ca="1" si="80"/>
        <v>3.4561712923857998E-2</v>
      </c>
      <c r="L693" s="341">
        <f t="shared" ca="1" si="81"/>
        <v>0.6359670791233506</v>
      </c>
      <c r="M693" s="341">
        <f t="shared" ca="1" si="85"/>
        <v>-0.6359670791233506</v>
      </c>
      <c r="N693" s="170"/>
      <c r="O693" s="340"/>
      <c r="P693" s="3" t="e">
        <f t="shared" ca="1" si="86"/>
        <v>#N/A</v>
      </c>
      <c r="Q693" s="3">
        <f t="shared" ca="1" si="87"/>
        <v>89702100</v>
      </c>
      <c r="S693" s="99"/>
      <c r="T693" s="350"/>
      <c r="U693" s="350"/>
      <c r="V693" s="349"/>
      <c r="W693" s="313"/>
      <c r="X693" s="302"/>
      <c r="Y693" s="211"/>
      <c r="Z693" s="320"/>
      <c r="AA693" s="246"/>
      <c r="AB693" s="125"/>
      <c r="AC693" s="125"/>
      <c r="AD693" s="125"/>
      <c r="AE693" s="125"/>
      <c r="AF693" s="125"/>
      <c r="AG693" s="125"/>
      <c r="AH693" s="125"/>
      <c r="AJ693" s="125"/>
      <c r="AK693" s="125"/>
      <c r="AM693" s="246"/>
      <c r="AO693" s="246"/>
      <c r="AP693" s="211"/>
      <c r="AQ693" s="211"/>
      <c r="AR693" s="199"/>
      <c r="AT693" s="225"/>
      <c r="AU693" s="225"/>
      <c r="AV693" s="225"/>
      <c r="AW693" s="99"/>
      <c r="AX693" s="199"/>
      <c r="AY693" s="199"/>
      <c r="AZ693" s="37"/>
      <c r="BA693" s="123"/>
      <c r="BB693" s="211"/>
      <c r="BC693" s="211"/>
      <c r="BD693" s="216"/>
      <c r="BE693" s="216"/>
      <c r="BF693" s="101"/>
      <c r="BG693" s="101"/>
      <c r="BH693" s="99"/>
    </row>
    <row r="694" spans="1:60" x14ac:dyDescent="0.25">
      <c r="A694">
        <v>662</v>
      </c>
      <c r="B694" s="61">
        <f ca="1">OFFSET(InputPriceData!B$15,CalculationsAndCharts!$A694+$A$11,0,1,1)</f>
        <v>41509</v>
      </c>
      <c r="C694" s="3">
        <f ca="1">OFFSET(InputPriceData!G$15,CalculationsAndCharts!$A694+$A$11,IF($C$7,8,0),1,1)</f>
        <v>90888900</v>
      </c>
      <c r="D694" s="4">
        <f ca="1">OFFSET(InputPriceData!C$15,CalculationsAndCharts!$A694+$A$11,IF($C$7,8,0),1,1)</f>
        <v>157.61000000000001</v>
      </c>
      <c r="E694" s="4">
        <f ca="1">OFFSET(InputPriceData!D$15,CalculationsAndCharts!$A694+$A$11,IF($C$7,8,0),1,1)</f>
        <v>157.87</v>
      </c>
      <c r="F694" s="4">
        <f ca="1">OFFSET(InputPriceData!E$15,CalculationsAndCharts!$A694+$A$11,IF($C$7,8,0),1,1)</f>
        <v>156.87</v>
      </c>
      <c r="G694" s="4">
        <f ca="1">OFFSET(InputPriceData!F$15,CalculationsAndCharts!$A694+$A$11,IF($C$7,8,0),1,1)</f>
        <v>157.66999999999999</v>
      </c>
      <c r="H694" s="342">
        <f t="shared" ca="1" si="82"/>
        <v>158.07944113944245</v>
      </c>
      <c r="I694" s="342">
        <f t="shared" ca="1" si="83"/>
        <v>158.23727505956865</v>
      </c>
      <c r="J694" s="340">
        <f t="shared" ca="1" si="84"/>
        <v>-0.15783392012627609</v>
      </c>
      <c r="K694" s="170">
        <f t="shared" ca="1" si="80"/>
        <v>2.49115463424277E-2</v>
      </c>
      <c r="L694" s="341">
        <f t="shared" ca="1" si="81"/>
        <v>0.63592447098505434</v>
      </c>
      <c r="M694" s="341">
        <f t="shared" ca="1" si="85"/>
        <v>-0.63592447098505434</v>
      </c>
      <c r="N694" s="170"/>
      <c r="O694" s="340"/>
      <c r="P694" s="3">
        <f t="shared" ca="1" si="86"/>
        <v>90888900</v>
      </c>
      <c r="Q694" s="3" t="e">
        <f t="shared" ca="1" si="87"/>
        <v>#N/A</v>
      </c>
      <c r="S694" s="99"/>
      <c r="T694" s="350"/>
      <c r="U694" s="350"/>
      <c r="V694" s="349"/>
      <c r="W694" s="313"/>
      <c r="X694" s="302"/>
      <c r="Y694" s="211"/>
      <c r="Z694" s="320"/>
      <c r="AA694" s="246"/>
      <c r="AB694" s="125"/>
      <c r="AC694" s="125"/>
      <c r="AD694" s="125"/>
      <c r="AE694" s="125"/>
      <c r="AF694" s="125"/>
      <c r="AG694" s="125"/>
      <c r="AH694" s="125"/>
      <c r="AJ694" s="125"/>
      <c r="AK694" s="125"/>
      <c r="AM694" s="246"/>
      <c r="AO694" s="246"/>
      <c r="AP694" s="211"/>
      <c r="AQ694" s="211"/>
      <c r="AR694" s="199"/>
      <c r="AT694" s="225"/>
      <c r="AU694" s="225"/>
      <c r="AV694" s="225"/>
      <c r="AW694" s="99"/>
      <c r="AX694" s="199"/>
      <c r="AY694" s="199"/>
      <c r="AZ694" s="37"/>
      <c r="BA694" s="123"/>
      <c r="BB694" s="211"/>
      <c r="BC694" s="211"/>
      <c r="BD694" s="216"/>
      <c r="BE694" s="216"/>
      <c r="BF694" s="101"/>
      <c r="BG694" s="101"/>
      <c r="BH694" s="99"/>
    </row>
    <row r="695" spans="1:60" x14ac:dyDescent="0.25">
      <c r="A695">
        <v>663</v>
      </c>
      <c r="B695" s="61">
        <f ca="1">OFFSET(InputPriceData!B$15,CalculationsAndCharts!$A695+$A$11,0,1,1)</f>
        <v>41508</v>
      </c>
      <c r="C695" s="3">
        <f ca="1">OFFSET(InputPriceData!G$15,CalculationsAndCharts!$A695+$A$11,IF($C$7,8,0),1,1)</f>
        <v>101471400</v>
      </c>
      <c r="D695" s="4">
        <f ca="1">OFFSET(InputPriceData!C$15,CalculationsAndCharts!$A695+$A$11,IF($C$7,8,0),1,1)</f>
        <v>156.04</v>
      </c>
      <c r="E695" s="4">
        <f ca="1">OFFSET(InputPriceData!D$15,CalculationsAndCharts!$A695+$A$11,IF($C$7,8,0),1,1)</f>
        <v>157.37</v>
      </c>
      <c r="F695" s="4">
        <f ca="1">OFFSET(InputPriceData!E$15,CalculationsAndCharts!$A695+$A$11,IF($C$7,8,0),1,1)</f>
        <v>156.03</v>
      </c>
      <c r="G695" s="4">
        <f ca="1">OFFSET(InputPriceData!F$15,CalculationsAndCharts!$A695+$A$11,IF($C$7,8,0),1,1)</f>
        <v>157.13999999999999</v>
      </c>
      <c r="H695" s="342">
        <f t="shared" ca="1" si="82"/>
        <v>158.13793273079136</v>
      </c>
      <c r="I695" s="342">
        <f t="shared" ca="1" si="83"/>
        <v>158.28884551952945</v>
      </c>
      <c r="J695" s="340">
        <f t="shared" ca="1" si="84"/>
        <v>-0.15091278873814748</v>
      </c>
      <c r="K695" s="170">
        <f t="shared" ca="1" si="80"/>
        <v>2.2774669804724732E-2</v>
      </c>
      <c r="L695" s="341">
        <f t="shared" ca="1" si="81"/>
        <v>0.63630241801411758</v>
      </c>
      <c r="M695" s="341">
        <f t="shared" ca="1" si="85"/>
        <v>-0.63630241801411758</v>
      </c>
      <c r="N695" s="170"/>
      <c r="O695" s="340"/>
      <c r="P695" s="3">
        <f t="shared" ca="1" si="86"/>
        <v>101471400</v>
      </c>
      <c r="Q695" s="3" t="e">
        <f t="shared" ca="1" si="87"/>
        <v>#N/A</v>
      </c>
      <c r="S695" s="99"/>
      <c r="T695" s="350"/>
      <c r="U695" s="350"/>
      <c r="V695" s="349"/>
      <c r="W695" s="313"/>
      <c r="X695" s="302"/>
      <c r="Y695" s="211"/>
      <c r="Z695" s="320"/>
      <c r="AA695" s="246"/>
      <c r="AB695" s="125"/>
      <c r="AC695" s="125"/>
      <c r="AD695" s="125"/>
      <c r="AE695" s="125"/>
      <c r="AF695" s="125"/>
      <c r="AG695" s="125"/>
      <c r="AH695" s="125"/>
      <c r="AJ695" s="125"/>
      <c r="AK695" s="125"/>
      <c r="AM695" s="246"/>
      <c r="AO695" s="246"/>
      <c r="AP695" s="211"/>
      <c r="AQ695" s="211"/>
      <c r="AR695" s="199"/>
      <c r="AT695" s="225"/>
      <c r="AU695" s="225"/>
      <c r="AV695" s="225"/>
      <c r="AW695" s="99"/>
      <c r="AX695" s="199"/>
      <c r="AY695" s="199"/>
      <c r="AZ695" s="37"/>
      <c r="BA695" s="123"/>
      <c r="BB695" s="211"/>
      <c r="BC695" s="211"/>
      <c r="BD695" s="216"/>
      <c r="BE695" s="216"/>
      <c r="BF695" s="101"/>
      <c r="BG695" s="101"/>
      <c r="BH695" s="99"/>
    </row>
    <row r="696" spans="1:60" x14ac:dyDescent="0.25">
      <c r="A696">
        <v>664</v>
      </c>
      <c r="B696" s="61">
        <f ca="1">OFFSET(InputPriceData!B$15,CalculationsAndCharts!$A696+$A$11,0,1,1)</f>
        <v>41507</v>
      </c>
      <c r="C696" s="3">
        <f ca="1">OFFSET(InputPriceData!G$15,CalculationsAndCharts!$A696+$A$11,IF($C$7,8,0),1,1)</f>
        <v>159530500</v>
      </c>
      <c r="D696" s="4">
        <f ca="1">OFFSET(InputPriceData!C$15,CalculationsAndCharts!$A696+$A$11,IF($C$7,8,0),1,1)</f>
        <v>156.25</v>
      </c>
      <c r="E696" s="4">
        <f ca="1">OFFSET(InputPriceData!D$15,CalculationsAndCharts!$A696+$A$11,IF($C$7,8,0),1,1)</f>
        <v>157.11000000000001</v>
      </c>
      <c r="F696" s="4">
        <f ca="1">OFFSET(InputPriceData!E$15,CalculationsAndCharts!$A696+$A$11,IF($C$7,8,0),1,1)</f>
        <v>155.37</v>
      </c>
      <c r="G696" s="4">
        <f ca="1">OFFSET(InputPriceData!F$15,CalculationsAndCharts!$A696+$A$11,IF($C$7,8,0),1,1)</f>
        <v>155.72</v>
      </c>
      <c r="H696" s="342">
        <f t="shared" ca="1" si="82"/>
        <v>158.28049454947586</v>
      </c>
      <c r="I696" s="342">
        <f t="shared" ca="1" si="83"/>
        <v>158.39328602130485</v>
      </c>
      <c r="J696" s="340">
        <f t="shared" ca="1" si="84"/>
        <v>-0.11279147182907676</v>
      </c>
      <c r="K696" s="170">
        <f t="shared" ca="1" si="80"/>
        <v>1.2721916117369416E-2</v>
      </c>
      <c r="L696" s="341">
        <f t="shared" ca="1" si="81"/>
        <v>0.63671423107381775</v>
      </c>
      <c r="M696" s="341">
        <f t="shared" ca="1" si="85"/>
        <v>-0.63671423107381775</v>
      </c>
      <c r="N696" s="170"/>
      <c r="O696" s="340"/>
      <c r="P696" s="3" t="e">
        <f t="shared" ca="1" si="86"/>
        <v>#N/A</v>
      </c>
      <c r="Q696" s="3">
        <f t="shared" ca="1" si="87"/>
        <v>159530500</v>
      </c>
      <c r="S696" s="99"/>
      <c r="T696" s="350"/>
      <c r="U696" s="350"/>
      <c r="V696" s="349"/>
      <c r="W696" s="313"/>
      <c r="X696" s="302"/>
      <c r="Y696" s="211"/>
      <c r="Z696" s="320"/>
      <c r="AA696" s="246"/>
      <c r="AB696" s="125"/>
      <c r="AC696" s="125"/>
      <c r="AD696" s="125"/>
      <c r="AE696" s="125"/>
      <c r="AF696" s="125"/>
      <c r="AG696" s="125"/>
      <c r="AH696" s="125"/>
      <c r="AJ696" s="125"/>
      <c r="AK696" s="125"/>
      <c r="AM696" s="246"/>
      <c r="AO696" s="246"/>
      <c r="AP696" s="211"/>
      <c r="AQ696" s="211"/>
      <c r="AR696" s="199"/>
      <c r="AT696" s="225"/>
      <c r="AU696" s="225"/>
      <c r="AV696" s="225"/>
      <c r="AW696" s="99"/>
      <c r="AX696" s="199"/>
      <c r="AY696" s="199"/>
      <c r="AZ696" s="37"/>
      <c r="BA696" s="123"/>
      <c r="BB696" s="211"/>
      <c r="BC696" s="211"/>
      <c r="BD696" s="216"/>
      <c r="BE696" s="216"/>
      <c r="BF696" s="101"/>
      <c r="BG696" s="101"/>
      <c r="BH696" s="99"/>
    </row>
    <row r="697" spans="1:60" x14ac:dyDescent="0.25">
      <c r="A697">
        <v>665</v>
      </c>
      <c r="B697" s="61">
        <f ca="1">OFFSET(InputPriceData!B$15,CalculationsAndCharts!$A697+$A$11,0,1,1)</f>
        <v>41506</v>
      </c>
      <c r="C697" s="3">
        <f ca="1">OFFSET(InputPriceData!G$15,CalculationsAndCharts!$A697+$A$11,IF($C$7,8,0),1,1)</f>
        <v>89294400</v>
      </c>
      <c r="D697" s="4">
        <f ca="1">OFFSET(InputPriceData!C$15,CalculationsAndCharts!$A697+$A$11,IF($C$7,8,0),1,1)</f>
        <v>156.18</v>
      </c>
      <c r="E697" s="4">
        <f ca="1">OFFSET(InputPriceData!D$15,CalculationsAndCharts!$A697+$A$11,IF($C$7,8,0),1,1)</f>
        <v>157.27000000000001</v>
      </c>
      <c r="F697" s="4">
        <f ca="1">OFFSET(InputPriceData!E$15,CalculationsAndCharts!$A697+$A$11,IF($C$7,8,0),1,1)</f>
        <v>156.01</v>
      </c>
      <c r="G697" s="4">
        <f ca="1">OFFSET(InputPriceData!F$15,CalculationsAndCharts!$A697+$A$11,IF($C$7,8,0),1,1)</f>
        <v>156.69</v>
      </c>
      <c r="H697" s="342">
        <f t="shared" ca="1" si="82"/>
        <v>158.64627948511526</v>
      </c>
      <c r="I697" s="342">
        <f t="shared" ca="1" si="83"/>
        <v>158.63631202324166</v>
      </c>
      <c r="J697" s="340">
        <f t="shared" ca="1" si="84"/>
        <v>9.9674618735182685E-3</v>
      </c>
      <c r="K697" s="170">
        <f t="shared" ca="1" si="80"/>
        <v>9.9350296200040314E-5</v>
      </c>
      <c r="L697" s="341">
        <f t="shared" ca="1" si="81"/>
        <v>0.63831254034994711</v>
      </c>
      <c r="M697" s="341">
        <f t="shared" ca="1" si="85"/>
        <v>-0.63831254034994711</v>
      </c>
      <c r="N697" s="170"/>
      <c r="O697" s="340"/>
      <c r="P697" s="3">
        <f t="shared" ca="1" si="86"/>
        <v>89294400</v>
      </c>
      <c r="Q697" s="3" t="e">
        <f t="shared" ca="1" si="87"/>
        <v>#N/A</v>
      </c>
      <c r="S697" s="99"/>
      <c r="T697" s="350"/>
      <c r="U697" s="350"/>
      <c r="V697" s="349"/>
      <c r="W697" s="313"/>
      <c r="X697" s="302"/>
      <c r="Y697" s="211"/>
      <c r="Z697" s="320"/>
      <c r="AA697" s="246"/>
      <c r="AB697" s="125"/>
      <c r="AC697" s="125"/>
      <c r="AD697" s="125"/>
      <c r="AE697" s="125"/>
      <c r="AF697" s="125"/>
      <c r="AG697" s="125"/>
      <c r="AH697" s="125"/>
      <c r="AJ697" s="125"/>
      <c r="AK697" s="125"/>
      <c r="AM697" s="246"/>
      <c r="AO697" s="246"/>
      <c r="AP697" s="211"/>
      <c r="AQ697" s="211"/>
      <c r="AR697" s="199"/>
      <c r="AT697" s="225"/>
      <c r="AU697" s="225"/>
      <c r="AV697" s="225"/>
      <c r="AW697" s="99"/>
      <c r="AX697" s="199"/>
      <c r="AY697" s="199"/>
      <c r="AZ697" s="37"/>
      <c r="BA697" s="123"/>
      <c r="BB697" s="211"/>
      <c r="BC697" s="211"/>
      <c r="BD697" s="216"/>
      <c r="BE697" s="216"/>
      <c r="BF697" s="101"/>
      <c r="BG697" s="101"/>
      <c r="BH697" s="99"/>
    </row>
    <row r="698" spans="1:60" x14ac:dyDescent="0.25">
      <c r="A698">
        <v>666</v>
      </c>
      <c r="B698" s="61">
        <f ca="1">OFFSET(InputPriceData!B$15,CalculationsAndCharts!$A698+$A$11,0,1,1)</f>
        <v>41505</v>
      </c>
      <c r="C698" s="3">
        <f ca="1">OFFSET(InputPriceData!G$15,CalculationsAndCharts!$A698+$A$11,IF($C$7,8,0),1,1)</f>
        <v>96437600</v>
      </c>
      <c r="D698" s="4">
        <f ca="1">OFFSET(InputPriceData!C$15,CalculationsAndCharts!$A698+$A$11,IF($C$7,8,0),1,1)</f>
        <v>156.74</v>
      </c>
      <c r="E698" s="4">
        <f ca="1">OFFSET(InputPriceData!D$15,CalculationsAndCharts!$A698+$A$11,IF($C$7,8,0),1,1)</f>
        <v>157.28</v>
      </c>
      <c r="F698" s="4">
        <f ca="1">OFFSET(InputPriceData!E$15,CalculationsAndCharts!$A698+$A$11,IF($C$7,8,0),1,1)</f>
        <v>155.91</v>
      </c>
      <c r="G698" s="4">
        <f ca="1">OFFSET(InputPriceData!F$15,CalculationsAndCharts!$A698+$A$11,IF($C$7,8,0),1,1)</f>
        <v>155.91999999999999</v>
      </c>
      <c r="H698" s="342">
        <f t="shared" ca="1" si="82"/>
        <v>158.92574798298887</v>
      </c>
      <c r="I698" s="342">
        <f t="shared" ca="1" si="83"/>
        <v>158.81324947989998</v>
      </c>
      <c r="J698" s="340">
        <f t="shared" ca="1" si="84"/>
        <v>0.11249850308878628</v>
      </c>
      <c r="K698" s="170">
        <f t="shared" ca="1" si="80"/>
        <v>1.2655913197217657E-2</v>
      </c>
      <c r="L698" s="341">
        <f t="shared" ca="1" si="81"/>
        <v>0.64099470006137171</v>
      </c>
      <c r="M698" s="341">
        <f t="shared" ca="1" si="85"/>
        <v>-0.64099470006137171</v>
      </c>
      <c r="N698" s="170"/>
      <c r="O698" s="340"/>
      <c r="P698" s="3" t="e">
        <f t="shared" ca="1" si="86"/>
        <v>#N/A</v>
      </c>
      <c r="Q698" s="3">
        <f t="shared" ca="1" si="87"/>
        <v>96437600</v>
      </c>
      <c r="S698" s="99"/>
      <c r="T698" s="350"/>
      <c r="U698" s="350"/>
      <c r="V698" s="349"/>
      <c r="W698" s="313"/>
      <c r="X698" s="302"/>
      <c r="Y698" s="211"/>
      <c r="Z698" s="320"/>
      <c r="AA698" s="246"/>
      <c r="AB698" s="125"/>
      <c r="AC698" s="125"/>
      <c r="AD698" s="125"/>
      <c r="AE698" s="125"/>
      <c r="AF698" s="125"/>
      <c r="AG698" s="125"/>
      <c r="AH698" s="125"/>
      <c r="AJ698" s="125"/>
      <c r="AK698" s="125"/>
      <c r="AM698" s="246"/>
      <c r="AO698" s="246"/>
      <c r="AP698" s="211"/>
      <c r="AQ698" s="211"/>
      <c r="AR698" s="199"/>
      <c r="AT698" s="225"/>
      <c r="AU698" s="225"/>
      <c r="AV698" s="225"/>
      <c r="AW698" s="99"/>
      <c r="AX698" s="199"/>
      <c r="AY698" s="199"/>
      <c r="AZ698" s="37"/>
      <c r="BA698" s="123"/>
      <c r="BB698" s="211"/>
      <c r="BC698" s="211"/>
      <c r="BD698" s="216"/>
      <c r="BE698" s="216"/>
      <c r="BF698" s="101"/>
      <c r="BG698" s="101"/>
      <c r="BH698" s="99"/>
    </row>
    <row r="699" spans="1:60" x14ac:dyDescent="0.25">
      <c r="A699">
        <v>667</v>
      </c>
      <c r="B699" s="61">
        <f ca="1">OFFSET(InputPriceData!B$15,CalculationsAndCharts!$A699+$A$11,0,1,1)</f>
        <v>41502</v>
      </c>
      <c r="C699" s="3">
        <f ca="1">OFFSET(InputPriceData!G$15,CalculationsAndCharts!$A699+$A$11,IF($C$7,8,0),1,1)</f>
        <v>130868200</v>
      </c>
      <c r="D699" s="4">
        <f ca="1">OFFSET(InputPriceData!C$15,CalculationsAndCharts!$A699+$A$11,IF($C$7,8,0),1,1)</f>
        <v>157.13999999999999</v>
      </c>
      <c r="E699" s="4">
        <f ca="1">OFFSET(InputPriceData!D$15,CalculationsAndCharts!$A699+$A$11,IF($C$7,8,0),1,1)</f>
        <v>157.68</v>
      </c>
      <c r="F699" s="4">
        <f ca="1">OFFSET(InputPriceData!E$15,CalculationsAndCharts!$A699+$A$11,IF($C$7,8,0),1,1)</f>
        <v>156.61000000000001</v>
      </c>
      <c r="G699" s="4">
        <f ca="1">OFFSET(InputPriceData!F$15,CalculationsAndCharts!$A699+$A$11,IF($C$7,8,0),1,1)</f>
        <v>156.91999999999999</v>
      </c>
      <c r="H699" s="342">
        <f t="shared" ca="1" si="82"/>
        <v>159.35514055198726</v>
      </c>
      <c r="I699" s="342">
        <f t="shared" ca="1" si="83"/>
        <v>159.07627215989089</v>
      </c>
      <c r="J699" s="340">
        <f t="shared" ca="1" si="84"/>
        <v>0.27886839209627923</v>
      </c>
      <c r="K699" s="170">
        <f t="shared" ca="1" si="80"/>
        <v>7.7767580110364137E-2</v>
      </c>
      <c r="L699" s="341">
        <f t="shared" ca="1" si="81"/>
        <v>0.64354805523643288</v>
      </c>
      <c r="M699" s="341">
        <f t="shared" ca="1" si="85"/>
        <v>-0.64354805523643288</v>
      </c>
      <c r="N699" s="170"/>
      <c r="O699" s="340"/>
      <c r="P699" s="3" t="e">
        <f t="shared" ca="1" si="86"/>
        <v>#N/A</v>
      </c>
      <c r="Q699" s="3">
        <f t="shared" ca="1" si="87"/>
        <v>130868200</v>
      </c>
      <c r="S699" s="99"/>
      <c r="T699" s="350"/>
      <c r="U699" s="350"/>
      <c r="V699" s="349"/>
      <c r="W699" s="313"/>
      <c r="X699" s="302"/>
      <c r="Y699" s="211"/>
      <c r="Z699" s="320"/>
      <c r="AA699" s="246"/>
      <c r="AB699" s="125"/>
      <c r="AC699" s="125"/>
      <c r="AD699" s="125"/>
      <c r="AE699" s="125"/>
      <c r="AF699" s="125"/>
      <c r="AG699" s="125"/>
      <c r="AH699" s="125"/>
      <c r="AJ699" s="125"/>
      <c r="AK699" s="125"/>
      <c r="AM699" s="246"/>
      <c r="AO699" s="246"/>
      <c r="AP699" s="211"/>
      <c r="AQ699" s="211"/>
      <c r="AR699" s="199"/>
      <c r="AT699" s="225"/>
      <c r="AU699" s="225"/>
      <c r="AV699" s="225"/>
      <c r="AW699" s="99"/>
      <c r="AX699" s="199"/>
      <c r="AY699" s="199"/>
      <c r="AZ699" s="37"/>
      <c r="BA699" s="123"/>
      <c r="BB699" s="211"/>
      <c r="BC699" s="211"/>
      <c r="BD699" s="216"/>
      <c r="BE699" s="216"/>
      <c r="BF699" s="101"/>
      <c r="BG699" s="101"/>
      <c r="BH699" s="99"/>
    </row>
    <row r="700" spans="1:60" x14ac:dyDescent="0.25">
      <c r="A700">
        <v>668</v>
      </c>
      <c r="B700" s="61">
        <f ca="1">OFFSET(InputPriceData!B$15,CalculationsAndCharts!$A700+$A$11,0,1,1)</f>
        <v>41501</v>
      </c>
      <c r="C700" s="3">
        <f ca="1">OFFSET(InputPriceData!G$15,CalculationsAndCharts!$A700+$A$11,IF($C$7,8,0),1,1)</f>
        <v>152931800</v>
      </c>
      <c r="D700" s="4">
        <f ca="1">OFFSET(InputPriceData!C$15,CalculationsAndCharts!$A700+$A$11,IF($C$7,8,0),1,1)</f>
        <v>158.41999999999999</v>
      </c>
      <c r="E700" s="4">
        <f ca="1">OFFSET(InputPriceData!D$15,CalculationsAndCharts!$A700+$A$11,IF($C$7,8,0),1,1)</f>
        <v>158.44</v>
      </c>
      <c r="F700" s="4">
        <f ca="1">OFFSET(InputPriceData!E$15,CalculationsAndCharts!$A700+$A$11,IF($C$7,8,0),1,1)</f>
        <v>157.16999999999999</v>
      </c>
      <c r="G700" s="4">
        <f ca="1">OFFSET(InputPriceData!F$15,CalculationsAndCharts!$A700+$A$11,IF($C$7,8,0),1,1)</f>
        <v>157.44</v>
      </c>
      <c r="H700" s="342">
        <f t="shared" ca="1" si="82"/>
        <v>159.70301777369971</v>
      </c>
      <c r="I700" s="342">
        <f t="shared" ca="1" si="83"/>
        <v>159.27229690169918</v>
      </c>
      <c r="J700" s="340">
        <f t="shared" ca="1" si="84"/>
        <v>0.43072087200047537</v>
      </c>
      <c r="K700" s="170">
        <f t="shared" ca="1" si="80"/>
        <v>0.18552046957684989</v>
      </c>
      <c r="L700" s="341">
        <f t="shared" ca="1" si="81"/>
        <v>0.64510874058986223</v>
      </c>
      <c r="M700" s="341">
        <f t="shared" ca="1" si="85"/>
        <v>-0.64510874058986223</v>
      </c>
      <c r="N700" s="170"/>
      <c r="O700" s="340"/>
      <c r="P700" s="3" t="e">
        <f t="shared" ca="1" si="86"/>
        <v>#N/A</v>
      </c>
      <c r="Q700" s="3">
        <f t="shared" ca="1" si="87"/>
        <v>152931800</v>
      </c>
      <c r="S700" s="99"/>
      <c r="T700" s="350"/>
      <c r="U700" s="350"/>
      <c r="V700" s="349"/>
      <c r="W700" s="313"/>
      <c r="X700" s="302"/>
      <c r="Y700" s="211"/>
      <c r="Z700" s="320"/>
      <c r="AA700" s="246"/>
      <c r="AB700" s="125"/>
      <c r="AC700" s="125"/>
      <c r="AD700" s="125"/>
      <c r="AE700" s="125"/>
      <c r="AF700" s="125"/>
      <c r="AG700" s="125"/>
      <c r="AH700" s="125"/>
      <c r="AJ700" s="125"/>
      <c r="AK700" s="125"/>
      <c r="AM700" s="246"/>
      <c r="AO700" s="246"/>
      <c r="AP700" s="211"/>
      <c r="AQ700" s="211"/>
      <c r="AR700" s="199"/>
      <c r="AT700" s="225"/>
      <c r="AU700" s="225"/>
      <c r="AV700" s="225"/>
      <c r="AW700" s="99"/>
      <c r="AX700" s="199"/>
      <c r="AY700" s="199"/>
      <c r="AZ700" s="37"/>
      <c r="BA700" s="123"/>
      <c r="BB700" s="211"/>
      <c r="BC700" s="211"/>
      <c r="BD700" s="216"/>
      <c r="BE700" s="216"/>
      <c r="BF700" s="101"/>
      <c r="BG700" s="101"/>
      <c r="BH700" s="99"/>
    </row>
    <row r="701" spans="1:60" x14ac:dyDescent="0.25">
      <c r="A701">
        <v>669</v>
      </c>
      <c r="B701" s="61">
        <f ca="1">OFFSET(InputPriceData!B$15,CalculationsAndCharts!$A701+$A$11,0,1,1)</f>
        <v>41500</v>
      </c>
      <c r="C701" s="3">
        <f ca="1">OFFSET(InputPriceData!G$15,CalculationsAndCharts!$A701+$A$11,IF($C$7,8,0),1,1)</f>
        <v>79829200</v>
      </c>
      <c r="D701" s="4">
        <f ca="1">OFFSET(InputPriceData!C$15,CalculationsAndCharts!$A701+$A$11,IF($C$7,8,0),1,1)</f>
        <v>160.43</v>
      </c>
      <c r="E701" s="4">
        <f ca="1">OFFSET(InputPriceData!D$15,CalculationsAndCharts!$A701+$A$11,IF($C$7,8,0),1,1)</f>
        <v>160.68</v>
      </c>
      <c r="F701" s="4">
        <f ca="1">OFFSET(InputPriceData!E$15,CalculationsAndCharts!$A701+$A$11,IF($C$7,8,0),1,1)</f>
        <v>159.63999999999999</v>
      </c>
      <c r="G701" s="4">
        <f ca="1">OFFSET(InputPriceData!F$15,CalculationsAndCharts!$A701+$A$11,IF($C$7,8,0),1,1)</f>
        <v>159.68</v>
      </c>
      <c r="H701" s="342">
        <f t="shared" ca="1" si="82"/>
        <v>160.02630602708538</v>
      </c>
      <c r="I701" s="342">
        <f t="shared" ca="1" si="83"/>
        <v>159.43886934730818</v>
      </c>
      <c r="J701" s="340">
        <f t="shared" ca="1" si="84"/>
        <v>0.58743667977712843</v>
      </c>
      <c r="K701" s="170">
        <f t="shared" ca="1" si="80"/>
        <v>0.34508185274757652</v>
      </c>
      <c r="L701" s="341">
        <f t="shared" ca="1" si="81"/>
        <v>0.64643252133250917</v>
      </c>
      <c r="M701" s="341">
        <f t="shared" ca="1" si="85"/>
        <v>-0.64643252133250917</v>
      </c>
      <c r="N701" s="170"/>
      <c r="O701" s="340"/>
      <c r="P701" s="3" t="e">
        <f t="shared" ca="1" si="86"/>
        <v>#N/A</v>
      </c>
      <c r="Q701" s="3">
        <f t="shared" ca="1" si="87"/>
        <v>79829200</v>
      </c>
      <c r="S701" s="99"/>
      <c r="T701" s="350"/>
      <c r="U701" s="350"/>
      <c r="V701" s="349"/>
      <c r="W701" s="313"/>
      <c r="X701" s="302"/>
      <c r="Y701" s="211"/>
      <c r="Z701" s="320"/>
      <c r="AA701" s="246"/>
      <c r="AB701" s="125"/>
      <c r="AC701" s="125"/>
      <c r="AD701" s="125"/>
      <c r="AE701" s="125"/>
      <c r="AF701" s="125"/>
      <c r="AG701" s="125"/>
      <c r="AH701" s="125"/>
      <c r="AJ701" s="125"/>
      <c r="AK701" s="125"/>
      <c r="AM701" s="246"/>
      <c r="AO701" s="246"/>
      <c r="AP701" s="211"/>
      <c r="AQ701" s="211"/>
      <c r="AR701" s="199"/>
      <c r="AT701" s="225"/>
      <c r="AU701" s="225"/>
      <c r="AV701" s="225"/>
      <c r="AW701" s="99"/>
      <c r="AX701" s="199"/>
      <c r="AY701" s="199"/>
      <c r="AZ701" s="37"/>
      <c r="BA701" s="123"/>
      <c r="BB701" s="211"/>
      <c r="BC701" s="211"/>
      <c r="BD701" s="216"/>
      <c r="BE701" s="216"/>
      <c r="BF701" s="101"/>
      <c r="BG701" s="101"/>
      <c r="BH701" s="99"/>
    </row>
    <row r="702" spans="1:60" x14ac:dyDescent="0.25">
      <c r="A702">
        <v>670</v>
      </c>
      <c r="B702" s="61">
        <f ca="1">OFFSET(InputPriceData!B$15,CalculationsAndCharts!$A702+$A$11,0,1,1)</f>
        <v>41499</v>
      </c>
      <c r="C702" s="3">
        <f ca="1">OFFSET(InputPriceData!G$15,CalculationsAndCharts!$A702+$A$11,IF($C$7,8,0),1,1)</f>
        <v>80806000</v>
      </c>
      <c r="D702" s="4">
        <f ca="1">OFFSET(InputPriceData!C$15,CalculationsAndCharts!$A702+$A$11,IF($C$7,8,0),1,1)</f>
        <v>160.31</v>
      </c>
      <c r="E702" s="4">
        <f ca="1">OFFSET(InputPriceData!D$15,CalculationsAndCharts!$A702+$A$11,IF($C$7,8,0),1,1)</f>
        <v>160.78</v>
      </c>
      <c r="F702" s="4">
        <f ca="1">OFFSET(InputPriceData!E$15,CalculationsAndCharts!$A702+$A$11,IF($C$7,8,0),1,1)</f>
        <v>159.37</v>
      </c>
      <c r="G702" s="4">
        <f ca="1">OFFSET(InputPriceData!F$15,CalculationsAndCharts!$A702+$A$11,IF($C$7,8,0),1,1)</f>
        <v>160.5</v>
      </c>
      <c r="H702" s="342">
        <f t="shared" ca="1" si="82"/>
        <v>160.07577831666902</v>
      </c>
      <c r="I702" s="342">
        <f t="shared" ca="1" si="83"/>
        <v>159.41694837888167</v>
      </c>
      <c r="J702" s="340">
        <f t="shared" ca="1" si="84"/>
        <v>0.65882993778727816</v>
      </c>
      <c r="K702" s="170">
        <f t="shared" ca="1" si="80"/>
        <v>0.43405688692478883</v>
      </c>
      <c r="L702" s="341">
        <f t="shared" ca="1" si="81"/>
        <v>0.64883405483272305</v>
      </c>
      <c r="M702" s="341">
        <f t="shared" ca="1" si="85"/>
        <v>-0.64883405483272305</v>
      </c>
      <c r="N702" s="170"/>
      <c r="O702" s="340"/>
      <c r="P702" s="3">
        <f t="shared" ca="1" si="86"/>
        <v>80806000</v>
      </c>
      <c r="Q702" s="3" t="e">
        <f t="shared" ca="1" si="87"/>
        <v>#N/A</v>
      </c>
      <c r="S702" s="99"/>
      <c r="T702" s="350"/>
      <c r="U702" s="350"/>
      <c r="V702" s="349"/>
      <c r="W702" s="313"/>
      <c r="X702" s="302"/>
      <c r="Y702" s="211"/>
      <c r="Z702" s="320"/>
      <c r="AA702" s="246"/>
      <c r="AB702" s="125"/>
      <c r="AC702" s="125"/>
      <c r="AD702" s="125"/>
      <c r="AE702" s="125"/>
      <c r="AF702" s="125"/>
      <c r="AG702" s="125"/>
      <c r="AH702" s="125"/>
      <c r="AJ702" s="125"/>
      <c r="AK702" s="125"/>
      <c r="AM702" s="246"/>
      <c r="AO702" s="246"/>
      <c r="AP702" s="211"/>
      <c r="AQ702" s="211"/>
      <c r="AR702" s="199"/>
      <c r="AT702" s="225"/>
      <c r="AU702" s="225"/>
      <c r="AV702" s="225"/>
      <c r="AW702" s="99"/>
      <c r="AX702" s="199"/>
      <c r="AY702" s="199"/>
      <c r="AZ702" s="37"/>
      <c r="BA702" s="123"/>
      <c r="BB702" s="211"/>
      <c r="BC702" s="211"/>
      <c r="BD702" s="216"/>
      <c r="BE702" s="216"/>
      <c r="BF702" s="101"/>
      <c r="BG702" s="101"/>
      <c r="BH702" s="99"/>
    </row>
    <row r="703" spans="1:60" x14ac:dyDescent="0.25">
      <c r="A703">
        <v>671</v>
      </c>
      <c r="B703" s="61">
        <f ca="1">OFFSET(InputPriceData!B$15,CalculationsAndCharts!$A703+$A$11,0,1,1)</f>
        <v>41498</v>
      </c>
      <c r="C703" s="3">
        <f ca="1">OFFSET(InputPriceData!G$15,CalculationsAndCharts!$A703+$A$11,IF($C$7,8,0),1,1)</f>
        <v>68593300</v>
      </c>
      <c r="D703" s="4">
        <f ca="1">OFFSET(InputPriceData!C$15,CalculationsAndCharts!$A703+$A$11,IF($C$7,8,0),1,1)</f>
        <v>159.41</v>
      </c>
      <c r="E703" s="4">
        <f ca="1">OFFSET(InputPriceData!D$15,CalculationsAndCharts!$A703+$A$11,IF($C$7,8,0),1,1)</f>
        <v>160.22</v>
      </c>
      <c r="F703" s="4">
        <f ca="1">OFFSET(InputPriceData!E$15,CalculationsAndCharts!$A703+$A$11,IF($C$7,8,0),1,1)</f>
        <v>159.34</v>
      </c>
      <c r="G703" s="4">
        <f ca="1">OFFSET(InputPriceData!F$15,CalculationsAndCharts!$A703+$A$11,IF($C$7,8,0),1,1)</f>
        <v>160.03</v>
      </c>
      <c r="H703" s="342">
        <f t="shared" ca="1" si="82"/>
        <v>160.01517521905029</v>
      </c>
      <c r="I703" s="342">
        <f t="shared" ca="1" si="83"/>
        <v>159.31848914059819</v>
      </c>
      <c r="J703" s="340">
        <f t="shared" ca="1" si="84"/>
        <v>0.69668607845204544</v>
      </c>
      <c r="K703" s="170">
        <f t="shared" ca="1" si="80"/>
        <v>0.48537149190888962</v>
      </c>
      <c r="L703" s="341">
        <f t="shared" ca="1" si="81"/>
        <v>0.65249091293764327</v>
      </c>
      <c r="M703" s="341">
        <f t="shared" ca="1" si="85"/>
        <v>-0.65249091293764327</v>
      </c>
      <c r="N703" s="170"/>
      <c r="O703" s="340"/>
      <c r="P703" s="3">
        <f t="shared" ca="1" si="86"/>
        <v>68593300</v>
      </c>
      <c r="Q703" s="3" t="e">
        <f t="shared" ca="1" si="87"/>
        <v>#N/A</v>
      </c>
      <c r="S703" s="99"/>
      <c r="T703" s="350"/>
      <c r="U703" s="350"/>
      <c r="V703" s="349"/>
      <c r="W703" s="313"/>
      <c r="X703" s="302"/>
      <c r="Y703" s="211"/>
      <c r="Z703" s="320"/>
      <c r="AA703" s="246"/>
      <c r="AB703" s="125"/>
      <c r="AC703" s="125"/>
      <c r="AD703" s="125"/>
      <c r="AE703" s="125"/>
      <c r="AF703" s="125"/>
      <c r="AG703" s="125"/>
      <c r="AH703" s="125"/>
      <c r="AJ703" s="125"/>
      <c r="AK703" s="125"/>
      <c r="AM703" s="246"/>
      <c r="AO703" s="246"/>
      <c r="AP703" s="211"/>
      <c r="AQ703" s="211"/>
      <c r="AR703" s="199"/>
      <c r="AT703" s="225"/>
      <c r="AU703" s="225"/>
      <c r="AV703" s="225"/>
      <c r="AW703" s="99"/>
      <c r="AX703" s="199"/>
      <c r="AY703" s="199"/>
      <c r="AZ703" s="37"/>
      <c r="BA703" s="123"/>
      <c r="BB703" s="211"/>
      <c r="BC703" s="211"/>
      <c r="BD703" s="216"/>
      <c r="BE703" s="216"/>
      <c r="BF703" s="101"/>
      <c r="BG703" s="101"/>
      <c r="BH703" s="99"/>
    </row>
    <row r="704" spans="1:60" x14ac:dyDescent="0.25">
      <c r="A704">
        <v>672</v>
      </c>
      <c r="B704" s="61">
        <f ca="1">OFFSET(InputPriceData!B$15,CalculationsAndCharts!$A704+$A$11,0,1,1)</f>
        <v>41495</v>
      </c>
      <c r="C704" s="3">
        <f ca="1">OFFSET(InputPriceData!G$15,CalculationsAndCharts!$A704+$A$11,IF($C$7,8,0),1,1)</f>
        <v>91757700</v>
      </c>
      <c r="D704" s="4">
        <f ca="1">OFFSET(InputPriceData!C$15,CalculationsAndCharts!$A704+$A$11,IF($C$7,8,0),1,1)</f>
        <v>160.47</v>
      </c>
      <c r="E704" s="4">
        <f ca="1">OFFSET(InputPriceData!D$15,CalculationsAndCharts!$A704+$A$11,IF($C$7,8,0),1,1)</f>
        <v>160.97</v>
      </c>
      <c r="F704" s="4">
        <f ca="1">OFFSET(InputPriceData!E$15,CalculationsAndCharts!$A704+$A$11,IF($C$7,8,0),1,1)</f>
        <v>159.66</v>
      </c>
      <c r="G704" s="4">
        <f ca="1">OFFSET(InputPriceData!F$15,CalculationsAndCharts!$A704+$A$11,IF($C$7,8,0),1,1)</f>
        <v>160.22</v>
      </c>
      <c r="H704" s="342">
        <f t="shared" ca="1" si="82"/>
        <v>160.01305739320034</v>
      </c>
      <c r="I704" s="342">
        <f t="shared" ca="1" si="83"/>
        <v>159.25380633519802</v>
      </c>
      <c r="J704" s="340">
        <f t="shared" ca="1" si="84"/>
        <v>0.75925105800224812</v>
      </c>
      <c r="K704" s="170">
        <f t="shared" ca="1" si="80"/>
        <v>0.57646216907753312</v>
      </c>
      <c r="L704" s="341">
        <f t="shared" ca="1" si="81"/>
        <v>0.65772386823711437</v>
      </c>
      <c r="M704" s="341">
        <f t="shared" ca="1" si="85"/>
        <v>-0.65772386823711437</v>
      </c>
      <c r="N704" s="170"/>
      <c r="O704" s="340"/>
      <c r="P704" s="3" t="e">
        <f t="shared" ca="1" si="86"/>
        <v>#N/A</v>
      </c>
      <c r="Q704" s="3">
        <f t="shared" ca="1" si="87"/>
        <v>91757700</v>
      </c>
      <c r="S704" s="99"/>
      <c r="T704" s="350"/>
      <c r="U704" s="350"/>
      <c r="V704" s="349"/>
      <c r="W704" s="313"/>
      <c r="X704" s="302"/>
      <c r="Y704" s="211"/>
      <c r="Z704" s="320"/>
      <c r="AA704" s="246"/>
      <c r="AB704" s="125"/>
      <c r="AC704" s="125"/>
      <c r="AD704" s="125"/>
      <c r="AE704" s="125"/>
      <c r="AF704" s="125"/>
      <c r="AG704" s="125"/>
      <c r="AH704" s="125"/>
      <c r="AJ704" s="125"/>
      <c r="AK704" s="125"/>
      <c r="AM704" s="246"/>
      <c r="AO704" s="246"/>
      <c r="AP704" s="211"/>
      <c r="AQ704" s="211"/>
      <c r="AR704" s="199"/>
      <c r="AT704" s="225"/>
      <c r="AU704" s="225"/>
      <c r="AV704" s="225"/>
      <c r="AW704" s="99"/>
      <c r="AX704" s="199"/>
      <c r="AY704" s="199"/>
      <c r="AZ704" s="37"/>
      <c r="BA704" s="123"/>
      <c r="BB704" s="211"/>
      <c r="BC704" s="211"/>
      <c r="BD704" s="216"/>
      <c r="BE704" s="216"/>
      <c r="BF704" s="101"/>
      <c r="BG704" s="101"/>
      <c r="BH704" s="99"/>
    </row>
    <row r="705" spans="1:60" x14ac:dyDescent="0.25">
      <c r="A705">
        <v>673</v>
      </c>
      <c r="B705" s="61">
        <f ca="1">OFFSET(InputPriceData!B$15,CalculationsAndCharts!$A705+$A$11,0,1,1)</f>
        <v>41494</v>
      </c>
      <c r="C705" s="3">
        <f ca="1">OFFSET(InputPriceData!G$15,CalculationsAndCharts!$A705+$A$11,IF($C$7,8,0),1,1)</f>
        <v>102181300</v>
      </c>
      <c r="D705" s="4">
        <f ca="1">OFFSET(InputPriceData!C$15,CalculationsAndCharts!$A705+$A$11,IF($C$7,8,0),1,1)</f>
        <v>160.85</v>
      </c>
      <c r="E705" s="4">
        <f ca="1">OFFSET(InputPriceData!D$15,CalculationsAndCharts!$A705+$A$11,IF($C$7,8,0),1,1)</f>
        <v>161.04</v>
      </c>
      <c r="F705" s="4">
        <f ca="1">OFFSET(InputPriceData!E$15,CalculationsAndCharts!$A705+$A$11,IF($C$7,8,0),1,1)</f>
        <v>159.86000000000001</v>
      </c>
      <c r="G705" s="4">
        <f ca="1">OFFSET(InputPriceData!F$15,CalculationsAndCharts!$A705+$A$11,IF($C$7,8,0),1,1)</f>
        <v>160.68</v>
      </c>
      <c r="H705" s="342">
        <f t="shared" ca="1" si="82"/>
        <v>159.98349416365753</v>
      </c>
      <c r="I705" s="342">
        <f t="shared" ca="1" si="83"/>
        <v>159.16597054748877</v>
      </c>
      <c r="J705" s="340">
        <f t="shared" ca="1" si="84"/>
        <v>0.81752361616870528</v>
      </c>
      <c r="K705" s="170">
        <f t="shared" ca="1" si="80"/>
        <v>0.66834486299355655</v>
      </c>
      <c r="L705" s="341">
        <f t="shared" ca="1" si="81"/>
        <v>0.66583047885925173</v>
      </c>
      <c r="M705" s="341">
        <f t="shared" ca="1" si="85"/>
        <v>-0.66583047885925173</v>
      </c>
      <c r="N705" s="170"/>
      <c r="O705" s="340"/>
      <c r="P705" s="3" t="e">
        <f t="shared" ca="1" si="86"/>
        <v>#N/A</v>
      </c>
      <c r="Q705" s="3">
        <f t="shared" ca="1" si="87"/>
        <v>102181300</v>
      </c>
      <c r="S705" s="99"/>
      <c r="T705" s="350"/>
      <c r="U705" s="350"/>
      <c r="V705" s="349"/>
      <c r="W705" s="313"/>
      <c r="X705" s="302"/>
      <c r="Y705" s="211"/>
      <c r="Z705" s="320"/>
      <c r="AA705" s="246"/>
      <c r="AB705" s="125"/>
      <c r="AC705" s="125"/>
      <c r="AD705" s="125"/>
      <c r="AE705" s="125"/>
      <c r="AF705" s="125"/>
      <c r="AG705" s="125"/>
      <c r="AH705" s="125"/>
      <c r="AJ705" s="125"/>
      <c r="AK705" s="125"/>
      <c r="AM705" s="246"/>
      <c r="AO705" s="246"/>
      <c r="AP705" s="211"/>
      <c r="AQ705" s="211"/>
      <c r="AR705" s="199"/>
      <c r="AT705" s="225"/>
      <c r="AU705" s="225"/>
      <c r="AV705" s="225"/>
      <c r="AW705" s="99"/>
      <c r="AX705" s="199"/>
      <c r="AY705" s="199"/>
      <c r="AZ705" s="37"/>
      <c r="BA705" s="123"/>
      <c r="BB705" s="211"/>
      <c r="BC705" s="211"/>
      <c r="BD705" s="216"/>
      <c r="BE705" s="216"/>
      <c r="BF705" s="101"/>
      <c r="BG705" s="101"/>
      <c r="BH705" s="99"/>
    </row>
    <row r="706" spans="1:60" x14ac:dyDescent="0.25">
      <c r="A706">
        <v>674</v>
      </c>
      <c r="B706" s="61">
        <f ca="1">OFFSET(InputPriceData!B$15,CalculationsAndCharts!$A706+$A$11,0,1,1)</f>
        <v>41493</v>
      </c>
      <c r="C706" s="3">
        <f ca="1">OFFSET(InputPriceData!G$15,CalculationsAndCharts!$A706+$A$11,IF($C$7,8,0),1,1)</f>
        <v>84854700</v>
      </c>
      <c r="D706" s="4">
        <f ca="1">OFFSET(InputPriceData!C$15,CalculationsAndCharts!$A706+$A$11,IF($C$7,8,0),1,1)</f>
        <v>160.1</v>
      </c>
      <c r="E706" s="4">
        <f ca="1">OFFSET(InputPriceData!D$15,CalculationsAndCharts!$A706+$A$11,IF($C$7,8,0),1,1)</f>
        <v>160.33000000000001</v>
      </c>
      <c r="F706" s="4">
        <f ca="1">OFFSET(InputPriceData!E$15,CalculationsAndCharts!$A706+$A$11,IF($C$7,8,0),1,1)</f>
        <v>159.5</v>
      </c>
      <c r="G706" s="4">
        <f ca="1">OFFSET(InputPriceData!F$15,CalculationsAndCharts!$A706+$A$11,IF($C$7,8,0),1,1)</f>
        <v>160.09</v>
      </c>
      <c r="H706" s="342">
        <f t="shared" ca="1" si="82"/>
        <v>159.88399332989431</v>
      </c>
      <c r="I706" s="342">
        <f t="shared" ca="1" si="83"/>
        <v>159.02833150635141</v>
      </c>
      <c r="J706" s="340">
        <f t="shared" ca="1" si="84"/>
        <v>0.85566182354287579</v>
      </c>
      <c r="K706" s="170">
        <f t="shared" ca="1" si="80"/>
        <v>0.73215715626871947</v>
      </c>
      <c r="L706" s="341">
        <f t="shared" ca="1" si="81"/>
        <v>0.67409849308551739</v>
      </c>
      <c r="M706" s="341">
        <f t="shared" ca="1" si="85"/>
        <v>-0.67409849308551739</v>
      </c>
      <c r="N706" s="170"/>
      <c r="O706" s="340"/>
      <c r="P706" s="3" t="e">
        <f t="shared" ca="1" si="86"/>
        <v>#N/A</v>
      </c>
      <c r="Q706" s="3">
        <f t="shared" ca="1" si="87"/>
        <v>84854700</v>
      </c>
      <c r="S706" s="99"/>
      <c r="T706" s="350"/>
      <c r="U706" s="350"/>
      <c r="V706" s="349"/>
      <c r="W706" s="313"/>
      <c r="X706" s="302"/>
      <c r="Y706" s="211"/>
      <c r="Z706" s="320"/>
      <c r="AA706" s="246"/>
      <c r="AB706" s="125"/>
      <c r="AC706" s="125"/>
      <c r="AD706" s="125"/>
      <c r="AE706" s="125"/>
      <c r="AF706" s="125"/>
      <c r="AG706" s="125"/>
      <c r="AH706" s="125"/>
      <c r="AJ706" s="125"/>
      <c r="AK706" s="125"/>
      <c r="AM706" s="246"/>
      <c r="AO706" s="246"/>
      <c r="AP706" s="211"/>
      <c r="AQ706" s="211"/>
      <c r="AR706" s="199"/>
      <c r="AT706" s="225"/>
      <c r="AU706" s="225"/>
      <c r="AV706" s="225"/>
      <c r="AW706" s="99"/>
      <c r="AX706" s="199"/>
      <c r="AY706" s="199"/>
      <c r="AZ706" s="37"/>
      <c r="BA706" s="123"/>
      <c r="BB706" s="211"/>
      <c r="BC706" s="211"/>
      <c r="BD706" s="216"/>
      <c r="BE706" s="216"/>
      <c r="BF706" s="101"/>
      <c r="BG706" s="101"/>
      <c r="BH706" s="99"/>
    </row>
    <row r="707" spans="1:60" x14ac:dyDescent="0.25">
      <c r="A707">
        <v>675</v>
      </c>
      <c r="B707" s="61">
        <f ca="1">OFFSET(InputPriceData!B$15,CalculationsAndCharts!$A707+$A$11,0,1,1)</f>
        <v>41492</v>
      </c>
      <c r="C707" s="3">
        <f ca="1">OFFSET(InputPriceData!G$15,CalculationsAndCharts!$A707+$A$11,IF($C$7,8,0),1,1)</f>
        <v>87495000</v>
      </c>
      <c r="D707" s="4">
        <f ca="1">OFFSET(InputPriceData!C$15,CalculationsAndCharts!$A707+$A$11,IF($C$7,8,0),1,1)</f>
        <v>161.22</v>
      </c>
      <c r="E707" s="4">
        <f ca="1">OFFSET(InputPriceData!D$15,CalculationsAndCharts!$A707+$A$11,IF($C$7,8,0),1,1)</f>
        <v>161.57</v>
      </c>
      <c r="F707" s="4">
        <f ca="1">OFFSET(InputPriceData!E$15,CalculationsAndCharts!$A707+$A$11,IF($C$7,8,0),1,1)</f>
        <v>160.26</v>
      </c>
      <c r="G707" s="4">
        <f ca="1">OFFSET(InputPriceData!F$15,CalculationsAndCharts!$A707+$A$11,IF($C$7,8,0),1,1)</f>
        <v>160.62</v>
      </c>
      <c r="H707" s="342">
        <f t="shared" ca="1" si="82"/>
        <v>159.8545638055935</v>
      </c>
      <c r="I707" s="342">
        <f t="shared" ca="1" si="83"/>
        <v>158.93181618874698</v>
      </c>
      <c r="J707" s="340">
        <f t="shared" ca="1" si="84"/>
        <v>0.92274761684647943</v>
      </c>
      <c r="K707" s="170">
        <f t="shared" ca="1" si="80"/>
        <v>0.85146316439585723</v>
      </c>
      <c r="L707" s="341">
        <f t="shared" ca="1" si="81"/>
        <v>0.6839759032999162</v>
      </c>
      <c r="M707" s="341">
        <f t="shared" ca="1" si="85"/>
        <v>-0.6839759032999162</v>
      </c>
      <c r="N707" s="170"/>
      <c r="O707" s="340"/>
      <c r="P707" s="3" t="e">
        <f t="shared" ca="1" si="86"/>
        <v>#N/A</v>
      </c>
      <c r="Q707" s="3">
        <f t="shared" ca="1" si="87"/>
        <v>87495000</v>
      </c>
      <c r="S707" s="99"/>
      <c r="T707" s="350"/>
      <c r="U707" s="350"/>
      <c r="V707" s="349"/>
      <c r="W707" s="313"/>
      <c r="X707" s="302"/>
      <c r="Y707" s="211"/>
      <c r="Z707" s="320"/>
      <c r="AA707" s="246"/>
      <c r="AB707" s="125"/>
      <c r="AC707" s="125"/>
      <c r="AD707" s="125"/>
      <c r="AE707" s="125"/>
      <c r="AF707" s="125"/>
      <c r="AG707" s="125"/>
      <c r="AH707" s="125"/>
      <c r="AJ707" s="125"/>
      <c r="AK707" s="125"/>
      <c r="AM707" s="246"/>
      <c r="AO707" s="246"/>
      <c r="AP707" s="211"/>
      <c r="AQ707" s="211"/>
      <c r="AR707" s="199"/>
      <c r="AT707" s="225"/>
      <c r="AU707" s="225"/>
      <c r="AV707" s="225"/>
      <c r="AW707" s="99"/>
      <c r="AX707" s="199"/>
      <c r="AY707" s="199"/>
      <c r="AZ707" s="37"/>
      <c r="BA707" s="123"/>
      <c r="BB707" s="211"/>
      <c r="BC707" s="211"/>
      <c r="BD707" s="216"/>
      <c r="BE707" s="216"/>
      <c r="BF707" s="101"/>
      <c r="BG707" s="101"/>
      <c r="BH707" s="99"/>
    </row>
    <row r="708" spans="1:60" x14ac:dyDescent="0.25">
      <c r="A708">
        <v>676</v>
      </c>
      <c r="B708" s="61">
        <f ca="1">OFFSET(InputPriceData!B$15,CalculationsAndCharts!$A708+$A$11,0,1,1)</f>
        <v>41491</v>
      </c>
      <c r="C708" s="3">
        <f ca="1">OFFSET(InputPriceData!G$15,CalculationsAndCharts!$A708+$A$11,IF($C$7,8,0),1,1)</f>
        <v>54072700</v>
      </c>
      <c r="D708" s="4">
        <f ca="1">OFFSET(InputPriceData!C$15,CalculationsAndCharts!$A708+$A$11,IF($C$7,8,0),1,1)</f>
        <v>161.41</v>
      </c>
      <c r="E708" s="4">
        <f ca="1">OFFSET(InputPriceData!D$15,CalculationsAndCharts!$A708+$A$11,IF($C$7,8,0),1,1)</f>
        <v>161.78</v>
      </c>
      <c r="F708" s="4">
        <f ca="1">OFFSET(InputPriceData!E$15,CalculationsAndCharts!$A708+$A$11,IF($C$7,8,0),1,1)</f>
        <v>161.19999999999999</v>
      </c>
      <c r="G708" s="4">
        <f ca="1">OFFSET(InputPriceData!F$15,CalculationsAndCharts!$A708+$A$11,IF($C$7,8,0),1,1)</f>
        <v>161.53</v>
      </c>
      <c r="H708" s="342">
        <f t="shared" ca="1" si="82"/>
        <v>159.74521577782116</v>
      </c>
      <c r="I708" s="342">
        <f t="shared" ca="1" si="83"/>
        <v>158.77834493317854</v>
      </c>
      <c r="J708" s="340">
        <f t="shared" ca="1" si="84"/>
        <v>0.96687084464257722</v>
      </c>
      <c r="K708" s="170">
        <f t="shared" ca="1" si="80"/>
        <v>0.93483923021985071</v>
      </c>
      <c r="L708" s="341">
        <f t="shared" ca="1" si="81"/>
        <v>0.69302834004795288</v>
      </c>
      <c r="M708" s="341">
        <f t="shared" ca="1" si="85"/>
        <v>-0.69302834004795288</v>
      </c>
      <c r="N708" s="170"/>
      <c r="O708" s="340"/>
      <c r="P708" s="3">
        <f t="shared" ca="1" si="86"/>
        <v>54072700</v>
      </c>
      <c r="Q708" s="3" t="e">
        <f t="shared" ca="1" si="87"/>
        <v>#N/A</v>
      </c>
      <c r="S708" s="99"/>
      <c r="T708" s="350"/>
      <c r="U708" s="350"/>
      <c r="V708" s="349"/>
      <c r="W708" s="313"/>
      <c r="X708" s="302"/>
      <c r="Y708" s="211"/>
      <c r="Z708" s="320"/>
      <c r="AA708" s="246"/>
      <c r="AB708" s="125"/>
      <c r="AC708" s="125"/>
      <c r="AD708" s="125"/>
      <c r="AE708" s="125"/>
      <c r="AF708" s="125"/>
      <c r="AG708" s="125"/>
      <c r="AH708" s="125"/>
      <c r="AJ708" s="125"/>
      <c r="AK708" s="125"/>
      <c r="AM708" s="246"/>
      <c r="AO708" s="246"/>
      <c r="AP708" s="211"/>
      <c r="AQ708" s="211"/>
      <c r="AR708" s="199"/>
      <c r="AT708" s="225"/>
      <c r="AU708" s="225"/>
      <c r="AV708" s="225"/>
      <c r="AW708" s="99"/>
      <c r="AX708" s="199"/>
      <c r="AY708" s="199"/>
      <c r="AZ708" s="37"/>
      <c r="BA708" s="123"/>
      <c r="BB708" s="211"/>
      <c r="BC708" s="211"/>
      <c r="BD708" s="216"/>
      <c r="BE708" s="216"/>
      <c r="BF708" s="101"/>
      <c r="BG708" s="101"/>
      <c r="BH708" s="99"/>
    </row>
    <row r="709" spans="1:60" x14ac:dyDescent="0.25">
      <c r="A709">
        <v>677</v>
      </c>
      <c r="B709" s="61">
        <f ca="1">OFFSET(InputPriceData!B$15,CalculationsAndCharts!$A709+$A$11,0,1,1)</f>
        <v>41488</v>
      </c>
      <c r="C709" s="3">
        <f ca="1">OFFSET(InputPriceData!G$15,CalculationsAndCharts!$A709+$A$11,IF($C$7,8,0),1,1)</f>
        <v>91116700</v>
      </c>
      <c r="D709" s="4">
        <f ca="1">OFFSET(InputPriceData!C$15,CalculationsAndCharts!$A709+$A$11,IF($C$7,8,0),1,1)</f>
        <v>161.13999999999999</v>
      </c>
      <c r="E709" s="4">
        <f ca="1">OFFSET(InputPriceData!D$15,CalculationsAndCharts!$A709+$A$11,IF($C$7,8,0),1,1)</f>
        <v>161.79</v>
      </c>
      <c r="F709" s="4">
        <f ca="1">OFFSET(InputPriceData!E$15,CalculationsAndCharts!$A709+$A$11,IF($C$7,8,0),1,1)</f>
        <v>160.91999999999999</v>
      </c>
      <c r="G709" s="4">
        <f ca="1">OFFSET(InputPriceData!F$15,CalculationsAndCharts!$A709+$A$11,IF($C$7,8,0),1,1)</f>
        <v>161.77000000000001</v>
      </c>
      <c r="H709" s="342">
        <f t="shared" ca="1" si="82"/>
        <v>159.49024660322419</v>
      </c>
      <c r="I709" s="342">
        <f t="shared" ca="1" si="83"/>
        <v>158.5281944725584</v>
      </c>
      <c r="J709" s="340">
        <f t="shared" ca="1" si="84"/>
        <v>0.96205213066573037</v>
      </c>
      <c r="K709" s="170">
        <f t="shared" ca="1" si="80"/>
        <v>0.9255443021184715</v>
      </c>
      <c r="L709" s="341">
        <f t="shared" ca="1" si="81"/>
        <v>0.70326270991547324</v>
      </c>
      <c r="M709" s="341">
        <f t="shared" ca="1" si="85"/>
        <v>-0.70326270991547324</v>
      </c>
      <c r="N709" s="170"/>
      <c r="O709" s="340"/>
      <c r="P709" s="3">
        <f t="shared" ca="1" si="86"/>
        <v>91116700</v>
      </c>
      <c r="Q709" s="3" t="e">
        <f t="shared" ca="1" si="87"/>
        <v>#N/A</v>
      </c>
      <c r="S709" s="99"/>
      <c r="T709" s="350"/>
      <c r="U709" s="350"/>
      <c r="V709" s="349"/>
      <c r="W709" s="313"/>
      <c r="X709" s="302"/>
      <c r="Y709" s="211"/>
      <c r="Z709" s="320"/>
      <c r="AA709" s="246"/>
      <c r="AB709" s="125"/>
      <c r="AC709" s="125"/>
      <c r="AD709" s="125"/>
      <c r="AE709" s="125"/>
      <c r="AF709" s="125"/>
      <c r="AG709" s="125"/>
      <c r="AH709" s="125"/>
      <c r="AJ709" s="125"/>
      <c r="AK709" s="125"/>
      <c r="AM709" s="246"/>
      <c r="AO709" s="246"/>
      <c r="AP709" s="211"/>
      <c r="AQ709" s="211"/>
      <c r="AR709" s="199"/>
      <c r="AT709" s="225"/>
      <c r="AU709" s="225"/>
      <c r="AV709" s="225"/>
      <c r="AW709" s="99"/>
      <c r="AX709" s="199"/>
      <c r="AY709" s="199"/>
      <c r="AZ709" s="37"/>
      <c r="BA709" s="123"/>
      <c r="BB709" s="211"/>
      <c r="BC709" s="211"/>
      <c r="BD709" s="216"/>
      <c r="BE709" s="216"/>
      <c r="BF709" s="101"/>
      <c r="BG709" s="101"/>
      <c r="BH709" s="99"/>
    </row>
    <row r="710" spans="1:60" x14ac:dyDescent="0.25">
      <c r="A710">
        <v>678</v>
      </c>
      <c r="B710" s="61">
        <f ca="1">OFFSET(InputPriceData!B$15,CalculationsAndCharts!$A710+$A$11,0,1,1)</f>
        <v>41487</v>
      </c>
      <c r="C710" s="3">
        <f ca="1">OFFSET(InputPriceData!G$15,CalculationsAndCharts!$A710+$A$11,IF($C$7,8,0),1,1)</f>
        <v>110438400</v>
      </c>
      <c r="D710" s="4">
        <f ca="1">OFFSET(InputPriceData!C$15,CalculationsAndCharts!$A710+$A$11,IF($C$7,8,0),1,1)</f>
        <v>160.86000000000001</v>
      </c>
      <c r="E710" s="4">
        <f ca="1">OFFSET(InputPriceData!D$15,CalculationsAndCharts!$A710+$A$11,IF($C$7,8,0),1,1)</f>
        <v>161.63999999999999</v>
      </c>
      <c r="F710" s="4">
        <f ca="1">OFFSET(InputPriceData!E$15,CalculationsAndCharts!$A710+$A$11,IF($C$7,8,0),1,1)</f>
        <v>160.78</v>
      </c>
      <c r="G710" s="4">
        <f ca="1">OFFSET(InputPriceData!F$15,CalculationsAndCharts!$A710+$A$11,IF($C$7,8,0),1,1)</f>
        <v>161.5</v>
      </c>
      <c r="H710" s="342">
        <f t="shared" ca="1" si="82"/>
        <v>159.16456754654195</v>
      </c>
      <c r="I710" s="342">
        <f t="shared" ca="1" si="83"/>
        <v>158.23348487915464</v>
      </c>
      <c r="J710" s="340">
        <f t="shared" ca="1" si="84"/>
        <v>0.93108266738724854</v>
      </c>
      <c r="K710" s="170">
        <f t="shared" ca="1" si="80"/>
        <v>0.86691493350895366</v>
      </c>
      <c r="L710" s="341">
        <f t="shared" ca="1" si="81"/>
        <v>0.71582673686853759</v>
      </c>
      <c r="M710" s="341">
        <f t="shared" ca="1" si="85"/>
        <v>-0.71582673686853759</v>
      </c>
      <c r="N710" s="170"/>
      <c r="O710" s="340"/>
      <c r="P710" s="3">
        <f t="shared" ca="1" si="86"/>
        <v>110438400</v>
      </c>
      <c r="Q710" s="3" t="e">
        <f t="shared" ca="1" si="87"/>
        <v>#N/A</v>
      </c>
      <c r="S710" s="99"/>
      <c r="T710" s="350"/>
      <c r="U710" s="350"/>
      <c r="V710" s="349"/>
      <c r="W710" s="313"/>
      <c r="X710" s="302"/>
      <c r="Y710" s="211"/>
      <c r="Z710" s="320"/>
      <c r="AA710" s="246"/>
      <c r="AB710" s="125"/>
      <c r="AC710" s="125"/>
      <c r="AD710" s="125"/>
      <c r="AE710" s="125"/>
      <c r="AF710" s="125"/>
      <c r="AG710" s="125"/>
      <c r="AH710" s="125"/>
      <c r="AJ710" s="125"/>
      <c r="AK710" s="125"/>
      <c r="AM710" s="246"/>
      <c r="AO710" s="246"/>
      <c r="AP710" s="211"/>
      <c r="AQ710" s="211"/>
      <c r="AR710" s="199"/>
      <c r="AT710" s="225"/>
      <c r="AU710" s="225"/>
      <c r="AV710" s="225"/>
      <c r="AW710" s="99"/>
      <c r="AX710" s="199"/>
      <c r="AY710" s="199"/>
      <c r="AZ710" s="37"/>
      <c r="BA710" s="123"/>
      <c r="BB710" s="211"/>
      <c r="BC710" s="211"/>
      <c r="BD710" s="216"/>
      <c r="BE710" s="216"/>
      <c r="BF710" s="101"/>
      <c r="BG710" s="101"/>
      <c r="BH710" s="99"/>
    </row>
    <row r="711" spans="1:60" x14ac:dyDescent="0.25">
      <c r="A711">
        <v>679</v>
      </c>
      <c r="B711" s="61">
        <f ca="1">OFFSET(InputPriceData!B$15,CalculationsAndCharts!$A711+$A$11,0,1,1)</f>
        <v>41486</v>
      </c>
      <c r="C711" s="3">
        <f ca="1">OFFSET(InputPriceData!G$15,CalculationsAndCharts!$A711+$A$11,IF($C$7,8,0),1,1)</f>
        <v>142388700</v>
      </c>
      <c r="D711" s="4">
        <f ca="1">OFFSET(InputPriceData!C$15,CalculationsAndCharts!$A711+$A$11,IF($C$7,8,0),1,1)</f>
        <v>159.87</v>
      </c>
      <c r="E711" s="4">
        <f ca="1">OFFSET(InputPriceData!D$15,CalculationsAndCharts!$A711+$A$11,IF($C$7,8,0),1,1)</f>
        <v>160.72999999999999</v>
      </c>
      <c r="F711" s="4">
        <f ca="1">OFFSET(InputPriceData!E$15,CalculationsAndCharts!$A711+$A$11,IF($C$7,8,0),1,1)</f>
        <v>159.44</v>
      </c>
      <c r="G711" s="4">
        <f ca="1">OFFSET(InputPriceData!F$15,CalculationsAndCharts!$A711+$A$11,IF($C$7,8,0),1,1)</f>
        <v>159.65</v>
      </c>
      <c r="H711" s="342">
        <f t="shared" ca="1" si="82"/>
        <v>158.83093433890508</v>
      </c>
      <c r="I711" s="342">
        <f t="shared" ca="1" si="83"/>
        <v>157.93652895907778</v>
      </c>
      <c r="J711" s="340">
        <f t="shared" ca="1" si="84"/>
        <v>0.89440537982722956</v>
      </c>
      <c r="K711" s="170">
        <f t="shared" ca="1" si="80"/>
        <v>0.79996098346389077</v>
      </c>
      <c r="L711" s="341">
        <f t="shared" ca="1" si="81"/>
        <v>0.73042275480468311</v>
      </c>
      <c r="M711" s="341">
        <f t="shared" ca="1" si="85"/>
        <v>-0.73042275480468311</v>
      </c>
      <c r="N711" s="170"/>
      <c r="O711" s="340"/>
      <c r="P711" s="3" t="e">
        <f t="shared" ca="1" si="86"/>
        <v>#N/A</v>
      </c>
      <c r="Q711" s="3">
        <f t="shared" ca="1" si="87"/>
        <v>142388700</v>
      </c>
      <c r="S711" s="99"/>
      <c r="T711" s="350"/>
      <c r="U711" s="350"/>
      <c r="V711" s="349"/>
      <c r="W711" s="313"/>
      <c r="X711" s="302"/>
      <c r="Y711" s="211"/>
      <c r="Z711" s="320"/>
      <c r="AA711" s="246"/>
      <c r="AB711" s="125"/>
      <c r="AC711" s="125"/>
      <c r="AD711" s="125"/>
      <c r="AE711" s="125"/>
      <c r="AF711" s="125"/>
      <c r="AG711" s="125"/>
      <c r="AH711" s="125"/>
      <c r="AJ711" s="125"/>
      <c r="AK711" s="125"/>
      <c r="AM711" s="246"/>
      <c r="AO711" s="246"/>
      <c r="AP711" s="211"/>
      <c r="AQ711" s="211"/>
      <c r="AR711" s="199"/>
      <c r="AT711" s="225"/>
      <c r="AU711" s="225"/>
      <c r="AV711" s="225"/>
      <c r="AW711" s="99"/>
      <c r="AX711" s="199"/>
      <c r="AY711" s="199"/>
      <c r="AZ711" s="37"/>
      <c r="BA711" s="123"/>
      <c r="BB711" s="211"/>
      <c r="BC711" s="211"/>
      <c r="BD711" s="216"/>
      <c r="BE711" s="216"/>
      <c r="BF711" s="101"/>
      <c r="BG711" s="101"/>
      <c r="BH711" s="99"/>
    </row>
    <row r="712" spans="1:60" x14ac:dyDescent="0.25">
      <c r="A712">
        <v>680</v>
      </c>
      <c r="B712" s="61">
        <f ca="1">OFFSET(InputPriceData!B$15,CalculationsAndCharts!$A712+$A$11,0,1,1)</f>
        <v>41485</v>
      </c>
      <c r="C712" s="3">
        <f ca="1">OFFSET(InputPriceData!G$15,CalculationsAndCharts!$A712+$A$11,IF($C$7,8,0),1,1)</f>
        <v>85209600</v>
      </c>
      <c r="D712" s="4">
        <f ca="1">OFFSET(InputPriceData!C$15,CalculationsAndCharts!$A712+$A$11,IF($C$7,8,0),1,1)</f>
        <v>160.02000000000001</v>
      </c>
      <c r="E712" s="4">
        <f ca="1">OFFSET(InputPriceData!D$15,CalculationsAndCharts!$A712+$A$11,IF($C$7,8,0),1,1)</f>
        <v>160.19</v>
      </c>
      <c r="F712" s="4">
        <f ca="1">OFFSET(InputPriceData!E$15,CalculationsAndCharts!$A712+$A$11,IF($C$7,8,0),1,1)</f>
        <v>159.16</v>
      </c>
      <c r="G712" s="4">
        <f ca="1">OFFSET(InputPriceData!F$15,CalculationsAndCharts!$A712+$A$11,IF($C$7,8,0),1,1)</f>
        <v>159.54</v>
      </c>
      <c r="H712" s="342">
        <f t="shared" ca="1" si="82"/>
        <v>158.71392495874863</v>
      </c>
      <c r="I712" s="342">
        <f t="shared" ca="1" si="83"/>
        <v>157.78075886444847</v>
      </c>
      <c r="J712" s="340">
        <f t="shared" ca="1" si="84"/>
        <v>0.93316609430009889</v>
      </c>
      <c r="K712" s="170">
        <f t="shared" ca="1" si="80"/>
        <v>0.87079895955130104</v>
      </c>
      <c r="L712" s="341">
        <f t="shared" ca="1" si="81"/>
        <v>0.74449973594124697</v>
      </c>
      <c r="M712" s="341">
        <f t="shared" ca="1" si="85"/>
        <v>-0.74449973594124697</v>
      </c>
      <c r="N712" s="170"/>
      <c r="O712" s="340"/>
      <c r="P712" s="3" t="e">
        <f t="shared" ca="1" si="86"/>
        <v>#N/A</v>
      </c>
      <c r="Q712" s="3">
        <f t="shared" ca="1" si="87"/>
        <v>85209600</v>
      </c>
      <c r="S712" s="99"/>
      <c r="T712" s="350"/>
      <c r="U712" s="350"/>
      <c r="V712" s="349"/>
      <c r="W712" s="313"/>
      <c r="X712" s="302"/>
      <c r="Y712" s="211"/>
      <c r="Z712" s="320"/>
      <c r="AA712" s="246"/>
      <c r="AB712" s="125"/>
      <c r="AC712" s="125"/>
      <c r="AD712" s="125"/>
      <c r="AE712" s="125"/>
      <c r="AF712" s="125"/>
      <c r="AG712" s="125"/>
      <c r="AH712" s="125"/>
      <c r="AJ712" s="125"/>
      <c r="AK712" s="125"/>
      <c r="AM712" s="246"/>
      <c r="AO712" s="246"/>
      <c r="AP712" s="211"/>
      <c r="AQ712" s="211"/>
      <c r="AR712" s="199"/>
      <c r="AT712" s="225"/>
      <c r="AU712" s="225"/>
      <c r="AV712" s="225"/>
      <c r="AW712" s="99"/>
      <c r="AX712" s="199"/>
      <c r="AY712" s="199"/>
      <c r="AZ712" s="37"/>
      <c r="BA712" s="123"/>
      <c r="BB712" s="211"/>
      <c r="BC712" s="211"/>
      <c r="BD712" s="216"/>
      <c r="BE712" s="216"/>
      <c r="BF712" s="101"/>
      <c r="BG712" s="101"/>
      <c r="BH712" s="99"/>
    </row>
    <row r="713" spans="1:60" x14ac:dyDescent="0.25">
      <c r="A713">
        <v>681</v>
      </c>
      <c r="B713" s="61">
        <f ca="1">OFFSET(InputPriceData!B$15,CalculationsAndCharts!$A713+$A$11,0,1,1)</f>
        <v>41484</v>
      </c>
      <c r="C713" s="3">
        <f ca="1">OFFSET(InputPriceData!G$15,CalculationsAndCharts!$A713+$A$11,IF($C$7,8,0),1,1)</f>
        <v>79695000</v>
      </c>
      <c r="D713" s="4">
        <f ca="1">OFFSET(InputPriceData!C$15,CalculationsAndCharts!$A713+$A$11,IF($C$7,8,0),1,1)</f>
        <v>159.62</v>
      </c>
      <c r="E713" s="4">
        <f ca="1">OFFSET(InputPriceData!D$15,CalculationsAndCharts!$A713+$A$11,IF($C$7,8,0),1,1)</f>
        <v>159.97999999999999</v>
      </c>
      <c r="F713" s="4">
        <f ca="1">OFFSET(InputPriceData!E$15,CalculationsAndCharts!$A713+$A$11,IF($C$7,8,0),1,1)</f>
        <v>159.08000000000001</v>
      </c>
      <c r="G713" s="4">
        <f ca="1">OFFSET(InputPriceData!F$15,CalculationsAndCharts!$A713+$A$11,IF($C$7,8,0),1,1)</f>
        <v>159.54</v>
      </c>
      <c r="H713" s="342">
        <f t="shared" ca="1" si="82"/>
        <v>158.59591423856989</v>
      </c>
      <c r="I713" s="342">
        <f t="shared" ca="1" si="83"/>
        <v>157.62082785212561</v>
      </c>
      <c r="J713" s="340">
        <f t="shared" ca="1" si="84"/>
        <v>0.97508638644419587</v>
      </c>
      <c r="K713" s="170">
        <f t="shared" ca="1" si="80"/>
        <v>0.95079346102879969</v>
      </c>
      <c r="L713" s="341">
        <f t="shared" ca="1" si="81"/>
        <v>0.75582984817281795</v>
      </c>
      <c r="M713" s="341">
        <f t="shared" ca="1" si="85"/>
        <v>-0.75582984817281795</v>
      </c>
      <c r="N713" s="170"/>
      <c r="O713" s="340"/>
      <c r="P713" s="3" t="e">
        <f t="shared" ca="1" si="86"/>
        <v>#N/A</v>
      </c>
      <c r="Q713" s="3">
        <f t="shared" ca="1" si="87"/>
        <v>79695000</v>
      </c>
      <c r="S713" s="99"/>
      <c r="T713" s="350"/>
      <c r="U713" s="350"/>
      <c r="V713" s="349"/>
      <c r="W713" s="313"/>
      <c r="X713" s="302"/>
      <c r="Y713" s="211"/>
      <c r="Z713" s="320"/>
      <c r="AA713" s="246"/>
      <c r="AB713" s="125"/>
      <c r="AC713" s="125"/>
      <c r="AD713" s="125"/>
      <c r="AE713" s="125"/>
      <c r="AF713" s="125"/>
      <c r="AG713" s="125"/>
      <c r="AH713" s="125"/>
      <c r="AJ713" s="125"/>
      <c r="AK713" s="125"/>
      <c r="AM713" s="246"/>
      <c r="AO713" s="246"/>
      <c r="AP713" s="211"/>
      <c r="AQ713" s="211"/>
      <c r="AR713" s="199"/>
      <c r="AT713" s="225"/>
      <c r="AU713" s="225"/>
      <c r="AV713" s="225"/>
      <c r="AW713" s="99"/>
      <c r="AX713" s="199"/>
      <c r="AY713" s="199"/>
      <c r="AZ713" s="37"/>
      <c r="BA713" s="123"/>
      <c r="BB713" s="211"/>
      <c r="BC713" s="211"/>
      <c r="BD713" s="216"/>
      <c r="BE713" s="216"/>
      <c r="BF713" s="101"/>
      <c r="BG713" s="101"/>
      <c r="BH713" s="99"/>
    </row>
    <row r="714" spans="1:60" x14ac:dyDescent="0.25">
      <c r="A714">
        <v>682</v>
      </c>
      <c r="B714" s="61">
        <f ca="1">OFFSET(InputPriceData!B$15,CalculationsAndCharts!$A714+$A$11,0,1,1)</f>
        <v>41481</v>
      </c>
      <c r="C714" s="3">
        <f ca="1">OFFSET(InputPriceData!G$15,CalculationsAndCharts!$A714+$A$11,IF($C$7,8,0),1,1)</f>
        <v>107814600</v>
      </c>
      <c r="D714" s="4">
        <f ca="1">OFFSET(InputPriceData!C$15,CalculationsAndCharts!$A714+$A$11,IF($C$7,8,0),1,1)</f>
        <v>159.19</v>
      </c>
      <c r="E714" s="4">
        <f ca="1">OFFSET(InputPriceData!D$15,CalculationsAndCharts!$A714+$A$11,IF($C$7,8,0),1,1)</f>
        <v>160.08000000000001</v>
      </c>
      <c r="F714" s="4">
        <f ca="1">OFFSET(InputPriceData!E$15,CalculationsAndCharts!$A714+$A$11,IF($C$7,8,0),1,1)</f>
        <v>158.52000000000001</v>
      </c>
      <c r="G714" s="4">
        <f ca="1">OFFSET(InputPriceData!F$15,CalculationsAndCharts!$A714+$A$11,IF($C$7,8,0),1,1)</f>
        <v>160.03</v>
      </c>
      <c r="H714" s="342">
        <f t="shared" ca="1" si="82"/>
        <v>158.46104484407988</v>
      </c>
      <c r="I714" s="342">
        <f t="shared" ca="1" si="83"/>
        <v>157.44635765686434</v>
      </c>
      <c r="J714" s="340">
        <f t="shared" ca="1" si="84"/>
        <v>1.014687187215483</v>
      </c>
      <c r="K714" s="170">
        <f t="shared" ca="1" si="80"/>
        <v>1.0295900878992688</v>
      </c>
      <c r="L714" s="341">
        <f t="shared" ca="1" si="81"/>
        <v>0.76353377490579033</v>
      </c>
      <c r="M714" s="341">
        <f t="shared" ca="1" si="85"/>
        <v>-0.76353377490579033</v>
      </c>
      <c r="N714" s="170"/>
      <c r="O714" s="340"/>
      <c r="P714" s="3">
        <f t="shared" ca="1" si="86"/>
        <v>107814600</v>
      </c>
      <c r="Q714" s="3" t="e">
        <f t="shared" ca="1" si="87"/>
        <v>#N/A</v>
      </c>
      <c r="S714" s="99"/>
      <c r="T714" s="350"/>
      <c r="U714" s="350"/>
      <c r="V714" s="349"/>
      <c r="W714" s="313"/>
      <c r="X714" s="302"/>
      <c r="Y714" s="211"/>
      <c r="Z714" s="320"/>
      <c r="AA714" s="246"/>
      <c r="AB714" s="125"/>
      <c r="AC714" s="125"/>
      <c r="AD714" s="125"/>
      <c r="AE714" s="125"/>
      <c r="AF714" s="125"/>
      <c r="AG714" s="125"/>
      <c r="AH714" s="125"/>
      <c r="AJ714" s="125"/>
      <c r="AK714" s="125"/>
      <c r="AM714" s="246"/>
      <c r="AO714" s="246"/>
      <c r="AP714" s="211"/>
      <c r="AQ714" s="211"/>
      <c r="AR714" s="199"/>
      <c r="AT714" s="225"/>
      <c r="AU714" s="225"/>
      <c r="AV714" s="225"/>
      <c r="AW714" s="99"/>
      <c r="AX714" s="199"/>
      <c r="AY714" s="199"/>
      <c r="AZ714" s="37"/>
      <c r="BA714" s="123"/>
      <c r="BB714" s="211"/>
      <c r="BC714" s="211"/>
      <c r="BD714" s="216"/>
      <c r="BE714" s="216"/>
      <c r="BF714" s="101"/>
      <c r="BG714" s="101"/>
      <c r="BH714" s="99"/>
    </row>
    <row r="715" spans="1:60" x14ac:dyDescent="0.25">
      <c r="A715">
        <v>683</v>
      </c>
      <c r="B715" s="61">
        <f ca="1">OFFSET(InputPriceData!B$15,CalculationsAndCharts!$A715+$A$11,0,1,1)</f>
        <v>41480</v>
      </c>
      <c r="C715" s="3">
        <f ca="1">OFFSET(InputPriceData!G$15,CalculationsAndCharts!$A715+$A$11,IF($C$7,8,0),1,1)</f>
        <v>111088600</v>
      </c>
      <c r="D715" s="4">
        <f ca="1">OFFSET(InputPriceData!C$15,CalculationsAndCharts!$A715+$A$11,IF($C$7,8,0),1,1)</f>
        <v>159.19</v>
      </c>
      <c r="E715" s="4">
        <f ca="1">OFFSET(InputPriceData!D$15,CalculationsAndCharts!$A715+$A$11,IF($C$7,8,0),1,1)</f>
        <v>160</v>
      </c>
      <c r="F715" s="4">
        <f ca="1">OFFSET(InputPriceData!E$15,CalculationsAndCharts!$A715+$A$11,IF($C$7,8,0),1,1)</f>
        <v>158.91999999999999</v>
      </c>
      <c r="G715" s="4">
        <f ca="1">OFFSET(InputPriceData!F$15,CalculationsAndCharts!$A715+$A$11,IF($C$7,8,0),1,1)</f>
        <v>159.86000000000001</v>
      </c>
      <c r="H715" s="342">
        <f t="shared" ca="1" si="82"/>
        <v>158.23690839323416</v>
      </c>
      <c r="I715" s="342">
        <f t="shared" ca="1" si="83"/>
        <v>157.21148108021563</v>
      </c>
      <c r="J715" s="340">
        <f t="shared" ca="1" si="84"/>
        <v>1.0254273130184437</v>
      </c>
      <c r="K715" s="170">
        <f t="shared" ca="1" si="80"/>
        <v>1.0515011742842253</v>
      </c>
      <c r="L715" s="341">
        <f t="shared" ca="1" si="81"/>
        <v>0.76923300952964646</v>
      </c>
      <c r="M715" s="341">
        <f t="shared" ca="1" si="85"/>
        <v>-0.76923300952964646</v>
      </c>
      <c r="N715" s="170"/>
      <c r="O715" s="340"/>
      <c r="P715" s="3">
        <f t="shared" ca="1" si="86"/>
        <v>111088600</v>
      </c>
      <c r="Q715" s="3" t="e">
        <f t="shared" ca="1" si="87"/>
        <v>#N/A</v>
      </c>
      <c r="S715" s="99"/>
      <c r="T715" s="350"/>
      <c r="U715" s="350"/>
      <c r="V715" s="349"/>
      <c r="W715" s="313"/>
      <c r="X715" s="302"/>
      <c r="Y715" s="211"/>
      <c r="Z715" s="320"/>
      <c r="AA715" s="246"/>
      <c r="AB715" s="125"/>
      <c r="AC715" s="125"/>
      <c r="AD715" s="125"/>
      <c r="AE715" s="125"/>
      <c r="AF715" s="125"/>
      <c r="AG715" s="125"/>
      <c r="AH715" s="125"/>
      <c r="AJ715" s="125"/>
      <c r="AK715" s="125"/>
      <c r="AM715" s="246"/>
      <c r="AO715" s="246"/>
      <c r="AP715" s="211"/>
      <c r="AQ715" s="211"/>
      <c r="AR715" s="199"/>
      <c r="AT715" s="225"/>
      <c r="AU715" s="225"/>
      <c r="AV715" s="225"/>
      <c r="AW715" s="99"/>
      <c r="AX715" s="199"/>
      <c r="AY715" s="199"/>
      <c r="AZ715" s="37"/>
      <c r="BA715" s="123"/>
      <c r="BB715" s="211"/>
      <c r="BC715" s="211"/>
      <c r="BD715" s="216"/>
      <c r="BE715" s="216"/>
      <c r="BF715" s="101"/>
      <c r="BG715" s="101"/>
      <c r="BH715" s="99"/>
    </row>
    <row r="716" spans="1:60" x14ac:dyDescent="0.25">
      <c r="A716">
        <v>684</v>
      </c>
      <c r="B716" s="61">
        <f ca="1">OFFSET(InputPriceData!B$15,CalculationsAndCharts!$A716+$A$11,0,1,1)</f>
        <v>41479</v>
      </c>
      <c r="C716" s="3">
        <f ca="1">OFFSET(InputPriceData!G$15,CalculationsAndCharts!$A716+$A$11,IF($C$7,8,0),1,1)</f>
        <v>112914000</v>
      </c>
      <c r="D716" s="4">
        <f ca="1">OFFSET(InputPriceData!C$15,CalculationsAndCharts!$A716+$A$11,IF($C$7,8,0),1,1)</f>
        <v>160.66999999999999</v>
      </c>
      <c r="E716" s="4">
        <f ca="1">OFFSET(InputPriceData!D$15,CalculationsAndCharts!$A716+$A$11,IF($C$7,8,0),1,1)</f>
        <v>160.74</v>
      </c>
      <c r="F716" s="4">
        <f ca="1">OFFSET(InputPriceData!E$15,CalculationsAndCharts!$A716+$A$11,IF($C$7,8,0),1,1)</f>
        <v>159.15</v>
      </c>
      <c r="G716" s="4">
        <f ca="1">OFFSET(InputPriceData!F$15,CalculationsAndCharts!$A716+$A$11,IF($C$7,8,0),1,1)</f>
        <v>159.47</v>
      </c>
      <c r="H716" s="342">
        <f t="shared" ca="1" si="82"/>
        <v>158.00503816369618</v>
      </c>
      <c r="I716" s="342">
        <f t="shared" ca="1" si="83"/>
        <v>156.97070663296253</v>
      </c>
      <c r="J716" s="340">
        <f t="shared" ca="1" si="84"/>
        <v>1.0343315307335836</v>
      </c>
      <c r="K716" s="170">
        <f t="shared" ca="1" si="80"/>
        <v>1.0698417154696782</v>
      </c>
      <c r="L716" s="341">
        <f t="shared" ca="1" si="81"/>
        <v>0.77191951934745218</v>
      </c>
      <c r="M716" s="341">
        <f t="shared" ca="1" si="85"/>
        <v>-0.77191951934745218</v>
      </c>
      <c r="N716" s="170"/>
      <c r="O716" s="340"/>
      <c r="P716" s="3" t="e">
        <f t="shared" ca="1" si="86"/>
        <v>#N/A</v>
      </c>
      <c r="Q716" s="3">
        <f t="shared" ca="1" si="87"/>
        <v>112914000</v>
      </c>
      <c r="S716" s="99"/>
      <c r="T716" s="350"/>
      <c r="U716" s="350"/>
      <c r="V716" s="349"/>
      <c r="W716" s="313"/>
      <c r="X716" s="302"/>
      <c r="Y716" s="211"/>
      <c r="Z716" s="320"/>
      <c r="AA716" s="246"/>
      <c r="AB716" s="125"/>
      <c r="AC716" s="125"/>
      <c r="AD716" s="125"/>
      <c r="AE716" s="125"/>
      <c r="AF716" s="125"/>
      <c r="AG716" s="125"/>
      <c r="AH716" s="125"/>
      <c r="AJ716" s="125"/>
      <c r="AK716" s="125"/>
      <c r="AM716" s="246"/>
      <c r="AO716" s="246"/>
      <c r="AP716" s="211"/>
      <c r="AQ716" s="211"/>
      <c r="AR716" s="199"/>
      <c r="AT716" s="225"/>
      <c r="AU716" s="225"/>
      <c r="AV716" s="225"/>
      <c r="AW716" s="99"/>
      <c r="AX716" s="199"/>
      <c r="AY716" s="199"/>
      <c r="AZ716" s="37"/>
      <c r="BA716" s="123"/>
      <c r="BB716" s="211"/>
      <c r="BC716" s="211"/>
      <c r="BD716" s="216"/>
      <c r="BE716" s="216"/>
      <c r="BF716" s="101"/>
      <c r="BG716" s="101"/>
      <c r="BH716" s="99"/>
    </row>
    <row r="717" spans="1:60" x14ac:dyDescent="0.25">
      <c r="A717">
        <v>685</v>
      </c>
      <c r="B717" s="61">
        <f ca="1">OFFSET(InputPriceData!B$15,CalculationsAndCharts!$A717+$A$11,0,1,1)</f>
        <v>41478</v>
      </c>
      <c r="C717" s="3">
        <f ca="1">OFFSET(InputPriceData!G$15,CalculationsAndCharts!$A717+$A$11,IF($C$7,8,0),1,1)</f>
        <v>80829700</v>
      </c>
      <c r="D717" s="4">
        <f ca="1">OFFSET(InputPriceData!C$15,CalculationsAndCharts!$A717+$A$11,IF($C$7,8,0),1,1)</f>
        <v>160.68</v>
      </c>
      <c r="E717" s="4">
        <f ca="1">OFFSET(InputPriceData!D$15,CalculationsAndCharts!$A717+$A$11,IF($C$7,8,0),1,1)</f>
        <v>160.71</v>
      </c>
      <c r="F717" s="4">
        <f ca="1">OFFSET(InputPriceData!E$15,CalculationsAndCharts!$A717+$A$11,IF($C$7,8,0),1,1)</f>
        <v>159.97</v>
      </c>
      <c r="G717" s="4">
        <f ca="1">OFFSET(InputPriceData!F$15,CalculationsAndCharts!$A717+$A$11,IF($C$7,8,0),1,1)</f>
        <v>160.06</v>
      </c>
      <c r="H717" s="342">
        <f t="shared" ca="1" si="82"/>
        <v>157.79575790136707</v>
      </c>
      <c r="I717" s="342">
        <f t="shared" ca="1" si="83"/>
        <v>156.74349814505004</v>
      </c>
      <c r="J717" s="340">
        <f t="shared" ca="1" si="84"/>
        <v>1.0522597563169587</v>
      </c>
      <c r="K717" s="170">
        <f t="shared" ca="1" si="80"/>
        <v>1.1072505947642253</v>
      </c>
      <c r="L717" s="341">
        <f t="shared" ca="1" si="81"/>
        <v>0.77206688738854701</v>
      </c>
      <c r="M717" s="341">
        <f t="shared" ca="1" si="85"/>
        <v>-0.77206688738854701</v>
      </c>
      <c r="N717" s="170"/>
      <c r="O717" s="340"/>
      <c r="P717" s="3" t="e">
        <f t="shared" ca="1" si="86"/>
        <v>#N/A</v>
      </c>
      <c r="Q717" s="3">
        <f t="shared" ca="1" si="87"/>
        <v>80829700</v>
      </c>
      <c r="S717" s="99"/>
      <c r="T717" s="350"/>
      <c r="U717" s="350"/>
      <c r="V717" s="349"/>
      <c r="W717" s="313"/>
      <c r="X717" s="302"/>
      <c r="Y717" s="211"/>
      <c r="Z717" s="320"/>
      <c r="AA717" s="246"/>
      <c r="AB717" s="125"/>
      <c r="AC717" s="125"/>
      <c r="AD717" s="125"/>
      <c r="AE717" s="125"/>
      <c r="AF717" s="125"/>
      <c r="AG717" s="125"/>
      <c r="AH717" s="125"/>
      <c r="AJ717" s="125"/>
      <c r="AK717" s="125"/>
      <c r="AM717" s="246"/>
      <c r="AO717" s="246"/>
      <c r="AP717" s="211"/>
      <c r="AQ717" s="211"/>
      <c r="AR717" s="199"/>
      <c r="AT717" s="225"/>
      <c r="AU717" s="225"/>
      <c r="AV717" s="225"/>
      <c r="AW717" s="99"/>
      <c r="AX717" s="199"/>
      <c r="AY717" s="199"/>
      <c r="AZ717" s="37"/>
      <c r="BA717" s="123"/>
      <c r="BB717" s="211"/>
      <c r="BC717" s="211"/>
      <c r="BD717" s="216"/>
      <c r="BE717" s="216"/>
      <c r="BF717" s="101"/>
      <c r="BG717" s="101"/>
      <c r="BH717" s="99"/>
    </row>
    <row r="718" spans="1:60" x14ac:dyDescent="0.25">
      <c r="A718">
        <v>686</v>
      </c>
      <c r="B718" s="61">
        <f ca="1">OFFSET(InputPriceData!B$15,CalculationsAndCharts!$A718+$A$11,0,1,1)</f>
        <v>41477</v>
      </c>
      <c r="C718" s="3">
        <f ca="1">OFFSET(InputPriceData!G$15,CalculationsAndCharts!$A718+$A$11,IF($C$7,8,0),1,1)</f>
        <v>79428600</v>
      </c>
      <c r="D718" s="4">
        <f ca="1">OFFSET(InputPriceData!C$15,CalculationsAndCharts!$A718+$A$11,IF($C$7,8,0),1,1)</f>
        <v>160.31</v>
      </c>
      <c r="E718" s="4">
        <f ca="1">OFFSET(InputPriceData!D$15,CalculationsAndCharts!$A718+$A$11,IF($C$7,8,0),1,1)</f>
        <v>160.62</v>
      </c>
      <c r="F718" s="4">
        <f ca="1">OFFSET(InputPriceData!E$15,CalculationsAndCharts!$A718+$A$11,IF($C$7,8,0),1,1)</f>
        <v>159.93</v>
      </c>
      <c r="G718" s="4">
        <f ca="1">OFFSET(InputPriceData!F$15,CalculationsAndCharts!$A718+$A$11,IF($C$7,8,0),1,1)</f>
        <v>160.4</v>
      </c>
      <c r="H718" s="342">
        <f t="shared" ca="1" si="82"/>
        <v>157.47229474441951</v>
      </c>
      <c r="I718" s="342">
        <f t="shared" ca="1" si="83"/>
        <v>156.44199797641824</v>
      </c>
      <c r="J718" s="340">
        <f t="shared" ca="1" si="84"/>
        <v>1.0302967680012061</v>
      </c>
      <c r="K718" s="170">
        <f t="shared" ca="1" si="80"/>
        <v>1.061511430153731</v>
      </c>
      <c r="L718" s="341">
        <f t="shared" ca="1" si="81"/>
        <v>0.77084965836788522</v>
      </c>
      <c r="M718" s="341">
        <f t="shared" ca="1" si="85"/>
        <v>-0.77084965836788522</v>
      </c>
      <c r="N718" s="170"/>
      <c r="O718" s="340"/>
      <c r="P718" s="3">
        <f t="shared" ca="1" si="86"/>
        <v>79428600</v>
      </c>
      <c r="Q718" s="3" t="e">
        <f t="shared" ca="1" si="87"/>
        <v>#N/A</v>
      </c>
      <c r="S718" s="99"/>
      <c r="T718" s="350"/>
      <c r="U718" s="350"/>
      <c r="V718" s="349"/>
      <c r="W718" s="313"/>
      <c r="X718" s="302"/>
      <c r="Y718" s="211"/>
      <c r="Z718" s="320"/>
      <c r="AA718" s="246"/>
      <c r="AB718" s="125"/>
      <c r="AC718" s="125"/>
      <c r="AD718" s="125"/>
      <c r="AE718" s="125"/>
      <c r="AF718" s="125"/>
      <c r="AG718" s="125"/>
      <c r="AH718" s="125"/>
      <c r="AJ718" s="125"/>
      <c r="AK718" s="125"/>
      <c r="AM718" s="246"/>
      <c r="AO718" s="246"/>
      <c r="AP718" s="211"/>
      <c r="AQ718" s="211"/>
      <c r="AR718" s="199"/>
      <c r="AT718" s="225"/>
      <c r="AU718" s="225"/>
      <c r="AV718" s="225"/>
      <c r="AW718" s="99"/>
      <c r="AX718" s="199"/>
      <c r="AY718" s="199"/>
      <c r="AZ718" s="37"/>
      <c r="BA718" s="123"/>
      <c r="BB718" s="211"/>
      <c r="BC718" s="211"/>
      <c r="BD718" s="216"/>
      <c r="BE718" s="216"/>
      <c r="BF718" s="101"/>
      <c r="BG718" s="101"/>
      <c r="BH718" s="99"/>
    </row>
    <row r="719" spans="1:60" x14ac:dyDescent="0.25">
      <c r="A719">
        <v>687</v>
      </c>
      <c r="B719" s="61">
        <f ca="1">OFFSET(InputPriceData!B$15,CalculationsAndCharts!$A719+$A$11,0,1,1)</f>
        <v>41474</v>
      </c>
      <c r="C719" s="3">
        <f ca="1">OFFSET(InputPriceData!G$15,CalculationsAndCharts!$A719+$A$11,IF($C$7,8,0),1,1)</f>
        <v>103831700</v>
      </c>
      <c r="D719" s="4">
        <f ca="1">OFFSET(InputPriceData!C$15,CalculationsAndCharts!$A719+$A$11,IF($C$7,8,0),1,1)</f>
        <v>159.47</v>
      </c>
      <c r="E719" s="4">
        <f ca="1">OFFSET(InputPriceData!D$15,CalculationsAndCharts!$A719+$A$11,IF($C$7,8,0),1,1)</f>
        <v>160.13999999999999</v>
      </c>
      <c r="F719" s="4">
        <f ca="1">OFFSET(InputPriceData!E$15,CalculationsAndCharts!$A719+$A$11,IF($C$7,8,0),1,1)</f>
        <v>159.27000000000001</v>
      </c>
      <c r="G719" s="4">
        <f ca="1">OFFSET(InputPriceData!F$15,CalculationsAndCharts!$A719+$A$11,IF($C$7,8,0),1,1)</f>
        <v>160.09</v>
      </c>
      <c r="H719" s="342">
        <f t="shared" ca="1" si="82"/>
        <v>157.05405113647944</v>
      </c>
      <c r="I719" s="342">
        <f t="shared" ca="1" si="83"/>
        <v>156.08217961063806</v>
      </c>
      <c r="J719" s="340">
        <f t="shared" ca="1" si="84"/>
        <v>0.97187152584129033</v>
      </c>
      <c r="K719" s="170">
        <f t="shared" ca="1" si="80"/>
        <v>0.94453426274107788</v>
      </c>
      <c r="L719" s="341">
        <f t="shared" ca="1" si="81"/>
        <v>0.76899412864771999</v>
      </c>
      <c r="M719" s="341">
        <f t="shared" ca="1" si="85"/>
        <v>-0.76899412864771999</v>
      </c>
      <c r="N719" s="170"/>
      <c r="O719" s="340"/>
      <c r="P719" s="3">
        <f t="shared" ca="1" si="86"/>
        <v>103831700</v>
      </c>
      <c r="Q719" s="3" t="e">
        <f t="shared" ca="1" si="87"/>
        <v>#N/A</v>
      </c>
      <c r="S719" s="99"/>
      <c r="T719" s="350"/>
      <c r="U719" s="350"/>
      <c r="V719" s="349"/>
      <c r="W719" s="313"/>
      <c r="X719" s="302"/>
      <c r="Y719" s="211"/>
      <c r="Z719" s="320"/>
      <c r="AA719" s="246"/>
      <c r="AB719" s="125"/>
      <c r="AC719" s="125"/>
      <c r="AD719" s="125"/>
      <c r="AE719" s="125"/>
      <c r="AF719" s="125"/>
      <c r="AG719" s="125"/>
      <c r="AH719" s="125"/>
      <c r="AJ719" s="125"/>
      <c r="AK719" s="125"/>
      <c r="AM719" s="246"/>
      <c r="AO719" s="246"/>
      <c r="AP719" s="211"/>
      <c r="AQ719" s="211"/>
      <c r="AR719" s="199"/>
      <c r="AT719" s="225"/>
      <c r="AU719" s="225"/>
      <c r="AV719" s="225"/>
      <c r="AW719" s="99"/>
      <c r="AX719" s="199"/>
      <c r="AY719" s="199"/>
      <c r="AZ719" s="37"/>
      <c r="BA719" s="123"/>
      <c r="BB719" s="211"/>
      <c r="BC719" s="211"/>
      <c r="BD719" s="216"/>
      <c r="BE719" s="216"/>
      <c r="BF719" s="101"/>
      <c r="BG719" s="101"/>
      <c r="BH719" s="99"/>
    </row>
    <row r="720" spans="1:60" x14ac:dyDescent="0.25">
      <c r="A720">
        <v>688</v>
      </c>
      <c r="B720" s="61">
        <f ca="1">OFFSET(InputPriceData!B$15,CalculationsAndCharts!$A720+$A$11,0,1,1)</f>
        <v>41473</v>
      </c>
      <c r="C720" s="3">
        <f ca="1">OFFSET(InputPriceData!G$15,CalculationsAndCharts!$A720+$A$11,IF($C$7,8,0),1,1)</f>
        <v>103620100</v>
      </c>
      <c r="D720" s="4">
        <f ca="1">OFFSET(InputPriceData!C$15,CalculationsAndCharts!$A720+$A$11,IF($C$7,8,0),1,1)</f>
        <v>159.27000000000001</v>
      </c>
      <c r="E720" s="4">
        <f ca="1">OFFSET(InputPriceData!D$15,CalculationsAndCharts!$A720+$A$11,IF($C$7,8,0),1,1)</f>
        <v>160.18</v>
      </c>
      <c r="F720" s="4">
        <f ca="1">OFFSET(InputPriceData!E$15,CalculationsAndCharts!$A720+$A$11,IF($C$7,8,0),1,1)</f>
        <v>159.16999999999999</v>
      </c>
      <c r="G720" s="4">
        <f ca="1">OFFSET(InputPriceData!F$15,CalculationsAndCharts!$A720+$A$11,IF($C$7,8,0),1,1)</f>
        <v>159.80000000000001</v>
      </c>
      <c r="H720" s="342">
        <f t="shared" ca="1" si="82"/>
        <v>156.62034415597651</v>
      </c>
      <c r="I720" s="342">
        <f t="shared" ca="1" si="83"/>
        <v>155.71783230251427</v>
      </c>
      <c r="J720" s="340">
        <f t="shared" ca="1" si="84"/>
        <v>0.90251185346215779</v>
      </c>
      <c r="K720" s="170">
        <f t="shared" ca="1" si="80"/>
        <v>0.81452764563969937</v>
      </c>
      <c r="L720" s="341">
        <f t="shared" ca="1" si="81"/>
        <v>0.76752384935237772</v>
      </c>
      <c r="M720" s="341">
        <f t="shared" ca="1" si="85"/>
        <v>-0.76752384935237772</v>
      </c>
      <c r="N720" s="170"/>
      <c r="O720" s="340"/>
      <c r="P720" s="3">
        <f t="shared" ca="1" si="86"/>
        <v>103620100</v>
      </c>
      <c r="Q720" s="3" t="e">
        <f t="shared" ca="1" si="87"/>
        <v>#N/A</v>
      </c>
      <c r="S720" s="99"/>
      <c r="T720" s="350"/>
      <c r="U720" s="350"/>
      <c r="V720" s="349"/>
      <c r="W720" s="313"/>
      <c r="X720" s="302"/>
      <c r="Y720" s="211"/>
      <c r="Z720" s="320"/>
      <c r="AA720" s="246"/>
      <c r="AB720" s="125"/>
      <c r="AC720" s="125"/>
      <c r="AD720" s="125"/>
      <c r="AE720" s="125"/>
      <c r="AF720" s="125"/>
      <c r="AG720" s="125"/>
      <c r="AH720" s="125"/>
      <c r="AJ720" s="125"/>
      <c r="AK720" s="125"/>
      <c r="AM720" s="246"/>
      <c r="AO720" s="246"/>
      <c r="AP720" s="211"/>
      <c r="AQ720" s="211"/>
      <c r="AR720" s="199"/>
      <c r="AT720" s="225"/>
      <c r="AU720" s="225"/>
      <c r="AV720" s="225"/>
      <c r="AW720" s="99"/>
      <c r="AX720" s="199"/>
      <c r="AY720" s="199"/>
      <c r="AZ720" s="37"/>
      <c r="BA720" s="123"/>
      <c r="BB720" s="211"/>
      <c r="BC720" s="211"/>
      <c r="BD720" s="216"/>
      <c r="BE720" s="216"/>
      <c r="BF720" s="101"/>
      <c r="BG720" s="101"/>
      <c r="BH720" s="99"/>
    </row>
    <row r="721" spans="1:60" x14ac:dyDescent="0.25">
      <c r="A721">
        <v>689</v>
      </c>
      <c r="B721" s="61">
        <f ca="1">OFFSET(InputPriceData!B$15,CalculationsAndCharts!$A721+$A$11,0,1,1)</f>
        <v>41472</v>
      </c>
      <c r="C721" s="3">
        <f ca="1">OFFSET(InputPriceData!G$15,CalculationsAndCharts!$A721+$A$11,IF($C$7,8,0),1,1)</f>
        <v>92873900</v>
      </c>
      <c r="D721" s="4">
        <f ca="1">OFFSET(InputPriceData!C$15,CalculationsAndCharts!$A721+$A$11,IF($C$7,8,0),1,1)</f>
        <v>159.13</v>
      </c>
      <c r="E721" s="4">
        <f ca="1">OFFSET(InputPriceData!D$15,CalculationsAndCharts!$A721+$A$11,IF($C$7,8,0),1,1)</f>
        <v>159.43</v>
      </c>
      <c r="F721" s="4">
        <f ca="1">OFFSET(InputPriceData!E$15,CalculationsAndCharts!$A721+$A$11,IF($C$7,8,0),1,1)</f>
        <v>158.72</v>
      </c>
      <c r="G721" s="4">
        <f ca="1">OFFSET(InputPriceData!F$15,CalculationsAndCharts!$A721+$A$11,IF($C$7,8,0),1,1)</f>
        <v>158.93</v>
      </c>
      <c r="H721" s="342">
        <f t="shared" ca="1" si="82"/>
        <v>156.16610760683031</v>
      </c>
      <c r="I721" s="342">
        <f t="shared" ca="1" si="83"/>
        <v>155.3467261481974</v>
      </c>
      <c r="J721" s="340">
        <f t="shared" ca="1" si="84"/>
        <v>0.8193814586328223</v>
      </c>
      <c r="K721" s="170">
        <f t="shared" ca="1" si="80"/>
        <v>0.6713859747512515</v>
      </c>
      <c r="L721" s="341">
        <f t="shared" ca="1" si="81"/>
        <v>0.76566317414137652</v>
      </c>
      <c r="M721" s="341">
        <f t="shared" ca="1" si="85"/>
        <v>-0.76566317414137652</v>
      </c>
      <c r="N721" s="170"/>
      <c r="O721" s="340"/>
      <c r="P721" s="3" t="e">
        <f t="shared" ca="1" si="86"/>
        <v>#N/A</v>
      </c>
      <c r="Q721" s="3">
        <f t="shared" ca="1" si="87"/>
        <v>92873900</v>
      </c>
      <c r="S721" s="99"/>
      <c r="T721" s="350"/>
      <c r="U721" s="350"/>
      <c r="V721" s="349"/>
      <c r="W721" s="313"/>
      <c r="X721" s="302"/>
      <c r="Y721" s="211"/>
      <c r="Z721" s="320"/>
      <c r="AA721" s="246"/>
      <c r="AB721" s="125"/>
      <c r="AC721" s="125"/>
      <c r="AD721" s="125"/>
      <c r="AE721" s="125"/>
      <c r="AF721" s="125"/>
      <c r="AG721" s="125"/>
      <c r="AH721" s="125"/>
      <c r="AJ721" s="125"/>
      <c r="AK721" s="125"/>
      <c r="AM721" s="246"/>
      <c r="AO721" s="246"/>
      <c r="AP721" s="211"/>
      <c r="AQ721" s="211"/>
      <c r="AR721" s="199"/>
      <c r="AT721" s="225"/>
      <c r="AU721" s="225"/>
      <c r="AV721" s="225"/>
      <c r="AW721" s="99"/>
      <c r="AX721" s="199"/>
      <c r="AY721" s="199"/>
      <c r="AZ721" s="37"/>
      <c r="BA721" s="123"/>
      <c r="BB721" s="211"/>
      <c r="BC721" s="211"/>
      <c r="BD721" s="216"/>
      <c r="BE721" s="216"/>
      <c r="BF721" s="101"/>
      <c r="BG721" s="101"/>
      <c r="BH721" s="99"/>
    </row>
    <row r="722" spans="1:60" x14ac:dyDescent="0.25">
      <c r="A722">
        <v>690</v>
      </c>
      <c r="B722" s="61">
        <f ca="1">OFFSET(InputPriceData!B$15,CalculationsAndCharts!$A722+$A$11,0,1,1)</f>
        <v>41471</v>
      </c>
      <c r="C722" s="3">
        <f ca="1">OFFSET(InputPriceData!G$15,CalculationsAndCharts!$A722+$A$11,IF($C$7,8,0),1,1)</f>
        <v>88702100</v>
      </c>
      <c r="D722" s="4">
        <f ca="1">OFFSET(InputPriceData!C$15,CalculationsAndCharts!$A722+$A$11,IF($C$7,8,0),1,1)</f>
        <v>159.22</v>
      </c>
      <c r="E722" s="4">
        <f ca="1">OFFSET(InputPriceData!D$15,CalculationsAndCharts!$A722+$A$11,IF($C$7,8,0),1,1)</f>
        <v>159.32</v>
      </c>
      <c r="F722" s="4">
        <f ca="1">OFFSET(InputPriceData!E$15,CalculationsAndCharts!$A722+$A$11,IF($C$7,8,0),1,1)</f>
        <v>158.1</v>
      </c>
      <c r="G722" s="4">
        <f ca="1">OFFSET(InputPriceData!F$15,CalculationsAndCharts!$A722+$A$11,IF($C$7,8,0),1,1)</f>
        <v>158.52000000000001</v>
      </c>
      <c r="H722" s="342">
        <f t="shared" ca="1" si="82"/>
        <v>155.77126583637749</v>
      </c>
      <c r="I722" s="342">
        <f t="shared" ca="1" si="83"/>
        <v>155.0209739798517</v>
      </c>
      <c r="J722" s="340">
        <f t="shared" ca="1" si="84"/>
        <v>0.75029185652569175</v>
      </c>
      <c r="K722" s="170">
        <f t="shared" ca="1" si="80"/>
        <v>0.56293786996876916</v>
      </c>
      <c r="L722" s="341">
        <f t="shared" ca="1" si="81"/>
        <v>0.76385062558907302</v>
      </c>
      <c r="M722" s="341">
        <f t="shared" ca="1" si="85"/>
        <v>-0.76385062558907302</v>
      </c>
      <c r="N722" s="170"/>
      <c r="O722" s="340"/>
      <c r="P722" s="3" t="e">
        <f t="shared" ca="1" si="86"/>
        <v>#N/A</v>
      </c>
      <c r="Q722" s="3">
        <f t="shared" ca="1" si="87"/>
        <v>88702100</v>
      </c>
      <c r="S722" s="99"/>
      <c r="T722" s="350"/>
      <c r="U722" s="350"/>
      <c r="V722" s="349"/>
      <c r="W722" s="313"/>
      <c r="X722" s="302"/>
      <c r="Y722" s="211"/>
      <c r="Z722" s="320"/>
      <c r="AA722" s="246"/>
      <c r="AB722" s="125"/>
      <c r="AC722" s="125"/>
      <c r="AD722" s="125"/>
      <c r="AE722" s="125"/>
      <c r="AF722" s="125"/>
      <c r="AG722" s="125"/>
      <c r="AH722" s="125"/>
      <c r="AJ722" s="125"/>
      <c r="AK722" s="125"/>
      <c r="AM722" s="246"/>
      <c r="AO722" s="246"/>
      <c r="AP722" s="211"/>
      <c r="AQ722" s="211"/>
      <c r="AR722" s="199"/>
      <c r="AT722" s="225"/>
      <c r="AU722" s="225"/>
      <c r="AV722" s="225"/>
      <c r="AW722" s="99"/>
      <c r="AX722" s="199"/>
      <c r="AY722" s="199"/>
      <c r="AZ722" s="37"/>
      <c r="BA722" s="123"/>
      <c r="BB722" s="211"/>
      <c r="BC722" s="211"/>
      <c r="BD722" s="216"/>
      <c r="BE722" s="216"/>
      <c r="BF722" s="101"/>
      <c r="BG722" s="101"/>
      <c r="BH722" s="99"/>
    </row>
    <row r="723" spans="1:60" x14ac:dyDescent="0.25">
      <c r="A723">
        <v>691</v>
      </c>
      <c r="B723" s="61">
        <f ca="1">OFFSET(InputPriceData!B$15,CalculationsAndCharts!$A723+$A$11,0,1,1)</f>
        <v>41470</v>
      </c>
      <c r="C723" s="3">
        <f ca="1">OFFSET(InputPriceData!G$15,CalculationsAndCharts!$A723+$A$11,IF($C$7,8,0),1,1)</f>
        <v>69450600</v>
      </c>
      <c r="D723" s="4">
        <f ca="1">OFFSET(InputPriceData!C$15,CalculationsAndCharts!$A723+$A$11,IF($C$7,8,0),1,1)</f>
        <v>158.94999999999999</v>
      </c>
      <c r="E723" s="4">
        <f ca="1">OFFSET(InputPriceData!D$15,CalculationsAndCharts!$A723+$A$11,IF($C$7,8,0),1,1)</f>
        <v>159.35</v>
      </c>
      <c r="F723" s="4">
        <f ca="1">OFFSET(InputPriceData!E$15,CalculationsAndCharts!$A723+$A$11,IF($C$7,8,0),1,1)</f>
        <v>158.68</v>
      </c>
      <c r="G723" s="4">
        <f ca="1">OFFSET(InputPriceData!F$15,CalculationsAndCharts!$A723+$A$11,IF($C$7,8,0),1,1)</f>
        <v>159.12</v>
      </c>
      <c r="H723" s="342">
        <f t="shared" ca="1" si="82"/>
        <v>155.37858952728857</v>
      </c>
      <c r="I723" s="342">
        <f t="shared" ca="1" si="83"/>
        <v>154.70288070529276</v>
      </c>
      <c r="J723" s="340">
        <f t="shared" ca="1" si="84"/>
        <v>0.67570882199568805</v>
      </c>
      <c r="K723" s="170">
        <f t="shared" ca="1" si="80"/>
        <v>0.45658241212280043</v>
      </c>
      <c r="L723" s="341">
        <f t="shared" ca="1" si="81"/>
        <v>0.76198431306977665</v>
      </c>
      <c r="M723" s="341">
        <f t="shared" ca="1" si="85"/>
        <v>-0.76198431306977665</v>
      </c>
      <c r="N723" s="170"/>
      <c r="O723" s="340"/>
      <c r="P723" s="3">
        <f t="shared" ca="1" si="86"/>
        <v>69450600</v>
      </c>
      <c r="Q723" s="3" t="e">
        <f t="shared" ca="1" si="87"/>
        <v>#N/A</v>
      </c>
      <c r="S723" s="99"/>
      <c r="T723" s="350"/>
      <c r="U723" s="350"/>
      <c r="V723" s="349"/>
      <c r="W723" s="313"/>
      <c r="X723" s="302"/>
      <c r="Y723" s="211"/>
      <c r="Z723" s="320"/>
      <c r="AA723" s="246"/>
      <c r="AB723" s="125"/>
      <c r="AC723" s="125"/>
      <c r="AD723" s="125"/>
      <c r="AE723" s="125"/>
      <c r="AF723" s="125"/>
      <c r="AG723" s="125"/>
      <c r="AH723" s="125"/>
      <c r="AJ723" s="125"/>
      <c r="AK723" s="125"/>
      <c r="AM723" s="246"/>
      <c r="AO723" s="246"/>
      <c r="AP723" s="211"/>
      <c r="AQ723" s="211"/>
      <c r="AR723" s="199"/>
      <c r="AT723" s="225"/>
      <c r="AU723" s="225"/>
      <c r="AV723" s="225"/>
      <c r="AW723" s="99"/>
      <c r="AX723" s="199"/>
      <c r="AY723" s="199"/>
      <c r="AZ723" s="37"/>
      <c r="BA723" s="123"/>
      <c r="BB723" s="211"/>
      <c r="BC723" s="211"/>
      <c r="BD723" s="216"/>
      <c r="BE723" s="216"/>
      <c r="BF723" s="101"/>
      <c r="BG723" s="101"/>
      <c r="BH723" s="99"/>
    </row>
    <row r="724" spans="1:60" x14ac:dyDescent="0.25">
      <c r="A724">
        <v>692</v>
      </c>
      <c r="B724" s="61">
        <f ca="1">OFFSET(InputPriceData!B$15,CalculationsAndCharts!$A724+$A$11,0,1,1)</f>
        <v>41467</v>
      </c>
      <c r="C724" s="3">
        <f ca="1">OFFSET(InputPriceData!G$15,CalculationsAndCharts!$A724+$A$11,IF($C$7,8,0),1,1)</f>
        <v>104212700</v>
      </c>
      <c r="D724" s="4">
        <f ca="1">OFFSET(InputPriceData!C$15,CalculationsAndCharts!$A724+$A$11,IF($C$7,8,0),1,1)</f>
        <v>158.4</v>
      </c>
      <c r="E724" s="4">
        <f ca="1">OFFSET(InputPriceData!D$15,CalculationsAndCharts!$A724+$A$11,IF($C$7,8,0),1,1)</f>
        <v>158.91</v>
      </c>
      <c r="F724" s="4">
        <f ca="1">OFFSET(InputPriceData!E$15,CalculationsAndCharts!$A724+$A$11,IF($C$7,8,0),1,1)</f>
        <v>158.15</v>
      </c>
      <c r="G724" s="4">
        <f ca="1">OFFSET(InputPriceData!F$15,CalculationsAndCharts!$A724+$A$11,IF($C$7,8,0),1,1)</f>
        <v>158.51</v>
      </c>
      <c r="H724" s="342">
        <f t="shared" ca="1" si="82"/>
        <v>154.8441023169012</v>
      </c>
      <c r="I724" s="342">
        <f t="shared" ca="1" si="83"/>
        <v>154.30132440577393</v>
      </c>
      <c r="J724" s="340">
        <f t="shared" ca="1" si="84"/>
        <v>0.54277791112716867</v>
      </c>
      <c r="K724" s="170">
        <f t="shared" ca="1" si="80"/>
        <v>0.29460786080757262</v>
      </c>
      <c r="L724" s="341">
        <f t="shared" ca="1" si="81"/>
        <v>0.76008848266366258</v>
      </c>
      <c r="M724" s="341">
        <f t="shared" ca="1" si="85"/>
        <v>-0.76008848266366258</v>
      </c>
      <c r="N724" s="170"/>
      <c r="O724" s="340"/>
      <c r="P724" s="3">
        <f t="shared" ca="1" si="86"/>
        <v>104212700</v>
      </c>
      <c r="Q724" s="3" t="e">
        <f t="shared" ca="1" si="87"/>
        <v>#N/A</v>
      </c>
      <c r="S724" s="99"/>
      <c r="T724" s="350"/>
      <c r="U724" s="350"/>
      <c r="V724" s="349"/>
      <c r="W724" s="313"/>
      <c r="X724" s="302"/>
      <c r="Y724" s="211"/>
      <c r="Z724" s="320"/>
      <c r="AA724" s="246"/>
      <c r="AB724" s="125"/>
      <c r="AC724" s="125"/>
      <c r="AD724" s="125"/>
      <c r="AE724" s="125"/>
      <c r="AF724" s="125"/>
      <c r="AG724" s="125"/>
      <c r="AH724" s="125"/>
      <c r="AJ724" s="125"/>
      <c r="AK724" s="125"/>
      <c r="AM724" s="246"/>
      <c r="AO724" s="246"/>
      <c r="AP724" s="211"/>
      <c r="AQ724" s="211"/>
      <c r="AR724" s="199"/>
      <c r="AT724" s="225"/>
      <c r="AU724" s="225"/>
      <c r="AV724" s="225"/>
      <c r="AW724" s="99"/>
      <c r="AX724" s="199"/>
      <c r="AY724" s="199"/>
      <c r="AZ724" s="37"/>
      <c r="BA724" s="123"/>
      <c r="BB724" s="211"/>
      <c r="BC724" s="211"/>
      <c r="BD724" s="216"/>
      <c r="BE724" s="216"/>
      <c r="BF724" s="101"/>
      <c r="BG724" s="101"/>
      <c r="BH724" s="99"/>
    </row>
    <row r="725" spans="1:60" x14ac:dyDescent="0.25">
      <c r="A725">
        <v>693</v>
      </c>
      <c r="B725" s="61">
        <f ca="1">OFFSET(InputPriceData!B$15,CalculationsAndCharts!$A725+$A$11,0,1,1)</f>
        <v>41466</v>
      </c>
      <c r="C725" s="3">
        <f ca="1">OFFSET(InputPriceData!G$15,CalculationsAndCharts!$A725+$A$11,IF($C$7,8,0),1,1)</f>
        <v>135592200</v>
      </c>
      <c r="D725" s="4">
        <f ca="1">OFFSET(InputPriceData!C$15,CalculationsAndCharts!$A725+$A$11,IF($C$7,8,0),1,1)</f>
        <v>158.13999999999999</v>
      </c>
      <c r="E725" s="4">
        <f ca="1">OFFSET(InputPriceData!D$15,CalculationsAndCharts!$A725+$A$11,IF($C$7,8,0),1,1)</f>
        <v>158.61000000000001</v>
      </c>
      <c r="F725" s="4">
        <f ca="1">OFFSET(InputPriceData!E$15,CalculationsAndCharts!$A725+$A$11,IF($C$7,8,0),1,1)</f>
        <v>156.31</v>
      </c>
      <c r="G725" s="4">
        <f ca="1">OFFSET(InputPriceData!F$15,CalculationsAndCharts!$A725+$A$11,IF($C$7,8,0),1,1)</f>
        <v>158.44999999999999</v>
      </c>
      <c r="H725" s="342">
        <f t="shared" ca="1" si="82"/>
        <v>154.32040264788708</v>
      </c>
      <c r="I725" s="342">
        <f t="shared" ca="1" si="83"/>
        <v>153.91871753357157</v>
      </c>
      <c r="J725" s="340">
        <f t="shared" ca="1" si="84"/>
        <v>0.40168511431541609</v>
      </c>
      <c r="K725" s="170">
        <f t="shared" ca="1" si="80"/>
        <v>0.16135093106258888</v>
      </c>
      <c r="L725" s="341">
        <f t="shared" ca="1" si="81"/>
        <v>0.75975296816399629</v>
      </c>
      <c r="M725" s="341">
        <f t="shared" ca="1" si="85"/>
        <v>-0.75975296816399629</v>
      </c>
      <c r="N725" s="170"/>
      <c r="O725" s="340"/>
      <c r="P725" s="3">
        <f t="shared" ca="1" si="86"/>
        <v>135592200</v>
      </c>
      <c r="Q725" s="3" t="e">
        <f t="shared" ca="1" si="87"/>
        <v>#N/A</v>
      </c>
      <c r="S725" s="99"/>
      <c r="T725" s="350"/>
      <c r="U725" s="350"/>
      <c r="V725" s="349"/>
      <c r="W725" s="313"/>
      <c r="X725" s="302"/>
      <c r="Y725" s="211"/>
      <c r="Z725" s="320"/>
      <c r="AA725" s="246"/>
      <c r="AB725" s="125"/>
      <c r="AC725" s="125"/>
      <c r="AD725" s="125"/>
      <c r="AE725" s="125"/>
      <c r="AF725" s="125"/>
      <c r="AG725" s="125"/>
      <c r="AH725" s="125"/>
      <c r="AJ725" s="125"/>
      <c r="AK725" s="125"/>
      <c r="AM725" s="246"/>
      <c r="AO725" s="246"/>
      <c r="AP725" s="211"/>
      <c r="AQ725" s="211"/>
      <c r="AR725" s="199"/>
      <c r="AT725" s="225"/>
      <c r="AU725" s="225"/>
      <c r="AV725" s="225"/>
      <c r="AW725" s="99"/>
      <c r="AX725" s="199"/>
      <c r="AY725" s="199"/>
      <c r="AZ725" s="37"/>
      <c r="BA725" s="123"/>
      <c r="BB725" s="211"/>
      <c r="BC725" s="211"/>
      <c r="BD725" s="216"/>
      <c r="BE725" s="216"/>
      <c r="BF725" s="101"/>
      <c r="BG725" s="101"/>
      <c r="BH725" s="99"/>
    </row>
    <row r="726" spans="1:60" x14ac:dyDescent="0.25">
      <c r="A726">
        <v>694</v>
      </c>
      <c r="B726" s="61">
        <f ca="1">OFFSET(InputPriceData!B$15,CalculationsAndCharts!$A726+$A$11,0,1,1)</f>
        <v>41465</v>
      </c>
      <c r="C726" s="3">
        <f ca="1">OFFSET(InputPriceData!G$15,CalculationsAndCharts!$A726+$A$11,IF($C$7,8,0),1,1)</f>
        <v>121410100</v>
      </c>
      <c r="D726" s="4">
        <f ca="1">OFFSET(InputPriceData!C$15,CalculationsAndCharts!$A726+$A$11,IF($C$7,8,0),1,1)</f>
        <v>156.11000000000001</v>
      </c>
      <c r="E726" s="4">
        <f ca="1">OFFSET(InputPriceData!D$15,CalculationsAndCharts!$A726+$A$11,IF($C$7,8,0),1,1)</f>
        <v>156.85</v>
      </c>
      <c r="F726" s="4">
        <f ca="1">OFFSET(InputPriceData!E$15,CalculationsAndCharts!$A726+$A$11,IF($C$7,8,0),1,1)</f>
        <v>155.79</v>
      </c>
      <c r="G726" s="4">
        <f ca="1">OFFSET(InputPriceData!F$15,CalculationsAndCharts!$A726+$A$11,IF($C$7,8,0),1,1)</f>
        <v>156.32</v>
      </c>
      <c r="H726" s="342">
        <f t="shared" ca="1" si="82"/>
        <v>153.73046016901381</v>
      </c>
      <c r="I726" s="342">
        <f t="shared" ca="1" si="83"/>
        <v>153.50678276389627</v>
      </c>
      <c r="J726" s="340">
        <f t="shared" ca="1" si="84"/>
        <v>0.22367740511744566</v>
      </c>
      <c r="K726" s="170">
        <f t="shared" ca="1" si="80"/>
        <v>5.0031581560073909E-2</v>
      </c>
      <c r="L726" s="341">
        <f t="shared" ca="1" si="81"/>
        <v>0.76138440075570146</v>
      </c>
      <c r="M726" s="341">
        <f t="shared" ca="1" si="85"/>
        <v>-0.76138440075570146</v>
      </c>
      <c r="N726" s="170"/>
      <c r="O726" s="340"/>
      <c r="P726" s="3">
        <f t="shared" ca="1" si="86"/>
        <v>121410100</v>
      </c>
      <c r="Q726" s="3" t="e">
        <f t="shared" ca="1" si="87"/>
        <v>#N/A</v>
      </c>
      <c r="S726" s="99"/>
      <c r="T726" s="350"/>
      <c r="U726" s="350"/>
      <c r="V726" s="349"/>
      <c r="W726" s="313"/>
      <c r="X726" s="302"/>
      <c r="Y726" s="211"/>
      <c r="Z726" s="320"/>
      <c r="AA726" s="246"/>
      <c r="AB726" s="125"/>
      <c r="AC726" s="125"/>
      <c r="AD726" s="125"/>
      <c r="AE726" s="125"/>
      <c r="AF726" s="125"/>
      <c r="AG726" s="125"/>
      <c r="AH726" s="125"/>
      <c r="AJ726" s="125"/>
      <c r="AK726" s="125"/>
      <c r="AM726" s="246"/>
      <c r="AO726" s="246"/>
      <c r="AP726" s="211"/>
      <c r="AQ726" s="211"/>
      <c r="AR726" s="199"/>
      <c r="AT726" s="225"/>
      <c r="AU726" s="225"/>
      <c r="AV726" s="225"/>
      <c r="AW726" s="99"/>
      <c r="AX726" s="199"/>
      <c r="AY726" s="199"/>
      <c r="AZ726" s="37"/>
      <c r="BA726" s="123"/>
      <c r="BB726" s="211"/>
      <c r="BC726" s="211"/>
      <c r="BD726" s="216"/>
      <c r="BE726" s="216"/>
      <c r="BF726" s="101"/>
      <c r="BG726" s="101"/>
      <c r="BH726" s="99"/>
    </row>
    <row r="727" spans="1:60" x14ac:dyDescent="0.25">
      <c r="A727">
        <v>695</v>
      </c>
      <c r="B727" s="61">
        <f ca="1">OFFSET(InputPriceData!B$15,CalculationsAndCharts!$A727+$A$11,0,1,1)</f>
        <v>41464</v>
      </c>
      <c r="C727" s="3">
        <f ca="1">OFFSET(InputPriceData!G$15,CalculationsAndCharts!$A727+$A$11,IF($C$7,8,0),1,1)</f>
        <v>119298000</v>
      </c>
      <c r="D727" s="4">
        <f ca="1">OFFSET(InputPriceData!C$15,CalculationsAndCharts!$A727+$A$11,IF($C$7,8,0),1,1)</f>
        <v>156.12</v>
      </c>
      <c r="E727" s="4">
        <f ca="1">OFFSET(InputPriceData!D$15,CalculationsAndCharts!$A727+$A$11,IF($C$7,8,0),1,1)</f>
        <v>156.44999999999999</v>
      </c>
      <c r="F727" s="4">
        <f ca="1">OFFSET(InputPriceData!E$15,CalculationsAndCharts!$A727+$A$11,IF($C$7,8,0),1,1)</f>
        <v>155.44999999999999</v>
      </c>
      <c r="G727" s="4">
        <f ca="1">OFFSET(InputPriceData!F$15,CalculationsAndCharts!$A727+$A$11,IF($C$7,8,0),1,1)</f>
        <v>156.26</v>
      </c>
      <c r="H727" s="342">
        <f t="shared" ca="1" si="82"/>
        <v>153.36052590744436</v>
      </c>
      <c r="I727" s="342">
        <f t="shared" ca="1" si="83"/>
        <v>153.25103574243229</v>
      </c>
      <c r="J727" s="340">
        <f t="shared" ca="1" si="84"/>
        <v>0.10949016501195735</v>
      </c>
      <c r="K727" s="170">
        <f t="shared" ca="1" si="80"/>
        <v>1.1988096234345651E-2</v>
      </c>
      <c r="L727" s="341">
        <f t="shared" ca="1" si="81"/>
        <v>0.7637255069209653</v>
      </c>
      <c r="M727" s="341">
        <f t="shared" ca="1" si="85"/>
        <v>-0.7637255069209653</v>
      </c>
      <c r="N727" s="170"/>
      <c r="O727" s="340"/>
      <c r="P727" s="3">
        <f t="shared" ca="1" si="86"/>
        <v>119298000</v>
      </c>
      <c r="Q727" s="3" t="e">
        <f t="shared" ca="1" si="87"/>
        <v>#N/A</v>
      </c>
      <c r="S727" s="99"/>
      <c r="T727" s="350"/>
      <c r="U727" s="350"/>
      <c r="V727" s="349"/>
      <c r="W727" s="313"/>
      <c r="X727" s="302"/>
      <c r="Y727" s="211"/>
      <c r="Z727" s="320"/>
      <c r="AA727" s="246"/>
      <c r="AB727" s="125"/>
      <c r="AC727" s="125"/>
      <c r="AD727" s="125"/>
      <c r="AE727" s="125"/>
      <c r="AF727" s="125"/>
      <c r="AG727" s="125"/>
      <c r="AH727" s="125"/>
      <c r="AJ727" s="125"/>
      <c r="AK727" s="125"/>
      <c r="AM727" s="246"/>
      <c r="AO727" s="246"/>
      <c r="AP727" s="211"/>
      <c r="AQ727" s="211"/>
      <c r="AR727" s="199"/>
      <c r="AT727" s="225"/>
      <c r="AU727" s="225"/>
      <c r="AV727" s="225"/>
      <c r="AW727" s="99"/>
      <c r="AX727" s="199"/>
      <c r="AY727" s="199"/>
      <c r="AZ727" s="37"/>
      <c r="BA727" s="123"/>
      <c r="BB727" s="211"/>
      <c r="BC727" s="211"/>
      <c r="BD727" s="216"/>
      <c r="BE727" s="216"/>
      <c r="BF727" s="101"/>
      <c r="BG727" s="101"/>
      <c r="BH727" s="99"/>
    </row>
    <row r="728" spans="1:60" x14ac:dyDescent="0.25">
      <c r="A728">
        <v>696</v>
      </c>
      <c r="B728" s="61">
        <f ca="1">OFFSET(InputPriceData!B$15,CalculationsAndCharts!$A728+$A$11,0,1,1)</f>
        <v>41463</v>
      </c>
      <c r="C728" s="3">
        <f ca="1">OFFSET(InputPriceData!G$15,CalculationsAndCharts!$A728+$A$11,IF($C$7,8,0),1,1)</f>
        <v>108092500</v>
      </c>
      <c r="D728" s="4">
        <f ca="1">OFFSET(InputPriceData!C$15,CalculationsAndCharts!$A728+$A$11,IF($C$7,8,0),1,1)</f>
        <v>155.06</v>
      </c>
      <c r="E728" s="4">
        <f ca="1">OFFSET(InputPriceData!D$15,CalculationsAndCharts!$A728+$A$11,IF($C$7,8,0),1,1)</f>
        <v>155.56</v>
      </c>
      <c r="F728" s="4">
        <f ca="1">OFFSET(InputPriceData!E$15,CalculationsAndCharts!$A728+$A$11,IF($C$7,8,0),1,1)</f>
        <v>154.32</v>
      </c>
      <c r="G728" s="4">
        <f ca="1">OFFSET(InputPriceData!F$15,CalculationsAndCharts!$A728+$A$11,IF($C$7,8,0),1,1)</f>
        <v>155.15</v>
      </c>
      <c r="H728" s="342">
        <f t="shared" ca="1" si="82"/>
        <v>152.94631532279354</v>
      </c>
      <c r="I728" s="342">
        <f t="shared" ca="1" si="83"/>
        <v>152.97749353719885</v>
      </c>
      <c r="J728" s="340">
        <f t="shared" ca="1" si="84"/>
        <v>-3.1178214405429644E-2</v>
      </c>
      <c r="K728" s="170">
        <f t="shared" ca="1" si="80"/>
        <v>9.7208105351094054E-4</v>
      </c>
      <c r="L728" s="341">
        <f t="shared" ca="1" si="81"/>
        <v>0.76588090142959764</v>
      </c>
      <c r="M728" s="341">
        <f t="shared" ca="1" si="85"/>
        <v>-0.76588090142959764</v>
      </c>
      <c r="N728" s="170"/>
      <c r="O728" s="340"/>
      <c r="P728" s="3">
        <f t="shared" ca="1" si="86"/>
        <v>108092500</v>
      </c>
      <c r="Q728" s="3" t="e">
        <f t="shared" ca="1" si="87"/>
        <v>#N/A</v>
      </c>
      <c r="S728" s="99"/>
      <c r="T728" s="350"/>
      <c r="U728" s="350"/>
      <c r="V728" s="349"/>
      <c r="W728" s="313"/>
      <c r="X728" s="302"/>
      <c r="Y728" s="211"/>
      <c r="Z728" s="320"/>
      <c r="AA728" s="246"/>
      <c r="AB728" s="125"/>
      <c r="AC728" s="125"/>
      <c r="AD728" s="125"/>
      <c r="AE728" s="125"/>
      <c r="AF728" s="125"/>
      <c r="AG728" s="125"/>
      <c r="AH728" s="125"/>
      <c r="AJ728" s="125"/>
      <c r="AK728" s="125"/>
      <c r="AM728" s="246"/>
      <c r="AO728" s="246"/>
      <c r="AP728" s="211"/>
      <c r="AQ728" s="211"/>
      <c r="AR728" s="199"/>
      <c r="AT728" s="225"/>
      <c r="AU728" s="225"/>
      <c r="AV728" s="225"/>
      <c r="AW728" s="99"/>
      <c r="AX728" s="199"/>
      <c r="AY728" s="199"/>
      <c r="AZ728" s="37"/>
      <c r="BA728" s="123"/>
      <c r="BB728" s="211"/>
      <c r="BC728" s="211"/>
      <c r="BD728" s="216"/>
      <c r="BE728" s="216"/>
      <c r="BF728" s="101"/>
      <c r="BG728" s="101"/>
      <c r="BH728" s="99"/>
    </row>
    <row r="729" spans="1:60" x14ac:dyDescent="0.25">
      <c r="A729">
        <v>697</v>
      </c>
      <c r="B729" s="61">
        <f ca="1">OFFSET(InputPriceData!B$15,CalculationsAndCharts!$A729+$A$11,0,1,1)</f>
        <v>41460</v>
      </c>
      <c r="C729" s="3">
        <f ca="1">OFFSET(InputPriceData!G$15,CalculationsAndCharts!$A729+$A$11,IF($C$7,8,0),1,1)</f>
        <v>122416900</v>
      </c>
      <c r="D729" s="4">
        <f ca="1">OFFSET(InputPriceData!C$15,CalculationsAndCharts!$A729+$A$11,IF($C$7,8,0),1,1)</f>
        <v>153.74</v>
      </c>
      <c r="E729" s="4">
        <f ca="1">OFFSET(InputPriceData!D$15,CalculationsAndCharts!$A729+$A$11,IF($C$7,8,0),1,1)</f>
        <v>154.32</v>
      </c>
      <c r="F729" s="4">
        <f ca="1">OFFSET(InputPriceData!E$15,CalculationsAndCharts!$A729+$A$11,IF($C$7,8,0),1,1)</f>
        <v>152.63999999999999</v>
      </c>
      <c r="G729" s="4">
        <f ca="1">OFFSET(InputPriceData!F$15,CalculationsAndCharts!$A729+$A$11,IF($C$7,8,0),1,1)</f>
        <v>154.27000000000001</v>
      </c>
      <c r="H729" s="342">
        <f t="shared" ca="1" si="82"/>
        <v>152.63150322604974</v>
      </c>
      <c r="I729" s="342">
        <f t="shared" ca="1" si="83"/>
        <v>152.77999294967148</v>
      </c>
      <c r="J729" s="340">
        <f t="shared" ca="1" si="84"/>
        <v>-0.14848972362184315</v>
      </c>
      <c r="K729" s="170">
        <f t="shared" ca="1" si="80"/>
        <v>2.2049198021291364E-2</v>
      </c>
      <c r="L729" s="341">
        <f t="shared" ca="1" si="81"/>
        <v>0.76790523266375532</v>
      </c>
      <c r="M729" s="341">
        <f t="shared" ca="1" si="85"/>
        <v>-0.76790523266375532</v>
      </c>
      <c r="N729" s="170"/>
      <c r="O729" s="340"/>
      <c r="P729" s="3">
        <f t="shared" ca="1" si="86"/>
        <v>122416900</v>
      </c>
      <c r="Q729" s="3" t="e">
        <f t="shared" ca="1" si="87"/>
        <v>#N/A</v>
      </c>
      <c r="S729" s="99"/>
      <c r="T729" s="350"/>
      <c r="U729" s="350"/>
      <c r="V729" s="349"/>
      <c r="W729" s="313"/>
      <c r="X729" s="302"/>
      <c r="Y729" s="211"/>
      <c r="Z729" s="320"/>
      <c r="AA729" s="246"/>
      <c r="AB729" s="125"/>
      <c r="AC729" s="125"/>
      <c r="AD729" s="125"/>
      <c r="AE729" s="125"/>
      <c r="AF729" s="125"/>
      <c r="AG729" s="125"/>
      <c r="AH729" s="125"/>
      <c r="AJ729" s="125"/>
      <c r="AK729" s="125"/>
      <c r="AM729" s="246"/>
      <c r="AO729" s="246"/>
      <c r="AP729" s="211"/>
      <c r="AQ729" s="211"/>
      <c r="AR729" s="199"/>
      <c r="AT729" s="225"/>
      <c r="AU729" s="225"/>
      <c r="AV729" s="225"/>
      <c r="AW729" s="99"/>
      <c r="AX729" s="199"/>
      <c r="AY729" s="199"/>
      <c r="AZ729" s="37"/>
      <c r="BA729" s="123"/>
      <c r="BB729" s="211"/>
      <c r="BC729" s="211"/>
      <c r="BD729" s="216"/>
      <c r="BE729" s="216"/>
      <c r="BF729" s="101"/>
      <c r="BG729" s="101"/>
      <c r="BH729" s="99"/>
    </row>
    <row r="730" spans="1:60" x14ac:dyDescent="0.25">
      <c r="A730">
        <v>698</v>
      </c>
      <c r="B730" s="61">
        <f ca="1">OFFSET(InputPriceData!B$15,CalculationsAndCharts!$A730+$A$11,0,1,1)</f>
        <v>41458</v>
      </c>
      <c r="C730" s="3">
        <f ca="1">OFFSET(InputPriceData!G$15,CalculationsAndCharts!$A730+$A$11,IF($C$7,8,0),1,1)</f>
        <v>75216400</v>
      </c>
      <c r="D730" s="4">
        <f ca="1">OFFSET(InputPriceData!C$15,CalculationsAndCharts!$A730+$A$11,IF($C$7,8,0),1,1)</f>
        <v>151.86000000000001</v>
      </c>
      <c r="E730" s="4">
        <f ca="1">OFFSET(InputPriceData!D$15,CalculationsAndCharts!$A730+$A$11,IF($C$7,8,0),1,1)</f>
        <v>153.08000000000001</v>
      </c>
      <c r="F730" s="4">
        <f ca="1">OFFSET(InputPriceData!E$15,CalculationsAndCharts!$A730+$A$11,IF($C$7,8,0),1,1)</f>
        <v>151.62</v>
      </c>
      <c r="G730" s="4">
        <f ca="1">OFFSET(InputPriceData!F$15,CalculationsAndCharts!$A730+$A$11,IF($C$7,8,0),1,1)</f>
        <v>152.62</v>
      </c>
      <c r="H730" s="342">
        <f t="shared" ca="1" si="82"/>
        <v>152.39743225834258</v>
      </c>
      <c r="I730" s="342">
        <f t="shared" ca="1" si="83"/>
        <v>152.64453776327801</v>
      </c>
      <c r="J730" s="340">
        <f t="shared" ca="1" si="84"/>
        <v>-0.24710550493552902</v>
      </c>
      <c r="K730" s="170">
        <f t="shared" ca="1" si="80"/>
        <v>6.1061130569442755E-2</v>
      </c>
      <c r="L730" s="341">
        <f t="shared" ca="1" si="81"/>
        <v>0.76916324032159467</v>
      </c>
      <c r="M730" s="341">
        <f t="shared" ca="1" si="85"/>
        <v>-0.76916324032159467</v>
      </c>
      <c r="N730" s="170"/>
      <c r="O730" s="340"/>
      <c r="P730" s="3">
        <f t="shared" ca="1" si="86"/>
        <v>75216400</v>
      </c>
      <c r="Q730" s="3" t="e">
        <f t="shared" ca="1" si="87"/>
        <v>#N/A</v>
      </c>
      <c r="S730" s="99"/>
      <c r="T730" s="350"/>
      <c r="U730" s="350"/>
      <c r="V730" s="349"/>
      <c r="W730" s="313"/>
      <c r="X730" s="302"/>
      <c r="Y730" s="211"/>
      <c r="Z730" s="320"/>
      <c r="AA730" s="246"/>
      <c r="AB730" s="125"/>
      <c r="AC730" s="125"/>
      <c r="AD730" s="125"/>
      <c r="AE730" s="125"/>
      <c r="AF730" s="125"/>
      <c r="AG730" s="125"/>
      <c r="AH730" s="125"/>
      <c r="AJ730" s="125"/>
      <c r="AK730" s="125"/>
      <c r="AM730" s="246"/>
      <c r="AO730" s="246"/>
      <c r="AP730" s="211"/>
      <c r="AQ730" s="211"/>
      <c r="AR730" s="199"/>
      <c r="AT730" s="225"/>
      <c r="AU730" s="225"/>
      <c r="AV730" s="225"/>
      <c r="AW730" s="99"/>
      <c r="AX730" s="199"/>
      <c r="AY730" s="199"/>
      <c r="AZ730" s="37"/>
      <c r="BA730" s="123"/>
      <c r="BB730" s="211"/>
      <c r="BC730" s="211"/>
      <c r="BD730" s="216"/>
      <c r="BE730" s="216"/>
      <c r="BF730" s="101"/>
      <c r="BG730" s="101"/>
      <c r="BH730" s="99"/>
    </row>
    <row r="731" spans="1:60" x14ac:dyDescent="0.25">
      <c r="A731">
        <v>699</v>
      </c>
      <c r="B731" s="61">
        <f ca="1">OFFSET(InputPriceData!B$15,CalculationsAndCharts!$A731+$A$11,0,1,1)</f>
        <v>41457</v>
      </c>
      <c r="C731" s="3">
        <f ca="1">OFFSET(InputPriceData!G$15,CalculationsAndCharts!$A731+$A$11,IF($C$7,8,0),1,1)</f>
        <v>154863700</v>
      </c>
      <c r="D731" s="4">
        <f ca="1">OFFSET(InputPriceData!C$15,CalculationsAndCharts!$A731+$A$11,IF($C$7,8,0),1,1)</f>
        <v>152.47</v>
      </c>
      <c r="E731" s="4">
        <f ca="1">OFFSET(InputPriceData!D$15,CalculationsAndCharts!$A731+$A$11,IF($C$7,8,0),1,1)</f>
        <v>153.58000000000001</v>
      </c>
      <c r="F731" s="4">
        <f ca="1">OFFSET(InputPriceData!E$15,CalculationsAndCharts!$A731+$A$11,IF($C$7,8,0),1,1)</f>
        <v>151.88</v>
      </c>
      <c r="G731" s="4">
        <f ca="1">OFFSET(InputPriceData!F$15,CalculationsAndCharts!$A731+$A$11,IF($C$7,8,0),1,1)</f>
        <v>152.55000000000001</v>
      </c>
      <c r="H731" s="342">
        <f t="shared" ca="1" si="82"/>
        <v>152.36563686667722</v>
      </c>
      <c r="I731" s="342">
        <f t="shared" ca="1" si="83"/>
        <v>152.64676846903058</v>
      </c>
      <c r="J731" s="340">
        <f t="shared" ca="1" si="84"/>
        <v>-0.28113160235342965</v>
      </c>
      <c r="K731" s="170">
        <f t="shared" ca="1" si="80"/>
        <v>7.9034977841806894E-2</v>
      </c>
      <c r="L731" s="341">
        <f t="shared" ca="1" si="81"/>
        <v>0.76960336893192172</v>
      </c>
      <c r="M731" s="341">
        <f t="shared" ca="1" si="85"/>
        <v>-0.76960336893192172</v>
      </c>
      <c r="N731" s="170"/>
      <c r="O731" s="340"/>
      <c r="P731" s="3">
        <f t="shared" ca="1" si="86"/>
        <v>154863700</v>
      </c>
      <c r="Q731" s="3" t="e">
        <f t="shared" ca="1" si="87"/>
        <v>#N/A</v>
      </c>
      <c r="S731" s="99"/>
      <c r="T731" s="350"/>
      <c r="U731" s="350"/>
      <c r="V731" s="349"/>
      <c r="W731" s="313"/>
      <c r="X731" s="302"/>
      <c r="Y731" s="211"/>
      <c r="Z731" s="320"/>
      <c r="AA731" s="246"/>
      <c r="AB731" s="125"/>
      <c r="AC731" s="125"/>
      <c r="AD731" s="125"/>
      <c r="AE731" s="125"/>
      <c r="AF731" s="125"/>
      <c r="AG731" s="125"/>
      <c r="AH731" s="125"/>
      <c r="AJ731" s="125"/>
      <c r="AK731" s="125"/>
      <c r="AM731" s="246"/>
      <c r="AO731" s="246"/>
      <c r="AP731" s="211"/>
      <c r="AQ731" s="211"/>
      <c r="AR731" s="199"/>
      <c r="AT731" s="225"/>
      <c r="AU731" s="225"/>
      <c r="AV731" s="225"/>
      <c r="AW731" s="99"/>
      <c r="AX731" s="199"/>
      <c r="AY731" s="199"/>
      <c r="AZ731" s="37"/>
      <c r="BA731" s="123"/>
      <c r="BB731" s="211"/>
      <c r="BC731" s="211"/>
      <c r="BD731" s="216"/>
      <c r="BE731" s="216"/>
      <c r="BF731" s="101"/>
      <c r="BG731" s="101"/>
      <c r="BH731" s="99"/>
    </row>
    <row r="732" spans="1:60" x14ac:dyDescent="0.25">
      <c r="A732">
        <v>700</v>
      </c>
      <c r="B732" s="61">
        <f ca="1">OFFSET(InputPriceData!B$15,CalculationsAndCharts!$A732+$A$11,0,1,1)</f>
        <v>41456</v>
      </c>
      <c r="C732" s="3">
        <f ca="1">OFFSET(InputPriceData!G$15,CalculationsAndCharts!$A732+$A$11,IF($C$7,8,0),1,1)</f>
        <v>131954800</v>
      </c>
      <c r="D732" s="4">
        <f ca="1">OFFSET(InputPriceData!C$15,CalculationsAndCharts!$A732+$A$11,IF($C$7,8,0),1,1)</f>
        <v>152.6</v>
      </c>
      <c r="E732" s="4">
        <f ca="1">OFFSET(InputPriceData!D$15,CalculationsAndCharts!$A732+$A$11,IF($C$7,8,0),1,1)</f>
        <v>153.75</v>
      </c>
      <c r="F732" s="4">
        <f ca="1">OFFSET(InputPriceData!E$15,CalculationsAndCharts!$A732+$A$11,IF($C$7,8,0),1,1)</f>
        <v>152.43</v>
      </c>
      <c r="G732" s="4">
        <f ca="1">OFFSET(InputPriceData!F$15,CalculationsAndCharts!$A732+$A$11,IF($C$7,8,0),1,1)</f>
        <v>152.69</v>
      </c>
      <c r="H732" s="342">
        <f t="shared" ca="1" si="82"/>
        <v>152.33929927620255</v>
      </c>
      <c r="I732" s="342">
        <f t="shared" ca="1" si="83"/>
        <v>152.6555656025788</v>
      </c>
      <c r="J732" s="340">
        <f t="shared" ca="1" si="84"/>
        <v>-0.3162663263763521</v>
      </c>
      <c r="K732" s="170">
        <f t="shared" ca="1" si="80"/>
        <v>0.10002438919959326</v>
      </c>
      <c r="L732" s="341">
        <f t="shared" ca="1" si="81"/>
        <v>0.76948072820078073</v>
      </c>
      <c r="M732" s="341">
        <f t="shared" ca="1" si="85"/>
        <v>-0.76948072820078073</v>
      </c>
      <c r="N732" s="170"/>
      <c r="O732" s="340"/>
      <c r="P732" s="3">
        <f t="shared" ca="1" si="86"/>
        <v>131954800</v>
      </c>
      <c r="Q732" s="3" t="e">
        <f t="shared" ca="1" si="87"/>
        <v>#N/A</v>
      </c>
      <c r="S732" s="99"/>
      <c r="T732" s="350"/>
      <c r="U732" s="350"/>
      <c r="V732" s="349"/>
      <c r="W732" s="313"/>
      <c r="X732" s="302"/>
      <c r="Y732" s="211"/>
      <c r="Z732" s="320"/>
      <c r="AA732" s="246"/>
      <c r="AB732" s="125"/>
      <c r="AC732" s="125"/>
      <c r="AD732" s="125"/>
      <c r="AE732" s="125"/>
      <c r="AF732" s="125"/>
      <c r="AG732" s="125"/>
      <c r="AH732" s="125"/>
      <c r="AJ732" s="125"/>
      <c r="AK732" s="125"/>
      <c r="AM732" s="246"/>
      <c r="AO732" s="246"/>
      <c r="AP732" s="211"/>
      <c r="AQ732" s="211"/>
      <c r="AR732" s="199"/>
      <c r="AT732" s="225"/>
      <c r="AU732" s="225"/>
      <c r="AV732" s="225"/>
      <c r="AW732" s="99"/>
      <c r="AX732" s="199"/>
      <c r="AY732" s="199"/>
      <c r="AZ732" s="37"/>
      <c r="BA732" s="123"/>
      <c r="BB732" s="211"/>
      <c r="BC732" s="211"/>
      <c r="BD732" s="216"/>
      <c r="BE732" s="216"/>
      <c r="BF732" s="101"/>
      <c r="BG732" s="101"/>
      <c r="BH732" s="99"/>
    </row>
    <row r="733" spans="1:60" x14ac:dyDescent="0.25">
      <c r="A733">
        <v>701</v>
      </c>
      <c r="B733" s="61">
        <f ca="1">OFFSET(InputPriceData!B$15,CalculationsAndCharts!$A733+$A$11,0,1,1)</f>
        <v>41453</v>
      </c>
      <c r="C733" s="3">
        <f ca="1">OFFSET(InputPriceData!G$15,CalculationsAndCharts!$A733+$A$11,IF($C$7,8,0),1,1)</f>
        <v>160402900</v>
      </c>
      <c r="D733" s="4">
        <f ca="1">OFFSET(InputPriceData!C$15,CalculationsAndCharts!$A733+$A$11,IF($C$7,8,0),1,1)</f>
        <v>152</v>
      </c>
      <c r="E733" s="4">
        <f ca="1">OFFSET(InputPriceData!D$15,CalculationsAndCharts!$A733+$A$11,IF($C$7,8,0),1,1)</f>
        <v>152.72999999999999</v>
      </c>
      <c r="F733" s="4">
        <f ca="1">OFFSET(InputPriceData!E$15,CalculationsAndCharts!$A733+$A$11,IF($C$7,8,0),1,1)</f>
        <v>151.28</v>
      </c>
      <c r="G733" s="4">
        <f ca="1">OFFSET(InputPriceData!F$15,CalculationsAndCharts!$A733+$A$11,IF($C$7,8,0),1,1)</f>
        <v>151.81</v>
      </c>
      <c r="H733" s="342">
        <f t="shared" ca="1" si="82"/>
        <v>152.28919917280291</v>
      </c>
      <c r="I733" s="342">
        <f t="shared" ca="1" si="83"/>
        <v>152.65243520281325</v>
      </c>
      <c r="J733" s="340">
        <f t="shared" ca="1" si="84"/>
        <v>-0.36323603001043153</v>
      </c>
      <c r="K733" s="170">
        <f t="shared" ca="1" si="80"/>
        <v>0.13194041349773911</v>
      </c>
      <c r="L733" s="341">
        <f t="shared" ca="1" si="81"/>
        <v>0.76922615179408638</v>
      </c>
      <c r="M733" s="341">
        <f t="shared" ca="1" si="85"/>
        <v>-0.76922615179408638</v>
      </c>
      <c r="N733" s="170"/>
      <c r="O733" s="340"/>
      <c r="P733" s="3" t="e">
        <f t="shared" ca="1" si="86"/>
        <v>#N/A</v>
      </c>
      <c r="Q733" s="3">
        <f t="shared" ca="1" si="87"/>
        <v>160402900</v>
      </c>
      <c r="S733" s="99"/>
      <c r="T733" s="350"/>
      <c r="U733" s="350"/>
      <c r="V733" s="349"/>
      <c r="W733" s="313"/>
      <c r="X733" s="302"/>
      <c r="Y733" s="211"/>
      <c r="Z733" s="320"/>
      <c r="AA733" s="246"/>
      <c r="AB733" s="125"/>
      <c r="AC733" s="125"/>
      <c r="AD733" s="125"/>
      <c r="AE733" s="125"/>
      <c r="AF733" s="125"/>
      <c r="AG733" s="125"/>
      <c r="AH733" s="125"/>
      <c r="AJ733" s="125"/>
      <c r="AK733" s="125"/>
      <c r="AM733" s="246"/>
      <c r="AO733" s="246"/>
      <c r="AP733" s="211"/>
      <c r="AQ733" s="211"/>
      <c r="AR733" s="199"/>
      <c r="AT733" s="225"/>
      <c r="AU733" s="225"/>
      <c r="AV733" s="225"/>
      <c r="AW733" s="99"/>
      <c r="AX733" s="199"/>
      <c r="AY733" s="199"/>
      <c r="AZ733" s="37"/>
      <c r="BA733" s="123"/>
      <c r="BB733" s="211"/>
      <c r="BC733" s="211"/>
      <c r="BD733" s="216"/>
      <c r="BE733" s="216"/>
      <c r="BF733" s="101"/>
      <c r="BG733" s="101"/>
      <c r="BH733" s="99"/>
    </row>
    <row r="734" spans="1:60" x14ac:dyDescent="0.25">
      <c r="A734">
        <v>702</v>
      </c>
      <c r="B734" s="61">
        <f ca="1">OFFSET(InputPriceData!B$15,CalculationsAndCharts!$A734+$A$11,0,1,1)</f>
        <v>41452</v>
      </c>
      <c r="C734" s="3">
        <f ca="1">OFFSET(InputPriceData!G$15,CalculationsAndCharts!$A734+$A$11,IF($C$7,8,0),1,1)</f>
        <v>129483700</v>
      </c>
      <c r="D734" s="4">
        <f ca="1">OFFSET(InputPriceData!C$15,CalculationsAndCharts!$A734+$A$11,IF($C$7,8,0),1,1)</f>
        <v>152.44999999999999</v>
      </c>
      <c r="E734" s="4">
        <f ca="1">OFFSET(InputPriceData!D$15,CalculationsAndCharts!$A734+$A$11,IF($C$7,8,0),1,1)</f>
        <v>153.13</v>
      </c>
      <c r="F734" s="4">
        <f ca="1">OFFSET(InputPriceData!E$15,CalculationsAndCharts!$A734+$A$11,IF($C$7,8,0),1,1)</f>
        <v>152.31</v>
      </c>
      <c r="G734" s="4">
        <f ca="1">OFFSET(InputPriceData!F$15,CalculationsAndCharts!$A734+$A$11,IF($C$7,8,0),1,1)</f>
        <v>152.43</v>
      </c>
      <c r="H734" s="342">
        <f t="shared" ca="1" si="82"/>
        <v>152.35765619748906</v>
      </c>
      <c r="I734" s="342">
        <f t="shared" ca="1" si="83"/>
        <v>152.72902022125083</v>
      </c>
      <c r="J734" s="340">
        <f t="shared" ca="1" si="84"/>
        <v>-0.37136402376187622</v>
      </c>
      <c r="K734" s="170">
        <f t="shared" ca="1" si="80"/>
        <v>0.13791123814461137</v>
      </c>
      <c r="L734" s="341">
        <f t="shared" ca="1" si="81"/>
        <v>0.76899949432886661</v>
      </c>
      <c r="M734" s="341">
        <f t="shared" ca="1" si="85"/>
        <v>-0.76899949432886661</v>
      </c>
      <c r="N734" s="170"/>
      <c r="O734" s="340"/>
      <c r="P734" s="3" t="e">
        <f t="shared" ca="1" si="86"/>
        <v>#N/A</v>
      </c>
      <c r="Q734" s="3">
        <f t="shared" ca="1" si="87"/>
        <v>129483700</v>
      </c>
      <c r="S734" s="99"/>
      <c r="T734" s="350"/>
      <c r="U734" s="350"/>
      <c r="V734" s="349"/>
      <c r="W734" s="313"/>
      <c r="X734" s="302"/>
      <c r="Y734" s="211"/>
      <c r="Z734" s="320"/>
      <c r="AA734" s="246"/>
      <c r="AB734" s="125"/>
      <c r="AC734" s="125"/>
      <c r="AD734" s="125"/>
      <c r="AE734" s="125"/>
      <c r="AF734" s="125"/>
      <c r="AG734" s="125"/>
      <c r="AH734" s="125"/>
      <c r="AJ734" s="125"/>
      <c r="AK734" s="125"/>
      <c r="AM734" s="246"/>
      <c r="AO734" s="246"/>
      <c r="AP734" s="211"/>
      <c r="AQ734" s="211"/>
      <c r="AR734" s="199"/>
      <c r="AT734" s="225"/>
      <c r="AU734" s="225"/>
      <c r="AV734" s="225"/>
      <c r="AW734" s="99"/>
      <c r="AX734" s="199"/>
      <c r="AY734" s="199"/>
      <c r="AZ734" s="37"/>
      <c r="BA734" s="123"/>
      <c r="BB734" s="211"/>
      <c r="BC734" s="211"/>
      <c r="BD734" s="216"/>
      <c r="BE734" s="216"/>
      <c r="BF734" s="101"/>
      <c r="BG734" s="101"/>
      <c r="BH734" s="99"/>
    </row>
    <row r="735" spans="1:60" x14ac:dyDescent="0.25">
      <c r="A735">
        <v>703</v>
      </c>
      <c r="B735" s="61">
        <f ca="1">OFFSET(InputPriceData!B$15,CalculationsAndCharts!$A735+$A$11,0,1,1)</f>
        <v>41451</v>
      </c>
      <c r="C735" s="3">
        <f ca="1">OFFSET(InputPriceData!G$15,CalculationsAndCharts!$A735+$A$11,IF($C$7,8,0),1,1)</f>
        <v>134848000</v>
      </c>
      <c r="D735" s="4">
        <f ca="1">OFFSET(InputPriceData!C$15,CalculationsAndCharts!$A735+$A$11,IF($C$7,8,0),1,1)</f>
        <v>151.28</v>
      </c>
      <c r="E735" s="4">
        <f ca="1">OFFSET(InputPriceData!D$15,CalculationsAndCharts!$A735+$A$11,IF($C$7,8,0),1,1)</f>
        <v>151.88</v>
      </c>
      <c r="F735" s="4">
        <f ca="1">OFFSET(InputPriceData!E$15,CalculationsAndCharts!$A735+$A$11,IF($C$7,8,0),1,1)</f>
        <v>150.69999999999999</v>
      </c>
      <c r="G735" s="4">
        <f ca="1">OFFSET(InputPriceData!F$15,CalculationsAndCharts!$A735+$A$11,IF($C$7,8,0),1,1)</f>
        <v>151.54</v>
      </c>
      <c r="H735" s="342">
        <f t="shared" ca="1" si="82"/>
        <v>152.34732136855891</v>
      </c>
      <c r="I735" s="342">
        <f t="shared" ca="1" si="83"/>
        <v>152.75620387772821</v>
      </c>
      <c r="J735" s="340">
        <f t="shared" ca="1" si="84"/>
        <v>-0.40888250916936791</v>
      </c>
      <c r="K735" s="170">
        <f t="shared" ca="1" si="80"/>
        <v>0.16718490630463823</v>
      </c>
      <c r="L735" s="341">
        <f t="shared" ca="1" si="81"/>
        <v>0.77005669684899525</v>
      </c>
      <c r="M735" s="341">
        <f t="shared" ca="1" si="85"/>
        <v>-0.77005669684899525</v>
      </c>
      <c r="N735" s="170"/>
      <c r="O735" s="340"/>
      <c r="P735" s="3">
        <f t="shared" ca="1" si="86"/>
        <v>134848000</v>
      </c>
      <c r="Q735" s="3" t="e">
        <f t="shared" ca="1" si="87"/>
        <v>#N/A</v>
      </c>
      <c r="S735" s="99"/>
      <c r="T735" s="350"/>
      <c r="U735" s="350"/>
      <c r="V735" s="349"/>
      <c r="W735" s="313"/>
      <c r="X735" s="302"/>
      <c r="Y735" s="211"/>
      <c r="Z735" s="320"/>
      <c r="AA735" s="246"/>
      <c r="AB735" s="125"/>
      <c r="AC735" s="125"/>
      <c r="AD735" s="125"/>
      <c r="AE735" s="125"/>
      <c r="AF735" s="125"/>
      <c r="AG735" s="125"/>
      <c r="AH735" s="125"/>
      <c r="AJ735" s="125"/>
      <c r="AK735" s="125"/>
      <c r="AM735" s="246"/>
      <c r="AO735" s="246"/>
      <c r="AP735" s="211"/>
      <c r="AQ735" s="211"/>
      <c r="AR735" s="199"/>
      <c r="AT735" s="225"/>
      <c r="AU735" s="225"/>
      <c r="AV735" s="225"/>
      <c r="AW735" s="99"/>
      <c r="AX735" s="199"/>
      <c r="AY735" s="199"/>
      <c r="AZ735" s="37"/>
      <c r="BA735" s="123"/>
      <c r="BB735" s="211"/>
      <c r="BC735" s="211"/>
      <c r="BD735" s="216"/>
      <c r="BE735" s="216"/>
      <c r="BF735" s="101"/>
      <c r="BG735" s="101"/>
      <c r="BH735" s="99"/>
    </row>
    <row r="736" spans="1:60" x14ac:dyDescent="0.25">
      <c r="A736">
        <v>704</v>
      </c>
      <c r="B736" s="61">
        <f ca="1">OFFSET(InputPriceData!B$15,CalculationsAndCharts!$A736+$A$11,0,1,1)</f>
        <v>41450</v>
      </c>
      <c r="C736" s="3">
        <f ca="1">OFFSET(InputPriceData!G$15,CalculationsAndCharts!$A736+$A$11,IF($C$7,8,0),1,1)</f>
        <v>162262200</v>
      </c>
      <c r="D736" s="4">
        <f ca="1">OFFSET(InputPriceData!C$15,CalculationsAndCharts!$A736+$A$11,IF($C$7,8,0),1,1)</f>
        <v>149.97</v>
      </c>
      <c r="E736" s="4">
        <f ca="1">OFFSET(InputPriceData!D$15,CalculationsAndCharts!$A736+$A$11,IF($C$7,8,0),1,1)</f>
        <v>151.5</v>
      </c>
      <c r="F736" s="4">
        <f ca="1">OFFSET(InputPriceData!E$15,CalculationsAndCharts!$A736+$A$11,IF($C$7,8,0),1,1)</f>
        <v>148.97</v>
      </c>
      <c r="G736" s="4">
        <f ca="1">OFFSET(InputPriceData!F$15,CalculationsAndCharts!$A736+$A$11,IF($C$7,8,0),1,1)</f>
        <v>150.05000000000001</v>
      </c>
      <c r="H736" s="342">
        <f t="shared" ca="1" si="82"/>
        <v>152.46265299263877</v>
      </c>
      <c r="I736" s="342">
        <f t="shared" ca="1" si="83"/>
        <v>152.86676786661261</v>
      </c>
      <c r="J736" s="340">
        <f t="shared" ca="1" si="84"/>
        <v>-0.4041148739739101</v>
      </c>
      <c r="K736" s="170">
        <f t="shared" ca="1" si="80"/>
        <v>0.16330883136694924</v>
      </c>
      <c r="L736" s="341">
        <f t="shared" ca="1" si="81"/>
        <v>0.77219558390094534</v>
      </c>
      <c r="M736" s="341">
        <f t="shared" ca="1" si="85"/>
        <v>-0.77219558390094534</v>
      </c>
      <c r="N736" s="170"/>
      <c r="O736" s="340"/>
      <c r="P736" s="3">
        <f t="shared" ca="1" si="86"/>
        <v>162262200</v>
      </c>
      <c r="Q736" s="3" t="e">
        <f t="shared" ca="1" si="87"/>
        <v>#N/A</v>
      </c>
      <c r="S736" s="99"/>
      <c r="T736" s="350"/>
      <c r="U736" s="350"/>
      <c r="V736" s="349"/>
      <c r="W736" s="313"/>
      <c r="X736" s="302"/>
      <c r="Y736" s="211"/>
      <c r="Z736" s="320"/>
      <c r="AA736" s="246"/>
      <c r="AB736" s="125"/>
      <c r="AC736" s="125"/>
      <c r="AD736" s="125"/>
      <c r="AE736" s="125"/>
      <c r="AF736" s="125"/>
      <c r="AG736" s="125"/>
      <c r="AH736" s="125"/>
      <c r="AJ736" s="125"/>
      <c r="AK736" s="125"/>
      <c r="AM736" s="246"/>
      <c r="AO736" s="246"/>
      <c r="AP736" s="211"/>
      <c r="AQ736" s="211"/>
      <c r="AR736" s="199"/>
      <c r="AT736" s="225"/>
      <c r="AU736" s="225"/>
      <c r="AV736" s="225"/>
      <c r="AW736" s="99"/>
      <c r="AX736" s="199"/>
      <c r="AY736" s="199"/>
      <c r="AZ736" s="37"/>
      <c r="BA736" s="123"/>
      <c r="BB736" s="211"/>
      <c r="BC736" s="211"/>
      <c r="BD736" s="216"/>
      <c r="BE736" s="216"/>
      <c r="BF736" s="101"/>
      <c r="BG736" s="101"/>
      <c r="BH736" s="99"/>
    </row>
    <row r="737" spans="1:60" x14ac:dyDescent="0.25">
      <c r="A737">
        <v>705</v>
      </c>
      <c r="B737" s="61">
        <f ca="1">OFFSET(InputPriceData!B$15,CalculationsAndCharts!$A737+$A$11,0,1,1)</f>
        <v>41449</v>
      </c>
      <c r="C737" s="3">
        <f ca="1">OFFSET(InputPriceData!G$15,CalculationsAndCharts!$A737+$A$11,IF($C$7,8,0),1,1)</f>
        <v>222329000</v>
      </c>
      <c r="D737" s="4">
        <f ca="1">OFFSET(InputPriceData!C$15,CalculationsAndCharts!$A737+$A$11,IF($C$7,8,0),1,1)</f>
        <v>148.96</v>
      </c>
      <c r="E737" s="4">
        <f ca="1">OFFSET(InputPriceData!D$15,CalculationsAndCharts!$A737+$A$11,IF($C$7,8,0),1,1)</f>
        <v>149.91999999999999</v>
      </c>
      <c r="F737" s="4">
        <f ca="1">OFFSET(InputPriceData!E$15,CalculationsAndCharts!$A737+$A$11,IF($C$7,8,0),1,1)</f>
        <v>147.37</v>
      </c>
      <c r="G737" s="4">
        <f ca="1">OFFSET(InputPriceData!F$15,CalculationsAndCharts!$A737+$A$11,IF($C$7,8,0),1,1)</f>
        <v>148.63</v>
      </c>
      <c r="H737" s="342">
        <f t="shared" ca="1" si="82"/>
        <v>152.80731770587289</v>
      </c>
      <c r="I737" s="342">
        <f t="shared" ca="1" si="83"/>
        <v>153.12283767266831</v>
      </c>
      <c r="J737" s="340">
        <f t="shared" ca="1" si="84"/>
        <v>-0.31551996679549688</v>
      </c>
      <c r="K737" s="170">
        <f t="shared" ref="K737:K800" ca="1" si="88">J737*J737</f>
        <v>9.9552849446631453E-2</v>
      </c>
      <c r="L737" s="341">
        <f t="shared" ref="L737:L800" ca="1" si="89">SQRT(SUM(OFFSET(K737,0,0,$A$18,1))/$A$18)</f>
        <v>0.77460486424784436</v>
      </c>
      <c r="M737" s="341">
        <f t="shared" ca="1" si="85"/>
        <v>-0.77460486424784436</v>
      </c>
      <c r="N737" s="170"/>
      <c r="O737" s="340"/>
      <c r="P737" s="3" t="e">
        <f t="shared" ca="1" si="86"/>
        <v>#N/A</v>
      </c>
      <c r="Q737" s="3">
        <f t="shared" ca="1" si="87"/>
        <v>222329000</v>
      </c>
      <c r="S737" s="99"/>
      <c r="T737" s="350"/>
      <c r="U737" s="350"/>
      <c r="V737" s="349"/>
      <c r="W737" s="313"/>
      <c r="X737" s="302"/>
      <c r="Y737" s="211"/>
      <c r="Z737" s="320"/>
      <c r="AA737" s="246"/>
      <c r="AB737" s="125"/>
      <c r="AC737" s="125"/>
      <c r="AD737" s="125"/>
      <c r="AE737" s="125"/>
      <c r="AF737" s="125"/>
      <c r="AG737" s="125"/>
      <c r="AH737" s="125"/>
      <c r="AJ737" s="125"/>
      <c r="AK737" s="125"/>
      <c r="AM737" s="246"/>
      <c r="AO737" s="246"/>
      <c r="AP737" s="211"/>
      <c r="AQ737" s="211"/>
      <c r="AR737" s="199"/>
      <c r="AT737" s="225"/>
      <c r="AU737" s="225"/>
      <c r="AV737" s="225"/>
      <c r="AW737" s="99"/>
      <c r="AX737" s="199"/>
      <c r="AY737" s="199"/>
      <c r="AZ737" s="37"/>
      <c r="BA737" s="123"/>
      <c r="BB737" s="211"/>
      <c r="BC737" s="211"/>
      <c r="BD737" s="216"/>
      <c r="BE737" s="216"/>
      <c r="BF737" s="101"/>
      <c r="BG737" s="101"/>
      <c r="BH737" s="99"/>
    </row>
    <row r="738" spans="1:60" x14ac:dyDescent="0.25">
      <c r="A738">
        <v>706</v>
      </c>
      <c r="B738" s="61">
        <f ca="1">OFFSET(InputPriceData!B$15,CalculationsAndCharts!$A738+$A$11,0,1,1)</f>
        <v>41446</v>
      </c>
      <c r="C738" s="3">
        <f ca="1">OFFSET(InputPriceData!G$15,CalculationsAndCharts!$A738+$A$11,IF($C$7,8,0),1,1)</f>
        <v>271956800</v>
      </c>
      <c r="D738" s="4">
        <f ca="1">OFFSET(InputPriceData!C$15,CalculationsAndCharts!$A738+$A$11,IF($C$7,8,0),1,1)</f>
        <v>151.07</v>
      </c>
      <c r="E738" s="4">
        <f ca="1">OFFSET(InputPriceData!D$15,CalculationsAndCharts!$A738+$A$11,IF($C$7,8,0),1,1)</f>
        <v>151.18</v>
      </c>
      <c r="F738" s="4">
        <f ca="1">OFFSET(InputPriceData!E$15,CalculationsAndCharts!$A738+$A$11,IF($C$7,8,0),1,1)</f>
        <v>149.01</v>
      </c>
      <c r="G738" s="4">
        <f ca="1">OFFSET(InputPriceData!F$15,CalculationsAndCharts!$A738+$A$11,IF($C$7,8,0),1,1)</f>
        <v>150.53</v>
      </c>
      <c r="H738" s="342">
        <f t="shared" ref="H738:H801" ca="1" si="90">IF($A738&gt;$A$8,0,IF($A738=$A$8,$G738,$C$16*$G738+$D$16*H739))</f>
        <v>153.40407737814047</v>
      </c>
      <c r="I738" s="342">
        <f t="shared" ref="I738:I801" ca="1" si="91">IF($A738&gt;$A$8,0,IF($A738=$A$8,$G738,$C$17*$G738+$D$17*I739))</f>
        <v>153.53127746109271</v>
      </c>
      <c r="J738" s="340">
        <f t="shared" ref="J738:J801" ca="1" si="92" xml:space="preserve"> ($C$16 - $C$17)*$G738 + ($C$17*$D$16 - $C$16*$D$17)*$G739 + ($D$16 + $D$17)*J739 - $D$16*$D$17*J740</f>
        <v>-0.12720008295233831</v>
      </c>
      <c r="K738" s="170">
        <f t="shared" ca="1" si="88"/>
        <v>1.6179861103081748E-2</v>
      </c>
      <c r="L738" s="341">
        <f t="shared" ca="1" si="89"/>
        <v>0.77988350380543359</v>
      </c>
      <c r="M738" s="341">
        <f t="shared" ref="M738:M801" ca="1" si="93">-L738</f>
        <v>-0.77988350380543359</v>
      </c>
      <c r="N738" s="170"/>
      <c r="O738" s="340"/>
      <c r="P738" s="3" t="e">
        <f t="shared" ref="P738:P801" ca="1" si="94">IF(G738&gt;=D738,C738,NA())</f>
        <v>#N/A</v>
      </c>
      <c r="Q738" s="3">
        <f t="shared" ref="Q738:Q801" ca="1" si="95">IF(G738&lt;D738,C738,NA())</f>
        <v>271956800</v>
      </c>
      <c r="S738" s="99"/>
      <c r="T738" s="350"/>
      <c r="U738" s="350"/>
      <c r="V738" s="349"/>
      <c r="W738" s="313"/>
      <c r="X738" s="302"/>
      <c r="Y738" s="211"/>
      <c r="Z738" s="320"/>
      <c r="AA738" s="246"/>
      <c r="AB738" s="125"/>
      <c r="AC738" s="125"/>
      <c r="AD738" s="125"/>
      <c r="AE738" s="125"/>
      <c r="AF738" s="125"/>
      <c r="AG738" s="125"/>
      <c r="AH738" s="125"/>
      <c r="AJ738" s="125"/>
      <c r="AK738" s="125"/>
      <c r="AM738" s="246"/>
      <c r="AO738" s="246"/>
      <c r="AP738" s="211"/>
      <c r="AQ738" s="211"/>
      <c r="AR738" s="199"/>
      <c r="AT738" s="225"/>
      <c r="AU738" s="225"/>
      <c r="AV738" s="225"/>
      <c r="AW738" s="99"/>
      <c r="AX738" s="199"/>
      <c r="AY738" s="199"/>
      <c r="AZ738" s="37"/>
      <c r="BA738" s="123"/>
      <c r="BB738" s="211"/>
      <c r="BC738" s="211"/>
      <c r="BD738" s="216"/>
      <c r="BE738" s="216"/>
      <c r="BF738" s="101"/>
      <c r="BG738" s="101"/>
      <c r="BH738" s="99"/>
    </row>
    <row r="739" spans="1:60" x14ac:dyDescent="0.25">
      <c r="A739">
        <v>707</v>
      </c>
      <c r="B739" s="61">
        <f ca="1">OFFSET(InputPriceData!B$15,CalculationsAndCharts!$A739+$A$11,0,1,1)</f>
        <v>41445</v>
      </c>
      <c r="C739" s="3">
        <f ca="1">OFFSET(InputPriceData!G$15,CalculationsAndCharts!$A739+$A$11,IF($C$7,8,0),1,1)</f>
        <v>321255900</v>
      </c>
      <c r="D739" s="4">
        <f ca="1">OFFSET(InputPriceData!C$15,CalculationsAndCharts!$A739+$A$11,IF($C$7,8,0),1,1)</f>
        <v>152.36000000000001</v>
      </c>
      <c r="E739" s="4">
        <f ca="1">OFFSET(InputPriceData!D$15,CalculationsAndCharts!$A739+$A$11,IF($C$7,8,0),1,1)</f>
        <v>153.88</v>
      </c>
      <c r="F739" s="4">
        <f ca="1">OFFSET(InputPriceData!E$15,CalculationsAndCharts!$A739+$A$11,IF($C$7,8,0),1,1)</f>
        <v>149.65</v>
      </c>
      <c r="G739" s="4">
        <f ca="1">OFFSET(InputPriceData!F$15,CalculationsAndCharts!$A739+$A$11,IF($C$7,8,0),1,1)</f>
        <v>150.05000000000001</v>
      </c>
      <c r="H739" s="342">
        <f t="shared" ca="1" si="90"/>
        <v>153.81465986073198</v>
      </c>
      <c r="I739" s="342">
        <f t="shared" ca="1" si="91"/>
        <v>153.80412086664663</v>
      </c>
      <c r="J739" s="340">
        <f t="shared" ca="1" si="92"/>
        <v>1.0538994085266457E-2</v>
      </c>
      <c r="K739" s="170">
        <f t="shared" ca="1" si="88"/>
        <v>1.1107039632928136E-4</v>
      </c>
      <c r="L739" s="341">
        <f t="shared" ca="1" si="89"/>
        <v>0.78554993896548675</v>
      </c>
      <c r="M739" s="341">
        <f t="shared" ca="1" si="93"/>
        <v>-0.78554993896548675</v>
      </c>
      <c r="N739" s="170"/>
      <c r="O739" s="340"/>
      <c r="P739" s="3" t="e">
        <f t="shared" ca="1" si="94"/>
        <v>#N/A</v>
      </c>
      <c r="Q739" s="3">
        <f t="shared" ca="1" si="95"/>
        <v>321255900</v>
      </c>
      <c r="S739" s="99"/>
      <c r="T739" s="350"/>
      <c r="U739" s="350"/>
      <c r="V739" s="349"/>
      <c r="W739" s="313"/>
      <c r="X739" s="302"/>
      <c r="Y739" s="211"/>
      <c r="Z739" s="320"/>
      <c r="AA739" s="246"/>
      <c r="AB739" s="125"/>
      <c r="AC739" s="125"/>
      <c r="AD739" s="125"/>
      <c r="AE739" s="125"/>
      <c r="AF739" s="125"/>
      <c r="AG739" s="125"/>
      <c r="AH739" s="125"/>
      <c r="AJ739" s="125"/>
      <c r="AK739" s="125"/>
      <c r="AM739" s="246"/>
      <c r="AO739" s="246"/>
      <c r="AP739" s="211"/>
      <c r="AQ739" s="211"/>
      <c r="AR739" s="199"/>
      <c r="AT739" s="225"/>
      <c r="AU739" s="225"/>
      <c r="AV739" s="225"/>
      <c r="AW739" s="99"/>
      <c r="AX739" s="199"/>
      <c r="AY739" s="199"/>
      <c r="AZ739" s="37"/>
      <c r="BA739" s="123"/>
      <c r="BB739" s="211"/>
      <c r="BC739" s="211"/>
      <c r="BD739" s="216"/>
      <c r="BE739" s="216"/>
      <c r="BF739" s="101"/>
      <c r="BG739" s="101"/>
      <c r="BH739" s="99"/>
    </row>
    <row r="740" spans="1:60" x14ac:dyDescent="0.25">
      <c r="A740">
        <v>708</v>
      </c>
      <c r="B740" s="61">
        <f ca="1">OFFSET(InputPriceData!B$15,CalculationsAndCharts!$A740+$A$11,0,1,1)</f>
        <v>41444</v>
      </c>
      <c r="C740" s="3">
        <f ca="1">OFFSET(InputPriceData!G$15,CalculationsAndCharts!$A740+$A$11,IF($C$7,8,0),1,1)</f>
        <v>206149500</v>
      </c>
      <c r="D740" s="4">
        <f ca="1">OFFSET(InputPriceData!C$15,CalculationsAndCharts!$A740+$A$11,IF($C$7,8,0),1,1)</f>
        <v>155.88</v>
      </c>
      <c r="E740" s="4">
        <f ca="1">OFFSET(InputPriceData!D$15,CalculationsAndCharts!$A740+$A$11,IF($C$7,8,0),1,1)</f>
        <v>156.15</v>
      </c>
      <c r="F740" s="4">
        <f ca="1">OFFSET(InputPriceData!E$15,CalculationsAndCharts!$A740+$A$11,IF($C$7,8,0),1,1)</f>
        <v>153.79</v>
      </c>
      <c r="G740" s="4">
        <f ca="1">OFFSET(InputPriceData!F$15,CalculationsAndCharts!$A740+$A$11,IF($C$7,8,0),1,1)</f>
        <v>153.86000000000001</v>
      </c>
      <c r="H740" s="342">
        <f t="shared" ca="1" si="90"/>
        <v>154.35246841226513</v>
      </c>
      <c r="I740" s="342">
        <f t="shared" ca="1" si="91"/>
        <v>154.14540458179633</v>
      </c>
      <c r="J740" s="340">
        <f t="shared" ca="1" si="92"/>
        <v>0.20706383046870477</v>
      </c>
      <c r="K740" s="170">
        <f t="shared" ca="1" si="88"/>
        <v>4.2875429888372514E-2</v>
      </c>
      <c r="L740" s="341">
        <f t="shared" ca="1" si="89"/>
        <v>0.79019561517231174</v>
      </c>
      <c r="M740" s="341">
        <f t="shared" ca="1" si="93"/>
        <v>-0.79019561517231174</v>
      </c>
      <c r="N740" s="170"/>
      <c r="O740" s="340"/>
      <c r="P740" s="3" t="e">
        <f t="shared" ca="1" si="94"/>
        <v>#N/A</v>
      </c>
      <c r="Q740" s="3">
        <f t="shared" ca="1" si="95"/>
        <v>206149500</v>
      </c>
      <c r="S740" s="99"/>
      <c r="T740" s="350"/>
      <c r="U740" s="350"/>
      <c r="V740" s="349"/>
      <c r="W740" s="313"/>
      <c r="X740" s="302"/>
      <c r="Y740" s="211"/>
      <c r="Z740" s="320"/>
      <c r="AA740" s="246"/>
      <c r="AB740" s="125"/>
      <c r="AC740" s="125"/>
      <c r="AD740" s="125"/>
      <c r="AE740" s="125"/>
      <c r="AF740" s="125"/>
      <c r="AG740" s="125"/>
      <c r="AH740" s="125"/>
      <c r="AJ740" s="125"/>
      <c r="AK740" s="125"/>
      <c r="AM740" s="246"/>
      <c r="AO740" s="246"/>
      <c r="AP740" s="211"/>
      <c r="AQ740" s="211"/>
      <c r="AR740" s="199"/>
      <c r="AT740" s="225"/>
      <c r="AU740" s="225"/>
      <c r="AV740" s="225"/>
      <c r="AW740" s="99"/>
      <c r="AX740" s="199"/>
      <c r="AY740" s="199"/>
      <c r="AZ740" s="37"/>
      <c r="BA740" s="123"/>
      <c r="BB740" s="211"/>
      <c r="BC740" s="211"/>
      <c r="BD740" s="216"/>
      <c r="BE740" s="216"/>
      <c r="BF740" s="101"/>
      <c r="BG740" s="101"/>
      <c r="BH740" s="99"/>
    </row>
    <row r="741" spans="1:60" x14ac:dyDescent="0.25">
      <c r="A741">
        <v>709</v>
      </c>
      <c r="B741" s="61">
        <f ca="1">OFFSET(InputPriceData!B$15,CalculationsAndCharts!$A741+$A$11,0,1,1)</f>
        <v>41443</v>
      </c>
      <c r="C741" s="3">
        <f ca="1">OFFSET(InputPriceData!G$15,CalculationsAndCharts!$A741+$A$11,IF($C$7,8,0),1,1)</f>
        <v>114695600</v>
      </c>
      <c r="D741" s="4">
        <f ca="1">OFFSET(InputPriceData!C$15,CalculationsAndCharts!$A741+$A$11,IF($C$7,8,0),1,1)</f>
        <v>154.87</v>
      </c>
      <c r="E741" s="4">
        <f ca="1">OFFSET(InputPriceData!D$15,CalculationsAndCharts!$A741+$A$11,IF($C$7,8,0),1,1)</f>
        <v>156.25</v>
      </c>
      <c r="F741" s="4">
        <f ca="1">OFFSET(InputPriceData!E$15,CalculationsAndCharts!$A741+$A$11,IF($C$7,8,0),1,1)</f>
        <v>154.87</v>
      </c>
      <c r="G741" s="4">
        <f ca="1">OFFSET(InputPriceData!F$15,CalculationsAndCharts!$A741+$A$11,IF($C$7,8,0),1,1)</f>
        <v>156.01</v>
      </c>
      <c r="H741" s="342">
        <f t="shared" ca="1" si="90"/>
        <v>154.42282104258868</v>
      </c>
      <c r="I741" s="342">
        <f t="shared" ca="1" si="91"/>
        <v>154.17135045286872</v>
      </c>
      <c r="J741" s="340">
        <f t="shared" ca="1" si="92"/>
        <v>0.25147058971989095</v>
      </c>
      <c r="K741" s="170">
        <f t="shared" ca="1" si="88"/>
        <v>6.3237457494069726E-2</v>
      </c>
      <c r="L741" s="341">
        <f t="shared" ca="1" si="89"/>
        <v>0.79322574091108744</v>
      </c>
      <c r="M741" s="341">
        <f t="shared" ca="1" si="93"/>
        <v>-0.79322574091108744</v>
      </c>
      <c r="N741" s="170"/>
      <c r="O741" s="340"/>
      <c r="P741" s="3">
        <f t="shared" ca="1" si="94"/>
        <v>114695600</v>
      </c>
      <c r="Q741" s="3" t="e">
        <f t="shared" ca="1" si="95"/>
        <v>#N/A</v>
      </c>
      <c r="S741" s="99"/>
      <c r="T741" s="350"/>
      <c r="U741" s="350"/>
      <c r="V741" s="349"/>
      <c r="W741" s="313"/>
      <c r="X741" s="302"/>
      <c r="Y741" s="211"/>
      <c r="Z741" s="320"/>
      <c r="AA741" s="246"/>
      <c r="AB741" s="125"/>
      <c r="AC741" s="125"/>
      <c r="AD741" s="125"/>
      <c r="AE741" s="125"/>
      <c r="AF741" s="125"/>
      <c r="AG741" s="125"/>
      <c r="AH741" s="125"/>
      <c r="AJ741" s="125"/>
      <c r="AK741" s="125"/>
      <c r="AM741" s="246"/>
      <c r="AO741" s="246"/>
      <c r="AP741" s="211"/>
      <c r="AQ741" s="211"/>
      <c r="AR741" s="199"/>
      <c r="AT741" s="225"/>
      <c r="AU741" s="225"/>
      <c r="AV741" s="225"/>
      <c r="AW741" s="99"/>
      <c r="AX741" s="199"/>
      <c r="AY741" s="199"/>
      <c r="AZ741" s="37"/>
      <c r="BA741" s="123"/>
      <c r="BB741" s="211"/>
      <c r="BC741" s="211"/>
      <c r="BD741" s="216"/>
      <c r="BE741" s="216"/>
      <c r="BF741" s="101"/>
      <c r="BG741" s="101"/>
      <c r="BH741" s="99"/>
    </row>
    <row r="742" spans="1:60" x14ac:dyDescent="0.25">
      <c r="A742">
        <v>710</v>
      </c>
      <c r="B742" s="61">
        <f ca="1">OFFSET(InputPriceData!B$15,CalculationsAndCharts!$A742+$A$11,0,1,1)</f>
        <v>41442</v>
      </c>
      <c r="C742" s="3">
        <f ca="1">OFFSET(InputPriceData!G$15,CalculationsAndCharts!$A742+$A$11,IF($C$7,8,0),1,1)</f>
        <v>136295600</v>
      </c>
      <c r="D742" s="4">
        <f ca="1">OFFSET(InputPriceData!C$15,CalculationsAndCharts!$A742+$A$11,IF($C$7,8,0),1,1)</f>
        <v>154.65</v>
      </c>
      <c r="E742" s="4">
        <f ca="1">OFFSET(InputPriceData!D$15,CalculationsAndCharts!$A742+$A$11,IF($C$7,8,0),1,1)</f>
        <v>155.52000000000001</v>
      </c>
      <c r="F742" s="4">
        <f ca="1">OFFSET(InputPriceData!E$15,CalculationsAndCharts!$A742+$A$11,IF($C$7,8,0),1,1)</f>
        <v>153.63999999999999</v>
      </c>
      <c r="G742" s="4">
        <f ca="1">OFFSET(InputPriceData!F$15,CalculationsAndCharts!$A742+$A$11,IF($C$7,8,0),1,1)</f>
        <v>154.79</v>
      </c>
      <c r="H742" s="342">
        <f t="shared" ca="1" si="90"/>
        <v>154.19608119152991</v>
      </c>
      <c r="I742" s="342">
        <f t="shared" ca="1" si="91"/>
        <v>154.00420049403863</v>
      </c>
      <c r="J742" s="340">
        <f t="shared" ca="1" si="92"/>
        <v>0.19188069749124217</v>
      </c>
      <c r="K742" s="170">
        <f t="shared" ca="1" si="88"/>
        <v>3.6818202069725588E-2</v>
      </c>
      <c r="L742" s="341">
        <f t="shared" ca="1" si="89"/>
        <v>0.7959314009848435</v>
      </c>
      <c r="M742" s="341">
        <f t="shared" ca="1" si="93"/>
        <v>-0.7959314009848435</v>
      </c>
      <c r="N742" s="170"/>
      <c r="O742" s="340"/>
      <c r="P742" s="3">
        <f t="shared" ca="1" si="94"/>
        <v>136295600</v>
      </c>
      <c r="Q742" s="3" t="e">
        <f t="shared" ca="1" si="95"/>
        <v>#N/A</v>
      </c>
      <c r="S742" s="99"/>
      <c r="T742" s="350"/>
      <c r="U742" s="350"/>
      <c r="V742" s="349"/>
      <c r="W742" s="313"/>
      <c r="X742" s="302"/>
      <c r="Y742" s="211"/>
      <c r="Z742" s="320"/>
      <c r="AA742" s="246"/>
      <c r="AB742" s="125"/>
      <c r="AC742" s="125"/>
      <c r="AD742" s="125"/>
      <c r="AE742" s="125"/>
      <c r="AF742" s="125"/>
      <c r="AG742" s="125"/>
      <c r="AH742" s="125"/>
      <c r="AJ742" s="125"/>
      <c r="AK742" s="125"/>
      <c r="AM742" s="246"/>
      <c r="AO742" s="246"/>
      <c r="AP742" s="211"/>
      <c r="AQ742" s="211"/>
      <c r="AR742" s="199"/>
      <c r="AT742" s="225"/>
      <c r="AU742" s="225"/>
      <c r="AV742" s="225"/>
      <c r="AW742" s="99"/>
      <c r="AX742" s="199"/>
      <c r="AY742" s="199"/>
      <c r="AZ742" s="37"/>
      <c r="BA742" s="123"/>
      <c r="BB742" s="211"/>
      <c r="BC742" s="211"/>
      <c r="BD742" s="216"/>
      <c r="BE742" s="216"/>
      <c r="BF742" s="101"/>
      <c r="BG742" s="101"/>
      <c r="BH742" s="99"/>
    </row>
    <row r="743" spans="1:60" x14ac:dyDescent="0.25">
      <c r="A743">
        <v>711</v>
      </c>
      <c r="B743" s="61">
        <f ca="1">OFFSET(InputPriceData!B$15,CalculationsAndCharts!$A743+$A$11,0,1,1)</f>
        <v>41439</v>
      </c>
      <c r="C743" s="3">
        <f ca="1">OFFSET(InputPriceData!G$15,CalculationsAndCharts!$A743+$A$11,IF($C$7,8,0),1,1)</f>
        <v>141197500</v>
      </c>
      <c r="D743" s="4">
        <f ca="1">OFFSET(InputPriceData!C$15,CalculationsAndCharts!$A743+$A$11,IF($C$7,8,0),1,1)</f>
        <v>154.4</v>
      </c>
      <c r="E743" s="4">
        <f ca="1">OFFSET(InputPriceData!D$15,CalculationsAndCharts!$A743+$A$11,IF($C$7,8,0),1,1)</f>
        <v>155.01</v>
      </c>
      <c r="F743" s="4">
        <f ca="1">OFFSET(InputPriceData!E$15,CalculationsAndCharts!$A743+$A$11,IF($C$7,8,0),1,1)</f>
        <v>153.35</v>
      </c>
      <c r="G743" s="4">
        <f ca="1">OFFSET(InputPriceData!F$15,CalculationsAndCharts!$A743+$A$11,IF($C$7,8,0),1,1)</f>
        <v>153.6</v>
      </c>
      <c r="H743" s="342">
        <f t="shared" ca="1" si="90"/>
        <v>154.11123564746276</v>
      </c>
      <c r="I743" s="342">
        <f t="shared" ca="1" si="91"/>
        <v>153.93276417531487</v>
      </c>
      <c r="J743" s="340">
        <f t="shared" ca="1" si="92"/>
        <v>0.17847147214784567</v>
      </c>
      <c r="K743" s="170">
        <f t="shared" ca="1" si="88"/>
        <v>3.1852066370619256E-2</v>
      </c>
      <c r="L743" s="341">
        <f t="shared" ca="1" si="89"/>
        <v>0.79914981575112509</v>
      </c>
      <c r="M743" s="341">
        <f t="shared" ca="1" si="93"/>
        <v>-0.79914981575112509</v>
      </c>
      <c r="N743" s="170"/>
      <c r="O743" s="340"/>
      <c r="P743" s="3" t="e">
        <f t="shared" ca="1" si="94"/>
        <v>#N/A</v>
      </c>
      <c r="Q743" s="3">
        <f t="shared" ca="1" si="95"/>
        <v>141197500</v>
      </c>
      <c r="S743" s="99"/>
      <c r="T743" s="350"/>
      <c r="U743" s="350"/>
      <c r="V743" s="349"/>
      <c r="W743" s="313"/>
      <c r="X743" s="302"/>
      <c r="Y743" s="211"/>
      <c r="Z743" s="320"/>
      <c r="AA743" s="246"/>
      <c r="AB743" s="125"/>
      <c r="AC743" s="125"/>
      <c r="AD743" s="125"/>
      <c r="AE743" s="125"/>
      <c r="AF743" s="125"/>
      <c r="AG743" s="125"/>
      <c r="AH743" s="125"/>
      <c r="AJ743" s="125"/>
      <c r="AK743" s="125"/>
      <c r="AM743" s="246"/>
      <c r="AO743" s="246"/>
      <c r="AP743" s="211"/>
      <c r="AQ743" s="211"/>
      <c r="AR743" s="199"/>
      <c r="AT743" s="225"/>
      <c r="AU743" s="225"/>
      <c r="AV743" s="225"/>
      <c r="AW743" s="99"/>
      <c r="AX743" s="199"/>
      <c r="AY743" s="199"/>
      <c r="AZ743" s="37"/>
      <c r="BA743" s="123"/>
      <c r="BB743" s="211"/>
      <c r="BC743" s="211"/>
      <c r="BD743" s="216"/>
      <c r="BE743" s="216"/>
      <c r="BF743" s="101"/>
      <c r="BG743" s="101"/>
      <c r="BH743" s="99"/>
    </row>
    <row r="744" spans="1:60" x14ac:dyDescent="0.25">
      <c r="A744">
        <v>712</v>
      </c>
      <c r="B744" s="61">
        <f ca="1">OFFSET(InputPriceData!B$15,CalculationsAndCharts!$A744+$A$11,0,1,1)</f>
        <v>41438</v>
      </c>
      <c r="C744" s="3">
        <f ca="1">OFFSET(InputPriceData!G$15,CalculationsAndCharts!$A744+$A$11,IF($C$7,8,0),1,1)</f>
        <v>163587800</v>
      </c>
      <c r="D744" s="4">
        <f ca="1">OFFSET(InputPriceData!C$15,CalculationsAndCharts!$A744+$A$11,IF($C$7,8,0),1,1)</f>
        <v>152.16999999999999</v>
      </c>
      <c r="E744" s="4">
        <f ca="1">OFFSET(InputPriceData!D$15,CalculationsAndCharts!$A744+$A$11,IF($C$7,8,0),1,1)</f>
        <v>154.85</v>
      </c>
      <c r="F744" s="4">
        <f ca="1">OFFSET(InputPriceData!E$15,CalculationsAndCharts!$A744+$A$11,IF($C$7,8,0),1,1)</f>
        <v>151.83000000000001</v>
      </c>
      <c r="G744" s="4">
        <f ca="1">OFFSET(InputPriceData!F$15,CalculationsAndCharts!$A744+$A$11,IF($C$7,8,0),1,1)</f>
        <v>154.57</v>
      </c>
      <c r="H744" s="342">
        <f t="shared" ca="1" si="90"/>
        <v>154.18426931138603</v>
      </c>
      <c r="I744" s="342">
        <f t="shared" ca="1" si="91"/>
        <v>153.96301546397984</v>
      </c>
      <c r="J744" s="340">
        <f t="shared" ca="1" si="92"/>
        <v>0.22125384740610682</v>
      </c>
      <c r="K744" s="170">
        <f t="shared" ca="1" si="88"/>
        <v>4.8953264992004801E-2</v>
      </c>
      <c r="L744" s="341">
        <f t="shared" ca="1" si="89"/>
        <v>0.80330491475191734</v>
      </c>
      <c r="M744" s="341">
        <f t="shared" ca="1" si="93"/>
        <v>-0.80330491475191734</v>
      </c>
      <c r="N744" s="170"/>
      <c r="O744" s="340"/>
      <c r="P744" s="3">
        <f t="shared" ca="1" si="94"/>
        <v>163587800</v>
      </c>
      <c r="Q744" s="3" t="e">
        <f t="shared" ca="1" si="95"/>
        <v>#N/A</v>
      </c>
      <c r="S744" s="99"/>
      <c r="T744" s="350"/>
      <c r="U744" s="350"/>
      <c r="V744" s="349"/>
      <c r="W744" s="313"/>
      <c r="X744" s="302"/>
      <c r="Y744" s="211"/>
      <c r="Z744" s="320"/>
      <c r="AA744" s="246"/>
      <c r="AB744" s="125"/>
      <c r="AC744" s="125"/>
      <c r="AD744" s="125"/>
      <c r="AE744" s="125"/>
      <c r="AF744" s="125"/>
      <c r="AG744" s="125"/>
      <c r="AH744" s="125"/>
      <c r="AJ744" s="125"/>
      <c r="AK744" s="125"/>
      <c r="AM744" s="246"/>
      <c r="AO744" s="246"/>
      <c r="AP744" s="211"/>
      <c r="AQ744" s="211"/>
      <c r="AR744" s="199"/>
      <c r="AT744" s="225"/>
      <c r="AU744" s="225"/>
      <c r="AV744" s="225"/>
      <c r="AW744" s="99"/>
      <c r="AX744" s="199"/>
      <c r="AY744" s="199"/>
      <c r="AZ744" s="37"/>
      <c r="BA744" s="123"/>
      <c r="BB744" s="211"/>
      <c r="BC744" s="211"/>
      <c r="BD744" s="216"/>
      <c r="BE744" s="216"/>
      <c r="BF744" s="101"/>
      <c r="BG744" s="101"/>
      <c r="BH744" s="99"/>
    </row>
    <row r="745" spans="1:60" x14ac:dyDescent="0.25">
      <c r="A745">
        <v>713</v>
      </c>
      <c r="B745" s="61">
        <f ca="1">OFFSET(InputPriceData!B$15,CalculationsAndCharts!$A745+$A$11,0,1,1)</f>
        <v>41437</v>
      </c>
      <c r="C745" s="3">
        <f ca="1">OFFSET(InputPriceData!G$15,CalculationsAndCharts!$A745+$A$11,IF($C$7,8,0),1,1)</f>
        <v>177361500</v>
      </c>
      <c r="D745" s="4">
        <f ca="1">OFFSET(InputPriceData!C$15,CalculationsAndCharts!$A745+$A$11,IF($C$7,8,0),1,1)</f>
        <v>154.58000000000001</v>
      </c>
      <c r="E745" s="4">
        <f ca="1">OFFSET(InputPriceData!D$15,CalculationsAndCharts!$A745+$A$11,IF($C$7,8,0),1,1)</f>
        <v>154.74</v>
      </c>
      <c r="F745" s="4">
        <f ca="1">OFFSET(InputPriceData!E$15,CalculationsAndCharts!$A745+$A$11,IF($C$7,8,0),1,1)</f>
        <v>152.12</v>
      </c>
      <c r="G745" s="4">
        <f ca="1">OFFSET(InputPriceData!F$15,CalculationsAndCharts!$A745+$A$11,IF($C$7,8,0),1,1)</f>
        <v>152.26</v>
      </c>
      <c r="H745" s="342">
        <f t="shared" ca="1" si="90"/>
        <v>154.12916492729832</v>
      </c>
      <c r="I745" s="342">
        <f t="shared" ca="1" si="91"/>
        <v>153.9078350516144</v>
      </c>
      <c r="J745" s="340">
        <f t="shared" ca="1" si="92"/>
        <v>0.22132987568385998</v>
      </c>
      <c r="K745" s="170">
        <f t="shared" ca="1" si="88"/>
        <v>4.8986913870232913E-2</v>
      </c>
      <c r="L745" s="341">
        <f t="shared" ca="1" si="89"/>
        <v>0.80777227642104421</v>
      </c>
      <c r="M745" s="341">
        <f t="shared" ca="1" si="93"/>
        <v>-0.80777227642104421</v>
      </c>
      <c r="N745" s="170"/>
      <c r="O745" s="340"/>
      <c r="P745" s="3" t="e">
        <f t="shared" ca="1" si="94"/>
        <v>#N/A</v>
      </c>
      <c r="Q745" s="3">
        <f t="shared" ca="1" si="95"/>
        <v>177361500</v>
      </c>
      <c r="S745" s="99"/>
      <c r="T745" s="350"/>
      <c r="U745" s="350"/>
      <c r="V745" s="349"/>
      <c r="W745" s="313"/>
      <c r="X745" s="302"/>
      <c r="Y745" s="211"/>
      <c r="Z745" s="320"/>
      <c r="AA745" s="246"/>
      <c r="AB745" s="125"/>
      <c r="AC745" s="125"/>
      <c r="AD745" s="125"/>
      <c r="AE745" s="125"/>
      <c r="AF745" s="125"/>
      <c r="AG745" s="125"/>
      <c r="AH745" s="125"/>
      <c r="AJ745" s="125"/>
      <c r="AK745" s="125"/>
      <c r="AM745" s="246"/>
      <c r="AO745" s="246"/>
      <c r="AP745" s="211"/>
      <c r="AQ745" s="211"/>
      <c r="AR745" s="199"/>
      <c r="AT745" s="225"/>
      <c r="AU745" s="225"/>
      <c r="AV745" s="225"/>
      <c r="AW745" s="99"/>
      <c r="AX745" s="199"/>
      <c r="AY745" s="199"/>
      <c r="AZ745" s="37"/>
      <c r="BA745" s="123"/>
      <c r="BB745" s="211"/>
      <c r="BC745" s="211"/>
      <c r="BD745" s="216"/>
      <c r="BE745" s="216"/>
      <c r="BF745" s="101"/>
      <c r="BG745" s="101"/>
      <c r="BH745" s="99"/>
    </row>
    <row r="746" spans="1:60" x14ac:dyDescent="0.25">
      <c r="A746">
        <v>714</v>
      </c>
      <c r="B746" s="61">
        <f ca="1">OFFSET(InputPriceData!B$15,CalculationsAndCharts!$A746+$A$11,0,1,1)</f>
        <v>41436</v>
      </c>
      <c r="C746" s="3">
        <f ca="1">OFFSET(InputPriceData!G$15,CalculationsAndCharts!$A746+$A$11,IF($C$7,8,0),1,1)</f>
        <v>159505400</v>
      </c>
      <c r="D746" s="4">
        <f ca="1">OFFSET(InputPriceData!C$15,CalculationsAndCharts!$A746+$A$11,IF($C$7,8,0),1,1)</f>
        <v>153.72</v>
      </c>
      <c r="E746" s="4">
        <f ca="1">OFFSET(InputPriceData!D$15,CalculationsAndCharts!$A746+$A$11,IF($C$7,8,0),1,1)</f>
        <v>154.88</v>
      </c>
      <c r="F746" s="4">
        <f ca="1">OFFSET(InputPriceData!E$15,CalculationsAndCharts!$A746+$A$11,IF($C$7,8,0),1,1)</f>
        <v>153.19</v>
      </c>
      <c r="G746" s="4">
        <f ca="1">OFFSET(InputPriceData!F$15,CalculationsAndCharts!$A746+$A$11,IF($C$7,8,0),1,1)</f>
        <v>153.53</v>
      </c>
      <c r="H746" s="342">
        <f t="shared" ca="1" si="90"/>
        <v>154.39618848834095</v>
      </c>
      <c r="I746" s="342">
        <f t="shared" ca="1" si="91"/>
        <v>154.05763823812481</v>
      </c>
      <c r="J746" s="340">
        <f t="shared" ca="1" si="92"/>
        <v>0.33855025021607288</v>
      </c>
      <c r="K746" s="170">
        <f t="shared" ca="1" si="88"/>
        <v>0.11461627192136556</v>
      </c>
      <c r="L746" s="341">
        <f t="shared" ca="1" si="89"/>
        <v>0.81331557044630287</v>
      </c>
      <c r="M746" s="341">
        <f t="shared" ca="1" si="93"/>
        <v>-0.81331557044630287</v>
      </c>
      <c r="N746" s="170"/>
      <c r="O746" s="340"/>
      <c r="P746" s="3" t="e">
        <f t="shared" ca="1" si="94"/>
        <v>#N/A</v>
      </c>
      <c r="Q746" s="3">
        <f t="shared" ca="1" si="95"/>
        <v>159505400</v>
      </c>
      <c r="S746" s="99"/>
      <c r="T746" s="350"/>
      <c r="U746" s="350"/>
      <c r="V746" s="349"/>
      <c r="W746" s="313"/>
      <c r="X746" s="302"/>
      <c r="Y746" s="211"/>
      <c r="Z746" s="320"/>
      <c r="AA746" s="246"/>
      <c r="AB746" s="125"/>
      <c r="AC746" s="125"/>
      <c r="AD746" s="125"/>
      <c r="AE746" s="125"/>
      <c r="AF746" s="125"/>
      <c r="AG746" s="125"/>
      <c r="AH746" s="125"/>
      <c r="AJ746" s="125"/>
      <c r="AK746" s="125"/>
      <c r="AM746" s="246"/>
      <c r="AO746" s="246"/>
      <c r="AP746" s="211"/>
      <c r="AQ746" s="211"/>
      <c r="AR746" s="199"/>
      <c r="AT746" s="225"/>
      <c r="AU746" s="225"/>
      <c r="AV746" s="225"/>
      <c r="AW746" s="99"/>
      <c r="AX746" s="199"/>
      <c r="AY746" s="199"/>
      <c r="AZ746" s="37"/>
      <c r="BA746" s="123"/>
      <c r="BB746" s="211"/>
      <c r="BC746" s="211"/>
      <c r="BD746" s="216"/>
      <c r="BE746" s="216"/>
      <c r="BF746" s="101"/>
      <c r="BG746" s="101"/>
      <c r="BH746" s="99"/>
    </row>
    <row r="747" spans="1:60" x14ac:dyDescent="0.25">
      <c r="A747">
        <v>715</v>
      </c>
      <c r="B747" s="61">
        <f ca="1">OFFSET(InputPriceData!B$15,CalculationsAndCharts!$A747+$A$11,0,1,1)</f>
        <v>41435</v>
      </c>
      <c r="C747" s="3">
        <f ca="1">OFFSET(InputPriceData!G$15,CalculationsAndCharts!$A747+$A$11,IF($C$7,8,0),1,1)</f>
        <v>105667100</v>
      </c>
      <c r="D747" s="4">
        <f ca="1">OFFSET(InputPriceData!C$15,CalculationsAndCharts!$A747+$A$11,IF($C$7,8,0),1,1)</f>
        <v>155.61000000000001</v>
      </c>
      <c r="E747" s="4">
        <f ca="1">OFFSET(InputPriceData!D$15,CalculationsAndCharts!$A747+$A$11,IF($C$7,8,0),1,1)</f>
        <v>155.69</v>
      </c>
      <c r="F747" s="4">
        <f ca="1">OFFSET(InputPriceData!E$15,CalculationsAndCharts!$A747+$A$11,IF($C$7,8,0),1,1)</f>
        <v>154.72</v>
      </c>
      <c r="G747" s="4">
        <f ca="1">OFFSET(InputPriceData!F$15,CalculationsAndCharts!$A747+$A$11,IF($C$7,8,0),1,1)</f>
        <v>155.13</v>
      </c>
      <c r="H747" s="342">
        <f t="shared" ca="1" si="90"/>
        <v>154.51992970096109</v>
      </c>
      <c r="I747" s="342">
        <f t="shared" ca="1" si="91"/>
        <v>154.10560535068163</v>
      </c>
      <c r="J747" s="340">
        <f t="shared" ca="1" si="92"/>
        <v>0.41432435027940245</v>
      </c>
      <c r="K747" s="170">
        <f t="shared" ca="1" si="88"/>
        <v>0.17166466723444898</v>
      </c>
      <c r="L747" s="341">
        <f t="shared" ca="1" si="89"/>
        <v>0.81794776716238793</v>
      </c>
      <c r="M747" s="341">
        <f t="shared" ca="1" si="93"/>
        <v>-0.81794776716238793</v>
      </c>
      <c r="N747" s="170"/>
      <c r="O747" s="340"/>
      <c r="P747" s="3" t="e">
        <f t="shared" ca="1" si="94"/>
        <v>#N/A</v>
      </c>
      <c r="Q747" s="3">
        <f t="shared" ca="1" si="95"/>
        <v>105667100</v>
      </c>
      <c r="S747" s="99"/>
      <c r="T747" s="350"/>
      <c r="U747" s="350"/>
      <c r="V747" s="349"/>
      <c r="W747" s="313"/>
      <c r="X747" s="302"/>
      <c r="Y747" s="211"/>
      <c r="Z747" s="320"/>
      <c r="AA747" s="246"/>
      <c r="AB747" s="125"/>
      <c r="AC747" s="125"/>
      <c r="AD747" s="125"/>
      <c r="AE747" s="125"/>
      <c r="AF747" s="125"/>
      <c r="AG747" s="125"/>
      <c r="AH747" s="125"/>
      <c r="AJ747" s="125"/>
      <c r="AK747" s="125"/>
      <c r="AM747" s="246"/>
      <c r="AO747" s="246"/>
      <c r="AP747" s="211"/>
      <c r="AQ747" s="211"/>
      <c r="AR747" s="199"/>
      <c r="AT747" s="225"/>
      <c r="AU747" s="225"/>
      <c r="AV747" s="225"/>
      <c r="AW747" s="99"/>
      <c r="AX747" s="199"/>
      <c r="AY747" s="199"/>
      <c r="AZ747" s="37"/>
      <c r="BA747" s="123"/>
      <c r="BB747" s="211"/>
      <c r="BC747" s="211"/>
      <c r="BD747" s="216"/>
      <c r="BE747" s="216"/>
      <c r="BF747" s="101"/>
      <c r="BG747" s="101"/>
      <c r="BH747" s="99"/>
    </row>
    <row r="748" spans="1:60" x14ac:dyDescent="0.25">
      <c r="A748">
        <v>716</v>
      </c>
      <c r="B748" s="61">
        <f ca="1">OFFSET(InputPriceData!B$15,CalculationsAndCharts!$A748+$A$11,0,1,1)</f>
        <v>41432</v>
      </c>
      <c r="C748" s="3">
        <f ca="1">OFFSET(InputPriceData!G$15,CalculationsAndCharts!$A748+$A$11,IF($C$7,8,0),1,1)</f>
        <v>188337800</v>
      </c>
      <c r="D748" s="4">
        <f ca="1">OFFSET(InputPriceData!C$15,CalculationsAndCharts!$A748+$A$11,IF($C$7,8,0),1,1)</f>
        <v>154.22999999999999</v>
      </c>
      <c r="E748" s="4">
        <f ca="1">OFFSET(InputPriceData!D$15,CalculationsAndCharts!$A748+$A$11,IF($C$7,8,0),1,1)</f>
        <v>155.27000000000001</v>
      </c>
      <c r="F748" s="4">
        <f ca="1">OFFSET(InputPriceData!E$15,CalculationsAndCharts!$A748+$A$11,IF($C$7,8,0),1,1)</f>
        <v>153.57</v>
      </c>
      <c r="G748" s="4">
        <f ca="1">OFFSET(InputPriceData!F$15,CalculationsAndCharts!$A748+$A$11,IF($C$7,8,0),1,1)</f>
        <v>155.13</v>
      </c>
      <c r="H748" s="342">
        <f t="shared" ca="1" si="90"/>
        <v>154.43277680109838</v>
      </c>
      <c r="I748" s="342">
        <f t="shared" ca="1" si="91"/>
        <v>154.01247856437996</v>
      </c>
      <c r="J748" s="340">
        <f t="shared" ca="1" si="92"/>
        <v>0.42029823671836686</v>
      </c>
      <c r="K748" s="170">
        <f t="shared" ca="1" si="88"/>
        <v>0.17665060778856834</v>
      </c>
      <c r="L748" s="341">
        <f t="shared" ca="1" si="89"/>
        <v>0.82227000769433511</v>
      </c>
      <c r="M748" s="341">
        <f t="shared" ca="1" si="93"/>
        <v>-0.82227000769433511</v>
      </c>
      <c r="N748" s="170"/>
      <c r="O748" s="340"/>
      <c r="P748" s="3">
        <f t="shared" ca="1" si="94"/>
        <v>188337800</v>
      </c>
      <c r="Q748" s="3" t="e">
        <f t="shared" ca="1" si="95"/>
        <v>#N/A</v>
      </c>
      <c r="S748" s="99"/>
      <c r="T748" s="350"/>
      <c r="U748" s="350"/>
      <c r="V748" s="349"/>
      <c r="W748" s="313"/>
      <c r="X748" s="302"/>
      <c r="Y748" s="211"/>
      <c r="Z748" s="320"/>
      <c r="AA748" s="246"/>
      <c r="AB748" s="125"/>
      <c r="AC748" s="125"/>
      <c r="AD748" s="125"/>
      <c r="AE748" s="125"/>
      <c r="AF748" s="125"/>
      <c r="AG748" s="125"/>
      <c r="AH748" s="125"/>
      <c r="AJ748" s="125"/>
      <c r="AK748" s="125"/>
      <c r="AM748" s="246"/>
      <c r="AO748" s="246"/>
      <c r="AP748" s="211"/>
      <c r="AQ748" s="211"/>
      <c r="AR748" s="199"/>
      <c r="AT748" s="225"/>
      <c r="AU748" s="225"/>
      <c r="AV748" s="225"/>
      <c r="AW748" s="99"/>
      <c r="AX748" s="199"/>
      <c r="AY748" s="199"/>
      <c r="AZ748" s="37"/>
      <c r="BA748" s="123"/>
      <c r="BB748" s="211"/>
      <c r="BC748" s="211"/>
      <c r="BD748" s="216"/>
      <c r="BE748" s="216"/>
      <c r="BF748" s="101"/>
      <c r="BG748" s="101"/>
      <c r="BH748" s="99"/>
    </row>
    <row r="749" spans="1:60" x14ac:dyDescent="0.25">
      <c r="A749">
        <v>717</v>
      </c>
      <c r="B749" s="61">
        <f ca="1">OFFSET(InputPriceData!B$15,CalculationsAndCharts!$A749+$A$11,0,1,1)</f>
        <v>41431</v>
      </c>
      <c r="C749" s="3">
        <f ca="1">OFFSET(InputPriceData!G$15,CalculationsAndCharts!$A749+$A$11,IF($C$7,8,0),1,1)</f>
        <v>200225500</v>
      </c>
      <c r="D749" s="4">
        <f ca="1">OFFSET(InputPriceData!C$15,CalculationsAndCharts!$A749+$A$11,IF($C$7,8,0),1,1)</f>
        <v>151.74</v>
      </c>
      <c r="E749" s="4">
        <f ca="1">OFFSET(InputPriceData!D$15,CalculationsAndCharts!$A749+$A$11,IF($C$7,8,0),1,1)</f>
        <v>153.19</v>
      </c>
      <c r="F749" s="4">
        <f ca="1">OFFSET(InputPriceData!E$15,CalculationsAndCharts!$A749+$A$11,IF($C$7,8,0),1,1)</f>
        <v>150.85</v>
      </c>
      <c r="G749" s="4">
        <f ca="1">OFFSET(InputPriceData!F$15,CalculationsAndCharts!$A749+$A$11,IF($C$7,8,0),1,1)</f>
        <v>153.18</v>
      </c>
      <c r="H749" s="342">
        <f t="shared" ca="1" si="90"/>
        <v>154.33317348696957</v>
      </c>
      <c r="I749" s="342">
        <f t="shared" ca="1" si="91"/>
        <v>153.91088570659633</v>
      </c>
      <c r="J749" s="340">
        <f t="shared" ca="1" si="92"/>
        <v>0.42228778037320081</v>
      </c>
      <c r="K749" s="170">
        <f t="shared" ca="1" si="88"/>
        <v>0.17832696945252469</v>
      </c>
      <c r="L749" s="341">
        <f t="shared" ca="1" si="89"/>
        <v>0.82632416348117799</v>
      </c>
      <c r="M749" s="341">
        <f t="shared" ca="1" si="93"/>
        <v>-0.82632416348117799</v>
      </c>
      <c r="N749" s="170"/>
      <c r="O749" s="340"/>
      <c r="P749" s="3">
        <f t="shared" ca="1" si="94"/>
        <v>200225500</v>
      </c>
      <c r="Q749" s="3" t="e">
        <f t="shared" ca="1" si="95"/>
        <v>#N/A</v>
      </c>
      <c r="S749" s="99"/>
      <c r="T749" s="350"/>
      <c r="U749" s="350"/>
      <c r="V749" s="349"/>
      <c r="W749" s="313"/>
      <c r="X749" s="302"/>
      <c r="Y749" s="211"/>
      <c r="Z749" s="320"/>
      <c r="AA749" s="246"/>
      <c r="AB749" s="125"/>
      <c r="AC749" s="125"/>
      <c r="AD749" s="125"/>
      <c r="AE749" s="125"/>
      <c r="AF749" s="125"/>
      <c r="AG749" s="125"/>
      <c r="AH749" s="125"/>
      <c r="AJ749" s="125"/>
      <c r="AK749" s="125"/>
      <c r="AM749" s="246"/>
      <c r="AO749" s="246"/>
      <c r="AP749" s="211"/>
      <c r="AQ749" s="211"/>
      <c r="AR749" s="199"/>
      <c r="AT749" s="225"/>
      <c r="AU749" s="225"/>
      <c r="AV749" s="225"/>
      <c r="AW749" s="99"/>
      <c r="AX749" s="199"/>
      <c r="AY749" s="199"/>
      <c r="AZ749" s="37"/>
      <c r="BA749" s="123"/>
      <c r="BB749" s="211"/>
      <c r="BC749" s="211"/>
      <c r="BD749" s="216"/>
      <c r="BE749" s="216"/>
      <c r="BF749" s="101"/>
      <c r="BG749" s="101"/>
      <c r="BH749" s="99"/>
    </row>
    <row r="750" spans="1:60" x14ac:dyDescent="0.25">
      <c r="A750">
        <v>718</v>
      </c>
      <c r="B750" s="61">
        <f ca="1">OFFSET(InputPriceData!B$15,CalculationsAndCharts!$A750+$A$11,0,1,1)</f>
        <v>41430</v>
      </c>
      <c r="C750" s="3">
        <f ca="1">OFFSET(InputPriceData!G$15,CalculationsAndCharts!$A750+$A$11,IF($C$7,8,0),1,1)</f>
        <v>211737800</v>
      </c>
      <c r="D750" s="4">
        <f ca="1">OFFSET(InputPriceData!C$15,CalculationsAndCharts!$A750+$A$11,IF($C$7,8,0),1,1)</f>
        <v>153.52000000000001</v>
      </c>
      <c r="E750" s="4">
        <f ca="1">OFFSET(InputPriceData!D$15,CalculationsAndCharts!$A750+$A$11,IF($C$7,8,0),1,1)</f>
        <v>153.83000000000001</v>
      </c>
      <c r="F750" s="4">
        <f ca="1">OFFSET(InputPriceData!E$15,CalculationsAndCharts!$A750+$A$11,IF($C$7,8,0),1,1)</f>
        <v>151.66999999999999</v>
      </c>
      <c r="G750" s="4">
        <f ca="1">OFFSET(InputPriceData!F$15,CalculationsAndCharts!$A750+$A$11,IF($C$7,8,0),1,1)</f>
        <v>151.81</v>
      </c>
      <c r="H750" s="342">
        <f t="shared" ca="1" si="90"/>
        <v>154.49791255653665</v>
      </c>
      <c r="I750" s="342">
        <f t="shared" ca="1" si="91"/>
        <v>153.97732986174145</v>
      </c>
      <c r="J750" s="340">
        <f t="shared" ca="1" si="92"/>
        <v>0.52058269479515862</v>
      </c>
      <c r="K750" s="170">
        <f t="shared" ca="1" si="88"/>
        <v>0.27100634212018926</v>
      </c>
      <c r="L750" s="341">
        <f t="shared" ca="1" si="89"/>
        <v>0.83036187860794641</v>
      </c>
      <c r="M750" s="341">
        <f t="shared" ca="1" si="93"/>
        <v>-0.83036187860794641</v>
      </c>
      <c r="N750" s="170"/>
      <c r="O750" s="340"/>
      <c r="P750" s="3" t="e">
        <f t="shared" ca="1" si="94"/>
        <v>#N/A</v>
      </c>
      <c r="Q750" s="3">
        <f t="shared" ca="1" si="95"/>
        <v>211737800</v>
      </c>
      <c r="S750" s="99"/>
      <c r="T750" s="350"/>
      <c r="U750" s="350"/>
      <c r="V750" s="349"/>
      <c r="W750" s="313"/>
      <c r="X750" s="302"/>
      <c r="Y750" s="211"/>
      <c r="Z750" s="320"/>
      <c r="AA750" s="246"/>
      <c r="AB750" s="125"/>
      <c r="AC750" s="125"/>
      <c r="AD750" s="125"/>
      <c r="AE750" s="125"/>
      <c r="AF750" s="125"/>
      <c r="AG750" s="125"/>
      <c r="AH750" s="125"/>
      <c r="AJ750" s="125"/>
      <c r="AK750" s="125"/>
      <c r="AM750" s="246"/>
      <c r="AO750" s="246"/>
      <c r="AP750" s="211"/>
      <c r="AQ750" s="211"/>
      <c r="AR750" s="199"/>
      <c r="AT750" s="225"/>
      <c r="AU750" s="225"/>
      <c r="AV750" s="225"/>
      <c r="AW750" s="99"/>
      <c r="AX750" s="199"/>
      <c r="AY750" s="199"/>
      <c r="AZ750" s="37"/>
      <c r="BA750" s="123"/>
      <c r="BB750" s="211"/>
      <c r="BC750" s="211"/>
      <c r="BD750" s="216"/>
      <c r="BE750" s="216"/>
      <c r="BF750" s="101"/>
      <c r="BG750" s="101"/>
      <c r="BH750" s="99"/>
    </row>
    <row r="751" spans="1:60" x14ac:dyDescent="0.25">
      <c r="A751">
        <v>719</v>
      </c>
      <c r="B751" s="61">
        <f ca="1">OFFSET(InputPriceData!B$15,CalculationsAndCharts!$A751+$A$11,0,1,1)</f>
        <v>41429</v>
      </c>
      <c r="C751" s="3">
        <f ca="1">OFFSET(InputPriceData!G$15,CalculationsAndCharts!$A751+$A$11,IF($C$7,8,0),1,1)</f>
        <v>157631500</v>
      </c>
      <c r="D751" s="4">
        <f ca="1">OFFSET(InputPriceData!C$15,CalculationsAndCharts!$A751+$A$11,IF($C$7,8,0),1,1)</f>
        <v>154.79</v>
      </c>
      <c r="E751" s="4">
        <f ca="1">OFFSET(InputPriceData!D$15,CalculationsAndCharts!$A751+$A$11,IF($C$7,8,0),1,1)</f>
        <v>155.41</v>
      </c>
      <c r="F751" s="4">
        <f ca="1">OFFSET(InputPriceData!E$15,CalculationsAndCharts!$A751+$A$11,IF($C$7,8,0),1,1)</f>
        <v>153.18</v>
      </c>
      <c r="G751" s="4">
        <f ca="1">OFFSET(InputPriceData!F$15,CalculationsAndCharts!$A751+$A$11,IF($C$7,8,0),1,1)</f>
        <v>153.96</v>
      </c>
      <c r="H751" s="342">
        <f t="shared" ca="1" si="90"/>
        <v>154.88190006461332</v>
      </c>
      <c r="I751" s="342">
        <f t="shared" ca="1" si="91"/>
        <v>154.1743598491725</v>
      </c>
      <c r="J751" s="340">
        <f t="shared" ca="1" si="92"/>
        <v>0.70754021544077983</v>
      </c>
      <c r="K751" s="170">
        <f t="shared" ca="1" si="88"/>
        <v>0.50061315646598514</v>
      </c>
      <c r="L751" s="341">
        <f t="shared" ca="1" si="89"/>
        <v>0.83313867299197863</v>
      </c>
      <c r="M751" s="341">
        <f t="shared" ca="1" si="93"/>
        <v>-0.83313867299197863</v>
      </c>
      <c r="N751" s="170"/>
      <c r="O751" s="340"/>
      <c r="P751" s="3" t="e">
        <f t="shared" ca="1" si="94"/>
        <v>#N/A</v>
      </c>
      <c r="Q751" s="3">
        <f t="shared" ca="1" si="95"/>
        <v>157631500</v>
      </c>
      <c r="S751" s="99"/>
      <c r="T751" s="350"/>
      <c r="U751" s="350"/>
      <c r="V751" s="349"/>
      <c r="W751" s="313"/>
      <c r="X751" s="302"/>
      <c r="Y751" s="211"/>
      <c r="Z751" s="320"/>
      <c r="AA751" s="246"/>
      <c r="AB751" s="125"/>
      <c r="AC751" s="125"/>
      <c r="AD751" s="125"/>
      <c r="AE751" s="125"/>
      <c r="AF751" s="125"/>
      <c r="AG751" s="125"/>
      <c r="AH751" s="125"/>
      <c r="AJ751" s="125"/>
      <c r="AK751" s="125"/>
      <c r="AM751" s="246"/>
      <c r="AO751" s="246"/>
      <c r="AP751" s="211"/>
      <c r="AQ751" s="211"/>
      <c r="AR751" s="199"/>
      <c r="AT751" s="225"/>
      <c r="AU751" s="225"/>
      <c r="AV751" s="225"/>
      <c r="AW751" s="99"/>
      <c r="AX751" s="199"/>
      <c r="AY751" s="199"/>
      <c r="AZ751" s="37"/>
      <c r="BA751" s="123"/>
      <c r="BB751" s="211"/>
      <c r="BC751" s="211"/>
      <c r="BD751" s="216"/>
      <c r="BE751" s="216"/>
      <c r="BF751" s="101"/>
      <c r="BG751" s="101"/>
      <c r="BH751" s="99"/>
    </row>
    <row r="752" spans="1:60" x14ac:dyDescent="0.25">
      <c r="A752">
        <v>720</v>
      </c>
      <c r="B752" s="61">
        <f ca="1">OFFSET(InputPriceData!B$15,CalculationsAndCharts!$A752+$A$11,0,1,1)</f>
        <v>41428</v>
      </c>
      <c r="C752" s="3">
        <f ca="1">OFFSET(InputPriceData!G$15,CalculationsAndCharts!$A752+$A$11,IF($C$7,8,0),1,1)</f>
        <v>168390700</v>
      </c>
      <c r="D752" s="4">
        <f ca="1">OFFSET(InputPriceData!C$15,CalculationsAndCharts!$A752+$A$11,IF($C$7,8,0),1,1)</f>
        <v>154.22</v>
      </c>
      <c r="E752" s="4">
        <f ca="1">OFFSET(InputPriceData!D$15,CalculationsAndCharts!$A752+$A$11,IF($C$7,8,0),1,1)</f>
        <v>154.81</v>
      </c>
      <c r="F752" s="4">
        <f ca="1">OFFSET(InputPriceData!E$15,CalculationsAndCharts!$A752+$A$11,IF($C$7,8,0),1,1)</f>
        <v>153.11000000000001</v>
      </c>
      <c r="G752" s="4">
        <f ca="1">OFFSET(InputPriceData!F$15,CalculationsAndCharts!$A752+$A$11,IF($C$7,8,0),1,1)</f>
        <v>154.71</v>
      </c>
      <c r="H752" s="342">
        <f t="shared" ca="1" si="90"/>
        <v>155.01360007384378</v>
      </c>
      <c r="I752" s="342">
        <f t="shared" ca="1" si="91"/>
        <v>154.19384710818818</v>
      </c>
      <c r="J752" s="340">
        <f t="shared" ca="1" si="92"/>
        <v>0.81975296565556977</v>
      </c>
      <c r="K752" s="170">
        <f t="shared" ca="1" si="88"/>
        <v>0.67199492470110178</v>
      </c>
      <c r="L752" s="341">
        <f t="shared" ca="1" si="89"/>
        <v>0.83388265511479875</v>
      </c>
      <c r="M752" s="341">
        <f t="shared" ca="1" si="93"/>
        <v>-0.83388265511479875</v>
      </c>
      <c r="N752" s="170"/>
      <c r="O752" s="340"/>
      <c r="P752" s="3">
        <f t="shared" ca="1" si="94"/>
        <v>168390700</v>
      </c>
      <c r="Q752" s="3" t="e">
        <f t="shared" ca="1" si="95"/>
        <v>#N/A</v>
      </c>
      <c r="S752" s="99"/>
      <c r="T752" s="350"/>
      <c r="U752" s="350"/>
      <c r="V752" s="349"/>
      <c r="W752" s="313"/>
      <c r="X752" s="302"/>
      <c r="Y752" s="211"/>
      <c r="Z752" s="320"/>
      <c r="AA752" s="246"/>
      <c r="AB752" s="125"/>
      <c r="AC752" s="125"/>
      <c r="AD752" s="125"/>
      <c r="AE752" s="125"/>
      <c r="AF752" s="125"/>
      <c r="AG752" s="125"/>
      <c r="AH752" s="125"/>
      <c r="AJ752" s="125"/>
      <c r="AK752" s="125"/>
      <c r="AM752" s="246"/>
      <c r="AO752" s="246"/>
      <c r="AP752" s="211"/>
      <c r="AQ752" s="211"/>
      <c r="AR752" s="199"/>
      <c r="AT752" s="225"/>
      <c r="AU752" s="225"/>
      <c r="AV752" s="225"/>
      <c r="AW752" s="99"/>
      <c r="AX752" s="199"/>
      <c r="AY752" s="199"/>
      <c r="AZ752" s="37"/>
      <c r="BA752" s="123"/>
      <c r="BB752" s="211"/>
      <c r="BC752" s="211"/>
      <c r="BD752" s="216"/>
      <c r="BE752" s="216"/>
      <c r="BF752" s="101"/>
      <c r="BG752" s="101"/>
      <c r="BH752" s="99"/>
    </row>
    <row r="753" spans="1:60" x14ac:dyDescent="0.25">
      <c r="A753">
        <v>721</v>
      </c>
      <c r="B753" s="61">
        <f ca="1">OFFSET(InputPriceData!B$15,CalculationsAndCharts!$A753+$A$11,0,1,1)</f>
        <v>41425</v>
      </c>
      <c r="C753" s="3">
        <f ca="1">OFFSET(InputPriceData!G$15,CalculationsAndCharts!$A753+$A$11,IF($C$7,8,0),1,1)</f>
        <v>176850100</v>
      </c>
      <c r="D753" s="4">
        <f ca="1">OFFSET(InputPriceData!C$15,CalculationsAndCharts!$A753+$A$11,IF($C$7,8,0),1,1)</f>
        <v>155.66999999999999</v>
      </c>
      <c r="E753" s="4">
        <f ca="1">OFFSET(InputPriceData!D$15,CalculationsAndCharts!$A753+$A$11,IF($C$7,8,0),1,1)</f>
        <v>156.55000000000001</v>
      </c>
      <c r="F753" s="4">
        <f ca="1">OFFSET(InputPriceData!E$15,CalculationsAndCharts!$A753+$A$11,IF($C$7,8,0),1,1)</f>
        <v>153.56</v>
      </c>
      <c r="G753" s="4">
        <f ca="1">OFFSET(InputPriceData!F$15,CalculationsAndCharts!$A753+$A$11,IF($C$7,8,0),1,1)</f>
        <v>153.86000000000001</v>
      </c>
      <c r="H753" s="342">
        <f t="shared" ca="1" si="90"/>
        <v>155.05697151296431</v>
      </c>
      <c r="I753" s="342">
        <f t="shared" ca="1" si="91"/>
        <v>154.14692411802346</v>
      </c>
      <c r="J753" s="340">
        <f t="shared" ca="1" si="92"/>
        <v>0.91004739494081999</v>
      </c>
      <c r="K753" s="170">
        <f t="shared" ca="1" si="88"/>
        <v>0.82818626103857285</v>
      </c>
      <c r="L753" s="341">
        <f t="shared" ca="1" si="89"/>
        <v>0.83275907438821573</v>
      </c>
      <c r="M753" s="341">
        <f t="shared" ca="1" si="93"/>
        <v>-0.83275907438821573</v>
      </c>
      <c r="N753" s="170"/>
      <c r="O753" s="340"/>
      <c r="P753" s="3" t="e">
        <f t="shared" ca="1" si="94"/>
        <v>#N/A</v>
      </c>
      <c r="Q753" s="3">
        <f t="shared" ca="1" si="95"/>
        <v>176850100</v>
      </c>
      <c r="S753" s="99"/>
      <c r="T753" s="350"/>
      <c r="U753" s="350"/>
      <c r="V753" s="349"/>
      <c r="W753" s="313"/>
      <c r="X753" s="302"/>
      <c r="Y753" s="211"/>
      <c r="Z753" s="320"/>
      <c r="AA753" s="246"/>
      <c r="AB753" s="125"/>
      <c r="AC753" s="125"/>
      <c r="AD753" s="125"/>
      <c r="AE753" s="125"/>
      <c r="AF753" s="125"/>
      <c r="AG753" s="125"/>
      <c r="AH753" s="125"/>
      <c r="AJ753" s="125"/>
      <c r="AK753" s="125"/>
      <c r="AM753" s="246"/>
      <c r="AO753" s="246"/>
      <c r="AP753" s="211"/>
      <c r="AQ753" s="211"/>
      <c r="AR753" s="199"/>
      <c r="AT753" s="225"/>
      <c r="AU753" s="225"/>
      <c r="AV753" s="225"/>
      <c r="AW753" s="99"/>
      <c r="AX753" s="199"/>
      <c r="AY753" s="199"/>
      <c r="AZ753" s="37"/>
      <c r="BA753" s="123"/>
      <c r="BB753" s="211"/>
      <c r="BC753" s="211"/>
      <c r="BD753" s="216"/>
      <c r="BE753" s="216"/>
      <c r="BF753" s="101"/>
      <c r="BG753" s="101"/>
      <c r="BH753" s="99"/>
    </row>
    <row r="754" spans="1:60" x14ac:dyDescent="0.25">
      <c r="A754">
        <v>722</v>
      </c>
      <c r="B754" s="61">
        <f ca="1">OFFSET(InputPriceData!B$15,CalculationsAndCharts!$A754+$A$11,0,1,1)</f>
        <v>41424</v>
      </c>
      <c r="C754" s="3">
        <f ca="1">OFFSET(InputPriceData!G$15,CalculationsAndCharts!$A754+$A$11,IF($C$7,8,0),1,1)</f>
        <v>107793800</v>
      </c>
      <c r="D754" s="4">
        <f ca="1">OFFSET(InputPriceData!C$15,CalculationsAndCharts!$A754+$A$11,IF($C$7,8,0),1,1)</f>
        <v>155.65</v>
      </c>
      <c r="E754" s="4">
        <f ca="1">OFFSET(InputPriceData!D$15,CalculationsAndCharts!$A754+$A$11,IF($C$7,8,0),1,1)</f>
        <v>156.81</v>
      </c>
      <c r="F754" s="4">
        <f ca="1">OFFSET(InputPriceData!E$15,CalculationsAndCharts!$A754+$A$11,IF($C$7,8,0),1,1)</f>
        <v>155.52000000000001</v>
      </c>
      <c r="G754" s="4">
        <f ca="1">OFFSET(InputPriceData!F$15,CalculationsAndCharts!$A754+$A$11,IF($C$7,8,0),1,1)</f>
        <v>156.1</v>
      </c>
      <c r="H754" s="342">
        <f t="shared" ca="1" si="90"/>
        <v>155.2279674433878</v>
      </c>
      <c r="I754" s="342">
        <f t="shared" ca="1" si="91"/>
        <v>154.17300812875288</v>
      </c>
      <c r="J754" s="340">
        <f t="shared" ca="1" si="92"/>
        <v>1.0549593146348872</v>
      </c>
      <c r="K754" s="170">
        <f t="shared" ca="1" si="88"/>
        <v>1.1129391555349111</v>
      </c>
      <c r="L754" s="341">
        <f t="shared" ca="1" si="89"/>
        <v>0.8309732426322749</v>
      </c>
      <c r="M754" s="341">
        <f t="shared" ca="1" si="93"/>
        <v>-0.8309732426322749</v>
      </c>
      <c r="N754" s="170"/>
      <c r="O754" s="340"/>
      <c r="P754" s="3">
        <f t="shared" ca="1" si="94"/>
        <v>107793800</v>
      </c>
      <c r="Q754" s="3" t="e">
        <f t="shared" ca="1" si="95"/>
        <v>#N/A</v>
      </c>
      <c r="S754" s="99"/>
      <c r="T754" s="350"/>
      <c r="U754" s="350"/>
      <c r="V754" s="349"/>
      <c r="W754" s="313"/>
      <c r="X754" s="302"/>
      <c r="Y754" s="211"/>
      <c r="Z754" s="320"/>
      <c r="AA754" s="246"/>
      <c r="AB754" s="125"/>
      <c r="AC754" s="125"/>
      <c r="AD754" s="125"/>
      <c r="AE754" s="125"/>
      <c r="AF754" s="125"/>
      <c r="AG754" s="125"/>
      <c r="AH754" s="125"/>
      <c r="AJ754" s="125"/>
      <c r="AK754" s="125"/>
      <c r="AM754" s="246"/>
      <c r="AO754" s="246"/>
      <c r="AP754" s="211"/>
      <c r="AQ754" s="211"/>
      <c r="AR754" s="199"/>
      <c r="AT754" s="225"/>
      <c r="AU754" s="225"/>
      <c r="AV754" s="225"/>
      <c r="AW754" s="99"/>
      <c r="AX754" s="199"/>
      <c r="AY754" s="199"/>
      <c r="AZ754" s="37"/>
      <c r="BA754" s="123"/>
      <c r="BB754" s="211"/>
      <c r="BC754" s="211"/>
      <c r="BD754" s="216"/>
      <c r="BE754" s="216"/>
      <c r="BF754" s="101"/>
      <c r="BG754" s="101"/>
      <c r="BH754" s="99"/>
    </row>
    <row r="755" spans="1:60" x14ac:dyDescent="0.25">
      <c r="A755">
        <v>723</v>
      </c>
      <c r="B755" s="61">
        <f ca="1">OFFSET(InputPriceData!B$15,CalculationsAndCharts!$A755+$A$11,0,1,1)</f>
        <v>41423</v>
      </c>
      <c r="C755" s="3">
        <f ca="1">OFFSET(InputPriceData!G$15,CalculationsAndCharts!$A755+$A$11,IF($C$7,8,0),1,1)</f>
        <v>160363400</v>
      </c>
      <c r="D755" s="4">
        <f ca="1">OFFSET(InputPriceData!C$15,CalculationsAndCharts!$A755+$A$11,IF($C$7,8,0),1,1)</f>
        <v>155.71</v>
      </c>
      <c r="E755" s="4">
        <f ca="1">OFFSET(InputPriceData!D$15,CalculationsAndCharts!$A755+$A$11,IF($C$7,8,0),1,1)</f>
        <v>156.07</v>
      </c>
      <c r="F755" s="4">
        <f ca="1">OFFSET(InputPriceData!E$15,CalculationsAndCharts!$A755+$A$11,IF($C$7,8,0),1,1)</f>
        <v>154.69999999999999</v>
      </c>
      <c r="G755" s="4">
        <f ca="1">OFFSET(InputPriceData!F$15,CalculationsAndCharts!$A755+$A$11,IF($C$7,8,0),1,1)</f>
        <v>155.52000000000001</v>
      </c>
      <c r="H755" s="342">
        <f t="shared" ca="1" si="90"/>
        <v>155.10339136387176</v>
      </c>
      <c r="I755" s="342">
        <f t="shared" ca="1" si="91"/>
        <v>153.99782704954862</v>
      </c>
      <c r="J755" s="340">
        <f t="shared" ca="1" si="92"/>
        <v>1.105564314323142</v>
      </c>
      <c r="K755" s="170">
        <f t="shared" ca="1" si="88"/>
        <v>1.222272453104799</v>
      </c>
      <c r="L755" s="341">
        <f t="shared" ca="1" si="89"/>
        <v>0.8258227009202519</v>
      </c>
      <c r="M755" s="341">
        <f t="shared" ca="1" si="93"/>
        <v>-0.8258227009202519</v>
      </c>
      <c r="N755" s="170"/>
      <c r="O755" s="340"/>
      <c r="P755" s="3" t="e">
        <f t="shared" ca="1" si="94"/>
        <v>#N/A</v>
      </c>
      <c r="Q755" s="3">
        <f t="shared" ca="1" si="95"/>
        <v>160363400</v>
      </c>
      <c r="S755" s="99"/>
      <c r="T755" s="350"/>
      <c r="U755" s="350"/>
      <c r="V755" s="349"/>
      <c r="W755" s="313"/>
      <c r="X755" s="302"/>
      <c r="Y755" s="211"/>
      <c r="Z755" s="320"/>
      <c r="AA755" s="246"/>
      <c r="AB755" s="125"/>
      <c r="AC755" s="125"/>
      <c r="AD755" s="125"/>
      <c r="AE755" s="125"/>
      <c r="AF755" s="125"/>
      <c r="AG755" s="125"/>
      <c r="AH755" s="125"/>
      <c r="AJ755" s="125"/>
      <c r="AK755" s="125"/>
      <c r="AM755" s="246"/>
      <c r="AO755" s="246"/>
      <c r="AP755" s="211"/>
      <c r="AQ755" s="211"/>
      <c r="AR755" s="199"/>
      <c r="AT755" s="225"/>
      <c r="AU755" s="225"/>
      <c r="AV755" s="225"/>
      <c r="AW755" s="99"/>
      <c r="AX755" s="199"/>
      <c r="AY755" s="199"/>
      <c r="AZ755" s="37"/>
      <c r="BA755" s="123"/>
      <c r="BB755" s="211"/>
      <c r="BC755" s="211"/>
      <c r="BD755" s="216"/>
      <c r="BE755" s="216"/>
      <c r="BF755" s="101"/>
      <c r="BG755" s="101"/>
      <c r="BH755" s="99"/>
    </row>
    <row r="756" spans="1:60" x14ac:dyDescent="0.25">
      <c r="A756">
        <v>724</v>
      </c>
      <c r="B756" s="61">
        <f ca="1">OFFSET(InputPriceData!B$15,CalculationsAndCharts!$A756+$A$11,0,1,1)</f>
        <v>41422</v>
      </c>
      <c r="C756" s="3">
        <f ca="1">OFFSET(InputPriceData!G$15,CalculationsAndCharts!$A756+$A$11,IF($C$7,8,0),1,1)</f>
        <v>143679800</v>
      </c>
      <c r="D756" s="4">
        <f ca="1">OFFSET(InputPriceData!C$15,CalculationsAndCharts!$A756+$A$11,IF($C$7,8,0),1,1)</f>
        <v>157.24</v>
      </c>
      <c r="E756" s="4">
        <f ca="1">OFFSET(InputPriceData!D$15,CalculationsAndCharts!$A756+$A$11,IF($C$7,8,0),1,1)</f>
        <v>157.93</v>
      </c>
      <c r="F756" s="4">
        <f ca="1">OFFSET(InputPriceData!E$15,CalculationsAndCharts!$A756+$A$11,IF($C$7,8,0),1,1)</f>
        <v>156.08000000000001</v>
      </c>
      <c r="G756" s="4">
        <f ca="1">OFFSET(InputPriceData!F$15,CalculationsAndCharts!$A756+$A$11,IF($C$7,8,0),1,1)</f>
        <v>156.54</v>
      </c>
      <c r="H756" s="342">
        <f t="shared" ca="1" si="90"/>
        <v>155.04387584442489</v>
      </c>
      <c r="I756" s="342">
        <f t="shared" ca="1" si="91"/>
        <v>153.85944769041669</v>
      </c>
      <c r="J756" s="340">
        <f t="shared" ca="1" si="92"/>
        <v>1.1844281540081969</v>
      </c>
      <c r="K756" s="170">
        <f t="shared" ca="1" si="88"/>
        <v>1.402870052007265</v>
      </c>
      <c r="L756" s="341">
        <f t="shared" ca="1" si="89"/>
        <v>0.82027726523394295</v>
      </c>
      <c r="M756" s="341">
        <f t="shared" ca="1" si="93"/>
        <v>-0.82027726523394295</v>
      </c>
      <c r="N756" s="170"/>
      <c r="O756" s="340"/>
      <c r="P756" s="3" t="e">
        <f t="shared" ca="1" si="94"/>
        <v>#N/A</v>
      </c>
      <c r="Q756" s="3">
        <f t="shared" ca="1" si="95"/>
        <v>143679800</v>
      </c>
      <c r="S756" s="99"/>
      <c r="T756" s="350"/>
      <c r="U756" s="350"/>
      <c r="V756" s="349"/>
      <c r="W756" s="313"/>
      <c r="X756" s="302"/>
      <c r="Y756" s="211"/>
      <c r="Z756" s="320"/>
      <c r="AA756" s="246"/>
      <c r="AB756" s="125"/>
      <c r="AC756" s="125"/>
      <c r="AD756" s="125"/>
      <c r="AE756" s="125"/>
      <c r="AF756" s="125"/>
      <c r="AG756" s="125"/>
      <c r="AH756" s="125"/>
      <c r="AJ756" s="125"/>
      <c r="AK756" s="125"/>
      <c r="AM756" s="246"/>
      <c r="AO756" s="246"/>
      <c r="AP756" s="211"/>
      <c r="AQ756" s="211"/>
      <c r="AR756" s="199"/>
      <c r="AT756" s="225"/>
      <c r="AU756" s="225"/>
      <c r="AV756" s="225"/>
      <c r="AW756" s="99"/>
      <c r="AX756" s="199"/>
      <c r="AY756" s="199"/>
      <c r="AZ756" s="37"/>
      <c r="BA756" s="123"/>
      <c r="BB756" s="211"/>
      <c r="BC756" s="211"/>
      <c r="BD756" s="216"/>
      <c r="BE756" s="216"/>
      <c r="BF756" s="101"/>
      <c r="BG756" s="101"/>
      <c r="BH756" s="99"/>
    </row>
    <row r="757" spans="1:60" x14ac:dyDescent="0.25">
      <c r="A757">
        <v>725</v>
      </c>
      <c r="B757" s="61">
        <f ca="1">OFFSET(InputPriceData!B$15,CalculationsAndCharts!$A757+$A$11,0,1,1)</f>
        <v>41418</v>
      </c>
      <c r="C757" s="3">
        <f ca="1">OFFSET(InputPriceData!G$15,CalculationsAndCharts!$A757+$A$11,IF($C$7,8,0),1,1)</f>
        <v>151573900</v>
      </c>
      <c r="D757" s="4">
        <f ca="1">OFFSET(InputPriceData!C$15,CalculationsAndCharts!$A757+$A$11,IF($C$7,8,0),1,1)</f>
        <v>154.82</v>
      </c>
      <c r="E757" s="4">
        <f ca="1">OFFSET(InputPriceData!D$15,CalculationsAndCharts!$A757+$A$11,IF($C$7,8,0),1,1)</f>
        <v>155.66999999999999</v>
      </c>
      <c r="F757" s="4">
        <f ca="1">OFFSET(InputPriceData!E$15,CalculationsAndCharts!$A757+$A$11,IF($C$7,8,0),1,1)</f>
        <v>154.36000000000001</v>
      </c>
      <c r="G757" s="4">
        <f ca="1">OFFSET(InputPriceData!F$15,CalculationsAndCharts!$A757+$A$11,IF($C$7,8,0),1,1)</f>
        <v>155.61000000000001</v>
      </c>
      <c r="H757" s="342">
        <f t="shared" ca="1" si="90"/>
        <v>154.83014382219989</v>
      </c>
      <c r="I757" s="342">
        <f t="shared" ca="1" si="91"/>
        <v>153.61576111681822</v>
      </c>
      <c r="J757" s="340">
        <f t="shared" ca="1" si="92"/>
        <v>1.2143827053816669</v>
      </c>
      <c r="K757" s="170">
        <f t="shared" ca="1" si="88"/>
        <v>1.4747253551300965</v>
      </c>
      <c r="L757" s="341">
        <f t="shared" ca="1" si="89"/>
        <v>0.81311398720270767</v>
      </c>
      <c r="M757" s="341">
        <f t="shared" ca="1" si="93"/>
        <v>-0.81311398720270767</v>
      </c>
      <c r="N757" s="170"/>
      <c r="O757" s="340"/>
      <c r="P757" s="3">
        <f t="shared" ca="1" si="94"/>
        <v>151573900</v>
      </c>
      <c r="Q757" s="3" t="e">
        <f t="shared" ca="1" si="95"/>
        <v>#N/A</v>
      </c>
      <c r="S757" s="99"/>
      <c r="T757" s="350"/>
      <c r="U757" s="350"/>
      <c r="V757" s="349"/>
      <c r="W757" s="313"/>
      <c r="X757" s="302"/>
      <c r="Y757" s="211"/>
      <c r="Z757" s="320"/>
      <c r="AA757" s="246"/>
      <c r="AB757" s="125"/>
      <c r="AC757" s="125"/>
      <c r="AD757" s="125"/>
      <c r="AE757" s="125"/>
      <c r="AF757" s="125"/>
      <c r="AG757" s="125"/>
      <c r="AH757" s="125"/>
      <c r="AJ757" s="125"/>
      <c r="AK757" s="125"/>
      <c r="AM757" s="246"/>
      <c r="AO757" s="246"/>
      <c r="AP757" s="211"/>
      <c r="AQ757" s="211"/>
      <c r="AR757" s="199"/>
      <c r="AT757" s="225"/>
      <c r="AU757" s="225"/>
      <c r="AV757" s="225"/>
      <c r="AW757" s="99"/>
      <c r="AX757" s="199"/>
      <c r="AY757" s="199"/>
      <c r="AZ757" s="37"/>
      <c r="BA757" s="123"/>
      <c r="BB757" s="211"/>
      <c r="BC757" s="211"/>
      <c r="BD757" s="216"/>
      <c r="BE757" s="216"/>
      <c r="BF757" s="101"/>
      <c r="BG757" s="101"/>
      <c r="BH757" s="99"/>
    </row>
    <row r="758" spans="1:60" x14ac:dyDescent="0.25">
      <c r="A758">
        <v>726</v>
      </c>
      <c r="B758" s="61">
        <f ca="1">OFFSET(InputPriceData!B$15,CalculationsAndCharts!$A758+$A$11,0,1,1)</f>
        <v>41417</v>
      </c>
      <c r="C758" s="3">
        <f ca="1">OFFSET(InputPriceData!G$15,CalculationsAndCharts!$A758+$A$11,IF($C$7,8,0),1,1)</f>
        <v>211064400</v>
      </c>
      <c r="D758" s="4">
        <f ca="1">OFFSET(InputPriceData!C$15,CalculationsAndCharts!$A758+$A$11,IF($C$7,8,0),1,1)</f>
        <v>154.53</v>
      </c>
      <c r="E758" s="4">
        <f ca="1">OFFSET(InputPriceData!D$15,CalculationsAndCharts!$A758+$A$11,IF($C$7,8,0),1,1)</f>
        <v>156.16999999999999</v>
      </c>
      <c r="F758" s="4">
        <f ca="1">OFFSET(InputPriceData!E$15,CalculationsAndCharts!$A758+$A$11,IF($C$7,8,0),1,1)</f>
        <v>154.32</v>
      </c>
      <c r="G758" s="4">
        <f ca="1">OFFSET(InputPriceData!F$15,CalculationsAndCharts!$A758+$A$11,IF($C$7,8,0),1,1)</f>
        <v>155.74</v>
      </c>
      <c r="H758" s="342">
        <f t="shared" ca="1" si="90"/>
        <v>154.71873579679988</v>
      </c>
      <c r="I758" s="342">
        <f t="shared" ca="1" si="91"/>
        <v>153.4344666728926</v>
      </c>
      <c r="J758" s="340">
        <f t="shared" ca="1" si="92"/>
        <v>1.2842691239072683</v>
      </c>
      <c r="K758" s="170">
        <f t="shared" ca="1" si="88"/>
        <v>1.6493471826215425</v>
      </c>
      <c r="L758" s="341">
        <f t="shared" ca="1" si="89"/>
        <v>0.80460774094102161</v>
      </c>
      <c r="M758" s="341">
        <f t="shared" ca="1" si="93"/>
        <v>-0.80460774094102161</v>
      </c>
      <c r="N758" s="170"/>
      <c r="O758" s="340"/>
      <c r="P758" s="3">
        <f t="shared" ca="1" si="94"/>
        <v>211064400</v>
      </c>
      <c r="Q758" s="3" t="e">
        <f t="shared" ca="1" si="95"/>
        <v>#N/A</v>
      </c>
      <c r="S758" s="99"/>
      <c r="T758" s="350"/>
      <c r="U758" s="350"/>
      <c r="V758" s="349"/>
      <c r="W758" s="313"/>
      <c r="X758" s="302"/>
      <c r="Y758" s="211"/>
      <c r="Z758" s="320"/>
      <c r="AA758" s="246"/>
      <c r="AB758" s="125"/>
      <c r="AC758" s="125"/>
      <c r="AD758" s="125"/>
      <c r="AE758" s="125"/>
      <c r="AF758" s="125"/>
      <c r="AG758" s="125"/>
      <c r="AH758" s="125"/>
      <c r="AJ758" s="125"/>
      <c r="AK758" s="125"/>
      <c r="AM758" s="246"/>
      <c r="AO758" s="246"/>
      <c r="AP758" s="211"/>
      <c r="AQ758" s="211"/>
      <c r="AR758" s="199"/>
      <c r="AT758" s="225"/>
      <c r="AU758" s="225"/>
      <c r="AV758" s="225"/>
      <c r="AW758" s="99"/>
      <c r="AX758" s="199"/>
      <c r="AY758" s="199"/>
      <c r="AZ758" s="37"/>
      <c r="BA758" s="123"/>
      <c r="BB758" s="211"/>
      <c r="BC758" s="211"/>
      <c r="BD758" s="216"/>
      <c r="BE758" s="216"/>
      <c r="BF758" s="101"/>
      <c r="BG758" s="101"/>
      <c r="BH758" s="99"/>
    </row>
    <row r="759" spans="1:60" x14ac:dyDescent="0.25">
      <c r="A759">
        <v>727</v>
      </c>
      <c r="B759" s="61">
        <f ca="1">OFFSET(InputPriceData!B$15,CalculationsAndCharts!$A759+$A$11,0,1,1)</f>
        <v>41416</v>
      </c>
      <c r="C759" s="3">
        <f ca="1">OFFSET(InputPriceData!G$15,CalculationsAndCharts!$A759+$A$11,IF($C$7,8,0),1,1)</f>
        <v>244031800</v>
      </c>
      <c r="D759" s="4">
        <f ca="1">OFFSET(InputPriceData!C$15,CalculationsAndCharts!$A759+$A$11,IF($C$7,8,0),1,1)</f>
        <v>157.52000000000001</v>
      </c>
      <c r="E759" s="4">
        <f ca="1">OFFSET(InputPriceData!D$15,CalculationsAndCharts!$A759+$A$11,IF($C$7,8,0),1,1)</f>
        <v>159.15</v>
      </c>
      <c r="F759" s="4">
        <f ca="1">OFFSET(InputPriceData!E$15,CalculationsAndCharts!$A759+$A$11,IF($C$7,8,0),1,1)</f>
        <v>155.47999999999999</v>
      </c>
      <c r="G759" s="4">
        <f ca="1">OFFSET(InputPriceData!F$15,CalculationsAndCharts!$A759+$A$11,IF($C$7,8,0),1,1)</f>
        <v>156.19</v>
      </c>
      <c r="H759" s="342">
        <f t="shared" ca="1" si="90"/>
        <v>154.57284091062843</v>
      </c>
      <c r="I759" s="342">
        <f t="shared" ca="1" si="91"/>
        <v>153.22487273406466</v>
      </c>
      <c r="J759" s="340">
        <f t="shared" ca="1" si="92"/>
        <v>1.3479681765637685</v>
      </c>
      <c r="K759" s="170">
        <f t="shared" ca="1" si="88"/>
        <v>1.8170182050286512</v>
      </c>
      <c r="L759" s="341">
        <f t="shared" ca="1" si="89"/>
        <v>0.79287406323446841</v>
      </c>
      <c r="M759" s="341">
        <f t="shared" ca="1" si="93"/>
        <v>-0.79287406323446841</v>
      </c>
      <c r="N759" s="170"/>
      <c r="O759" s="340"/>
      <c r="P759" s="3" t="e">
        <f t="shared" ca="1" si="94"/>
        <v>#N/A</v>
      </c>
      <c r="Q759" s="3">
        <f t="shared" ca="1" si="95"/>
        <v>244031800</v>
      </c>
      <c r="S759" s="99"/>
      <c r="T759" s="350"/>
      <c r="U759" s="350"/>
      <c r="V759" s="349"/>
      <c r="W759" s="313"/>
      <c r="X759" s="302"/>
      <c r="Y759" s="211"/>
      <c r="Z759" s="320"/>
      <c r="AA759" s="246"/>
      <c r="AB759" s="125"/>
      <c r="AC759" s="125"/>
      <c r="AD759" s="125"/>
      <c r="AE759" s="125"/>
      <c r="AF759" s="125"/>
      <c r="AG759" s="125"/>
      <c r="AH759" s="125"/>
      <c r="AJ759" s="125"/>
      <c r="AK759" s="125"/>
      <c r="AM759" s="246"/>
      <c r="AO759" s="246"/>
      <c r="AP759" s="211"/>
      <c r="AQ759" s="211"/>
      <c r="AR759" s="199"/>
      <c r="AT759" s="225"/>
      <c r="AU759" s="225"/>
      <c r="AV759" s="225"/>
      <c r="AW759" s="99"/>
      <c r="AX759" s="199"/>
      <c r="AY759" s="199"/>
      <c r="AZ759" s="37"/>
      <c r="BA759" s="123"/>
      <c r="BB759" s="211"/>
      <c r="BC759" s="211"/>
      <c r="BD759" s="216"/>
      <c r="BE759" s="216"/>
      <c r="BF759" s="101"/>
      <c r="BG759" s="101"/>
      <c r="BH759" s="99"/>
    </row>
    <row r="760" spans="1:60" x14ac:dyDescent="0.25">
      <c r="A760">
        <v>728</v>
      </c>
      <c r="B760" s="61">
        <f ca="1">OFFSET(InputPriceData!B$15,CalculationsAndCharts!$A760+$A$11,0,1,1)</f>
        <v>41415</v>
      </c>
      <c r="C760" s="3">
        <f ca="1">OFFSET(InputPriceData!G$15,CalculationsAndCharts!$A760+$A$11,IF($C$7,8,0),1,1)</f>
        <v>95804200</v>
      </c>
      <c r="D760" s="4">
        <f ca="1">OFFSET(InputPriceData!C$15,CalculationsAndCharts!$A760+$A$11,IF($C$7,8,0),1,1)</f>
        <v>157.28</v>
      </c>
      <c r="E760" s="4">
        <f ca="1">OFFSET(InputPriceData!D$15,CalculationsAndCharts!$A760+$A$11,IF($C$7,8,0),1,1)</f>
        <v>157.94999999999999</v>
      </c>
      <c r="F760" s="4">
        <f ca="1">OFFSET(InputPriceData!E$15,CalculationsAndCharts!$A760+$A$11,IF($C$7,8,0),1,1)</f>
        <v>156.72999999999999</v>
      </c>
      <c r="G760" s="4">
        <f ca="1">OFFSET(InputPriceData!F$15,CalculationsAndCharts!$A760+$A$11,IF($C$7,8,0),1,1)</f>
        <v>157.36000000000001</v>
      </c>
      <c r="H760" s="342">
        <f t="shared" ca="1" si="90"/>
        <v>154.34181818357536</v>
      </c>
      <c r="I760" s="342">
        <f t="shared" ca="1" si="91"/>
        <v>152.95531570988871</v>
      </c>
      <c r="J760" s="340">
        <f t="shared" ca="1" si="92"/>
        <v>1.3865024736866289</v>
      </c>
      <c r="K760" s="170">
        <f t="shared" ca="1" si="88"/>
        <v>1.9223891095391412</v>
      </c>
      <c r="L760" s="341">
        <f t="shared" ca="1" si="89"/>
        <v>0.77829823660910602</v>
      </c>
      <c r="M760" s="341">
        <f t="shared" ca="1" si="93"/>
        <v>-0.77829823660910602</v>
      </c>
      <c r="N760" s="170"/>
      <c r="O760" s="340"/>
      <c r="P760" s="3">
        <f t="shared" ca="1" si="94"/>
        <v>95804200</v>
      </c>
      <c r="Q760" s="3" t="e">
        <f t="shared" ca="1" si="95"/>
        <v>#N/A</v>
      </c>
      <c r="S760" s="99"/>
      <c r="T760" s="350"/>
      <c r="U760" s="350"/>
      <c r="V760" s="349"/>
      <c r="W760" s="313"/>
      <c r="X760" s="302"/>
      <c r="Y760" s="211"/>
      <c r="Z760" s="320"/>
      <c r="AA760" s="246"/>
      <c r="AB760" s="125"/>
      <c r="AC760" s="125"/>
      <c r="AD760" s="125"/>
      <c r="AE760" s="125"/>
      <c r="AF760" s="125"/>
      <c r="AG760" s="125"/>
      <c r="AH760" s="125"/>
      <c r="AJ760" s="125"/>
      <c r="AK760" s="125"/>
      <c r="AM760" s="246"/>
      <c r="AO760" s="246"/>
      <c r="AP760" s="211"/>
      <c r="AQ760" s="211"/>
      <c r="AR760" s="199"/>
      <c r="AT760" s="225"/>
      <c r="AU760" s="225"/>
      <c r="AV760" s="225"/>
      <c r="AW760" s="99"/>
      <c r="AX760" s="199"/>
      <c r="AY760" s="199"/>
      <c r="AZ760" s="37"/>
      <c r="BA760" s="123"/>
      <c r="BB760" s="211"/>
      <c r="BC760" s="211"/>
      <c r="BD760" s="216"/>
      <c r="BE760" s="216"/>
      <c r="BF760" s="101"/>
      <c r="BG760" s="101"/>
      <c r="BH760" s="99"/>
    </row>
    <row r="761" spans="1:60" x14ac:dyDescent="0.25">
      <c r="A761">
        <v>729</v>
      </c>
      <c r="B761" s="61">
        <f ca="1">OFFSET(InputPriceData!B$15,CalculationsAndCharts!$A761+$A$11,0,1,1)</f>
        <v>41414</v>
      </c>
      <c r="C761" s="3">
        <f ca="1">OFFSET(InputPriceData!G$15,CalculationsAndCharts!$A761+$A$11,IF($C$7,8,0),1,1)</f>
        <v>85071200</v>
      </c>
      <c r="D761" s="4">
        <f ca="1">OFFSET(InputPriceData!C$15,CalculationsAndCharts!$A761+$A$11,IF($C$7,8,0),1,1)</f>
        <v>156.99</v>
      </c>
      <c r="E761" s="4">
        <f ca="1">OFFSET(InputPriceData!D$15,CalculationsAndCharts!$A761+$A$11,IF($C$7,8,0),1,1)</f>
        <v>157.75</v>
      </c>
      <c r="F761" s="4">
        <f ca="1">OFFSET(InputPriceData!E$15,CalculationsAndCharts!$A761+$A$11,IF($C$7,8,0),1,1)</f>
        <v>156.83000000000001</v>
      </c>
      <c r="G761" s="4">
        <f ca="1">OFFSET(InputPriceData!F$15,CalculationsAndCharts!$A761+$A$11,IF($C$7,8,0),1,1)</f>
        <v>157.13</v>
      </c>
      <c r="H761" s="342">
        <f t="shared" ca="1" si="90"/>
        <v>153.91064935265757</v>
      </c>
      <c r="I761" s="342">
        <f t="shared" ca="1" si="91"/>
        <v>152.55488986533314</v>
      </c>
      <c r="J761" s="340">
        <f t="shared" ca="1" si="92"/>
        <v>1.3557594873243946</v>
      </c>
      <c r="K761" s="170">
        <f t="shared" ca="1" si="88"/>
        <v>1.8380837874701053</v>
      </c>
      <c r="L761" s="341">
        <f t="shared" ca="1" si="89"/>
        <v>0.76142139905897388</v>
      </c>
      <c r="M761" s="341">
        <f t="shared" ca="1" si="93"/>
        <v>-0.76142139905897388</v>
      </c>
      <c r="N761" s="170"/>
      <c r="O761" s="340"/>
      <c r="P761" s="3">
        <f t="shared" ca="1" si="94"/>
        <v>85071200</v>
      </c>
      <c r="Q761" s="3" t="e">
        <f t="shared" ca="1" si="95"/>
        <v>#N/A</v>
      </c>
      <c r="S761" s="99"/>
      <c r="T761" s="350"/>
      <c r="U761" s="350"/>
      <c r="V761" s="349"/>
      <c r="W761" s="313"/>
      <c r="X761" s="302"/>
      <c r="Y761" s="211"/>
      <c r="Z761" s="320"/>
      <c r="AA761" s="246"/>
      <c r="AB761" s="125"/>
      <c r="AC761" s="125"/>
      <c r="AD761" s="125"/>
      <c r="AE761" s="125"/>
      <c r="AF761" s="125"/>
      <c r="AG761" s="125"/>
      <c r="AH761" s="125"/>
      <c r="AJ761" s="125"/>
      <c r="AK761" s="125"/>
      <c r="AM761" s="246"/>
      <c r="AO761" s="246"/>
      <c r="AP761" s="211"/>
      <c r="AQ761" s="211"/>
      <c r="AR761" s="199"/>
      <c r="AT761" s="225"/>
      <c r="AU761" s="225"/>
      <c r="AV761" s="225"/>
      <c r="AW761" s="99"/>
      <c r="AX761" s="199"/>
      <c r="AY761" s="199"/>
      <c r="AZ761" s="37"/>
      <c r="BA761" s="123"/>
      <c r="BB761" s="211"/>
      <c r="BC761" s="211"/>
      <c r="BD761" s="216"/>
      <c r="BE761" s="216"/>
      <c r="BF761" s="101"/>
      <c r="BG761" s="101"/>
      <c r="BH761" s="99"/>
    </row>
    <row r="762" spans="1:60" x14ac:dyDescent="0.25">
      <c r="A762">
        <v>730</v>
      </c>
      <c r="B762" s="61">
        <f ca="1">OFFSET(InputPriceData!B$15,CalculationsAndCharts!$A762+$A$11,0,1,1)</f>
        <v>41411</v>
      </c>
      <c r="C762" s="3">
        <f ca="1">OFFSET(InputPriceData!G$15,CalculationsAndCharts!$A762+$A$11,IF($C$7,8,0),1,1)</f>
        <v>129801000</v>
      </c>
      <c r="D762" s="4">
        <f ca="1">OFFSET(InputPriceData!C$15,CalculationsAndCharts!$A762+$A$11,IF($C$7,8,0),1,1)</f>
        <v>156.21</v>
      </c>
      <c r="E762" s="4">
        <f ca="1">OFFSET(InputPriceData!D$15,CalculationsAndCharts!$A762+$A$11,IF($C$7,8,0),1,1)</f>
        <v>157.24</v>
      </c>
      <c r="F762" s="4">
        <f ca="1">OFFSET(InputPriceData!E$15,CalculationsAndCharts!$A762+$A$11,IF($C$7,8,0),1,1)</f>
        <v>156</v>
      </c>
      <c r="G762" s="4">
        <f ca="1">OFFSET(InputPriceData!F$15,CalculationsAndCharts!$A762+$A$11,IF($C$7,8,0),1,1)</f>
        <v>157.13999999999999</v>
      </c>
      <c r="H762" s="342">
        <f t="shared" ca="1" si="90"/>
        <v>153.45074211732293</v>
      </c>
      <c r="I762" s="342">
        <f t="shared" ca="1" si="91"/>
        <v>152.1389707621816</v>
      </c>
      <c r="J762" s="340">
        <f t="shared" ca="1" si="92"/>
        <v>1.3117713551412922</v>
      </c>
      <c r="K762" s="170">
        <f t="shared" ca="1" si="88"/>
        <v>1.720744088169222</v>
      </c>
      <c r="L762" s="341">
        <f t="shared" ca="1" si="89"/>
        <v>0.74397790255011442</v>
      </c>
      <c r="M762" s="341">
        <f t="shared" ca="1" si="93"/>
        <v>-0.74397790255011442</v>
      </c>
      <c r="N762" s="170"/>
      <c r="O762" s="340"/>
      <c r="P762" s="3">
        <f t="shared" ca="1" si="94"/>
        <v>129801000</v>
      </c>
      <c r="Q762" s="3" t="e">
        <f t="shared" ca="1" si="95"/>
        <v>#N/A</v>
      </c>
      <c r="S762" s="99"/>
      <c r="T762" s="350"/>
      <c r="U762" s="350"/>
      <c r="V762" s="349"/>
      <c r="W762" s="313"/>
      <c r="X762" s="302"/>
      <c r="Y762" s="211"/>
      <c r="Z762" s="320"/>
      <c r="AA762" s="246"/>
      <c r="AB762" s="125"/>
      <c r="AC762" s="125"/>
      <c r="AD762" s="125"/>
      <c r="AE762" s="125"/>
      <c r="AF762" s="125"/>
      <c r="AG762" s="125"/>
      <c r="AH762" s="125"/>
      <c r="AJ762" s="125"/>
      <c r="AK762" s="125"/>
      <c r="AM762" s="246"/>
      <c r="AO762" s="246"/>
      <c r="AP762" s="211"/>
      <c r="AQ762" s="211"/>
      <c r="AR762" s="199"/>
      <c r="AT762" s="225"/>
      <c r="AU762" s="225"/>
      <c r="AV762" s="225"/>
      <c r="AW762" s="99"/>
      <c r="AX762" s="199"/>
      <c r="AY762" s="199"/>
      <c r="AZ762" s="37"/>
      <c r="BA762" s="123"/>
      <c r="BB762" s="211"/>
      <c r="BC762" s="211"/>
      <c r="BD762" s="216"/>
      <c r="BE762" s="216"/>
      <c r="BF762" s="101"/>
      <c r="BG762" s="101"/>
      <c r="BH762" s="99"/>
    </row>
    <row r="763" spans="1:60" x14ac:dyDescent="0.25">
      <c r="A763">
        <v>731</v>
      </c>
      <c r="B763" s="61">
        <f ca="1">OFFSET(InputPriceData!B$15,CalculationsAndCharts!$A763+$A$11,0,1,1)</f>
        <v>41410</v>
      </c>
      <c r="C763" s="3">
        <f ca="1">OFFSET(InputPriceData!G$15,CalculationsAndCharts!$A763+$A$11,IF($C$7,8,0),1,1)</f>
        <v>109913600</v>
      </c>
      <c r="D763" s="4">
        <f ca="1">OFFSET(InputPriceData!C$15,CalculationsAndCharts!$A763+$A$11,IF($C$7,8,0),1,1)</f>
        <v>156.05000000000001</v>
      </c>
      <c r="E763" s="4">
        <f ca="1">OFFSET(InputPriceData!D$15,CalculationsAndCharts!$A763+$A$11,IF($C$7,8,0),1,1)</f>
        <v>156.6</v>
      </c>
      <c r="F763" s="4">
        <f ca="1">OFFSET(InputPriceData!E$15,CalculationsAndCharts!$A763+$A$11,IF($C$7,8,0),1,1)</f>
        <v>155.4</v>
      </c>
      <c r="G763" s="4">
        <f ca="1">OFFSET(InputPriceData!F$15,CalculationsAndCharts!$A763+$A$11,IF($C$7,8,0),1,1)</f>
        <v>155.63999999999999</v>
      </c>
      <c r="H763" s="342">
        <f t="shared" ca="1" si="90"/>
        <v>152.9237052769405</v>
      </c>
      <c r="I763" s="342">
        <f t="shared" ca="1" si="91"/>
        <v>151.68433174056176</v>
      </c>
      <c r="J763" s="340">
        <f t="shared" ca="1" si="92"/>
        <v>1.2393735363787064</v>
      </c>
      <c r="K763" s="170">
        <f t="shared" ca="1" si="88"/>
        <v>1.5360467626758607</v>
      </c>
      <c r="L763" s="341">
        <f t="shared" ca="1" si="89"/>
        <v>0.72655523754182705</v>
      </c>
      <c r="M763" s="341">
        <f t="shared" ca="1" si="93"/>
        <v>-0.72655523754182705</v>
      </c>
      <c r="N763" s="170"/>
      <c r="O763" s="340"/>
      <c r="P763" s="3" t="e">
        <f t="shared" ca="1" si="94"/>
        <v>#N/A</v>
      </c>
      <c r="Q763" s="3">
        <f t="shared" ca="1" si="95"/>
        <v>109913600</v>
      </c>
      <c r="S763" s="99"/>
      <c r="T763" s="350"/>
      <c r="U763" s="350"/>
      <c r="V763" s="349"/>
      <c r="W763" s="313"/>
      <c r="X763" s="302"/>
      <c r="Y763" s="211"/>
      <c r="Z763" s="320"/>
      <c r="AA763" s="246"/>
      <c r="AB763" s="125"/>
      <c r="AC763" s="125"/>
      <c r="AD763" s="125"/>
      <c r="AE763" s="125"/>
      <c r="AF763" s="125"/>
      <c r="AG763" s="125"/>
      <c r="AH763" s="125"/>
      <c r="AJ763" s="125"/>
      <c r="AK763" s="125"/>
      <c r="AM763" s="246"/>
      <c r="AO763" s="246"/>
      <c r="AP763" s="211"/>
      <c r="AQ763" s="211"/>
      <c r="AR763" s="199"/>
      <c r="AT763" s="225"/>
      <c r="AU763" s="225"/>
      <c r="AV763" s="225"/>
      <c r="AW763" s="99"/>
      <c r="AX763" s="199"/>
      <c r="AY763" s="199"/>
      <c r="AZ763" s="37"/>
      <c r="BA763" s="123"/>
      <c r="BB763" s="211"/>
      <c r="BC763" s="211"/>
      <c r="BD763" s="216"/>
      <c r="BE763" s="216"/>
      <c r="BF763" s="101"/>
      <c r="BG763" s="101"/>
      <c r="BH763" s="99"/>
    </row>
    <row r="764" spans="1:60" x14ac:dyDescent="0.25">
      <c r="A764">
        <v>732</v>
      </c>
      <c r="B764" s="61">
        <f ca="1">OFFSET(InputPriceData!B$15,CalculationsAndCharts!$A764+$A$11,0,1,1)</f>
        <v>41409</v>
      </c>
      <c r="C764" s="3">
        <f ca="1">OFFSET(InputPriceData!G$15,CalculationsAndCharts!$A764+$A$11,IF($C$7,8,0),1,1)</f>
        <v>120718500</v>
      </c>
      <c r="D764" s="4">
        <f ca="1">OFFSET(InputPriceData!C$15,CalculationsAndCharts!$A764+$A$11,IF($C$7,8,0),1,1)</f>
        <v>155.28</v>
      </c>
      <c r="E764" s="4">
        <f ca="1">OFFSET(InputPriceData!D$15,CalculationsAndCharts!$A764+$A$11,IF($C$7,8,0),1,1)</f>
        <v>156.68</v>
      </c>
      <c r="F764" s="4">
        <f ca="1">OFFSET(InputPriceData!E$15,CalculationsAndCharts!$A764+$A$11,IF($C$7,8,0),1,1)</f>
        <v>155.22999999999999</v>
      </c>
      <c r="G764" s="4">
        <f ca="1">OFFSET(InputPriceData!F$15,CalculationsAndCharts!$A764+$A$11,IF($C$7,8,0),1,1)</f>
        <v>156.37</v>
      </c>
      <c r="H764" s="342">
        <f t="shared" ca="1" si="90"/>
        <v>152.5356631736463</v>
      </c>
      <c r="I764" s="342">
        <f t="shared" ca="1" si="91"/>
        <v>151.32472553515828</v>
      </c>
      <c r="J764" s="340">
        <f t="shared" ca="1" si="92"/>
        <v>1.2109376384879664</v>
      </c>
      <c r="K764" s="170">
        <f t="shared" ca="1" si="88"/>
        <v>1.4663699643068129</v>
      </c>
      <c r="L764" s="341">
        <f t="shared" ca="1" si="89"/>
        <v>0.71035425891200987</v>
      </c>
      <c r="M764" s="341">
        <f t="shared" ca="1" si="93"/>
        <v>-0.71035425891200987</v>
      </c>
      <c r="N764" s="170"/>
      <c r="O764" s="340"/>
      <c r="P764" s="3">
        <f t="shared" ca="1" si="94"/>
        <v>120718500</v>
      </c>
      <c r="Q764" s="3" t="e">
        <f t="shared" ca="1" si="95"/>
        <v>#N/A</v>
      </c>
      <c r="S764" s="99"/>
      <c r="T764" s="350"/>
      <c r="U764" s="350"/>
      <c r="V764" s="349"/>
      <c r="W764" s="313"/>
      <c r="X764" s="302"/>
      <c r="Y764" s="211"/>
      <c r="Z764" s="320"/>
      <c r="AA764" s="246"/>
      <c r="AB764" s="125"/>
      <c r="AC764" s="125"/>
      <c r="AD764" s="125"/>
      <c r="AE764" s="125"/>
      <c r="AF764" s="125"/>
      <c r="AG764" s="125"/>
      <c r="AH764" s="125"/>
      <c r="AJ764" s="125"/>
      <c r="AK764" s="125"/>
      <c r="AM764" s="246"/>
      <c r="AO764" s="246"/>
      <c r="AP764" s="211"/>
      <c r="AQ764" s="211"/>
      <c r="AR764" s="199"/>
      <c r="AT764" s="225"/>
      <c r="AU764" s="225"/>
      <c r="AV764" s="225"/>
      <c r="AW764" s="99"/>
      <c r="AX764" s="199"/>
      <c r="AY764" s="199"/>
      <c r="AZ764" s="37"/>
      <c r="BA764" s="123"/>
      <c r="BB764" s="211"/>
      <c r="BC764" s="211"/>
      <c r="BD764" s="216"/>
      <c r="BE764" s="216"/>
      <c r="BF764" s="101"/>
      <c r="BG764" s="101"/>
      <c r="BH764" s="99"/>
    </row>
    <row r="765" spans="1:60" x14ac:dyDescent="0.25">
      <c r="A765">
        <v>733</v>
      </c>
      <c r="B765" s="61">
        <f ca="1">OFFSET(InputPriceData!B$15,CalculationsAndCharts!$A765+$A$11,0,1,1)</f>
        <v>41408</v>
      </c>
      <c r="C765" s="3">
        <f ca="1">OFFSET(InputPriceData!G$15,CalculationsAndCharts!$A765+$A$11,IF($C$7,8,0),1,1)</f>
        <v>119000900</v>
      </c>
      <c r="D765" s="4">
        <f ca="1">OFFSET(InputPriceData!C$15,CalculationsAndCharts!$A765+$A$11,IF($C$7,8,0),1,1)</f>
        <v>154.07</v>
      </c>
      <c r="E765" s="4">
        <f ca="1">OFFSET(InputPriceData!D$15,CalculationsAndCharts!$A765+$A$11,IF($C$7,8,0),1,1)</f>
        <v>155.65</v>
      </c>
      <c r="F765" s="4">
        <f ca="1">OFFSET(InputPriceData!E$15,CalculationsAndCharts!$A765+$A$11,IF($C$7,8,0),1,1)</f>
        <v>154.07</v>
      </c>
      <c r="G765" s="4">
        <f ca="1">OFFSET(InputPriceData!F$15,CalculationsAndCharts!$A765+$A$11,IF($C$7,8,0),1,1)</f>
        <v>155.53</v>
      </c>
      <c r="H765" s="342">
        <f t="shared" ca="1" si="90"/>
        <v>151.98790076988149</v>
      </c>
      <c r="I765" s="342">
        <f t="shared" ca="1" si="91"/>
        <v>150.86606422017266</v>
      </c>
      <c r="J765" s="340">
        <f t="shared" ca="1" si="92"/>
        <v>1.1218365497087577</v>
      </c>
      <c r="K765" s="170">
        <f t="shared" ca="1" si="88"/>
        <v>1.2585172442624499</v>
      </c>
      <c r="L765" s="341">
        <f t="shared" ca="1" si="89"/>
        <v>0.69376589416051226</v>
      </c>
      <c r="M765" s="341">
        <f t="shared" ca="1" si="93"/>
        <v>-0.69376589416051226</v>
      </c>
      <c r="N765" s="170"/>
      <c r="O765" s="340"/>
      <c r="P765" s="3">
        <f t="shared" ca="1" si="94"/>
        <v>119000900</v>
      </c>
      <c r="Q765" s="3" t="e">
        <f t="shared" ca="1" si="95"/>
        <v>#N/A</v>
      </c>
      <c r="S765" s="99"/>
      <c r="T765" s="350"/>
      <c r="U765" s="350"/>
      <c r="V765" s="349"/>
      <c r="W765" s="313"/>
      <c r="X765" s="302"/>
      <c r="Y765" s="211"/>
      <c r="Z765" s="320"/>
      <c r="AA765" s="246"/>
      <c r="AB765" s="125"/>
      <c r="AC765" s="125"/>
      <c r="AD765" s="125"/>
      <c r="AE765" s="125"/>
      <c r="AF765" s="125"/>
      <c r="AG765" s="125"/>
      <c r="AH765" s="125"/>
      <c r="AJ765" s="125"/>
      <c r="AK765" s="125"/>
      <c r="AM765" s="246"/>
      <c r="AO765" s="246"/>
      <c r="AP765" s="211"/>
      <c r="AQ765" s="211"/>
      <c r="AR765" s="199"/>
      <c r="AT765" s="225"/>
      <c r="AU765" s="225"/>
      <c r="AV765" s="225"/>
      <c r="AW765" s="99"/>
      <c r="AX765" s="199"/>
      <c r="AY765" s="199"/>
      <c r="AZ765" s="37"/>
      <c r="BA765" s="123"/>
      <c r="BB765" s="211"/>
      <c r="BC765" s="211"/>
      <c r="BD765" s="216"/>
      <c r="BE765" s="216"/>
      <c r="BF765" s="101"/>
      <c r="BG765" s="101"/>
      <c r="BH765" s="99"/>
    </row>
    <row r="766" spans="1:60" x14ac:dyDescent="0.25">
      <c r="A766">
        <v>734</v>
      </c>
      <c r="B766" s="61">
        <f ca="1">OFFSET(InputPriceData!B$15,CalculationsAndCharts!$A766+$A$11,0,1,1)</f>
        <v>41407</v>
      </c>
      <c r="C766" s="3">
        <f ca="1">OFFSET(InputPriceData!G$15,CalculationsAndCharts!$A766+$A$11,IF($C$7,8,0),1,1)</f>
        <v>81843200</v>
      </c>
      <c r="D766" s="4">
        <f ca="1">OFFSET(InputPriceData!C$15,CalculationsAndCharts!$A766+$A$11,IF($C$7,8,0),1,1)</f>
        <v>153.62</v>
      </c>
      <c r="E766" s="4">
        <f ca="1">OFFSET(InputPriceData!D$15,CalculationsAndCharts!$A766+$A$11,IF($C$7,8,0),1,1)</f>
        <v>154.19999999999999</v>
      </c>
      <c r="F766" s="4">
        <f ca="1">OFFSET(InputPriceData!E$15,CalculationsAndCharts!$A766+$A$11,IF($C$7,8,0),1,1)</f>
        <v>153.27000000000001</v>
      </c>
      <c r="G766" s="4">
        <f ca="1">OFFSET(InputPriceData!F$15,CalculationsAndCharts!$A766+$A$11,IF($C$7,8,0),1,1)</f>
        <v>153.94</v>
      </c>
      <c r="H766" s="342">
        <f t="shared" ca="1" si="90"/>
        <v>151.48188659415027</v>
      </c>
      <c r="I766" s="342">
        <f t="shared" ca="1" si="91"/>
        <v>150.44207005837018</v>
      </c>
      <c r="J766" s="340">
        <f t="shared" ca="1" si="92"/>
        <v>1.0398165357800204</v>
      </c>
      <c r="K766" s="170">
        <f t="shared" ca="1" si="88"/>
        <v>1.0812184280815624</v>
      </c>
      <c r="L766" s="341">
        <f t="shared" ca="1" si="89"/>
        <v>0.67874209883731196</v>
      </c>
      <c r="M766" s="341">
        <f t="shared" ca="1" si="93"/>
        <v>-0.67874209883731196</v>
      </c>
      <c r="N766" s="170"/>
      <c r="O766" s="340"/>
      <c r="P766" s="3">
        <f t="shared" ca="1" si="94"/>
        <v>81843200</v>
      </c>
      <c r="Q766" s="3" t="e">
        <f t="shared" ca="1" si="95"/>
        <v>#N/A</v>
      </c>
      <c r="S766" s="99"/>
      <c r="T766" s="350"/>
      <c r="U766" s="350"/>
      <c r="V766" s="349"/>
      <c r="W766" s="313"/>
      <c r="X766" s="302"/>
      <c r="Y766" s="211"/>
      <c r="Z766" s="320"/>
      <c r="AA766" s="246"/>
      <c r="AB766" s="125"/>
      <c r="AC766" s="125"/>
      <c r="AD766" s="125"/>
      <c r="AE766" s="125"/>
      <c r="AF766" s="125"/>
      <c r="AG766" s="125"/>
      <c r="AH766" s="125"/>
      <c r="AJ766" s="125"/>
      <c r="AK766" s="125"/>
      <c r="AM766" s="246"/>
      <c r="AO766" s="246"/>
      <c r="AP766" s="211"/>
      <c r="AQ766" s="211"/>
      <c r="AR766" s="199"/>
      <c r="AT766" s="225"/>
      <c r="AU766" s="225"/>
      <c r="AV766" s="225"/>
      <c r="AW766" s="99"/>
      <c r="AX766" s="199"/>
      <c r="AY766" s="199"/>
      <c r="AZ766" s="37"/>
      <c r="BA766" s="123"/>
      <c r="BB766" s="211"/>
      <c r="BC766" s="211"/>
      <c r="BD766" s="216"/>
      <c r="BE766" s="216"/>
      <c r="BF766" s="101"/>
      <c r="BG766" s="101"/>
      <c r="BH766" s="99"/>
    </row>
    <row r="767" spans="1:60" x14ac:dyDescent="0.25">
      <c r="A767">
        <v>735</v>
      </c>
      <c r="B767" s="61">
        <f ca="1">OFFSET(InputPriceData!B$15,CalculationsAndCharts!$A767+$A$11,0,1,1)</f>
        <v>41404</v>
      </c>
      <c r="C767" s="3">
        <f ca="1">OFFSET(InputPriceData!G$15,CalculationsAndCharts!$A767+$A$11,IF($C$7,8,0),1,1)</f>
        <v>103203000</v>
      </c>
      <c r="D767" s="4">
        <f ca="1">OFFSET(InputPriceData!C$15,CalculationsAndCharts!$A767+$A$11,IF($C$7,8,0),1,1)</f>
        <v>153.43</v>
      </c>
      <c r="E767" s="4">
        <f ca="1">OFFSET(InputPriceData!D$15,CalculationsAndCharts!$A767+$A$11,IF($C$7,8,0),1,1)</f>
        <v>153.94999999999999</v>
      </c>
      <c r="F767" s="4">
        <f ca="1">OFFSET(InputPriceData!E$15,CalculationsAndCharts!$A767+$A$11,IF($C$7,8,0),1,1)</f>
        <v>152.97</v>
      </c>
      <c r="G767" s="4">
        <f ca="1">OFFSET(InputPriceData!F$15,CalculationsAndCharts!$A767+$A$11,IF($C$7,8,0),1,1)</f>
        <v>153.82</v>
      </c>
      <c r="H767" s="342">
        <f t="shared" ca="1" si="90"/>
        <v>151.13072753617172</v>
      </c>
      <c r="I767" s="342">
        <f t="shared" ca="1" si="91"/>
        <v>150.12407642731293</v>
      </c>
      <c r="J767" s="340">
        <f t="shared" ca="1" si="92"/>
        <v>1.0066511088587373</v>
      </c>
      <c r="K767" s="170">
        <f t="shared" ca="1" si="88"/>
        <v>1.0133464549665254</v>
      </c>
      <c r="L767" s="341">
        <f t="shared" ca="1" si="89"/>
        <v>0.66563027405335884</v>
      </c>
      <c r="M767" s="341">
        <f t="shared" ca="1" si="93"/>
        <v>-0.66563027405335884</v>
      </c>
      <c r="N767" s="170"/>
      <c r="O767" s="340"/>
      <c r="P767" s="3">
        <f t="shared" ca="1" si="94"/>
        <v>103203000</v>
      </c>
      <c r="Q767" s="3" t="e">
        <f t="shared" ca="1" si="95"/>
        <v>#N/A</v>
      </c>
      <c r="S767" s="99"/>
      <c r="T767" s="350"/>
      <c r="U767" s="350"/>
      <c r="V767" s="349"/>
      <c r="W767" s="313"/>
      <c r="X767" s="302"/>
      <c r="Y767" s="211"/>
      <c r="Z767" s="320"/>
      <c r="AA767" s="246"/>
      <c r="AB767" s="125"/>
      <c r="AC767" s="125"/>
      <c r="AD767" s="125"/>
      <c r="AE767" s="125"/>
      <c r="AF767" s="125"/>
      <c r="AG767" s="125"/>
      <c r="AH767" s="125"/>
      <c r="AJ767" s="125"/>
      <c r="AK767" s="125"/>
      <c r="AM767" s="246"/>
      <c r="AO767" s="246"/>
      <c r="AP767" s="211"/>
      <c r="AQ767" s="211"/>
      <c r="AR767" s="199"/>
      <c r="AT767" s="225"/>
      <c r="AU767" s="225"/>
      <c r="AV767" s="225"/>
      <c r="AW767" s="99"/>
      <c r="AX767" s="199"/>
      <c r="AY767" s="199"/>
      <c r="AZ767" s="37"/>
      <c r="BA767" s="123"/>
      <c r="BB767" s="211"/>
      <c r="BC767" s="211"/>
      <c r="BD767" s="216"/>
      <c r="BE767" s="216"/>
      <c r="BF767" s="101"/>
      <c r="BG767" s="101"/>
      <c r="BH767" s="99"/>
    </row>
    <row r="768" spans="1:60" x14ac:dyDescent="0.25">
      <c r="A768">
        <v>736</v>
      </c>
      <c r="B768" s="61">
        <f ca="1">OFFSET(InputPriceData!B$15,CalculationsAndCharts!$A768+$A$11,0,1,1)</f>
        <v>41403</v>
      </c>
      <c r="C768" s="3">
        <f ca="1">OFFSET(InputPriceData!G$15,CalculationsAndCharts!$A768+$A$11,IF($C$7,8,0),1,1)</f>
        <v>106738600</v>
      </c>
      <c r="D768" s="4">
        <f ca="1">OFFSET(InputPriceData!C$15,CalculationsAndCharts!$A768+$A$11,IF($C$7,8,0),1,1)</f>
        <v>153.69</v>
      </c>
      <c r="E768" s="4">
        <f ca="1">OFFSET(InputPriceData!D$15,CalculationsAndCharts!$A768+$A$11,IF($C$7,8,0),1,1)</f>
        <v>154.09</v>
      </c>
      <c r="F768" s="4">
        <f ca="1">OFFSET(InputPriceData!E$15,CalculationsAndCharts!$A768+$A$11,IF($C$7,8,0),1,1)</f>
        <v>152.94</v>
      </c>
      <c r="G768" s="4">
        <f ca="1">OFFSET(InputPriceData!F$15,CalculationsAndCharts!$A768+$A$11,IF($C$7,8,0),1,1)</f>
        <v>153.32</v>
      </c>
      <c r="H768" s="342">
        <f t="shared" ca="1" si="90"/>
        <v>150.74654575562482</v>
      </c>
      <c r="I768" s="342">
        <f t="shared" ca="1" si="91"/>
        <v>149.78808337525047</v>
      </c>
      <c r="J768" s="340">
        <f t="shared" ca="1" si="92"/>
        <v>0.95846238037429776</v>
      </c>
      <c r="K768" s="170">
        <f t="shared" ca="1" si="88"/>
        <v>0.91865013459276501</v>
      </c>
      <c r="L768" s="341">
        <f t="shared" ca="1" si="89"/>
        <v>0.65324527420515277</v>
      </c>
      <c r="M768" s="341">
        <f t="shared" ca="1" si="93"/>
        <v>-0.65324527420515277</v>
      </c>
      <c r="N768" s="170"/>
      <c r="O768" s="340"/>
      <c r="P768" s="3" t="e">
        <f t="shared" ca="1" si="94"/>
        <v>#N/A</v>
      </c>
      <c r="Q768" s="3">
        <f t="shared" ca="1" si="95"/>
        <v>106738600</v>
      </c>
      <c r="S768" s="99"/>
      <c r="T768" s="350"/>
      <c r="U768" s="350"/>
      <c r="V768" s="349"/>
      <c r="W768" s="313"/>
      <c r="X768" s="302"/>
      <c r="Y768" s="211"/>
      <c r="Z768" s="320"/>
      <c r="AA768" s="246"/>
      <c r="AB768" s="125"/>
      <c r="AC768" s="125"/>
      <c r="AD768" s="125"/>
      <c r="AE768" s="125"/>
      <c r="AF768" s="125"/>
      <c r="AG768" s="125"/>
      <c r="AH768" s="125"/>
      <c r="AJ768" s="125"/>
      <c r="AK768" s="125"/>
      <c r="AM768" s="246"/>
      <c r="AO768" s="246"/>
      <c r="AP768" s="211"/>
      <c r="AQ768" s="211"/>
      <c r="AR768" s="199"/>
      <c r="AT768" s="225"/>
      <c r="AU768" s="225"/>
      <c r="AV768" s="225"/>
      <c r="AW768" s="99"/>
      <c r="AX768" s="199"/>
      <c r="AY768" s="199"/>
      <c r="AZ768" s="37"/>
      <c r="BA768" s="123"/>
      <c r="BB768" s="211"/>
      <c r="BC768" s="211"/>
      <c r="BD768" s="216"/>
      <c r="BE768" s="216"/>
      <c r="BF768" s="101"/>
      <c r="BG768" s="101"/>
      <c r="BH768" s="99"/>
    </row>
    <row r="769" spans="1:60" x14ac:dyDescent="0.25">
      <c r="A769">
        <v>737</v>
      </c>
      <c r="B769" s="61">
        <f ca="1">OFFSET(InputPriceData!B$15,CalculationsAndCharts!$A769+$A$11,0,1,1)</f>
        <v>41402</v>
      </c>
      <c r="C769" s="3">
        <f ca="1">OFFSET(InputPriceData!G$15,CalculationsAndCharts!$A769+$A$11,IF($C$7,8,0),1,1)</f>
        <v>97419200</v>
      </c>
      <c r="D769" s="4">
        <f ca="1">OFFSET(InputPriceData!C$15,CalculationsAndCharts!$A769+$A$11,IF($C$7,8,0),1,1)</f>
        <v>152.88999999999999</v>
      </c>
      <c r="E769" s="4">
        <f ca="1">OFFSET(InputPriceData!D$15,CalculationsAndCharts!$A769+$A$11,IF($C$7,8,0),1,1)</f>
        <v>153.80000000000001</v>
      </c>
      <c r="F769" s="4">
        <f ca="1">OFFSET(InputPriceData!E$15,CalculationsAndCharts!$A769+$A$11,IF($C$7,8,0),1,1)</f>
        <v>152.80000000000001</v>
      </c>
      <c r="G769" s="4">
        <f ca="1">OFFSET(InputPriceData!F$15,CalculationsAndCharts!$A769+$A$11,IF($C$7,8,0),1,1)</f>
        <v>153.75</v>
      </c>
      <c r="H769" s="342">
        <f t="shared" ca="1" si="90"/>
        <v>150.3789094349998</v>
      </c>
      <c r="I769" s="342">
        <f t="shared" ca="1" si="91"/>
        <v>149.46700004572779</v>
      </c>
      <c r="J769" s="340">
        <f t="shared" ca="1" si="92"/>
        <v>0.91190938927195331</v>
      </c>
      <c r="K769" s="170">
        <f t="shared" ca="1" si="88"/>
        <v>0.83157873424234685</v>
      </c>
      <c r="L769" s="341">
        <f t="shared" ca="1" si="89"/>
        <v>0.6422957449503397</v>
      </c>
      <c r="M769" s="341">
        <f t="shared" ca="1" si="93"/>
        <v>-0.6422957449503397</v>
      </c>
      <c r="N769" s="170"/>
      <c r="O769" s="340"/>
      <c r="P769" s="3">
        <f t="shared" ca="1" si="94"/>
        <v>97419200</v>
      </c>
      <c r="Q769" s="3" t="e">
        <f t="shared" ca="1" si="95"/>
        <v>#N/A</v>
      </c>
      <c r="S769" s="99"/>
      <c r="T769" s="350"/>
      <c r="U769" s="350"/>
      <c r="V769" s="349"/>
      <c r="W769" s="313"/>
      <c r="X769" s="302"/>
      <c r="Y769" s="211"/>
      <c r="Z769" s="320"/>
      <c r="AA769" s="246"/>
      <c r="AB769" s="125"/>
      <c r="AC769" s="125"/>
      <c r="AD769" s="125"/>
      <c r="AE769" s="125"/>
      <c r="AF769" s="125"/>
      <c r="AG769" s="125"/>
      <c r="AH769" s="125"/>
      <c r="AJ769" s="125"/>
      <c r="AK769" s="125"/>
      <c r="AM769" s="246"/>
      <c r="AO769" s="246"/>
      <c r="AP769" s="211"/>
      <c r="AQ769" s="211"/>
      <c r="AR769" s="199"/>
      <c r="AT769" s="225"/>
      <c r="AU769" s="225"/>
      <c r="AV769" s="225"/>
      <c r="AW769" s="99"/>
      <c r="AX769" s="199"/>
      <c r="AY769" s="199"/>
      <c r="AZ769" s="37"/>
      <c r="BA769" s="123"/>
      <c r="BB769" s="211"/>
      <c r="BC769" s="211"/>
      <c r="BD769" s="216"/>
      <c r="BE769" s="216"/>
      <c r="BF769" s="101"/>
      <c r="BG769" s="101"/>
      <c r="BH769" s="99"/>
    </row>
    <row r="770" spans="1:60" x14ac:dyDescent="0.25">
      <c r="A770">
        <v>738</v>
      </c>
      <c r="B770" s="61">
        <f ca="1">OFFSET(InputPriceData!B$15,CalculationsAndCharts!$A770+$A$11,0,1,1)</f>
        <v>41401</v>
      </c>
      <c r="C770" s="3">
        <f ca="1">OFFSET(InputPriceData!G$15,CalculationsAndCharts!$A770+$A$11,IF($C$7,8,0),1,1)</f>
        <v>90359200</v>
      </c>
      <c r="D770" s="4">
        <f ca="1">OFFSET(InputPriceData!C$15,CalculationsAndCharts!$A770+$A$11,IF($C$7,8,0),1,1)</f>
        <v>152.62</v>
      </c>
      <c r="E770" s="4">
        <f ca="1">OFFSET(InputPriceData!D$15,CalculationsAndCharts!$A770+$A$11,IF($C$7,8,0),1,1)</f>
        <v>153.11000000000001</v>
      </c>
      <c r="F770" s="4">
        <f ca="1">OFFSET(InputPriceData!E$15,CalculationsAndCharts!$A770+$A$11,IF($C$7,8,0),1,1)</f>
        <v>152.18</v>
      </c>
      <c r="G770" s="4">
        <f ca="1">OFFSET(InputPriceData!F$15,CalculationsAndCharts!$A770+$A$11,IF($C$7,8,0),1,1)</f>
        <v>153.06</v>
      </c>
      <c r="H770" s="342">
        <f t="shared" ca="1" si="90"/>
        <v>149.89732506857121</v>
      </c>
      <c r="I770" s="342">
        <f t="shared" ca="1" si="91"/>
        <v>149.07763641352122</v>
      </c>
      <c r="J770" s="340">
        <f t="shared" ca="1" si="92"/>
        <v>0.81968865504991339</v>
      </c>
      <c r="K770" s="170">
        <f t="shared" ca="1" si="88"/>
        <v>0.67188949121753594</v>
      </c>
      <c r="L770" s="341">
        <f t="shared" ca="1" si="89"/>
        <v>0.63249308220368772</v>
      </c>
      <c r="M770" s="341">
        <f t="shared" ca="1" si="93"/>
        <v>-0.63249308220368772</v>
      </c>
      <c r="N770" s="170"/>
      <c r="O770" s="340"/>
      <c r="P770" s="3">
        <f t="shared" ca="1" si="94"/>
        <v>90359200</v>
      </c>
      <c r="Q770" s="3" t="e">
        <f t="shared" ca="1" si="95"/>
        <v>#N/A</v>
      </c>
      <c r="S770" s="99"/>
      <c r="T770" s="350"/>
      <c r="U770" s="350"/>
      <c r="V770" s="349"/>
      <c r="W770" s="313"/>
      <c r="X770" s="302"/>
      <c r="Y770" s="211"/>
      <c r="Z770" s="320"/>
      <c r="AA770" s="246"/>
      <c r="AB770" s="125"/>
      <c r="AC770" s="125"/>
      <c r="AD770" s="125"/>
      <c r="AE770" s="125"/>
      <c r="AF770" s="125"/>
      <c r="AG770" s="125"/>
      <c r="AH770" s="125"/>
      <c r="AJ770" s="125"/>
      <c r="AK770" s="125"/>
      <c r="AM770" s="246"/>
      <c r="AO770" s="246"/>
      <c r="AP770" s="211"/>
      <c r="AQ770" s="211"/>
      <c r="AR770" s="199"/>
      <c r="AT770" s="225"/>
      <c r="AU770" s="225"/>
      <c r="AV770" s="225"/>
      <c r="AW770" s="99"/>
      <c r="AX770" s="199"/>
      <c r="AY770" s="199"/>
      <c r="AZ770" s="37"/>
      <c r="BA770" s="123"/>
      <c r="BB770" s="211"/>
      <c r="BC770" s="211"/>
      <c r="BD770" s="216"/>
      <c r="BE770" s="216"/>
      <c r="BF770" s="101"/>
      <c r="BG770" s="101"/>
      <c r="BH770" s="99"/>
    </row>
    <row r="771" spans="1:60" x14ac:dyDescent="0.25">
      <c r="A771">
        <v>739</v>
      </c>
      <c r="B771" s="61">
        <f ca="1">OFFSET(InputPriceData!B$15,CalculationsAndCharts!$A771+$A$11,0,1,1)</f>
        <v>41400</v>
      </c>
      <c r="C771" s="3">
        <f ca="1">OFFSET(InputPriceData!G$15,CalculationsAndCharts!$A771+$A$11,IF($C$7,8,0),1,1)</f>
        <v>66882100</v>
      </c>
      <c r="D771" s="4">
        <f ca="1">OFFSET(InputPriceData!C$15,CalculationsAndCharts!$A771+$A$11,IF($C$7,8,0),1,1)</f>
        <v>152.01</v>
      </c>
      <c r="E771" s="4">
        <f ca="1">OFFSET(InputPriceData!D$15,CalculationsAndCharts!$A771+$A$11,IF($C$7,8,0),1,1)</f>
        <v>152.5</v>
      </c>
      <c r="F771" s="4">
        <f ca="1">OFFSET(InputPriceData!E$15,CalculationsAndCharts!$A771+$A$11,IF($C$7,8,0),1,1)</f>
        <v>151.94999999999999</v>
      </c>
      <c r="G771" s="4">
        <f ca="1">OFFSET(InputPriceData!F$15,CalculationsAndCharts!$A771+$A$11,IF($C$7,8,0),1,1)</f>
        <v>152.29</v>
      </c>
      <c r="H771" s="342">
        <f t="shared" ca="1" si="90"/>
        <v>149.44551436408139</v>
      </c>
      <c r="I771" s="342">
        <f t="shared" ca="1" si="91"/>
        <v>148.71560336020497</v>
      </c>
      <c r="J771" s="340">
        <f t="shared" ca="1" si="92"/>
        <v>0.72991100387633268</v>
      </c>
      <c r="K771" s="170">
        <f t="shared" ca="1" si="88"/>
        <v>0.5327700735797557</v>
      </c>
      <c r="L771" s="341">
        <f t="shared" ca="1" si="89"/>
        <v>0.62640332728187975</v>
      </c>
      <c r="M771" s="341">
        <f t="shared" ca="1" si="93"/>
        <v>-0.62640332728187975</v>
      </c>
      <c r="N771" s="170"/>
      <c r="O771" s="340"/>
      <c r="P771" s="3">
        <f t="shared" ca="1" si="94"/>
        <v>66882100</v>
      </c>
      <c r="Q771" s="3" t="e">
        <f t="shared" ca="1" si="95"/>
        <v>#N/A</v>
      </c>
      <c r="S771" s="99"/>
      <c r="T771" s="350"/>
      <c r="U771" s="350"/>
      <c r="V771" s="349"/>
      <c r="W771" s="313"/>
      <c r="X771" s="302"/>
      <c r="Y771" s="211"/>
      <c r="Z771" s="320"/>
      <c r="AA771" s="246"/>
      <c r="AB771" s="125"/>
      <c r="AC771" s="125"/>
      <c r="AD771" s="125"/>
      <c r="AE771" s="125"/>
      <c r="AF771" s="125"/>
      <c r="AG771" s="125"/>
      <c r="AH771" s="125"/>
      <c r="AJ771" s="125"/>
      <c r="AK771" s="125"/>
      <c r="AM771" s="246"/>
      <c r="AO771" s="246"/>
      <c r="AP771" s="211"/>
      <c r="AQ771" s="211"/>
      <c r="AR771" s="199"/>
      <c r="AT771" s="225"/>
      <c r="AU771" s="225"/>
      <c r="AV771" s="225"/>
      <c r="AW771" s="99"/>
      <c r="AX771" s="199"/>
      <c r="AY771" s="199"/>
      <c r="AZ771" s="37"/>
      <c r="BA771" s="123"/>
      <c r="BB771" s="211"/>
      <c r="BC771" s="211"/>
      <c r="BD771" s="216"/>
      <c r="BE771" s="216"/>
      <c r="BF771" s="101"/>
      <c r="BG771" s="101"/>
      <c r="BH771" s="99"/>
    </row>
    <row r="772" spans="1:60" x14ac:dyDescent="0.25">
      <c r="A772">
        <v>740</v>
      </c>
      <c r="B772" s="61">
        <f ca="1">OFFSET(InputPriceData!B$15,CalculationsAndCharts!$A772+$A$11,0,1,1)</f>
        <v>41397</v>
      </c>
      <c r="C772" s="3">
        <f ca="1">OFFSET(InputPriceData!G$15,CalculationsAndCharts!$A772+$A$11,IF($C$7,8,0),1,1)</f>
        <v>144202300</v>
      </c>
      <c r="D772" s="4">
        <f ca="1">OFFSET(InputPriceData!C$15,CalculationsAndCharts!$A772+$A$11,IF($C$7,8,0),1,1)</f>
        <v>151.68</v>
      </c>
      <c r="E772" s="4">
        <f ca="1">OFFSET(InputPriceData!D$15,CalculationsAndCharts!$A772+$A$11,IF($C$7,8,0),1,1)</f>
        <v>152.38</v>
      </c>
      <c r="F772" s="4">
        <f ca="1">OFFSET(InputPriceData!E$15,CalculationsAndCharts!$A772+$A$11,IF($C$7,8,0),1,1)</f>
        <v>150.4</v>
      </c>
      <c r="G772" s="4">
        <f ca="1">OFFSET(InputPriceData!F$15,CalculationsAndCharts!$A772+$A$11,IF($C$7,8,0),1,1)</f>
        <v>151.9</v>
      </c>
      <c r="H772" s="342">
        <f t="shared" ca="1" si="90"/>
        <v>149.03915927323587</v>
      </c>
      <c r="I772" s="342">
        <f t="shared" ca="1" si="91"/>
        <v>148.39065821113269</v>
      </c>
      <c r="J772" s="340">
        <f t="shared" ca="1" si="92"/>
        <v>0.648501062103085</v>
      </c>
      <c r="K772" s="170">
        <f t="shared" ca="1" si="88"/>
        <v>0.4205536275488293</v>
      </c>
      <c r="L772" s="341">
        <f t="shared" ca="1" si="89"/>
        <v>0.62533099473272535</v>
      </c>
      <c r="M772" s="341">
        <f t="shared" ca="1" si="93"/>
        <v>-0.62533099473272535</v>
      </c>
      <c r="N772" s="170"/>
      <c r="O772" s="340"/>
      <c r="P772" s="3">
        <f t="shared" ca="1" si="94"/>
        <v>144202300</v>
      </c>
      <c r="Q772" s="3" t="e">
        <f t="shared" ca="1" si="95"/>
        <v>#N/A</v>
      </c>
      <c r="S772" s="99"/>
      <c r="T772" s="350"/>
      <c r="U772" s="350"/>
      <c r="V772" s="349"/>
      <c r="W772" s="313"/>
      <c r="X772" s="302"/>
      <c r="Y772" s="211"/>
      <c r="Z772" s="320"/>
      <c r="AA772" s="246"/>
      <c r="AB772" s="125"/>
      <c r="AC772" s="125"/>
      <c r="AD772" s="125"/>
      <c r="AE772" s="125"/>
      <c r="AF772" s="125"/>
      <c r="AG772" s="125"/>
      <c r="AH772" s="125"/>
      <c r="AJ772" s="125"/>
      <c r="AK772" s="125"/>
      <c r="AM772" s="246"/>
      <c r="AO772" s="246"/>
      <c r="AP772" s="211"/>
      <c r="AQ772" s="211"/>
      <c r="AR772" s="199"/>
      <c r="AT772" s="225"/>
      <c r="AU772" s="225"/>
      <c r="AV772" s="225"/>
      <c r="AW772" s="99"/>
      <c r="AX772" s="199"/>
      <c r="AY772" s="199"/>
      <c r="AZ772" s="37"/>
      <c r="BA772" s="123"/>
      <c r="BB772" s="211"/>
      <c r="BC772" s="211"/>
      <c r="BD772" s="216"/>
      <c r="BE772" s="216"/>
      <c r="BF772" s="101"/>
      <c r="BG772" s="101"/>
      <c r="BH772" s="99"/>
    </row>
    <row r="773" spans="1:60" x14ac:dyDescent="0.25">
      <c r="A773">
        <v>741</v>
      </c>
      <c r="B773" s="61">
        <f ca="1">OFFSET(InputPriceData!B$15,CalculationsAndCharts!$A773+$A$11,0,1,1)</f>
        <v>41396</v>
      </c>
      <c r="C773" s="3">
        <f ca="1">OFFSET(InputPriceData!G$15,CalculationsAndCharts!$A773+$A$11,IF($C$7,8,0),1,1)</f>
        <v>96407600</v>
      </c>
      <c r="D773" s="4">
        <f ca="1">OFFSET(InputPriceData!C$15,CalculationsAndCharts!$A773+$A$11,IF($C$7,8,0),1,1)</f>
        <v>149.37</v>
      </c>
      <c r="E773" s="4">
        <f ca="1">OFFSET(InputPriceData!D$15,CalculationsAndCharts!$A773+$A$11,IF($C$7,8,0),1,1)</f>
        <v>150.51</v>
      </c>
      <c r="F773" s="4">
        <f ca="1">OFFSET(InputPriceData!E$15,CalculationsAndCharts!$A773+$A$11,IF($C$7,8,0),1,1)</f>
        <v>149.22999999999999</v>
      </c>
      <c r="G773" s="4">
        <f ca="1">OFFSET(InputPriceData!F$15,CalculationsAndCharts!$A773+$A$11,IF($C$7,8,0),1,1)</f>
        <v>150.38</v>
      </c>
      <c r="H773" s="342">
        <f t="shared" ca="1" si="90"/>
        <v>148.63046774084097</v>
      </c>
      <c r="I773" s="342">
        <f t="shared" ca="1" si="91"/>
        <v>148.0716271394175</v>
      </c>
      <c r="J773" s="340">
        <f t="shared" ca="1" si="92"/>
        <v>0.55884060142341063</v>
      </c>
      <c r="K773" s="170">
        <f t="shared" ca="1" si="88"/>
        <v>0.31230281779927932</v>
      </c>
      <c r="L773" s="341">
        <f t="shared" ca="1" si="89"/>
        <v>0.62676331526509954</v>
      </c>
      <c r="M773" s="341">
        <f t="shared" ca="1" si="93"/>
        <v>-0.62676331526509954</v>
      </c>
      <c r="N773" s="170"/>
      <c r="O773" s="340"/>
      <c r="P773" s="3">
        <f t="shared" ca="1" si="94"/>
        <v>96407600</v>
      </c>
      <c r="Q773" s="3" t="e">
        <f t="shared" ca="1" si="95"/>
        <v>#N/A</v>
      </c>
      <c r="S773" s="99"/>
      <c r="T773" s="350"/>
      <c r="U773" s="350"/>
      <c r="V773" s="349"/>
      <c r="W773" s="313"/>
      <c r="X773" s="302"/>
      <c r="Y773" s="211"/>
      <c r="Z773" s="320"/>
      <c r="AA773" s="246"/>
      <c r="AB773" s="125"/>
      <c r="AC773" s="125"/>
      <c r="AD773" s="125"/>
      <c r="AE773" s="125"/>
      <c r="AF773" s="125"/>
      <c r="AG773" s="125"/>
      <c r="AH773" s="125"/>
      <c r="AJ773" s="125"/>
      <c r="AK773" s="125"/>
      <c r="AM773" s="246"/>
      <c r="AO773" s="246"/>
      <c r="AP773" s="211"/>
      <c r="AQ773" s="211"/>
      <c r="AR773" s="199"/>
      <c r="AT773" s="225"/>
      <c r="AU773" s="225"/>
      <c r="AV773" s="225"/>
      <c r="AW773" s="99"/>
      <c r="AX773" s="199"/>
      <c r="AY773" s="199"/>
      <c r="AZ773" s="37"/>
      <c r="BA773" s="123"/>
      <c r="BB773" s="211"/>
      <c r="BC773" s="211"/>
      <c r="BD773" s="216"/>
      <c r="BE773" s="216"/>
      <c r="BF773" s="101"/>
      <c r="BG773" s="101"/>
      <c r="BH773" s="99"/>
    </row>
    <row r="774" spans="1:60" x14ac:dyDescent="0.25">
      <c r="A774">
        <v>742</v>
      </c>
      <c r="B774" s="61">
        <f ca="1">OFFSET(InputPriceData!B$15,CalculationsAndCharts!$A774+$A$11,0,1,1)</f>
        <v>41395</v>
      </c>
      <c r="C774" s="3">
        <f ca="1">OFFSET(InputPriceData!G$15,CalculationsAndCharts!$A774+$A$11,IF($C$7,8,0),1,1)</f>
        <v>138874200</v>
      </c>
      <c r="D774" s="4">
        <f ca="1">OFFSET(InputPriceData!C$15,CalculationsAndCharts!$A774+$A$11,IF($C$7,8,0),1,1)</f>
        <v>149.97999999999999</v>
      </c>
      <c r="E774" s="4">
        <f ca="1">OFFSET(InputPriceData!D$15,CalculationsAndCharts!$A774+$A$11,IF($C$7,8,0),1,1)</f>
        <v>150.06</v>
      </c>
      <c r="F774" s="4">
        <f ca="1">OFFSET(InputPriceData!E$15,CalculationsAndCharts!$A774+$A$11,IF($C$7,8,0),1,1)</f>
        <v>148.82</v>
      </c>
      <c r="G774" s="4">
        <f ca="1">OFFSET(InputPriceData!F$15,CalculationsAndCharts!$A774+$A$11,IF($C$7,8,0),1,1)</f>
        <v>148.99</v>
      </c>
      <c r="H774" s="342">
        <f t="shared" ca="1" si="90"/>
        <v>148.38053456096111</v>
      </c>
      <c r="I774" s="342">
        <f t="shared" ca="1" si="91"/>
        <v>147.86177506118273</v>
      </c>
      <c r="J774" s="340">
        <f t="shared" ca="1" si="92"/>
        <v>0.51875949977831781</v>
      </c>
      <c r="K774" s="170">
        <f t="shared" ca="1" si="88"/>
        <v>0.26911141861025051</v>
      </c>
      <c r="L774" s="341">
        <f t="shared" ca="1" si="89"/>
        <v>0.63237843764674007</v>
      </c>
      <c r="M774" s="341">
        <f t="shared" ca="1" si="93"/>
        <v>-0.63237843764674007</v>
      </c>
      <c r="N774" s="170"/>
      <c r="O774" s="340"/>
      <c r="P774" s="3" t="e">
        <f t="shared" ca="1" si="94"/>
        <v>#N/A</v>
      </c>
      <c r="Q774" s="3">
        <f t="shared" ca="1" si="95"/>
        <v>138874200</v>
      </c>
      <c r="S774" s="99"/>
      <c r="T774" s="350"/>
      <c r="U774" s="350"/>
      <c r="V774" s="349"/>
      <c r="W774" s="313"/>
      <c r="X774" s="302"/>
      <c r="Y774" s="211"/>
      <c r="Z774" s="320"/>
      <c r="AA774" s="246"/>
      <c r="AB774" s="125"/>
      <c r="AC774" s="125"/>
      <c r="AD774" s="125"/>
      <c r="AE774" s="125"/>
      <c r="AF774" s="125"/>
      <c r="AG774" s="125"/>
      <c r="AH774" s="125"/>
      <c r="AJ774" s="125"/>
      <c r="AK774" s="125"/>
      <c r="AM774" s="246"/>
      <c r="AO774" s="246"/>
      <c r="AP774" s="211"/>
      <c r="AQ774" s="211"/>
      <c r="AR774" s="199"/>
      <c r="AT774" s="225"/>
      <c r="AU774" s="225"/>
      <c r="AV774" s="225"/>
      <c r="AW774" s="99"/>
      <c r="AX774" s="199"/>
      <c r="AY774" s="199"/>
      <c r="AZ774" s="37"/>
      <c r="BA774" s="123"/>
      <c r="BB774" s="211"/>
      <c r="BC774" s="211"/>
      <c r="BD774" s="216"/>
      <c r="BE774" s="216"/>
      <c r="BF774" s="101"/>
      <c r="BG774" s="101"/>
      <c r="BH774" s="99"/>
    </row>
    <row r="775" spans="1:60" x14ac:dyDescent="0.25">
      <c r="A775">
        <v>743</v>
      </c>
      <c r="B775" s="61">
        <f ca="1">OFFSET(InputPriceData!B$15,CalculationsAndCharts!$A775+$A$11,0,1,1)</f>
        <v>41394</v>
      </c>
      <c r="C775" s="3">
        <f ca="1">OFFSET(InputPriceData!G$15,CalculationsAndCharts!$A775+$A$11,IF($C$7,8,0),1,1)</f>
        <v>116010700</v>
      </c>
      <c r="D775" s="4">
        <f ca="1">OFFSET(InputPriceData!C$15,CalculationsAndCharts!$A775+$A$11,IF($C$7,8,0),1,1)</f>
        <v>149.91999999999999</v>
      </c>
      <c r="E775" s="4">
        <f ca="1">OFFSET(InputPriceData!D$15,CalculationsAndCharts!$A775+$A$11,IF($C$7,8,0),1,1)</f>
        <v>150.35</v>
      </c>
      <c r="F775" s="4">
        <f ca="1">OFFSET(InputPriceData!E$15,CalculationsAndCharts!$A775+$A$11,IF($C$7,8,0),1,1)</f>
        <v>149.30000000000001</v>
      </c>
      <c r="G775" s="4">
        <f ca="1">OFFSET(InputPriceData!F$15,CalculationsAndCharts!$A775+$A$11,IF($C$7,8,0),1,1)</f>
        <v>150.31</v>
      </c>
      <c r="H775" s="342">
        <f t="shared" ca="1" si="90"/>
        <v>148.29346806966984</v>
      </c>
      <c r="I775" s="342">
        <f t="shared" ca="1" si="91"/>
        <v>147.75920915765388</v>
      </c>
      <c r="J775" s="340">
        <f t="shared" ca="1" si="92"/>
        <v>0.53425891201588604</v>
      </c>
      <c r="K775" s="170">
        <f t="shared" ca="1" si="88"/>
        <v>0.28543258506839825</v>
      </c>
      <c r="L775" s="341">
        <f t="shared" ca="1" si="89"/>
        <v>0.64052492676803297</v>
      </c>
      <c r="M775" s="341">
        <f t="shared" ca="1" si="93"/>
        <v>-0.64052492676803297</v>
      </c>
      <c r="N775" s="170"/>
      <c r="O775" s="340"/>
      <c r="P775" s="3">
        <f t="shared" ca="1" si="94"/>
        <v>116010700</v>
      </c>
      <c r="Q775" s="3" t="e">
        <f t="shared" ca="1" si="95"/>
        <v>#N/A</v>
      </c>
      <c r="S775" s="99"/>
      <c r="T775" s="350"/>
      <c r="U775" s="350"/>
      <c r="V775" s="349"/>
      <c r="W775" s="313"/>
      <c r="X775" s="302"/>
      <c r="Y775" s="211"/>
      <c r="Z775" s="320"/>
      <c r="AA775" s="246"/>
      <c r="AB775" s="125"/>
      <c r="AC775" s="125"/>
      <c r="AD775" s="125"/>
      <c r="AE775" s="125"/>
      <c r="AF775" s="125"/>
      <c r="AG775" s="125"/>
      <c r="AH775" s="125"/>
      <c r="AJ775" s="125"/>
      <c r="AK775" s="125"/>
      <c r="AM775" s="246"/>
      <c r="AO775" s="246"/>
      <c r="AP775" s="211"/>
      <c r="AQ775" s="211"/>
      <c r="AR775" s="199"/>
      <c r="AT775" s="225"/>
      <c r="AU775" s="225"/>
      <c r="AV775" s="225"/>
      <c r="AW775" s="99"/>
      <c r="AX775" s="199"/>
      <c r="AY775" s="199"/>
      <c r="AZ775" s="37"/>
      <c r="BA775" s="123"/>
      <c r="BB775" s="211"/>
      <c r="BC775" s="211"/>
      <c r="BD775" s="216"/>
      <c r="BE775" s="216"/>
      <c r="BF775" s="101"/>
      <c r="BG775" s="101"/>
      <c r="BH775" s="99"/>
    </row>
    <row r="776" spans="1:60" x14ac:dyDescent="0.25">
      <c r="A776">
        <v>744</v>
      </c>
      <c r="B776" s="61">
        <f ca="1">OFFSET(InputPriceData!B$15,CalculationsAndCharts!$A776+$A$11,0,1,1)</f>
        <v>41393</v>
      </c>
      <c r="C776" s="3">
        <f ca="1">OFFSET(InputPriceData!G$15,CalculationsAndCharts!$A776+$A$11,IF($C$7,8,0),1,1)</f>
        <v>88572800</v>
      </c>
      <c r="D776" s="4">
        <f ca="1">OFFSET(InputPriceData!C$15,CalculationsAndCharts!$A776+$A$11,IF($C$7,8,0),1,1)</f>
        <v>149.36000000000001</v>
      </c>
      <c r="E776" s="4">
        <f ca="1">OFFSET(InputPriceData!D$15,CalculationsAndCharts!$A776+$A$11,IF($C$7,8,0),1,1)</f>
        <v>150.28</v>
      </c>
      <c r="F776" s="4">
        <f ca="1">OFFSET(InputPriceData!E$15,CalculationsAndCharts!$A776+$A$11,IF($C$7,8,0),1,1)</f>
        <v>149.12</v>
      </c>
      <c r="G776" s="4">
        <f ca="1">OFFSET(InputPriceData!F$15,CalculationsAndCharts!$A776+$A$11,IF($C$7,8,0),1,1)</f>
        <v>149.94999999999999</v>
      </c>
      <c r="H776" s="342">
        <f t="shared" ca="1" si="90"/>
        <v>148.00539207962268</v>
      </c>
      <c r="I776" s="342">
        <f t="shared" ca="1" si="91"/>
        <v>147.52731908107697</v>
      </c>
      <c r="J776" s="340">
        <f t="shared" ca="1" si="92"/>
        <v>0.47807299854563517</v>
      </c>
      <c r="K776" s="170">
        <f t="shared" ca="1" si="88"/>
        <v>0.22855379193841488</v>
      </c>
      <c r="L776" s="341">
        <f t="shared" ca="1" si="89"/>
        <v>0.64789984047830318</v>
      </c>
      <c r="M776" s="341">
        <f t="shared" ca="1" si="93"/>
        <v>-0.64789984047830318</v>
      </c>
      <c r="N776" s="170"/>
      <c r="O776" s="340"/>
      <c r="P776" s="3">
        <f t="shared" ca="1" si="94"/>
        <v>88572800</v>
      </c>
      <c r="Q776" s="3" t="e">
        <f t="shared" ca="1" si="95"/>
        <v>#N/A</v>
      </c>
      <c r="S776" s="99"/>
      <c r="T776" s="350"/>
      <c r="U776" s="350"/>
      <c r="V776" s="349"/>
      <c r="W776" s="313"/>
      <c r="X776" s="302"/>
      <c r="Y776" s="211"/>
      <c r="Z776" s="320"/>
      <c r="AA776" s="246"/>
      <c r="AB776" s="125"/>
      <c r="AC776" s="125"/>
      <c r="AD776" s="125"/>
      <c r="AE776" s="125"/>
      <c r="AF776" s="125"/>
      <c r="AG776" s="125"/>
      <c r="AH776" s="125"/>
      <c r="AJ776" s="125"/>
      <c r="AK776" s="125"/>
      <c r="AM776" s="246"/>
      <c r="AO776" s="246"/>
      <c r="AP776" s="211"/>
      <c r="AQ776" s="211"/>
      <c r="AR776" s="199"/>
      <c r="AT776" s="225"/>
      <c r="AU776" s="225"/>
      <c r="AV776" s="225"/>
      <c r="AW776" s="99"/>
      <c r="AX776" s="199"/>
      <c r="AY776" s="199"/>
      <c r="AZ776" s="37"/>
      <c r="BA776" s="123"/>
      <c r="BB776" s="211"/>
      <c r="BC776" s="211"/>
      <c r="BD776" s="216"/>
      <c r="BE776" s="216"/>
      <c r="BF776" s="101"/>
      <c r="BG776" s="101"/>
      <c r="BH776" s="99"/>
    </row>
    <row r="777" spans="1:60" x14ac:dyDescent="0.25">
      <c r="A777">
        <v>745</v>
      </c>
      <c r="B777" s="61">
        <f ca="1">OFFSET(InputPriceData!B$15,CalculationsAndCharts!$A777+$A$11,0,1,1)</f>
        <v>41390</v>
      </c>
      <c r="C777" s="3">
        <f ca="1">OFFSET(InputPriceData!G$15,CalculationsAndCharts!$A777+$A$11,IF($C$7,8,0),1,1)</f>
        <v>95918800</v>
      </c>
      <c r="D777" s="4">
        <f ca="1">OFFSET(InputPriceData!C$15,CalculationsAndCharts!$A777+$A$11,IF($C$7,8,0),1,1)</f>
        <v>149.04</v>
      </c>
      <c r="E777" s="4">
        <f ca="1">OFFSET(InputPriceData!D$15,CalculationsAndCharts!$A777+$A$11,IF($C$7,8,0),1,1)</f>
        <v>149.29</v>
      </c>
      <c r="F777" s="4">
        <f ca="1">OFFSET(InputPriceData!E$15,CalculationsAndCharts!$A777+$A$11,IF($C$7,8,0),1,1)</f>
        <v>148.47</v>
      </c>
      <c r="G777" s="4">
        <f ca="1">OFFSET(InputPriceData!F$15,CalculationsAndCharts!$A777+$A$11,IF($C$7,8,0),1,1)</f>
        <v>148.94999999999999</v>
      </c>
      <c r="H777" s="342">
        <f t="shared" ca="1" si="90"/>
        <v>147.7275909481402</v>
      </c>
      <c r="I777" s="342">
        <f t="shared" ca="1" si="91"/>
        <v>147.30707536117487</v>
      </c>
      <c r="J777" s="340">
        <f t="shared" ca="1" si="92"/>
        <v>0.42051558696524977</v>
      </c>
      <c r="K777" s="170">
        <f t="shared" ca="1" si="88"/>
        <v>0.17683335888072854</v>
      </c>
      <c r="L777" s="341">
        <f t="shared" ca="1" si="89"/>
        <v>0.65673538946347321</v>
      </c>
      <c r="M777" s="341">
        <f t="shared" ca="1" si="93"/>
        <v>-0.65673538946347321</v>
      </c>
      <c r="N777" s="170"/>
      <c r="O777" s="340"/>
      <c r="P777" s="3" t="e">
        <f t="shared" ca="1" si="94"/>
        <v>#N/A</v>
      </c>
      <c r="Q777" s="3">
        <f t="shared" ca="1" si="95"/>
        <v>95918800</v>
      </c>
      <c r="S777" s="99"/>
      <c r="T777" s="350"/>
      <c r="U777" s="350"/>
      <c r="V777" s="349"/>
      <c r="W777" s="313"/>
      <c r="X777" s="302"/>
      <c r="Y777" s="211"/>
      <c r="Z777" s="320"/>
      <c r="AA777" s="246"/>
      <c r="AB777" s="125"/>
      <c r="AC777" s="125"/>
      <c r="AD777" s="125"/>
      <c r="AE777" s="125"/>
      <c r="AF777" s="125"/>
      <c r="AG777" s="125"/>
      <c r="AH777" s="125"/>
      <c r="AJ777" s="125"/>
      <c r="AK777" s="125"/>
      <c r="AM777" s="246"/>
      <c r="AO777" s="246"/>
      <c r="AP777" s="211"/>
      <c r="AQ777" s="211"/>
      <c r="AR777" s="199"/>
      <c r="AT777" s="225"/>
      <c r="AU777" s="225"/>
      <c r="AV777" s="225"/>
      <c r="AW777" s="99"/>
      <c r="AX777" s="199"/>
      <c r="AY777" s="199"/>
      <c r="AZ777" s="37"/>
      <c r="BA777" s="123"/>
      <c r="BB777" s="211"/>
      <c r="BC777" s="211"/>
      <c r="BD777" s="216"/>
      <c r="BE777" s="216"/>
      <c r="BF777" s="101"/>
      <c r="BG777" s="101"/>
      <c r="BH777" s="99"/>
    </row>
    <row r="778" spans="1:60" x14ac:dyDescent="0.25">
      <c r="A778">
        <v>746</v>
      </c>
      <c r="B778" s="61">
        <f ca="1">OFFSET(InputPriceData!B$15,CalculationsAndCharts!$A778+$A$11,0,1,1)</f>
        <v>41389</v>
      </c>
      <c r="C778" s="3">
        <f ca="1">OFFSET(InputPriceData!G$15,CalculationsAndCharts!$A778+$A$11,IF($C$7,8,0),1,1)</f>
        <v>131060600</v>
      </c>
      <c r="D778" s="4">
        <f ca="1">OFFSET(InputPriceData!C$15,CalculationsAndCharts!$A778+$A$11,IF($C$7,8,0),1,1)</f>
        <v>149.05000000000001</v>
      </c>
      <c r="E778" s="4">
        <f ca="1">OFFSET(InputPriceData!D$15,CalculationsAndCharts!$A778+$A$11,IF($C$7,8,0),1,1)</f>
        <v>149.91999999999999</v>
      </c>
      <c r="F778" s="4">
        <f ca="1">OFFSET(InputPriceData!E$15,CalculationsAndCharts!$A778+$A$11,IF($C$7,8,0),1,1)</f>
        <v>148.82</v>
      </c>
      <c r="G778" s="4">
        <f ca="1">OFFSET(InputPriceData!F$15,CalculationsAndCharts!$A778+$A$11,IF($C$7,8,0),1,1)</f>
        <v>149.22</v>
      </c>
      <c r="H778" s="342">
        <f t="shared" ca="1" si="90"/>
        <v>147.5529610835888</v>
      </c>
      <c r="I778" s="342">
        <f t="shared" ca="1" si="91"/>
        <v>147.15771857582715</v>
      </c>
      <c r="J778" s="340">
        <f t="shared" ca="1" si="92"/>
        <v>0.39524250776158454</v>
      </c>
      <c r="K778" s="170">
        <f t="shared" ca="1" si="88"/>
        <v>0.15621663994166621</v>
      </c>
      <c r="L778" s="341">
        <f t="shared" ca="1" si="89"/>
        <v>0.66652268497132505</v>
      </c>
      <c r="M778" s="341">
        <f t="shared" ca="1" si="93"/>
        <v>-0.66652268497132505</v>
      </c>
      <c r="N778" s="170"/>
      <c r="O778" s="340"/>
      <c r="P778" s="3">
        <f t="shared" ca="1" si="94"/>
        <v>131060600</v>
      </c>
      <c r="Q778" s="3" t="e">
        <f t="shared" ca="1" si="95"/>
        <v>#N/A</v>
      </c>
      <c r="S778" s="99"/>
      <c r="T778" s="350"/>
      <c r="U778" s="350"/>
      <c r="V778" s="349"/>
      <c r="W778" s="313"/>
      <c r="X778" s="302"/>
      <c r="Y778" s="211"/>
      <c r="Z778" s="320"/>
      <c r="AA778" s="246"/>
      <c r="AB778" s="125"/>
      <c r="AC778" s="125"/>
      <c r="AD778" s="125"/>
      <c r="AE778" s="125"/>
      <c r="AF778" s="125"/>
      <c r="AG778" s="125"/>
      <c r="AH778" s="125"/>
      <c r="AJ778" s="125"/>
      <c r="AK778" s="125"/>
      <c r="AM778" s="246"/>
      <c r="AO778" s="246"/>
      <c r="AP778" s="211"/>
      <c r="AQ778" s="211"/>
      <c r="AR778" s="199"/>
      <c r="AT778" s="225"/>
      <c r="AU778" s="225"/>
      <c r="AV778" s="225"/>
      <c r="AW778" s="99"/>
      <c r="AX778" s="199"/>
      <c r="AY778" s="199"/>
      <c r="AZ778" s="37"/>
      <c r="BA778" s="123"/>
      <c r="BB778" s="211"/>
      <c r="BC778" s="211"/>
      <c r="BD778" s="216"/>
      <c r="BE778" s="216"/>
      <c r="BF778" s="101"/>
      <c r="BG778" s="101"/>
      <c r="BH778" s="99"/>
    </row>
    <row r="779" spans="1:60" x14ac:dyDescent="0.25">
      <c r="A779">
        <v>747</v>
      </c>
      <c r="B779" s="61">
        <f ca="1">OFFSET(InputPriceData!B$15,CalculationsAndCharts!$A779+$A$11,0,1,1)</f>
        <v>41388</v>
      </c>
      <c r="C779" s="3">
        <f ca="1">OFFSET(InputPriceData!G$15,CalculationsAndCharts!$A779+$A$11,IF($C$7,8,0),1,1)</f>
        <v>96781200</v>
      </c>
      <c r="D779" s="4">
        <f ca="1">OFFSET(InputPriceData!C$15,CalculationsAndCharts!$A779+$A$11,IF($C$7,8,0),1,1)</f>
        <v>148.57</v>
      </c>
      <c r="E779" s="4">
        <f ca="1">OFFSET(InputPriceData!D$15,CalculationsAndCharts!$A779+$A$11,IF($C$7,8,0),1,1)</f>
        <v>149.01</v>
      </c>
      <c r="F779" s="4">
        <f ca="1">OFFSET(InputPriceData!E$15,CalculationsAndCharts!$A779+$A$11,IF($C$7,8,0),1,1)</f>
        <v>148.29</v>
      </c>
      <c r="G779" s="4">
        <f ca="1">OFFSET(InputPriceData!F$15,CalculationsAndCharts!$A779+$A$11,IF($C$7,8,0),1,1)</f>
        <v>148.62</v>
      </c>
      <c r="H779" s="342">
        <f t="shared" ca="1" si="90"/>
        <v>147.31481266695863</v>
      </c>
      <c r="I779" s="342">
        <f t="shared" ca="1" si="91"/>
        <v>146.97023844635689</v>
      </c>
      <c r="J779" s="340">
        <f t="shared" ca="1" si="92"/>
        <v>0.34457422060166903</v>
      </c>
      <c r="K779" s="170">
        <f t="shared" ca="1" si="88"/>
        <v>0.11873139350324767</v>
      </c>
      <c r="L779" s="341">
        <f t="shared" ca="1" si="89"/>
        <v>0.67670003274007384</v>
      </c>
      <c r="M779" s="341">
        <f t="shared" ca="1" si="93"/>
        <v>-0.67670003274007384</v>
      </c>
      <c r="N779" s="170"/>
      <c r="O779" s="340"/>
      <c r="P779" s="3">
        <f t="shared" ca="1" si="94"/>
        <v>96781200</v>
      </c>
      <c r="Q779" s="3" t="e">
        <f t="shared" ca="1" si="95"/>
        <v>#N/A</v>
      </c>
      <c r="S779" s="99"/>
      <c r="T779" s="350"/>
      <c r="U779" s="350"/>
      <c r="V779" s="349"/>
      <c r="W779" s="313"/>
      <c r="X779" s="302"/>
      <c r="Y779" s="211"/>
      <c r="Z779" s="320"/>
      <c r="AA779" s="246"/>
      <c r="AB779" s="125"/>
      <c r="AC779" s="125"/>
      <c r="AD779" s="125"/>
      <c r="AE779" s="125"/>
      <c r="AF779" s="125"/>
      <c r="AG779" s="125"/>
      <c r="AH779" s="125"/>
      <c r="AJ779" s="125"/>
      <c r="AK779" s="125"/>
      <c r="AM779" s="246"/>
      <c r="AO779" s="246"/>
      <c r="AP779" s="211"/>
      <c r="AQ779" s="211"/>
      <c r="AR779" s="199"/>
      <c r="AT779" s="225"/>
      <c r="AU779" s="225"/>
      <c r="AV779" s="225"/>
      <c r="AW779" s="99"/>
      <c r="AX779" s="199"/>
      <c r="AY779" s="199"/>
      <c r="AZ779" s="37"/>
      <c r="BA779" s="123"/>
      <c r="BB779" s="211"/>
      <c r="BC779" s="211"/>
      <c r="BD779" s="216"/>
      <c r="BE779" s="216"/>
      <c r="BF779" s="101"/>
      <c r="BG779" s="101"/>
      <c r="BH779" s="99"/>
    </row>
    <row r="780" spans="1:60" x14ac:dyDescent="0.25">
      <c r="A780">
        <v>748</v>
      </c>
      <c r="B780" s="61">
        <f ca="1">OFFSET(InputPriceData!B$15,CalculationsAndCharts!$A780+$A$11,0,1,1)</f>
        <v>41387</v>
      </c>
      <c r="C780" s="3">
        <f ca="1">OFFSET(InputPriceData!G$15,CalculationsAndCharts!$A780+$A$11,IF($C$7,8,0),1,1)</f>
        <v>166141300</v>
      </c>
      <c r="D780" s="4">
        <f ca="1">OFFSET(InputPriceData!C$15,CalculationsAndCharts!$A780+$A$11,IF($C$7,8,0),1,1)</f>
        <v>147.74</v>
      </c>
      <c r="E780" s="4">
        <f ca="1">OFFSET(InputPriceData!D$15,CalculationsAndCharts!$A780+$A$11,IF($C$7,8,0),1,1)</f>
        <v>148.66</v>
      </c>
      <c r="F780" s="4">
        <f ca="1">OFFSET(InputPriceData!E$15,CalculationsAndCharts!$A780+$A$11,IF($C$7,8,0),1,1)</f>
        <v>147.01</v>
      </c>
      <c r="G780" s="4">
        <f ca="1">OFFSET(InputPriceData!F$15,CalculationsAndCharts!$A780+$A$11,IF($C$7,8,0),1,1)</f>
        <v>148.52000000000001</v>
      </c>
      <c r="H780" s="342">
        <f t="shared" ca="1" si="90"/>
        <v>147.12835733366703</v>
      </c>
      <c r="I780" s="342">
        <f t="shared" ca="1" si="91"/>
        <v>146.82026012329843</v>
      </c>
      <c r="J780" s="340">
        <f t="shared" ca="1" si="92"/>
        <v>0.30809721036850524</v>
      </c>
      <c r="K780" s="170">
        <f t="shared" ca="1" si="88"/>
        <v>9.4923891036854974E-2</v>
      </c>
      <c r="L780" s="341">
        <f t="shared" ca="1" si="89"/>
        <v>0.6874011408618248</v>
      </c>
      <c r="M780" s="341">
        <f t="shared" ca="1" si="93"/>
        <v>-0.6874011408618248</v>
      </c>
      <c r="N780" s="170"/>
      <c r="O780" s="340"/>
      <c r="P780" s="3">
        <f t="shared" ca="1" si="94"/>
        <v>166141300</v>
      </c>
      <c r="Q780" s="3" t="e">
        <f t="shared" ca="1" si="95"/>
        <v>#N/A</v>
      </c>
      <c r="S780" s="99"/>
      <c r="T780" s="350"/>
      <c r="U780" s="350"/>
      <c r="V780" s="349"/>
      <c r="W780" s="313"/>
      <c r="X780" s="302"/>
      <c r="Y780" s="211"/>
      <c r="Z780" s="320"/>
      <c r="AA780" s="246"/>
      <c r="AB780" s="125"/>
      <c r="AC780" s="125"/>
      <c r="AD780" s="125"/>
      <c r="AE780" s="125"/>
      <c r="AF780" s="125"/>
      <c r="AG780" s="125"/>
      <c r="AH780" s="125"/>
      <c r="AJ780" s="125"/>
      <c r="AK780" s="125"/>
      <c r="AM780" s="246"/>
      <c r="AO780" s="246"/>
      <c r="AP780" s="211"/>
      <c r="AQ780" s="211"/>
      <c r="AR780" s="199"/>
      <c r="AT780" s="225"/>
      <c r="AU780" s="225"/>
      <c r="AV780" s="225"/>
      <c r="AW780" s="99"/>
      <c r="AX780" s="199"/>
      <c r="AY780" s="199"/>
      <c r="AZ780" s="37"/>
      <c r="BA780" s="123"/>
      <c r="BB780" s="211"/>
      <c r="BC780" s="211"/>
      <c r="BD780" s="216"/>
      <c r="BE780" s="216"/>
      <c r="BF780" s="101"/>
      <c r="BG780" s="101"/>
      <c r="BH780" s="99"/>
    </row>
    <row r="781" spans="1:60" x14ac:dyDescent="0.25">
      <c r="A781">
        <v>749</v>
      </c>
      <c r="B781" s="61">
        <f ca="1">OFFSET(InputPriceData!B$15,CalculationsAndCharts!$A781+$A$11,0,1,1)</f>
        <v>41386</v>
      </c>
      <c r="C781" s="3">
        <f ca="1">OFFSET(InputPriceData!G$15,CalculationsAndCharts!$A781+$A$11,IF($C$7,8,0),1,1)</f>
        <v>106553500</v>
      </c>
      <c r="D781" s="4">
        <f ca="1">OFFSET(InputPriceData!C$15,CalculationsAndCharts!$A781+$A$11,IF($C$7,8,0),1,1)</f>
        <v>146.63999999999999</v>
      </c>
      <c r="E781" s="4">
        <f ca="1">OFFSET(InputPriceData!D$15,CalculationsAndCharts!$A781+$A$11,IF($C$7,8,0),1,1)</f>
        <v>147.35</v>
      </c>
      <c r="F781" s="4">
        <f ca="1">OFFSET(InputPriceData!E$15,CalculationsAndCharts!$A781+$A$11,IF($C$7,8,0),1,1)</f>
        <v>145.66999999999999</v>
      </c>
      <c r="G781" s="4">
        <f ca="1">OFFSET(InputPriceData!F$15,CalculationsAndCharts!$A781+$A$11,IF($C$7,8,0),1,1)</f>
        <v>147.01</v>
      </c>
      <c r="H781" s="342">
        <f t="shared" ca="1" si="90"/>
        <v>146.92955123847659</v>
      </c>
      <c r="I781" s="342">
        <f t="shared" ca="1" si="91"/>
        <v>146.66573831632556</v>
      </c>
      <c r="J781" s="340">
        <f t="shared" ca="1" si="92"/>
        <v>0.26381292215094349</v>
      </c>
      <c r="K781" s="170">
        <f t="shared" ca="1" si="88"/>
        <v>6.9597257893819764E-2</v>
      </c>
      <c r="L781" s="341">
        <f t="shared" ca="1" si="89"/>
        <v>0.69845175336918508</v>
      </c>
      <c r="M781" s="341">
        <f t="shared" ca="1" si="93"/>
        <v>-0.69845175336918508</v>
      </c>
      <c r="N781" s="170"/>
      <c r="O781" s="340"/>
      <c r="P781" s="3">
        <f t="shared" ca="1" si="94"/>
        <v>106553500</v>
      </c>
      <c r="Q781" s="3" t="e">
        <f t="shared" ca="1" si="95"/>
        <v>#N/A</v>
      </c>
      <c r="S781" s="99"/>
      <c r="T781" s="350"/>
      <c r="U781" s="350"/>
      <c r="V781" s="349"/>
      <c r="W781" s="313"/>
      <c r="X781" s="302"/>
      <c r="Y781" s="211"/>
      <c r="Z781" s="320"/>
      <c r="AA781" s="246"/>
      <c r="AB781" s="125"/>
      <c r="AC781" s="125"/>
      <c r="AD781" s="125"/>
      <c r="AE781" s="125"/>
      <c r="AF781" s="125"/>
      <c r="AG781" s="125"/>
      <c r="AH781" s="125"/>
      <c r="AJ781" s="125"/>
      <c r="AK781" s="125"/>
      <c r="AM781" s="246"/>
      <c r="AO781" s="246"/>
      <c r="AP781" s="211"/>
      <c r="AQ781" s="211"/>
      <c r="AR781" s="199"/>
      <c r="AT781" s="225"/>
      <c r="AU781" s="225"/>
      <c r="AV781" s="225"/>
      <c r="AW781" s="99"/>
      <c r="AX781" s="199"/>
      <c r="AY781" s="199"/>
      <c r="AZ781" s="37"/>
      <c r="BA781" s="123"/>
      <c r="BB781" s="211"/>
      <c r="BC781" s="211"/>
      <c r="BD781" s="216"/>
      <c r="BE781" s="216"/>
      <c r="BF781" s="101"/>
      <c r="BG781" s="101"/>
      <c r="BH781" s="99"/>
    </row>
    <row r="782" spans="1:60" x14ac:dyDescent="0.25">
      <c r="A782">
        <v>750</v>
      </c>
      <c r="B782" s="61">
        <f ca="1">OFFSET(InputPriceData!B$15,CalculationsAndCharts!$A782+$A$11,0,1,1)</f>
        <v>41383</v>
      </c>
      <c r="C782" s="3">
        <f ca="1">OFFSET(InputPriceData!G$15,CalculationsAndCharts!$A782+$A$11,IF($C$7,8,0),1,1)</f>
        <v>149687600</v>
      </c>
      <c r="D782" s="4">
        <f ca="1">OFFSET(InputPriceData!C$15,CalculationsAndCharts!$A782+$A$11,IF($C$7,8,0),1,1)</f>
        <v>145.43</v>
      </c>
      <c r="E782" s="4">
        <f ca="1">OFFSET(InputPriceData!D$15,CalculationsAndCharts!$A782+$A$11,IF($C$7,8,0),1,1)</f>
        <v>146.41999999999999</v>
      </c>
      <c r="F782" s="4">
        <f ca="1">OFFSET(InputPriceData!E$15,CalculationsAndCharts!$A782+$A$11,IF($C$7,8,0),1,1)</f>
        <v>145.08000000000001</v>
      </c>
      <c r="G782" s="4">
        <f ca="1">OFFSET(InputPriceData!F$15,CalculationsAndCharts!$A782+$A$11,IF($C$7,8,0),1,1)</f>
        <v>146.36000000000001</v>
      </c>
      <c r="H782" s="342">
        <f t="shared" ca="1" si="90"/>
        <v>146.91805855825896</v>
      </c>
      <c r="I782" s="342">
        <f t="shared" ca="1" si="91"/>
        <v>146.63444179962789</v>
      </c>
      <c r="J782" s="340">
        <f t="shared" ca="1" si="92"/>
        <v>0.28361675863098462</v>
      </c>
      <c r="K782" s="170">
        <f t="shared" ca="1" si="88"/>
        <v>8.0438465776346196E-2</v>
      </c>
      <c r="L782" s="341">
        <f t="shared" ca="1" si="89"/>
        <v>0.70954428113873824</v>
      </c>
      <c r="M782" s="341">
        <f t="shared" ca="1" si="93"/>
        <v>-0.70954428113873824</v>
      </c>
      <c r="N782" s="170"/>
      <c r="O782" s="340"/>
      <c r="P782" s="3">
        <f t="shared" ca="1" si="94"/>
        <v>149687600</v>
      </c>
      <c r="Q782" s="3" t="e">
        <f t="shared" ca="1" si="95"/>
        <v>#N/A</v>
      </c>
      <c r="S782" s="99"/>
      <c r="T782" s="350"/>
      <c r="U782" s="350"/>
      <c r="V782" s="349"/>
      <c r="W782" s="313"/>
      <c r="X782" s="302"/>
      <c r="Y782" s="211"/>
      <c r="Z782" s="320"/>
      <c r="AA782" s="246"/>
      <c r="AB782" s="125"/>
      <c r="AC782" s="125"/>
      <c r="AD782" s="125"/>
      <c r="AE782" s="125"/>
      <c r="AF782" s="125"/>
      <c r="AG782" s="125"/>
      <c r="AH782" s="125"/>
      <c r="AJ782" s="125"/>
      <c r="AK782" s="125"/>
      <c r="AM782" s="246"/>
      <c r="AO782" s="246"/>
      <c r="AP782" s="211"/>
      <c r="AQ782" s="211"/>
      <c r="AR782" s="199"/>
      <c r="AT782" s="225"/>
      <c r="AU782" s="225"/>
      <c r="AV782" s="225"/>
      <c r="AW782" s="99"/>
      <c r="AX782" s="199"/>
      <c r="AY782" s="199"/>
      <c r="AZ782" s="37"/>
      <c r="BA782" s="123"/>
      <c r="BB782" s="211"/>
      <c r="BC782" s="211"/>
      <c r="BD782" s="216"/>
      <c r="BE782" s="216"/>
      <c r="BF782" s="101"/>
      <c r="BG782" s="101"/>
      <c r="BH782" s="99"/>
    </row>
    <row r="783" spans="1:60" x14ac:dyDescent="0.25">
      <c r="A783">
        <v>751</v>
      </c>
      <c r="B783" s="61">
        <f ca="1">OFFSET(InputPriceData!B$15,CalculationsAndCharts!$A783+$A$11,0,1,1)</f>
        <v>41382</v>
      </c>
      <c r="C783" s="3">
        <f ca="1">OFFSET(InputPriceData!G$15,CalculationsAndCharts!$A783+$A$11,IF($C$7,8,0),1,1)</f>
        <v>167583200</v>
      </c>
      <c r="D783" s="4">
        <f ca="1">OFFSET(InputPriceData!C$15,CalculationsAndCharts!$A783+$A$11,IF($C$7,8,0),1,1)</f>
        <v>146.25</v>
      </c>
      <c r="E783" s="4">
        <f ca="1">OFFSET(InputPriceData!D$15,CalculationsAndCharts!$A783+$A$11,IF($C$7,8,0),1,1)</f>
        <v>146.29</v>
      </c>
      <c r="F783" s="4">
        <f ca="1">OFFSET(InputPriceData!E$15,CalculationsAndCharts!$A783+$A$11,IF($C$7,8,0),1,1)</f>
        <v>144.54</v>
      </c>
      <c r="G783" s="4">
        <f ca="1">OFFSET(InputPriceData!F$15,CalculationsAndCharts!$A783+$A$11,IF($C$7,8,0),1,1)</f>
        <v>145.09</v>
      </c>
      <c r="H783" s="342">
        <f t="shared" ca="1" si="90"/>
        <v>146.99778120943884</v>
      </c>
      <c r="I783" s="342">
        <f t="shared" ca="1" si="91"/>
        <v>146.65939105413955</v>
      </c>
      <c r="J783" s="340">
        <f t="shared" ca="1" si="92"/>
        <v>0.33839015529920408</v>
      </c>
      <c r="K783" s="170">
        <f t="shared" ca="1" si="88"/>
        <v>0.11450789720341946</v>
      </c>
      <c r="L783" s="341">
        <f t="shared" ca="1" si="89"/>
        <v>0.72089134625522067</v>
      </c>
      <c r="M783" s="341">
        <f t="shared" ca="1" si="93"/>
        <v>-0.72089134625522067</v>
      </c>
      <c r="N783" s="170"/>
      <c r="O783" s="340"/>
      <c r="P783" s="3" t="e">
        <f t="shared" ca="1" si="94"/>
        <v>#N/A</v>
      </c>
      <c r="Q783" s="3">
        <f t="shared" ca="1" si="95"/>
        <v>167583200</v>
      </c>
      <c r="S783" s="99"/>
      <c r="T783" s="350"/>
      <c r="U783" s="350"/>
      <c r="V783" s="349"/>
      <c r="W783" s="313"/>
      <c r="X783" s="302"/>
      <c r="Y783" s="211"/>
      <c r="Z783" s="320"/>
      <c r="AA783" s="246"/>
      <c r="AB783" s="125"/>
      <c r="AC783" s="125"/>
      <c r="AD783" s="125"/>
      <c r="AE783" s="125"/>
      <c r="AF783" s="125"/>
      <c r="AG783" s="125"/>
      <c r="AH783" s="125"/>
      <c r="AJ783" s="125"/>
      <c r="AK783" s="125"/>
      <c r="AM783" s="246"/>
      <c r="AO783" s="246"/>
      <c r="AP783" s="211"/>
      <c r="AQ783" s="211"/>
      <c r="AR783" s="199"/>
      <c r="AT783" s="225"/>
      <c r="AU783" s="225"/>
      <c r="AV783" s="225"/>
      <c r="AW783" s="99"/>
      <c r="AX783" s="199"/>
      <c r="AY783" s="199"/>
      <c r="AZ783" s="37"/>
      <c r="BA783" s="123"/>
      <c r="BB783" s="211"/>
      <c r="BC783" s="211"/>
      <c r="BD783" s="216"/>
      <c r="BE783" s="216"/>
      <c r="BF783" s="101"/>
      <c r="BG783" s="101"/>
      <c r="BH783" s="99"/>
    </row>
    <row r="784" spans="1:60" x14ac:dyDescent="0.25">
      <c r="A784">
        <v>752</v>
      </c>
      <c r="B784" s="61">
        <f ca="1">OFFSET(InputPriceData!B$15,CalculationsAndCharts!$A784+$A$11,0,1,1)</f>
        <v>41381</v>
      </c>
      <c r="C784" s="3">
        <f ca="1">OFFSET(InputPriceData!G$15,CalculationsAndCharts!$A784+$A$11,IF($C$7,8,0),1,1)</f>
        <v>226834800</v>
      </c>
      <c r="D784" s="4">
        <f ca="1">OFFSET(InputPriceData!C$15,CalculationsAndCharts!$A784+$A$11,IF($C$7,8,0),1,1)</f>
        <v>147.12</v>
      </c>
      <c r="E784" s="4">
        <f ca="1">OFFSET(InputPriceData!D$15,CalculationsAndCharts!$A784+$A$11,IF($C$7,8,0),1,1)</f>
        <v>147.15</v>
      </c>
      <c r="F784" s="4">
        <f ca="1">OFFSET(InputPriceData!E$15,CalculationsAndCharts!$A784+$A$11,IF($C$7,8,0),1,1)</f>
        <v>145.22999999999999</v>
      </c>
      <c r="G784" s="4">
        <f ca="1">OFFSET(InputPriceData!F$15,CalculationsAndCharts!$A784+$A$11,IF($C$7,8,0),1,1)</f>
        <v>146.01</v>
      </c>
      <c r="H784" s="342">
        <f t="shared" ca="1" si="90"/>
        <v>147.27032138221583</v>
      </c>
      <c r="I784" s="342">
        <f t="shared" ca="1" si="91"/>
        <v>146.80206296815223</v>
      </c>
      <c r="J784" s="340">
        <f t="shared" ca="1" si="92"/>
        <v>0.46825841406348895</v>
      </c>
      <c r="K784" s="170">
        <f t="shared" ca="1" si="88"/>
        <v>0.21926594234125388</v>
      </c>
      <c r="L784" s="341">
        <f t="shared" ca="1" si="89"/>
        <v>0.73174140097871621</v>
      </c>
      <c r="M784" s="341">
        <f t="shared" ca="1" si="93"/>
        <v>-0.73174140097871621</v>
      </c>
      <c r="N784" s="170"/>
      <c r="O784" s="340"/>
      <c r="P784" s="3" t="e">
        <f t="shared" ca="1" si="94"/>
        <v>#N/A</v>
      </c>
      <c r="Q784" s="3">
        <f t="shared" ca="1" si="95"/>
        <v>226834800</v>
      </c>
      <c r="S784" s="99"/>
      <c r="T784" s="350"/>
      <c r="U784" s="350"/>
      <c r="V784" s="349"/>
      <c r="W784" s="313"/>
      <c r="X784" s="302"/>
      <c r="Y784" s="211"/>
      <c r="Z784" s="320"/>
      <c r="AA784" s="246"/>
      <c r="AB784" s="125"/>
      <c r="AC784" s="125"/>
      <c r="AD784" s="125"/>
      <c r="AE784" s="125"/>
      <c r="AF784" s="125"/>
      <c r="AG784" s="125"/>
      <c r="AH784" s="125"/>
      <c r="AJ784" s="125"/>
      <c r="AK784" s="125"/>
      <c r="AM784" s="246"/>
      <c r="AO784" s="246"/>
      <c r="AP784" s="211"/>
      <c r="AQ784" s="211"/>
      <c r="AR784" s="199"/>
      <c r="AT784" s="225"/>
      <c r="AU784" s="225"/>
      <c r="AV784" s="225"/>
      <c r="AW784" s="99"/>
      <c r="AX784" s="199"/>
      <c r="AY784" s="199"/>
      <c r="AZ784" s="37"/>
      <c r="BA784" s="123"/>
      <c r="BB784" s="211"/>
      <c r="BC784" s="211"/>
      <c r="BD784" s="216"/>
      <c r="BE784" s="216"/>
      <c r="BF784" s="101"/>
      <c r="BG784" s="101"/>
      <c r="BH784" s="99"/>
    </row>
    <row r="785" spans="1:60" x14ac:dyDescent="0.25">
      <c r="A785">
        <v>753</v>
      </c>
      <c r="B785" s="61">
        <f ca="1">OFFSET(InputPriceData!B$15,CalculationsAndCharts!$A785+$A$11,0,1,1)</f>
        <v>41380</v>
      </c>
      <c r="C785" s="3">
        <f ca="1">OFFSET(InputPriceData!G$15,CalculationsAndCharts!$A785+$A$11,IF($C$7,8,0),1,1)</f>
        <v>147507800</v>
      </c>
      <c r="D785" s="4">
        <f ca="1">OFFSET(InputPriceData!C$15,CalculationsAndCharts!$A785+$A$11,IF($C$7,8,0),1,1)</f>
        <v>147.12</v>
      </c>
      <c r="E785" s="4">
        <f ca="1">OFFSET(InputPriceData!D$15,CalculationsAndCharts!$A785+$A$11,IF($C$7,8,0),1,1)</f>
        <v>148.25</v>
      </c>
      <c r="F785" s="4">
        <f ca="1">OFFSET(InputPriceData!E$15,CalculationsAndCharts!$A785+$A$11,IF($C$7,8,0),1,1)</f>
        <v>146.76</v>
      </c>
      <c r="G785" s="4">
        <f ca="1">OFFSET(InputPriceData!F$15,CalculationsAndCharts!$A785+$A$11,IF($C$7,8,0),1,1)</f>
        <v>148.16999999999999</v>
      </c>
      <c r="H785" s="342">
        <f t="shared" ca="1" si="90"/>
        <v>147.45036729396094</v>
      </c>
      <c r="I785" s="342">
        <f t="shared" ca="1" si="91"/>
        <v>146.87406869252973</v>
      </c>
      <c r="J785" s="340">
        <f t="shared" ca="1" si="92"/>
        <v>0.57629860143112377</v>
      </c>
      <c r="K785" s="170">
        <f t="shared" ca="1" si="88"/>
        <v>0.33212007801146926</v>
      </c>
      <c r="L785" s="341">
        <f t="shared" ca="1" si="89"/>
        <v>0.74101565816793236</v>
      </c>
      <c r="M785" s="341">
        <f t="shared" ca="1" si="93"/>
        <v>-0.74101565816793236</v>
      </c>
      <c r="N785" s="170"/>
      <c r="O785" s="340"/>
      <c r="P785" s="3">
        <f t="shared" ca="1" si="94"/>
        <v>147507800</v>
      </c>
      <c r="Q785" s="3" t="e">
        <f t="shared" ca="1" si="95"/>
        <v>#N/A</v>
      </c>
      <c r="S785" s="99"/>
      <c r="T785" s="350"/>
      <c r="U785" s="350"/>
      <c r="V785" s="349"/>
      <c r="W785" s="313"/>
      <c r="X785" s="302"/>
      <c r="Y785" s="211"/>
      <c r="Z785" s="320"/>
      <c r="AA785" s="246"/>
      <c r="AB785" s="125"/>
      <c r="AC785" s="125"/>
      <c r="AD785" s="125"/>
      <c r="AE785" s="125"/>
      <c r="AF785" s="125"/>
      <c r="AG785" s="125"/>
      <c r="AH785" s="125"/>
      <c r="AJ785" s="125"/>
      <c r="AK785" s="125"/>
      <c r="AM785" s="246"/>
      <c r="AO785" s="246"/>
      <c r="AP785" s="211"/>
      <c r="AQ785" s="211"/>
      <c r="AR785" s="199"/>
      <c r="AT785" s="225"/>
      <c r="AU785" s="225"/>
      <c r="AV785" s="225"/>
      <c r="AW785" s="99"/>
      <c r="AX785" s="199"/>
      <c r="AY785" s="199"/>
      <c r="AZ785" s="37"/>
      <c r="BA785" s="123"/>
      <c r="BB785" s="211"/>
      <c r="BC785" s="211"/>
      <c r="BD785" s="216"/>
      <c r="BE785" s="216"/>
      <c r="BF785" s="101"/>
      <c r="BG785" s="101"/>
      <c r="BH785" s="99"/>
    </row>
    <row r="786" spans="1:60" x14ac:dyDescent="0.25">
      <c r="A786">
        <v>754</v>
      </c>
      <c r="B786" s="61">
        <f ca="1">OFFSET(InputPriceData!B$15,CalculationsAndCharts!$A786+$A$11,0,1,1)</f>
        <v>41379</v>
      </c>
      <c r="C786" s="3">
        <f ca="1">OFFSET(InputPriceData!G$15,CalculationsAndCharts!$A786+$A$11,IF($C$7,8,0),1,1)</f>
        <v>217259000</v>
      </c>
      <c r="D786" s="4">
        <f ca="1">OFFSET(InputPriceData!C$15,CalculationsAndCharts!$A786+$A$11,IF($C$7,8,0),1,1)</f>
        <v>148.72999999999999</v>
      </c>
      <c r="E786" s="4">
        <f ca="1">OFFSET(InputPriceData!D$15,CalculationsAndCharts!$A786+$A$11,IF($C$7,8,0),1,1)</f>
        <v>148.85</v>
      </c>
      <c r="F786" s="4">
        <f ca="1">OFFSET(InputPriceData!E$15,CalculationsAndCharts!$A786+$A$11,IF($C$7,8,0),1,1)</f>
        <v>146</v>
      </c>
      <c r="G786" s="4">
        <f ca="1">OFFSET(InputPriceData!F$15,CalculationsAndCharts!$A786+$A$11,IF($C$7,8,0),1,1)</f>
        <v>146.02000000000001</v>
      </c>
      <c r="H786" s="342">
        <f t="shared" ca="1" si="90"/>
        <v>147.34756262166962</v>
      </c>
      <c r="I786" s="342">
        <f t="shared" ca="1" si="91"/>
        <v>146.75625675548699</v>
      </c>
      <c r="J786" s="340">
        <f t="shared" ca="1" si="92"/>
        <v>0.59130586618257608</v>
      </c>
      <c r="K786" s="170">
        <f t="shared" ca="1" si="88"/>
        <v>0.34964262738192659</v>
      </c>
      <c r="L786" s="341">
        <f t="shared" ca="1" si="89"/>
        <v>0.7502704002464069</v>
      </c>
      <c r="M786" s="341">
        <f t="shared" ca="1" si="93"/>
        <v>-0.7502704002464069</v>
      </c>
      <c r="N786" s="170"/>
      <c r="O786" s="340"/>
      <c r="P786" s="3" t="e">
        <f t="shared" ca="1" si="94"/>
        <v>#N/A</v>
      </c>
      <c r="Q786" s="3">
        <f t="shared" ca="1" si="95"/>
        <v>217259000</v>
      </c>
      <c r="S786" s="99"/>
      <c r="T786" s="350"/>
      <c r="U786" s="350"/>
      <c r="V786" s="349"/>
      <c r="W786" s="313"/>
      <c r="X786" s="302"/>
      <c r="Y786" s="211"/>
      <c r="Z786" s="320"/>
      <c r="AA786" s="246"/>
      <c r="AB786" s="125"/>
      <c r="AC786" s="125"/>
      <c r="AD786" s="125"/>
      <c r="AE786" s="125"/>
      <c r="AF786" s="125"/>
      <c r="AG786" s="125"/>
      <c r="AH786" s="125"/>
      <c r="AJ786" s="125"/>
      <c r="AK786" s="125"/>
      <c r="AM786" s="246"/>
      <c r="AO786" s="246"/>
      <c r="AP786" s="211"/>
      <c r="AQ786" s="211"/>
      <c r="AR786" s="199"/>
      <c r="AT786" s="225"/>
      <c r="AU786" s="225"/>
      <c r="AV786" s="225"/>
      <c r="AW786" s="99"/>
      <c r="AX786" s="199"/>
      <c r="AY786" s="199"/>
      <c r="AZ786" s="37"/>
      <c r="BA786" s="123"/>
      <c r="BB786" s="211"/>
      <c r="BC786" s="211"/>
      <c r="BD786" s="216"/>
      <c r="BE786" s="216"/>
      <c r="BF786" s="101"/>
      <c r="BG786" s="101"/>
      <c r="BH786" s="99"/>
    </row>
    <row r="787" spans="1:60" x14ac:dyDescent="0.25">
      <c r="A787">
        <v>755</v>
      </c>
      <c r="B787" s="61">
        <f ca="1">OFFSET(InputPriceData!B$15,CalculationsAndCharts!$A787+$A$11,0,1,1)</f>
        <v>41376</v>
      </c>
      <c r="C787" s="3">
        <f ca="1">OFFSET(InputPriceData!G$15,CalculationsAndCharts!$A787+$A$11,IF($C$7,8,0),1,1)</f>
        <v>116359900</v>
      </c>
      <c r="D787" s="4">
        <f ca="1">OFFSET(InputPriceData!C$15,CalculationsAndCharts!$A787+$A$11,IF($C$7,8,0),1,1)</f>
        <v>149.37</v>
      </c>
      <c r="E787" s="4">
        <f ca="1">OFFSET(InputPriceData!D$15,CalculationsAndCharts!$A787+$A$11,IF($C$7,8,0),1,1)</f>
        <v>149.71</v>
      </c>
      <c r="F787" s="4">
        <f ca="1">OFFSET(InputPriceData!E$15,CalculationsAndCharts!$A787+$A$11,IF($C$7,8,0),1,1)</f>
        <v>148.65</v>
      </c>
      <c r="G787" s="4">
        <f ca="1">OFFSET(InputPriceData!F$15,CalculationsAndCharts!$A787+$A$11,IF($C$7,8,0),1,1)</f>
        <v>149.47999999999999</v>
      </c>
      <c r="H787" s="342">
        <f t="shared" ca="1" si="90"/>
        <v>147.5372144247653</v>
      </c>
      <c r="I787" s="342">
        <f t="shared" ca="1" si="91"/>
        <v>146.82318918780402</v>
      </c>
      <c r="J787" s="340">
        <f t="shared" ca="1" si="92"/>
        <v>0.71402523696123554</v>
      </c>
      <c r="K787" s="170">
        <f t="shared" ca="1" si="88"/>
        <v>0.50983203901754859</v>
      </c>
      <c r="L787" s="341">
        <f t="shared" ca="1" si="89"/>
        <v>0.75866872558822762</v>
      </c>
      <c r="M787" s="341">
        <f t="shared" ca="1" si="93"/>
        <v>-0.75866872558822762</v>
      </c>
      <c r="N787" s="170"/>
      <c r="O787" s="340"/>
      <c r="P787" s="3">
        <f t="shared" ca="1" si="94"/>
        <v>116359900</v>
      </c>
      <c r="Q787" s="3" t="e">
        <f t="shared" ca="1" si="95"/>
        <v>#N/A</v>
      </c>
      <c r="S787" s="99"/>
      <c r="T787" s="350"/>
      <c r="U787" s="350"/>
      <c r="V787" s="349"/>
      <c r="W787" s="313"/>
      <c r="X787" s="302"/>
      <c r="Y787" s="211"/>
      <c r="Z787" s="320"/>
      <c r="AA787" s="246"/>
      <c r="AB787" s="125"/>
      <c r="AC787" s="125"/>
      <c r="AD787" s="125"/>
      <c r="AE787" s="125"/>
      <c r="AF787" s="125"/>
      <c r="AG787" s="125"/>
      <c r="AH787" s="125"/>
      <c r="AJ787" s="125"/>
      <c r="AK787" s="125"/>
      <c r="AM787" s="246"/>
      <c r="AO787" s="246"/>
      <c r="AP787" s="211"/>
      <c r="AQ787" s="211"/>
      <c r="AR787" s="199"/>
      <c r="AT787" s="225"/>
      <c r="AU787" s="225"/>
      <c r="AV787" s="225"/>
      <c r="AW787" s="99"/>
      <c r="AX787" s="199"/>
      <c r="AY787" s="199"/>
      <c r="AZ787" s="37"/>
      <c r="BA787" s="123"/>
      <c r="BB787" s="211"/>
      <c r="BC787" s="211"/>
      <c r="BD787" s="216"/>
      <c r="BE787" s="216"/>
      <c r="BF787" s="101"/>
      <c r="BG787" s="101"/>
      <c r="BH787" s="99"/>
    </row>
    <row r="788" spans="1:60" x14ac:dyDescent="0.25">
      <c r="A788">
        <v>756</v>
      </c>
      <c r="B788" s="61">
        <f ca="1">OFFSET(InputPriceData!B$15,CalculationsAndCharts!$A788+$A$11,0,1,1)</f>
        <v>41375</v>
      </c>
      <c r="C788" s="3">
        <f ca="1">OFFSET(InputPriceData!G$15,CalculationsAndCharts!$A788+$A$11,IF($C$7,8,0),1,1)</f>
        <v>110142500</v>
      </c>
      <c r="D788" s="4">
        <f ca="1">OFFSET(InputPriceData!C$15,CalculationsAndCharts!$A788+$A$11,IF($C$7,8,0),1,1)</f>
        <v>149.38999999999999</v>
      </c>
      <c r="E788" s="4">
        <f ca="1">OFFSET(InputPriceData!D$15,CalculationsAndCharts!$A788+$A$11,IF($C$7,8,0),1,1)</f>
        <v>150.34</v>
      </c>
      <c r="F788" s="4">
        <f ca="1">OFFSET(InputPriceData!E$15,CalculationsAndCharts!$A788+$A$11,IF($C$7,8,0),1,1)</f>
        <v>149.24</v>
      </c>
      <c r="G788" s="4">
        <f ca="1">OFFSET(InputPriceData!F$15,CalculationsAndCharts!$A788+$A$11,IF($C$7,8,0),1,1)</f>
        <v>149.85</v>
      </c>
      <c r="H788" s="342">
        <f t="shared" ca="1" si="90"/>
        <v>147.2596736283032</v>
      </c>
      <c r="I788" s="342">
        <f t="shared" ca="1" si="91"/>
        <v>146.58166093214984</v>
      </c>
      <c r="J788" s="340">
        <f t="shared" ca="1" si="92"/>
        <v>0.67801269615331505</v>
      </c>
      <c r="K788" s="170">
        <f t="shared" ca="1" si="88"/>
        <v>0.45970121614508752</v>
      </c>
      <c r="L788" s="341">
        <f t="shared" ca="1" si="89"/>
        <v>0.76587896506563524</v>
      </c>
      <c r="M788" s="341">
        <f t="shared" ca="1" si="93"/>
        <v>-0.76587896506563524</v>
      </c>
      <c r="N788" s="170"/>
      <c r="O788" s="340"/>
      <c r="P788" s="3">
        <f t="shared" ca="1" si="94"/>
        <v>110142500</v>
      </c>
      <c r="Q788" s="3" t="e">
        <f t="shared" ca="1" si="95"/>
        <v>#N/A</v>
      </c>
      <c r="S788" s="99"/>
      <c r="T788" s="350"/>
      <c r="U788" s="350"/>
      <c r="V788" s="349"/>
      <c r="W788" s="313"/>
      <c r="X788" s="302"/>
      <c r="Y788" s="211"/>
      <c r="Z788" s="320"/>
      <c r="AA788" s="246"/>
      <c r="AB788" s="125"/>
      <c r="AC788" s="125"/>
      <c r="AD788" s="125"/>
      <c r="AE788" s="125"/>
      <c r="AF788" s="125"/>
      <c r="AG788" s="125"/>
      <c r="AH788" s="125"/>
      <c r="AJ788" s="125"/>
      <c r="AK788" s="125"/>
      <c r="AM788" s="246"/>
      <c r="AO788" s="246"/>
      <c r="AP788" s="211"/>
      <c r="AQ788" s="211"/>
      <c r="AR788" s="199"/>
      <c r="AT788" s="225"/>
      <c r="AU788" s="225"/>
      <c r="AV788" s="225"/>
      <c r="AW788" s="99"/>
      <c r="AX788" s="199"/>
      <c r="AY788" s="199"/>
      <c r="AZ788" s="37"/>
      <c r="BA788" s="123"/>
      <c r="BB788" s="211"/>
      <c r="BC788" s="211"/>
      <c r="BD788" s="216"/>
      <c r="BE788" s="216"/>
      <c r="BF788" s="101"/>
      <c r="BG788" s="101"/>
      <c r="BH788" s="99"/>
    </row>
    <row r="789" spans="1:60" x14ac:dyDescent="0.25">
      <c r="A789">
        <v>757</v>
      </c>
      <c r="B789" s="61">
        <f ca="1">OFFSET(InputPriceData!B$15,CalculationsAndCharts!$A789+$A$11,0,1,1)</f>
        <v>41374</v>
      </c>
      <c r="C789" s="3">
        <f ca="1">OFFSET(InputPriceData!G$15,CalculationsAndCharts!$A789+$A$11,IF($C$7,8,0),1,1)</f>
        <v>135711100</v>
      </c>
      <c r="D789" s="4">
        <f ca="1">OFFSET(InputPriceData!C$15,CalculationsAndCharts!$A789+$A$11,IF($C$7,8,0),1,1)</f>
        <v>147.94999999999999</v>
      </c>
      <c r="E789" s="4">
        <f ca="1">OFFSET(InputPriceData!D$15,CalculationsAndCharts!$A789+$A$11,IF($C$7,8,0),1,1)</f>
        <v>149.55000000000001</v>
      </c>
      <c r="F789" s="4">
        <f ca="1">OFFSET(InputPriceData!E$15,CalculationsAndCharts!$A789+$A$11,IF($C$7,8,0),1,1)</f>
        <v>147.91</v>
      </c>
      <c r="G789" s="4">
        <f ca="1">OFFSET(InputPriceData!F$15,CalculationsAndCharts!$A789+$A$11,IF($C$7,8,0),1,1)</f>
        <v>149.36000000000001</v>
      </c>
      <c r="H789" s="342">
        <f t="shared" ca="1" si="90"/>
        <v>146.8896270037751</v>
      </c>
      <c r="I789" s="342">
        <f t="shared" ca="1" si="91"/>
        <v>146.28453919870893</v>
      </c>
      <c r="J789" s="340">
        <f t="shared" ca="1" si="92"/>
        <v>0.60508780506612414</v>
      </c>
      <c r="K789" s="170">
        <f t="shared" ca="1" si="88"/>
        <v>0.36613125183973982</v>
      </c>
      <c r="L789" s="341">
        <f t="shared" ca="1" si="89"/>
        <v>0.77408420135567468</v>
      </c>
      <c r="M789" s="341">
        <f t="shared" ca="1" si="93"/>
        <v>-0.77408420135567468</v>
      </c>
      <c r="N789" s="170"/>
      <c r="O789" s="340"/>
      <c r="P789" s="3">
        <f t="shared" ca="1" si="94"/>
        <v>135711100</v>
      </c>
      <c r="Q789" s="3" t="e">
        <f t="shared" ca="1" si="95"/>
        <v>#N/A</v>
      </c>
      <c r="S789" s="99"/>
      <c r="T789" s="350"/>
      <c r="U789" s="350"/>
      <c r="V789" s="349"/>
      <c r="W789" s="313"/>
      <c r="X789" s="302"/>
      <c r="Y789" s="211"/>
      <c r="Z789" s="320"/>
      <c r="AA789" s="246"/>
      <c r="AB789" s="125"/>
      <c r="AC789" s="125"/>
      <c r="AD789" s="125"/>
      <c r="AE789" s="125"/>
      <c r="AF789" s="125"/>
      <c r="AG789" s="125"/>
      <c r="AH789" s="125"/>
      <c r="AJ789" s="125"/>
      <c r="AK789" s="125"/>
      <c r="AM789" s="246"/>
      <c r="AO789" s="246"/>
      <c r="AP789" s="211"/>
      <c r="AQ789" s="211"/>
      <c r="AR789" s="199"/>
      <c r="AT789" s="225"/>
      <c r="AU789" s="225"/>
      <c r="AV789" s="225"/>
      <c r="AW789" s="99"/>
      <c r="AX789" s="199"/>
      <c r="AY789" s="199"/>
      <c r="AZ789" s="37"/>
      <c r="BA789" s="123"/>
      <c r="BB789" s="211"/>
      <c r="BC789" s="211"/>
      <c r="BD789" s="216"/>
      <c r="BE789" s="216"/>
      <c r="BF789" s="101"/>
      <c r="BG789" s="101"/>
      <c r="BH789" s="99"/>
    </row>
    <row r="790" spans="1:60" x14ac:dyDescent="0.25">
      <c r="A790">
        <v>758</v>
      </c>
      <c r="B790" s="61">
        <f ca="1">OFFSET(InputPriceData!B$15,CalculationsAndCharts!$A790+$A$11,0,1,1)</f>
        <v>41373</v>
      </c>
      <c r="C790" s="3">
        <f ca="1">OFFSET(InputPriceData!G$15,CalculationsAndCharts!$A790+$A$11,IF($C$7,8,0),1,1)</f>
        <v>101922200</v>
      </c>
      <c r="D790" s="4">
        <f ca="1">OFFSET(InputPriceData!C$15,CalculationsAndCharts!$A790+$A$11,IF($C$7,8,0),1,1)</f>
        <v>147.32</v>
      </c>
      <c r="E790" s="4">
        <f ca="1">OFFSET(InputPriceData!D$15,CalculationsAndCharts!$A790+$A$11,IF($C$7,8,0),1,1)</f>
        <v>148.09</v>
      </c>
      <c r="F790" s="4">
        <f ca="1">OFFSET(InputPriceData!E$15,CalculationsAndCharts!$A790+$A$11,IF($C$7,8,0),1,1)</f>
        <v>146.83000000000001</v>
      </c>
      <c r="G790" s="4">
        <f ca="1">OFFSET(InputPriceData!F$15,CalculationsAndCharts!$A790+$A$11,IF($C$7,8,0),1,1)</f>
        <v>147.55000000000001</v>
      </c>
      <c r="H790" s="342">
        <f t="shared" ca="1" si="90"/>
        <v>146.53671657574299</v>
      </c>
      <c r="I790" s="342">
        <f t="shared" ca="1" si="91"/>
        <v>146.00495185313702</v>
      </c>
      <c r="J790" s="340">
        <f t="shared" ca="1" si="92"/>
        <v>0.53176472260590946</v>
      </c>
      <c r="K790" s="170">
        <f t="shared" ca="1" si="88"/>
        <v>0.28277372020813984</v>
      </c>
      <c r="L790" s="341">
        <f t="shared" ca="1" si="89"/>
        <v>0.78279489030942195</v>
      </c>
      <c r="M790" s="341">
        <f t="shared" ca="1" si="93"/>
        <v>-0.78279489030942195</v>
      </c>
      <c r="N790" s="170"/>
      <c r="O790" s="340"/>
      <c r="P790" s="3">
        <f t="shared" ca="1" si="94"/>
        <v>101922200</v>
      </c>
      <c r="Q790" s="3" t="e">
        <f t="shared" ca="1" si="95"/>
        <v>#N/A</v>
      </c>
      <c r="S790" s="99"/>
      <c r="T790" s="350"/>
      <c r="U790" s="350"/>
      <c r="V790" s="349"/>
      <c r="W790" s="313"/>
      <c r="X790" s="302"/>
      <c r="Y790" s="211"/>
      <c r="Z790" s="320"/>
      <c r="AA790" s="246"/>
      <c r="AB790" s="125"/>
      <c r="AC790" s="125"/>
      <c r="AD790" s="125"/>
      <c r="AE790" s="125"/>
      <c r="AF790" s="125"/>
      <c r="AG790" s="125"/>
      <c r="AH790" s="125"/>
      <c r="AJ790" s="125"/>
      <c r="AK790" s="125"/>
      <c r="AM790" s="246"/>
      <c r="AO790" s="246"/>
      <c r="AP790" s="211"/>
      <c r="AQ790" s="211"/>
      <c r="AR790" s="199"/>
      <c r="AT790" s="225"/>
      <c r="AU790" s="225"/>
      <c r="AV790" s="225"/>
      <c r="AW790" s="99"/>
      <c r="AX790" s="199"/>
      <c r="AY790" s="199"/>
      <c r="AZ790" s="37"/>
      <c r="BA790" s="123"/>
      <c r="BB790" s="211"/>
      <c r="BC790" s="211"/>
      <c r="BD790" s="216"/>
      <c r="BE790" s="216"/>
      <c r="BF790" s="101"/>
      <c r="BG790" s="101"/>
      <c r="BH790" s="99"/>
    </row>
    <row r="791" spans="1:60" x14ac:dyDescent="0.25">
      <c r="A791">
        <v>759</v>
      </c>
      <c r="B791" s="61">
        <f ca="1">OFFSET(InputPriceData!B$15,CalculationsAndCharts!$A791+$A$11,0,1,1)</f>
        <v>41372</v>
      </c>
      <c r="C791" s="3">
        <f ca="1">OFFSET(InputPriceData!G$15,CalculationsAndCharts!$A791+$A$11,IF($C$7,8,0),1,1)</f>
        <v>86571200</v>
      </c>
      <c r="D791" s="4">
        <f ca="1">OFFSET(InputPriceData!C$15,CalculationsAndCharts!$A791+$A$11,IF($C$7,8,0),1,1)</f>
        <v>146.16</v>
      </c>
      <c r="E791" s="4">
        <f ca="1">OFFSET(InputPriceData!D$15,CalculationsAndCharts!$A791+$A$11,IF($C$7,8,0),1,1)</f>
        <v>147.05000000000001</v>
      </c>
      <c r="F791" s="4">
        <f ca="1">OFFSET(InputPriceData!E$15,CalculationsAndCharts!$A791+$A$11,IF($C$7,8,0),1,1)</f>
        <v>145.66999999999999</v>
      </c>
      <c r="G791" s="4">
        <f ca="1">OFFSET(InputPriceData!F$15,CalculationsAndCharts!$A791+$A$11,IF($C$7,8,0),1,1)</f>
        <v>147.04</v>
      </c>
      <c r="H791" s="342">
        <f t="shared" ca="1" si="90"/>
        <v>146.39196180084915</v>
      </c>
      <c r="I791" s="342">
        <f t="shared" ca="1" si="91"/>
        <v>145.86449293069495</v>
      </c>
      <c r="J791" s="340">
        <f t="shared" ca="1" si="92"/>
        <v>0.52746887015413613</v>
      </c>
      <c r="K791" s="170">
        <f t="shared" ca="1" si="88"/>
        <v>0.27822340898168091</v>
      </c>
      <c r="L791" s="341">
        <f t="shared" ca="1" si="89"/>
        <v>0.79212335688110658</v>
      </c>
      <c r="M791" s="341">
        <f t="shared" ca="1" si="93"/>
        <v>-0.79212335688110658</v>
      </c>
      <c r="N791" s="170"/>
      <c r="O791" s="340"/>
      <c r="P791" s="3">
        <f t="shared" ca="1" si="94"/>
        <v>86571200</v>
      </c>
      <c r="Q791" s="3" t="e">
        <f t="shared" ca="1" si="95"/>
        <v>#N/A</v>
      </c>
      <c r="S791" s="99"/>
      <c r="T791" s="350"/>
      <c r="U791" s="350"/>
      <c r="V791" s="349"/>
      <c r="W791" s="313"/>
      <c r="X791" s="302"/>
      <c r="Y791" s="211"/>
      <c r="Z791" s="320"/>
      <c r="AA791" s="246"/>
      <c r="AB791" s="125"/>
      <c r="AC791" s="125"/>
      <c r="AD791" s="125"/>
      <c r="AE791" s="125"/>
      <c r="AF791" s="125"/>
      <c r="AG791" s="125"/>
      <c r="AH791" s="125"/>
      <c r="AJ791" s="125"/>
      <c r="AK791" s="125"/>
      <c r="AM791" s="246"/>
      <c r="AO791" s="246"/>
      <c r="AP791" s="211"/>
      <c r="AQ791" s="211"/>
      <c r="AR791" s="199"/>
      <c r="AT791" s="225"/>
      <c r="AU791" s="225"/>
      <c r="AV791" s="225"/>
      <c r="AW791" s="99"/>
      <c r="AX791" s="199"/>
      <c r="AY791" s="199"/>
      <c r="AZ791" s="37"/>
      <c r="BA791" s="123"/>
      <c r="BB791" s="211"/>
      <c r="BC791" s="211"/>
      <c r="BD791" s="216"/>
      <c r="BE791" s="216"/>
      <c r="BF791" s="101"/>
      <c r="BG791" s="101"/>
      <c r="BH791" s="99"/>
    </row>
    <row r="792" spans="1:60" x14ac:dyDescent="0.25">
      <c r="A792">
        <v>760</v>
      </c>
      <c r="B792" s="61">
        <f ca="1">OFFSET(InputPriceData!B$15,CalculationsAndCharts!$A792+$A$11,0,1,1)</f>
        <v>41369</v>
      </c>
      <c r="C792" s="3">
        <f ca="1">OFFSET(InputPriceData!G$15,CalculationsAndCharts!$A792+$A$11,IF($C$7,8,0),1,1)</f>
        <v>159666000</v>
      </c>
      <c r="D792" s="4">
        <f ca="1">OFFSET(InputPriceData!C$15,CalculationsAndCharts!$A792+$A$11,IF($C$7,8,0),1,1)</f>
        <v>144.91999999999999</v>
      </c>
      <c r="E792" s="4">
        <f ca="1">OFFSET(InputPriceData!D$15,CalculationsAndCharts!$A792+$A$11,IF($C$7,8,0),1,1)</f>
        <v>146.22999999999999</v>
      </c>
      <c r="F792" s="4">
        <f ca="1">OFFSET(InputPriceData!E$15,CalculationsAndCharts!$A792+$A$11,IF($C$7,8,0),1,1)</f>
        <v>144.75</v>
      </c>
      <c r="G792" s="4">
        <f ca="1">OFFSET(InputPriceData!F$15,CalculationsAndCharts!$A792+$A$11,IF($C$7,8,0),1,1)</f>
        <v>146.05000000000001</v>
      </c>
      <c r="H792" s="342">
        <f t="shared" ca="1" si="90"/>
        <v>146.29938491525618</v>
      </c>
      <c r="I792" s="342">
        <f t="shared" ca="1" si="91"/>
        <v>145.75762865166723</v>
      </c>
      <c r="J792" s="340">
        <f t="shared" ca="1" si="92"/>
        <v>0.54175626358888573</v>
      </c>
      <c r="K792" s="170">
        <f t="shared" ca="1" si="88"/>
        <v>0.29349984913779026</v>
      </c>
      <c r="L792" s="341">
        <f t="shared" ca="1" si="89"/>
        <v>0.80045080282439551</v>
      </c>
      <c r="M792" s="341">
        <f t="shared" ca="1" si="93"/>
        <v>-0.80045080282439551</v>
      </c>
      <c r="N792" s="170"/>
      <c r="O792" s="340"/>
      <c r="P792" s="3">
        <f t="shared" ca="1" si="94"/>
        <v>159666000</v>
      </c>
      <c r="Q792" s="3" t="e">
        <f t="shared" ca="1" si="95"/>
        <v>#N/A</v>
      </c>
      <c r="S792" s="99"/>
      <c r="T792" s="350"/>
      <c r="U792" s="350"/>
      <c r="V792" s="349"/>
      <c r="W792" s="313"/>
      <c r="X792" s="302"/>
      <c r="Y792" s="211"/>
      <c r="Z792" s="320"/>
      <c r="AA792" s="246"/>
      <c r="AB792" s="125"/>
      <c r="AC792" s="125"/>
      <c r="AD792" s="125"/>
      <c r="AE792" s="125"/>
      <c r="AF792" s="125"/>
      <c r="AG792" s="125"/>
      <c r="AH792" s="125"/>
      <c r="AJ792" s="125"/>
      <c r="AK792" s="125"/>
      <c r="AM792" s="246"/>
      <c r="AO792" s="246"/>
      <c r="AP792" s="211"/>
      <c r="AQ792" s="211"/>
      <c r="AR792" s="199"/>
      <c r="AT792" s="225"/>
      <c r="AU792" s="225"/>
      <c r="AV792" s="225"/>
      <c r="AW792" s="99"/>
      <c r="AX792" s="199"/>
      <c r="AY792" s="199"/>
      <c r="AZ792" s="37"/>
      <c r="BA792" s="123"/>
      <c r="BB792" s="211"/>
      <c r="BC792" s="211"/>
      <c r="BD792" s="216"/>
      <c r="BE792" s="216"/>
      <c r="BF792" s="101"/>
      <c r="BG792" s="101"/>
      <c r="BH792" s="99"/>
    </row>
    <row r="793" spans="1:60" x14ac:dyDescent="0.25">
      <c r="A793">
        <v>761</v>
      </c>
      <c r="B793" s="61">
        <f ca="1">OFFSET(InputPriceData!B$15,CalculationsAndCharts!$A793+$A$11,0,1,1)</f>
        <v>41368</v>
      </c>
      <c r="C793" s="3">
        <f ca="1">OFFSET(InputPriceData!G$15,CalculationsAndCharts!$A793+$A$11,IF($C$7,8,0),1,1)</f>
        <v>131885000</v>
      </c>
      <c r="D793" s="4">
        <f ca="1">OFFSET(InputPriceData!C$15,CalculationsAndCharts!$A793+$A$11,IF($C$7,8,0),1,1)</f>
        <v>146.31</v>
      </c>
      <c r="E793" s="4">
        <f ca="1">OFFSET(InputPriceData!D$15,CalculationsAndCharts!$A793+$A$11,IF($C$7,8,0),1,1)</f>
        <v>147.01</v>
      </c>
      <c r="F793" s="4">
        <f ca="1">OFFSET(InputPriceData!E$15,CalculationsAndCharts!$A793+$A$11,IF($C$7,8,0),1,1)</f>
        <v>145.99</v>
      </c>
      <c r="G793" s="4">
        <f ca="1">OFFSET(InputPriceData!F$15,CalculationsAndCharts!$A793+$A$11,IF($C$7,8,0),1,1)</f>
        <v>146.71</v>
      </c>
      <c r="H793" s="342">
        <f t="shared" ca="1" si="90"/>
        <v>146.33501133172138</v>
      </c>
      <c r="I793" s="342">
        <f t="shared" ca="1" si="91"/>
        <v>145.73104943818245</v>
      </c>
      <c r="J793" s="340">
        <f t="shared" ca="1" si="92"/>
        <v>0.60396189353884655</v>
      </c>
      <c r="K793" s="170">
        <f t="shared" ca="1" si="88"/>
        <v>0.364769968847029</v>
      </c>
      <c r="L793" s="341">
        <f t="shared" ca="1" si="89"/>
        <v>0.80804108288116372</v>
      </c>
      <c r="M793" s="341">
        <f t="shared" ca="1" si="93"/>
        <v>-0.80804108288116372</v>
      </c>
      <c r="N793" s="170"/>
      <c r="O793" s="340"/>
      <c r="P793" s="3">
        <f t="shared" ca="1" si="94"/>
        <v>131885000</v>
      </c>
      <c r="Q793" s="3" t="e">
        <f t="shared" ca="1" si="95"/>
        <v>#N/A</v>
      </c>
      <c r="S793" s="99"/>
      <c r="T793" s="350"/>
      <c r="U793" s="350"/>
      <c r="V793" s="349"/>
      <c r="W793" s="313"/>
      <c r="X793" s="302"/>
      <c r="Y793" s="211"/>
      <c r="Z793" s="320"/>
      <c r="AA793" s="246"/>
      <c r="AB793" s="125"/>
      <c r="AC793" s="125"/>
      <c r="AD793" s="125"/>
      <c r="AE793" s="125"/>
      <c r="AF793" s="125"/>
      <c r="AG793" s="125"/>
      <c r="AH793" s="125"/>
      <c r="AJ793" s="125"/>
      <c r="AK793" s="125"/>
      <c r="AM793" s="246"/>
      <c r="AO793" s="246"/>
      <c r="AP793" s="211"/>
      <c r="AQ793" s="211"/>
      <c r="AR793" s="199"/>
      <c r="AT793" s="225"/>
      <c r="AU793" s="225"/>
      <c r="AV793" s="225"/>
      <c r="AW793" s="99"/>
      <c r="AX793" s="199"/>
      <c r="AY793" s="199"/>
      <c r="AZ793" s="37"/>
      <c r="BA793" s="123"/>
      <c r="BB793" s="211"/>
      <c r="BC793" s="211"/>
      <c r="BD793" s="216"/>
      <c r="BE793" s="216"/>
      <c r="BF793" s="101"/>
      <c r="BG793" s="101"/>
      <c r="BH793" s="99"/>
    </row>
    <row r="794" spans="1:60" x14ac:dyDescent="0.25">
      <c r="A794">
        <v>762</v>
      </c>
      <c r="B794" s="61">
        <f ca="1">OFFSET(InputPriceData!B$15,CalculationsAndCharts!$A794+$A$11,0,1,1)</f>
        <v>41367</v>
      </c>
      <c r="C794" s="3">
        <f ca="1">OFFSET(InputPriceData!G$15,CalculationsAndCharts!$A794+$A$11,IF($C$7,8,0),1,1)</f>
        <v>154167400</v>
      </c>
      <c r="D794" s="4">
        <f ca="1">OFFSET(InputPriceData!C$15,CalculationsAndCharts!$A794+$A$11,IF($C$7,8,0),1,1)</f>
        <v>147.69999999999999</v>
      </c>
      <c r="E794" s="4">
        <f ca="1">OFFSET(InputPriceData!D$15,CalculationsAndCharts!$A794+$A$11,IF($C$7,8,0),1,1)</f>
        <v>147.81</v>
      </c>
      <c r="F794" s="4">
        <f ca="1">OFFSET(InputPriceData!E$15,CalculationsAndCharts!$A794+$A$11,IF($C$7,8,0),1,1)</f>
        <v>145.72999999999999</v>
      </c>
      <c r="G794" s="4">
        <f ca="1">OFFSET(InputPriceData!F$15,CalculationsAndCharts!$A794+$A$11,IF($C$7,8,0),1,1)</f>
        <v>146.12</v>
      </c>
      <c r="H794" s="342">
        <f t="shared" ca="1" si="90"/>
        <v>146.28144152196728</v>
      </c>
      <c r="I794" s="342">
        <f t="shared" ca="1" si="91"/>
        <v>145.6420539325627</v>
      </c>
      <c r="J794" s="340">
        <f t="shared" ca="1" si="92"/>
        <v>0.63938758940452711</v>
      </c>
      <c r="K794" s="170">
        <f t="shared" ca="1" si="88"/>
        <v>0.40881648948453214</v>
      </c>
      <c r="L794" s="341">
        <f t="shared" ca="1" si="89"/>
        <v>0.8138946495805226</v>
      </c>
      <c r="M794" s="341">
        <f t="shared" ca="1" si="93"/>
        <v>-0.8138946495805226</v>
      </c>
      <c r="N794" s="170"/>
      <c r="O794" s="340"/>
      <c r="P794" s="3" t="e">
        <f t="shared" ca="1" si="94"/>
        <v>#N/A</v>
      </c>
      <c r="Q794" s="3">
        <f t="shared" ca="1" si="95"/>
        <v>154167400</v>
      </c>
      <c r="S794" s="99"/>
      <c r="T794" s="350"/>
      <c r="U794" s="350"/>
      <c r="V794" s="349"/>
      <c r="W794" s="313"/>
      <c r="X794" s="302"/>
      <c r="Y794" s="211"/>
      <c r="Z794" s="320"/>
      <c r="AA794" s="246"/>
      <c r="AB794" s="125"/>
      <c r="AC794" s="125"/>
      <c r="AD794" s="125"/>
      <c r="AE794" s="125"/>
      <c r="AF794" s="125"/>
      <c r="AG794" s="125"/>
      <c r="AH794" s="125"/>
      <c r="AJ794" s="125"/>
      <c r="AK794" s="125"/>
      <c r="AM794" s="246"/>
      <c r="AO794" s="246"/>
      <c r="AP794" s="211"/>
      <c r="AQ794" s="211"/>
      <c r="AR794" s="199"/>
      <c r="AT794" s="225"/>
      <c r="AU794" s="225"/>
      <c r="AV794" s="225"/>
      <c r="AW794" s="99"/>
      <c r="AX794" s="199"/>
      <c r="AY794" s="199"/>
      <c r="AZ794" s="37"/>
      <c r="BA794" s="123"/>
      <c r="BB794" s="211"/>
      <c r="BC794" s="211"/>
      <c r="BD794" s="216"/>
      <c r="BE794" s="216"/>
      <c r="BF794" s="101"/>
      <c r="BG794" s="101"/>
      <c r="BH794" s="99"/>
    </row>
    <row r="795" spans="1:60" x14ac:dyDescent="0.25">
      <c r="A795">
        <v>763</v>
      </c>
      <c r="B795" s="61">
        <f ca="1">OFFSET(InputPriceData!B$15,CalculationsAndCharts!$A795+$A$11,0,1,1)</f>
        <v>41366</v>
      </c>
      <c r="C795" s="3">
        <f ca="1">OFFSET(InputPriceData!G$15,CalculationsAndCharts!$A795+$A$11,IF($C$7,8,0),1,1)</f>
        <v>101504300</v>
      </c>
      <c r="D795" s="4">
        <f ca="1">OFFSET(InputPriceData!C$15,CalculationsAndCharts!$A795+$A$11,IF($C$7,8,0),1,1)</f>
        <v>147.41999999999999</v>
      </c>
      <c r="E795" s="4">
        <f ca="1">OFFSET(InputPriceData!D$15,CalculationsAndCharts!$A795+$A$11,IF($C$7,8,0),1,1)</f>
        <v>147.97999999999999</v>
      </c>
      <c r="F795" s="4">
        <f ca="1">OFFSET(InputPriceData!E$15,CalculationsAndCharts!$A795+$A$11,IF($C$7,8,0),1,1)</f>
        <v>147.19</v>
      </c>
      <c r="G795" s="4">
        <f ca="1">OFFSET(InputPriceData!F$15,CalculationsAndCharts!$A795+$A$11,IF($C$7,8,0),1,1)</f>
        <v>147.62</v>
      </c>
      <c r="H795" s="342">
        <f t="shared" ca="1" si="90"/>
        <v>146.30450459653406</v>
      </c>
      <c r="I795" s="342">
        <f t="shared" ca="1" si="91"/>
        <v>145.59860429006841</v>
      </c>
      <c r="J795" s="340">
        <f t="shared" ca="1" si="92"/>
        <v>0.70590030646557744</v>
      </c>
      <c r="K795" s="170">
        <f t="shared" ca="1" si="88"/>
        <v>0.49829524266819614</v>
      </c>
      <c r="L795" s="341">
        <f t="shared" ca="1" si="89"/>
        <v>0.81821787956871428</v>
      </c>
      <c r="M795" s="341">
        <f t="shared" ca="1" si="93"/>
        <v>-0.81821787956871428</v>
      </c>
      <c r="N795" s="170"/>
      <c r="O795" s="340"/>
      <c r="P795" s="3">
        <f t="shared" ca="1" si="94"/>
        <v>101504300</v>
      </c>
      <c r="Q795" s="3" t="e">
        <f t="shared" ca="1" si="95"/>
        <v>#N/A</v>
      </c>
      <c r="S795" s="99"/>
      <c r="T795" s="350"/>
      <c r="U795" s="350"/>
      <c r="V795" s="349"/>
      <c r="W795" s="313"/>
      <c r="X795" s="302"/>
      <c r="Y795" s="211"/>
      <c r="Z795" s="320"/>
      <c r="AA795" s="246"/>
      <c r="AB795" s="125"/>
      <c r="AC795" s="125"/>
      <c r="AD795" s="125"/>
      <c r="AE795" s="125"/>
      <c r="AF795" s="125"/>
      <c r="AG795" s="125"/>
      <c r="AH795" s="125"/>
      <c r="AJ795" s="125"/>
      <c r="AK795" s="125"/>
      <c r="AM795" s="246"/>
      <c r="AO795" s="246"/>
      <c r="AP795" s="211"/>
      <c r="AQ795" s="211"/>
      <c r="AR795" s="199"/>
      <c r="AT795" s="225"/>
      <c r="AU795" s="225"/>
      <c r="AV795" s="225"/>
      <c r="AW795" s="99"/>
      <c r="AX795" s="199"/>
      <c r="AY795" s="199"/>
      <c r="AZ795" s="37"/>
      <c r="BA795" s="123"/>
      <c r="BB795" s="211"/>
      <c r="BC795" s="211"/>
      <c r="BD795" s="216"/>
      <c r="BE795" s="216"/>
      <c r="BF795" s="101"/>
      <c r="BG795" s="101"/>
      <c r="BH795" s="99"/>
    </row>
    <row r="796" spans="1:60" x14ac:dyDescent="0.25">
      <c r="A796">
        <v>764</v>
      </c>
      <c r="B796" s="61">
        <f ca="1">OFFSET(InputPriceData!B$15,CalculationsAndCharts!$A796+$A$11,0,1,1)</f>
        <v>41365</v>
      </c>
      <c r="C796" s="3">
        <f ca="1">OFFSET(InputPriceData!G$15,CalculationsAndCharts!$A796+$A$11,IF($C$7,8,0),1,1)</f>
        <v>99194100</v>
      </c>
      <c r="D796" s="4">
        <f ca="1">OFFSET(InputPriceData!C$15,CalculationsAndCharts!$A796+$A$11,IF($C$7,8,0),1,1)</f>
        <v>147.4</v>
      </c>
      <c r="E796" s="4">
        <f ca="1">OFFSET(InputPriceData!D$15,CalculationsAndCharts!$A796+$A$11,IF($C$7,8,0),1,1)</f>
        <v>147.69999999999999</v>
      </c>
      <c r="F796" s="4">
        <f ca="1">OFFSET(InputPriceData!E$15,CalculationsAndCharts!$A796+$A$11,IF($C$7,8,0),1,1)</f>
        <v>146.53</v>
      </c>
      <c r="G796" s="4">
        <f ca="1">OFFSET(InputPriceData!F$15,CalculationsAndCharts!$A796+$A$11,IF($C$7,8,0),1,1)</f>
        <v>146.88999999999999</v>
      </c>
      <c r="H796" s="342">
        <f t="shared" ca="1" si="90"/>
        <v>146.1165766817532</v>
      </c>
      <c r="I796" s="342">
        <f t="shared" ca="1" si="91"/>
        <v>145.41484104371099</v>
      </c>
      <c r="J796" s="340">
        <f t="shared" ca="1" si="92"/>
        <v>0.70173563804213923</v>
      </c>
      <c r="K796" s="170">
        <f t="shared" ca="1" si="88"/>
        <v>0.49243290569840825</v>
      </c>
      <c r="L796" s="341">
        <f t="shared" ca="1" si="89"/>
        <v>0.82087230340855621</v>
      </c>
      <c r="M796" s="341">
        <f t="shared" ca="1" si="93"/>
        <v>-0.82087230340855621</v>
      </c>
      <c r="N796" s="170"/>
      <c r="O796" s="340"/>
      <c r="P796" s="3" t="e">
        <f t="shared" ca="1" si="94"/>
        <v>#N/A</v>
      </c>
      <c r="Q796" s="3">
        <f t="shared" ca="1" si="95"/>
        <v>99194100</v>
      </c>
      <c r="S796" s="99"/>
      <c r="T796" s="350"/>
      <c r="U796" s="350"/>
      <c r="V796" s="349"/>
      <c r="W796" s="313"/>
      <c r="X796" s="302"/>
      <c r="Y796" s="211"/>
      <c r="Z796" s="320"/>
      <c r="AA796" s="246"/>
      <c r="AB796" s="125"/>
      <c r="AC796" s="125"/>
      <c r="AD796" s="125"/>
      <c r="AE796" s="125"/>
      <c r="AF796" s="125"/>
      <c r="AG796" s="125"/>
      <c r="AH796" s="125"/>
      <c r="AJ796" s="125"/>
      <c r="AK796" s="125"/>
      <c r="AM796" s="246"/>
      <c r="AO796" s="246"/>
      <c r="AP796" s="211"/>
      <c r="AQ796" s="211"/>
      <c r="AR796" s="199"/>
      <c r="AT796" s="225"/>
      <c r="AU796" s="225"/>
      <c r="AV796" s="225"/>
      <c r="AW796" s="99"/>
      <c r="AX796" s="199"/>
      <c r="AY796" s="199"/>
      <c r="AZ796" s="37"/>
      <c r="BA796" s="123"/>
      <c r="BB796" s="211"/>
      <c r="BC796" s="211"/>
      <c r="BD796" s="216"/>
      <c r="BE796" s="216"/>
      <c r="BF796" s="101"/>
      <c r="BG796" s="101"/>
      <c r="BH796" s="99"/>
    </row>
    <row r="797" spans="1:60" x14ac:dyDescent="0.25">
      <c r="A797">
        <v>765</v>
      </c>
      <c r="B797" s="61">
        <f ca="1">OFFSET(InputPriceData!B$15,CalculationsAndCharts!$A797+$A$11,0,1,1)</f>
        <v>41361</v>
      </c>
      <c r="C797" s="3">
        <f ca="1">OFFSET(InputPriceData!G$15,CalculationsAndCharts!$A797+$A$11,IF($C$7,8,0),1,1)</f>
        <v>102932800</v>
      </c>
      <c r="D797" s="4">
        <f ca="1">OFFSET(InputPriceData!C$15,CalculationsAndCharts!$A797+$A$11,IF($C$7,8,0),1,1)</f>
        <v>146.93</v>
      </c>
      <c r="E797" s="4">
        <f ca="1">OFFSET(InputPriceData!D$15,CalculationsAndCharts!$A797+$A$11,IF($C$7,8,0),1,1)</f>
        <v>147.65</v>
      </c>
      <c r="F797" s="4">
        <f ca="1">OFFSET(InputPriceData!E$15,CalculationsAndCharts!$A797+$A$11,IF($C$7,8,0),1,1)</f>
        <v>146.61000000000001</v>
      </c>
      <c r="G797" s="4">
        <f ca="1">OFFSET(InputPriceData!F$15,CalculationsAndCharts!$A797+$A$11,IF($C$7,8,0),1,1)</f>
        <v>147.47999999999999</v>
      </c>
      <c r="H797" s="342">
        <f t="shared" ca="1" si="90"/>
        <v>146.00608763628935</v>
      </c>
      <c r="I797" s="342">
        <f t="shared" ca="1" si="91"/>
        <v>145.28073568404835</v>
      </c>
      <c r="J797" s="340">
        <f t="shared" ca="1" si="92"/>
        <v>0.72535195224094273</v>
      </c>
      <c r="K797" s="170">
        <f t="shared" ca="1" si="88"/>
        <v>0.52613545461974687</v>
      </c>
      <c r="L797" s="341">
        <f t="shared" ca="1" si="89"/>
        <v>0.82302158490572075</v>
      </c>
      <c r="M797" s="341">
        <f t="shared" ca="1" si="93"/>
        <v>-0.82302158490572075</v>
      </c>
      <c r="N797" s="170"/>
      <c r="O797" s="340"/>
      <c r="P797" s="3">
        <f t="shared" ca="1" si="94"/>
        <v>102932800</v>
      </c>
      <c r="Q797" s="3" t="e">
        <f t="shared" ca="1" si="95"/>
        <v>#N/A</v>
      </c>
      <c r="S797" s="99"/>
      <c r="T797" s="350"/>
      <c r="U797" s="350"/>
      <c r="V797" s="349"/>
      <c r="W797" s="313"/>
      <c r="X797" s="302"/>
      <c r="Y797" s="211"/>
      <c r="Z797" s="320"/>
      <c r="AA797" s="246"/>
      <c r="AB797" s="125"/>
      <c r="AC797" s="125"/>
      <c r="AD797" s="125"/>
      <c r="AE797" s="125"/>
      <c r="AF797" s="125"/>
      <c r="AG797" s="125"/>
      <c r="AH797" s="125"/>
      <c r="AJ797" s="125"/>
      <c r="AK797" s="125"/>
      <c r="AM797" s="246"/>
      <c r="AO797" s="246"/>
      <c r="AP797" s="211"/>
      <c r="AQ797" s="211"/>
      <c r="AR797" s="199"/>
      <c r="AT797" s="225"/>
      <c r="AU797" s="225"/>
      <c r="AV797" s="225"/>
      <c r="AW797" s="99"/>
      <c r="AX797" s="199"/>
      <c r="AY797" s="199"/>
      <c r="AZ797" s="37"/>
      <c r="BA797" s="123"/>
      <c r="BB797" s="211"/>
      <c r="BC797" s="211"/>
      <c r="BD797" s="216"/>
      <c r="BE797" s="216"/>
      <c r="BF797" s="101"/>
      <c r="BG797" s="101"/>
      <c r="BH797" s="99"/>
    </row>
    <row r="798" spans="1:60" x14ac:dyDescent="0.25">
      <c r="A798">
        <v>766</v>
      </c>
      <c r="B798" s="61">
        <f ca="1">OFFSET(InputPriceData!B$15,CalculationsAndCharts!$A798+$A$11,0,1,1)</f>
        <v>41360</v>
      </c>
      <c r="C798" s="3">
        <f ca="1">OFFSET(InputPriceData!G$15,CalculationsAndCharts!$A798+$A$11,IF($C$7,8,0),1,1)</f>
        <v>99950600</v>
      </c>
      <c r="D798" s="4">
        <f ca="1">OFFSET(InputPriceData!C$15,CalculationsAndCharts!$A798+$A$11,IF($C$7,8,0),1,1)</f>
        <v>146.15</v>
      </c>
      <c r="E798" s="4">
        <f ca="1">OFFSET(InputPriceData!D$15,CalculationsAndCharts!$A798+$A$11,IF($C$7,8,0),1,1)</f>
        <v>147.07</v>
      </c>
      <c r="F798" s="4">
        <f ca="1">OFFSET(InputPriceData!E$15,CalculationsAndCharts!$A798+$A$11,IF($C$7,8,0),1,1)</f>
        <v>145.9</v>
      </c>
      <c r="G798" s="4">
        <f ca="1">OFFSET(InputPriceData!F$15,CalculationsAndCharts!$A798+$A$11,IF($C$7,8,0),1,1)</f>
        <v>147.02000000000001</v>
      </c>
      <c r="H798" s="342">
        <f t="shared" ca="1" si="90"/>
        <v>145.79552872718784</v>
      </c>
      <c r="I798" s="342">
        <f t="shared" ca="1" si="91"/>
        <v>145.08080256441639</v>
      </c>
      <c r="J798" s="340">
        <f t="shared" ca="1" si="92"/>
        <v>0.7147261627713859</v>
      </c>
      <c r="K798" s="170">
        <f t="shared" ca="1" si="88"/>
        <v>0.51083348774990955</v>
      </c>
      <c r="L798" s="341">
        <f t="shared" ca="1" si="89"/>
        <v>0.82476840392546602</v>
      </c>
      <c r="M798" s="341">
        <f t="shared" ca="1" si="93"/>
        <v>-0.82476840392546602</v>
      </c>
      <c r="N798" s="170"/>
      <c r="O798" s="340"/>
      <c r="P798" s="3">
        <f t="shared" ca="1" si="94"/>
        <v>99950600</v>
      </c>
      <c r="Q798" s="3" t="e">
        <f t="shared" ca="1" si="95"/>
        <v>#N/A</v>
      </c>
      <c r="S798" s="99"/>
      <c r="T798" s="350"/>
      <c r="U798" s="350"/>
      <c r="V798" s="349"/>
      <c r="W798" s="313"/>
      <c r="X798" s="302"/>
      <c r="Y798" s="211"/>
      <c r="Z798" s="320"/>
      <c r="AA798" s="246"/>
      <c r="AB798" s="125"/>
      <c r="AC798" s="125"/>
      <c r="AD798" s="125"/>
      <c r="AE798" s="125"/>
      <c r="AF798" s="125"/>
      <c r="AG798" s="125"/>
      <c r="AH798" s="125"/>
      <c r="AJ798" s="125"/>
      <c r="AK798" s="125"/>
      <c r="AM798" s="246"/>
      <c r="AO798" s="246"/>
      <c r="AP798" s="211"/>
      <c r="AQ798" s="211"/>
      <c r="AR798" s="199"/>
      <c r="AT798" s="225"/>
      <c r="AU798" s="225"/>
      <c r="AV798" s="225"/>
      <c r="AW798" s="99"/>
      <c r="AX798" s="199"/>
      <c r="AY798" s="199"/>
      <c r="AZ798" s="37"/>
      <c r="BA798" s="123"/>
      <c r="BB798" s="211"/>
      <c r="BC798" s="211"/>
      <c r="BD798" s="216"/>
      <c r="BE798" s="216"/>
      <c r="BF798" s="101"/>
      <c r="BG798" s="101"/>
      <c r="BH798" s="99"/>
    </row>
    <row r="799" spans="1:60" x14ac:dyDescent="0.25">
      <c r="A799">
        <v>767</v>
      </c>
      <c r="B799" s="61">
        <f ca="1">OFFSET(InputPriceData!B$15,CalculationsAndCharts!$A799+$A$11,0,1,1)</f>
        <v>41359</v>
      </c>
      <c r="C799" s="3">
        <f ca="1">OFFSET(InputPriceData!G$15,CalculationsAndCharts!$A799+$A$11,IF($C$7,8,0),1,1)</f>
        <v>86856600</v>
      </c>
      <c r="D799" s="4">
        <f ca="1">OFFSET(InputPriceData!C$15,CalculationsAndCharts!$A799+$A$11,IF($C$7,8,0),1,1)</f>
        <v>146.46</v>
      </c>
      <c r="E799" s="4">
        <f ca="1">OFFSET(InputPriceData!D$15,CalculationsAndCharts!$A799+$A$11,IF($C$7,8,0),1,1)</f>
        <v>147.06</v>
      </c>
      <c r="F799" s="4">
        <f ca="1">OFFSET(InputPriceData!E$15,CalculationsAndCharts!$A799+$A$11,IF($C$7,8,0),1,1)</f>
        <v>146.30000000000001</v>
      </c>
      <c r="G799" s="4">
        <f ca="1">OFFSET(InputPriceData!F$15,CalculationsAndCharts!$A799+$A$11,IF($C$7,8,0),1,1)</f>
        <v>147.02000000000001</v>
      </c>
      <c r="H799" s="342">
        <f t="shared" ca="1" si="90"/>
        <v>145.62060425964324</v>
      </c>
      <c r="I799" s="342">
        <f t="shared" ca="1" si="91"/>
        <v>144.90451188845424</v>
      </c>
      <c r="J799" s="340">
        <f t="shared" ca="1" si="92"/>
        <v>0.71609237118893254</v>
      </c>
      <c r="K799" s="170">
        <f t="shared" ca="1" si="88"/>
        <v>0.512788284074988</v>
      </c>
      <c r="L799" s="341">
        <f t="shared" ca="1" si="89"/>
        <v>0.82648149014594896</v>
      </c>
      <c r="M799" s="341">
        <f t="shared" ca="1" si="93"/>
        <v>-0.82648149014594896</v>
      </c>
      <c r="N799" s="170"/>
      <c r="O799" s="340"/>
      <c r="P799" s="3">
        <f t="shared" ca="1" si="94"/>
        <v>86856600</v>
      </c>
      <c r="Q799" s="3" t="e">
        <f t="shared" ca="1" si="95"/>
        <v>#N/A</v>
      </c>
      <c r="S799" s="99"/>
      <c r="T799" s="350"/>
      <c r="U799" s="350"/>
      <c r="V799" s="349"/>
      <c r="W799" s="313"/>
      <c r="X799" s="302"/>
      <c r="Y799" s="211"/>
      <c r="Z799" s="320"/>
      <c r="AA799" s="246"/>
      <c r="AB799" s="125"/>
      <c r="AC799" s="125"/>
      <c r="AD799" s="125"/>
      <c r="AE799" s="125"/>
      <c r="AF799" s="125"/>
      <c r="AG799" s="125"/>
      <c r="AH799" s="125"/>
      <c r="AJ799" s="125"/>
      <c r="AK799" s="125"/>
      <c r="AM799" s="246"/>
      <c r="AO799" s="246"/>
      <c r="AP799" s="211"/>
      <c r="AQ799" s="211"/>
      <c r="AR799" s="199"/>
      <c r="AT799" s="225"/>
      <c r="AU799" s="225"/>
      <c r="AV799" s="225"/>
      <c r="AW799" s="99"/>
      <c r="AX799" s="199"/>
      <c r="AY799" s="199"/>
      <c r="AZ799" s="37"/>
      <c r="BA799" s="123"/>
      <c r="BB799" s="211"/>
      <c r="BC799" s="211"/>
      <c r="BD799" s="216"/>
      <c r="BE799" s="216"/>
      <c r="BF799" s="101"/>
      <c r="BG799" s="101"/>
      <c r="BH799" s="99"/>
    </row>
    <row r="800" spans="1:60" x14ac:dyDescent="0.25">
      <c r="A800">
        <v>768</v>
      </c>
      <c r="B800" s="61">
        <f ca="1">OFFSET(InputPriceData!B$15,CalculationsAndCharts!$A800+$A$11,0,1,1)</f>
        <v>41358</v>
      </c>
      <c r="C800" s="3">
        <f ca="1">OFFSET(InputPriceData!G$15,CalculationsAndCharts!$A800+$A$11,IF($C$7,8,0),1,1)</f>
        <v>151322300</v>
      </c>
      <c r="D800" s="4">
        <f ca="1">OFFSET(InputPriceData!C$15,CalculationsAndCharts!$A800+$A$11,IF($C$7,8,0),1,1)</f>
        <v>146.85</v>
      </c>
      <c r="E800" s="4">
        <f ca="1">OFFSET(InputPriceData!D$15,CalculationsAndCharts!$A800+$A$11,IF($C$7,8,0),1,1)</f>
        <v>147.1</v>
      </c>
      <c r="F800" s="4">
        <f ca="1">OFFSET(InputPriceData!E$15,CalculationsAndCharts!$A800+$A$11,IF($C$7,8,0),1,1)</f>
        <v>145.29</v>
      </c>
      <c r="G800" s="4">
        <f ca="1">OFFSET(InputPriceData!F$15,CalculationsAndCharts!$A800+$A$11,IF($C$7,8,0),1,1)</f>
        <v>145.86000000000001</v>
      </c>
      <c r="H800" s="342">
        <f t="shared" ca="1" si="90"/>
        <v>145.42069058244942</v>
      </c>
      <c r="I800" s="342">
        <f t="shared" ca="1" si="91"/>
        <v>144.71219478740463</v>
      </c>
      <c r="J800" s="340">
        <f t="shared" ca="1" si="92"/>
        <v>0.70849579504471871</v>
      </c>
      <c r="K800" s="170">
        <f t="shared" ca="1" si="88"/>
        <v>0.50196629159604811</v>
      </c>
      <c r="L800" s="341">
        <f t="shared" ca="1" si="89"/>
        <v>0.82780248339070472</v>
      </c>
      <c r="M800" s="341">
        <f t="shared" ca="1" si="93"/>
        <v>-0.82780248339070472</v>
      </c>
      <c r="N800" s="170"/>
      <c r="O800" s="340"/>
      <c r="P800" s="3" t="e">
        <f t="shared" ca="1" si="94"/>
        <v>#N/A</v>
      </c>
      <c r="Q800" s="3">
        <f t="shared" ca="1" si="95"/>
        <v>151322300</v>
      </c>
      <c r="S800" s="99"/>
      <c r="T800" s="350"/>
      <c r="U800" s="350"/>
      <c r="V800" s="349"/>
      <c r="W800" s="313"/>
      <c r="X800" s="302"/>
      <c r="Y800" s="211"/>
      <c r="Z800" s="320"/>
      <c r="AA800" s="246"/>
      <c r="AB800" s="125"/>
      <c r="AC800" s="125"/>
      <c r="AD800" s="125"/>
      <c r="AE800" s="125"/>
      <c r="AF800" s="125"/>
      <c r="AG800" s="125"/>
      <c r="AH800" s="125"/>
      <c r="AJ800" s="125"/>
      <c r="AK800" s="125"/>
      <c r="AM800" s="246"/>
      <c r="AO800" s="246"/>
      <c r="AP800" s="211"/>
      <c r="AQ800" s="211"/>
      <c r="AR800" s="199"/>
      <c r="AT800" s="225"/>
      <c r="AU800" s="225"/>
      <c r="AV800" s="225"/>
      <c r="AW800" s="99"/>
      <c r="AX800" s="199"/>
      <c r="AY800" s="199"/>
      <c r="AZ800" s="37"/>
      <c r="BA800" s="123"/>
      <c r="BB800" s="211"/>
      <c r="BC800" s="211"/>
      <c r="BD800" s="216"/>
      <c r="BE800" s="216"/>
      <c r="BF800" s="101"/>
      <c r="BG800" s="101"/>
      <c r="BH800" s="99"/>
    </row>
    <row r="801" spans="1:60" x14ac:dyDescent="0.25">
      <c r="A801">
        <v>769</v>
      </c>
      <c r="B801" s="61">
        <f ca="1">OFFSET(InputPriceData!B$15,CalculationsAndCharts!$A801+$A$11,0,1,1)</f>
        <v>41355</v>
      </c>
      <c r="C801" s="3">
        <f ca="1">OFFSET(InputPriceData!G$15,CalculationsAndCharts!$A801+$A$11,IF($C$7,8,0),1,1)</f>
        <v>111163600</v>
      </c>
      <c r="D801" s="4">
        <f ca="1">OFFSET(InputPriceData!C$15,CalculationsAndCharts!$A801+$A$11,IF($C$7,8,0),1,1)</f>
        <v>145.76</v>
      </c>
      <c r="E801" s="4">
        <f ca="1">OFFSET(InputPriceData!D$15,CalculationsAndCharts!$A801+$A$11,IF($C$7,8,0),1,1)</f>
        <v>146.47</v>
      </c>
      <c r="F801" s="4">
        <f ca="1">OFFSET(InputPriceData!E$15,CalculationsAndCharts!$A801+$A$11,IF($C$7,8,0),1,1)</f>
        <v>145.65</v>
      </c>
      <c r="G801" s="4">
        <f ca="1">OFFSET(InputPriceData!F$15,CalculationsAndCharts!$A801+$A$11,IF($C$7,8,0),1,1)</f>
        <v>146.47</v>
      </c>
      <c r="H801" s="342">
        <f t="shared" ca="1" si="90"/>
        <v>145.35793209422792</v>
      </c>
      <c r="I801" s="342">
        <f t="shared" ca="1" si="91"/>
        <v>144.60784885898687</v>
      </c>
      <c r="J801" s="340">
        <f t="shared" ca="1" si="92"/>
        <v>0.75008323524096165</v>
      </c>
      <c r="K801" s="170">
        <f t="shared" ref="K801:K864" ca="1" si="96">J801*J801</f>
        <v>0.56262485978954779</v>
      </c>
      <c r="L801" s="341">
        <f t="shared" ref="L801:L864" ca="1" si="97">SQRT(SUM(OFFSET(K801,0,0,$A$18,1))/$A$18)</f>
        <v>0.82852737364277895</v>
      </c>
      <c r="M801" s="341">
        <f t="shared" ca="1" si="93"/>
        <v>-0.82852737364277895</v>
      </c>
      <c r="N801" s="170"/>
      <c r="O801" s="340"/>
      <c r="P801" s="3">
        <f t="shared" ca="1" si="94"/>
        <v>111163600</v>
      </c>
      <c r="Q801" s="3" t="e">
        <f t="shared" ca="1" si="95"/>
        <v>#N/A</v>
      </c>
      <c r="S801" s="99"/>
      <c r="T801" s="350"/>
      <c r="U801" s="350"/>
      <c r="V801" s="349"/>
      <c r="W801" s="313"/>
      <c r="X801" s="302"/>
      <c r="Y801" s="211"/>
      <c r="Z801" s="320"/>
      <c r="AA801" s="246"/>
      <c r="AB801" s="125"/>
      <c r="AC801" s="125"/>
      <c r="AD801" s="125"/>
      <c r="AE801" s="125"/>
      <c r="AF801" s="125"/>
      <c r="AG801" s="125"/>
      <c r="AH801" s="125"/>
      <c r="AJ801" s="125"/>
      <c r="AK801" s="125"/>
      <c r="AM801" s="246"/>
      <c r="AO801" s="246"/>
      <c r="AP801" s="211"/>
      <c r="AQ801" s="211"/>
      <c r="AR801" s="199"/>
      <c r="AT801" s="225"/>
      <c r="AU801" s="225"/>
      <c r="AV801" s="225"/>
      <c r="AW801" s="99"/>
      <c r="AX801" s="199"/>
      <c r="AY801" s="199"/>
      <c r="AZ801" s="37"/>
      <c r="BA801" s="123"/>
      <c r="BB801" s="211"/>
      <c r="BC801" s="211"/>
      <c r="BD801" s="216"/>
      <c r="BE801" s="216"/>
      <c r="BF801" s="101"/>
      <c r="BG801" s="101"/>
      <c r="BH801" s="99"/>
    </row>
    <row r="802" spans="1:60" x14ac:dyDescent="0.25">
      <c r="A802">
        <v>770</v>
      </c>
      <c r="B802" s="61">
        <f ca="1">OFFSET(InputPriceData!B$15,CalculationsAndCharts!$A802+$A$11,0,1,1)</f>
        <v>41354</v>
      </c>
      <c r="C802" s="3">
        <f ca="1">OFFSET(InputPriceData!G$15,CalculationsAndCharts!$A802+$A$11,IF($C$7,8,0),1,1)</f>
        <v>128605000</v>
      </c>
      <c r="D802" s="4">
        <f ca="1">OFFSET(InputPriceData!C$15,CalculationsAndCharts!$A802+$A$11,IF($C$7,8,0),1,1)</f>
        <v>145.68</v>
      </c>
      <c r="E802" s="4">
        <f ca="1">OFFSET(InputPriceData!D$15,CalculationsAndCharts!$A802+$A$11,IF($C$7,8,0),1,1)</f>
        <v>146.51</v>
      </c>
      <c r="F802" s="4">
        <f ca="1">OFFSET(InputPriceData!E$15,CalculationsAndCharts!$A802+$A$11,IF($C$7,8,0),1,1)</f>
        <v>145.06</v>
      </c>
      <c r="G802" s="4">
        <f ca="1">OFFSET(InputPriceData!F$15,CalculationsAndCharts!$A802+$A$11,IF($C$7,8,0),1,1)</f>
        <v>145.30000000000001</v>
      </c>
      <c r="H802" s="342">
        <f t="shared" ref="H802:H865" ca="1" si="98">IF($A802&gt;$A$8,0,IF($A802=$A$8,$G802,$C$16*$G802+$D$16*H803))</f>
        <v>145.1990652505462</v>
      </c>
      <c r="I802" s="342">
        <f t="shared" ref="I802:I865" ca="1" si="99">IF($A802&gt;$A$8,0,IF($A802=$A$8,$G802,$C$17*$G802+$D$17*I803))</f>
        <v>144.43856239162204</v>
      </c>
      <c r="J802" s="340">
        <f t="shared" ref="J802:J865" ca="1" si="100" xml:space="preserve"> ($C$16 - $C$17)*$G802 + ($C$17*$D$16 - $C$16*$D$17)*$G803 + ($D$16 + $D$17)*J803 - $D$16*$D$17*J804</f>
        <v>0.76050285892405833</v>
      </c>
      <c r="K802" s="170">
        <f t="shared" ca="1" si="96"/>
        <v>0.57836459843166621</v>
      </c>
      <c r="L802" s="341">
        <f t="shared" ca="1" si="97"/>
        <v>0.82749475054456834</v>
      </c>
      <c r="M802" s="341">
        <f t="shared" ref="M802:M865" ca="1" si="101">-L802</f>
        <v>-0.82749475054456834</v>
      </c>
      <c r="N802" s="170"/>
      <c r="O802" s="340"/>
      <c r="P802" s="3" t="e">
        <f t="shared" ref="P802:P865" ca="1" si="102">IF(G802&gt;=D802,C802,NA())</f>
        <v>#N/A</v>
      </c>
      <c r="Q802" s="3">
        <f t="shared" ref="Q802:Q865" ca="1" si="103">IF(G802&lt;D802,C802,NA())</f>
        <v>128605000</v>
      </c>
      <c r="S802" s="99"/>
      <c r="T802" s="350"/>
      <c r="U802" s="350"/>
      <c r="V802" s="349"/>
      <c r="W802" s="313"/>
      <c r="X802" s="302"/>
      <c r="Y802" s="211"/>
      <c r="Z802" s="320"/>
      <c r="AA802" s="246"/>
      <c r="AB802" s="125"/>
      <c r="AC802" s="125"/>
      <c r="AD802" s="125"/>
      <c r="AE802" s="125"/>
      <c r="AF802" s="125"/>
      <c r="AG802" s="125"/>
      <c r="AH802" s="125"/>
      <c r="AJ802" s="125"/>
      <c r="AK802" s="125"/>
      <c r="AM802" s="246"/>
      <c r="AO802" s="246"/>
      <c r="AP802" s="211"/>
      <c r="AQ802" s="211"/>
      <c r="AR802" s="199"/>
      <c r="AT802" s="225"/>
      <c r="AU802" s="225"/>
      <c r="AV802" s="225"/>
      <c r="AW802" s="99"/>
      <c r="AX802" s="199"/>
      <c r="AY802" s="199"/>
      <c r="AZ802" s="37"/>
      <c r="BA802" s="123"/>
      <c r="BB802" s="211"/>
      <c r="BC802" s="211"/>
      <c r="BD802" s="216"/>
      <c r="BE802" s="216"/>
      <c r="BF802" s="101"/>
      <c r="BG802" s="101"/>
      <c r="BH802" s="99"/>
    </row>
    <row r="803" spans="1:60" x14ac:dyDescent="0.25">
      <c r="A803">
        <v>771</v>
      </c>
      <c r="B803" s="61">
        <f ca="1">OFFSET(InputPriceData!B$15,CalculationsAndCharts!$A803+$A$11,0,1,1)</f>
        <v>41353</v>
      </c>
      <c r="C803" s="3">
        <f ca="1">OFFSET(InputPriceData!G$15,CalculationsAndCharts!$A803+$A$11,IF($C$7,8,0),1,1)</f>
        <v>113759300</v>
      </c>
      <c r="D803" s="4">
        <f ca="1">OFFSET(InputPriceData!C$15,CalculationsAndCharts!$A803+$A$11,IF($C$7,8,0),1,1)</f>
        <v>146.38999999999999</v>
      </c>
      <c r="E803" s="4">
        <f ca="1">OFFSET(InputPriceData!D$15,CalculationsAndCharts!$A803+$A$11,IF($C$7,8,0),1,1)</f>
        <v>146.80000000000001</v>
      </c>
      <c r="F803" s="4">
        <f ca="1">OFFSET(InputPriceData!E$15,CalculationsAndCharts!$A803+$A$11,IF($C$7,8,0),1,1)</f>
        <v>146.15</v>
      </c>
      <c r="G803" s="4">
        <f ca="1">OFFSET(InputPriceData!F$15,CalculationsAndCharts!$A803+$A$11,IF($C$7,8,0),1,1)</f>
        <v>146.55000000000001</v>
      </c>
      <c r="H803" s="342">
        <f t="shared" ca="1" si="98"/>
        <v>145.18464600062424</v>
      </c>
      <c r="I803" s="342">
        <f t="shared" ca="1" si="99"/>
        <v>144.36024988176953</v>
      </c>
      <c r="J803" s="340">
        <f t="shared" ca="1" si="100"/>
        <v>0.82439611885461861</v>
      </c>
      <c r="K803" s="170">
        <f t="shared" ca="1" si="96"/>
        <v>0.67962896078255841</v>
      </c>
      <c r="L803" s="341">
        <f t="shared" ca="1" si="97"/>
        <v>0.82584674655006329</v>
      </c>
      <c r="M803" s="341">
        <f t="shared" ca="1" si="101"/>
        <v>-0.82584674655006329</v>
      </c>
      <c r="N803" s="170"/>
      <c r="O803" s="340"/>
      <c r="P803" s="3">
        <f t="shared" ca="1" si="102"/>
        <v>113759300</v>
      </c>
      <c r="Q803" s="3" t="e">
        <f t="shared" ca="1" si="103"/>
        <v>#N/A</v>
      </c>
      <c r="S803" s="99"/>
      <c r="T803" s="350"/>
      <c r="U803" s="350"/>
      <c r="V803" s="349"/>
      <c r="W803" s="313"/>
      <c r="X803" s="302"/>
      <c r="Y803" s="211"/>
      <c r="Z803" s="320"/>
      <c r="AA803" s="246"/>
      <c r="AB803" s="125"/>
      <c r="AC803" s="125"/>
      <c r="AD803" s="125"/>
      <c r="AE803" s="125"/>
      <c r="AF803" s="125"/>
      <c r="AG803" s="125"/>
      <c r="AH803" s="125"/>
      <c r="AJ803" s="125"/>
      <c r="AK803" s="125"/>
      <c r="AM803" s="246"/>
      <c r="AO803" s="246"/>
      <c r="AP803" s="211"/>
      <c r="AQ803" s="211"/>
      <c r="AR803" s="199"/>
      <c r="AT803" s="225"/>
      <c r="AU803" s="225"/>
      <c r="AV803" s="225"/>
      <c r="AW803" s="99"/>
      <c r="AX803" s="199"/>
      <c r="AY803" s="199"/>
      <c r="AZ803" s="37"/>
      <c r="BA803" s="123"/>
      <c r="BB803" s="211"/>
      <c r="BC803" s="211"/>
      <c r="BD803" s="216"/>
      <c r="BE803" s="216"/>
      <c r="BF803" s="101"/>
      <c r="BG803" s="101"/>
      <c r="BH803" s="99"/>
    </row>
    <row r="804" spans="1:60" x14ac:dyDescent="0.25">
      <c r="A804">
        <v>772</v>
      </c>
      <c r="B804" s="61">
        <f ca="1">OFFSET(InputPriceData!B$15,CalculationsAndCharts!$A804+$A$11,0,1,1)</f>
        <v>41352</v>
      </c>
      <c r="C804" s="3">
        <f ca="1">OFFSET(InputPriceData!G$15,CalculationsAndCharts!$A804+$A$11,IF($C$7,8,0),1,1)</f>
        <v>167567300</v>
      </c>
      <c r="D804" s="4">
        <f ca="1">OFFSET(InputPriceData!C$15,CalculationsAndCharts!$A804+$A$11,IF($C$7,8,0),1,1)</f>
        <v>146.19</v>
      </c>
      <c r="E804" s="4">
        <f ca="1">OFFSET(InputPriceData!D$15,CalculationsAndCharts!$A804+$A$11,IF($C$7,8,0),1,1)</f>
        <v>146.38</v>
      </c>
      <c r="F804" s="4">
        <f ca="1">OFFSET(InputPriceData!E$15,CalculationsAndCharts!$A804+$A$11,IF($C$7,8,0),1,1)</f>
        <v>144.58000000000001</v>
      </c>
      <c r="G804" s="4">
        <f ca="1">OFFSET(InputPriceData!F$15,CalculationsAndCharts!$A804+$A$11,IF($C$7,8,0),1,1)</f>
        <v>145.54</v>
      </c>
      <c r="H804" s="342">
        <f t="shared" ca="1" si="98"/>
        <v>144.98959542928483</v>
      </c>
      <c r="I804" s="342">
        <f t="shared" ca="1" si="99"/>
        <v>144.16118168920312</v>
      </c>
      <c r="J804" s="340">
        <f t="shared" ca="1" si="100"/>
        <v>0.82841374008162127</v>
      </c>
      <c r="K804" s="170">
        <f t="shared" ca="1" si="96"/>
        <v>0.68626932475601998</v>
      </c>
      <c r="L804" s="341">
        <f t="shared" ca="1" si="97"/>
        <v>0.8226062538411737</v>
      </c>
      <c r="M804" s="341">
        <f t="shared" ca="1" si="101"/>
        <v>-0.8226062538411737</v>
      </c>
      <c r="N804" s="170"/>
      <c r="O804" s="340"/>
      <c r="P804" s="3" t="e">
        <f t="shared" ca="1" si="102"/>
        <v>#N/A</v>
      </c>
      <c r="Q804" s="3">
        <f t="shared" ca="1" si="103"/>
        <v>167567300</v>
      </c>
      <c r="S804" s="99"/>
      <c r="T804" s="350"/>
      <c r="U804" s="350"/>
      <c r="V804" s="349"/>
      <c r="W804" s="313"/>
      <c r="X804" s="302"/>
      <c r="Y804" s="211"/>
      <c r="Z804" s="320"/>
      <c r="AA804" s="246"/>
      <c r="AB804" s="125"/>
      <c r="AC804" s="125"/>
      <c r="AD804" s="125"/>
      <c r="AE804" s="125"/>
      <c r="AF804" s="125"/>
      <c r="AG804" s="125"/>
      <c r="AH804" s="125"/>
      <c r="AJ804" s="125"/>
      <c r="AK804" s="125"/>
      <c r="AM804" s="246"/>
      <c r="AO804" s="246"/>
      <c r="AP804" s="211"/>
      <c r="AQ804" s="211"/>
      <c r="AR804" s="199"/>
      <c r="AT804" s="225"/>
      <c r="AU804" s="225"/>
      <c r="AV804" s="225"/>
      <c r="AW804" s="99"/>
      <c r="AX804" s="199"/>
      <c r="AY804" s="199"/>
      <c r="AZ804" s="37"/>
      <c r="BA804" s="123"/>
      <c r="BB804" s="211"/>
      <c r="BC804" s="211"/>
      <c r="BD804" s="216"/>
      <c r="BE804" s="216"/>
      <c r="BF804" s="101"/>
      <c r="BG804" s="101"/>
      <c r="BH804" s="99"/>
    </row>
    <row r="805" spans="1:60" x14ac:dyDescent="0.25">
      <c r="A805">
        <v>773</v>
      </c>
      <c r="B805" s="61">
        <f ca="1">OFFSET(InputPriceData!B$15,CalculationsAndCharts!$A805+$A$11,0,1,1)</f>
        <v>41351</v>
      </c>
      <c r="C805" s="3">
        <f ca="1">OFFSET(InputPriceData!G$15,CalculationsAndCharts!$A805+$A$11,IF($C$7,8,0),1,1)</f>
        <v>126704300</v>
      </c>
      <c r="D805" s="4">
        <f ca="1">OFFSET(InputPriceData!C$15,CalculationsAndCharts!$A805+$A$11,IF($C$7,8,0),1,1)</f>
        <v>145.28</v>
      </c>
      <c r="E805" s="4">
        <f ca="1">OFFSET(InputPriceData!D$15,CalculationsAndCharts!$A805+$A$11,IF($C$7,8,0),1,1)</f>
        <v>146.51</v>
      </c>
      <c r="F805" s="4">
        <f ca="1">OFFSET(InputPriceData!E$15,CalculationsAndCharts!$A805+$A$11,IF($C$7,8,0),1,1)</f>
        <v>145.15</v>
      </c>
      <c r="G805" s="4">
        <f ca="1">OFFSET(InputPriceData!F$15,CalculationsAndCharts!$A805+$A$11,IF($C$7,8,0),1,1)</f>
        <v>145.88</v>
      </c>
      <c r="H805" s="342">
        <f t="shared" ca="1" si="98"/>
        <v>144.91096620489697</v>
      </c>
      <c r="I805" s="342">
        <f t="shared" ca="1" si="99"/>
        <v>144.03583457003978</v>
      </c>
      <c r="J805" s="340">
        <f t="shared" ca="1" si="100"/>
        <v>0.87513163485708501</v>
      </c>
      <c r="K805" s="170">
        <f t="shared" ca="1" si="96"/>
        <v>0.7658553783276344</v>
      </c>
      <c r="L805" s="341">
        <f t="shared" ca="1" si="97"/>
        <v>0.81841248347512752</v>
      </c>
      <c r="M805" s="341">
        <f t="shared" ca="1" si="101"/>
        <v>-0.81841248347512752</v>
      </c>
      <c r="N805" s="170"/>
      <c r="O805" s="340"/>
      <c r="P805" s="3">
        <f t="shared" ca="1" si="102"/>
        <v>126704300</v>
      </c>
      <c r="Q805" s="3" t="e">
        <f t="shared" ca="1" si="103"/>
        <v>#N/A</v>
      </c>
      <c r="S805" s="99"/>
      <c r="T805" s="350"/>
      <c r="U805" s="350"/>
      <c r="V805" s="349"/>
      <c r="W805" s="313"/>
      <c r="X805" s="302"/>
      <c r="Y805" s="211"/>
      <c r="Z805" s="320"/>
      <c r="AA805" s="246"/>
      <c r="AB805" s="125"/>
      <c r="AC805" s="125"/>
      <c r="AD805" s="125"/>
      <c r="AE805" s="125"/>
      <c r="AF805" s="125"/>
      <c r="AG805" s="125"/>
      <c r="AH805" s="125"/>
      <c r="AJ805" s="125"/>
      <c r="AK805" s="125"/>
      <c r="AM805" s="246"/>
      <c r="AO805" s="246"/>
      <c r="AP805" s="211"/>
      <c r="AQ805" s="211"/>
      <c r="AR805" s="199"/>
      <c r="AT805" s="225"/>
      <c r="AU805" s="225"/>
      <c r="AV805" s="225"/>
      <c r="AW805" s="99"/>
      <c r="AX805" s="199"/>
      <c r="AY805" s="199"/>
      <c r="AZ805" s="37"/>
      <c r="BA805" s="123"/>
      <c r="BB805" s="211"/>
      <c r="BC805" s="211"/>
      <c r="BD805" s="216"/>
      <c r="BE805" s="216"/>
      <c r="BF805" s="101"/>
      <c r="BG805" s="101"/>
      <c r="BH805" s="99"/>
    </row>
    <row r="806" spans="1:60" x14ac:dyDescent="0.25">
      <c r="A806">
        <v>774</v>
      </c>
      <c r="B806" s="61">
        <f ca="1">OFFSET(InputPriceData!B$15,CalculationsAndCharts!$A806+$A$11,0,1,1)</f>
        <v>41348</v>
      </c>
      <c r="C806" s="3">
        <f ca="1">OFFSET(InputPriceData!G$15,CalculationsAndCharts!$A806+$A$11,IF($C$7,8,0),1,1)</f>
        <v>138601100</v>
      </c>
      <c r="D806" s="4">
        <f ca="1">OFFSET(InputPriceData!C$15,CalculationsAndCharts!$A806+$A$11,IF($C$7,8,0),1,1)</f>
        <v>146.69999999999999</v>
      </c>
      <c r="E806" s="4">
        <f ca="1">OFFSET(InputPriceData!D$15,CalculationsAndCharts!$A806+$A$11,IF($C$7,8,0),1,1)</f>
        <v>146.88</v>
      </c>
      <c r="F806" s="4">
        <f ca="1">OFFSET(InputPriceData!E$15,CalculationsAndCharts!$A806+$A$11,IF($C$7,8,0),1,1)</f>
        <v>146.19999999999999</v>
      </c>
      <c r="G806" s="4">
        <f ca="1">OFFSET(InputPriceData!F$15,CalculationsAndCharts!$A806+$A$11,IF($C$7,8,0),1,1)</f>
        <v>146.69</v>
      </c>
      <c r="H806" s="342">
        <f t="shared" ca="1" si="98"/>
        <v>144.77253280559654</v>
      </c>
      <c r="I806" s="342">
        <f t="shared" ca="1" si="99"/>
        <v>143.86818316731612</v>
      </c>
      <c r="J806" s="340">
        <f t="shared" ca="1" si="100"/>
        <v>0.90434963828029791</v>
      </c>
      <c r="K806" s="170">
        <f t="shared" ca="1" si="96"/>
        <v>0.81784826825770562</v>
      </c>
      <c r="L806" s="341">
        <f t="shared" ca="1" si="97"/>
        <v>0.81192258238976789</v>
      </c>
      <c r="M806" s="341">
        <f t="shared" ca="1" si="101"/>
        <v>-0.81192258238976789</v>
      </c>
      <c r="N806" s="170"/>
      <c r="O806" s="340"/>
      <c r="P806" s="3" t="e">
        <f t="shared" ca="1" si="102"/>
        <v>#N/A</v>
      </c>
      <c r="Q806" s="3">
        <f t="shared" ca="1" si="103"/>
        <v>138601100</v>
      </c>
      <c r="S806" s="99"/>
      <c r="T806" s="350"/>
      <c r="U806" s="350"/>
      <c r="V806" s="349"/>
      <c r="W806" s="313"/>
      <c r="X806" s="302"/>
      <c r="Y806" s="211"/>
      <c r="Z806" s="320"/>
      <c r="AA806" s="246"/>
      <c r="AB806" s="125"/>
      <c r="AC806" s="125"/>
      <c r="AD806" s="125"/>
      <c r="AE806" s="125"/>
      <c r="AF806" s="125"/>
      <c r="AG806" s="125"/>
      <c r="AH806" s="125"/>
      <c r="AJ806" s="125"/>
      <c r="AK806" s="125"/>
      <c r="AM806" s="246"/>
      <c r="AO806" s="246"/>
      <c r="AP806" s="211"/>
      <c r="AQ806" s="211"/>
      <c r="AR806" s="199"/>
      <c r="AT806" s="225"/>
      <c r="AU806" s="225"/>
      <c r="AV806" s="225"/>
      <c r="AW806" s="99"/>
      <c r="AX806" s="199"/>
      <c r="AY806" s="199"/>
      <c r="AZ806" s="37"/>
      <c r="BA806" s="123"/>
      <c r="BB806" s="211"/>
      <c r="BC806" s="211"/>
      <c r="BD806" s="216"/>
      <c r="BE806" s="216"/>
      <c r="BF806" s="101"/>
      <c r="BG806" s="101"/>
      <c r="BH806" s="99"/>
    </row>
    <row r="807" spans="1:60" x14ac:dyDescent="0.25">
      <c r="A807">
        <v>775</v>
      </c>
      <c r="B807" s="61">
        <f ca="1">OFFSET(InputPriceData!B$15,CalculationsAndCharts!$A807+$A$11,0,1,1)</f>
        <v>41347</v>
      </c>
      <c r="C807" s="3">
        <f ca="1">OFFSET(InputPriceData!G$15,CalculationsAndCharts!$A807+$A$11,IF($C$7,8,0),1,1)</f>
        <v>126329900</v>
      </c>
      <c r="D807" s="4">
        <f ca="1">OFFSET(InputPriceData!C$15,CalculationsAndCharts!$A807+$A$11,IF($C$7,8,0),1,1)</f>
        <v>146.49</v>
      </c>
      <c r="E807" s="4">
        <f ca="1">OFFSET(InputPriceData!D$15,CalculationsAndCharts!$A807+$A$11,IF($C$7,8,0),1,1)</f>
        <v>146.94</v>
      </c>
      <c r="F807" s="4">
        <f ca="1">OFFSET(InputPriceData!E$15,CalculationsAndCharts!$A807+$A$11,IF($C$7,8,0),1,1)</f>
        <v>146.11000000000001</v>
      </c>
      <c r="G807" s="4">
        <f ca="1">OFFSET(InputPriceData!F$15,CalculationsAndCharts!$A807+$A$11,IF($C$7,8,0),1,1)</f>
        <v>146.88</v>
      </c>
      <c r="H807" s="342">
        <f t="shared" ca="1" si="98"/>
        <v>144.49860892068176</v>
      </c>
      <c r="I807" s="342">
        <f t="shared" ca="1" si="99"/>
        <v>143.61165436434487</v>
      </c>
      <c r="J807" s="340">
        <f t="shared" ca="1" si="100"/>
        <v>0.88695455633676767</v>
      </c>
      <c r="K807" s="170">
        <f t="shared" ca="1" si="96"/>
        <v>0.78668838500655236</v>
      </c>
      <c r="L807" s="341">
        <f t="shared" ca="1" si="97"/>
        <v>0.80367066695977385</v>
      </c>
      <c r="M807" s="341">
        <f t="shared" ca="1" si="101"/>
        <v>-0.80367066695977385</v>
      </c>
      <c r="N807" s="170"/>
      <c r="O807" s="340"/>
      <c r="P807" s="3">
        <f t="shared" ca="1" si="102"/>
        <v>126329900</v>
      </c>
      <c r="Q807" s="3" t="e">
        <f t="shared" ca="1" si="103"/>
        <v>#N/A</v>
      </c>
      <c r="S807" s="99"/>
      <c r="T807" s="350"/>
      <c r="U807" s="350"/>
      <c r="V807" s="349"/>
      <c r="W807" s="313"/>
      <c r="X807" s="302"/>
      <c r="Y807" s="211"/>
      <c r="Z807" s="320"/>
      <c r="AA807" s="246"/>
      <c r="AB807" s="125"/>
      <c r="AC807" s="125"/>
      <c r="AD807" s="125"/>
      <c r="AE807" s="125"/>
      <c r="AF807" s="125"/>
      <c r="AG807" s="125"/>
      <c r="AH807" s="125"/>
      <c r="AJ807" s="125"/>
      <c r="AK807" s="125"/>
      <c r="AM807" s="246"/>
      <c r="AO807" s="246"/>
      <c r="AP807" s="211"/>
      <c r="AQ807" s="211"/>
      <c r="AR807" s="199"/>
      <c r="AT807" s="225"/>
      <c r="AU807" s="225"/>
      <c r="AV807" s="225"/>
      <c r="AW807" s="99"/>
      <c r="AX807" s="199"/>
      <c r="AY807" s="199"/>
      <c r="AZ807" s="37"/>
      <c r="BA807" s="123"/>
      <c r="BB807" s="211"/>
      <c r="BC807" s="211"/>
      <c r="BD807" s="216"/>
      <c r="BE807" s="216"/>
      <c r="BF807" s="101"/>
      <c r="BG807" s="101"/>
      <c r="BH807" s="99"/>
    </row>
    <row r="808" spans="1:60" x14ac:dyDescent="0.25">
      <c r="A808">
        <v>776</v>
      </c>
      <c r="B808" s="61">
        <f ca="1">OFFSET(InputPriceData!B$15,CalculationsAndCharts!$A808+$A$11,0,1,1)</f>
        <v>41346</v>
      </c>
      <c r="C808" s="3">
        <f ca="1">OFFSET(InputPriceData!G$15,CalculationsAndCharts!$A808+$A$11,IF($C$7,8,0),1,1)</f>
        <v>92550900</v>
      </c>
      <c r="D808" s="4">
        <f ca="1">OFFSET(InputPriceData!C$15,CalculationsAndCharts!$A808+$A$11,IF($C$7,8,0),1,1)</f>
        <v>145.97</v>
      </c>
      <c r="E808" s="4">
        <f ca="1">OFFSET(InputPriceData!D$15,CalculationsAndCharts!$A808+$A$11,IF($C$7,8,0),1,1)</f>
        <v>146.31</v>
      </c>
      <c r="F808" s="4">
        <f ca="1">OFFSET(InputPriceData!E$15,CalculationsAndCharts!$A808+$A$11,IF($C$7,8,0),1,1)</f>
        <v>145.47</v>
      </c>
      <c r="G808" s="4">
        <f ca="1">OFFSET(InputPriceData!F$15,CalculationsAndCharts!$A808+$A$11,IF($C$7,8,0),1,1)</f>
        <v>146.1</v>
      </c>
      <c r="H808" s="342">
        <f t="shared" ca="1" si="98"/>
        <v>144.15841019506485</v>
      </c>
      <c r="I808" s="342">
        <f t="shared" ca="1" si="99"/>
        <v>143.31453203383077</v>
      </c>
      <c r="J808" s="340">
        <f t="shared" ca="1" si="100"/>
        <v>0.84387816123396664</v>
      </c>
      <c r="K808" s="170">
        <f t="shared" ca="1" si="96"/>
        <v>0.71213035100762057</v>
      </c>
      <c r="L808" s="341">
        <f t="shared" ca="1" si="97"/>
        <v>0.79458321507303209</v>
      </c>
      <c r="M808" s="341">
        <f t="shared" ca="1" si="101"/>
        <v>-0.79458321507303209</v>
      </c>
      <c r="N808" s="170"/>
      <c r="O808" s="340"/>
      <c r="P808" s="3">
        <f t="shared" ca="1" si="102"/>
        <v>92550900</v>
      </c>
      <c r="Q808" s="3" t="e">
        <f t="shared" ca="1" si="103"/>
        <v>#N/A</v>
      </c>
      <c r="S808" s="99"/>
      <c r="T808" s="350"/>
      <c r="U808" s="350"/>
      <c r="V808" s="349"/>
      <c r="W808" s="313"/>
      <c r="X808" s="302"/>
      <c r="Y808" s="211"/>
      <c r="Z808" s="320"/>
      <c r="AA808" s="246"/>
      <c r="AB808" s="125"/>
      <c r="AC808" s="125"/>
      <c r="AD808" s="125"/>
      <c r="AE808" s="125"/>
      <c r="AF808" s="125"/>
      <c r="AG808" s="125"/>
      <c r="AH808" s="125"/>
      <c r="AJ808" s="125"/>
      <c r="AK808" s="125"/>
      <c r="AM808" s="246"/>
      <c r="AO808" s="246"/>
      <c r="AP808" s="211"/>
      <c r="AQ808" s="211"/>
      <c r="AR808" s="199"/>
      <c r="AT808" s="225"/>
      <c r="AU808" s="225"/>
      <c r="AV808" s="225"/>
      <c r="AW808" s="99"/>
      <c r="AX808" s="199"/>
      <c r="AY808" s="199"/>
      <c r="AZ808" s="37"/>
      <c r="BA808" s="123"/>
      <c r="BB808" s="211"/>
      <c r="BC808" s="211"/>
      <c r="BD808" s="216"/>
      <c r="BE808" s="216"/>
      <c r="BF808" s="101"/>
      <c r="BG808" s="101"/>
      <c r="BH808" s="99"/>
    </row>
    <row r="809" spans="1:60" x14ac:dyDescent="0.25">
      <c r="A809">
        <v>777</v>
      </c>
      <c r="B809" s="61">
        <f ca="1">OFFSET(InputPriceData!B$15,CalculationsAndCharts!$A809+$A$11,0,1,1)</f>
        <v>41345</v>
      </c>
      <c r="C809" s="3">
        <f ca="1">OFFSET(InputPriceData!G$15,CalculationsAndCharts!$A809+$A$11,IF($C$7,8,0),1,1)</f>
        <v>105755800</v>
      </c>
      <c r="D809" s="4">
        <f ca="1">OFFSET(InputPriceData!C$15,CalculationsAndCharts!$A809+$A$11,IF($C$7,8,0),1,1)</f>
        <v>146.12</v>
      </c>
      <c r="E809" s="4">
        <f ca="1">OFFSET(InputPriceData!D$15,CalculationsAndCharts!$A809+$A$11,IF($C$7,8,0),1,1)</f>
        <v>146.29</v>
      </c>
      <c r="F809" s="4">
        <f ca="1">OFFSET(InputPriceData!E$15,CalculationsAndCharts!$A809+$A$11,IF($C$7,8,0),1,1)</f>
        <v>145.44999999999999</v>
      </c>
      <c r="G809" s="4">
        <f ca="1">OFFSET(InputPriceData!F$15,CalculationsAndCharts!$A809+$A$11,IF($C$7,8,0),1,1)</f>
        <v>145.9</v>
      </c>
      <c r="H809" s="342">
        <f t="shared" ca="1" si="98"/>
        <v>143.88104022293126</v>
      </c>
      <c r="I809" s="342">
        <f t="shared" ca="1" si="99"/>
        <v>143.06130767326994</v>
      </c>
      <c r="J809" s="340">
        <f t="shared" ca="1" si="100"/>
        <v>0.8197325496612019</v>
      </c>
      <c r="K809" s="170">
        <f t="shared" ca="1" si="96"/>
        <v>0.67196145297405485</v>
      </c>
      <c r="L809" s="341">
        <f t="shared" ca="1" si="97"/>
        <v>0.78631578236327071</v>
      </c>
      <c r="M809" s="341">
        <f t="shared" ca="1" si="101"/>
        <v>-0.78631578236327071</v>
      </c>
      <c r="N809" s="170"/>
      <c r="O809" s="340"/>
      <c r="P809" s="3" t="e">
        <f t="shared" ca="1" si="102"/>
        <v>#N/A</v>
      </c>
      <c r="Q809" s="3">
        <f t="shared" ca="1" si="103"/>
        <v>105755800</v>
      </c>
      <c r="S809" s="99"/>
      <c r="T809" s="350"/>
      <c r="U809" s="350"/>
      <c r="V809" s="349"/>
      <c r="W809" s="313"/>
      <c r="X809" s="302"/>
      <c r="Y809" s="211"/>
      <c r="Z809" s="320"/>
      <c r="AA809" s="246"/>
      <c r="AB809" s="125"/>
      <c r="AC809" s="125"/>
      <c r="AD809" s="125"/>
      <c r="AE809" s="125"/>
      <c r="AF809" s="125"/>
      <c r="AG809" s="125"/>
      <c r="AH809" s="125"/>
      <c r="AJ809" s="125"/>
      <c r="AK809" s="125"/>
      <c r="AM809" s="246"/>
      <c r="AO809" s="246"/>
      <c r="AP809" s="211"/>
      <c r="AQ809" s="211"/>
      <c r="AR809" s="199"/>
      <c r="AT809" s="225"/>
      <c r="AU809" s="225"/>
      <c r="AV809" s="225"/>
      <c r="AW809" s="99"/>
      <c r="AX809" s="199"/>
      <c r="AY809" s="199"/>
      <c r="AZ809" s="37"/>
      <c r="BA809" s="123"/>
      <c r="BB809" s="211"/>
      <c r="BC809" s="211"/>
      <c r="BD809" s="216"/>
      <c r="BE809" s="216"/>
      <c r="BF809" s="101"/>
      <c r="BG809" s="101"/>
      <c r="BH809" s="99"/>
    </row>
    <row r="810" spans="1:60" x14ac:dyDescent="0.25">
      <c r="A810">
        <v>778</v>
      </c>
      <c r="B810" s="61">
        <f ca="1">OFFSET(InputPriceData!B$15,CalculationsAndCharts!$A810+$A$11,0,1,1)</f>
        <v>41344</v>
      </c>
      <c r="C810" s="3">
        <f ca="1">OFFSET(InputPriceData!G$15,CalculationsAndCharts!$A810+$A$11,IF($C$7,8,0),1,1)</f>
        <v>83746800</v>
      </c>
      <c r="D810" s="4">
        <f ca="1">OFFSET(InputPriceData!C$15,CalculationsAndCharts!$A810+$A$11,IF($C$7,8,0),1,1)</f>
        <v>145.56</v>
      </c>
      <c r="E810" s="4">
        <f ca="1">OFFSET(InputPriceData!D$15,CalculationsAndCharts!$A810+$A$11,IF($C$7,8,0),1,1)</f>
        <v>146.22999999999999</v>
      </c>
      <c r="F810" s="4">
        <f ca="1">OFFSET(InputPriceData!E$15,CalculationsAndCharts!$A810+$A$11,IF($C$7,8,0),1,1)</f>
        <v>145.38</v>
      </c>
      <c r="G810" s="4">
        <f ca="1">OFFSET(InputPriceData!F$15,CalculationsAndCharts!$A810+$A$11,IF($C$7,8,0),1,1)</f>
        <v>146.22</v>
      </c>
      <c r="H810" s="342">
        <f t="shared" ca="1" si="98"/>
        <v>143.59261739763571</v>
      </c>
      <c r="I810" s="342">
        <f t="shared" ca="1" si="99"/>
        <v>142.80324473447629</v>
      </c>
      <c r="J810" s="340">
        <f t="shared" ca="1" si="100"/>
        <v>0.78937266315929722</v>
      </c>
      <c r="K810" s="170">
        <f t="shared" ca="1" si="96"/>
        <v>0.62310920134320136</v>
      </c>
      <c r="L810" s="341">
        <f t="shared" ca="1" si="97"/>
        <v>0.77929758227524104</v>
      </c>
      <c r="M810" s="341">
        <f t="shared" ca="1" si="101"/>
        <v>-0.77929758227524104</v>
      </c>
      <c r="N810" s="170"/>
      <c r="O810" s="340"/>
      <c r="P810" s="3">
        <f t="shared" ca="1" si="102"/>
        <v>83746800</v>
      </c>
      <c r="Q810" s="3" t="e">
        <f t="shared" ca="1" si="103"/>
        <v>#N/A</v>
      </c>
      <c r="S810" s="99"/>
      <c r="T810" s="350"/>
      <c r="U810" s="350"/>
      <c r="V810" s="349"/>
      <c r="W810" s="313"/>
      <c r="X810" s="302"/>
      <c r="Y810" s="211"/>
      <c r="Z810" s="320"/>
      <c r="AA810" s="246"/>
      <c r="AB810" s="125"/>
      <c r="AC810" s="125"/>
      <c r="AD810" s="125"/>
      <c r="AE810" s="125"/>
      <c r="AF810" s="125"/>
      <c r="AG810" s="125"/>
      <c r="AH810" s="125"/>
      <c r="AJ810" s="125"/>
      <c r="AK810" s="125"/>
      <c r="AM810" s="246"/>
      <c r="AO810" s="246"/>
      <c r="AP810" s="211"/>
      <c r="AQ810" s="211"/>
      <c r="AR810" s="199"/>
      <c r="AT810" s="225"/>
      <c r="AU810" s="225"/>
      <c r="AV810" s="225"/>
      <c r="AW810" s="99"/>
      <c r="AX810" s="199"/>
      <c r="AY810" s="199"/>
      <c r="AZ810" s="37"/>
      <c r="BA810" s="123"/>
      <c r="BB810" s="211"/>
      <c r="BC810" s="211"/>
      <c r="BD810" s="216"/>
      <c r="BE810" s="216"/>
      <c r="BF810" s="101"/>
      <c r="BG810" s="101"/>
      <c r="BH810" s="99"/>
    </row>
    <row r="811" spans="1:60" x14ac:dyDescent="0.25">
      <c r="A811">
        <v>779</v>
      </c>
      <c r="B811" s="61">
        <f ca="1">OFFSET(InputPriceData!B$15,CalculationsAndCharts!$A811+$A$11,0,1,1)</f>
        <v>41341</v>
      </c>
      <c r="C811" s="3">
        <f ca="1">OFFSET(InputPriceData!G$15,CalculationsAndCharts!$A811+$A$11,IF($C$7,8,0),1,1)</f>
        <v>123477800</v>
      </c>
      <c r="D811" s="4">
        <f ca="1">OFFSET(InputPriceData!C$15,CalculationsAndCharts!$A811+$A$11,IF($C$7,8,0),1,1)</f>
        <v>145.69</v>
      </c>
      <c r="E811" s="4">
        <f ca="1">OFFSET(InputPriceData!D$15,CalculationsAndCharts!$A811+$A$11,IF($C$7,8,0),1,1)</f>
        <v>145.87</v>
      </c>
      <c r="F811" s="4">
        <f ca="1">OFFSET(InputPriceData!E$15,CalculationsAndCharts!$A811+$A$11,IF($C$7,8,0),1,1)</f>
        <v>144.94</v>
      </c>
      <c r="G811" s="4">
        <f ca="1">OFFSET(InputPriceData!F$15,CalculationsAndCharts!$A811+$A$11,IF($C$7,8,0),1,1)</f>
        <v>145.66999999999999</v>
      </c>
      <c r="H811" s="342">
        <f t="shared" ca="1" si="98"/>
        <v>143.21727702586938</v>
      </c>
      <c r="I811" s="342">
        <f t="shared" ca="1" si="99"/>
        <v>142.4926306194287</v>
      </c>
      <c r="J811" s="340">
        <f t="shared" ca="1" si="100"/>
        <v>0.72464640644056877</v>
      </c>
      <c r="K811" s="170">
        <f t="shared" ca="1" si="96"/>
        <v>0.52511241436723</v>
      </c>
      <c r="L811" s="341">
        <f t="shared" ca="1" si="97"/>
        <v>0.773393311499736</v>
      </c>
      <c r="M811" s="341">
        <f t="shared" ca="1" si="101"/>
        <v>-0.773393311499736</v>
      </c>
      <c r="N811" s="170"/>
      <c r="O811" s="340"/>
      <c r="P811" s="3" t="e">
        <f t="shared" ca="1" si="102"/>
        <v>#N/A</v>
      </c>
      <c r="Q811" s="3">
        <f t="shared" ca="1" si="103"/>
        <v>123477800</v>
      </c>
      <c r="S811" s="99"/>
      <c r="T811" s="350"/>
      <c r="U811" s="350"/>
      <c r="V811" s="349"/>
      <c r="W811" s="313"/>
      <c r="X811" s="302"/>
      <c r="Y811" s="211"/>
      <c r="Z811" s="320"/>
      <c r="AA811" s="246"/>
      <c r="AB811" s="125"/>
      <c r="AC811" s="125"/>
      <c r="AD811" s="125"/>
      <c r="AE811" s="125"/>
      <c r="AF811" s="125"/>
      <c r="AG811" s="125"/>
      <c r="AH811" s="125"/>
      <c r="AJ811" s="125"/>
      <c r="AK811" s="125"/>
      <c r="AM811" s="246"/>
      <c r="AO811" s="246"/>
      <c r="AP811" s="211"/>
      <c r="AQ811" s="211"/>
      <c r="AR811" s="199"/>
      <c r="AT811" s="225"/>
      <c r="AU811" s="225"/>
      <c r="AV811" s="225"/>
      <c r="AW811" s="99"/>
      <c r="AX811" s="199"/>
      <c r="AY811" s="199"/>
      <c r="AZ811" s="37"/>
      <c r="BA811" s="123"/>
      <c r="BB811" s="211"/>
      <c r="BC811" s="211"/>
      <c r="BD811" s="216"/>
      <c r="BE811" s="216"/>
      <c r="BF811" s="101"/>
      <c r="BG811" s="101"/>
      <c r="BH811" s="99"/>
    </row>
    <row r="812" spans="1:60" x14ac:dyDescent="0.25">
      <c r="A812">
        <v>780</v>
      </c>
      <c r="B812" s="61">
        <f ca="1">OFFSET(InputPriceData!B$15,CalculationsAndCharts!$A812+$A$11,0,1,1)</f>
        <v>41340</v>
      </c>
      <c r="C812" s="3">
        <f ca="1">OFFSET(InputPriceData!G$15,CalculationsAndCharts!$A812+$A$11,IF($C$7,8,0),1,1)</f>
        <v>86101400</v>
      </c>
      <c r="D812" s="4">
        <f ca="1">OFFSET(InputPriceData!C$15,CalculationsAndCharts!$A812+$A$11,IF($C$7,8,0),1,1)</f>
        <v>144.97999999999999</v>
      </c>
      <c r="E812" s="4">
        <f ca="1">OFFSET(InputPriceData!D$15,CalculationsAndCharts!$A812+$A$11,IF($C$7,8,0),1,1)</f>
        <v>145.24</v>
      </c>
      <c r="F812" s="4">
        <f ca="1">OFFSET(InputPriceData!E$15,CalculationsAndCharts!$A812+$A$11,IF($C$7,8,0),1,1)</f>
        <v>144.81</v>
      </c>
      <c r="G812" s="4">
        <f ca="1">OFFSET(InputPriceData!F$15,CalculationsAndCharts!$A812+$A$11,IF($C$7,8,0),1,1)</f>
        <v>145.05000000000001</v>
      </c>
      <c r="H812" s="342">
        <f t="shared" ca="1" si="98"/>
        <v>142.86688802956499</v>
      </c>
      <c r="I812" s="342">
        <f t="shared" ca="1" si="99"/>
        <v>142.2037788575586</v>
      </c>
      <c r="J812" s="340">
        <f t="shared" ca="1" si="100"/>
        <v>0.66310917200630293</v>
      </c>
      <c r="K812" s="170">
        <f t="shared" ca="1" si="96"/>
        <v>0.43971377399888462</v>
      </c>
      <c r="L812" s="341">
        <f t="shared" ca="1" si="97"/>
        <v>0.76933830598627462</v>
      </c>
      <c r="M812" s="341">
        <f t="shared" ca="1" si="101"/>
        <v>-0.76933830598627462</v>
      </c>
      <c r="N812" s="170"/>
      <c r="O812" s="340"/>
      <c r="P812" s="3">
        <f t="shared" ca="1" si="102"/>
        <v>86101400</v>
      </c>
      <c r="Q812" s="3" t="e">
        <f t="shared" ca="1" si="103"/>
        <v>#N/A</v>
      </c>
      <c r="S812" s="99"/>
      <c r="T812" s="350"/>
      <c r="U812" s="350"/>
      <c r="V812" s="349"/>
      <c r="W812" s="313"/>
      <c r="X812" s="302"/>
      <c r="Y812" s="211"/>
      <c r="Z812" s="320"/>
      <c r="AA812" s="246"/>
      <c r="AB812" s="125"/>
      <c r="AC812" s="125"/>
      <c r="AD812" s="125"/>
      <c r="AE812" s="125"/>
      <c r="AF812" s="125"/>
      <c r="AG812" s="125"/>
      <c r="AH812" s="125"/>
      <c r="AJ812" s="125"/>
      <c r="AK812" s="125"/>
      <c r="AM812" s="246"/>
      <c r="AO812" s="246"/>
      <c r="AP812" s="211"/>
      <c r="AQ812" s="211"/>
      <c r="AR812" s="199"/>
      <c r="AT812" s="225"/>
      <c r="AU812" s="225"/>
      <c r="AV812" s="225"/>
      <c r="AW812" s="99"/>
      <c r="AX812" s="199"/>
      <c r="AY812" s="199"/>
      <c r="AZ812" s="37"/>
      <c r="BA812" s="123"/>
      <c r="BB812" s="211"/>
      <c r="BC812" s="211"/>
      <c r="BD812" s="216"/>
      <c r="BE812" s="216"/>
      <c r="BF812" s="101"/>
      <c r="BG812" s="101"/>
      <c r="BH812" s="99"/>
    </row>
    <row r="813" spans="1:60" x14ac:dyDescent="0.25">
      <c r="A813">
        <v>781</v>
      </c>
      <c r="B813" s="61">
        <f ca="1">OFFSET(InputPriceData!B$15,CalculationsAndCharts!$A813+$A$11,0,1,1)</f>
        <v>41339</v>
      </c>
      <c r="C813" s="3">
        <f ca="1">OFFSET(InputPriceData!G$15,CalculationsAndCharts!$A813+$A$11,IF($C$7,8,0),1,1)</f>
        <v>94469900</v>
      </c>
      <c r="D813" s="4">
        <f ca="1">OFFSET(InputPriceData!C$15,CalculationsAndCharts!$A813+$A$11,IF($C$7,8,0),1,1)</f>
        <v>145.11000000000001</v>
      </c>
      <c r="E813" s="4">
        <f ca="1">OFFSET(InputPriceData!D$15,CalculationsAndCharts!$A813+$A$11,IF($C$7,8,0),1,1)</f>
        <v>145.18</v>
      </c>
      <c r="F813" s="4">
        <f ca="1">OFFSET(InputPriceData!E$15,CalculationsAndCharts!$A813+$A$11,IF($C$7,8,0),1,1)</f>
        <v>144.47</v>
      </c>
      <c r="G813" s="4">
        <f ca="1">OFFSET(InputPriceData!F$15,CalculationsAndCharts!$A813+$A$11,IF($C$7,8,0),1,1)</f>
        <v>144.79</v>
      </c>
      <c r="H813" s="342">
        <f t="shared" ca="1" si="98"/>
        <v>142.5550148909314</v>
      </c>
      <c r="I813" s="342">
        <f t="shared" ca="1" si="99"/>
        <v>141.94503148097303</v>
      </c>
      <c r="J813" s="340">
        <f t="shared" ca="1" si="100"/>
        <v>0.60998340995830347</v>
      </c>
      <c r="K813" s="170">
        <f t="shared" ca="1" si="96"/>
        <v>0.3720797604243597</v>
      </c>
      <c r="L813" s="341">
        <f t="shared" ca="1" si="97"/>
        <v>0.76679283540530863</v>
      </c>
      <c r="M813" s="341">
        <f t="shared" ca="1" si="101"/>
        <v>-0.76679283540530863</v>
      </c>
      <c r="N813" s="170"/>
      <c r="O813" s="340"/>
      <c r="P813" s="3" t="e">
        <f t="shared" ca="1" si="102"/>
        <v>#N/A</v>
      </c>
      <c r="Q813" s="3">
        <f t="shared" ca="1" si="103"/>
        <v>94469900</v>
      </c>
      <c r="S813" s="99"/>
      <c r="T813" s="350"/>
      <c r="U813" s="350"/>
      <c r="V813" s="349"/>
      <c r="W813" s="313"/>
      <c r="X813" s="302"/>
      <c r="Y813" s="211"/>
      <c r="Z813" s="320"/>
      <c r="AA813" s="246"/>
      <c r="AB813" s="125"/>
      <c r="AC813" s="125"/>
      <c r="AD813" s="125"/>
      <c r="AE813" s="125"/>
      <c r="AF813" s="125"/>
      <c r="AG813" s="125"/>
      <c r="AH813" s="125"/>
      <c r="AJ813" s="125"/>
      <c r="AK813" s="125"/>
      <c r="AM813" s="246"/>
      <c r="AO813" s="246"/>
      <c r="AP813" s="211"/>
      <c r="AQ813" s="211"/>
      <c r="AR813" s="199"/>
      <c r="AT813" s="225"/>
      <c r="AU813" s="225"/>
      <c r="AV813" s="225"/>
      <c r="AW813" s="99"/>
      <c r="AX813" s="199"/>
      <c r="AY813" s="199"/>
      <c r="AZ813" s="37"/>
      <c r="BA813" s="123"/>
      <c r="BB813" s="211"/>
      <c r="BC813" s="211"/>
      <c r="BD813" s="216"/>
      <c r="BE813" s="216"/>
      <c r="BF813" s="101"/>
      <c r="BG813" s="101"/>
      <c r="BH813" s="99"/>
    </row>
    <row r="814" spans="1:60" x14ac:dyDescent="0.25">
      <c r="A814">
        <v>782</v>
      </c>
      <c r="B814" s="61">
        <f ca="1">OFFSET(InputPriceData!B$15,CalculationsAndCharts!$A814+$A$11,0,1,1)</f>
        <v>41338</v>
      </c>
      <c r="C814" s="3">
        <f ca="1">OFFSET(InputPriceData!G$15,CalculationsAndCharts!$A814+$A$11,IF($C$7,8,0),1,1)</f>
        <v>121431900</v>
      </c>
      <c r="D814" s="4">
        <f ca="1">OFFSET(InputPriceData!C$15,CalculationsAndCharts!$A814+$A$11,IF($C$7,8,0),1,1)</f>
        <v>144</v>
      </c>
      <c r="E814" s="4">
        <f ca="1">OFFSET(InputPriceData!D$15,CalculationsAndCharts!$A814+$A$11,IF($C$7,8,0),1,1)</f>
        <v>144.97999999999999</v>
      </c>
      <c r="F814" s="4">
        <f ca="1">OFFSET(InputPriceData!E$15,CalculationsAndCharts!$A814+$A$11,IF($C$7,8,0),1,1)</f>
        <v>143.97999999999999</v>
      </c>
      <c r="G814" s="4">
        <f ca="1">OFFSET(InputPriceData!F$15,CalculationsAndCharts!$A814+$A$11,IF($C$7,8,0),1,1)</f>
        <v>144.59</v>
      </c>
      <c r="H814" s="342">
        <f t="shared" ca="1" si="98"/>
        <v>142.2357313039216</v>
      </c>
      <c r="I814" s="342">
        <f t="shared" ca="1" si="99"/>
        <v>141.68639797924331</v>
      </c>
      <c r="J814" s="340">
        <f t="shared" ca="1" si="100"/>
        <v>0.54933332467822316</v>
      </c>
      <c r="K814" s="170">
        <f t="shared" ca="1" si="96"/>
        <v>0.30176710160203013</v>
      </c>
      <c r="L814" s="341">
        <f t="shared" ca="1" si="97"/>
        <v>0.76529861590366954</v>
      </c>
      <c r="M814" s="341">
        <f t="shared" ca="1" si="101"/>
        <v>-0.76529861590366954</v>
      </c>
      <c r="N814" s="170"/>
      <c r="O814" s="340"/>
      <c r="P814" s="3">
        <f t="shared" ca="1" si="102"/>
        <v>121431900</v>
      </c>
      <c r="Q814" s="3" t="e">
        <f t="shared" ca="1" si="103"/>
        <v>#N/A</v>
      </c>
      <c r="S814" s="99"/>
      <c r="T814" s="350"/>
      <c r="U814" s="350"/>
      <c r="V814" s="349"/>
      <c r="W814" s="313"/>
      <c r="X814" s="302"/>
      <c r="Y814" s="211"/>
      <c r="Z814" s="320"/>
      <c r="AA814" s="246"/>
      <c r="AB814" s="125"/>
      <c r="AC814" s="125"/>
      <c r="AD814" s="125"/>
      <c r="AE814" s="125"/>
      <c r="AF814" s="125"/>
      <c r="AG814" s="125"/>
      <c r="AH814" s="125"/>
      <c r="AJ814" s="125"/>
      <c r="AK814" s="125"/>
      <c r="AM814" s="246"/>
      <c r="AO814" s="246"/>
      <c r="AP814" s="211"/>
      <c r="AQ814" s="211"/>
      <c r="AR814" s="199"/>
      <c r="AT814" s="225"/>
      <c r="AU814" s="225"/>
      <c r="AV814" s="225"/>
      <c r="AW814" s="99"/>
      <c r="AX814" s="199"/>
      <c r="AY814" s="199"/>
      <c r="AZ814" s="37"/>
      <c r="BA814" s="123"/>
      <c r="BB814" s="211"/>
      <c r="BC814" s="211"/>
      <c r="BD814" s="216"/>
      <c r="BE814" s="216"/>
      <c r="BF814" s="101"/>
      <c r="BG814" s="101"/>
      <c r="BH814" s="99"/>
    </row>
    <row r="815" spans="1:60" x14ac:dyDescent="0.25">
      <c r="A815">
        <v>783</v>
      </c>
      <c r="B815" s="61">
        <f ca="1">OFFSET(InputPriceData!B$15,CalculationsAndCharts!$A815+$A$11,0,1,1)</f>
        <v>41337</v>
      </c>
      <c r="C815" s="3">
        <f ca="1">OFFSET(InputPriceData!G$15,CalculationsAndCharts!$A815+$A$11,IF($C$7,8,0),1,1)</f>
        <v>99010200</v>
      </c>
      <c r="D815" s="4">
        <f ca="1">OFFSET(InputPriceData!C$15,CalculationsAndCharts!$A815+$A$11,IF($C$7,8,0),1,1)</f>
        <v>142.22</v>
      </c>
      <c r="E815" s="4">
        <f ca="1">OFFSET(InputPriceData!D$15,CalculationsAndCharts!$A815+$A$11,IF($C$7,8,0),1,1)</f>
        <v>143.31</v>
      </c>
      <c r="F815" s="4">
        <f ca="1">OFFSET(InputPriceData!E$15,CalculationsAndCharts!$A815+$A$11,IF($C$7,8,0),1,1)</f>
        <v>142</v>
      </c>
      <c r="G815" s="4">
        <f ca="1">OFFSET(InputPriceData!F$15,CalculationsAndCharts!$A815+$A$11,IF($C$7,8,0),1,1)</f>
        <v>143.31</v>
      </c>
      <c r="H815" s="342">
        <f t="shared" ca="1" si="98"/>
        <v>141.89940720448183</v>
      </c>
      <c r="I815" s="342">
        <f t="shared" ca="1" si="99"/>
        <v>141.42243415917451</v>
      </c>
      <c r="J815" s="340">
        <f t="shared" ca="1" si="100"/>
        <v>0.47697304530723633</v>
      </c>
      <c r="K815" s="170">
        <f t="shared" ca="1" si="96"/>
        <v>0.22750328594965893</v>
      </c>
      <c r="L815" s="341">
        <f t="shared" ca="1" si="97"/>
        <v>0.76405108484938189</v>
      </c>
      <c r="M815" s="341">
        <f t="shared" ca="1" si="101"/>
        <v>-0.76405108484938189</v>
      </c>
      <c r="N815" s="170"/>
      <c r="O815" s="340"/>
      <c r="P815" s="3">
        <f t="shared" ca="1" si="102"/>
        <v>99010200</v>
      </c>
      <c r="Q815" s="3" t="e">
        <f t="shared" ca="1" si="103"/>
        <v>#N/A</v>
      </c>
      <c r="S815" s="99"/>
      <c r="T815" s="350"/>
      <c r="U815" s="350"/>
      <c r="V815" s="349"/>
      <c r="W815" s="313"/>
      <c r="X815" s="302"/>
      <c r="Y815" s="211"/>
      <c r="Z815" s="320"/>
      <c r="AA815" s="246"/>
      <c r="AB815" s="125"/>
      <c r="AC815" s="125"/>
      <c r="AD815" s="125"/>
      <c r="AE815" s="125"/>
      <c r="AF815" s="125"/>
      <c r="AG815" s="125"/>
      <c r="AH815" s="125"/>
      <c r="AJ815" s="125"/>
      <c r="AK815" s="125"/>
      <c r="AM815" s="246"/>
      <c r="AO815" s="246"/>
      <c r="AP815" s="211"/>
      <c r="AQ815" s="211"/>
      <c r="AR815" s="199"/>
      <c r="AT815" s="225"/>
      <c r="AU815" s="225"/>
      <c r="AV815" s="225"/>
      <c r="AW815" s="99"/>
      <c r="AX815" s="199"/>
      <c r="AY815" s="199"/>
      <c r="AZ815" s="37"/>
      <c r="BA815" s="123"/>
      <c r="BB815" s="211"/>
      <c r="BC815" s="211"/>
      <c r="BD815" s="216"/>
      <c r="BE815" s="216"/>
      <c r="BF815" s="101"/>
      <c r="BG815" s="101"/>
      <c r="BH815" s="99"/>
    </row>
    <row r="816" spans="1:60" x14ac:dyDescent="0.25">
      <c r="A816">
        <v>784</v>
      </c>
      <c r="B816" s="61">
        <f ca="1">OFFSET(InputPriceData!B$15,CalculationsAndCharts!$A816+$A$11,0,1,1)</f>
        <v>41334</v>
      </c>
      <c r="C816" s="3">
        <f ca="1">OFFSET(InputPriceData!G$15,CalculationsAndCharts!$A816+$A$11,IF($C$7,8,0),1,1)</f>
        <v>170634800</v>
      </c>
      <c r="D816" s="4">
        <f ca="1">OFFSET(InputPriceData!C$15,CalculationsAndCharts!$A816+$A$11,IF($C$7,8,0),1,1)</f>
        <v>141.59</v>
      </c>
      <c r="E816" s="4">
        <f ca="1">OFFSET(InputPriceData!D$15,CalculationsAndCharts!$A816+$A$11,IF($C$7,8,0),1,1)</f>
        <v>142.77000000000001</v>
      </c>
      <c r="F816" s="4">
        <f ca="1">OFFSET(InputPriceData!E$15,CalculationsAndCharts!$A816+$A$11,IF($C$7,8,0),1,1)</f>
        <v>140.96</v>
      </c>
      <c r="G816" s="4">
        <f ca="1">OFFSET(InputPriceData!F$15,CalculationsAndCharts!$A816+$A$11,IF($C$7,8,0),1,1)</f>
        <v>142.55000000000001</v>
      </c>
      <c r="H816" s="342">
        <f t="shared" ca="1" si="98"/>
        <v>141.69789394797922</v>
      </c>
      <c r="I816" s="342">
        <f t="shared" ca="1" si="99"/>
        <v>141.25083726455404</v>
      </c>
      <c r="J816" s="340">
        <f t="shared" ca="1" si="100"/>
        <v>0.44705668342513316</v>
      </c>
      <c r="K816" s="170">
        <f t="shared" ca="1" si="96"/>
        <v>0.19985967819507974</v>
      </c>
      <c r="L816" s="341">
        <f t="shared" ca="1" si="97"/>
        <v>0.76340354066114824</v>
      </c>
      <c r="M816" s="341">
        <f t="shared" ca="1" si="101"/>
        <v>-0.76340354066114824</v>
      </c>
      <c r="N816" s="170"/>
      <c r="O816" s="340"/>
      <c r="P816" s="3">
        <f t="shared" ca="1" si="102"/>
        <v>170634800</v>
      </c>
      <c r="Q816" s="3" t="e">
        <f t="shared" ca="1" si="103"/>
        <v>#N/A</v>
      </c>
      <c r="S816" s="99"/>
      <c r="T816" s="350"/>
      <c r="U816" s="350"/>
      <c r="V816" s="349"/>
      <c r="W816" s="313"/>
      <c r="X816" s="302"/>
      <c r="Y816" s="211"/>
      <c r="Z816" s="320"/>
      <c r="AA816" s="246"/>
      <c r="AB816" s="125"/>
      <c r="AC816" s="125"/>
      <c r="AD816" s="125"/>
      <c r="AE816" s="125"/>
      <c r="AF816" s="125"/>
      <c r="AG816" s="125"/>
      <c r="AH816" s="125"/>
      <c r="AJ816" s="125"/>
      <c r="AK816" s="125"/>
      <c r="AM816" s="246"/>
      <c r="AO816" s="246"/>
      <c r="AP816" s="211"/>
      <c r="AQ816" s="211"/>
      <c r="AR816" s="199"/>
      <c r="AT816" s="225"/>
      <c r="AU816" s="225"/>
      <c r="AV816" s="225"/>
      <c r="AW816" s="99"/>
      <c r="AX816" s="199"/>
      <c r="AY816" s="199"/>
      <c r="AZ816" s="37"/>
      <c r="BA816" s="123"/>
      <c r="BB816" s="211"/>
      <c r="BC816" s="211"/>
      <c r="BD816" s="216"/>
      <c r="BE816" s="216"/>
      <c r="BF816" s="101"/>
      <c r="BG816" s="101"/>
      <c r="BH816" s="99"/>
    </row>
    <row r="817" spans="1:60" x14ac:dyDescent="0.25">
      <c r="A817">
        <v>785</v>
      </c>
      <c r="B817" s="61">
        <f ca="1">OFFSET(InputPriceData!B$15,CalculationsAndCharts!$A817+$A$11,0,1,1)</f>
        <v>41333</v>
      </c>
      <c r="C817" s="3">
        <f ca="1">OFFSET(InputPriceData!G$15,CalculationsAndCharts!$A817+$A$11,IF($C$7,8,0),1,1)</f>
        <v>126866000</v>
      </c>
      <c r="D817" s="4">
        <f ca="1">OFFSET(InputPriceData!C$15,CalculationsAndCharts!$A817+$A$11,IF($C$7,8,0),1,1)</f>
        <v>142.35</v>
      </c>
      <c r="E817" s="4">
        <f ca="1">OFFSET(InputPriceData!D$15,CalculationsAndCharts!$A817+$A$11,IF($C$7,8,0),1,1)</f>
        <v>143.26</v>
      </c>
      <c r="F817" s="4">
        <f ca="1">OFFSET(InputPriceData!E$15,CalculationsAndCharts!$A817+$A$11,IF($C$7,8,0),1,1)</f>
        <v>141.88999999999999</v>
      </c>
      <c r="G817" s="4">
        <f ca="1">OFFSET(InputPriceData!F$15,CalculationsAndCharts!$A817+$A$11,IF($C$7,8,0),1,1)</f>
        <v>142.08000000000001</v>
      </c>
      <c r="H817" s="342">
        <f t="shared" ca="1" si="98"/>
        <v>141.57616451197626</v>
      </c>
      <c r="I817" s="342">
        <f t="shared" ca="1" si="99"/>
        <v>141.1327315613317</v>
      </c>
      <c r="J817" s="340">
        <f t="shared" ca="1" si="100"/>
        <v>0.44343295064452176</v>
      </c>
      <c r="K817" s="170">
        <f t="shared" ca="1" si="96"/>
        <v>0.19663278171730686</v>
      </c>
      <c r="L817" s="341">
        <f t="shared" ca="1" si="97"/>
        <v>0.76216158671533296</v>
      </c>
      <c r="M817" s="341">
        <f t="shared" ca="1" si="101"/>
        <v>-0.76216158671533296</v>
      </c>
      <c r="N817" s="170"/>
      <c r="O817" s="340"/>
      <c r="P817" s="3" t="e">
        <f t="shared" ca="1" si="102"/>
        <v>#N/A</v>
      </c>
      <c r="Q817" s="3">
        <f t="shared" ca="1" si="103"/>
        <v>126866000</v>
      </c>
      <c r="S817" s="99"/>
      <c r="T817" s="350"/>
      <c r="U817" s="350"/>
      <c r="V817" s="349"/>
      <c r="W817" s="313"/>
      <c r="X817" s="302"/>
      <c r="Y817" s="211"/>
      <c r="Z817" s="320"/>
      <c r="AA817" s="246"/>
      <c r="AB817" s="125"/>
      <c r="AC817" s="125"/>
      <c r="AD817" s="125"/>
      <c r="AE817" s="125"/>
      <c r="AF817" s="125"/>
      <c r="AG817" s="125"/>
      <c r="AH817" s="125"/>
      <c r="AJ817" s="125"/>
      <c r="AK817" s="125"/>
      <c r="AM817" s="246"/>
      <c r="AO817" s="246"/>
      <c r="AP817" s="211"/>
      <c r="AQ817" s="211"/>
      <c r="AR817" s="199"/>
      <c r="AT817" s="225"/>
      <c r="AU817" s="225"/>
      <c r="AV817" s="225"/>
      <c r="AW817" s="99"/>
      <c r="AX817" s="199"/>
      <c r="AY817" s="199"/>
      <c r="AZ817" s="37"/>
      <c r="BA817" s="123"/>
      <c r="BB817" s="211"/>
      <c r="BC817" s="211"/>
      <c r="BD817" s="216"/>
      <c r="BE817" s="216"/>
      <c r="BF817" s="101"/>
      <c r="BG817" s="101"/>
      <c r="BH817" s="99"/>
    </row>
    <row r="818" spans="1:60" x14ac:dyDescent="0.25">
      <c r="A818">
        <v>786</v>
      </c>
      <c r="B818" s="61">
        <f ca="1">OFFSET(InputPriceData!B$15,CalculationsAndCharts!$A818+$A$11,0,1,1)</f>
        <v>41332</v>
      </c>
      <c r="C818" s="3">
        <f ca="1">OFFSET(InputPriceData!G$15,CalculationsAndCharts!$A818+$A$11,IF($C$7,8,0),1,1)</f>
        <v>150781900</v>
      </c>
      <c r="D818" s="4">
        <f ca="1">OFFSET(InputPriceData!C$15,CalculationsAndCharts!$A818+$A$11,IF($C$7,8,0),1,1)</f>
        <v>140.47</v>
      </c>
      <c r="E818" s="4">
        <f ca="1">OFFSET(InputPriceData!D$15,CalculationsAndCharts!$A818+$A$11,IF($C$7,8,0),1,1)</f>
        <v>142.76</v>
      </c>
      <c r="F818" s="4">
        <f ca="1">OFFSET(InputPriceData!E$15,CalculationsAndCharts!$A818+$A$11,IF($C$7,8,0),1,1)</f>
        <v>140.35</v>
      </c>
      <c r="G818" s="4">
        <f ca="1">OFFSET(InputPriceData!F$15,CalculationsAndCharts!$A818+$A$11,IF($C$7,8,0),1,1)</f>
        <v>142.36000000000001</v>
      </c>
      <c r="H818" s="342">
        <f t="shared" ca="1" si="98"/>
        <v>141.50418801368716</v>
      </c>
      <c r="I818" s="342">
        <f t="shared" ca="1" si="99"/>
        <v>141.04661624872548</v>
      </c>
      <c r="J818" s="340">
        <f t="shared" ca="1" si="100"/>
        <v>0.45757176496162272</v>
      </c>
      <c r="K818" s="170">
        <f t="shared" ca="1" si="96"/>
        <v>0.2093719200900945</v>
      </c>
      <c r="L818" s="341">
        <f t="shared" ca="1" si="97"/>
        <v>0.76057644226449717</v>
      </c>
      <c r="M818" s="341">
        <f t="shared" ca="1" si="101"/>
        <v>-0.76057644226449717</v>
      </c>
      <c r="N818" s="170"/>
      <c r="O818" s="340"/>
      <c r="P818" s="3">
        <f t="shared" ca="1" si="102"/>
        <v>150781900</v>
      </c>
      <c r="Q818" s="3" t="e">
        <f t="shared" ca="1" si="103"/>
        <v>#N/A</v>
      </c>
      <c r="S818" s="99"/>
      <c r="T818" s="350"/>
      <c r="U818" s="350"/>
      <c r="V818" s="349"/>
      <c r="W818" s="313"/>
      <c r="X818" s="302"/>
      <c r="Y818" s="211"/>
      <c r="Z818" s="320"/>
      <c r="AA818" s="246"/>
      <c r="AB818" s="125"/>
      <c r="AC818" s="125"/>
      <c r="AD818" s="125"/>
      <c r="AE818" s="125"/>
      <c r="AF818" s="125"/>
      <c r="AG818" s="125"/>
      <c r="AH818" s="125"/>
      <c r="AJ818" s="125"/>
      <c r="AK818" s="125"/>
      <c r="AM818" s="246"/>
      <c r="AO818" s="246"/>
      <c r="AP818" s="211"/>
      <c r="AQ818" s="211"/>
      <c r="AR818" s="199"/>
      <c r="AT818" s="225"/>
      <c r="AU818" s="225"/>
      <c r="AV818" s="225"/>
      <c r="AW818" s="99"/>
      <c r="AX818" s="199"/>
      <c r="AY818" s="199"/>
      <c r="AZ818" s="37"/>
      <c r="BA818" s="123"/>
      <c r="BB818" s="211"/>
      <c r="BC818" s="211"/>
      <c r="BD818" s="216"/>
      <c r="BE818" s="216"/>
      <c r="BF818" s="101"/>
      <c r="BG818" s="101"/>
      <c r="BH818" s="99"/>
    </row>
    <row r="819" spans="1:60" x14ac:dyDescent="0.25">
      <c r="A819">
        <v>787</v>
      </c>
      <c r="B819" s="61">
        <f ca="1">OFFSET(InputPriceData!B$15,CalculationsAndCharts!$A819+$A$11,0,1,1)</f>
        <v>41331</v>
      </c>
      <c r="C819" s="3">
        <f ca="1">OFFSET(InputPriceData!G$15,CalculationsAndCharts!$A819+$A$11,IF($C$7,8,0),1,1)</f>
        <v>186596200</v>
      </c>
      <c r="D819" s="4">
        <f ca="1">OFFSET(InputPriceData!C$15,CalculationsAndCharts!$A819+$A$11,IF($C$7,8,0),1,1)</f>
        <v>140.31</v>
      </c>
      <c r="E819" s="4">
        <f ca="1">OFFSET(InputPriceData!D$15,CalculationsAndCharts!$A819+$A$11,IF($C$7,8,0),1,1)</f>
        <v>140.76</v>
      </c>
      <c r="F819" s="4">
        <f ca="1">OFFSET(InputPriceData!E$15,CalculationsAndCharts!$A819+$A$11,IF($C$7,8,0),1,1)</f>
        <v>139.38</v>
      </c>
      <c r="G819" s="4">
        <f ca="1">OFFSET(InputPriceData!F$15,CalculationsAndCharts!$A819+$A$11,IF($C$7,8,0),1,1)</f>
        <v>140.59</v>
      </c>
      <c r="H819" s="342">
        <f t="shared" ca="1" si="98"/>
        <v>141.38192915849962</v>
      </c>
      <c r="I819" s="342">
        <f t="shared" ca="1" si="99"/>
        <v>140.92721772588234</v>
      </c>
      <c r="J819" s="340">
        <f t="shared" ca="1" si="100"/>
        <v>0.45471143261720792</v>
      </c>
      <c r="K819" s="170">
        <f t="shared" ca="1" si="96"/>
        <v>0.20676248695279362</v>
      </c>
      <c r="L819" s="341">
        <f t="shared" ca="1" si="97"/>
        <v>0.75894190255008487</v>
      </c>
      <c r="M819" s="341">
        <f t="shared" ca="1" si="101"/>
        <v>-0.75894190255008487</v>
      </c>
      <c r="N819" s="170"/>
      <c r="O819" s="340"/>
      <c r="P819" s="3">
        <f t="shared" ca="1" si="102"/>
        <v>186596200</v>
      </c>
      <c r="Q819" s="3" t="e">
        <f t="shared" ca="1" si="103"/>
        <v>#N/A</v>
      </c>
      <c r="S819" s="99"/>
      <c r="T819" s="350"/>
      <c r="U819" s="350"/>
      <c r="V819" s="349"/>
      <c r="W819" s="313"/>
      <c r="X819" s="302"/>
      <c r="Y819" s="211"/>
      <c r="Z819" s="320"/>
      <c r="AA819" s="246"/>
      <c r="AB819" s="125"/>
      <c r="AC819" s="125"/>
      <c r="AD819" s="125"/>
      <c r="AE819" s="125"/>
      <c r="AF819" s="125"/>
      <c r="AG819" s="125"/>
      <c r="AH819" s="125"/>
      <c r="AJ819" s="125"/>
      <c r="AK819" s="125"/>
      <c r="AM819" s="246"/>
      <c r="AO819" s="246"/>
      <c r="AP819" s="211"/>
      <c r="AQ819" s="211"/>
      <c r="AR819" s="199"/>
      <c r="AT819" s="225"/>
      <c r="AU819" s="225"/>
      <c r="AV819" s="225"/>
      <c r="AW819" s="99"/>
      <c r="AX819" s="199"/>
      <c r="AY819" s="199"/>
      <c r="AZ819" s="37"/>
      <c r="BA819" s="123"/>
      <c r="BB819" s="211"/>
      <c r="BC819" s="211"/>
      <c r="BD819" s="216"/>
      <c r="BE819" s="216"/>
      <c r="BF819" s="101"/>
      <c r="BG819" s="101"/>
      <c r="BH819" s="99"/>
    </row>
    <row r="820" spans="1:60" x14ac:dyDescent="0.25">
      <c r="A820">
        <v>788</v>
      </c>
      <c r="B820" s="61">
        <f ca="1">OFFSET(InputPriceData!B$15,CalculationsAndCharts!$A820+$A$11,0,1,1)</f>
        <v>41330</v>
      </c>
      <c r="C820" s="3">
        <f ca="1">OFFSET(InputPriceData!G$15,CalculationsAndCharts!$A820+$A$11,IF($C$7,8,0),1,1)</f>
        <v>245824800</v>
      </c>
      <c r="D820" s="4">
        <f ca="1">OFFSET(InputPriceData!C$15,CalculationsAndCharts!$A820+$A$11,IF($C$7,8,0),1,1)</f>
        <v>143.04</v>
      </c>
      <c r="E820" s="4">
        <f ca="1">OFFSET(InputPriceData!D$15,CalculationsAndCharts!$A820+$A$11,IF($C$7,8,0),1,1)</f>
        <v>143.25</v>
      </c>
      <c r="F820" s="4">
        <f ca="1">OFFSET(InputPriceData!E$15,CalculationsAndCharts!$A820+$A$11,IF($C$7,8,0),1,1)</f>
        <v>139.63999999999999</v>
      </c>
      <c r="G820" s="4">
        <f ca="1">OFFSET(InputPriceData!F$15,CalculationsAndCharts!$A820+$A$11,IF($C$7,8,0),1,1)</f>
        <v>139.63999999999999</v>
      </c>
      <c r="H820" s="342">
        <f t="shared" ca="1" si="98"/>
        <v>141.49506189542814</v>
      </c>
      <c r="I820" s="342">
        <f t="shared" ca="1" si="99"/>
        <v>140.95787388278075</v>
      </c>
      <c r="J820" s="340">
        <f t="shared" ca="1" si="100"/>
        <v>0.53718801264732496</v>
      </c>
      <c r="K820" s="170">
        <f t="shared" ca="1" si="96"/>
        <v>0.28857096093198259</v>
      </c>
      <c r="L820" s="341">
        <f t="shared" ca="1" si="97"/>
        <v>0.75727043374216618</v>
      </c>
      <c r="M820" s="341">
        <f t="shared" ca="1" si="101"/>
        <v>-0.75727043374216618</v>
      </c>
      <c r="N820" s="170"/>
      <c r="O820" s="340"/>
      <c r="P820" s="3" t="e">
        <f t="shared" ca="1" si="102"/>
        <v>#N/A</v>
      </c>
      <c r="Q820" s="3">
        <f t="shared" ca="1" si="103"/>
        <v>245824800</v>
      </c>
      <c r="S820" s="99"/>
      <c r="T820" s="350"/>
      <c r="U820" s="350"/>
      <c r="V820" s="349"/>
      <c r="W820" s="313"/>
      <c r="X820" s="302"/>
      <c r="Y820" s="211"/>
      <c r="Z820" s="320"/>
      <c r="AA820" s="246"/>
      <c r="AB820" s="125"/>
      <c r="AC820" s="125"/>
      <c r="AD820" s="125"/>
      <c r="AE820" s="125"/>
      <c r="AF820" s="125"/>
      <c r="AG820" s="125"/>
      <c r="AH820" s="125"/>
      <c r="AJ820" s="125"/>
      <c r="AK820" s="125"/>
      <c r="AM820" s="246"/>
      <c r="AO820" s="246"/>
      <c r="AP820" s="211"/>
      <c r="AQ820" s="211"/>
      <c r="AR820" s="199"/>
      <c r="AT820" s="225"/>
      <c r="AU820" s="225"/>
      <c r="AV820" s="225"/>
      <c r="AW820" s="99"/>
      <c r="AX820" s="199"/>
      <c r="AY820" s="199"/>
      <c r="AZ820" s="37"/>
      <c r="BA820" s="123"/>
      <c r="BB820" s="211"/>
      <c r="BC820" s="211"/>
      <c r="BD820" s="216"/>
      <c r="BE820" s="216"/>
      <c r="BF820" s="101"/>
      <c r="BG820" s="101"/>
      <c r="BH820" s="99"/>
    </row>
    <row r="821" spans="1:60" x14ac:dyDescent="0.25">
      <c r="A821">
        <v>789</v>
      </c>
      <c r="B821" s="61">
        <f ca="1">OFFSET(InputPriceData!B$15,CalculationsAndCharts!$A821+$A$11,0,1,1)</f>
        <v>41327</v>
      </c>
      <c r="C821" s="3">
        <f ca="1">OFFSET(InputPriceData!G$15,CalculationsAndCharts!$A821+$A$11,IF($C$7,8,0),1,1)</f>
        <v>106356600</v>
      </c>
      <c r="D821" s="4">
        <f ca="1">OFFSET(InputPriceData!C$15,CalculationsAndCharts!$A821+$A$11,IF($C$7,8,0),1,1)</f>
        <v>141.65</v>
      </c>
      <c r="E821" s="4">
        <f ca="1">OFFSET(InputPriceData!D$15,CalculationsAndCharts!$A821+$A$11,IF($C$7,8,0),1,1)</f>
        <v>142.34</v>
      </c>
      <c r="F821" s="4">
        <f ca="1">OFFSET(InputPriceData!E$15,CalculationsAndCharts!$A821+$A$11,IF($C$7,8,0),1,1)</f>
        <v>141.03</v>
      </c>
      <c r="G821" s="4">
        <f ca="1">OFFSET(InputPriceData!F$15,CalculationsAndCharts!$A821+$A$11,IF($C$7,8,0),1,1)</f>
        <v>142.34</v>
      </c>
      <c r="H821" s="342">
        <f t="shared" ca="1" si="98"/>
        <v>141.76007073763213</v>
      </c>
      <c r="I821" s="342">
        <f t="shared" ca="1" si="99"/>
        <v>141.07768059939718</v>
      </c>
      <c r="J821" s="340">
        <f t="shared" ca="1" si="100"/>
        <v>0.68239013823490857</v>
      </c>
      <c r="K821" s="170">
        <f t="shared" ca="1" si="96"/>
        <v>0.4656563007602576</v>
      </c>
      <c r="L821" s="341">
        <f t="shared" ca="1" si="97"/>
        <v>0.75412477118380938</v>
      </c>
      <c r="M821" s="341">
        <f t="shared" ca="1" si="101"/>
        <v>-0.75412477118380938</v>
      </c>
      <c r="N821" s="170"/>
      <c r="O821" s="340"/>
      <c r="P821" s="3">
        <f t="shared" ca="1" si="102"/>
        <v>106356600</v>
      </c>
      <c r="Q821" s="3" t="e">
        <f t="shared" ca="1" si="103"/>
        <v>#N/A</v>
      </c>
      <c r="S821" s="99"/>
      <c r="T821" s="350"/>
      <c r="U821" s="350"/>
      <c r="V821" s="349"/>
      <c r="W821" s="313"/>
      <c r="X821" s="302"/>
      <c r="Y821" s="211"/>
      <c r="Z821" s="320"/>
      <c r="AA821" s="246"/>
      <c r="AB821" s="125"/>
      <c r="AC821" s="125"/>
      <c r="AD821" s="125"/>
      <c r="AE821" s="125"/>
      <c r="AF821" s="125"/>
      <c r="AG821" s="125"/>
      <c r="AH821" s="125"/>
      <c r="AJ821" s="125"/>
      <c r="AK821" s="125"/>
      <c r="AM821" s="246"/>
      <c r="AO821" s="246"/>
      <c r="AP821" s="211"/>
      <c r="AQ821" s="211"/>
      <c r="AR821" s="199"/>
      <c r="AT821" s="225"/>
      <c r="AU821" s="225"/>
      <c r="AV821" s="225"/>
      <c r="AW821" s="99"/>
      <c r="AX821" s="199"/>
      <c r="AY821" s="199"/>
      <c r="AZ821" s="37"/>
      <c r="BA821" s="123"/>
      <c r="BB821" s="211"/>
      <c r="BC821" s="211"/>
      <c r="BD821" s="216"/>
      <c r="BE821" s="216"/>
      <c r="BF821" s="101"/>
      <c r="BG821" s="101"/>
      <c r="BH821" s="99"/>
    </row>
    <row r="822" spans="1:60" x14ac:dyDescent="0.25">
      <c r="A822">
        <v>790</v>
      </c>
      <c r="B822" s="61">
        <f ca="1">OFFSET(InputPriceData!B$15,CalculationsAndCharts!$A822+$A$11,0,1,1)</f>
        <v>41326</v>
      </c>
      <c r="C822" s="3">
        <f ca="1">OFFSET(InputPriceData!G$15,CalculationsAndCharts!$A822+$A$11,IF($C$7,8,0),1,1)</f>
        <v>183257000</v>
      </c>
      <c r="D822" s="4">
        <f ca="1">OFFSET(InputPriceData!C$15,CalculationsAndCharts!$A822+$A$11,IF($C$7,8,0),1,1)</f>
        <v>141.47</v>
      </c>
      <c r="E822" s="4">
        <f ca="1">OFFSET(InputPriceData!D$15,CalculationsAndCharts!$A822+$A$11,IF($C$7,8,0),1,1)</f>
        <v>141.9</v>
      </c>
      <c r="F822" s="4">
        <f ca="1">OFFSET(InputPriceData!E$15,CalculationsAndCharts!$A822+$A$11,IF($C$7,8,0),1,1)</f>
        <v>140.52000000000001</v>
      </c>
      <c r="G822" s="4">
        <f ca="1">OFFSET(InputPriceData!F$15,CalculationsAndCharts!$A822+$A$11,IF($C$7,8,0),1,1)</f>
        <v>140.97</v>
      </c>
      <c r="H822" s="342">
        <f t="shared" ca="1" si="98"/>
        <v>141.67722370015102</v>
      </c>
      <c r="I822" s="342">
        <f t="shared" ca="1" si="99"/>
        <v>140.96292429025146</v>
      </c>
      <c r="J822" s="340">
        <f t="shared" ca="1" si="100"/>
        <v>0.71429940989949348</v>
      </c>
      <c r="K822" s="170">
        <f t="shared" ca="1" si="96"/>
        <v>0.51022364698276457</v>
      </c>
      <c r="L822" s="341">
        <f t="shared" ca="1" si="97"/>
        <v>0.74824196853649128</v>
      </c>
      <c r="M822" s="341">
        <f t="shared" ca="1" si="101"/>
        <v>-0.74824196853649128</v>
      </c>
      <c r="N822" s="170"/>
      <c r="O822" s="340"/>
      <c r="P822" s="3" t="e">
        <f t="shared" ca="1" si="102"/>
        <v>#N/A</v>
      </c>
      <c r="Q822" s="3">
        <f t="shared" ca="1" si="103"/>
        <v>183257000</v>
      </c>
      <c r="S822" s="99"/>
      <c r="T822" s="350"/>
      <c r="U822" s="350"/>
      <c r="V822" s="349"/>
      <c r="W822" s="313"/>
      <c r="X822" s="302"/>
      <c r="Y822" s="211"/>
      <c r="Z822" s="320"/>
      <c r="AA822" s="246"/>
      <c r="AB822" s="125"/>
      <c r="AC822" s="125"/>
      <c r="AD822" s="125"/>
      <c r="AE822" s="125"/>
      <c r="AF822" s="125"/>
      <c r="AG822" s="125"/>
      <c r="AH822" s="125"/>
      <c r="AJ822" s="125"/>
      <c r="AK822" s="125"/>
      <c r="AM822" s="246"/>
      <c r="AO822" s="246"/>
      <c r="AP822" s="211"/>
      <c r="AQ822" s="211"/>
      <c r="AR822" s="199"/>
      <c r="AT822" s="225"/>
      <c r="AU822" s="225"/>
      <c r="AV822" s="225"/>
      <c r="AW822" s="99"/>
      <c r="AX822" s="199"/>
      <c r="AY822" s="199"/>
      <c r="AZ822" s="37"/>
      <c r="BA822" s="123"/>
      <c r="BB822" s="211"/>
      <c r="BC822" s="211"/>
      <c r="BD822" s="216"/>
      <c r="BE822" s="216"/>
      <c r="BF822" s="101"/>
      <c r="BG822" s="101"/>
      <c r="BH822" s="99"/>
    </row>
    <row r="823" spans="1:60" x14ac:dyDescent="0.25">
      <c r="A823">
        <v>791</v>
      </c>
      <c r="B823" s="61">
        <f ca="1">OFFSET(InputPriceData!B$15,CalculationsAndCharts!$A823+$A$11,0,1,1)</f>
        <v>41325</v>
      </c>
      <c r="C823" s="3">
        <f ca="1">OFFSET(InputPriceData!G$15,CalculationsAndCharts!$A823+$A$11,IF($C$7,8,0),1,1)</f>
        <v>160574800</v>
      </c>
      <c r="D823" s="4">
        <f ca="1">OFFSET(InputPriceData!C$15,CalculationsAndCharts!$A823+$A$11,IF($C$7,8,0),1,1)</f>
        <v>143.51</v>
      </c>
      <c r="E823" s="4">
        <f ca="1">OFFSET(InputPriceData!D$15,CalculationsAndCharts!$A823+$A$11,IF($C$7,8,0),1,1)</f>
        <v>143.56</v>
      </c>
      <c r="F823" s="4">
        <f ca="1">OFFSET(InputPriceData!E$15,CalculationsAndCharts!$A823+$A$11,IF($C$7,8,0),1,1)</f>
        <v>141.75</v>
      </c>
      <c r="G823" s="4">
        <f ca="1">OFFSET(InputPriceData!F$15,CalculationsAndCharts!$A823+$A$11,IF($C$7,8,0),1,1)</f>
        <v>141.83000000000001</v>
      </c>
      <c r="H823" s="342">
        <f t="shared" ca="1" si="98"/>
        <v>141.77825565731544</v>
      </c>
      <c r="I823" s="342">
        <f t="shared" ca="1" si="99"/>
        <v>140.96228104391071</v>
      </c>
      <c r="J823" s="340">
        <f t="shared" ca="1" si="100"/>
        <v>0.81597461340469735</v>
      </c>
      <c r="K823" s="170">
        <f t="shared" ca="1" si="96"/>
        <v>0.66581456972094533</v>
      </c>
      <c r="L823" s="341">
        <f t="shared" ca="1" si="97"/>
        <v>0.7415543770545201</v>
      </c>
      <c r="M823" s="341">
        <f t="shared" ca="1" si="101"/>
        <v>-0.7415543770545201</v>
      </c>
      <c r="N823" s="170"/>
      <c r="O823" s="340"/>
      <c r="P823" s="3" t="e">
        <f t="shared" ca="1" si="102"/>
        <v>#N/A</v>
      </c>
      <c r="Q823" s="3">
        <f t="shared" ca="1" si="103"/>
        <v>160574800</v>
      </c>
      <c r="S823" s="99"/>
      <c r="T823" s="350"/>
      <c r="U823" s="350"/>
      <c r="V823" s="349"/>
      <c r="W823" s="313"/>
      <c r="X823" s="302"/>
      <c r="Y823" s="211"/>
      <c r="Z823" s="320"/>
      <c r="AA823" s="246"/>
      <c r="AB823" s="125"/>
      <c r="AC823" s="125"/>
      <c r="AD823" s="125"/>
      <c r="AE823" s="125"/>
      <c r="AF823" s="125"/>
      <c r="AG823" s="125"/>
      <c r="AH823" s="125"/>
      <c r="AJ823" s="125"/>
      <c r="AK823" s="125"/>
      <c r="AM823" s="246"/>
      <c r="AO823" s="246"/>
      <c r="AP823" s="211"/>
      <c r="AQ823" s="211"/>
      <c r="AR823" s="199"/>
      <c r="AT823" s="225"/>
      <c r="AU823" s="225"/>
      <c r="AV823" s="225"/>
      <c r="AW823" s="99"/>
      <c r="AX823" s="199"/>
      <c r="AY823" s="199"/>
      <c r="AZ823" s="37"/>
      <c r="BA823" s="123"/>
      <c r="BB823" s="211"/>
      <c r="BC823" s="211"/>
      <c r="BD823" s="216"/>
      <c r="BE823" s="216"/>
      <c r="BF823" s="101"/>
      <c r="BG823" s="101"/>
      <c r="BH823" s="99"/>
    </row>
    <row r="824" spans="1:60" x14ac:dyDescent="0.25">
      <c r="A824">
        <v>792</v>
      </c>
      <c r="B824" s="61">
        <f ca="1">OFFSET(InputPriceData!B$15,CalculationsAndCharts!$A824+$A$11,0,1,1)</f>
        <v>41324</v>
      </c>
      <c r="C824" s="3">
        <f ca="1">OFFSET(InputPriceData!G$15,CalculationsAndCharts!$A824+$A$11,IF($C$7,8,0),1,1)</f>
        <v>95105400</v>
      </c>
      <c r="D824" s="4">
        <f ca="1">OFFSET(InputPriceData!C$15,CalculationsAndCharts!$A824+$A$11,IF($C$7,8,0),1,1)</f>
        <v>142.79</v>
      </c>
      <c r="E824" s="4">
        <f ca="1">OFFSET(InputPriceData!D$15,CalculationsAndCharts!$A824+$A$11,IF($C$7,8,0),1,1)</f>
        <v>143.65</v>
      </c>
      <c r="F824" s="4">
        <f ca="1">OFFSET(InputPriceData!E$15,CalculationsAndCharts!$A824+$A$11,IF($C$7,8,0),1,1)</f>
        <v>142.6</v>
      </c>
      <c r="G824" s="4">
        <f ca="1">OFFSET(InputPriceData!F$15,CalculationsAndCharts!$A824+$A$11,IF($C$7,8,0),1,1)</f>
        <v>143.62</v>
      </c>
      <c r="H824" s="342">
        <f t="shared" ca="1" si="98"/>
        <v>141.77086360836051</v>
      </c>
      <c r="I824" s="342">
        <f t="shared" ca="1" si="99"/>
        <v>140.88339750244805</v>
      </c>
      <c r="J824" s="340">
        <f t="shared" ca="1" si="100"/>
        <v>0.88746610591242148</v>
      </c>
      <c r="K824" s="170">
        <f t="shared" ca="1" si="96"/>
        <v>0.78759608914335733</v>
      </c>
      <c r="L824" s="341">
        <f t="shared" ca="1" si="97"/>
        <v>0.73256406514537964</v>
      </c>
      <c r="M824" s="341">
        <f t="shared" ca="1" si="101"/>
        <v>-0.73256406514537964</v>
      </c>
      <c r="N824" s="170"/>
      <c r="O824" s="340"/>
      <c r="P824" s="3">
        <f t="shared" ca="1" si="102"/>
        <v>95105400</v>
      </c>
      <c r="Q824" s="3" t="e">
        <f t="shared" ca="1" si="103"/>
        <v>#N/A</v>
      </c>
      <c r="S824" s="99"/>
      <c r="T824" s="350"/>
      <c r="U824" s="350"/>
      <c r="V824" s="349"/>
      <c r="W824" s="313"/>
      <c r="X824" s="302"/>
      <c r="Y824" s="211"/>
      <c r="Z824" s="320"/>
      <c r="AA824" s="246"/>
      <c r="AB824" s="125"/>
      <c r="AC824" s="125"/>
      <c r="AD824" s="125"/>
      <c r="AE824" s="125"/>
      <c r="AF824" s="125"/>
      <c r="AG824" s="125"/>
      <c r="AH824" s="125"/>
      <c r="AJ824" s="125"/>
      <c r="AK824" s="125"/>
      <c r="AM824" s="246"/>
      <c r="AO824" s="246"/>
      <c r="AP824" s="211"/>
      <c r="AQ824" s="211"/>
      <c r="AR824" s="199"/>
      <c r="AT824" s="225"/>
      <c r="AU824" s="225"/>
      <c r="AV824" s="225"/>
      <c r="AW824" s="99"/>
      <c r="AX824" s="199"/>
      <c r="AY824" s="199"/>
      <c r="AZ824" s="37"/>
      <c r="BA824" s="123"/>
      <c r="BB824" s="211"/>
      <c r="BC824" s="211"/>
      <c r="BD824" s="216"/>
      <c r="BE824" s="216"/>
      <c r="BF824" s="101"/>
      <c r="BG824" s="101"/>
      <c r="BH824" s="99"/>
    </row>
    <row r="825" spans="1:60" x14ac:dyDescent="0.25">
      <c r="A825">
        <v>793</v>
      </c>
      <c r="B825" s="61">
        <f ca="1">OFFSET(InputPriceData!B$15,CalculationsAndCharts!$A825+$A$11,0,1,1)</f>
        <v>41320</v>
      </c>
      <c r="C825" s="3">
        <f ca="1">OFFSET(InputPriceData!G$15,CalculationsAndCharts!$A825+$A$11,IF($C$7,8,0),1,1)</f>
        <v>215226500</v>
      </c>
      <c r="D825" s="4">
        <f ca="1">OFFSET(InputPriceData!C$15,CalculationsAndCharts!$A825+$A$11,IF($C$7,8,0),1,1)</f>
        <v>142.85</v>
      </c>
      <c r="E825" s="4">
        <f ca="1">OFFSET(InputPriceData!D$15,CalculationsAndCharts!$A825+$A$11,IF($C$7,8,0),1,1)</f>
        <v>143</v>
      </c>
      <c r="F825" s="4">
        <f ca="1">OFFSET(InputPriceData!E$15,CalculationsAndCharts!$A825+$A$11,IF($C$7,8,0),1,1)</f>
        <v>142.02000000000001</v>
      </c>
      <c r="G825" s="4">
        <f ca="1">OFFSET(InputPriceData!F$15,CalculationsAndCharts!$A825+$A$11,IF($C$7,8,0),1,1)</f>
        <v>142.55000000000001</v>
      </c>
      <c r="H825" s="342">
        <f t="shared" ca="1" si="98"/>
        <v>141.50670126669775</v>
      </c>
      <c r="I825" s="342">
        <f t="shared" ca="1" si="99"/>
        <v>140.63461545721606</v>
      </c>
      <c r="J825" s="340">
        <f t="shared" ca="1" si="100"/>
        <v>0.87208580948163072</v>
      </c>
      <c r="K825" s="170">
        <f t="shared" ca="1" si="96"/>
        <v>0.7605336590992311</v>
      </c>
      <c r="L825" s="341">
        <f t="shared" ca="1" si="97"/>
        <v>0.7217340715538817</v>
      </c>
      <c r="M825" s="341">
        <f t="shared" ca="1" si="101"/>
        <v>-0.7217340715538817</v>
      </c>
      <c r="N825" s="170"/>
      <c r="O825" s="340"/>
      <c r="P825" s="3" t="e">
        <f t="shared" ca="1" si="102"/>
        <v>#N/A</v>
      </c>
      <c r="Q825" s="3">
        <f t="shared" ca="1" si="103"/>
        <v>215226500</v>
      </c>
      <c r="S825" s="99"/>
      <c r="T825" s="350"/>
      <c r="U825" s="350"/>
      <c r="V825" s="349"/>
      <c r="W825" s="313"/>
      <c r="X825" s="302"/>
      <c r="Y825" s="211"/>
      <c r="Z825" s="320"/>
      <c r="AA825" s="246"/>
      <c r="AB825" s="125"/>
      <c r="AC825" s="125"/>
      <c r="AD825" s="125"/>
      <c r="AE825" s="125"/>
      <c r="AF825" s="125"/>
      <c r="AG825" s="125"/>
      <c r="AH825" s="125"/>
      <c r="AJ825" s="125"/>
      <c r="AK825" s="125"/>
      <c r="AM825" s="246"/>
      <c r="AO825" s="246"/>
      <c r="AP825" s="211"/>
      <c r="AQ825" s="211"/>
      <c r="AR825" s="199"/>
      <c r="AT825" s="225"/>
      <c r="AU825" s="225"/>
      <c r="AV825" s="225"/>
      <c r="AW825" s="99"/>
      <c r="AX825" s="199"/>
      <c r="AY825" s="199"/>
      <c r="AZ825" s="37"/>
      <c r="BA825" s="123"/>
      <c r="BB825" s="211"/>
      <c r="BC825" s="211"/>
      <c r="BD825" s="216"/>
      <c r="BE825" s="216"/>
      <c r="BF825" s="101"/>
      <c r="BG825" s="101"/>
      <c r="BH825" s="99"/>
    </row>
    <row r="826" spans="1:60" x14ac:dyDescent="0.25">
      <c r="A826">
        <v>794</v>
      </c>
      <c r="B826" s="61">
        <f ca="1">OFFSET(InputPriceData!B$15,CalculationsAndCharts!$A826+$A$11,0,1,1)</f>
        <v>41319</v>
      </c>
      <c r="C826" s="3">
        <f ca="1">OFFSET(InputPriceData!G$15,CalculationsAndCharts!$A826+$A$11,IF($C$7,8,0),1,1)</f>
        <v>80834300</v>
      </c>
      <c r="D826" s="4">
        <f ca="1">OFFSET(InputPriceData!C$15,CalculationsAndCharts!$A826+$A$11,IF($C$7,8,0),1,1)</f>
        <v>142.16</v>
      </c>
      <c r="E826" s="4">
        <f ca="1">OFFSET(InputPriceData!D$15,CalculationsAndCharts!$A826+$A$11,IF($C$7,8,0),1,1)</f>
        <v>142.88999999999999</v>
      </c>
      <c r="F826" s="4">
        <f ca="1">OFFSET(InputPriceData!E$15,CalculationsAndCharts!$A826+$A$11,IF($C$7,8,0),1,1)</f>
        <v>142</v>
      </c>
      <c r="G826" s="4">
        <f ca="1">OFFSET(InputPriceData!F$15,CalculationsAndCharts!$A826+$A$11,IF($C$7,8,0),1,1)</f>
        <v>142.72</v>
      </c>
      <c r="H826" s="342">
        <f t="shared" ca="1" si="98"/>
        <v>141.3576585905117</v>
      </c>
      <c r="I826" s="342">
        <f t="shared" ca="1" si="99"/>
        <v>140.46048958969024</v>
      </c>
      <c r="J826" s="340">
        <f t="shared" ca="1" si="100"/>
        <v>0.89716900082140327</v>
      </c>
      <c r="K826" s="170">
        <f t="shared" ca="1" si="96"/>
        <v>0.80491221603487506</v>
      </c>
      <c r="L826" s="341">
        <f t="shared" ca="1" si="97"/>
        <v>0.71112734832426794</v>
      </c>
      <c r="M826" s="341">
        <f t="shared" ca="1" si="101"/>
        <v>-0.71112734832426794</v>
      </c>
      <c r="N826" s="170"/>
      <c r="O826" s="340"/>
      <c r="P826" s="3">
        <f t="shared" ca="1" si="102"/>
        <v>80834300</v>
      </c>
      <c r="Q826" s="3" t="e">
        <f t="shared" ca="1" si="103"/>
        <v>#N/A</v>
      </c>
      <c r="S826" s="99"/>
      <c r="T826" s="350"/>
      <c r="U826" s="350"/>
      <c r="V826" s="349"/>
      <c r="W826" s="313"/>
      <c r="X826" s="302"/>
      <c r="Y826" s="211"/>
      <c r="Z826" s="320"/>
      <c r="AA826" s="246"/>
      <c r="AB826" s="125"/>
      <c r="AC826" s="125"/>
      <c r="AD826" s="125"/>
      <c r="AE826" s="125"/>
      <c r="AF826" s="125"/>
      <c r="AG826" s="125"/>
      <c r="AH826" s="125"/>
      <c r="AJ826" s="125"/>
      <c r="AK826" s="125"/>
      <c r="AM826" s="246"/>
      <c r="AO826" s="246"/>
      <c r="AP826" s="211"/>
      <c r="AQ826" s="211"/>
      <c r="AR826" s="199"/>
      <c r="AT826" s="225"/>
      <c r="AU826" s="225"/>
      <c r="AV826" s="225"/>
      <c r="AW826" s="99"/>
      <c r="AX826" s="199"/>
      <c r="AY826" s="199"/>
      <c r="AZ826" s="37"/>
      <c r="BA826" s="123"/>
      <c r="BB826" s="211"/>
      <c r="BC826" s="211"/>
      <c r="BD826" s="216"/>
      <c r="BE826" s="216"/>
      <c r="BF826" s="101"/>
      <c r="BG826" s="101"/>
      <c r="BH826" s="99"/>
    </row>
    <row r="827" spans="1:60" x14ac:dyDescent="0.25">
      <c r="A827">
        <v>795</v>
      </c>
      <c r="B827" s="61">
        <f ca="1">OFFSET(InputPriceData!B$15,CalculationsAndCharts!$A827+$A$11,0,1,1)</f>
        <v>41318</v>
      </c>
      <c r="C827" s="3">
        <f ca="1">OFFSET(InputPriceData!G$15,CalculationsAndCharts!$A827+$A$11,IF($C$7,8,0),1,1)</f>
        <v>82322600</v>
      </c>
      <c r="D827" s="4">
        <f ca="1">OFFSET(InputPriceData!C$15,CalculationsAndCharts!$A827+$A$11,IF($C$7,8,0),1,1)</f>
        <v>142.76</v>
      </c>
      <c r="E827" s="4">
        <f ca="1">OFFSET(InputPriceData!D$15,CalculationsAndCharts!$A827+$A$11,IF($C$7,8,0),1,1)</f>
        <v>143.02000000000001</v>
      </c>
      <c r="F827" s="4">
        <f ca="1">OFFSET(InputPriceData!E$15,CalculationsAndCharts!$A827+$A$11,IF($C$7,8,0),1,1)</f>
        <v>142.18</v>
      </c>
      <c r="G827" s="4">
        <f ca="1">OFFSET(InputPriceData!F$15,CalculationsAndCharts!$A827+$A$11,IF($C$7,8,0),1,1)</f>
        <v>142.59</v>
      </c>
      <c r="H827" s="342">
        <f t="shared" ca="1" si="98"/>
        <v>141.16303838915624</v>
      </c>
      <c r="I827" s="342">
        <f t="shared" ca="1" si="99"/>
        <v>140.25507955238936</v>
      </c>
      <c r="J827" s="340">
        <f t="shared" ca="1" si="100"/>
        <v>0.90795883676681599</v>
      </c>
      <c r="K827" s="170">
        <f t="shared" ca="1" si="96"/>
        <v>0.82438924926294965</v>
      </c>
      <c r="L827" s="341">
        <f t="shared" ca="1" si="97"/>
        <v>0.69976253498696106</v>
      </c>
      <c r="M827" s="341">
        <f t="shared" ca="1" si="101"/>
        <v>-0.69976253498696106</v>
      </c>
      <c r="N827" s="170"/>
      <c r="O827" s="340"/>
      <c r="P827" s="3" t="e">
        <f t="shared" ca="1" si="102"/>
        <v>#N/A</v>
      </c>
      <c r="Q827" s="3">
        <f t="shared" ca="1" si="103"/>
        <v>82322600</v>
      </c>
      <c r="S827" s="99"/>
      <c r="T827" s="350"/>
      <c r="U827" s="350"/>
      <c r="V827" s="349"/>
      <c r="W827" s="313"/>
      <c r="X827" s="302"/>
      <c r="Y827" s="211"/>
      <c r="Z827" s="320"/>
      <c r="AA827" s="246"/>
      <c r="AB827" s="125"/>
      <c r="AC827" s="125"/>
      <c r="AD827" s="125"/>
      <c r="AE827" s="125"/>
      <c r="AF827" s="125"/>
      <c r="AG827" s="125"/>
      <c r="AH827" s="125"/>
      <c r="AJ827" s="125"/>
      <c r="AK827" s="125"/>
      <c r="AM827" s="246"/>
      <c r="AO827" s="246"/>
      <c r="AP827" s="211"/>
      <c r="AQ827" s="211"/>
      <c r="AR827" s="199"/>
      <c r="AT827" s="225"/>
      <c r="AU827" s="225"/>
      <c r="AV827" s="225"/>
      <c r="AW827" s="99"/>
      <c r="AX827" s="199"/>
      <c r="AY827" s="199"/>
      <c r="AZ827" s="37"/>
      <c r="BA827" s="123"/>
      <c r="BB827" s="211"/>
      <c r="BC827" s="211"/>
      <c r="BD827" s="216"/>
      <c r="BE827" s="216"/>
      <c r="BF827" s="101"/>
      <c r="BG827" s="101"/>
      <c r="BH827" s="99"/>
    </row>
    <row r="828" spans="1:60" x14ac:dyDescent="0.25">
      <c r="A828">
        <v>796</v>
      </c>
      <c r="B828" s="61">
        <f ca="1">OFFSET(InputPriceData!B$15,CalculationsAndCharts!$A828+$A$11,0,1,1)</f>
        <v>41317</v>
      </c>
      <c r="C828" s="3">
        <f ca="1">OFFSET(InputPriceData!G$15,CalculationsAndCharts!$A828+$A$11,IF($C$7,8,0),1,1)</f>
        <v>65392700</v>
      </c>
      <c r="D828" s="4">
        <f ca="1">OFFSET(InputPriceData!C$15,CalculationsAndCharts!$A828+$A$11,IF($C$7,8,0),1,1)</f>
        <v>142.24</v>
      </c>
      <c r="E828" s="4">
        <f ca="1">OFFSET(InputPriceData!D$15,CalculationsAndCharts!$A828+$A$11,IF($C$7,8,0),1,1)</f>
        <v>142.72999999999999</v>
      </c>
      <c r="F828" s="4">
        <f ca="1">OFFSET(InputPriceData!E$15,CalculationsAndCharts!$A828+$A$11,IF($C$7,8,0),1,1)</f>
        <v>142.08000000000001</v>
      </c>
      <c r="G828" s="4">
        <f ca="1">OFFSET(InputPriceData!F$15,CalculationsAndCharts!$A828+$A$11,IF($C$7,8,0),1,1)</f>
        <v>142.47</v>
      </c>
      <c r="H828" s="342">
        <f t="shared" ca="1" si="98"/>
        <v>140.95918673046427</v>
      </c>
      <c r="I828" s="342">
        <f t="shared" ca="1" si="99"/>
        <v>140.04281405715204</v>
      </c>
      <c r="J828" s="340">
        <f t="shared" ca="1" si="100"/>
        <v>0.91637267331217642</v>
      </c>
      <c r="K828" s="170">
        <f t="shared" ca="1" si="96"/>
        <v>0.8397388763933048</v>
      </c>
      <c r="L828" s="341">
        <f t="shared" ca="1" si="97"/>
        <v>0.68803955965440333</v>
      </c>
      <c r="M828" s="341">
        <f t="shared" ca="1" si="101"/>
        <v>-0.68803955965440333</v>
      </c>
      <c r="N828" s="170"/>
      <c r="O828" s="340"/>
      <c r="P828" s="3">
        <f t="shared" ca="1" si="102"/>
        <v>65392700</v>
      </c>
      <c r="Q828" s="3" t="e">
        <f t="shared" ca="1" si="103"/>
        <v>#N/A</v>
      </c>
      <c r="S828" s="99"/>
      <c r="T828" s="350"/>
      <c r="U828" s="350"/>
      <c r="V828" s="349"/>
      <c r="W828" s="313"/>
      <c r="X828" s="302"/>
      <c r="Y828" s="211"/>
      <c r="Z828" s="320"/>
      <c r="AA828" s="246"/>
      <c r="AB828" s="125"/>
      <c r="AC828" s="125"/>
      <c r="AD828" s="125"/>
      <c r="AE828" s="125"/>
      <c r="AF828" s="125"/>
      <c r="AG828" s="125"/>
      <c r="AH828" s="125"/>
      <c r="AJ828" s="125"/>
      <c r="AK828" s="125"/>
      <c r="AM828" s="246"/>
      <c r="AO828" s="246"/>
      <c r="AP828" s="211"/>
      <c r="AQ828" s="211"/>
      <c r="AR828" s="199"/>
      <c r="AT828" s="225"/>
      <c r="AU828" s="225"/>
      <c r="AV828" s="225"/>
      <c r="AW828" s="99"/>
      <c r="AX828" s="199"/>
      <c r="AY828" s="199"/>
      <c r="AZ828" s="37"/>
      <c r="BA828" s="123"/>
      <c r="BB828" s="211"/>
      <c r="BC828" s="211"/>
      <c r="BD828" s="216"/>
      <c r="BE828" s="216"/>
      <c r="BF828" s="101"/>
      <c r="BG828" s="101"/>
      <c r="BH828" s="99"/>
    </row>
    <row r="829" spans="1:60" x14ac:dyDescent="0.25">
      <c r="A829">
        <v>797</v>
      </c>
      <c r="B829" s="61">
        <f ca="1">OFFSET(InputPriceData!B$15,CalculationsAndCharts!$A829+$A$11,0,1,1)</f>
        <v>41316</v>
      </c>
      <c r="C829" s="3">
        <f ca="1">OFFSET(InputPriceData!G$15,CalculationsAndCharts!$A829+$A$11,IF($C$7,8,0),1,1)</f>
        <v>73775000</v>
      </c>
      <c r="D829" s="4">
        <f ca="1">OFFSET(InputPriceData!C$15,CalculationsAndCharts!$A829+$A$11,IF($C$7,8,0),1,1)</f>
        <v>142.19999999999999</v>
      </c>
      <c r="E829" s="4">
        <f ca="1">OFFSET(InputPriceData!D$15,CalculationsAndCharts!$A829+$A$11,IF($C$7,8,0),1,1)</f>
        <v>142.35</v>
      </c>
      <c r="F829" s="4">
        <f ca="1">OFFSET(InputPriceData!E$15,CalculationsAndCharts!$A829+$A$11,IF($C$7,8,0),1,1)</f>
        <v>141.87</v>
      </c>
      <c r="G829" s="4">
        <f ca="1">OFFSET(InputPriceData!F$15,CalculationsAndCharts!$A829+$A$11,IF($C$7,8,0),1,1)</f>
        <v>142.22999999999999</v>
      </c>
      <c r="H829" s="342">
        <f t="shared" ca="1" si="98"/>
        <v>140.74335626338774</v>
      </c>
      <c r="I829" s="342">
        <f t="shared" ca="1" si="99"/>
        <v>139.82216078962043</v>
      </c>
      <c r="J829" s="340">
        <f t="shared" ca="1" si="100"/>
        <v>0.92119547376727362</v>
      </c>
      <c r="K829" s="170">
        <f t="shared" ca="1" si="96"/>
        <v>0.84860110088931173</v>
      </c>
      <c r="L829" s="341">
        <f t="shared" ca="1" si="97"/>
        <v>0.67629817209987497</v>
      </c>
      <c r="M829" s="341">
        <f t="shared" ca="1" si="101"/>
        <v>-0.67629817209987497</v>
      </c>
      <c r="N829" s="170"/>
      <c r="O829" s="340"/>
      <c r="P829" s="3">
        <f t="shared" ca="1" si="102"/>
        <v>73775000</v>
      </c>
      <c r="Q829" s="3" t="e">
        <f t="shared" ca="1" si="103"/>
        <v>#N/A</v>
      </c>
      <c r="S829" s="99"/>
      <c r="T829" s="350"/>
      <c r="U829" s="350"/>
      <c r="V829" s="349"/>
      <c r="W829" s="313"/>
      <c r="X829" s="302"/>
      <c r="Y829" s="211"/>
      <c r="Z829" s="320"/>
      <c r="AA829" s="246"/>
      <c r="AB829" s="125"/>
      <c r="AC829" s="125"/>
      <c r="AD829" s="125"/>
      <c r="AE829" s="125"/>
      <c r="AF829" s="125"/>
      <c r="AG829" s="125"/>
      <c r="AH829" s="125"/>
      <c r="AJ829" s="125"/>
      <c r="AK829" s="125"/>
      <c r="AM829" s="246"/>
      <c r="AO829" s="246"/>
      <c r="AP829" s="211"/>
      <c r="AQ829" s="211"/>
      <c r="AR829" s="199"/>
      <c r="AT829" s="225"/>
      <c r="AU829" s="225"/>
      <c r="AV829" s="225"/>
      <c r="AW829" s="99"/>
      <c r="AX829" s="199"/>
      <c r="AY829" s="199"/>
      <c r="AZ829" s="37"/>
      <c r="BA829" s="123"/>
      <c r="BB829" s="211"/>
      <c r="BC829" s="211"/>
      <c r="BD829" s="216"/>
      <c r="BE829" s="216"/>
      <c r="BF829" s="101"/>
      <c r="BG829" s="101"/>
      <c r="BH829" s="99"/>
    </row>
    <row r="830" spans="1:60" x14ac:dyDescent="0.25">
      <c r="A830">
        <v>798</v>
      </c>
      <c r="B830" s="61">
        <f ca="1">OFFSET(InputPriceData!B$15,CalculationsAndCharts!$A830+$A$11,0,1,1)</f>
        <v>41313</v>
      </c>
      <c r="C830" s="3">
        <f ca="1">OFFSET(InputPriceData!G$15,CalculationsAndCharts!$A830+$A$11,IF($C$7,8,0),1,1)</f>
        <v>103133700</v>
      </c>
      <c r="D830" s="4">
        <f ca="1">OFFSET(InputPriceData!C$15,CalculationsAndCharts!$A830+$A$11,IF($C$7,8,0),1,1)</f>
        <v>141.72</v>
      </c>
      <c r="E830" s="4">
        <f ca="1">OFFSET(InputPriceData!D$15,CalculationsAndCharts!$A830+$A$11,IF($C$7,8,0),1,1)</f>
        <v>142.34</v>
      </c>
      <c r="F830" s="4">
        <f ca="1">OFFSET(InputPriceData!E$15,CalculationsAndCharts!$A830+$A$11,IF($C$7,8,0),1,1)</f>
        <v>141.72</v>
      </c>
      <c r="G830" s="4">
        <f ca="1">OFFSET(InputPriceData!F$15,CalculationsAndCharts!$A830+$A$11,IF($C$7,8,0),1,1)</f>
        <v>142.26</v>
      </c>
      <c r="H830" s="342">
        <f t="shared" ca="1" si="98"/>
        <v>140.53097858672885</v>
      </c>
      <c r="I830" s="342">
        <f t="shared" ca="1" si="99"/>
        <v>139.60326631594955</v>
      </c>
      <c r="J830" s="340">
        <f t="shared" ca="1" si="100"/>
        <v>0.92771227077924812</v>
      </c>
      <c r="K830" s="170">
        <f t="shared" ca="1" si="96"/>
        <v>0.86065005735438893</v>
      </c>
      <c r="L830" s="341">
        <f t="shared" ca="1" si="97"/>
        <v>0.6650594676766729</v>
      </c>
      <c r="M830" s="341">
        <f t="shared" ca="1" si="101"/>
        <v>-0.6650594676766729</v>
      </c>
      <c r="N830" s="170"/>
      <c r="O830" s="340"/>
      <c r="P830" s="3">
        <f t="shared" ca="1" si="102"/>
        <v>103133700</v>
      </c>
      <c r="Q830" s="3" t="e">
        <f t="shared" ca="1" si="103"/>
        <v>#N/A</v>
      </c>
      <c r="S830" s="99"/>
      <c r="T830" s="350"/>
      <c r="U830" s="350"/>
      <c r="V830" s="349"/>
      <c r="W830" s="313"/>
      <c r="X830" s="302"/>
      <c r="Y830" s="211"/>
      <c r="Z830" s="320"/>
      <c r="AA830" s="246"/>
      <c r="AB830" s="125"/>
      <c r="AC830" s="125"/>
      <c r="AD830" s="125"/>
      <c r="AE830" s="125"/>
      <c r="AF830" s="125"/>
      <c r="AG830" s="125"/>
      <c r="AH830" s="125"/>
      <c r="AJ830" s="125"/>
      <c r="AK830" s="125"/>
      <c r="AM830" s="246"/>
      <c r="AO830" s="246"/>
      <c r="AP830" s="211"/>
      <c r="AQ830" s="211"/>
      <c r="AR830" s="199"/>
      <c r="AT830" s="225"/>
      <c r="AU830" s="225"/>
      <c r="AV830" s="225"/>
      <c r="AW830" s="99"/>
      <c r="AX830" s="199"/>
      <c r="AY830" s="199"/>
      <c r="AZ830" s="37"/>
      <c r="BA830" s="123"/>
      <c r="BB830" s="211"/>
      <c r="BC830" s="211"/>
      <c r="BD830" s="216"/>
      <c r="BE830" s="216"/>
      <c r="BF830" s="101"/>
      <c r="BG830" s="101"/>
      <c r="BH830" s="99"/>
    </row>
    <row r="831" spans="1:60" x14ac:dyDescent="0.25">
      <c r="A831">
        <v>799</v>
      </c>
      <c r="B831" s="61">
        <f ca="1">OFFSET(InputPriceData!B$15,CalculationsAndCharts!$A831+$A$11,0,1,1)</f>
        <v>41312</v>
      </c>
      <c r="C831" s="3">
        <f ca="1">OFFSET(InputPriceData!G$15,CalculationsAndCharts!$A831+$A$11,IF($C$7,8,0),1,1)</f>
        <v>162490000</v>
      </c>
      <c r="D831" s="4">
        <f ca="1">OFFSET(InputPriceData!C$15,CalculationsAndCharts!$A831+$A$11,IF($C$7,8,0),1,1)</f>
        <v>141.71</v>
      </c>
      <c r="E831" s="4">
        <f ca="1">OFFSET(InputPriceData!D$15,CalculationsAndCharts!$A831+$A$11,IF($C$7,8,0),1,1)</f>
        <v>141.84</v>
      </c>
      <c r="F831" s="4">
        <f ca="1">OFFSET(InputPriceData!E$15,CalculationsAndCharts!$A831+$A$11,IF($C$7,8,0),1,1)</f>
        <v>140.44</v>
      </c>
      <c r="G831" s="4">
        <f ca="1">OFFSET(InputPriceData!F$15,CalculationsAndCharts!$A831+$A$11,IF($C$7,8,0),1,1)</f>
        <v>141.47</v>
      </c>
      <c r="H831" s="342">
        <f t="shared" ca="1" si="98"/>
        <v>140.2839755276901</v>
      </c>
      <c r="I831" s="342">
        <f t="shared" ca="1" si="99"/>
        <v>139.36174507194497</v>
      </c>
      <c r="J831" s="340">
        <f t="shared" ca="1" si="100"/>
        <v>0.92223045574509643</v>
      </c>
      <c r="K831" s="170">
        <f t="shared" ca="1" si="96"/>
        <v>0.85050901350380825</v>
      </c>
      <c r="L831" s="341">
        <f t="shared" ca="1" si="97"/>
        <v>0.65457244578619289</v>
      </c>
      <c r="M831" s="341">
        <f t="shared" ca="1" si="101"/>
        <v>-0.65457244578619289</v>
      </c>
      <c r="N831" s="170"/>
      <c r="O831" s="340"/>
      <c r="P831" s="3" t="e">
        <f t="shared" ca="1" si="102"/>
        <v>#N/A</v>
      </c>
      <c r="Q831" s="3">
        <f t="shared" ca="1" si="103"/>
        <v>162490000</v>
      </c>
      <c r="S831" s="99"/>
      <c r="T831" s="350"/>
      <c r="U831" s="350"/>
      <c r="V831" s="349"/>
      <c r="W831" s="313"/>
      <c r="X831" s="302"/>
      <c r="Y831" s="211"/>
      <c r="Z831" s="320"/>
      <c r="AA831" s="246"/>
      <c r="AB831" s="125"/>
      <c r="AC831" s="125"/>
      <c r="AD831" s="125"/>
      <c r="AE831" s="125"/>
      <c r="AF831" s="125"/>
      <c r="AG831" s="125"/>
      <c r="AH831" s="125"/>
      <c r="AJ831" s="125"/>
      <c r="AK831" s="125"/>
      <c r="AM831" s="246"/>
      <c r="AO831" s="246"/>
      <c r="AP831" s="211"/>
      <c r="AQ831" s="211"/>
      <c r="AR831" s="199"/>
      <c r="AT831" s="225"/>
      <c r="AU831" s="225"/>
      <c r="AV831" s="225"/>
      <c r="AW831" s="99"/>
      <c r="AX831" s="199"/>
      <c r="AY831" s="199"/>
      <c r="AZ831" s="37"/>
      <c r="BA831" s="123"/>
      <c r="BB831" s="211"/>
      <c r="BC831" s="211"/>
      <c r="BD831" s="216"/>
      <c r="BE831" s="216"/>
      <c r="BF831" s="101"/>
      <c r="BG831" s="101"/>
      <c r="BH831" s="99"/>
    </row>
    <row r="832" spans="1:60" x14ac:dyDescent="0.25">
      <c r="A832">
        <v>800</v>
      </c>
      <c r="B832" s="61">
        <f ca="1">OFFSET(InputPriceData!B$15,CalculationsAndCharts!$A832+$A$11,0,1,1)</f>
        <v>41311</v>
      </c>
      <c r="C832" s="3">
        <f ca="1">OFFSET(InputPriceData!G$15,CalculationsAndCharts!$A832+$A$11,IF($C$7,8,0),1,1)</f>
        <v>138762800</v>
      </c>
      <c r="D832" s="4">
        <f ca="1">OFFSET(InputPriceData!C$15,CalculationsAndCharts!$A832+$A$11,IF($C$7,8,0),1,1)</f>
        <v>141.06</v>
      </c>
      <c r="E832" s="4">
        <f ca="1">OFFSET(InputPriceData!D$15,CalculationsAndCharts!$A832+$A$11,IF($C$7,8,0),1,1)</f>
        <v>141.75</v>
      </c>
      <c r="F832" s="4">
        <f ca="1">OFFSET(InputPriceData!E$15,CalculationsAndCharts!$A832+$A$11,IF($C$7,8,0),1,1)</f>
        <v>140.96</v>
      </c>
      <c r="G832" s="4">
        <f ca="1">OFFSET(InputPriceData!F$15,CalculationsAndCharts!$A832+$A$11,IF($C$7,8,0),1,1)</f>
        <v>141.66</v>
      </c>
      <c r="H832" s="342">
        <f t="shared" ca="1" si="98"/>
        <v>140.11454346021728</v>
      </c>
      <c r="I832" s="342">
        <f t="shared" ca="1" si="99"/>
        <v>139.17008553303089</v>
      </c>
      <c r="J832" s="340">
        <f t="shared" ca="1" si="100"/>
        <v>0.94445792718634669</v>
      </c>
      <c r="K832" s="170">
        <f t="shared" ca="1" si="96"/>
        <v>0.89200077622513052</v>
      </c>
      <c r="L832" s="341">
        <f t="shared" ca="1" si="97"/>
        <v>0.64500634717329242</v>
      </c>
      <c r="M832" s="341">
        <f t="shared" ca="1" si="101"/>
        <v>-0.64500634717329242</v>
      </c>
      <c r="N832" s="170"/>
      <c r="O832" s="340"/>
      <c r="P832" s="3">
        <f t="shared" ca="1" si="102"/>
        <v>138762800</v>
      </c>
      <c r="Q832" s="3" t="e">
        <f t="shared" ca="1" si="103"/>
        <v>#N/A</v>
      </c>
      <c r="S832" s="99"/>
      <c r="T832" s="350"/>
      <c r="U832" s="350"/>
      <c r="V832" s="349"/>
      <c r="W832" s="313"/>
      <c r="X832" s="302"/>
      <c r="Y832" s="211"/>
      <c r="Z832" s="320"/>
      <c r="AA832" s="246"/>
      <c r="AB832" s="125"/>
      <c r="AC832" s="125"/>
      <c r="AD832" s="125"/>
      <c r="AE832" s="125"/>
      <c r="AF832" s="125"/>
      <c r="AG832" s="125"/>
      <c r="AH832" s="125"/>
      <c r="AJ832" s="125"/>
      <c r="AK832" s="125"/>
      <c r="AM832" s="246"/>
      <c r="AO832" s="246"/>
      <c r="AP832" s="211"/>
      <c r="AQ832" s="211"/>
      <c r="AR832" s="199"/>
      <c r="AT832" s="225"/>
      <c r="AU832" s="225"/>
      <c r="AV832" s="225"/>
      <c r="AW832" s="99"/>
      <c r="AX832" s="199"/>
      <c r="AY832" s="199"/>
      <c r="AZ832" s="37"/>
      <c r="BA832" s="123"/>
      <c r="BB832" s="211"/>
      <c r="BC832" s="211"/>
      <c r="BD832" s="216"/>
      <c r="BE832" s="216"/>
      <c r="BF832" s="101"/>
      <c r="BG832" s="101"/>
      <c r="BH832" s="99"/>
    </row>
    <row r="833" spans="1:60" x14ac:dyDescent="0.25">
      <c r="A833">
        <v>801</v>
      </c>
      <c r="B833" s="61">
        <f ca="1">OFFSET(InputPriceData!B$15,CalculationsAndCharts!$A833+$A$11,0,1,1)</f>
        <v>41310</v>
      </c>
      <c r="C833" s="3">
        <f ca="1">OFFSET(InputPriceData!G$15,CalculationsAndCharts!$A833+$A$11,IF($C$7,8,0),1,1)</f>
        <v>113912400</v>
      </c>
      <c r="D833" s="4">
        <f ca="1">OFFSET(InputPriceData!C$15,CalculationsAndCharts!$A833+$A$11,IF($C$7,8,0),1,1)</f>
        <v>140.9</v>
      </c>
      <c r="E833" s="4">
        <f ca="1">OFFSET(InputPriceData!D$15,CalculationsAndCharts!$A833+$A$11,IF($C$7,8,0),1,1)</f>
        <v>141.96</v>
      </c>
      <c r="F833" s="4">
        <f ca="1">OFFSET(InputPriceData!E$15,CalculationsAndCharts!$A833+$A$11,IF($C$7,8,0),1,1)</f>
        <v>140.84</v>
      </c>
      <c r="G833" s="4">
        <f ca="1">OFFSET(InputPriceData!F$15,CalculationsAndCharts!$A833+$A$11,IF($C$7,8,0),1,1)</f>
        <v>141.56</v>
      </c>
      <c r="H833" s="342">
        <f t="shared" ca="1" si="98"/>
        <v>139.89376395453402</v>
      </c>
      <c r="I833" s="342">
        <f t="shared" ca="1" si="99"/>
        <v>138.94372967239732</v>
      </c>
      <c r="J833" s="340">
        <f t="shared" ca="1" si="100"/>
        <v>0.95003428213665408</v>
      </c>
      <c r="K833" s="170">
        <f t="shared" ca="1" si="96"/>
        <v>0.90256513723490761</v>
      </c>
      <c r="L833" s="341">
        <f t="shared" ca="1" si="97"/>
        <v>0.63654529426850925</v>
      </c>
      <c r="M833" s="341">
        <f t="shared" ca="1" si="101"/>
        <v>-0.63654529426850925</v>
      </c>
      <c r="N833" s="170"/>
      <c r="O833" s="340"/>
      <c r="P833" s="3">
        <f t="shared" ca="1" si="102"/>
        <v>113912400</v>
      </c>
      <c r="Q833" s="3" t="e">
        <f t="shared" ca="1" si="103"/>
        <v>#N/A</v>
      </c>
      <c r="S833" s="99"/>
      <c r="T833" s="350"/>
      <c r="U833" s="350"/>
      <c r="V833" s="349"/>
      <c r="W833" s="313"/>
      <c r="X833" s="302"/>
      <c r="Y833" s="211"/>
      <c r="Z833" s="320"/>
      <c r="AA833" s="246"/>
      <c r="AB833" s="125"/>
      <c r="AC833" s="125"/>
      <c r="AD833" s="125"/>
      <c r="AE833" s="125"/>
      <c r="AF833" s="125"/>
      <c r="AG833" s="125"/>
      <c r="AH833" s="125"/>
      <c r="AJ833" s="125"/>
      <c r="AK833" s="125"/>
      <c r="AM833" s="246"/>
      <c r="AO833" s="246"/>
      <c r="AP833" s="211"/>
      <c r="AQ833" s="211"/>
      <c r="AR833" s="199"/>
      <c r="AT833" s="225"/>
      <c r="AU833" s="225"/>
      <c r="AV833" s="225"/>
      <c r="AW833" s="99"/>
      <c r="AX833" s="199"/>
      <c r="AY833" s="199"/>
      <c r="AZ833" s="37"/>
      <c r="BA833" s="123"/>
      <c r="BB833" s="211"/>
      <c r="BC833" s="211"/>
      <c r="BD833" s="216"/>
      <c r="BE833" s="216"/>
      <c r="BF833" s="101"/>
      <c r="BG833" s="101"/>
      <c r="BH833" s="99"/>
    </row>
    <row r="834" spans="1:60" x14ac:dyDescent="0.25">
      <c r="A834">
        <v>802</v>
      </c>
      <c r="B834" s="61">
        <f ca="1">OFFSET(InputPriceData!B$15,CalculationsAndCharts!$A834+$A$11,0,1,1)</f>
        <v>41309</v>
      </c>
      <c r="C834" s="3">
        <f ca="1">OFFSET(InputPriceData!G$15,CalculationsAndCharts!$A834+$A$11,IF($C$7,8,0),1,1)</f>
        <v>159073600</v>
      </c>
      <c r="D834" s="4">
        <f ca="1">OFFSET(InputPriceData!C$15,CalculationsAndCharts!$A834+$A$11,IF($C$7,8,0),1,1)</f>
        <v>140.87</v>
      </c>
      <c r="E834" s="4">
        <f ca="1">OFFSET(InputPriceData!D$15,CalculationsAndCharts!$A834+$A$11,IF($C$7,8,0),1,1)</f>
        <v>141.76</v>
      </c>
      <c r="F834" s="4">
        <f ca="1">OFFSET(InputPriceData!E$15,CalculationsAndCharts!$A834+$A$11,IF($C$7,8,0),1,1)</f>
        <v>140.04</v>
      </c>
      <c r="G834" s="4">
        <f ca="1">OFFSET(InputPriceData!F$15,CalculationsAndCharts!$A834+$A$11,IF($C$7,8,0),1,1)</f>
        <v>140.13999999999999</v>
      </c>
      <c r="H834" s="342">
        <f t="shared" ca="1" si="98"/>
        <v>139.65573023375316</v>
      </c>
      <c r="I834" s="342">
        <f t="shared" ca="1" si="99"/>
        <v>138.70588691534255</v>
      </c>
      <c r="J834" s="340">
        <f t="shared" ca="1" si="100"/>
        <v>0.94984331841058678</v>
      </c>
      <c r="K834" s="170">
        <f t="shared" ca="1" si="96"/>
        <v>0.90220232952923529</v>
      </c>
      <c r="L834" s="341">
        <f t="shared" ca="1" si="97"/>
        <v>0.63092646965350174</v>
      </c>
      <c r="M834" s="341">
        <f t="shared" ca="1" si="101"/>
        <v>-0.63092646965350174</v>
      </c>
      <c r="N834" s="170"/>
      <c r="O834" s="340"/>
      <c r="P834" s="3" t="e">
        <f t="shared" ca="1" si="102"/>
        <v>#N/A</v>
      </c>
      <c r="Q834" s="3">
        <f t="shared" ca="1" si="103"/>
        <v>159073600</v>
      </c>
      <c r="S834" s="99"/>
      <c r="T834" s="350"/>
      <c r="U834" s="350"/>
      <c r="V834" s="349"/>
      <c r="W834" s="313"/>
      <c r="X834" s="302"/>
      <c r="Y834" s="211"/>
      <c r="Z834" s="320"/>
      <c r="AA834" s="246"/>
      <c r="AB834" s="125"/>
      <c r="AC834" s="125"/>
      <c r="AD834" s="125"/>
      <c r="AE834" s="125"/>
      <c r="AF834" s="125"/>
      <c r="AG834" s="125"/>
      <c r="AH834" s="125"/>
      <c r="AJ834" s="125"/>
      <c r="AK834" s="125"/>
      <c r="AM834" s="246"/>
      <c r="AO834" s="246"/>
      <c r="AP834" s="211"/>
      <c r="AQ834" s="211"/>
      <c r="AR834" s="199"/>
      <c r="AT834" s="225"/>
      <c r="AU834" s="225"/>
      <c r="AV834" s="225"/>
      <c r="AW834" s="99"/>
      <c r="AX834" s="199"/>
      <c r="AY834" s="199"/>
      <c r="AZ834" s="37"/>
      <c r="BA834" s="123"/>
      <c r="BB834" s="211"/>
      <c r="BC834" s="211"/>
      <c r="BD834" s="216"/>
      <c r="BE834" s="216"/>
      <c r="BF834" s="101"/>
      <c r="BG834" s="101"/>
      <c r="BH834" s="99"/>
    </row>
    <row r="835" spans="1:60" x14ac:dyDescent="0.25">
      <c r="A835">
        <v>803</v>
      </c>
      <c r="B835" s="61">
        <f ca="1">OFFSET(InputPriceData!B$15,CalculationsAndCharts!$A835+$A$11,0,1,1)</f>
        <v>41306</v>
      </c>
      <c r="C835" s="3">
        <f ca="1">OFFSET(InputPriceData!G$15,CalculationsAndCharts!$A835+$A$11,IF($C$7,8,0),1,1)</f>
        <v>131173000</v>
      </c>
      <c r="D835" s="4">
        <f ca="1">OFFSET(InputPriceData!C$15,CalculationsAndCharts!$A835+$A$11,IF($C$7,8,0),1,1)</f>
        <v>141.18</v>
      </c>
      <c r="E835" s="4">
        <f ca="1">OFFSET(InputPriceData!D$15,CalculationsAndCharts!$A835+$A$11,IF($C$7,8,0),1,1)</f>
        <v>141.9</v>
      </c>
      <c r="F835" s="4">
        <f ca="1">OFFSET(InputPriceData!E$15,CalculationsAndCharts!$A835+$A$11,IF($C$7,8,0),1,1)</f>
        <v>140.94</v>
      </c>
      <c r="G835" s="4">
        <f ca="1">OFFSET(InputPriceData!F$15,CalculationsAndCharts!$A835+$A$11,IF($C$7,8,0),1,1)</f>
        <v>141.72999999999999</v>
      </c>
      <c r="H835" s="342">
        <f t="shared" ca="1" si="98"/>
        <v>139.58654883857506</v>
      </c>
      <c r="I835" s="342">
        <f t="shared" ca="1" si="99"/>
        <v>138.57551299855552</v>
      </c>
      <c r="J835" s="340">
        <f t="shared" ca="1" si="100"/>
        <v>1.0110358400195096</v>
      </c>
      <c r="K835" s="170">
        <f t="shared" ca="1" si="96"/>
        <v>1.0221934698039554</v>
      </c>
      <c r="L835" s="341">
        <f t="shared" ca="1" si="97"/>
        <v>0.62732412319615682</v>
      </c>
      <c r="M835" s="341">
        <f t="shared" ca="1" si="101"/>
        <v>-0.62732412319615682</v>
      </c>
      <c r="N835" s="170"/>
      <c r="O835" s="340"/>
      <c r="P835" s="3">
        <f t="shared" ca="1" si="102"/>
        <v>131173000</v>
      </c>
      <c r="Q835" s="3" t="e">
        <f t="shared" ca="1" si="103"/>
        <v>#N/A</v>
      </c>
      <c r="S835" s="99"/>
      <c r="T835" s="350"/>
      <c r="U835" s="350"/>
      <c r="V835" s="349"/>
      <c r="W835" s="313"/>
      <c r="X835" s="302"/>
      <c r="Y835" s="211"/>
      <c r="Z835" s="320"/>
      <c r="AA835" s="246"/>
      <c r="AB835" s="125"/>
      <c r="AC835" s="125"/>
      <c r="AD835" s="125"/>
      <c r="AE835" s="125"/>
      <c r="AF835" s="125"/>
      <c r="AG835" s="125"/>
      <c r="AH835" s="125"/>
      <c r="AJ835" s="125"/>
      <c r="AK835" s="125"/>
      <c r="AM835" s="246"/>
      <c r="AO835" s="246"/>
      <c r="AP835" s="211"/>
      <c r="AQ835" s="211"/>
      <c r="AR835" s="199"/>
      <c r="AT835" s="225"/>
      <c r="AU835" s="225"/>
      <c r="AV835" s="225"/>
      <c r="AW835" s="99"/>
      <c r="AX835" s="199"/>
      <c r="AY835" s="199"/>
      <c r="AZ835" s="37"/>
      <c r="BA835" s="123"/>
      <c r="BB835" s="211"/>
      <c r="BC835" s="211"/>
      <c r="BD835" s="216"/>
      <c r="BE835" s="216"/>
      <c r="BF835" s="101"/>
      <c r="BG835" s="101"/>
      <c r="BH835" s="99"/>
    </row>
    <row r="836" spans="1:60" x14ac:dyDescent="0.25">
      <c r="A836">
        <v>804</v>
      </c>
      <c r="B836" s="61">
        <f ca="1">OFFSET(InputPriceData!B$15,CalculationsAndCharts!$A836+$A$11,0,1,1)</f>
        <v>41305</v>
      </c>
      <c r="C836" s="3">
        <f ca="1">OFFSET(InputPriceData!G$15,CalculationsAndCharts!$A836+$A$11,IF($C$7,8,0),1,1)</f>
        <v>108975800</v>
      </c>
      <c r="D836" s="4">
        <f ca="1">OFFSET(InputPriceData!C$15,CalculationsAndCharts!$A836+$A$11,IF($C$7,8,0),1,1)</f>
        <v>140.47</v>
      </c>
      <c r="E836" s="4">
        <f ca="1">OFFSET(InputPriceData!D$15,CalculationsAndCharts!$A836+$A$11,IF($C$7,8,0),1,1)</f>
        <v>140.93</v>
      </c>
      <c r="F836" s="4">
        <f ca="1">OFFSET(InputPriceData!E$15,CalculationsAndCharts!$A836+$A$11,IF($C$7,8,0),1,1)</f>
        <v>140.19999999999999</v>
      </c>
      <c r="G836" s="4">
        <f ca="1">OFFSET(InputPriceData!F$15,CalculationsAndCharts!$A836+$A$11,IF($C$7,8,0),1,1)</f>
        <v>140.29</v>
      </c>
      <c r="H836" s="342">
        <f t="shared" ca="1" si="98"/>
        <v>139.28034152980007</v>
      </c>
      <c r="I836" s="342">
        <f t="shared" ca="1" si="99"/>
        <v>138.28874145296967</v>
      </c>
      <c r="J836" s="340">
        <f t="shared" ca="1" si="100"/>
        <v>0.99160007683038054</v>
      </c>
      <c r="K836" s="170">
        <f t="shared" ca="1" si="96"/>
        <v>0.98327071237001662</v>
      </c>
      <c r="L836" s="341">
        <f t="shared" ca="1" si="97"/>
        <v>0.62398671033896602</v>
      </c>
      <c r="M836" s="341">
        <f t="shared" ca="1" si="101"/>
        <v>-0.62398671033896602</v>
      </c>
      <c r="N836" s="170"/>
      <c r="O836" s="340"/>
      <c r="P836" s="3" t="e">
        <f t="shared" ca="1" si="102"/>
        <v>#N/A</v>
      </c>
      <c r="Q836" s="3">
        <f t="shared" ca="1" si="103"/>
        <v>108975800</v>
      </c>
      <c r="S836" s="99"/>
      <c r="T836" s="350"/>
      <c r="U836" s="350"/>
      <c r="V836" s="349"/>
      <c r="W836" s="313"/>
      <c r="X836" s="302"/>
      <c r="Y836" s="211"/>
      <c r="Z836" s="320"/>
      <c r="AA836" s="246"/>
      <c r="AB836" s="125"/>
      <c r="AC836" s="125"/>
      <c r="AD836" s="125"/>
      <c r="AE836" s="125"/>
      <c r="AF836" s="125"/>
      <c r="AG836" s="125"/>
      <c r="AH836" s="125"/>
      <c r="AJ836" s="125"/>
      <c r="AK836" s="125"/>
      <c r="AM836" s="246"/>
      <c r="AO836" s="246"/>
      <c r="AP836" s="211"/>
      <c r="AQ836" s="211"/>
      <c r="AR836" s="199"/>
      <c r="AT836" s="225"/>
      <c r="AU836" s="225"/>
      <c r="AV836" s="225"/>
      <c r="AW836" s="99"/>
      <c r="AX836" s="199"/>
      <c r="AY836" s="199"/>
      <c r="AZ836" s="37"/>
      <c r="BA836" s="123"/>
      <c r="BB836" s="211"/>
      <c r="BC836" s="211"/>
      <c r="BD836" s="216"/>
      <c r="BE836" s="216"/>
      <c r="BF836" s="101"/>
      <c r="BG836" s="101"/>
      <c r="BH836" s="99"/>
    </row>
    <row r="837" spans="1:60" x14ac:dyDescent="0.25">
      <c r="A837">
        <v>805</v>
      </c>
      <c r="B837" s="61">
        <f ca="1">OFFSET(InputPriceData!B$15,CalculationsAndCharts!$A837+$A$11,0,1,1)</f>
        <v>41304</v>
      </c>
      <c r="C837" s="3">
        <f ca="1">OFFSET(InputPriceData!G$15,CalculationsAndCharts!$A837+$A$11,IF($C$7,8,0),1,1)</f>
        <v>137447700</v>
      </c>
      <c r="D837" s="4">
        <f ca="1">OFFSET(InputPriceData!C$15,CalculationsAndCharts!$A837+$A$11,IF($C$7,8,0),1,1)</f>
        <v>141.16999999999999</v>
      </c>
      <c r="E837" s="4">
        <f ca="1">OFFSET(InputPriceData!D$15,CalculationsAndCharts!$A837+$A$11,IF($C$7,8,0),1,1)</f>
        <v>141.44999999999999</v>
      </c>
      <c r="F837" s="4">
        <f ca="1">OFFSET(InputPriceData!E$15,CalculationsAndCharts!$A837+$A$11,IF($C$7,8,0),1,1)</f>
        <v>140.51</v>
      </c>
      <c r="G837" s="4">
        <f ca="1">OFFSET(InputPriceData!F$15,CalculationsAndCharts!$A837+$A$11,IF($C$7,8,0),1,1)</f>
        <v>140.63999999999999</v>
      </c>
      <c r="H837" s="342">
        <f t="shared" ca="1" si="98"/>
        <v>139.1361046054858</v>
      </c>
      <c r="I837" s="342">
        <f t="shared" ca="1" si="99"/>
        <v>138.1068088577851</v>
      </c>
      <c r="J837" s="340">
        <f t="shared" ca="1" si="100"/>
        <v>1.0292957477006817</v>
      </c>
      <c r="K837" s="170">
        <f t="shared" ca="1" si="96"/>
        <v>1.0594497362347053</v>
      </c>
      <c r="L837" s="341">
        <f t="shared" ca="1" si="97"/>
        <v>0.62384861149448834</v>
      </c>
      <c r="M837" s="341">
        <f t="shared" ca="1" si="101"/>
        <v>-0.62384861149448834</v>
      </c>
      <c r="N837" s="170"/>
      <c r="O837" s="340"/>
      <c r="P837" s="3" t="e">
        <f t="shared" ca="1" si="102"/>
        <v>#N/A</v>
      </c>
      <c r="Q837" s="3">
        <f t="shared" ca="1" si="103"/>
        <v>137447700</v>
      </c>
      <c r="S837" s="99"/>
      <c r="T837" s="350"/>
      <c r="U837" s="350"/>
      <c r="V837" s="349"/>
      <c r="W837" s="313"/>
      <c r="X837" s="302"/>
      <c r="Y837" s="211"/>
      <c r="Z837" s="320"/>
      <c r="AA837" s="246"/>
      <c r="AB837" s="125"/>
      <c r="AC837" s="125"/>
      <c r="AD837" s="125"/>
      <c r="AE837" s="125"/>
      <c r="AF837" s="125"/>
      <c r="AG837" s="125"/>
      <c r="AH837" s="125"/>
      <c r="AJ837" s="125"/>
      <c r="AK837" s="125"/>
      <c r="AM837" s="246"/>
      <c r="AO837" s="246"/>
      <c r="AP837" s="211"/>
      <c r="AQ837" s="211"/>
      <c r="AR837" s="199"/>
      <c r="AT837" s="225"/>
      <c r="AU837" s="225"/>
      <c r="AV837" s="225"/>
      <c r="AW837" s="99"/>
      <c r="AX837" s="199"/>
      <c r="AY837" s="199"/>
      <c r="AZ837" s="37"/>
      <c r="BA837" s="123"/>
      <c r="BB837" s="211"/>
      <c r="BC837" s="211"/>
      <c r="BD837" s="216"/>
      <c r="BE837" s="216"/>
      <c r="BF837" s="101"/>
      <c r="BG837" s="101"/>
      <c r="BH837" s="99"/>
    </row>
    <row r="838" spans="1:60" x14ac:dyDescent="0.25">
      <c r="A838">
        <v>806</v>
      </c>
      <c r="B838" s="61">
        <f ca="1">OFFSET(InputPriceData!B$15,CalculationsAndCharts!$A838+$A$11,0,1,1)</f>
        <v>41303</v>
      </c>
      <c r="C838" s="3">
        <f ca="1">OFFSET(InputPriceData!G$15,CalculationsAndCharts!$A838+$A$11,IF($C$7,8,0),1,1)</f>
        <v>105694400</v>
      </c>
      <c r="D838" s="4">
        <f ca="1">OFFSET(InputPriceData!C$15,CalculationsAndCharts!$A838+$A$11,IF($C$7,8,0),1,1)</f>
        <v>140.36000000000001</v>
      </c>
      <c r="E838" s="4">
        <f ca="1">OFFSET(InputPriceData!D$15,CalculationsAndCharts!$A838+$A$11,IF($C$7,8,0),1,1)</f>
        <v>141.37</v>
      </c>
      <c r="F838" s="4">
        <f ca="1">OFFSET(InputPriceData!E$15,CalculationsAndCharts!$A838+$A$11,IF($C$7,8,0),1,1)</f>
        <v>140.26</v>
      </c>
      <c r="G838" s="4">
        <f ca="1">OFFSET(InputPriceData!F$15,CalculationsAndCharts!$A838+$A$11,IF($C$7,8,0),1,1)</f>
        <v>141.19</v>
      </c>
      <c r="H838" s="342">
        <f t="shared" ca="1" si="98"/>
        <v>138.92126240626951</v>
      </c>
      <c r="I838" s="342">
        <f t="shared" ca="1" si="99"/>
        <v>137.87651875394738</v>
      </c>
      <c r="J838" s="340">
        <f t="shared" ca="1" si="100"/>
        <v>1.044743652322087</v>
      </c>
      <c r="K838" s="170">
        <f t="shared" ca="1" si="96"/>
        <v>1.0914892990672938</v>
      </c>
      <c r="L838" s="341">
        <f t="shared" ca="1" si="97"/>
        <v>0.62124672948073123</v>
      </c>
      <c r="M838" s="341">
        <f t="shared" ca="1" si="101"/>
        <v>-0.62124672948073123</v>
      </c>
      <c r="N838" s="170"/>
      <c r="O838" s="340"/>
      <c r="P838" s="3">
        <f t="shared" ca="1" si="102"/>
        <v>105694400</v>
      </c>
      <c r="Q838" s="3" t="e">
        <f t="shared" ca="1" si="103"/>
        <v>#N/A</v>
      </c>
      <c r="S838" s="99"/>
      <c r="T838" s="350"/>
      <c r="U838" s="350"/>
      <c r="V838" s="349"/>
      <c r="W838" s="313"/>
      <c r="X838" s="302"/>
      <c r="Y838" s="211"/>
      <c r="Z838" s="320"/>
      <c r="AA838" s="246"/>
      <c r="AB838" s="125"/>
      <c r="AC838" s="125"/>
      <c r="AD838" s="125"/>
      <c r="AE838" s="125"/>
      <c r="AF838" s="125"/>
      <c r="AG838" s="125"/>
      <c r="AH838" s="125"/>
      <c r="AJ838" s="125"/>
      <c r="AK838" s="125"/>
      <c r="AM838" s="246"/>
      <c r="AO838" s="246"/>
      <c r="AP838" s="211"/>
      <c r="AQ838" s="211"/>
      <c r="AR838" s="199"/>
      <c r="AT838" s="225"/>
      <c r="AU838" s="225"/>
      <c r="AV838" s="225"/>
      <c r="AW838" s="99"/>
      <c r="AX838" s="199"/>
      <c r="AY838" s="199"/>
      <c r="AZ838" s="37"/>
      <c r="BA838" s="123"/>
      <c r="BB838" s="211"/>
      <c r="BC838" s="211"/>
      <c r="BD838" s="216"/>
      <c r="BE838" s="216"/>
      <c r="BF838" s="101"/>
      <c r="BG838" s="101"/>
      <c r="BH838" s="99"/>
    </row>
    <row r="839" spans="1:60" x14ac:dyDescent="0.25">
      <c r="A839">
        <v>807</v>
      </c>
      <c r="B839" s="61">
        <f ca="1">OFFSET(InputPriceData!B$15,CalculationsAndCharts!$A839+$A$11,0,1,1)</f>
        <v>41302</v>
      </c>
      <c r="C839" s="3">
        <f ca="1">OFFSET(InputPriceData!G$15,CalculationsAndCharts!$A839+$A$11,IF($C$7,8,0),1,1)</f>
        <v>113357700</v>
      </c>
      <c r="D839" s="4">
        <f ca="1">OFFSET(InputPriceData!C$15,CalculationsAndCharts!$A839+$A$11,IF($C$7,8,0),1,1)</f>
        <v>140.84</v>
      </c>
      <c r="E839" s="4">
        <f ca="1">OFFSET(InputPriceData!D$15,CalculationsAndCharts!$A839+$A$11,IF($C$7,8,0),1,1)</f>
        <v>140.88</v>
      </c>
      <c r="F839" s="4">
        <f ca="1">OFFSET(InputPriceData!E$15,CalculationsAndCharts!$A839+$A$11,IF($C$7,8,0),1,1)</f>
        <v>140.11000000000001</v>
      </c>
      <c r="G839" s="4">
        <f ca="1">OFFSET(InputPriceData!F$15,CalculationsAndCharts!$A839+$A$11,IF($C$7,8,0),1,1)</f>
        <v>140.63999999999999</v>
      </c>
      <c r="H839" s="342">
        <f t="shared" ca="1" si="98"/>
        <v>138.59715703573659</v>
      </c>
      <c r="I839" s="342">
        <f t="shared" ca="1" si="99"/>
        <v>137.57529318612444</v>
      </c>
      <c r="J839" s="340">
        <f t="shared" ca="1" si="100"/>
        <v>1.0218638496121231</v>
      </c>
      <c r="K839" s="170">
        <f t="shared" ca="1" si="96"/>
        <v>1.0442057271441076</v>
      </c>
      <c r="L839" s="341">
        <f t="shared" ca="1" si="97"/>
        <v>0.61536426888583518</v>
      </c>
      <c r="M839" s="341">
        <f t="shared" ca="1" si="101"/>
        <v>-0.61536426888583518</v>
      </c>
      <c r="N839" s="170"/>
      <c r="O839" s="340"/>
      <c r="P839" s="3" t="e">
        <f t="shared" ca="1" si="102"/>
        <v>#N/A</v>
      </c>
      <c r="Q839" s="3">
        <f t="shared" ca="1" si="103"/>
        <v>113357700</v>
      </c>
      <c r="S839" s="99"/>
      <c r="T839" s="350"/>
      <c r="U839" s="350"/>
      <c r="V839" s="349"/>
      <c r="W839" s="313"/>
      <c r="X839" s="302"/>
      <c r="Y839" s="211"/>
      <c r="Z839" s="320"/>
      <c r="AA839" s="246"/>
      <c r="AB839" s="125"/>
      <c r="AC839" s="125"/>
      <c r="AD839" s="125"/>
      <c r="AE839" s="125"/>
      <c r="AF839" s="125"/>
      <c r="AG839" s="125"/>
      <c r="AH839" s="125"/>
      <c r="AJ839" s="125"/>
      <c r="AK839" s="125"/>
      <c r="AM839" s="246"/>
      <c r="AO839" s="246"/>
      <c r="AP839" s="211"/>
      <c r="AQ839" s="211"/>
      <c r="AR839" s="199"/>
      <c r="AT839" s="225"/>
      <c r="AU839" s="225"/>
      <c r="AV839" s="225"/>
      <c r="AW839" s="99"/>
      <c r="AX839" s="199"/>
      <c r="AY839" s="199"/>
      <c r="AZ839" s="37"/>
      <c r="BA839" s="123"/>
      <c r="BB839" s="211"/>
      <c r="BC839" s="211"/>
      <c r="BD839" s="216"/>
      <c r="BE839" s="216"/>
      <c r="BF839" s="101"/>
      <c r="BG839" s="101"/>
      <c r="BH839" s="99"/>
    </row>
    <row r="840" spans="1:60" x14ac:dyDescent="0.25">
      <c r="A840">
        <v>808</v>
      </c>
      <c r="B840" s="61">
        <f ca="1">OFFSET(InputPriceData!B$15,CalculationsAndCharts!$A840+$A$11,0,1,1)</f>
        <v>41299</v>
      </c>
      <c r="C840" s="3">
        <f ca="1">OFFSET(InputPriceData!G$15,CalculationsAndCharts!$A840+$A$11,IF($C$7,8,0),1,1)</f>
        <v>147211600</v>
      </c>
      <c r="D840" s="4">
        <f ca="1">OFFSET(InputPriceData!C$15,CalculationsAndCharts!$A840+$A$11,IF($C$7,8,0),1,1)</f>
        <v>140.46</v>
      </c>
      <c r="E840" s="4">
        <f ca="1">OFFSET(InputPriceData!D$15,CalculationsAndCharts!$A840+$A$11,IF($C$7,8,0),1,1)</f>
        <v>140.81</v>
      </c>
      <c r="F840" s="4">
        <f ca="1">OFFSET(InputPriceData!E$15,CalculationsAndCharts!$A840+$A$11,IF($C$7,8,0),1,1)</f>
        <v>139.97999999999999</v>
      </c>
      <c r="G840" s="4">
        <f ca="1">OFFSET(InputPriceData!F$15,CalculationsAndCharts!$A840+$A$11,IF($C$7,8,0),1,1)</f>
        <v>140.81</v>
      </c>
      <c r="H840" s="342">
        <f t="shared" ca="1" si="98"/>
        <v>138.30532232655611</v>
      </c>
      <c r="I840" s="342">
        <f t="shared" ca="1" si="99"/>
        <v>137.29668347577211</v>
      </c>
      <c r="J840" s="340">
        <f t="shared" ca="1" si="100"/>
        <v>1.0086388507839592</v>
      </c>
      <c r="K840" s="170">
        <f t="shared" ca="1" si="96"/>
        <v>1.017352331310786</v>
      </c>
      <c r="L840" s="341">
        <f t="shared" ca="1" si="97"/>
        <v>0.60712916345851042</v>
      </c>
      <c r="M840" s="341">
        <f t="shared" ca="1" si="101"/>
        <v>-0.60712916345851042</v>
      </c>
      <c r="N840" s="170"/>
      <c r="O840" s="340"/>
      <c r="P840" s="3">
        <f t="shared" ca="1" si="102"/>
        <v>147211600</v>
      </c>
      <c r="Q840" s="3" t="e">
        <f t="shared" ca="1" si="103"/>
        <v>#N/A</v>
      </c>
      <c r="S840" s="99"/>
      <c r="T840" s="350"/>
      <c r="U840" s="350"/>
      <c r="V840" s="349"/>
      <c r="W840" s="313"/>
      <c r="X840" s="302"/>
      <c r="Y840" s="211"/>
      <c r="Z840" s="320"/>
      <c r="AA840" s="246"/>
      <c r="AB840" s="125"/>
      <c r="AC840" s="125"/>
      <c r="AD840" s="125"/>
      <c r="AE840" s="125"/>
      <c r="AF840" s="125"/>
      <c r="AG840" s="125"/>
      <c r="AH840" s="125"/>
      <c r="AJ840" s="125"/>
      <c r="AK840" s="125"/>
      <c r="AM840" s="246"/>
      <c r="AO840" s="246"/>
      <c r="AP840" s="211"/>
      <c r="AQ840" s="211"/>
      <c r="AR840" s="199"/>
      <c r="AT840" s="225"/>
      <c r="AU840" s="225"/>
      <c r="AV840" s="225"/>
      <c r="AW840" s="99"/>
      <c r="AX840" s="199"/>
      <c r="AY840" s="199"/>
      <c r="AZ840" s="37"/>
      <c r="BA840" s="123"/>
      <c r="BB840" s="211"/>
      <c r="BC840" s="211"/>
      <c r="BD840" s="216"/>
      <c r="BE840" s="216"/>
      <c r="BF840" s="101"/>
      <c r="BG840" s="101"/>
      <c r="BH840" s="99"/>
    </row>
    <row r="841" spans="1:60" x14ac:dyDescent="0.25">
      <c r="A841">
        <v>809</v>
      </c>
      <c r="B841" s="61">
        <f ca="1">OFFSET(InputPriceData!B$15,CalculationsAndCharts!$A841+$A$11,0,1,1)</f>
        <v>41298</v>
      </c>
      <c r="C841" s="3">
        <f ca="1">OFFSET(InputPriceData!G$15,CalculationsAndCharts!$A841+$A$11,IF($C$7,8,0),1,1)</f>
        <v>146426400</v>
      </c>
      <c r="D841" s="4">
        <f ca="1">OFFSET(InputPriceData!C$15,CalculationsAndCharts!$A841+$A$11,IF($C$7,8,0),1,1)</f>
        <v>139.78</v>
      </c>
      <c r="E841" s="4">
        <f ca="1">OFFSET(InputPriceData!D$15,CalculationsAndCharts!$A841+$A$11,IF($C$7,8,0),1,1)</f>
        <v>140.69999999999999</v>
      </c>
      <c r="F841" s="4">
        <f ca="1">OFFSET(InputPriceData!E$15,CalculationsAndCharts!$A841+$A$11,IF($C$7,8,0),1,1)</f>
        <v>139.63999999999999</v>
      </c>
      <c r="G841" s="4">
        <f ca="1">OFFSET(InputPriceData!F$15,CalculationsAndCharts!$A841+$A$11,IF($C$7,8,0),1,1)</f>
        <v>140.02000000000001</v>
      </c>
      <c r="H841" s="342">
        <f t="shared" ca="1" si="98"/>
        <v>137.94751123034985</v>
      </c>
      <c r="I841" s="342">
        <f t="shared" ca="1" si="99"/>
        <v>136.97729106447869</v>
      </c>
      <c r="J841" s="340">
        <f t="shared" ca="1" si="100"/>
        <v>0.97022016587113102</v>
      </c>
      <c r="K841" s="170">
        <f t="shared" ca="1" si="96"/>
        <v>0.94132717026300494</v>
      </c>
      <c r="L841" s="341">
        <f t="shared" ca="1" si="97"/>
        <v>0.59767088073707297</v>
      </c>
      <c r="M841" s="341">
        <f t="shared" ca="1" si="101"/>
        <v>-0.59767088073707297</v>
      </c>
      <c r="N841" s="170"/>
      <c r="O841" s="340"/>
      <c r="P841" s="3">
        <f t="shared" ca="1" si="102"/>
        <v>146426400</v>
      </c>
      <c r="Q841" s="3" t="e">
        <f t="shared" ca="1" si="103"/>
        <v>#N/A</v>
      </c>
      <c r="S841" s="99"/>
      <c r="T841" s="350"/>
      <c r="U841" s="350"/>
      <c r="V841" s="349"/>
      <c r="W841" s="313"/>
      <c r="X841" s="302"/>
      <c r="Y841" s="211"/>
      <c r="Z841" s="320"/>
      <c r="AA841" s="246"/>
      <c r="AB841" s="125"/>
      <c r="AC841" s="125"/>
      <c r="AD841" s="125"/>
      <c r="AE841" s="125"/>
      <c r="AF841" s="125"/>
      <c r="AG841" s="125"/>
      <c r="AH841" s="125"/>
      <c r="AJ841" s="125"/>
      <c r="AK841" s="125"/>
      <c r="AM841" s="246"/>
      <c r="AO841" s="246"/>
      <c r="AP841" s="211"/>
      <c r="AQ841" s="211"/>
      <c r="AR841" s="199"/>
      <c r="AT841" s="225"/>
      <c r="AU841" s="225"/>
      <c r="AV841" s="225"/>
      <c r="AW841" s="99"/>
      <c r="AX841" s="199"/>
      <c r="AY841" s="199"/>
      <c r="AZ841" s="37"/>
      <c r="BA841" s="123"/>
      <c r="BB841" s="211"/>
      <c r="BC841" s="211"/>
      <c r="BD841" s="216"/>
      <c r="BE841" s="216"/>
      <c r="BF841" s="101"/>
      <c r="BG841" s="101"/>
      <c r="BH841" s="99"/>
    </row>
    <row r="842" spans="1:60" x14ac:dyDescent="0.25">
      <c r="A842">
        <v>810</v>
      </c>
      <c r="B842" s="61">
        <f ca="1">OFFSET(InputPriceData!B$15,CalculationsAndCharts!$A842+$A$11,0,1,1)</f>
        <v>41297</v>
      </c>
      <c r="C842" s="3">
        <f ca="1">OFFSET(InputPriceData!G$15,CalculationsAndCharts!$A842+$A$11,IF($C$7,8,0),1,1)</f>
        <v>104596100</v>
      </c>
      <c r="D842" s="4">
        <f ca="1">OFFSET(InputPriceData!C$15,CalculationsAndCharts!$A842+$A$11,IF($C$7,8,0),1,1)</f>
        <v>139.76</v>
      </c>
      <c r="E842" s="4">
        <f ca="1">OFFSET(InputPriceData!D$15,CalculationsAndCharts!$A842+$A$11,IF($C$7,8,0),1,1)</f>
        <v>140.1</v>
      </c>
      <c r="F842" s="4">
        <f ca="1">OFFSET(InputPriceData!E$15,CalculationsAndCharts!$A842+$A$11,IF($C$7,8,0),1,1)</f>
        <v>139.5</v>
      </c>
      <c r="G842" s="4">
        <f ca="1">OFFSET(InputPriceData!F$15,CalculationsAndCharts!$A842+$A$11,IF($C$7,8,0),1,1)</f>
        <v>139.97999999999999</v>
      </c>
      <c r="H842" s="342">
        <f t="shared" ca="1" si="98"/>
        <v>137.65144140611412</v>
      </c>
      <c r="I842" s="342">
        <f t="shared" ca="1" si="99"/>
        <v>136.70068116124949</v>
      </c>
      <c r="J842" s="340">
        <f t="shared" ca="1" si="100"/>
        <v>0.95076024486460375</v>
      </c>
      <c r="K842" s="170">
        <f t="shared" ca="1" si="96"/>
        <v>0.90394504321500124</v>
      </c>
      <c r="L842" s="341">
        <f t="shared" ca="1" si="97"/>
        <v>0.58788274970744936</v>
      </c>
      <c r="M842" s="341">
        <f t="shared" ca="1" si="101"/>
        <v>-0.58788274970744936</v>
      </c>
      <c r="N842" s="170"/>
      <c r="O842" s="340"/>
      <c r="P842" s="3">
        <f t="shared" ca="1" si="102"/>
        <v>104596100</v>
      </c>
      <c r="Q842" s="3" t="e">
        <f t="shared" ca="1" si="103"/>
        <v>#N/A</v>
      </c>
      <c r="S842" s="99"/>
      <c r="T842" s="350"/>
      <c r="U842" s="350"/>
      <c r="V842" s="349"/>
      <c r="W842" s="313"/>
      <c r="X842" s="302"/>
      <c r="Y842" s="211"/>
      <c r="Z842" s="320"/>
      <c r="AA842" s="246"/>
      <c r="AB842" s="125"/>
      <c r="AC842" s="125"/>
      <c r="AD842" s="125"/>
      <c r="AE842" s="125"/>
      <c r="AF842" s="125"/>
      <c r="AG842" s="125"/>
      <c r="AH842" s="125"/>
      <c r="AJ842" s="125"/>
      <c r="AK842" s="125"/>
      <c r="AM842" s="246"/>
      <c r="AO842" s="246"/>
      <c r="AP842" s="211"/>
      <c r="AQ842" s="211"/>
      <c r="AR842" s="199"/>
      <c r="AT842" s="225"/>
      <c r="AU842" s="225"/>
      <c r="AV842" s="225"/>
      <c r="AW842" s="99"/>
      <c r="AX842" s="199"/>
      <c r="AY842" s="199"/>
      <c r="AZ842" s="37"/>
      <c r="BA842" s="123"/>
      <c r="BB842" s="211"/>
      <c r="BC842" s="211"/>
      <c r="BD842" s="216"/>
      <c r="BE842" s="216"/>
      <c r="BF842" s="101"/>
      <c r="BG842" s="101"/>
      <c r="BH842" s="99"/>
    </row>
    <row r="843" spans="1:60" x14ac:dyDescent="0.25">
      <c r="A843">
        <v>811</v>
      </c>
      <c r="B843" s="61">
        <f ca="1">OFFSET(InputPriceData!B$15,CalculationsAndCharts!$A843+$A$11,0,1,1)</f>
        <v>41296</v>
      </c>
      <c r="C843" s="3">
        <f ca="1">OFFSET(InputPriceData!G$15,CalculationsAndCharts!$A843+$A$11,IF($C$7,8,0),1,1)</f>
        <v>111797300</v>
      </c>
      <c r="D843" s="4">
        <f ca="1">OFFSET(InputPriceData!C$15,CalculationsAndCharts!$A843+$A$11,IF($C$7,8,0),1,1)</f>
        <v>139.01</v>
      </c>
      <c r="E843" s="4">
        <f ca="1">OFFSET(InputPriceData!D$15,CalculationsAndCharts!$A843+$A$11,IF($C$7,8,0),1,1)</f>
        <v>139.76</v>
      </c>
      <c r="F843" s="4">
        <f ca="1">OFFSET(InputPriceData!E$15,CalculationsAndCharts!$A843+$A$11,IF($C$7,8,0),1,1)</f>
        <v>138.68</v>
      </c>
      <c r="G843" s="4">
        <f ca="1">OFFSET(InputPriceData!F$15,CalculationsAndCharts!$A843+$A$11,IF($C$7,8,0),1,1)</f>
        <v>139.76</v>
      </c>
      <c r="H843" s="342">
        <f t="shared" ca="1" si="98"/>
        <v>137.31879017841615</v>
      </c>
      <c r="I843" s="342">
        <f t="shared" ca="1" si="99"/>
        <v>136.40256126681763</v>
      </c>
      <c r="J843" s="340">
        <f t="shared" ca="1" si="100"/>
        <v>0.9162289115984843</v>
      </c>
      <c r="K843" s="170">
        <f t="shared" ca="1" si="96"/>
        <v>0.83947541844894313</v>
      </c>
      <c r="L843" s="341">
        <f t="shared" ca="1" si="97"/>
        <v>0.57669534569361447</v>
      </c>
      <c r="M843" s="341">
        <f t="shared" ca="1" si="101"/>
        <v>-0.57669534569361447</v>
      </c>
      <c r="N843" s="170"/>
      <c r="O843" s="340"/>
      <c r="P843" s="3">
        <f t="shared" ca="1" si="102"/>
        <v>111797300</v>
      </c>
      <c r="Q843" s="3" t="e">
        <f t="shared" ca="1" si="103"/>
        <v>#N/A</v>
      </c>
      <c r="S843" s="99"/>
      <c r="T843" s="350"/>
      <c r="U843" s="350"/>
      <c r="V843" s="349"/>
      <c r="W843" s="313"/>
      <c r="X843" s="302"/>
      <c r="Y843" s="211"/>
      <c r="Z843" s="320"/>
      <c r="AA843" s="246"/>
      <c r="AB843" s="125"/>
      <c r="AC843" s="125"/>
      <c r="AD843" s="125"/>
      <c r="AE843" s="125"/>
      <c r="AF843" s="125"/>
      <c r="AG843" s="125"/>
      <c r="AH843" s="125"/>
      <c r="AJ843" s="125"/>
      <c r="AK843" s="125"/>
      <c r="AM843" s="246"/>
      <c r="AO843" s="246"/>
      <c r="AP843" s="211"/>
      <c r="AQ843" s="211"/>
      <c r="AR843" s="199"/>
      <c r="AT843" s="225"/>
      <c r="AU843" s="225"/>
      <c r="AV843" s="225"/>
      <c r="AW843" s="99"/>
      <c r="AX843" s="199"/>
      <c r="AY843" s="199"/>
      <c r="AZ843" s="37"/>
      <c r="BA843" s="123"/>
      <c r="BB843" s="211"/>
      <c r="BC843" s="211"/>
      <c r="BD843" s="216"/>
      <c r="BE843" s="216"/>
      <c r="BF843" s="101"/>
      <c r="BG843" s="101"/>
      <c r="BH843" s="99"/>
    </row>
    <row r="844" spans="1:60" x14ac:dyDescent="0.25">
      <c r="A844">
        <v>812</v>
      </c>
      <c r="B844" s="61">
        <f ca="1">OFFSET(InputPriceData!B$15,CalculationsAndCharts!$A844+$A$11,0,1,1)</f>
        <v>41292</v>
      </c>
      <c r="C844" s="3">
        <f ca="1">OFFSET(InputPriceData!G$15,CalculationsAndCharts!$A844+$A$11,IF($C$7,8,0),1,1)</f>
        <v>169906000</v>
      </c>
      <c r="D844" s="4">
        <f ca="1">OFFSET(InputPriceData!C$15,CalculationsAndCharts!$A844+$A$11,IF($C$7,8,0),1,1)</f>
        <v>138.66999999999999</v>
      </c>
      <c r="E844" s="4">
        <f ca="1">OFFSET(InputPriceData!D$15,CalculationsAndCharts!$A844+$A$11,IF($C$7,8,0),1,1)</f>
        <v>139.16</v>
      </c>
      <c r="F844" s="4">
        <f ca="1">OFFSET(InputPriceData!E$15,CalculationsAndCharts!$A844+$A$11,IF($C$7,8,0),1,1)</f>
        <v>138.16</v>
      </c>
      <c r="G844" s="4">
        <f ca="1">OFFSET(InputPriceData!F$15,CalculationsAndCharts!$A844+$A$11,IF($C$7,8,0),1,1)</f>
        <v>139.01</v>
      </c>
      <c r="H844" s="342">
        <f t="shared" ca="1" si="98"/>
        <v>136.9700459181899</v>
      </c>
      <c r="I844" s="342">
        <f t="shared" ca="1" si="99"/>
        <v>136.09733956380106</v>
      </c>
      <c r="J844" s="340">
        <f t="shared" ca="1" si="100"/>
        <v>0.87270635438879729</v>
      </c>
      <c r="K844" s="170">
        <f t="shared" ca="1" si="96"/>
        <v>0.76161638099058504</v>
      </c>
      <c r="L844" s="341">
        <f t="shared" ca="1" si="97"/>
        <v>0.56434931046637615</v>
      </c>
      <c r="M844" s="341">
        <f t="shared" ca="1" si="101"/>
        <v>-0.56434931046637615</v>
      </c>
      <c r="N844" s="170"/>
      <c r="O844" s="340"/>
      <c r="P844" s="3">
        <f t="shared" ca="1" si="102"/>
        <v>169906000</v>
      </c>
      <c r="Q844" s="3" t="e">
        <f t="shared" ca="1" si="103"/>
        <v>#N/A</v>
      </c>
      <c r="S844" s="99"/>
      <c r="T844" s="350"/>
      <c r="U844" s="350"/>
      <c r="V844" s="349"/>
      <c r="W844" s="313"/>
      <c r="X844" s="302"/>
      <c r="Y844" s="211"/>
      <c r="Z844" s="320"/>
      <c r="AA844" s="246"/>
      <c r="AB844" s="125"/>
      <c r="AC844" s="125"/>
      <c r="AD844" s="125"/>
      <c r="AE844" s="125"/>
      <c r="AF844" s="125"/>
      <c r="AG844" s="125"/>
      <c r="AH844" s="125"/>
      <c r="AJ844" s="125"/>
      <c r="AK844" s="125"/>
      <c r="AM844" s="246"/>
      <c r="AO844" s="246"/>
      <c r="AP844" s="211"/>
      <c r="AQ844" s="211"/>
      <c r="AR844" s="199"/>
      <c r="AT844" s="225"/>
      <c r="AU844" s="225"/>
      <c r="AV844" s="225"/>
      <c r="AW844" s="99"/>
      <c r="AX844" s="199"/>
      <c r="AY844" s="199"/>
      <c r="AZ844" s="37"/>
      <c r="BA844" s="123"/>
      <c r="BB844" s="211"/>
      <c r="BC844" s="211"/>
      <c r="BD844" s="216"/>
      <c r="BE844" s="216"/>
      <c r="BF844" s="101"/>
      <c r="BG844" s="101"/>
      <c r="BH844" s="99"/>
    </row>
    <row r="845" spans="1:60" x14ac:dyDescent="0.25">
      <c r="A845">
        <v>813</v>
      </c>
      <c r="B845" s="61">
        <f ca="1">OFFSET(InputPriceData!B$15,CalculationsAndCharts!$A845+$A$11,0,1,1)</f>
        <v>41291</v>
      </c>
      <c r="C845" s="3">
        <f ca="1">OFFSET(InputPriceData!G$15,CalculationsAndCharts!$A845+$A$11,IF($C$7,8,0),1,1)</f>
        <v>133833500</v>
      </c>
      <c r="D845" s="4">
        <f ca="1">OFFSET(InputPriceData!C$15,CalculationsAndCharts!$A845+$A$11,IF($C$7,8,0),1,1)</f>
        <v>138.41999999999999</v>
      </c>
      <c r="E845" s="4">
        <f ca="1">OFFSET(InputPriceData!D$15,CalculationsAndCharts!$A845+$A$11,IF($C$7,8,0),1,1)</f>
        <v>139.09</v>
      </c>
      <c r="F845" s="4">
        <f ca="1">OFFSET(InputPriceData!E$15,CalculationsAndCharts!$A845+$A$11,IF($C$7,8,0),1,1)</f>
        <v>137.9</v>
      </c>
      <c r="G845" s="4">
        <f ca="1">OFFSET(InputPriceData!F$15,CalculationsAndCharts!$A845+$A$11,IF($C$7,8,0),1,1)</f>
        <v>138.69999999999999</v>
      </c>
      <c r="H845" s="342">
        <f t="shared" ca="1" si="98"/>
        <v>136.67862390650274</v>
      </c>
      <c r="I845" s="342">
        <f t="shared" ca="1" si="99"/>
        <v>135.83255225141934</v>
      </c>
      <c r="J845" s="340">
        <f t="shared" ca="1" si="100"/>
        <v>0.8460716550833588</v>
      </c>
      <c r="K845" s="170">
        <f t="shared" ca="1" si="96"/>
        <v>0.7158372455354941</v>
      </c>
      <c r="L845" s="341">
        <f t="shared" ca="1" si="97"/>
        <v>0.55207120992341085</v>
      </c>
      <c r="M845" s="341">
        <f t="shared" ca="1" si="101"/>
        <v>-0.55207120992341085</v>
      </c>
      <c r="N845" s="170"/>
      <c r="O845" s="340"/>
      <c r="P845" s="3">
        <f t="shared" ca="1" si="102"/>
        <v>133833500</v>
      </c>
      <c r="Q845" s="3" t="e">
        <f t="shared" ca="1" si="103"/>
        <v>#N/A</v>
      </c>
      <c r="S845" s="99"/>
      <c r="T845" s="350"/>
      <c r="U845" s="350"/>
      <c r="V845" s="349"/>
      <c r="W845" s="313"/>
      <c r="X845" s="302"/>
      <c r="Y845" s="211"/>
      <c r="Z845" s="320"/>
      <c r="AA845" s="246"/>
      <c r="AB845" s="125"/>
      <c r="AC845" s="125"/>
      <c r="AD845" s="125"/>
      <c r="AE845" s="125"/>
      <c r="AF845" s="125"/>
      <c r="AG845" s="125"/>
      <c r="AH845" s="125"/>
      <c r="AJ845" s="125"/>
      <c r="AK845" s="125"/>
      <c r="AM845" s="246"/>
      <c r="AO845" s="246"/>
      <c r="AP845" s="211"/>
      <c r="AQ845" s="211"/>
      <c r="AR845" s="199"/>
      <c r="AT845" s="225"/>
      <c r="AU845" s="225"/>
      <c r="AV845" s="225"/>
      <c r="AW845" s="99"/>
      <c r="AX845" s="199"/>
      <c r="AY845" s="199"/>
      <c r="AZ845" s="37"/>
      <c r="BA845" s="123"/>
      <c r="BB845" s="211"/>
      <c r="BC845" s="211"/>
      <c r="BD845" s="216"/>
      <c r="BE845" s="216"/>
      <c r="BF845" s="101"/>
      <c r="BG845" s="101"/>
      <c r="BH845" s="99"/>
    </row>
    <row r="846" spans="1:60" x14ac:dyDescent="0.25">
      <c r="A846">
        <v>814</v>
      </c>
      <c r="B846" s="61">
        <f ca="1">OFFSET(InputPriceData!B$15,CalculationsAndCharts!$A846+$A$11,0,1,1)</f>
        <v>41290</v>
      </c>
      <c r="C846" s="3">
        <f ca="1">OFFSET(InputPriceData!G$15,CalculationsAndCharts!$A846+$A$11,IF($C$7,8,0),1,1)</f>
        <v>104849500</v>
      </c>
      <c r="D846" s="4">
        <f ca="1">OFFSET(InputPriceData!C$15,CalculationsAndCharts!$A846+$A$11,IF($C$7,8,0),1,1)</f>
        <v>137.55000000000001</v>
      </c>
      <c r="E846" s="4">
        <f ca="1">OFFSET(InputPriceData!D$15,CalculationsAndCharts!$A846+$A$11,IF($C$7,8,0),1,1)</f>
        <v>138.02000000000001</v>
      </c>
      <c r="F846" s="4">
        <f ca="1">OFFSET(InputPriceData!E$15,CalculationsAndCharts!$A846+$A$11,IF($C$7,8,0),1,1)</f>
        <v>137.4</v>
      </c>
      <c r="G846" s="4">
        <f ca="1">OFFSET(InputPriceData!F$15,CalculationsAndCharts!$A846+$A$11,IF($C$7,8,0),1,1)</f>
        <v>137.81</v>
      </c>
      <c r="H846" s="342">
        <f t="shared" ca="1" si="98"/>
        <v>136.38985589314598</v>
      </c>
      <c r="I846" s="342">
        <f t="shared" ca="1" si="99"/>
        <v>135.57187518336656</v>
      </c>
      <c r="J846" s="340">
        <f t="shared" ca="1" si="100"/>
        <v>0.81798070977939163</v>
      </c>
      <c r="K846" s="170">
        <f t="shared" ca="1" si="96"/>
        <v>0.66909244157119729</v>
      </c>
      <c r="L846" s="341">
        <f t="shared" ca="1" si="97"/>
        <v>0.54078536510176844</v>
      </c>
      <c r="M846" s="341">
        <f t="shared" ca="1" si="101"/>
        <v>-0.54078536510176844</v>
      </c>
      <c r="N846" s="170"/>
      <c r="O846" s="340"/>
      <c r="P846" s="3">
        <f t="shared" ca="1" si="102"/>
        <v>104849500</v>
      </c>
      <c r="Q846" s="3" t="e">
        <f t="shared" ca="1" si="103"/>
        <v>#N/A</v>
      </c>
      <c r="S846" s="99"/>
      <c r="T846" s="350"/>
      <c r="U846" s="350"/>
      <c r="V846" s="349"/>
      <c r="W846" s="313"/>
      <c r="X846" s="302"/>
      <c r="Y846" s="211"/>
      <c r="Z846" s="320"/>
      <c r="AA846" s="246"/>
      <c r="AB846" s="125"/>
      <c r="AC846" s="125"/>
      <c r="AD846" s="125"/>
      <c r="AE846" s="125"/>
      <c r="AF846" s="125"/>
      <c r="AG846" s="125"/>
      <c r="AH846" s="125"/>
      <c r="AJ846" s="125"/>
      <c r="AK846" s="125"/>
      <c r="AM846" s="246"/>
      <c r="AO846" s="246"/>
      <c r="AP846" s="211"/>
      <c r="AQ846" s="211"/>
      <c r="AR846" s="199"/>
      <c r="AT846" s="225"/>
      <c r="AU846" s="225"/>
      <c r="AV846" s="225"/>
      <c r="AW846" s="99"/>
      <c r="AX846" s="199"/>
      <c r="AY846" s="199"/>
      <c r="AZ846" s="37"/>
      <c r="BA846" s="123"/>
      <c r="BB846" s="211"/>
      <c r="BC846" s="211"/>
      <c r="BD846" s="216"/>
      <c r="BE846" s="216"/>
      <c r="BF846" s="101"/>
      <c r="BG846" s="101"/>
      <c r="BH846" s="99"/>
    </row>
    <row r="847" spans="1:60" x14ac:dyDescent="0.25">
      <c r="A847">
        <v>815</v>
      </c>
      <c r="B847" s="61">
        <f ca="1">OFFSET(InputPriceData!B$15,CalculationsAndCharts!$A847+$A$11,0,1,1)</f>
        <v>41289</v>
      </c>
      <c r="C847" s="3">
        <f ca="1">OFFSET(InputPriceData!G$15,CalculationsAndCharts!$A847+$A$11,IF($C$7,8,0),1,1)</f>
        <v>93172600</v>
      </c>
      <c r="D847" s="4">
        <f ca="1">OFFSET(InputPriceData!C$15,CalculationsAndCharts!$A847+$A$11,IF($C$7,8,0),1,1)</f>
        <v>137.1</v>
      </c>
      <c r="E847" s="4">
        <f ca="1">OFFSET(InputPriceData!D$15,CalculationsAndCharts!$A847+$A$11,IF($C$7,8,0),1,1)</f>
        <v>137.96</v>
      </c>
      <c r="F847" s="4">
        <f ca="1">OFFSET(InputPriceData!E$15,CalculationsAndCharts!$A847+$A$11,IF($C$7,8,0),1,1)</f>
        <v>137.01</v>
      </c>
      <c r="G847" s="4">
        <f ca="1">OFFSET(InputPriceData!F$15,CalculationsAndCharts!$A847+$A$11,IF($C$7,8,0),1,1)</f>
        <v>137.83000000000001</v>
      </c>
      <c r="H847" s="342">
        <f t="shared" ca="1" si="98"/>
        <v>136.1869781635954</v>
      </c>
      <c r="I847" s="342">
        <f t="shared" ca="1" si="99"/>
        <v>135.36840929094532</v>
      </c>
      <c r="J847" s="340">
        <f t="shared" ca="1" si="100"/>
        <v>0.81856887265003686</v>
      </c>
      <c r="K847" s="170">
        <f t="shared" ca="1" si="96"/>
        <v>0.67005499927155221</v>
      </c>
      <c r="L847" s="341">
        <f t="shared" ca="1" si="97"/>
        <v>0.53003285969904868</v>
      </c>
      <c r="M847" s="341">
        <f t="shared" ca="1" si="101"/>
        <v>-0.53003285969904868</v>
      </c>
      <c r="N847" s="170"/>
      <c r="O847" s="340"/>
      <c r="P847" s="3">
        <f t="shared" ca="1" si="102"/>
        <v>93172600</v>
      </c>
      <c r="Q847" s="3" t="e">
        <f t="shared" ca="1" si="103"/>
        <v>#N/A</v>
      </c>
      <c r="S847" s="99"/>
      <c r="T847" s="350"/>
      <c r="U847" s="350"/>
      <c r="V847" s="349"/>
      <c r="W847" s="313"/>
      <c r="X847" s="302"/>
      <c r="Y847" s="211"/>
      <c r="Z847" s="320"/>
      <c r="AA847" s="246"/>
      <c r="AB847" s="125"/>
      <c r="AC847" s="125"/>
      <c r="AD847" s="125"/>
      <c r="AE847" s="125"/>
      <c r="AF847" s="125"/>
      <c r="AG847" s="125"/>
      <c r="AH847" s="125"/>
      <c r="AJ847" s="125"/>
      <c r="AK847" s="125"/>
      <c r="AM847" s="246"/>
      <c r="AO847" s="246"/>
      <c r="AP847" s="211"/>
      <c r="AQ847" s="211"/>
      <c r="AR847" s="199"/>
      <c r="AT847" s="225"/>
      <c r="AU847" s="225"/>
      <c r="AV847" s="225"/>
      <c r="AW847" s="99"/>
      <c r="AX847" s="199"/>
      <c r="AY847" s="199"/>
      <c r="AZ847" s="37"/>
      <c r="BA847" s="123"/>
      <c r="BB847" s="211"/>
      <c r="BC847" s="211"/>
      <c r="BD847" s="216"/>
      <c r="BE847" s="216"/>
      <c r="BF847" s="101"/>
      <c r="BG847" s="101"/>
      <c r="BH847" s="99"/>
    </row>
    <row r="848" spans="1:60" x14ac:dyDescent="0.25">
      <c r="A848">
        <v>816</v>
      </c>
      <c r="B848" s="61">
        <f ca="1">OFFSET(InputPriceData!B$15,CalculationsAndCharts!$A848+$A$11,0,1,1)</f>
        <v>41288</v>
      </c>
      <c r="C848" s="3">
        <f ca="1">OFFSET(InputPriceData!G$15,CalculationsAndCharts!$A848+$A$11,IF($C$7,8,0),1,1)</f>
        <v>89567200</v>
      </c>
      <c r="D848" s="4">
        <f ca="1">OFFSET(InputPriceData!C$15,CalculationsAndCharts!$A848+$A$11,IF($C$7,8,0),1,1)</f>
        <v>137.66</v>
      </c>
      <c r="E848" s="4">
        <f ca="1">OFFSET(InputPriceData!D$15,CalculationsAndCharts!$A848+$A$11,IF($C$7,8,0),1,1)</f>
        <v>137.83000000000001</v>
      </c>
      <c r="F848" s="4">
        <f ca="1">OFFSET(InputPriceData!E$15,CalculationsAndCharts!$A848+$A$11,IF($C$7,8,0),1,1)</f>
        <v>137.22999999999999</v>
      </c>
      <c r="G848" s="4">
        <f ca="1">OFFSET(InputPriceData!F$15,CalculationsAndCharts!$A848+$A$11,IF($C$7,8,0),1,1)</f>
        <v>137.72999999999999</v>
      </c>
      <c r="H848" s="342">
        <f t="shared" ca="1" si="98"/>
        <v>135.95226075839474</v>
      </c>
      <c r="I848" s="342">
        <f t="shared" ca="1" si="99"/>
        <v>135.1446283173949</v>
      </c>
      <c r="J848" s="340">
        <f t="shared" ca="1" si="100"/>
        <v>0.8076324409998018</v>
      </c>
      <c r="K848" s="170">
        <f t="shared" ca="1" si="96"/>
        <v>0.65227015975529834</v>
      </c>
      <c r="L848" s="341">
        <f t="shared" ca="1" si="97"/>
        <v>0.51870780497686475</v>
      </c>
      <c r="M848" s="341">
        <f t="shared" ca="1" si="101"/>
        <v>-0.51870780497686475</v>
      </c>
      <c r="N848" s="170"/>
      <c r="O848" s="340"/>
      <c r="P848" s="3">
        <f t="shared" ca="1" si="102"/>
        <v>89567200</v>
      </c>
      <c r="Q848" s="3" t="e">
        <f t="shared" ca="1" si="103"/>
        <v>#N/A</v>
      </c>
      <c r="S848" s="99"/>
      <c r="T848" s="350"/>
      <c r="U848" s="350"/>
      <c r="V848" s="349"/>
      <c r="W848" s="313"/>
      <c r="X848" s="302"/>
      <c r="Y848" s="211"/>
      <c r="Z848" s="320"/>
      <c r="AA848" s="246"/>
      <c r="AB848" s="125"/>
      <c r="AC848" s="125"/>
      <c r="AD848" s="125"/>
      <c r="AE848" s="125"/>
      <c r="AF848" s="125"/>
      <c r="AG848" s="125"/>
      <c r="AH848" s="125"/>
      <c r="AJ848" s="125"/>
      <c r="AK848" s="125"/>
      <c r="AM848" s="246"/>
      <c r="AO848" s="246"/>
      <c r="AP848" s="211"/>
      <c r="AQ848" s="211"/>
      <c r="AR848" s="199"/>
      <c r="AT848" s="225"/>
      <c r="AU848" s="225"/>
      <c r="AV848" s="225"/>
      <c r="AW848" s="99"/>
      <c r="AX848" s="199"/>
      <c r="AY848" s="199"/>
      <c r="AZ848" s="37"/>
      <c r="BA848" s="123"/>
      <c r="BB848" s="211"/>
      <c r="BC848" s="211"/>
      <c r="BD848" s="216"/>
      <c r="BE848" s="216"/>
      <c r="BF848" s="101"/>
      <c r="BG848" s="101"/>
      <c r="BH848" s="99"/>
    </row>
    <row r="849" spans="1:60" x14ac:dyDescent="0.25">
      <c r="A849">
        <v>817</v>
      </c>
      <c r="B849" s="61">
        <f ca="1">OFFSET(InputPriceData!B$15,CalculationsAndCharts!$A849+$A$11,0,1,1)</f>
        <v>41285</v>
      </c>
      <c r="C849" s="3">
        <f ca="1">OFFSET(InputPriceData!G$15,CalculationsAndCharts!$A849+$A$11,IF($C$7,8,0),1,1)</f>
        <v>113917300</v>
      </c>
      <c r="D849" s="4">
        <f ca="1">OFFSET(InputPriceData!C$15,CalculationsAndCharts!$A849+$A$11,IF($C$7,8,0),1,1)</f>
        <v>137.80000000000001</v>
      </c>
      <c r="E849" s="4">
        <f ca="1">OFFSET(InputPriceData!D$15,CalculationsAndCharts!$A849+$A$11,IF($C$7,8,0),1,1)</f>
        <v>137.9</v>
      </c>
      <c r="F849" s="4">
        <f ca="1">OFFSET(InputPriceData!E$15,CalculationsAndCharts!$A849+$A$11,IF($C$7,8,0),1,1)</f>
        <v>137.4</v>
      </c>
      <c r="G849" s="4">
        <f ca="1">OFFSET(InputPriceData!F$15,CalculationsAndCharts!$A849+$A$11,IF($C$7,8,0),1,1)</f>
        <v>137.83000000000001</v>
      </c>
      <c r="H849" s="342">
        <f t="shared" ca="1" si="98"/>
        <v>135.698298009594</v>
      </c>
      <c r="I849" s="342">
        <f t="shared" ca="1" si="99"/>
        <v>134.90959452806717</v>
      </c>
      <c r="J849" s="340">
        <f t="shared" ca="1" si="100"/>
        <v>0.78870348152678482</v>
      </c>
      <c r="K849" s="170">
        <f t="shared" ca="1" si="96"/>
        <v>0.62205318177247138</v>
      </c>
      <c r="L849" s="341">
        <f t="shared" ca="1" si="97"/>
        <v>0.50771600743729717</v>
      </c>
      <c r="M849" s="341">
        <f t="shared" ca="1" si="101"/>
        <v>-0.50771600743729717</v>
      </c>
      <c r="N849" s="170"/>
      <c r="O849" s="340"/>
      <c r="P849" s="3">
        <f t="shared" ca="1" si="102"/>
        <v>113917300</v>
      </c>
      <c r="Q849" s="3" t="e">
        <f t="shared" ca="1" si="103"/>
        <v>#N/A</v>
      </c>
      <c r="S849" s="99"/>
      <c r="T849" s="350"/>
      <c r="U849" s="350"/>
      <c r="V849" s="349"/>
      <c r="W849" s="313"/>
      <c r="X849" s="302"/>
      <c r="Y849" s="211"/>
      <c r="Z849" s="320"/>
      <c r="AA849" s="246"/>
      <c r="AB849" s="125"/>
      <c r="AC849" s="125"/>
      <c r="AD849" s="125"/>
      <c r="AE849" s="125"/>
      <c r="AF849" s="125"/>
      <c r="AG849" s="125"/>
      <c r="AH849" s="125"/>
      <c r="AJ849" s="125"/>
      <c r="AK849" s="125"/>
      <c r="AM849" s="246"/>
      <c r="AO849" s="246"/>
      <c r="AP849" s="211"/>
      <c r="AQ849" s="211"/>
      <c r="AR849" s="199"/>
      <c r="AT849" s="225"/>
      <c r="AU849" s="225"/>
      <c r="AV849" s="225"/>
      <c r="AW849" s="99"/>
      <c r="AX849" s="199"/>
      <c r="AY849" s="199"/>
      <c r="AZ849" s="37"/>
      <c r="BA849" s="123"/>
      <c r="BB849" s="211"/>
      <c r="BC849" s="211"/>
      <c r="BD849" s="216"/>
      <c r="BE849" s="216"/>
      <c r="BF849" s="101"/>
      <c r="BG849" s="101"/>
      <c r="BH849" s="99"/>
    </row>
    <row r="850" spans="1:60" x14ac:dyDescent="0.25">
      <c r="A850">
        <v>818</v>
      </c>
      <c r="B850" s="61">
        <f ca="1">OFFSET(InputPriceData!B$15,CalculationsAndCharts!$A850+$A$11,0,1,1)</f>
        <v>41284</v>
      </c>
      <c r="C850" s="3">
        <f ca="1">OFFSET(InputPriceData!G$15,CalculationsAndCharts!$A850+$A$11,IF($C$7,8,0),1,1)</f>
        <v>130735400</v>
      </c>
      <c r="D850" s="4">
        <f ca="1">OFFSET(InputPriceData!C$15,CalculationsAndCharts!$A850+$A$11,IF($C$7,8,0),1,1)</f>
        <v>137.51</v>
      </c>
      <c r="E850" s="4">
        <f ca="1">OFFSET(InputPriceData!D$15,CalculationsAndCharts!$A850+$A$11,IF($C$7,8,0),1,1)</f>
        <v>137.85</v>
      </c>
      <c r="F850" s="4">
        <f ca="1">OFFSET(InputPriceData!E$15,CalculationsAndCharts!$A850+$A$11,IF($C$7,8,0),1,1)</f>
        <v>136.80000000000001</v>
      </c>
      <c r="G850" s="4">
        <f ca="1">OFFSET(InputPriceData!F$15,CalculationsAndCharts!$A850+$A$11,IF($C$7,8,0),1,1)</f>
        <v>137.84</v>
      </c>
      <c r="H850" s="342">
        <f t="shared" ca="1" si="98"/>
        <v>135.39376915382172</v>
      </c>
      <c r="I850" s="342">
        <f t="shared" ca="1" si="99"/>
        <v>134.64410312152782</v>
      </c>
      <c r="J850" s="340">
        <f t="shared" ca="1" si="100"/>
        <v>0.74966603229384343</v>
      </c>
      <c r="K850" s="170">
        <f t="shared" ca="1" si="96"/>
        <v>0.5619991599751939</v>
      </c>
      <c r="L850" s="341">
        <f t="shared" ca="1" si="97"/>
        <v>0.4965465336883273</v>
      </c>
      <c r="M850" s="341">
        <f t="shared" ca="1" si="101"/>
        <v>-0.4965465336883273</v>
      </c>
      <c r="N850" s="170"/>
      <c r="O850" s="340"/>
      <c r="P850" s="3">
        <f t="shared" ca="1" si="102"/>
        <v>130735400</v>
      </c>
      <c r="Q850" s="3" t="e">
        <f t="shared" ca="1" si="103"/>
        <v>#N/A</v>
      </c>
      <c r="S850" s="99"/>
      <c r="T850" s="350"/>
      <c r="U850" s="350"/>
      <c r="V850" s="349"/>
      <c r="W850" s="313"/>
      <c r="X850" s="302"/>
      <c r="Y850" s="211"/>
      <c r="Z850" s="320"/>
      <c r="AA850" s="246"/>
      <c r="AB850" s="125"/>
      <c r="AC850" s="125"/>
      <c r="AD850" s="125"/>
      <c r="AE850" s="125"/>
      <c r="AF850" s="125"/>
      <c r="AG850" s="125"/>
      <c r="AH850" s="125"/>
      <c r="AJ850" s="125"/>
      <c r="AK850" s="125"/>
      <c r="AM850" s="246"/>
      <c r="AO850" s="246"/>
      <c r="AP850" s="211"/>
      <c r="AQ850" s="211"/>
      <c r="AR850" s="199"/>
      <c r="AT850" s="225"/>
      <c r="AU850" s="225"/>
      <c r="AV850" s="225"/>
      <c r="AW850" s="99"/>
      <c r="AX850" s="199"/>
      <c r="AY850" s="199"/>
      <c r="AZ850" s="37"/>
      <c r="BA850" s="123"/>
      <c r="BB850" s="211"/>
      <c r="BC850" s="211"/>
      <c r="BD850" s="216"/>
      <c r="BE850" s="216"/>
      <c r="BF850" s="101"/>
      <c r="BG850" s="101"/>
      <c r="BH850" s="99"/>
    </row>
    <row r="851" spans="1:60" x14ac:dyDescent="0.25">
      <c r="A851">
        <v>819</v>
      </c>
      <c r="B851" s="61">
        <f ca="1">OFFSET(InputPriceData!B$15,CalculationsAndCharts!$A851+$A$11,0,1,1)</f>
        <v>41283</v>
      </c>
      <c r="C851" s="3">
        <f ca="1">OFFSET(InputPriceData!G$15,CalculationsAndCharts!$A851+$A$11,IF($C$7,8,0),1,1)</f>
        <v>90745600</v>
      </c>
      <c r="D851" s="4">
        <f ca="1">OFFSET(InputPriceData!C$15,CalculationsAndCharts!$A851+$A$11,IF($C$7,8,0),1,1)</f>
        <v>136.69999999999999</v>
      </c>
      <c r="E851" s="4">
        <f ca="1">OFFSET(InputPriceData!D$15,CalculationsAndCharts!$A851+$A$11,IF($C$7,8,0),1,1)</f>
        <v>137.12</v>
      </c>
      <c r="F851" s="4">
        <f ca="1">OFFSET(InputPriceData!E$15,CalculationsAndCharts!$A851+$A$11,IF($C$7,8,0),1,1)</f>
        <v>136.49</v>
      </c>
      <c r="G851" s="4">
        <f ca="1">OFFSET(InputPriceData!F$15,CalculationsAndCharts!$A851+$A$11,IF($C$7,8,0),1,1)</f>
        <v>136.75</v>
      </c>
      <c r="H851" s="342">
        <f t="shared" ca="1" si="98"/>
        <v>135.0443076043677</v>
      </c>
      <c r="I851" s="342">
        <f t="shared" ca="1" si="99"/>
        <v>134.35356704166671</v>
      </c>
      <c r="J851" s="340">
        <f t="shared" ca="1" si="100"/>
        <v>0.69074056270090611</v>
      </c>
      <c r="K851" s="170">
        <f t="shared" ca="1" si="96"/>
        <v>0.47712252496036439</v>
      </c>
      <c r="L851" s="341">
        <f t="shared" ca="1" si="97"/>
        <v>0.48578186207148</v>
      </c>
      <c r="M851" s="341">
        <f t="shared" ca="1" si="101"/>
        <v>-0.48578186207148</v>
      </c>
      <c r="N851" s="170"/>
      <c r="O851" s="340"/>
      <c r="P851" s="3">
        <f t="shared" ca="1" si="102"/>
        <v>90745600</v>
      </c>
      <c r="Q851" s="3" t="e">
        <f t="shared" ca="1" si="103"/>
        <v>#N/A</v>
      </c>
      <c r="S851" s="99"/>
      <c r="T851" s="350"/>
      <c r="U851" s="350"/>
      <c r="V851" s="349"/>
      <c r="W851" s="313"/>
      <c r="X851" s="302"/>
      <c r="Y851" s="211"/>
      <c r="Z851" s="320"/>
      <c r="AA851" s="246"/>
      <c r="AB851" s="125"/>
      <c r="AC851" s="125"/>
      <c r="AD851" s="125"/>
      <c r="AE851" s="125"/>
      <c r="AF851" s="125"/>
      <c r="AG851" s="125"/>
      <c r="AH851" s="125"/>
      <c r="AJ851" s="125"/>
      <c r="AK851" s="125"/>
      <c r="AM851" s="246"/>
      <c r="AO851" s="246"/>
      <c r="AP851" s="211"/>
      <c r="AQ851" s="211"/>
      <c r="AR851" s="199"/>
      <c r="AT851" s="225"/>
      <c r="AU851" s="225"/>
      <c r="AV851" s="225"/>
      <c r="AW851" s="99"/>
      <c r="AX851" s="199"/>
      <c r="AY851" s="199"/>
      <c r="AZ851" s="37"/>
      <c r="BA851" s="123"/>
      <c r="BB851" s="211"/>
      <c r="BC851" s="211"/>
      <c r="BD851" s="216"/>
      <c r="BE851" s="216"/>
      <c r="BF851" s="101"/>
      <c r="BG851" s="101"/>
      <c r="BH851" s="99"/>
    </row>
    <row r="852" spans="1:60" x14ac:dyDescent="0.25">
      <c r="A852">
        <v>820</v>
      </c>
      <c r="B852" s="61">
        <f ca="1">OFFSET(InputPriceData!B$15,CalculationsAndCharts!$A852+$A$11,0,1,1)</f>
        <v>41282</v>
      </c>
      <c r="C852" s="3">
        <f ca="1">OFFSET(InputPriceData!G$15,CalculationsAndCharts!$A852+$A$11,IF($C$7,8,0),1,1)</f>
        <v>121265100</v>
      </c>
      <c r="D852" s="4">
        <f ca="1">OFFSET(InputPriceData!C$15,CalculationsAndCharts!$A852+$A$11,IF($C$7,8,0),1,1)</f>
        <v>136.55000000000001</v>
      </c>
      <c r="E852" s="4">
        <f ca="1">OFFSET(InputPriceData!D$15,CalculationsAndCharts!$A852+$A$11,IF($C$7,8,0),1,1)</f>
        <v>136.74</v>
      </c>
      <c r="F852" s="4">
        <f ca="1">OFFSET(InputPriceData!E$15,CalculationsAndCharts!$A852+$A$11,IF($C$7,8,0),1,1)</f>
        <v>135.87</v>
      </c>
      <c r="G852" s="4">
        <f ca="1">OFFSET(InputPriceData!F$15,CalculationsAndCharts!$A852+$A$11,IF($C$7,8,0),1,1)</f>
        <v>136.4</v>
      </c>
      <c r="H852" s="342">
        <f t="shared" ca="1" si="98"/>
        <v>134.8006372621345</v>
      </c>
      <c r="I852" s="342">
        <f t="shared" ca="1" si="99"/>
        <v>134.13570950000005</v>
      </c>
      <c r="J852" s="340">
        <f t="shared" ca="1" si="100"/>
        <v>0.66492776213437543</v>
      </c>
      <c r="K852" s="170">
        <f t="shared" ca="1" si="96"/>
        <v>0.44212892885702854</v>
      </c>
      <c r="L852" s="341">
        <f t="shared" ca="1" si="97"/>
        <v>0.47608257906068296</v>
      </c>
      <c r="M852" s="341">
        <f t="shared" ca="1" si="101"/>
        <v>-0.47608257906068296</v>
      </c>
      <c r="N852" s="170"/>
      <c r="O852" s="340"/>
      <c r="P852" s="3" t="e">
        <f t="shared" ca="1" si="102"/>
        <v>#N/A</v>
      </c>
      <c r="Q852" s="3">
        <f t="shared" ca="1" si="103"/>
        <v>121265100</v>
      </c>
      <c r="S852" s="99"/>
      <c r="T852" s="350"/>
      <c r="U852" s="350"/>
      <c r="V852" s="349"/>
      <c r="W852" s="313"/>
      <c r="X852" s="302"/>
      <c r="Y852" s="211"/>
      <c r="Z852" s="320"/>
      <c r="AA852" s="246"/>
      <c r="AB852" s="125"/>
      <c r="AC852" s="125"/>
      <c r="AD852" s="125"/>
      <c r="AE852" s="125"/>
      <c r="AF852" s="125"/>
      <c r="AG852" s="125"/>
      <c r="AH852" s="125"/>
      <c r="AJ852" s="125"/>
      <c r="AK852" s="125"/>
      <c r="AM852" s="246"/>
      <c r="AO852" s="246"/>
      <c r="AP852" s="211"/>
      <c r="AQ852" s="211"/>
      <c r="AR852" s="199"/>
      <c r="AT852" s="225"/>
      <c r="AU852" s="225"/>
      <c r="AV852" s="225"/>
      <c r="AW852" s="99"/>
      <c r="AX852" s="199"/>
      <c r="AY852" s="199"/>
      <c r="AZ852" s="37"/>
      <c r="BA852" s="123"/>
      <c r="BB852" s="211"/>
      <c r="BC852" s="211"/>
      <c r="BD852" s="216"/>
      <c r="BE852" s="216"/>
      <c r="BF852" s="101"/>
      <c r="BG852" s="101"/>
      <c r="BH852" s="99"/>
    </row>
    <row r="853" spans="1:60" x14ac:dyDescent="0.25">
      <c r="A853">
        <v>821</v>
      </c>
      <c r="B853" s="61">
        <f ca="1">OFFSET(InputPriceData!B$15,CalculationsAndCharts!$A853+$A$11,0,1,1)</f>
        <v>41281</v>
      </c>
      <c r="C853" s="3">
        <f ca="1">OFFSET(InputPriceData!G$15,CalculationsAndCharts!$A853+$A$11,IF($C$7,8,0),1,1)</f>
        <v>110002500</v>
      </c>
      <c r="D853" s="4">
        <f ca="1">OFFSET(InputPriceData!C$15,CalculationsAndCharts!$A853+$A$11,IF($C$7,8,0),1,1)</f>
        <v>136.68</v>
      </c>
      <c r="E853" s="4">
        <f ca="1">OFFSET(InputPriceData!D$15,CalculationsAndCharts!$A853+$A$11,IF($C$7,8,0),1,1)</f>
        <v>136.93</v>
      </c>
      <c r="F853" s="4">
        <f ca="1">OFFSET(InputPriceData!E$15,CalculationsAndCharts!$A853+$A$11,IF($C$7,8,0),1,1)</f>
        <v>136.29</v>
      </c>
      <c r="G853" s="4">
        <f ca="1">OFFSET(InputPriceData!F$15,CalculationsAndCharts!$A853+$A$11,IF($C$7,8,0),1,1)</f>
        <v>136.80000000000001</v>
      </c>
      <c r="H853" s="342">
        <f t="shared" ca="1" si="98"/>
        <v>134.57215687101086</v>
      </c>
      <c r="I853" s="342">
        <f t="shared" ca="1" si="99"/>
        <v>133.92986490909098</v>
      </c>
      <c r="J853" s="340">
        <f t="shared" ca="1" si="100"/>
        <v>0.64229196191981164</v>
      </c>
      <c r="K853" s="170">
        <f t="shared" ca="1" si="96"/>
        <v>0.41253896434680076</v>
      </c>
      <c r="L853" s="341">
        <f t="shared" ca="1" si="97"/>
        <v>0.4667092978242795</v>
      </c>
      <c r="M853" s="341">
        <f t="shared" ca="1" si="101"/>
        <v>-0.4667092978242795</v>
      </c>
      <c r="N853" s="170"/>
      <c r="O853" s="340"/>
      <c r="P853" s="3">
        <f t="shared" ca="1" si="102"/>
        <v>110002500</v>
      </c>
      <c r="Q853" s="3" t="e">
        <f t="shared" ca="1" si="103"/>
        <v>#N/A</v>
      </c>
      <c r="S853" s="99"/>
      <c r="T853" s="350"/>
      <c r="U853" s="350"/>
      <c r="V853" s="349"/>
      <c r="W853" s="313"/>
      <c r="X853" s="302"/>
      <c r="Y853" s="211"/>
      <c r="Z853" s="320"/>
      <c r="AA853" s="246"/>
      <c r="AB853" s="125"/>
      <c r="AC853" s="125"/>
      <c r="AD853" s="125"/>
      <c r="AE853" s="125"/>
      <c r="AF853" s="125"/>
      <c r="AG853" s="125"/>
      <c r="AH853" s="125"/>
      <c r="AJ853" s="125"/>
      <c r="AK853" s="125"/>
      <c r="AM853" s="246"/>
      <c r="AO853" s="246"/>
      <c r="AP853" s="211"/>
      <c r="AQ853" s="211"/>
      <c r="AR853" s="199"/>
      <c r="AT853" s="225"/>
      <c r="AU853" s="225"/>
      <c r="AV853" s="225"/>
      <c r="AW853" s="99"/>
      <c r="AX853" s="199"/>
      <c r="AY853" s="199"/>
      <c r="AZ853" s="37"/>
      <c r="BA853" s="123"/>
      <c r="BB853" s="211"/>
      <c r="BC853" s="211"/>
      <c r="BD853" s="216"/>
      <c r="BE853" s="216"/>
      <c r="BF853" s="101"/>
      <c r="BG853" s="101"/>
      <c r="BH853" s="99"/>
    </row>
    <row r="854" spans="1:60" x14ac:dyDescent="0.25">
      <c r="A854">
        <v>822</v>
      </c>
      <c r="B854" s="61">
        <f ca="1">OFFSET(InputPriceData!B$15,CalculationsAndCharts!$A854+$A$11,0,1,1)</f>
        <v>41278</v>
      </c>
      <c r="C854" s="3">
        <f ca="1">OFFSET(InputPriceData!G$15,CalculationsAndCharts!$A854+$A$11,IF($C$7,8,0),1,1)</f>
        <v>116817700</v>
      </c>
      <c r="D854" s="4">
        <f ca="1">OFFSET(InputPriceData!C$15,CalculationsAndCharts!$A854+$A$11,IF($C$7,8,0),1,1)</f>
        <v>136.80000000000001</v>
      </c>
      <c r="E854" s="4">
        <f ca="1">OFFSET(InputPriceData!D$15,CalculationsAndCharts!$A854+$A$11,IF($C$7,8,0),1,1)</f>
        <v>137.4</v>
      </c>
      <c r="F854" s="4">
        <f ca="1">OFFSET(InputPriceData!E$15,CalculationsAndCharts!$A854+$A$11,IF($C$7,8,0),1,1)</f>
        <v>136.51</v>
      </c>
      <c r="G854" s="4">
        <f ca="1">OFFSET(InputPriceData!F$15,CalculationsAndCharts!$A854+$A$11,IF($C$7,8,0),1,1)</f>
        <v>137.16999999999999</v>
      </c>
      <c r="H854" s="342">
        <f t="shared" ca="1" si="98"/>
        <v>134.25389356686955</v>
      </c>
      <c r="I854" s="342">
        <f t="shared" ca="1" si="99"/>
        <v>133.66894353719016</v>
      </c>
      <c r="J854" s="340">
        <f t="shared" ca="1" si="100"/>
        <v>0.58495002967931897</v>
      </c>
      <c r="K854" s="170">
        <f t="shared" ca="1" si="96"/>
        <v>0.34216653722183615</v>
      </c>
      <c r="L854" s="341">
        <f t="shared" ca="1" si="97"/>
        <v>0.4582537978857108</v>
      </c>
      <c r="M854" s="341">
        <f t="shared" ca="1" si="101"/>
        <v>-0.4582537978857108</v>
      </c>
      <c r="N854" s="170"/>
      <c r="O854" s="340"/>
      <c r="P854" s="3">
        <f t="shared" ca="1" si="102"/>
        <v>116817700</v>
      </c>
      <c r="Q854" s="3" t="e">
        <f t="shared" ca="1" si="103"/>
        <v>#N/A</v>
      </c>
      <c r="S854" s="99"/>
      <c r="T854" s="350"/>
      <c r="U854" s="350"/>
      <c r="V854" s="349"/>
      <c r="W854" s="313"/>
      <c r="X854" s="302"/>
      <c r="Y854" s="211"/>
      <c r="Z854" s="320"/>
      <c r="AA854" s="246"/>
      <c r="AB854" s="125"/>
      <c r="AC854" s="125"/>
      <c r="AD854" s="125"/>
      <c r="AE854" s="125"/>
      <c r="AF854" s="125"/>
      <c r="AG854" s="125"/>
      <c r="AH854" s="125"/>
      <c r="AJ854" s="125"/>
      <c r="AK854" s="125"/>
      <c r="AM854" s="246"/>
      <c r="AO854" s="246"/>
      <c r="AP854" s="211"/>
      <c r="AQ854" s="211"/>
      <c r="AR854" s="199"/>
      <c r="AT854" s="225"/>
      <c r="AU854" s="225"/>
      <c r="AV854" s="225"/>
      <c r="AW854" s="99"/>
      <c r="AX854" s="199"/>
      <c r="AY854" s="199"/>
      <c r="AZ854" s="37"/>
      <c r="BA854" s="123"/>
      <c r="BB854" s="211"/>
      <c r="BC854" s="211"/>
      <c r="BD854" s="216"/>
      <c r="BE854" s="216"/>
      <c r="BF854" s="101"/>
      <c r="BG854" s="101"/>
      <c r="BH854" s="99"/>
    </row>
    <row r="855" spans="1:60" x14ac:dyDescent="0.25">
      <c r="A855">
        <v>823</v>
      </c>
      <c r="B855" s="61">
        <f ca="1">OFFSET(InputPriceData!B$15,CalculationsAndCharts!$A855+$A$11,0,1,1)</f>
        <v>41277</v>
      </c>
      <c r="C855" s="3">
        <f ca="1">OFFSET(InputPriceData!G$15,CalculationsAndCharts!$A855+$A$11,IF($C$7,8,0),1,1)</f>
        <v>144761800</v>
      </c>
      <c r="D855" s="4">
        <f ca="1">OFFSET(InputPriceData!C$15,CalculationsAndCharts!$A855+$A$11,IF($C$7,8,0),1,1)</f>
        <v>136.81</v>
      </c>
      <c r="E855" s="4">
        <f ca="1">OFFSET(InputPriceData!D$15,CalculationsAndCharts!$A855+$A$11,IF($C$7,8,0),1,1)</f>
        <v>137.16999999999999</v>
      </c>
      <c r="F855" s="4">
        <f ca="1">OFFSET(InputPriceData!E$15,CalculationsAndCharts!$A855+$A$11,IF($C$7,8,0),1,1)</f>
        <v>136.21</v>
      </c>
      <c r="G855" s="4">
        <f ca="1">OFFSET(InputPriceData!F$15,CalculationsAndCharts!$A855+$A$11,IF($C$7,8,0),1,1)</f>
        <v>136.57</v>
      </c>
      <c r="H855" s="342">
        <f t="shared" ca="1" si="98"/>
        <v>133.8373069335652</v>
      </c>
      <c r="I855" s="342">
        <f t="shared" ca="1" si="99"/>
        <v>133.35066567693474</v>
      </c>
      <c r="J855" s="340">
        <f t="shared" ca="1" si="100"/>
        <v>0.4866412566304027</v>
      </c>
      <c r="K855" s="170">
        <f t="shared" ca="1" si="96"/>
        <v>0.23681971265481747</v>
      </c>
      <c r="L855" s="341">
        <f t="shared" ca="1" si="97"/>
        <v>0.45170829261665474</v>
      </c>
      <c r="M855" s="341">
        <f t="shared" ca="1" si="101"/>
        <v>-0.45170829261665474</v>
      </c>
      <c r="N855" s="170"/>
      <c r="O855" s="340"/>
      <c r="P855" s="3" t="e">
        <f t="shared" ca="1" si="102"/>
        <v>#N/A</v>
      </c>
      <c r="Q855" s="3">
        <f t="shared" ca="1" si="103"/>
        <v>144761800</v>
      </c>
      <c r="S855" s="99"/>
      <c r="T855" s="350"/>
      <c r="U855" s="350"/>
      <c r="V855" s="349"/>
      <c r="W855" s="313"/>
      <c r="X855" s="302"/>
      <c r="Y855" s="211"/>
      <c r="Z855" s="320"/>
      <c r="AA855" s="246"/>
      <c r="AB855" s="125"/>
      <c r="AC855" s="125"/>
      <c r="AD855" s="125"/>
      <c r="AE855" s="125"/>
      <c r="AF855" s="125"/>
      <c r="AG855" s="125"/>
      <c r="AH855" s="125"/>
      <c r="AJ855" s="125"/>
      <c r="AK855" s="125"/>
      <c r="AM855" s="246"/>
      <c r="AO855" s="246"/>
      <c r="AP855" s="211"/>
      <c r="AQ855" s="211"/>
      <c r="AR855" s="199"/>
      <c r="AT855" s="225"/>
      <c r="AU855" s="225"/>
      <c r="AV855" s="225"/>
      <c r="AW855" s="99"/>
      <c r="AX855" s="199"/>
      <c r="AY855" s="199"/>
      <c r="AZ855" s="37"/>
      <c r="BA855" s="123"/>
      <c r="BB855" s="211"/>
      <c r="BC855" s="211"/>
      <c r="BD855" s="216"/>
      <c r="BE855" s="216"/>
      <c r="BF855" s="101"/>
      <c r="BG855" s="101"/>
      <c r="BH855" s="99"/>
    </row>
    <row r="856" spans="1:60" x14ac:dyDescent="0.25">
      <c r="A856">
        <v>824</v>
      </c>
      <c r="B856" s="61">
        <f ca="1">OFFSET(InputPriceData!B$15,CalculationsAndCharts!$A856+$A$11,0,1,1)</f>
        <v>41276</v>
      </c>
      <c r="C856" s="3">
        <f ca="1">OFFSET(InputPriceData!G$15,CalculationsAndCharts!$A856+$A$11,IF($C$7,8,0),1,1)</f>
        <v>192059000</v>
      </c>
      <c r="D856" s="4">
        <f ca="1">OFFSET(InputPriceData!C$15,CalculationsAndCharts!$A856+$A$11,IF($C$7,8,0),1,1)</f>
        <v>135.99</v>
      </c>
      <c r="E856" s="4">
        <f ca="1">OFFSET(InputPriceData!D$15,CalculationsAndCharts!$A856+$A$11,IF($C$7,8,0),1,1)</f>
        <v>136.96</v>
      </c>
      <c r="F856" s="4">
        <f ca="1">OFFSET(InputPriceData!E$15,CalculationsAndCharts!$A856+$A$11,IF($C$7,8,0),1,1)</f>
        <v>135.63</v>
      </c>
      <c r="G856" s="4">
        <f ca="1">OFFSET(InputPriceData!F$15,CalculationsAndCharts!$A856+$A$11,IF($C$7,8,0),1,1)</f>
        <v>136.88</v>
      </c>
      <c r="H856" s="342">
        <f t="shared" ca="1" si="98"/>
        <v>133.4469222097888</v>
      </c>
      <c r="I856" s="342">
        <f t="shared" ca="1" si="99"/>
        <v>133.05799892029245</v>
      </c>
      <c r="J856" s="340">
        <f t="shared" ca="1" si="100"/>
        <v>0.3889232894962944</v>
      </c>
      <c r="K856" s="170">
        <f t="shared" ca="1" si="96"/>
        <v>0.15126132511261842</v>
      </c>
      <c r="L856" s="341">
        <f t="shared" ca="1" si="97"/>
        <v>0.4482984042608234</v>
      </c>
      <c r="M856" s="341">
        <f t="shared" ca="1" si="101"/>
        <v>-0.4482984042608234</v>
      </c>
      <c r="N856" s="170"/>
      <c r="O856" s="340"/>
      <c r="P856" s="3">
        <f t="shared" ca="1" si="102"/>
        <v>192059000</v>
      </c>
      <c r="Q856" s="3" t="e">
        <f t="shared" ca="1" si="103"/>
        <v>#N/A</v>
      </c>
      <c r="S856" s="99"/>
      <c r="T856" s="350"/>
      <c r="U856" s="350"/>
      <c r="V856" s="349"/>
      <c r="W856" s="313"/>
      <c r="X856" s="302"/>
      <c r="Y856" s="211"/>
      <c r="Z856" s="320"/>
      <c r="AA856" s="246"/>
      <c r="AB856" s="125"/>
      <c r="AC856" s="125"/>
      <c r="AD856" s="125"/>
      <c r="AE856" s="125"/>
      <c r="AF856" s="125"/>
      <c r="AG856" s="125"/>
      <c r="AH856" s="125"/>
      <c r="AJ856" s="125"/>
      <c r="AK856" s="125"/>
      <c r="AM856" s="246"/>
      <c r="AO856" s="246"/>
      <c r="AP856" s="211"/>
      <c r="AQ856" s="211"/>
      <c r="AR856" s="199"/>
      <c r="AT856" s="225"/>
      <c r="AU856" s="225"/>
      <c r="AV856" s="225"/>
      <c r="AW856" s="99"/>
      <c r="AX856" s="199"/>
      <c r="AY856" s="199"/>
      <c r="AZ856" s="37"/>
      <c r="BA856" s="123"/>
      <c r="BB856" s="211"/>
      <c r="BC856" s="211"/>
      <c r="BD856" s="216"/>
      <c r="BE856" s="216"/>
      <c r="BF856" s="101"/>
      <c r="BG856" s="101"/>
      <c r="BH856" s="99"/>
    </row>
    <row r="857" spans="1:60" x14ac:dyDescent="0.25">
      <c r="A857">
        <v>825</v>
      </c>
      <c r="B857" s="61">
        <f ca="1">OFFSET(InputPriceData!B$15,CalculationsAndCharts!$A857+$A$11,0,1,1)</f>
        <v>41274</v>
      </c>
      <c r="C857" s="3">
        <f ca="1">OFFSET(InputPriceData!G$15,CalculationsAndCharts!$A857+$A$11,IF($C$7,8,0),1,1)</f>
        <v>243935200</v>
      </c>
      <c r="D857" s="4">
        <f ca="1">OFFSET(InputPriceData!C$15,CalculationsAndCharts!$A857+$A$11,IF($C$7,8,0),1,1)</f>
        <v>130.88</v>
      </c>
      <c r="E857" s="4">
        <f ca="1">OFFSET(InputPriceData!D$15,CalculationsAndCharts!$A857+$A$11,IF($C$7,8,0),1,1)</f>
        <v>133.6</v>
      </c>
      <c r="F857" s="4">
        <f ca="1">OFFSET(InputPriceData!E$15,CalculationsAndCharts!$A857+$A$11,IF($C$7,8,0),1,1)</f>
        <v>130.77000000000001</v>
      </c>
      <c r="G857" s="4">
        <f ca="1">OFFSET(InputPriceData!F$15,CalculationsAndCharts!$A857+$A$11,IF($C$7,8,0),1,1)</f>
        <v>133.46</v>
      </c>
      <c r="H857" s="342">
        <f t="shared" ca="1" si="98"/>
        <v>132.95648252547292</v>
      </c>
      <c r="I857" s="342">
        <f t="shared" ca="1" si="99"/>
        <v>132.71054427668267</v>
      </c>
      <c r="J857" s="340">
        <f t="shared" ca="1" si="100"/>
        <v>0.24593824879018061</v>
      </c>
      <c r="K857" s="170">
        <f t="shared" ca="1" si="96"/>
        <v>6.0485622217980775E-2</v>
      </c>
      <c r="L857" s="341">
        <f t="shared" ca="1" si="97"/>
        <v>0.4464871221712719</v>
      </c>
      <c r="M857" s="341">
        <f t="shared" ca="1" si="101"/>
        <v>-0.4464871221712719</v>
      </c>
      <c r="N857" s="170"/>
      <c r="O857" s="340"/>
      <c r="P857" s="3">
        <f t="shared" ca="1" si="102"/>
        <v>243935200</v>
      </c>
      <c r="Q857" s="3" t="e">
        <f t="shared" ca="1" si="103"/>
        <v>#N/A</v>
      </c>
      <c r="S857" s="99"/>
      <c r="T857" s="350"/>
      <c r="U857" s="350"/>
      <c r="V857" s="349"/>
      <c r="W857" s="313"/>
      <c r="X857" s="302"/>
      <c r="Y857" s="211"/>
      <c r="Z857" s="320"/>
      <c r="AA857" s="246"/>
      <c r="AB857" s="125"/>
      <c r="AC857" s="125"/>
      <c r="AD857" s="125"/>
      <c r="AE857" s="125"/>
      <c r="AF857" s="125"/>
      <c r="AG857" s="125"/>
      <c r="AH857" s="125"/>
      <c r="AJ857" s="125"/>
      <c r="AK857" s="125"/>
      <c r="AM857" s="246"/>
      <c r="AO857" s="246"/>
      <c r="AP857" s="211"/>
      <c r="AQ857" s="211"/>
      <c r="AR857" s="199"/>
      <c r="AT857" s="225"/>
      <c r="AU857" s="225"/>
      <c r="AV857" s="225"/>
      <c r="AW857" s="99"/>
      <c r="AX857" s="199"/>
      <c r="AY857" s="199"/>
      <c r="AZ857" s="37"/>
      <c r="BA857" s="123"/>
      <c r="BB857" s="211"/>
      <c r="BC857" s="211"/>
      <c r="BD857" s="216"/>
      <c r="BE857" s="216"/>
      <c r="BF857" s="101"/>
      <c r="BG857" s="101"/>
      <c r="BH857" s="99"/>
    </row>
    <row r="858" spans="1:60" x14ac:dyDescent="0.25">
      <c r="A858">
        <v>826</v>
      </c>
      <c r="B858" s="61">
        <f ca="1">OFFSET(InputPriceData!B$15,CalculationsAndCharts!$A858+$A$11,0,1,1)</f>
        <v>41271</v>
      </c>
      <c r="C858" s="3">
        <f ca="1">OFFSET(InputPriceData!G$15,CalculationsAndCharts!$A858+$A$11,IF($C$7,8,0),1,1)</f>
        <v>148806700</v>
      </c>
      <c r="D858" s="4">
        <f ca="1">OFFSET(InputPriceData!C$15,CalculationsAndCharts!$A858+$A$11,IF($C$7,8,0),1,1)</f>
        <v>131.80000000000001</v>
      </c>
      <c r="E858" s="4">
        <f ca="1">OFFSET(InputPriceData!D$15,CalculationsAndCharts!$A858+$A$11,IF($C$7,8,0),1,1)</f>
        <v>132.53</v>
      </c>
      <c r="F858" s="4">
        <f ca="1">OFFSET(InputPriceData!E$15,CalculationsAndCharts!$A858+$A$11,IF($C$7,8,0),1,1)</f>
        <v>131.08000000000001</v>
      </c>
      <c r="G858" s="4">
        <f ca="1">OFFSET(InputPriceData!F$15,CalculationsAndCharts!$A858+$A$11,IF($C$7,8,0),1,1)</f>
        <v>131.22999999999999</v>
      </c>
      <c r="H858" s="342">
        <f t="shared" ca="1" si="98"/>
        <v>132.88455145768333</v>
      </c>
      <c r="I858" s="342">
        <f t="shared" ca="1" si="99"/>
        <v>132.64241193819927</v>
      </c>
      <c r="J858" s="340">
        <f t="shared" ca="1" si="100"/>
        <v>0.24213951948398466</v>
      </c>
      <c r="K858" s="170">
        <f t="shared" ca="1" si="96"/>
        <v>5.8631546895934986E-2</v>
      </c>
      <c r="L858" s="341">
        <f t="shared" ca="1" si="97"/>
        <v>0.44615087973852785</v>
      </c>
      <c r="M858" s="341">
        <f t="shared" ca="1" si="101"/>
        <v>-0.44615087973852785</v>
      </c>
      <c r="N858" s="170"/>
      <c r="O858" s="340"/>
      <c r="P858" s="3" t="e">
        <f t="shared" ca="1" si="102"/>
        <v>#N/A</v>
      </c>
      <c r="Q858" s="3">
        <f t="shared" ca="1" si="103"/>
        <v>148806700</v>
      </c>
      <c r="S858" s="99"/>
      <c r="T858" s="350"/>
      <c r="U858" s="350"/>
      <c r="V858" s="349"/>
      <c r="W858" s="313"/>
      <c r="X858" s="302"/>
      <c r="Y858" s="211"/>
      <c r="Z858" s="320"/>
      <c r="AA858" s="246"/>
      <c r="AB858" s="125"/>
      <c r="AC858" s="125"/>
      <c r="AD858" s="125"/>
      <c r="AE858" s="125"/>
      <c r="AF858" s="125"/>
      <c r="AG858" s="125"/>
      <c r="AH858" s="125"/>
      <c r="AJ858" s="125"/>
      <c r="AK858" s="125"/>
      <c r="AM858" s="246"/>
      <c r="AO858" s="246"/>
      <c r="AP858" s="211"/>
      <c r="AQ858" s="211"/>
      <c r="AR858" s="199"/>
      <c r="AT858" s="225"/>
      <c r="AU858" s="225"/>
      <c r="AV858" s="225"/>
      <c r="AW858" s="99"/>
      <c r="AX858" s="199"/>
      <c r="AY858" s="199"/>
      <c r="AZ858" s="37"/>
      <c r="BA858" s="123"/>
      <c r="BB858" s="211"/>
      <c r="BC858" s="211"/>
      <c r="BD858" s="216"/>
      <c r="BE858" s="216"/>
      <c r="BF858" s="101"/>
      <c r="BG858" s="101"/>
      <c r="BH858" s="99"/>
    </row>
    <row r="859" spans="1:60" x14ac:dyDescent="0.25">
      <c r="A859">
        <v>827</v>
      </c>
      <c r="B859" s="61">
        <f ca="1">OFFSET(InputPriceData!B$15,CalculationsAndCharts!$A859+$A$11,0,1,1)</f>
        <v>41270</v>
      </c>
      <c r="C859" s="3">
        <f ca="1">OFFSET(InputPriceData!G$15,CalculationsAndCharts!$A859+$A$11,IF($C$7,8,0),1,1)</f>
        <v>167920600</v>
      </c>
      <c r="D859" s="4">
        <f ca="1">OFFSET(InputPriceData!C$15,CalculationsAndCharts!$A859+$A$11,IF($C$7,8,0),1,1)</f>
        <v>132.88</v>
      </c>
      <c r="E859" s="4">
        <f ca="1">OFFSET(InputPriceData!D$15,CalculationsAndCharts!$A859+$A$11,IF($C$7,8,0),1,1)</f>
        <v>133.15</v>
      </c>
      <c r="F859" s="4">
        <f ca="1">OFFSET(InputPriceData!E$15,CalculationsAndCharts!$A859+$A$11,IF($C$7,8,0),1,1)</f>
        <v>131.13</v>
      </c>
      <c r="G859" s="4">
        <f ca="1">OFFSET(InputPriceData!F$15,CalculationsAndCharts!$A859+$A$11,IF($C$7,8,0),1,1)</f>
        <v>132.66</v>
      </c>
      <c r="H859" s="342">
        <f t="shared" ca="1" si="98"/>
        <v>133.1209159516381</v>
      </c>
      <c r="I859" s="342">
        <f t="shared" ca="1" si="99"/>
        <v>132.77081302349012</v>
      </c>
      <c r="J859" s="340">
        <f t="shared" ca="1" si="100"/>
        <v>0.35010292814789723</v>
      </c>
      <c r="K859" s="170">
        <f t="shared" ca="1" si="96"/>
        <v>0.1225720602977317</v>
      </c>
      <c r="L859" s="341">
        <f t="shared" ca="1" si="97"/>
        <v>0.44554792510075025</v>
      </c>
      <c r="M859" s="341">
        <f t="shared" ca="1" si="101"/>
        <v>-0.44554792510075025</v>
      </c>
      <c r="N859" s="170"/>
      <c r="O859" s="340"/>
      <c r="P859" s="3" t="e">
        <f t="shared" ca="1" si="102"/>
        <v>#N/A</v>
      </c>
      <c r="Q859" s="3">
        <f t="shared" ca="1" si="103"/>
        <v>167920600</v>
      </c>
      <c r="S859" s="99"/>
      <c r="T859" s="350"/>
      <c r="U859" s="350"/>
      <c r="V859" s="349"/>
      <c r="W859" s="313"/>
      <c r="X859" s="302"/>
      <c r="Y859" s="211"/>
      <c r="Z859" s="320"/>
      <c r="AA859" s="246"/>
      <c r="AB859" s="125"/>
      <c r="AC859" s="125"/>
      <c r="AD859" s="125"/>
      <c r="AE859" s="125"/>
      <c r="AF859" s="125"/>
      <c r="AG859" s="125"/>
      <c r="AH859" s="125"/>
      <c r="AJ859" s="125"/>
      <c r="AK859" s="125"/>
      <c r="AM859" s="246"/>
      <c r="AO859" s="246"/>
      <c r="AP859" s="211"/>
      <c r="AQ859" s="211"/>
      <c r="AR859" s="199"/>
      <c r="AT859" s="225"/>
      <c r="AU859" s="225"/>
      <c r="AV859" s="225"/>
      <c r="AW859" s="99"/>
      <c r="AX859" s="199"/>
      <c r="AY859" s="199"/>
      <c r="AZ859" s="37"/>
      <c r="BA859" s="123"/>
      <c r="BB859" s="211"/>
      <c r="BC859" s="211"/>
      <c r="BD859" s="216"/>
      <c r="BE859" s="216"/>
      <c r="BF859" s="101"/>
      <c r="BG859" s="101"/>
      <c r="BH859" s="99"/>
    </row>
    <row r="860" spans="1:60" x14ac:dyDescent="0.25">
      <c r="A860">
        <v>828</v>
      </c>
      <c r="B860" s="61">
        <f ca="1">OFFSET(InputPriceData!B$15,CalculationsAndCharts!$A860+$A$11,0,1,1)</f>
        <v>41269</v>
      </c>
      <c r="C860" s="3">
        <f ca="1">OFFSET(InputPriceData!G$15,CalculationsAndCharts!$A860+$A$11,IF($C$7,8,0),1,1)</f>
        <v>106947700</v>
      </c>
      <c r="D860" s="4">
        <f ca="1">OFFSET(InputPriceData!C$15,CalculationsAndCharts!$A860+$A$11,IF($C$7,8,0),1,1)</f>
        <v>133.66999999999999</v>
      </c>
      <c r="E860" s="4">
        <f ca="1">OFFSET(InputPriceData!D$15,CalculationsAndCharts!$A860+$A$11,IF($C$7,8,0),1,1)</f>
        <v>133.74</v>
      </c>
      <c r="F860" s="4">
        <f ca="1">OFFSET(InputPriceData!E$15,CalculationsAndCharts!$A860+$A$11,IF($C$7,8,0),1,1)</f>
        <v>132.47</v>
      </c>
      <c r="G860" s="4">
        <f ca="1">OFFSET(InputPriceData!F$15,CalculationsAndCharts!$A860+$A$11,IF($C$7,8,0),1,1)</f>
        <v>132.84</v>
      </c>
      <c r="H860" s="342">
        <f t="shared" ca="1" si="98"/>
        <v>133.1867610875864</v>
      </c>
      <c r="I860" s="342">
        <f t="shared" ca="1" si="99"/>
        <v>132.78088693471651</v>
      </c>
      <c r="J860" s="340">
        <f t="shared" ca="1" si="100"/>
        <v>0.40587415286981443</v>
      </c>
      <c r="K860" s="170">
        <f t="shared" ca="1" si="96"/>
        <v>0.16473382796778949</v>
      </c>
      <c r="L860" s="341">
        <f t="shared" ca="1" si="97"/>
        <v>0.44371609165535092</v>
      </c>
      <c r="M860" s="341">
        <f t="shared" ca="1" si="101"/>
        <v>-0.44371609165535092</v>
      </c>
      <c r="N860" s="170"/>
      <c r="O860" s="340"/>
      <c r="P860" s="3" t="e">
        <f t="shared" ca="1" si="102"/>
        <v>#N/A</v>
      </c>
      <c r="Q860" s="3">
        <f t="shared" ca="1" si="103"/>
        <v>106947700</v>
      </c>
      <c r="S860" s="99"/>
      <c r="T860" s="350"/>
      <c r="U860" s="350"/>
      <c r="V860" s="349"/>
      <c r="W860" s="313"/>
      <c r="X860" s="302"/>
      <c r="Y860" s="211"/>
      <c r="Z860" s="320"/>
      <c r="AA860" s="246"/>
      <c r="AB860" s="125"/>
      <c r="AC860" s="125"/>
      <c r="AD860" s="125"/>
      <c r="AE860" s="125"/>
      <c r="AF860" s="125"/>
      <c r="AG860" s="125"/>
      <c r="AH860" s="125"/>
      <c r="AJ860" s="125"/>
      <c r="AK860" s="125"/>
      <c r="AM860" s="246"/>
      <c r="AO860" s="246"/>
      <c r="AP860" s="211"/>
      <c r="AQ860" s="211"/>
      <c r="AR860" s="199"/>
      <c r="AT860" s="225"/>
      <c r="AU860" s="225"/>
      <c r="AV860" s="225"/>
      <c r="AW860" s="99"/>
      <c r="AX860" s="199"/>
      <c r="AY860" s="199"/>
      <c r="AZ860" s="37"/>
      <c r="BA860" s="123"/>
      <c r="BB860" s="211"/>
      <c r="BC860" s="211"/>
      <c r="BD860" s="216"/>
      <c r="BE860" s="216"/>
      <c r="BF860" s="101"/>
      <c r="BG860" s="101"/>
      <c r="BH860" s="99"/>
    </row>
    <row r="861" spans="1:60" x14ac:dyDescent="0.25">
      <c r="A861">
        <v>829</v>
      </c>
      <c r="B861" s="61">
        <f ca="1">OFFSET(InputPriceData!B$15,CalculationsAndCharts!$A861+$A$11,0,1,1)</f>
        <v>41267</v>
      </c>
      <c r="C861" s="3">
        <f ca="1">OFFSET(InputPriceData!G$15,CalculationsAndCharts!$A861+$A$11,IF($C$7,8,0),1,1)</f>
        <v>53874600</v>
      </c>
      <c r="D861" s="4">
        <f ca="1">OFFSET(InputPriceData!C$15,CalculationsAndCharts!$A861+$A$11,IF($C$7,8,0),1,1)</f>
        <v>133.52000000000001</v>
      </c>
      <c r="E861" s="4">
        <f ca="1">OFFSET(InputPriceData!D$15,CalculationsAndCharts!$A861+$A$11,IF($C$7,8,0),1,1)</f>
        <v>133.6</v>
      </c>
      <c r="F861" s="4">
        <f ca="1">OFFSET(InputPriceData!E$15,CalculationsAndCharts!$A861+$A$11,IF($C$7,8,0),1,1)</f>
        <v>133.25</v>
      </c>
      <c r="G861" s="4">
        <f ca="1">OFFSET(InputPriceData!F$15,CalculationsAndCharts!$A861+$A$11,IF($C$7,8,0),1,1)</f>
        <v>133.4</v>
      </c>
      <c r="H861" s="342">
        <f t="shared" ca="1" si="98"/>
        <v>133.23629838581303</v>
      </c>
      <c r="I861" s="342">
        <f t="shared" ca="1" si="99"/>
        <v>132.77551301969075</v>
      </c>
      <c r="J861" s="340">
        <f t="shared" ca="1" si="100"/>
        <v>0.46078536612220666</v>
      </c>
      <c r="K861" s="170">
        <f t="shared" ca="1" si="96"/>
        <v>0.21232315363237603</v>
      </c>
      <c r="L861" s="341">
        <f t="shared" ca="1" si="97"/>
        <v>0.44186861962305618</v>
      </c>
      <c r="M861" s="341">
        <f t="shared" ca="1" si="101"/>
        <v>-0.44186861962305618</v>
      </c>
      <c r="N861" s="170"/>
      <c r="O861" s="340"/>
      <c r="P861" s="3" t="e">
        <f t="shared" ca="1" si="102"/>
        <v>#N/A</v>
      </c>
      <c r="Q861" s="3">
        <f t="shared" ca="1" si="103"/>
        <v>53874600</v>
      </c>
      <c r="S861" s="99"/>
      <c r="T861" s="350"/>
      <c r="U861" s="350"/>
      <c r="V861" s="349"/>
      <c r="W861" s="313"/>
      <c r="X861" s="302"/>
      <c r="Y861" s="211"/>
      <c r="Z861" s="320"/>
      <c r="AA861" s="246"/>
      <c r="AB861" s="125"/>
      <c r="AC861" s="125"/>
      <c r="AD861" s="125"/>
      <c r="AE861" s="125"/>
      <c r="AF861" s="125"/>
      <c r="AG861" s="125"/>
      <c r="AH861" s="125"/>
      <c r="AJ861" s="125"/>
      <c r="AK861" s="125"/>
      <c r="AM861" s="246"/>
      <c r="AO861" s="246"/>
      <c r="AP861" s="211"/>
      <c r="AQ861" s="211"/>
      <c r="AR861" s="199"/>
      <c r="AT861" s="225"/>
      <c r="AU861" s="225"/>
      <c r="AV861" s="225"/>
      <c r="AW861" s="99"/>
      <c r="AX861" s="199"/>
      <c r="AY861" s="199"/>
      <c r="AZ861" s="37"/>
      <c r="BA861" s="123"/>
      <c r="BB861" s="211"/>
      <c r="BC861" s="211"/>
      <c r="BD861" s="216"/>
      <c r="BE861" s="216"/>
      <c r="BF861" s="101"/>
      <c r="BG861" s="101"/>
      <c r="BH861" s="99"/>
    </row>
    <row r="862" spans="1:60" x14ac:dyDescent="0.25">
      <c r="A862">
        <v>830</v>
      </c>
      <c r="B862" s="61">
        <f ca="1">OFFSET(InputPriceData!B$15,CalculationsAndCharts!$A862+$A$11,0,1,1)</f>
        <v>41264</v>
      </c>
      <c r="C862" s="3">
        <f ca="1">OFFSET(InputPriceData!G$15,CalculationsAndCharts!$A862+$A$11,IF($C$7,8,0),1,1)</f>
        <v>245883800</v>
      </c>
      <c r="D862" s="4">
        <f ca="1">OFFSET(InputPriceData!C$15,CalculationsAndCharts!$A862+$A$11,IF($C$7,8,0),1,1)</f>
        <v>133.22999999999999</v>
      </c>
      <c r="E862" s="4">
        <f ca="1">OFFSET(InputPriceData!D$15,CalculationsAndCharts!$A862+$A$11,IF($C$7,8,0),1,1)</f>
        <v>135.03</v>
      </c>
      <c r="F862" s="4">
        <f ca="1">OFFSET(InputPriceData!E$15,CalculationsAndCharts!$A862+$A$11,IF($C$7,8,0),1,1)</f>
        <v>133.02000000000001</v>
      </c>
      <c r="G862" s="4">
        <f ca="1">OFFSET(InputPriceData!F$15,CalculationsAndCharts!$A862+$A$11,IF($C$7,8,0),1,1)</f>
        <v>133.82</v>
      </c>
      <c r="H862" s="342">
        <f t="shared" ca="1" si="98"/>
        <v>133.21291244092916</v>
      </c>
      <c r="I862" s="342">
        <f t="shared" ca="1" si="99"/>
        <v>132.71874147602628</v>
      </c>
      <c r="J862" s="340">
        <f t="shared" ca="1" si="100"/>
        <v>0.4941709649028227</v>
      </c>
      <c r="K862" s="170">
        <f t="shared" ca="1" si="96"/>
        <v>0.24420494255298683</v>
      </c>
      <c r="L862" s="341">
        <f t="shared" ca="1" si="97"/>
        <v>0.44012658800398952</v>
      </c>
      <c r="M862" s="341">
        <f t="shared" ca="1" si="101"/>
        <v>-0.44012658800398952</v>
      </c>
      <c r="N862" s="170"/>
      <c r="O862" s="340"/>
      <c r="P862" s="3">
        <f t="shared" ca="1" si="102"/>
        <v>245883800</v>
      </c>
      <c r="Q862" s="3" t="e">
        <f t="shared" ca="1" si="103"/>
        <v>#N/A</v>
      </c>
      <c r="S862" s="99"/>
      <c r="T862" s="350"/>
      <c r="U862" s="350"/>
      <c r="V862" s="349"/>
      <c r="W862" s="313"/>
      <c r="X862" s="302"/>
      <c r="Y862" s="211"/>
      <c r="Z862" s="320"/>
      <c r="AA862" s="246"/>
      <c r="AB862" s="125"/>
      <c r="AC862" s="125"/>
      <c r="AD862" s="125"/>
      <c r="AE862" s="125"/>
      <c r="AF862" s="125"/>
      <c r="AG862" s="125"/>
      <c r="AH862" s="125"/>
      <c r="AJ862" s="125"/>
      <c r="AK862" s="125"/>
      <c r="AM862" s="246"/>
      <c r="AO862" s="246"/>
      <c r="AP862" s="211"/>
      <c r="AQ862" s="211"/>
      <c r="AR862" s="199"/>
      <c r="AT862" s="225"/>
      <c r="AU862" s="225"/>
      <c r="AV862" s="225"/>
      <c r="AW862" s="99"/>
      <c r="AX862" s="199"/>
      <c r="AY862" s="199"/>
      <c r="AZ862" s="37"/>
      <c r="BA862" s="123"/>
      <c r="BB862" s="211"/>
      <c r="BC862" s="211"/>
      <c r="BD862" s="216"/>
      <c r="BE862" s="216"/>
      <c r="BF862" s="101"/>
      <c r="BG862" s="101"/>
      <c r="BH862" s="99"/>
    </row>
    <row r="863" spans="1:60" x14ac:dyDescent="0.25">
      <c r="A863">
        <v>831</v>
      </c>
      <c r="B863" s="61">
        <f ca="1">OFFSET(InputPriceData!B$15,CalculationsAndCharts!$A863+$A$11,0,1,1)</f>
        <v>41263</v>
      </c>
      <c r="C863" s="3">
        <f ca="1">OFFSET(InputPriceData!G$15,CalculationsAndCharts!$A863+$A$11,IF($C$7,8,0),1,1)</f>
        <v>168487000</v>
      </c>
      <c r="D863" s="4">
        <f ca="1">OFFSET(InputPriceData!C$15,CalculationsAndCharts!$A863+$A$11,IF($C$7,8,0),1,1)</f>
        <v>134.35</v>
      </c>
      <c r="E863" s="4">
        <f ca="1">OFFSET(InputPriceData!D$15,CalculationsAndCharts!$A863+$A$11,IF($C$7,8,0),1,1)</f>
        <v>135.06</v>
      </c>
      <c r="F863" s="4">
        <f ca="1">OFFSET(InputPriceData!E$15,CalculationsAndCharts!$A863+$A$11,IF($C$7,8,0),1,1)</f>
        <v>133.97999999999999</v>
      </c>
      <c r="G863" s="4">
        <f ca="1">OFFSET(InputPriceData!F$15,CalculationsAndCharts!$A863+$A$11,IF($C$7,8,0),1,1)</f>
        <v>135.04</v>
      </c>
      <c r="H863" s="342">
        <f t="shared" ca="1" si="98"/>
        <v>133.12618564677618</v>
      </c>
      <c r="I863" s="342">
        <f t="shared" ca="1" si="99"/>
        <v>132.61862706475594</v>
      </c>
      <c r="J863" s="340">
        <f t="shared" ca="1" si="100"/>
        <v>0.50755858202017845</v>
      </c>
      <c r="K863" s="170">
        <f t="shared" ca="1" si="96"/>
        <v>0.2576157141823342</v>
      </c>
      <c r="L863" s="341">
        <f t="shared" ca="1" si="97"/>
        <v>0.43952984039702209</v>
      </c>
      <c r="M863" s="341">
        <f t="shared" ca="1" si="101"/>
        <v>-0.43952984039702209</v>
      </c>
      <c r="N863" s="170"/>
      <c r="O863" s="340"/>
      <c r="P863" s="3">
        <f t="shared" ca="1" si="102"/>
        <v>168487000</v>
      </c>
      <c r="Q863" s="3" t="e">
        <f t="shared" ca="1" si="103"/>
        <v>#N/A</v>
      </c>
      <c r="S863" s="99"/>
      <c r="T863" s="350"/>
      <c r="U863" s="350"/>
      <c r="V863" s="349"/>
      <c r="W863" s="313"/>
      <c r="X863" s="302"/>
      <c r="Y863" s="211"/>
      <c r="Z863" s="320"/>
      <c r="AA863" s="246"/>
      <c r="AB863" s="125"/>
      <c r="AC863" s="125"/>
      <c r="AD863" s="125"/>
      <c r="AE863" s="125"/>
      <c r="AF863" s="125"/>
      <c r="AG863" s="125"/>
      <c r="AH863" s="125"/>
      <c r="AJ863" s="125"/>
      <c r="AK863" s="125"/>
      <c r="AM863" s="246"/>
      <c r="AO863" s="246"/>
      <c r="AP863" s="211"/>
      <c r="AQ863" s="211"/>
      <c r="AR863" s="199"/>
      <c r="AT863" s="225"/>
      <c r="AU863" s="225"/>
      <c r="AV863" s="225"/>
      <c r="AW863" s="99"/>
      <c r="AX863" s="199"/>
      <c r="AY863" s="199"/>
      <c r="AZ863" s="37"/>
      <c r="BA863" s="123"/>
      <c r="BB863" s="211"/>
      <c r="BC863" s="211"/>
      <c r="BD863" s="216"/>
      <c r="BE863" s="216"/>
      <c r="BF863" s="101"/>
      <c r="BG863" s="101"/>
      <c r="BH863" s="99"/>
    </row>
    <row r="864" spans="1:60" x14ac:dyDescent="0.25">
      <c r="A864">
        <v>832</v>
      </c>
      <c r="B864" s="61">
        <f ca="1">OFFSET(InputPriceData!B$15,CalculationsAndCharts!$A864+$A$11,0,1,1)</f>
        <v>41262</v>
      </c>
      <c r="C864" s="3">
        <f ca="1">OFFSET(InputPriceData!G$15,CalculationsAndCharts!$A864+$A$11,IF($C$7,8,0),1,1)</f>
        <v>150895400</v>
      </c>
      <c r="D864" s="4">
        <f ca="1">OFFSET(InputPriceData!C$15,CalculationsAndCharts!$A864+$A$11,IF($C$7,8,0),1,1)</f>
        <v>135.41999999999999</v>
      </c>
      <c r="E864" s="4">
        <f ca="1">OFFSET(InputPriceData!D$15,CalculationsAndCharts!$A864+$A$11,IF($C$7,8,0),1,1)</f>
        <v>135.47</v>
      </c>
      <c r="F864" s="4">
        <f ca="1">OFFSET(InputPriceData!E$15,CalculationsAndCharts!$A864+$A$11,IF($C$7,8,0),1,1)</f>
        <v>134.22</v>
      </c>
      <c r="G864" s="4">
        <f ca="1">OFFSET(InputPriceData!F$15,CalculationsAndCharts!$A864+$A$11,IF($C$7,8,0),1,1)</f>
        <v>134.27000000000001</v>
      </c>
      <c r="H864" s="342">
        <f t="shared" ca="1" si="98"/>
        <v>132.85278359631562</v>
      </c>
      <c r="I864" s="342">
        <f t="shared" ca="1" si="99"/>
        <v>132.39850225246101</v>
      </c>
      <c r="J864" s="340">
        <f t="shared" ca="1" si="100"/>
        <v>0.45428134385454177</v>
      </c>
      <c r="K864" s="170">
        <f t="shared" ca="1" si="96"/>
        <v>0.20637153937428843</v>
      </c>
      <c r="L864" s="341">
        <f t="shared" ca="1" si="97"/>
        <v>0.44028390018710556</v>
      </c>
      <c r="M864" s="341">
        <f t="shared" ca="1" si="101"/>
        <v>-0.44028390018710556</v>
      </c>
      <c r="N864" s="170"/>
      <c r="O864" s="340"/>
      <c r="P864" s="3" t="e">
        <f t="shared" ca="1" si="102"/>
        <v>#N/A</v>
      </c>
      <c r="Q864" s="3">
        <f t="shared" ca="1" si="103"/>
        <v>150895400</v>
      </c>
      <c r="S864" s="99"/>
      <c r="T864" s="350"/>
      <c r="U864" s="350"/>
      <c r="V864" s="349"/>
      <c r="W864" s="313"/>
      <c r="X864" s="302"/>
      <c r="Y864" s="211"/>
      <c r="Z864" s="320"/>
      <c r="AA864" s="246"/>
      <c r="AB864" s="125"/>
      <c r="AC864" s="125"/>
      <c r="AD864" s="125"/>
      <c r="AE864" s="125"/>
      <c r="AF864" s="125"/>
      <c r="AG864" s="125"/>
      <c r="AH864" s="125"/>
      <c r="AJ864" s="125"/>
      <c r="AK864" s="125"/>
      <c r="AM864" s="246"/>
      <c r="AO864" s="246"/>
      <c r="AP864" s="211"/>
      <c r="AQ864" s="211"/>
      <c r="AR864" s="199"/>
      <c r="AT864" s="225"/>
      <c r="AU864" s="225"/>
      <c r="AV864" s="225"/>
      <c r="AW864" s="99"/>
      <c r="AX864" s="199"/>
      <c r="AY864" s="199"/>
      <c r="AZ864" s="37"/>
      <c r="BA864" s="123"/>
      <c r="BB864" s="211"/>
      <c r="BC864" s="211"/>
      <c r="BD864" s="216"/>
      <c r="BE864" s="216"/>
      <c r="BF864" s="101"/>
      <c r="BG864" s="101"/>
      <c r="BH864" s="99"/>
    </row>
    <row r="865" spans="1:60" x14ac:dyDescent="0.25">
      <c r="A865">
        <v>833</v>
      </c>
      <c r="B865" s="61">
        <f ca="1">OFFSET(InputPriceData!B$15,CalculationsAndCharts!$A865+$A$11,0,1,1)</f>
        <v>41261</v>
      </c>
      <c r="C865" s="3">
        <f ca="1">OFFSET(InputPriceData!G$15,CalculationsAndCharts!$A865+$A$11,IF($C$7,8,0),1,1)</f>
        <v>177762800</v>
      </c>
      <c r="D865" s="4">
        <f ca="1">OFFSET(InputPriceData!C$15,CalculationsAndCharts!$A865+$A$11,IF($C$7,8,0),1,1)</f>
        <v>134</v>
      </c>
      <c r="E865" s="4">
        <f ca="1">OFFSET(InputPriceData!D$15,CalculationsAndCharts!$A865+$A$11,IF($C$7,8,0),1,1)</f>
        <v>135.38999999999999</v>
      </c>
      <c r="F865" s="4">
        <f ca="1">OFFSET(InputPriceData!E$15,CalculationsAndCharts!$A865+$A$11,IF($C$7,8,0),1,1)</f>
        <v>133.80000000000001</v>
      </c>
      <c r="G865" s="4">
        <f ca="1">OFFSET(InputPriceData!F$15,CalculationsAndCharts!$A865+$A$11,IF($C$7,8,0),1,1)</f>
        <v>135.27000000000001</v>
      </c>
      <c r="H865" s="342">
        <f t="shared" ca="1" si="98"/>
        <v>132.65032411007499</v>
      </c>
      <c r="I865" s="342">
        <f t="shared" ca="1" si="99"/>
        <v>132.22836609359382</v>
      </c>
      <c r="J865" s="340">
        <f t="shared" ca="1" si="100"/>
        <v>0.42195801648109066</v>
      </c>
      <c r="K865" s="170">
        <f t="shared" ref="K865:K928" ca="1" si="104">J865*J865</f>
        <v>0.17804856767265637</v>
      </c>
      <c r="L865" s="341">
        <f t="shared" ref="L865:L928" ca="1" si="105">SQRT(SUM(OFFSET(K865,0,0,$A$18,1))/$A$18)</f>
        <v>0.4425336750907129</v>
      </c>
      <c r="M865" s="341">
        <f t="shared" ca="1" si="101"/>
        <v>-0.4425336750907129</v>
      </c>
      <c r="N865" s="170"/>
      <c r="O865" s="340"/>
      <c r="P865" s="3">
        <f t="shared" ca="1" si="102"/>
        <v>177762800</v>
      </c>
      <c r="Q865" s="3" t="e">
        <f t="shared" ca="1" si="103"/>
        <v>#N/A</v>
      </c>
      <c r="S865" s="99"/>
      <c r="T865" s="350"/>
      <c r="U865" s="350"/>
      <c r="V865" s="349"/>
      <c r="W865" s="313"/>
      <c r="X865" s="302"/>
      <c r="Y865" s="211"/>
      <c r="Z865" s="320"/>
      <c r="AA865" s="246"/>
      <c r="AB865" s="125"/>
      <c r="AC865" s="125"/>
      <c r="AD865" s="125"/>
      <c r="AE865" s="125"/>
      <c r="AF865" s="125"/>
      <c r="AG865" s="125"/>
      <c r="AH865" s="125"/>
      <c r="AJ865" s="125"/>
      <c r="AK865" s="125"/>
      <c r="AM865" s="246"/>
      <c r="AO865" s="246"/>
      <c r="AP865" s="211"/>
      <c r="AQ865" s="211"/>
      <c r="AR865" s="199"/>
      <c r="AT865" s="225"/>
      <c r="AU865" s="225"/>
      <c r="AV865" s="225"/>
      <c r="AW865" s="99"/>
      <c r="AX865" s="199"/>
      <c r="AY865" s="199"/>
      <c r="AZ865" s="37"/>
      <c r="BA865" s="123"/>
      <c r="BB865" s="211"/>
      <c r="BC865" s="211"/>
      <c r="BD865" s="216"/>
      <c r="BE865" s="216"/>
      <c r="BF865" s="101"/>
      <c r="BG865" s="101"/>
      <c r="BH865" s="99"/>
    </row>
    <row r="866" spans="1:60" x14ac:dyDescent="0.25">
      <c r="A866">
        <v>834</v>
      </c>
      <c r="B866" s="61">
        <f ca="1">OFFSET(InputPriceData!B$15,CalculationsAndCharts!$A866+$A$11,0,1,1)</f>
        <v>41260</v>
      </c>
      <c r="C866" s="3">
        <f ca="1">OFFSET(InputPriceData!G$15,CalculationsAndCharts!$A866+$A$11,IF($C$7,8,0),1,1)</f>
        <v>143238200</v>
      </c>
      <c r="D866" s="4">
        <f ca="1">OFFSET(InputPriceData!C$15,CalculationsAndCharts!$A866+$A$11,IF($C$7,8,0),1,1)</f>
        <v>132.58000000000001</v>
      </c>
      <c r="E866" s="4">
        <f ca="1">OFFSET(InputPriceData!D$15,CalculationsAndCharts!$A866+$A$11,IF($C$7,8,0),1,1)</f>
        <v>133.86000000000001</v>
      </c>
      <c r="F866" s="4">
        <f ca="1">OFFSET(InputPriceData!E$15,CalculationsAndCharts!$A866+$A$11,IF($C$7,8,0),1,1)</f>
        <v>132.54</v>
      </c>
      <c r="G866" s="4">
        <f ca="1">OFFSET(InputPriceData!F$15,CalculationsAndCharts!$A866+$A$11,IF($C$7,8,0),1,1)</f>
        <v>133.78</v>
      </c>
      <c r="H866" s="342">
        <f t="shared" ref="H866:H929" ca="1" si="106">IF($A866&gt;$A$8,0,IF($A866=$A$8,$G866,$C$16*$G866+$D$16*H867))</f>
        <v>132.27608469722855</v>
      </c>
      <c r="I866" s="342">
        <f t="shared" ref="I866:I929" ca="1" si="107">IF($A866&gt;$A$8,0,IF($A866=$A$8,$G866,$C$17*$G866+$D$17*I867))</f>
        <v>131.95185392028418</v>
      </c>
      <c r="J866" s="340">
        <f t="shared" ref="J866:J929" ca="1" si="108" xml:space="preserve"> ($C$16 - $C$17)*$G866 + ($C$17*$D$16 - $C$16*$D$17)*$G867 + ($D$16 + $D$17)*J867 - $D$16*$D$17*J868</f>
        <v>0.32423077694430585</v>
      </c>
      <c r="K866" s="170">
        <f t="shared" ca="1" si="104"/>
        <v>0.10512559671790822</v>
      </c>
      <c r="L866" s="341">
        <f t="shared" ca="1" si="105"/>
        <v>0.44506325856357437</v>
      </c>
      <c r="M866" s="341">
        <f t="shared" ref="M866:M929" ca="1" si="109">-L866</f>
        <v>-0.44506325856357437</v>
      </c>
      <c r="N866" s="170"/>
      <c r="O866" s="340"/>
      <c r="P866" s="3">
        <f t="shared" ref="P866:P929" ca="1" si="110">IF(G866&gt;=D866,C866,NA())</f>
        <v>143238200</v>
      </c>
      <c r="Q866" s="3" t="e">
        <f t="shared" ref="Q866:Q929" ca="1" si="111">IF(G866&lt;D866,C866,NA())</f>
        <v>#N/A</v>
      </c>
      <c r="S866" s="99"/>
      <c r="T866" s="350"/>
      <c r="U866" s="350"/>
      <c r="V866" s="349"/>
      <c r="W866" s="313"/>
      <c r="X866" s="302"/>
      <c r="Y866" s="211"/>
      <c r="Z866" s="320"/>
      <c r="AA866" s="246"/>
      <c r="AB866" s="125"/>
      <c r="AC866" s="125"/>
      <c r="AD866" s="125"/>
      <c r="AE866" s="125"/>
      <c r="AF866" s="125"/>
      <c r="AG866" s="125"/>
      <c r="AH866" s="125"/>
      <c r="AJ866" s="125"/>
      <c r="AK866" s="125"/>
      <c r="AM866" s="246"/>
      <c r="AO866" s="246"/>
      <c r="AP866" s="211"/>
      <c r="AQ866" s="211"/>
      <c r="AR866" s="199"/>
      <c r="AT866" s="225"/>
      <c r="AU866" s="225"/>
      <c r="AV866" s="225"/>
      <c r="AW866" s="99"/>
      <c r="AX866" s="199"/>
      <c r="AY866" s="199"/>
      <c r="AZ866" s="37"/>
      <c r="BA866" s="123"/>
      <c r="BB866" s="211"/>
      <c r="BC866" s="211"/>
      <c r="BD866" s="216"/>
      <c r="BE866" s="216"/>
      <c r="BF866" s="101"/>
      <c r="BG866" s="101"/>
      <c r="BH866" s="99"/>
    </row>
    <row r="867" spans="1:60" x14ac:dyDescent="0.25">
      <c r="A867">
        <v>835</v>
      </c>
      <c r="B867" s="61">
        <f ca="1">OFFSET(InputPriceData!B$15,CalculationsAndCharts!$A867+$A$11,0,1,1)</f>
        <v>41257</v>
      </c>
      <c r="C867" s="3">
        <f ca="1">OFFSET(InputPriceData!G$15,CalculationsAndCharts!$A867+$A$11,IF($C$7,8,0),1,1)</f>
        <v>137701700</v>
      </c>
      <c r="D867" s="4">
        <f ca="1">OFFSET(InputPriceData!C$15,CalculationsAndCharts!$A867+$A$11,IF($C$7,8,0),1,1)</f>
        <v>132.44</v>
      </c>
      <c r="E867" s="4">
        <f ca="1">OFFSET(InputPriceData!D$15,CalculationsAndCharts!$A867+$A$11,IF($C$7,8,0),1,1)</f>
        <v>132.68</v>
      </c>
      <c r="F867" s="4">
        <f ca="1">OFFSET(InputPriceData!E$15,CalculationsAndCharts!$A867+$A$11,IF($C$7,8,0),1,1)</f>
        <v>132.03</v>
      </c>
      <c r="G867" s="4">
        <f ca="1">OFFSET(InputPriceData!F$15,CalculationsAndCharts!$A867+$A$11,IF($C$7,8,0),1,1)</f>
        <v>132.22999999999999</v>
      </c>
      <c r="H867" s="342">
        <f t="shared" ca="1" si="106"/>
        <v>132.06123965397549</v>
      </c>
      <c r="I867" s="342">
        <f t="shared" ca="1" si="107"/>
        <v>131.7856588221282</v>
      </c>
      <c r="J867" s="340">
        <f t="shared" ca="1" si="108"/>
        <v>0.27558083184722004</v>
      </c>
      <c r="K867" s="170">
        <f t="shared" ca="1" si="104"/>
        <v>7.5944794881605771E-2</v>
      </c>
      <c r="L867" s="341">
        <f t="shared" ca="1" si="105"/>
        <v>0.4486409455824259</v>
      </c>
      <c r="M867" s="341">
        <f t="shared" ca="1" si="109"/>
        <v>-0.4486409455824259</v>
      </c>
      <c r="N867" s="170"/>
      <c r="O867" s="340"/>
      <c r="P867" s="3" t="e">
        <f t="shared" ca="1" si="110"/>
        <v>#N/A</v>
      </c>
      <c r="Q867" s="3">
        <f t="shared" ca="1" si="111"/>
        <v>137701700</v>
      </c>
      <c r="S867" s="99"/>
      <c r="T867" s="350"/>
      <c r="U867" s="350"/>
      <c r="V867" s="349"/>
      <c r="W867" s="313"/>
      <c r="X867" s="302"/>
      <c r="Y867" s="211"/>
      <c r="Z867" s="320"/>
      <c r="AA867" s="246"/>
      <c r="AB867" s="125"/>
      <c r="AC867" s="125"/>
      <c r="AD867" s="125"/>
      <c r="AE867" s="125"/>
      <c r="AF867" s="125"/>
      <c r="AG867" s="125"/>
      <c r="AH867" s="125"/>
      <c r="AJ867" s="125"/>
      <c r="AK867" s="125"/>
      <c r="AM867" s="246"/>
      <c r="AO867" s="246"/>
      <c r="AP867" s="211"/>
      <c r="AQ867" s="211"/>
      <c r="AR867" s="199"/>
      <c r="AT867" s="225"/>
      <c r="AU867" s="225"/>
      <c r="AV867" s="225"/>
      <c r="AW867" s="99"/>
      <c r="AX867" s="199"/>
      <c r="AY867" s="199"/>
      <c r="AZ867" s="37"/>
      <c r="BA867" s="123"/>
      <c r="BB867" s="211"/>
      <c r="BC867" s="211"/>
      <c r="BD867" s="216"/>
      <c r="BE867" s="216"/>
      <c r="BF867" s="101"/>
      <c r="BG867" s="101"/>
      <c r="BH867" s="99"/>
    </row>
    <row r="868" spans="1:60" x14ac:dyDescent="0.25">
      <c r="A868">
        <v>836</v>
      </c>
      <c r="B868" s="61">
        <f ca="1">OFFSET(InputPriceData!B$15,CalculationsAndCharts!$A868+$A$11,0,1,1)</f>
        <v>41256</v>
      </c>
      <c r="C868" s="3">
        <f ca="1">OFFSET(InputPriceData!G$15,CalculationsAndCharts!$A868+$A$11,IF($C$7,8,0),1,1)</f>
        <v>135715000</v>
      </c>
      <c r="D868" s="4">
        <f ca="1">OFFSET(InputPriceData!C$15,CalculationsAndCharts!$A868+$A$11,IF($C$7,8,0),1,1)</f>
        <v>133.46</v>
      </c>
      <c r="E868" s="4">
        <f ca="1">OFFSET(InputPriceData!D$15,CalculationsAndCharts!$A868+$A$11,IF($C$7,8,0),1,1)</f>
        <v>133.84</v>
      </c>
      <c r="F868" s="4">
        <f ca="1">OFFSET(InputPriceData!E$15,CalculationsAndCharts!$A868+$A$11,IF($C$7,8,0),1,1)</f>
        <v>132.38999999999999</v>
      </c>
      <c r="G868" s="4">
        <f ca="1">OFFSET(InputPriceData!F$15,CalculationsAndCharts!$A868+$A$11,IF($C$7,8,0),1,1)</f>
        <v>132.72</v>
      </c>
      <c r="H868" s="342">
        <f t="shared" ca="1" si="106"/>
        <v>132.03713103311486</v>
      </c>
      <c r="I868" s="342">
        <f t="shared" ca="1" si="107"/>
        <v>131.74526416959441</v>
      </c>
      <c r="J868" s="340">
        <f t="shared" ca="1" si="108"/>
        <v>0.29186686352037083</v>
      </c>
      <c r="K868" s="170">
        <f t="shared" ca="1" si="104"/>
        <v>8.5186266021218773E-2</v>
      </c>
      <c r="L868" s="341">
        <f t="shared" ca="1" si="105"/>
        <v>0.45315179504693293</v>
      </c>
      <c r="M868" s="341">
        <f t="shared" ca="1" si="109"/>
        <v>-0.45315179504693293</v>
      </c>
      <c r="N868" s="170"/>
      <c r="O868" s="340"/>
      <c r="P868" s="3" t="e">
        <f t="shared" ca="1" si="110"/>
        <v>#N/A</v>
      </c>
      <c r="Q868" s="3">
        <f t="shared" ca="1" si="111"/>
        <v>135715000</v>
      </c>
      <c r="S868" s="99"/>
      <c r="T868" s="350"/>
      <c r="U868" s="350"/>
      <c r="V868" s="349"/>
      <c r="W868" s="313"/>
      <c r="X868" s="302"/>
      <c r="Y868" s="211"/>
      <c r="Z868" s="320"/>
      <c r="AA868" s="246"/>
      <c r="AB868" s="125"/>
      <c r="AC868" s="125"/>
      <c r="AD868" s="125"/>
      <c r="AE868" s="125"/>
      <c r="AF868" s="125"/>
      <c r="AG868" s="125"/>
      <c r="AH868" s="125"/>
      <c r="AJ868" s="125"/>
      <c r="AK868" s="125"/>
      <c r="AM868" s="246"/>
      <c r="AO868" s="246"/>
      <c r="AP868" s="211"/>
      <c r="AQ868" s="211"/>
      <c r="AR868" s="199"/>
      <c r="AT868" s="225"/>
      <c r="AU868" s="225"/>
      <c r="AV868" s="225"/>
      <c r="AW868" s="99"/>
      <c r="AX868" s="199"/>
      <c r="AY868" s="199"/>
      <c r="AZ868" s="37"/>
      <c r="BA868" s="123"/>
      <c r="BB868" s="211"/>
      <c r="BC868" s="211"/>
      <c r="BD868" s="216"/>
      <c r="BE868" s="216"/>
      <c r="BF868" s="101"/>
      <c r="BG868" s="101"/>
      <c r="BH868" s="99"/>
    </row>
    <row r="869" spans="1:60" x14ac:dyDescent="0.25">
      <c r="A869">
        <v>837</v>
      </c>
      <c r="B869" s="61">
        <f ca="1">OFFSET(InputPriceData!B$15,CalculationsAndCharts!$A869+$A$11,0,1,1)</f>
        <v>41255</v>
      </c>
      <c r="C869" s="3">
        <f ca="1">OFFSET(InputPriceData!G$15,CalculationsAndCharts!$A869+$A$11,IF($C$7,8,0),1,1)</f>
        <v>145880100</v>
      </c>
      <c r="D869" s="4">
        <f ca="1">OFFSET(InputPriceData!C$15,CalculationsAndCharts!$A869+$A$11,IF($C$7,8,0),1,1)</f>
        <v>134</v>
      </c>
      <c r="E869" s="4">
        <f ca="1">OFFSET(InputPriceData!D$15,CalculationsAndCharts!$A869+$A$11,IF($C$7,8,0),1,1)</f>
        <v>134.51</v>
      </c>
      <c r="F869" s="4">
        <f ca="1">OFFSET(InputPriceData!E$15,CalculationsAndCharts!$A869+$A$11,IF($C$7,8,0),1,1)</f>
        <v>133.36000000000001</v>
      </c>
      <c r="G869" s="4">
        <f ca="1">OFFSET(InputPriceData!F$15,CalculationsAndCharts!$A869+$A$11,IF($C$7,8,0),1,1)</f>
        <v>133.54</v>
      </c>
      <c r="H869" s="342">
        <f t="shared" ca="1" si="106"/>
        <v>131.93957832355986</v>
      </c>
      <c r="I869" s="342">
        <f t="shared" ca="1" si="107"/>
        <v>131.65665182137573</v>
      </c>
      <c r="J869" s="340">
        <f t="shared" ca="1" si="108"/>
        <v>0.28292650218403431</v>
      </c>
      <c r="K869" s="170">
        <f t="shared" ca="1" si="104"/>
        <v>8.0047405638092373E-2</v>
      </c>
      <c r="L869" s="341">
        <f t="shared" ca="1" si="105"/>
        <v>0.45834594069756224</v>
      </c>
      <c r="M869" s="341">
        <f t="shared" ca="1" si="109"/>
        <v>-0.45834594069756224</v>
      </c>
      <c r="N869" s="170"/>
      <c r="O869" s="340"/>
      <c r="P869" s="3" t="e">
        <f t="shared" ca="1" si="110"/>
        <v>#N/A</v>
      </c>
      <c r="Q869" s="3">
        <f t="shared" ca="1" si="111"/>
        <v>145880100</v>
      </c>
      <c r="S869" s="99"/>
      <c r="T869" s="350"/>
      <c r="U869" s="350"/>
      <c r="V869" s="349"/>
      <c r="W869" s="313"/>
      <c r="X869" s="302"/>
      <c r="Y869" s="211"/>
      <c r="Z869" s="320"/>
      <c r="AA869" s="246"/>
      <c r="AB869" s="125"/>
      <c r="AC869" s="125"/>
      <c r="AD869" s="125"/>
      <c r="AE869" s="125"/>
      <c r="AF869" s="125"/>
      <c r="AG869" s="125"/>
      <c r="AH869" s="125"/>
      <c r="AJ869" s="125"/>
      <c r="AK869" s="125"/>
      <c r="AM869" s="246"/>
      <c r="AO869" s="246"/>
      <c r="AP869" s="211"/>
      <c r="AQ869" s="211"/>
      <c r="AR869" s="199"/>
      <c r="AT869" s="225"/>
      <c r="AU869" s="225"/>
      <c r="AV869" s="225"/>
      <c r="AW869" s="99"/>
      <c r="AX869" s="199"/>
      <c r="AY869" s="199"/>
      <c r="AZ869" s="37"/>
      <c r="BA869" s="123"/>
      <c r="BB869" s="211"/>
      <c r="BC869" s="211"/>
      <c r="BD869" s="216"/>
      <c r="BE869" s="216"/>
      <c r="BF869" s="101"/>
      <c r="BG869" s="101"/>
      <c r="BH869" s="99"/>
    </row>
    <row r="870" spans="1:60" x14ac:dyDescent="0.25">
      <c r="A870">
        <v>838</v>
      </c>
      <c r="B870" s="61">
        <f ca="1">OFFSET(InputPriceData!B$15,CalculationsAndCharts!$A870+$A$11,0,1,1)</f>
        <v>41254</v>
      </c>
      <c r="C870" s="3">
        <f ca="1">OFFSET(InputPriceData!G$15,CalculationsAndCharts!$A870+$A$11,IF($C$7,8,0),1,1)</f>
        <v>152570400</v>
      </c>
      <c r="D870" s="4">
        <f ca="1">OFFSET(InputPriceData!C$15,CalculationsAndCharts!$A870+$A$11,IF($C$7,8,0),1,1)</f>
        <v>133.12</v>
      </c>
      <c r="E870" s="4">
        <f ca="1">OFFSET(InputPriceData!D$15,CalculationsAndCharts!$A870+$A$11,IF($C$7,8,0),1,1)</f>
        <v>134.1</v>
      </c>
      <c r="F870" s="4">
        <f ca="1">OFFSET(InputPriceData!E$15,CalculationsAndCharts!$A870+$A$11,IF($C$7,8,0),1,1)</f>
        <v>133.06</v>
      </c>
      <c r="G870" s="4">
        <f ca="1">OFFSET(InputPriceData!F$15,CalculationsAndCharts!$A870+$A$11,IF($C$7,8,0),1,1)</f>
        <v>133.47999999999999</v>
      </c>
      <c r="H870" s="342">
        <f t="shared" ca="1" si="106"/>
        <v>131.71094665549697</v>
      </c>
      <c r="I870" s="342">
        <f t="shared" ca="1" si="107"/>
        <v>131.48543835059172</v>
      </c>
      <c r="J870" s="340">
        <f t="shared" ca="1" si="108"/>
        <v>0.22550830490517276</v>
      </c>
      <c r="K870" s="170">
        <f t="shared" ca="1" si="104"/>
        <v>5.0853995581204368E-2</v>
      </c>
      <c r="L870" s="341">
        <f t="shared" ca="1" si="105"/>
        <v>0.46482463062491813</v>
      </c>
      <c r="M870" s="341">
        <f t="shared" ca="1" si="109"/>
        <v>-0.46482463062491813</v>
      </c>
      <c r="N870" s="170"/>
      <c r="O870" s="340"/>
      <c r="P870" s="3">
        <f t="shared" ca="1" si="110"/>
        <v>152570400</v>
      </c>
      <c r="Q870" s="3" t="e">
        <f t="shared" ca="1" si="111"/>
        <v>#N/A</v>
      </c>
      <c r="S870" s="99"/>
      <c r="T870" s="350"/>
      <c r="U870" s="350"/>
      <c r="V870" s="349"/>
      <c r="W870" s="313"/>
      <c r="X870" s="302"/>
      <c r="Y870" s="211"/>
      <c r="Z870" s="320"/>
      <c r="AA870" s="246"/>
      <c r="AB870" s="125"/>
      <c r="AC870" s="125"/>
      <c r="AD870" s="125"/>
      <c r="AE870" s="125"/>
      <c r="AF870" s="125"/>
      <c r="AG870" s="125"/>
      <c r="AH870" s="125"/>
      <c r="AJ870" s="125"/>
      <c r="AK870" s="125"/>
      <c r="AM870" s="246"/>
      <c r="AO870" s="246"/>
      <c r="AP870" s="211"/>
      <c r="AQ870" s="211"/>
      <c r="AR870" s="199"/>
      <c r="AT870" s="225"/>
      <c r="AU870" s="225"/>
      <c r="AV870" s="225"/>
      <c r="AW870" s="99"/>
      <c r="AX870" s="199"/>
      <c r="AY870" s="199"/>
      <c r="AZ870" s="37"/>
      <c r="BA870" s="123"/>
      <c r="BB870" s="211"/>
      <c r="BC870" s="211"/>
      <c r="BD870" s="216"/>
      <c r="BE870" s="216"/>
      <c r="BF870" s="101"/>
      <c r="BG870" s="101"/>
      <c r="BH870" s="99"/>
    </row>
    <row r="871" spans="1:60" x14ac:dyDescent="0.25">
      <c r="A871">
        <v>839</v>
      </c>
      <c r="B871" s="61">
        <f ca="1">OFFSET(InputPriceData!B$15,CalculationsAndCharts!$A871+$A$11,0,1,1)</f>
        <v>41253</v>
      </c>
      <c r="C871" s="3">
        <f ca="1">OFFSET(InputPriceData!G$15,CalculationsAndCharts!$A871+$A$11,IF($C$7,8,0),1,1)</f>
        <v>98840700</v>
      </c>
      <c r="D871" s="4">
        <f ca="1">OFFSET(InputPriceData!C$15,CalculationsAndCharts!$A871+$A$11,IF($C$7,8,0),1,1)</f>
        <v>132.33000000000001</v>
      </c>
      <c r="E871" s="4">
        <f ca="1">OFFSET(InputPriceData!D$15,CalculationsAndCharts!$A871+$A$11,IF($C$7,8,0),1,1)</f>
        <v>132.88999999999999</v>
      </c>
      <c r="F871" s="4">
        <f ca="1">OFFSET(InputPriceData!E$15,CalculationsAndCharts!$A871+$A$11,IF($C$7,8,0),1,1)</f>
        <v>132.28</v>
      </c>
      <c r="G871" s="4">
        <f ca="1">OFFSET(InputPriceData!F$15,CalculationsAndCharts!$A871+$A$11,IF($C$7,8,0),1,1)</f>
        <v>132.58000000000001</v>
      </c>
      <c r="H871" s="342">
        <f t="shared" ca="1" si="106"/>
        <v>131.45822474913939</v>
      </c>
      <c r="I871" s="342">
        <f t="shared" ca="1" si="107"/>
        <v>131.30411456428189</v>
      </c>
      <c r="J871" s="340">
        <f t="shared" ca="1" si="108"/>
        <v>0.1541101848574345</v>
      </c>
      <c r="K871" s="170">
        <f t="shared" ca="1" si="104"/>
        <v>2.3749949076792634E-2</v>
      </c>
      <c r="L871" s="341">
        <f t="shared" ca="1" si="105"/>
        <v>0.47377318867339269</v>
      </c>
      <c r="M871" s="341">
        <f t="shared" ca="1" si="109"/>
        <v>-0.47377318867339269</v>
      </c>
      <c r="N871" s="170"/>
      <c r="O871" s="340"/>
      <c r="P871" s="3">
        <f t="shared" ca="1" si="110"/>
        <v>98840700</v>
      </c>
      <c r="Q871" s="3" t="e">
        <f t="shared" ca="1" si="111"/>
        <v>#N/A</v>
      </c>
      <c r="S871" s="99"/>
      <c r="T871" s="350"/>
      <c r="U871" s="350"/>
      <c r="V871" s="349"/>
      <c r="W871" s="313"/>
      <c r="X871" s="302"/>
      <c r="Y871" s="211"/>
      <c r="Z871" s="320"/>
      <c r="AA871" s="246"/>
      <c r="AB871" s="125"/>
      <c r="AC871" s="125"/>
      <c r="AD871" s="125"/>
      <c r="AE871" s="125"/>
      <c r="AF871" s="125"/>
      <c r="AG871" s="125"/>
      <c r="AH871" s="125"/>
      <c r="AJ871" s="125"/>
      <c r="AK871" s="125"/>
      <c r="AM871" s="246"/>
      <c r="AO871" s="246"/>
      <c r="AP871" s="211"/>
      <c r="AQ871" s="211"/>
      <c r="AR871" s="199"/>
      <c r="AT871" s="225"/>
      <c r="AU871" s="225"/>
      <c r="AV871" s="225"/>
      <c r="AW871" s="99"/>
      <c r="AX871" s="199"/>
      <c r="AY871" s="199"/>
      <c r="AZ871" s="37"/>
      <c r="BA871" s="123"/>
      <c r="BB871" s="211"/>
      <c r="BC871" s="211"/>
      <c r="BD871" s="216"/>
      <c r="BE871" s="216"/>
      <c r="BF871" s="101"/>
      <c r="BG871" s="101"/>
      <c r="BH871" s="99"/>
    </row>
    <row r="872" spans="1:60" x14ac:dyDescent="0.25">
      <c r="A872">
        <v>840</v>
      </c>
      <c r="B872" s="61">
        <f ca="1">OFFSET(InputPriceData!B$15,CalculationsAndCharts!$A872+$A$11,0,1,1)</f>
        <v>41250</v>
      </c>
      <c r="C872" s="3">
        <f ca="1">OFFSET(InputPriceData!G$15,CalculationsAndCharts!$A872+$A$11,IF($C$7,8,0),1,1)</f>
        <v>108726400</v>
      </c>
      <c r="D872" s="4">
        <f ca="1">OFFSET(InputPriceData!C$15,CalculationsAndCharts!$A872+$A$11,IF($C$7,8,0),1,1)</f>
        <v>132.63</v>
      </c>
      <c r="E872" s="4">
        <f ca="1">OFFSET(InputPriceData!D$15,CalculationsAndCharts!$A872+$A$11,IF($C$7,8,0),1,1)</f>
        <v>132.78</v>
      </c>
      <c r="F872" s="4">
        <f ca="1">OFFSET(InputPriceData!E$15,CalculationsAndCharts!$A872+$A$11,IF($C$7,8,0),1,1)</f>
        <v>131.83000000000001</v>
      </c>
      <c r="G872" s="4">
        <f ca="1">OFFSET(InputPriceData!F$15,CalculationsAndCharts!$A872+$A$11,IF($C$7,8,0),1,1)</f>
        <v>132.52000000000001</v>
      </c>
      <c r="H872" s="342">
        <f t="shared" ca="1" si="106"/>
        <v>131.2979711418736</v>
      </c>
      <c r="I872" s="342">
        <f t="shared" ca="1" si="107"/>
        <v>131.18812497921661</v>
      </c>
      <c r="J872" s="340">
        <f t="shared" ca="1" si="108"/>
        <v>0.10984616265690943</v>
      </c>
      <c r="K872" s="170">
        <f t="shared" ca="1" si="104"/>
        <v>1.2066179450448203E-2</v>
      </c>
      <c r="L872" s="341">
        <f t="shared" ca="1" si="105"/>
        <v>0.48448731876844936</v>
      </c>
      <c r="M872" s="341">
        <f t="shared" ca="1" si="109"/>
        <v>-0.48448731876844936</v>
      </c>
      <c r="N872" s="170"/>
      <c r="O872" s="340"/>
      <c r="P872" s="3" t="e">
        <f t="shared" ca="1" si="110"/>
        <v>#N/A</v>
      </c>
      <c r="Q872" s="3">
        <f t="shared" ca="1" si="111"/>
        <v>108726400</v>
      </c>
      <c r="S872" s="99"/>
      <c r="T872" s="350"/>
      <c r="U872" s="350"/>
      <c r="V872" s="349"/>
      <c r="W872" s="313"/>
      <c r="X872" s="302"/>
      <c r="Y872" s="211"/>
      <c r="Z872" s="320"/>
      <c r="AA872" s="246"/>
      <c r="AB872" s="125"/>
      <c r="AC872" s="125"/>
      <c r="AD872" s="125"/>
      <c r="AE872" s="125"/>
      <c r="AF872" s="125"/>
      <c r="AG872" s="125"/>
      <c r="AH872" s="125"/>
      <c r="AJ872" s="125"/>
      <c r="AK872" s="125"/>
      <c r="AM872" s="246"/>
      <c r="AO872" s="246"/>
      <c r="AP872" s="211"/>
      <c r="AQ872" s="211"/>
      <c r="AR872" s="199"/>
      <c r="AT872" s="225"/>
      <c r="AU872" s="225"/>
      <c r="AV872" s="225"/>
      <c r="AW872" s="99"/>
      <c r="AX872" s="199"/>
      <c r="AY872" s="199"/>
      <c r="AZ872" s="37"/>
      <c r="BA872" s="123"/>
      <c r="BB872" s="211"/>
      <c r="BC872" s="211"/>
      <c r="BD872" s="216"/>
      <c r="BE872" s="216"/>
      <c r="BF872" s="101"/>
      <c r="BG872" s="101"/>
      <c r="BH872" s="99"/>
    </row>
    <row r="873" spans="1:60" x14ac:dyDescent="0.25">
      <c r="A873">
        <v>841</v>
      </c>
      <c r="B873" s="61">
        <f ca="1">OFFSET(InputPriceData!B$15,CalculationsAndCharts!$A873+$A$11,0,1,1)</f>
        <v>41249</v>
      </c>
      <c r="C873" s="3">
        <f ca="1">OFFSET(InputPriceData!G$15,CalculationsAndCharts!$A873+$A$11,IF($C$7,8,0),1,1)</f>
        <v>103220600</v>
      </c>
      <c r="D873" s="4">
        <f ca="1">OFFSET(InputPriceData!C$15,CalculationsAndCharts!$A873+$A$11,IF($C$7,8,0),1,1)</f>
        <v>131.55000000000001</v>
      </c>
      <c r="E873" s="4">
        <f ca="1">OFFSET(InputPriceData!D$15,CalculationsAndCharts!$A873+$A$11,IF($C$7,8,0),1,1)</f>
        <v>132.18</v>
      </c>
      <c r="F873" s="4">
        <f ca="1">OFFSET(InputPriceData!E$15,CalculationsAndCharts!$A873+$A$11,IF($C$7,8,0),1,1)</f>
        <v>131.36000000000001</v>
      </c>
      <c r="G873" s="4">
        <f ca="1">OFFSET(InputPriceData!F$15,CalculationsAndCharts!$A873+$A$11,IF($C$7,8,0),1,1)</f>
        <v>132.12</v>
      </c>
      <c r="H873" s="342">
        <f t="shared" ca="1" si="106"/>
        <v>131.12339559071268</v>
      </c>
      <c r="I873" s="342">
        <f t="shared" ca="1" si="107"/>
        <v>131.06704543187269</v>
      </c>
      <c r="J873" s="340">
        <f t="shared" ca="1" si="108"/>
        <v>5.6350158839931788E-2</v>
      </c>
      <c r="K873" s="170">
        <f t="shared" ca="1" si="104"/>
        <v>3.1753404012855426E-3</v>
      </c>
      <c r="L873" s="341">
        <f t="shared" ca="1" si="105"/>
        <v>0.49881736517937053</v>
      </c>
      <c r="M873" s="341">
        <f t="shared" ca="1" si="109"/>
        <v>-0.49881736517937053</v>
      </c>
      <c r="N873" s="170"/>
      <c r="O873" s="340"/>
      <c r="P873" s="3">
        <f t="shared" ca="1" si="110"/>
        <v>103220600</v>
      </c>
      <c r="Q873" s="3" t="e">
        <f t="shared" ca="1" si="111"/>
        <v>#N/A</v>
      </c>
      <c r="S873" s="99"/>
      <c r="T873" s="350"/>
      <c r="U873" s="350"/>
      <c r="V873" s="349"/>
      <c r="W873" s="313"/>
      <c r="X873" s="302"/>
      <c r="Y873" s="211"/>
      <c r="Z873" s="320"/>
      <c r="AA873" s="246"/>
      <c r="AB873" s="125"/>
      <c r="AC873" s="125"/>
      <c r="AD873" s="125"/>
      <c r="AE873" s="125"/>
      <c r="AF873" s="125"/>
      <c r="AG873" s="125"/>
      <c r="AH873" s="125"/>
      <c r="AJ873" s="125"/>
      <c r="AK873" s="125"/>
      <c r="AM873" s="246"/>
      <c r="AO873" s="246"/>
      <c r="AP873" s="211"/>
      <c r="AQ873" s="211"/>
      <c r="AR873" s="199"/>
      <c r="AT873" s="225"/>
      <c r="AU873" s="225"/>
      <c r="AV873" s="225"/>
      <c r="AW873" s="99"/>
      <c r="AX873" s="199"/>
      <c r="AY873" s="199"/>
      <c r="AZ873" s="37"/>
      <c r="BA873" s="123"/>
      <c r="BB873" s="211"/>
      <c r="BC873" s="211"/>
      <c r="BD873" s="216"/>
      <c r="BE873" s="216"/>
      <c r="BF873" s="101"/>
      <c r="BG873" s="101"/>
      <c r="BH873" s="99"/>
    </row>
    <row r="874" spans="1:60" x14ac:dyDescent="0.25">
      <c r="A874">
        <v>842</v>
      </c>
      <c r="B874" s="61">
        <f ca="1">OFFSET(InputPriceData!B$15,CalculationsAndCharts!$A874+$A$11,0,1,1)</f>
        <v>41248</v>
      </c>
      <c r="C874" s="3">
        <f ca="1">OFFSET(InputPriceData!G$15,CalculationsAndCharts!$A874+$A$11,IF($C$7,8,0),1,1)</f>
        <v>147300500</v>
      </c>
      <c r="D874" s="4">
        <f ca="1">OFFSET(InputPriceData!C$15,CalculationsAndCharts!$A874+$A$11,IF($C$7,8,0),1,1)</f>
        <v>131.55000000000001</v>
      </c>
      <c r="E874" s="4">
        <f ca="1">OFFSET(InputPriceData!D$15,CalculationsAndCharts!$A874+$A$11,IF($C$7,8,0),1,1)</f>
        <v>132.29</v>
      </c>
      <c r="F874" s="4">
        <f ca="1">OFFSET(InputPriceData!E$15,CalculationsAndCharts!$A874+$A$11,IF($C$7,8,0),1,1)</f>
        <v>130.62</v>
      </c>
      <c r="G874" s="4">
        <f ca="1">OFFSET(InputPriceData!F$15,CalculationsAndCharts!$A874+$A$11,IF($C$7,8,0),1,1)</f>
        <v>131.66999999999999</v>
      </c>
      <c r="H874" s="342">
        <f t="shared" ca="1" si="106"/>
        <v>130.98102353224306</v>
      </c>
      <c r="I874" s="342">
        <f t="shared" ca="1" si="107"/>
        <v>130.97132228931568</v>
      </c>
      <c r="J874" s="340">
        <f t="shared" ca="1" si="108"/>
        <v>9.7012429273370948E-3</v>
      </c>
      <c r="K874" s="170">
        <f t="shared" ca="1" si="104"/>
        <v>9.4114114335208009E-5</v>
      </c>
      <c r="L874" s="341">
        <f t="shared" ca="1" si="105"/>
        <v>0.51610310482578636</v>
      </c>
      <c r="M874" s="341">
        <f t="shared" ca="1" si="109"/>
        <v>-0.51610310482578636</v>
      </c>
      <c r="N874" s="170"/>
      <c r="O874" s="340"/>
      <c r="P874" s="3">
        <f t="shared" ca="1" si="110"/>
        <v>147300500</v>
      </c>
      <c r="Q874" s="3" t="e">
        <f t="shared" ca="1" si="111"/>
        <v>#N/A</v>
      </c>
      <c r="S874" s="99"/>
      <c r="T874" s="350"/>
      <c r="U874" s="350"/>
      <c r="V874" s="349"/>
      <c r="W874" s="313"/>
      <c r="X874" s="302"/>
      <c r="Y874" s="211"/>
      <c r="Z874" s="320"/>
      <c r="AA874" s="246"/>
      <c r="AB874" s="125"/>
      <c r="AC874" s="125"/>
      <c r="AD874" s="125"/>
      <c r="AE874" s="125"/>
      <c r="AF874" s="125"/>
      <c r="AG874" s="125"/>
      <c r="AH874" s="125"/>
      <c r="AJ874" s="125"/>
      <c r="AK874" s="125"/>
      <c r="AM874" s="246"/>
      <c r="AO874" s="246"/>
      <c r="AP874" s="211"/>
      <c r="AQ874" s="211"/>
      <c r="AR874" s="199"/>
      <c r="AT874" s="225"/>
      <c r="AU874" s="225"/>
      <c r="AV874" s="225"/>
      <c r="AW874" s="99"/>
      <c r="AX874" s="199"/>
      <c r="AY874" s="199"/>
      <c r="AZ874" s="37"/>
      <c r="BA874" s="123"/>
      <c r="BB874" s="211"/>
      <c r="BC874" s="211"/>
      <c r="BD874" s="123"/>
      <c r="BE874" s="123"/>
      <c r="BF874" s="37"/>
      <c r="BG874" s="37"/>
    </row>
    <row r="875" spans="1:60" x14ac:dyDescent="0.25">
      <c r="A875">
        <v>843</v>
      </c>
      <c r="B875" s="61">
        <f ca="1">OFFSET(InputPriceData!B$15,CalculationsAndCharts!$A875+$A$11,0,1,1)</f>
        <v>41247</v>
      </c>
      <c r="C875" s="3">
        <f ca="1">OFFSET(InputPriceData!G$15,CalculationsAndCharts!$A875+$A$11,IF($C$7,8,0),1,1)</f>
        <v>127512200</v>
      </c>
      <c r="D875" s="4">
        <f ca="1">OFFSET(InputPriceData!C$15,CalculationsAndCharts!$A875+$A$11,IF($C$7,8,0),1,1)</f>
        <v>131.62</v>
      </c>
      <c r="E875" s="4">
        <f ca="1">OFFSET(InputPriceData!D$15,CalculationsAndCharts!$A875+$A$11,IF($C$7,8,0),1,1)</f>
        <v>132.02000000000001</v>
      </c>
      <c r="F875" s="4">
        <f ca="1">OFFSET(InputPriceData!E$15,CalculationsAndCharts!$A875+$A$11,IF($C$7,8,0),1,1)</f>
        <v>131.09</v>
      </c>
      <c r="G875" s="4">
        <f ca="1">OFFSET(InputPriceData!F$15,CalculationsAndCharts!$A875+$A$11,IF($C$7,8,0),1,1)</f>
        <v>131.44</v>
      </c>
      <c r="H875" s="342">
        <f t="shared" ca="1" si="106"/>
        <v>130.8825983225635</v>
      </c>
      <c r="I875" s="342">
        <f t="shared" ca="1" si="107"/>
        <v>130.90780613379891</v>
      </c>
      <c r="J875" s="340">
        <f t="shared" ca="1" si="108"/>
        <v>-2.5207811235472777E-2</v>
      </c>
      <c r="K875" s="170">
        <f t="shared" ca="1" si="104"/>
        <v>6.3543374728322751E-4</v>
      </c>
      <c r="L875" s="341">
        <f t="shared" ca="1" si="105"/>
        <v>0.53386413537011823</v>
      </c>
      <c r="M875" s="341">
        <f t="shared" ca="1" si="109"/>
        <v>-0.53386413537011823</v>
      </c>
      <c r="N875" s="170"/>
      <c r="O875" s="340"/>
      <c r="P875" s="3" t="e">
        <f t="shared" ca="1" si="110"/>
        <v>#N/A</v>
      </c>
      <c r="Q875" s="3">
        <f t="shared" ca="1" si="111"/>
        <v>127512200</v>
      </c>
      <c r="S875" s="99"/>
      <c r="T875" s="350"/>
      <c r="U875" s="350"/>
      <c r="V875" s="349"/>
      <c r="W875" s="313"/>
      <c r="X875" s="302"/>
      <c r="Y875" s="211"/>
      <c r="Z875" s="320"/>
      <c r="AA875" s="246"/>
      <c r="AB875" s="125"/>
      <c r="AC875" s="125"/>
      <c r="AD875" s="125"/>
      <c r="AE875" s="125"/>
      <c r="AF875" s="125"/>
      <c r="AG875" s="125"/>
      <c r="AH875" s="125"/>
      <c r="AJ875" s="125"/>
      <c r="AK875" s="125"/>
      <c r="AM875" s="246"/>
      <c r="AO875" s="246"/>
      <c r="AP875" s="211"/>
      <c r="AQ875" s="211"/>
      <c r="AR875" s="199"/>
      <c r="AT875" s="225"/>
      <c r="AU875" s="225"/>
      <c r="AV875" s="225"/>
      <c r="AW875" s="99"/>
      <c r="AX875" s="199"/>
      <c r="AY875" s="199"/>
      <c r="AZ875" s="37"/>
      <c r="BA875" s="123"/>
      <c r="BB875" s="211"/>
      <c r="BC875" s="211"/>
      <c r="BD875" s="123"/>
      <c r="BE875" s="123"/>
      <c r="BF875" s="37"/>
      <c r="BG875" s="37"/>
    </row>
    <row r="876" spans="1:60" x14ac:dyDescent="0.25">
      <c r="A876">
        <v>844</v>
      </c>
      <c r="B876" s="61">
        <f ca="1">OFFSET(InputPriceData!B$15,CalculationsAndCharts!$A876+$A$11,0,1,1)</f>
        <v>41246</v>
      </c>
      <c r="C876" s="3">
        <f ca="1">OFFSET(InputPriceData!G$15,CalculationsAndCharts!$A876+$A$11,IF($C$7,8,0),1,1)</f>
        <v>124656300</v>
      </c>
      <c r="D876" s="4">
        <f ca="1">OFFSET(InputPriceData!C$15,CalculationsAndCharts!$A876+$A$11,IF($C$7,8,0),1,1)</f>
        <v>132.88</v>
      </c>
      <c r="E876" s="4">
        <f ca="1">OFFSET(InputPriceData!D$15,CalculationsAndCharts!$A876+$A$11,IF($C$7,8,0),1,1)</f>
        <v>132.99</v>
      </c>
      <c r="F876" s="4">
        <f ca="1">OFFSET(InputPriceData!E$15,CalculationsAndCharts!$A876+$A$11,IF($C$7,8,0),1,1)</f>
        <v>131.52000000000001</v>
      </c>
      <c r="G876" s="4">
        <f ca="1">OFFSET(InputPriceData!F$15,CalculationsAndCharts!$A876+$A$11,IF($C$7,8,0),1,1)</f>
        <v>131.63</v>
      </c>
      <c r="H876" s="342">
        <f t="shared" ca="1" si="106"/>
        <v>130.80296951150115</v>
      </c>
      <c r="I876" s="342">
        <f t="shared" ca="1" si="107"/>
        <v>130.85942487323518</v>
      </c>
      <c r="J876" s="340">
        <f t="shared" ca="1" si="108"/>
        <v>-5.6455361734100623E-2</v>
      </c>
      <c r="K876" s="170">
        <f t="shared" ca="1" si="104"/>
        <v>3.1872078685281531E-3</v>
      </c>
      <c r="L876" s="341">
        <f t="shared" ca="1" si="105"/>
        <v>0.55142037644104136</v>
      </c>
      <c r="M876" s="341">
        <f t="shared" ca="1" si="109"/>
        <v>-0.55142037644104136</v>
      </c>
      <c r="N876" s="170"/>
      <c r="O876" s="340"/>
      <c r="P876" s="3" t="e">
        <f t="shared" ca="1" si="110"/>
        <v>#N/A</v>
      </c>
      <c r="Q876" s="3">
        <f t="shared" ca="1" si="111"/>
        <v>124656300</v>
      </c>
      <c r="S876" s="99"/>
      <c r="T876" s="350"/>
      <c r="U876" s="350"/>
      <c r="V876" s="349"/>
      <c r="W876" s="313"/>
      <c r="X876" s="302"/>
      <c r="Y876" s="211"/>
      <c r="Z876" s="320"/>
      <c r="AA876" s="246"/>
      <c r="AB876" s="125"/>
      <c r="AC876" s="125"/>
      <c r="AD876" s="125"/>
      <c r="AE876" s="125"/>
      <c r="AF876" s="125"/>
      <c r="AG876" s="125"/>
      <c r="AH876" s="125"/>
      <c r="AJ876" s="125"/>
      <c r="AK876" s="125"/>
      <c r="AM876" s="246"/>
      <c r="AO876" s="246"/>
      <c r="AP876" s="211"/>
      <c r="AQ876" s="211"/>
      <c r="AR876" s="199"/>
      <c r="AT876" s="225"/>
      <c r="AU876" s="225"/>
      <c r="AV876" s="225"/>
      <c r="AW876" s="99"/>
      <c r="AX876" s="199"/>
      <c r="AY876" s="199"/>
      <c r="AZ876" s="37"/>
      <c r="BA876" s="123"/>
      <c r="BB876" s="211"/>
      <c r="BC876" s="211"/>
      <c r="BD876" s="123"/>
      <c r="BE876" s="123"/>
      <c r="BF876" s="37"/>
      <c r="BG876" s="37"/>
    </row>
    <row r="877" spans="1:60" x14ac:dyDescent="0.25">
      <c r="A877">
        <v>845</v>
      </c>
      <c r="B877" s="61">
        <f ca="1">OFFSET(InputPriceData!B$15,CalculationsAndCharts!$A877+$A$11,0,1,1)</f>
        <v>41243</v>
      </c>
      <c r="C877" s="3">
        <f ca="1">OFFSET(InputPriceData!G$15,CalculationsAndCharts!$A877+$A$11,IF($C$7,8,0),1,1)</f>
        <v>136568300</v>
      </c>
      <c r="D877" s="4">
        <f ca="1">OFFSET(InputPriceData!C$15,CalculationsAndCharts!$A877+$A$11,IF($C$7,8,0),1,1)</f>
        <v>132.27000000000001</v>
      </c>
      <c r="E877" s="4">
        <f ca="1">OFFSET(InputPriceData!D$15,CalculationsAndCharts!$A877+$A$11,IF($C$7,8,0),1,1)</f>
        <v>132.53</v>
      </c>
      <c r="F877" s="4">
        <f ca="1">OFFSET(InputPriceData!E$15,CalculationsAndCharts!$A877+$A$11,IF($C$7,8,0),1,1)</f>
        <v>131.82</v>
      </c>
      <c r="G877" s="4">
        <f ca="1">OFFSET(InputPriceData!F$15,CalculationsAndCharts!$A877+$A$11,IF($C$7,8,0),1,1)</f>
        <v>132.28</v>
      </c>
      <c r="H877" s="342">
        <f t="shared" ca="1" si="106"/>
        <v>130.68482229885845</v>
      </c>
      <c r="I877" s="342">
        <f t="shared" ca="1" si="107"/>
        <v>130.78937258898387</v>
      </c>
      <c r="J877" s="340">
        <f t="shared" ca="1" si="108"/>
        <v>-0.10455029012545339</v>
      </c>
      <c r="K877" s="170">
        <f t="shared" ca="1" si="104"/>
        <v>1.0930763165316475E-2</v>
      </c>
      <c r="L877" s="341">
        <f t="shared" ca="1" si="105"/>
        <v>0.56830571635782878</v>
      </c>
      <c r="M877" s="341">
        <f t="shared" ca="1" si="109"/>
        <v>-0.56830571635782878</v>
      </c>
      <c r="N877" s="170"/>
      <c r="O877" s="340"/>
      <c r="P877" s="3">
        <f t="shared" ca="1" si="110"/>
        <v>136568300</v>
      </c>
      <c r="Q877" s="3" t="e">
        <f t="shared" ca="1" si="111"/>
        <v>#N/A</v>
      </c>
      <c r="S877" s="99"/>
      <c r="T877" s="350"/>
      <c r="U877" s="350"/>
      <c r="V877" s="349"/>
      <c r="W877" s="313"/>
      <c r="X877" s="302"/>
      <c r="Y877" s="211"/>
      <c r="Z877" s="320"/>
      <c r="AA877" s="246"/>
      <c r="AB877" s="125"/>
      <c r="AC877" s="125"/>
      <c r="AD877" s="125"/>
      <c r="AE877" s="125"/>
      <c r="AF877" s="125"/>
      <c r="AG877" s="125"/>
      <c r="AH877" s="125"/>
      <c r="AJ877" s="125"/>
      <c r="AK877" s="125"/>
      <c r="AM877" s="246"/>
      <c r="AO877" s="246"/>
      <c r="AP877" s="211"/>
      <c r="AQ877" s="211"/>
      <c r="AR877" s="199"/>
      <c r="AT877" s="225"/>
      <c r="AU877" s="225"/>
      <c r="AV877" s="225"/>
      <c r="AW877" s="99"/>
      <c r="AX877" s="199"/>
      <c r="AY877" s="199"/>
      <c r="AZ877" s="37"/>
      <c r="BA877" s="123"/>
      <c r="BB877" s="211"/>
      <c r="BC877" s="211"/>
      <c r="BD877" s="123"/>
      <c r="BE877" s="123"/>
      <c r="BF877" s="37"/>
      <c r="BG877" s="37"/>
    </row>
    <row r="878" spans="1:60" x14ac:dyDescent="0.25">
      <c r="A878">
        <v>846</v>
      </c>
      <c r="B878" s="61">
        <f ca="1">OFFSET(InputPriceData!B$15,CalculationsAndCharts!$A878+$A$11,0,1,1)</f>
        <v>41242</v>
      </c>
      <c r="C878" s="3">
        <f ca="1">OFFSET(InputPriceData!G$15,CalculationsAndCharts!$A878+$A$11,IF($C$7,8,0),1,1)</f>
        <v>151085900</v>
      </c>
      <c r="D878" s="4">
        <f ca="1">OFFSET(InputPriceData!C$15,CalculationsAndCharts!$A878+$A$11,IF($C$7,8,0),1,1)</f>
        <v>132.13</v>
      </c>
      <c r="E878" s="4">
        <f ca="1">OFFSET(InputPriceData!D$15,CalculationsAndCharts!$A878+$A$11,IF($C$7,8,0),1,1)</f>
        <v>132.61000000000001</v>
      </c>
      <c r="F878" s="4">
        <f ca="1">OFFSET(InputPriceData!E$15,CalculationsAndCharts!$A878+$A$11,IF($C$7,8,0),1,1)</f>
        <v>131.55000000000001</v>
      </c>
      <c r="G878" s="4">
        <f ca="1">OFFSET(InputPriceData!F$15,CalculationsAndCharts!$A878+$A$11,IF($C$7,8,0),1,1)</f>
        <v>132.25</v>
      </c>
      <c r="H878" s="342">
        <f t="shared" ca="1" si="106"/>
        <v>130.45693977012394</v>
      </c>
      <c r="I878" s="342">
        <f t="shared" ca="1" si="107"/>
        <v>130.65386100616422</v>
      </c>
      <c r="J878" s="340">
        <f t="shared" ca="1" si="108"/>
        <v>-0.19692123604031619</v>
      </c>
      <c r="K878" s="170">
        <f t="shared" ca="1" si="104"/>
        <v>3.8777973203645927E-2</v>
      </c>
      <c r="L878" s="341">
        <f t="shared" ca="1" si="105"/>
        <v>0.58406902574870734</v>
      </c>
      <c r="M878" s="341">
        <f t="shared" ca="1" si="109"/>
        <v>-0.58406902574870734</v>
      </c>
      <c r="N878" s="170"/>
      <c r="O878" s="340"/>
      <c r="P878" s="3">
        <f t="shared" ca="1" si="110"/>
        <v>151085900</v>
      </c>
      <c r="Q878" s="3" t="e">
        <f t="shared" ca="1" si="111"/>
        <v>#N/A</v>
      </c>
      <c r="S878" s="99"/>
      <c r="T878" s="350"/>
      <c r="U878" s="350"/>
      <c r="V878" s="349"/>
      <c r="W878" s="313"/>
      <c r="X878" s="302"/>
      <c r="Y878" s="211"/>
      <c r="Z878" s="320"/>
      <c r="AA878" s="246"/>
      <c r="AB878" s="125"/>
      <c r="AC878" s="125"/>
      <c r="AD878" s="125"/>
      <c r="AE878" s="125"/>
      <c r="AF878" s="125"/>
      <c r="AG878" s="125"/>
      <c r="AH878" s="125"/>
      <c r="AJ878" s="125"/>
      <c r="AK878" s="125"/>
      <c r="AM878" s="246"/>
      <c r="AO878" s="246"/>
      <c r="AP878" s="211"/>
      <c r="AQ878" s="211"/>
      <c r="AR878" s="199"/>
      <c r="AT878" s="225"/>
      <c r="AU878" s="225"/>
      <c r="AV878" s="225"/>
      <c r="AW878" s="99"/>
      <c r="AX878" s="199"/>
      <c r="AY878" s="199"/>
      <c r="AZ878" s="37"/>
      <c r="BA878" s="123"/>
      <c r="BB878" s="211"/>
      <c r="BC878" s="211"/>
      <c r="BD878" s="123"/>
      <c r="BE878" s="123"/>
      <c r="BF878" s="37"/>
      <c r="BG878" s="37"/>
    </row>
    <row r="879" spans="1:60" x14ac:dyDescent="0.25">
      <c r="A879">
        <v>847</v>
      </c>
      <c r="B879" s="61">
        <f ca="1">OFFSET(InputPriceData!B$15,CalculationsAndCharts!$A879+$A$11,0,1,1)</f>
        <v>41241</v>
      </c>
      <c r="C879" s="3">
        <f ca="1">OFFSET(InputPriceData!G$15,CalculationsAndCharts!$A879+$A$11,IF($C$7,8,0),1,1)</f>
        <v>177086500</v>
      </c>
      <c r="D879" s="4">
        <f ca="1">OFFSET(InputPriceData!C$15,CalculationsAndCharts!$A879+$A$11,IF($C$7,8,0),1,1)</f>
        <v>130.05000000000001</v>
      </c>
      <c r="E879" s="4">
        <f ca="1">OFFSET(InputPriceData!D$15,CalculationsAndCharts!$A879+$A$11,IF($C$7,8,0),1,1)</f>
        <v>131.71</v>
      </c>
      <c r="F879" s="4">
        <f ca="1">OFFSET(InputPriceData!E$15,CalculationsAndCharts!$A879+$A$11,IF($C$7,8,0),1,1)</f>
        <v>129.35</v>
      </c>
      <c r="G879" s="4">
        <f ca="1">OFFSET(InputPriceData!F$15,CalculationsAndCharts!$A879+$A$11,IF($C$7,8,0),1,1)</f>
        <v>131.63999999999999</v>
      </c>
      <c r="H879" s="342">
        <f t="shared" ca="1" si="106"/>
        <v>130.20078830871307</v>
      </c>
      <c r="I879" s="342">
        <f t="shared" ca="1" si="107"/>
        <v>130.50875746127005</v>
      </c>
      <c r="J879" s="340">
        <f t="shared" ca="1" si="108"/>
        <v>-0.30796915255702334</v>
      </c>
      <c r="K879" s="170">
        <f t="shared" ca="1" si="104"/>
        <v>9.4844998926691113E-2</v>
      </c>
      <c r="L879" s="341">
        <f t="shared" ca="1" si="105"/>
        <v>0.59809339970295861</v>
      </c>
      <c r="M879" s="341">
        <f t="shared" ca="1" si="109"/>
        <v>-0.59809339970295861</v>
      </c>
      <c r="N879" s="170"/>
      <c r="O879" s="340"/>
      <c r="P879" s="3">
        <f t="shared" ca="1" si="110"/>
        <v>177086500</v>
      </c>
      <c r="Q879" s="3" t="e">
        <f t="shared" ca="1" si="111"/>
        <v>#N/A</v>
      </c>
      <c r="S879" s="99"/>
      <c r="T879" s="350"/>
      <c r="U879" s="350"/>
      <c r="V879" s="349"/>
      <c r="W879" s="313"/>
      <c r="X879" s="302"/>
      <c r="Y879" s="211"/>
      <c r="Z879" s="320"/>
      <c r="AA879" s="246"/>
      <c r="AB879" s="125"/>
      <c r="AC879" s="125"/>
      <c r="AD879" s="125"/>
      <c r="AE879" s="125"/>
      <c r="AF879" s="125"/>
      <c r="AG879" s="125"/>
      <c r="AH879" s="125"/>
      <c r="AJ879" s="125"/>
      <c r="AK879" s="125"/>
      <c r="AM879" s="246"/>
      <c r="AO879" s="246"/>
      <c r="AP879" s="211"/>
      <c r="AQ879" s="211"/>
      <c r="AR879" s="199"/>
      <c r="AT879" s="225"/>
      <c r="AU879" s="225"/>
      <c r="AV879" s="225"/>
      <c r="AW879" s="99"/>
      <c r="AX879" s="199"/>
      <c r="AY879" s="199"/>
      <c r="AZ879" s="37"/>
      <c r="BA879" s="123"/>
      <c r="BB879" s="211"/>
      <c r="BC879" s="211"/>
      <c r="BD879" s="123"/>
      <c r="BE879" s="123"/>
      <c r="BF879" s="37"/>
      <c r="BG879" s="37"/>
    </row>
    <row r="880" spans="1:60" x14ac:dyDescent="0.25">
      <c r="A880">
        <v>848</v>
      </c>
      <c r="B880" s="61">
        <f ca="1">OFFSET(InputPriceData!B$15,CalculationsAndCharts!$A880+$A$11,0,1,1)</f>
        <v>41240</v>
      </c>
      <c r="C880" s="3">
        <f ca="1">OFFSET(InputPriceData!G$15,CalculationsAndCharts!$A880+$A$11,IF($C$7,8,0),1,1)</f>
        <v>128646200</v>
      </c>
      <c r="D880" s="4">
        <f ca="1">OFFSET(InputPriceData!C$15,CalculationsAndCharts!$A880+$A$11,IF($C$7,8,0),1,1)</f>
        <v>131.12</v>
      </c>
      <c r="E880" s="4">
        <f ca="1">OFFSET(InputPriceData!D$15,CalculationsAndCharts!$A880+$A$11,IF($C$7,8,0),1,1)</f>
        <v>131.57</v>
      </c>
      <c r="F880" s="4">
        <f ca="1">OFFSET(InputPriceData!E$15,CalculationsAndCharts!$A880+$A$11,IF($C$7,8,0),1,1)</f>
        <v>130.5</v>
      </c>
      <c r="G880" s="4">
        <f ca="1">OFFSET(InputPriceData!F$15,CalculationsAndCharts!$A880+$A$11,IF($C$7,8,0),1,1)</f>
        <v>130.58000000000001</v>
      </c>
      <c r="H880" s="342">
        <f t="shared" ca="1" si="106"/>
        <v>129.99518663852922</v>
      </c>
      <c r="I880" s="342">
        <f t="shared" ca="1" si="107"/>
        <v>130.40591723047643</v>
      </c>
      <c r="J880" s="340">
        <f t="shared" ca="1" si="108"/>
        <v>-0.41073059194724232</v>
      </c>
      <c r="K880" s="170">
        <f t="shared" ca="1" si="104"/>
        <v>0.16869961916133208</v>
      </c>
      <c r="L880" s="341">
        <f t="shared" ca="1" si="105"/>
        <v>0.60934280484965675</v>
      </c>
      <c r="M880" s="341">
        <f t="shared" ca="1" si="109"/>
        <v>-0.60934280484965675</v>
      </c>
      <c r="N880" s="170"/>
      <c r="O880" s="340"/>
      <c r="P880" s="3" t="e">
        <f t="shared" ca="1" si="110"/>
        <v>#N/A</v>
      </c>
      <c r="Q880" s="3">
        <f t="shared" ca="1" si="111"/>
        <v>128646200</v>
      </c>
      <c r="S880" s="99"/>
      <c r="T880" s="350"/>
      <c r="U880" s="350"/>
      <c r="V880" s="349"/>
      <c r="W880" s="313"/>
      <c r="X880" s="302"/>
      <c r="Y880" s="211"/>
      <c r="Z880" s="320"/>
      <c r="AA880" s="246"/>
      <c r="AB880" s="125"/>
      <c r="AC880" s="125"/>
      <c r="AD880" s="125"/>
      <c r="AE880" s="125"/>
      <c r="AF880" s="125"/>
      <c r="AG880" s="125"/>
      <c r="AH880" s="125"/>
      <c r="AJ880" s="125"/>
      <c r="AK880" s="125"/>
      <c r="AM880" s="246"/>
      <c r="AO880" s="246"/>
      <c r="AP880" s="211"/>
      <c r="AQ880" s="211"/>
      <c r="AR880" s="199"/>
      <c r="AT880" s="225"/>
      <c r="AU880" s="225"/>
      <c r="AV880" s="225"/>
      <c r="AW880" s="99"/>
      <c r="AX880" s="199"/>
      <c r="AY880" s="199"/>
      <c r="AZ880" s="37"/>
      <c r="BA880" s="123"/>
      <c r="BB880" s="211"/>
      <c r="BC880" s="211"/>
      <c r="BD880" s="123"/>
      <c r="BE880" s="123"/>
      <c r="BF880" s="37"/>
      <c r="BG880" s="37"/>
    </row>
    <row r="881" spans="1:59" x14ac:dyDescent="0.25">
      <c r="A881">
        <v>849</v>
      </c>
      <c r="B881" s="61">
        <f ca="1">OFFSET(InputPriceData!B$15,CalculationsAndCharts!$A881+$A$11,0,1,1)</f>
        <v>41239</v>
      </c>
      <c r="C881" s="3">
        <f ca="1">OFFSET(InputPriceData!G$15,CalculationsAndCharts!$A881+$A$11,IF($C$7,8,0),1,1)</f>
        <v>100124400</v>
      </c>
      <c r="D881" s="4">
        <f ca="1">OFFSET(InputPriceData!C$15,CalculationsAndCharts!$A881+$A$11,IF($C$7,8,0),1,1)</f>
        <v>130.88</v>
      </c>
      <c r="E881" s="4">
        <f ca="1">OFFSET(InputPriceData!D$15,CalculationsAndCharts!$A881+$A$11,IF($C$7,8,0),1,1)</f>
        <v>131.54</v>
      </c>
      <c r="F881" s="4">
        <f ca="1">OFFSET(InputPriceData!E$15,CalculationsAndCharts!$A881+$A$11,IF($C$7,8,0),1,1)</f>
        <v>130.44999999999999</v>
      </c>
      <c r="G881" s="4">
        <f ca="1">OFFSET(InputPriceData!F$15,CalculationsAndCharts!$A881+$A$11,IF($C$7,8,0),1,1)</f>
        <v>131.25</v>
      </c>
      <c r="H881" s="342">
        <f t="shared" ca="1" si="106"/>
        <v>129.91164187260483</v>
      </c>
      <c r="I881" s="342">
        <f t="shared" ca="1" si="107"/>
        <v>130.39009152415611</v>
      </c>
      <c r="J881" s="340">
        <f t="shared" ca="1" si="108"/>
        <v>-0.47844965155131869</v>
      </c>
      <c r="K881" s="170">
        <f t="shared" ca="1" si="104"/>
        <v>0.22891406906957826</v>
      </c>
      <c r="L881" s="341">
        <f t="shared" ca="1" si="105"/>
        <v>0.61650145972412229</v>
      </c>
      <c r="M881" s="341">
        <f t="shared" ca="1" si="109"/>
        <v>-0.61650145972412229</v>
      </c>
      <c r="N881" s="170"/>
      <c r="O881" s="340"/>
      <c r="P881" s="3">
        <f t="shared" ca="1" si="110"/>
        <v>100124400</v>
      </c>
      <c r="Q881" s="3" t="e">
        <f t="shared" ca="1" si="111"/>
        <v>#N/A</v>
      </c>
      <c r="S881" s="99"/>
      <c r="T881" s="350"/>
      <c r="U881" s="350"/>
      <c r="V881" s="349"/>
      <c r="W881" s="313"/>
      <c r="X881" s="302"/>
      <c r="Y881" s="211"/>
      <c r="Z881" s="320"/>
      <c r="AA881" s="246"/>
      <c r="AB881" s="125"/>
      <c r="AC881" s="125"/>
      <c r="AD881" s="125"/>
      <c r="AE881" s="125"/>
      <c r="AF881" s="125"/>
      <c r="AG881" s="125"/>
      <c r="AH881" s="125"/>
      <c r="AJ881" s="125"/>
      <c r="AK881" s="125"/>
      <c r="AM881" s="246"/>
      <c r="AO881" s="246"/>
      <c r="AP881" s="211"/>
      <c r="AQ881" s="211"/>
      <c r="AR881" s="199"/>
      <c r="AT881" s="225"/>
      <c r="AU881" s="225"/>
      <c r="AV881" s="225"/>
      <c r="AW881" s="99"/>
      <c r="AX881" s="199"/>
      <c r="AY881" s="199"/>
      <c r="AZ881" s="37"/>
      <c r="BA881" s="123"/>
      <c r="BB881" s="211"/>
      <c r="BC881" s="211"/>
      <c r="BD881" s="123"/>
      <c r="BE881" s="123"/>
      <c r="BF881" s="37"/>
      <c r="BG881" s="37"/>
    </row>
    <row r="882" spans="1:59" x14ac:dyDescent="0.25">
      <c r="A882">
        <v>850</v>
      </c>
      <c r="B882" s="61">
        <f ca="1">OFFSET(InputPriceData!B$15,CalculationsAndCharts!$A882+$A$11,0,1,1)</f>
        <v>41236</v>
      </c>
      <c r="C882" s="3">
        <f ca="1">OFFSET(InputPriceData!G$15,CalculationsAndCharts!$A882+$A$11,IF($C$7,8,0),1,1)</f>
        <v>65409200</v>
      </c>
      <c r="D882" s="4">
        <f ca="1">OFFSET(InputPriceData!C$15,CalculationsAndCharts!$A882+$A$11,IF($C$7,8,0),1,1)</f>
        <v>130.4</v>
      </c>
      <c r="E882" s="4">
        <f ca="1">OFFSET(InputPriceData!D$15,CalculationsAndCharts!$A882+$A$11,IF($C$7,8,0),1,1)</f>
        <v>131.58000000000001</v>
      </c>
      <c r="F882" s="4">
        <f ca="1">OFFSET(InputPriceData!E$15,CalculationsAndCharts!$A882+$A$11,IF($C$7,8,0),1,1)</f>
        <v>130.31</v>
      </c>
      <c r="G882" s="4">
        <f ca="1">OFFSET(InputPriceData!F$15,CalculationsAndCharts!$A882+$A$11,IF($C$7,8,0),1,1)</f>
        <v>131.53</v>
      </c>
      <c r="H882" s="342">
        <f t="shared" ca="1" si="106"/>
        <v>129.72044785440553</v>
      </c>
      <c r="I882" s="342">
        <f t="shared" ca="1" si="107"/>
        <v>130.31191802635212</v>
      </c>
      <c r="J882" s="340">
        <f t="shared" ca="1" si="108"/>
        <v>-0.59147017194664286</v>
      </c>
      <c r="K882" s="170">
        <f t="shared" ca="1" si="104"/>
        <v>0.34983696430259126</v>
      </c>
      <c r="L882" s="341">
        <f t="shared" ca="1" si="105"/>
        <v>0.62018621475079838</v>
      </c>
      <c r="M882" s="341">
        <f t="shared" ca="1" si="109"/>
        <v>-0.62018621475079838</v>
      </c>
      <c r="N882" s="170"/>
      <c r="O882" s="340"/>
      <c r="P882" s="3">
        <f t="shared" ca="1" si="110"/>
        <v>65409200</v>
      </c>
      <c r="Q882" s="3" t="e">
        <f t="shared" ca="1" si="111"/>
        <v>#N/A</v>
      </c>
      <c r="S882" s="99"/>
      <c r="T882" s="350"/>
      <c r="U882" s="350"/>
      <c r="V882" s="349"/>
      <c r="W882" s="313"/>
      <c r="X882" s="302"/>
      <c r="Y882" s="211"/>
      <c r="Z882" s="320"/>
      <c r="AA882" s="246"/>
      <c r="AB882" s="125"/>
      <c r="AC882" s="125"/>
      <c r="AD882" s="125"/>
      <c r="AE882" s="125"/>
      <c r="AF882" s="125"/>
      <c r="AG882" s="125"/>
      <c r="AH882" s="125"/>
      <c r="AJ882" s="125"/>
      <c r="AK882" s="125"/>
      <c r="AM882" s="246"/>
      <c r="AO882" s="246"/>
      <c r="AP882" s="211"/>
      <c r="AQ882" s="211"/>
      <c r="AR882" s="199"/>
      <c r="AT882" s="225"/>
      <c r="AU882" s="225"/>
      <c r="AV882" s="225"/>
      <c r="AW882" s="99"/>
      <c r="AX882" s="199"/>
      <c r="AY882" s="199"/>
      <c r="AZ882" s="37"/>
      <c r="BA882" s="123"/>
      <c r="BB882" s="211"/>
      <c r="BC882" s="211"/>
      <c r="BD882" s="123"/>
      <c r="BE882" s="123"/>
      <c r="BF882" s="37"/>
      <c r="BG882" s="37"/>
    </row>
    <row r="883" spans="1:59" x14ac:dyDescent="0.25">
      <c r="A883">
        <v>851</v>
      </c>
      <c r="B883" s="61">
        <f ca="1">OFFSET(InputPriceData!B$15,CalculationsAndCharts!$A883+$A$11,0,1,1)</f>
        <v>41234</v>
      </c>
      <c r="C883" s="3">
        <f ca="1">OFFSET(InputPriceData!G$15,CalculationsAndCharts!$A883+$A$11,IF($C$7,8,0),1,1)</f>
        <v>81710800</v>
      </c>
      <c r="D883" s="4">
        <f ca="1">OFFSET(InputPriceData!C$15,CalculationsAndCharts!$A883+$A$11,IF($C$7,8,0),1,1)</f>
        <v>129.63</v>
      </c>
      <c r="E883" s="4">
        <f ca="1">OFFSET(InputPriceData!D$15,CalculationsAndCharts!$A883+$A$11,IF($C$7,8,0),1,1)</f>
        <v>129.88</v>
      </c>
      <c r="F883" s="4">
        <f ca="1">OFFSET(InputPriceData!E$15,CalculationsAndCharts!$A883+$A$11,IF($C$7,8,0),1,1)</f>
        <v>129.37</v>
      </c>
      <c r="G883" s="4">
        <f ca="1">OFFSET(InputPriceData!F$15,CalculationsAndCharts!$A883+$A$11,IF($C$7,8,0),1,1)</f>
        <v>129.76</v>
      </c>
      <c r="H883" s="342">
        <f t="shared" ca="1" si="106"/>
        <v>129.46194040503491</v>
      </c>
      <c r="I883" s="342">
        <f t="shared" ca="1" si="107"/>
        <v>130.20118330147506</v>
      </c>
      <c r="J883" s="340">
        <f t="shared" ca="1" si="108"/>
        <v>-0.73924289644020769</v>
      </c>
      <c r="K883" s="170">
        <f t="shared" ca="1" si="104"/>
        <v>0.54648005993730764</v>
      </c>
      <c r="L883" s="341">
        <f t="shared" ca="1" si="105"/>
        <v>0.62121929812470977</v>
      </c>
      <c r="M883" s="341">
        <f t="shared" ca="1" si="109"/>
        <v>-0.62121929812470977</v>
      </c>
      <c r="N883" s="170"/>
      <c r="O883" s="340"/>
      <c r="P883" s="3">
        <f t="shared" ca="1" si="110"/>
        <v>81710800</v>
      </c>
      <c r="Q883" s="3" t="e">
        <f t="shared" ca="1" si="111"/>
        <v>#N/A</v>
      </c>
      <c r="S883" s="99"/>
      <c r="T883" s="350"/>
      <c r="U883" s="350"/>
      <c r="V883" s="349"/>
      <c r="W883" s="313"/>
      <c r="X883" s="302"/>
      <c r="Y883" s="211"/>
      <c r="Z883" s="320"/>
      <c r="AA883" s="246"/>
      <c r="AB883" s="125"/>
      <c r="AC883" s="125"/>
      <c r="AD883" s="125"/>
      <c r="AE883" s="125"/>
      <c r="AF883" s="125"/>
      <c r="AG883" s="125"/>
      <c r="AH883" s="125"/>
      <c r="AJ883" s="125"/>
      <c r="AK883" s="125"/>
      <c r="AM883" s="246"/>
      <c r="AO883" s="246"/>
      <c r="AP883" s="211"/>
      <c r="AQ883" s="211"/>
      <c r="AR883" s="199"/>
      <c r="AT883" s="225"/>
      <c r="AU883" s="225"/>
      <c r="AV883" s="225"/>
      <c r="AW883" s="99"/>
      <c r="AX883" s="199"/>
      <c r="AY883" s="199"/>
      <c r="AZ883" s="37"/>
      <c r="BA883" s="123"/>
      <c r="BB883" s="211"/>
      <c r="BC883" s="211"/>
      <c r="BD883" s="123"/>
      <c r="BE883" s="123"/>
      <c r="BF883" s="37"/>
      <c r="BG883" s="37"/>
    </row>
    <row r="884" spans="1:59" x14ac:dyDescent="0.25">
      <c r="A884">
        <v>852</v>
      </c>
      <c r="B884" s="61">
        <f ca="1">OFFSET(InputPriceData!B$15,CalculationsAndCharts!$A884+$A$11,0,1,1)</f>
        <v>41233</v>
      </c>
      <c r="C884" s="3">
        <f ca="1">OFFSET(InputPriceData!G$15,CalculationsAndCharts!$A884+$A$11,IF($C$7,8,0),1,1)</f>
        <v>119807400</v>
      </c>
      <c r="D884" s="4">
        <f ca="1">OFFSET(InputPriceData!C$15,CalculationsAndCharts!$A884+$A$11,IF($C$7,8,0),1,1)</f>
        <v>129.26</v>
      </c>
      <c r="E884" s="4">
        <f ca="1">OFFSET(InputPriceData!D$15,CalculationsAndCharts!$A884+$A$11,IF($C$7,8,0),1,1)</f>
        <v>129.74</v>
      </c>
      <c r="F884" s="4">
        <f ca="1">OFFSET(InputPriceData!E$15,CalculationsAndCharts!$A884+$A$11,IF($C$7,8,0),1,1)</f>
        <v>128.49</v>
      </c>
      <c r="G884" s="4">
        <f ca="1">OFFSET(InputPriceData!F$15,CalculationsAndCharts!$A884+$A$11,IF($C$7,8,0),1,1)</f>
        <v>129.52000000000001</v>
      </c>
      <c r="H884" s="342">
        <f t="shared" ca="1" si="106"/>
        <v>129.41936046289703</v>
      </c>
      <c r="I884" s="342">
        <f t="shared" ca="1" si="107"/>
        <v>130.24129087433641</v>
      </c>
      <c r="J884" s="340">
        <f t="shared" ca="1" si="108"/>
        <v>-0.82193041143945389</v>
      </c>
      <c r="K884" s="170">
        <f t="shared" ca="1" si="104"/>
        <v>0.67556960124902998</v>
      </c>
      <c r="L884" s="341">
        <f t="shared" ca="1" si="105"/>
        <v>0.61856415013667432</v>
      </c>
      <c r="M884" s="341">
        <f t="shared" ca="1" si="109"/>
        <v>-0.61856415013667432</v>
      </c>
      <c r="N884" s="170"/>
      <c r="O884" s="340"/>
      <c r="P884" s="3">
        <f t="shared" ca="1" si="110"/>
        <v>119807400</v>
      </c>
      <c r="Q884" s="3" t="e">
        <f t="shared" ca="1" si="111"/>
        <v>#N/A</v>
      </c>
      <c r="S884" s="99"/>
      <c r="T884" s="350"/>
      <c r="U884" s="350"/>
      <c r="V884" s="349"/>
      <c r="W884" s="313"/>
      <c r="X884" s="302"/>
      <c r="Y884" s="211"/>
      <c r="Z884" s="320"/>
      <c r="AA884" s="246"/>
      <c r="AB884" s="125"/>
      <c r="AC884" s="125"/>
      <c r="AD884" s="125"/>
      <c r="AE884" s="125"/>
      <c r="AF884" s="125"/>
      <c r="AG884" s="125"/>
      <c r="AH884" s="125"/>
      <c r="AJ884" s="125"/>
      <c r="AK884" s="125"/>
      <c r="AM884" s="246"/>
      <c r="AO884" s="246"/>
      <c r="AP884" s="211"/>
      <c r="AQ884" s="211"/>
      <c r="AR884" s="199"/>
      <c r="AT884" s="225"/>
      <c r="AU884" s="225"/>
      <c r="AV884" s="225"/>
      <c r="AW884" s="99"/>
      <c r="AX884" s="199"/>
      <c r="AY884" s="199"/>
      <c r="AZ884" s="37"/>
      <c r="BA884" s="123"/>
      <c r="BB884" s="211"/>
      <c r="BC884" s="211"/>
      <c r="BD884" s="123"/>
      <c r="BE884" s="123"/>
      <c r="BF884" s="37"/>
      <c r="BG884" s="37"/>
    </row>
    <row r="885" spans="1:59" x14ac:dyDescent="0.25">
      <c r="A885">
        <v>853</v>
      </c>
      <c r="B885" s="61">
        <f ca="1">OFFSET(InputPriceData!B$15,CalculationsAndCharts!$A885+$A$11,0,1,1)</f>
        <v>41232</v>
      </c>
      <c r="C885" s="3">
        <f ca="1">OFFSET(InputPriceData!G$15,CalculationsAndCharts!$A885+$A$11,IF($C$7,8,0),1,1)</f>
        <v>151495800</v>
      </c>
      <c r="D885" s="4">
        <f ca="1">OFFSET(InputPriceData!C$15,CalculationsAndCharts!$A885+$A$11,IF($C$7,8,0),1,1)</f>
        <v>128.32</v>
      </c>
      <c r="E885" s="4">
        <f ca="1">OFFSET(InputPriceData!D$15,CalculationsAndCharts!$A885+$A$11,IF($C$7,8,0),1,1)</f>
        <v>129.49</v>
      </c>
      <c r="F885" s="4">
        <f ca="1">OFFSET(InputPriceData!E$15,CalculationsAndCharts!$A885+$A$11,IF($C$7,8,0),1,1)</f>
        <v>126.94</v>
      </c>
      <c r="G885" s="4">
        <f ca="1">OFFSET(InputPriceData!F$15,CalculationsAndCharts!$A885+$A$11,IF($C$7,8,0),1,1)</f>
        <v>129.47</v>
      </c>
      <c r="H885" s="342">
        <f t="shared" ca="1" si="106"/>
        <v>129.40498338616803</v>
      </c>
      <c r="I885" s="342">
        <f t="shared" ca="1" si="107"/>
        <v>130.30686277200337</v>
      </c>
      <c r="J885" s="340">
        <f t="shared" ca="1" si="108"/>
        <v>-0.9018793858354045</v>
      </c>
      <c r="K885" s="170">
        <f t="shared" ca="1" si="104"/>
        <v>0.81338642659484639</v>
      </c>
      <c r="L885" s="341">
        <f t="shared" ca="1" si="105"/>
        <v>0.61339185978313959</v>
      </c>
      <c r="M885" s="341">
        <f t="shared" ca="1" si="109"/>
        <v>-0.61339185978313959</v>
      </c>
      <c r="N885" s="170"/>
      <c r="O885" s="340"/>
      <c r="P885" s="3">
        <f t="shared" ca="1" si="110"/>
        <v>151495800</v>
      </c>
      <c r="Q885" s="3" t="e">
        <f t="shared" ca="1" si="111"/>
        <v>#N/A</v>
      </c>
      <c r="S885" s="99"/>
      <c r="T885" s="350"/>
      <c r="U885" s="350"/>
      <c r="V885" s="349"/>
      <c r="W885" s="313"/>
      <c r="X885" s="302"/>
      <c r="Y885" s="211"/>
      <c r="Z885" s="320"/>
      <c r="AA885" s="246"/>
      <c r="AB885" s="125"/>
      <c r="AC885" s="125"/>
      <c r="AD885" s="125"/>
      <c r="AE885" s="125"/>
      <c r="AF885" s="125"/>
      <c r="AG885" s="125"/>
      <c r="AH885" s="125"/>
      <c r="AJ885" s="125"/>
      <c r="AK885" s="125"/>
      <c r="AM885" s="246"/>
      <c r="AO885" s="246"/>
      <c r="AP885" s="211"/>
      <c r="AQ885" s="211"/>
      <c r="AR885" s="199"/>
      <c r="AT885" s="225"/>
      <c r="AU885" s="225"/>
      <c r="AV885" s="225"/>
      <c r="AW885" s="99"/>
      <c r="AX885" s="199"/>
      <c r="AY885" s="199"/>
      <c r="AZ885" s="37"/>
      <c r="BA885" s="123"/>
      <c r="BB885" s="211"/>
      <c r="BC885" s="211"/>
      <c r="BD885" s="123"/>
      <c r="BE885" s="123"/>
      <c r="BF885" s="37"/>
      <c r="BG885" s="37"/>
    </row>
    <row r="886" spans="1:59" x14ac:dyDescent="0.25">
      <c r="A886">
        <v>854</v>
      </c>
      <c r="B886" s="61">
        <f ca="1">OFFSET(InputPriceData!B$15,CalculationsAndCharts!$A886+$A$11,0,1,1)</f>
        <v>41229</v>
      </c>
      <c r="C886" s="3">
        <f ca="1">OFFSET(InputPriceData!G$15,CalculationsAndCharts!$A886+$A$11,IF($C$7,8,0),1,1)</f>
        <v>239483900</v>
      </c>
      <c r="D886" s="4">
        <f ca="1">OFFSET(InputPriceData!C$15,CalculationsAndCharts!$A886+$A$11,IF($C$7,8,0),1,1)</f>
        <v>126.46</v>
      </c>
      <c r="E886" s="4">
        <f ca="1">OFFSET(InputPriceData!D$15,CalculationsAndCharts!$A886+$A$11,IF($C$7,8,0),1,1)</f>
        <v>127.15</v>
      </c>
      <c r="F886" s="4">
        <f ca="1">OFFSET(InputPriceData!E$15,CalculationsAndCharts!$A886+$A$11,IF($C$7,8,0),1,1)</f>
        <v>125.34</v>
      </c>
      <c r="G886" s="4">
        <f ca="1">OFFSET(InputPriceData!F$15,CalculationsAndCharts!$A886+$A$11,IF($C$7,8,0),1,1)</f>
        <v>126.9</v>
      </c>
      <c r="H886" s="342">
        <f t="shared" ca="1" si="106"/>
        <v>129.39569529847773</v>
      </c>
      <c r="I886" s="342">
        <f t="shared" ca="1" si="107"/>
        <v>130.38294120582185</v>
      </c>
      <c r="J886" s="340">
        <f t="shared" ca="1" si="108"/>
        <v>-0.98724590734418194</v>
      </c>
      <c r="K886" s="170">
        <f t="shared" ca="1" si="104"/>
        <v>0.97465448156783707</v>
      </c>
      <c r="L886" s="341">
        <f t="shared" ca="1" si="105"/>
        <v>0.60455545392381893</v>
      </c>
      <c r="M886" s="341">
        <f t="shared" ca="1" si="109"/>
        <v>-0.60455545392381893</v>
      </c>
      <c r="N886" s="170"/>
      <c r="O886" s="340"/>
      <c r="P886" s="3">
        <f t="shared" ca="1" si="110"/>
        <v>239483900</v>
      </c>
      <c r="Q886" s="3" t="e">
        <f t="shared" ca="1" si="111"/>
        <v>#N/A</v>
      </c>
      <c r="S886" s="99"/>
      <c r="T886" s="350"/>
      <c r="U886" s="350"/>
      <c r="V886" s="349"/>
      <c r="W886" s="313"/>
      <c r="X886" s="302"/>
      <c r="Y886" s="211"/>
      <c r="Z886" s="320"/>
      <c r="AA886" s="246"/>
      <c r="AB886" s="125"/>
      <c r="AC886" s="125"/>
      <c r="AD886" s="125"/>
      <c r="AE886" s="125"/>
      <c r="AF886" s="125"/>
      <c r="AG886" s="125"/>
      <c r="AH886" s="125"/>
      <c r="AJ886" s="125"/>
      <c r="AK886" s="125"/>
      <c r="AM886" s="246"/>
      <c r="AO886" s="246"/>
      <c r="AP886" s="211"/>
      <c r="AQ886" s="211"/>
      <c r="AR886" s="199"/>
      <c r="AT886" s="225"/>
      <c r="AU886" s="225"/>
      <c r="AV886" s="225"/>
      <c r="AW886" s="99"/>
      <c r="AX886" s="199"/>
      <c r="AY886" s="199"/>
      <c r="AZ886" s="37"/>
      <c r="BA886" s="123"/>
      <c r="BB886" s="211"/>
      <c r="BC886" s="211"/>
      <c r="BD886" s="123"/>
      <c r="BE886" s="123"/>
      <c r="BF886" s="37"/>
      <c r="BG886" s="37"/>
    </row>
    <row r="887" spans="1:59" x14ac:dyDescent="0.25">
      <c r="A887">
        <v>855</v>
      </c>
      <c r="B887" s="61">
        <f ca="1">OFFSET(InputPriceData!B$15,CalculationsAndCharts!$A887+$A$11,0,1,1)</f>
        <v>41228</v>
      </c>
      <c r="C887" s="3">
        <f ca="1">OFFSET(InputPriceData!G$15,CalculationsAndCharts!$A887+$A$11,IF($C$7,8,0),1,1)</f>
        <v>178128400</v>
      </c>
      <c r="D887" s="4">
        <f ca="1">OFFSET(InputPriceData!C$15,CalculationsAndCharts!$A887+$A$11,IF($C$7,8,0),1,1)</f>
        <v>126.54</v>
      </c>
      <c r="E887" s="4">
        <f ca="1">OFFSET(InputPriceData!D$15,CalculationsAndCharts!$A887+$A$11,IF($C$7,8,0),1,1)</f>
        <v>127.01</v>
      </c>
      <c r="F887" s="4">
        <f ca="1">OFFSET(InputPriceData!E$15,CalculationsAndCharts!$A887+$A$11,IF($C$7,8,0),1,1)</f>
        <v>125.79</v>
      </c>
      <c r="G887" s="4">
        <f ca="1">OFFSET(InputPriceData!F$15,CalculationsAndCharts!$A887+$A$11,IF($C$7,8,0),1,1)</f>
        <v>126.28</v>
      </c>
      <c r="H887" s="342">
        <f t="shared" ca="1" si="106"/>
        <v>129.75222319826025</v>
      </c>
      <c r="I887" s="342">
        <f t="shared" ca="1" si="107"/>
        <v>130.69957222453294</v>
      </c>
      <c r="J887" s="340">
        <f t="shared" ca="1" si="108"/>
        <v>-0.94734902627273265</v>
      </c>
      <c r="K887" s="170">
        <f t="shared" ca="1" si="104"/>
        <v>0.89747017757989467</v>
      </c>
      <c r="L887" s="341">
        <f t="shared" ca="1" si="105"/>
        <v>0.59170791548010415</v>
      </c>
      <c r="M887" s="341">
        <f t="shared" ca="1" si="109"/>
        <v>-0.59170791548010415</v>
      </c>
      <c r="N887" s="170"/>
      <c r="O887" s="340"/>
      <c r="P887" s="3" t="e">
        <f t="shared" ca="1" si="110"/>
        <v>#N/A</v>
      </c>
      <c r="Q887" s="3">
        <f t="shared" ca="1" si="111"/>
        <v>178128400</v>
      </c>
      <c r="S887" s="99"/>
      <c r="T887" s="350"/>
      <c r="U887" s="350"/>
      <c r="V887" s="349"/>
      <c r="W887" s="313"/>
      <c r="X887" s="302"/>
      <c r="Y887" s="211"/>
      <c r="Z887" s="320"/>
      <c r="AA887" s="246"/>
      <c r="AB887" s="125"/>
      <c r="AC887" s="125"/>
      <c r="AD887" s="125"/>
      <c r="AE887" s="125"/>
      <c r="AF887" s="125"/>
      <c r="AG887" s="125"/>
      <c r="AH887" s="125"/>
      <c r="AJ887" s="125"/>
      <c r="AK887" s="125"/>
      <c r="AM887" s="246"/>
      <c r="AO887" s="246"/>
      <c r="AP887" s="211"/>
      <c r="AQ887" s="211"/>
      <c r="AR887" s="199"/>
      <c r="AT887" s="225"/>
      <c r="AU887" s="225"/>
      <c r="AV887" s="225"/>
      <c r="AW887" s="99"/>
      <c r="AX887" s="199"/>
      <c r="AY887" s="199"/>
      <c r="AZ887" s="37"/>
      <c r="BA887" s="123"/>
      <c r="BB887" s="211"/>
      <c r="BC887" s="211"/>
      <c r="BD887" s="123"/>
      <c r="BE887" s="123"/>
      <c r="BF887" s="37"/>
      <c r="BG887" s="37"/>
    </row>
    <row r="888" spans="1:59" x14ac:dyDescent="0.25">
      <c r="A888">
        <v>856</v>
      </c>
      <c r="B888" s="61">
        <f ca="1">OFFSET(InputPriceData!B$15,CalculationsAndCharts!$A888+$A$11,0,1,1)</f>
        <v>41227</v>
      </c>
      <c r="C888" s="3">
        <f ca="1">OFFSET(InputPriceData!G$15,CalculationsAndCharts!$A888+$A$11,IF($C$7,8,0),1,1)</f>
        <v>191505000</v>
      </c>
      <c r="D888" s="4">
        <f ca="1">OFFSET(InputPriceData!C$15,CalculationsAndCharts!$A888+$A$11,IF($C$7,8,0),1,1)</f>
        <v>128.61000000000001</v>
      </c>
      <c r="E888" s="4">
        <f ca="1">OFFSET(InputPriceData!D$15,CalculationsAndCharts!$A888+$A$11,IF($C$7,8,0),1,1)</f>
        <v>128.82</v>
      </c>
      <c r="F888" s="4">
        <f ca="1">OFFSET(InputPriceData!E$15,CalculationsAndCharts!$A888+$A$11,IF($C$7,8,0),1,1)</f>
        <v>126.2</v>
      </c>
      <c r="G888" s="4">
        <f ca="1">OFFSET(InputPriceData!F$15,CalculationsAndCharts!$A888+$A$11,IF($C$7,8,0),1,1)</f>
        <v>126.49</v>
      </c>
      <c r="H888" s="342">
        <f t="shared" ca="1" si="106"/>
        <v>130.24825508372601</v>
      </c>
      <c r="I888" s="342">
        <f t="shared" ca="1" si="107"/>
        <v>131.1013515176723</v>
      </c>
      <c r="J888" s="340">
        <f t="shared" ca="1" si="108"/>
        <v>-0.85309643394634516</v>
      </c>
      <c r="K888" s="170">
        <f t="shared" ca="1" si="104"/>
        <v>0.72777352561197084</v>
      </c>
      <c r="L888" s="341">
        <f t="shared" ca="1" si="105"/>
        <v>0.58061705612436632</v>
      </c>
      <c r="M888" s="341">
        <f t="shared" ca="1" si="109"/>
        <v>-0.58061705612436632</v>
      </c>
      <c r="N888" s="170"/>
      <c r="O888" s="340"/>
      <c r="P888" s="3" t="e">
        <f t="shared" ca="1" si="110"/>
        <v>#N/A</v>
      </c>
      <c r="Q888" s="3">
        <f t="shared" ca="1" si="111"/>
        <v>191505000</v>
      </c>
      <c r="S888" s="99"/>
      <c r="T888" s="350"/>
      <c r="U888" s="350"/>
      <c r="V888" s="349"/>
      <c r="W888" s="313"/>
      <c r="X888" s="302"/>
      <c r="Y888" s="211"/>
      <c r="Z888" s="320"/>
      <c r="AA888" s="246"/>
      <c r="AB888" s="125"/>
      <c r="AC888" s="125"/>
      <c r="AD888" s="125"/>
      <c r="AE888" s="125"/>
      <c r="AF888" s="125"/>
      <c r="AG888" s="125"/>
      <c r="AH888" s="125"/>
      <c r="AJ888" s="125"/>
      <c r="AK888" s="125"/>
      <c r="AM888" s="246"/>
      <c r="AO888" s="246"/>
      <c r="AP888" s="211"/>
      <c r="AQ888" s="211"/>
      <c r="AR888" s="199"/>
      <c r="AT888" s="225"/>
      <c r="AU888" s="225"/>
      <c r="AV888" s="225"/>
      <c r="AW888" s="99"/>
      <c r="AX888" s="199"/>
      <c r="AY888" s="199"/>
      <c r="AZ888" s="37"/>
      <c r="BA888" s="123"/>
      <c r="BB888" s="211"/>
      <c r="BC888" s="211"/>
      <c r="BD888" s="123"/>
      <c r="BE888" s="123"/>
      <c r="BF888" s="37"/>
      <c r="BG888" s="37"/>
    </row>
    <row r="889" spans="1:59" x14ac:dyDescent="0.25">
      <c r="A889">
        <v>857</v>
      </c>
      <c r="B889" s="61">
        <f ca="1">OFFSET(InputPriceData!B$15,CalculationsAndCharts!$A889+$A$11,0,1,1)</f>
        <v>41226</v>
      </c>
      <c r="C889" s="3">
        <f ca="1">OFFSET(InputPriceData!G$15,CalculationsAndCharts!$A889+$A$11,IF($C$7,8,0),1,1)</f>
        <v>123018300</v>
      </c>
      <c r="D889" s="4">
        <f ca="1">OFFSET(InputPriceData!C$15,CalculationsAndCharts!$A889+$A$11,IF($C$7,8,0),1,1)</f>
        <v>127.99</v>
      </c>
      <c r="E889" s="4">
        <f ca="1">OFFSET(InputPriceData!D$15,CalculationsAndCharts!$A889+$A$11,IF($C$7,8,0),1,1)</f>
        <v>129.58000000000001</v>
      </c>
      <c r="F889" s="4">
        <f ca="1">OFFSET(InputPriceData!E$15,CalculationsAndCharts!$A889+$A$11,IF($C$7,8,0),1,1)</f>
        <v>127.82</v>
      </c>
      <c r="G889" s="4">
        <f ca="1">OFFSET(InputPriceData!F$15,CalculationsAndCharts!$A889+$A$11,IF($C$7,8,0),1,1)</f>
        <v>128.22</v>
      </c>
      <c r="H889" s="342">
        <f t="shared" ca="1" si="106"/>
        <v>130.78514866711544</v>
      </c>
      <c r="I889" s="342">
        <f t="shared" ca="1" si="107"/>
        <v>131.52056529200615</v>
      </c>
      <c r="J889" s="340">
        <f t="shared" ca="1" si="108"/>
        <v>-0.73541662489076542</v>
      </c>
      <c r="K889" s="170">
        <f t="shared" ca="1" si="104"/>
        <v>0.54083761216572479</v>
      </c>
      <c r="L889" s="341">
        <f t="shared" ca="1" si="105"/>
        <v>0.57303907975105728</v>
      </c>
      <c r="M889" s="341">
        <f t="shared" ca="1" si="109"/>
        <v>-0.57303907975105728</v>
      </c>
      <c r="N889" s="170"/>
      <c r="O889" s="340"/>
      <c r="P889" s="3">
        <f t="shared" ca="1" si="110"/>
        <v>123018300</v>
      </c>
      <c r="Q889" s="3" t="e">
        <f t="shared" ca="1" si="111"/>
        <v>#N/A</v>
      </c>
      <c r="S889" s="99"/>
      <c r="T889" s="350"/>
      <c r="U889" s="350"/>
      <c r="V889" s="349"/>
      <c r="W889" s="313"/>
      <c r="X889" s="302"/>
      <c r="Y889" s="211"/>
      <c r="Z889" s="320"/>
      <c r="AA889" s="246"/>
      <c r="AB889" s="125"/>
      <c r="AC889" s="125"/>
      <c r="AD889" s="125"/>
      <c r="AE889" s="125"/>
      <c r="AF889" s="125"/>
      <c r="AG889" s="125"/>
      <c r="AH889" s="125"/>
      <c r="AJ889" s="125"/>
      <c r="AK889" s="125"/>
      <c r="AM889" s="246"/>
      <c r="AO889" s="246"/>
      <c r="AP889" s="211"/>
      <c r="AQ889" s="211"/>
      <c r="AR889" s="199"/>
      <c r="AT889" s="225"/>
      <c r="AU889" s="225"/>
      <c r="AV889" s="225"/>
      <c r="AW889" s="99"/>
      <c r="AX889" s="199"/>
      <c r="AY889" s="199"/>
      <c r="AZ889" s="37"/>
      <c r="BA889" s="123"/>
      <c r="BB889" s="211"/>
      <c r="BC889" s="211"/>
      <c r="BD889" s="123"/>
      <c r="BE889" s="123"/>
      <c r="BF889" s="37"/>
      <c r="BG889" s="37"/>
    </row>
    <row r="890" spans="1:59" x14ac:dyDescent="0.25">
      <c r="A890">
        <v>858</v>
      </c>
      <c r="B890" s="61">
        <f ca="1">OFFSET(InputPriceData!B$15,CalculationsAndCharts!$A890+$A$11,0,1,1)</f>
        <v>41225</v>
      </c>
      <c r="C890" s="3">
        <f ca="1">OFFSET(InputPriceData!G$15,CalculationsAndCharts!$A890+$A$11,IF($C$7,8,0),1,1)</f>
        <v>97677500</v>
      </c>
      <c r="D890" s="4">
        <f ca="1">OFFSET(InputPriceData!C$15,CalculationsAndCharts!$A890+$A$11,IF($C$7,8,0),1,1)</f>
        <v>128.96</v>
      </c>
      <c r="E890" s="4">
        <f ca="1">OFFSET(InputPriceData!D$15,CalculationsAndCharts!$A890+$A$11,IF($C$7,8,0),1,1)</f>
        <v>129.16999999999999</v>
      </c>
      <c r="F890" s="4">
        <f ca="1">OFFSET(InputPriceData!E$15,CalculationsAndCharts!$A890+$A$11,IF($C$7,8,0),1,1)</f>
        <v>128.38</v>
      </c>
      <c r="G890" s="4">
        <f ca="1">OFFSET(InputPriceData!F$15,CalculationsAndCharts!$A890+$A$11,IF($C$7,8,0),1,1)</f>
        <v>128.66999999999999</v>
      </c>
      <c r="H890" s="342">
        <f t="shared" ca="1" si="106"/>
        <v>131.15159847670336</v>
      </c>
      <c r="I890" s="342">
        <f t="shared" ca="1" si="107"/>
        <v>131.82061668218853</v>
      </c>
      <c r="J890" s="340">
        <f t="shared" ca="1" si="108"/>
        <v>-0.66901820548522772</v>
      </c>
      <c r="K890" s="170">
        <f t="shared" ca="1" si="104"/>
        <v>0.44758535927067439</v>
      </c>
      <c r="L890" s="341">
        <f t="shared" ca="1" si="105"/>
        <v>0.56941880764482389</v>
      </c>
      <c r="M890" s="341">
        <f t="shared" ca="1" si="109"/>
        <v>-0.56941880764482389</v>
      </c>
      <c r="N890" s="170"/>
      <c r="O890" s="340"/>
      <c r="P890" s="3" t="e">
        <f t="shared" ca="1" si="110"/>
        <v>#N/A</v>
      </c>
      <c r="Q890" s="3">
        <f t="shared" ca="1" si="111"/>
        <v>97677500</v>
      </c>
      <c r="S890" s="99"/>
      <c r="T890" s="350"/>
      <c r="U890" s="350"/>
      <c r="V890" s="349"/>
      <c r="W890" s="313"/>
      <c r="X890" s="302"/>
      <c r="Y890" s="211"/>
      <c r="Z890" s="320"/>
      <c r="AA890" s="246"/>
      <c r="AB890" s="125"/>
      <c r="AC890" s="125"/>
      <c r="AD890" s="125"/>
      <c r="AE890" s="125"/>
      <c r="AF890" s="125"/>
      <c r="AG890" s="125"/>
      <c r="AH890" s="125"/>
      <c r="AJ890" s="125"/>
      <c r="AK890" s="125"/>
      <c r="AM890" s="246"/>
      <c r="AO890" s="246"/>
      <c r="AP890" s="211"/>
      <c r="AQ890" s="211"/>
      <c r="AR890" s="199"/>
      <c r="AT890" s="225"/>
      <c r="AU890" s="225"/>
      <c r="AV890" s="225"/>
      <c r="AW890" s="99"/>
      <c r="AX890" s="199"/>
      <c r="AY890" s="199"/>
      <c r="AZ890" s="37"/>
      <c r="BA890" s="123"/>
      <c r="BB890" s="211"/>
      <c r="BC890" s="211"/>
      <c r="BD890" s="123"/>
      <c r="BE890" s="123"/>
      <c r="BF890" s="37"/>
      <c r="BG890" s="37"/>
    </row>
    <row r="891" spans="1:59" x14ac:dyDescent="0.25">
      <c r="A891">
        <v>859</v>
      </c>
      <c r="B891" s="61">
        <f ca="1">OFFSET(InputPriceData!B$15,CalculationsAndCharts!$A891+$A$11,0,1,1)</f>
        <v>41222</v>
      </c>
      <c r="C891" s="3">
        <f ca="1">OFFSET(InputPriceData!G$15,CalculationsAndCharts!$A891+$A$11,IF($C$7,8,0),1,1)</f>
        <v>201055300</v>
      </c>
      <c r="D891" s="4">
        <f ca="1">OFFSET(InputPriceData!C$15,CalculationsAndCharts!$A891+$A$11,IF($C$7,8,0),1,1)</f>
        <v>128.06</v>
      </c>
      <c r="E891" s="4">
        <f ca="1">OFFSET(InputPriceData!D$15,CalculationsAndCharts!$A891+$A$11,IF($C$7,8,0),1,1)</f>
        <v>129.76</v>
      </c>
      <c r="F891" s="4">
        <f ca="1">OFFSET(InputPriceData!E$15,CalculationsAndCharts!$A891+$A$11,IF($C$7,8,0),1,1)</f>
        <v>128</v>
      </c>
      <c r="G891" s="4">
        <f ca="1">OFFSET(InputPriceData!F$15,CalculationsAndCharts!$A891+$A$11,IF($C$7,8,0),1,1)</f>
        <v>128.56</v>
      </c>
      <c r="H891" s="342">
        <f t="shared" ca="1" si="106"/>
        <v>131.50611254480384</v>
      </c>
      <c r="I891" s="342">
        <f t="shared" ca="1" si="107"/>
        <v>132.1070363805693</v>
      </c>
      <c r="J891" s="340">
        <f t="shared" ca="1" si="108"/>
        <v>-0.6009238357655281</v>
      </c>
      <c r="K891" s="170">
        <f t="shared" ca="1" si="104"/>
        <v>0.36110945639115538</v>
      </c>
      <c r="L891" s="341">
        <f t="shared" ca="1" si="105"/>
        <v>0.56900278395157022</v>
      </c>
      <c r="M891" s="341">
        <f t="shared" ca="1" si="109"/>
        <v>-0.56900278395157022</v>
      </c>
      <c r="N891" s="170"/>
      <c r="O891" s="340"/>
      <c r="P891" s="3">
        <f t="shared" ca="1" si="110"/>
        <v>201055300</v>
      </c>
      <c r="Q891" s="3" t="e">
        <f t="shared" ca="1" si="111"/>
        <v>#N/A</v>
      </c>
      <c r="S891" s="99"/>
      <c r="T891" s="350"/>
      <c r="U891" s="350"/>
      <c r="V891" s="349"/>
      <c r="W891" s="313"/>
      <c r="X891" s="302"/>
      <c r="Y891" s="211"/>
      <c r="Z891" s="320"/>
      <c r="AA891" s="246"/>
      <c r="AB891" s="125"/>
      <c r="AC891" s="125"/>
      <c r="AD891" s="125"/>
      <c r="AE891" s="125"/>
      <c r="AF891" s="125"/>
      <c r="AG891" s="125"/>
      <c r="AH891" s="125"/>
      <c r="AJ891" s="125"/>
      <c r="AK891" s="125"/>
      <c r="AM891" s="246"/>
      <c r="AO891" s="246"/>
      <c r="AP891" s="211"/>
      <c r="AQ891" s="211"/>
      <c r="AR891" s="199"/>
      <c r="AT891" s="225"/>
      <c r="AU891" s="225"/>
      <c r="AV891" s="225"/>
      <c r="AW891" s="99"/>
      <c r="AX891" s="199"/>
      <c r="AY891" s="199"/>
      <c r="AZ891" s="37"/>
      <c r="BA891" s="123"/>
      <c r="BB891" s="211"/>
      <c r="BC891" s="211"/>
      <c r="BD891" s="123"/>
      <c r="BE891" s="123"/>
      <c r="BF891" s="37"/>
      <c r="BG891" s="37"/>
    </row>
    <row r="892" spans="1:59" x14ac:dyDescent="0.25">
      <c r="A892">
        <v>860</v>
      </c>
      <c r="B892" s="61">
        <f ca="1">OFFSET(InputPriceData!B$15,CalculationsAndCharts!$A892+$A$11,0,1,1)</f>
        <v>41221</v>
      </c>
      <c r="C892" s="3">
        <f ca="1">OFFSET(InputPriceData!G$15,CalculationsAndCharts!$A892+$A$11,IF($C$7,8,0),1,1)</f>
        <v>181517300</v>
      </c>
      <c r="D892" s="4">
        <f ca="1">OFFSET(InputPriceData!C$15,CalculationsAndCharts!$A892+$A$11,IF($C$7,8,0),1,1)</f>
        <v>130</v>
      </c>
      <c r="E892" s="4">
        <f ca="1">OFFSET(InputPriceData!D$15,CalculationsAndCharts!$A892+$A$11,IF($C$7,8,0),1,1)</f>
        <v>130.66</v>
      </c>
      <c r="F892" s="4">
        <f ca="1">OFFSET(InputPriceData!E$15,CalculationsAndCharts!$A892+$A$11,IF($C$7,8,0),1,1)</f>
        <v>128.35</v>
      </c>
      <c r="G892" s="4">
        <f ca="1">OFFSET(InputPriceData!F$15,CalculationsAndCharts!$A892+$A$11,IF($C$7,8,0),1,1)</f>
        <v>128.44999999999999</v>
      </c>
      <c r="H892" s="342">
        <f t="shared" ca="1" si="106"/>
        <v>131.92698576549012</v>
      </c>
      <c r="I892" s="342">
        <f t="shared" ca="1" si="107"/>
        <v>132.42949423334832</v>
      </c>
      <c r="J892" s="340">
        <f t="shared" ca="1" si="108"/>
        <v>-0.50250846785829895</v>
      </c>
      <c r="K892" s="170">
        <f t="shared" ca="1" si="104"/>
        <v>0.25251476026929509</v>
      </c>
      <c r="L892" s="341">
        <f t="shared" ca="1" si="105"/>
        <v>0.57089865193113509</v>
      </c>
      <c r="M892" s="341">
        <f t="shared" ca="1" si="109"/>
        <v>-0.57089865193113509</v>
      </c>
      <c r="N892" s="170"/>
      <c r="O892" s="340"/>
      <c r="P892" s="3" t="e">
        <f t="shared" ca="1" si="110"/>
        <v>#N/A</v>
      </c>
      <c r="Q892" s="3">
        <f t="shared" ca="1" si="111"/>
        <v>181517300</v>
      </c>
      <c r="S892" s="99"/>
      <c r="T892" s="350"/>
      <c r="U892" s="350"/>
      <c r="V892" s="349"/>
      <c r="W892" s="313"/>
      <c r="X892" s="302"/>
      <c r="Y892" s="211"/>
      <c r="Z892" s="320"/>
      <c r="AA892" s="246"/>
      <c r="AB892" s="125"/>
      <c r="AC892" s="125"/>
      <c r="AD892" s="125"/>
      <c r="AE892" s="125"/>
      <c r="AF892" s="125"/>
      <c r="AG892" s="125"/>
      <c r="AH892" s="125"/>
      <c r="AJ892" s="125"/>
      <c r="AK892" s="125"/>
      <c r="AM892" s="246"/>
      <c r="AO892" s="246"/>
      <c r="AP892" s="211"/>
      <c r="AQ892" s="211"/>
      <c r="AR892" s="199"/>
      <c r="AT892" s="225"/>
      <c r="AU892" s="225"/>
      <c r="AV892" s="225"/>
      <c r="AW892" s="99"/>
      <c r="AX892" s="199"/>
      <c r="AY892" s="199"/>
      <c r="AZ892" s="37"/>
      <c r="BA892" s="123"/>
      <c r="BB892" s="211"/>
      <c r="BC892" s="211"/>
      <c r="BD892" s="123"/>
      <c r="BE892" s="123"/>
      <c r="BF892" s="37"/>
      <c r="BG892" s="37"/>
    </row>
    <row r="893" spans="1:59" x14ac:dyDescent="0.25">
      <c r="A893">
        <v>861</v>
      </c>
      <c r="B893" s="61">
        <f ca="1">OFFSET(InputPriceData!B$15,CalculationsAndCharts!$A893+$A$11,0,1,1)</f>
        <v>41220</v>
      </c>
      <c r="C893" s="3">
        <f ca="1">OFFSET(InputPriceData!G$15,CalculationsAndCharts!$A893+$A$11,IF($C$7,8,0),1,1)</f>
        <v>264304500</v>
      </c>
      <c r="D893" s="4">
        <f ca="1">OFFSET(InputPriceData!C$15,CalculationsAndCharts!$A893+$A$11,IF($C$7,8,0),1,1)</f>
        <v>131.82</v>
      </c>
      <c r="E893" s="4">
        <f ca="1">OFFSET(InputPriceData!D$15,CalculationsAndCharts!$A893+$A$11,IF($C$7,8,0),1,1)</f>
        <v>131.84</v>
      </c>
      <c r="F893" s="4">
        <f ca="1">OFFSET(InputPriceData!E$15,CalculationsAndCharts!$A893+$A$11,IF($C$7,8,0),1,1)</f>
        <v>129.4</v>
      </c>
      <c r="G893" s="4">
        <f ca="1">OFFSET(InputPriceData!F$15,CalculationsAndCharts!$A893+$A$11,IF($C$7,8,0),1,1)</f>
        <v>130.02000000000001</v>
      </c>
      <c r="H893" s="342">
        <f t="shared" ca="1" si="106"/>
        <v>132.423698017703</v>
      </c>
      <c r="I893" s="342">
        <f t="shared" ca="1" si="107"/>
        <v>132.79126643638</v>
      </c>
      <c r="J893" s="340">
        <f t="shared" ca="1" si="108"/>
        <v>-0.36756841867709983</v>
      </c>
      <c r="K893" s="170">
        <f t="shared" ca="1" si="104"/>
        <v>0.13510654240878375</v>
      </c>
      <c r="L893" s="341">
        <f t="shared" ca="1" si="105"/>
        <v>0.57562465385300376</v>
      </c>
      <c r="M893" s="341">
        <f t="shared" ca="1" si="109"/>
        <v>-0.57562465385300376</v>
      </c>
      <c r="N893" s="170"/>
      <c r="O893" s="340"/>
      <c r="P893" s="3" t="e">
        <f t="shared" ca="1" si="110"/>
        <v>#N/A</v>
      </c>
      <c r="Q893" s="3">
        <f t="shared" ca="1" si="111"/>
        <v>264304500</v>
      </c>
      <c r="S893" s="99"/>
      <c r="T893" s="350"/>
      <c r="U893" s="350"/>
      <c r="V893" s="349"/>
      <c r="W893" s="313"/>
      <c r="X893" s="302"/>
      <c r="Y893" s="211"/>
      <c r="Z893" s="320"/>
      <c r="AA893" s="246"/>
      <c r="AB893" s="125"/>
      <c r="AC893" s="125"/>
      <c r="AD893" s="125"/>
      <c r="AE893" s="125"/>
      <c r="AF893" s="125"/>
      <c r="AG893" s="125"/>
      <c r="AH893" s="125"/>
      <c r="AJ893" s="125"/>
      <c r="AK893" s="125"/>
      <c r="AM893" s="246"/>
      <c r="AO893" s="246"/>
      <c r="AP893" s="211"/>
      <c r="AQ893" s="211"/>
      <c r="AR893" s="199"/>
      <c r="AT893" s="225"/>
      <c r="AU893" s="225"/>
      <c r="AV893" s="225"/>
      <c r="AW893" s="99"/>
      <c r="AX893" s="199"/>
      <c r="AY893" s="199"/>
      <c r="AZ893" s="37"/>
      <c r="BA893" s="123"/>
      <c r="BB893" s="211"/>
      <c r="BC893" s="211"/>
      <c r="BD893" s="123"/>
      <c r="BE893" s="123"/>
      <c r="BF893" s="37"/>
      <c r="BG893" s="37"/>
    </row>
    <row r="894" spans="1:59" x14ac:dyDescent="0.25">
      <c r="A894">
        <v>862</v>
      </c>
      <c r="B894" s="61">
        <f ca="1">OFFSET(InputPriceData!B$15,CalculationsAndCharts!$A894+$A$11,0,1,1)</f>
        <v>41219</v>
      </c>
      <c r="C894" s="3">
        <f ca="1">OFFSET(InputPriceData!G$15,CalculationsAndCharts!$A894+$A$11,IF($C$7,8,0),1,1)</f>
        <v>107068100</v>
      </c>
      <c r="D894" s="4">
        <f ca="1">OFFSET(InputPriceData!C$15,CalculationsAndCharts!$A894+$A$11,IF($C$7,8,0),1,1)</f>
        <v>132.4</v>
      </c>
      <c r="E894" s="4">
        <f ca="1">OFFSET(InputPriceData!D$15,CalculationsAndCharts!$A894+$A$11,IF($C$7,8,0),1,1)</f>
        <v>133.55000000000001</v>
      </c>
      <c r="F894" s="4">
        <f ca="1">OFFSET(InputPriceData!E$15,CalculationsAndCharts!$A894+$A$11,IF($C$7,8,0),1,1)</f>
        <v>132.26</v>
      </c>
      <c r="G894" s="4">
        <f ca="1">OFFSET(InputPriceData!F$15,CalculationsAndCharts!$A894+$A$11,IF($C$7,8,0),1,1)</f>
        <v>133.03</v>
      </c>
      <c r="H894" s="342">
        <f t="shared" ca="1" si="106"/>
        <v>132.76708344880342</v>
      </c>
      <c r="I894" s="342">
        <f t="shared" ca="1" si="107"/>
        <v>133.04319974877819</v>
      </c>
      <c r="J894" s="340">
        <f t="shared" ca="1" si="108"/>
        <v>-0.27611629997486431</v>
      </c>
      <c r="K894" s="170">
        <f t="shared" ca="1" si="104"/>
        <v>7.6240211111809258E-2</v>
      </c>
      <c r="L894" s="341">
        <f t="shared" ca="1" si="105"/>
        <v>0.58314124801061873</v>
      </c>
      <c r="M894" s="341">
        <f t="shared" ca="1" si="109"/>
        <v>-0.58314124801061873</v>
      </c>
      <c r="N894" s="170"/>
      <c r="O894" s="340"/>
      <c r="P894" s="3">
        <f t="shared" ca="1" si="110"/>
        <v>107068100</v>
      </c>
      <c r="Q894" s="3" t="e">
        <f t="shared" ca="1" si="111"/>
        <v>#N/A</v>
      </c>
      <c r="S894" s="99"/>
      <c r="T894" s="350"/>
      <c r="U894" s="350"/>
      <c r="V894" s="349"/>
      <c r="W894" s="313"/>
      <c r="X894" s="302"/>
      <c r="Y894" s="211"/>
      <c r="Z894" s="320"/>
      <c r="AA894" s="246"/>
      <c r="AB894" s="125"/>
      <c r="AC894" s="125"/>
      <c r="AD894" s="125"/>
      <c r="AE894" s="125"/>
      <c r="AF894" s="125"/>
      <c r="AG894" s="125"/>
      <c r="AH894" s="125"/>
      <c r="AJ894" s="125"/>
      <c r="AK894" s="125"/>
      <c r="AM894" s="246"/>
      <c r="AO894" s="246"/>
      <c r="AP894" s="211"/>
      <c r="AQ894" s="211"/>
      <c r="AR894" s="199"/>
      <c r="AT894" s="225"/>
      <c r="AU894" s="225"/>
      <c r="AV894" s="225"/>
      <c r="AW894" s="99"/>
      <c r="AX894" s="199"/>
      <c r="AY894" s="199"/>
      <c r="AZ894" s="37"/>
      <c r="BA894" s="123"/>
      <c r="BB894" s="211"/>
      <c r="BC894" s="211"/>
      <c r="BD894" s="123"/>
      <c r="BE894" s="123"/>
      <c r="BF894" s="37"/>
      <c r="BG894" s="37"/>
    </row>
    <row r="895" spans="1:59" x14ac:dyDescent="0.25">
      <c r="A895">
        <v>863</v>
      </c>
      <c r="B895" s="61">
        <f ca="1">OFFSET(InputPriceData!B$15,CalculationsAndCharts!$A895+$A$11,0,1,1)</f>
        <v>41218</v>
      </c>
      <c r="C895" s="3">
        <f ca="1">OFFSET(InputPriceData!G$15,CalculationsAndCharts!$A895+$A$11,IF($C$7,8,0),1,1)</f>
        <v>98378500</v>
      </c>
      <c r="D895" s="4">
        <f ca="1">OFFSET(InputPriceData!C$15,CalculationsAndCharts!$A895+$A$11,IF($C$7,8,0),1,1)</f>
        <v>131.53</v>
      </c>
      <c r="E895" s="4">
        <f ca="1">OFFSET(InputPriceData!D$15,CalculationsAndCharts!$A895+$A$11,IF($C$7,8,0),1,1)</f>
        <v>132.30000000000001</v>
      </c>
      <c r="F895" s="4">
        <f ca="1">OFFSET(InputPriceData!E$15,CalculationsAndCharts!$A895+$A$11,IF($C$7,8,0),1,1)</f>
        <v>131.13999999999999</v>
      </c>
      <c r="G895" s="4">
        <f ca="1">OFFSET(InputPriceData!F$15,CalculationsAndCharts!$A895+$A$11,IF($C$7,8,0),1,1)</f>
        <v>132</v>
      </c>
      <c r="H895" s="342">
        <f t="shared" ca="1" si="106"/>
        <v>132.72952394148962</v>
      </c>
      <c r="I895" s="342">
        <f t="shared" ca="1" si="107"/>
        <v>133.04439972593985</v>
      </c>
      <c r="J895" s="340">
        <f t="shared" ca="1" si="108"/>
        <v>-0.3148757844503251</v>
      </c>
      <c r="K895" s="170">
        <f t="shared" ca="1" si="104"/>
        <v>9.9146759633207598E-2</v>
      </c>
      <c r="L895" s="341">
        <f t="shared" ca="1" si="105"/>
        <v>0.59237911716604597</v>
      </c>
      <c r="M895" s="341">
        <f t="shared" ca="1" si="109"/>
        <v>-0.59237911716604597</v>
      </c>
      <c r="N895" s="170"/>
      <c r="O895" s="340"/>
      <c r="P895" s="3">
        <f t="shared" ca="1" si="110"/>
        <v>98378500</v>
      </c>
      <c r="Q895" s="3" t="e">
        <f t="shared" ca="1" si="111"/>
        <v>#N/A</v>
      </c>
      <c r="S895" s="99"/>
      <c r="T895" s="350"/>
      <c r="U895" s="350"/>
      <c r="V895" s="349"/>
      <c r="W895" s="313"/>
      <c r="X895" s="302"/>
      <c r="Y895" s="211"/>
      <c r="Z895" s="320"/>
      <c r="AA895" s="246"/>
      <c r="AB895" s="125"/>
      <c r="AC895" s="125"/>
      <c r="AD895" s="125"/>
      <c r="AE895" s="125"/>
      <c r="AF895" s="125"/>
      <c r="AG895" s="125"/>
      <c r="AH895" s="125"/>
      <c r="AJ895" s="125"/>
      <c r="AK895" s="125"/>
      <c r="AM895" s="246"/>
      <c r="AO895" s="246"/>
      <c r="AP895" s="211"/>
      <c r="AQ895" s="211"/>
      <c r="AR895" s="199"/>
      <c r="AT895" s="225"/>
      <c r="AU895" s="225"/>
      <c r="AV895" s="225"/>
      <c r="AW895" s="99"/>
      <c r="AX895" s="199"/>
      <c r="AY895" s="199"/>
      <c r="AZ895" s="37"/>
      <c r="BA895" s="123"/>
      <c r="BB895" s="211"/>
      <c r="BC895" s="211"/>
      <c r="BD895" s="123"/>
      <c r="BE895" s="123"/>
      <c r="BF895" s="37"/>
      <c r="BG895" s="37"/>
    </row>
    <row r="896" spans="1:59" x14ac:dyDescent="0.25">
      <c r="A896">
        <v>864</v>
      </c>
      <c r="B896" s="61">
        <f ca="1">OFFSET(InputPriceData!B$15,CalculationsAndCharts!$A896+$A$11,0,1,1)</f>
        <v>41215</v>
      </c>
      <c r="C896" s="3">
        <f ca="1">OFFSET(InputPriceData!G$15,CalculationsAndCharts!$A896+$A$11,IF($C$7,8,0),1,1)</f>
        <v>137702200</v>
      </c>
      <c r="D896" s="4">
        <f ca="1">OFFSET(InputPriceData!C$15,CalculationsAndCharts!$A896+$A$11,IF($C$7,8,0),1,1)</f>
        <v>133.69999999999999</v>
      </c>
      <c r="E896" s="4">
        <f ca="1">OFFSET(InputPriceData!D$15,CalculationsAndCharts!$A896+$A$11,IF($C$7,8,0),1,1)</f>
        <v>133.74</v>
      </c>
      <c r="F896" s="4">
        <f ca="1">OFFSET(InputPriceData!E$15,CalculationsAndCharts!$A896+$A$11,IF($C$7,8,0),1,1)</f>
        <v>131.59</v>
      </c>
      <c r="G896" s="4">
        <f ca="1">OFFSET(InputPriceData!F$15,CalculationsAndCharts!$A896+$A$11,IF($C$7,8,0),1,1)</f>
        <v>131.72999999999999</v>
      </c>
      <c r="H896" s="342">
        <f t="shared" ca="1" si="106"/>
        <v>132.8337416474167</v>
      </c>
      <c r="I896" s="342">
        <f t="shared" ca="1" si="107"/>
        <v>133.13934515557074</v>
      </c>
      <c r="J896" s="340">
        <f t="shared" ca="1" si="108"/>
        <v>-0.30560350815414206</v>
      </c>
      <c r="K896" s="170">
        <f t="shared" ca="1" si="104"/>
        <v>9.3393504196118776E-2</v>
      </c>
      <c r="L896" s="341">
        <f t="shared" ca="1" si="105"/>
        <v>0.60299367197272735</v>
      </c>
      <c r="M896" s="341">
        <f t="shared" ca="1" si="109"/>
        <v>-0.60299367197272735</v>
      </c>
      <c r="N896" s="170"/>
      <c r="O896" s="340"/>
      <c r="P896" s="3" t="e">
        <f t="shared" ca="1" si="110"/>
        <v>#N/A</v>
      </c>
      <c r="Q896" s="3">
        <f t="shared" ca="1" si="111"/>
        <v>137702200</v>
      </c>
      <c r="S896" s="99"/>
      <c r="T896" s="350"/>
      <c r="U896" s="350"/>
      <c r="V896" s="349"/>
      <c r="W896" s="313"/>
      <c r="X896" s="302"/>
      <c r="Y896" s="211"/>
      <c r="Z896" s="320"/>
      <c r="AA896" s="246"/>
      <c r="AB896" s="125"/>
      <c r="AC896" s="125"/>
      <c r="AD896" s="125"/>
      <c r="AE896" s="125"/>
      <c r="AF896" s="125"/>
      <c r="AG896" s="125"/>
      <c r="AH896" s="125"/>
      <c r="AJ896" s="125"/>
      <c r="AK896" s="125"/>
      <c r="AM896" s="246"/>
      <c r="AO896" s="246"/>
      <c r="AP896" s="211"/>
      <c r="AQ896" s="211"/>
      <c r="AR896" s="199"/>
      <c r="AT896" s="225"/>
      <c r="AU896" s="225"/>
      <c r="AV896" s="225"/>
      <c r="AW896" s="99"/>
      <c r="AX896" s="199"/>
      <c r="AY896" s="199"/>
      <c r="AZ896" s="37"/>
      <c r="BA896" s="123"/>
      <c r="BB896" s="211"/>
      <c r="BC896" s="211"/>
      <c r="BD896" s="123"/>
      <c r="BE896" s="123"/>
      <c r="BF896" s="37"/>
      <c r="BG896" s="37"/>
    </row>
    <row r="897" spans="1:59" x14ac:dyDescent="0.25">
      <c r="A897">
        <v>865</v>
      </c>
      <c r="B897" s="61">
        <f ca="1">OFFSET(InputPriceData!B$15,CalculationsAndCharts!$A897+$A$11,0,1,1)</f>
        <v>41214</v>
      </c>
      <c r="C897" s="3">
        <f ca="1">OFFSET(InputPriceData!G$15,CalculationsAndCharts!$A897+$A$11,IF($C$7,8,0),1,1)</f>
        <v>100995600</v>
      </c>
      <c r="D897" s="4">
        <f ca="1">OFFSET(InputPriceData!C$15,CalculationsAndCharts!$A897+$A$11,IF($C$7,8,0),1,1)</f>
        <v>131.81</v>
      </c>
      <c r="E897" s="4">
        <f ca="1">OFFSET(InputPriceData!D$15,CalculationsAndCharts!$A897+$A$11,IF($C$7,8,0),1,1)</f>
        <v>133.08000000000001</v>
      </c>
      <c r="F897" s="4">
        <f ca="1">OFFSET(InputPriceData!E$15,CalculationsAndCharts!$A897+$A$11,IF($C$7,8,0),1,1)</f>
        <v>131.69</v>
      </c>
      <c r="G897" s="4">
        <f ca="1">OFFSET(InputPriceData!F$15,CalculationsAndCharts!$A897+$A$11,IF($C$7,8,0),1,1)</f>
        <v>132.91</v>
      </c>
      <c r="H897" s="342">
        <f t="shared" ca="1" si="106"/>
        <v>132.99141902561908</v>
      </c>
      <c r="I897" s="342">
        <f t="shared" ca="1" si="107"/>
        <v>133.26746744244082</v>
      </c>
      <c r="J897" s="340">
        <f t="shared" ca="1" si="108"/>
        <v>-0.27604841682183356</v>
      </c>
      <c r="K897" s="170">
        <f t="shared" ca="1" si="104"/>
        <v>7.6202728429840758E-2</v>
      </c>
      <c r="L897" s="341">
        <f t="shared" ca="1" si="105"/>
        <v>0.61408448842138874</v>
      </c>
      <c r="M897" s="341">
        <f t="shared" ca="1" si="109"/>
        <v>-0.61408448842138874</v>
      </c>
      <c r="N897" s="170"/>
      <c r="O897" s="340"/>
      <c r="P897" s="3">
        <f t="shared" ca="1" si="110"/>
        <v>100995600</v>
      </c>
      <c r="Q897" s="3" t="e">
        <f t="shared" ca="1" si="111"/>
        <v>#N/A</v>
      </c>
      <c r="S897" s="99"/>
      <c r="T897" s="350"/>
      <c r="U897" s="350"/>
      <c r="V897" s="349"/>
      <c r="W897" s="313"/>
      <c r="X897" s="302"/>
      <c r="Y897" s="211"/>
      <c r="Z897" s="320"/>
      <c r="AA897" s="246"/>
      <c r="AB897" s="125"/>
      <c r="AC897" s="125"/>
      <c r="AD897" s="125"/>
      <c r="AE897" s="125"/>
      <c r="AF897" s="125"/>
      <c r="AG897" s="125"/>
      <c r="AH897" s="125"/>
      <c r="AJ897" s="125"/>
      <c r="AK897" s="125"/>
      <c r="AM897" s="246"/>
      <c r="AO897" s="246"/>
      <c r="AP897" s="211"/>
      <c r="AQ897" s="211"/>
      <c r="AR897" s="199"/>
      <c r="AT897" s="225"/>
      <c r="AU897" s="225"/>
      <c r="AV897" s="225"/>
      <c r="AW897" s="99"/>
      <c r="AX897" s="199"/>
      <c r="AY897" s="199"/>
      <c r="AZ897" s="37"/>
      <c r="BA897" s="123"/>
      <c r="BB897" s="211"/>
      <c r="BC897" s="211"/>
      <c r="BD897" s="123"/>
      <c r="BE897" s="123"/>
      <c r="BF897" s="37"/>
      <c r="BG897" s="37"/>
    </row>
    <row r="898" spans="1:59" x14ac:dyDescent="0.25">
      <c r="A898">
        <v>866</v>
      </c>
      <c r="B898" s="61">
        <f ca="1">OFFSET(InputPriceData!B$15,CalculationsAndCharts!$A898+$A$11,0,1,1)</f>
        <v>41213</v>
      </c>
      <c r="C898" s="3">
        <f ca="1">OFFSET(InputPriceData!G$15,CalculationsAndCharts!$A898+$A$11,IF($C$7,8,0),1,1)</f>
        <v>103438500</v>
      </c>
      <c r="D898" s="4">
        <f ca="1">OFFSET(InputPriceData!C$15,CalculationsAndCharts!$A898+$A$11,IF($C$7,8,0),1,1)</f>
        <v>132</v>
      </c>
      <c r="E898" s="4">
        <f ca="1">OFFSET(InputPriceData!D$15,CalculationsAndCharts!$A898+$A$11,IF($C$7,8,0),1,1)</f>
        <v>132.16999999999999</v>
      </c>
      <c r="F898" s="4">
        <f ca="1">OFFSET(InputPriceData!E$15,CalculationsAndCharts!$A898+$A$11,IF($C$7,8,0),1,1)</f>
        <v>130.91</v>
      </c>
      <c r="G898" s="4">
        <f ca="1">OFFSET(InputPriceData!F$15,CalculationsAndCharts!$A898+$A$11,IF($C$7,8,0),1,1)</f>
        <v>131.53</v>
      </c>
      <c r="H898" s="342">
        <f t="shared" ca="1" si="106"/>
        <v>133.00305031499323</v>
      </c>
      <c r="I898" s="342">
        <f t="shared" ca="1" si="107"/>
        <v>133.29996448266272</v>
      </c>
      <c r="J898" s="340">
        <f t="shared" ca="1" si="108"/>
        <v>-0.29691416766958056</v>
      </c>
      <c r="K898" s="170">
        <f t="shared" ca="1" si="104"/>
        <v>8.8158022962919802E-2</v>
      </c>
      <c r="L898" s="341">
        <f t="shared" ca="1" si="105"/>
        <v>0.625726945624972</v>
      </c>
      <c r="M898" s="341">
        <f t="shared" ca="1" si="109"/>
        <v>-0.625726945624972</v>
      </c>
      <c r="N898" s="170"/>
      <c r="O898" s="340"/>
      <c r="P898" s="3" t="e">
        <f t="shared" ca="1" si="110"/>
        <v>#N/A</v>
      </c>
      <c r="Q898" s="3">
        <f t="shared" ca="1" si="111"/>
        <v>103438500</v>
      </c>
      <c r="S898" s="99"/>
      <c r="T898" s="350"/>
      <c r="U898" s="350"/>
      <c r="V898" s="349"/>
      <c r="W898" s="313"/>
      <c r="X898" s="302"/>
      <c r="Y898" s="211"/>
      <c r="Z898" s="320"/>
      <c r="AA898" s="246"/>
      <c r="AB898" s="125"/>
      <c r="AC898" s="125"/>
      <c r="AD898" s="125"/>
      <c r="AE898" s="125"/>
      <c r="AF898" s="125"/>
      <c r="AG898" s="125"/>
      <c r="AH898" s="125"/>
      <c r="AJ898" s="125"/>
      <c r="AK898" s="125"/>
      <c r="AM898" s="246"/>
      <c r="AO898" s="246"/>
      <c r="AP898" s="211"/>
      <c r="AQ898" s="211"/>
      <c r="AR898" s="199"/>
      <c r="AT898" s="225"/>
      <c r="AU898" s="225"/>
      <c r="AV898" s="225"/>
      <c r="AW898" s="99"/>
      <c r="AX898" s="199"/>
      <c r="AY898" s="199"/>
      <c r="AZ898" s="37"/>
      <c r="BA898" s="123"/>
      <c r="BB898" s="211"/>
      <c r="BC898" s="211"/>
      <c r="BD898" s="123"/>
      <c r="BE898" s="123"/>
      <c r="BF898" s="37"/>
      <c r="BG898" s="37"/>
    </row>
    <row r="899" spans="1:59" x14ac:dyDescent="0.25">
      <c r="A899">
        <v>867</v>
      </c>
      <c r="B899" s="61">
        <f ca="1">OFFSET(InputPriceData!B$15,CalculationsAndCharts!$A899+$A$11,0,1,1)</f>
        <v>41208</v>
      </c>
      <c r="C899" s="3">
        <f ca="1">OFFSET(InputPriceData!G$15,CalculationsAndCharts!$A899+$A$11,IF($C$7,8,0),1,1)</f>
        <v>146023500</v>
      </c>
      <c r="D899" s="4">
        <f ca="1">OFFSET(InputPriceData!C$15,CalculationsAndCharts!$A899+$A$11,IF($C$7,8,0),1,1)</f>
        <v>131.49</v>
      </c>
      <c r="E899" s="4">
        <f ca="1">OFFSET(InputPriceData!D$15,CalculationsAndCharts!$A899+$A$11,IF($C$7,8,0),1,1)</f>
        <v>131.99</v>
      </c>
      <c r="F899" s="4">
        <f ca="1">OFFSET(InputPriceData!E$15,CalculationsAndCharts!$A899+$A$11,IF($C$7,8,0),1,1)</f>
        <v>130.63999999999999</v>
      </c>
      <c r="G899" s="4">
        <f ca="1">OFFSET(InputPriceData!F$15,CalculationsAndCharts!$A899+$A$11,IF($C$7,8,0),1,1)</f>
        <v>131.53</v>
      </c>
      <c r="H899" s="342">
        <f t="shared" ca="1" si="106"/>
        <v>133.21348607427797</v>
      </c>
      <c r="I899" s="342">
        <f t="shared" ca="1" si="107"/>
        <v>133.46087034472296</v>
      </c>
      <c r="J899" s="340">
        <f t="shared" ca="1" si="108"/>
        <v>-0.24738427044508965</v>
      </c>
      <c r="K899" s="170">
        <f t="shared" ca="1" si="104"/>
        <v>6.1198977263649257E-2</v>
      </c>
      <c r="L899" s="341">
        <f t="shared" ca="1" si="105"/>
        <v>0.63664795054377454</v>
      </c>
      <c r="M899" s="341">
        <f t="shared" ca="1" si="109"/>
        <v>-0.63664795054377454</v>
      </c>
      <c r="N899" s="170"/>
      <c r="O899" s="340"/>
      <c r="P899" s="3">
        <f t="shared" ca="1" si="110"/>
        <v>146023500</v>
      </c>
      <c r="Q899" s="3" t="e">
        <f t="shared" ca="1" si="111"/>
        <v>#N/A</v>
      </c>
      <c r="S899" s="99"/>
      <c r="T899" s="350"/>
      <c r="U899" s="350"/>
      <c r="V899" s="349"/>
      <c r="W899" s="313"/>
      <c r="X899" s="302"/>
      <c r="Y899" s="211"/>
      <c r="Z899" s="320"/>
      <c r="AA899" s="246"/>
      <c r="AB899" s="125"/>
      <c r="AC899" s="125"/>
      <c r="AD899" s="125"/>
      <c r="AE899" s="125"/>
      <c r="AF899" s="125"/>
      <c r="AG899" s="125"/>
      <c r="AH899" s="125"/>
      <c r="AJ899" s="125"/>
      <c r="AK899" s="125"/>
      <c r="AM899" s="246"/>
      <c r="AO899" s="246"/>
      <c r="AP899" s="211"/>
      <c r="AQ899" s="211"/>
      <c r="AR899" s="199"/>
      <c r="AT899" s="225"/>
      <c r="AU899" s="225"/>
      <c r="AV899" s="225"/>
      <c r="AW899" s="99"/>
      <c r="AX899" s="199"/>
      <c r="AY899" s="199"/>
      <c r="AZ899" s="37"/>
      <c r="BA899" s="123"/>
      <c r="BB899" s="211"/>
      <c r="BC899" s="211"/>
      <c r="BD899" s="123"/>
      <c r="BE899" s="123"/>
      <c r="BF899" s="37"/>
      <c r="BG899" s="37"/>
    </row>
    <row r="900" spans="1:59" x14ac:dyDescent="0.25">
      <c r="A900">
        <v>868</v>
      </c>
      <c r="B900" s="61">
        <f ca="1">OFFSET(InputPriceData!B$15,CalculationsAndCharts!$A900+$A$11,0,1,1)</f>
        <v>41207</v>
      </c>
      <c r="C900" s="3">
        <f ca="1">OFFSET(InputPriceData!G$15,CalculationsAndCharts!$A900+$A$11,IF($C$7,8,0),1,1)</f>
        <v>134457400</v>
      </c>
      <c r="D900" s="4">
        <f ca="1">OFFSET(InputPriceData!C$15,CalculationsAndCharts!$A900+$A$11,IF($C$7,8,0),1,1)</f>
        <v>132.16</v>
      </c>
      <c r="E900" s="4">
        <f ca="1">OFFSET(InputPriceData!D$15,CalculationsAndCharts!$A900+$A$11,IF($C$7,8,0),1,1)</f>
        <v>132.4</v>
      </c>
      <c r="F900" s="4">
        <f ca="1">OFFSET(InputPriceData!E$15,CalculationsAndCharts!$A900+$A$11,IF($C$7,8,0),1,1)</f>
        <v>130.81</v>
      </c>
      <c r="G900" s="4">
        <f ca="1">OFFSET(InputPriceData!F$15,CalculationsAndCharts!$A900+$A$11,IF($C$7,8,0),1,1)</f>
        <v>131.61000000000001</v>
      </c>
      <c r="H900" s="342">
        <f t="shared" ca="1" si="106"/>
        <v>133.4539840848891</v>
      </c>
      <c r="I900" s="342">
        <f t="shared" ca="1" si="107"/>
        <v>133.63640401242506</v>
      </c>
      <c r="J900" s="340">
        <f t="shared" ca="1" si="108"/>
        <v>-0.18241992753604783</v>
      </c>
      <c r="K900" s="170">
        <f t="shared" ca="1" si="104"/>
        <v>3.327702996225694E-2</v>
      </c>
      <c r="L900" s="341">
        <f t="shared" ca="1" si="105"/>
        <v>0.64712200279353382</v>
      </c>
      <c r="M900" s="341">
        <f t="shared" ca="1" si="109"/>
        <v>-0.64712200279353382</v>
      </c>
      <c r="N900" s="170"/>
      <c r="O900" s="340"/>
      <c r="P900" s="3" t="e">
        <f t="shared" ca="1" si="110"/>
        <v>#N/A</v>
      </c>
      <c r="Q900" s="3">
        <f t="shared" ca="1" si="111"/>
        <v>134457400</v>
      </c>
      <c r="S900" s="99"/>
      <c r="T900" s="350"/>
      <c r="U900" s="350"/>
      <c r="V900" s="349"/>
      <c r="W900" s="313"/>
      <c r="X900" s="302"/>
      <c r="Y900" s="211"/>
      <c r="Z900" s="320"/>
      <c r="AA900" s="246"/>
      <c r="AB900" s="125"/>
      <c r="AC900" s="125"/>
      <c r="AD900" s="125"/>
      <c r="AE900" s="125"/>
      <c r="AF900" s="125"/>
      <c r="AG900" s="125"/>
      <c r="AH900" s="125"/>
      <c r="AJ900" s="125"/>
      <c r="AK900" s="125"/>
      <c r="AM900" s="246"/>
      <c r="AO900" s="246"/>
      <c r="AP900" s="211"/>
      <c r="AQ900" s="211"/>
      <c r="AR900" s="199"/>
      <c r="AT900" s="225"/>
      <c r="AU900" s="225"/>
      <c r="AV900" s="225"/>
      <c r="AW900" s="99"/>
      <c r="AX900" s="199"/>
      <c r="AY900" s="199"/>
      <c r="AZ900" s="37"/>
      <c r="BA900" s="123"/>
      <c r="BB900" s="211"/>
      <c r="BC900" s="211"/>
      <c r="BD900" s="123"/>
      <c r="BE900" s="123"/>
      <c r="BF900" s="37"/>
      <c r="BG900" s="37"/>
    </row>
    <row r="901" spans="1:59" x14ac:dyDescent="0.25">
      <c r="A901">
        <v>869</v>
      </c>
      <c r="B901" s="61">
        <f ca="1">OFFSET(InputPriceData!B$15,CalculationsAndCharts!$A901+$A$11,0,1,1)</f>
        <v>41206</v>
      </c>
      <c r="C901" s="3">
        <f ca="1">OFFSET(InputPriceData!G$15,CalculationsAndCharts!$A901+$A$11,IF($C$7,8,0),1,1)</f>
        <v>120179400</v>
      </c>
      <c r="D901" s="4">
        <f ca="1">OFFSET(InputPriceData!C$15,CalculationsAndCharts!$A901+$A$11,IF($C$7,8,0),1,1)</f>
        <v>132.07</v>
      </c>
      <c r="E901" s="4">
        <f ca="1">OFFSET(InputPriceData!D$15,CalculationsAndCharts!$A901+$A$11,IF($C$7,8,0),1,1)</f>
        <v>132.22999999999999</v>
      </c>
      <c r="F901" s="4">
        <f ca="1">OFFSET(InputPriceData!E$15,CalculationsAndCharts!$A901+$A$11,IF($C$7,8,0),1,1)</f>
        <v>131.02000000000001</v>
      </c>
      <c r="G901" s="4">
        <f ca="1">OFFSET(InputPriceData!F$15,CalculationsAndCharts!$A901+$A$11,IF($C$7,8,0),1,1)</f>
        <v>131.22999999999999</v>
      </c>
      <c r="H901" s="342">
        <f t="shared" ca="1" si="106"/>
        <v>133.71741038273041</v>
      </c>
      <c r="I901" s="342">
        <f t="shared" ca="1" si="107"/>
        <v>133.82062255900917</v>
      </c>
      <c r="J901" s="340">
        <f t="shared" ca="1" si="108"/>
        <v>-0.10321217627885283</v>
      </c>
      <c r="K901" s="170">
        <f t="shared" ca="1" si="104"/>
        <v>1.0652753332216991E-2</v>
      </c>
      <c r="L901" s="341">
        <f t="shared" ca="1" si="105"/>
        <v>0.65698983860031623</v>
      </c>
      <c r="M901" s="341">
        <f t="shared" ca="1" si="109"/>
        <v>-0.65698983860031623</v>
      </c>
      <c r="N901" s="170"/>
      <c r="O901" s="340"/>
      <c r="P901" s="3" t="e">
        <f t="shared" ca="1" si="110"/>
        <v>#N/A</v>
      </c>
      <c r="Q901" s="3">
        <f t="shared" ca="1" si="111"/>
        <v>120179400</v>
      </c>
      <c r="S901" s="99"/>
      <c r="T901" s="350"/>
      <c r="U901" s="350"/>
      <c r="V901" s="349"/>
      <c r="W901" s="313"/>
      <c r="X901" s="302"/>
      <c r="Y901" s="211"/>
      <c r="Z901" s="320"/>
      <c r="AA901" s="246"/>
      <c r="AB901" s="125"/>
      <c r="AC901" s="125"/>
      <c r="AD901" s="125"/>
      <c r="AE901" s="125"/>
      <c r="AF901" s="125"/>
      <c r="AG901" s="125"/>
      <c r="AH901" s="125"/>
      <c r="AJ901" s="125"/>
      <c r="AK901" s="125"/>
      <c r="AM901" s="246"/>
      <c r="AO901" s="246"/>
      <c r="AP901" s="211"/>
      <c r="AQ901" s="211"/>
      <c r="AR901" s="199"/>
      <c r="AT901" s="225"/>
      <c r="AU901" s="225"/>
      <c r="AV901" s="225"/>
      <c r="AW901" s="99"/>
      <c r="AX901" s="199"/>
      <c r="AY901" s="199"/>
      <c r="AZ901" s="37"/>
      <c r="BA901" s="123"/>
      <c r="BB901" s="211"/>
      <c r="BC901" s="211"/>
      <c r="BD901" s="123"/>
      <c r="BE901" s="123"/>
      <c r="BF901" s="37"/>
      <c r="BG901" s="37"/>
    </row>
    <row r="902" spans="1:59" x14ac:dyDescent="0.25">
      <c r="A902">
        <v>870</v>
      </c>
      <c r="B902" s="61">
        <f ca="1">OFFSET(InputPriceData!B$15,CalculationsAndCharts!$A902+$A$11,0,1,1)</f>
        <v>41205</v>
      </c>
      <c r="C902" s="3">
        <f ca="1">OFFSET(InputPriceData!G$15,CalculationsAndCharts!$A902+$A$11,IF($C$7,8,0),1,1)</f>
        <v>192056300</v>
      </c>
      <c r="D902" s="4">
        <f ca="1">OFFSET(InputPriceData!C$15,CalculationsAndCharts!$A902+$A$11,IF($C$7,8,0),1,1)</f>
        <v>132.01</v>
      </c>
      <c r="E902" s="4">
        <f ca="1">OFFSET(InputPriceData!D$15,CalculationsAndCharts!$A902+$A$11,IF($C$7,8,0),1,1)</f>
        <v>132.19</v>
      </c>
      <c r="F902" s="4">
        <f ca="1">OFFSET(InputPriceData!E$15,CalculationsAndCharts!$A902+$A$11,IF($C$7,8,0),1,1)</f>
        <v>131.05000000000001</v>
      </c>
      <c r="G902" s="4">
        <f ca="1">OFFSET(InputPriceData!F$15,CalculationsAndCharts!$A902+$A$11,IF($C$7,8,0),1,1)</f>
        <v>131.6</v>
      </c>
      <c r="H902" s="342">
        <f t="shared" ca="1" si="106"/>
        <v>134.07275472312045</v>
      </c>
      <c r="I902" s="342">
        <f t="shared" ca="1" si="107"/>
        <v>134.05613370073729</v>
      </c>
      <c r="J902" s="340">
        <f t="shared" ca="1" si="108"/>
        <v>1.6621022383091655E-2</v>
      </c>
      <c r="K902" s="170">
        <f t="shared" ca="1" si="104"/>
        <v>2.7625838505923378E-4</v>
      </c>
      <c r="L902" s="341">
        <f t="shared" ca="1" si="105"/>
        <v>0.66699012858809636</v>
      </c>
      <c r="M902" s="341">
        <f t="shared" ca="1" si="109"/>
        <v>-0.66699012858809636</v>
      </c>
      <c r="N902" s="170"/>
      <c r="O902" s="340"/>
      <c r="P902" s="3" t="e">
        <f t="shared" ca="1" si="110"/>
        <v>#N/A</v>
      </c>
      <c r="Q902" s="3">
        <f t="shared" ca="1" si="111"/>
        <v>192056300</v>
      </c>
      <c r="S902" s="99"/>
      <c r="T902" s="350"/>
      <c r="U902" s="350"/>
      <c r="V902" s="349"/>
      <c r="W902" s="313"/>
      <c r="X902" s="302"/>
      <c r="Y902" s="211"/>
      <c r="Z902" s="320"/>
      <c r="AA902" s="246"/>
      <c r="AB902" s="125"/>
      <c r="AC902" s="125"/>
      <c r="AD902" s="125"/>
      <c r="AE902" s="125"/>
      <c r="AF902" s="125"/>
      <c r="AG902" s="125"/>
      <c r="AH902" s="125"/>
      <c r="AJ902" s="125"/>
      <c r="AK902" s="125"/>
      <c r="AM902" s="246"/>
      <c r="AO902" s="246"/>
      <c r="AP902" s="211"/>
      <c r="AQ902" s="211"/>
      <c r="AR902" s="199"/>
      <c r="AT902" s="225"/>
      <c r="AU902" s="225"/>
      <c r="AV902" s="225"/>
      <c r="AW902" s="99"/>
      <c r="AX902" s="199"/>
      <c r="AY902" s="199"/>
      <c r="AZ902" s="37"/>
      <c r="BA902" s="123"/>
      <c r="BB902" s="211"/>
      <c r="BC902" s="211"/>
      <c r="BD902" s="123"/>
      <c r="BE902" s="123"/>
      <c r="BF902" s="37"/>
      <c r="BG902" s="37"/>
    </row>
    <row r="903" spans="1:59" x14ac:dyDescent="0.25">
      <c r="A903">
        <v>871</v>
      </c>
      <c r="B903" s="61">
        <f ca="1">OFFSET(InputPriceData!B$15,CalculationsAndCharts!$A903+$A$11,0,1,1)</f>
        <v>41204</v>
      </c>
      <c r="C903" s="3">
        <f ca="1">OFFSET(InputPriceData!G$15,CalculationsAndCharts!$A903+$A$11,IF($C$7,8,0),1,1)</f>
        <v>125578600</v>
      </c>
      <c r="D903" s="4">
        <f ca="1">OFFSET(InputPriceData!C$15,CalculationsAndCharts!$A903+$A$11,IF($C$7,8,0),1,1)</f>
        <v>133.21</v>
      </c>
      <c r="E903" s="4">
        <f ca="1">OFFSET(InputPriceData!D$15,CalculationsAndCharts!$A903+$A$11,IF($C$7,8,0),1,1)</f>
        <v>133.69</v>
      </c>
      <c r="F903" s="4">
        <f ca="1">OFFSET(InputPriceData!E$15,CalculationsAndCharts!$A903+$A$11,IF($C$7,8,0),1,1)</f>
        <v>132.4</v>
      </c>
      <c r="G903" s="4">
        <f ca="1">OFFSET(InputPriceData!F$15,CalculationsAndCharts!$A903+$A$11,IF($C$7,8,0),1,1)</f>
        <v>133.44999999999999</v>
      </c>
      <c r="H903" s="342">
        <f t="shared" ca="1" si="106"/>
        <v>134.42600539785195</v>
      </c>
      <c r="I903" s="342">
        <f t="shared" ca="1" si="107"/>
        <v>134.27941858262253</v>
      </c>
      <c r="J903" s="340">
        <f t="shared" ca="1" si="108"/>
        <v>0.14658681522937167</v>
      </c>
      <c r="K903" s="170">
        <f t="shared" ca="1" si="104"/>
        <v>2.148769439908995E-2</v>
      </c>
      <c r="L903" s="341">
        <f t="shared" ca="1" si="105"/>
        <v>0.67684017406930397</v>
      </c>
      <c r="M903" s="341">
        <f t="shared" ca="1" si="109"/>
        <v>-0.67684017406930397</v>
      </c>
      <c r="N903" s="170"/>
      <c r="O903" s="340"/>
      <c r="P903" s="3">
        <f t="shared" ca="1" si="110"/>
        <v>125578600</v>
      </c>
      <c r="Q903" s="3" t="e">
        <f t="shared" ca="1" si="111"/>
        <v>#N/A</v>
      </c>
      <c r="S903" s="99"/>
      <c r="T903" s="350"/>
      <c r="U903" s="350"/>
      <c r="V903" s="349"/>
      <c r="W903" s="313"/>
      <c r="X903" s="302"/>
      <c r="Y903" s="211"/>
      <c r="Z903" s="320"/>
      <c r="AA903" s="246"/>
      <c r="AB903" s="125"/>
      <c r="AC903" s="125"/>
      <c r="AD903" s="125"/>
      <c r="AE903" s="125"/>
      <c r="AF903" s="125"/>
      <c r="AG903" s="125"/>
      <c r="AH903" s="125"/>
      <c r="AJ903" s="125"/>
      <c r="AK903" s="125"/>
      <c r="AM903" s="246"/>
      <c r="AO903" s="246"/>
      <c r="AP903" s="211"/>
      <c r="AQ903" s="211"/>
      <c r="AR903" s="199"/>
      <c r="AT903" s="225"/>
      <c r="AU903" s="225"/>
      <c r="AV903" s="225"/>
      <c r="AW903" s="99"/>
      <c r="AX903" s="199"/>
      <c r="AY903" s="199"/>
      <c r="AZ903" s="37"/>
      <c r="BA903" s="123"/>
      <c r="BB903" s="211"/>
      <c r="BC903" s="211"/>
      <c r="BD903" s="123"/>
      <c r="BE903" s="123"/>
      <c r="BF903" s="37"/>
      <c r="BG903" s="37"/>
    </row>
    <row r="904" spans="1:59" x14ac:dyDescent="0.25">
      <c r="A904">
        <v>872</v>
      </c>
      <c r="B904" s="61">
        <f ca="1">OFFSET(InputPriceData!B$15,CalculationsAndCharts!$A904+$A$11,0,1,1)</f>
        <v>41201</v>
      </c>
      <c r="C904" s="3">
        <f ca="1">OFFSET(InputPriceData!G$15,CalculationsAndCharts!$A904+$A$11,IF($C$7,8,0),1,1)</f>
        <v>185645200</v>
      </c>
      <c r="D904" s="4">
        <f ca="1">OFFSET(InputPriceData!C$15,CalculationsAndCharts!$A904+$A$11,IF($C$7,8,0),1,1)</f>
        <v>135.44</v>
      </c>
      <c r="E904" s="4">
        <f ca="1">OFFSET(InputPriceData!D$15,CalculationsAndCharts!$A904+$A$11,IF($C$7,8,0),1,1)</f>
        <v>135.44999999999999</v>
      </c>
      <c r="F904" s="4">
        <f ca="1">OFFSET(InputPriceData!E$15,CalculationsAndCharts!$A904+$A$11,IF($C$7,8,0),1,1)</f>
        <v>133.11000000000001</v>
      </c>
      <c r="G904" s="4">
        <f ca="1">OFFSET(InputPriceData!F$15,CalculationsAndCharts!$A904+$A$11,IF($C$7,8,0),1,1)</f>
        <v>133.43</v>
      </c>
      <c r="H904" s="342">
        <f t="shared" ca="1" si="106"/>
        <v>134.56543474040222</v>
      </c>
      <c r="I904" s="342">
        <f t="shared" ca="1" si="107"/>
        <v>134.35482027195187</v>
      </c>
      <c r="J904" s="340">
        <f t="shared" ca="1" si="108"/>
        <v>0.21061446845032625</v>
      </c>
      <c r="K904" s="170">
        <f t="shared" ca="1" si="104"/>
        <v>4.4358454320613472E-2</v>
      </c>
      <c r="L904" s="341">
        <f t="shared" ca="1" si="105"/>
        <v>0.68582744872171431</v>
      </c>
      <c r="M904" s="341">
        <f t="shared" ca="1" si="109"/>
        <v>-0.68582744872171431</v>
      </c>
      <c r="N904" s="170"/>
      <c r="O904" s="340"/>
      <c r="P904" s="3" t="e">
        <f t="shared" ca="1" si="110"/>
        <v>#N/A</v>
      </c>
      <c r="Q904" s="3">
        <f t="shared" ca="1" si="111"/>
        <v>185645200</v>
      </c>
      <c r="S904" s="99"/>
      <c r="T904" s="350"/>
      <c r="U904" s="350"/>
      <c r="V904" s="349"/>
      <c r="W904" s="313"/>
      <c r="X904" s="302"/>
      <c r="Y904" s="211"/>
      <c r="Z904" s="320"/>
      <c r="AA904" s="246"/>
      <c r="AB904" s="125"/>
      <c r="AC904" s="125"/>
      <c r="AD904" s="125"/>
      <c r="AE904" s="125"/>
      <c r="AF904" s="125"/>
      <c r="AG904" s="125"/>
      <c r="AH904" s="125"/>
      <c r="AJ904" s="125"/>
      <c r="AK904" s="125"/>
      <c r="AM904" s="246"/>
      <c r="AO904" s="246"/>
      <c r="AP904" s="211"/>
      <c r="AQ904" s="211"/>
      <c r="AR904" s="199"/>
      <c r="AT904" s="225"/>
      <c r="AU904" s="225"/>
      <c r="AV904" s="225"/>
      <c r="AW904" s="99"/>
      <c r="AX904" s="199"/>
      <c r="AY904" s="199"/>
      <c r="AZ904" s="37"/>
      <c r="BA904" s="123"/>
      <c r="BB904" s="211"/>
      <c r="BC904" s="211"/>
      <c r="BD904" s="123"/>
      <c r="BE904" s="123"/>
      <c r="BF904" s="37"/>
      <c r="BG904" s="37"/>
    </row>
    <row r="905" spans="1:59" x14ac:dyDescent="0.25">
      <c r="A905">
        <v>873</v>
      </c>
      <c r="B905" s="61">
        <f ca="1">OFFSET(InputPriceData!B$15,CalculationsAndCharts!$A905+$A$11,0,1,1)</f>
        <v>41200</v>
      </c>
      <c r="C905" s="3">
        <f ca="1">OFFSET(InputPriceData!G$15,CalculationsAndCharts!$A905+$A$11,IF($C$7,8,0),1,1)</f>
        <v>148108500</v>
      </c>
      <c r="D905" s="4">
        <f ca="1">OFFSET(InputPriceData!C$15,CalculationsAndCharts!$A905+$A$11,IF($C$7,8,0),1,1)</f>
        <v>135.69</v>
      </c>
      <c r="E905" s="4">
        <f ca="1">OFFSET(InputPriceData!D$15,CalculationsAndCharts!$A905+$A$11,IF($C$7,8,0),1,1)</f>
        <v>136.34</v>
      </c>
      <c r="F905" s="4">
        <f ca="1">OFFSET(InputPriceData!E$15,CalculationsAndCharts!$A905+$A$11,IF($C$7,8,0),1,1)</f>
        <v>135.24</v>
      </c>
      <c r="G905" s="4">
        <f ca="1">OFFSET(InputPriceData!F$15,CalculationsAndCharts!$A905+$A$11,IF($C$7,8,0),1,1)</f>
        <v>135.69</v>
      </c>
      <c r="H905" s="342">
        <f t="shared" ca="1" si="106"/>
        <v>134.72763970331684</v>
      </c>
      <c r="I905" s="342">
        <f t="shared" ca="1" si="107"/>
        <v>134.43889484212932</v>
      </c>
      <c r="J905" s="340">
        <f t="shared" ca="1" si="108"/>
        <v>0.28874486118748521</v>
      </c>
      <c r="K905" s="170">
        <f t="shared" ca="1" si="104"/>
        <v>8.33735948621801E-2</v>
      </c>
      <c r="L905" s="341">
        <f t="shared" ca="1" si="105"/>
        <v>0.69357567807405762</v>
      </c>
      <c r="M905" s="341">
        <f t="shared" ca="1" si="109"/>
        <v>-0.69357567807405762</v>
      </c>
      <c r="N905" s="170"/>
      <c r="O905" s="340"/>
      <c r="P905" s="3">
        <f t="shared" ca="1" si="110"/>
        <v>148108500</v>
      </c>
      <c r="Q905" s="3" t="e">
        <f t="shared" ca="1" si="111"/>
        <v>#N/A</v>
      </c>
      <c r="S905" s="99"/>
      <c r="T905" s="350"/>
      <c r="U905" s="350"/>
      <c r="V905" s="349"/>
      <c r="W905" s="313"/>
      <c r="X905" s="302"/>
      <c r="Y905" s="211"/>
      <c r="Z905" s="320"/>
      <c r="AA905" s="246"/>
      <c r="AB905" s="125"/>
      <c r="AC905" s="125"/>
      <c r="AD905" s="125"/>
      <c r="AE905" s="125"/>
      <c r="AF905" s="125"/>
      <c r="AG905" s="125"/>
      <c r="AH905" s="125"/>
      <c r="AJ905" s="125"/>
      <c r="AK905" s="125"/>
      <c r="AM905" s="246"/>
      <c r="AO905" s="246"/>
      <c r="AP905" s="211"/>
      <c r="AQ905" s="211"/>
      <c r="AR905" s="199"/>
      <c r="AT905" s="225"/>
      <c r="AU905" s="225"/>
      <c r="AV905" s="225"/>
      <c r="AW905" s="99"/>
      <c r="AX905" s="199"/>
      <c r="AY905" s="199"/>
      <c r="AZ905" s="37"/>
      <c r="BA905" s="123"/>
      <c r="BB905" s="211"/>
      <c r="BC905" s="211"/>
      <c r="BD905" s="123"/>
      <c r="BE905" s="123"/>
      <c r="BF905" s="37"/>
      <c r="BG905" s="37"/>
    </row>
    <row r="906" spans="1:59" x14ac:dyDescent="0.25">
      <c r="A906">
        <v>874</v>
      </c>
      <c r="B906" s="61">
        <f ca="1">OFFSET(InputPriceData!B$15,CalculationsAndCharts!$A906+$A$11,0,1,1)</f>
        <v>41199</v>
      </c>
      <c r="C906" s="3">
        <f ca="1">OFFSET(InputPriceData!G$15,CalculationsAndCharts!$A906+$A$11,IF($C$7,8,0),1,1)</f>
        <v>128834100</v>
      </c>
      <c r="D906" s="4">
        <f ca="1">OFFSET(InputPriceData!C$15,CalculationsAndCharts!$A906+$A$11,IF($C$7,8,0),1,1)</f>
        <v>135.53</v>
      </c>
      <c r="E906" s="4">
        <f ca="1">OFFSET(InputPriceData!D$15,CalculationsAndCharts!$A906+$A$11,IF($C$7,8,0),1,1)</f>
        <v>136.16</v>
      </c>
      <c r="F906" s="4">
        <f ca="1">OFFSET(InputPriceData!E$15,CalculationsAndCharts!$A906+$A$11,IF($C$7,8,0),1,1)</f>
        <v>135.32</v>
      </c>
      <c r="G906" s="4">
        <f ca="1">OFFSET(InputPriceData!F$15,CalculationsAndCharts!$A906+$A$11,IF($C$7,8,0),1,1)</f>
        <v>136.05000000000001</v>
      </c>
      <c r="H906" s="342">
        <f t="shared" ca="1" si="106"/>
        <v>134.59015966093352</v>
      </c>
      <c r="I906" s="342">
        <f t="shared" ca="1" si="107"/>
        <v>134.32515800959561</v>
      </c>
      <c r="J906" s="340">
        <f t="shared" ca="1" si="108"/>
        <v>0.26500165133787235</v>
      </c>
      <c r="K906" s="170">
        <f t="shared" ca="1" si="104"/>
        <v>7.0225875211799266E-2</v>
      </c>
      <c r="L906" s="341">
        <f t="shared" ca="1" si="105"/>
        <v>0.69977237745155874</v>
      </c>
      <c r="M906" s="341">
        <f t="shared" ca="1" si="109"/>
        <v>-0.69977237745155874</v>
      </c>
      <c r="N906" s="170"/>
      <c r="O906" s="340"/>
      <c r="P906" s="3">
        <f t="shared" ca="1" si="110"/>
        <v>128834100</v>
      </c>
      <c r="Q906" s="3" t="e">
        <f t="shared" ca="1" si="111"/>
        <v>#N/A</v>
      </c>
      <c r="S906" s="99"/>
      <c r="T906" s="350"/>
      <c r="U906" s="350"/>
      <c r="V906" s="349"/>
      <c r="W906" s="313"/>
      <c r="X906" s="302"/>
      <c r="Y906" s="211"/>
      <c r="Z906" s="320"/>
      <c r="AA906" s="246"/>
      <c r="AB906" s="125"/>
      <c r="AC906" s="125"/>
      <c r="AD906" s="125"/>
      <c r="AE906" s="125"/>
      <c r="AF906" s="125"/>
      <c r="AG906" s="125"/>
      <c r="AH906" s="125"/>
      <c r="AJ906" s="125"/>
      <c r="AK906" s="125"/>
      <c r="AM906" s="246"/>
      <c r="AO906" s="246"/>
      <c r="AP906" s="211"/>
      <c r="AQ906" s="211"/>
      <c r="AR906" s="199"/>
      <c r="AT906" s="225"/>
      <c r="AU906" s="225"/>
      <c r="AV906" s="225"/>
      <c r="AW906" s="99"/>
      <c r="AX906" s="199"/>
      <c r="AY906" s="199"/>
      <c r="AZ906" s="37"/>
      <c r="BA906" s="123"/>
      <c r="BB906" s="211"/>
      <c r="BC906" s="211"/>
      <c r="BD906" s="123"/>
      <c r="BE906" s="123"/>
      <c r="BF906" s="37"/>
      <c r="BG906" s="37"/>
    </row>
    <row r="907" spans="1:59" x14ac:dyDescent="0.25">
      <c r="A907">
        <v>875</v>
      </c>
      <c r="B907" s="61">
        <f ca="1">OFFSET(InputPriceData!B$15,CalculationsAndCharts!$A907+$A$11,0,1,1)</f>
        <v>41198</v>
      </c>
      <c r="C907" s="3">
        <f ca="1">OFFSET(InputPriceData!G$15,CalculationsAndCharts!$A907+$A$11,IF($C$7,8,0),1,1)</f>
        <v>108815500</v>
      </c>
      <c r="D907" s="4">
        <f ca="1">OFFSET(InputPriceData!C$15,CalculationsAndCharts!$A907+$A$11,IF($C$7,8,0),1,1)</f>
        <v>134.71</v>
      </c>
      <c r="E907" s="4">
        <f ca="1">OFFSET(InputPriceData!D$15,CalculationsAndCharts!$A907+$A$11,IF($C$7,8,0),1,1)</f>
        <v>135.53</v>
      </c>
      <c r="F907" s="4">
        <f ca="1">OFFSET(InputPriceData!E$15,CalculationsAndCharts!$A907+$A$11,IF($C$7,8,0),1,1)</f>
        <v>134.61000000000001</v>
      </c>
      <c r="G907" s="4">
        <f ca="1">OFFSET(InputPriceData!F$15,CalculationsAndCharts!$A907+$A$11,IF($C$7,8,0),1,1)</f>
        <v>135.43</v>
      </c>
      <c r="H907" s="342">
        <f t="shared" ca="1" si="106"/>
        <v>134.38161104106689</v>
      </c>
      <c r="I907" s="342">
        <f t="shared" ca="1" si="107"/>
        <v>134.16835419228613</v>
      </c>
      <c r="J907" s="340">
        <f t="shared" ca="1" si="108"/>
        <v>0.21325684878071954</v>
      </c>
      <c r="K907" s="170">
        <f t="shared" ca="1" si="104"/>
        <v>4.5478483551882685E-2</v>
      </c>
      <c r="L907" s="341">
        <f t="shared" ca="1" si="105"/>
        <v>0.70498168671987005</v>
      </c>
      <c r="M907" s="341">
        <f t="shared" ca="1" si="109"/>
        <v>-0.70498168671987005</v>
      </c>
      <c r="N907" s="170"/>
      <c r="O907" s="340"/>
      <c r="P907" s="3">
        <f t="shared" ca="1" si="110"/>
        <v>108815500</v>
      </c>
      <c r="Q907" s="3" t="e">
        <f t="shared" ca="1" si="111"/>
        <v>#N/A</v>
      </c>
      <c r="S907" s="99"/>
      <c r="T907" s="350"/>
      <c r="U907" s="350"/>
      <c r="V907" s="349"/>
      <c r="W907" s="313"/>
      <c r="X907" s="302"/>
      <c r="Y907" s="211"/>
      <c r="Z907" s="320"/>
      <c r="AA907" s="246"/>
      <c r="AB907" s="125"/>
      <c r="AC907" s="125"/>
      <c r="AD907" s="125"/>
      <c r="AE907" s="125"/>
      <c r="AF907" s="125"/>
      <c r="AG907" s="125"/>
      <c r="AH907" s="125"/>
      <c r="AJ907" s="125"/>
      <c r="AK907" s="125"/>
      <c r="AM907" s="246"/>
      <c r="AO907" s="246"/>
      <c r="AP907" s="211"/>
      <c r="AQ907" s="211"/>
      <c r="AR907" s="199"/>
      <c r="AT907" s="225"/>
      <c r="AU907" s="225"/>
      <c r="AV907" s="225"/>
      <c r="AW907" s="99"/>
      <c r="AX907" s="199"/>
      <c r="AY907" s="199"/>
      <c r="AZ907" s="37"/>
      <c r="BA907" s="123"/>
      <c r="BB907" s="211"/>
      <c r="BC907" s="211"/>
      <c r="BD907" s="123"/>
      <c r="BE907" s="123"/>
      <c r="BF907" s="37"/>
      <c r="BG907" s="37"/>
    </row>
    <row r="908" spans="1:59" x14ac:dyDescent="0.25">
      <c r="A908">
        <v>876</v>
      </c>
      <c r="B908" s="61">
        <f ca="1">OFFSET(InputPriceData!B$15,CalculationsAndCharts!$A908+$A$11,0,1,1)</f>
        <v>41197</v>
      </c>
      <c r="C908" s="3">
        <f ca="1">OFFSET(InputPriceData!G$15,CalculationsAndCharts!$A908+$A$11,IF($C$7,8,0),1,1)</f>
        <v>107689100</v>
      </c>
      <c r="D908" s="4">
        <f ca="1">OFFSET(InputPriceData!C$15,CalculationsAndCharts!$A908+$A$11,IF($C$7,8,0),1,1)</f>
        <v>133.28</v>
      </c>
      <c r="E908" s="4">
        <f ca="1">OFFSET(InputPriceData!D$15,CalculationsAndCharts!$A908+$A$11,IF($C$7,8,0),1,1)</f>
        <v>134.21</v>
      </c>
      <c r="F908" s="4">
        <f ca="1">OFFSET(InputPriceData!E$15,CalculationsAndCharts!$A908+$A$11,IF($C$7,8,0),1,1)</f>
        <v>132.85</v>
      </c>
      <c r="G908" s="4">
        <f ca="1">OFFSET(InputPriceData!F$15,CalculationsAndCharts!$A908+$A$11,IF($C$7,8,0),1,1)</f>
        <v>134.07</v>
      </c>
      <c r="H908" s="342">
        <f t="shared" ca="1" si="106"/>
        <v>134.23184118979074</v>
      </c>
      <c r="I908" s="342">
        <f t="shared" ca="1" si="107"/>
        <v>134.05365911885761</v>
      </c>
      <c r="J908" s="340">
        <f t="shared" ca="1" si="108"/>
        <v>0.17818207093309169</v>
      </c>
      <c r="K908" s="170">
        <f t="shared" ca="1" si="104"/>
        <v>3.174885040200532E-2</v>
      </c>
      <c r="L908" s="341">
        <f t="shared" ca="1" si="105"/>
        <v>0.70923946498988866</v>
      </c>
      <c r="M908" s="341">
        <f t="shared" ca="1" si="109"/>
        <v>-0.70923946498988866</v>
      </c>
      <c r="N908" s="170"/>
      <c r="O908" s="340"/>
      <c r="P908" s="3">
        <f t="shared" ca="1" si="110"/>
        <v>107689100</v>
      </c>
      <c r="Q908" s="3" t="e">
        <f t="shared" ca="1" si="111"/>
        <v>#N/A</v>
      </c>
      <c r="S908" s="99"/>
      <c r="T908" s="350"/>
      <c r="U908" s="350"/>
      <c r="V908" s="349"/>
      <c r="W908" s="313"/>
      <c r="X908" s="302"/>
      <c r="Y908" s="211"/>
      <c r="Z908" s="320"/>
      <c r="AA908" s="246"/>
      <c r="AB908" s="125"/>
      <c r="AC908" s="125"/>
      <c r="AD908" s="125"/>
      <c r="AE908" s="125"/>
      <c r="AF908" s="125"/>
      <c r="AG908" s="125"/>
      <c r="AH908" s="125"/>
      <c r="AJ908" s="125"/>
      <c r="AK908" s="125"/>
      <c r="AM908" s="246"/>
      <c r="AO908" s="246"/>
      <c r="AP908" s="211"/>
      <c r="AQ908" s="211"/>
      <c r="AR908" s="199"/>
      <c r="AT908" s="225"/>
      <c r="AU908" s="225"/>
      <c r="AV908" s="225"/>
      <c r="AW908" s="99"/>
      <c r="AX908" s="199"/>
      <c r="AY908" s="199"/>
      <c r="AZ908" s="37"/>
      <c r="BA908" s="123"/>
      <c r="BB908" s="211"/>
      <c r="BC908" s="211"/>
      <c r="BD908" s="123"/>
      <c r="BE908" s="123"/>
      <c r="BF908" s="37"/>
      <c r="BG908" s="37"/>
    </row>
    <row r="909" spans="1:59" x14ac:dyDescent="0.25">
      <c r="A909">
        <v>877</v>
      </c>
      <c r="B909" s="61">
        <f ca="1">OFFSET(InputPriceData!B$15,CalculationsAndCharts!$A909+$A$11,0,1,1)</f>
        <v>41194</v>
      </c>
      <c r="C909" s="3">
        <f ca="1">OFFSET(InputPriceData!G$15,CalculationsAndCharts!$A909+$A$11,IF($C$7,8,0),1,1)</f>
        <v>124181900</v>
      </c>
      <c r="D909" s="4">
        <f ca="1">OFFSET(InputPriceData!C$15,CalculationsAndCharts!$A909+$A$11,IF($C$7,8,0),1,1)</f>
        <v>133.5</v>
      </c>
      <c r="E909" s="4">
        <f ca="1">OFFSET(InputPriceData!D$15,CalculationsAndCharts!$A909+$A$11,IF($C$7,8,0),1,1)</f>
        <v>133.94999999999999</v>
      </c>
      <c r="F909" s="4">
        <f ca="1">OFFSET(InputPriceData!E$15,CalculationsAndCharts!$A909+$A$11,IF($C$7,8,0),1,1)</f>
        <v>132.68</v>
      </c>
      <c r="G909" s="4">
        <f ca="1">OFFSET(InputPriceData!F$15,CalculationsAndCharts!$A909+$A$11,IF($C$7,8,0),1,1)</f>
        <v>132.97</v>
      </c>
      <c r="H909" s="342">
        <f t="shared" ca="1" si="106"/>
        <v>134.25496135976084</v>
      </c>
      <c r="I909" s="342">
        <f t="shared" ca="1" si="107"/>
        <v>134.0521735842083</v>
      </c>
      <c r="J909" s="340">
        <f t="shared" ca="1" si="108"/>
        <v>0.20278777555250244</v>
      </c>
      <c r="K909" s="170">
        <f t="shared" ca="1" si="104"/>
        <v>4.1122881913532104E-2</v>
      </c>
      <c r="L909" s="341">
        <f t="shared" ca="1" si="105"/>
        <v>0.71267573607815871</v>
      </c>
      <c r="M909" s="341">
        <f t="shared" ca="1" si="109"/>
        <v>-0.71267573607815871</v>
      </c>
      <c r="N909" s="170"/>
      <c r="O909" s="340"/>
      <c r="P909" s="3" t="e">
        <f t="shared" ca="1" si="110"/>
        <v>#N/A</v>
      </c>
      <c r="Q909" s="3">
        <f t="shared" ca="1" si="111"/>
        <v>124181900</v>
      </c>
      <c r="S909" s="99"/>
      <c r="T909" s="350"/>
      <c r="U909" s="350"/>
      <c r="V909" s="349"/>
      <c r="W909" s="313"/>
      <c r="X909" s="302"/>
      <c r="Y909" s="211"/>
      <c r="Z909" s="320"/>
      <c r="AA909" s="246"/>
      <c r="AB909" s="125"/>
      <c r="AC909" s="125"/>
      <c r="AD909" s="125"/>
      <c r="AE909" s="125"/>
      <c r="AF909" s="125"/>
      <c r="AG909" s="125"/>
      <c r="AH909" s="125"/>
      <c r="AJ909" s="125"/>
      <c r="AK909" s="125"/>
      <c r="AM909" s="246"/>
      <c r="AO909" s="246"/>
      <c r="AP909" s="211"/>
      <c r="AQ909" s="211"/>
      <c r="AR909" s="199"/>
      <c r="AT909" s="225"/>
      <c r="AU909" s="225"/>
      <c r="AV909" s="225"/>
      <c r="AW909" s="99"/>
      <c r="AX909" s="199"/>
      <c r="AY909" s="199"/>
      <c r="AZ909" s="37"/>
      <c r="BA909" s="123"/>
      <c r="BB909" s="211"/>
      <c r="BC909" s="211"/>
      <c r="BD909" s="123"/>
      <c r="BE909" s="123"/>
      <c r="BF909" s="37"/>
      <c r="BG909" s="37"/>
    </row>
    <row r="910" spans="1:59" x14ac:dyDescent="0.25">
      <c r="A910">
        <v>878</v>
      </c>
      <c r="B910" s="61">
        <f ca="1">OFFSET(InputPriceData!B$15,CalculationsAndCharts!$A910+$A$11,0,1,1)</f>
        <v>41193</v>
      </c>
      <c r="C910" s="3">
        <f ca="1">OFFSET(InputPriceData!G$15,CalculationsAndCharts!$A910+$A$11,IF($C$7,8,0),1,1)</f>
        <v>123601500</v>
      </c>
      <c r="D910" s="4">
        <f ca="1">OFFSET(InputPriceData!C$15,CalculationsAndCharts!$A910+$A$11,IF($C$7,8,0),1,1)</f>
        <v>134.26</v>
      </c>
      <c r="E910" s="4">
        <f ca="1">OFFSET(InputPriceData!D$15,CalculationsAndCharts!$A910+$A$11,IF($C$7,8,0),1,1)</f>
        <v>134.44999999999999</v>
      </c>
      <c r="F910" s="4">
        <f ca="1">OFFSET(InputPriceData!E$15,CalculationsAndCharts!$A910+$A$11,IF($C$7,8,0),1,1)</f>
        <v>133.38</v>
      </c>
      <c r="G910" s="4">
        <f ca="1">OFFSET(InputPriceData!F$15,CalculationsAndCharts!$A910+$A$11,IF($C$7,8,0),1,1)</f>
        <v>133.4</v>
      </c>
      <c r="H910" s="342">
        <f t="shared" ca="1" si="106"/>
        <v>134.43852726829812</v>
      </c>
      <c r="I910" s="342">
        <f t="shared" ca="1" si="107"/>
        <v>134.15055300095452</v>
      </c>
      <c r="J910" s="340">
        <f t="shared" ca="1" si="108"/>
        <v>0.28797426734355352</v>
      </c>
      <c r="K910" s="170">
        <f t="shared" ca="1" si="104"/>
        <v>8.2929178652056443E-2</v>
      </c>
      <c r="L910" s="341">
        <f t="shared" ca="1" si="105"/>
        <v>0.7149703625644408</v>
      </c>
      <c r="M910" s="341">
        <f t="shared" ca="1" si="109"/>
        <v>-0.7149703625644408</v>
      </c>
      <c r="N910" s="170"/>
      <c r="O910" s="340"/>
      <c r="P910" s="3" t="e">
        <f t="shared" ca="1" si="110"/>
        <v>#N/A</v>
      </c>
      <c r="Q910" s="3">
        <f t="shared" ca="1" si="111"/>
        <v>123601500</v>
      </c>
      <c r="S910" s="99"/>
      <c r="T910" s="350"/>
      <c r="U910" s="350"/>
      <c r="V910" s="349"/>
      <c r="W910" s="313"/>
      <c r="X910" s="302"/>
      <c r="Y910" s="211"/>
      <c r="Z910" s="320"/>
      <c r="AA910" s="246"/>
      <c r="AB910" s="125"/>
      <c r="AC910" s="125"/>
      <c r="AD910" s="125"/>
      <c r="AE910" s="125"/>
      <c r="AF910" s="125"/>
      <c r="AG910" s="125"/>
      <c r="AH910" s="125"/>
      <c r="AJ910" s="125"/>
      <c r="AK910" s="125"/>
      <c r="AM910" s="246"/>
      <c r="AO910" s="246"/>
      <c r="AP910" s="211"/>
      <c r="AQ910" s="211"/>
      <c r="AR910" s="199"/>
      <c r="AT910" s="225"/>
      <c r="AU910" s="225"/>
      <c r="AV910" s="225"/>
      <c r="AW910" s="99"/>
      <c r="AX910" s="199"/>
      <c r="AY910" s="199"/>
      <c r="AZ910" s="37"/>
      <c r="BA910" s="123"/>
      <c r="BB910" s="211"/>
      <c r="BC910" s="211"/>
      <c r="BD910" s="123"/>
      <c r="BE910" s="123"/>
      <c r="BF910" s="37"/>
      <c r="BG910" s="37"/>
    </row>
    <row r="911" spans="1:59" x14ac:dyDescent="0.25">
      <c r="A911">
        <v>879</v>
      </c>
      <c r="B911" s="61">
        <f ca="1">OFFSET(InputPriceData!B$15,CalculationsAndCharts!$A911+$A$11,0,1,1)</f>
        <v>41192</v>
      </c>
      <c r="C911" s="3">
        <f ca="1">OFFSET(InputPriceData!G$15,CalculationsAndCharts!$A911+$A$11,IF($C$7,8,0),1,1)</f>
        <v>124247500</v>
      </c>
      <c r="D911" s="4">
        <f ca="1">OFFSET(InputPriceData!C$15,CalculationsAndCharts!$A911+$A$11,IF($C$7,8,0),1,1)</f>
        <v>134.16999999999999</v>
      </c>
      <c r="E911" s="4">
        <f ca="1">OFFSET(InputPriceData!D$15,CalculationsAndCharts!$A911+$A$11,IF($C$7,8,0),1,1)</f>
        <v>134.30000000000001</v>
      </c>
      <c r="F911" s="4">
        <f ca="1">OFFSET(InputPriceData!E$15,CalculationsAndCharts!$A911+$A$11,IF($C$7,8,0),1,1)</f>
        <v>133.15</v>
      </c>
      <c r="G911" s="4">
        <f ca="1">OFFSET(InputPriceData!F$15,CalculationsAndCharts!$A911+$A$11,IF($C$7,8,0),1,1)</f>
        <v>133.33000000000001</v>
      </c>
      <c r="H911" s="342">
        <f t="shared" ca="1" si="106"/>
        <v>134.58688830662641</v>
      </c>
      <c r="I911" s="342">
        <f t="shared" ca="1" si="107"/>
        <v>134.21878509195039</v>
      </c>
      <c r="J911" s="340">
        <f t="shared" ca="1" si="108"/>
        <v>0.368103214675986</v>
      </c>
      <c r="K911" s="170">
        <f t="shared" ca="1" si="104"/>
        <v>0.13549997665479505</v>
      </c>
      <c r="L911" s="341">
        <f t="shared" ca="1" si="105"/>
        <v>0.71711079009150835</v>
      </c>
      <c r="M911" s="341">
        <f t="shared" ca="1" si="109"/>
        <v>-0.71711079009150835</v>
      </c>
      <c r="N911" s="170"/>
      <c r="O911" s="340"/>
      <c r="P911" s="3" t="e">
        <f t="shared" ca="1" si="110"/>
        <v>#N/A</v>
      </c>
      <c r="Q911" s="3">
        <f t="shared" ca="1" si="111"/>
        <v>124247500</v>
      </c>
      <c r="S911" s="99"/>
      <c r="T911" s="350"/>
      <c r="U911" s="350"/>
      <c r="V911" s="349"/>
      <c r="W911" s="313"/>
      <c r="X911" s="302"/>
      <c r="Y911" s="211"/>
      <c r="Z911" s="320"/>
      <c r="AA911" s="246"/>
      <c r="AB911" s="125"/>
      <c r="AC911" s="125"/>
      <c r="AD911" s="125"/>
      <c r="AE911" s="125"/>
      <c r="AF911" s="125"/>
      <c r="AG911" s="125"/>
      <c r="AH911" s="125"/>
      <c r="AJ911" s="125"/>
      <c r="AK911" s="125"/>
      <c r="AM911" s="246"/>
      <c r="AO911" s="246"/>
      <c r="AP911" s="211"/>
      <c r="AQ911" s="211"/>
      <c r="AR911" s="199"/>
      <c r="AT911" s="225"/>
      <c r="AU911" s="225"/>
      <c r="AV911" s="225"/>
      <c r="AW911" s="99"/>
      <c r="AX911" s="199"/>
      <c r="AY911" s="199"/>
      <c r="AZ911" s="37"/>
      <c r="BA911" s="123"/>
      <c r="BB911" s="211"/>
      <c r="BC911" s="211"/>
      <c r="BD911" s="123"/>
      <c r="BE911" s="123"/>
      <c r="BF911" s="37"/>
      <c r="BG911" s="37"/>
    </row>
    <row r="912" spans="1:59" x14ac:dyDescent="0.25">
      <c r="A912">
        <v>880</v>
      </c>
      <c r="B912" s="61">
        <f ca="1">OFFSET(InputPriceData!B$15,CalculationsAndCharts!$A912+$A$11,0,1,1)</f>
        <v>41191</v>
      </c>
      <c r="C912" s="3">
        <f ca="1">OFFSET(InputPriceData!G$15,CalculationsAndCharts!$A912+$A$11,IF($C$7,8,0),1,1)</f>
        <v>148872900</v>
      </c>
      <c r="D912" s="4">
        <f ca="1">OFFSET(InputPriceData!C$15,CalculationsAndCharts!$A912+$A$11,IF($C$7,8,0),1,1)</f>
        <v>135.41999999999999</v>
      </c>
      <c r="E912" s="4">
        <f ca="1">OFFSET(InputPriceData!D$15,CalculationsAndCharts!$A912+$A$11,IF($C$7,8,0),1,1)</f>
        <v>135.53</v>
      </c>
      <c r="F912" s="4">
        <f ca="1">OFFSET(InputPriceData!E$15,CalculationsAndCharts!$A912+$A$11,IF($C$7,8,0),1,1)</f>
        <v>134.13999999999999</v>
      </c>
      <c r="G912" s="4">
        <f ca="1">OFFSET(InputPriceData!F$15,CalculationsAndCharts!$A912+$A$11,IF($C$7,8,0),1,1)</f>
        <v>134.19</v>
      </c>
      <c r="H912" s="342">
        <f t="shared" ca="1" si="106"/>
        <v>134.76644377900161</v>
      </c>
      <c r="I912" s="342">
        <f t="shared" ca="1" si="107"/>
        <v>134.29958373667316</v>
      </c>
      <c r="J912" s="340">
        <f t="shared" ca="1" si="108"/>
        <v>0.46686004232842143</v>
      </c>
      <c r="K912" s="170">
        <f t="shared" ca="1" si="104"/>
        <v>0.21795829912289544</v>
      </c>
      <c r="L912" s="341">
        <f t="shared" ca="1" si="105"/>
        <v>0.71838007983003627</v>
      </c>
      <c r="M912" s="341">
        <f t="shared" ca="1" si="109"/>
        <v>-0.71838007983003627</v>
      </c>
      <c r="N912" s="170"/>
      <c r="O912" s="340"/>
      <c r="P912" s="3" t="e">
        <f t="shared" ca="1" si="110"/>
        <v>#N/A</v>
      </c>
      <c r="Q912" s="3">
        <f t="shared" ca="1" si="111"/>
        <v>148872900</v>
      </c>
      <c r="S912" s="99"/>
      <c r="T912" s="350"/>
      <c r="U912" s="350"/>
      <c r="V912" s="349"/>
      <c r="W912" s="313"/>
      <c r="X912" s="302"/>
      <c r="Y912" s="211"/>
      <c r="Z912" s="320"/>
      <c r="AA912" s="246"/>
      <c r="AB912" s="125"/>
      <c r="AC912" s="125"/>
      <c r="AD912" s="125"/>
      <c r="AE912" s="125"/>
      <c r="AF912" s="125"/>
      <c r="AG912" s="125"/>
      <c r="AH912" s="125"/>
      <c r="AJ912" s="125"/>
      <c r="AK912" s="125"/>
      <c r="AM912" s="246"/>
      <c r="AO912" s="246"/>
      <c r="AP912" s="211"/>
      <c r="AQ912" s="211"/>
      <c r="AR912" s="199"/>
      <c r="AT912" s="225"/>
      <c r="AU912" s="225"/>
      <c r="AV912" s="225"/>
      <c r="AW912" s="99"/>
      <c r="AX912" s="199"/>
      <c r="AY912" s="199"/>
      <c r="AZ912" s="37"/>
      <c r="BA912" s="123"/>
      <c r="BB912" s="211"/>
      <c r="BC912" s="211"/>
      <c r="BD912" s="123"/>
      <c r="BE912" s="123"/>
      <c r="BF912" s="37"/>
      <c r="BG912" s="37"/>
    </row>
    <row r="913" spans="1:59" x14ac:dyDescent="0.25">
      <c r="A913">
        <v>881</v>
      </c>
      <c r="B913" s="61">
        <f ca="1">OFFSET(InputPriceData!B$15,CalculationsAndCharts!$A913+$A$11,0,1,1)</f>
        <v>41190</v>
      </c>
      <c r="C913" s="3">
        <f ca="1">OFFSET(InputPriceData!G$15,CalculationsAndCharts!$A913+$A$11,IF($C$7,8,0),1,1)</f>
        <v>78415400</v>
      </c>
      <c r="D913" s="4">
        <f ca="1">OFFSET(InputPriceData!C$15,CalculationsAndCharts!$A913+$A$11,IF($C$7,8,0),1,1)</f>
        <v>135.49</v>
      </c>
      <c r="E913" s="4">
        <f ca="1">OFFSET(InputPriceData!D$15,CalculationsAndCharts!$A913+$A$11,IF($C$7,8,0),1,1)</f>
        <v>135.97</v>
      </c>
      <c r="F913" s="4">
        <f ca="1">OFFSET(InputPriceData!E$15,CalculationsAndCharts!$A913+$A$11,IF($C$7,8,0),1,1)</f>
        <v>135.22</v>
      </c>
      <c r="G913" s="4">
        <f ca="1">OFFSET(InputPriceData!F$15,CalculationsAndCharts!$A913+$A$11,IF($C$7,8,0),1,1)</f>
        <v>135.53</v>
      </c>
      <c r="H913" s="342">
        <f t="shared" ca="1" si="106"/>
        <v>134.84879289028754</v>
      </c>
      <c r="I913" s="342">
        <f t="shared" ca="1" si="107"/>
        <v>134.30954589455254</v>
      </c>
      <c r="J913" s="340">
        <f t="shared" ca="1" si="108"/>
        <v>0.53924699573498547</v>
      </c>
      <c r="K913" s="170">
        <f t="shared" ca="1" si="104"/>
        <v>0.29078732240920746</v>
      </c>
      <c r="L913" s="341">
        <f t="shared" ca="1" si="105"/>
        <v>0.71817972175503753</v>
      </c>
      <c r="M913" s="341">
        <f t="shared" ca="1" si="109"/>
        <v>-0.71817972175503753</v>
      </c>
      <c r="N913" s="170"/>
      <c r="O913" s="340"/>
      <c r="P913" s="3">
        <f t="shared" ca="1" si="110"/>
        <v>78415400</v>
      </c>
      <c r="Q913" s="3" t="e">
        <f t="shared" ca="1" si="111"/>
        <v>#N/A</v>
      </c>
      <c r="S913" s="99"/>
      <c r="T913" s="350"/>
      <c r="U913" s="350"/>
      <c r="V913" s="349"/>
      <c r="W913" s="313"/>
      <c r="X913" s="302"/>
      <c r="Y913" s="211"/>
      <c r="Z913" s="320"/>
      <c r="AA913" s="246"/>
      <c r="AB913" s="125"/>
      <c r="AC913" s="125"/>
      <c r="AD913" s="125"/>
      <c r="AE913" s="125"/>
      <c r="AF913" s="125"/>
      <c r="AG913" s="125"/>
      <c r="AH913" s="125"/>
      <c r="AJ913" s="125"/>
      <c r="AK913" s="125"/>
      <c r="AM913" s="246"/>
      <c r="AO913" s="246"/>
      <c r="AP913" s="211"/>
      <c r="AQ913" s="211"/>
      <c r="AR913" s="199"/>
      <c r="AT913" s="225"/>
      <c r="AU913" s="225"/>
      <c r="AV913" s="225"/>
      <c r="AW913" s="99"/>
      <c r="AX913" s="199"/>
      <c r="AY913" s="199"/>
      <c r="AZ913" s="37"/>
      <c r="BA913" s="123"/>
      <c r="BB913" s="211"/>
      <c r="BC913" s="211"/>
      <c r="BD913" s="123"/>
      <c r="BE913" s="123"/>
      <c r="BF913" s="37"/>
      <c r="BG913" s="37"/>
    </row>
    <row r="914" spans="1:59" x14ac:dyDescent="0.25">
      <c r="A914">
        <v>882</v>
      </c>
      <c r="B914" s="61">
        <f ca="1">OFFSET(InputPriceData!B$15,CalculationsAndCharts!$A914+$A$11,0,1,1)</f>
        <v>41187</v>
      </c>
      <c r="C914" s="3">
        <f ca="1">OFFSET(InputPriceData!G$15,CalculationsAndCharts!$A914+$A$11,IF($C$7,8,0),1,1)</f>
        <v>124842100</v>
      </c>
      <c r="D914" s="4">
        <f ca="1">OFFSET(InputPriceData!C$15,CalculationsAndCharts!$A914+$A$11,IF($C$7,8,0),1,1)</f>
        <v>136.71</v>
      </c>
      <c r="E914" s="4">
        <f ca="1">OFFSET(InputPriceData!D$15,CalculationsAndCharts!$A914+$A$11,IF($C$7,8,0),1,1)</f>
        <v>136.94</v>
      </c>
      <c r="F914" s="4">
        <f ca="1">OFFSET(InputPriceData!E$15,CalculationsAndCharts!$A914+$A$11,IF($C$7,8,0),1,1)</f>
        <v>135.58000000000001</v>
      </c>
      <c r="G914" s="4">
        <f ca="1">OFFSET(InputPriceData!F$15,CalculationsAndCharts!$A914+$A$11,IF($C$7,8,0),1,1)</f>
        <v>135.99</v>
      </c>
      <c r="H914" s="342">
        <f t="shared" ca="1" si="106"/>
        <v>134.75147758890006</v>
      </c>
      <c r="I914" s="342">
        <f t="shared" ca="1" si="107"/>
        <v>134.19859552133005</v>
      </c>
      <c r="J914" s="340">
        <f t="shared" ca="1" si="108"/>
        <v>0.5528820675699877</v>
      </c>
      <c r="K914" s="170">
        <f t="shared" ca="1" si="104"/>
        <v>0.30567858064046444</v>
      </c>
      <c r="L914" s="341">
        <f t="shared" ca="1" si="105"/>
        <v>0.71601435632677546</v>
      </c>
      <c r="M914" s="341">
        <f t="shared" ca="1" si="109"/>
        <v>-0.71601435632677546</v>
      </c>
      <c r="N914" s="170"/>
      <c r="O914" s="340"/>
      <c r="P914" s="3" t="e">
        <f t="shared" ca="1" si="110"/>
        <v>#N/A</v>
      </c>
      <c r="Q914" s="3">
        <f t="shared" ca="1" si="111"/>
        <v>124842100</v>
      </c>
      <c r="S914" s="99"/>
      <c r="T914" s="350"/>
      <c r="U914" s="350"/>
      <c r="V914" s="349"/>
      <c r="W914" s="313"/>
      <c r="X914" s="302"/>
      <c r="Y914" s="211"/>
      <c r="Z914" s="320"/>
      <c r="AA914" s="246"/>
      <c r="AB914" s="125"/>
      <c r="AC914" s="125"/>
      <c r="AD914" s="125"/>
      <c r="AE914" s="125"/>
      <c r="AF914" s="125"/>
      <c r="AG914" s="125"/>
      <c r="AH914" s="125"/>
      <c r="AJ914" s="125"/>
      <c r="AK914" s="125"/>
      <c r="AM914" s="246"/>
      <c r="AO914" s="246"/>
      <c r="AP914" s="211"/>
      <c r="AQ914" s="211"/>
      <c r="AR914" s="199"/>
      <c r="AT914" s="225"/>
      <c r="AU914" s="225"/>
      <c r="AV914" s="225"/>
      <c r="AW914" s="99"/>
      <c r="AX914" s="199"/>
      <c r="AY914" s="199"/>
      <c r="AZ914" s="37"/>
      <c r="BA914" s="123"/>
      <c r="BB914" s="211"/>
      <c r="BC914" s="211"/>
      <c r="BD914" s="123"/>
      <c r="BE914" s="123"/>
      <c r="BF914" s="37"/>
      <c r="BG914" s="37"/>
    </row>
    <row r="915" spans="1:59" x14ac:dyDescent="0.25">
      <c r="A915">
        <v>883</v>
      </c>
      <c r="B915" s="61">
        <f ca="1">OFFSET(InputPriceData!B$15,CalculationsAndCharts!$A915+$A$11,0,1,1)</f>
        <v>41186</v>
      </c>
      <c r="C915" s="3">
        <f ca="1">OFFSET(InputPriceData!G$15,CalculationsAndCharts!$A915+$A$11,IF($C$7,8,0),1,1)</f>
        <v>124311600</v>
      </c>
      <c r="D915" s="4">
        <f ca="1">OFFSET(InputPriceData!C$15,CalculationsAndCharts!$A915+$A$11,IF($C$7,8,0),1,1)</f>
        <v>135.53</v>
      </c>
      <c r="E915" s="4">
        <f ca="1">OFFSET(InputPriceData!D$15,CalculationsAndCharts!$A915+$A$11,IF($C$7,8,0),1,1)</f>
        <v>136.18</v>
      </c>
      <c r="F915" s="4">
        <f ca="1">OFFSET(InputPriceData!E$15,CalculationsAndCharts!$A915+$A$11,IF($C$7,8,0),1,1)</f>
        <v>135.34</v>
      </c>
      <c r="G915" s="4">
        <f ca="1">OFFSET(InputPriceData!F$15,CalculationsAndCharts!$A915+$A$11,IF($C$7,8,0),1,1)</f>
        <v>135.97999999999999</v>
      </c>
      <c r="H915" s="342">
        <f t="shared" ca="1" si="106"/>
        <v>134.57454581588578</v>
      </c>
      <c r="I915" s="342">
        <f t="shared" ca="1" si="107"/>
        <v>134.0357405687237</v>
      </c>
      <c r="J915" s="340">
        <f t="shared" ca="1" si="108"/>
        <v>0.53880524716206801</v>
      </c>
      <c r="K915" s="170">
        <f t="shared" ca="1" si="104"/>
        <v>0.29031109436937719</v>
      </c>
      <c r="L915" s="341">
        <f t="shared" ca="1" si="105"/>
        <v>0.71267987403079069</v>
      </c>
      <c r="M915" s="341">
        <f t="shared" ca="1" si="109"/>
        <v>-0.71267987403079069</v>
      </c>
      <c r="N915" s="170"/>
      <c r="O915" s="340"/>
      <c r="P915" s="3">
        <f t="shared" ca="1" si="110"/>
        <v>124311600</v>
      </c>
      <c r="Q915" s="3" t="e">
        <f t="shared" ca="1" si="111"/>
        <v>#N/A</v>
      </c>
      <c r="S915" s="99"/>
      <c r="T915" s="350"/>
      <c r="U915" s="350"/>
      <c r="V915" s="349"/>
      <c r="W915" s="313"/>
      <c r="X915" s="302"/>
      <c r="Y915" s="211"/>
      <c r="Z915" s="320"/>
      <c r="AA915" s="246"/>
      <c r="AB915" s="125"/>
      <c r="AC915" s="125"/>
      <c r="AD915" s="125"/>
      <c r="AE915" s="125"/>
      <c r="AF915" s="125"/>
      <c r="AG915" s="125"/>
      <c r="AH915" s="125"/>
      <c r="AJ915" s="125"/>
      <c r="AK915" s="125"/>
      <c r="AM915" s="246"/>
      <c r="AO915" s="246"/>
      <c r="AP915" s="211"/>
      <c r="AQ915" s="211"/>
      <c r="AR915" s="199"/>
      <c r="AT915" s="225"/>
      <c r="AU915" s="225"/>
      <c r="AV915" s="225"/>
      <c r="AW915" s="99"/>
      <c r="AX915" s="199"/>
      <c r="AY915" s="199"/>
      <c r="AZ915" s="37"/>
      <c r="BA915" s="123"/>
      <c r="BB915" s="211"/>
      <c r="BC915" s="211"/>
      <c r="BD915" s="123"/>
      <c r="BE915" s="123"/>
      <c r="BF915" s="37"/>
      <c r="BG915" s="37"/>
    </row>
    <row r="916" spans="1:59" x14ac:dyDescent="0.25">
      <c r="A916">
        <v>884</v>
      </c>
      <c r="B916" s="61">
        <f ca="1">OFFSET(InputPriceData!B$15,CalculationsAndCharts!$A916+$A$11,0,1,1)</f>
        <v>41185</v>
      </c>
      <c r="C916" s="3">
        <f ca="1">OFFSET(InputPriceData!G$15,CalculationsAndCharts!$A916+$A$11,IF($C$7,8,0),1,1)</f>
        <v>121283100</v>
      </c>
      <c r="D916" s="4">
        <f ca="1">OFFSET(InputPriceData!C$15,CalculationsAndCharts!$A916+$A$11,IF($C$7,8,0),1,1)</f>
        <v>134.83000000000001</v>
      </c>
      <c r="E916" s="4">
        <f ca="1">OFFSET(InputPriceData!D$15,CalculationsAndCharts!$A916+$A$11,IF($C$7,8,0),1,1)</f>
        <v>135.33000000000001</v>
      </c>
      <c r="F916" s="4">
        <f ca="1">OFFSET(InputPriceData!E$15,CalculationsAndCharts!$A916+$A$11,IF($C$7,8,0),1,1)</f>
        <v>134.12</v>
      </c>
      <c r="G916" s="4">
        <f ca="1">OFFSET(InputPriceData!F$15,CalculationsAndCharts!$A916+$A$11,IF($C$7,8,0),1,1)</f>
        <v>135.01</v>
      </c>
      <c r="H916" s="342">
        <f t="shared" ca="1" si="106"/>
        <v>134.37376664672661</v>
      </c>
      <c r="I916" s="342">
        <f t="shared" ca="1" si="107"/>
        <v>133.85898971133494</v>
      </c>
      <c r="J916" s="340">
        <f t="shared" ca="1" si="108"/>
        <v>0.51477693539164826</v>
      </c>
      <c r="K916" s="170">
        <f t="shared" ca="1" si="104"/>
        <v>0.26499529321121723</v>
      </c>
      <c r="L916" s="341">
        <f t="shared" ca="1" si="105"/>
        <v>0.70941953474034469</v>
      </c>
      <c r="M916" s="341">
        <f t="shared" ca="1" si="109"/>
        <v>-0.70941953474034469</v>
      </c>
      <c r="N916" s="170"/>
      <c r="O916" s="340"/>
      <c r="P916" s="3">
        <f t="shared" ca="1" si="110"/>
        <v>121283100</v>
      </c>
      <c r="Q916" s="3" t="e">
        <f t="shared" ca="1" si="111"/>
        <v>#N/A</v>
      </c>
      <c r="S916" s="99"/>
      <c r="T916" s="350"/>
      <c r="U916" s="350"/>
      <c r="V916" s="349"/>
      <c r="W916" s="313"/>
      <c r="X916" s="302"/>
      <c r="Y916" s="211"/>
      <c r="Z916" s="320"/>
      <c r="AA916" s="246"/>
      <c r="AB916" s="125"/>
      <c r="AC916" s="125"/>
      <c r="AD916" s="125"/>
      <c r="AE916" s="125"/>
      <c r="AF916" s="125"/>
      <c r="AG916" s="125"/>
      <c r="AH916" s="125"/>
      <c r="AJ916" s="125"/>
      <c r="AK916" s="125"/>
      <c r="AM916" s="246"/>
      <c r="AO916" s="246"/>
      <c r="AP916" s="211"/>
      <c r="AQ916" s="211"/>
      <c r="AR916" s="199"/>
      <c r="AT916" s="225"/>
      <c r="AU916" s="225"/>
      <c r="AV916" s="225"/>
      <c r="AW916" s="99"/>
      <c r="AX916" s="199"/>
      <c r="AY916" s="199"/>
      <c r="AZ916" s="37"/>
      <c r="BA916" s="123"/>
      <c r="BB916" s="211"/>
      <c r="BC916" s="211"/>
      <c r="BD916" s="123"/>
      <c r="BE916" s="123"/>
      <c r="BF916" s="37"/>
      <c r="BG916" s="37"/>
    </row>
    <row r="917" spans="1:59" x14ac:dyDescent="0.25">
      <c r="A917">
        <v>885</v>
      </c>
      <c r="B917" s="61">
        <f ca="1">OFFSET(InputPriceData!B$15,CalculationsAndCharts!$A917+$A$11,0,1,1)</f>
        <v>41184</v>
      </c>
      <c r="C917" s="3">
        <f ca="1">OFFSET(InputPriceData!G$15,CalculationsAndCharts!$A917+$A$11,IF($C$7,8,0),1,1)</f>
        <v>113422200</v>
      </c>
      <c r="D917" s="4">
        <f ca="1">OFFSET(InputPriceData!C$15,CalculationsAndCharts!$A917+$A$11,IF($C$7,8,0),1,1)</f>
        <v>134.86000000000001</v>
      </c>
      <c r="E917" s="4">
        <f ca="1">OFFSET(InputPriceData!D$15,CalculationsAndCharts!$A917+$A$11,IF($C$7,8,0),1,1)</f>
        <v>135.07</v>
      </c>
      <c r="F917" s="4">
        <f ca="1">OFFSET(InputPriceData!E$15,CalculationsAndCharts!$A917+$A$11,IF($C$7,8,0),1,1)</f>
        <v>133.84</v>
      </c>
      <c r="G917" s="4">
        <f ca="1">OFFSET(InputPriceData!F$15,CalculationsAndCharts!$A917+$A$11,IF($C$7,8,0),1,1)</f>
        <v>134.46</v>
      </c>
      <c r="H917" s="342">
        <f t="shared" ca="1" si="106"/>
        <v>134.28287616768753</v>
      </c>
      <c r="I917" s="342">
        <f t="shared" ca="1" si="107"/>
        <v>133.75435241236539</v>
      </c>
      <c r="J917" s="340">
        <f t="shared" ca="1" si="108"/>
        <v>0.52852375532214202</v>
      </c>
      <c r="K917" s="170">
        <f t="shared" ca="1" si="104"/>
        <v>0.27933735993981945</v>
      </c>
      <c r="L917" s="341">
        <f t="shared" ca="1" si="105"/>
        <v>0.70714959117460929</v>
      </c>
      <c r="M917" s="341">
        <f t="shared" ca="1" si="109"/>
        <v>-0.70714959117460929</v>
      </c>
      <c r="N917" s="170"/>
      <c r="O917" s="340"/>
      <c r="P917" s="3" t="e">
        <f t="shared" ca="1" si="110"/>
        <v>#N/A</v>
      </c>
      <c r="Q917" s="3">
        <f t="shared" ca="1" si="111"/>
        <v>113422200</v>
      </c>
      <c r="S917" s="99"/>
      <c r="T917" s="350"/>
      <c r="U917" s="350"/>
      <c r="V917" s="349"/>
      <c r="W917" s="313"/>
      <c r="X917" s="302"/>
      <c r="Y917" s="211"/>
      <c r="Z917" s="320"/>
      <c r="AA917" s="246"/>
      <c r="AB917" s="125"/>
      <c r="AC917" s="125"/>
      <c r="AD917" s="125"/>
      <c r="AE917" s="125"/>
      <c r="AF917" s="125"/>
      <c r="AG917" s="125"/>
      <c r="AH917" s="125"/>
      <c r="AJ917" s="125"/>
      <c r="AK917" s="125"/>
      <c r="AM917" s="246"/>
      <c r="AO917" s="246"/>
      <c r="AP917" s="211"/>
      <c r="AQ917" s="211"/>
      <c r="AR917" s="199"/>
      <c r="AT917" s="225"/>
      <c r="AU917" s="225"/>
      <c r="AV917" s="225"/>
      <c r="AW917" s="99"/>
      <c r="AX917" s="199"/>
      <c r="AY917" s="199"/>
      <c r="AZ917" s="37"/>
      <c r="BA917" s="123"/>
      <c r="BB917" s="211"/>
      <c r="BC917" s="211"/>
      <c r="BD917" s="123"/>
      <c r="BE917" s="123"/>
      <c r="BF917" s="37"/>
      <c r="BG917" s="37"/>
    </row>
    <row r="918" spans="1:59" x14ac:dyDescent="0.25">
      <c r="A918">
        <v>886</v>
      </c>
      <c r="B918" s="61">
        <f ca="1">OFFSET(InputPriceData!B$15,CalculationsAndCharts!$A918+$A$11,0,1,1)</f>
        <v>41183</v>
      </c>
      <c r="C918" s="3">
        <f ca="1">OFFSET(InputPriceData!G$15,CalculationsAndCharts!$A918+$A$11,IF($C$7,8,0),1,1)</f>
        <v>135911200</v>
      </c>
      <c r="D918" s="4">
        <f ca="1">OFFSET(InputPriceData!C$15,CalculationsAndCharts!$A918+$A$11,IF($C$7,8,0),1,1)</f>
        <v>134.47999999999999</v>
      </c>
      <c r="E918" s="4">
        <f ca="1">OFFSET(InputPriceData!D$15,CalculationsAndCharts!$A918+$A$11,IF($C$7,8,0),1,1)</f>
        <v>135.57</v>
      </c>
      <c r="F918" s="4">
        <f ca="1">OFFSET(InputPriceData!E$15,CalculationsAndCharts!$A918+$A$11,IF($C$7,8,0),1,1)</f>
        <v>134.01</v>
      </c>
      <c r="G918" s="4">
        <f ca="1">OFFSET(InputPriceData!F$15,CalculationsAndCharts!$A918+$A$11,IF($C$7,8,0),1,1)</f>
        <v>134.32</v>
      </c>
      <c r="H918" s="342">
        <f t="shared" ca="1" si="106"/>
        <v>134.25757276307147</v>
      </c>
      <c r="I918" s="342">
        <f t="shared" ca="1" si="107"/>
        <v>133.69020263167133</v>
      </c>
      <c r="J918" s="340">
        <f t="shared" ca="1" si="108"/>
        <v>0.56737013140013182</v>
      </c>
      <c r="K918" s="170">
        <f t="shared" ca="1" si="104"/>
        <v>0.32190886600500285</v>
      </c>
      <c r="L918" s="341">
        <f t="shared" ca="1" si="105"/>
        <v>0.70570021244630921</v>
      </c>
      <c r="M918" s="341">
        <f t="shared" ca="1" si="109"/>
        <v>-0.70570021244630921</v>
      </c>
      <c r="N918" s="170"/>
      <c r="O918" s="340"/>
      <c r="P918" s="3" t="e">
        <f t="shared" ca="1" si="110"/>
        <v>#N/A</v>
      </c>
      <c r="Q918" s="3">
        <f t="shared" ca="1" si="111"/>
        <v>135911200</v>
      </c>
      <c r="S918" s="99"/>
      <c r="T918" s="350"/>
      <c r="U918" s="350"/>
      <c r="V918" s="349"/>
      <c r="W918" s="313"/>
      <c r="X918" s="302"/>
      <c r="Y918" s="211"/>
      <c r="Z918" s="320"/>
      <c r="AA918" s="246"/>
      <c r="AB918" s="125"/>
      <c r="AC918" s="125"/>
      <c r="AD918" s="125"/>
      <c r="AE918" s="125"/>
      <c r="AF918" s="125"/>
      <c r="AG918" s="125"/>
      <c r="AH918" s="125"/>
      <c r="AJ918" s="125"/>
      <c r="AK918" s="125"/>
      <c r="AM918" s="246"/>
      <c r="AO918" s="246"/>
      <c r="AP918" s="211"/>
      <c r="AQ918" s="211"/>
      <c r="AR918" s="199"/>
      <c r="AT918" s="225"/>
      <c r="AU918" s="225"/>
      <c r="AV918" s="225"/>
      <c r="AW918" s="99"/>
      <c r="AX918" s="199"/>
      <c r="AY918" s="199"/>
      <c r="AZ918" s="37"/>
      <c r="BA918" s="123"/>
      <c r="BB918" s="211"/>
      <c r="BC918" s="211"/>
      <c r="BD918" s="123"/>
      <c r="BE918" s="123"/>
      <c r="BF918" s="37"/>
      <c r="BG918" s="37"/>
    </row>
    <row r="919" spans="1:59" x14ac:dyDescent="0.25">
      <c r="A919">
        <v>887</v>
      </c>
      <c r="B919" s="61">
        <f ca="1">OFFSET(InputPriceData!B$15,CalculationsAndCharts!$A919+$A$11,0,1,1)</f>
        <v>41180</v>
      </c>
      <c r="C919" s="3">
        <f ca="1">OFFSET(InputPriceData!G$15,CalculationsAndCharts!$A919+$A$11,IF($C$7,8,0),1,1)</f>
        <v>150696100</v>
      </c>
      <c r="D919" s="4">
        <f ca="1">OFFSET(InputPriceData!C$15,CalculationsAndCharts!$A919+$A$11,IF($C$7,8,0),1,1)</f>
        <v>134.08000000000001</v>
      </c>
      <c r="E919" s="4">
        <f ca="1">OFFSET(InputPriceData!D$15,CalculationsAndCharts!$A919+$A$11,IF($C$7,8,0),1,1)</f>
        <v>134.52000000000001</v>
      </c>
      <c r="F919" s="4">
        <f ca="1">OFFSET(InputPriceData!E$15,CalculationsAndCharts!$A919+$A$11,IF($C$7,8,0),1,1)</f>
        <v>133.5</v>
      </c>
      <c r="G919" s="4">
        <f ca="1">OFFSET(InputPriceData!F$15,CalculationsAndCharts!$A919+$A$11,IF($C$7,8,0),1,1)</f>
        <v>133.97</v>
      </c>
      <c r="H919" s="342">
        <f t="shared" ca="1" si="106"/>
        <v>134.24865458636739</v>
      </c>
      <c r="I919" s="342">
        <f t="shared" ca="1" si="107"/>
        <v>133.63294832545964</v>
      </c>
      <c r="J919" s="340">
        <f t="shared" ca="1" si="108"/>
        <v>0.61570626090775493</v>
      </c>
      <c r="K919" s="170">
        <f t="shared" ca="1" si="104"/>
        <v>0.37909419972100838</v>
      </c>
      <c r="L919" s="341">
        <f t="shared" ca="1" si="105"/>
        <v>0.70442373380794643</v>
      </c>
      <c r="M919" s="341">
        <f t="shared" ca="1" si="109"/>
        <v>-0.70442373380794643</v>
      </c>
      <c r="N919" s="170"/>
      <c r="O919" s="340"/>
      <c r="P919" s="3" t="e">
        <f t="shared" ca="1" si="110"/>
        <v>#N/A</v>
      </c>
      <c r="Q919" s="3">
        <f t="shared" ca="1" si="111"/>
        <v>150696100</v>
      </c>
      <c r="S919" s="99"/>
      <c r="T919" s="350"/>
      <c r="U919" s="350"/>
      <c r="V919" s="349"/>
      <c r="W919" s="313"/>
      <c r="X919" s="302"/>
      <c r="Y919" s="211"/>
      <c r="Z919" s="320"/>
      <c r="AA919" s="246"/>
      <c r="AB919" s="125"/>
      <c r="AC919" s="125"/>
      <c r="AD919" s="125"/>
      <c r="AE919" s="125"/>
      <c r="AF919" s="125"/>
      <c r="AG919" s="125"/>
      <c r="AH919" s="125"/>
      <c r="AJ919" s="125"/>
      <c r="AK919" s="125"/>
      <c r="AM919" s="246"/>
      <c r="AO919" s="246"/>
      <c r="AP919" s="211"/>
      <c r="AQ919" s="211"/>
      <c r="AR919" s="199"/>
      <c r="AT919" s="225"/>
      <c r="AU919" s="225"/>
      <c r="AV919" s="225"/>
      <c r="AW919" s="99"/>
      <c r="AX919" s="199"/>
      <c r="AY919" s="199"/>
      <c r="AZ919" s="37"/>
      <c r="BA919" s="123"/>
      <c r="BB919" s="211"/>
      <c r="BC919" s="211"/>
      <c r="BD919" s="123"/>
      <c r="BE919" s="123"/>
      <c r="BF919" s="37"/>
      <c r="BG919" s="37"/>
    </row>
    <row r="920" spans="1:59" x14ac:dyDescent="0.25">
      <c r="A920">
        <v>888</v>
      </c>
      <c r="B920" s="61">
        <f ca="1">OFFSET(InputPriceData!B$15,CalculationsAndCharts!$A920+$A$11,0,1,1)</f>
        <v>41179</v>
      </c>
      <c r="C920" s="3">
        <f ca="1">OFFSET(InputPriceData!G$15,CalculationsAndCharts!$A920+$A$11,IF($C$7,8,0),1,1)</f>
        <v>111830300</v>
      </c>
      <c r="D920" s="4">
        <f ca="1">OFFSET(InputPriceData!C$15,CalculationsAndCharts!$A920+$A$11,IF($C$7,8,0),1,1)</f>
        <v>133.9</v>
      </c>
      <c r="E920" s="4">
        <f ca="1">OFFSET(InputPriceData!D$15,CalculationsAndCharts!$A920+$A$11,IF($C$7,8,0),1,1)</f>
        <v>134.9</v>
      </c>
      <c r="F920" s="4">
        <f ca="1">OFFSET(InputPriceData!E$15,CalculationsAndCharts!$A920+$A$11,IF($C$7,8,0),1,1)</f>
        <v>133.54</v>
      </c>
      <c r="G920" s="4">
        <f ca="1">OFFSET(InputPriceData!F$15,CalculationsAndCharts!$A920+$A$11,IF($C$7,8,0),1,1)</f>
        <v>134.59</v>
      </c>
      <c r="H920" s="342">
        <f t="shared" ca="1" si="106"/>
        <v>134.28846238441989</v>
      </c>
      <c r="I920" s="342">
        <f t="shared" ca="1" si="107"/>
        <v>133.60230726413778</v>
      </c>
      <c r="J920" s="340">
        <f t="shared" ca="1" si="108"/>
        <v>0.68615512028209247</v>
      </c>
      <c r="K920" s="170">
        <f t="shared" ca="1" si="104"/>
        <v>0.47080884908933279</v>
      </c>
      <c r="L920" s="341">
        <f t="shared" ca="1" si="105"/>
        <v>0.7023752039850033</v>
      </c>
      <c r="M920" s="341">
        <f t="shared" ca="1" si="109"/>
        <v>-0.7023752039850033</v>
      </c>
      <c r="N920" s="170"/>
      <c r="O920" s="340"/>
      <c r="P920" s="3">
        <f t="shared" ca="1" si="110"/>
        <v>111830300</v>
      </c>
      <c r="Q920" s="3" t="e">
        <f t="shared" ca="1" si="111"/>
        <v>#N/A</v>
      </c>
      <c r="S920" s="99"/>
      <c r="T920" s="350"/>
      <c r="U920" s="350"/>
      <c r="V920" s="349"/>
      <c r="W920" s="313"/>
      <c r="X920" s="302"/>
      <c r="Y920" s="211"/>
      <c r="Z920" s="320"/>
      <c r="AA920" s="246"/>
      <c r="AB920" s="125"/>
      <c r="AC920" s="125"/>
      <c r="AD920" s="125"/>
      <c r="AE920" s="125"/>
      <c r="AF920" s="125"/>
      <c r="AG920" s="125"/>
      <c r="AH920" s="125"/>
      <c r="AJ920" s="125"/>
      <c r="AK920" s="125"/>
      <c r="AM920" s="246"/>
      <c r="AO920" s="246"/>
      <c r="AP920" s="211"/>
      <c r="AQ920" s="211"/>
      <c r="AR920" s="199"/>
      <c r="AT920" s="225"/>
      <c r="AU920" s="225"/>
      <c r="AV920" s="225"/>
      <c r="AW920" s="99"/>
      <c r="AX920" s="199"/>
      <c r="AY920" s="199"/>
      <c r="AZ920" s="37"/>
      <c r="BA920" s="123"/>
      <c r="BB920" s="211"/>
      <c r="BC920" s="211"/>
      <c r="BD920" s="123"/>
      <c r="BE920" s="123"/>
      <c r="BF920" s="37"/>
      <c r="BG920" s="37"/>
    </row>
    <row r="921" spans="1:59" x14ac:dyDescent="0.25">
      <c r="A921">
        <v>889</v>
      </c>
      <c r="B921" s="61">
        <f ca="1">OFFSET(InputPriceData!B$15,CalculationsAndCharts!$A921+$A$11,0,1,1)</f>
        <v>41178</v>
      </c>
      <c r="C921" s="3">
        <f ca="1">OFFSET(InputPriceData!G$15,CalculationsAndCharts!$A921+$A$11,IF($C$7,8,0),1,1)</f>
        <v>146502200</v>
      </c>
      <c r="D921" s="4">
        <f ca="1">OFFSET(InputPriceData!C$15,CalculationsAndCharts!$A921+$A$11,IF($C$7,8,0),1,1)</f>
        <v>134.06</v>
      </c>
      <c r="E921" s="4">
        <f ca="1">OFFSET(InputPriceData!D$15,CalculationsAndCharts!$A921+$A$11,IF($C$7,8,0),1,1)</f>
        <v>134.1</v>
      </c>
      <c r="F921" s="4">
        <f ca="1">OFFSET(InputPriceData!E$15,CalculationsAndCharts!$A921+$A$11,IF($C$7,8,0),1,1)</f>
        <v>133.02000000000001</v>
      </c>
      <c r="G921" s="4">
        <f ca="1">OFFSET(InputPriceData!F$15,CalculationsAndCharts!$A921+$A$11,IF($C$7,8,0),1,1)</f>
        <v>133.34</v>
      </c>
      <c r="H921" s="342">
        <f t="shared" ca="1" si="106"/>
        <v>134.24538558219416</v>
      </c>
      <c r="I921" s="342">
        <f t="shared" ca="1" si="107"/>
        <v>133.51251701542304</v>
      </c>
      <c r="J921" s="340">
        <f t="shared" ca="1" si="108"/>
        <v>0.7328685667711099</v>
      </c>
      <c r="K921" s="170">
        <f t="shared" ca="1" si="104"/>
        <v>0.53709633616114072</v>
      </c>
      <c r="L921" s="341">
        <f t="shared" ca="1" si="105"/>
        <v>0.69819756455548165</v>
      </c>
      <c r="M921" s="341">
        <f t="shared" ca="1" si="109"/>
        <v>-0.69819756455548165</v>
      </c>
      <c r="N921" s="170"/>
      <c r="O921" s="340"/>
      <c r="P921" s="3" t="e">
        <f t="shared" ca="1" si="110"/>
        <v>#N/A</v>
      </c>
      <c r="Q921" s="3">
        <f t="shared" ca="1" si="111"/>
        <v>146502200</v>
      </c>
      <c r="S921" s="99"/>
      <c r="T921" s="350"/>
      <c r="U921" s="350"/>
      <c r="V921" s="349"/>
      <c r="W921" s="313"/>
      <c r="X921" s="302"/>
      <c r="Y921" s="211"/>
      <c r="Z921" s="320"/>
      <c r="AA921" s="246"/>
      <c r="AB921" s="125"/>
      <c r="AC921" s="125"/>
      <c r="AD921" s="125"/>
      <c r="AE921" s="125"/>
      <c r="AF921" s="125"/>
      <c r="AG921" s="125"/>
      <c r="AH921" s="125"/>
      <c r="AJ921" s="125"/>
      <c r="AK921" s="125"/>
      <c r="AM921" s="246"/>
      <c r="AO921" s="246"/>
      <c r="AP921" s="211"/>
      <c r="AQ921" s="211"/>
      <c r="AR921" s="199"/>
      <c r="AT921" s="225"/>
      <c r="AU921" s="225"/>
      <c r="AV921" s="225"/>
      <c r="AW921" s="99"/>
      <c r="AX921" s="199"/>
      <c r="AY921" s="199"/>
      <c r="AZ921" s="37"/>
      <c r="BA921" s="123"/>
      <c r="BB921" s="211"/>
      <c r="BC921" s="211"/>
      <c r="BD921" s="123"/>
      <c r="BE921" s="123"/>
      <c r="BF921" s="37"/>
      <c r="BG921" s="37"/>
    </row>
    <row r="922" spans="1:59" x14ac:dyDescent="0.25">
      <c r="A922">
        <v>890</v>
      </c>
      <c r="B922" s="61">
        <f ca="1">OFFSET(InputPriceData!B$15,CalculationsAndCharts!$A922+$A$11,0,1,1)</f>
        <v>41177</v>
      </c>
      <c r="C922" s="3">
        <f ca="1">OFFSET(InputPriceData!G$15,CalculationsAndCharts!$A922+$A$11,IF($C$7,8,0),1,1)</f>
        <v>133165200</v>
      </c>
      <c r="D922" s="4">
        <f ca="1">OFFSET(InputPriceData!C$15,CalculationsAndCharts!$A922+$A$11,IF($C$7,8,0),1,1)</f>
        <v>135.82</v>
      </c>
      <c r="E922" s="4">
        <f ca="1">OFFSET(InputPriceData!D$15,CalculationsAndCharts!$A922+$A$11,IF($C$7,8,0),1,1)</f>
        <v>136.08000000000001</v>
      </c>
      <c r="F922" s="4">
        <f ca="1">OFFSET(InputPriceData!E$15,CalculationsAndCharts!$A922+$A$11,IF($C$7,8,0),1,1)</f>
        <v>134.05000000000001</v>
      </c>
      <c r="G922" s="4">
        <f ca="1">OFFSET(InputPriceData!F$15,CalculationsAndCharts!$A922+$A$11,IF($C$7,8,0),1,1)</f>
        <v>134.09</v>
      </c>
      <c r="H922" s="342">
        <f t="shared" ca="1" si="106"/>
        <v>134.37472637965047</v>
      </c>
      <c r="I922" s="342">
        <f t="shared" ca="1" si="107"/>
        <v>133.5282003804615</v>
      </c>
      <c r="J922" s="340">
        <f t="shared" ca="1" si="108"/>
        <v>0.84652599918896099</v>
      </c>
      <c r="K922" s="170">
        <f t="shared" ca="1" si="104"/>
        <v>0.7166062673028688</v>
      </c>
      <c r="L922" s="341">
        <f t="shared" ca="1" si="105"/>
        <v>0.69229371333661605</v>
      </c>
      <c r="M922" s="341">
        <f t="shared" ca="1" si="109"/>
        <v>-0.69229371333661605</v>
      </c>
      <c r="N922" s="170"/>
      <c r="O922" s="340"/>
      <c r="P922" s="3" t="e">
        <f t="shared" ca="1" si="110"/>
        <v>#N/A</v>
      </c>
      <c r="Q922" s="3">
        <f t="shared" ca="1" si="111"/>
        <v>133165200</v>
      </c>
      <c r="S922" s="99"/>
      <c r="T922" s="350"/>
      <c r="U922" s="350"/>
      <c r="V922" s="349"/>
      <c r="W922" s="313"/>
      <c r="X922" s="302"/>
      <c r="Y922" s="211"/>
      <c r="Z922" s="320"/>
      <c r="AA922" s="246"/>
      <c r="AB922" s="125"/>
      <c r="AC922" s="125"/>
      <c r="AD922" s="125"/>
      <c r="AE922" s="125"/>
      <c r="AF922" s="125"/>
      <c r="AG922" s="125"/>
      <c r="AH922" s="125"/>
      <c r="AJ922" s="125"/>
      <c r="AK922" s="125"/>
      <c r="AM922" s="246"/>
      <c r="AO922" s="246"/>
      <c r="AP922" s="211"/>
      <c r="AQ922" s="211"/>
      <c r="AR922" s="199"/>
      <c r="AT922" s="225"/>
      <c r="AU922" s="225"/>
      <c r="AV922" s="225"/>
      <c r="AW922" s="99"/>
      <c r="AX922" s="199"/>
      <c r="AY922" s="199"/>
      <c r="AZ922" s="37"/>
      <c r="BA922" s="123"/>
      <c r="BB922" s="211"/>
      <c r="BC922" s="211"/>
      <c r="BD922" s="123"/>
      <c r="BE922" s="123"/>
      <c r="BF922" s="37"/>
      <c r="BG922" s="37"/>
    </row>
    <row r="923" spans="1:59" x14ac:dyDescent="0.25">
      <c r="A923">
        <v>891</v>
      </c>
      <c r="B923" s="61">
        <f ca="1">OFFSET(InputPriceData!B$15,CalculationsAndCharts!$A923+$A$11,0,1,1)</f>
        <v>41176</v>
      </c>
      <c r="C923" s="3">
        <f ca="1">OFFSET(InputPriceData!G$15,CalculationsAndCharts!$A923+$A$11,IF($C$7,8,0),1,1)</f>
        <v>95682000</v>
      </c>
      <c r="D923" s="4">
        <f ca="1">OFFSET(InputPriceData!C$15,CalculationsAndCharts!$A923+$A$11,IF($C$7,8,0),1,1)</f>
        <v>135.07</v>
      </c>
      <c r="E923" s="4">
        <f ca="1">OFFSET(InputPriceData!D$15,CalculationsAndCharts!$A923+$A$11,IF($C$7,8,0),1,1)</f>
        <v>135.84</v>
      </c>
      <c r="F923" s="4">
        <f ca="1">OFFSET(InputPriceData!E$15,CalculationsAndCharts!$A923+$A$11,IF($C$7,8,0),1,1)</f>
        <v>134.97</v>
      </c>
      <c r="G923" s="4">
        <f ca="1">OFFSET(InputPriceData!F$15,CalculationsAndCharts!$A923+$A$11,IF($C$7,8,0),1,1)</f>
        <v>135.53</v>
      </c>
      <c r="H923" s="342">
        <f t="shared" ca="1" si="106"/>
        <v>134.41540157674339</v>
      </c>
      <c r="I923" s="342">
        <f t="shared" ca="1" si="107"/>
        <v>133.47712768777617</v>
      </c>
      <c r="J923" s="340">
        <f t="shared" ca="1" si="108"/>
        <v>0.93827388896720443</v>
      </c>
      <c r="K923" s="170">
        <f t="shared" ca="1" si="104"/>
        <v>0.88035789071764181</v>
      </c>
      <c r="L923" s="341">
        <f t="shared" ca="1" si="105"/>
        <v>0.68333453124899501</v>
      </c>
      <c r="M923" s="341">
        <f t="shared" ca="1" si="109"/>
        <v>-0.68333453124899501</v>
      </c>
      <c r="N923" s="170"/>
      <c r="O923" s="340"/>
      <c r="P923" s="3">
        <f t="shared" ca="1" si="110"/>
        <v>95682000</v>
      </c>
      <c r="Q923" s="3" t="e">
        <f t="shared" ca="1" si="111"/>
        <v>#N/A</v>
      </c>
      <c r="S923" s="99"/>
      <c r="T923" s="350"/>
      <c r="U923" s="350"/>
      <c r="V923" s="349"/>
      <c r="W923" s="313"/>
      <c r="X923" s="302"/>
      <c r="Y923" s="211"/>
      <c r="Z923" s="320"/>
      <c r="AA923" s="246"/>
      <c r="AB923" s="125"/>
      <c r="AC923" s="125"/>
      <c r="AD923" s="125"/>
      <c r="AE923" s="125"/>
      <c r="AF923" s="125"/>
      <c r="AG923" s="125"/>
      <c r="AH923" s="125"/>
      <c r="AJ923" s="125"/>
      <c r="AK923" s="125"/>
      <c r="AM923" s="246"/>
      <c r="AO923" s="246"/>
      <c r="AP923" s="211"/>
      <c r="AQ923" s="211"/>
      <c r="AR923" s="199"/>
      <c r="AT923" s="225"/>
      <c r="AU923" s="225"/>
      <c r="AV923" s="225"/>
      <c r="AW923" s="99"/>
      <c r="AX923" s="199"/>
      <c r="AY923" s="199"/>
      <c r="AZ923" s="37"/>
      <c r="BA923" s="123"/>
      <c r="BB923" s="211"/>
      <c r="BC923" s="211"/>
      <c r="BD923" s="123"/>
      <c r="BE923" s="123"/>
      <c r="BF923" s="37"/>
      <c r="BG923" s="37"/>
    </row>
    <row r="924" spans="1:59" x14ac:dyDescent="0.25">
      <c r="A924">
        <v>892</v>
      </c>
      <c r="B924" s="61">
        <f ca="1">OFFSET(InputPriceData!B$15,CalculationsAndCharts!$A924+$A$11,0,1,1)</f>
        <v>41173</v>
      </c>
      <c r="C924" s="3">
        <f ca="1">OFFSET(InputPriceData!G$15,CalculationsAndCharts!$A924+$A$11,IF($C$7,8,0),1,1)</f>
        <v>108737500</v>
      </c>
      <c r="D924" s="4">
        <f ca="1">OFFSET(InputPriceData!C$15,CalculationsAndCharts!$A924+$A$11,IF($C$7,8,0),1,1)</f>
        <v>136.46</v>
      </c>
      <c r="E924" s="4">
        <f ca="1">OFFSET(InputPriceData!D$15,CalculationsAndCharts!$A924+$A$11,IF($C$7,8,0),1,1)</f>
        <v>136.47999999999999</v>
      </c>
      <c r="F924" s="4">
        <f ca="1">OFFSET(InputPriceData!E$15,CalculationsAndCharts!$A924+$A$11,IF($C$7,8,0),1,1)</f>
        <v>135.68</v>
      </c>
      <c r="G924" s="4">
        <f ca="1">OFFSET(InputPriceData!F$15,CalculationsAndCharts!$A924+$A$11,IF($C$7,8,0),1,1)</f>
        <v>135.74</v>
      </c>
      <c r="H924" s="342">
        <f t="shared" ca="1" si="106"/>
        <v>134.25617323056389</v>
      </c>
      <c r="I924" s="342">
        <f t="shared" ca="1" si="107"/>
        <v>133.29050293211947</v>
      </c>
      <c r="J924" s="340">
        <f t="shared" ca="1" si="108"/>
        <v>0.96567029844440189</v>
      </c>
      <c r="K924" s="170">
        <f t="shared" ca="1" si="104"/>
        <v>0.9325191252977002</v>
      </c>
      <c r="L924" s="341">
        <f t="shared" ca="1" si="105"/>
        <v>0.67174791162056091</v>
      </c>
      <c r="M924" s="341">
        <f t="shared" ca="1" si="109"/>
        <v>-0.67174791162056091</v>
      </c>
      <c r="N924" s="170"/>
      <c r="O924" s="340"/>
      <c r="P924" s="3" t="e">
        <f t="shared" ca="1" si="110"/>
        <v>#N/A</v>
      </c>
      <c r="Q924" s="3">
        <f t="shared" ca="1" si="111"/>
        <v>108737500</v>
      </c>
      <c r="S924" s="99"/>
      <c r="T924" s="350"/>
      <c r="U924" s="350"/>
      <c r="V924" s="349"/>
      <c r="W924" s="313"/>
      <c r="X924" s="302"/>
      <c r="Y924" s="211"/>
      <c r="Z924" s="320"/>
      <c r="AA924" s="246"/>
      <c r="AB924" s="125"/>
      <c r="AC924" s="125"/>
      <c r="AD924" s="125"/>
      <c r="AE924" s="125"/>
      <c r="AF924" s="125"/>
      <c r="AG924" s="125"/>
      <c r="AH924" s="125"/>
      <c r="AJ924" s="125"/>
      <c r="AK924" s="125"/>
      <c r="AM924" s="246"/>
      <c r="AO924" s="246"/>
      <c r="AP924" s="211"/>
      <c r="AQ924" s="211"/>
      <c r="AR924" s="199"/>
      <c r="AT924" s="225"/>
      <c r="AU924" s="225"/>
      <c r="AV924" s="225"/>
      <c r="AW924" s="99"/>
      <c r="AX924" s="199"/>
      <c r="AY924" s="199"/>
      <c r="AZ924" s="37"/>
      <c r="BA924" s="123"/>
      <c r="BB924" s="211"/>
      <c r="BC924" s="211"/>
      <c r="BD924" s="123"/>
      <c r="BE924" s="123"/>
      <c r="BF924" s="37"/>
      <c r="BG924" s="37"/>
    </row>
    <row r="925" spans="1:59" x14ac:dyDescent="0.25">
      <c r="A925">
        <v>893</v>
      </c>
      <c r="B925" s="61">
        <f ca="1">OFFSET(InputPriceData!B$15,CalculationsAndCharts!$A925+$A$11,0,1,1)</f>
        <v>41172</v>
      </c>
      <c r="C925" s="3">
        <f ca="1">OFFSET(InputPriceData!G$15,CalculationsAndCharts!$A925+$A$11,IF($C$7,8,0),1,1)</f>
        <v>154009800</v>
      </c>
      <c r="D925" s="4">
        <f ca="1">OFFSET(InputPriceData!C$15,CalculationsAndCharts!$A925+$A$11,IF($C$7,8,0),1,1)</f>
        <v>135.16999999999999</v>
      </c>
      <c r="E925" s="4">
        <f ca="1">OFFSET(InputPriceData!D$15,CalculationsAndCharts!$A925+$A$11,IF($C$7,8,0),1,1)</f>
        <v>135.87</v>
      </c>
      <c r="F925" s="4">
        <f ca="1">OFFSET(InputPriceData!E$15,CalculationsAndCharts!$A925+$A$11,IF($C$7,8,0),1,1)</f>
        <v>134.80000000000001</v>
      </c>
      <c r="G925" s="4">
        <f ca="1">OFFSET(InputPriceData!F$15,CalculationsAndCharts!$A925+$A$11,IF($C$7,8,0),1,1)</f>
        <v>135.80000000000001</v>
      </c>
      <c r="H925" s="342">
        <f t="shared" ca="1" si="106"/>
        <v>134.04419797778732</v>
      </c>
      <c r="I925" s="342">
        <f t="shared" ca="1" si="107"/>
        <v>133.06782138049397</v>
      </c>
      <c r="J925" s="340">
        <f t="shared" ca="1" si="108"/>
        <v>0.97637659729331694</v>
      </c>
      <c r="K925" s="170">
        <f t="shared" ca="1" si="104"/>
        <v>0.95331125974207598</v>
      </c>
      <c r="L925" s="341">
        <f t="shared" ca="1" si="105"/>
        <v>0.65890668364559135</v>
      </c>
      <c r="M925" s="341">
        <f t="shared" ca="1" si="109"/>
        <v>-0.65890668364559135</v>
      </c>
      <c r="N925" s="170"/>
      <c r="O925" s="340"/>
      <c r="P925" s="3">
        <f t="shared" ca="1" si="110"/>
        <v>154009800</v>
      </c>
      <c r="Q925" s="3" t="e">
        <f t="shared" ca="1" si="111"/>
        <v>#N/A</v>
      </c>
      <c r="S925" s="99"/>
      <c r="T925" s="350"/>
      <c r="U925" s="350"/>
      <c r="V925" s="349"/>
      <c r="W925" s="313"/>
      <c r="X925" s="302"/>
      <c r="Y925" s="211"/>
      <c r="Z925" s="320"/>
      <c r="AA925" s="246"/>
      <c r="AB925" s="125"/>
      <c r="AC925" s="125"/>
      <c r="AD925" s="125"/>
      <c r="AE925" s="125"/>
      <c r="AF925" s="125"/>
      <c r="AG925" s="125"/>
      <c r="AH925" s="125"/>
      <c r="AJ925" s="125"/>
      <c r="AK925" s="125"/>
      <c r="AM925" s="246"/>
      <c r="AO925" s="246"/>
      <c r="AP925" s="211"/>
      <c r="AQ925" s="211"/>
      <c r="AR925" s="199"/>
      <c r="AT925" s="225"/>
      <c r="AU925" s="225"/>
      <c r="AV925" s="225"/>
      <c r="AW925" s="99"/>
      <c r="AX925" s="199"/>
      <c r="AY925" s="199"/>
      <c r="AZ925" s="37"/>
      <c r="BA925" s="123"/>
      <c r="BB925" s="211"/>
      <c r="BC925" s="211"/>
      <c r="BD925" s="123"/>
      <c r="BE925" s="123"/>
      <c r="BF925" s="37"/>
      <c r="BG925" s="37"/>
    </row>
    <row r="926" spans="1:59" x14ac:dyDescent="0.25">
      <c r="A926">
        <v>894</v>
      </c>
      <c r="B926" s="61">
        <f ca="1">OFFSET(InputPriceData!B$15,CalculationsAndCharts!$A926+$A$11,0,1,1)</f>
        <v>41171</v>
      </c>
      <c r="C926" s="3">
        <f ca="1">OFFSET(InputPriceData!G$15,CalculationsAndCharts!$A926+$A$11,IF($C$7,8,0),1,1)</f>
        <v>128318300</v>
      </c>
      <c r="D926" s="4">
        <f ca="1">OFFSET(InputPriceData!C$15,CalculationsAndCharts!$A926+$A$11,IF($C$7,8,0),1,1)</f>
        <v>135.87</v>
      </c>
      <c r="E926" s="4">
        <f ca="1">OFFSET(InputPriceData!D$15,CalculationsAndCharts!$A926+$A$11,IF($C$7,8,0),1,1)</f>
        <v>136.22</v>
      </c>
      <c r="F926" s="4">
        <f ca="1">OFFSET(InputPriceData!E$15,CalculationsAndCharts!$A926+$A$11,IF($C$7,8,0),1,1)</f>
        <v>135.52000000000001</v>
      </c>
      <c r="G926" s="4">
        <f ca="1">OFFSET(InputPriceData!F$15,CalculationsAndCharts!$A926+$A$11,IF($C$7,8,0),1,1)</f>
        <v>135.79</v>
      </c>
      <c r="H926" s="342">
        <f t="shared" ca="1" si="106"/>
        <v>133.79336911747123</v>
      </c>
      <c r="I926" s="342">
        <f t="shared" ca="1" si="107"/>
        <v>132.81944150599341</v>
      </c>
      <c r="J926" s="340">
        <f t="shared" ca="1" si="108"/>
        <v>0.97392761147776596</v>
      </c>
      <c r="K926" s="170">
        <f t="shared" ca="1" si="104"/>
        <v>0.94853499239878625</v>
      </c>
      <c r="L926" s="341">
        <f t="shared" ca="1" si="105"/>
        <v>0.64614348023805923</v>
      </c>
      <c r="M926" s="341">
        <f t="shared" ca="1" si="109"/>
        <v>-0.64614348023805923</v>
      </c>
      <c r="N926" s="170"/>
      <c r="O926" s="340"/>
      <c r="P926" s="3" t="e">
        <f t="shared" ca="1" si="110"/>
        <v>#N/A</v>
      </c>
      <c r="Q926" s="3">
        <f t="shared" ca="1" si="111"/>
        <v>128318300</v>
      </c>
      <c r="S926" s="99"/>
      <c r="T926" s="350"/>
      <c r="U926" s="350"/>
      <c r="V926" s="349"/>
      <c r="W926" s="313"/>
      <c r="X926" s="302"/>
      <c r="Y926" s="211"/>
      <c r="Z926" s="320"/>
      <c r="AA926" s="246"/>
      <c r="AB926" s="125"/>
      <c r="AC926" s="125"/>
      <c r="AD926" s="125"/>
      <c r="AE926" s="125"/>
      <c r="AF926" s="125"/>
      <c r="AG926" s="125"/>
      <c r="AH926" s="125"/>
      <c r="AJ926" s="125"/>
      <c r="AK926" s="125"/>
      <c r="AM926" s="246"/>
      <c r="AO926" s="246"/>
      <c r="AP926" s="211"/>
      <c r="AQ926" s="211"/>
      <c r="AR926" s="199"/>
      <c r="AT926" s="225"/>
      <c r="AU926" s="225"/>
      <c r="AV926" s="225"/>
      <c r="AW926" s="99"/>
      <c r="AX926" s="199"/>
      <c r="AY926" s="199"/>
      <c r="AZ926" s="37"/>
      <c r="BA926" s="123"/>
      <c r="BB926" s="211"/>
      <c r="BC926" s="211"/>
      <c r="BD926" s="123"/>
      <c r="BE926" s="123"/>
      <c r="BF926" s="37"/>
      <c r="BG926" s="37"/>
    </row>
    <row r="927" spans="1:59" x14ac:dyDescent="0.25">
      <c r="A927">
        <v>895</v>
      </c>
      <c r="B927" s="61">
        <f ca="1">OFFSET(InputPriceData!B$15,CalculationsAndCharts!$A927+$A$11,0,1,1)</f>
        <v>41170</v>
      </c>
      <c r="C927" s="3">
        <f ca="1">OFFSET(InputPriceData!G$15,CalculationsAndCharts!$A927+$A$11,IF($C$7,8,0),1,1)</f>
        <v>98326600</v>
      </c>
      <c r="D927" s="4">
        <f ca="1">OFFSET(InputPriceData!C$15,CalculationsAndCharts!$A927+$A$11,IF($C$7,8,0),1,1)</f>
        <v>135.59</v>
      </c>
      <c r="E927" s="4">
        <f ca="1">OFFSET(InputPriceData!D$15,CalculationsAndCharts!$A927+$A$11,IF($C$7,8,0),1,1)</f>
        <v>135.88999999999999</v>
      </c>
      <c r="F927" s="4">
        <f ca="1">OFFSET(InputPriceData!E$15,CalculationsAndCharts!$A927+$A$11,IF($C$7,8,0),1,1)</f>
        <v>135.37</v>
      </c>
      <c r="G927" s="4">
        <f ca="1">OFFSET(InputPriceData!F$15,CalculationsAndCharts!$A927+$A$11,IF($C$7,8,0),1,1)</f>
        <v>135.71</v>
      </c>
      <c r="H927" s="342">
        <f t="shared" ca="1" si="106"/>
        <v>133.50813613425282</v>
      </c>
      <c r="I927" s="342">
        <f t="shared" ca="1" si="107"/>
        <v>132.54939073381098</v>
      </c>
      <c r="J927" s="340">
        <f t="shared" ca="1" si="108"/>
        <v>0.95874540044178402</v>
      </c>
      <c r="K927" s="170">
        <f t="shared" ca="1" si="104"/>
        <v>0.91919274286827679</v>
      </c>
      <c r="L927" s="341">
        <f t="shared" ca="1" si="105"/>
        <v>0.63376740044219981</v>
      </c>
      <c r="M927" s="341">
        <f t="shared" ca="1" si="109"/>
        <v>-0.63376740044219981</v>
      </c>
      <c r="N927" s="170"/>
      <c r="O927" s="340"/>
      <c r="P927" s="3">
        <f t="shared" ca="1" si="110"/>
        <v>98326600</v>
      </c>
      <c r="Q927" s="3" t="e">
        <f t="shared" ca="1" si="111"/>
        <v>#N/A</v>
      </c>
      <c r="S927" s="99"/>
      <c r="T927" s="350"/>
      <c r="U927" s="350"/>
      <c r="V927" s="349"/>
      <c r="W927" s="313"/>
      <c r="X927" s="302"/>
      <c r="Y927" s="211"/>
      <c r="Z927" s="320"/>
      <c r="AA927" s="246"/>
      <c r="AB927" s="125"/>
      <c r="AC927" s="125"/>
      <c r="AD927" s="125"/>
      <c r="AE927" s="125"/>
      <c r="AF927" s="125"/>
      <c r="AG927" s="125"/>
      <c r="AH927" s="125"/>
      <c r="AJ927" s="125"/>
      <c r="AK927" s="125"/>
      <c r="AM927" s="246"/>
      <c r="AO927" s="246"/>
      <c r="AP927" s="211"/>
      <c r="AQ927" s="211"/>
      <c r="AR927" s="199"/>
      <c r="AT927" s="225"/>
      <c r="AU927" s="225"/>
      <c r="AV927" s="225"/>
      <c r="AW927" s="99"/>
      <c r="AX927" s="199"/>
      <c r="AY927" s="199"/>
      <c r="AZ927" s="37"/>
      <c r="BA927" s="123"/>
      <c r="BB927" s="211"/>
      <c r="BC927" s="211"/>
      <c r="BD927" s="123"/>
      <c r="BE927" s="123"/>
      <c r="BF927" s="37"/>
      <c r="BG927" s="37"/>
    </row>
    <row r="928" spans="1:59" x14ac:dyDescent="0.25">
      <c r="A928">
        <v>896</v>
      </c>
      <c r="B928" s="61">
        <f ca="1">OFFSET(InputPriceData!B$15,CalculationsAndCharts!$A928+$A$11,0,1,1)</f>
        <v>41169</v>
      </c>
      <c r="C928" s="3">
        <f ca="1">OFFSET(InputPriceData!G$15,CalculationsAndCharts!$A928+$A$11,IF($C$7,8,0),1,1)</f>
        <v>119427800</v>
      </c>
      <c r="D928" s="4">
        <f ca="1">OFFSET(InputPriceData!C$15,CalculationsAndCharts!$A928+$A$11,IF($C$7,8,0),1,1)</f>
        <v>136.01</v>
      </c>
      <c r="E928" s="4">
        <f ca="1">OFFSET(InputPriceData!D$15,CalculationsAndCharts!$A928+$A$11,IF($C$7,8,0),1,1)</f>
        <v>136.24</v>
      </c>
      <c r="F928" s="4">
        <f ca="1">OFFSET(InputPriceData!E$15,CalculationsAndCharts!$A928+$A$11,IF($C$7,8,0),1,1)</f>
        <v>135.47999999999999</v>
      </c>
      <c r="G928" s="4">
        <f ca="1">OFFSET(InputPriceData!F$15,CalculationsAndCharts!$A928+$A$11,IF($C$7,8,0),1,1)</f>
        <v>135.82</v>
      </c>
      <c r="H928" s="342">
        <f t="shared" ca="1" si="106"/>
        <v>133.1935841534318</v>
      </c>
      <c r="I928" s="342">
        <f t="shared" ca="1" si="107"/>
        <v>132.26206261870288</v>
      </c>
      <c r="J928" s="340">
        <f t="shared" ca="1" si="108"/>
        <v>0.93152153472884769</v>
      </c>
      <c r="K928" s="170">
        <f t="shared" ca="1" si="104"/>
        <v>0.8677323696635878</v>
      </c>
      <c r="L928" s="341">
        <f t="shared" ca="1" si="105"/>
        <v>0.62238559334513144</v>
      </c>
      <c r="M928" s="341">
        <f t="shared" ca="1" si="109"/>
        <v>-0.62238559334513144</v>
      </c>
      <c r="N928" s="170"/>
      <c r="O928" s="340"/>
      <c r="P928" s="3" t="e">
        <f t="shared" ca="1" si="110"/>
        <v>#N/A</v>
      </c>
      <c r="Q928" s="3">
        <f t="shared" ca="1" si="111"/>
        <v>119427800</v>
      </c>
      <c r="S928" s="99"/>
      <c r="T928" s="350"/>
      <c r="U928" s="350"/>
      <c r="V928" s="349"/>
      <c r="W928" s="313"/>
      <c r="X928" s="302"/>
      <c r="Y928" s="211"/>
      <c r="Z928" s="320"/>
      <c r="AA928" s="246"/>
      <c r="AB928" s="125"/>
      <c r="AC928" s="125"/>
      <c r="AD928" s="125"/>
      <c r="AE928" s="125"/>
      <c r="AF928" s="125"/>
      <c r="AG928" s="125"/>
      <c r="AH928" s="125"/>
      <c r="AJ928" s="125"/>
      <c r="AK928" s="125"/>
      <c r="AM928" s="246"/>
      <c r="AO928" s="246"/>
      <c r="AP928" s="211"/>
      <c r="AQ928" s="211"/>
      <c r="AR928" s="199"/>
      <c r="AT928" s="225"/>
      <c r="AU928" s="225"/>
      <c r="AV928" s="225"/>
      <c r="AW928" s="99"/>
      <c r="AX928" s="199"/>
      <c r="AY928" s="199"/>
      <c r="AZ928" s="37"/>
      <c r="BA928" s="123"/>
      <c r="BB928" s="211"/>
      <c r="BC928" s="211"/>
      <c r="BD928" s="123"/>
      <c r="BE928" s="123"/>
      <c r="BF928" s="37"/>
      <c r="BG928" s="37"/>
    </row>
    <row r="929" spans="1:59" x14ac:dyDescent="0.25">
      <c r="A929">
        <v>897</v>
      </c>
      <c r="B929" s="61">
        <f ca="1">OFFSET(InputPriceData!B$15,CalculationsAndCharts!$A929+$A$11,0,1,1)</f>
        <v>41166</v>
      </c>
      <c r="C929" s="3">
        <f ca="1">OFFSET(InputPriceData!G$15,CalculationsAndCharts!$A929+$A$11,IF($C$7,8,0),1,1)</f>
        <v>169777000</v>
      </c>
      <c r="D929" s="4">
        <f ca="1">OFFSET(InputPriceData!C$15,CalculationsAndCharts!$A929+$A$11,IF($C$7,8,0),1,1)</f>
        <v>135.94999999999999</v>
      </c>
      <c r="E929" s="4">
        <f ca="1">OFFSET(InputPriceData!D$15,CalculationsAndCharts!$A929+$A$11,IF($C$7,8,0),1,1)</f>
        <v>137.09</v>
      </c>
      <c r="F929" s="4">
        <f ca="1">OFFSET(InputPriceData!E$15,CalculationsAndCharts!$A929+$A$11,IF($C$7,8,0),1,1)</f>
        <v>135.84</v>
      </c>
      <c r="G929" s="4">
        <f ca="1">OFFSET(InputPriceData!F$15,CalculationsAndCharts!$A929+$A$11,IF($C$7,8,0),1,1)</f>
        <v>136.29</v>
      </c>
      <c r="H929" s="342">
        <f t="shared" ca="1" si="106"/>
        <v>132.81838188963636</v>
      </c>
      <c r="I929" s="342">
        <f t="shared" ca="1" si="107"/>
        <v>131.9386137658577</v>
      </c>
      <c r="J929" s="340">
        <f t="shared" ca="1" si="108"/>
        <v>0.87976812377857905</v>
      </c>
      <c r="K929" s="170">
        <f t="shared" ref="K929:K992" ca="1" si="112">J929*J929</f>
        <v>0.77399195161688117</v>
      </c>
      <c r="L929" s="341">
        <f t="shared" ref="L929:L992" ca="1" si="113">SQRT(SUM(OFFSET(K929,0,0,$A$18,1))/$A$18)</f>
        <v>0.61175027700457729</v>
      </c>
      <c r="M929" s="341">
        <f t="shared" ca="1" si="109"/>
        <v>-0.61175027700457729</v>
      </c>
      <c r="N929" s="170"/>
      <c r="O929" s="340"/>
      <c r="P929" s="3">
        <f t="shared" ca="1" si="110"/>
        <v>169777000</v>
      </c>
      <c r="Q929" s="3" t="e">
        <f t="shared" ca="1" si="111"/>
        <v>#N/A</v>
      </c>
      <c r="S929" s="99"/>
      <c r="T929" s="350"/>
      <c r="U929" s="350"/>
      <c r="V929" s="349"/>
      <c r="W929" s="313"/>
      <c r="X929" s="302"/>
      <c r="Y929" s="211"/>
      <c r="Z929" s="320"/>
      <c r="AA929" s="246"/>
      <c r="AB929" s="125"/>
      <c r="AC929" s="125"/>
      <c r="AD929" s="125"/>
      <c r="AE929" s="125"/>
      <c r="AF929" s="125"/>
      <c r="AG929" s="125"/>
      <c r="AH929" s="125"/>
      <c r="AJ929" s="125"/>
      <c r="AK929" s="125"/>
      <c r="AM929" s="246"/>
      <c r="AO929" s="246"/>
      <c r="AP929" s="211"/>
      <c r="AQ929" s="211"/>
      <c r="AR929" s="199"/>
      <c r="AT929" s="225"/>
      <c r="AU929" s="225"/>
      <c r="AV929" s="225"/>
      <c r="AW929" s="99"/>
      <c r="AX929" s="199"/>
      <c r="AY929" s="199"/>
      <c r="AZ929" s="37"/>
      <c r="BA929" s="123"/>
      <c r="BB929" s="211"/>
      <c r="BC929" s="211"/>
      <c r="BD929" s="123"/>
      <c r="BE929" s="123"/>
      <c r="BF929" s="37"/>
      <c r="BG929" s="37"/>
    </row>
    <row r="930" spans="1:59" x14ac:dyDescent="0.25">
      <c r="A930">
        <v>898</v>
      </c>
      <c r="B930" s="61">
        <f ca="1">OFFSET(InputPriceData!B$15,CalculationsAndCharts!$A930+$A$11,0,1,1)</f>
        <v>41165</v>
      </c>
      <c r="C930" s="3">
        <f ca="1">OFFSET(InputPriceData!G$15,CalculationsAndCharts!$A930+$A$11,IF($C$7,8,0),1,1)</f>
        <v>225470200</v>
      </c>
      <c r="D930" s="4">
        <f ca="1">OFFSET(InputPriceData!C$15,CalculationsAndCharts!$A930+$A$11,IF($C$7,8,0),1,1)</f>
        <v>133.63</v>
      </c>
      <c r="E930" s="4">
        <f ca="1">OFFSET(InputPriceData!D$15,CalculationsAndCharts!$A930+$A$11,IF($C$7,8,0),1,1)</f>
        <v>136.1</v>
      </c>
      <c r="F930" s="4">
        <f ca="1">OFFSET(InputPriceData!E$15,CalculationsAndCharts!$A930+$A$11,IF($C$7,8,0),1,1)</f>
        <v>133.28</v>
      </c>
      <c r="G930" s="4">
        <f ca="1">OFFSET(InputPriceData!F$15,CalculationsAndCharts!$A930+$A$11,IF($C$7,8,0),1,1)</f>
        <v>135.68</v>
      </c>
      <c r="H930" s="342">
        <f t="shared" ref="H930:H993" ca="1" si="114">IF($A930&gt;$A$8,0,IF($A930=$A$8,$G930,$C$16*$G930+$D$16*H931))</f>
        <v>132.32243644529871</v>
      </c>
      <c r="I930" s="342">
        <f t="shared" ref="I930:I993" ca="1" si="115">IF($A930&gt;$A$8,0,IF($A930=$A$8,$G930,$C$17*$G930+$D$17*I931))</f>
        <v>131.5430331991175</v>
      </c>
      <c r="J930" s="340">
        <f t="shared" ref="J930:J993" ca="1" si="116" xml:space="preserve"> ($C$16 - $C$17)*$G930 + ($C$17*$D$16 - $C$16*$D$17)*$G931 + ($D$16 + $D$17)*J931 - $D$16*$D$17*J932</f>
        <v>0.77940324618111978</v>
      </c>
      <c r="K930" s="170">
        <f t="shared" ca="1" si="112"/>
        <v>0.60746942015766725</v>
      </c>
      <c r="L930" s="341">
        <f t="shared" ca="1" si="113"/>
        <v>0.60241584106198554</v>
      </c>
      <c r="M930" s="341">
        <f t="shared" ref="M930:M993" ca="1" si="117">-L930</f>
        <v>-0.60241584106198554</v>
      </c>
      <c r="N930" s="170"/>
      <c r="O930" s="340"/>
      <c r="P930" s="3">
        <f t="shared" ref="P930:P993" ca="1" si="118">IF(G930&gt;=D930,C930,NA())</f>
        <v>225470200</v>
      </c>
      <c r="Q930" s="3" t="e">
        <f t="shared" ref="Q930:Q993" ca="1" si="119">IF(G930&lt;D930,C930,NA())</f>
        <v>#N/A</v>
      </c>
      <c r="S930" s="99"/>
      <c r="T930" s="350"/>
      <c r="U930" s="350"/>
      <c r="V930" s="349"/>
      <c r="W930" s="313"/>
      <c r="X930" s="302"/>
      <c r="Y930" s="211"/>
      <c r="Z930" s="320"/>
      <c r="AA930" s="246"/>
      <c r="AB930" s="125"/>
      <c r="AC930" s="125"/>
      <c r="AD930" s="125"/>
      <c r="AE930" s="125"/>
      <c r="AF930" s="125"/>
      <c r="AG930" s="125"/>
      <c r="AH930" s="125"/>
      <c r="AJ930" s="125"/>
      <c r="AK930" s="125"/>
      <c r="AM930" s="246"/>
      <c r="AO930" s="246"/>
      <c r="AP930" s="211"/>
      <c r="AQ930" s="211"/>
      <c r="AR930" s="199"/>
      <c r="AT930" s="225"/>
      <c r="AU930" s="225"/>
      <c r="AV930" s="225"/>
      <c r="AW930" s="99"/>
      <c r="AX930" s="199"/>
      <c r="AY930" s="199"/>
      <c r="AZ930" s="37"/>
      <c r="BA930" s="123"/>
      <c r="BB930" s="211"/>
      <c r="BC930" s="211"/>
      <c r="BD930" s="123"/>
      <c r="BE930" s="123"/>
      <c r="BF930" s="37"/>
      <c r="BG930" s="37"/>
    </row>
    <row r="931" spans="1:59" x14ac:dyDescent="0.25">
      <c r="A931">
        <v>899</v>
      </c>
      <c r="B931" s="61">
        <f ca="1">OFFSET(InputPriceData!B$15,CalculationsAndCharts!$A931+$A$11,0,1,1)</f>
        <v>41164</v>
      </c>
      <c r="C931" s="3">
        <f ca="1">OFFSET(InputPriceData!G$15,CalculationsAndCharts!$A931+$A$11,IF($C$7,8,0),1,1)</f>
        <v>87640900</v>
      </c>
      <c r="D931" s="4">
        <f ca="1">OFFSET(InputPriceData!C$15,CalculationsAndCharts!$A931+$A$11,IF($C$7,8,0),1,1)</f>
        <v>133.65</v>
      </c>
      <c r="E931" s="4">
        <f ca="1">OFFSET(InputPriceData!D$15,CalculationsAndCharts!$A931+$A$11,IF($C$7,8,0),1,1)</f>
        <v>133.80000000000001</v>
      </c>
      <c r="F931" s="4">
        <f ca="1">OFFSET(InputPriceData!E$15,CalculationsAndCharts!$A931+$A$11,IF($C$7,8,0),1,1)</f>
        <v>133.19</v>
      </c>
      <c r="G931" s="4">
        <f ca="1">OFFSET(InputPriceData!F$15,CalculationsAndCharts!$A931+$A$11,IF($C$7,8,0),1,1)</f>
        <v>133.65</v>
      </c>
      <c r="H931" s="342">
        <f t="shared" ca="1" si="114"/>
        <v>131.84278450891281</v>
      </c>
      <c r="I931" s="342">
        <f t="shared" ca="1" si="115"/>
        <v>131.16694530812819</v>
      </c>
      <c r="J931" s="340">
        <f t="shared" ca="1" si="116"/>
        <v>0.67583920078453152</v>
      </c>
      <c r="K931" s="170">
        <f t="shared" ca="1" si="112"/>
        <v>0.45675862531707434</v>
      </c>
      <c r="L931" s="341">
        <f t="shared" ca="1" si="113"/>
        <v>0.59469743581035528</v>
      </c>
      <c r="M931" s="341">
        <f t="shared" ca="1" si="117"/>
        <v>-0.59469743581035528</v>
      </c>
      <c r="N931" s="170"/>
      <c r="O931" s="340"/>
      <c r="P931" s="3">
        <f t="shared" ca="1" si="118"/>
        <v>87640900</v>
      </c>
      <c r="Q931" s="3" t="e">
        <f t="shared" ca="1" si="119"/>
        <v>#N/A</v>
      </c>
      <c r="S931" s="99"/>
      <c r="T931" s="350"/>
      <c r="U931" s="350"/>
      <c r="V931" s="349"/>
      <c r="W931" s="313"/>
      <c r="X931" s="302"/>
      <c r="Y931" s="211"/>
      <c r="Z931" s="320"/>
      <c r="AA931" s="246"/>
      <c r="AB931" s="125"/>
      <c r="AC931" s="125"/>
      <c r="AD931" s="125"/>
      <c r="AE931" s="125"/>
      <c r="AF931" s="125"/>
      <c r="AG931" s="125"/>
      <c r="AH931" s="125"/>
      <c r="AJ931" s="125"/>
      <c r="AK931" s="125"/>
      <c r="AM931" s="246"/>
      <c r="AO931" s="246"/>
      <c r="AP931" s="211"/>
      <c r="AQ931" s="211"/>
      <c r="AR931" s="199"/>
      <c r="AT931" s="225"/>
      <c r="AU931" s="225"/>
      <c r="AV931" s="225"/>
      <c r="AW931" s="99"/>
      <c r="AX931" s="199"/>
      <c r="AY931" s="199"/>
      <c r="AZ931" s="37"/>
      <c r="BA931" s="123"/>
      <c r="BB931" s="211"/>
      <c r="BC931" s="211"/>
      <c r="BD931" s="123"/>
      <c r="BE931" s="123"/>
      <c r="BF931" s="37"/>
      <c r="BG931" s="37"/>
    </row>
    <row r="932" spans="1:59" x14ac:dyDescent="0.25">
      <c r="A932">
        <v>900</v>
      </c>
      <c r="B932" s="61">
        <f ca="1">OFFSET(InputPriceData!B$15,CalculationsAndCharts!$A932+$A$11,0,1,1)</f>
        <v>41163</v>
      </c>
      <c r="C932" s="3">
        <f ca="1">OFFSET(InputPriceData!G$15,CalculationsAndCharts!$A932+$A$11,IF($C$7,8,0),1,1)</f>
        <v>88760000</v>
      </c>
      <c r="D932" s="4">
        <f ca="1">OFFSET(InputPriceData!C$15,CalculationsAndCharts!$A932+$A$11,IF($C$7,8,0),1,1)</f>
        <v>132.91999999999999</v>
      </c>
      <c r="E932" s="4">
        <f ca="1">OFFSET(InputPriceData!D$15,CalculationsAndCharts!$A932+$A$11,IF($C$7,8,0),1,1)</f>
        <v>133.63</v>
      </c>
      <c r="F932" s="4">
        <f ca="1">OFFSET(InputPriceData!E$15,CalculationsAndCharts!$A932+$A$11,IF($C$7,8,0),1,1)</f>
        <v>132.88</v>
      </c>
      <c r="G932" s="4">
        <f ca="1">OFFSET(InputPriceData!F$15,CalculationsAndCharts!$A932+$A$11,IF($C$7,8,0),1,1)</f>
        <v>133.19999999999999</v>
      </c>
      <c r="H932" s="342">
        <f t="shared" ca="1" si="114"/>
        <v>131.58461086732893</v>
      </c>
      <c r="I932" s="342">
        <f t="shared" ca="1" si="115"/>
        <v>130.94121306341259</v>
      </c>
      <c r="J932" s="340">
        <f t="shared" ca="1" si="116"/>
        <v>0.64339780391625911</v>
      </c>
      <c r="K932" s="170">
        <f t="shared" ca="1" si="112"/>
        <v>0.41396073408426504</v>
      </c>
      <c r="L932" s="341">
        <f t="shared" ca="1" si="113"/>
        <v>0.5880664967608259</v>
      </c>
      <c r="M932" s="341">
        <f t="shared" ca="1" si="117"/>
        <v>-0.5880664967608259</v>
      </c>
      <c r="N932" s="170"/>
      <c r="O932" s="340"/>
      <c r="P932" s="3">
        <f t="shared" ca="1" si="118"/>
        <v>88760000</v>
      </c>
      <c r="Q932" s="3" t="e">
        <f t="shared" ca="1" si="119"/>
        <v>#N/A</v>
      </c>
      <c r="S932" s="99"/>
      <c r="T932" s="350"/>
      <c r="U932" s="350"/>
      <c r="V932" s="349"/>
      <c r="W932" s="313"/>
      <c r="X932" s="302"/>
      <c r="Y932" s="211"/>
      <c r="Z932" s="320"/>
      <c r="AA932" s="246"/>
      <c r="AB932" s="125"/>
      <c r="AC932" s="125"/>
      <c r="AD932" s="125"/>
      <c r="AE932" s="125"/>
      <c r="AF932" s="125"/>
      <c r="AG932" s="125"/>
      <c r="AH932" s="125"/>
      <c r="AJ932" s="125"/>
      <c r="AK932" s="125"/>
      <c r="AM932" s="246"/>
      <c r="AO932" s="246"/>
      <c r="AP932" s="211"/>
      <c r="AQ932" s="211"/>
      <c r="AR932" s="199"/>
      <c r="AT932" s="225"/>
      <c r="AU932" s="225"/>
      <c r="AV932" s="225"/>
      <c r="AW932" s="99"/>
      <c r="AX932" s="199"/>
      <c r="AY932" s="199"/>
      <c r="AZ932" s="37"/>
      <c r="BA932" s="123"/>
      <c r="BB932" s="211"/>
      <c r="BC932" s="211"/>
      <c r="BD932" s="123"/>
      <c r="BE932" s="123"/>
      <c r="BF932" s="37"/>
      <c r="BG932" s="37"/>
    </row>
    <row r="933" spans="1:59" x14ac:dyDescent="0.25">
      <c r="A933">
        <v>901</v>
      </c>
      <c r="B933" s="61">
        <f ca="1">OFFSET(InputPriceData!B$15,CalculationsAndCharts!$A933+$A$11,0,1,1)</f>
        <v>41162</v>
      </c>
      <c r="C933" s="3">
        <f ca="1">OFFSET(InputPriceData!G$15,CalculationsAndCharts!$A933+$A$11,IF($C$7,8,0),1,1)</f>
        <v>86458500</v>
      </c>
      <c r="D933" s="4">
        <f ca="1">OFFSET(InputPriceData!C$15,CalculationsAndCharts!$A933+$A$11,IF($C$7,8,0),1,1)</f>
        <v>133.46</v>
      </c>
      <c r="E933" s="4">
        <f ca="1">OFFSET(InputPriceData!D$15,CalculationsAndCharts!$A933+$A$11,IF($C$7,8,0),1,1)</f>
        <v>133.69</v>
      </c>
      <c r="F933" s="4">
        <f ca="1">OFFSET(InputPriceData!E$15,CalculationsAndCharts!$A933+$A$11,IF($C$7,8,0),1,1)</f>
        <v>132.79</v>
      </c>
      <c r="G933" s="4">
        <f ca="1">OFFSET(InputPriceData!F$15,CalculationsAndCharts!$A933+$A$11,IF($C$7,8,0),1,1)</f>
        <v>132.83000000000001</v>
      </c>
      <c r="H933" s="342">
        <f t="shared" ca="1" si="114"/>
        <v>131.35384099123306</v>
      </c>
      <c r="I933" s="342">
        <f t="shared" ca="1" si="115"/>
        <v>130.73586879645009</v>
      </c>
      <c r="J933" s="340">
        <f t="shared" ca="1" si="116"/>
        <v>0.61797219478287801</v>
      </c>
      <c r="K933" s="170">
        <f t="shared" ca="1" si="112"/>
        <v>0.38188963352476735</v>
      </c>
      <c r="L933" s="341">
        <f t="shared" ca="1" si="113"/>
        <v>0.5813024094621374</v>
      </c>
      <c r="M933" s="341">
        <f t="shared" ca="1" si="117"/>
        <v>-0.5813024094621374</v>
      </c>
      <c r="N933" s="170"/>
      <c r="O933" s="340"/>
      <c r="P933" s="3" t="e">
        <f t="shared" ca="1" si="118"/>
        <v>#N/A</v>
      </c>
      <c r="Q933" s="3">
        <f t="shared" ca="1" si="119"/>
        <v>86458500</v>
      </c>
      <c r="S933" s="99"/>
      <c r="T933" s="350"/>
      <c r="U933" s="350"/>
      <c r="V933" s="349"/>
      <c r="W933" s="313"/>
      <c r="X933" s="302"/>
      <c r="Y933" s="211"/>
      <c r="Z933" s="320"/>
      <c r="AA933" s="246"/>
      <c r="AB933" s="125"/>
      <c r="AC933" s="125"/>
      <c r="AD933" s="125"/>
      <c r="AE933" s="125"/>
      <c r="AF933" s="125"/>
      <c r="AG933" s="125"/>
      <c r="AH933" s="125"/>
      <c r="AJ933" s="125"/>
      <c r="AK933" s="125"/>
      <c r="AM933" s="246"/>
      <c r="AO933" s="246"/>
      <c r="AP933" s="211"/>
      <c r="AQ933" s="211"/>
      <c r="AR933" s="199"/>
      <c r="AT933" s="225"/>
      <c r="AU933" s="225"/>
      <c r="AV933" s="225"/>
      <c r="AW933" s="99"/>
      <c r="AX933" s="199"/>
      <c r="AY933" s="199"/>
      <c r="AZ933" s="37"/>
      <c r="BA933" s="123"/>
      <c r="BB933" s="211"/>
      <c r="BC933" s="211"/>
      <c r="BD933" s="123"/>
      <c r="BE933" s="123"/>
      <c r="BF933" s="37"/>
      <c r="BG933" s="37"/>
    </row>
    <row r="934" spans="1:59" x14ac:dyDescent="0.25">
      <c r="A934">
        <v>902</v>
      </c>
      <c r="B934" s="61">
        <f ca="1">OFFSET(InputPriceData!B$15,CalculationsAndCharts!$A934+$A$11,0,1,1)</f>
        <v>41159</v>
      </c>
      <c r="C934" s="3">
        <f ca="1">OFFSET(InputPriceData!G$15,CalculationsAndCharts!$A934+$A$11,IF($C$7,8,0),1,1)</f>
        <v>107272100</v>
      </c>
      <c r="D934" s="4">
        <f ca="1">OFFSET(InputPriceData!C$15,CalculationsAndCharts!$A934+$A$11,IF($C$7,8,0),1,1)</f>
        <v>133.30000000000001</v>
      </c>
      <c r="E934" s="4">
        <f ca="1">OFFSET(InputPriceData!D$15,CalculationsAndCharts!$A934+$A$11,IF($C$7,8,0),1,1)</f>
        <v>133.65</v>
      </c>
      <c r="F934" s="4">
        <f ca="1">OFFSET(InputPriceData!E$15,CalculationsAndCharts!$A934+$A$11,IF($C$7,8,0),1,1)</f>
        <v>133.18</v>
      </c>
      <c r="G934" s="4">
        <f ca="1">OFFSET(InputPriceData!F$15,CalculationsAndCharts!$A934+$A$11,IF($C$7,8,0),1,1)</f>
        <v>133.59</v>
      </c>
      <c r="H934" s="342">
        <f t="shared" ca="1" si="114"/>
        <v>131.14296113283777</v>
      </c>
      <c r="I934" s="342">
        <f t="shared" ca="1" si="115"/>
        <v>130.54549323249103</v>
      </c>
      <c r="J934" s="340">
        <f t="shared" ca="1" si="116"/>
        <v>0.59746790034667507</v>
      </c>
      <c r="K934" s="170">
        <f t="shared" ca="1" si="112"/>
        <v>0.35696789194466444</v>
      </c>
      <c r="L934" s="341">
        <f t="shared" ca="1" si="113"/>
        <v>0.57469591881106052</v>
      </c>
      <c r="M934" s="341">
        <f t="shared" ca="1" si="117"/>
        <v>-0.57469591881106052</v>
      </c>
      <c r="N934" s="170"/>
      <c r="O934" s="340"/>
      <c r="P934" s="3">
        <f t="shared" ca="1" si="118"/>
        <v>107272100</v>
      </c>
      <c r="Q934" s="3" t="e">
        <f t="shared" ca="1" si="119"/>
        <v>#N/A</v>
      </c>
      <c r="S934" s="99"/>
      <c r="T934" s="350"/>
      <c r="U934" s="350"/>
      <c r="V934" s="349"/>
      <c r="W934" s="313"/>
      <c r="X934" s="302"/>
      <c r="Y934" s="211"/>
      <c r="Z934" s="320"/>
      <c r="AA934" s="246"/>
      <c r="AB934" s="125"/>
      <c r="AC934" s="125"/>
      <c r="AD934" s="125"/>
      <c r="AE934" s="125"/>
      <c r="AF934" s="125"/>
      <c r="AG934" s="125"/>
      <c r="AH934" s="125"/>
      <c r="AJ934" s="125"/>
      <c r="AK934" s="125"/>
      <c r="AM934" s="246"/>
      <c r="AO934" s="246"/>
      <c r="AP934" s="211"/>
      <c r="AQ934" s="211"/>
      <c r="AR934" s="199"/>
      <c r="AT934" s="225"/>
      <c r="AU934" s="225"/>
      <c r="AV934" s="225"/>
      <c r="AW934" s="99"/>
      <c r="AX934" s="199"/>
      <c r="AY934" s="199"/>
      <c r="AZ934" s="37"/>
      <c r="BA934" s="123"/>
      <c r="BB934" s="211"/>
      <c r="BC934" s="211"/>
      <c r="BD934" s="123"/>
      <c r="BE934" s="123"/>
      <c r="BF934" s="37"/>
      <c r="BG934" s="37"/>
    </row>
    <row r="935" spans="1:59" x14ac:dyDescent="0.25">
      <c r="A935">
        <v>903</v>
      </c>
      <c r="B935" s="61">
        <f ca="1">OFFSET(InputPriceData!B$15,CalculationsAndCharts!$A935+$A$11,0,1,1)</f>
        <v>41158</v>
      </c>
      <c r="C935" s="3">
        <f ca="1">OFFSET(InputPriceData!G$15,CalculationsAndCharts!$A935+$A$11,IF($C$7,8,0),1,1)</f>
        <v>158272500</v>
      </c>
      <c r="D935" s="4">
        <f ca="1">OFFSET(InputPriceData!C$15,CalculationsAndCharts!$A935+$A$11,IF($C$7,8,0),1,1)</f>
        <v>131.21</v>
      </c>
      <c r="E935" s="4">
        <f ca="1">OFFSET(InputPriceData!D$15,CalculationsAndCharts!$A935+$A$11,IF($C$7,8,0),1,1)</f>
        <v>133.08000000000001</v>
      </c>
      <c r="F935" s="4">
        <f ca="1">OFFSET(InputPriceData!E$15,CalculationsAndCharts!$A935+$A$11,IF($C$7,8,0),1,1)</f>
        <v>131.19999999999999</v>
      </c>
      <c r="G935" s="4">
        <f ca="1">OFFSET(InputPriceData!F$15,CalculationsAndCharts!$A935+$A$11,IF($C$7,8,0),1,1)</f>
        <v>133.07</v>
      </c>
      <c r="H935" s="342">
        <f t="shared" ca="1" si="114"/>
        <v>130.79338415181459</v>
      </c>
      <c r="I935" s="342">
        <f t="shared" ca="1" si="115"/>
        <v>130.26871988999022</v>
      </c>
      <c r="J935" s="340">
        <f t="shared" ca="1" si="116"/>
        <v>0.52466426182430992</v>
      </c>
      <c r="K935" s="170">
        <f t="shared" ca="1" si="112"/>
        <v>0.27527258763564805</v>
      </c>
      <c r="L935" s="341">
        <f t="shared" ca="1" si="113"/>
        <v>0.5684507462995444</v>
      </c>
      <c r="M935" s="341">
        <f t="shared" ca="1" si="117"/>
        <v>-0.5684507462995444</v>
      </c>
      <c r="N935" s="170"/>
      <c r="O935" s="340"/>
      <c r="P935" s="3">
        <f t="shared" ca="1" si="118"/>
        <v>158272500</v>
      </c>
      <c r="Q935" s="3" t="e">
        <f t="shared" ca="1" si="119"/>
        <v>#N/A</v>
      </c>
      <c r="S935" s="99"/>
      <c r="T935" s="350"/>
      <c r="U935" s="350"/>
      <c r="V935" s="349"/>
      <c r="W935" s="313"/>
      <c r="X935" s="302"/>
      <c r="Y935" s="211"/>
      <c r="Z935" s="320"/>
      <c r="AA935" s="246"/>
      <c r="AB935" s="125"/>
      <c r="AC935" s="125"/>
      <c r="AD935" s="125"/>
      <c r="AE935" s="125"/>
      <c r="AF935" s="125"/>
      <c r="AG935" s="125"/>
      <c r="AH935" s="125"/>
      <c r="AJ935" s="125"/>
      <c r="AK935" s="125"/>
      <c r="AM935" s="246"/>
      <c r="AO935" s="246"/>
      <c r="AP935" s="211"/>
      <c r="AQ935" s="211"/>
      <c r="AR935" s="199"/>
      <c r="AT935" s="225"/>
      <c r="AU935" s="225"/>
      <c r="AV935" s="225"/>
      <c r="AW935" s="99"/>
      <c r="AX935" s="199"/>
      <c r="AY935" s="199"/>
      <c r="AZ935" s="37"/>
      <c r="BA935" s="123"/>
      <c r="BB935" s="211"/>
      <c r="BC935" s="211"/>
      <c r="BD935" s="123"/>
      <c r="BE935" s="123"/>
      <c r="BF935" s="37"/>
      <c r="BG935" s="37"/>
    </row>
    <row r="936" spans="1:59" x14ac:dyDescent="0.25">
      <c r="A936">
        <v>904</v>
      </c>
      <c r="B936" s="61">
        <f ca="1">OFFSET(InputPriceData!B$15,CalculationsAndCharts!$A936+$A$11,0,1,1)</f>
        <v>41157</v>
      </c>
      <c r="C936" s="3">
        <f ca="1">OFFSET(InputPriceData!G$15,CalculationsAndCharts!$A936+$A$11,IF($C$7,8,0),1,1)</f>
        <v>100660300</v>
      </c>
      <c r="D936" s="4">
        <f ca="1">OFFSET(InputPriceData!C$15,CalculationsAndCharts!$A936+$A$11,IF($C$7,8,0),1,1)</f>
        <v>130.59</v>
      </c>
      <c r="E936" s="4">
        <f ca="1">OFFSET(InputPriceData!D$15,CalculationsAndCharts!$A936+$A$11,IF($C$7,8,0),1,1)</f>
        <v>130.94999999999999</v>
      </c>
      <c r="F936" s="4">
        <f ca="1">OFFSET(InputPriceData!E$15,CalculationsAndCharts!$A936+$A$11,IF($C$7,8,0),1,1)</f>
        <v>130.16999999999999</v>
      </c>
      <c r="G936" s="4">
        <f ca="1">OFFSET(InputPriceData!F$15,CalculationsAndCharts!$A936+$A$11,IF($C$7,8,0),1,1)</f>
        <v>130.43</v>
      </c>
      <c r="H936" s="342">
        <f t="shared" ca="1" si="114"/>
        <v>130.46815331635955</v>
      </c>
      <c r="I936" s="342">
        <f t="shared" ca="1" si="115"/>
        <v>130.01405806180753</v>
      </c>
      <c r="J936" s="340">
        <f t="shared" ca="1" si="116"/>
        <v>0.45409525455195537</v>
      </c>
      <c r="K936" s="170">
        <f t="shared" ca="1" si="112"/>
        <v>0.20620250020660516</v>
      </c>
      <c r="L936" s="341">
        <f t="shared" ca="1" si="113"/>
        <v>0.56359339684869048</v>
      </c>
      <c r="M936" s="341">
        <f t="shared" ca="1" si="117"/>
        <v>-0.56359339684869048</v>
      </c>
      <c r="N936" s="170"/>
      <c r="O936" s="340"/>
      <c r="P936" s="3" t="e">
        <f t="shared" ca="1" si="118"/>
        <v>#N/A</v>
      </c>
      <c r="Q936" s="3">
        <f t="shared" ca="1" si="119"/>
        <v>100660300</v>
      </c>
      <c r="S936" s="99"/>
      <c r="T936" s="350"/>
      <c r="U936" s="350"/>
      <c r="V936" s="349"/>
      <c r="W936" s="313"/>
      <c r="X936" s="302"/>
      <c r="Y936" s="211"/>
      <c r="Z936" s="320"/>
      <c r="AA936" s="246"/>
      <c r="AB936" s="125"/>
      <c r="AC936" s="125"/>
      <c r="AD936" s="125"/>
      <c r="AE936" s="125"/>
      <c r="AF936" s="125"/>
      <c r="AG936" s="125"/>
      <c r="AH936" s="125"/>
      <c r="AJ936" s="125"/>
      <c r="AK936" s="125"/>
      <c r="AM936" s="246"/>
      <c r="AO936" s="246"/>
      <c r="AP936" s="211"/>
      <c r="AQ936" s="211"/>
      <c r="AR936" s="199"/>
      <c r="AT936" s="225"/>
      <c r="AU936" s="225"/>
      <c r="AV936" s="225"/>
      <c r="AW936" s="99"/>
      <c r="AX936" s="199"/>
      <c r="AY936" s="199"/>
      <c r="AZ936" s="37"/>
      <c r="BA936" s="123"/>
      <c r="BB936" s="211"/>
      <c r="BC936" s="211"/>
      <c r="BD936" s="123"/>
      <c r="BE936" s="123"/>
      <c r="BF936" s="37"/>
      <c r="BG936" s="37"/>
    </row>
    <row r="937" spans="1:59" x14ac:dyDescent="0.25">
      <c r="A937">
        <v>905</v>
      </c>
      <c r="B937" s="61">
        <f ca="1">OFFSET(InputPriceData!B$15,CalculationsAndCharts!$A937+$A$11,0,1,1)</f>
        <v>41156</v>
      </c>
      <c r="C937" s="3">
        <f ca="1">OFFSET(InputPriceData!G$15,CalculationsAndCharts!$A937+$A$11,IF($C$7,8,0),1,1)</f>
        <v>120226200</v>
      </c>
      <c r="D937" s="4">
        <f ca="1">OFFSET(InputPriceData!C$15,CalculationsAndCharts!$A937+$A$11,IF($C$7,8,0),1,1)</f>
        <v>130.55000000000001</v>
      </c>
      <c r="E937" s="4">
        <f ca="1">OFFSET(InputPriceData!D$15,CalculationsAndCharts!$A937+$A$11,IF($C$7,8,0),1,1)</f>
        <v>130.94</v>
      </c>
      <c r="F937" s="4">
        <f ca="1">OFFSET(InputPriceData!E$15,CalculationsAndCharts!$A937+$A$11,IF($C$7,8,0),1,1)</f>
        <v>129.71</v>
      </c>
      <c r="G937" s="4">
        <f ca="1">OFFSET(InputPriceData!F$15,CalculationsAndCharts!$A937+$A$11,IF($C$7,8,0),1,1)</f>
        <v>130.54</v>
      </c>
      <c r="H937" s="342">
        <f t="shared" ca="1" si="114"/>
        <v>130.4736037901252</v>
      </c>
      <c r="I937" s="342">
        <f t="shared" ca="1" si="115"/>
        <v>129.9762451583355</v>
      </c>
      <c r="J937" s="340">
        <f t="shared" ca="1" si="116"/>
        <v>0.49735863178964307</v>
      </c>
      <c r="K937" s="170">
        <f t="shared" ca="1" si="112"/>
        <v>0.24736560861566576</v>
      </c>
      <c r="L937" s="341">
        <f t="shared" ca="1" si="113"/>
        <v>0.55992537686305022</v>
      </c>
      <c r="M937" s="341">
        <f t="shared" ca="1" si="117"/>
        <v>-0.55992537686305022</v>
      </c>
      <c r="N937" s="170"/>
      <c r="O937" s="340"/>
      <c r="P937" s="3" t="e">
        <f t="shared" ca="1" si="118"/>
        <v>#N/A</v>
      </c>
      <c r="Q937" s="3">
        <f t="shared" ca="1" si="119"/>
        <v>120226200</v>
      </c>
      <c r="S937" s="99"/>
      <c r="T937" s="350"/>
      <c r="U937" s="350"/>
      <c r="V937" s="349"/>
      <c r="W937" s="313"/>
      <c r="X937" s="302"/>
      <c r="Y937" s="211"/>
      <c r="Z937" s="320"/>
      <c r="AA937" s="246"/>
      <c r="AB937" s="125"/>
      <c r="AC937" s="125"/>
      <c r="AD937" s="125"/>
      <c r="AE937" s="125"/>
      <c r="AF937" s="125"/>
      <c r="AG937" s="125"/>
      <c r="AH937" s="125"/>
      <c r="AJ937" s="125"/>
      <c r="AK937" s="125"/>
      <c r="AM937" s="246"/>
      <c r="AO937" s="246"/>
      <c r="AP937" s="211"/>
      <c r="AQ937" s="211"/>
      <c r="AR937" s="199"/>
      <c r="AT937" s="225"/>
      <c r="AU937" s="225"/>
      <c r="AV937" s="225"/>
      <c r="AW937" s="99"/>
      <c r="AX937" s="199"/>
      <c r="AY937" s="199"/>
      <c r="AZ937" s="37"/>
      <c r="BA937" s="123"/>
      <c r="BB937" s="211"/>
      <c r="BC937" s="211"/>
      <c r="BD937" s="123"/>
      <c r="BE937" s="123"/>
      <c r="BF937" s="37"/>
      <c r="BG937" s="37"/>
    </row>
    <row r="938" spans="1:59" x14ac:dyDescent="0.25">
      <c r="A938">
        <v>906</v>
      </c>
      <c r="B938" s="61">
        <f ca="1">OFFSET(InputPriceData!B$15,CalculationsAndCharts!$A938+$A$11,0,1,1)</f>
        <v>41152</v>
      </c>
      <c r="C938" s="3">
        <f ca="1">OFFSET(InputPriceData!G$15,CalculationsAndCharts!$A938+$A$11,IF($C$7,8,0),1,1)</f>
        <v>151970400</v>
      </c>
      <c r="D938" s="4">
        <f ca="1">OFFSET(InputPriceData!C$15,CalculationsAndCharts!$A938+$A$11,IF($C$7,8,0),1,1)</f>
        <v>130.78</v>
      </c>
      <c r="E938" s="4">
        <f ca="1">OFFSET(InputPriceData!D$15,CalculationsAndCharts!$A938+$A$11,IF($C$7,8,0),1,1)</f>
        <v>131.27000000000001</v>
      </c>
      <c r="F938" s="4">
        <f ca="1">OFFSET(InputPriceData!E$15,CalculationsAndCharts!$A938+$A$11,IF($C$7,8,0),1,1)</f>
        <v>129.91999999999999</v>
      </c>
      <c r="G938" s="4">
        <f ca="1">OFFSET(InputPriceData!F$15,CalculationsAndCharts!$A938+$A$11,IF($C$7,8,0),1,1)</f>
        <v>130.66</v>
      </c>
      <c r="H938" s="342">
        <f t="shared" ca="1" si="114"/>
        <v>130.46411861728595</v>
      </c>
      <c r="I938" s="342">
        <f t="shared" ca="1" si="115"/>
        <v>129.92499471818419</v>
      </c>
      <c r="J938" s="340">
        <f t="shared" ca="1" si="116"/>
        <v>0.53912389910170067</v>
      </c>
      <c r="K938" s="170">
        <f t="shared" ca="1" si="112"/>
        <v>0.29065457858262073</v>
      </c>
      <c r="L938" s="341">
        <f t="shared" ca="1" si="113"/>
        <v>0.55561017398272883</v>
      </c>
      <c r="M938" s="341">
        <f t="shared" ca="1" si="117"/>
        <v>-0.55561017398272883</v>
      </c>
      <c r="N938" s="170"/>
      <c r="O938" s="340"/>
      <c r="P938" s="3" t="e">
        <f t="shared" ca="1" si="118"/>
        <v>#N/A</v>
      </c>
      <c r="Q938" s="3">
        <f t="shared" ca="1" si="119"/>
        <v>151970400</v>
      </c>
      <c r="S938" s="99"/>
      <c r="T938" s="350"/>
      <c r="U938" s="350"/>
      <c r="V938" s="349"/>
      <c r="W938" s="313"/>
      <c r="X938" s="302"/>
      <c r="Y938" s="211"/>
      <c r="Z938" s="320"/>
      <c r="AA938" s="246"/>
      <c r="AB938" s="125"/>
      <c r="AC938" s="125"/>
      <c r="AD938" s="125"/>
      <c r="AE938" s="125"/>
      <c r="AF938" s="125"/>
      <c r="AG938" s="125"/>
      <c r="AH938" s="125"/>
      <c r="AJ938" s="125"/>
      <c r="AK938" s="125"/>
      <c r="AM938" s="246"/>
      <c r="AO938" s="246"/>
      <c r="AP938" s="211"/>
      <c r="AQ938" s="211"/>
      <c r="AR938" s="199"/>
      <c r="AT938" s="225"/>
      <c r="AU938" s="225"/>
      <c r="AV938" s="225"/>
      <c r="AW938" s="99"/>
      <c r="AX938" s="199"/>
      <c r="AY938" s="199"/>
      <c r="AZ938" s="37"/>
      <c r="BA938" s="123"/>
      <c r="BB938" s="211"/>
      <c r="BC938" s="211"/>
      <c r="BD938" s="123"/>
      <c r="BE938" s="123"/>
      <c r="BF938" s="37"/>
      <c r="BG938" s="37"/>
    </row>
    <row r="939" spans="1:59" x14ac:dyDescent="0.25">
      <c r="A939">
        <v>907</v>
      </c>
      <c r="B939" s="61">
        <f ca="1">OFFSET(InputPriceData!B$15,CalculationsAndCharts!$A939+$A$11,0,1,1)</f>
        <v>41151</v>
      </c>
      <c r="C939" s="3">
        <f ca="1">OFFSET(InputPriceData!G$15,CalculationsAndCharts!$A939+$A$11,IF($C$7,8,0),1,1)</f>
        <v>96589900</v>
      </c>
      <c r="D939" s="4">
        <f ca="1">OFFSET(InputPriceData!C$15,CalculationsAndCharts!$A939+$A$11,IF($C$7,8,0),1,1)</f>
        <v>130.41999999999999</v>
      </c>
      <c r="E939" s="4">
        <f ca="1">OFFSET(InputPriceData!D$15,CalculationsAndCharts!$A939+$A$11,IF($C$7,8,0),1,1)</f>
        <v>130.46</v>
      </c>
      <c r="F939" s="4">
        <f ca="1">OFFSET(InputPriceData!E$15,CalculationsAndCharts!$A939+$A$11,IF($C$7,8,0),1,1)</f>
        <v>129.76</v>
      </c>
      <c r="G939" s="4">
        <f ca="1">OFFSET(InputPriceData!F$15,CalculationsAndCharts!$A939+$A$11,IF($C$7,8,0),1,1)</f>
        <v>130.04</v>
      </c>
      <c r="H939" s="342">
        <f t="shared" ca="1" si="114"/>
        <v>130.43613556261252</v>
      </c>
      <c r="I939" s="342">
        <f t="shared" ca="1" si="115"/>
        <v>129.85817605620096</v>
      </c>
      <c r="J939" s="340">
        <f t="shared" ca="1" si="116"/>
        <v>0.57795950641151672</v>
      </c>
      <c r="K939" s="170">
        <f t="shared" ca="1" si="112"/>
        <v>0.33403719105144403</v>
      </c>
      <c r="L939" s="341">
        <f t="shared" ca="1" si="113"/>
        <v>0.55042964998461075</v>
      </c>
      <c r="M939" s="341">
        <f t="shared" ca="1" si="117"/>
        <v>-0.55042964998461075</v>
      </c>
      <c r="N939" s="170"/>
      <c r="O939" s="340"/>
      <c r="P939" s="3" t="e">
        <f t="shared" ca="1" si="118"/>
        <v>#N/A</v>
      </c>
      <c r="Q939" s="3">
        <f t="shared" ca="1" si="119"/>
        <v>96589900</v>
      </c>
      <c r="S939" s="99"/>
      <c r="T939" s="350"/>
      <c r="U939" s="350"/>
      <c r="V939" s="349"/>
      <c r="W939" s="313"/>
      <c r="X939" s="302"/>
      <c r="Y939" s="211"/>
      <c r="Z939" s="320"/>
      <c r="AA939" s="246"/>
      <c r="AB939" s="125"/>
      <c r="AC939" s="125"/>
      <c r="AD939" s="125"/>
      <c r="AE939" s="125"/>
      <c r="AF939" s="125"/>
      <c r="AG939" s="125"/>
      <c r="AH939" s="125"/>
      <c r="AJ939" s="125"/>
      <c r="AK939" s="125"/>
      <c r="AM939" s="246"/>
      <c r="AO939" s="246"/>
      <c r="AP939" s="211"/>
      <c r="AQ939" s="211"/>
      <c r="AR939" s="199"/>
      <c r="AT939" s="225"/>
      <c r="AU939" s="225"/>
      <c r="AV939" s="225"/>
      <c r="AW939" s="99"/>
      <c r="AX939" s="199"/>
      <c r="AY939" s="199"/>
      <c r="AZ939" s="37"/>
      <c r="BA939" s="123"/>
      <c r="BB939" s="211"/>
      <c r="BC939" s="211"/>
      <c r="BD939" s="123"/>
      <c r="BE939" s="123"/>
      <c r="BF939" s="37"/>
      <c r="BG939" s="37"/>
    </row>
    <row r="940" spans="1:59" x14ac:dyDescent="0.25">
      <c r="A940">
        <v>908</v>
      </c>
      <c r="B940" s="61">
        <f ca="1">OFFSET(InputPriceData!B$15,CalculationsAndCharts!$A940+$A$11,0,1,1)</f>
        <v>41150</v>
      </c>
      <c r="C940" s="3">
        <f ca="1">OFFSET(InputPriceData!G$15,CalculationsAndCharts!$A940+$A$11,IF($C$7,8,0),1,1)</f>
        <v>65421300</v>
      </c>
      <c r="D940" s="4">
        <f ca="1">OFFSET(InputPriceData!C$15,CalculationsAndCharts!$A940+$A$11,IF($C$7,8,0),1,1)</f>
        <v>130.99</v>
      </c>
      <c r="E940" s="4">
        <f ca="1">OFFSET(InputPriceData!D$15,CalculationsAndCharts!$A940+$A$11,IF($C$7,8,0),1,1)</f>
        <v>131.33000000000001</v>
      </c>
      <c r="F940" s="4">
        <f ca="1">OFFSET(InputPriceData!E$15,CalculationsAndCharts!$A940+$A$11,IF($C$7,8,0),1,1)</f>
        <v>130.62</v>
      </c>
      <c r="G940" s="4">
        <f ca="1">OFFSET(InputPriceData!F$15,CalculationsAndCharts!$A940+$A$11,IF($C$7,8,0),1,1)</f>
        <v>130.97999999999999</v>
      </c>
      <c r="H940" s="342">
        <f t="shared" ca="1" si="114"/>
        <v>130.49272635727147</v>
      </c>
      <c r="I940" s="342">
        <f t="shared" ca="1" si="115"/>
        <v>129.8416466067647</v>
      </c>
      <c r="J940" s="340">
        <f t="shared" ca="1" si="116"/>
        <v>0.65107975050672162</v>
      </c>
      <c r="K940" s="170">
        <f t="shared" ca="1" si="112"/>
        <v>0.42390484151989488</v>
      </c>
      <c r="L940" s="341">
        <f t="shared" ca="1" si="113"/>
        <v>0.54447942874597577</v>
      </c>
      <c r="M940" s="341">
        <f t="shared" ca="1" si="117"/>
        <v>-0.54447942874597577</v>
      </c>
      <c r="N940" s="170"/>
      <c r="O940" s="340"/>
      <c r="P940" s="3" t="e">
        <f t="shared" ca="1" si="118"/>
        <v>#N/A</v>
      </c>
      <c r="Q940" s="3">
        <f t="shared" ca="1" si="119"/>
        <v>65421300</v>
      </c>
      <c r="S940" s="99"/>
      <c r="T940" s="350"/>
      <c r="U940" s="350"/>
      <c r="V940" s="349"/>
      <c r="W940" s="313"/>
      <c r="X940" s="302"/>
      <c r="Y940" s="211"/>
      <c r="Z940" s="320"/>
      <c r="AA940" s="246"/>
      <c r="AB940" s="125"/>
      <c r="AC940" s="125"/>
      <c r="AD940" s="125"/>
      <c r="AE940" s="125"/>
      <c r="AF940" s="125"/>
      <c r="AG940" s="125"/>
      <c r="AH940" s="125"/>
      <c r="AJ940" s="125"/>
      <c r="AK940" s="125"/>
      <c r="AM940" s="246"/>
      <c r="AO940" s="246"/>
      <c r="AP940" s="211"/>
      <c r="AQ940" s="211"/>
      <c r="AR940" s="199"/>
      <c r="AT940" s="225"/>
      <c r="AU940" s="225"/>
      <c r="AV940" s="225"/>
      <c r="AW940" s="99"/>
      <c r="AX940" s="199"/>
      <c r="AY940" s="199"/>
      <c r="AZ940" s="37"/>
      <c r="BA940" s="123"/>
      <c r="BB940" s="211"/>
      <c r="BC940" s="211"/>
      <c r="BD940" s="123"/>
      <c r="BE940" s="123"/>
      <c r="BF940" s="37"/>
      <c r="BG940" s="37"/>
    </row>
    <row r="941" spans="1:59" x14ac:dyDescent="0.25">
      <c r="A941">
        <v>909</v>
      </c>
      <c r="B941" s="61">
        <f ca="1">OFFSET(InputPriceData!B$15,CalculationsAndCharts!$A941+$A$11,0,1,1)</f>
        <v>41149</v>
      </c>
      <c r="C941" s="3">
        <f ca="1">OFFSET(InputPriceData!G$15,CalculationsAndCharts!$A941+$A$11,IF($C$7,8,0),1,1)</f>
        <v>75689600</v>
      </c>
      <c r="D941" s="4">
        <f ca="1">OFFSET(InputPriceData!C$15,CalculationsAndCharts!$A941+$A$11,IF($C$7,8,0),1,1)</f>
        <v>130.68</v>
      </c>
      <c r="E941" s="4">
        <f ca="1">OFFSET(InputPriceData!D$15,CalculationsAndCharts!$A941+$A$11,IF($C$7,8,0),1,1)</f>
        <v>131.29</v>
      </c>
      <c r="F941" s="4">
        <f ca="1">OFFSET(InputPriceData!E$15,CalculationsAndCharts!$A941+$A$11,IF($C$7,8,0),1,1)</f>
        <v>130.47999999999999</v>
      </c>
      <c r="G941" s="4">
        <f ca="1">OFFSET(InputPriceData!F$15,CalculationsAndCharts!$A941+$A$11,IF($C$7,8,0),1,1)</f>
        <v>130.88</v>
      </c>
      <c r="H941" s="342">
        <f t="shared" ca="1" si="114"/>
        <v>130.42311583688166</v>
      </c>
      <c r="I941" s="342">
        <f t="shared" ca="1" si="115"/>
        <v>129.7381599346524</v>
      </c>
      <c r="J941" s="340">
        <f t="shared" ca="1" si="116"/>
        <v>0.68495590222922764</v>
      </c>
      <c r="K941" s="170">
        <f t="shared" ca="1" si="112"/>
        <v>0.46916458799865524</v>
      </c>
      <c r="L941" s="341">
        <f t="shared" ca="1" si="113"/>
        <v>0.53664732445806274</v>
      </c>
      <c r="M941" s="341">
        <f t="shared" ca="1" si="117"/>
        <v>-0.53664732445806274</v>
      </c>
      <c r="N941" s="170"/>
      <c r="O941" s="340"/>
      <c r="P941" s="3">
        <f t="shared" ca="1" si="118"/>
        <v>75689600</v>
      </c>
      <c r="Q941" s="3" t="e">
        <f t="shared" ca="1" si="119"/>
        <v>#N/A</v>
      </c>
      <c r="S941" s="99"/>
      <c r="T941" s="350"/>
      <c r="U941" s="350"/>
      <c r="V941" s="349"/>
      <c r="W941" s="313"/>
      <c r="X941" s="302"/>
      <c r="Y941" s="211"/>
      <c r="Z941" s="320"/>
      <c r="AA941" s="246"/>
      <c r="AB941" s="125"/>
      <c r="AC941" s="125"/>
      <c r="AD941" s="125"/>
      <c r="AE941" s="125"/>
      <c r="AF941" s="125"/>
      <c r="AG941" s="125"/>
      <c r="AH941" s="125"/>
      <c r="AJ941" s="125"/>
      <c r="AK941" s="125"/>
      <c r="AM941" s="246"/>
      <c r="AO941" s="246"/>
      <c r="AP941" s="211"/>
      <c r="AQ941" s="211"/>
      <c r="AR941" s="199"/>
      <c r="AT941" s="225"/>
      <c r="AU941" s="225"/>
      <c r="AV941" s="225"/>
      <c r="AW941" s="99"/>
      <c r="AX941" s="199"/>
      <c r="AY941" s="199"/>
      <c r="AZ941" s="37"/>
      <c r="BA941" s="123"/>
      <c r="BB941" s="211"/>
      <c r="BC941" s="211"/>
      <c r="BD941" s="123"/>
      <c r="BE941" s="123"/>
      <c r="BF941" s="37"/>
      <c r="BG941" s="37"/>
    </row>
    <row r="942" spans="1:59" x14ac:dyDescent="0.25">
      <c r="A942">
        <v>910</v>
      </c>
      <c r="B942" s="61">
        <f ca="1">OFFSET(InputPriceData!B$15,CalculationsAndCharts!$A942+$A$11,0,1,1)</f>
        <v>41148</v>
      </c>
      <c r="C942" s="3">
        <f ca="1">OFFSET(InputPriceData!G$15,CalculationsAndCharts!$A942+$A$11,IF($C$7,8,0),1,1)</f>
        <v>68785900</v>
      </c>
      <c r="D942" s="4">
        <f ca="1">OFFSET(InputPriceData!C$15,CalculationsAndCharts!$A942+$A$11,IF($C$7,8,0),1,1)</f>
        <v>131.33000000000001</v>
      </c>
      <c r="E942" s="4">
        <f ca="1">OFFSET(InputPriceData!D$15,CalculationsAndCharts!$A942+$A$11,IF($C$7,8,0),1,1)</f>
        <v>131.51</v>
      </c>
      <c r="F942" s="4">
        <f ca="1">OFFSET(InputPriceData!E$15,CalculationsAndCharts!$A942+$A$11,IF($C$7,8,0),1,1)</f>
        <v>130.83000000000001</v>
      </c>
      <c r="G942" s="4">
        <f ca="1">OFFSET(InputPriceData!F$15,CalculationsAndCharts!$A942+$A$11,IF($C$7,8,0),1,1)</f>
        <v>131.01</v>
      </c>
      <c r="H942" s="342">
        <f t="shared" ca="1" si="114"/>
        <v>130.35784667072193</v>
      </c>
      <c r="I942" s="342">
        <f t="shared" ca="1" si="115"/>
        <v>129.63435629234806</v>
      </c>
      <c r="J942" s="340">
        <f t="shared" ca="1" si="116"/>
        <v>0.72349037837379027</v>
      </c>
      <c r="K942" s="170">
        <f t="shared" ca="1" si="112"/>
        <v>0.52343832759945019</v>
      </c>
      <c r="L942" s="341">
        <f t="shared" ca="1" si="113"/>
        <v>0.52841446711324591</v>
      </c>
      <c r="M942" s="341">
        <f t="shared" ca="1" si="117"/>
        <v>-0.52841446711324591</v>
      </c>
      <c r="N942" s="170"/>
      <c r="O942" s="340"/>
      <c r="P942" s="3" t="e">
        <f t="shared" ca="1" si="118"/>
        <v>#N/A</v>
      </c>
      <c r="Q942" s="3">
        <f t="shared" ca="1" si="119"/>
        <v>68785900</v>
      </c>
      <c r="S942" s="99"/>
      <c r="T942" s="350"/>
      <c r="U942" s="350"/>
      <c r="V942" s="349"/>
      <c r="W942" s="313"/>
      <c r="X942" s="302"/>
      <c r="Y942" s="211"/>
      <c r="Z942" s="320"/>
      <c r="AA942" s="246"/>
      <c r="AB942" s="125"/>
      <c r="AC942" s="125"/>
      <c r="AD942" s="125"/>
      <c r="AE942" s="125"/>
      <c r="AF942" s="125"/>
      <c r="AG942" s="125"/>
      <c r="AH942" s="125"/>
      <c r="AJ942" s="125"/>
      <c r="AK942" s="125"/>
      <c r="AM942" s="246"/>
      <c r="AO942" s="246"/>
      <c r="AP942" s="211"/>
      <c r="AQ942" s="211"/>
      <c r="AR942" s="199"/>
      <c r="AT942" s="225"/>
      <c r="AU942" s="225"/>
      <c r="AV942" s="225"/>
      <c r="AW942" s="99"/>
      <c r="AX942" s="199"/>
      <c r="AY942" s="199"/>
      <c r="AZ942" s="37"/>
      <c r="BA942" s="123"/>
      <c r="BB942" s="211"/>
      <c r="BC942" s="211"/>
      <c r="BD942" s="123"/>
      <c r="BE942" s="123"/>
      <c r="BF942" s="37"/>
      <c r="BG942" s="37"/>
    </row>
    <row r="943" spans="1:59" x14ac:dyDescent="0.25">
      <c r="A943">
        <v>911</v>
      </c>
      <c r="B943" s="61">
        <f ca="1">OFFSET(InputPriceData!B$15,CalculationsAndCharts!$A943+$A$11,0,1,1)</f>
        <v>41145</v>
      </c>
      <c r="C943" s="3">
        <f ca="1">OFFSET(InputPriceData!G$15,CalculationsAndCharts!$A943+$A$11,IF($C$7,8,0),1,1)</f>
        <v>99481200</v>
      </c>
      <c r="D943" s="4">
        <f ca="1">OFFSET(InputPriceData!C$15,CalculationsAndCharts!$A943+$A$11,IF($C$7,8,0),1,1)</f>
        <v>129.87</v>
      </c>
      <c r="E943" s="4">
        <f ca="1">OFFSET(InputPriceData!D$15,CalculationsAndCharts!$A943+$A$11,IF($C$7,8,0),1,1)</f>
        <v>131.28</v>
      </c>
      <c r="F943" s="4">
        <f ca="1">OFFSET(InputPriceData!E$15,CalculationsAndCharts!$A943+$A$11,IF($C$7,8,0),1,1)</f>
        <v>129.79</v>
      </c>
      <c r="G943" s="4">
        <f ca="1">OFFSET(InputPriceData!F$15,CalculationsAndCharts!$A943+$A$11,IF($C$7,8,0),1,1)</f>
        <v>130.97999999999999</v>
      </c>
      <c r="H943" s="342">
        <f t="shared" ca="1" si="114"/>
        <v>130.26468190939647</v>
      </c>
      <c r="I943" s="342">
        <f t="shared" ca="1" si="115"/>
        <v>129.50929777347062</v>
      </c>
      <c r="J943" s="340">
        <f t="shared" ca="1" si="116"/>
        <v>0.75538413592579357</v>
      </c>
      <c r="K943" s="170">
        <f t="shared" ca="1" si="112"/>
        <v>0.57060519280835775</v>
      </c>
      <c r="L943" s="341">
        <f t="shared" ca="1" si="113"/>
        <v>0.52015410142345053</v>
      </c>
      <c r="M943" s="341">
        <f t="shared" ca="1" si="117"/>
        <v>-0.52015410142345053</v>
      </c>
      <c r="N943" s="170"/>
      <c r="O943" s="340"/>
      <c r="P943" s="3">
        <f t="shared" ca="1" si="118"/>
        <v>99481200</v>
      </c>
      <c r="Q943" s="3" t="e">
        <f t="shared" ca="1" si="119"/>
        <v>#N/A</v>
      </c>
      <c r="S943" s="99"/>
      <c r="T943" s="350"/>
      <c r="U943" s="350"/>
      <c r="V943" s="349"/>
      <c r="W943" s="313"/>
      <c r="X943" s="302"/>
      <c r="Y943" s="211"/>
      <c r="Z943" s="320"/>
      <c r="AA943" s="246"/>
      <c r="AB943" s="125"/>
      <c r="AC943" s="125"/>
      <c r="AD943" s="125"/>
      <c r="AE943" s="125"/>
      <c r="AF943" s="125"/>
      <c r="AG943" s="125"/>
      <c r="AH943" s="125"/>
      <c r="AJ943" s="125"/>
      <c r="AK943" s="125"/>
      <c r="AM943" s="246"/>
      <c r="AO943" s="246"/>
      <c r="AP943" s="211"/>
      <c r="AQ943" s="211"/>
      <c r="AR943" s="199"/>
      <c r="AT943" s="225"/>
      <c r="AU943" s="225"/>
      <c r="AV943" s="225"/>
      <c r="AW943" s="99"/>
      <c r="AX943" s="199"/>
      <c r="AY943" s="199"/>
      <c r="AZ943" s="37"/>
      <c r="BA943" s="123"/>
      <c r="BB943" s="211"/>
      <c r="BC943" s="211"/>
      <c r="BD943" s="123"/>
      <c r="BE943" s="123"/>
      <c r="BF943" s="37"/>
      <c r="BG943" s="37"/>
    </row>
    <row r="944" spans="1:59" x14ac:dyDescent="0.25">
      <c r="A944">
        <v>912</v>
      </c>
      <c r="B944" s="61">
        <f ca="1">OFFSET(InputPriceData!B$15,CalculationsAndCharts!$A944+$A$11,0,1,1)</f>
        <v>41144</v>
      </c>
      <c r="C944" s="3">
        <f ca="1">OFFSET(InputPriceData!G$15,CalculationsAndCharts!$A944+$A$11,IF($C$7,8,0),1,1)</f>
        <v>111466400</v>
      </c>
      <c r="D944" s="4">
        <f ca="1">OFFSET(InputPriceData!C$15,CalculationsAndCharts!$A944+$A$11,IF($C$7,8,0),1,1)</f>
        <v>130.94999999999999</v>
      </c>
      <c r="E944" s="4">
        <f ca="1">OFFSET(InputPriceData!D$15,CalculationsAndCharts!$A944+$A$11,IF($C$7,8,0),1,1)</f>
        <v>130.94999999999999</v>
      </c>
      <c r="F944" s="4">
        <f ca="1">OFFSET(InputPriceData!E$15,CalculationsAndCharts!$A944+$A$11,IF($C$7,8,0),1,1)</f>
        <v>129.99</v>
      </c>
      <c r="G944" s="4">
        <f ca="1">OFFSET(InputPriceData!F$15,CalculationsAndCharts!$A944+$A$11,IF($C$7,8,0),1,1)</f>
        <v>130.19999999999999</v>
      </c>
      <c r="H944" s="342">
        <f t="shared" ca="1" si="114"/>
        <v>130.16249361073884</v>
      </c>
      <c r="I944" s="342">
        <f t="shared" ca="1" si="115"/>
        <v>129.37559757105888</v>
      </c>
      <c r="J944" s="340">
        <f t="shared" ca="1" si="116"/>
        <v>0.78689603967990374</v>
      </c>
      <c r="K944" s="170">
        <f t="shared" ca="1" si="112"/>
        <v>0.61920537726391667</v>
      </c>
      <c r="L944" s="341">
        <f t="shared" ca="1" si="113"/>
        <v>0.51286202949771842</v>
      </c>
      <c r="M944" s="341">
        <f t="shared" ca="1" si="117"/>
        <v>-0.51286202949771842</v>
      </c>
      <c r="N944" s="170"/>
      <c r="O944" s="340"/>
      <c r="P944" s="3" t="e">
        <f t="shared" ca="1" si="118"/>
        <v>#N/A</v>
      </c>
      <c r="Q944" s="3">
        <f t="shared" ca="1" si="119"/>
        <v>111466400</v>
      </c>
      <c r="S944" s="99"/>
      <c r="T944" s="350"/>
      <c r="U944" s="350"/>
      <c r="V944" s="349"/>
      <c r="W944" s="313"/>
      <c r="X944" s="302"/>
      <c r="Y944" s="211"/>
      <c r="Z944" s="320"/>
      <c r="AA944" s="246"/>
      <c r="AB944" s="125"/>
      <c r="AC944" s="125"/>
      <c r="AD944" s="125"/>
      <c r="AE944" s="125"/>
      <c r="AF944" s="125"/>
      <c r="AG944" s="125"/>
      <c r="AH944" s="125"/>
      <c r="AJ944" s="125"/>
      <c r="AK944" s="125"/>
      <c r="AM944" s="246"/>
      <c r="AO944" s="246"/>
      <c r="AP944" s="211"/>
      <c r="AQ944" s="211"/>
      <c r="AR944" s="199"/>
      <c r="AT944" s="225"/>
      <c r="AU944" s="225"/>
      <c r="AV944" s="225"/>
      <c r="AW944" s="99"/>
      <c r="AX944" s="199"/>
      <c r="AY944" s="199"/>
      <c r="AZ944" s="37"/>
      <c r="BA944" s="123"/>
      <c r="BB944" s="211"/>
      <c r="BC944" s="211"/>
      <c r="BD944" s="123"/>
      <c r="BE944" s="123"/>
      <c r="BF944" s="37"/>
      <c r="BG944" s="37"/>
    </row>
    <row r="945" spans="1:59" x14ac:dyDescent="0.25">
      <c r="A945">
        <v>913</v>
      </c>
      <c r="B945" s="61">
        <f ca="1">OFFSET(InputPriceData!B$15,CalculationsAndCharts!$A945+$A$11,0,1,1)</f>
        <v>41143</v>
      </c>
      <c r="C945" s="3">
        <f ca="1">OFFSET(InputPriceData!G$15,CalculationsAndCharts!$A945+$A$11,IF($C$7,8,0),1,1)</f>
        <v>133243500</v>
      </c>
      <c r="D945" s="4">
        <f ca="1">OFFSET(InputPriceData!C$15,CalculationsAndCharts!$A945+$A$11,IF($C$7,8,0),1,1)</f>
        <v>130.88</v>
      </c>
      <c r="E945" s="4">
        <f ca="1">OFFSET(InputPriceData!D$15,CalculationsAndCharts!$A945+$A$11,IF($C$7,8,0),1,1)</f>
        <v>131.47999999999999</v>
      </c>
      <c r="F945" s="4">
        <f ca="1">OFFSET(InputPriceData!E$15,CalculationsAndCharts!$A945+$A$11,IF($C$7,8,0),1,1)</f>
        <v>130.58000000000001</v>
      </c>
      <c r="G945" s="4">
        <f ca="1">OFFSET(InputPriceData!F$15,CalculationsAndCharts!$A945+$A$11,IF($C$7,8,0),1,1)</f>
        <v>131.27000000000001</v>
      </c>
      <c r="H945" s="342">
        <f t="shared" ca="1" si="114"/>
        <v>130.15713555513008</v>
      </c>
      <c r="I945" s="342">
        <f t="shared" ca="1" si="115"/>
        <v>129.30065189570058</v>
      </c>
      <c r="J945" s="340">
        <f t="shared" ca="1" si="116"/>
        <v>0.85648365942944571</v>
      </c>
      <c r="K945" s="170">
        <f t="shared" ca="1" si="112"/>
        <v>0.73356425886965471</v>
      </c>
      <c r="L945" s="341">
        <f t="shared" ca="1" si="113"/>
        <v>0.506509942062777</v>
      </c>
      <c r="M945" s="341">
        <f t="shared" ca="1" si="117"/>
        <v>-0.506509942062777</v>
      </c>
      <c r="N945" s="170"/>
      <c r="O945" s="340"/>
      <c r="P945" s="3">
        <f t="shared" ca="1" si="118"/>
        <v>133243500</v>
      </c>
      <c r="Q945" s="3" t="e">
        <f t="shared" ca="1" si="119"/>
        <v>#N/A</v>
      </c>
      <c r="S945" s="99"/>
      <c r="T945" s="350"/>
      <c r="U945" s="350"/>
      <c r="V945" s="349"/>
      <c r="W945" s="313"/>
      <c r="X945" s="302"/>
      <c r="Y945" s="211"/>
      <c r="Z945" s="320"/>
      <c r="AA945" s="246"/>
      <c r="AB945" s="125"/>
      <c r="AC945" s="125"/>
      <c r="AD945" s="125"/>
      <c r="AE945" s="125"/>
      <c r="AF945" s="125"/>
      <c r="AG945" s="125"/>
      <c r="AH945" s="125"/>
      <c r="AJ945" s="125"/>
      <c r="AK945" s="125"/>
      <c r="AM945" s="246"/>
      <c r="AO945" s="246"/>
      <c r="AP945" s="211"/>
      <c r="AQ945" s="211"/>
      <c r="AR945" s="199"/>
      <c r="AT945" s="225"/>
      <c r="AU945" s="225"/>
      <c r="AV945" s="225"/>
      <c r="AW945" s="99"/>
      <c r="AX945" s="199"/>
      <c r="AY945" s="199"/>
      <c r="AZ945" s="37"/>
      <c r="BA945" s="123"/>
      <c r="BB945" s="211"/>
      <c r="BC945" s="211"/>
      <c r="BD945" s="123"/>
      <c r="BE945" s="123"/>
      <c r="BF945" s="37"/>
      <c r="BG945" s="37"/>
    </row>
    <row r="946" spans="1:59" x14ac:dyDescent="0.25">
      <c r="A946">
        <v>914</v>
      </c>
      <c r="B946" s="61">
        <f ca="1">OFFSET(InputPriceData!B$15,CalculationsAndCharts!$A946+$A$11,0,1,1)</f>
        <v>41142</v>
      </c>
      <c r="C946" s="3">
        <f ca="1">OFFSET(InputPriceData!G$15,CalculationsAndCharts!$A946+$A$11,IF($C$7,8,0),1,1)</f>
        <v>105581100</v>
      </c>
      <c r="D946" s="4">
        <f ca="1">OFFSET(InputPriceData!C$15,CalculationsAndCharts!$A946+$A$11,IF($C$7,8,0),1,1)</f>
        <v>131.94</v>
      </c>
      <c r="E946" s="4">
        <f ca="1">OFFSET(InputPriceData!D$15,CalculationsAndCharts!$A946+$A$11,IF($C$7,8,0),1,1)</f>
        <v>132.44999999999999</v>
      </c>
      <c r="F946" s="4">
        <f ca="1">OFFSET(InputPriceData!E$15,CalculationsAndCharts!$A946+$A$11,IF($C$7,8,0),1,1)</f>
        <v>130.93</v>
      </c>
      <c r="G946" s="4">
        <f ca="1">OFFSET(InputPriceData!F$15,CalculationsAndCharts!$A946+$A$11,IF($C$7,8,0),1,1)</f>
        <v>131.21</v>
      </c>
      <c r="H946" s="342">
        <f t="shared" ca="1" si="114"/>
        <v>129.99815492014866</v>
      </c>
      <c r="I946" s="342">
        <f t="shared" ca="1" si="115"/>
        <v>129.12162024985517</v>
      </c>
      <c r="J946" s="340">
        <f t="shared" ca="1" si="116"/>
        <v>0.8765346702934258</v>
      </c>
      <c r="K946" s="170">
        <f t="shared" ca="1" si="112"/>
        <v>0.76831302822640468</v>
      </c>
      <c r="L946" s="341">
        <f t="shared" ca="1" si="113"/>
        <v>0.49903380232277322</v>
      </c>
      <c r="M946" s="341">
        <f t="shared" ca="1" si="117"/>
        <v>-0.49903380232277322</v>
      </c>
      <c r="N946" s="170"/>
      <c r="O946" s="340"/>
      <c r="P946" s="3" t="e">
        <f t="shared" ca="1" si="118"/>
        <v>#N/A</v>
      </c>
      <c r="Q946" s="3">
        <f t="shared" ca="1" si="119"/>
        <v>105581100</v>
      </c>
      <c r="S946" s="99"/>
      <c r="T946" s="350"/>
      <c r="U946" s="350"/>
      <c r="V946" s="349"/>
      <c r="W946" s="313"/>
      <c r="X946" s="302"/>
      <c r="Y946" s="211"/>
      <c r="Z946" s="320"/>
      <c r="AA946" s="246"/>
      <c r="AB946" s="125"/>
      <c r="AC946" s="125"/>
      <c r="AD946" s="125"/>
      <c r="AE946" s="125"/>
      <c r="AF946" s="125"/>
      <c r="AG946" s="125"/>
      <c r="AH946" s="125"/>
      <c r="AJ946" s="125"/>
      <c r="AK946" s="125"/>
      <c r="AM946" s="246"/>
      <c r="AO946" s="246"/>
      <c r="AP946" s="211"/>
      <c r="AQ946" s="211"/>
      <c r="AR946" s="199"/>
      <c r="AT946" s="225"/>
      <c r="AU946" s="225"/>
      <c r="AV946" s="225"/>
      <c r="AW946" s="99"/>
      <c r="AX946" s="199"/>
      <c r="AY946" s="199"/>
      <c r="AZ946" s="37"/>
      <c r="BA946" s="123"/>
      <c r="BB946" s="211"/>
      <c r="BC946" s="211"/>
      <c r="BD946" s="123"/>
      <c r="BE946" s="123"/>
      <c r="BF946" s="37"/>
      <c r="BG946" s="37"/>
    </row>
    <row r="947" spans="1:59" x14ac:dyDescent="0.25">
      <c r="A947">
        <v>915</v>
      </c>
      <c r="B947" s="61">
        <f ca="1">OFFSET(InputPriceData!B$15,CalculationsAndCharts!$A947+$A$11,0,1,1)</f>
        <v>41141</v>
      </c>
      <c r="C947" s="3">
        <f ca="1">OFFSET(InputPriceData!G$15,CalculationsAndCharts!$A947+$A$11,IF($C$7,8,0),1,1)</f>
        <v>78255700</v>
      </c>
      <c r="D947" s="4">
        <f ca="1">OFFSET(InputPriceData!C$15,CalculationsAndCharts!$A947+$A$11,IF($C$7,8,0),1,1)</f>
        <v>131.41999999999999</v>
      </c>
      <c r="E947" s="4">
        <f ca="1">OFFSET(InputPriceData!D$15,CalculationsAndCharts!$A947+$A$11,IF($C$7,8,0),1,1)</f>
        <v>131.63999999999999</v>
      </c>
      <c r="F947" s="4">
        <f ca="1">OFFSET(InputPriceData!E$15,CalculationsAndCharts!$A947+$A$11,IF($C$7,8,0),1,1)</f>
        <v>131.06</v>
      </c>
      <c r="G947" s="4">
        <f ca="1">OFFSET(InputPriceData!F$15,CalculationsAndCharts!$A947+$A$11,IF($C$7,8,0),1,1)</f>
        <v>131.61000000000001</v>
      </c>
      <c r="H947" s="342">
        <f t="shared" ca="1" si="114"/>
        <v>129.82503419445561</v>
      </c>
      <c r="I947" s="342">
        <f t="shared" ca="1" si="115"/>
        <v>128.93176754529657</v>
      </c>
      <c r="J947" s="340">
        <f t="shared" ca="1" si="116"/>
        <v>0.89326664915899323</v>
      </c>
      <c r="K947" s="170">
        <f t="shared" ca="1" si="112"/>
        <v>0.79792530649973592</v>
      </c>
      <c r="L947" s="341">
        <f t="shared" ca="1" si="113"/>
        <v>0.493405612870771</v>
      </c>
      <c r="M947" s="341">
        <f t="shared" ca="1" si="117"/>
        <v>-0.493405612870771</v>
      </c>
      <c r="N947" s="170"/>
      <c r="O947" s="340"/>
      <c r="P947" s="3">
        <f t="shared" ca="1" si="118"/>
        <v>78255700</v>
      </c>
      <c r="Q947" s="3" t="e">
        <f t="shared" ca="1" si="119"/>
        <v>#N/A</v>
      </c>
      <c r="S947" s="99"/>
      <c r="T947" s="350"/>
      <c r="U947" s="350"/>
      <c r="V947" s="349"/>
      <c r="W947" s="313"/>
      <c r="X947" s="302"/>
      <c r="Y947" s="211"/>
      <c r="Z947" s="320"/>
      <c r="AA947" s="246"/>
      <c r="AB947" s="125"/>
      <c r="AC947" s="125"/>
      <c r="AD947" s="125"/>
      <c r="AE947" s="125"/>
      <c r="AF947" s="125"/>
      <c r="AG947" s="125"/>
      <c r="AH947" s="125"/>
      <c r="AJ947" s="125"/>
      <c r="AK947" s="125"/>
      <c r="AM947" s="246"/>
      <c r="AO947" s="246"/>
      <c r="AP947" s="211"/>
      <c r="AQ947" s="211"/>
      <c r="AR947" s="199"/>
      <c r="AT947" s="225"/>
      <c r="AU947" s="225"/>
      <c r="AV947" s="225"/>
      <c r="AW947" s="99"/>
      <c r="AX947" s="199"/>
      <c r="AY947" s="199"/>
      <c r="AZ947" s="37"/>
      <c r="BA947" s="123"/>
      <c r="BB947" s="211"/>
      <c r="BC947" s="211"/>
      <c r="BD947" s="123"/>
      <c r="BE947" s="123"/>
      <c r="BF947" s="37"/>
      <c r="BG947" s="37"/>
    </row>
    <row r="948" spans="1:59" x14ac:dyDescent="0.25">
      <c r="A948">
        <v>916</v>
      </c>
      <c r="B948" s="61">
        <f ca="1">OFFSET(InputPriceData!B$15,CalculationsAndCharts!$A948+$A$11,0,1,1)</f>
        <v>41138</v>
      </c>
      <c r="C948" s="3">
        <f ca="1">OFFSET(InputPriceData!G$15,CalculationsAndCharts!$A948+$A$11,IF($C$7,8,0),1,1)</f>
        <v>90813700</v>
      </c>
      <c r="D948" s="4">
        <f ca="1">OFFSET(InputPriceData!C$15,CalculationsAndCharts!$A948+$A$11,IF($C$7,8,0),1,1)</f>
        <v>131.65</v>
      </c>
      <c r="E948" s="4">
        <f ca="1">OFFSET(InputPriceData!D$15,CalculationsAndCharts!$A948+$A$11,IF($C$7,8,0),1,1)</f>
        <v>131.71</v>
      </c>
      <c r="F948" s="4">
        <f ca="1">OFFSET(InputPriceData!E$15,CalculationsAndCharts!$A948+$A$11,IF($C$7,8,0),1,1)</f>
        <v>131.31</v>
      </c>
      <c r="G948" s="4">
        <f ca="1">OFFSET(InputPriceData!F$15,CalculationsAndCharts!$A948+$A$11,IF($C$7,8,0),1,1)</f>
        <v>131.6</v>
      </c>
      <c r="H948" s="342">
        <f t="shared" ca="1" si="114"/>
        <v>129.57003907937784</v>
      </c>
      <c r="I948" s="342">
        <f t="shared" ca="1" si="115"/>
        <v>128.68829186759626</v>
      </c>
      <c r="J948" s="340">
        <f t="shared" ca="1" si="116"/>
        <v>0.88174721178153082</v>
      </c>
      <c r="K948" s="170">
        <f t="shared" ca="1" si="112"/>
        <v>0.77747814548450378</v>
      </c>
      <c r="L948" s="341">
        <f t="shared" ca="1" si="113"/>
        <v>0.48843467407640417</v>
      </c>
      <c r="M948" s="341">
        <f t="shared" ca="1" si="117"/>
        <v>-0.48843467407640417</v>
      </c>
      <c r="N948" s="170"/>
      <c r="O948" s="340"/>
      <c r="P948" s="3" t="e">
        <f t="shared" ca="1" si="118"/>
        <v>#N/A</v>
      </c>
      <c r="Q948" s="3">
        <f t="shared" ca="1" si="119"/>
        <v>90813700</v>
      </c>
      <c r="S948" s="99"/>
      <c r="T948" s="350"/>
      <c r="U948" s="350"/>
      <c r="V948" s="349"/>
      <c r="W948" s="313"/>
      <c r="X948" s="302"/>
      <c r="Y948" s="211"/>
      <c r="Z948" s="320"/>
      <c r="AA948" s="246"/>
      <c r="AB948" s="125"/>
      <c r="AC948" s="125"/>
      <c r="AD948" s="125"/>
      <c r="AE948" s="125"/>
      <c r="AF948" s="125"/>
      <c r="AG948" s="125"/>
      <c r="AH948" s="125"/>
      <c r="AJ948" s="125"/>
      <c r="AK948" s="125"/>
      <c r="AM948" s="246"/>
      <c r="AO948" s="246"/>
      <c r="AP948" s="211"/>
      <c r="AQ948" s="211"/>
      <c r="AR948" s="199"/>
      <c r="AT948" s="225"/>
      <c r="AU948" s="225"/>
      <c r="AV948" s="225"/>
      <c r="AW948" s="99"/>
      <c r="AX948" s="199"/>
      <c r="AY948" s="199"/>
      <c r="AZ948" s="37"/>
      <c r="BA948" s="123"/>
      <c r="BB948" s="211"/>
      <c r="BC948" s="211"/>
      <c r="BD948" s="123"/>
      <c r="BE948" s="123"/>
      <c r="BF948" s="37"/>
      <c r="BG948" s="37"/>
    </row>
    <row r="949" spans="1:59" x14ac:dyDescent="0.25">
      <c r="A949">
        <v>917</v>
      </c>
      <c r="B949" s="61">
        <f ca="1">OFFSET(InputPriceData!B$15,CalculationsAndCharts!$A949+$A$11,0,1,1)</f>
        <v>41137</v>
      </c>
      <c r="C949" s="3">
        <f ca="1">OFFSET(InputPriceData!G$15,CalculationsAndCharts!$A949+$A$11,IF($C$7,8,0),1,1)</f>
        <v>112014200</v>
      </c>
      <c r="D949" s="4">
        <f ca="1">OFFSET(InputPriceData!C$15,CalculationsAndCharts!$A949+$A$11,IF($C$7,8,0),1,1)</f>
        <v>130.65</v>
      </c>
      <c r="E949" s="4">
        <f ca="1">OFFSET(InputPriceData!D$15,CalculationsAndCharts!$A949+$A$11,IF($C$7,8,0),1,1)</f>
        <v>131.58000000000001</v>
      </c>
      <c r="F949" s="4">
        <f ca="1">OFFSET(InputPriceData!E$15,CalculationsAndCharts!$A949+$A$11,IF($C$7,8,0),1,1)</f>
        <v>130.33000000000001</v>
      </c>
      <c r="G949" s="4">
        <f ca="1">OFFSET(InputPriceData!F$15,CalculationsAndCharts!$A949+$A$11,IF($C$7,8,0),1,1)</f>
        <v>131.43</v>
      </c>
      <c r="H949" s="342">
        <f t="shared" ca="1" si="114"/>
        <v>129.28004466214611</v>
      </c>
      <c r="I949" s="342">
        <f t="shared" ca="1" si="115"/>
        <v>128.42359112828683</v>
      </c>
      <c r="J949" s="340">
        <f t="shared" ca="1" si="116"/>
        <v>0.85645353385922174</v>
      </c>
      <c r="K949" s="170">
        <f t="shared" ca="1" si="112"/>
        <v>0.73351265565994905</v>
      </c>
      <c r="L949" s="341">
        <f t="shared" ca="1" si="113"/>
        <v>0.488052844796656</v>
      </c>
      <c r="M949" s="341">
        <f t="shared" ca="1" si="117"/>
        <v>-0.488052844796656</v>
      </c>
      <c r="N949" s="170"/>
      <c r="O949" s="340"/>
      <c r="P949" s="3">
        <f t="shared" ca="1" si="118"/>
        <v>112014200</v>
      </c>
      <c r="Q949" s="3" t="e">
        <f t="shared" ca="1" si="119"/>
        <v>#N/A</v>
      </c>
      <c r="S949" s="99"/>
      <c r="T949" s="350"/>
      <c r="U949" s="350"/>
      <c r="V949" s="349"/>
      <c r="W949" s="313"/>
      <c r="X949" s="302"/>
      <c r="Y949" s="211"/>
      <c r="Z949" s="320"/>
      <c r="AA949" s="246"/>
      <c r="AB949" s="125"/>
      <c r="AC949" s="125"/>
      <c r="AD949" s="125"/>
      <c r="AE949" s="125"/>
      <c r="AF949" s="125"/>
      <c r="AG949" s="125"/>
      <c r="AH949" s="125"/>
      <c r="AJ949" s="125"/>
      <c r="AK949" s="125"/>
      <c r="AM949" s="246"/>
      <c r="AO949" s="246"/>
      <c r="AP949" s="211"/>
      <c r="AQ949" s="211"/>
      <c r="AR949" s="199"/>
      <c r="AT949" s="225"/>
      <c r="AU949" s="225"/>
      <c r="AV949" s="225"/>
      <c r="AW949" s="99"/>
      <c r="AX949" s="199"/>
      <c r="AY949" s="199"/>
      <c r="AZ949" s="37"/>
      <c r="BA949" s="123"/>
      <c r="BB949" s="211"/>
      <c r="BC949" s="211"/>
      <c r="BD949" s="123"/>
      <c r="BE949" s="123"/>
      <c r="BF949" s="37"/>
      <c r="BG949" s="37"/>
    </row>
    <row r="950" spans="1:59" x14ac:dyDescent="0.25">
      <c r="A950">
        <v>918</v>
      </c>
      <c r="B950" s="61">
        <f ca="1">OFFSET(InputPriceData!B$15,CalculationsAndCharts!$A950+$A$11,0,1,1)</f>
        <v>41136</v>
      </c>
      <c r="C950" s="3">
        <f ca="1">OFFSET(InputPriceData!G$15,CalculationsAndCharts!$A950+$A$11,IF($C$7,8,0),1,1)</f>
        <v>71085900</v>
      </c>
      <c r="D950" s="4">
        <f ca="1">OFFSET(InputPriceData!C$15,CalculationsAndCharts!$A950+$A$11,IF($C$7,8,0),1,1)</f>
        <v>130.18</v>
      </c>
      <c r="E950" s="4">
        <f ca="1">OFFSET(InputPriceData!D$15,CalculationsAndCharts!$A950+$A$11,IF($C$7,8,0),1,1)</f>
        <v>130.69</v>
      </c>
      <c r="F950" s="4">
        <f ca="1">OFFSET(InputPriceData!E$15,CalculationsAndCharts!$A950+$A$11,IF($C$7,8,0),1,1)</f>
        <v>130.09</v>
      </c>
      <c r="G950" s="4">
        <f ca="1">OFFSET(InputPriceData!F$15,CalculationsAndCharts!$A950+$A$11,IF($C$7,8,0),1,1)</f>
        <v>130.46</v>
      </c>
      <c r="H950" s="342">
        <f t="shared" ca="1" si="114"/>
        <v>128.97290818530985</v>
      </c>
      <c r="I950" s="342">
        <f t="shared" ca="1" si="115"/>
        <v>128.15028123085838</v>
      </c>
      <c r="J950" s="340">
        <f t="shared" ca="1" si="116"/>
        <v>0.82262695445141654</v>
      </c>
      <c r="K950" s="170">
        <f t="shared" ca="1" si="112"/>
        <v>0.67671510619001296</v>
      </c>
      <c r="L950" s="341">
        <f t="shared" ca="1" si="113"/>
        <v>0.49220926030878881</v>
      </c>
      <c r="M950" s="341">
        <f t="shared" ca="1" si="117"/>
        <v>-0.49220926030878881</v>
      </c>
      <c r="N950" s="170"/>
      <c r="O950" s="340"/>
      <c r="P950" s="3">
        <f t="shared" ca="1" si="118"/>
        <v>71085900</v>
      </c>
      <c r="Q950" s="3" t="e">
        <f t="shared" ca="1" si="119"/>
        <v>#N/A</v>
      </c>
      <c r="S950" s="99"/>
      <c r="T950" s="350"/>
      <c r="U950" s="350"/>
      <c r="V950" s="349"/>
      <c r="W950" s="313"/>
      <c r="X950" s="302"/>
      <c r="Y950" s="211"/>
      <c r="Z950" s="320"/>
      <c r="AA950" s="246"/>
      <c r="AB950" s="125"/>
      <c r="AC950" s="125"/>
      <c r="AD950" s="125"/>
      <c r="AE950" s="125"/>
      <c r="AF950" s="125"/>
      <c r="AG950" s="125"/>
      <c r="AH950" s="125"/>
      <c r="AJ950" s="125"/>
      <c r="AK950" s="125"/>
      <c r="AM950" s="246"/>
      <c r="AO950" s="246"/>
      <c r="AP950" s="211"/>
      <c r="AQ950" s="211"/>
      <c r="AR950" s="199"/>
      <c r="AT950" s="225"/>
      <c r="AU950" s="225"/>
      <c r="AV950" s="225"/>
      <c r="AW950" s="99"/>
      <c r="AX950" s="199"/>
      <c r="AY950" s="199"/>
      <c r="AZ950" s="37"/>
      <c r="BA950" s="123"/>
      <c r="BB950" s="211"/>
      <c r="BC950" s="211"/>
      <c r="BD950" s="123"/>
      <c r="BE950" s="123"/>
      <c r="BF950" s="37"/>
      <c r="BG950" s="37"/>
    </row>
    <row r="951" spans="1:59" x14ac:dyDescent="0.25">
      <c r="A951">
        <v>919</v>
      </c>
      <c r="B951" s="61">
        <f ca="1">OFFSET(InputPriceData!B$15,CalculationsAndCharts!$A951+$A$11,0,1,1)</f>
        <v>41135</v>
      </c>
      <c r="C951" s="3">
        <f ca="1">OFFSET(InputPriceData!G$15,CalculationsAndCharts!$A951+$A$11,IF($C$7,8,0),1,1)</f>
        <v>102379400</v>
      </c>
      <c r="D951" s="4">
        <f ca="1">OFFSET(InputPriceData!C$15,CalculationsAndCharts!$A951+$A$11,IF($C$7,8,0),1,1)</f>
        <v>130.78</v>
      </c>
      <c r="E951" s="4">
        <f ca="1">OFFSET(InputPriceData!D$15,CalculationsAndCharts!$A951+$A$11,IF($C$7,8,0),1,1)</f>
        <v>130.86000000000001</v>
      </c>
      <c r="F951" s="4">
        <f ca="1">OFFSET(InputPriceData!E$15,CalculationsAndCharts!$A951+$A$11,IF($C$7,8,0),1,1)</f>
        <v>129.93</v>
      </c>
      <c r="G951" s="4">
        <f ca="1">OFFSET(InputPriceData!F$15,CalculationsAndCharts!$A951+$A$11,IF($C$7,8,0),1,1)</f>
        <v>130.32</v>
      </c>
      <c r="H951" s="342">
        <f t="shared" ca="1" si="114"/>
        <v>128.76046649749696</v>
      </c>
      <c r="I951" s="342">
        <f t="shared" ca="1" si="115"/>
        <v>127.94030679730005</v>
      </c>
      <c r="J951" s="340">
        <f t="shared" ca="1" si="116"/>
        <v>0.82015970019686246</v>
      </c>
      <c r="K951" s="170">
        <f t="shared" ca="1" si="112"/>
        <v>0.67266193382700734</v>
      </c>
      <c r="L951" s="341">
        <f t="shared" ca="1" si="113"/>
        <v>0.50172954855181584</v>
      </c>
      <c r="M951" s="341">
        <f t="shared" ca="1" si="117"/>
        <v>-0.50172954855181584</v>
      </c>
      <c r="N951" s="170"/>
      <c r="O951" s="340"/>
      <c r="P951" s="3" t="e">
        <f t="shared" ca="1" si="118"/>
        <v>#N/A</v>
      </c>
      <c r="Q951" s="3">
        <f t="shared" ca="1" si="119"/>
        <v>102379400</v>
      </c>
      <c r="S951" s="99"/>
      <c r="T951" s="350"/>
      <c r="U951" s="350"/>
      <c r="V951" s="349"/>
      <c r="W951" s="313"/>
      <c r="X951" s="302"/>
      <c r="Y951" s="211"/>
      <c r="Z951" s="320"/>
      <c r="AA951" s="246"/>
      <c r="AB951" s="125"/>
      <c r="AC951" s="125"/>
      <c r="AD951" s="125"/>
      <c r="AE951" s="125"/>
      <c r="AF951" s="125"/>
      <c r="AG951" s="125"/>
      <c r="AH951" s="125"/>
      <c r="AJ951" s="125"/>
      <c r="AK951" s="125"/>
      <c r="AM951" s="246"/>
      <c r="AO951" s="246"/>
      <c r="AP951" s="211"/>
      <c r="AQ951" s="211"/>
      <c r="AR951" s="199"/>
      <c r="AT951" s="225"/>
      <c r="AU951" s="225"/>
      <c r="AV951" s="225"/>
      <c r="AW951" s="99"/>
      <c r="AX951" s="199"/>
      <c r="AY951" s="199"/>
      <c r="AZ951" s="37"/>
      <c r="BA951" s="123"/>
      <c r="BB951" s="211"/>
      <c r="BC951" s="211"/>
      <c r="BD951" s="123"/>
      <c r="BE951" s="123"/>
      <c r="BF951" s="37"/>
      <c r="BG951" s="37"/>
    </row>
    <row r="952" spans="1:59" x14ac:dyDescent="0.25">
      <c r="A952">
        <v>920</v>
      </c>
      <c r="B952" s="61">
        <f ca="1">OFFSET(InputPriceData!B$15,CalculationsAndCharts!$A952+$A$11,0,1,1)</f>
        <v>41134</v>
      </c>
      <c r="C952" s="3">
        <f ca="1">OFFSET(InputPriceData!G$15,CalculationsAndCharts!$A952+$A$11,IF($C$7,8,0),1,1)</f>
        <v>79426900</v>
      </c>
      <c r="D952" s="4">
        <f ca="1">OFFSET(InputPriceData!C$15,CalculationsAndCharts!$A952+$A$11,IF($C$7,8,0),1,1)</f>
        <v>130.13999999999999</v>
      </c>
      <c r="E952" s="4">
        <f ca="1">OFFSET(InputPriceData!D$15,CalculationsAndCharts!$A952+$A$11,IF($C$7,8,0),1,1)</f>
        <v>130.36000000000001</v>
      </c>
      <c r="F952" s="4">
        <f ca="1">OFFSET(InputPriceData!E$15,CalculationsAndCharts!$A952+$A$11,IF($C$7,8,0),1,1)</f>
        <v>129.62</v>
      </c>
      <c r="G952" s="4">
        <f ca="1">OFFSET(InputPriceData!F$15,CalculationsAndCharts!$A952+$A$11,IF($C$7,8,0),1,1)</f>
        <v>130.30000000000001</v>
      </c>
      <c r="H952" s="342">
        <f t="shared" ca="1" si="114"/>
        <v>128.53767599713939</v>
      </c>
      <c r="I952" s="342">
        <f t="shared" ca="1" si="115"/>
        <v>127.72397105160006</v>
      </c>
      <c r="J952" s="340">
        <f t="shared" ca="1" si="116"/>
        <v>0.81370494553927719</v>
      </c>
      <c r="K952" s="170">
        <f t="shared" ca="1" si="112"/>
        <v>0.66211573839507809</v>
      </c>
      <c r="L952" s="341">
        <f t="shared" ca="1" si="113"/>
        <v>0.51020801540908156</v>
      </c>
      <c r="M952" s="341">
        <f t="shared" ca="1" si="117"/>
        <v>-0.51020801540908156</v>
      </c>
      <c r="N952" s="170"/>
      <c r="O952" s="340"/>
      <c r="P952" s="3">
        <f t="shared" ca="1" si="118"/>
        <v>79426900</v>
      </c>
      <c r="Q952" s="3" t="e">
        <f t="shared" ca="1" si="119"/>
        <v>#N/A</v>
      </c>
      <c r="S952" s="99"/>
      <c r="T952" s="350"/>
      <c r="U952" s="350"/>
      <c r="V952" s="349"/>
      <c r="W952" s="313"/>
      <c r="X952" s="302"/>
      <c r="Y952" s="211"/>
      <c r="Z952" s="320"/>
      <c r="AA952" s="246"/>
      <c r="AB952" s="125"/>
      <c r="AC952" s="125"/>
      <c r="AD952" s="125"/>
      <c r="AE952" s="125"/>
      <c r="AF952" s="125"/>
      <c r="AG952" s="125"/>
      <c r="AH952" s="125"/>
      <c r="AJ952" s="125"/>
      <c r="AK952" s="125"/>
      <c r="AM952" s="246"/>
      <c r="AO952" s="246"/>
      <c r="AP952" s="211"/>
      <c r="AQ952" s="211"/>
      <c r="AR952" s="199"/>
      <c r="AT952" s="225"/>
      <c r="AU952" s="225"/>
      <c r="AV952" s="225"/>
      <c r="AW952" s="99"/>
      <c r="AX952" s="199"/>
      <c r="AY952" s="199"/>
      <c r="AZ952" s="37"/>
      <c r="BA952" s="123"/>
      <c r="BB952" s="211"/>
      <c r="BC952" s="211"/>
      <c r="BD952" s="123"/>
      <c r="BE952" s="123"/>
      <c r="BF952" s="37"/>
      <c r="BG952" s="37"/>
    </row>
    <row r="953" spans="1:59" x14ac:dyDescent="0.25">
      <c r="A953">
        <v>921</v>
      </c>
      <c r="B953" s="61">
        <f ca="1">OFFSET(InputPriceData!B$15,CalculationsAndCharts!$A953+$A$11,0,1,1)</f>
        <v>41131</v>
      </c>
      <c r="C953" s="3">
        <f ca="1">OFFSET(InputPriceData!G$15,CalculationsAndCharts!$A953+$A$11,IF($C$7,8,0),1,1)</f>
        <v>99792700</v>
      </c>
      <c r="D953" s="4">
        <f ca="1">OFFSET(InputPriceData!C$15,CalculationsAndCharts!$A953+$A$11,IF($C$7,8,0),1,1)</f>
        <v>129.62</v>
      </c>
      <c r="E953" s="4">
        <f ca="1">OFFSET(InputPriceData!D$15,CalculationsAndCharts!$A953+$A$11,IF($C$7,8,0),1,1)</f>
        <v>130.41</v>
      </c>
      <c r="F953" s="4">
        <f ca="1">OFFSET(InputPriceData!E$15,CalculationsAndCharts!$A953+$A$11,IF($C$7,8,0),1,1)</f>
        <v>129.41</v>
      </c>
      <c r="G953" s="4">
        <f ca="1">OFFSET(InputPriceData!F$15,CalculationsAndCharts!$A953+$A$11,IF($C$7,8,0),1,1)</f>
        <v>130.36000000000001</v>
      </c>
      <c r="H953" s="342">
        <f t="shared" ca="1" si="114"/>
        <v>128.28591542530216</v>
      </c>
      <c r="I953" s="342">
        <f t="shared" ca="1" si="115"/>
        <v>127.48978660174552</v>
      </c>
      <c r="J953" s="340">
        <f t="shared" ca="1" si="116"/>
        <v>0.79612882355658199</v>
      </c>
      <c r="K953" s="170">
        <f t="shared" ca="1" si="112"/>
        <v>0.63382110369758726</v>
      </c>
      <c r="L953" s="341">
        <f t="shared" ca="1" si="113"/>
        <v>0.51532129547349348</v>
      </c>
      <c r="M953" s="341">
        <f t="shared" ca="1" si="117"/>
        <v>-0.51532129547349348</v>
      </c>
      <c r="N953" s="170"/>
      <c r="O953" s="340"/>
      <c r="P953" s="3">
        <f t="shared" ca="1" si="118"/>
        <v>99792700</v>
      </c>
      <c r="Q953" s="3" t="e">
        <f t="shared" ca="1" si="119"/>
        <v>#N/A</v>
      </c>
      <c r="S953" s="99"/>
      <c r="T953" s="350"/>
      <c r="U953" s="350"/>
      <c r="V953" s="349"/>
      <c r="W953" s="313"/>
      <c r="X953" s="302"/>
      <c r="Y953" s="211"/>
      <c r="Z953" s="320"/>
      <c r="AA953" s="246"/>
      <c r="AB953" s="125"/>
      <c r="AC953" s="125"/>
      <c r="AD953" s="125"/>
      <c r="AE953" s="125"/>
      <c r="AF953" s="125"/>
      <c r="AG953" s="125"/>
      <c r="AH953" s="125"/>
      <c r="AJ953" s="125"/>
      <c r="AK953" s="125"/>
      <c r="AM953" s="246"/>
      <c r="AO953" s="246"/>
      <c r="AP953" s="211"/>
      <c r="AQ953" s="211"/>
      <c r="AR953" s="199"/>
      <c r="AT953" s="225"/>
      <c r="AU953" s="225"/>
      <c r="AV953" s="225"/>
      <c r="AW953" s="99"/>
      <c r="AX953" s="199"/>
      <c r="AY953" s="199"/>
      <c r="AZ953" s="37"/>
      <c r="BA953" s="123"/>
      <c r="BB953" s="211"/>
      <c r="BC953" s="211"/>
      <c r="BD953" s="123"/>
      <c r="BE953" s="123"/>
      <c r="BF953" s="37"/>
      <c r="BG953" s="37"/>
    </row>
    <row r="954" spans="1:59" x14ac:dyDescent="0.25">
      <c r="A954">
        <v>922</v>
      </c>
      <c r="B954" s="61">
        <f ca="1">OFFSET(InputPriceData!B$15,CalculationsAndCharts!$A954+$A$11,0,1,1)</f>
        <v>41130</v>
      </c>
      <c r="C954" s="3">
        <f ca="1">OFFSET(InputPriceData!G$15,CalculationsAndCharts!$A954+$A$11,IF($C$7,8,0),1,1)</f>
        <v>90291700</v>
      </c>
      <c r="D954" s="4">
        <f ca="1">OFFSET(InputPriceData!C$15,CalculationsAndCharts!$A954+$A$11,IF($C$7,8,0),1,1)</f>
        <v>129.85</v>
      </c>
      <c r="E954" s="4">
        <f ca="1">OFFSET(InputPriceData!D$15,CalculationsAndCharts!$A954+$A$11,IF($C$7,8,0),1,1)</f>
        <v>130.41</v>
      </c>
      <c r="F954" s="4">
        <f ca="1">OFFSET(InputPriceData!E$15,CalculationsAndCharts!$A954+$A$11,IF($C$7,8,0),1,1)</f>
        <v>129.72</v>
      </c>
      <c r="G954" s="4">
        <f ca="1">OFFSET(InputPriceData!F$15,CalculationsAndCharts!$A954+$A$11,IF($C$7,8,0),1,1)</f>
        <v>130.15</v>
      </c>
      <c r="H954" s="342">
        <f t="shared" ca="1" si="114"/>
        <v>127.98961762891675</v>
      </c>
      <c r="I954" s="342">
        <f t="shared" ca="1" si="115"/>
        <v>127.22885811099512</v>
      </c>
      <c r="J954" s="340">
        <f t="shared" ca="1" si="116"/>
        <v>0.76075951792157837</v>
      </c>
      <c r="K954" s="170">
        <f t="shared" ca="1" si="112"/>
        <v>0.57875504410827228</v>
      </c>
      <c r="L954" s="341">
        <f t="shared" ca="1" si="113"/>
        <v>0.51676359842796837</v>
      </c>
      <c r="M954" s="341">
        <f t="shared" ca="1" si="117"/>
        <v>-0.51676359842796837</v>
      </c>
      <c r="N954" s="170"/>
      <c r="O954" s="340"/>
      <c r="P954" s="3">
        <f t="shared" ca="1" si="118"/>
        <v>90291700</v>
      </c>
      <c r="Q954" s="3" t="e">
        <f t="shared" ca="1" si="119"/>
        <v>#N/A</v>
      </c>
      <c r="S954" s="99"/>
      <c r="T954" s="350"/>
      <c r="U954" s="350"/>
      <c r="V954" s="349"/>
      <c r="W954" s="313"/>
      <c r="X954" s="302"/>
      <c r="Y954" s="211"/>
      <c r="Z954" s="320"/>
      <c r="AA954" s="246"/>
      <c r="AB954" s="125"/>
      <c r="AC954" s="125"/>
      <c r="AD954" s="125"/>
      <c r="AE954" s="125"/>
      <c r="AF954" s="125"/>
      <c r="AG954" s="125"/>
      <c r="AH954" s="125"/>
      <c r="AJ954" s="125"/>
      <c r="AK954" s="125"/>
      <c r="AM954" s="246"/>
      <c r="AO954" s="246"/>
      <c r="AP954" s="211"/>
      <c r="AQ954" s="211"/>
      <c r="AR954" s="199"/>
      <c r="AT954" s="225"/>
      <c r="AU954" s="225"/>
      <c r="AV954" s="225"/>
      <c r="AW954" s="99"/>
      <c r="AX954" s="199"/>
      <c r="AY954" s="199"/>
      <c r="AZ954" s="37"/>
      <c r="BA954" s="123"/>
      <c r="BB954" s="211"/>
      <c r="BC954" s="211"/>
      <c r="BD954" s="123"/>
      <c r="BE954" s="123"/>
      <c r="BF954" s="37"/>
      <c r="BG954" s="37"/>
    </row>
    <row r="955" spans="1:59" x14ac:dyDescent="0.25">
      <c r="A955">
        <v>923</v>
      </c>
      <c r="B955" s="61">
        <f ca="1">OFFSET(InputPriceData!B$15,CalculationsAndCharts!$A955+$A$11,0,1,1)</f>
        <v>41129</v>
      </c>
      <c r="C955" s="3">
        <f ca="1">OFFSET(InputPriceData!G$15,CalculationsAndCharts!$A955+$A$11,IF($C$7,8,0),1,1)</f>
        <v>89754700</v>
      </c>
      <c r="D955" s="4">
        <f ca="1">OFFSET(InputPriceData!C$15,CalculationsAndCharts!$A955+$A$11,IF($C$7,8,0),1,1)</f>
        <v>129.44999999999999</v>
      </c>
      <c r="E955" s="4">
        <f ca="1">OFFSET(InputPriceData!D$15,CalculationsAndCharts!$A955+$A$11,IF($C$7,8,0),1,1)</f>
        <v>130.19</v>
      </c>
      <c r="F955" s="4">
        <f ca="1">OFFSET(InputPriceData!E$15,CalculationsAndCharts!$A955+$A$11,IF($C$7,8,0),1,1)</f>
        <v>129.41</v>
      </c>
      <c r="G955" s="4">
        <f ca="1">OFFSET(InputPriceData!F$15,CalculationsAndCharts!$A955+$A$11,IF($C$7,8,0),1,1)</f>
        <v>130.04</v>
      </c>
      <c r="H955" s="342">
        <f t="shared" ca="1" si="114"/>
        <v>127.68099157590486</v>
      </c>
      <c r="I955" s="342">
        <f t="shared" ca="1" si="115"/>
        <v>126.96329975744922</v>
      </c>
      <c r="J955" s="340">
        <f t="shared" ca="1" si="116"/>
        <v>0.71769181845557917</v>
      </c>
      <c r="K955" s="170">
        <f t="shared" ca="1" si="112"/>
        <v>0.51508154627807601</v>
      </c>
      <c r="L955" s="341">
        <f t="shared" ca="1" si="113"/>
        <v>0.51920224340888443</v>
      </c>
      <c r="M955" s="341">
        <f t="shared" ca="1" si="117"/>
        <v>-0.51920224340888443</v>
      </c>
      <c r="N955" s="170"/>
      <c r="O955" s="340"/>
      <c r="P955" s="3">
        <f t="shared" ca="1" si="118"/>
        <v>89754700</v>
      </c>
      <c r="Q955" s="3" t="e">
        <f t="shared" ca="1" si="119"/>
        <v>#N/A</v>
      </c>
      <c r="S955" s="99"/>
      <c r="T955" s="350"/>
      <c r="U955" s="350"/>
      <c r="V955" s="349"/>
      <c r="W955" s="313"/>
      <c r="X955" s="302"/>
      <c r="Y955" s="211"/>
      <c r="Z955" s="320"/>
      <c r="AA955" s="246"/>
      <c r="AB955" s="125"/>
      <c r="AC955" s="125"/>
      <c r="AD955" s="125"/>
      <c r="AE955" s="125"/>
      <c r="AF955" s="125"/>
      <c r="AG955" s="125"/>
      <c r="AH955" s="125"/>
      <c r="AJ955" s="125"/>
      <c r="AK955" s="125"/>
      <c r="AM955" s="246"/>
      <c r="AO955" s="246"/>
      <c r="AP955" s="211"/>
      <c r="AQ955" s="211"/>
      <c r="AR955" s="199"/>
      <c r="AT955" s="225"/>
      <c r="AU955" s="225"/>
      <c r="AV955" s="225"/>
      <c r="AW955" s="99"/>
      <c r="AX955" s="199"/>
      <c r="AY955" s="199"/>
      <c r="AZ955" s="37"/>
      <c r="BA955" s="123"/>
      <c r="BB955" s="211"/>
      <c r="BC955" s="211"/>
      <c r="BD955" s="123"/>
      <c r="BE955" s="123"/>
      <c r="BF955" s="37"/>
      <c r="BG955" s="37"/>
    </row>
    <row r="956" spans="1:59" x14ac:dyDescent="0.25">
      <c r="A956">
        <v>924</v>
      </c>
      <c r="B956" s="61">
        <f ca="1">OFFSET(InputPriceData!B$15,CalculationsAndCharts!$A956+$A$11,0,1,1)</f>
        <v>41128</v>
      </c>
      <c r="C956" s="3">
        <f ca="1">OFFSET(InputPriceData!G$15,CalculationsAndCharts!$A956+$A$11,IF($C$7,8,0),1,1)</f>
        <v>109545100</v>
      </c>
      <c r="D956" s="4">
        <f ca="1">OFFSET(InputPriceData!C$15,CalculationsAndCharts!$A956+$A$11,IF($C$7,8,0),1,1)</f>
        <v>129.75</v>
      </c>
      <c r="E956" s="4">
        <f ca="1">OFFSET(InputPriceData!D$15,CalculationsAndCharts!$A956+$A$11,IF($C$7,8,0),1,1)</f>
        <v>130.44</v>
      </c>
      <c r="F956" s="4">
        <f ca="1">OFFSET(InputPriceData!E$15,CalculationsAndCharts!$A956+$A$11,IF($C$7,8,0),1,1)</f>
        <v>129.61000000000001</v>
      </c>
      <c r="G956" s="4">
        <f ca="1">OFFSET(InputPriceData!F$15,CalculationsAndCharts!$A956+$A$11,IF($C$7,8,0),1,1)</f>
        <v>129.88</v>
      </c>
      <c r="H956" s="342">
        <f t="shared" ca="1" si="114"/>
        <v>127.3439903724627</v>
      </c>
      <c r="I956" s="342">
        <f t="shared" ca="1" si="115"/>
        <v>126.68359973539917</v>
      </c>
      <c r="J956" s="340">
        <f t="shared" ca="1" si="116"/>
        <v>0.66039063706348189</v>
      </c>
      <c r="K956" s="170">
        <f t="shared" ca="1" si="112"/>
        <v>0.43611579352111146</v>
      </c>
      <c r="L956" s="341">
        <f t="shared" ca="1" si="113"/>
        <v>0.52287330237702845</v>
      </c>
      <c r="M956" s="341">
        <f t="shared" ca="1" si="117"/>
        <v>-0.52287330237702845</v>
      </c>
      <c r="N956" s="170"/>
      <c r="O956" s="340"/>
      <c r="P956" s="3">
        <f t="shared" ca="1" si="118"/>
        <v>109545100</v>
      </c>
      <c r="Q956" s="3" t="e">
        <f t="shared" ca="1" si="119"/>
        <v>#N/A</v>
      </c>
      <c r="S956" s="99"/>
      <c r="T956" s="350"/>
      <c r="U956" s="350"/>
      <c r="V956" s="349"/>
      <c r="W956" s="313"/>
      <c r="X956" s="302"/>
      <c r="Y956" s="211"/>
      <c r="Z956" s="320"/>
      <c r="AA956" s="246"/>
      <c r="AB956" s="125"/>
      <c r="AC956" s="125"/>
      <c r="AD956" s="125"/>
      <c r="AE956" s="125"/>
      <c r="AF956" s="125"/>
      <c r="AG956" s="125"/>
      <c r="AH956" s="125"/>
      <c r="AJ956" s="125"/>
      <c r="AK956" s="125"/>
      <c r="AM956" s="246"/>
      <c r="AO956" s="246"/>
      <c r="AP956" s="211"/>
      <c r="AQ956" s="211"/>
      <c r="AR956" s="199"/>
      <c r="AT956" s="225"/>
      <c r="AU956" s="225"/>
      <c r="AV956" s="225"/>
      <c r="AW956" s="99"/>
      <c r="AX956" s="199"/>
      <c r="AY956" s="199"/>
      <c r="AZ956" s="37"/>
      <c r="BA956" s="123"/>
      <c r="BB956" s="211"/>
      <c r="BC956" s="211"/>
      <c r="BD956" s="123"/>
      <c r="BE956" s="123"/>
      <c r="BF956" s="37"/>
      <c r="BG956" s="37"/>
    </row>
    <row r="957" spans="1:59" x14ac:dyDescent="0.25">
      <c r="A957">
        <v>925</v>
      </c>
      <c r="B957" s="61">
        <f ca="1">OFFSET(InputPriceData!B$15,CalculationsAndCharts!$A957+$A$11,0,1,1)</f>
        <v>41127</v>
      </c>
      <c r="C957" s="3">
        <f ca="1">OFFSET(InputPriceData!G$15,CalculationsAndCharts!$A957+$A$11,IF($C$7,8,0),1,1)</f>
        <v>86326200</v>
      </c>
      <c r="D957" s="4">
        <f ca="1">OFFSET(InputPriceData!C$15,CalculationsAndCharts!$A957+$A$11,IF($C$7,8,0),1,1)</f>
        <v>129.33000000000001</v>
      </c>
      <c r="E957" s="4">
        <f ca="1">OFFSET(InputPriceData!D$15,CalculationsAndCharts!$A957+$A$11,IF($C$7,8,0),1,1)</f>
        <v>129.74</v>
      </c>
      <c r="F957" s="4">
        <f ca="1">OFFSET(InputPriceData!E$15,CalculationsAndCharts!$A957+$A$11,IF($C$7,8,0),1,1)</f>
        <v>129.18</v>
      </c>
      <c r="G957" s="4">
        <f ca="1">OFFSET(InputPriceData!F$15,CalculationsAndCharts!$A957+$A$11,IF($C$7,8,0),1,1)</f>
        <v>129.22999999999999</v>
      </c>
      <c r="H957" s="342">
        <f t="shared" ca="1" si="114"/>
        <v>126.98170328281451</v>
      </c>
      <c r="I957" s="342">
        <f t="shared" ca="1" si="115"/>
        <v>126.39301789316274</v>
      </c>
      <c r="J957" s="340">
        <f t="shared" ca="1" si="116"/>
        <v>0.58868538965173101</v>
      </c>
      <c r="K957" s="170">
        <f t="shared" ca="1" si="112"/>
        <v>0.34655048798941035</v>
      </c>
      <c r="L957" s="341">
        <f t="shared" ca="1" si="113"/>
        <v>0.53078276719498552</v>
      </c>
      <c r="M957" s="341">
        <f t="shared" ca="1" si="117"/>
        <v>-0.53078276719498552</v>
      </c>
      <c r="N957" s="170"/>
      <c r="O957" s="340"/>
      <c r="P957" s="3" t="e">
        <f t="shared" ca="1" si="118"/>
        <v>#N/A</v>
      </c>
      <c r="Q957" s="3">
        <f t="shared" ca="1" si="119"/>
        <v>86326200</v>
      </c>
      <c r="S957" s="99"/>
      <c r="T957" s="350"/>
      <c r="U957" s="350"/>
      <c r="V957" s="349"/>
      <c r="W957" s="313"/>
      <c r="X957" s="302"/>
      <c r="Y957" s="211"/>
      <c r="Z957" s="320"/>
      <c r="AA957" s="246"/>
      <c r="AB957" s="125"/>
      <c r="AC957" s="125"/>
      <c r="AD957" s="125"/>
      <c r="AE957" s="125"/>
      <c r="AF957" s="125"/>
      <c r="AG957" s="125"/>
      <c r="AH957" s="125"/>
      <c r="AJ957" s="125"/>
      <c r="AK957" s="125"/>
      <c r="AM957" s="246"/>
      <c r="AO957" s="246"/>
      <c r="AP957" s="211"/>
      <c r="AQ957" s="211"/>
      <c r="AR957" s="199"/>
      <c r="AT957" s="225"/>
      <c r="AU957" s="225"/>
      <c r="AV957" s="225"/>
      <c r="AW957" s="99"/>
      <c r="AX957" s="199"/>
      <c r="AY957" s="199"/>
      <c r="AZ957" s="37"/>
      <c r="BA957" s="123"/>
      <c r="BB957" s="211"/>
      <c r="BC957" s="211"/>
      <c r="BD957" s="123"/>
      <c r="BE957" s="123"/>
      <c r="BF957" s="37"/>
      <c r="BG957" s="37"/>
    </row>
    <row r="958" spans="1:59" x14ac:dyDescent="0.25">
      <c r="A958">
        <v>926</v>
      </c>
      <c r="B958" s="61">
        <f ca="1">OFFSET(InputPriceData!B$15,CalculationsAndCharts!$A958+$A$11,0,1,1)</f>
        <v>41124</v>
      </c>
      <c r="C958" s="3">
        <f ca="1">OFFSET(InputPriceData!G$15,CalculationsAndCharts!$A958+$A$11,IF($C$7,8,0),1,1)</f>
        <v>157825000</v>
      </c>
      <c r="D958" s="4">
        <f ca="1">OFFSET(InputPriceData!C$15,CalculationsAndCharts!$A958+$A$11,IF($C$7,8,0),1,1)</f>
        <v>128.25</v>
      </c>
      <c r="E958" s="4">
        <f ca="1">OFFSET(InputPriceData!D$15,CalculationsAndCharts!$A958+$A$11,IF($C$7,8,0),1,1)</f>
        <v>129.25</v>
      </c>
      <c r="F958" s="4">
        <f ca="1">OFFSET(InputPriceData!E$15,CalculationsAndCharts!$A958+$A$11,IF($C$7,8,0),1,1)</f>
        <v>126.51</v>
      </c>
      <c r="G958" s="4">
        <f ca="1">OFFSET(InputPriceData!F$15,CalculationsAndCharts!$A958+$A$11,IF($C$7,8,0),1,1)</f>
        <v>128.97999999999999</v>
      </c>
      <c r="H958" s="342">
        <f t="shared" ca="1" si="114"/>
        <v>126.66051803750229</v>
      </c>
      <c r="I958" s="342">
        <f t="shared" ca="1" si="115"/>
        <v>126.13511042890481</v>
      </c>
      <c r="J958" s="340">
        <f t="shared" ca="1" si="116"/>
        <v>0.52540760859744795</v>
      </c>
      <c r="K958" s="170">
        <f t="shared" ca="1" si="112"/>
        <v>0.27605315517208906</v>
      </c>
      <c r="L958" s="341">
        <f t="shared" ca="1" si="113"/>
        <v>0.54074063390997451</v>
      </c>
      <c r="M958" s="341">
        <f t="shared" ca="1" si="117"/>
        <v>-0.54074063390997451</v>
      </c>
      <c r="N958" s="170"/>
      <c r="O958" s="340"/>
      <c r="P958" s="3">
        <f t="shared" ca="1" si="118"/>
        <v>157825000</v>
      </c>
      <c r="Q958" s="3" t="e">
        <f t="shared" ca="1" si="119"/>
        <v>#N/A</v>
      </c>
      <c r="S958" s="99"/>
      <c r="T958" s="350"/>
      <c r="U958" s="350"/>
      <c r="V958" s="349"/>
      <c r="W958" s="313"/>
      <c r="X958" s="302"/>
      <c r="Y958" s="211"/>
      <c r="Z958" s="320"/>
      <c r="AA958" s="246"/>
      <c r="AB958" s="125"/>
      <c r="AC958" s="125"/>
      <c r="AD958" s="125"/>
      <c r="AE958" s="125"/>
      <c r="AF958" s="125"/>
      <c r="AG958" s="125"/>
      <c r="AH958" s="125"/>
      <c r="AJ958" s="125"/>
      <c r="AK958" s="125"/>
      <c r="AM958" s="246"/>
      <c r="AO958" s="246"/>
      <c r="AP958" s="211"/>
      <c r="AQ958" s="211"/>
      <c r="AR958" s="199"/>
      <c r="AT958" s="225"/>
      <c r="AU958" s="225"/>
      <c r="AV958" s="225"/>
      <c r="AW958" s="99"/>
      <c r="AX958" s="199"/>
      <c r="AY958" s="199"/>
      <c r="AZ958" s="37"/>
      <c r="BA958" s="123"/>
      <c r="BB958" s="211"/>
      <c r="BC958" s="211"/>
      <c r="BD958" s="123"/>
      <c r="BE958" s="123"/>
      <c r="BF958" s="37"/>
      <c r="BG958" s="37"/>
    </row>
    <row r="959" spans="1:59" x14ac:dyDescent="0.25">
      <c r="A959">
        <v>927</v>
      </c>
      <c r="B959" s="61">
        <f ca="1">OFFSET(InputPriceData!B$15,CalculationsAndCharts!$A959+$A$11,0,1,1)</f>
        <v>41123</v>
      </c>
      <c r="C959" s="3">
        <f ca="1">OFFSET(InputPriceData!G$15,CalculationsAndCharts!$A959+$A$11,IF($C$7,8,0),1,1)</f>
        <v>199556600</v>
      </c>
      <c r="D959" s="4">
        <f ca="1">OFFSET(InputPriceData!C$15,CalculationsAndCharts!$A959+$A$11,IF($C$7,8,0),1,1)</f>
        <v>126.39</v>
      </c>
      <c r="E959" s="4">
        <f ca="1">OFFSET(InputPriceData!D$15,CalculationsAndCharts!$A959+$A$11,IF($C$7,8,0),1,1)</f>
        <v>127.34</v>
      </c>
      <c r="F959" s="4">
        <f ca="1">OFFSET(InputPriceData!E$15,CalculationsAndCharts!$A959+$A$11,IF($C$7,8,0),1,1)</f>
        <v>125.49</v>
      </c>
      <c r="G959" s="4">
        <f ca="1">OFFSET(InputPriceData!F$15,CalculationsAndCharts!$A959+$A$11,IF($C$7,8,0),1,1)</f>
        <v>126.48</v>
      </c>
      <c r="H959" s="342">
        <f t="shared" ca="1" si="114"/>
        <v>126.32916347143119</v>
      </c>
      <c r="I959" s="342">
        <f t="shared" ca="1" si="115"/>
        <v>125.87648410425979</v>
      </c>
      <c r="J959" s="340">
        <f t="shared" ca="1" si="116"/>
        <v>0.45267936717136215</v>
      </c>
      <c r="K959" s="170">
        <f t="shared" ca="1" si="112"/>
        <v>0.20491860946266491</v>
      </c>
      <c r="L959" s="341">
        <f t="shared" ca="1" si="113"/>
        <v>0.55272250355146668</v>
      </c>
      <c r="M959" s="341">
        <f t="shared" ca="1" si="117"/>
        <v>-0.55272250355146668</v>
      </c>
      <c r="N959" s="170"/>
      <c r="O959" s="340"/>
      <c r="P959" s="3">
        <f t="shared" ca="1" si="118"/>
        <v>199556600</v>
      </c>
      <c r="Q959" s="3" t="e">
        <f t="shared" ca="1" si="119"/>
        <v>#N/A</v>
      </c>
      <c r="S959" s="99"/>
      <c r="T959" s="350"/>
      <c r="U959" s="350"/>
      <c r="V959" s="349"/>
      <c r="W959" s="313"/>
      <c r="X959" s="302"/>
      <c r="Y959" s="211"/>
      <c r="Z959" s="320"/>
      <c r="AA959" s="246"/>
      <c r="AB959" s="125"/>
      <c r="AC959" s="125"/>
      <c r="AD959" s="125"/>
      <c r="AE959" s="125"/>
      <c r="AF959" s="125"/>
      <c r="AG959" s="125"/>
      <c r="AH959" s="125"/>
      <c r="AJ959" s="125"/>
      <c r="AK959" s="125"/>
      <c r="AM959" s="246"/>
      <c r="AO959" s="246"/>
      <c r="AP959" s="211"/>
      <c r="AQ959" s="211"/>
      <c r="AR959" s="199"/>
      <c r="AT959" s="225"/>
      <c r="AU959" s="225"/>
      <c r="AV959" s="225"/>
      <c r="AW959" s="99"/>
      <c r="AX959" s="199"/>
      <c r="AY959" s="199"/>
      <c r="AZ959" s="37"/>
      <c r="BA959" s="123"/>
      <c r="BB959" s="211"/>
      <c r="BC959" s="211"/>
      <c r="BD959" s="123"/>
      <c r="BE959" s="123"/>
      <c r="BF959" s="37"/>
      <c r="BG959" s="37"/>
    </row>
    <row r="960" spans="1:59" x14ac:dyDescent="0.25">
      <c r="A960">
        <v>928</v>
      </c>
      <c r="B960" s="61">
        <f ca="1">OFFSET(InputPriceData!B$15,CalculationsAndCharts!$A960+$A$11,0,1,1)</f>
        <v>41122</v>
      </c>
      <c r="C960" s="3">
        <f ca="1">OFFSET(InputPriceData!G$15,CalculationsAndCharts!$A960+$A$11,IF($C$7,8,0),1,1)</f>
        <v>138293800</v>
      </c>
      <c r="D960" s="4">
        <f ca="1">OFFSET(InputPriceData!C$15,CalculationsAndCharts!$A960+$A$11,IF($C$7,8,0),1,1)</f>
        <v>128.38</v>
      </c>
      <c r="E960" s="4">
        <f ca="1">OFFSET(InputPriceData!D$15,CalculationsAndCharts!$A960+$A$11,IF($C$7,8,0),1,1)</f>
        <v>128.41</v>
      </c>
      <c r="F960" s="4">
        <f ca="1">OFFSET(InputPriceData!E$15,CalculationsAndCharts!$A960+$A$11,IF($C$7,8,0),1,1)</f>
        <v>127.18</v>
      </c>
      <c r="G960" s="4">
        <f ca="1">OFFSET(InputPriceData!F$15,CalculationsAndCharts!$A960+$A$11,IF($C$7,8,0),1,1)</f>
        <v>127.35</v>
      </c>
      <c r="H960" s="342">
        <f t="shared" ca="1" si="114"/>
        <v>126.30761539592136</v>
      </c>
      <c r="I960" s="342">
        <f t="shared" ca="1" si="115"/>
        <v>125.82161902282886</v>
      </c>
      <c r="J960" s="340">
        <f t="shared" ca="1" si="116"/>
        <v>0.48599637309245758</v>
      </c>
      <c r="K960" s="170">
        <f t="shared" ca="1" si="112"/>
        <v>0.23619247465902324</v>
      </c>
      <c r="L960" s="341">
        <f t="shared" ca="1" si="113"/>
        <v>0.56599899635891016</v>
      </c>
      <c r="M960" s="341">
        <f t="shared" ca="1" si="117"/>
        <v>-0.56599899635891016</v>
      </c>
      <c r="N960" s="170"/>
      <c r="O960" s="340"/>
      <c r="P960" s="3" t="e">
        <f t="shared" ca="1" si="118"/>
        <v>#N/A</v>
      </c>
      <c r="Q960" s="3">
        <f t="shared" ca="1" si="119"/>
        <v>138293800</v>
      </c>
      <c r="S960" s="99"/>
      <c r="T960" s="350"/>
      <c r="U960" s="350"/>
      <c r="V960" s="349"/>
      <c r="W960" s="313"/>
      <c r="X960" s="302"/>
      <c r="Y960" s="211"/>
      <c r="Z960" s="320"/>
      <c r="AA960" s="246"/>
      <c r="AB960" s="125"/>
      <c r="AC960" s="125"/>
      <c r="AD960" s="125"/>
      <c r="AE960" s="125"/>
      <c r="AF960" s="125"/>
      <c r="AG960" s="125"/>
      <c r="AH960" s="125"/>
      <c r="AJ960" s="125"/>
      <c r="AK960" s="125"/>
      <c r="AM960" s="246"/>
      <c r="AO960" s="246"/>
      <c r="AP960" s="211"/>
      <c r="AQ960" s="211"/>
      <c r="AR960" s="199"/>
      <c r="AT960" s="225"/>
      <c r="AU960" s="225"/>
      <c r="AV960" s="225"/>
      <c r="AW960" s="99"/>
      <c r="AX960" s="199"/>
      <c r="AY960" s="199"/>
      <c r="AZ960" s="37"/>
      <c r="BA960" s="123"/>
      <c r="BB960" s="211"/>
      <c r="BC960" s="211"/>
      <c r="BD960" s="123"/>
      <c r="BE960" s="123"/>
      <c r="BF960" s="37"/>
      <c r="BG960" s="37"/>
    </row>
    <row r="961" spans="1:59" x14ac:dyDescent="0.25">
      <c r="A961">
        <v>929</v>
      </c>
      <c r="B961" s="61">
        <f ca="1">OFFSET(InputPriceData!B$15,CalculationsAndCharts!$A961+$A$11,0,1,1)</f>
        <v>41121</v>
      </c>
      <c r="C961" s="3">
        <f ca="1">OFFSET(InputPriceData!G$15,CalculationsAndCharts!$A961+$A$11,IF($C$7,8,0),1,1)</f>
        <v>120575900</v>
      </c>
      <c r="D961" s="4">
        <f ca="1">OFFSET(InputPriceData!C$15,CalculationsAndCharts!$A961+$A$11,IF($C$7,8,0),1,1)</f>
        <v>128.19</v>
      </c>
      <c r="E961" s="4">
        <f ca="1">OFFSET(InputPriceData!D$15,CalculationsAndCharts!$A961+$A$11,IF($C$7,8,0),1,1)</f>
        <v>128.54</v>
      </c>
      <c r="F961" s="4">
        <f ca="1">OFFSET(InputPriceData!E$15,CalculationsAndCharts!$A961+$A$11,IF($C$7,8,0),1,1)</f>
        <v>127.47</v>
      </c>
      <c r="G961" s="4">
        <f ca="1">OFFSET(InputPriceData!F$15,CalculationsAndCharts!$A961+$A$11,IF($C$7,8,0),1,1)</f>
        <v>127.47</v>
      </c>
      <c r="H961" s="342">
        <f t="shared" ca="1" si="114"/>
        <v>126.1587033096244</v>
      </c>
      <c r="I961" s="342">
        <f t="shared" ca="1" si="115"/>
        <v>125.68267529763149</v>
      </c>
      <c r="J961" s="340">
        <f t="shared" ca="1" si="116"/>
        <v>0.47602801199288236</v>
      </c>
      <c r="K961" s="170">
        <f t="shared" ca="1" si="112"/>
        <v>0.22660266820189576</v>
      </c>
      <c r="L961" s="341">
        <f t="shared" ca="1" si="113"/>
        <v>0.57823868736661121</v>
      </c>
      <c r="M961" s="341">
        <f t="shared" ca="1" si="117"/>
        <v>-0.57823868736661121</v>
      </c>
      <c r="N961" s="170"/>
      <c r="O961" s="340"/>
      <c r="P961" s="3" t="e">
        <f t="shared" ca="1" si="118"/>
        <v>#N/A</v>
      </c>
      <c r="Q961" s="3">
        <f t="shared" ca="1" si="119"/>
        <v>120575900</v>
      </c>
      <c r="S961" s="99"/>
      <c r="T961" s="350"/>
      <c r="U961" s="350"/>
      <c r="V961" s="349"/>
      <c r="W961" s="313"/>
      <c r="X961" s="302"/>
      <c r="Y961" s="211"/>
      <c r="Z961" s="320"/>
      <c r="AA961" s="246"/>
      <c r="AB961" s="125"/>
      <c r="AC961" s="125"/>
      <c r="AD961" s="125"/>
      <c r="AE961" s="125"/>
      <c r="AF961" s="125"/>
      <c r="AG961" s="125"/>
      <c r="AH961" s="125"/>
      <c r="AJ961" s="125"/>
      <c r="AK961" s="125"/>
      <c r="AM961" s="246"/>
      <c r="AO961" s="246"/>
      <c r="AP961" s="211"/>
      <c r="AQ961" s="211"/>
      <c r="AR961" s="199"/>
      <c r="AT961" s="225"/>
      <c r="AU961" s="225"/>
      <c r="AV961" s="225"/>
      <c r="AW961" s="99"/>
      <c r="AX961" s="199"/>
      <c r="AY961" s="199"/>
      <c r="AZ961" s="37"/>
      <c r="BA961" s="123"/>
      <c r="BB961" s="211"/>
      <c r="BC961" s="211"/>
      <c r="BD961" s="123"/>
      <c r="BE961" s="123"/>
      <c r="BF961" s="37"/>
      <c r="BG961" s="37"/>
    </row>
    <row r="962" spans="1:59" x14ac:dyDescent="0.25">
      <c r="A962">
        <v>930</v>
      </c>
      <c r="B962" s="61">
        <f ca="1">OFFSET(InputPriceData!B$15,CalculationsAndCharts!$A962+$A$11,0,1,1)</f>
        <v>41120</v>
      </c>
      <c r="C962" s="3">
        <f ca="1">OFFSET(InputPriceData!G$15,CalculationsAndCharts!$A962+$A$11,IF($C$7,8,0),1,1)</f>
        <v>106782000</v>
      </c>
      <c r="D962" s="4">
        <f ca="1">OFFSET(InputPriceData!C$15,CalculationsAndCharts!$A962+$A$11,IF($C$7,8,0),1,1)</f>
        <v>128.22</v>
      </c>
      <c r="E962" s="4">
        <f ca="1">OFFSET(InputPriceData!D$15,CalculationsAndCharts!$A962+$A$11,IF($C$7,8,0),1,1)</f>
        <v>128.97</v>
      </c>
      <c r="F962" s="4">
        <f ca="1">OFFSET(InputPriceData!E$15,CalculationsAndCharts!$A962+$A$11,IF($C$7,8,0),1,1)</f>
        <v>127.98</v>
      </c>
      <c r="G962" s="4">
        <f ca="1">OFFSET(InputPriceData!F$15,CalculationsAndCharts!$A962+$A$11,IF($C$7,8,0),1,1)</f>
        <v>128.36000000000001</v>
      </c>
      <c r="H962" s="342">
        <f t="shared" ca="1" si="114"/>
        <v>125.97137521099931</v>
      </c>
      <c r="I962" s="342">
        <f t="shared" ca="1" si="115"/>
        <v>125.52019123377981</v>
      </c>
      <c r="J962" s="340">
        <f t="shared" ca="1" si="116"/>
        <v>0.45118397721947845</v>
      </c>
      <c r="K962" s="170">
        <f t="shared" ca="1" si="112"/>
        <v>0.20356698129958684</v>
      </c>
      <c r="L962" s="341">
        <f t="shared" ca="1" si="113"/>
        <v>0.5893986760056017</v>
      </c>
      <c r="M962" s="341">
        <f t="shared" ca="1" si="117"/>
        <v>-0.5893986760056017</v>
      </c>
      <c r="N962" s="170"/>
      <c r="O962" s="340"/>
      <c r="P962" s="3">
        <f t="shared" ca="1" si="118"/>
        <v>106782000</v>
      </c>
      <c r="Q962" s="3" t="e">
        <f t="shared" ca="1" si="119"/>
        <v>#N/A</v>
      </c>
      <c r="S962" s="99"/>
      <c r="T962" s="350"/>
      <c r="U962" s="350"/>
      <c r="V962" s="349"/>
      <c r="W962" s="313"/>
      <c r="X962" s="302"/>
      <c r="Y962" s="211"/>
      <c r="Z962" s="320"/>
      <c r="AA962" s="246"/>
      <c r="AB962" s="125"/>
      <c r="AC962" s="125"/>
      <c r="AD962" s="125"/>
      <c r="AE962" s="125"/>
      <c r="AF962" s="125"/>
      <c r="AG962" s="125"/>
      <c r="AH962" s="125"/>
      <c r="AJ962" s="125"/>
      <c r="AK962" s="125"/>
      <c r="AM962" s="246"/>
      <c r="AO962" s="246"/>
      <c r="AP962" s="211"/>
      <c r="AQ962" s="211"/>
      <c r="AR962" s="199"/>
      <c r="AT962" s="225"/>
      <c r="AU962" s="225"/>
      <c r="AV962" s="225"/>
      <c r="AW962" s="99"/>
      <c r="AX962" s="199"/>
      <c r="AY962" s="199"/>
      <c r="AZ962" s="37"/>
      <c r="BA962" s="123"/>
      <c r="BB962" s="211"/>
      <c r="BC962" s="211"/>
      <c r="BD962" s="123"/>
      <c r="BE962" s="123"/>
      <c r="BF962" s="37"/>
      <c r="BG962" s="37"/>
    </row>
    <row r="963" spans="1:59" x14ac:dyDescent="0.25">
      <c r="A963">
        <v>931</v>
      </c>
      <c r="B963" s="61">
        <f ca="1">OFFSET(InputPriceData!B$15,CalculationsAndCharts!$A963+$A$11,0,1,1)</f>
        <v>41117</v>
      </c>
      <c r="C963" s="3">
        <f ca="1">OFFSET(InputPriceData!G$15,CalculationsAndCharts!$A963+$A$11,IF($C$7,8,0),1,1)</f>
        <v>236768900</v>
      </c>
      <c r="D963" s="4">
        <f ca="1">OFFSET(InputPriceData!C$15,CalculationsAndCharts!$A963+$A$11,IF($C$7,8,0),1,1)</f>
        <v>126.71</v>
      </c>
      <c r="E963" s="4">
        <f ca="1">OFFSET(InputPriceData!D$15,CalculationsAndCharts!$A963+$A$11,IF($C$7,8,0),1,1)</f>
        <v>128.72</v>
      </c>
      <c r="F963" s="4">
        <f ca="1">OFFSET(InputPriceData!E$15,CalculationsAndCharts!$A963+$A$11,IF($C$7,8,0),1,1)</f>
        <v>126.01</v>
      </c>
      <c r="G963" s="4">
        <f ca="1">OFFSET(InputPriceData!F$15,CalculationsAndCharts!$A963+$A$11,IF($C$7,8,0),1,1)</f>
        <v>128.36000000000001</v>
      </c>
      <c r="H963" s="342">
        <f t="shared" ca="1" si="114"/>
        <v>125.63014309828493</v>
      </c>
      <c r="I963" s="342">
        <f t="shared" ca="1" si="115"/>
        <v>125.26202680048706</v>
      </c>
      <c r="J963" s="340">
        <f t="shared" ca="1" si="116"/>
        <v>0.36811629779783756</v>
      </c>
      <c r="K963" s="170">
        <f t="shared" ca="1" si="112"/>
        <v>0.13550960870438622</v>
      </c>
      <c r="L963" s="341">
        <f t="shared" ca="1" si="113"/>
        <v>0.59623468629433896</v>
      </c>
      <c r="M963" s="341">
        <f t="shared" ca="1" si="117"/>
        <v>-0.59623468629433896</v>
      </c>
      <c r="N963" s="170"/>
      <c r="O963" s="340"/>
      <c r="P963" s="3">
        <f t="shared" ca="1" si="118"/>
        <v>236768900</v>
      </c>
      <c r="Q963" s="3" t="e">
        <f t="shared" ca="1" si="119"/>
        <v>#N/A</v>
      </c>
      <c r="S963" s="99"/>
      <c r="T963" s="350"/>
      <c r="U963" s="350"/>
      <c r="V963" s="349"/>
      <c r="W963" s="313"/>
      <c r="X963" s="302"/>
      <c r="Y963" s="211"/>
      <c r="Z963" s="320"/>
      <c r="AA963" s="246"/>
      <c r="AB963" s="125"/>
      <c r="AC963" s="125"/>
      <c r="AD963" s="125"/>
      <c r="AE963" s="125"/>
      <c r="AF963" s="125"/>
      <c r="AG963" s="125"/>
      <c r="AH963" s="125"/>
      <c r="AJ963" s="125"/>
      <c r="AK963" s="125"/>
      <c r="AM963" s="246"/>
      <c r="AO963" s="246"/>
      <c r="AP963" s="211"/>
      <c r="AQ963" s="211"/>
      <c r="AR963" s="199"/>
      <c r="AT963" s="225"/>
      <c r="AU963" s="225"/>
      <c r="AV963" s="225"/>
      <c r="AW963" s="99"/>
      <c r="AX963" s="199"/>
      <c r="AY963" s="199"/>
      <c r="AZ963" s="37"/>
      <c r="BA963" s="123"/>
      <c r="BB963" s="211"/>
      <c r="BC963" s="211"/>
      <c r="BD963" s="123"/>
      <c r="BE963" s="123"/>
      <c r="BF963" s="37"/>
      <c r="BG963" s="37"/>
    </row>
    <row r="964" spans="1:59" x14ac:dyDescent="0.25">
      <c r="A964">
        <v>932</v>
      </c>
      <c r="B964" s="61">
        <f ca="1">OFFSET(InputPriceData!B$15,CalculationsAndCharts!$A964+$A$11,0,1,1)</f>
        <v>41116</v>
      </c>
      <c r="C964" s="3">
        <f ca="1">OFFSET(InputPriceData!G$15,CalculationsAndCharts!$A964+$A$11,IF($C$7,8,0),1,1)</f>
        <v>156526500</v>
      </c>
      <c r="D964" s="4">
        <f ca="1">OFFSET(InputPriceData!C$15,CalculationsAndCharts!$A964+$A$11,IF($C$7,8,0),1,1)</f>
        <v>125.78</v>
      </c>
      <c r="E964" s="4">
        <f ca="1">OFFSET(InputPriceData!D$15,CalculationsAndCharts!$A964+$A$11,IF($C$7,8,0),1,1)</f>
        <v>126.31</v>
      </c>
      <c r="F964" s="4">
        <f ca="1">OFFSET(InputPriceData!E$15,CalculationsAndCharts!$A964+$A$11,IF($C$7,8,0),1,1)</f>
        <v>125.2</v>
      </c>
      <c r="G964" s="4">
        <f ca="1">OFFSET(InputPriceData!F$15,CalculationsAndCharts!$A964+$A$11,IF($C$7,8,0),1,1)</f>
        <v>126.04</v>
      </c>
      <c r="H964" s="342">
        <f t="shared" ca="1" si="114"/>
        <v>125.24016354089707</v>
      </c>
      <c r="I964" s="342">
        <f t="shared" ca="1" si="115"/>
        <v>124.98039287325861</v>
      </c>
      <c r="J964" s="340">
        <f t="shared" ca="1" si="116"/>
        <v>0.25977066763841716</v>
      </c>
      <c r="K964" s="170">
        <f t="shared" ca="1" si="112"/>
        <v>6.7480799765308991E-2</v>
      </c>
      <c r="L964" s="341">
        <f t="shared" ca="1" si="113"/>
        <v>0.60056326506674607</v>
      </c>
      <c r="M964" s="341">
        <f t="shared" ca="1" si="117"/>
        <v>-0.60056326506674607</v>
      </c>
      <c r="N964" s="170"/>
      <c r="O964" s="340"/>
      <c r="P964" s="3">
        <f t="shared" ca="1" si="118"/>
        <v>156526500</v>
      </c>
      <c r="Q964" s="3" t="e">
        <f t="shared" ca="1" si="119"/>
        <v>#N/A</v>
      </c>
      <c r="S964" s="99"/>
      <c r="T964" s="350"/>
      <c r="U964" s="350"/>
      <c r="V964" s="349"/>
      <c r="W964" s="313"/>
      <c r="X964" s="302"/>
      <c r="Y964" s="211"/>
      <c r="Z964" s="320"/>
      <c r="AA964" s="246"/>
      <c r="AB964" s="125"/>
      <c r="AC964" s="125"/>
      <c r="AD964" s="125"/>
      <c r="AE964" s="125"/>
      <c r="AF964" s="125"/>
      <c r="AG964" s="125"/>
      <c r="AH964" s="125"/>
      <c r="AJ964" s="125"/>
      <c r="AK964" s="125"/>
      <c r="AM964" s="246"/>
      <c r="AO964" s="246"/>
      <c r="AP964" s="211"/>
      <c r="AQ964" s="211"/>
      <c r="AR964" s="199"/>
      <c r="AT964" s="225"/>
      <c r="AU964" s="225"/>
      <c r="AV964" s="225"/>
      <c r="AW964" s="99"/>
      <c r="AX964" s="199"/>
      <c r="AY964" s="199"/>
      <c r="AZ964" s="37"/>
      <c r="BA964" s="123"/>
      <c r="BB964" s="211"/>
      <c r="BC964" s="211"/>
      <c r="BD964" s="123"/>
      <c r="BE964" s="123"/>
      <c r="BF964" s="37"/>
      <c r="BG964" s="37"/>
    </row>
    <row r="965" spans="1:59" x14ac:dyDescent="0.25">
      <c r="A965">
        <v>933</v>
      </c>
      <c r="B965" s="61">
        <f ca="1">OFFSET(InputPriceData!B$15,CalculationsAndCharts!$A965+$A$11,0,1,1)</f>
        <v>41115</v>
      </c>
      <c r="C965" s="3">
        <f ca="1">OFFSET(InputPriceData!G$15,CalculationsAndCharts!$A965+$A$11,IF($C$7,8,0),1,1)</f>
        <v>129122300</v>
      </c>
      <c r="D965" s="4">
        <f ca="1">OFFSET(InputPriceData!C$15,CalculationsAndCharts!$A965+$A$11,IF($C$7,8,0),1,1)</f>
        <v>124.23</v>
      </c>
      <c r="E965" s="4">
        <f ca="1">OFFSET(InputPriceData!D$15,CalculationsAndCharts!$A965+$A$11,IF($C$7,8,0),1,1)</f>
        <v>124.55</v>
      </c>
      <c r="F965" s="4">
        <f ca="1">OFFSET(InputPriceData!E$15,CalculationsAndCharts!$A965+$A$11,IF($C$7,8,0),1,1)</f>
        <v>123.34</v>
      </c>
      <c r="G965" s="4">
        <f ca="1">OFFSET(InputPriceData!F$15,CalculationsAndCharts!$A965+$A$11,IF($C$7,8,0),1,1)</f>
        <v>123.99</v>
      </c>
      <c r="H965" s="342">
        <f t="shared" ca="1" si="114"/>
        <v>125.12590118959666</v>
      </c>
      <c r="I965" s="342">
        <f t="shared" ca="1" si="115"/>
        <v>124.88406495264576</v>
      </c>
      <c r="J965" s="340">
        <f t="shared" ca="1" si="116"/>
        <v>0.24183623695084872</v>
      </c>
      <c r="K965" s="170">
        <f t="shared" ca="1" si="112"/>
        <v>5.8484765502547047E-2</v>
      </c>
      <c r="L965" s="341">
        <f t="shared" ca="1" si="113"/>
        <v>0.6040068448605278</v>
      </c>
      <c r="M965" s="341">
        <f t="shared" ca="1" si="117"/>
        <v>-0.6040068448605278</v>
      </c>
      <c r="N965" s="170"/>
      <c r="O965" s="340"/>
      <c r="P965" s="3" t="e">
        <f t="shared" ca="1" si="118"/>
        <v>#N/A</v>
      </c>
      <c r="Q965" s="3">
        <f t="shared" ca="1" si="119"/>
        <v>129122300</v>
      </c>
      <c r="S965" s="99"/>
      <c r="T965" s="350"/>
      <c r="U965" s="350"/>
      <c r="V965" s="349"/>
      <c r="W965" s="313"/>
      <c r="X965" s="302"/>
      <c r="Y965" s="211"/>
      <c r="Z965" s="320"/>
      <c r="AA965" s="246"/>
      <c r="AB965" s="125"/>
      <c r="AC965" s="125"/>
      <c r="AD965" s="125"/>
      <c r="AE965" s="125"/>
      <c r="AF965" s="125"/>
      <c r="AG965" s="125"/>
      <c r="AH965" s="125"/>
      <c r="AJ965" s="125"/>
      <c r="AK965" s="125"/>
      <c r="AM965" s="246"/>
      <c r="AO965" s="246"/>
      <c r="AP965" s="211"/>
      <c r="AQ965" s="211"/>
      <c r="AR965" s="199"/>
      <c r="AT965" s="225"/>
      <c r="AU965" s="225"/>
      <c r="AV965" s="225"/>
      <c r="AW965" s="99"/>
      <c r="AX965" s="199"/>
      <c r="AY965" s="199"/>
      <c r="AZ965" s="37"/>
      <c r="BA965" s="123"/>
      <c r="BB965" s="211"/>
      <c r="BC965" s="211"/>
      <c r="BD965" s="123"/>
      <c r="BE965" s="123"/>
      <c r="BF965" s="37"/>
      <c r="BG965" s="37"/>
    </row>
    <row r="966" spans="1:59" x14ac:dyDescent="0.25">
      <c r="A966">
        <v>934</v>
      </c>
      <c r="B966" s="61">
        <f ca="1">OFFSET(InputPriceData!B$15,CalculationsAndCharts!$A966+$A$11,0,1,1)</f>
        <v>41114</v>
      </c>
      <c r="C966" s="3">
        <f ca="1">OFFSET(InputPriceData!G$15,CalculationsAndCharts!$A966+$A$11,IF($C$7,8,0),1,1)</f>
        <v>173301200</v>
      </c>
      <c r="D966" s="4">
        <f ca="1">OFFSET(InputPriceData!C$15,CalculationsAndCharts!$A966+$A$11,IF($C$7,8,0),1,1)</f>
        <v>125.13</v>
      </c>
      <c r="E966" s="4">
        <f ca="1">OFFSET(InputPriceData!D$15,CalculationsAndCharts!$A966+$A$11,IF($C$7,8,0),1,1)</f>
        <v>125.19</v>
      </c>
      <c r="F966" s="4">
        <f ca="1">OFFSET(InputPriceData!E$15,CalculationsAndCharts!$A966+$A$11,IF($C$7,8,0),1,1)</f>
        <v>123.13</v>
      </c>
      <c r="G966" s="4">
        <f ca="1">OFFSET(InputPriceData!F$15,CalculationsAndCharts!$A966+$A$11,IF($C$7,8,0),1,1)</f>
        <v>123.97</v>
      </c>
      <c r="H966" s="342">
        <f t="shared" ca="1" si="114"/>
        <v>125.28817278811047</v>
      </c>
      <c r="I966" s="342">
        <f t="shared" ca="1" si="115"/>
        <v>124.96534358470447</v>
      </c>
      <c r="J966" s="340">
        <f t="shared" ca="1" si="116"/>
        <v>0.32282920340594773</v>
      </c>
      <c r="K966" s="170">
        <f t="shared" ca="1" si="112"/>
        <v>0.10421869457171877</v>
      </c>
      <c r="L966" s="341">
        <f t="shared" ca="1" si="113"/>
        <v>0.60585225396027131</v>
      </c>
      <c r="M966" s="341">
        <f t="shared" ca="1" si="117"/>
        <v>-0.60585225396027131</v>
      </c>
      <c r="N966" s="170"/>
      <c r="O966" s="340"/>
      <c r="P966" s="3" t="e">
        <f t="shared" ca="1" si="118"/>
        <v>#N/A</v>
      </c>
      <c r="Q966" s="3">
        <f t="shared" ca="1" si="119"/>
        <v>173301200</v>
      </c>
      <c r="S966" s="99"/>
      <c r="T966" s="350"/>
      <c r="U966" s="350"/>
      <c r="V966" s="349"/>
      <c r="W966" s="313"/>
      <c r="X966" s="302"/>
      <c r="Y966" s="211"/>
      <c r="Z966" s="320"/>
      <c r="AA966" s="246"/>
      <c r="AB966" s="125"/>
      <c r="AC966" s="125"/>
      <c r="AD966" s="125"/>
      <c r="AE966" s="125"/>
      <c r="AF966" s="125"/>
      <c r="AG966" s="125"/>
      <c r="AH966" s="125"/>
      <c r="AJ966" s="125"/>
      <c r="AK966" s="125"/>
      <c r="AM966" s="246"/>
      <c r="AO966" s="246"/>
      <c r="AP966" s="211"/>
      <c r="AQ966" s="211"/>
      <c r="AR966" s="199"/>
      <c r="AT966" s="225"/>
      <c r="AU966" s="225"/>
      <c r="AV966" s="225"/>
      <c r="AW966" s="99"/>
      <c r="AX966" s="199"/>
      <c r="AY966" s="199"/>
      <c r="AZ966" s="37"/>
      <c r="BA966" s="123"/>
      <c r="BB966" s="211"/>
      <c r="BC966" s="211"/>
      <c r="BD966" s="123"/>
      <c r="BE966" s="123"/>
      <c r="BF966" s="37"/>
      <c r="BG966" s="37"/>
    </row>
    <row r="967" spans="1:59" x14ac:dyDescent="0.25">
      <c r="A967">
        <v>935</v>
      </c>
      <c r="B967" s="61">
        <f ca="1">OFFSET(InputPriceData!B$15,CalculationsAndCharts!$A967+$A$11,0,1,1)</f>
        <v>41113</v>
      </c>
      <c r="C967" s="3">
        <f ca="1">OFFSET(InputPriceData!G$15,CalculationsAndCharts!$A967+$A$11,IF($C$7,8,0),1,1)</f>
        <v>145210900</v>
      </c>
      <c r="D967" s="4">
        <f ca="1">OFFSET(InputPriceData!C$15,CalculationsAndCharts!$A967+$A$11,IF($C$7,8,0),1,1)</f>
        <v>124.47</v>
      </c>
      <c r="E967" s="4">
        <f ca="1">OFFSET(InputPriceData!D$15,CalculationsAndCharts!$A967+$A$11,IF($C$7,8,0),1,1)</f>
        <v>126.23</v>
      </c>
      <c r="F967" s="4">
        <f ca="1">OFFSET(InputPriceData!E$15,CalculationsAndCharts!$A967+$A$11,IF($C$7,8,0),1,1)</f>
        <v>123.88</v>
      </c>
      <c r="G967" s="4">
        <f ca="1">OFFSET(InputPriceData!F$15,CalculationsAndCharts!$A967+$A$11,IF($C$7,8,0),1,1)</f>
        <v>125.04</v>
      </c>
      <c r="H967" s="342">
        <f t="shared" ca="1" si="114"/>
        <v>125.47648318641197</v>
      </c>
      <c r="I967" s="342">
        <f t="shared" ca="1" si="115"/>
        <v>125.05582936513215</v>
      </c>
      <c r="J967" s="340">
        <f t="shared" ca="1" si="116"/>
        <v>0.42065382127976025</v>
      </c>
      <c r="K967" s="170">
        <f t="shared" ca="1" si="112"/>
        <v>0.17694963735726449</v>
      </c>
      <c r="L967" s="341">
        <f t="shared" ca="1" si="113"/>
        <v>0.60566291411394735</v>
      </c>
      <c r="M967" s="341">
        <f t="shared" ca="1" si="117"/>
        <v>-0.60566291411394735</v>
      </c>
      <c r="N967" s="170"/>
      <c r="O967" s="340"/>
      <c r="P967" s="3">
        <f t="shared" ca="1" si="118"/>
        <v>145210900</v>
      </c>
      <c r="Q967" s="3" t="e">
        <f t="shared" ca="1" si="119"/>
        <v>#N/A</v>
      </c>
      <c r="S967" s="99"/>
      <c r="T967" s="350"/>
      <c r="U967" s="350"/>
      <c r="V967" s="349"/>
      <c r="W967" s="313"/>
      <c r="X967" s="302"/>
      <c r="Y967" s="211"/>
      <c r="Z967" s="320"/>
      <c r="AA967" s="246"/>
      <c r="AB967" s="125"/>
      <c r="AC967" s="125"/>
      <c r="AD967" s="125"/>
      <c r="AE967" s="125"/>
      <c r="AF967" s="125"/>
      <c r="AG967" s="125"/>
      <c r="AH967" s="125"/>
      <c r="AJ967" s="125"/>
      <c r="AK967" s="125"/>
      <c r="AM967" s="246"/>
      <c r="AO967" s="246"/>
      <c r="AP967" s="211"/>
      <c r="AQ967" s="211"/>
      <c r="AR967" s="199"/>
      <c r="AT967" s="225"/>
      <c r="AU967" s="225"/>
      <c r="AV967" s="225"/>
      <c r="AW967" s="99"/>
      <c r="AX967" s="199"/>
      <c r="AY967" s="199"/>
      <c r="AZ967" s="37"/>
      <c r="BA967" s="123"/>
      <c r="BB967" s="211"/>
      <c r="BC967" s="211"/>
      <c r="BD967" s="123"/>
      <c r="BE967" s="123"/>
      <c r="BF967" s="37"/>
      <c r="BG967" s="37"/>
    </row>
    <row r="968" spans="1:59" x14ac:dyDescent="0.25">
      <c r="A968">
        <v>936</v>
      </c>
      <c r="B968" s="61">
        <f ca="1">OFFSET(InputPriceData!B$15,CalculationsAndCharts!$A968+$A$11,0,1,1)</f>
        <v>41110</v>
      </c>
      <c r="C968" s="3">
        <f ca="1">OFFSET(InputPriceData!G$15,CalculationsAndCharts!$A968+$A$11,IF($C$7,8,0),1,1)</f>
        <v>142904500</v>
      </c>
      <c r="D968" s="4">
        <f ca="1">OFFSET(InputPriceData!C$15,CalculationsAndCharts!$A968+$A$11,IF($C$7,8,0),1,1)</f>
        <v>126.76</v>
      </c>
      <c r="E968" s="4">
        <f ca="1">OFFSET(InputPriceData!D$15,CalculationsAndCharts!$A968+$A$11,IF($C$7,8,0),1,1)</f>
        <v>126.96</v>
      </c>
      <c r="F968" s="4">
        <f ca="1">OFFSET(InputPriceData!E$15,CalculationsAndCharts!$A968+$A$11,IF($C$7,8,0),1,1)</f>
        <v>126.18</v>
      </c>
      <c r="G968" s="4">
        <f ca="1">OFFSET(InputPriceData!F$15,CalculationsAndCharts!$A968+$A$11,IF($C$7,8,0),1,1)</f>
        <v>126.32</v>
      </c>
      <c r="H968" s="342">
        <f t="shared" ca="1" si="114"/>
        <v>125.53883792732796</v>
      </c>
      <c r="I968" s="342">
        <f t="shared" ca="1" si="115"/>
        <v>125.05726839832599</v>
      </c>
      <c r="J968" s="340">
        <f t="shared" ca="1" si="116"/>
        <v>0.48156952900191879</v>
      </c>
      <c r="K968" s="170">
        <f t="shared" ca="1" si="112"/>
        <v>0.23190921126312991</v>
      </c>
      <c r="L968" s="341">
        <f t="shared" ca="1" si="113"/>
        <v>0.60367130739466646</v>
      </c>
      <c r="M968" s="341">
        <f t="shared" ca="1" si="117"/>
        <v>-0.60367130739466646</v>
      </c>
      <c r="N968" s="170"/>
      <c r="O968" s="340"/>
      <c r="P968" s="3" t="e">
        <f t="shared" ca="1" si="118"/>
        <v>#N/A</v>
      </c>
      <c r="Q968" s="3">
        <f t="shared" ca="1" si="119"/>
        <v>142904500</v>
      </c>
      <c r="S968" s="99"/>
      <c r="T968" s="350"/>
      <c r="U968" s="350"/>
      <c r="V968" s="349"/>
      <c r="W968" s="313"/>
      <c r="X968" s="302"/>
      <c r="Y968" s="211"/>
      <c r="Z968" s="320"/>
      <c r="AA968" s="246"/>
      <c r="AB968" s="125"/>
      <c r="AC968" s="125"/>
      <c r="AD968" s="125"/>
      <c r="AE968" s="125"/>
      <c r="AF968" s="125"/>
      <c r="AG968" s="125"/>
      <c r="AH968" s="125"/>
      <c r="AJ968" s="125"/>
      <c r="AK968" s="125"/>
      <c r="AM968" s="246"/>
      <c r="AO968" s="246"/>
      <c r="AP968" s="211"/>
      <c r="AQ968" s="211"/>
      <c r="AR968" s="199"/>
      <c r="AT968" s="225"/>
      <c r="AU968" s="225"/>
      <c r="AV968" s="225"/>
      <c r="AW968" s="99"/>
      <c r="AX968" s="199"/>
      <c r="AY968" s="199"/>
      <c r="AZ968" s="37"/>
      <c r="BA968" s="123"/>
      <c r="BB968" s="211"/>
      <c r="BC968" s="211"/>
      <c r="BD968" s="123"/>
      <c r="BE968" s="123"/>
      <c r="BF968" s="37"/>
      <c r="BG968" s="37"/>
    </row>
    <row r="969" spans="1:59" x14ac:dyDescent="0.25">
      <c r="A969">
        <v>937</v>
      </c>
      <c r="B969" s="61">
        <f ca="1">OFFSET(InputPriceData!B$15,CalculationsAndCharts!$A969+$A$11,0,1,1)</f>
        <v>41109</v>
      </c>
      <c r="C969" s="3">
        <f ca="1">OFFSET(InputPriceData!G$15,CalculationsAndCharts!$A969+$A$11,IF($C$7,8,0),1,1)</f>
        <v>129847300</v>
      </c>
      <c r="D969" s="4">
        <f ca="1">OFFSET(InputPriceData!C$15,CalculationsAndCharts!$A969+$A$11,IF($C$7,8,0),1,1)</f>
        <v>127.41</v>
      </c>
      <c r="E969" s="4">
        <f ca="1">OFFSET(InputPriceData!D$15,CalculationsAndCharts!$A969+$A$11,IF($C$7,8,0),1,1)</f>
        <v>127.9</v>
      </c>
      <c r="F969" s="4">
        <f ca="1">OFFSET(InputPriceData!E$15,CalculationsAndCharts!$A969+$A$11,IF($C$7,8,0),1,1)</f>
        <v>127</v>
      </c>
      <c r="G969" s="4">
        <f ca="1">OFFSET(InputPriceData!F$15,CalculationsAndCharts!$A969+$A$11,IF($C$7,8,0),1,1)</f>
        <v>127.48</v>
      </c>
      <c r="H969" s="342">
        <f t="shared" ca="1" si="114"/>
        <v>125.42724334551768</v>
      </c>
      <c r="I969" s="342">
        <f t="shared" ca="1" si="115"/>
        <v>124.94247461635563</v>
      </c>
      <c r="J969" s="340">
        <f t="shared" ca="1" si="116"/>
        <v>0.48476872916198827</v>
      </c>
      <c r="K969" s="170">
        <f t="shared" ca="1" si="112"/>
        <v>0.23500072077332912</v>
      </c>
      <c r="L969" s="341">
        <f t="shared" ca="1" si="113"/>
        <v>0.60030532031799577</v>
      </c>
      <c r="M969" s="341">
        <f t="shared" ca="1" si="117"/>
        <v>-0.60030532031799577</v>
      </c>
      <c r="N969" s="170"/>
      <c r="O969" s="340"/>
      <c r="P969" s="3">
        <f t="shared" ca="1" si="118"/>
        <v>129847300</v>
      </c>
      <c r="Q969" s="3" t="e">
        <f t="shared" ca="1" si="119"/>
        <v>#N/A</v>
      </c>
      <c r="S969" s="99"/>
      <c r="T969" s="350"/>
      <c r="U969" s="350"/>
      <c r="V969" s="349"/>
      <c r="W969" s="313"/>
      <c r="X969" s="302"/>
      <c r="Y969" s="211"/>
      <c r="Z969" s="320"/>
      <c r="AA969" s="246"/>
      <c r="AB969" s="125"/>
      <c r="AC969" s="125"/>
      <c r="AD969" s="125"/>
      <c r="AE969" s="125"/>
      <c r="AF969" s="125"/>
      <c r="AG969" s="125"/>
      <c r="AH969" s="125"/>
      <c r="AJ969" s="125"/>
      <c r="AK969" s="125"/>
      <c r="AM969" s="246"/>
      <c r="AO969" s="246"/>
      <c r="AP969" s="211"/>
      <c r="AQ969" s="211"/>
      <c r="AR969" s="199"/>
      <c r="AT969" s="225"/>
      <c r="AU969" s="225"/>
      <c r="AV969" s="225"/>
      <c r="AW969" s="99"/>
      <c r="AX969" s="199"/>
      <c r="AY969" s="199"/>
      <c r="AZ969" s="37"/>
      <c r="BA969" s="123"/>
      <c r="BB969" s="211"/>
      <c r="BC969" s="211"/>
      <c r="BD969" s="123"/>
      <c r="BE969" s="123"/>
      <c r="BF969" s="37"/>
      <c r="BG969" s="37"/>
    </row>
    <row r="970" spans="1:59" x14ac:dyDescent="0.25">
      <c r="A970">
        <v>938</v>
      </c>
      <c r="B970" s="61">
        <f ca="1">OFFSET(InputPriceData!B$15,CalculationsAndCharts!$A970+$A$11,0,1,1)</f>
        <v>41108</v>
      </c>
      <c r="C970" s="3">
        <f ca="1">OFFSET(InputPriceData!G$15,CalculationsAndCharts!$A970+$A$11,IF($C$7,8,0),1,1)</f>
        <v>113349700</v>
      </c>
      <c r="D970" s="4">
        <f ca="1">OFFSET(InputPriceData!C$15,CalculationsAndCharts!$A970+$A$11,IF($C$7,8,0),1,1)</f>
        <v>125.92</v>
      </c>
      <c r="E970" s="4">
        <f ca="1">OFFSET(InputPriceData!D$15,CalculationsAndCharts!$A970+$A$11,IF($C$7,8,0),1,1)</f>
        <v>127.4</v>
      </c>
      <c r="F970" s="4">
        <f ca="1">OFFSET(InputPriceData!E$15,CalculationsAndCharts!$A970+$A$11,IF($C$7,8,0),1,1)</f>
        <v>125.85</v>
      </c>
      <c r="G970" s="4">
        <f ca="1">OFFSET(InputPriceData!F$15,CalculationsAndCharts!$A970+$A$11,IF($C$7,8,0),1,1)</f>
        <v>127.15</v>
      </c>
      <c r="H970" s="342">
        <f t="shared" ca="1" si="114"/>
        <v>125.13399239487735</v>
      </c>
      <c r="I970" s="342">
        <f t="shared" ca="1" si="115"/>
        <v>124.71179049056978</v>
      </c>
      <c r="J970" s="340">
        <f t="shared" ca="1" si="116"/>
        <v>0.42220190430750298</v>
      </c>
      <c r="K970" s="170">
        <f t="shared" ca="1" si="112"/>
        <v>0.17825444800088192</v>
      </c>
      <c r="L970" s="341">
        <f t="shared" ca="1" si="113"/>
        <v>0.59646546572707371</v>
      </c>
      <c r="M970" s="341">
        <f t="shared" ca="1" si="117"/>
        <v>-0.59646546572707371</v>
      </c>
      <c r="N970" s="170"/>
      <c r="O970" s="340"/>
      <c r="P970" s="3">
        <f t="shared" ca="1" si="118"/>
        <v>113349700</v>
      </c>
      <c r="Q970" s="3" t="e">
        <f t="shared" ca="1" si="119"/>
        <v>#N/A</v>
      </c>
      <c r="S970" s="99"/>
      <c r="T970" s="350"/>
      <c r="U970" s="350"/>
      <c r="V970" s="349"/>
      <c r="W970" s="313"/>
      <c r="X970" s="302"/>
      <c r="Y970" s="211"/>
      <c r="Z970" s="320"/>
      <c r="AA970" s="246"/>
      <c r="AB970" s="125"/>
      <c r="AC970" s="125"/>
      <c r="AD970" s="125"/>
      <c r="AE970" s="125"/>
      <c r="AF970" s="125"/>
      <c r="AG970" s="125"/>
      <c r="AH970" s="125"/>
      <c r="AJ970" s="125"/>
      <c r="AK970" s="125"/>
      <c r="AM970" s="246"/>
      <c r="AO970" s="246"/>
      <c r="AP970" s="211"/>
      <c r="AQ970" s="211"/>
      <c r="AR970" s="199"/>
      <c r="AT970" s="225"/>
      <c r="AU970" s="225"/>
      <c r="AV970" s="225"/>
      <c r="AW970" s="99"/>
      <c r="AX970" s="199"/>
      <c r="AY970" s="199"/>
      <c r="AZ970" s="37"/>
      <c r="BA970" s="123"/>
      <c r="BB970" s="211"/>
      <c r="BC970" s="211"/>
      <c r="BD970" s="123"/>
      <c r="BE970" s="123"/>
      <c r="BF970" s="37"/>
      <c r="BG970" s="37"/>
    </row>
    <row r="971" spans="1:59" x14ac:dyDescent="0.25">
      <c r="A971">
        <v>939</v>
      </c>
      <c r="B971" s="61">
        <f ca="1">OFFSET(InputPriceData!B$15,CalculationsAndCharts!$A971+$A$11,0,1,1)</f>
        <v>41107</v>
      </c>
      <c r="C971" s="3">
        <f ca="1">OFFSET(InputPriceData!G$15,CalculationsAndCharts!$A971+$A$11,IF($C$7,8,0),1,1)</f>
        <v>138860300</v>
      </c>
      <c r="D971" s="4">
        <f ca="1">OFFSET(InputPriceData!C$15,CalculationsAndCharts!$A971+$A$11,IF($C$7,8,0),1,1)</f>
        <v>125.85</v>
      </c>
      <c r="E971" s="4">
        <f ca="1">OFFSET(InputPriceData!D$15,CalculationsAndCharts!$A971+$A$11,IF($C$7,8,0),1,1)</f>
        <v>126.48</v>
      </c>
      <c r="F971" s="4">
        <f ca="1">OFFSET(InputPriceData!E$15,CalculationsAndCharts!$A971+$A$11,IF($C$7,8,0),1,1)</f>
        <v>124.54</v>
      </c>
      <c r="G971" s="4">
        <f ca="1">OFFSET(InputPriceData!F$15,CalculationsAndCharts!$A971+$A$11,IF($C$7,8,0),1,1)</f>
        <v>126.22</v>
      </c>
      <c r="H971" s="342">
        <f t="shared" ca="1" si="114"/>
        <v>124.84599130843127</v>
      </c>
      <c r="I971" s="342">
        <f t="shared" ca="1" si="115"/>
        <v>124.49013508062158</v>
      </c>
      <c r="J971" s="340">
        <f t="shared" ca="1" si="116"/>
        <v>0.35585622780960557</v>
      </c>
      <c r="K971" s="170">
        <f t="shared" ca="1" si="112"/>
        <v>0.12663365487088191</v>
      </c>
      <c r="L971" s="341">
        <f t="shared" ca="1" si="113"/>
        <v>0.59347220852595972</v>
      </c>
      <c r="M971" s="341">
        <f t="shared" ca="1" si="117"/>
        <v>-0.59347220852595972</v>
      </c>
      <c r="N971" s="170"/>
      <c r="O971" s="340"/>
      <c r="P971" s="3">
        <f t="shared" ca="1" si="118"/>
        <v>138860300</v>
      </c>
      <c r="Q971" s="3" t="e">
        <f t="shared" ca="1" si="119"/>
        <v>#N/A</v>
      </c>
      <c r="S971" s="99"/>
      <c r="T971" s="350"/>
      <c r="U971" s="350"/>
      <c r="V971" s="349"/>
      <c r="W971" s="313"/>
      <c r="X971" s="302"/>
      <c r="Y971" s="211"/>
      <c r="Z971" s="320"/>
      <c r="AA971" s="246"/>
      <c r="AB971" s="125"/>
      <c r="AC971" s="125"/>
      <c r="AD971" s="125"/>
      <c r="AE971" s="125"/>
      <c r="AF971" s="125"/>
      <c r="AG971" s="125"/>
      <c r="AH971" s="125"/>
      <c r="AJ971" s="125"/>
      <c r="AK971" s="125"/>
      <c r="AM971" s="246"/>
      <c r="AO971" s="246"/>
      <c r="AP971" s="211"/>
      <c r="AQ971" s="211"/>
      <c r="AR971" s="199"/>
      <c r="AT971" s="225"/>
      <c r="AU971" s="225"/>
      <c r="AV971" s="225"/>
      <c r="AW971" s="99"/>
      <c r="AX971" s="199"/>
      <c r="AY971" s="199"/>
      <c r="AZ971" s="37"/>
      <c r="BA971" s="123"/>
      <c r="BB971" s="211"/>
      <c r="BC971" s="211"/>
      <c r="BD971" s="123"/>
      <c r="BE971" s="123"/>
      <c r="BF971" s="37"/>
      <c r="BG971" s="37"/>
    </row>
    <row r="972" spans="1:59" x14ac:dyDescent="0.25">
      <c r="A972">
        <v>940</v>
      </c>
      <c r="B972" s="61">
        <f ca="1">OFFSET(InputPriceData!B$15,CalculationsAndCharts!$A972+$A$11,0,1,1)</f>
        <v>41106</v>
      </c>
      <c r="C972" s="3">
        <f ca="1">OFFSET(InputPriceData!G$15,CalculationsAndCharts!$A972+$A$11,IF($C$7,8,0),1,1)</f>
        <v>97525200</v>
      </c>
      <c r="D972" s="4">
        <f ca="1">OFFSET(InputPriceData!C$15,CalculationsAndCharts!$A972+$A$11,IF($C$7,8,0),1,1)</f>
        <v>125.36</v>
      </c>
      <c r="E972" s="4">
        <f ca="1">OFFSET(InputPriceData!D$15,CalculationsAndCharts!$A972+$A$11,IF($C$7,8,0),1,1)</f>
        <v>125.73</v>
      </c>
      <c r="F972" s="4">
        <f ca="1">OFFSET(InputPriceData!E$15,CalculationsAndCharts!$A972+$A$11,IF($C$7,8,0),1,1)</f>
        <v>124.86</v>
      </c>
      <c r="G972" s="4">
        <f ca="1">OFFSET(InputPriceData!F$15,CalculationsAndCharts!$A972+$A$11,IF($C$7,8,0),1,1)</f>
        <v>125.36</v>
      </c>
      <c r="H972" s="342">
        <f t="shared" ca="1" si="114"/>
        <v>124.64970435249288</v>
      </c>
      <c r="I972" s="342">
        <f t="shared" ca="1" si="115"/>
        <v>124.33287463340537</v>
      </c>
      <c r="J972" s="340">
        <f t="shared" ca="1" si="116"/>
        <v>0.3168297190874273</v>
      </c>
      <c r="K972" s="170">
        <f t="shared" ca="1" si="112"/>
        <v>0.10038107089701809</v>
      </c>
      <c r="L972" s="341">
        <f t="shared" ca="1" si="113"/>
        <v>0.59147880944045683</v>
      </c>
      <c r="M972" s="341">
        <f t="shared" ca="1" si="117"/>
        <v>-0.59147880944045683</v>
      </c>
      <c r="N972" s="170"/>
      <c r="O972" s="340"/>
      <c r="P972" s="3">
        <f t="shared" ca="1" si="118"/>
        <v>97525200</v>
      </c>
      <c r="Q972" s="3" t="e">
        <f t="shared" ca="1" si="119"/>
        <v>#N/A</v>
      </c>
      <c r="S972" s="99"/>
      <c r="T972" s="350"/>
      <c r="U972" s="350"/>
      <c r="V972" s="349"/>
      <c r="W972" s="313"/>
      <c r="X972" s="302"/>
      <c r="Y972" s="211"/>
      <c r="Z972" s="320"/>
      <c r="AA972" s="246"/>
      <c r="AB972" s="125"/>
      <c r="AC972" s="125"/>
      <c r="AD972" s="125"/>
      <c r="AE972" s="125"/>
      <c r="AF972" s="125"/>
      <c r="AG972" s="125"/>
      <c r="AH972" s="125"/>
      <c r="AJ972" s="125"/>
      <c r="AK972" s="125"/>
      <c r="AM972" s="246"/>
      <c r="AO972" s="246"/>
      <c r="AP972" s="211"/>
      <c r="AQ972" s="211"/>
      <c r="AR972" s="199"/>
      <c r="AT972" s="225"/>
      <c r="AU972" s="225"/>
      <c r="AV972" s="225"/>
      <c r="AW972" s="99"/>
      <c r="AX972" s="199"/>
      <c r="AY972" s="199"/>
      <c r="AZ972" s="37"/>
      <c r="BA972" s="123"/>
      <c r="BB972" s="211"/>
      <c r="BC972" s="211"/>
      <c r="BD972" s="123"/>
      <c r="BE972" s="123"/>
      <c r="BF972" s="37"/>
      <c r="BG972" s="37"/>
    </row>
    <row r="973" spans="1:59" x14ac:dyDescent="0.25">
      <c r="A973">
        <v>941</v>
      </c>
      <c r="B973" s="61">
        <f ca="1">OFFSET(InputPriceData!B$15,CalculationsAndCharts!$A973+$A$11,0,1,1)</f>
        <v>41103</v>
      </c>
      <c r="C973" s="3">
        <f ca="1">OFFSET(InputPriceData!G$15,CalculationsAndCharts!$A973+$A$11,IF($C$7,8,0),1,1)</f>
        <v>129642600</v>
      </c>
      <c r="D973" s="4">
        <f ca="1">OFFSET(InputPriceData!C$15,CalculationsAndCharts!$A973+$A$11,IF($C$7,8,0),1,1)</f>
        <v>123.9</v>
      </c>
      <c r="E973" s="4">
        <f ca="1">OFFSET(InputPriceData!D$15,CalculationsAndCharts!$A973+$A$11,IF($C$7,8,0),1,1)</f>
        <v>125.78</v>
      </c>
      <c r="F973" s="4">
        <f ca="1">OFFSET(InputPriceData!E$15,CalculationsAndCharts!$A973+$A$11,IF($C$7,8,0),1,1)</f>
        <v>123.88</v>
      </c>
      <c r="G973" s="4">
        <f ca="1">OFFSET(InputPriceData!F$15,CalculationsAndCharts!$A973+$A$11,IF($C$7,8,0),1,1)</f>
        <v>125.65</v>
      </c>
      <c r="H973" s="342">
        <f t="shared" ca="1" si="114"/>
        <v>124.54823354570614</v>
      </c>
      <c r="I973" s="342">
        <f t="shared" ca="1" si="115"/>
        <v>124.23949960007859</v>
      </c>
      <c r="J973" s="340">
        <f t="shared" ca="1" si="116"/>
        <v>0.30873394562747247</v>
      </c>
      <c r="K973" s="170">
        <f t="shared" ca="1" si="112"/>
        <v>9.531664918270713E-2</v>
      </c>
      <c r="L973" s="341">
        <f t="shared" ca="1" si="113"/>
        <v>0.59042682343729525</v>
      </c>
      <c r="M973" s="341">
        <f t="shared" ca="1" si="117"/>
        <v>-0.59042682343729525</v>
      </c>
      <c r="N973" s="170"/>
      <c r="O973" s="340"/>
      <c r="P973" s="3">
        <f t="shared" ca="1" si="118"/>
        <v>129642600</v>
      </c>
      <c r="Q973" s="3" t="e">
        <f t="shared" ca="1" si="119"/>
        <v>#N/A</v>
      </c>
      <c r="S973" s="99"/>
      <c r="T973" s="350"/>
      <c r="U973" s="350"/>
      <c r="V973" s="349"/>
      <c r="W973" s="313"/>
      <c r="X973" s="302"/>
      <c r="Y973" s="211"/>
      <c r="Z973" s="320"/>
      <c r="AA973" s="246"/>
      <c r="AB973" s="125"/>
      <c r="AC973" s="125"/>
      <c r="AD973" s="125"/>
      <c r="AE973" s="125"/>
      <c r="AF973" s="125"/>
      <c r="AG973" s="125"/>
      <c r="AH973" s="125"/>
      <c r="AJ973" s="125"/>
      <c r="AK973" s="125"/>
      <c r="AM973" s="246"/>
      <c r="AO973" s="246"/>
      <c r="AP973" s="211"/>
      <c r="AQ973" s="211"/>
      <c r="AR973" s="199"/>
      <c r="AT973" s="225"/>
      <c r="AU973" s="225"/>
      <c r="AV973" s="225"/>
      <c r="AW973" s="99"/>
      <c r="AX973" s="199"/>
      <c r="AY973" s="199"/>
      <c r="AZ973" s="37"/>
      <c r="BA973" s="123"/>
      <c r="BB973" s="211"/>
      <c r="BC973" s="211"/>
      <c r="BD973" s="123"/>
      <c r="BE973" s="123"/>
      <c r="BF973" s="37"/>
      <c r="BG973" s="37"/>
    </row>
    <row r="974" spans="1:59" x14ac:dyDescent="0.25">
      <c r="A974">
        <v>942</v>
      </c>
      <c r="B974" s="61">
        <f ca="1">OFFSET(InputPriceData!B$15,CalculationsAndCharts!$A974+$A$11,0,1,1)</f>
        <v>41102</v>
      </c>
      <c r="C974" s="3">
        <f ca="1">OFFSET(InputPriceData!G$15,CalculationsAndCharts!$A974+$A$11,IF($C$7,8,0),1,1)</f>
        <v>143583200</v>
      </c>
      <c r="D974" s="4">
        <f ca="1">OFFSET(InputPriceData!C$15,CalculationsAndCharts!$A974+$A$11,IF($C$7,8,0),1,1)</f>
        <v>123.46</v>
      </c>
      <c r="E974" s="4">
        <f ca="1">OFFSET(InputPriceData!D$15,CalculationsAndCharts!$A974+$A$11,IF($C$7,8,0),1,1)</f>
        <v>124.24</v>
      </c>
      <c r="F974" s="4">
        <f ca="1">OFFSET(InputPriceData!E$15,CalculationsAndCharts!$A974+$A$11,IF($C$7,8,0),1,1)</f>
        <v>122.74</v>
      </c>
      <c r="G974" s="4">
        <f ca="1">OFFSET(InputPriceData!F$15,CalculationsAndCharts!$A974+$A$11,IF($C$7,8,0),1,1)</f>
        <v>123.58</v>
      </c>
      <c r="H974" s="342">
        <f t="shared" ca="1" si="114"/>
        <v>124.39083833794987</v>
      </c>
      <c r="I974" s="342">
        <f t="shared" ca="1" si="115"/>
        <v>124.11127229099483</v>
      </c>
      <c r="J974" s="340">
        <f t="shared" ca="1" si="116"/>
        <v>0.27956604695496351</v>
      </c>
      <c r="K974" s="170">
        <f t="shared" ca="1" si="112"/>
        <v>7.815717461002486E-2</v>
      </c>
      <c r="L974" s="341">
        <f t="shared" ca="1" si="113"/>
        <v>0.5895836325451933</v>
      </c>
      <c r="M974" s="341">
        <f t="shared" ca="1" si="117"/>
        <v>-0.5895836325451933</v>
      </c>
      <c r="N974" s="170"/>
      <c r="O974" s="340"/>
      <c r="P974" s="3">
        <f t="shared" ca="1" si="118"/>
        <v>143583200</v>
      </c>
      <c r="Q974" s="3" t="e">
        <f t="shared" ca="1" si="119"/>
        <v>#N/A</v>
      </c>
      <c r="S974" s="99"/>
      <c r="T974" s="350"/>
      <c r="U974" s="350"/>
      <c r="V974" s="349"/>
      <c r="W974" s="313"/>
      <c r="X974" s="302"/>
      <c r="Y974" s="211"/>
      <c r="Z974" s="320"/>
      <c r="AA974" s="246"/>
      <c r="AB974" s="125"/>
      <c r="AC974" s="125"/>
      <c r="AD974" s="125"/>
      <c r="AE974" s="125"/>
      <c r="AF974" s="125"/>
      <c r="AG974" s="125"/>
      <c r="AH974" s="125"/>
      <c r="AJ974" s="125"/>
      <c r="AK974" s="125"/>
      <c r="AM974" s="246"/>
      <c r="AO974" s="246"/>
      <c r="AP974" s="211"/>
      <c r="AQ974" s="211"/>
      <c r="AR974" s="199"/>
      <c r="AT974" s="225"/>
      <c r="AU974" s="225"/>
      <c r="AV974" s="225"/>
      <c r="AW974" s="99"/>
      <c r="AX974" s="199"/>
      <c r="AY974" s="199"/>
      <c r="AZ974" s="37"/>
      <c r="BA974" s="123"/>
      <c r="BB974" s="211"/>
      <c r="BC974" s="211"/>
      <c r="BD974" s="123"/>
      <c r="BE974" s="123"/>
      <c r="BF974" s="37"/>
      <c r="BG974" s="37"/>
    </row>
    <row r="975" spans="1:59" x14ac:dyDescent="0.25">
      <c r="A975">
        <v>943</v>
      </c>
      <c r="B975" s="61">
        <f ca="1">OFFSET(InputPriceData!B$15,CalculationsAndCharts!$A975+$A$11,0,1,1)</f>
        <v>41101</v>
      </c>
      <c r="C975" s="3">
        <f ca="1">OFFSET(InputPriceData!G$15,CalculationsAndCharts!$A975+$A$11,IF($C$7,8,0),1,1)</f>
        <v>141733400</v>
      </c>
      <c r="D975" s="4">
        <f ca="1">OFFSET(InputPriceData!C$15,CalculationsAndCharts!$A975+$A$11,IF($C$7,8,0),1,1)</f>
        <v>124.23</v>
      </c>
      <c r="E975" s="4">
        <f ca="1">OFFSET(InputPriceData!D$15,CalculationsAndCharts!$A975+$A$11,IF($C$7,8,0),1,1)</f>
        <v>124.59</v>
      </c>
      <c r="F975" s="4">
        <f ca="1">OFFSET(InputPriceData!E$15,CalculationsAndCharts!$A975+$A$11,IF($C$7,8,0),1,1)</f>
        <v>123.46</v>
      </c>
      <c r="G975" s="4">
        <f ca="1">OFFSET(InputPriceData!F$15,CalculationsAndCharts!$A975+$A$11,IF($C$7,8,0),1,1)</f>
        <v>124.18</v>
      </c>
      <c r="H975" s="342">
        <f t="shared" ca="1" si="114"/>
        <v>124.50667238622842</v>
      </c>
      <c r="I975" s="342">
        <f t="shared" ca="1" si="115"/>
        <v>124.15956977199437</v>
      </c>
      <c r="J975" s="340">
        <f t="shared" ca="1" si="116"/>
        <v>0.34710261423397948</v>
      </c>
      <c r="K975" s="170">
        <f t="shared" ca="1" si="112"/>
        <v>0.12048022480806277</v>
      </c>
      <c r="L975" s="341">
        <f t="shared" ca="1" si="113"/>
        <v>0.58882059760680938</v>
      </c>
      <c r="M975" s="341">
        <f t="shared" ca="1" si="117"/>
        <v>-0.58882059760680938</v>
      </c>
      <c r="N975" s="170"/>
      <c r="O975" s="340"/>
      <c r="P975" s="3" t="e">
        <f t="shared" ca="1" si="118"/>
        <v>#N/A</v>
      </c>
      <c r="Q975" s="3">
        <f t="shared" ca="1" si="119"/>
        <v>141733400</v>
      </c>
      <c r="S975" s="99"/>
      <c r="T975" s="350"/>
      <c r="U975" s="350"/>
      <c r="V975" s="349"/>
      <c r="W975" s="313"/>
      <c r="X975" s="302"/>
      <c r="Y975" s="211"/>
      <c r="Z975" s="320"/>
      <c r="AA975" s="246"/>
      <c r="AB975" s="125"/>
      <c r="AC975" s="125"/>
      <c r="AD975" s="125"/>
      <c r="AE975" s="125"/>
      <c r="AF975" s="125"/>
      <c r="AG975" s="125"/>
      <c r="AH975" s="125"/>
      <c r="AJ975" s="125"/>
      <c r="AK975" s="125"/>
      <c r="AM975" s="246"/>
      <c r="AO975" s="246"/>
      <c r="AP975" s="211"/>
      <c r="AQ975" s="211"/>
      <c r="AR975" s="199"/>
      <c r="AT975" s="225"/>
      <c r="AU975" s="225"/>
      <c r="AV975" s="225"/>
      <c r="AW975" s="99"/>
      <c r="AX975" s="199"/>
      <c r="AY975" s="199"/>
      <c r="AZ975" s="37"/>
      <c r="BA975" s="123"/>
      <c r="BB975" s="211"/>
      <c r="BC975" s="211"/>
      <c r="BD975" s="123"/>
      <c r="BE975" s="123"/>
      <c r="BF975" s="37"/>
      <c r="BG975" s="37"/>
    </row>
    <row r="976" spans="1:59" x14ac:dyDescent="0.25">
      <c r="A976">
        <v>944</v>
      </c>
      <c r="B976" s="61">
        <f ca="1">OFFSET(InputPriceData!B$15,CalculationsAndCharts!$A976+$A$11,0,1,1)</f>
        <v>41100</v>
      </c>
      <c r="C976" s="3">
        <f ca="1">OFFSET(InputPriceData!G$15,CalculationsAndCharts!$A976+$A$11,IF($C$7,8,0),1,1)</f>
        <v>167884800</v>
      </c>
      <c r="D976" s="4">
        <f ca="1">OFFSET(InputPriceData!C$15,CalculationsAndCharts!$A976+$A$11,IF($C$7,8,0),1,1)</f>
        <v>125.89</v>
      </c>
      <c r="E976" s="4">
        <f ca="1">OFFSET(InputPriceData!D$15,CalculationsAndCharts!$A976+$A$11,IF($C$7,8,0),1,1)</f>
        <v>126.1</v>
      </c>
      <c r="F976" s="4">
        <f ca="1">OFFSET(InputPriceData!E$15,CalculationsAndCharts!$A976+$A$11,IF($C$7,8,0),1,1)</f>
        <v>123.74</v>
      </c>
      <c r="G976" s="4">
        <f ca="1">OFFSET(InputPriceData!F$15,CalculationsAndCharts!$A976+$A$11,IF($C$7,8,0),1,1)</f>
        <v>124.16</v>
      </c>
      <c r="H976" s="342">
        <f t="shared" ca="1" si="114"/>
        <v>124.55333986997532</v>
      </c>
      <c r="I976" s="342">
        <f t="shared" ca="1" si="115"/>
        <v>124.15771247853932</v>
      </c>
      <c r="J976" s="340">
        <f t="shared" ca="1" si="116"/>
        <v>0.39562739143594727</v>
      </c>
      <c r="K976" s="170">
        <f t="shared" ca="1" si="112"/>
        <v>0.15652103285441224</v>
      </c>
      <c r="L976" s="341">
        <f t="shared" ca="1" si="113"/>
        <v>0.58701874417276345</v>
      </c>
      <c r="M976" s="341">
        <f t="shared" ca="1" si="117"/>
        <v>-0.58701874417276345</v>
      </c>
      <c r="N976" s="170"/>
      <c r="O976" s="340"/>
      <c r="P976" s="3" t="e">
        <f t="shared" ca="1" si="118"/>
        <v>#N/A</v>
      </c>
      <c r="Q976" s="3">
        <f t="shared" ca="1" si="119"/>
        <v>167884800</v>
      </c>
      <c r="S976" s="99"/>
      <c r="T976" s="350"/>
      <c r="U976" s="350"/>
      <c r="V976" s="349"/>
      <c r="W976" s="313"/>
      <c r="X976" s="302"/>
      <c r="Y976" s="211"/>
      <c r="Z976" s="320"/>
      <c r="AA976" s="246"/>
      <c r="AB976" s="125"/>
      <c r="AC976" s="125"/>
      <c r="AD976" s="125"/>
      <c r="AE976" s="125"/>
      <c r="AF976" s="125"/>
      <c r="AG976" s="125"/>
      <c r="AH976" s="125"/>
      <c r="AJ976" s="125"/>
      <c r="AK976" s="125"/>
      <c r="AM976" s="246"/>
      <c r="AO976" s="246"/>
      <c r="AP976" s="211"/>
      <c r="AQ976" s="211"/>
      <c r="AR976" s="199"/>
      <c r="AT976" s="225"/>
      <c r="AU976" s="225"/>
      <c r="AV976" s="225"/>
      <c r="AW976" s="99"/>
      <c r="AX976" s="199"/>
      <c r="AY976" s="199"/>
      <c r="AZ976" s="37"/>
      <c r="BA976" s="123"/>
      <c r="BB976" s="211"/>
      <c r="BC976" s="211"/>
      <c r="BD976" s="123"/>
      <c r="BE976" s="123"/>
      <c r="BF976" s="37"/>
      <c r="BG976" s="37"/>
    </row>
    <row r="977" spans="1:59" x14ac:dyDescent="0.25">
      <c r="A977">
        <v>945</v>
      </c>
      <c r="B977" s="61">
        <f ca="1">OFFSET(InputPriceData!B$15,CalculationsAndCharts!$A977+$A$11,0,1,1)</f>
        <v>41099</v>
      </c>
      <c r="C977" s="3">
        <f ca="1">OFFSET(InputPriceData!G$15,CalculationsAndCharts!$A977+$A$11,IF($C$7,8,0),1,1)</f>
        <v>103780500</v>
      </c>
      <c r="D977" s="4">
        <f ca="1">OFFSET(InputPriceData!C$15,CalculationsAndCharts!$A977+$A$11,IF($C$7,8,0),1,1)</f>
        <v>125.31</v>
      </c>
      <c r="E977" s="4">
        <f ca="1">OFFSET(InputPriceData!D$15,CalculationsAndCharts!$A977+$A$11,IF($C$7,8,0),1,1)</f>
        <v>125.48</v>
      </c>
      <c r="F977" s="4">
        <f ca="1">OFFSET(InputPriceData!E$15,CalculationsAndCharts!$A977+$A$11,IF($C$7,8,0),1,1)</f>
        <v>124.68</v>
      </c>
      <c r="G977" s="4">
        <f ca="1">OFFSET(InputPriceData!F$15,CalculationsAndCharts!$A977+$A$11,IF($C$7,8,0),1,1)</f>
        <v>125.25</v>
      </c>
      <c r="H977" s="342">
        <f t="shared" ca="1" si="114"/>
        <v>124.6095312799718</v>
      </c>
      <c r="I977" s="342">
        <f t="shared" ca="1" si="115"/>
        <v>124.1575045220429</v>
      </c>
      <c r="J977" s="340">
        <f t="shared" ca="1" si="116"/>
        <v>0.45202675792884306</v>
      </c>
      <c r="K977" s="170">
        <f t="shared" ca="1" si="112"/>
        <v>0.20432818988366089</v>
      </c>
      <c r="L977" s="341">
        <f t="shared" ca="1" si="113"/>
        <v>0.58446644510050083</v>
      </c>
      <c r="M977" s="341">
        <f t="shared" ca="1" si="117"/>
        <v>-0.58446644510050083</v>
      </c>
      <c r="N977" s="170"/>
      <c r="O977" s="340"/>
      <c r="P977" s="3" t="e">
        <f t="shared" ca="1" si="118"/>
        <v>#N/A</v>
      </c>
      <c r="Q977" s="3">
        <f t="shared" ca="1" si="119"/>
        <v>103780500</v>
      </c>
      <c r="S977" s="99"/>
      <c r="T977" s="350"/>
      <c r="U977" s="350"/>
      <c r="V977" s="349"/>
      <c r="W977" s="313"/>
      <c r="X977" s="302"/>
      <c r="Y977" s="211"/>
      <c r="Z977" s="320"/>
      <c r="AA977" s="246"/>
      <c r="AB977" s="125"/>
      <c r="AC977" s="125"/>
      <c r="AD977" s="125"/>
      <c r="AE977" s="125"/>
      <c r="AF977" s="125"/>
      <c r="AG977" s="125"/>
      <c r="AH977" s="125"/>
      <c r="AJ977" s="125"/>
      <c r="AK977" s="125"/>
      <c r="AM977" s="246"/>
      <c r="AO977" s="246"/>
      <c r="AP977" s="211"/>
      <c r="AQ977" s="211"/>
      <c r="AR977" s="199"/>
      <c r="AT977" s="225"/>
      <c r="AU977" s="225"/>
      <c r="AV977" s="225"/>
      <c r="AW977" s="99"/>
      <c r="AX977" s="199"/>
      <c r="AY977" s="199"/>
      <c r="AZ977" s="37"/>
      <c r="BA977" s="123"/>
      <c r="BB977" s="211"/>
      <c r="BC977" s="211"/>
      <c r="BD977" s="123"/>
      <c r="BE977" s="123"/>
      <c r="BF977" s="37"/>
      <c r="BG977" s="37"/>
    </row>
    <row r="978" spans="1:59" x14ac:dyDescent="0.25">
      <c r="A978">
        <v>946</v>
      </c>
      <c r="B978" s="61">
        <f ca="1">OFFSET(InputPriceData!B$15,CalculationsAndCharts!$A978+$A$11,0,1,1)</f>
        <v>41096</v>
      </c>
      <c r="C978" s="3">
        <f ca="1">OFFSET(InputPriceData!G$15,CalculationsAndCharts!$A978+$A$11,IF($C$7,8,0),1,1)</f>
        <v>151192100</v>
      </c>
      <c r="D978" s="4">
        <f ca="1">OFFSET(InputPriceData!C$15,CalculationsAndCharts!$A978+$A$11,IF($C$7,8,0),1,1)</f>
        <v>125.39</v>
      </c>
      <c r="E978" s="4">
        <f ca="1">OFFSET(InputPriceData!D$15,CalculationsAndCharts!$A978+$A$11,IF($C$7,8,0),1,1)</f>
        <v>125.67</v>
      </c>
      <c r="F978" s="4">
        <f ca="1">OFFSET(InputPriceData!E$15,CalculationsAndCharts!$A978+$A$11,IF($C$7,8,0),1,1)</f>
        <v>124.82</v>
      </c>
      <c r="G978" s="4">
        <f ca="1">OFFSET(InputPriceData!F$15,CalculationsAndCharts!$A978+$A$11,IF($C$7,8,0),1,1)</f>
        <v>125.41</v>
      </c>
      <c r="H978" s="342">
        <f t="shared" ca="1" si="114"/>
        <v>124.51803574853921</v>
      </c>
      <c r="I978" s="342">
        <f t="shared" ca="1" si="115"/>
        <v>124.05818675131952</v>
      </c>
      <c r="J978" s="340">
        <f t="shared" ca="1" si="116"/>
        <v>0.45984899721961059</v>
      </c>
      <c r="K978" s="170">
        <f t="shared" ca="1" si="112"/>
        <v>0.21146110024388143</v>
      </c>
      <c r="L978" s="341">
        <f t="shared" ca="1" si="113"/>
        <v>0.580962379076149</v>
      </c>
      <c r="M978" s="341">
        <f t="shared" ca="1" si="117"/>
        <v>-0.580962379076149</v>
      </c>
      <c r="N978" s="170"/>
      <c r="O978" s="340"/>
      <c r="P978" s="3">
        <f t="shared" ca="1" si="118"/>
        <v>151192100</v>
      </c>
      <c r="Q978" s="3" t="e">
        <f t="shared" ca="1" si="119"/>
        <v>#N/A</v>
      </c>
      <c r="S978" s="99"/>
      <c r="T978" s="350"/>
      <c r="U978" s="350"/>
      <c r="V978" s="349"/>
      <c r="W978" s="313"/>
      <c r="X978" s="302"/>
      <c r="Y978" s="211"/>
      <c r="Z978" s="320"/>
      <c r="AA978" s="246"/>
      <c r="AB978" s="125"/>
      <c r="AC978" s="125"/>
      <c r="AD978" s="125"/>
      <c r="AE978" s="125"/>
      <c r="AF978" s="125"/>
      <c r="AG978" s="125"/>
      <c r="AH978" s="125"/>
      <c r="AJ978" s="125"/>
      <c r="AK978" s="125"/>
      <c r="AM978" s="246"/>
      <c r="AO978" s="246"/>
      <c r="AP978" s="211"/>
      <c r="AQ978" s="211"/>
      <c r="AR978" s="199"/>
      <c r="AT978" s="225"/>
      <c r="AU978" s="225"/>
      <c r="AV978" s="225"/>
      <c r="AW978" s="99"/>
      <c r="AX978" s="199"/>
      <c r="AY978" s="199"/>
      <c r="AZ978" s="37"/>
      <c r="BA978" s="123"/>
      <c r="BB978" s="211"/>
      <c r="BC978" s="211"/>
      <c r="BD978" s="123"/>
      <c r="BE978" s="123"/>
      <c r="BF978" s="37"/>
      <c r="BG978" s="37"/>
    </row>
    <row r="979" spans="1:59" x14ac:dyDescent="0.25">
      <c r="A979">
        <v>947</v>
      </c>
      <c r="B979" s="61">
        <f ca="1">OFFSET(InputPriceData!B$15,CalculationsAndCharts!$A979+$A$11,0,1,1)</f>
        <v>41095</v>
      </c>
      <c r="C979" s="3">
        <f ca="1">OFFSET(InputPriceData!G$15,CalculationsAndCharts!$A979+$A$11,IF($C$7,8,0),1,1)</f>
        <v>126177500</v>
      </c>
      <c r="D979" s="4">
        <f ca="1">OFFSET(InputPriceData!C$15,CalculationsAndCharts!$A979+$A$11,IF($C$7,8,0),1,1)</f>
        <v>126.72</v>
      </c>
      <c r="E979" s="4">
        <f ca="1">OFFSET(InputPriceData!D$15,CalculationsAndCharts!$A979+$A$11,IF($C$7,8,0),1,1)</f>
        <v>127.55</v>
      </c>
      <c r="F979" s="4">
        <f ca="1">OFFSET(InputPriceData!E$15,CalculationsAndCharts!$A979+$A$11,IF($C$7,8,0),1,1)</f>
        <v>126.15</v>
      </c>
      <c r="G979" s="4">
        <f ca="1">OFFSET(InputPriceData!F$15,CalculationsAndCharts!$A979+$A$11,IF($C$7,8,0),1,1)</f>
        <v>126.61</v>
      </c>
      <c r="H979" s="342">
        <f t="shared" ca="1" si="114"/>
        <v>124.39061228404481</v>
      </c>
      <c r="I979" s="342">
        <f t="shared" ca="1" si="115"/>
        <v>123.93529463780312</v>
      </c>
      <c r="J979" s="340">
        <f t="shared" ca="1" si="116"/>
        <v>0.45531764624161242</v>
      </c>
      <c r="K979" s="170">
        <f t="shared" ca="1" si="112"/>
        <v>0.2073141589790021</v>
      </c>
      <c r="L979" s="341">
        <f t="shared" ca="1" si="113"/>
        <v>0.57738766285377729</v>
      </c>
      <c r="M979" s="341">
        <f t="shared" ca="1" si="117"/>
        <v>-0.57738766285377729</v>
      </c>
      <c r="N979" s="170"/>
      <c r="O979" s="340"/>
      <c r="P979" s="3" t="e">
        <f t="shared" ca="1" si="118"/>
        <v>#N/A</v>
      </c>
      <c r="Q979" s="3">
        <f t="shared" ca="1" si="119"/>
        <v>126177500</v>
      </c>
      <c r="S979" s="99"/>
      <c r="T979" s="350"/>
      <c r="U979" s="350"/>
      <c r="V979" s="349"/>
      <c r="W979" s="313"/>
      <c r="X979" s="302"/>
      <c r="Y979" s="211"/>
      <c r="Z979" s="320"/>
      <c r="AA979" s="246"/>
      <c r="AB979" s="125"/>
      <c r="AC979" s="125"/>
      <c r="AD979" s="125"/>
      <c r="AE979" s="125"/>
      <c r="AF979" s="125"/>
      <c r="AG979" s="125"/>
      <c r="AH979" s="125"/>
      <c r="AJ979" s="125"/>
      <c r="AK979" s="125"/>
      <c r="AM979" s="246"/>
      <c r="AO979" s="246"/>
      <c r="AP979" s="211"/>
      <c r="AQ979" s="211"/>
      <c r="AR979" s="199"/>
      <c r="AT979" s="225"/>
      <c r="AU979" s="225"/>
      <c r="AV979" s="225"/>
      <c r="AW979" s="99"/>
      <c r="AX979" s="199"/>
      <c r="AY979" s="199"/>
      <c r="AZ979" s="37"/>
      <c r="BA979" s="123"/>
      <c r="BB979" s="211"/>
      <c r="BC979" s="211"/>
      <c r="BD979" s="123"/>
      <c r="BE979" s="123"/>
      <c r="BF979" s="37"/>
      <c r="BG979" s="37"/>
    </row>
    <row r="980" spans="1:59" x14ac:dyDescent="0.25">
      <c r="A980">
        <v>948</v>
      </c>
      <c r="B980" s="61">
        <f ca="1">OFFSET(InputPriceData!B$15,CalculationsAndCharts!$A980+$A$11,0,1,1)</f>
        <v>41093</v>
      </c>
      <c r="C980" s="3">
        <f ca="1">OFFSET(InputPriceData!G$15,CalculationsAndCharts!$A980+$A$11,IF($C$7,8,0),1,1)</f>
        <v>80450000</v>
      </c>
      <c r="D980" s="4">
        <f ca="1">OFFSET(InputPriceData!C$15,CalculationsAndCharts!$A980+$A$11,IF($C$7,8,0),1,1)</f>
        <v>126.33</v>
      </c>
      <c r="E980" s="4">
        <f ca="1">OFFSET(InputPriceData!D$15,CalculationsAndCharts!$A980+$A$11,IF($C$7,8,0),1,1)</f>
        <v>127.28</v>
      </c>
      <c r="F980" s="4">
        <f ca="1">OFFSET(InputPriceData!E$15,CalculationsAndCharts!$A980+$A$11,IF($C$7,8,0),1,1)</f>
        <v>126.2</v>
      </c>
      <c r="G980" s="4">
        <f ca="1">OFFSET(InputPriceData!F$15,CalculationsAndCharts!$A980+$A$11,IF($C$7,8,0),1,1)</f>
        <v>127.19</v>
      </c>
      <c r="H980" s="342">
        <f t="shared" ca="1" si="114"/>
        <v>124.0735568960512</v>
      </c>
      <c r="I980" s="342">
        <f t="shared" ca="1" si="115"/>
        <v>123.69213960487615</v>
      </c>
      <c r="J980" s="340">
        <f t="shared" ca="1" si="116"/>
        <v>0.38141729117499545</v>
      </c>
      <c r="K980" s="170">
        <f t="shared" ca="1" si="112"/>
        <v>0.14547915000727127</v>
      </c>
      <c r="L980" s="341">
        <f t="shared" ca="1" si="113"/>
        <v>0.5740249321487878</v>
      </c>
      <c r="M980" s="341">
        <f t="shared" ca="1" si="117"/>
        <v>-0.5740249321487878</v>
      </c>
      <c r="N980" s="170"/>
      <c r="O980" s="340"/>
      <c r="P980" s="3">
        <f t="shared" ca="1" si="118"/>
        <v>80450000</v>
      </c>
      <c r="Q980" s="3" t="e">
        <f t="shared" ca="1" si="119"/>
        <v>#N/A</v>
      </c>
      <c r="S980" s="99"/>
      <c r="T980" s="350"/>
      <c r="U980" s="350"/>
      <c r="V980" s="349"/>
      <c r="W980" s="313"/>
      <c r="X980" s="302"/>
      <c r="Y980" s="211"/>
      <c r="Z980" s="320"/>
      <c r="AA980" s="246"/>
      <c r="AB980" s="125"/>
      <c r="AC980" s="125"/>
      <c r="AD980" s="125"/>
      <c r="AE980" s="125"/>
      <c r="AF980" s="125"/>
      <c r="AG980" s="125"/>
      <c r="AH980" s="125"/>
      <c r="AJ980" s="125"/>
      <c r="AK980" s="125"/>
      <c r="AM980" s="246"/>
      <c r="AO980" s="246"/>
      <c r="AP980" s="211"/>
      <c r="AQ980" s="211"/>
      <c r="AR980" s="199"/>
      <c r="AT980" s="225"/>
      <c r="AU980" s="225"/>
      <c r="AV980" s="225"/>
      <c r="AW980" s="99"/>
      <c r="AX980" s="199"/>
      <c r="AY980" s="199"/>
      <c r="AZ980" s="37"/>
      <c r="BA980" s="123"/>
      <c r="BB980" s="211"/>
      <c r="BC980" s="211"/>
      <c r="BD980" s="123"/>
      <c r="BE980" s="123"/>
      <c r="BF980" s="37"/>
      <c r="BG980" s="37"/>
    </row>
    <row r="981" spans="1:59" x14ac:dyDescent="0.25">
      <c r="A981">
        <v>949</v>
      </c>
      <c r="B981" s="61">
        <f ca="1">OFFSET(InputPriceData!B$15,CalculationsAndCharts!$A981+$A$11,0,1,1)</f>
        <v>41092</v>
      </c>
      <c r="C981" s="3">
        <f ca="1">OFFSET(InputPriceData!G$15,CalculationsAndCharts!$A981+$A$11,IF($C$7,8,0),1,1)</f>
        <v>129524500</v>
      </c>
      <c r="D981" s="4">
        <f ca="1">OFFSET(InputPriceData!C$15,CalculationsAndCharts!$A981+$A$11,IF($C$7,8,0),1,1)</f>
        <v>126.33</v>
      </c>
      <c r="E981" s="4">
        <f ca="1">OFFSET(InputPriceData!D$15,CalculationsAndCharts!$A981+$A$11,IF($C$7,8,0),1,1)</f>
        <v>126.48</v>
      </c>
      <c r="F981" s="4">
        <f ca="1">OFFSET(InputPriceData!E$15,CalculationsAndCharts!$A981+$A$11,IF($C$7,8,0),1,1)</f>
        <v>125.44</v>
      </c>
      <c r="G981" s="4">
        <f ca="1">OFFSET(InputPriceData!F$15,CalculationsAndCharts!$A981+$A$11,IF($C$7,8,0),1,1)</f>
        <v>126.35</v>
      </c>
      <c r="H981" s="342">
        <f t="shared" ca="1" si="114"/>
        <v>123.62835073834422</v>
      </c>
      <c r="I981" s="342">
        <f t="shared" ca="1" si="115"/>
        <v>123.37415229622853</v>
      </c>
      <c r="J981" s="340">
        <f t="shared" ca="1" si="116"/>
        <v>0.25419844211564269</v>
      </c>
      <c r="K981" s="170">
        <f t="shared" ca="1" si="112"/>
        <v>6.4616847974019745E-2</v>
      </c>
      <c r="L981" s="341">
        <f t="shared" ca="1" si="113"/>
        <v>0.57162309933118038</v>
      </c>
      <c r="M981" s="341">
        <f t="shared" ca="1" si="117"/>
        <v>-0.57162309933118038</v>
      </c>
      <c r="N981" s="170"/>
      <c r="O981" s="340"/>
      <c r="P981" s="3">
        <f t="shared" ca="1" si="118"/>
        <v>129524500</v>
      </c>
      <c r="Q981" s="3" t="e">
        <f t="shared" ca="1" si="119"/>
        <v>#N/A</v>
      </c>
      <c r="S981" s="99"/>
      <c r="T981" s="350"/>
      <c r="U981" s="350"/>
      <c r="V981" s="349"/>
      <c r="W981" s="313"/>
      <c r="X981" s="302"/>
      <c r="Y981" s="211"/>
      <c r="Z981" s="320"/>
      <c r="AA981" s="246"/>
      <c r="AB981" s="125"/>
      <c r="AC981" s="125"/>
      <c r="AD981" s="125"/>
      <c r="AE981" s="125"/>
      <c r="AF981" s="125"/>
      <c r="AG981" s="125"/>
      <c r="AH981" s="125"/>
      <c r="AJ981" s="125"/>
      <c r="AK981" s="125"/>
      <c r="AM981" s="246"/>
      <c r="AO981" s="246"/>
      <c r="AP981" s="211"/>
      <c r="AQ981" s="211"/>
      <c r="AR981" s="199"/>
      <c r="AT981" s="225"/>
      <c r="AU981" s="225"/>
      <c r="AV981" s="225"/>
      <c r="AW981" s="99"/>
      <c r="AX981" s="199"/>
      <c r="AY981" s="199"/>
      <c r="AZ981" s="37"/>
      <c r="BA981" s="123"/>
      <c r="BB981" s="211"/>
      <c r="BC981" s="211"/>
      <c r="BD981" s="123"/>
      <c r="BE981" s="123"/>
      <c r="BF981" s="37"/>
      <c r="BG981" s="37"/>
    </row>
    <row r="982" spans="1:59" x14ac:dyDescent="0.25">
      <c r="A982">
        <v>950</v>
      </c>
      <c r="B982" s="61">
        <f ca="1">OFFSET(InputPriceData!B$15,CalculationsAndCharts!$A982+$A$11,0,1,1)</f>
        <v>41089</v>
      </c>
      <c r="C982" s="3">
        <f ca="1">OFFSET(InputPriceData!G$15,CalculationsAndCharts!$A982+$A$11,IF($C$7,8,0),1,1)</f>
        <v>212250900</v>
      </c>
      <c r="D982" s="4">
        <f ca="1">OFFSET(InputPriceData!C$15,CalculationsAndCharts!$A982+$A$11,IF($C$7,8,0),1,1)</f>
        <v>125.14</v>
      </c>
      <c r="E982" s="4">
        <f ca="1">OFFSET(InputPriceData!D$15,CalculationsAndCharts!$A982+$A$11,IF($C$7,8,0),1,1)</f>
        <v>126.13</v>
      </c>
      <c r="F982" s="4">
        <f ca="1">OFFSET(InputPriceData!E$15,CalculationsAndCharts!$A982+$A$11,IF($C$7,8,0),1,1)</f>
        <v>124.82</v>
      </c>
      <c r="G982" s="4">
        <f ca="1">OFFSET(InputPriceData!F$15,CalculationsAndCharts!$A982+$A$11,IF($C$7,8,0),1,1)</f>
        <v>125.98</v>
      </c>
      <c r="H982" s="342">
        <f t="shared" ca="1" si="114"/>
        <v>123.23954370096483</v>
      </c>
      <c r="I982" s="342">
        <f t="shared" ca="1" si="115"/>
        <v>123.10362068679477</v>
      </c>
      <c r="J982" s="340">
        <f t="shared" ca="1" si="116"/>
        <v>0.13592301417001279</v>
      </c>
      <c r="K982" s="170">
        <f t="shared" ca="1" si="112"/>
        <v>1.8475065781061499E-2</v>
      </c>
      <c r="L982" s="341">
        <f t="shared" ca="1" si="113"/>
        <v>0.57050485223877989</v>
      </c>
      <c r="M982" s="341">
        <f t="shared" ca="1" si="117"/>
        <v>-0.57050485223877989</v>
      </c>
      <c r="N982" s="170"/>
      <c r="O982" s="340"/>
      <c r="P982" s="3">
        <f t="shared" ca="1" si="118"/>
        <v>212250900</v>
      </c>
      <c r="Q982" s="3" t="e">
        <f t="shared" ca="1" si="119"/>
        <v>#N/A</v>
      </c>
      <c r="S982" s="99"/>
      <c r="T982" s="350"/>
      <c r="U982" s="350"/>
      <c r="V982" s="349"/>
      <c r="W982" s="313"/>
      <c r="X982" s="302"/>
      <c r="Y982" s="211"/>
      <c r="Z982" s="320"/>
      <c r="AA982" s="246"/>
      <c r="AB982" s="125"/>
      <c r="AC982" s="125"/>
      <c r="AD982" s="125"/>
      <c r="AE982" s="125"/>
      <c r="AF982" s="125"/>
      <c r="AG982" s="125"/>
      <c r="AH982" s="125"/>
      <c r="AJ982" s="125"/>
      <c r="AK982" s="125"/>
      <c r="AM982" s="246"/>
      <c r="AO982" s="246"/>
      <c r="AP982" s="211"/>
      <c r="AQ982" s="211"/>
      <c r="AR982" s="199"/>
      <c r="AT982" s="225"/>
      <c r="AU982" s="225"/>
      <c r="AV982" s="225"/>
      <c r="AW982" s="99"/>
      <c r="AX982" s="199"/>
      <c r="AY982" s="199"/>
      <c r="AZ982" s="37"/>
      <c r="BA982" s="123"/>
      <c r="BB982" s="211"/>
      <c r="BC982" s="211"/>
      <c r="BD982" s="123"/>
      <c r="BE982" s="123"/>
      <c r="BF982" s="37"/>
      <c r="BG982" s="37"/>
    </row>
    <row r="983" spans="1:59" x14ac:dyDescent="0.25">
      <c r="A983">
        <v>951</v>
      </c>
      <c r="B983" s="61">
        <f ca="1">OFFSET(InputPriceData!B$15,CalculationsAndCharts!$A983+$A$11,0,1,1)</f>
        <v>41088</v>
      </c>
      <c r="C983" s="3">
        <f ca="1">OFFSET(InputPriceData!G$15,CalculationsAndCharts!$A983+$A$11,IF($C$7,8,0),1,1)</f>
        <v>169242100</v>
      </c>
      <c r="D983" s="4">
        <f ca="1">OFFSET(InputPriceData!C$15,CalculationsAndCharts!$A983+$A$11,IF($C$7,8,0),1,1)</f>
        <v>122.45</v>
      </c>
      <c r="E983" s="4">
        <f ca="1">OFFSET(InputPriceData!D$15,CalculationsAndCharts!$A983+$A$11,IF($C$7,8,0),1,1)</f>
        <v>123.1</v>
      </c>
      <c r="F983" s="4">
        <f ca="1">OFFSET(InputPriceData!E$15,CalculationsAndCharts!$A983+$A$11,IF($C$7,8,0),1,1)</f>
        <v>121.51</v>
      </c>
      <c r="G983" s="4">
        <f ca="1">OFFSET(InputPriceData!F$15,CalculationsAndCharts!$A983+$A$11,IF($C$7,8,0),1,1)</f>
        <v>122.91</v>
      </c>
      <c r="H983" s="342">
        <f t="shared" ca="1" si="114"/>
        <v>122.84804994395981</v>
      </c>
      <c r="I983" s="342">
        <f t="shared" ca="1" si="115"/>
        <v>122.84213165832156</v>
      </c>
      <c r="J983" s="340">
        <f t="shared" ca="1" si="116"/>
        <v>5.9182856381874618E-3</v>
      </c>
      <c r="K983" s="170">
        <f t="shared" ca="1" si="112"/>
        <v>3.5026104895175973E-5</v>
      </c>
      <c r="L983" s="341">
        <f t="shared" ca="1" si="113"/>
        <v>0.57018161629977959</v>
      </c>
      <c r="M983" s="341">
        <f t="shared" ca="1" si="117"/>
        <v>-0.57018161629977959</v>
      </c>
      <c r="N983" s="170"/>
      <c r="O983" s="340"/>
      <c r="P983" s="3">
        <f t="shared" ca="1" si="118"/>
        <v>169242100</v>
      </c>
      <c r="Q983" s="3" t="e">
        <f t="shared" ca="1" si="119"/>
        <v>#N/A</v>
      </c>
      <c r="S983" s="99"/>
      <c r="T983" s="350"/>
      <c r="U983" s="350"/>
      <c r="V983" s="349"/>
      <c r="W983" s="313"/>
      <c r="X983" s="302"/>
      <c r="Y983" s="211"/>
      <c r="Z983" s="320"/>
      <c r="AA983" s="246"/>
      <c r="AB983" s="125"/>
      <c r="AC983" s="125"/>
      <c r="AD983" s="125"/>
      <c r="AE983" s="125"/>
      <c r="AF983" s="125"/>
      <c r="AG983" s="125"/>
      <c r="AH983" s="125"/>
      <c r="AJ983" s="125"/>
      <c r="AK983" s="125"/>
      <c r="AM983" s="246"/>
      <c r="AO983" s="246"/>
      <c r="AP983" s="211"/>
      <c r="AQ983" s="211"/>
      <c r="AR983" s="199"/>
      <c r="AT983" s="225"/>
      <c r="AU983" s="225"/>
      <c r="AV983" s="225"/>
      <c r="AW983" s="99"/>
      <c r="AX983" s="199"/>
      <c r="AY983" s="199"/>
      <c r="AZ983" s="37"/>
      <c r="BA983" s="123"/>
      <c r="BB983" s="211"/>
      <c r="BC983" s="211"/>
      <c r="BD983" s="123"/>
      <c r="BE983" s="123"/>
      <c r="BF983" s="37"/>
      <c r="BG983" s="37"/>
    </row>
    <row r="984" spans="1:59" x14ac:dyDescent="0.25">
      <c r="A984">
        <v>952</v>
      </c>
      <c r="B984" s="61">
        <f ca="1">OFFSET(InputPriceData!B$15,CalculationsAndCharts!$A984+$A$11,0,1,1)</f>
        <v>41087</v>
      </c>
      <c r="C984" s="3">
        <f ca="1">OFFSET(InputPriceData!G$15,CalculationsAndCharts!$A984+$A$11,IF($C$7,8,0),1,1)</f>
        <v>108088000</v>
      </c>
      <c r="D984" s="4">
        <f ca="1">OFFSET(InputPriceData!C$15,CalculationsAndCharts!$A984+$A$11,IF($C$7,8,0),1,1)</f>
        <v>122.57</v>
      </c>
      <c r="E984" s="4">
        <f ca="1">OFFSET(InputPriceData!D$15,CalculationsAndCharts!$A984+$A$11,IF($C$7,8,0),1,1)</f>
        <v>123.5</v>
      </c>
      <c r="F984" s="4">
        <f ca="1">OFFSET(InputPriceData!E$15,CalculationsAndCharts!$A984+$A$11,IF($C$7,8,0),1,1)</f>
        <v>122.15</v>
      </c>
      <c r="G984" s="4">
        <f ca="1">OFFSET(InputPriceData!F$15,CalculationsAndCharts!$A984+$A$11,IF($C$7,8,0),1,1)</f>
        <v>123.26</v>
      </c>
      <c r="H984" s="342">
        <f t="shared" ca="1" si="114"/>
        <v>122.83919993595407</v>
      </c>
      <c r="I984" s="342">
        <f t="shared" ca="1" si="115"/>
        <v>122.83596180907809</v>
      </c>
      <c r="J984" s="340">
        <f t="shared" ca="1" si="116"/>
        <v>3.2381268759353043E-3</v>
      </c>
      <c r="K984" s="170">
        <f t="shared" ca="1" si="112"/>
        <v>1.0485465664654533E-5</v>
      </c>
      <c r="L984" s="341">
        <f t="shared" ca="1" si="113"/>
        <v>0.57019805950003066</v>
      </c>
      <c r="M984" s="341">
        <f t="shared" ca="1" si="117"/>
        <v>-0.57019805950003066</v>
      </c>
      <c r="N984" s="170"/>
      <c r="O984" s="340"/>
      <c r="P984" s="3">
        <f t="shared" ca="1" si="118"/>
        <v>108088000</v>
      </c>
      <c r="Q984" s="3" t="e">
        <f t="shared" ca="1" si="119"/>
        <v>#N/A</v>
      </c>
      <c r="S984" s="99"/>
      <c r="T984" s="350"/>
      <c r="U984" s="350"/>
      <c r="V984" s="349"/>
      <c r="W984" s="313"/>
      <c r="X984" s="302"/>
      <c r="Y984" s="211"/>
      <c r="Z984" s="320"/>
      <c r="AA984" s="246"/>
      <c r="AB984" s="125"/>
      <c r="AC984" s="125"/>
      <c r="AD984" s="125"/>
      <c r="AE984" s="125"/>
      <c r="AF984" s="125"/>
      <c r="AG984" s="125"/>
      <c r="AH984" s="125"/>
      <c r="AJ984" s="125"/>
      <c r="AK984" s="125"/>
      <c r="AM984" s="246"/>
      <c r="AO984" s="246"/>
      <c r="AP984" s="211"/>
      <c r="AQ984" s="211"/>
      <c r="AR984" s="199"/>
      <c r="AT984" s="225"/>
      <c r="AU984" s="225"/>
      <c r="AV984" s="225"/>
      <c r="AW984" s="99"/>
      <c r="AX984" s="199"/>
      <c r="AY984" s="199"/>
      <c r="AZ984" s="37"/>
      <c r="BA984" s="123"/>
      <c r="BB984" s="211"/>
      <c r="BC984" s="211"/>
      <c r="BD984" s="123"/>
      <c r="BE984" s="123"/>
      <c r="BF984" s="37"/>
      <c r="BG984" s="37"/>
    </row>
    <row r="985" spans="1:59" x14ac:dyDescent="0.25">
      <c r="A985">
        <v>953</v>
      </c>
      <c r="B985" s="61">
        <f ca="1">OFFSET(InputPriceData!B$15,CalculationsAndCharts!$A985+$A$11,0,1,1)</f>
        <v>41086</v>
      </c>
      <c r="C985" s="3">
        <f ca="1">OFFSET(InputPriceData!G$15,CalculationsAndCharts!$A985+$A$11,IF($C$7,8,0),1,1)</f>
        <v>141634000</v>
      </c>
      <c r="D985" s="4">
        <f ca="1">OFFSET(InputPriceData!C$15,CalculationsAndCharts!$A985+$A$11,IF($C$7,8,0),1,1)</f>
        <v>121.9</v>
      </c>
      <c r="E985" s="4">
        <f ca="1">OFFSET(InputPriceData!D$15,CalculationsAndCharts!$A985+$A$11,IF($C$7,8,0),1,1)</f>
        <v>122.53</v>
      </c>
      <c r="F985" s="4">
        <f ca="1">OFFSET(InputPriceData!E$15,CalculationsAndCharts!$A985+$A$11,IF($C$7,8,0),1,1)</f>
        <v>121.19</v>
      </c>
      <c r="G985" s="4">
        <f ca="1">OFFSET(InputPriceData!F$15,CalculationsAndCharts!$A985+$A$11,IF($C$7,8,0),1,1)</f>
        <v>122.16</v>
      </c>
      <c r="H985" s="342">
        <f t="shared" ca="1" si="114"/>
        <v>122.77908564109036</v>
      </c>
      <c r="I985" s="342">
        <f t="shared" ca="1" si="115"/>
        <v>122.79741288263065</v>
      </c>
      <c r="J985" s="340">
        <f t="shared" ca="1" si="116"/>
        <v>-1.8327241540326361E-2</v>
      </c>
      <c r="K985" s="170">
        <f t="shared" ca="1" si="112"/>
        <v>3.3588778247746416E-4</v>
      </c>
      <c r="L985" s="341">
        <f t="shared" ca="1" si="113"/>
        <v>0.57021924131614998</v>
      </c>
      <c r="M985" s="341">
        <f t="shared" ca="1" si="117"/>
        <v>-0.57021924131614998</v>
      </c>
      <c r="N985" s="170"/>
      <c r="O985" s="340"/>
      <c r="P985" s="3">
        <f t="shared" ca="1" si="118"/>
        <v>141634000</v>
      </c>
      <c r="Q985" s="3" t="e">
        <f t="shared" ca="1" si="119"/>
        <v>#N/A</v>
      </c>
      <c r="S985" s="99"/>
      <c r="T985" s="350"/>
      <c r="U985" s="350"/>
      <c r="V985" s="349"/>
      <c r="W985" s="313"/>
      <c r="X985" s="302"/>
      <c r="Y985" s="211"/>
      <c r="Z985" s="320"/>
      <c r="AA985" s="246"/>
      <c r="AB985" s="125"/>
      <c r="AC985" s="125"/>
      <c r="AD985" s="125"/>
      <c r="AE985" s="125"/>
      <c r="AF985" s="125"/>
      <c r="AG985" s="125"/>
      <c r="AH985" s="125"/>
      <c r="AJ985" s="125"/>
      <c r="AK985" s="125"/>
      <c r="AM985" s="246"/>
      <c r="AO985" s="246"/>
      <c r="AP985" s="211"/>
      <c r="AQ985" s="211"/>
      <c r="AR985" s="199"/>
      <c r="AT985" s="225"/>
      <c r="AU985" s="225"/>
      <c r="AV985" s="225"/>
      <c r="AW985" s="99"/>
      <c r="AX985" s="199"/>
      <c r="AY985" s="199"/>
      <c r="AZ985" s="37"/>
      <c r="BA985" s="123"/>
      <c r="BB985" s="211"/>
      <c r="BC985" s="211"/>
      <c r="BD985" s="123"/>
      <c r="BE985" s="123"/>
      <c r="BF985" s="37"/>
      <c r="BG985" s="37"/>
    </row>
    <row r="986" spans="1:59" x14ac:dyDescent="0.25">
      <c r="A986">
        <v>954</v>
      </c>
      <c r="B986" s="61">
        <f ca="1">OFFSET(InputPriceData!B$15,CalculationsAndCharts!$A986+$A$11,0,1,1)</f>
        <v>41085</v>
      </c>
      <c r="C986" s="3">
        <f ca="1">OFFSET(InputPriceData!G$15,CalculationsAndCharts!$A986+$A$11,IF($C$7,8,0),1,1)</f>
        <v>146375700</v>
      </c>
      <c r="D986" s="4">
        <f ca="1">OFFSET(InputPriceData!C$15,CalculationsAndCharts!$A986+$A$11,IF($C$7,8,0),1,1)</f>
        <v>122.23</v>
      </c>
      <c r="E986" s="4">
        <f ca="1">OFFSET(InputPriceData!D$15,CalculationsAndCharts!$A986+$A$11,IF($C$7,8,0),1,1)</f>
        <v>122.27</v>
      </c>
      <c r="F986" s="4">
        <f ca="1">OFFSET(InputPriceData!E$15,CalculationsAndCharts!$A986+$A$11,IF($C$7,8,0),1,1)</f>
        <v>121.12</v>
      </c>
      <c r="G986" s="4">
        <f ca="1">OFFSET(InputPriceData!F$15,CalculationsAndCharts!$A986+$A$11,IF($C$7,8,0),1,1)</f>
        <v>121.55</v>
      </c>
      <c r="H986" s="342">
        <f t="shared" ca="1" si="114"/>
        <v>122.86752644696041</v>
      </c>
      <c r="I986" s="342">
        <f t="shared" ca="1" si="115"/>
        <v>122.85535950832436</v>
      </c>
      <c r="J986" s="340">
        <f t="shared" ca="1" si="116"/>
        <v>1.2166938636027046E-2</v>
      </c>
      <c r="K986" s="170">
        <f t="shared" ca="1" si="112"/>
        <v>1.4803439577284767E-4</v>
      </c>
      <c r="L986" s="341">
        <f t="shared" ca="1" si="113"/>
        <v>0.57021826980158963</v>
      </c>
      <c r="M986" s="341">
        <f t="shared" ca="1" si="117"/>
        <v>-0.57021826980158963</v>
      </c>
      <c r="N986" s="170"/>
      <c r="O986" s="340"/>
      <c r="P986" s="3" t="e">
        <f t="shared" ca="1" si="118"/>
        <v>#N/A</v>
      </c>
      <c r="Q986" s="3">
        <f t="shared" ca="1" si="119"/>
        <v>146375700</v>
      </c>
      <c r="S986" s="99"/>
      <c r="T986" s="350"/>
      <c r="U986" s="350"/>
      <c r="V986" s="349"/>
      <c r="W986" s="313"/>
      <c r="X986" s="302"/>
      <c r="Y986" s="211"/>
      <c r="Z986" s="320"/>
      <c r="AA986" s="246"/>
      <c r="AB986" s="125"/>
      <c r="AC986" s="125"/>
      <c r="AD986" s="125"/>
      <c r="AE986" s="125"/>
      <c r="AF986" s="125"/>
      <c r="AG986" s="125"/>
      <c r="AH986" s="125"/>
      <c r="AJ986" s="125"/>
      <c r="AK986" s="125"/>
      <c r="AM986" s="246"/>
      <c r="AO986" s="246"/>
      <c r="AP986" s="211"/>
      <c r="AQ986" s="211"/>
      <c r="AR986" s="199"/>
      <c r="AT986" s="225"/>
      <c r="AU986" s="225"/>
      <c r="AV986" s="225"/>
      <c r="AW986" s="99"/>
      <c r="AX986" s="199"/>
      <c r="AY986" s="199"/>
      <c r="AZ986" s="37"/>
      <c r="BA986" s="123"/>
      <c r="BB986" s="211"/>
      <c r="BC986" s="211"/>
      <c r="BD986" s="123"/>
      <c r="BE986" s="123"/>
      <c r="BF986" s="37"/>
      <c r="BG986" s="37"/>
    </row>
    <row r="987" spans="1:59" x14ac:dyDescent="0.25">
      <c r="A987">
        <v>955</v>
      </c>
      <c r="B987" s="61">
        <f ca="1">OFFSET(InputPriceData!B$15,CalculationsAndCharts!$A987+$A$11,0,1,1)</f>
        <v>41082</v>
      </c>
      <c r="C987" s="3">
        <f ca="1">OFFSET(InputPriceData!G$15,CalculationsAndCharts!$A987+$A$11,IF($C$7,8,0),1,1)</f>
        <v>130029200</v>
      </c>
      <c r="D987" s="4">
        <f ca="1">OFFSET(InputPriceData!C$15,CalculationsAndCharts!$A987+$A$11,IF($C$7,8,0),1,1)</f>
        <v>123.23</v>
      </c>
      <c r="E987" s="4">
        <f ca="1">OFFSET(InputPriceData!D$15,CalculationsAndCharts!$A987+$A$11,IF($C$7,8,0),1,1)</f>
        <v>123.76</v>
      </c>
      <c r="F987" s="4">
        <f ca="1">OFFSET(InputPriceData!E$15,CalculationsAndCharts!$A987+$A$11,IF($C$7,8,0),1,1)</f>
        <v>122.75</v>
      </c>
      <c r="G987" s="4">
        <f ca="1">OFFSET(InputPriceData!F$15,CalculationsAndCharts!$A987+$A$11,IF($C$7,8,0),1,1)</f>
        <v>123.53</v>
      </c>
      <c r="H987" s="342">
        <f t="shared" ca="1" si="114"/>
        <v>123.05574451081191</v>
      </c>
      <c r="I987" s="342">
        <f t="shared" ca="1" si="115"/>
        <v>122.97402855453566</v>
      </c>
      <c r="J987" s="340">
        <f t="shared" ca="1" si="116"/>
        <v>8.1715956276207535E-2</v>
      </c>
      <c r="K987" s="170">
        <f t="shared" ca="1" si="112"/>
        <v>6.6774975101350619E-3</v>
      </c>
      <c r="L987" s="341">
        <f t="shared" ca="1" si="113"/>
        <v>0.57036099877385804</v>
      </c>
      <c r="M987" s="341">
        <f t="shared" ca="1" si="117"/>
        <v>-0.57036099877385804</v>
      </c>
      <c r="N987" s="170"/>
      <c r="O987" s="340"/>
      <c r="P987" s="3">
        <f t="shared" ca="1" si="118"/>
        <v>130029200</v>
      </c>
      <c r="Q987" s="3" t="e">
        <f t="shared" ca="1" si="119"/>
        <v>#N/A</v>
      </c>
      <c r="S987" s="99"/>
      <c r="T987" s="350"/>
      <c r="U987" s="350"/>
      <c r="V987" s="349"/>
      <c r="W987" s="313"/>
      <c r="X987" s="302"/>
      <c r="Y987" s="211"/>
      <c r="Z987" s="320"/>
      <c r="AA987" s="246"/>
      <c r="AB987" s="125"/>
      <c r="AC987" s="125"/>
      <c r="AD987" s="125"/>
      <c r="AE987" s="125"/>
      <c r="AF987" s="125"/>
      <c r="AG987" s="125"/>
      <c r="AH987" s="125"/>
      <c r="AJ987" s="125"/>
      <c r="AK987" s="125"/>
      <c r="AM987" s="246"/>
      <c r="AO987" s="246"/>
      <c r="AP987" s="211"/>
      <c r="AQ987" s="211"/>
      <c r="AR987" s="199"/>
      <c r="AT987" s="225"/>
      <c r="AU987" s="225"/>
      <c r="AV987" s="225"/>
      <c r="AW987" s="99"/>
      <c r="AX987" s="199"/>
      <c r="AY987" s="199"/>
      <c r="AZ987" s="37"/>
      <c r="BA987" s="123"/>
      <c r="BB987" s="211"/>
      <c r="BC987" s="211"/>
      <c r="BD987" s="123"/>
      <c r="BE987" s="123"/>
      <c r="BF987" s="37"/>
      <c r="BG987" s="37"/>
    </row>
    <row r="988" spans="1:59" x14ac:dyDescent="0.25">
      <c r="A988">
        <v>956</v>
      </c>
      <c r="B988" s="61">
        <f ca="1">OFFSET(InputPriceData!B$15,CalculationsAndCharts!$A988+$A$11,0,1,1)</f>
        <v>41081</v>
      </c>
      <c r="C988" s="3">
        <f ca="1">OFFSET(InputPriceData!G$15,CalculationsAndCharts!$A988+$A$11,IF($C$7,8,0),1,1)</f>
        <v>205272200</v>
      </c>
      <c r="D988" s="4">
        <f ca="1">OFFSET(InputPriceData!C$15,CalculationsAndCharts!$A988+$A$11,IF($C$7,8,0),1,1)</f>
        <v>125.55</v>
      </c>
      <c r="E988" s="4">
        <f ca="1">OFFSET(InputPriceData!D$15,CalculationsAndCharts!$A988+$A$11,IF($C$7,8,0),1,1)</f>
        <v>125.68</v>
      </c>
      <c r="F988" s="4">
        <f ca="1">OFFSET(InputPriceData!E$15,CalculationsAndCharts!$A988+$A$11,IF($C$7,8,0),1,1)</f>
        <v>122.49</v>
      </c>
      <c r="G988" s="4">
        <f ca="1">OFFSET(InputPriceData!F$15,CalculationsAndCharts!$A988+$A$11,IF($C$7,8,0),1,1)</f>
        <v>122.59</v>
      </c>
      <c r="H988" s="342">
        <f t="shared" ca="1" si="114"/>
        <v>122.98799372664219</v>
      </c>
      <c r="I988" s="342">
        <f t="shared" ca="1" si="115"/>
        <v>122.9234856958571</v>
      </c>
      <c r="J988" s="340">
        <f t="shared" ca="1" si="116"/>
        <v>6.4508030785053766E-2</v>
      </c>
      <c r="K988" s="170">
        <f t="shared" ca="1" si="112"/>
        <v>4.1612860357654446E-3</v>
      </c>
      <c r="L988" s="341">
        <f t="shared" ca="1" si="113"/>
        <v>0.57080125409722549</v>
      </c>
      <c r="M988" s="341">
        <f t="shared" ca="1" si="117"/>
        <v>-0.57080125409722549</v>
      </c>
      <c r="N988" s="170"/>
      <c r="O988" s="340"/>
      <c r="P988" s="3" t="e">
        <f t="shared" ca="1" si="118"/>
        <v>#N/A</v>
      </c>
      <c r="Q988" s="3">
        <f t="shared" ca="1" si="119"/>
        <v>205272200</v>
      </c>
      <c r="S988" s="99"/>
      <c r="T988" s="350"/>
      <c r="U988" s="350"/>
      <c r="V988" s="349"/>
      <c r="W988" s="313"/>
      <c r="X988" s="302"/>
      <c r="Y988" s="211"/>
      <c r="Z988" s="320"/>
      <c r="AA988" s="246"/>
      <c r="AB988" s="125"/>
      <c r="AC988" s="125"/>
      <c r="AD988" s="125"/>
      <c r="AE988" s="125"/>
      <c r="AF988" s="125"/>
      <c r="AG988" s="125"/>
      <c r="AH988" s="125"/>
      <c r="AJ988" s="125"/>
      <c r="AK988" s="125"/>
      <c r="AM988" s="246"/>
      <c r="AO988" s="246"/>
      <c r="AP988" s="211"/>
      <c r="AQ988" s="211"/>
      <c r="AR988" s="199"/>
      <c r="AT988" s="225"/>
      <c r="AU988" s="225"/>
      <c r="AV988" s="225"/>
      <c r="AW988" s="99"/>
      <c r="AX988" s="199"/>
      <c r="AY988" s="199"/>
      <c r="AZ988" s="37"/>
      <c r="BA988" s="123"/>
      <c r="BB988" s="211"/>
      <c r="BC988" s="211"/>
      <c r="BD988" s="123"/>
      <c r="BE988" s="123"/>
      <c r="BF988" s="37"/>
      <c r="BG988" s="37"/>
    </row>
    <row r="989" spans="1:59" x14ac:dyDescent="0.25">
      <c r="A989">
        <v>957</v>
      </c>
      <c r="B989" s="61">
        <f ca="1">OFFSET(InputPriceData!B$15,CalculationsAndCharts!$A989+$A$11,0,1,1)</f>
        <v>41080</v>
      </c>
      <c r="C989" s="3">
        <f ca="1">OFFSET(InputPriceData!G$15,CalculationsAndCharts!$A989+$A$11,IF($C$7,8,0),1,1)</f>
        <v>206451800</v>
      </c>
      <c r="D989" s="4">
        <f ca="1">OFFSET(InputPriceData!C$15,CalculationsAndCharts!$A989+$A$11,IF($C$7,8,0),1,1)</f>
        <v>125.61</v>
      </c>
      <c r="E989" s="4">
        <f ca="1">OFFSET(InputPriceData!D$15,CalculationsAndCharts!$A989+$A$11,IF($C$7,8,0),1,1)</f>
        <v>125.98</v>
      </c>
      <c r="F989" s="4">
        <f ca="1">OFFSET(InputPriceData!E$15,CalculationsAndCharts!$A989+$A$11,IF($C$7,8,0),1,1)</f>
        <v>124.28</v>
      </c>
      <c r="G989" s="4">
        <f ca="1">OFFSET(InputPriceData!F$15,CalculationsAndCharts!$A989+$A$11,IF($C$7,8,0),1,1)</f>
        <v>125.4</v>
      </c>
      <c r="H989" s="342">
        <f t="shared" ca="1" si="114"/>
        <v>123.04484997330536</v>
      </c>
      <c r="I989" s="342">
        <f t="shared" ca="1" si="115"/>
        <v>122.95380257729865</v>
      </c>
      <c r="J989" s="340">
        <f t="shared" ca="1" si="116"/>
        <v>9.1047396006666448E-2</v>
      </c>
      <c r="K989" s="170">
        <f t="shared" ca="1" si="112"/>
        <v>8.2896283195947416E-3</v>
      </c>
      <c r="L989" s="341">
        <f t="shared" ca="1" si="113"/>
        <v>0.57147040372114544</v>
      </c>
      <c r="M989" s="341">
        <f t="shared" ca="1" si="117"/>
        <v>-0.57147040372114544</v>
      </c>
      <c r="N989" s="170"/>
      <c r="O989" s="340"/>
      <c r="P989" s="3" t="e">
        <f t="shared" ca="1" si="118"/>
        <v>#N/A</v>
      </c>
      <c r="Q989" s="3">
        <f t="shared" ca="1" si="119"/>
        <v>206451800</v>
      </c>
      <c r="S989" s="99"/>
      <c r="T989" s="350"/>
      <c r="U989" s="350"/>
      <c r="V989" s="349"/>
      <c r="W989" s="313"/>
      <c r="X989" s="302"/>
      <c r="Y989" s="211"/>
      <c r="Z989" s="320"/>
      <c r="AA989" s="246"/>
      <c r="AB989" s="125"/>
      <c r="AC989" s="125"/>
      <c r="AD989" s="125"/>
      <c r="AE989" s="125"/>
      <c r="AF989" s="125"/>
      <c r="AG989" s="125"/>
      <c r="AH989" s="125"/>
      <c r="AJ989" s="125"/>
      <c r="AK989" s="125"/>
      <c r="AM989" s="246"/>
      <c r="AO989" s="246"/>
      <c r="AP989" s="211"/>
      <c r="AQ989" s="211"/>
      <c r="AR989" s="199"/>
      <c r="AT989" s="225"/>
      <c r="AU989" s="225"/>
      <c r="AV989" s="225"/>
      <c r="AW989" s="99"/>
      <c r="AX989" s="199"/>
      <c r="AY989" s="199"/>
      <c r="AZ989" s="37"/>
      <c r="BA989" s="123"/>
      <c r="BB989" s="211"/>
      <c r="BC989" s="211"/>
      <c r="BD989" s="123"/>
      <c r="BE989" s="123"/>
      <c r="BF989" s="37"/>
      <c r="BG989" s="37"/>
    </row>
    <row r="990" spans="1:59" x14ac:dyDescent="0.25">
      <c r="A990">
        <v>958</v>
      </c>
      <c r="B990" s="61">
        <f ca="1">OFFSET(InputPriceData!B$15,CalculationsAndCharts!$A990+$A$11,0,1,1)</f>
        <v>41079</v>
      </c>
      <c r="C990" s="3">
        <f ca="1">OFFSET(InputPriceData!G$15,CalculationsAndCharts!$A990+$A$11,IF($C$7,8,0),1,1)</f>
        <v>137382600</v>
      </c>
      <c r="D990" s="4">
        <f ca="1">OFFSET(InputPriceData!C$15,CalculationsAndCharts!$A990+$A$11,IF($C$7,8,0),1,1)</f>
        <v>125.03</v>
      </c>
      <c r="E990" s="4">
        <f ca="1">OFFSET(InputPriceData!D$15,CalculationsAndCharts!$A990+$A$11,IF($C$7,8,0),1,1)</f>
        <v>126.11</v>
      </c>
      <c r="F990" s="4">
        <f ca="1">OFFSET(InputPriceData!E$15,CalculationsAndCharts!$A990+$A$11,IF($C$7,8,0),1,1)</f>
        <v>124.37</v>
      </c>
      <c r="G990" s="4">
        <f ca="1">OFFSET(InputPriceData!F$15,CalculationsAndCharts!$A990+$A$11,IF($C$7,8,0),1,1)</f>
        <v>125.6</v>
      </c>
      <c r="H990" s="342">
        <f t="shared" ca="1" si="114"/>
        <v>122.70839996949185</v>
      </c>
      <c r="I990" s="342">
        <f t="shared" ca="1" si="115"/>
        <v>122.73142099341671</v>
      </c>
      <c r="J990" s="340">
        <f t="shared" ca="1" si="116"/>
        <v>-2.3021023924916145E-2</v>
      </c>
      <c r="K990" s="170">
        <f t="shared" ca="1" si="112"/>
        <v>5.2996754255156152E-4</v>
      </c>
      <c r="L990" s="341">
        <f t="shared" ca="1" si="113"/>
        <v>0.5731512154663817</v>
      </c>
      <c r="M990" s="341">
        <f t="shared" ca="1" si="117"/>
        <v>-0.5731512154663817</v>
      </c>
      <c r="N990" s="170"/>
      <c r="O990" s="340"/>
      <c r="P990" s="3">
        <f t="shared" ca="1" si="118"/>
        <v>137382600</v>
      </c>
      <c r="Q990" s="3" t="e">
        <f t="shared" ca="1" si="119"/>
        <v>#N/A</v>
      </c>
      <c r="S990" s="99"/>
      <c r="T990" s="350"/>
      <c r="U990" s="350"/>
      <c r="V990" s="349"/>
      <c r="W990" s="313"/>
      <c r="X990" s="302"/>
      <c r="Y990" s="211"/>
      <c r="Z990" s="320"/>
      <c r="AA990" s="246"/>
      <c r="AB990" s="125"/>
      <c r="AC990" s="125"/>
      <c r="AD990" s="125"/>
      <c r="AE990" s="125"/>
      <c r="AF990" s="125"/>
      <c r="AG990" s="125"/>
      <c r="AH990" s="125"/>
      <c r="AJ990" s="125"/>
      <c r="AK990" s="125"/>
      <c r="AM990" s="246"/>
      <c r="AO990" s="246"/>
      <c r="AP990" s="211"/>
      <c r="AQ990" s="211"/>
      <c r="AR990" s="199"/>
      <c r="AT990" s="225"/>
      <c r="AU990" s="225"/>
      <c r="AV990" s="225"/>
      <c r="AW990" s="99"/>
      <c r="AX990" s="199"/>
      <c r="AY990" s="199"/>
      <c r="AZ990" s="37"/>
      <c r="BA990" s="123"/>
      <c r="BB990" s="211"/>
      <c r="BC990" s="211"/>
      <c r="BD990" s="123"/>
      <c r="BE990" s="123"/>
      <c r="BF990" s="37"/>
      <c r="BG990" s="37"/>
    </row>
    <row r="991" spans="1:59" x14ac:dyDescent="0.25">
      <c r="A991">
        <v>959</v>
      </c>
      <c r="B991" s="61">
        <f ca="1">OFFSET(InputPriceData!B$15,CalculationsAndCharts!$A991+$A$11,0,1,1)</f>
        <v>41078</v>
      </c>
      <c r="C991" s="3">
        <f ca="1">OFFSET(InputPriceData!G$15,CalculationsAndCharts!$A991+$A$11,IF($C$7,8,0),1,1)</f>
        <v>131360900</v>
      </c>
      <c r="D991" s="4">
        <f ca="1">OFFSET(InputPriceData!C$15,CalculationsAndCharts!$A991+$A$11,IF($C$7,8,0),1,1)</f>
        <v>123.64</v>
      </c>
      <c r="E991" s="4">
        <f ca="1">OFFSET(InputPriceData!D$15,CalculationsAndCharts!$A991+$A$11,IF($C$7,8,0),1,1)</f>
        <v>124.71</v>
      </c>
      <c r="F991" s="4">
        <f ca="1">OFFSET(InputPriceData!E$15,CalculationsAndCharts!$A991+$A$11,IF($C$7,8,0),1,1)</f>
        <v>123.36</v>
      </c>
      <c r="G991" s="4">
        <f ca="1">OFFSET(InputPriceData!F$15,CalculationsAndCharts!$A991+$A$11,IF($C$7,8,0),1,1)</f>
        <v>124.4</v>
      </c>
      <c r="H991" s="342">
        <f t="shared" ca="1" si="114"/>
        <v>122.29531425084782</v>
      </c>
      <c r="I991" s="342">
        <f t="shared" ca="1" si="115"/>
        <v>122.47064108372732</v>
      </c>
      <c r="J991" s="340">
        <f t="shared" ca="1" si="116"/>
        <v>-0.17532683287955209</v>
      </c>
      <c r="K991" s="170">
        <f t="shared" ca="1" si="112"/>
        <v>3.0739498327574385E-2</v>
      </c>
      <c r="L991" s="341">
        <f t="shared" ca="1" si="113"/>
        <v>0.57780199555472134</v>
      </c>
      <c r="M991" s="341">
        <f t="shared" ca="1" si="117"/>
        <v>-0.57780199555472134</v>
      </c>
      <c r="N991" s="170"/>
      <c r="O991" s="340"/>
      <c r="P991" s="3">
        <f t="shared" ca="1" si="118"/>
        <v>131360900</v>
      </c>
      <c r="Q991" s="3" t="e">
        <f t="shared" ca="1" si="119"/>
        <v>#N/A</v>
      </c>
      <c r="S991" s="99"/>
      <c r="T991" s="350"/>
      <c r="U991" s="350"/>
      <c r="V991" s="349"/>
      <c r="W991" s="313"/>
      <c r="X991" s="302"/>
      <c r="Y991" s="211"/>
      <c r="Z991" s="320"/>
      <c r="AA991" s="246"/>
      <c r="AB991" s="125"/>
      <c r="AC991" s="125"/>
      <c r="AD991" s="125"/>
      <c r="AE991" s="125"/>
      <c r="AF991" s="125"/>
      <c r="AG991" s="125"/>
      <c r="AH991" s="125"/>
      <c r="AJ991" s="125"/>
      <c r="AK991" s="125"/>
      <c r="AM991" s="246"/>
      <c r="AO991" s="246"/>
      <c r="AP991" s="211"/>
      <c r="AQ991" s="211"/>
      <c r="AR991" s="199"/>
      <c r="AT991" s="225"/>
      <c r="AU991" s="225"/>
      <c r="AV991" s="225"/>
      <c r="AW991" s="99"/>
      <c r="AX991" s="199"/>
      <c r="AY991" s="199"/>
      <c r="AZ991" s="37"/>
      <c r="BA991" s="123"/>
      <c r="BB991" s="211"/>
      <c r="BC991" s="211"/>
      <c r="BD991" s="123"/>
      <c r="BE991" s="123"/>
      <c r="BF991" s="37"/>
      <c r="BG991" s="37"/>
    </row>
    <row r="992" spans="1:59" x14ac:dyDescent="0.25">
      <c r="A992">
        <v>960</v>
      </c>
      <c r="B992" s="61">
        <f ca="1">OFFSET(InputPriceData!B$15,CalculationsAndCharts!$A992+$A$11,0,1,1)</f>
        <v>41075</v>
      </c>
      <c r="C992" s="3">
        <f ca="1">OFFSET(InputPriceData!G$15,CalculationsAndCharts!$A992+$A$11,IF($C$7,8,0),1,1)</f>
        <v>169444500</v>
      </c>
      <c r="D992" s="4">
        <f ca="1">OFFSET(InputPriceData!C$15,CalculationsAndCharts!$A992+$A$11,IF($C$7,8,0),1,1)</f>
        <v>123.46</v>
      </c>
      <c r="E992" s="4">
        <f ca="1">OFFSET(InputPriceData!D$15,CalculationsAndCharts!$A992+$A$11,IF($C$7,8,0),1,1)</f>
        <v>124.27</v>
      </c>
      <c r="F992" s="4">
        <f ca="1">OFFSET(InputPriceData!E$15,CalculationsAndCharts!$A992+$A$11,IF($C$7,8,0),1,1)</f>
        <v>123.2</v>
      </c>
      <c r="G992" s="4">
        <f ca="1">OFFSET(InputPriceData!F$15,CalculationsAndCharts!$A992+$A$11,IF($C$7,8,0),1,1)</f>
        <v>124.16</v>
      </c>
      <c r="H992" s="342">
        <f t="shared" ca="1" si="114"/>
        <v>121.9946448581118</v>
      </c>
      <c r="I992" s="342">
        <f t="shared" ca="1" si="115"/>
        <v>122.29524481861164</v>
      </c>
      <c r="J992" s="340">
        <f t="shared" ca="1" si="116"/>
        <v>-0.30059996049988458</v>
      </c>
      <c r="K992" s="170">
        <f t="shared" ca="1" si="112"/>
        <v>9.0360336252532175E-2</v>
      </c>
      <c r="L992" s="341">
        <f t="shared" ca="1" si="113"/>
        <v>0.58437903155138293</v>
      </c>
      <c r="M992" s="341">
        <f t="shared" ca="1" si="117"/>
        <v>-0.58437903155138293</v>
      </c>
      <c r="N992" s="170"/>
      <c r="O992" s="340"/>
      <c r="P992" s="3">
        <f t="shared" ca="1" si="118"/>
        <v>169444500</v>
      </c>
      <c r="Q992" s="3" t="e">
        <f t="shared" ca="1" si="119"/>
        <v>#N/A</v>
      </c>
      <c r="S992" s="99"/>
      <c r="T992" s="350"/>
      <c r="U992" s="350"/>
      <c r="V992" s="349"/>
      <c r="W992" s="313"/>
      <c r="X992" s="302"/>
      <c r="Y992" s="211"/>
      <c r="Z992" s="320"/>
      <c r="AA992" s="246"/>
      <c r="AB992" s="125"/>
      <c r="AC992" s="125"/>
      <c r="AD992" s="125"/>
      <c r="AE992" s="125"/>
      <c r="AF992" s="125"/>
      <c r="AG992" s="125"/>
      <c r="AH992" s="125"/>
      <c r="AJ992" s="125"/>
      <c r="AK992" s="125"/>
      <c r="AM992" s="246"/>
      <c r="AO992" s="246"/>
      <c r="AP992" s="211"/>
      <c r="AQ992" s="211"/>
      <c r="AR992" s="199"/>
      <c r="AT992" s="225"/>
      <c r="AU992" s="225"/>
      <c r="AV992" s="225"/>
      <c r="AW992" s="99"/>
      <c r="AX992" s="199"/>
      <c r="AY992" s="199"/>
      <c r="AZ992" s="37"/>
      <c r="BA992" s="123"/>
      <c r="BB992" s="211"/>
      <c r="BC992" s="211"/>
      <c r="BD992" s="123"/>
      <c r="BE992" s="123"/>
      <c r="BF992" s="37"/>
      <c r="BG992" s="37"/>
    </row>
    <row r="993" spans="1:59" x14ac:dyDescent="0.25">
      <c r="A993">
        <v>961</v>
      </c>
      <c r="B993" s="61">
        <f ca="1">OFFSET(InputPriceData!B$15,CalculationsAndCharts!$A993+$A$11,0,1,1)</f>
        <v>41074</v>
      </c>
      <c r="C993" s="3">
        <f ca="1">OFFSET(InputPriceData!G$15,CalculationsAndCharts!$A993+$A$11,IF($C$7,8,0),1,1)</f>
        <v>230615500</v>
      </c>
      <c r="D993" s="4">
        <f ca="1">OFFSET(InputPriceData!C$15,CalculationsAndCharts!$A993+$A$11,IF($C$7,8,0),1,1)</f>
        <v>121.86</v>
      </c>
      <c r="E993" s="4">
        <f ca="1">OFFSET(InputPriceData!D$15,CalculationsAndCharts!$A993+$A$11,IF($C$7,8,0),1,1)</f>
        <v>123.39</v>
      </c>
      <c r="F993" s="4">
        <f ca="1">OFFSET(InputPriceData!E$15,CalculationsAndCharts!$A993+$A$11,IF($C$7,8,0),1,1)</f>
        <v>121.53</v>
      </c>
      <c r="G993" s="4">
        <f ca="1">OFFSET(InputPriceData!F$15,CalculationsAndCharts!$A993+$A$11,IF($C$7,8,0),1,1)</f>
        <v>122.9</v>
      </c>
      <c r="H993" s="342">
        <f t="shared" ca="1" si="114"/>
        <v>121.68530840927063</v>
      </c>
      <c r="I993" s="342">
        <f t="shared" ca="1" si="115"/>
        <v>122.12572162030361</v>
      </c>
      <c r="J993" s="340">
        <f t="shared" ca="1" si="116"/>
        <v>-0.44041321103302694</v>
      </c>
      <c r="K993" s="170">
        <f t="shared" ref="K993:K1056" ca="1" si="120">J993*J993</f>
        <v>0.19396379645242151</v>
      </c>
      <c r="L993" s="341">
        <f t="shared" ref="L993:L1056" ca="1" si="121">SQRT(SUM(OFFSET(K993,0,0,$A$18,1))/$A$18)</f>
        <v>0.5915361640086062</v>
      </c>
      <c r="M993" s="341">
        <f t="shared" ca="1" si="117"/>
        <v>-0.5915361640086062</v>
      </c>
      <c r="N993" s="170"/>
      <c r="O993" s="340"/>
      <c r="P993" s="3">
        <f t="shared" ca="1" si="118"/>
        <v>230615500</v>
      </c>
      <c r="Q993" s="3" t="e">
        <f t="shared" ca="1" si="119"/>
        <v>#N/A</v>
      </c>
      <c r="S993" s="99"/>
      <c r="T993" s="350"/>
      <c r="U993" s="350"/>
      <c r="V993" s="349"/>
      <c r="W993" s="313"/>
      <c r="X993" s="302"/>
      <c r="Y993" s="211"/>
      <c r="Z993" s="320"/>
      <c r="AA993" s="246"/>
      <c r="AB993" s="125"/>
      <c r="AC993" s="125"/>
      <c r="AD993" s="125"/>
      <c r="AE993" s="125"/>
      <c r="AF993" s="125"/>
      <c r="AG993" s="125"/>
      <c r="AH993" s="125"/>
      <c r="AJ993" s="125"/>
      <c r="AK993" s="125"/>
      <c r="AM993" s="246"/>
      <c r="AO993" s="246"/>
      <c r="AP993" s="211"/>
      <c r="AQ993" s="211"/>
      <c r="AR993" s="199"/>
      <c r="AT993" s="225"/>
      <c r="AU993" s="225"/>
      <c r="AV993" s="225"/>
      <c r="AW993" s="99"/>
      <c r="AX993" s="199"/>
      <c r="AY993" s="199"/>
      <c r="AZ993" s="37"/>
      <c r="BA993" s="123"/>
      <c r="BB993" s="211"/>
      <c r="BC993" s="211"/>
      <c r="BD993" s="123"/>
      <c r="BE993" s="123"/>
      <c r="BF993" s="37"/>
      <c r="BG993" s="37"/>
    </row>
    <row r="994" spans="1:59" x14ac:dyDescent="0.25">
      <c r="A994">
        <v>962</v>
      </c>
      <c r="B994" s="61">
        <f ca="1">OFFSET(InputPriceData!B$15,CalculationsAndCharts!$A994+$A$11,0,1,1)</f>
        <v>41073</v>
      </c>
      <c r="C994" s="3">
        <f ca="1">OFFSET(InputPriceData!G$15,CalculationsAndCharts!$A994+$A$11,IF($C$7,8,0),1,1)</f>
        <v>172223900</v>
      </c>
      <c r="D994" s="4">
        <f ca="1">OFFSET(InputPriceData!C$15,CalculationsAndCharts!$A994+$A$11,IF($C$7,8,0),1,1)</f>
        <v>122.04</v>
      </c>
      <c r="E994" s="4">
        <f ca="1">OFFSET(InputPriceData!D$15,CalculationsAndCharts!$A994+$A$11,IF($C$7,8,0),1,1)</f>
        <v>122.8</v>
      </c>
      <c r="F994" s="4">
        <f ca="1">OFFSET(InputPriceData!E$15,CalculationsAndCharts!$A994+$A$11,IF($C$7,8,0),1,1)</f>
        <v>121.2</v>
      </c>
      <c r="G994" s="4">
        <f ca="1">OFFSET(InputPriceData!F$15,CalculationsAndCharts!$A994+$A$11,IF($C$7,8,0),1,1)</f>
        <v>121.61</v>
      </c>
      <c r="H994" s="342">
        <f t="shared" ref="H994:H1057" ca="1" si="122">IF($A994&gt;$A$8,0,IF($A994=$A$8,$G994,$C$16*$G994+$D$16*H995))</f>
        <v>121.51178103916644</v>
      </c>
      <c r="I994" s="342">
        <f t="shared" ref="I994:I1057" ca="1" si="123">IF($A994&gt;$A$8,0,IF($A994=$A$8,$G994,$C$17*$G994+$D$17*I995))</f>
        <v>122.05533267669486</v>
      </c>
      <c r="J994" s="340">
        <f t="shared" ref="J994:J1057" ca="1" si="124" xml:space="preserve"> ($C$16 - $C$17)*$G994 + ($C$17*$D$16 - $C$16*$D$17)*$G995 + ($D$16 + $D$17)*J995 - $D$16*$D$17*J996</f>
        <v>-0.54355163752846469</v>
      </c>
      <c r="K994" s="170">
        <f t="shared" ca="1" si="120"/>
        <v>0.29544838265987544</v>
      </c>
      <c r="L994" s="341">
        <f t="shared" ca="1" si="121"/>
        <v>0.59882339075383273</v>
      </c>
      <c r="M994" s="341">
        <f t="shared" ref="M994:M1057" ca="1" si="125">-L994</f>
        <v>-0.59882339075383273</v>
      </c>
      <c r="N994" s="170"/>
      <c r="O994" s="340"/>
      <c r="P994" s="3" t="e">
        <f t="shared" ref="P994:P1057" ca="1" si="126">IF(G994&gt;=D994,C994,NA())</f>
        <v>#N/A</v>
      </c>
      <c r="Q994" s="3">
        <f t="shared" ref="Q994:Q1057" ca="1" si="127">IF(G994&lt;D994,C994,NA())</f>
        <v>172223900</v>
      </c>
      <c r="S994" s="99"/>
      <c r="T994" s="350"/>
      <c r="U994" s="350"/>
      <c r="V994" s="349"/>
      <c r="W994" s="313"/>
      <c r="X994" s="302"/>
      <c r="Y994" s="211"/>
      <c r="Z994" s="320"/>
      <c r="AA994" s="246"/>
      <c r="AB994" s="125"/>
      <c r="AC994" s="125"/>
      <c r="AD994" s="125"/>
      <c r="AE994" s="125"/>
      <c r="AF994" s="125"/>
      <c r="AG994" s="125"/>
      <c r="AH994" s="125"/>
      <c r="AJ994" s="125"/>
      <c r="AK994" s="125"/>
      <c r="AM994" s="246"/>
      <c r="AO994" s="246"/>
      <c r="AP994" s="211"/>
      <c r="AQ994" s="211"/>
      <c r="AR994" s="199"/>
      <c r="AT994" s="225"/>
      <c r="AU994" s="225"/>
      <c r="AV994" s="225"/>
      <c r="AW994" s="99"/>
      <c r="AX994" s="199"/>
      <c r="AY994" s="199"/>
      <c r="AZ994" s="37"/>
      <c r="BA994" s="123"/>
      <c r="BB994" s="211"/>
      <c r="BC994" s="211"/>
      <c r="BD994" s="123"/>
      <c r="BE994" s="123"/>
      <c r="BF994" s="37"/>
      <c r="BG994" s="37"/>
    </row>
    <row r="995" spans="1:59" x14ac:dyDescent="0.25">
      <c r="A995">
        <v>963</v>
      </c>
      <c r="B995" s="61">
        <f ca="1">OFFSET(InputPriceData!B$15,CalculationsAndCharts!$A995+$A$11,0,1,1)</f>
        <v>41072</v>
      </c>
      <c r="C995" s="3">
        <f ca="1">OFFSET(InputPriceData!G$15,CalculationsAndCharts!$A995+$A$11,IF($C$7,8,0),1,1)</f>
        <v>181931800</v>
      </c>
      <c r="D995" s="4">
        <f ca="1">OFFSET(InputPriceData!C$15,CalculationsAndCharts!$A995+$A$11,IF($C$7,8,0),1,1)</f>
        <v>121.36</v>
      </c>
      <c r="E995" s="4">
        <f ca="1">OFFSET(InputPriceData!D$15,CalculationsAndCharts!$A995+$A$11,IF($C$7,8,0),1,1)</f>
        <v>122.48</v>
      </c>
      <c r="F995" s="4">
        <f ca="1">OFFSET(InputPriceData!E$15,CalculationsAndCharts!$A995+$A$11,IF($C$7,8,0),1,1)</f>
        <v>120.78</v>
      </c>
      <c r="G995" s="4">
        <f ca="1">OFFSET(InputPriceData!F$15,CalculationsAndCharts!$A995+$A$11,IF($C$7,8,0),1,1)</f>
        <v>122.4</v>
      </c>
      <c r="H995" s="342">
        <f t="shared" ca="1" si="122"/>
        <v>121.49774975904735</v>
      </c>
      <c r="I995" s="342">
        <f t="shared" ca="1" si="123"/>
        <v>122.09581746548531</v>
      </c>
      <c r="J995" s="340">
        <f t="shared" ca="1" si="124"/>
        <v>-0.59806770643799034</v>
      </c>
      <c r="K995" s="170">
        <f t="shared" ca="1" si="120"/>
        <v>0.35768498148399819</v>
      </c>
      <c r="L995" s="341">
        <f t="shared" ca="1" si="121"/>
        <v>0.60485207970250643</v>
      </c>
      <c r="M995" s="341">
        <f t="shared" ca="1" si="125"/>
        <v>-0.60485207970250643</v>
      </c>
      <c r="N995" s="170"/>
      <c r="O995" s="340"/>
      <c r="P995" s="3">
        <f t="shared" ca="1" si="126"/>
        <v>181931800</v>
      </c>
      <c r="Q995" s="3" t="e">
        <f t="shared" ca="1" si="127"/>
        <v>#N/A</v>
      </c>
      <c r="S995" s="99"/>
      <c r="T995" s="350"/>
      <c r="U995" s="350"/>
      <c r="V995" s="349"/>
      <c r="W995" s="313"/>
      <c r="X995" s="302"/>
      <c r="Y995" s="211"/>
      <c r="Z995" s="320"/>
      <c r="AA995" s="246"/>
      <c r="AB995" s="125"/>
      <c r="AC995" s="125"/>
      <c r="AD995" s="125"/>
      <c r="AE995" s="125"/>
      <c r="AF995" s="125"/>
      <c r="AG995" s="125"/>
      <c r="AH995" s="125"/>
      <c r="AJ995" s="125"/>
      <c r="AK995" s="125"/>
      <c r="AM995" s="246"/>
      <c r="AO995" s="246"/>
      <c r="AP995" s="211"/>
      <c r="AQ995" s="211"/>
      <c r="AR995" s="199"/>
      <c r="AT995" s="225"/>
      <c r="AU995" s="225"/>
      <c r="AV995" s="225"/>
      <c r="AW995" s="99"/>
      <c r="AX995" s="199"/>
      <c r="AY995" s="199"/>
      <c r="AZ995" s="37"/>
      <c r="BA995" s="123"/>
      <c r="BB995" s="211"/>
      <c r="BC995" s="211"/>
      <c r="BD995" s="123"/>
      <c r="BE995" s="123"/>
      <c r="BF995" s="37"/>
      <c r="BG995" s="37"/>
    </row>
    <row r="996" spans="1:59" x14ac:dyDescent="0.25">
      <c r="A996">
        <v>964</v>
      </c>
      <c r="B996" s="61">
        <f ca="1">OFFSET(InputPriceData!B$15,CalculationsAndCharts!$A996+$A$11,0,1,1)</f>
        <v>41071</v>
      </c>
      <c r="C996" s="3">
        <f ca="1">OFFSET(InputPriceData!G$15,CalculationsAndCharts!$A996+$A$11,IF($C$7,8,0),1,1)</f>
        <v>169756100</v>
      </c>
      <c r="D996" s="4">
        <f ca="1">OFFSET(InputPriceData!C$15,CalculationsAndCharts!$A996+$A$11,IF($C$7,8,0),1,1)</f>
        <v>123.55</v>
      </c>
      <c r="E996" s="4">
        <f ca="1">OFFSET(InputPriceData!D$15,CalculationsAndCharts!$A996+$A$11,IF($C$7,8,0),1,1)</f>
        <v>123.62</v>
      </c>
      <c r="F996" s="4">
        <f ca="1">OFFSET(InputPriceData!E$15,CalculationsAndCharts!$A996+$A$11,IF($C$7,8,0),1,1)</f>
        <v>120.89</v>
      </c>
      <c r="G996" s="4">
        <f ca="1">OFFSET(InputPriceData!F$15,CalculationsAndCharts!$A996+$A$11,IF($C$7,8,0),1,1)</f>
        <v>121.01</v>
      </c>
      <c r="H996" s="342">
        <f t="shared" ca="1" si="122"/>
        <v>121.36885686748269</v>
      </c>
      <c r="I996" s="342">
        <f t="shared" ca="1" si="123"/>
        <v>122.06816450780215</v>
      </c>
      <c r="J996" s="340">
        <f t="shared" ca="1" si="124"/>
        <v>-0.69930764031950321</v>
      </c>
      <c r="K996" s="170">
        <f t="shared" ca="1" si="120"/>
        <v>0.48903117580923167</v>
      </c>
      <c r="L996" s="341">
        <f t="shared" ca="1" si="121"/>
        <v>0.609424637077146</v>
      </c>
      <c r="M996" s="341">
        <f t="shared" ca="1" si="125"/>
        <v>-0.609424637077146</v>
      </c>
      <c r="N996" s="170"/>
      <c r="O996" s="340"/>
      <c r="P996" s="3" t="e">
        <f t="shared" ca="1" si="126"/>
        <v>#N/A</v>
      </c>
      <c r="Q996" s="3">
        <f t="shared" ca="1" si="127"/>
        <v>169756100</v>
      </c>
      <c r="S996" s="99"/>
      <c r="T996" s="350"/>
      <c r="U996" s="350"/>
      <c r="V996" s="349"/>
      <c r="W996" s="313"/>
      <c r="X996" s="302"/>
      <c r="Y996" s="211"/>
      <c r="Z996" s="320"/>
      <c r="AA996" s="246"/>
      <c r="AB996" s="125"/>
      <c r="AC996" s="125"/>
      <c r="AD996" s="125"/>
      <c r="AE996" s="125"/>
      <c r="AF996" s="125"/>
      <c r="AG996" s="125"/>
      <c r="AH996" s="125"/>
      <c r="AJ996" s="125"/>
      <c r="AK996" s="125"/>
      <c r="AM996" s="246"/>
      <c r="AO996" s="246"/>
      <c r="AP996" s="211"/>
      <c r="AQ996" s="211"/>
      <c r="AR996" s="199"/>
      <c r="AT996" s="225"/>
      <c r="AU996" s="225"/>
      <c r="AV996" s="225"/>
      <c r="AW996" s="99"/>
      <c r="AX996" s="199"/>
      <c r="AY996" s="199"/>
      <c r="AZ996" s="37"/>
      <c r="BA996" s="123"/>
      <c r="BB996" s="211"/>
      <c r="BC996" s="211"/>
      <c r="BD996" s="123"/>
      <c r="BE996" s="123"/>
      <c r="BF996" s="37"/>
      <c r="BG996" s="37"/>
    </row>
    <row r="997" spans="1:59" x14ac:dyDescent="0.25">
      <c r="A997">
        <v>965</v>
      </c>
      <c r="B997" s="61">
        <f ca="1">OFFSET(InputPriceData!B$15,CalculationsAndCharts!$A997+$A$11,0,1,1)</f>
        <v>41068</v>
      </c>
      <c r="C997" s="3">
        <f ca="1">OFFSET(InputPriceData!G$15,CalculationsAndCharts!$A997+$A$11,IF($C$7,8,0),1,1)</f>
        <v>143915400</v>
      </c>
      <c r="D997" s="4">
        <f ca="1">OFFSET(InputPriceData!C$15,CalculationsAndCharts!$A997+$A$11,IF($C$7,8,0),1,1)</f>
        <v>121.28</v>
      </c>
      <c r="E997" s="4">
        <f ca="1">OFFSET(InputPriceData!D$15,CalculationsAndCharts!$A997+$A$11,IF($C$7,8,0),1,1)</f>
        <v>122.59</v>
      </c>
      <c r="F997" s="4">
        <f ca="1">OFFSET(InputPriceData!E$15,CalculationsAndCharts!$A997+$A$11,IF($C$7,8,0),1,1)</f>
        <v>120.9</v>
      </c>
      <c r="G997" s="4">
        <f ca="1">OFFSET(InputPriceData!F$15,CalculationsAndCharts!$A997+$A$11,IF($C$7,8,0),1,1)</f>
        <v>122.56</v>
      </c>
      <c r="H997" s="342">
        <f t="shared" ca="1" si="122"/>
        <v>121.42012213426594</v>
      </c>
      <c r="I997" s="342">
        <f t="shared" ca="1" si="123"/>
        <v>122.16436128123873</v>
      </c>
      <c r="J997" s="340">
        <f t="shared" ca="1" si="124"/>
        <v>-0.74423914697282478</v>
      </c>
      <c r="K997" s="170">
        <f t="shared" ca="1" si="120"/>
        <v>0.55389190788683784</v>
      </c>
      <c r="L997" s="341">
        <f t="shared" ca="1" si="121"/>
        <v>0.61237928022550403</v>
      </c>
      <c r="M997" s="341">
        <f t="shared" ca="1" si="125"/>
        <v>-0.61237928022550403</v>
      </c>
      <c r="N997" s="170"/>
      <c r="O997" s="340"/>
      <c r="P997" s="3">
        <f t="shared" ca="1" si="126"/>
        <v>143915400</v>
      </c>
      <c r="Q997" s="3" t="e">
        <f t="shared" ca="1" si="127"/>
        <v>#N/A</v>
      </c>
      <c r="S997" s="99"/>
      <c r="T997" s="350"/>
      <c r="U997" s="350"/>
      <c r="V997" s="349"/>
      <c r="W997" s="313"/>
      <c r="X997" s="302"/>
      <c r="Y997" s="211"/>
      <c r="Z997" s="320"/>
      <c r="AA997" s="246"/>
      <c r="AB997" s="125"/>
      <c r="AC997" s="125"/>
      <c r="AD997" s="125"/>
      <c r="AE997" s="125"/>
      <c r="AF997" s="125"/>
      <c r="AG997" s="125"/>
      <c r="AH997" s="125"/>
      <c r="AJ997" s="125"/>
      <c r="AK997" s="125"/>
      <c r="AM997" s="246"/>
      <c r="AO997" s="246"/>
      <c r="AP997" s="211"/>
      <c r="AQ997" s="211"/>
      <c r="AR997" s="199"/>
      <c r="AT997" s="225"/>
      <c r="AU997" s="225"/>
      <c r="AV997" s="225"/>
      <c r="AW997" s="99"/>
      <c r="AX997" s="199"/>
      <c r="AY997" s="199"/>
      <c r="AZ997" s="37"/>
      <c r="BA997" s="123"/>
      <c r="BB997" s="211"/>
      <c r="BC997" s="211"/>
      <c r="BD997" s="123"/>
      <c r="BE997" s="123"/>
      <c r="BF997" s="37"/>
      <c r="BG997" s="37"/>
    </row>
    <row r="998" spans="1:59" x14ac:dyDescent="0.25">
      <c r="A998">
        <v>966</v>
      </c>
      <c r="B998" s="61">
        <f ca="1">OFFSET(InputPriceData!B$15,CalculationsAndCharts!$A998+$A$11,0,1,1)</f>
        <v>41067</v>
      </c>
      <c r="C998" s="3">
        <f ca="1">OFFSET(InputPriceData!G$15,CalculationsAndCharts!$A998+$A$11,IF($C$7,8,0),1,1)</f>
        <v>184772700</v>
      </c>
      <c r="D998" s="4">
        <f ca="1">OFFSET(InputPriceData!C$15,CalculationsAndCharts!$A998+$A$11,IF($C$7,8,0),1,1)</f>
        <v>122.9</v>
      </c>
      <c r="E998" s="4">
        <f ca="1">OFFSET(InputPriceData!D$15,CalculationsAndCharts!$A998+$A$11,IF($C$7,8,0),1,1)</f>
        <v>122.96</v>
      </c>
      <c r="F998" s="4">
        <f ca="1">OFFSET(InputPriceData!E$15,CalculationsAndCharts!$A998+$A$11,IF($C$7,8,0),1,1)</f>
        <v>121.35</v>
      </c>
      <c r="G998" s="4">
        <f ca="1">OFFSET(InputPriceData!F$15,CalculationsAndCharts!$A998+$A$11,IF($C$7,8,0),1,1)</f>
        <v>121.6</v>
      </c>
      <c r="H998" s="342">
        <f t="shared" ca="1" si="122"/>
        <v>121.25728243916109</v>
      </c>
      <c r="I998" s="342">
        <f t="shared" ca="1" si="123"/>
        <v>122.12839412498769</v>
      </c>
      <c r="J998" s="340">
        <f t="shared" ca="1" si="124"/>
        <v>-0.87111168582666931</v>
      </c>
      <c r="K998" s="170">
        <f t="shared" ca="1" si="120"/>
        <v>0.75883556918378181</v>
      </c>
      <c r="L998" s="341">
        <f t="shared" ca="1" si="121"/>
        <v>0.61544838569809091</v>
      </c>
      <c r="M998" s="341">
        <f t="shared" ca="1" si="125"/>
        <v>-0.61544838569809091</v>
      </c>
      <c r="N998" s="170"/>
      <c r="O998" s="340"/>
      <c r="P998" s="3" t="e">
        <f t="shared" ca="1" si="126"/>
        <v>#N/A</v>
      </c>
      <c r="Q998" s="3">
        <f t="shared" ca="1" si="127"/>
        <v>184772700</v>
      </c>
      <c r="S998" s="99"/>
      <c r="T998" s="350"/>
      <c r="U998" s="350"/>
      <c r="V998" s="349"/>
      <c r="W998" s="313"/>
      <c r="X998" s="302"/>
      <c r="Y998" s="211"/>
      <c r="Z998" s="320"/>
      <c r="AA998" s="246"/>
      <c r="AB998" s="125"/>
      <c r="AC998" s="125"/>
      <c r="AD998" s="125"/>
      <c r="AE998" s="125"/>
      <c r="AF998" s="125"/>
      <c r="AG998" s="125"/>
      <c r="AH998" s="125"/>
      <c r="AJ998" s="125"/>
      <c r="AK998" s="125"/>
      <c r="AM998" s="246"/>
      <c r="AO998" s="246"/>
      <c r="AP998" s="211"/>
      <c r="AQ998" s="211"/>
      <c r="AR998" s="199"/>
      <c r="AT998" s="225"/>
      <c r="AU998" s="225"/>
      <c r="AV998" s="225"/>
      <c r="AW998" s="99"/>
      <c r="AX998" s="199"/>
      <c r="AY998" s="199"/>
      <c r="AZ998" s="37"/>
      <c r="BA998" s="123"/>
      <c r="BB998" s="211"/>
      <c r="BC998" s="211"/>
      <c r="BD998" s="123"/>
      <c r="BE998" s="123"/>
      <c r="BF998" s="37"/>
      <c r="BG998" s="37"/>
    </row>
    <row r="999" spans="1:59" x14ac:dyDescent="0.25">
      <c r="A999">
        <v>967</v>
      </c>
      <c r="B999" s="61">
        <f ca="1">OFFSET(InputPriceData!B$15,CalculationsAndCharts!$A999+$A$11,0,1,1)</f>
        <v>41066</v>
      </c>
      <c r="C999" s="3">
        <f ca="1">OFFSET(InputPriceData!G$15,CalculationsAndCharts!$A999+$A$11,IF($C$7,8,0),1,1)</f>
        <v>184202800</v>
      </c>
      <c r="D999" s="4">
        <f ca="1">OFFSET(InputPriceData!C$15,CalculationsAndCharts!$A999+$A$11,IF($C$7,8,0),1,1)</f>
        <v>119.68</v>
      </c>
      <c r="E999" s="4">
        <f ca="1">OFFSET(InputPriceData!D$15,CalculationsAndCharts!$A999+$A$11,IF($C$7,8,0),1,1)</f>
        <v>121.58</v>
      </c>
      <c r="F999" s="4">
        <f ca="1">OFFSET(InputPriceData!E$15,CalculationsAndCharts!$A999+$A$11,IF($C$7,8,0),1,1)</f>
        <v>119.64</v>
      </c>
      <c r="G999" s="4">
        <f ca="1">OFFSET(InputPriceData!F$15,CalculationsAndCharts!$A999+$A$11,IF($C$7,8,0),1,1)</f>
        <v>121.52</v>
      </c>
      <c r="H999" s="342">
        <f t="shared" ca="1" si="122"/>
        <v>121.20832278761267</v>
      </c>
      <c r="I999" s="342">
        <f t="shared" ca="1" si="123"/>
        <v>122.17642995453204</v>
      </c>
      <c r="J999" s="340">
        <f t="shared" ca="1" si="124"/>
        <v>-0.96810716691942766</v>
      </c>
      <c r="K999" s="170">
        <f t="shared" ca="1" si="120"/>
        <v>0.93723148664076061</v>
      </c>
      <c r="L999" s="341">
        <f t="shared" ca="1" si="121"/>
        <v>0.61607461593107138</v>
      </c>
      <c r="M999" s="341">
        <f t="shared" ca="1" si="125"/>
        <v>-0.61607461593107138</v>
      </c>
      <c r="N999" s="170"/>
      <c r="O999" s="340"/>
      <c r="P999" s="3">
        <f t="shared" ca="1" si="126"/>
        <v>184202800</v>
      </c>
      <c r="Q999" s="3" t="e">
        <f t="shared" ca="1" si="127"/>
        <v>#N/A</v>
      </c>
      <c r="S999" s="99"/>
      <c r="T999" s="350"/>
      <c r="U999" s="350"/>
      <c r="V999" s="349"/>
      <c r="W999" s="313"/>
      <c r="X999" s="302"/>
      <c r="Y999" s="211"/>
      <c r="Z999" s="320"/>
      <c r="AA999" s="246"/>
      <c r="AB999" s="125"/>
      <c r="AC999" s="125"/>
      <c r="AD999" s="125"/>
      <c r="AE999" s="125"/>
      <c r="AF999" s="125"/>
      <c r="AG999" s="125"/>
      <c r="AH999" s="125"/>
      <c r="AJ999" s="125"/>
      <c r="AK999" s="125"/>
      <c r="AM999" s="246"/>
      <c r="AO999" s="246"/>
      <c r="AP999" s="211"/>
      <c r="AQ999" s="211"/>
      <c r="AR999" s="199"/>
      <c r="AT999" s="225"/>
      <c r="AU999" s="225"/>
      <c r="AV999" s="225"/>
      <c r="AW999" s="99"/>
      <c r="AX999" s="199"/>
      <c r="AY999" s="199"/>
      <c r="AZ999" s="37"/>
      <c r="BA999" s="123"/>
      <c r="BB999" s="211"/>
      <c r="BC999" s="211"/>
      <c r="BD999" s="123"/>
      <c r="BE999" s="123"/>
      <c r="BF999" s="37"/>
      <c r="BG999" s="37"/>
    </row>
    <row r="1000" spans="1:59" x14ac:dyDescent="0.25">
      <c r="A1000">
        <v>968</v>
      </c>
      <c r="B1000" s="61">
        <f ca="1">OFFSET(InputPriceData!B$15,CalculationsAndCharts!$A1000+$A$11,0,1,1)</f>
        <v>41065</v>
      </c>
      <c r="C1000" s="3">
        <f ca="1">OFFSET(InputPriceData!G$15,CalculationsAndCharts!$A1000+$A$11,IF($C$7,8,0),1,1)</f>
        <v>164149400</v>
      </c>
      <c r="D1000" s="4">
        <f ca="1">OFFSET(InputPriceData!C$15,CalculationsAndCharts!$A1000+$A$11,IF($C$7,8,0),1,1)</f>
        <v>117.73</v>
      </c>
      <c r="E1000" s="4">
        <f ca="1">OFFSET(InputPriceData!D$15,CalculationsAndCharts!$A1000+$A$11,IF($C$7,8,0),1,1)</f>
        <v>119.03</v>
      </c>
      <c r="F1000" s="4">
        <f ca="1">OFFSET(InputPriceData!E$15,CalculationsAndCharts!$A1000+$A$11,IF($C$7,8,0),1,1)</f>
        <v>117.66</v>
      </c>
      <c r="G1000" s="4">
        <f ca="1">OFFSET(InputPriceData!F$15,CalculationsAndCharts!$A1000+$A$11,IF($C$7,8,0),1,1)</f>
        <v>118.85</v>
      </c>
      <c r="H1000" s="342">
        <f t="shared" ca="1" si="122"/>
        <v>121.16379747155734</v>
      </c>
      <c r="I1000" s="342">
        <f t="shared" ca="1" si="123"/>
        <v>122.23610540494406</v>
      </c>
      <c r="J1000" s="340">
        <f t="shared" ca="1" si="124"/>
        <v>-1.0723079333867696</v>
      </c>
      <c r="K1000" s="170">
        <f t="shared" ca="1" si="120"/>
        <v>1.1498443040042046</v>
      </c>
      <c r="L1000" s="341">
        <f t="shared" ca="1" si="121"/>
        <v>0.61363532680960986</v>
      </c>
      <c r="M1000" s="341">
        <f t="shared" ca="1" si="125"/>
        <v>-0.61363532680960986</v>
      </c>
      <c r="N1000" s="170"/>
      <c r="O1000" s="340"/>
      <c r="P1000" s="3">
        <f t="shared" ca="1" si="126"/>
        <v>164149400</v>
      </c>
      <c r="Q1000" s="3" t="e">
        <f t="shared" ca="1" si="127"/>
        <v>#N/A</v>
      </c>
      <c r="S1000" s="99"/>
      <c r="T1000" s="350"/>
      <c r="U1000" s="350"/>
      <c r="V1000" s="349"/>
      <c r="W1000" s="313"/>
      <c r="X1000" s="302"/>
      <c r="Y1000" s="211"/>
      <c r="Z1000" s="320"/>
      <c r="AA1000" s="246"/>
      <c r="AB1000" s="125"/>
      <c r="AC1000" s="125"/>
      <c r="AD1000" s="125"/>
      <c r="AE1000" s="125"/>
      <c r="AF1000" s="125"/>
      <c r="AG1000" s="125"/>
      <c r="AH1000" s="125"/>
      <c r="AJ1000" s="125"/>
      <c r="AK1000" s="125"/>
      <c r="AM1000" s="246"/>
      <c r="AO1000" s="246"/>
      <c r="AP1000" s="211"/>
      <c r="AQ1000" s="211"/>
      <c r="AR1000" s="199"/>
      <c r="AT1000" s="225"/>
      <c r="AU1000" s="225"/>
      <c r="AV1000" s="225"/>
      <c r="AW1000" s="99"/>
      <c r="AX1000" s="199"/>
      <c r="AY1000" s="199"/>
      <c r="AZ1000" s="37"/>
      <c r="BA1000" s="123"/>
      <c r="BB1000" s="211"/>
      <c r="BC1000" s="211"/>
      <c r="BD1000" s="123"/>
      <c r="BE1000" s="123"/>
      <c r="BF1000" s="37"/>
      <c r="BG1000" s="37"/>
    </row>
    <row r="1001" spans="1:59" x14ac:dyDescent="0.25">
      <c r="A1001">
        <v>969</v>
      </c>
      <c r="B1001" s="61">
        <f ca="1">OFFSET(InputPriceData!B$15,CalculationsAndCharts!$A1001+$A$11,0,1,1)</f>
        <v>41064</v>
      </c>
      <c r="C1001" s="3">
        <f ca="1">OFFSET(InputPriceData!G$15,CalculationsAndCharts!$A1001+$A$11,IF($C$7,8,0),1,1)</f>
        <v>202545800</v>
      </c>
      <c r="D1001" s="4">
        <f ca="1">OFFSET(InputPriceData!C$15,CalculationsAndCharts!$A1001+$A$11,IF($C$7,8,0),1,1)</f>
        <v>118.23</v>
      </c>
      <c r="E1001" s="4">
        <f ca="1">OFFSET(InputPriceData!D$15,CalculationsAndCharts!$A1001+$A$11,IF($C$7,8,0),1,1)</f>
        <v>118.55</v>
      </c>
      <c r="F1001" s="4">
        <f ca="1">OFFSET(InputPriceData!E$15,CalculationsAndCharts!$A1001+$A$11,IF($C$7,8,0),1,1)</f>
        <v>117.08</v>
      </c>
      <c r="G1001" s="4">
        <f ca="1">OFFSET(InputPriceData!F$15,CalculationsAndCharts!$A1001+$A$11,IF($C$7,8,0),1,1)</f>
        <v>117.96</v>
      </c>
      <c r="H1001" s="342">
        <f t="shared" ca="1" si="122"/>
        <v>121.49433996749411</v>
      </c>
      <c r="I1001" s="342">
        <f t="shared" ca="1" si="123"/>
        <v>122.54393316902988</v>
      </c>
      <c r="J1001" s="340">
        <f t="shared" ca="1" si="124"/>
        <v>-1.0495932015358349</v>
      </c>
      <c r="K1001" s="170">
        <f t="shared" ca="1" si="120"/>
        <v>1.1016458887102438</v>
      </c>
      <c r="L1001" s="341">
        <f t="shared" ca="1" si="121"/>
        <v>0.6065569023093661</v>
      </c>
      <c r="M1001" s="341">
        <f t="shared" ca="1" si="125"/>
        <v>-0.6065569023093661</v>
      </c>
      <c r="N1001" s="170"/>
      <c r="O1001" s="340"/>
      <c r="P1001" s="3" t="e">
        <f t="shared" ca="1" si="126"/>
        <v>#N/A</v>
      </c>
      <c r="Q1001" s="3">
        <f t="shared" ca="1" si="127"/>
        <v>202545800</v>
      </c>
      <c r="S1001" s="99"/>
      <c r="T1001" s="350"/>
      <c r="U1001" s="350"/>
      <c r="V1001" s="349"/>
      <c r="W1001" s="313"/>
      <c r="X1001" s="302"/>
      <c r="Y1001" s="211"/>
      <c r="Z1001" s="320"/>
      <c r="AA1001" s="246"/>
      <c r="AB1001" s="125"/>
      <c r="AC1001" s="125"/>
      <c r="AD1001" s="125"/>
      <c r="AE1001" s="125"/>
      <c r="AF1001" s="125"/>
      <c r="AG1001" s="125"/>
      <c r="AH1001" s="125"/>
      <c r="AJ1001" s="125"/>
      <c r="AK1001" s="125"/>
      <c r="AM1001" s="246"/>
      <c r="AO1001" s="246"/>
      <c r="AP1001" s="211"/>
      <c r="AQ1001" s="211"/>
      <c r="AR1001" s="199"/>
      <c r="AT1001" s="225"/>
      <c r="AU1001" s="225"/>
      <c r="AV1001" s="225"/>
      <c r="AW1001" s="99"/>
      <c r="AX1001" s="199"/>
      <c r="AY1001" s="199"/>
      <c r="AZ1001" s="37"/>
      <c r="BA1001" s="123"/>
      <c r="BB1001" s="211"/>
      <c r="BC1001" s="211"/>
      <c r="BD1001" s="123"/>
      <c r="BE1001" s="123"/>
      <c r="BF1001" s="37"/>
      <c r="BG1001" s="37"/>
    </row>
    <row r="1002" spans="1:59" x14ac:dyDescent="0.25">
      <c r="A1002">
        <v>970</v>
      </c>
      <c r="B1002" s="61">
        <f ca="1">OFFSET(InputPriceData!B$15,CalculationsAndCharts!$A1002+$A$11,0,1,1)</f>
        <v>41061</v>
      </c>
      <c r="C1002" s="3">
        <f ca="1">OFFSET(InputPriceData!G$15,CalculationsAndCharts!$A1002+$A$11,IF($C$7,8,0),1,1)</f>
        <v>253240900</v>
      </c>
      <c r="D1002" s="4">
        <f ca="1">OFFSET(InputPriceData!C$15,CalculationsAndCharts!$A1002+$A$11,IF($C$7,8,0),1,1)</f>
        <v>119.17</v>
      </c>
      <c r="E1002" s="4">
        <f ca="1">OFFSET(InputPriceData!D$15,CalculationsAndCharts!$A1002+$A$11,IF($C$7,8,0),1,1)</f>
        <v>121.09</v>
      </c>
      <c r="F1002" s="4">
        <f ca="1">OFFSET(InputPriceData!E$15,CalculationsAndCharts!$A1002+$A$11,IF($C$7,8,0),1,1)</f>
        <v>118.01</v>
      </c>
      <c r="G1002" s="4">
        <f ca="1">OFFSET(InputPriceData!F$15,CalculationsAndCharts!$A1002+$A$11,IF($C$7,8,0),1,1)</f>
        <v>118.01</v>
      </c>
      <c r="H1002" s="342">
        <f t="shared" ca="1" si="122"/>
        <v>121.99924567713612</v>
      </c>
      <c r="I1002" s="342">
        <f t="shared" ca="1" si="123"/>
        <v>122.96065436621443</v>
      </c>
      <c r="J1002" s="340">
        <f t="shared" ca="1" si="124"/>
        <v>-0.96140868907835997</v>
      </c>
      <c r="K1002" s="170">
        <f t="shared" ca="1" si="120"/>
        <v>0.9243066674353706</v>
      </c>
      <c r="L1002" s="341">
        <f t="shared" ca="1" si="121"/>
        <v>0.60115473155601062</v>
      </c>
      <c r="M1002" s="341">
        <f t="shared" ca="1" si="125"/>
        <v>-0.60115473155601062</v>
      </c>
      <c r="N1002" s="170"/>
      <c r="O1002" s="340"/>
      <c r="P1002" s="3" t="e">
        <f t="shared" ca="1" si="126"/>
        <v>#N/A</v>
      </c>
      <c r="Q1002" s="3">
        <f t="shared" ca="1" si="127"/>
        <v>253240900</v>
      </c>
      <c r="S1002" s="99"/>
      <c r="T1002" s="350"/>
      <c r="U1002" s="350"/>
      <c r="V1002" s="349"/>
      <c r="W1002" s="313"/>
      <c r="X1002" s="302"/>
      <c r="Y1002" s="211"/>
      <c r="Z1002" s="320"/>
      <c r="AA1002" s="246"/>
      <c r="AB1002" s="125"/>
      <c r="AC1002" s="125"/>
      <c r="AD1002" s="125"/>
      <c r="AE1002" s="125"/>
      <c r="AF1002" s="125"/>
      <c r="AG1002" s="125"/>
      <c r="AH1002" s="125"/>
      <c r="AJ1002" s="125"/>
      <c r="AK1002" s="125"/>
      <c r="AM1002" s="246"/>
      <c r="AO1002" s="246"/>
      <c r="AP1002" s="211"/>
      <c r="AQ1002" s="211"/>
      <c r="AR1002" s="199"/>
      <c r="AT1002" s="225"/>
      <c r="AU1002" s="225"/>
      <c r="AV1002" s="225"/>
      <c r="AW1002" s="99"/>
      <c r="AX1002" s="199"/>
      <c r="AY1002" s="199"/>
      <c r="AZ1002" s="37"/>
      <c r="BA1002" s="123"/>
      <c r="BB1002" s="211"/>
      <c r="BC1002" s="211"/>
      <c r="BD1002" s="123"/>
      <c r="BE1002" s="123"/>
      <c r="BF1002" s="37"/>
      <c r="BG1002" s="37"/>
    </row>
    <row r="1003" spans="1:59" x14ac:dyDescent="0.25">
      <c r="A1003">
        <v>971</v>
      </c>
      <c r="B1003" s="61">
        <f ca="1">OFFSET(InputPriceData!B$15,CalculationsAndCharts!$A1003+$A$11,0,1,1)</f>
        <v>41060</v>
      </c>
      <c r="C1003" s="3">
        <f ca="1">OFFSET(InputPriceData!G$15,CalculationsAndCharts!$A1003+$A$11,IF($C$7,8,0),1,1)</f>
        <v>196186000</v>
      </c>
      <c r="D1003" s="4">
        <f ca="1">OFFSET(InputPriceData!C$15,CalculationsAndCharts!$A1003+$A$11,IF($C$7,8,0),1,1)</f>
        <v>121.28</v>
      </c>
      <c r="E1003" s="4">
        <f ca="1">OFFSET(InputPriceData!D$15,CalculationsAndCharts!$A1003+$A$11,IF($C$7,8,0),1,1)</f>
        <v>121.96</v>
      </c>
      <c r="F1003" s="4">
        <f ca="1">OFFSET(InputPriceData!E$15,CalculationsAndCharts!$A1003+$A$11,IF($C$7,8,0),1,1)</f>
        <v>120.02</v>
      </c>
      <c r="G1003" s="4">
        <f ca="1">OFFSET(InputPriceData!F$15,CalculationsAndCharts!$A1003+$A$11,IF($C$7,8,0),1,1)</f>
        <v>121.06</v>
      </c>
      <c r="H1003" s="342">
        <f t="shared" ca="1" si="122"/>
        <v>122.56913791672699</v>
      </c>
      <c r="I1003" s="342">
        <f t="shared" ca="1" si="123"/>
        <v>123.41071385405212</v>
      </c>
      <c r="J1003" s="340">
        <f t="shared" ca="1" si="124"/>
        <v>-0.84157593732516656</v>
      </c>
      <c r="K1003" s="170">
        <f t="shared" ca="1" si="120"/>
        <v>0.70825005828473264</v>
      </c>
      <c r="L1003" s="341">
        <f t="shared" ca="1" si="121"/>
        <v>0.60022446115492045</v>
      </c>
      <c r="M1003" s="341">
        <f t="shared" ca="1" si="125"/>
        <v>-0.60022446115492045</v>
      </c>
      <c r="N1003" s="170"/>
      <c r="O1003" s="340"/>
      <c r="P1003" s="3" t="e">
        <f t="shared" ca="1" si="126"/>
        <v>#N/A</v>
      </c>
      <c r="Q1003" s="3">
        <f t="shared" ca="1" si="127"/>
        <v>196186000</v>
      </c>
      <c r="S1003" s="99"/>
      <c r="T1003" s="350"/>
      <c r="U1003" s="350"/>
      <c r="V1003" s="349"/>
      <c r="W1003" s="313"/>
      <c r="X1003" s="302"/>
      <c r="Y1003" s="211"/>
      <c r="Z1003" s="320"/>
      <c r="AA1003" s="246"/>
      <c r="AB1003" s="125"/>
      <c r="AC1003" s="125"/>
      <c r="AD1003" s="125"/>
      <c r="AE1003" s="125"/>
      <c r="AF1003" s="125"/>
      <c r="AG1003" s="125"/>
      <c r="AH1003" s="125"/>
      <c r="AJ1003" s="125"/>
      <c r="AK1003" s="125"/>
      <c r="AM1003" s="246"/>
      <c r="AO1003" s="246"/>
      <c r="AP1003" s="211"/>
      <c r="AQ1003" s="211"/>
      <c r="AR1003" s="199"/>
      <c r="AT1003" s="225"/>
      <c r="AU1003" s="225"/>
      <c r="AV1003" s="225"/>
      <c r="AW1003" s="99"/>
      <c r="AX1003" s="199"/>
      <c r="AY1003" s="199"/>
      <c r="AZ1003" s="37"/>
      <c r="BA1003" s="123"/>
      <c r="BB1003" s="211"/>
      <c r="BC1003" s="211"/>
      <c r="BD1003" s="123"/>
      <c r="BE1003" s="123"/>
      <c r="BF1003" s="37"/>
      <c r="BG1003" s="37"/>
    </row>
    <row r="1004" spans="1:59" x14ac:dyDescent="0.25">
      <c r="A1004">
        <v>972</v>
      </c>
      <c r="B1004" s="61">
        <f ca="1">OFFSET(InputPriceData!B$15,CalculationsAndCharts!$A1004+$A$11,0,1,1)</f>
        <v>41059</v>
      </c>
      <c r="C1004" s="3">
        <f ca="1">OFFSET(InputPriceData!G$15,CalculationsAndCharts!$A1004+$A$11,IF($C$7,8,0),1,1)</f>
        <v>162370400</v>
      </c>
      <c r="D1004" s="4">
        <f ca="1">OFFSET(InputPriceData!C$15,CalculationsAndCharts!$A1004+$A$11,IF($C$7,8,0),1,1)</f>
        <v>122.07</v>
      </c>
      <c r="E1004" s="4">
        <f ca="1">OFFSET(InputPriceData!D$15,CalculationsAndCharts!$A1004+$A$11,IF($C$7,8,0),1,1)</f>
        <v>123.11</v>
      </c>
      <c r="F1004" s="4">
        <f ca="1">OFFSET(InputPriceData!E$15,CalculationsAndCharts!$A1004+$A$11,IF($C$7,8,0),1,1)</f>
        <v>121.08</v>
      </c>
      <c r="G1004" s="4">
        <f ca="1">OFFSET(InputPriceData!F$15,CalculationsAndCharts!$A1004+$A$11,IF($C$7,8,0),1,1)</f>
        <v>121.33</v>
      </c>
      <c r="H1004" s="342">
        <f t="shared" ca="1" si="122"/>
        <v>122.78472904768799</v>
      </c>
      <c r="I1004" s="342">
        <f t="shared" ca="1" si="123"/>
        <v>123.6244151135114</v>
      </c>
      <c r="J1004" s="340">
        <f t="shared" ca="1" si="124"/>
        <v>-0.83968606582345551</v>
      </c>
      <c r="K1004" s="170">
        <f t="shared" ca="1" si="120"/>
        <v>0.70507268913807242</v>
      </c>
      <c r="L1004" s="341">
        <f t="shared" ca="1" si="121"/>
        <v>0.60299721231375569</v>
      </c>
      <c r="M1004" s="341">
        <f t="shared" ca="1" si="125"/>
        <v>-0.60299721231375569</v>
      </c>
      <c r="N1004" s="170"/>
      <c r="O1004" s="340"/>
      <c r="P1004" s="3" t="e">
        <f t="shared" ca="1" si="126"/>
        <v>#N/A</v>
      </c>
      <c r="Q1004" s="3">
        <f t="shared" ca="1" si="127"/>
        <v>162370400</v>
      </c>
      <c r="S1004" s="99"/>
      <c r="T1004" s="350"/>
      <c r="U1004" s="350"/>
      <c r="V1004" s="349"/>
      <c r="W1004" s="313"/>
      <c r="X1004" s="302"/>
      <c r="Y1004" s="211"/>
      <c r="Z1004" s="320"/>
      <c r="AA1004" s="246"/>
      <c r="AB1004" s="125"/>
      <c r="AC1004" s="125"/>
      <c r="AD1004" s="125"/>
      <c r="AE1004" s="125"/>
      <c r="AF1004" s="125"/>
      <c r="AG1004" s="125"/>
      <c r="AH1004" s="125"/>
      <c r="AJ1004" s="125"/>
      <c r="AK1004" s="125"/>
      <c r="AM1004" s="246"/>
      <c r="AO1004" s="246"/>
      <c r="AP1004" s="211"/>
      <c r="AQ1004" s="211"/>
      <c r="AR1004" s="199"/>
      <c r="AT1004" s="225"/>
      <c r="AU1004" s="225"/>
      <c r="AV1004" s="225"/>
      <c r="AW1004" s="99"/>
      <c r="AX1004" s="199"/>
      <c r="AY1004" s="199"/>
      <c r="AZ1004" s="37"/>
      <c r="BA1004" s="123"/>
      <c r="BB1004" s="211"/>
      <c r="BC1004" s="211"/>
      <c r="BD1004" s="123"/>
      <c r="BE1004" s="123"/>
      <c r="BF1004" s="37"/>
      <c r="BG1004" s="37"/>
    </row>
    <row r="1005" spans="1:59" x14ac:dyDescent="0.25">
      <c r="A1005">
        <v>973</v>
      </c>
      <c r="B1005" s="61">
        <f ca="1">OFFSET(InputPriceData!B$15,CalculationsAndCharts!$A1005+$A$11,0,1,1)</f>
        <v>41058</v>
      </c>
      <c r="C1005" s="3">
        <f ca="1">OFFSET(InputPriceData!G$15,CalculationsAndCharts!$A1005+$A$11,IF($C$7,8,0),1,1)</f>
        <v>152883500</v>
      </c>
      <c r="D1005" s="4">
        <f ca="1">OFFSET(InputPriceData!C$15,CalculationsAndCharts!$A1005+$A$11,IF($C$7,8,0),1,1)</f>
        <v>122.62</v>
      </c>
      <c r="E1005" s="4">
        <f ca="1">OFFSET(InputPriceData!D$15,CalculationsAndCharts!$A1005+$A$11,IF($C$7,8,0),1,1)</f>
        <v>123.33</v>
      </c>
      <c r="F1005" s="4">
        <f ca="1">OFFSET(InputPriceData!E$15,CalculationsAndCharts!$A1005+$A$11,IF($C$7,8,0),1,1)</f>
        <v>120.79</v>
      </c>
      <c r="G1005" s="4">
        <f ca="1">OFFSET(InputPriceData!F$15,CalculationsAndCharts!$A1005+$A$11,IF($C$7,8,0),1,1)</f>
        <v>123.12</v>
      </c>
      <c r="H1005" s="342">
        <f t="shared" ca="1" si="122"/>
        <v>122.99254748307199</v>
      </c>
      <c r="I1005" s="342">
        <f t="shared" ca="1" si="123"/>
        <v>123.83299830564881</v>
      </c>
      <c r="J1005" s="340">
        <f t="shared" ca="1" si="124"/>
        <v>-0.84045082257686099</v>
      </c>
      <c r="K1005" s="170">
        <f t="shared" ca="1" si="120"/>
        <v>0.70635758517012226</v>
      </c>
      <c r="L1005" s="341">
        <f t="shared" ca="1" si="121"/>
        <v>0.60523991741812933</v>
      </c>
      <c r="M1005" s="341">
        <f t="shared" ca="1" si="125"/>
        <v>-0.60523991741812933</v>
      </c>
      <c r="N1005" s="170"/>
      <c r="O1005" s="340"/>
      <c r="P1005" s="3">
        <f t="shared" ca="1" si="126"/>
        <v>152883500</v>
      </c>
      <c r="Q1005" s="3" t="e">
        <f t="shared" ca="1" si="127"/>
        <v>#N/A</v>
      </c>
      <c r="S1005" s="99"/>
      <c r="T1005" s="350"/>
      <c r="U1005" s="350"/>
      <c r="V1005" s="349"/>
      <c r="W1005" s="313"/>
      <c r="X1005" s="302"/>
      <c r="Y1005" s="211"/>
      <c r="Z1005" s="320"/>
      <c r="AA1005" s="246"/>
      <c r="AB1005" s="125"/>
      <c r="AC1005" s="125"/>
      <c r="AD1005" s="125"/>
      <c r="AE1005" s="125"/>
      <c r="AF1005" s="125"/>
      <c r="AG1005" s="125"/>
      <c r="AH1005" s="125"/>
      <c r="AJ1005" s="125"/>
      <c r="AK1005" s="125"/>
      <c r="AM1005" s="246"/>
      <c r="AO1005" s="246"/>
      <c r="AP1005" s="211"/>
      <c r="AQ1005" s="211"/>
      <c r="AR1005" s="199"/>
      <c r="AT1005" s="225"/>
      <c r="AU1005" s="225"/>
      <c r="AV1005" s="225"/>
      <c r="AW1005" s="99"/>
      <c r="AX1005" s="199"/>
      <c r="AY1005" s="199"/>
      <c r="AZ1005" s="37"/>
      <c r="BA1005" s="123"/>
      <c r="BB1005" s="211"/>
      <c r="BC1005" s="211"/>
      <c r="BD1005" s="123"/>
      <c r="BE1005" s="123"/>
      <c r="BF1005" s="37"/>
      <c r="BG1005" s="37"/>
    </row>
    <row r="1006" spans="1:59" x14ac:dyDescent="0.25">
      <c r="A1006">
        <v>974</v>
      </c>
      <c r="B1006" s="61">
        <f ca="1">OFFSET(InputPriceData!B$15,CalculationsAndCharts!$A1006+$A$11,0,1,1)</f>
        <v>41054</v>
      </c>
      <c r="C1006" s="3">
        <f ca="1">OFFSET(InputPriceData!G$15,CalculationsAndCharts!$A1006+$A$11,IF($C$7,8,0),1,1)</f>
        <v>135465600</v>
      </c>
      <c r="D1006" s="4">
        <f ca="1">OFFSET(InputPriceData!C$15,CalculationsAndCharts!$A1006+$A$11,IF($C$7,8,0),1,1)</f>
        <v>121.99</v>
      </c>
      <c r="E1006" s="4">
        <f ca="1">OFFSET(InputPriceData!D$15,CalculationsAndCharts!$A1006+$A$11,IF($C$7,8,0),1,1)</f>
        <v>122.33</v>
      </c>
      <c r="F1006" s="4">
        <f ca="1">OFFSET(InputPriceData!E$15,CalculationsAndCharts!$A1006+$A$11,IF($C$7,8,0),1,1)</f>
        <v>121.35</v>
      </c>
      <c r="G1006" s="4">
        <f ca="1">OFFSET(InputPriceData!F$15,CalculationsAndCharts!$A1006+$A$11,IF($C$7,8,0),1,1)</f>
        <v>121.64</v>
      </c>
      <c r="H1006" s="342">
        <f t="shared" ca="1" si="122"/>
        <v>122.9743399806537</v>
      </c>
      <c r="I1006" s="342">
        <f t="shared" ca="1" si="123"/>
        <v>123.89781633343507</v>
      </c>
      <c r="J1006" s="340">
        <f t="shared" ca="1" si="124"/>
        <v>-0.92347635278140805</v>
      </c>
      <c r="K1006" s="170">
        <f t="shared" ca="1" si="120"/>
        <v>0.85280857414645161</v>
      </c>
      <c r="L1006" s="341">
        <f t="shared" ca="1" si="121"/>
        <v>0.60584430852934801</v>
      </c>
      <c r="M1006" s="341">
        <f t="shared" ca="1" si="125"/>
        <v>-0.60584430852934801</v>
      </c>
      <c r="N1006" s="170"/>
      <c r="O1006" s="340"/>
      <c r="P1006" s="3" t="e">
        <f t="shared" ca="1" si="126"/>
        <v>#N/A</v>
      </c>
      <c r="Q1006" s="3">
        <f t="shared" ca="1" si="127"/>
        <v>135465600</v>
      </c>
      <c r="S1006" s="99"/>
      <c r="T1006" s="350"/>
      <c r="U1006" s="350"/>
      <c r="V1006" s="349"/>
      <c r="W1006" s="313"/>
      <c r="X1006" s="302"/>
      <c r="Y1006" s="211"/>
      <c r="Z1006" s="320"/>
      <c r="AA1006" s="246"/>
      <c r="AB1006" s="125"/>
      <c r="AC1006" s="125"/>
      <c r="AD1006" s="125"/>
      <c r="AE1006" s="125"/>
      <c r="AF1006" s="125"/>
      <c r="AG1006" s="125"/>
      <c r="AH1006" s="125"/>
      <c r="AJ1006" s="125"/>
      <c r="AK1006" s="125"/>
      <c r="AM1006" s="246"/>
      <c r="AO1006" s="246"/>
      <c r="AP1006" s="211"/>
      <c r="AQ1006" s="211"/>
      <c r="AR1006" s="199"/>
      <c r="AT1006" s="225"/>
      <c r="AU1006" s="225"/>
      <c r="AV1006" s="225"/>
      <c r="AW1006" s="99"/>
      <c r="AX1006" s="199"/>
      <c r="AY1006" s="199"/>
      <c r="AZ1006" s="37"/>
      <c r="BA1006" s="123"/>
      <c r="BB1006" s="211"/>
      <c r="BC1006" s="211"/>
      <c r="BD1006" s="123"/>
      <c r="BE1006" s="123"/>
      <c r="BF1006" s="37"/>
      <c r="BG1006" s="37"/>
    </row>
    <row r="1007" spans="1:59" x14ac:dyDescent="0.25">
      <c r="A1007">
        <v>975</v>
      </c>
      <c r="B1007" s="61">
        <f ca="1">OFFSET(InputPriceData!B$15,CalculationsAndCharts!$A1007+$A$11,0,1,1)</f>
        <v>41053</v>
      </c>
      <c r="C1007" s="3">
        <f ca="1">OFFSET(InputPriceData!G$15,CalculationsAndCharts!$A1007+$A$11,IF($C$7,8,0),1,1)</f>
        <v>167357600</v>
      </c>
      <c r="D1007" s="4">
        <f ca="1">OFFSET(InputPriceData!C$15,CalculationsAndCharts!$A1007+$A$11,IF($C$7,8,0),1,1)</f>
        <v>122.13</v>
      </c>
      <c r="E1007" s="4">
        <f ca="1">OFFSET(InputPriceData!D$15,CalculationsAndCharts!$A1007+$A$11,IF($C$7,8,0),1,1)</f>
        <v>122.32</v>
      </c>
      <c r="F1007" s="4">
        <f ca="1">OFFSET(InputPriceData!E$15,CalculationsAndCharts!$A1007+$A$11,IF($C$7,8,0),1,1)</f>
        <v>121.02</v>
      </c>
      <c r="G1007" s="4">
        <f ca="1">OFFSET(InputPriceData!F$15,CalculationsAndCharts!$A1007+$A$11,IF($C$7,8,0),1,1)</f>
        <v>122.04</v>
      </c>
      <c r="H1007" s="342">
        <f t="shared" ca="1" si="122"/>
        <v>123.16495997788994</v>
      </c>
      <c r="I1007" s="342">
        <f t="shared" ca="1" si="123"/>
        <v>124.10307236374736</v>
      </c>
      <c r="J1007" s="340">
        <f t="shared" ca="1" si="124"/>
        <v>-0.93811238585744838</v>
      </c>
      <c r="K1007" s="170">
        <f t="shared" ca="1" si="120"/>
        <v>0.88005484849915416</v>
      </c>
      <c r="L1007" s="341">
        <f t="shared" ca="1" si="121"/>
        <v>0.60255748931444164</v>
      </c>
      <c r="M1007" s="341">
        <f t="shared" ca="1" si="125"/>
        <v>-0.60255748931444164</v>
      </c>
      <c r="N1007" s="170"/>
      <c r="O1007" s="340"/>
      <c r="P1007" s="3" t="e">
        <f t="shared" ca="1" si="126"/>
        <v>#N/A</v>
      </c>
      <c r="Q1007" s="3">
        <f t="shared" ca="1" si="127"/>
        <v>167357600</v>
      </c>
      <c r="S1007" s="99"/>
      <c r="T1007" s="350"/>
      <c r="U1007" s="350"/>
      <c r="V1007" s="349"/>
      <c r="W1007" s="313"/>
      <c r="X1007" s="302"/>
      <c r="Y1007" s="211"/>
      <c r="Z1007" s="320"/>
      <c r="AA1007" s="246"/>
      <c r="AB1007" s="125"/>
      <c r="AC1007" s="125"/>
      <c r="AD1007" s="125"/>
      <c r="AE1007" s="125"/>
      <c r="AF1007" s="125"/>
      <c r="AG1007" s="125"/>
      <c r="AH1007" s="125"/>
      <c r="AJ1007" s="125"/>
      <c r="AK1007" s="125"/>
      <c r="AM1007" s="246"/>
      <c r="AO1007" s="246"/>
      <c r="AP1007" s="211"/>
      <c r="AQ1007" s="211"/>
      <c r="AR1007" s="199"/>
      <c r="AT1007" s="225"/>
      <c r="AU1007" s="225"/>
      <c r="AV1007" s="225"/>
      <c r="AW1007" s="99"/>
      <c r="AX1007" s="199"/>
      <c r="AY1007" s="199"/>
      <c r="AZ1007" s="37"/>
      <c r="BA1007" s="123"/>
      <c r="BB1007" s="211"/>
      <c r="BC1007" s="211"/>
      <c r="BD1007" s="123"/>
      <c r="BE1007" s="123"/>
      <c r="BF1007" s="37"/>
      <c r="BG1007" s="37"/>
    </row>
    <row r="1008" spans="1:59" x14ac:dyDescent="0.25">
      <c r="A1008">
        <v>976</v>
      </c>
      <c r="B1008" s="61">
        <f ca="1">OFFSET(InputPriceData!B$15,CalculationsAndCharts!$A1008+$A$11,0,1,1)</f>
        <v>41052</v>
      </c>
      <c r="C1008" s="3">
        <f ca="1">OFFSET(InputPriceData!G$15,CalculationsAndCharts!$A1008+$A$11,IF($C$7,8,0),1,1)</f>
        <v>204958400</v>
      </c>
      <c r="D1008" s="4">
        <f ca="1">OFFSET(InputPriceData!C$15,CalculationsAndCharts!$A1008+$A$11,IF($C$7,8,0),1,1)</f>
        <v>120.86</v>
      </c>
      <c r="E1008" s="4">
        <f ca="1">OFFSET(InputPriceData!D$15,CalculationsAndCharts!$A1008+$A$11,IF($C$7,8,0),1,1)</f>
        <v>121.97</v>
      </c>
      <c r="F1008" s="4">
        <f ca="1">OFFSET(InputPriceData!E$15,CalculationsAndCharts!$A1008+$A$11,IF($C$7,8,0),1,1)</f>
        <v>119.7</v>
      </c>
      <c r="G1008" s="4">
        <f ca="1">OFFSET(InputPriceData!F$15,CalculationsAndCharts!$A1008+$A$11,IF($C$7,8,0),1,1)</f>
        <v>121.8</v>
      </c>
      <c r="H1008" s="342">
        <f t="shared" ca="1" si="122"/>
        <v>123.32566854615993</v>
      </c>
      <c r="I1008" s="342">
        <f t="shared" ca="1" si="123"/>
        <v>124.2906243968153</v>
      </c>
      <c r="J1008" s="340">
        <f t="shared" ca="1" si="124"/>
        <v>-0.9649558506554019</v>
      </c>
      <c r="K1008" s="170">
        <f t="shared" ca="1" si="120"/>
        <v>0.93113979371409028</v>
      </c>
      <c r="L1008" s="341">
        <f t="shared" ca="1" si="121"/>
        <v>0.59705101671837679</v>
      </c>
      <c r="M1008" s="341">
        <f t="shared" ca="1" si="125"/>
        <v>-0.59705101671837679</v>
      </c>
      <c r="N1008" s="170"/>
      <c r="O1008" s="340"/>
      <c r="P1008" s="3">
        <f t="shared" ca="1" si="126"/>
        <v>204958400</v>
      </c>
      <c r="Q1008" s="3" t="e">
        <f t="shared" ca="1" si="127"/>
        <v>#N/A</v>
      </c>
      <c r="S1008" s="99"/>
      <c r="T1008" s="350"/>
      <c r="U1008" s="350"/>
      <c r="V1008" s="349"/>
      <c r="W1008" s="313"/>
      <c r="X1008" s="302"/>
      <c r="Y1008" s="211"/>
      <c r="Z1008" s="320"/>
      <c r="AA1008" s="246"/>
      <c r="AB1008" s="125"/>
      <c r="AC1008" s="125"/>
      <c r="AD1008" s="125"/>
      <c r="AE1008" s="125"/>
      <c r="AF1008" s="125"/>
      <c r="AG1008" s="125"/>
      <c r="AH1008" s="125"/>
      <c r="AJ1008" s="125"/>
      <c r="AK1008" s="125"/>
      <c r="AM1008" s="246"/>
      <c r="AO1008" s="246"/>
      <c r="AP1008" s="211"/>
      <c r="AQ1008" s="211"/>
      <c r="AR1008" s="199"/>
      <c r="AT1008" s="225"/>
      <c r="AU1008" s="225"/>
      <c r="AV1008" s="225"/>
      <c r="AW1008" s="99"/>
      <c r="AX1008" s="199"/>
      <c r="AY1008" s="199"/>
      <c r="AZ1008" s="37"/>
      <c r="BA1008" s="123"/>
      <c r="BB1008" s="211"/>
      <c r="BC1008" s="211"/>
      <c r="BD1008" s="123"/>
      <c r="BE1008" s="123"/>
      <c r="BF1008" s="37"/>
      <c r="BG1008" s="37"/>
    </row>
    <row r="1009" spans="1:59" x14ac:dyDescent="0.25">
      <c r="A1009">
        <v>977</v>
      </c>
      <c r="B1009" s="61">
        <f ca="1">OFFSET(InputPriceData!B$15,CalculationsAndCharts!$A1009+$A$11,0,1,1)</f>
        <v>41051</v>
      </c>
      <c r="C1009" s="3">
        <f ca="1">OFFSET(InputPriceData!G$15,CalculationsAndCharts!$A1009+$A$11,IF($C$7,8,0),1,1)</f>
        <v>197531200</v>
      </c>
      <c r="D1009" s="4">
        <f ca="1">OFFSET(InputPriceData!C$15,CalculationsAndCharts!$A1009+$A$11,IF($C$7,8,0),1,1)</f>
        <v>121.84</v>
      </c>
      <c r="E1009" s="4">
        <f ca="1">OFFSET(InputPriceData!D$15,CalculationsAndCharts!$A1009+$A$11,IF($C$7,8,0),1,1)</f>
        <v>122.68</v>
      </c>
      <c r="F1009" s="4">
        <f ca="1">OFFSET(InputPriceData!E$15,CalculationsAndCharts!$A1009+$A$11,IF($C$7,8,0),1,1)</f>
        <v>120.94</v>
      </c>
      <c r="G1009" s="4">
        <f ca="1">OFFSET(InputPriceData!F$15,CalculationsAndCharts!$A1009+$A$11,IF($C$7,8,0),1,1)</f>
        <v>121.73</v>
      </c>
      <c r="H1009" s="342">
        <f t="shared" ca="1" si="122"/>
        <v>123.54362119561135</v>
      </c>
      <c r="I1009" s="342">
        <f t="shared" ca="1" si="123"/>
        <v>124.51704479652578</v>
      </c>
      <c r="J1009" s="340">
        <f t="shared" ca="1" si="124"/>
        <v>-0.97342360091446778</v>
      </c>
      <c r="K1009" s="170">
        <f t="shared" ca="1" si="120"/>
        <v>0.947553506817289</v>
      </c>
      <c r="L1009" s="341">
        <f t="shared" ca="1" si="121"/>
        <v>0.58929354604328765</v>
      </c>
      <c r="M1009" s="341">
        <f t="shared" ca="1" si="125"/>
        <v>-0.58929354604328765</v>
      </c>
      <c r="N1009" s="170"/>
      <c r="O1009" s="340"/>
      <c r="P1009" s="3" t="e">
        <f t="shared" ca="1" si="126"/>
        <v>#N/A</v>
      </c>
      <c r="Q1009" s="3">
        <f t="shared" ca="1" si="127"/>
        <v>197531200</v>
      </c>
      <c r="S1009" s="99"/>
      <c r="T1009" s="350"/>
      <c r="U1009" s="350"/>
      <c r="V1009" s="349"/>
      <c r="W1009" s="313"/>
      <c r="X1009" s="302"/>
      <c r="Y1009" s="211"/>
      <c r="Z1009" s="320"/>
      <c r="AA1009" s="246"/>
      <c r="AB1009" s="125"/>
      <c r="AC1009" s="125"/>
      <c r="AD1009" s="125"/>
      <c r="AE1009" s="125"/>
      <c r="AF1009" s="125"/>
      <c r="AG1009" s="125"/>
      <c r="AH1009" s="125"/>
      <c r="AJ1009" s="125"/>
      <c r="AK1009" s="125"/>
      <c r="AM1009" s="246"/>
      <c r="AO1009" s="246"/>
      <c r="AP1009" s="211"/>
      <c r="AQ1009" s="211"/>
      <c r="AR1009" s="199"/>
      <c r="AT1009" s="225"/>
      <c r="AU1009" s="225"/>
      <c r="AV1009" s="225"/>
      <c r="AW1009" s="99"/>
      <c r="AX1009" s="199"/>
      <c r="AY1009" s="199"/>
      <c r="AZ1009" s="37"/>
      <c r="BA1009" s="123"/>
      <c r="BB1009" s="211"/>
      <c r="BC1009" s="211"/>
      <c r="BD1009" s="123"/>
      <c r="BE1009" s="123"/>
      <c r="BF1009" s="37"/>
      <c r="BG1009" s="37"/>
    </row>
    <row r="1010" spans="1:59" x14ac:dyDescent="0.25">
      <c r="A1010">
        <v>978</v>
      </c>
      <c r="B1010" s="61">
        <f ca="1">OFFSET(InputPriceData!B$15,CalculationsAndCharts!$A1010+$A$11,0,1,1)</f>
        <v>41050</v>
      </c>
      <c r="C1010" s="3">
        <f ca="1">OFFSET(InputPriceData!G$15,CalculationsAndCharts!$A1010+$A$11,IF($C$7,8,0),1,1)</f>
        <v>177861100</v>
      </c>
      <c r="D1010" s="4">
        <f ca="1">OFFSET(InputPriceData!C$15,CalculationsAndCharts!$A1010+$A$11,IF($C$7,8,0),1,1)</f>
        <v>119.86</v>
      </c>
      <c r="E1010" s="4">
        <f ca="1">OFFSET(InputPriceData!D$15,CalculationsAndCharts!$A1010+$A$11,IF($C$7,8,0),1,1)</f>
        <v>121.57</v>
      </c>
      <c r="F1010" s="4">
        <f ca="1">OFFSET(InputPriceData!E$15,CalculationsAndCharts!$A1010+$A$11,IF($C$7,8,0),1,1)</f>
        <v>119.66</v>
      </c>
      <c r="G1010" s="4">
        <f ca="1">OFFSET(InputPriceData!F$15,CalculationsAndCharts!$A1010+$A$11,IF($C$7,8,0),1,1)</f>
        <v>121.52</v>
      </c>
      <c r="H1010" s="342">
        <f t="shared" ca="1" si="122"/>
        <v>123.80270993784154</v>
      </c>
      <c r="I1010" s="342">
        <f t="shared" ca="1" si="123"/>
        <v>124.77041250530085</v>
      </c>
      <c r="J1010" s="340">
        <f t="shared" ca="1" si="124"/>
        <v>-0.96770256745935002</v>
      </c>
      <c r="K1010" s="170">
        <f t="shared" ca="1" si="120"/>
        <v>0.93644825906741791</v>
      </c>
      <c r="L1010" s="341">
        <f t="shared" ca="1" si="121"/>
        <v>0.5792642708492316</v>
      </c>
      <c r="M1010" s="341">
        <f t="shared" ca="1" si="125"/>
        <v>-0.5792642708492316</v>
      </c>
      <c r="N1010" s="170"/>
      <c r="O1010" s="340"/>
      <c r="P1010" s="3">
        <f t="shared" ca="1" si="126"/>
        <v>177861100</v>
      </c>
      <c r="Q1010" s="3" t="e">
        <f t="shared" ca="1" si="127"/>
        <v>#N/A</v>
      </c>
      <c r="S1010" s="99"/>
      <c r="T1010" s="350"/>
      <c r="U1010" s="350"/>
      <c r="V1010" s="349"/>
      <c r="W1010" s="313"/>
      <c r="X1010" s="302"/>
      <c r="Y1010" s="211"/>
      <c r="Z1010" s="320"/>
      <c r="AA1010" s="246"/>
      <c r="AB1010" s="125"/>
      <c r="AC1010" s="125"/>
      <c r="AD1010" s="125"/>
      <c r="AE1010" s="125"/>
      <c r="AF1010" s="125"/>
      <c r="AG1010" s="125"/>
      <c r="AH1010" s="125"/>
      <c r="AJ1010" s="125"/>
      <c r="AK1010" s="125"/>
      <c r="AM1010" s="246"/>
      <c r="AO1010" s="246"/>
      <c r="AP1010" s="211"/>
      <c r="AQ1010" s="211"/>
      <c r="AR1010" s="199"/>
      <c r="AT1010" s="225"/>
      <c r="AU1010" s="225"/>
      <c r="AV1010" s="225"/>
      <c r="AW1010" s="99"/>
      <c r="AX1010" s="199"/>
      <c r="AY1010" s="199"/>
      <c r="AZ1010" s="37"/>
      <c r="BA1010" s="123"/>
      <c r="BB1010" s="211"/>
      <c r="BC1010" s="211"/>
      <c r="BD1010" s="123"/>
      <c r="BE1010" s="123"/>
      <c r="BF1010" s="37"/>
      <c r="BG1010" s="37"/>
    </row>
    <row r="1011" spans="1:59" x14ac:dyDescent="0.25">
      <c r="A1011">
        <v>979</v>
      </c>
      <c r="B1011" s="61">
        <f ca="1">OFFSET(InputPriceData!B$15,CalculationsAndCharts!$A1011+$A$11,0,1,1)</f>
        <v>41047</v>
      </c>
      <c r="C1011" s="3">
        <f ca="1">OFFSET(InputPriceData!G$15,CalculationsAndCharts!$A1011+$A$11,IF($C$7,8,0),1,1)</f>
        <v>319615900</v>
      </c>
      <c r="D1011" s="4">
        <f ca="1">OFFSET(InputPriceData!C$15,CalculationsAndCharts!$A1011+$A$11,IF($C$7,8,0),1,1)</f>
        <v>120.97</v>
      </c>
      <c r="E1011" s="4">
        <f ca="1">OFFSET(InputPriceData!D$15,CalculationsAndCharts!$A1011+$A$11,IF($C$7,8,0),1,1)</f>
        <v>121.18</v>
      </c>
      <c r="F1011" s="4">
        <f ca="1">OFFSET(InputPriceData!E$15,CalculationsAndCharts!$A1011+$A$11,IF($C$7,8,0),1,1)</f>
        <v>119.29</v>
      </c>
      <c r="G1011" s="4">
        <f ca="1">OFFSET(InputPriceData!F$15,CalculationsAndCharts!$A1011+$A$11,IF($C$7,8,0),1,1)</f>
        <v>119.47</v>
      </c>
      <c r="H1011" s="342">
        <f t="shared" ca="1" si="122"/>
        <v>124.12881135753319</v>
      </c>
      <c r="I1011" s="342">
        <f t="shared" ca="1" si="123"/>
        <v>125.0659045512373</v>
      </c>
      <c r="J1011" s="340">
        <f t="shared" ca="1" si="124"/>
        <v>-0.93709319370414546</v>
      </c>
      <c r="K1011" s="170">
        <f t="shared" ca="1" si="120"/>
        <v>0.87814365368663505</v>
      </c>
      <c r="L1011" s="341">
        <f t="shared" ca="1" si="121"/>
        <v>0.5693415460365181</v>
      </c>
      <c r="M1011" s="341">
        <f t="shared" ca="1" si="125"/>
        <v>-0.5693415460365181</v>
      </c>
      <c r="N1011" s="170"/>
      <c r="O1011" s="340"/>
      <c r="P1011" s="3" t="e">
        <f t="shared" ca="1" si="126"/>
        <v>#N/A</v>
      </c>
      <c r="Q1011" s="3">
        <f t="shared" ca="1" si="127"/>
        <v>319615900</v>
      </c>
      <c r="S1011" s="99"/>
      <c r="T1011" s="350"/>
      <c r="U1011" s="350"/>
      <c r="V1011" s="349"/>
      <c r="W1011" s="313"/>
      <c r="X1011" s="302"/>
      <c r="Y1011" s="211"/>
      <c r="Z1011" s="320"/>
      <c r="AA1011" s="246"/>
      <c r="AB1011" s="125"/>
      <c r="AC1011" s="125"/>
      <c r="AD1011" s="125"/>
      <c r="AE1011" s="125"/>
      <c r="AF1011" s="125"/>
      <c r="AG1011" s="125"/>
      <c r="AH1011" s="125"/>
      <c r="AJ1011" s="125"/>
      <c r="AK1011" s="125"/>
      <c r="AM1011" s="246"/>
      <c r="AO1011" s="246"/>
      <c r="AP1011" s="211"/>
      <c r="AQ1011" s="211"/>
      <c r="AR1011" s="199"/>
      <c r="AT1011" s="225"/>
      <c r="AU1011" s="225"/>
      <c r="AV1011" s="225"/>
      <c r="AW1011" s="99"/>
      <c r="AX1011" s="199"/>
      <c r="AY1011" s="199"/>
      <c r="AZ1011" s="37"/>
      <c r="BA1011" s="123"/>
      <c r="BB1011" s="211"/>
      <c r="BC1011" s="211"/>
      <c r="BD1011" s="123"/>
      <c r="BE1011" s="123"/>
      <c r="BF1011" s="37"/>
      <c r="BG1011" s="37"/>
    </row>
    <row r="1012" spans="1:59" x14ac:dyDescent="0.25">
      <c r="A1012">
        <v>980</v>
      </c>
      <c r="B1012" s="61">
        <f ca="1">OFFSET(InputPriceData!B$15,CalculationsAndCharts!$A1012+$A$11,0,1,1)</f>
        <v>41046</v>
      </c>
      <c r="C1012" s="3">
        <f ca="1">OFFSET(InputPriceData!G$15,CalculationsAndCharts!$A1012+$A$11,IF($C$7,8,0),1,1)</f>
        <v>247992900</v>
      </c>
      <c r="D1012" s="4">
        <f ca="1">OFFSET(InputPriceData!C$15,CalculationsAndCharts!$A1012+$A$11,IF($C$7,8,0),1,1)</f>
        <v>122.34</v>
      </c>
      <c r="E1012" s="4">
        <f ca="1">OFFSET(InputPriceData!D$15,CalculationsAndCharts!$A1012+$A$11,IF($C$7,8,0),1,1)</f>
        <v>122.49</v>
      </c>
      <c r="F1012" s="4">
        <f ca="1">OFFSET(InputPriceData!E$15,CalculationsAndCharts!$A1012+$A$11,IF($C$7,8,0),1,1)</f>
        <v>120.44</v>
      </c>
      <c r="G1012" s="4">
        <f ca="1">OFFSET(InputPriceData!F$15,CalculationsAndCharts!$A1012+$A$11,IF($C$7,8,0),1,1)</f>
        <v>120.5</v>
      </c>
      <c r="H1012" s="342">
        <f t="shared" ca="1" si="122"/>
        <v>124.79435583718079</v>
      </c>
      <c r="I1012" s="342">
        <f t="shared" ca="1" si="123"/>
        <v>125.57462314680433</v>
      </c>
      <c r="J1012" s="340">
        <f t="shared" ca="1" si="124"/>
        <v>-0.78026730962357727</v>
      </c>
      <c r="K1012" s="170">
        <f t="shared" ca="1" si="120"/>
        <v>0.60881707446721534</v>
      </c>
      <c r="L1012" s="341">
        <f t="shared" ca="1" si="121"/>
        <v>0.56023781989888133</v>
      </c>
      <c r="M1012" s="341">
        <f t="shared" ca="1" si="125"/>
        <v>-0.56023781989888133</v>
      </c>
      <c r="N1012" s="170"/>
      <c r="O1012" s="340"/>
      <c r="P1012" s="3" t="e">
        <f t="shared" ca="1" si="126"/>
        <v>#N/A</v>
      </c>
      <c r="Q1012" s="3">
        <f t="shared" ca="1" si="127"/>
        <v>247992900</v>
      </c>
      <c r="S1012" s="99"/>
      <c r="T1012" s="350"/>
      <c r="U1012" s="350"/>
      <c r="V1012" s="349"/>
      <c r="W1012" s="313"/>
      <c r="X1012" s="302"/>
      <c r="Y1012" s="211"/>
      <c r="Z1012" s="320"/>
      <c r="AA1012" s="246"/>
      <c r="AB1012" s="125"/>
      <c r="AC1012" s="125"/>
      <c r="AD1012" s="125"/>
      <c r="AE1012" s="125"/>
      <c r="AF1012" s="125"/>
      <c r="AG1012" s="125"/>
      <c r="AH1012" s="125"/>
      <c r="AJ1012" s="125"/>
      <c r="AK1012" s="125"/>
      <c r="AM1012" s="246"/>
      <c r="AO1012" s="246"/>
      <c r="AP1012" s="211"/>
      <c r="AQ1012" s="211"/>
      <c r="AR1012" s="199"/>
      <c r="AT1012" s="225"/>
      <c r="AU1012" s="225"/>
      <c r="AV1012" s="225"/>
      <c r="AW1012" s="99"/>
      <c r="AX1012" s="199"/>
      <c r="AY1012" s="199"/>
      <c r="AZ1012" s="37"/>
      <c r="BA1012" s="123"/>
      <c r="BB1012" s="211"/>
      <c r="BC1012" s="211"/>
      <c r="BD1012" s="123"/>
      <c r="BE1012" s="123"/>
      <c r="BF1012" s="37"/>
      <c r="BG1012" s="37"/>
    </row>
    <row r="1013" spans="1:59" x14ac:dyDescent="0.25">
      <c r="A1013">
        <v>981</v>
      </c>
      <c r="B1013" s="61">
        <f ca="1">OFFSET(InputPriceData!B$15,CalculationsAndCharts!$A1013+$A$11,0,1,1)</f>
        <v>41045</v>
      </c>
      <c r="C1013" s="3">
        <f ca="1">OFFSET(InputPriceData!G$15,CalculationsAndCharts!$A1013+$A$11,IF($C$7,8,0),1,1)</f>
        <v>207265500</v>
      </c>
      <c r="D1013" s="4">
        <f ca="1">OFFSET(InputPriceData!C$15,CalculationsAndCharts!$A1013+$A$11,IF($C$7,8,0),1,1)</f>
        <v>123.34</v>
      </c>
      <c r="E1013" s="4">
        <f ca="1">OFFSET(InputPriceData!D$15,CalculationsAndCharts!$A1013+$A$11,IF($C$7,8,0),1,1)</f>
        <v>123.9</v>
      </c>
      <c r="F1013" s="4">
        <f ca="1">OFFSET(InputPriceData!E$15,CalculationsAndCharts!$A1013+$A$11,IF($C$7,8,0),1,1)</f>
        <v>122.29</v>
      </c>
      <c r="G1013" s="4">
        <f ca="1">OFFSET(InputPriceData!F$15,CalculationsAndCharts!$A1013+$A$11,IF($C$7,8,0),1,1)</f>
        <v>122.31</v>
      </c>
      <c r="H1013" s="342">
        <f t="shared" ca="1" si="122"/>
        <v>125.40783524249233</v>
      </c>
      <c r="I1013" s="342">
        <f t="shared" ca="1" si="123"/>
        <v>126.03595252378653</v>
      </c>
      <c r="J1013" s="340">
        <f t="shared" ca="1" si="124"/>
        <v>-0.62811728129425093</v>
      </c>
      <c r="K1013" s="170">
        <f t="shared" ca="1" si="120"/>
        <v>0.39453131906048117</v>
      </c>
      <c r="L1013" s="341">
        <f t="shared" ca="1" si="121"/>
        <v>0.5561782855299785</v>
      </c>
      <c r="M1013" s="341">
        <f t="shared" ca="1" si="125"/>
        <v>-0.5561782855299785</v>
      </c>
      <c r="N1013" s="170"/>
      <c r="O1013" s="340"/>
      <c r="P1013" s="3" t="e">
        <f t="shared" ca="1" si="126"/>
        <v>#N/A</v>
      </c>
      <c r="Q1013" s="3">
        <f t="shared" ca="1" si="127"/>
        <v>207265500</v>
      </c>
      <c r="S1013" s="99"/>
      <c r="T1013" s="350"/>
      <c r="U1013" s="350"/>
      <c r="V1013" s="349"/>
      <c r="W1013" s="313"/>
      <c r="X1013" s="302"/>
      <c r="Y1013" s="211"/>
      <c r="Z1013" s="320"/>
      <c r="AA1013" s="246"/>
      <c r="AB1013" s="125"/>
      <c r="AC1013" s="125"/>
      <c r="AD1013" s="125"/>
      <c r="AE1013" s="125"/>
      <c r="AF1013" s="125"/>
      <c r="AG1013" s="125"/>
      <c r="AH1013" s="125"/>
      <c r="AJ1013" s="125"/>
      <c r="AK1013" s="125"/>
      <c r="AM1013" s="246"/>
      <c r="AO1013" s="246"/>
      <c r="AP1013" s="211"/>
      <c r="AQ1013" s="211"/>
      <c r="AR1013" s="199"/>
      <c r="AT1013" s="225"/>
      <c r="AU1013" s="225"/>
      <c r="AV1013" s="225"/>
      <c r="AW1013" s="99"/>
      <c r="AX1013" s="199"/>
      <c r="AY1013" s="199"/>
      <c r="AZ1013" s="37"/>
      <c r="BA1013" s="123"/>
      <c r="BB1013" s="211"/>
      <c r="BC1013" s="211"/>
      <c r="BD1013" s="123"/>
      <c r="BE1013" s="123"/>
      <c r="BF1013" s="37"/>
      <c r="BG1013" s="37"/>
    </row>
    <row r="1014" spans="1:59" x14ac:dyDescent="0.25">
      <c r="A1014">
        <v>982</v>
      </c>
      <c r="B1014" s="61">
        <f ca="1">OFFSET(InputPriceData!B$15,CalculationsAndCharts!$A1014+$A$11,0,1,1)</f>
        <v>41044</v>
      </c>
      <c r="C1014" s="3">
        <f ca="1">OFFSET(InputPriceData!G$15,CalculationsAndCharts!$A1014+$A$11,IF($C$7,8,0),1,1)</f>
        <v>207629300</v>
      </c>
      <c r="D1014" s="4">
        <f ca="1">OFFSET(InputPriceData!C$15,CalculationsAndCharts!$A1014+$A$11,IF($C$7,8,0),1,1)</f>
        <v>123.41</v>
      </c>
      <c r="E1014" s="4">
        <f ca="1">OFFSET(InputPriceData!D$15,CalculationsAndCharts!$A1014+$A$11,IF($C$7,8,0),1,1)</f>
        <v>124.14</v>
      </c>
      <c r="F1014" s="4">
        <f ca="1">OFFSET(InputPriceData!E$15,CalculationsAndCharts!$A1014+$A$11,IF($C$7,8,0),1,1)</f>
        <v>122.59</v>
      </c>
      <c r="G1014" s="4">
        <f ca="1">OFFSET(InputPriceData!F$15,CalculationsAndCharts!$A1014+$A$11,IF($C$7,8,0),1,1)</f>
        <v>122.78</v>
      </c>
      <c r="H1014" s="342">
        <f t="shared" ca="1" si="122"/>
        <v>125.85038313427695</v>
      </c>
      <c r="I1014" s="342">
        <f t="shared" ca="1" si="123"/>
        <v>126.37467548049442</v>
      </c>
      <c r="J1014" s="340">
        <f t="shared" ca="1" si="124"/>
        <v>-0.52429234621750265</v>
      </c>
      <c r="K1014" s="170">
        <f t="shared" ca="1" si="120"/>
        <v>0.27488246430225366</v>
      </c>
      <c r="L1014" s="341">
        <f t="shared" ca="1" si="121"/>
        <v>0.55772308619608735</v>
      </c>
      <c r="M1014" s="341">
        <f t="shared" ca="1" si="125"/>
        <v>-0.55772308619608735</v>
      </c>
      <c r="N1014" s="170"/>
      <c r="O1014" s="340"/>
      <c r="P1014" s="3" t="e">
        <f t="shared" ca="1" si="126"/>
        <v>#N/A</v>
      </c>
      <c r="Q1014" s="3">
        <f t="shared" ca="1" si="127"/>
        <v>207629300</v>
      </c>
      <c r="S1014" s="99"/>
      <c r="T1014" s="350"/>
      <c r="U1014" s="350"/>
      <c r="V1014" s="349"/>
      <c r="W1014" s="313"/>
      <c r="X1014" s="302"/>
      <c r="Y1014" s="211"/>
      <c r="Z1014" s="320"/>
      <c r="AA1014" s="246"/>
      <c r="AB1014" s="125"/>
      <c r="AC1014" s="125"/>
      <c r="AD1014" s="125"/>
      <c r="AE1014" s="125"/>
      <c r="AF1014" s="125"/>
      <c r="AG1014" s="125"/>
      <c r="AH1014" s="125"/>
      <c r="AJ1014" s="125"/>
      <c r="AK1014" s="125"/>
      <c r="AM1014" s="246"/>
      <c r="AO1014" s="246"/>
      <c r="AP1014" s="211"/>
      <c r="AQ1014" s="211"/>
      <c r="AR1014" s="199"/>
      <c r="AT1014" s="225"/>
      <c r="AU1014" s="225"/>
      <c r="AV1014" s="225"/>
      <c r="AW1014" s="99"/>
      <c r="AX1014" s="199"/>
      <c r="AY1014" s="199"/>
      <c r="AZ1014" s="37"/>
      <c r="BA1014" s="123"/>
      <c r="BB1014" s="211"/>
      <c r="BC1014" s="211"/>
      <c r="BD1014" s="123"/>
      <c r="BE1014" s="123"/>
      <c r="BF1014" s="37"/>
      <c r="BG1014" s="37"/>
    </row>
    <row r="1015" spans="1:59" x14ac:dyDescent="0.25">
      <c r="A1015">
        <v>983</v>
      </c>
      <c r="B1015" s="61">
        <f ca="1">OFFSET(InputPriceData!B$15,CalculationsAndCharts!$A1015+$A$11,0,1,1)</f>
        <v>41043</v>
      </c>
      <c r="C1015" s="3">
        <f ca="1">OFFSET(InputPriceData!G$15,CalculationsAndCharts!$A1015+$A$11,IF($C$7,8,0),1,1)</f>
        <v>163910000</v>
      </c>
      <c r="D1015" s="4">
        <f ca="1">OFFSET(InputPriceData!C$15,CalculationsAndCharts!$A1015+$A$11,IF($C$7,8,0),1,1)</f>
        <v>123.68</v>
      </c>
      <c r="E1015" s="4">
        <f ca="1">OFFSET(InputPriceData!D$15,CalculationsAndCharts!$A1015+$A$11,IF($C$7,8,0),1,1)</f>
        <v>124.87</v>
      </c>
      <c r="F1015" s="4">
        <f ca="1">OFFSET(InputPriceData!E$15,CalculationsAndCharts!$A1015+$A$11,IF($C$7,8,0),1,1)</f>
        <v>123.31</v>
      </c>
      <c r="G1015" s="4">
        <f ca="1">OFFSET(InputPriceData!F$15,CalculationsAndCharts!$A1015+$A$11,IF($C$7,8,0),1,1)</f>
        <v>123.49</v>
      </c>
      <c r="H1015" s="342">
        <f t="shared" ca="1" si="122"/>
        <v>126.28900929631652</v>
      </c>
      <c r="I1015" s="342">
        <f t="shared" ca="1" si="123"/>
        <v>126.70146416053936</v>
      </c>
      <c r="J1015" s="340">
        <f t="shared" ca="1" si="124"/>
        <v>-0.4124548642228878</v>
      </c>
      <c r="K1015" s="170">
        <f t="shared" ca="1" si="120"/>
        <v>0.17011901502112081</v>
      </c>
      <c r="L1015" s="341">
        <f t="shared" ca="1" si="121"/>
        <v>0.56487565822821517</v>
      </c>
      <c r="M1015" s="341">
        <f t="shared" ca="1" si="125"/>
        <v>-0.56487565822821517</v>
      </c>
      <c r="N1015" s="170"/>
      <c r="O1015" s="340"/>
      <c r="P1015" s="3" t="e">
        <f t="shared" ca="1" si="126"/>
        <v>#N/A</v>
      </c>
      <c r="Q1015" s="3">
        <f t="shared" ca="1" si="127"/>
        <v>163910000</v>
      </c>
      <c r="S1015" s="99"/>
      <c r="T1015" s="350"/>
      <c r="U1015" s="350"/>
      <c r="V1015" s="349"/>
      <c r="W1015" s="313"/>
      <c r="X1015" s="302"/>
      <c r="Y1015" s="211"/>
      <c r="Z1015" s="320"/>
      <c r="AA1015" s="246"/>
      <c r="AB1015" s="125"/>
      <c r="AC1015" s="125"/>
      <c r="AD1015" s="125"/>
      <c r="AE1015" s="125"/>
      <c r="AF1015" s="125"/>
      <c r="AG1015" s="125"/>
      <c r="AH1015" s="125"/>
      <c r="AJ1015" s="125"/>
      <c r="AK1015" s="125"/>
      <c r="AM1015" s="246"/>
      <c r="AO1015" s="246"/>
      <c r="AP1015" s="211"/>
      <c r="AQ1015" s="211"/>
      <c r="AR1015" s="199"/>
      <c r="AT1015" s="225"/>
      <c r="AU1015" s="225"/>
      <c r="AV1015" s="225"/>
      <c r="AW1015" s="99"/>
      <c r="AX1015" s="199"/>
      <c r="AY1015" s="199"/>
      <c r="AZ1015" s="37"/>
      <c r="BA1015" s="123"/>
      <c r="BB1015" s="211"/>
      <c r="BC1015" s="211"/>
      <c r="BD1015" s="123"/>
      <c r="BE1015" s="123"/>
      <c r="BF1015" s="37"/>
      <c r="BG1015" s="37"/>
    </row>
    <row r="1016" spans="1:59" x14ac:dyDescent="0.25">
      <c r="A1016">
        <v>984</v>
      </c>
      <c r="B1016" s="61">
        <f ca="1">OFFSET(InputPriceData!B$15,CalculationsAndCharts!$A1016+$A$11,0,1,1)</f>
        <v>41040</v>
      </c>
      <c r="C1016" s="3">
        <f ca="1">OFFSET(InputPriceData!G$15,CalculationsAndCharts!$A1016+$A$11,IF($C$7,8,0),1,1)</f>
        <v>153032400</v>
      </c>
      <c r="D1016" s="4">
        <f ca="1">OFFSET(InputPriceData!C$15,CalculationsAndCharts!$A1016+$A$11,IF($C$7,8,0),1,1)</f>
        <v>124.47</v>
      </c>
      <c r="E1016" s="4">
        <f ca="1">OFFSET(InputPriceData!D$15,CalculationsAndCharts!$A1016+$A$11,IF($C$7,8,0),1,1)</f>
        <v>126.03</v>
      </c>
      <c r="F1016" s="4">
        <f ca="1">OFFSET(InputPriceData!E$15,CalculationsAndCharts!$A1016+$A$11,IF($C$7,8,0),1,1)</f>
        <v>124.41</v>
      </c>
      <c r="G1016" s="4">
        <f ca="1">OFFSET(InputPriceData!F$15,CalculationsAndCharts!$A1016+$A$11,IF($C$7,8,0),1,1)</f>
        <v>124.87</v>
      </c>
      <c r="H1016" s="342">
        <f t="shared" ca="1" si="122"/>
        <v>126.68886776721888</v>
      </c>
      <c r="I1016" s="342">
        <f t="shared" ca="1" si="123"/>
        <v>126.99341544786114</v>
      </c>
      <c r="J1016" s="340">
        <f t="shared" ca="1" si="124"/>
        <v>-0.30454768064229126</v>
      </c>
      <c r="K1016" s="170">
        <f t="shared" ca="1" si="120"/>
        <v>9.2749289784599023E-2</v>
      </c>
      <c r="L1016" s="341">
        <f t="shared" ca="1" si="121"/>
        <v>0.57540405468054623</v>
      </c>
      <c r="M1016" s="341">
        <f t="shared" ca="1" si="125"/>
        <v>-0.57540405468054623</v>
      </c>
      <c r="N1016" s="170"/>
      <c r="O1016" s="340"/>
      <c r="P1016" s="3">
        <f t="shared" ca="1" si="126"/>
        <v>153032400</v>
      </c>
      <c r="Q1016" s="3" t="e">
        <f t="shared" ca="1" si="127"/>
        <v>#N/A</v>
      </c>
      <c r="S1016" s="99"/>
      <c r="T1016" s="350"/>
      <c r="U1016" s="350"/>
      <c r="V1016" s="349"/>
      <c r="W1016" s="313"/>
      <c r="X1016" s="302"/>
      <c r="Y1016" s="211"/>
      <c r="Z1016" s="320"/>
      <c r="AA1016" s="246"/>
      <c r="AB1016" s="125"/>
      <c r="AC1016" s="125"/>
      <c r="AD1016" s="125"/>
      <c r="AE1016" s="125"/>
      <c r="AF1016" s="125"/>
      <c r="AG1016" s="125"/>
      <c r="AH1016" s="125"/>
      <c r="AJ1016" s="125"/>
      <c r="AK1016" s="125"/>
      <c r="AM1016" s="246"/>
      <c r="AO1016" s="246"/>
      <c r="AP1016" s="211"/>
      <c r="AQ1016" s="211"/>
      <c r="AR1016" s="199"/>
      <c r="AT1016" s="225"/>
      <c r="AU1016" s="225"/>
      <c r="AV1016" s="225"/>
      <c r="AW1016" s="99"/>
      <c r="AX1016" s="199"/>
      <c r="AY1016" s="199"/>
      <c r="AZ1016" s="37"/>
      <c r="BA1016" s="123"/>
      <c r="BB1016" s="211"/>
      <c r="BC1016" s="211"/>
      <c r="BD1016" s="123"/>
      <c r="BE1016" s="123"/>
      <c r="BF1016" s="37"/>
      <c r="BG1016" s="37"/>
    </row>
    <row r="1017" spans="1:59" x14ac:dyDescent="0.25">
      <c r="A1017">
        <v>985</v>
      </c>
      <c r="B1017" s="61">
        <f ca="1">OFFSET(InputPriceData!B$15,CalculationsAndCharts!$A1017+$A$11,0,1,1)</f>
        <v>41039</v>
      </c>
      <c r="C1017" s="3">
        <f ca="1">OFFSET(InputPriceData!G$15,CalculationsAndCharts!$A1017+$A$11,IF($C$7,8,0),1,1)</f>
        <v>150600000</v>
      </c>
      <c r="D1017" s="4">
        <f ca="1">OFFSET(InputPriceData!C$15,CalculationsAndCharts!$A1017+$A$11,IF($C$7,8,0),1,1)</f>
        <v>125.86</v>
      </c>
      <c r="E1017" s="4">
        <f ca="1">OFFSET(InputPriceData!D$15,CalculationsAndCharts!$A1017+$A$11,IF($C$7,8,0),1,1)</f>
        <v>126.02</v>
      </c>
      <c r="F1017" s="4">
        <f ca="1">OFFSET(InputPriceData!E$15,CalculationsAndCharts!$A1017+$A$11,IF($C$7,8,0),1,1)</f>
        <v>124.97</v>
      </c>
      <c r="G1017" s="4">
        <f ca="1">OFFSET(InputPriceData!F$15,CalculationsAndCharts!$A1017+$A$11,IF($C$7,8,0),1,1)</f>
        <v>125.25</v>
      </c>
      <c r="H1017" s="342">
        <f t="shared" ca="1" si="122"/>
        <v>126.94870601967872</v>
      </c>
      <c r="I1017" s="342">
        <f t="shared" ca="1" si="123"/>
        <v>127.18645321584852</v>
      </c>
      <c r="J1017" s="340">
        <f t="shared" ca="1" si="124"/>
        <v>-0.23774719616983064</v>
      </c>
      <c r="K1017" s="170">
        <f t="shared" ca="1" si="120"/>
        <v>5.6523729286615934E-2</v>
      </c>
      <c r="L1017" s="341">
        <f t="shared" ca="1" si="121"/>
        <v>0.58799106916619992</v>
      </c>
      <c r="M1017" s="341">
        <f t="shared" ca="1" si="125"/>
        <v>-0.58799106916619992</v>
      </c>
      <c r="N1017" s="170"/>
      <c r="O1017" s="340"/>
      <c r="P1017" s="3" t="e">
        <f t="shared" ca="1" si="126"/>
        <v>#N/A</v>
      </c>
      <c r="Q1017" s="3">
        <f t="shared" ca="1" si="127"/>
        <v>150600000</v>
      </c>
      <c r="S1017" s="99"/>
      <c r="T1017" s="350"/>
      <c r="U1017" s="350"/>
      <c r="V1017" s="349"/>
      <c r="W1017" s="313"/>
      <c r="X1017" s="302"/>
      <c r="Y1017" s="211"/>
      <c r="Z1017" s="320"/>
      <c r="AA1017" s="246"/>
      <c r="AB1017" s="125"/>
      <c r="AC1017" s="125"/>
      <c r="AD1017" s="125"/>
      <c r="AE1017" s="125"/>
      <c r="AF1017" s="125"/>
      <c r="AG1017" s="125"/>
      <c r="AH1017" s="125"/>
      <c r="AJ1017" s="125"/>
      <c r="AK1017" s="125"/>
      <c r="AM1017" s="246"/>
      <c r="AO1017" s="246"/>
      <c r="AP1017" s="211"/>
      <c r="AQ1017" s="211"/>
      <c r="AR1017" s="199"/>
      <c r="AT1017" s="225"/>
      <c r="AU1017" s="225"/>
      <c r="AV1017" s="225"/>
      <c r="AW1017" s="99"/>
      <c r="AX1017" s="199"/>
      <c r="AY1017" s="199"/>
      <c r="AZ1017" s="37"/>
      <c r="BA1017" s="123"/>
      <c r="BB1017" s="211"/>
      <c r="BC1017" s="211"/>
      <c r="BD1017" s="123"/>
      <c r="BE1017" s="123"/>
      <c r="BF1017" s="37"/>
      <c r="BG1017" s="37"/>
    </row>
    <row r="1018" spans="1:59" x14ac:dyDescent="0.25">
      <c r="A1018">
        <v>986</v>
      </c>
      <c r="B1018" s="61">
        <f ca="1">OFFSET(InputPriceData!B$15,CalculationsAndCharts!$A1018+$A$11,0,1,1)</f>
        <v>41038</v>
      </c>
      <c r="C1018" s="3">
        <f ca="1">OFFSET(InputPriceData!G$15,CalculationsAndCharts!$A1018+$A$11,IF($C$7,8,0),1,1)</f>
        <v>220752500</v>
      </c>
      <c r="D1018" s="4">
        <f ca="1">OFFSET(InputPriceData!C$15,CalculationsAndCharts!$A1018+$A$11,IF($C$7,8,0),1,1)</f>
        <v>124.4</v>
      </c>
      <c r="E1018" s="4">
        <f ca="1">OFFSET(InputPriceData!D$15,CalculationsAndCharts!$A1018+$A$11,IF($C$7,8,0),1,1)</f>
        <v>125.8</v>
      </c>
      <c r="F1018" s="4">
        <f ca="1">OFFSET(InputPriceData!E$15,CalculationsAndCharts!$A1018+$A$11,IF($C$7,8,0),1,1)</f>
        <v>123.84</v>
      </c>
      <c r="G1018" s="4">
        <f ca="1">OFFSET(InputPriceData!F$15,CalculationsAndCharts!$A1018+$A$11,IF($C$7,8,0),1,1)</f>
        <v>124.99</v>
      </c>
      <c r="H1018" s="342">
        <f t="shared" ca="1" si="122"/>
        <v>127.19137830820425</v>
      </c>
      <c r="I1018" s="342">
        <f t="shared" ca="1" si="123"/>
        <v>127.3624944172893</v>
      </c>
      <c r="J1018" s="340">
        <f t="shared" ca="1" si="124"/>
        <v>-0.17111610908507649</v>
      </c>
      <c r="K1018" s="170">
        <f t="shared" ca="1" si="120"/>
        <v>2.9280722788415797E-2</v>
      </c>
      <c r="L1018" s="341">
        <f t="shared" ca="1" si="121"/>
        <v>0.60111583554731363</v>
      </c>
      <c r="M1018" s="341">
        <f t="shared" ca="1" si="125"/>
        <v>-0.60111583554731363</v>
      </c>
      <c r="N1018" s="170"/>
      <c r="O1018" s="340"/>
      <c r="P1018" s="3">
        <f t="shared" ca="1" si="126"/>
        <v>220752500</v>
      </c>
      <c r="Q1018" s="3" t="e">
        <f t="shared" ca="1" si="127"/>
        <v>#N/A</v>
      </c>
      <c r="S1018" s="99"/>
      <c r="T1018" s="350"/>
      <c r="U1018" s="350"/>
      <c r="V1018" s="349"/>
      <c r="W1018" s="313"/>
      <c r="X1018" s="302"/>
      <c r="Y1018" s="211"/>
      <c r="Z1018" s="320"/>
      <c r="AA1018" s="246"/>
      <c r="AB1018" s="125"/>
      <c r="AC1018" s="125"/>
      <c r="AD1018" s="125"/>
      <c r="AE1018" s="125"/>
      <c r="AF1018" s="125"/>
      <c r="AG1018" s="125"/>
      <c r="AH1018" s="125"/>
      <c r="AJ1018" s="125"/>
      <c r="AK1018" s="125"/>
      <c r="AM1018" s="246"/>
      <c r="AO1018" s="246"/>
      <c r="AP1018" s="211"/>
      <c r="AQ1018" s="211"/>
      <c r="AR1018" s="199"/>
      <c r="AT1018" s="225"/>
      <c r="AU1018" s="225"/>
      <c r="AV1018" s="225"/>
      <c r="AW1018" s="99"/>
      <c r="AX1018" s="199"/>
      <c r="AY1018" s="199"/>
      <c r="AZ1018" s="37"/>
      <c r="BA1018" s="123"/>
      <c r="BB1018" s="211"/>
      <c r="BC1018" s="211"/>
      <c r="BD1018" s="123"/>
      <c r="BE1018" s="123"/>
      <c r="BF1018" s="37"/>
      <c r="BG1018" s="37"/>
    </row>
    <row r="1019" spans="1:59" x14ac:dyDescent="0.25">
      <c r="A1019">
        <v>987</v>
      </c>
      <c r="B1019" s="61">
        <f ca="1">OFFSET(InputPriceData!B$15,CalculationsAndCharts!$A1019+$A$11,0,1,1)</f>
        <v>41037</v>
      </c>
      <c r="C1019" s="3">
        <f ca="1">OFFSET(InputPriceData!G$15,CalculationsAndCharts!$A1019+$A$11,IF($C$7,8,0),1,1)</f>
        <v>213377700</v>
      </c>
      <c r="D1019" s="4">
        <f ca="1">OFFSET(InputPriceData!C$15,CalculationsAndCharts!$A1019+$A$11,IF($C$7,8,0),1,1)</f>
        <v>125.49</v>
      </c>
      <c r="E1019" s="4">
        <f ca="1">OFFSET(InputPriceData!D$15,CalculationsAndCharts!$A1019+$A$11,IF($C$7,8,0),1,1)</f>
        <v>125.94</v>
      </c>
      <c r="F1019" s="4">
        <f ca="1">OFFSET(InputPriceData!E$15,CalculationsAndCharts!$A1019+$A$11,IF($C$7,8,0),1,1)</f>
        <v>124.24</v>
      </c>
      <c r="G1019" s="4">
        <f ca="1">OFFSET(InputPriceData!F$15,CalculationsAndCharts!$A1019+$A$11,IF($C$7,8,0),1,1)</f>
        <v>125.74</v>
      </c>
      <c r="H1019" s="342">
        <f t="shared" ca="1" si="122"/>
        <v>127.505860923662</v>
      </c>
      <c r="I1019" s="342">
        <f t="shared" ca="1" si="123"/>
        <v>127.57817572795196</v>
      </c>
      <c r="J1019" s="340">
        <f t="shared" ca="1" si="124"/>
        <v>-7.2314804289991388E-2</v>
      </c>
      <c r="K1019" s="170">
        <f t="shared" ca="1" si="120"/>
        <v>5.2294309194997569E-3</v>
      </c>
      <c r="L1019" s="341">
        <f t="shared" ca="1" si="121"/>
        <v>0.61531232350792631</v>
      </c>
      <c r="M1019" s="341">
        <f t="shared" ca="1" si="125"/>
        <v>-0.61531232350792631</v>
      </c>
      <c r="N1019" s="170"/>
      <c r="O1019" s="340"/>
      <c r="P1019" s="3">
        <f t="shared" ca="1" si="126"/>
        <v>213377700</v>
      </c>
      <c r="Q1019" s="3" t="e">
        <f t="shared" ca="1" si="127"/>
        <v>#N/A</v>
      </c>
      <c r="S1019" s="99"/>
      <c r="T1019" s="350"/>
      <c r="U1019" s="350"/>
      <c r="V1019" s="349"/>
      <c r="W1019" s="313"/>
      <c r="X1019" s="302"/>
      <c r="Y1019" s="211"/>
      <c r="Z1019" s="320"/>
      <c r="AA1019" s="246"/>
      <c r="AB1019" s="125"/>
      <c r="AC1019" s="125"/>
      <c r="AD1019" s="125"/>
      <c r="AE1019" s="125"/>
      <c r="AF1019" s="125"/>
      <c r="AG1019" s="125"/>
      <c r="AH1019" s="125"/>
      <c r="AJ1019" s="125"/>
      <c r="AK1019" s="125"/>
      <c r="AM1019" s="246"/>
      <c r="AO1019" s="246"/>
      <c r="AP1019" s="211"/>
      <c r="AQ1019" s="211"/>
      <c r="AR1019" s="199"/>
      <c r="AT1019" s="225"/>
      <c r="AU1019" s="225"/>
      <c r="AV1019" s="225"/>
      <c r="AW1019" s="99"/>
      <c r="AX1019" s="199"/>
      <c r="AY1019" s="199"/>
      <c r="AZ1019" s="37"/>
      <c r="BA1019" s="123"/>
      <c r="BB1019" s="211"/>
      <c r="BC1019" s="211"/>
      <c r="BD1019" s="123"/>
      <c r="BE1019" s="123"/>
      <c r="BF1019" s="37"/>
      <c r="BG1019" s="37"/>
    </row>
    <row r="1020" spans="1:59" x14ac:dyDescent="0.25">
      <c r="A1020">
        <v>988</v>
      </c>
      <c r="B1020" s="61">
        <f ca="1">OFFSET(InputPriceData!B$15,CalculationsAndCharts!$A1020+$A$11,0,1,1)</f>
        <v>41036</v>
      </c>
      <c r="C1020" s="3">
        <f ca="1">OFFSET(InputPriceData!G$15,CalculationsAndCharts!$A1020+$A$11,IF($C$7,8,0),1,1)</f>
        <v>127765900</v>
      </c>
      <c r="D1020" s="4">
        <f ca="1">OFFSET(InputPriceData!C$15,CalculationsAndCharts!$A1020+$A$11,IF($C$7,8,0),1,1)</f>
        <v>125.7</v>
      </c>
      <c r="E1020" s="4">
        <f ca="1">OFFSET(InputPriceData!D$15,CalculationsAndCharts!$A1020+$A$11,IF($C$7,8,0),1,1)</f>
        <v>126.67</v>
      </c>
      <c r="F1020" s="4">
        <f ca="1">OFFSET(InputPriceData!E$15,CalculationsAndCharts!$A1020+$A$11,IF($C$7,8,0),1,1)</f>
        <v>125.66</v>
      </c>
      <c r="G1020" s="4">
        <f ca="1">OFFSET(InputPriceData!F$15,CalculationsAndCharts!$A1020+$A$11,IF($C$7,8,0),1,1)</f>
        <v>126.25</v>
      </c>
      <c r="H1020" s="342">
        <f t="shared" ca="1" si="122"/>
        <v>127.75812676989943</v>
      </c>
      <c r="I1020" s="342">
        <f t="shared" ca="1" si="123"/>
        <v>127.74528261231123</v>
      </c>
      <c r="J1020" s="340">
        <f t="shared" ca="1" si="124"/>
        <v>1.2844157588166538E-2</v>
      </c>
      <c r="K1020" s="170">
        <f t="shared" ca="1" si="120"/>
        <v>1.6497238414965606E-4</v>
      </c>
      <c r="L1020" s="341">
        <f t="shared" ca="1" si="121"/>
        <v>0.6295470700647624</v>
      </c>
      <c r="M1020" s="341">
        <f t="shared" ca="1" si="125"/>
        <v>-0.6295470700647624</v>
      </c>
      <c r="N1020" s="170"/>
      <c r="O1020" s="340"/>
      <c r="P1020" s="3">
        <f t="shared" ca="1" si="126"/>
        <v>127765900</v>
      </c>
      <c r="Q1020" s="3" t="e">
        <f t="shared" ca="1" si="127"/>
        <v>#N/A</v>
      </c>
      <c r="S1020" s="99"/>
      <c r="T1020" s="350"/>
      <c r="U1020" s="350"/>
      <c r="V1020" s="349"/>
      <c r="W1020" s="313"/>
      <c r="X1020" s="302"/>
      <c r="Y1020" s="211"/>
      <c r="Z1020" s="320"/>
      <c r="AA1020" s="246"/>
      <c r="AB1020" s="125"/>
      <c r="AC1020" s="125"/>
      <c r="AD1020" s="125"/>
      <c r="AE1020" s="125"/>
      <c r="AF1020" s="125"/>
      <c r="AG1020" s="125"/>
      <c r="AH1020" s="125"/>
      <c r="AJ1020" s="125"/>
      <c r="AK1020" s="125"/>
      <c r="AM1020" s="246"/>
      <c r="AO1020" s="246"/>
      <c r="AP1020" s="211"/>
      <c r="AQ1020" s="211"/>
      <c r="AR1020" s="199"/>
      <c r="AT1020" s="225"/>
      <c r="AU1020" s="225"/>
      <c r="AV1020" s="225"/>
      <c r="AW1020" s="99"/>
      <c r="AX1020" s="199"/>
      <c r="AY1020" s="199"/>
      <c r="AZ1020" s="37"/>
      <c r="BA1020" s="123"/>
      <c r="BB1020" s="211"/>
      <c r="BC1020" s="211"/>
      <c r="BD1020" s="123"/>
      <c r="BE1020" s="123"/>
      <c r="BF1020" s="37"/>
      <c r="BG1020" s="37"/>
    </row>
    <row r="1021" spans="1:59" x14ac:dyDescent="0.25">
      <c r="A1021">
        <v>989</v>
      </c>
      <c r="B1021" s="61">
        <f ca="1">OFFSET(InputPriceData!B$15,CalculationsAndCharts!$A1021+$A$11,0,1,1)</f>
        <v>41033</v>
      </c>
      <c r="C1021" s="3">
        <f ca="1">OFFSET(InputPriceData!G$15,CalculationsAndCharts!$A1021+$A$11,IF($C$7,8,0),1,1)</f>
        <v>193927300</v>
      </c>
      <c r="D1021" s="4">
        <f ca="1">OFFSET(InputPriceData!C$15,CalculationsAndCharts!$A1021+$A$11,IF($C$7,8,0),1,1)</f>
        <v>127.55</v>
      </c>
      <c r="E1021" s="4">
        <f ca="1">OFFSET(InputPriceData!D$15,CalculationsAndCharts!$A1021+$A$11,IF($C$7,8,0),1,1)</f>
        <v>128.27000000000001</v>
      </c>
      <c r="F1021" s="4">
        <f ca="1">OFFSET(InputPriceData!E$15,CalculationsAndCharts!$A1021+$A$11,IF($C$7,8,0),1,1)</f>
        <v>126.08</v>
      </c>
      <c r="G1021" s="4">
        <f ca="1">OFFSET(InputPriceData!F$15,CalculationsAndCharts!$A1021+$A$11,IF($C$7,8,0),1,1)</f>
        <v>126.15</v>
      </c>
      <c r="H1021" s="342">
        <f t="shared" ca="1" si="122"/>
        <v>127.97357345131364</v>
      </c>
      <c r="I1021" s="342">
        <f t="shared" ca="1" si="123"/>
        <v>127.88121739524863</v>
      </c>
      <c r="J1021" s="340">
        <f t="shared" ca="1" si="124"/>
        <v>9.2356056064984399E-2</v>
      </c>
      <c r="K1021" s="170">
        <f t="shared" ca="1" si="120"/>
        <v>8.5296410918785422E-3</v>
      </c>
      <c r="L1021" s="341">
        <f t="shared" ca="1" si="121"/>
        <v>0.64372160503232756</v>
      </c>
      <c r="M1021" s="341">
        <f t="shared" ca="1" si="125"/>
        <v>-0.64372160503232756</v>
      </c>
      <c r="N1021" s="170"/>
      <c r="O1021" s="340"/>
      <c r="P1021" s="3" t="e">
        <f t="shared" ca="1" si="126"/>
        <v>#N/A</v>
      </c>
      <c r="Q1021" s="3">
        <f t="shared" ca="1" si="127"/>
        <v>193927300</v>
      </c>
      <c r="S1021" s="99"/>
      <c r="T1021" s="350"/>
      <c r="U1021" s="350"/>
      <c r="V1021" s="349"/>
      <c r="W1021" s="313"/>
      <c r="X1021" s="302"/>
      <c r="Y1021" s="211"/>
      <c r="Z1021" s="320"/>
      <c r="AA1021" s="246"/>
      <c r="AB1021" s="125"/>
      <c r="AC1021" s="125"/>
      <c r="AD1021" s="125"/>
      <c r="AE1021" s="125"/>
      <c r="AF1021" s="125"/>
      <c r="AG1021" s="125"/>
      <c r="AH1021" s="125"/>
      <c r="AJ1021" s="125"/>
      <c r="AK1021" s="125"/>
      <c r="AM1021" s="246"/>
      <c r="AO1021" s="246"/>
      <c r="AP1021" s="211"/>
      <c r="AQ1021" s="211"/>
      <c r="AR1021" s="199"/>
      <c r="AT1021" s="225"/>
      <c r="AU1021" s="225"/>
      <c r="AV1021" s="225"/>
      <c r="AW1021" s="99"/>
      <c r="AX1021" s="199"/>
      <c r="AY1021" s="199"/>
      <c r="AZ1021" s="37"/>
      <c r="BA1021" s="123"/>
      <c r="BB1021" s="211"/>
      <c r="BC1021" s="211"/>
      <c r="BD1021" s="123"/>
      <c r="BE1021" s="123"/>
      <c r="BF1021" s="37"/>
      <c r="BG1021" s="37"/>
    </row>
    <row r="1022" spans="1:59" x14ac:dyDescent="0.25">
      <c r="A1022">
        <v>990</v>
      </c>
      <c r="B1022" s="61">
        <f ca="1">OFFSET(InputPriceData!B$15,CalculationsAndCharts!$A1022+$A$11,0,1,1)</f>
        <v>41032</v>
      </c>
      <c r="C1022" s="3">
        <f ca="1">OFFSET(InputPriceData!G$15,CalculationsAndCharts!$A1022+$A$11,IF($C$7,8,0),1,1)</f>
        <v>143759700</v>
      </c>
      <c r="D1022" s="4">
        <f ca="1">OFFSET(InputPriceData!C$15,CalculationsAndCharts!$A1022+$A$11,IF($C$7,8,0),1,1)</f>
        <v>129.22999999999999</v>
      </c>
      <c r="E1022" s="4">
        <f ca="1">OFFSET(InputPriceData!D$15,CalculationsAndCharts!$A1022+$A$11,IF($C$7,8,0),1,1)</f>
        <v>129.33000000000001</v>
      </c>
      <c r="F1022" s="4">
        <f ca="1">OFFSET(InputPriceData!E$15,CalculationsAndCharts!$A1022+$A$11,IF($C$7,8,0),1,1)</f>
        <v>127.99</v>
      </c>
      <c r="G1022" s="4">
        <f ca="1">OFFSET(InputPriceData!F$15,CalculationsAndCharts!$A1022+$A$11,IF($C$7,8,0),1,1)</f>
        <v>128.22999999999999</v>
      </c>
      <c r="H1022" s="342">
        <f t="shared" ca="1" si="122"/>
        <v>128.23408394435845</v>
      </c>
      <c r="I1022" s="342">
        <f t="shared" ca="1" si="123"/>
        <v>128.03860079481669</v>
      </c>
      <c r="J1022" s="340">
        <f t="shared" ca="1" si="124"/>
        <v>0.19548314954173127</v>
      </c>
      <c r="K1022" s="170">
        <f t="shared" ca="1" si="120"/>
        <v>3.8213661754754866E-2</v>
      </c>
      <c r="L1022" s="341">
        <f t="shared" ca="1" si="121"/>
        <v>0.65763807302444111</v>
      </c>
      <c r="M1022" s="341">
        <f t="shared" ca="1" si="125"/>
        <v>-0.65763807302444111</v>
      </c>
      <c r="N1022" s="170"/>
      <c r="O1022" s="340"/>
      <c r="P1022" s="3" t="e">
        <f t="shared" ca="1" si="126"/>
        <v>#N/A</v>
      </c>
      <c r="Q1022" s="3">
        <f t="shared" ca="1" si="127"/>
        <v>143759700</v>
      </c>
      <c r="S1022" s="99"/>
      <c r="T1022" s="350"/>
      <c r="U1022" s="350"/>
      <c r="V1022" s="349"/>
      <c r="W1022" s="313"/>
      <c r="X1022" s="302"/>
      <c r="Y1022" s="211"/>
      <c r="Z1022" s="320"/>
      <c r="AA1022" s="246"/>
      <c r="AB1022" s="125"/>
      <c r="AC1022" s="125"/>
      <c r="AD1022" s="125"/>
      <c r="AE1022" s="125"/>
      <c r="AF1022" s="125"/>
      <c r="AG1022" s="125"/>
      <c r="AH1022" s="125"/>
      <c r="AJ1022" s="125"/>
      <c r="AK1022" s="125"/>
      <c r="AM1022" s="246"/>
      <c r="AO1022" s="246"/>
      <c r="AP1022" s="211"/>
      <c r="AQ1022" s="211"/>
      <c r="AR1022" s="199"/>
      <c r="AT1022" s="225"/>
      <c r="AU1022" s="225"/>
      <c r="AV1022" s="225"/>
      <c r="AW1022" s="99"/>
      <c r="AX1022" s="199"/>
      <c r="AY1022" s="199"/>
      <c r="AZ1022" s="37"/>
      <c r="BA1022" s="123"/>
      <c r="BB1022" s="211"/>
      <c r="BC1022" s="211"/>
      <c r="BD1022" s="123"/>
      <c r="BE1022" s="123"/>
      <c r="BF1022" s="37"/>
      <c r="BG1022" s="37"/>
    </row>
    <row r="1023" spans="1:59" x14ac:dyDescent="0.25">
      <c r="A1023">
        <v>991</v>
      </c>
      <c r="B1023" s="61">
        <f ca="1">OFFSET(InputPriceData!B$15,CalculationsAndCharts!$A1023+$A$11,0,1,1)</f>
        <v>41031</v>
      </c>
      <c r="C1023" s="3">
        <f ca="1">OFFSET(InputPriceData!G$15,CalculationsAndCharts!$A1023+$A$11,IF($C$7,8,0),1,1)</f>
        <v>121081000</v>
      </c>
      <c r="D1023" s="4">
        <f ca="1">OFFSET(InputPriceData!C$15,CalculationsAndCharts!$A1023+$A$11,IF($C$7,8,0),1,1)</f>
        <v>128.84</v>
      </c>
      <c r="E1023" s="4">
        <f ca="1">OFFSET(InputPriceData!D$15,CalculationsAndCharts!$A1023+$A$11,IF($C$7,8,0),1,1)</f>
        <v>129.34</v>
      </c>
      <c r="F1023" s="4">
        <f ca="1">OFFSET(InputPriceData!E$15,CalculationsAndCharts!$A1023+$A$11,IF($C$7,8,0),1,1)</f>
        <v>128.41999999999999</v>
      </c>
      <c r="G1023" s="4">
        <f ca="1">OFFSET(InputPriceData!F$15,CalculationsAndCharts!$A1023+$A$11,IF($C$7,8,0),1,1)</f>
        <v>129.21</v>
      </c>
      <c r="H1023" s="342">
        <f t="shared" ca="1" si="122"/>
        <v>128.23466736498108</v>
      </c>
      <c r="I1023" s="342">
        <f t="shared" ca="1" si="123"/>
        <v>128.02120086707276</v>
      </c>
      <c r="J1023" s="340">
        <f t="shared" ca="1" si="124"/>
        <v>0.21346649790830308</v>
      </c>
      <c r="K1023" s="170">
        <f t="shared" ca="1" si="120"/>
        <v>4.5567945729235559E-2</v>
      </c>
      <c r="L1023" s="341">
        <f t="shared" ca="1" si="121"/>
        <v>0.67109981773126337</v>
      </c>
      <c r="M1023" s="341">
        <f t="shared" ca="1" si="125"/>
        <v>-0.67109981773126337</v>
      </c>
      <c r="N1023" s="170"/>
      <c r="O1023" s="340"/>
      <c r="P1023" s="3">
        <f t="shared" ca="1" si="126"/>
        <v>121081000</v>
      </c>
      <c r="Q1023" s="3" t="e">
        <f t="shared" ca="1" si="127"/>
        <v>#N/A</v>
      </c>
      <c r="S1023" s="99"/>
      <c r="T1023" s="350"/>
      <c r="U1023" s="350"/>
      <c r="V1023" s="349"/>
      <c r="W1023" s="313"/>
      <c r="X1023" s="302"/>
      <c r="Y1023" s="211"/>
      <c r="Z1023" s="320"/>
      <c r="AA1023" s="246"/>
      <c r="AB1023" s="125"/>
      <c r="AC1023" s="125"/>
      <c r="AD1023" s="125"/>
      <c r="AE1023" s="125"/>
      <c r="AF1023" s="125"/>
      <c r="AG1023" s="125"/>
      <c r="AH1023" s="125"/>
      <c r="AJ1023" s="125"/>
      <c r="AK1023" s="125"/>
      <c r="AM1023" s="246"/>
      <c r="AO1023" s="246"/>
      <c r="AP1023" s="211"/>
      <c r="AQ1023" s="211"/>
      <c r="AR1023" s="199"/>
      <c r="AT1023" s="225"/>
      <c r="AU1023" s="225"/>
      <c r="AV1023" s="225"/>
      <c r="AW1023" s="99"/>
      <c r="AX1023" s="199"/>
      <c r="AY1023" s="199"/>
      <c r="AZ1023" s="37"/>
      <c r="BA1023" s="123"/>
      <c r="BB1023" s="211"/>
      <c r="BC1023" s="211"/>
      <c r="BD1023" s="123"/>
      <c r="BE1023" s="123"/>
      <c r="BF1023" s="37"/>
      <c r="BG1023" s="37"/>
    </row>
    <row r="1024" spans="1:59" x14ac:dyDescent="0.25">
      <c r="A1024">
        <v>992</v>
      </c>
      <c r="B1024" s="61">
        <f ca="1">OFFSET(InputPriceData!B$15,CalculationsAndCharts!$A1024+$A$11,0,1,1)</f>
        <v>41030</v>
      </c>
      <c r="C1024" s="3">
        <f ca="1">OFFSET(InputPriceData!G$15,CalculationsAndCharts!$A1024+$A$11,IF($C$7,8,0),1,1)</f>
        <v>138832200</v>
      </c>
      <c r="D1024" s="4">
        <f ca="1">OFFSET(InputPriceData!C$15,CalculationsAndCharts!$A1024+$A$11,IF($C$7,8,0),1,1)</f>
        <v>128.72</v>
      </c>
      <c r="E1024" s="4">
        <f ca="1">OFFSET(InputPriceData!D$15,CalculationsAndCharts!$A1024+$A$11,IF($C$7,8,0),1,1)</f>
        <v>130.44999999999999</v>
      </c>
      <c r="F1024" s="4">
        <f ca="1">OFFSET(InputPriceData!E$15,CalculationsAndCharts!$A1024+$A$11,IF($C$7,8,0),1,1)</f>
        <v>128.58000000000001</v>
      </c>
      <c r="G1024" s="4">
        <f ca="1">OFFSET(InputPriceData!F$15,CalculationsAndCharts!$A1024+$A$11,IF($C$7,8,0),1,1)</f>
        <v>129.6</v>
      </c>
      <c r="H1024" s="342">
        <f t="shared" ca="1" si="122"/>
        <v>128.09533413140696</v>
      </c>
      <c r="I1024" s="342">
        <f t="shared" ca="1" si="123"/>
        <v>127.91312821862482</v>
      </c>
      <c r="J1024" s="340">
        <f t="shared" ca="1" si="124"/>
        <v>0.1822059127821016</v>
      </c>
      <c r="K1024" s="170">
        <f t="shared" ca="1" si="120"/>
        <v>3.3198994652758815E-2</v>
      </c>
      <c r="L1024" s="341">
        <f t="shared" ca="1" si="121"/>
        <v>0.68499208679311063</v>
      </c>
      <c r="M1024" s="341">
        <f t="shared" ca="1" si="125"/>
        <v>-0.68499208679311063</v>
      </c>
      <c r="N1024" s="170"/>
      <c r="O1024" s="340"/>
      <c r="P1024" s="3">
        <f t="shared" ca="1" si="126"/>
        <v>138832200</v>
      </c>
      <c r="Q1024" s="3" t="e">
        <f t="shared" ca="1" si="127"/>
        <v>#N/A</v>
      </c>
      <c r="S1024" s="99"/>
      <c r="T1024" s="350"/>
      <c r="U1024" s="350"/>
      <c r="V1024" s="349"/>
      <c r="W1024" s="313"/>
      <c r="X1024" s="302"/>
      <c r="Y1024" s="211"/>
      <c r="Z1024" s="320"/>
      <c r="AA1024" s="246"/>
      <c r="AB1024" s="125"/>
      <c r="AC1024" s="125"/>
      <c r="AD1024" s="125"/>
      <c r="AE1024" s="125"/>
      <c r="AF1024" s="125"/>
      <c r="AG1024" s="125"/>
      <c r="AH1024" s="125"/>
      <c r="AJ1024" s="125"/>
      <c r="AK1024" s="125"/>
      <c r="AM1024" s="246"/>
      <c r="AO1024" s="246"/>
      <c r="AP1024" s="211"/>
      <c r="AQ1024" s="211"/>
      <c r="AR1024" s="199"/>
      <c r="AT1024" s="225"/>
      <c r="AU1024" s="225"/>
      <c r="AV1024" s="225"/>
      <c r="AW1024" s="99"/>
      <c r="AX1024" s="199"/>
      <c r="AY1024" s="199"/>
      <c r="AZ1024" s="37"/>
      <c r="BA1024" s="123"/>
      <c r="BB1024" s="211"/>
      <c r="BC1024" s="211"/>
      <c r="BD1024" s="123"/>
      <c r="BE1024" s="123"/>
      <c r="BF1024" s="37"/>
      <c r="BG1024" s="37"/>
    </row>
    <row r="1025" spans="1:59" x14ac:dyDescent="0.25">
      <c r="A1025">
        <v>993</v>
      </c>
      <c r="B1025" s="61">
        <f ca="1">OFFSET(InputPriceData!B$15,CalculationsAndCharts!$A1025+$A$11,0,1,1)</f>
        <v>41029</v>
      </c>
      <c r="C1025" s="3">
        <f ca="1">OFFSET(InputPriceData!G$15,CalculationsAndCharts!$A1025+$A$11,IF($C$7,8,0),1,1)</f>
        <v>115092200</v>
      </c>
      <c r="D1025" s="4">
        <f ca="1">OFFSET(InputPriceData!C$15,CalculationsAndCharts!$A1025+$A$11,IF($C$7,8,0),1,1)</f>
        <v>129.02000000000001</v>
      </c>
      <c r="E1025" s="4">
        <f ca="1">OFFSET(InputPriceData!D$15,CalculationsAndCharts!$A1025+$A$11,IF($C$7,8,0),1,1)</f>
        <v>129.11000000000001</v>
      </c>
      <c r="F1025" s="4">
        <f ca="1">OFFSET(InputPriceData!E$15,CalculationsAndCharts!$A1025+$A$11,IF($C$7,8,0),1,1)</f>
        <v>128.44999999999999</v>
      </c>
      <c r="G1025" s="4">
        <f ca="1">OFFSET(InputPriceData!F$15,CalculationsAndCharts!$A1025+$A$11,IF($C$7,8,0),1,1)</f>
        <v>128.80000000000001</v>
      </c>
      <c r="H1025" s="342">
        <f t="shared" ca="1" si="122"/>
        <v>127.88038186446511</v>
      </c>
      <c r="I1025" s="342">
        <f t="shared" ca="1" si="123"/>
        <v>127.75977623849981</v>
      </c>
      <c r="J1025" s="340">
        <f t="shared" ca="1" si="124"/>
        <v>0.12060562596525236</v>
      </c>
      <c r="K1025" s="170">
        <f t="shared" ca="1" si="120"/>
        <v>1.4545717014470353E-2</v>
      </c>
      <c r="L1025" s="341">
        <f t="shared" ca="1" si="121"/>
        <v>0.69880691649407556</v>
      </c>
      <c r="M1025" s="341">
        <f t="shared" ca="1" si="125"/>
        <v>-0.69880691649407556</v>
      </c>
      <c r="N1025" s="170"/>
      <c r="O1025" s="340"/>
      <c r="P1025" s="3" t="e">
        <f t="shared" ca="1" si="126"/>
        <v>#N/A</v>
      </c>
      <c r="Q1025" s="3">
        <f t="shared" ca="1" si="127"/>
        <v>115092200</v>
      </c>
      <c r="S1025" s="99"/>
      <c r="T1025" s="350"/>
      <c r="U1025" s="350"/>
      <c r="V1025" s="349"/>
      <c r="W1025" s="313"/>
      <c r="X1025" s="302"/>
      <c r="Y1025" s="211"/>
      <c r="Z1025" s="320"/>
      <c r="AA1025" s="246"/>
      <c r="AB1025" s="125"/>
      <c r="AC1025" s="125"/>
      <c r="AD1025" s="125"/>
      <c r="AE1025" s="125"/>
      <c r="AF1025" s="125"/>
      <c r="AG1025" s="125"/>
      <c r="AH1025" s="125"/>
      <c r="AJ1025" s="125"/>
      <c r="AK1025" s="125"/>
      <c r="AM1025" s="246"/>
      <c r="AO1025" s="246"/>
      <c r="AP1025" s="211"/>
      <c r="AQ1025" s="211"/>
      <c r="AR1025" s="199"/>
      <c r="AT1025" s="225"/>
      <c r="AU1025" s="225"/>
      <c r="AV1025" s="225"/>
      <c r="AW1025" s="99"/>
      <c r="AX1025" s="199"/>
      <c r="AY1025" s="199"/>
      <c r="AZ1025" s="37"/>
      <c r="BA1025" s="123"/>
      <c r="BB1025" s="211"/>
      <c r="BC1025" s="211"/>
      <c r="BD1025" s="123"/>
      <c r="BE1025" s="123"/>
      <c r="BF1025" s="37"/>
      <c r="BG1025" s="37"/>
    </row>
    <row r="1026" spans="1:59" x14ac:dyDescent="0.25">
      <c r="A1026">
        <v>994</v>
      </c>
      <c r="B1026" s="61">
        <f ca="1">OFFSET(InputPriceData!B$15,CalculationsAndCharts!$A1026+$A$11,0,1,1)</f>
        <v>41026</v>
      </c>
      <c r="C1026" s="3">
        <f ca="1">OFFSET(InputPriceData!G$15,CalculationsAndCharts!$A1026+$A$11,IF($C$7,8,0),1,1)</f>
        <v>130725000</v>
      </c>
      <c r="D1026" s="4">
        <f ca="1">OFFSET(InputPriceData!C$15,CalculationsAndCharts!$A1026+$A$11,IF($C$7,8,0),1,1)</f>
        <v>129.44999999999999</v>
      </c>
      <c r="E1026" s="4">
        <f ca="1">OFFSET(InputPriceData!D$15,CalculationsAndCharts!$A1026+$A$11,IF($C$7,8,0),1,1)</f>
        <v>129.63999999999999</v>
      </c>
      <c r="F1026" s="4">
        <f ca="1">OFFSET(InputPriceData!E$15,CalculationsAndCharts!$A1026+$A$11,IF($C$7,8,0),1,1)</f>
        <v>128.72999999999999</v>
      </c>
      <c r="G1026" s="4">
        <f ca="1">OFFSET(InputPriceData!F$15,CalculationsAndCharts!$A1026+$A$11,IF($C$7,8,0),1,1)</f>
        <v>129.28</v>
      </c>
      <c r="H1026" s="342">
        <f t="shared" ca="1" si="122"/>
        <v>127.74900784510298</v>
      </c>
      <c r="I1026" s="342">
        <f t="shared" ca="1" si="123"/>
        <v>127.66521044199979</v>
      </c>
      <c r="J1026" s="340">
        <f t="shared" ca="1" si="124"/>
        <v>8.3797403103137047E-2</v>
      </c>
      <c r="K1026" s="170">
        <f t="shared" ca="1" si="120"/>
        <v>7.0220047668296424E-3</v>
      </c>
      <c r="L1026" s="341">
        <f t="shared" ca="1" si="121"/>
        <v>0.71236982653769365</v>
      </c>
      <c r="M1026" s="341">
        <f t="shared" ca="1" si="125"/>
        <v>-0.71236982653769365</v>
      </c>
      <c r="N1026" s="170"/>
      <c r="O1026" s="340"/>
      <c r="P1026" s="3" t="e">
        <f t="shared" ca="1" si="126"/>
        <v>#N/A</v>
      </c>
      <c r="Q1026" s="3">
        <f t="shared" ca="1" si="127"/>
        <v>130725000</v>
      </c>
      <c r="S1026" s="99"/>
      <c r="T1026" s="350"/>
      <c r="U1026" s="350"/>
      <c r="V1026" s="349"/>
      <c r="W1026" s="313"/>
      <c r="X1026" s="302"/>
      <c r="Y1026" s="211"/>
      <c r="Z1026" s="320"/>
      <c r="AA1026" s="246"/>
      <c r="AB1026" s="125"/>
      <c r="AC1026" s="125"/>
      <c r="AD1026" s="125"/>
      <c r="AE1026" s="125"/>
      <c r="AF1026" s="125"/>
      <c r="AG1026" s="125"/>
      <c r="AH1026" s="125"/>
      <c r="AJ1026" s="125"/>
      <c r="AK1026" s="125"/>
      <c r="AM1026" s="246"/>
      <c r="AO1026" s="246"/>
      <c r="AP1026" s="211"/>
      <c r="AQ1026" s="211"/>
      <c r="AR1026" s="199"/>
      <c r="AT1026" s="225"/>
      <c r="AU1026" s="225"/>
      <c r="AV1026" s="225"/>
      <c r="AW1026" s="99"/>
      <c r="AX1026" s="199"/>
      <c r="AY1026" s="199"/>
      <c r="AZ1026" s="37"/>
      <c r="BA1026" s="123"/>
      <c r="BB1026" s="211"/>
      <c r="BC1026" s="211"/>
      <c r="BD1026" s="123"/>
      <c r="BE1026" s="123"/>
      <c r="BF1026" s="37"/>
      <c r="BG1026" s="37"/>
    </row>
    <row r="1027" spans="1:59" x14ac:dyDescent="0.25">
      <c r="A1027">
        <v>995</v>
      </c>
      <c r="B1027" s="61">
        <f ca="1">OFFSET(InputPriceData!B$15,CalculationsAndCharts!$A1027+$A$11,0,1,1)</f>
        <v>41025</v>
      </c>
      <c r="C1027" s="3">
        <f ca="1">OFFSET(InputPriceData!G$15,CalculationsAndCharts!$A1027+$A$11,IF($C$7,8,0),1,1)</f>
        <v>136291600</v>
      </c>
      <c r="D1027" s="4">
        <f ca="1">OFFSET(InputPriceData!C$15,CalculationsAndCharts!$A1027+$A$11,IF($C$7,8,0),1,1)</f>
        <v>127.89</v>
      </c>
      <c r="E1027" s="4">
        <f ca="1">OFFSET(InputPriceData!D$15,CalculationsAndCharts!$A1027+$A$11,IF($C$7,8,0),1,1)</f>
        <v>129.21</v>
      </c>
      <c r="F1027" s="4">
        <f ca="1">OFFSET(InputPriceData!E$15,CalculationsAndCharts!$A1027+$A$11,IF($C$7,8,0),1,1)</f>
        <v>127.82</v>
      </c>
      <c r="G1027" s="4">
        <f ca="1">OFFSET(InputPriceData!F$15,CalculationsAndCharts!$A1027+$A$11,IF($C$7,8,0),1,1)</f>
        <v>129.06</v>
      </c>
      <c r="H1027" s="342">
        <f t="shared" ca="1" si="122"/>
        <v>127.53029468011769</v>
      </c>
      <c r="I1027" s="342">
        <f t="shared" ca="1" si="123"/>
        <v>127.51841139127249</v>
      </c>
      <c r="J1027" s="340">
        <f t="shared" ca="1" si="124"/>
        <v>1.1883288845134884E-2</v>
      </c>
      <c r="K1027" s="170">
        <f t="shared" ca="1" si="120"/>
        <v>1.4121255377690719E-4</v>
      </c>
      <c r="L1027" s="341">
        <f t="shared" ca="1" si="121"/>
        <v>0.7256019191735279</v>
      </c>
      <c r="M1027" s="341">
        <f t="shared" ca="1" si="125"/>
        <v>-0.7256019191735279</v>
      </c>
      <c r="N1027" s="170"/>
      <c r="O1027" s="340"/>
      <c r="P1027" s="3">
        <f t="shared" ca="1" si="126"/>
        <v>136291600</v>
      </c>
      <c r="Q1027" s="3" t="e">
        <f t="shared" ca="1" si="127"/>
        <v>#N/A</v>
      </c>
      <c r="S1027" s="99"/>
      <c r="T1027" s="350"/>
      <c r="U1027" s="350"/>
      <c r="V1027" s="349"/>
      <c r="W1027" s="313"/>
      <c r="X1027" s="302"/>
      <c r="Y1027" s="211"/>
      <c r="Z1027" s="320"/>
      <c r="AA1027" s="246"/>
      <c r="AB1027" s="125"/>
      <c r="AC1027" s="125"/>
      <c r="AD1027" s="125"/>
      <c r="AE1027" s="125"/>
      <c r="AF1027" s="125"/>
      <c r="AG1027" s="125"/>
      <c r="AH1027" s="125"/>
      <c r="AJ1027" s="125"/>
      <c r="AK1027" s="125"/>
      <c r="AM1027" s="246"/>
      <c r="AO1027" s="246"/>
      <c r="AP1027" s="211"/>
      <c r="AQ1027" s="211"/>
      <c r="AR1027" s="199"/>
      <c r="AT1027" s="225"/>
      <c r="AU1027" s="225"/>
      <c r="AV1027" s="225"/>
      <c r="AW1027" s="99"/>
      <c r="AX1027" s="199"/>
      <c r="AY1027" s="199"/>
      <c r="AZ1027" s="37"/>
      <c r="BA1027" s="123"/>
      <c r="BB1027" s="211"/>
      <c r="BC1027" s="211"/>
      <c r="BD1027" s="123"/>
      <c r="BE1027" s="123"/>
      <c r="BF1027" s="37"/>
      <c r="BG1027" s="37"/>
    </row>
    <row r="1028" spans="1:59" x14ac:dyDescent="0.25">
      <c r="A1028">
        <v>996</v>
      </c>
      <c r="B1028" s="61">
        <f ca="1">OFFSET(InputPriceData!B$15,CalculationsAndCharts!$A1028+$A$11,0,1,1)</f>
        <v>41024</v>
      </c>
      <c r="C1028" s="3">
        <f ca="1">OFFSET(InputPriceData!G$15,CalculationsAndCharts!$A1028+$A$11,IF($C$7,8,0),1,1)</f>
        <v>150252200</v>
      </c>
      <c r="D1028" s="4">
        <f ca="1">OFFSET(InputPriceData!C$15,CalculationsAndCharts!$A1028+$A$11,IF($C$7,8,0),1,1)</f>
        <v>127.67</v>
      </c>
      <c r="E1028" s="4">
        <f ca="1">OFFSET(InputPriceData!D$15,CalculationsAndCharts!$A1028+$A$11,IF($C$7,8,0),1,1)</f>
        <v>128.22999999999999</v>
      </c>
      <c r="F1028" s="4">
        <f ca="1">OFFSET(InputPriceData!E$15,CalculationsAndCharts!$A1028+$A$11,IF($C$7,8,0),1,1)</f>
        <v>127.56</v>
      </c>
      <c r="G1028" s="4">
        <f ca="1">OFFSET(InputPriceData!F$15,CalculationsAndCharts!$A1028+$A$11,IF($C$7,8,0),1,1)</f>
        <v>128.16999999999999</v>
      </c>
      <c r="H1028" s="342">
        <f t="shared" ca="1" si="122"/>
        <v>127.31176534870593</v>
      </c>
      <c r="I1028" s="342">
        <f t="shared" ca="1" si="123"/>
        <v>127.37826697229727</v>
      </c>
      <c r="J1028" s="340">
        <f t="shared" ca="1" si="124"/>
        <v>-6.6501623591401368E-2</v>
      </c>
      <c r="K1028" s="170">
        <f t="shared" ca="1" si="120"/>
        <v>4.4224659402924311E-3</v>
      </c>
      <c r="L1028" s="341">
        <f t="shared" ca="1" si="121"/>
        <v>0.74003685166180821</v>
      </c>
      <c r="M1028" s="341">
        <f t="shared" ca="1" si="125"/>
        <v>-0.74003685166180821</v>
      </c>
      <c r="N1028" s="170"/>
      <c r="O1028" s="340"/>
      <c r="P1028" s="3">
        <f t="shared" ca="1" si="126"/>
        <v>150252200</v>
      </c>
      <c r="Q1028" s="3" t="e">
        <f t="shared" ca="1" si="127"/>
        <v>#N/A</v>
      </c>
      <c r="S1028" s="99"/>
      <c r="T1028" s="350"/>
      <c r="U1028" s="350"/>
      <c r="V1028" s="349"/>
      <c r="W1028" s="313"/>
      <c r="X1028" s="302"/>
      <c r="Y1028" s="211"/>
      <c r="Z1028" s="320"/>
      <c r="AA1028" s="246"/>
      <c r="AB1028" s="125"/>
      <c r="AC1028" s="125"/>
      <c r="AD1028" s="125"/>
      <c r="AE1028" s="125"/>
      <c r="AF1028" s="125"/>
      <c r="AG1028" s="125"/>
      <c r="AH1028" s="125"/>
      <c r="AJ1028" s="125"/>
      <c r="AK1028" s="125"/>
      <c r="AM1028" s="246"/>
      <c r="AO1028" s="246"/>
      <c r="AP1028" s="211"/>
      <c r="AQ1028" s="211"/>
      <c r="AR1028" s="199"/>
      <c r="AT1028" s="225"/>
      <c r="AU1028" s="225"/>
      <c r="AV1028" s="225"/>
      <c r="AW1028" s="99"/>
      <c r="AX1028" s="199"/>
      <c r="AY1028" s="199"/>
      <c r="AZ1028" s="37"/>
      <c r="BA1028" s="123"/>
      <c r="BB1028" s="211"/>
      <c r="BC1028" s="211"/>
      <c r="BD1028" s="123"/>
      <c r="BE1028" s="123"/>
      <c r="BF1028" s="37"/>
      <c r="BG1028" s="37"/>
    </row>
    <row r="1029" spans="1:59" x14ac:dyDescent="0.25">
      <c r="A1029">
        <v>997</v>
      </c>
      <c r="B1029" s="61">
        <f ca="1">OFFSET(InputPriceData!B$15,CalculationsAndCharts!$A1029+$A$11,0,1,1)</f>
        <v>41023</v>
      </c>
      <c r="C1029" s="3">
        <f ca="1">OFFSET(InputPriceData!G$15,CalculationsAndCharts!$A1029+$A$11,IF($C$7,8,0),1,1)</f>
        <v>137484200</v>
      </c>
      <c r="D1029" s="4">
        <f ca="1">OFFSET(InputPriceData!C$15,CalculationsAndCharts!$A1029+$A$11,IF($C$7,8,0),1,1)</f>
        <v>126.07</v>
      </c>
      <c r="E1029" s="4">
        <f ca="1">OFFSET(InputPriceData!D$15,CalculationsAndCharts!$A1029+$A$11,IF($C$7,8,0),1,1)</f>
        <v>126.76</v>
      </c>
      <c r="F1029" s="4">
        <f ca="1">OFFSET(InputPriceData!E$15,CalculationsAndCharts!$A1029+$A$11,IF($C$7,8,0),1,1)</f>
        <v>125.97</v>
      </c>
      <c r="G1029" s="4">
        <f ca="1">OFFSET(InputPriceData!F$15,CalculationsAndCharts!$A1029+$A$11,IF($C$7,8,0),1,1)</f>
        <v>126.44</v>
      </c>
      <c r="H1029" s="342">
        <f t="shared" ca="1" si="122"/>
        <v>127.18916039852107</v>
      </c>
      <c r="I1029" s="342">
        <f t="shared" ca="1" si="123"/>
        <v>127.30629124250611</v>
      </c>
      <c r="J1029" s="340">
        <f t="shared" ca="1" si="124"/>
        <v>-0.11713084398511665</v>
      </c>
      <c r="K1029" s="170">
        <f t="shared" ca="1" si="120"/>
        <v>1.3719634612665737E-2</v>
      </c>
      <c r="L1029" s="341">
        <f t="shared" ca="1" si="121"/>
        <v>0.75465801313061109</v>
      </c>
      <c r="M1029" s="341">
        <f t="shared" ca="1" si="125"/>
        <v>-0.75465801313061109</v>
      </c>
      <c r="N1029" s="170"/>
      <c r="O1029" s="340"/>
      <c r="P1029" s="3">
        <f t="shared" ca="1" si="126"/>
        <v>137484200</v>
      </c>
      <c r="Q1029" s="3" t="e">
        <f t="shared" ca="1" si="127"/>
        <v>#N/A</v>
      </c>
      <c r="S1029" s="99"/>
      <c r="T1029" s="350"/>
      <c r="U1029" s="350"/>
      <c r="V1029" s="349"/>
      <c r="W1029" s="313"/>
      <c r="X1029" s="302"/>
      <c r="Y1029" s="211"/>
      <c r="Z1029" s="320"/>
      <c r="AA1029" s="246"/>
      <c r="AB1029" s="125"/>
      <c r="AC1029" s="125"/>
      <c r="AD1029" s="125"/>
      <c r="AE1029" s="125"/>
      <c r="AF1029" s="125"/>
      <c r="AG1029" s="125"/>
      <c r="AH1029" s="125"/>
      <c r="AJ1029" s="125"/>
      <c r="AK1029" s="125"/>
      <c r="AM1029" s="246"/>
      <c r="AO1029" s="246"/>
      <c r="AP1029" s="211"/>
      <c r="AQ1029" s="211"/>
      <c r="AR1029" s="199"/>
      <c r="AT1029" s="225"/>
      <c r="AU1029" s="225"/>
      <c r="AV1029" s="225"/>
      <c r="AW1029" s="99"/>
      <c r="AX1029" s="199"/>
      <c r="AY1029" s="199"/>
      <c r="AZ1029" s="37"/>
      <c r="BA1029" s="123"/>
      <c r="BB1029" s="211"/>
      <c r="BC1029" s="211"/>
      <c r="BD1029" s="123"/>
      <c r="BE1029" s="123"/>
      <c r="BF1029" s="37"/>
      <c r="BG1029" s="37"/>
    </row>
    <row r="1030" spans="1:59" x14ac:dyDescent="0.25">
      <c r="A1030">
        <v>998</v>
      </c>
      <c r="B1030" s="61">
        <f ca="1">OFFSET(InputPriceData!B$15,CalculationsAndCharts!$A1030+$A$11,0,1,1)</f>
        <v>41022</v>
      </c>
      <c r="C1030" s="3">
        <f ca="1">OFFSET(InputPriceData!G$15,CalculationsAndCharts!$A1030+$A$11,IF($C$7,8,0),1,1)</f>
        <v>171844900</v>
      </c>
      <c r="D1030" s="4">
        <f ca="1">OFFSET(InputPriceData!C$15,CalculationsAndCharts!$A1030+$A$11,IF($C$7,8,0),1,1)</f>
        <v>125.73</v>
      </c>
      <c r="E1030" s="4">
        <f ca="1">OFFSET(InputPriceData!D$15,CalculationsAndCharts!$A1030+$A$11,IF($C$7,8,0),1,1)</f>
        <v>126.07</v>
      </c>
      <c r="F1030" s="4">
        <f ca="1">OFFSET(InputPriceData!E$15,CalculationsAndCharts!$A1030+$A$11,IF($C$7,8,0),1,1)</f>
        <v>125.18</v>
      </c>
      <c r="G1030" s="4">
        <f ca="1">OFFSET(InputPriceData!F$15,CalculationsAndCharts!$A1030+$A$11,IF($C$7,8,0),1,1)</f>
        <v>125.96</v>
      </c>
      <c r="H1030" s="342">
        <f t="shared" ca="1" si="122"/>
        <v>127.2961833125955</v>
      </c>
      <c r="I1030" s="342">
        <f t="shared" ca="1" si="123"/>
        <v>127.38504499182486</v>
      </c>
      <c r="J1030" s="340">
        <f t="shared" ca="1" si="124"/>
        <v>-8.88616792294223E-2</v>
      </c>
      <c r="K1030" s="170">
        <f t="shared" ca="1" si="120"/>
        <v>7.8963980354727417E-3</v>
      </c>
      <c r="L1030" s="341">
        <f t="shared" ca="1" si="121"/>
        <v>0.76892418969104037</v>
      </c>
      <c r="M1030" s="341">
        <f t="shared" ca="1" si="125"/>
        <v>-0.76892418969104037</v>
      </c>
      <c r="N1030" s="170"/>
      <c r="O1030" s="340"/>
      <c r="P1030" s="3">
        <f t="shared" ca="1" si="126"/>
        <v>171844900</v>
      </c>
      <c r="Q1030" s="3" t="e">
        <f t="shared" ca="1" si="127"/>
        <v>#N/A</v>
      </c>
      <c r="S1030" s="99"/>
      <c r="T1030" s="350"/>
      <c r="U1030" s="350"/>
      <c r="V1030" s="349"/>
      <c r="W1030" s="313"/>
      <c r="X1030" s="302"/>
      <c r="Y1030" s="211"/>
      <c r="Z1030" s="320"/>
      <c r="AA1030" s="246"/>
      <c r="AB1030" s="125"/>
      <c r="AC1030" s="125"/>
      <c r="AD1030" s="125"/>
      <c r="AE1030" s="125"/>
      <c r="AF1030" s="125"/>
      <c r="AG1030" s="125"/>
      <c r="AH1030" s="125"/>
      <c r="AJ1030" s="125"/>
      <c r="AK1030" s="125"/>
      <c r="AM1030" s="246"/>
      <c r="AO1030" s="246"/>
      <c r="AP1030" s="211"/>
      <c r="AQ1030" s="211"/>
      <c r="AR1030" s="199"/>
      <c r="AT1030" s="225"/>
      <c r="AU1030" s="225"/>
      <c r="AV1030" s="225"/>
      <c r="AW1030" s="99"/>
      <c r="AX1030" s="199"/>
      <c r="AY1030" s="199"/>
      <c r="AZ1030" s="37"/>
      <c r="BA1030" s="123"/>
      <c r="BB1030" s="211"/>
      <c r="BC1030" s="211"/>
      <c r="BD1030" s="123"/>
      <c r="BE1030" s="123"/>
      <c r="BF1030" s="37"/>
      <c r="BG1030" s="37"/>
    </row>
    <row r="1031" spans="1:59" x14ac:dyDescent="0.25">
      <c r="A1031">
        <v>999</v>
      </c>
      <c r="B1031" s="61">
        <f ca="1">OFFSET(InputPriceData!B$15,CalculationsAndCharts!$A1031+$A$11,0,1,1)</f>
        <v>41019</v>
      </c>
      <c r="C1031" s="3">
        <f ca="1">OFFSET(InputPriceData!G$15,CalculationsAndCharts!$A1031+$A$11,IF($C$7,8,0),1,1)</f>
        <v>143199600</v>
      </c>
      <c r="D1031" s="4">
        <f ca="1">OFFSET(InputPriceData!C$15,CalculationsAndCharts!$A1031+$A$11,IF($C$7,8,0),1,1)</f>
        <v>127.38</v>
      </c>
      <c r="E1031" s="4">
        <f ca="1">OFFSET(InputPriceData!D$15,CalculationsAndCharts!$A1031+$A$11,IF($C$7,8,0),1,1)</f>
        <v>127.84</v>
      </c>
      <c r="F1031" s="4">
        <f ca="1">OFFSET(InputPriceData!E$15,CalculationsAndCharts!$A1031+$A$11,IF($C$7,8,0),1,1)</f>
        <v>126.96</v>
      </c>
      <c r="G1031" s="4">
        <f ca="1">OFFSET(InputPriceData!F$15,CalculationsAndCharts!$A1031+$A$11,IF($C$7,8,0),1,1)</f>
        <v>127.03</v>
      </c>
      <c r="H1031" s="342">
        <f t="shared" ca="1" si="122"/>
        <v>127.48706664296628</v>
      </c>
      <c r="I1031" s="342">
        <f t="shared" ca="1" si="123"/>
        <v>127.51459453653621</v>
      </c>
      <c r="J1031" s="340">
        <f t="shared" ca="1" si="124"/>
        <v>-2.7527893569993203E-2</v>
      </c>
      <c r="K1031" s="170">
        <f t="shared" ca="1" si="120"/>
        <v>7.5778492440087318E-4</v>
      </c>
      <c r="L1031" s="341">
        <f t="shared" ca="1" si="121"/>
        <v>0.78399022619339376</v>
      </c>
      <c r="M1031" s="341">
        <f t="shared" ca="1" si="125"/>
        <v>-0.78399022619339376</v>
      </c>
      <c r="N1031" s="170"/>
      <c r="O1031" s="340"/>
      <c r="P1031" s="3" t="e">
        <f t="shared" ca="1" si="126"/>
        <v>#N/A</v>
      </c>
      <c r="Q1031" s="3">
        <f t="shared" ca="1" si="127"/>
        <v>143199600</v>
      </c>
      <c r="S1031" s="99"/>
      <c r="T1031" s="350"/>
      <c r="U1031" s="350"/>
      <c r="V1031" s="349"/>
      <c r="W1031" s="313"/>
      <c r="X1031" s="302"/>
      <c r="Y1031" s="211"/>
      <c r="Z1031" s="320"/>
      <c r="AA1031" s="246"/>
      <c r="AB1031" s="125"/>
      <c r="AC1031" s="125"/>
      <c r="AD1031" s="125"/>
      <c r="AE1031" s="125"/>
      <c r="AF1031" s="125"/>
      <c r="AG1031" s="125"/>
      <c r="AH1031" s="125"/>
      <c r="AJ1031" s="125"/>
      <c r="AK1031" s="125"/>
      <c r="AM1031" s="246"/>
      <c r="AO1031" s="246"/>
      <c r="AP1031" s="211"/>
      <c r="AQ1031" s="211"/>
      <c r="AR1031" s="199"/>
      <c r="AT1031" s="225"/>
      <c r="AU1031" s="225"/>
      <c r="AV1031" s="225"/>
      <c r="AW1031" s="99"/>
      <c r="AX1031" s="199"/>
      <c r="AY1031" s="199"/>
      <c r="AZ1031" s="37"/>
      <c r="BA1031" s="123"/>
      <c r="BB1031" s="211"/>
      <c r="BC1031" s="211"/>
      <c r="BD1031" s="123"/>
      <c r="BE1031" s="123"/>
      <c r="BF1031" s="37"/>
      <c r="BG1031" s="37"/>
    </row>
    <row r="1032" spans="1:59" x14ac:dyDescent="0.25">
      <c r="A1032">
        <v>1000</v>
      </c>
      <c r="B1032" s="61">
        <f ca="1">OFFSET(InputPriceData!B$15,CalculationsAndCharts!$A1032+$A$11,0,1,1)</f>
        <v>41018</v>
      </c>
      <c r="C1032" s="3">
        <f ca="1">OFFSET(InputPriceData!G$15,CalculationsAndCharts!$A1032+$A$11,IF($C$7,8,0),1,1)</f>
        <v>198666700</v>
      </c>
      <c r="D1032" s="4">
        <f ca="1">OFFSET(InputPriceData!C$15,CalculationsAndCharts!$A1032+$A$11,IF($C$7,8,0),1,1)</f>
        <v>127.66</v>
      </c>
      <c r="E1032" s="4">
        <f ca="1">OFFSET(InputPriceData!D$15,CalculationsAndCharts!$A1032+$A$11,IF($C$7,8,0),1,1)</f>
        <v>128.13</v>
      </c>
      <c r="F1032" s="4">
        <f ca="1">OFFSET(InputPriceData!E$15,CalculationsAndCharts!$A1032+$A$11,IF($C$7,8,0),1,1)</f>
        <v>126.22</v>
      </c>
      <c r="G1032" s="4">
        <f ca="1">OFFSET(InputPriceData!F$15,CalculationsAndCharts!$A1032+$A$11,IF($C$7,8,0),1,1)</f>
        <v>126.82</v>
      </c>
      <c r="H1032" s="342">
        <f t="shared" ca="1" si="122"/>
        <v>127.55236187767576</v>
      </c>
      <c r="I1032" s="342">
        <f t="shared" ca="1" si="123"/>
        <v>127.55864858531223</v>
      </c>
      <c r="J1032" s="340">
        <f t="shared" ca="1" si="124"/>
        <v>-6.2867076365496072E-3</v>
      </c>
      <c r="K1032" s="170">
        <f t="shared" ca="1" si="120"/>
        <v>3.9522692907451148E-5</v>
      </c>
      <c r="L1032" s="341">
        <f t="shared" ca="1" si="121"/>
        <v>0.79840885030463471</v>
      </c>
      <c r="M1032" s="341">
        <f t="shared" ca="1" si="125"/>
        <v>-0.79840885030463471</v>
      </c>
      <c r="N1032" s="170"/>
      <c r="O1032" s="340"/>
      <c r="P1032" s="3" t="e">
        <f t="shared" ca="1" si="126"/>
        <v>#N/A</v>
      </c>
      <c r="Q1032" s="3">
        <f t="shared" ca="1" si="127"/>
        <v>198666700</v>
      </c>
      <c r="S1032" s="99"/>
      <c r="T1032" s="350"/>
      <c r="U1032" s="350"/>
      <c r="V1032" s="349"/>
      <c r="W1032" s="313"/>
      <c r="X1032" s="302"/>
      <c r="Y1032" s="211"/>
      <c r="Z1032" s="320"/>
      <c r="AA1032" s="246"/>
      <c r="AB1032" s="125"/>
      <c r="AC1032" s="125"/>
      <c r="AD1032" s="125"/>
      <c r="AE1032" s="125"/>
      <c r="AF1032" s="125"/>
      <c r="AG1032" s="125"/>
      <c r="AH1032" s="125"/>
      <c r="AJ1032" s="125"/>
      <c r="AK1032" s="125"/>
      <c r="AM1032" s="246"/>
      <c r="AO1032" s="246"/>
      <c r="AP1032" s="211"/>
      <c r="AQ1032" s="211"/>
      <c r="AR1032" s="199"/>
      <c r="AT1032" s="225"/>
      <c r="AU1032" s="225"/>
      <c r="AV1032" s="225"/>
      <c r="AW1032" s="99"/>
      <c r="AX1032" s="199"/>
      <c r="AY1032" s="199"/>
      <c r="AZ1032" s="37"/>
      <c r="BA1032" s="123"/>
      <c r="BB1032" s="211"/>
      <c r="BC1032" s="211"/>
      <c r="BD1032" s="123"/>
      <c r="BE1032" s="123"/>
      <c r="BF1032" s="37"/>
      <c r="BG1032" s="37"/>
    </row>
    <row r="1033" spans="1:59" x14ac:dyDescent="0.25">
      <c r="A1033">
        <v>1001</v>
      </c>
      <c r="B1033" s="61">
        <f ca="1">OFFSET(InputPriceData!B$15,CalculationsAndCharts!$A1033+$A$11,0,1,1)</f>
        <v>41017</v>
      </c>
      <c r="C1033" s="3">
        <f ca="1">OFFSET(InputPriceData!G$15,CalculationsAndCharts!$A1033+$A$11,IF($C$7,8,0),1,1)</f>
        <v>123884200</v>
      </c>
      <c r="D1033" s="4">
        <f ca="1">OFFSET(InputPriceData!C$15,CalculationsAndCharts!$A1033+$A$11,IF($C$7,8,0),1,1)</f>
        <v>127.5</v>
      </c>
      <c r="E1033" s="4">
        <f ca="1">OFFSET(InputPriceData!D$15,CalculationsAndCharts!$A1033+$A$11,IF($C$7,8,0),1,1)</f>
        <v>128.07</v>
      </c>
      <c r="F1033" s="4">
        <f ca="1">OFFSET(InputPriceData!E$15,CalculationsAndCharts!$A1033+$A$11,IF($C$7,8,0),1,1)</f>
        <v>127.43</v>
      </c>
      <c r="G1033" s="4">
        <f ca="1">OFFSET(InputPriceData!F$15,CalculationsAndCharts!$A1033+$A$11,IF($C$7,8,0),1,1)</f>
        <v>127.64</v>
      </c>
      <c r="H1033" s="342">
        <f t="shared" ca="1" si="122"/>
        <v>127.65698500305801</v>
      </c>
      <c r="I1033" s="342">
        <f t="shared" ca="1" si="123"/>
        <v>127.62579845670426</v>
      </c>
      <c r="J1033" s="340">
        <f t="shared" ca="1" si="124"/>
        <v>3.1186546353674079E-2</v>
      </c>
      <c r="K1033" s="170">
        <f t="shared" ca="1" si="120"/>
        <v>9.7260067346986202E-4</v>
      </c>
      <c r="L1033" s="341">
        <f t="shared" ca="1" si="121"/>
        <v>0.81189218058946033</v>
      </c>
      <c r="M1033" s="341">
        <f t="shared" ca="1" si="125"/>
        <v>-0.81189218058946033</v>
      </c>
      <c r="N1033" s="170"/>
      <c r="O1033" s="340"/>
      <c r="P1033" s="3">
        <f t="shared" ca="1" si="126"/>
        <v>123884200</v>
      </c>
      <c r="Q1033" s="3" t="e">
        <f t="shared" ca="1" si="127"/>
        <v>#N/A</v>
      </c>
      <c r="S1033" s="99"/>
      <c r="T1033" s="350"/>
      <c r="U1033" s="350"/>
      <c r="V1033" s="349"/>
      <c r="W1033" s="313"/>
      <c r="X1033" s="302"/>
      <c r="Y1033" s="211"/>
      <c r="Z1033" s="320"/>
      <c r="AA1033" s="246"/>
      <c r="AB1033" s="125"/>
      <c r="AC1033" s="125"/>
      <c r="AD1033" s="125"/>
      <c r="AE1033" s="125"/>
      <c r="AF1033" s="125"/>
      <c r="AG1033" s="125"/>
      <c r="AH1033" s="125"/>
      <c r="AJ1033" s="125"/>
      <c r="AK1033" s="125"/>
      <c r="AM1033" s="246"/>
      <c r="AO1033" s="246"/>
      <c r="AP1033" s="211"/>
      <c r="AQ1033" s="211"/>
      <c r="AR1033" s="199"/>
      <c r="AT1033" s="225"/>
      <c r="AU1033" s="225"/>
      <c r="AV1033" s="225"/>
      <c r="AW1033" s="99"/>
      <c r="AX1033" s="199"/>
      <c r="AY1033" s="199"/>
      <c r="AZ1033" s="37"/>
      <c r="BA1033" s="123"/>
      <c r="BB1033" s="211"/>
      <c r="BC1033" s="211"/>
      <c r="BD1033" s="123"/>
      <c r="BE1033" s="123"/>
      <c r="BF1033" s="37"/>
      <c r="BG1033" s="37"/>
    </row>
    <row r="1034" spans="1:59" x14ac:dyDescent="0.25">
      <c r="A1034">
        <v>1002</v>
      </c>
      <c r="B1034" s="61">
        <f ca="1">OFFSET(InputPriceData!B$15,CalculationsAndCharts!$A1034+$A$11,0,1,1)</f>
        <v>41016</v>
      </c>
      <c r="C1034" s="3">
        <f ca="1">OFFSET(InputPriceData!G$15,CalculationsAndCharts!$A1034+$A$11,IF($C$7,8,0),1,1)</f>
        <v>147877600</v>
      </c>
      <c r="D1034" s="4">
        <f ca="1">OFFSET(InputPriceData!C$15,CalculationsAndCharts!$A1034+$A$11,IF($C$7,8,0),1,1)</f>
        <v>126.93</v>
      </c>
      <c r="E1034" s="4">
        <f ca="1">OFFSET(InputPriceData!D$15,CalculationsAndCharts!$A1034+$A$11,IF($C$7,8,0),1,1)</f>
        <v>128.33000000000001</v>
      </c>
      <c r="F1034" s="4">
        <f ca="1">OFFSET(InputPriceData!E$15,CalculationsAndCharts!$A1034+$A$11,IF($C$7,8,0),1,1)</f>
        <v>126.8</v>
      </c>
      <c r="G1034" s="4">
        <f ca="1">OFFSET(InputPriceData!F$15,CalculationsAndCharts!$A1034+$A$11,IF($C$7,8,0),1,1)</f>
        <v>128.07</v>
      </c>
      <c r="H1034" s="342">
        <f t="shared" ca="1" si="122"/>
        <v>127.65941143206629</v>
      </c>
      <c r="I1034" s="342">
        <f t="shared" ca="1" si="123"/>
        <v>127.62450740731374</v>
      </c>
      <c r="J1034" s="340">
        <f t="shared" ca="1" si="124"/>
        <v>3.4904024752475546E-2</v>
      </c>
      <c r="K1034" s="170">
        <f t="shared" ca="1" si="120"/>
        <v>1.2182909439214255E-3</v>
      </c>
      <c r="L1034" s="341">
        <f t="shared" ca="1" si="121"/>
        <v>0.8244494391735806</v>
      </c>
      <c r="M1034" s="341">
        <f t="shared" ca="1" si="125"/>
        <v>-0.8244494391735806</v>
      </c>
      <c r="N1034" s="170"/>
      <c r="O1034" s="340"/>
      <c r="P1034" s="3">
        <f t="shared" ca="1" si="126"/>
        <v>147877600</v>
      </c>
      <c r="Q1034" s="3" t="e">
        <f t="shared" ca="1" si="127"/>
        <v>#N/A</v>
      </c>
      <c r="S1034" s="99"/>
      <c r="T1034" s="350"/>
      <c r="U1034" s="350"/>
      <c r="V1034" s="349"/>
      <c r="W1034" s="313"/>
      <c r="X1034" s="302"/>
      <c r="Y1034" s="211"/>
      <c r="Z1034" s="320"/>
      <c r="AA1034" s="246"/>
      <c r="AB1034" s="125"/>
      <c r="AC1034" s="125"/>
      <c r="AD1034" s="125"/>
      <c r="AE1034" s="125"/>
      <c r="AF1034" s="125"/>
      <c r="AG1034" s="125"/>
      <c r="AH1034" s="125"/>
      <c r="AJ1034" s="125"/>
      <c r="AK1034" s="125"/>
      <c r="AM1034" s="246"/>
      <c r="AO1034" s="246"/>
      <c r="AP1034" s="211"/>
      <c r="AQ1034" s="211"/>
      <c r="AR1034" s="199"/>
      <c r="AT1034" s="225"/>
      <c r="AU1034" s="225"/>
      <c r="AV1034" s="225"/>
      <c r="AW1034" s="99"/>
      <c r="AX1034" s="199"/>
      <c r="AY1034" s="199"/>
      <c r="AZ1034" s="37"/>
      <c r="BA1034" s="123"/>
      <c r="BB1034" s="211"/>
      <c r="BC1034" s="211"/>
      <c r="BD1034" s="123"/>
      <c r="BE1034" s="123"/>
      <c r="BF1034" s="37"/>
      <c r="BG1034" s="37"/>
    </row>
    <row r="1035" spans="1:59" x14ac:dyDescent="0.25">
      <c r="A1035">
        <v>1003</v>
      </c>
      <c r="B1035" s="61">
        <f ca="1">OFFSET(InputPriceData!B$15,CalculationsAndCharts!$A1035+$A$11,0,1,1)</f>
        <v>41015</v>
      </c>
      <c r="C1035" s="3">
        <f ca="1">OFFSET(InputPriceData!G$15,CalculationsAndCharts!$A1035+$A$11,IF($C$7,8,0),1,1)</f>
        <v>147825300</v>
      </c>
      <c r="D1035" s="4">
        <f ca="1">OFFSET(InputPriceData!C$15,CalculationsAndCharts!$A1035+$A$11,IF($C$7,8,0),1,1)</f>
        <v>126.93</v>
      </c>
      <c r="E1035" s="4">
        <f ca="1">OFFSET(InputPriceData!D$15,CalculationsAndCharts!$A1035+$A$11,IF($C$7,8,0),1,1)</f>
        <v>127.11</v>
      </c>
      <c r="F1035" s="4">
        <f ca="1">OFFSET(InputPriceData!E$15,CalculationsAndCharts!$A1035+$A$11,IF($C$7,8,0),1,1)</f>
        <v>125.77</v>
      </c>
      <c r="G1035" s="4">
        <f ca="1">OFFSET(InputPriceData!F$15,CalculationsAndCharts!$A1035+$A$11,IF($C$7,8,0),1,1)</f>
        <v>126.2</v>
      </c>
      <c r="H1035" s="342">
        <f t="shared" ca="1" si="122"/>
        <v>127.60075592236149</v>
      </c>
      <c r="I1035" s="342">
        <f t="shared" ca="1" si="123"/>
        <v>127.5840080807059</v>
      </c>
      <c r="J1035" s="340">
        <f t="shared" ca="1" si="124"/>
        <v>1.6747841655494949E-2</v>
      </c>
      <c r="K1035" s="170">
        <f t="shared" ca="1" si="120"/>
        <v>2.804902001175318E-4</v>
      </c>
      <c r="L1035" s="341">
        <f t="shared" ca="1" si="121"/>
        <v>0.83605636419792284</v>
      </c>
      <c r="M1035" s="341">
        <f t="shared" ca="1" si="125"/>
        <v>-0.83605636419792284</v>
      </c>
      <c r="N1035" s="170"/>
      <c r="O1035" s="340"/>
      <c r="P1035" s="3" t="e">
        <f t="shared" ca="1" si="126"/>
        <v>#N/A</v>
      </c>
      <c r="Q1035" s="3">
        <f t="shared" ca="1" si="127"/>
        <v>147825300</v>
      </c>
      <c r="S1035" s="99"/>
      <c r="T1035" s="350"/>
      <c r="U1035" s="350"/>
      <c r="V1035" s="349"/>
      <c r="W1035" s="313"/>
      <c r="X1035" s="302"/>
      <c r="Y1035" s="211"/>
      <c r="Z1035" s="320"/>
      <c r="AA1035" s="246"/>
      <c r="AB1035" s="125"/>
      <c r="AC1035" s="125"/>
      <c r="AD1035" s="125"/>
      <c r="AE1035" s="125"/>
      <c r="AF1035" s="125"/>
      <c r="AG1035" s="125"/>
      <c r="AH1035" s="125"/>
      <c r="AJ1035" s="125"/>
      <c r="AK1035" s="125"/>
      <c r="AM1035" s="246"/>
      <c r="AO1035" s="246"/>
      <c r="AP1035" s="211"/>
      <c r="AQ1035" s="211"/>
      <c r="AR1035" s="199"/>
      <c r="AT1035" s="225"/>
      <c r="AU1035" s="225"/>
      <c r="AV1035" s="225"/>
      <c r="AW1035" s="99"/>
      <c r="AX1035" s="199"/>
      <c r="AY1035" s="199"/>
      <c r="AZ1035" s="37"/>
      <c r="BA1035" s="123"/>
      <c r="BB1035" s="211"/>
      <c r="BC1035" s="211"/>
      <c r="BD1035" s="123"/>
      <c r="BE1035" s="123"/>
      <c r="BF1035" s="37"/>
      <c r="BG1035" s="37"/>
    </row>
    <row r="1036" spans="1:59" x14ac:dyDescent="0.25">
      <c r="A1036">
        <v>1004</v>
      </c>
      <c r="B1036" s="61">
        <f ca="1">OFFSET(InputPriceData!B$15,CalculationsAndCharts!$A1036+$A$11,0,1,1)</f>
        <v>41012</v>
      </c>
      <c r="C1036" s="3">
        <f ca="1">OFFSET(InputPriceData!G$15,CalculationsAndCharts!$A1036+$A$11,IF($C$7,8,0),1,1)</f>
        <v>169246700</v>
      </c>
      <c r="D1036" s="4">
        <f ca="1">OFFSET(InputPriceData!C$15,CalculationsAndCharts!$A1036+$A$11,IF($C$7,8,0),1,1)</f>
        <v>127.51</v>
      </c>
      <c r="E1036" s="4">
        <f ca="1">OFFSET(InputPriceData!D$15,CalculationsAndCharts!$A1036+$A$11,IF($C$7,8,0),1,1)</f>
        <v>127.83</v>
      </c>
      <c r="F1036" s="4">
        <f ca="1">OFFSET(InputPriceData!E$15,CalculationsAndCharts!$A1036+$A$11,IF($C$7,8,0),1,1)</f>
        <v>126.16</v>
      </c>
      <c r="G1036" s="4">
        <f ca="1">OFFSET(InputPriceData!F$15,CalculationsAndCharts!$A1036+$A$11,IF($C$7,8,0),1,1)</f>
        <v>126.28</v>
      </c>
      <c r="H1036" s="342">
        <f t="shared" ca="1" si="122"/>
        <v>127.80086391127026</v>
      </c>
      <c r="I1036" s="342">
        <f t="shared" ca="1" si="123"/>
        <v>127.70982699713372</v>
      </c>
      <c r="J1036" s="340">
        <f t="shared" ca="1" si="124"/>
        <v>9.1036914136461006E-2</v>
      </c>
      <c r="K1036" s="170">
        <f t="shared" ca="1" si="120"/>
        <v>8.2877197354893732E-3</v>
      </c>
      <c r="L1036" s="341">
        <f t="shared" ca="1" si="121"/>
        <v>0.84624112883191971</v>
      </c>
      <c r="M1036" s="341">
        <f t="shared" ca="1" si="125"/>
        <v>-0.84624112883191971</v>
      </c>
      <c r="N1036" s="170"/>
      <c r="O1036" s="340"/>
      <c r="P1036" s="3" t="e">
        <f t="shared" ca="1" si="126"/>
        <v>#N/A</v>
      </c>
      <c r="Q1036" s="3">
        <f t="shared" ca="1" si="127"/>
        <v>169246700</v>
      </c>
      <c r="S1036" s="99"/>
      <c r="T1036" s="350"/>
      <c r="U1036" s="350"/>
      <c r="V1036" s="349"/>
      <c r="W1036" s="313"/>
      <c r="X1036" s="302"/>
      <c r="Y1036" s="211"/>
      <c r="Z1036" s="320"/>
      <c r="AA1036" s="246"/>
      <c r="AB1036" s="125"/>
      <c r="AC1036" s="125"/>
      <c r="AD1036" s="125"/>
      <c r="AE1036" s="125"/>
      <c r="AF1036" s="125"/>
      <c r="AG1036" s="125"/>
      <c r="AH1036" s="125"/>
      <c r="AJ1036" s="125"/>
      <c r="AK1036" s="125"/>
      <c r="AM1036" s="246"/>
      <c r="AO1036" s="246"/>
      <c r="AP1036" s="211"/>
      <c r="AQ1036" s="211"/>
      <c r="AR1036" s="199"/>
      <c r="AT1036" s="225"/>
      <c r="AU1036" s="225"/>
      <c r="AV1036" s="225"/>
      <c r="AW1036" s="99"/>
      <c r="AX1036" s="199"/>
      <c r="AY1036" s="199"/>
      <c r="AZ1036" s="37"/>
      <c r="BA1036" s="123"/>
      <c r="BB1036" s="211"/>
      <c r="BC1036" s="211"/>
      <c r="BD1036" s="123"/>
      <c r="BE1036" s="123"/>
      <c r="BF1036" s="37"/>
      <c r="BG1036" s="37"/>
    </row>
    <row r="1037" spans="1:59" x14ac:dyDescent="0.25">
      <c r="A1037">
        <v>1005</v>
      </c>
      <c r="B1037" s="61">
        <f ca="1">OFFSET(InputPriceData!B$15,CalculationsAndCharts!$A1037+$A$11,0,1,1)</f>
        <v>41011</v>
      </c>
      <c r="C1037" s="3">
        <f ca="1">OFFSET(InputPriceData!G$15,CalculationsAndCharts!$A1037+$A$11,IF($C$7,8,0),1,1)</f>
        <v>154321500</v>
      </c>
      <c r="D1037" s="4">
        <f ca="1">OFFSET(InputPriceData!C$15,CalculationsAndCharts!$A1037+$A$11,IF($C$7,8,0),1,1)</f>
        <v>126.27</v>
      </c>
      <c r="E1037" s="4">
        <f ca="1">OFFSET(InputPriceData!D$15,CalculationsAndCharts!$A1037+$A$11,IF($C$7,8,0),1,1)</f>
        <v>127.9</v>
      </c>
      <c r="F1037" s="4">
        <f ca="1">OFFSET(InputPriceData!E$15,CalculationsAndCharts!$A1037+$A$11,IF($C$7,8,0),1,1)</f>
        <v>126.18</v>
      </c>
      <c r="G1037" s="4">
        <f ca="1">OFFSET(InputPriceData!F$15,CalculationsAndCharts!$A1037+$A$11,IF($C$7,8,0),1,1)</f>
        <v>127.8</v>
      </c>
      <c r="H1037" s="342">
        <f t="shared" ca="1" si="122"/>
        <v>128.01813018430886</v>
      </c>
      <c r="I1037" s="342">
        <f t="shared" ca="1" si="123"/>
        <v>127.83981126960043</v>
      </c>
      <c r="J1037" s="340">
        <f t="shared" ca="1" si="124"/>
        <v>0.17831891470836009</v>
      </c>
      <c r="K1037" s="170">
        <f t="shared" ca="1" si="120"/>
        <v>3.1797635342767402E-2</v>
      </c>
      <c r="L1037" s="341">
        <f t="shared" ca="1" si="121"/>
        <v>0.856347787203111</v>
      </c>
      <c r="M1037" s="341">
        <f t="shared" ca="1" si="125"/>
        <v>-0.856347787203111</v>
      </c>
      <c r="N1037" s="170"/>
      <c r="O1037" s="340"/>
      <c r="P1037" s="3">
        <f t="shared" ca="1" si="126"/>
        <v>154321500</v>
      </c>
      <c r="Q1037" s="3" t="e">
        <f t="shared" ca="1" si="127"/>
        <v>#N/A</v>
      </c>
      <c r="S1037" s="99"/>
      <c r="T1037" s="350"/>
      <c r="U1037" s="350"/>
      <c r="V1037" s="349"/>
      <c r="W1037" s="313"/>
      <c r="X1037" s="302"/>
      <c r="Y1037" s="211"/>
      <c r="Z1037" s="320"/>
      <c r="AA1037" s="246"/>
      <c r="AB1037" s="125"/>
      <c r="AC1037" s="125"/>
      <c r="AD1037" s="125"/>
      <c r="AE1037" s="125"/>
      <c r="AF1037" s="125"/>
      <c r="AG1037" s="125"/>
      <c r="AH1037" s="125"/>
      <c r="AJ1037" s="125"/>
      <c r="AK1037" s="125"/>
      <c r="AM1037" s="246"/>
      <c r="AO1037" s="246"/>
      <c r="AP1037" s="211"/>
      <c r="AQ1037" s="211"/>
      <c r="AR1037" s="199"/>
      <c r="AT1037" s="225"/>
      <c r="AU1037" s="225"/>
      <c r="AV1037" s="225"/>
      <c r="AW1037" s="99"/>
      <c r="AX1037" s="199"/>
      <c r="AY1037" s="199"/>
      <c r="AZ1037" s="37"/>
      <c r="BA1037" s="123"/>
      <c r="BB1037" s="211"/>
      <c r="BC1037" s="211"/>
      <c r="BD1037" s="123"/>
      <c r="BE1037" s="123"/>
      <c r="BF1037" s="37"/>
      <c r="BG1037" s="37"/>
    </row>
    <row r="1038" spans="1:59" x14ac:dyDescent="0.25">
      <c r="A1038">
        <v>1006</v>
      </c>
      <c r="B1038" s="61">
        <f ca="1">OFFSET(InputPriceData!B$15,CalculationsAndCharts!$A1038+$A$11,0,1,1)</f>
        <v>41010</v>
      </c>
      <c r="C1038" s="3">
        <f ca="1">OFFSET(InputPriceData!G$15,CalculationsAndCharts!$A1038+$A$11,IF($C$7,8,0),1,1)</f>
        <v>154133000</v>
      </c>
      <c r="D1038" s="4">
        <f ca="1">OFFSET(InputPriceData!C$15,CalculationsAndCharts!$A1038+$A$11,IF($C$7,8,0),1,1)</f>
        <v>126.42</v>
      </c>
      <c r="E1038" s="4">
        <f ca="1">OFFSET(InputPriceData!D$15,CalculationsAndCharts!$A1038+$A$11,IF($C$7,8,0),1,1)</f>
        <v>126.65</v>
      </c>
      <c r="F1038" s="4">
        <f ca="1">OFFSET(InputPriceData!E$15,CalculationsAndCharts!$A1038+$A$11,IF($C$7,8,0),1,1)</f>
        <v>125.92</v>
      </c>
      <c r="G1038" s="4">
        <f ca="1">OFFSET(InputPriceData!F$15,CalculationsAndCharts!$A1038+$A$11,IF($C$7,8,0),1,1)</f>
        <v>126.15</v>
      </c>
      <c r="H1038" s="342">
        <f t="shared" ca="1" si="122"/>
        <v>128.04929163921014</v>
      </c>
      <c r="I1038" s="342">
        <f t="shared" ca="1" si="123"/>
        <v>127.84343047592775</v>
      </c>
      <c r="J1038" s="340">
        <f t="shared" ca="1" si="124"/>
        <v>0.20586116328230841</v>
      </c>
      <c r="K1038" s="170">
        <f t="shared" ca="1" si="120"/>
        <v>4.2378818547945243E-2</v>
      </c>
      <c r="L1038" s="341">
        <f t="shared" ca="1" si="121"/>
        <v>0.86618628022009281</v>
      </c>
      <c r="M1038" s="341">
        <f t="shared" ca="1" si="125"/>
        <v>-0.86618628022009281</v>
      </c>
      <c r="N1038" s="170"/>
      <c r="O1038" s="340"/>
      <c r="P1038" s="3" t="e">
        <f t="shared" ca="1" si="126"/>
        <v>#N/A</v>
      </c>
      <c r="Q1038" s="3">
        <f t="shared" ca="1" si="127"/>
        <v>154133000</v>
      </c>
      <c r="S1038" s="99"/>
      <c r="T1038" s="350"/>
      <c r="U1038" s="350"/>
      <c r="V1038" s="349"/>
      <c r="W1038" s="313"/>
      <c r="X1038" s="302"/>
      <c r="Y1038" s="211"/>
      <c r="Z1038" s="320"/>
      <c r="AA1038" s="246"/>
      <c r="AB1038" s="125"/>
      <c r="AC1038" s="125"/>
      <c r="AD1038" s="125"/>
      <c r="AE1038" s="125"/>
      <c r="AF1038" s="125"/>
      <c r="AG1038" s="125"/>
      <c r="AH1038" s="125"/>
      <c r="AJ1038" s="125"/>
      <c r="AK1038" s="125"/>
      <c r="AM1038" s="246"/>
      <c r="AO1038" s="246"/>
      <c r="AP1038" s="211"/>
      <c r="AQ1038" s="211"/>
      <c r="AR1038" s="199"/>
      <c r="AT1038" s="225"/>
      <c r="AU1038" s="225"/>
      <c r="AV1038" s="225"/>
      <c r="AW1038" s="99"/>
      <c r="AX1038" s="199"/>
      <c r="AY1038" s="199"/>
      <c r="AZ1038" s="37"/>
      <c r="BA1038" s="123"/>
      <c r="BB1038" s="211"/>
      <c r="BC1038" s="211"/>
      <c r="BD1038" s="123"/>
      <c r="BE1038" s="123"/>
      <c r="BF1038" s="37"/>
      <c r="BG1038" s="37"/>
    </row>
    <row r="1039" spans="1:59" x14ac:dyDescent="0.25">
      <c r="A1039">
        <v>1007</v>
      </c>
      <c r="B1039" s="61">
        <f ca="1">OFFSET(InputPriceData!B$15,CalculationsAndCharts!$A1039+$A$11,0,1,1)</f>
        <v>41009</v>
      </c>
      <c r="C1039" s="3">
        <f ca="1">OFFSET(InputPriceData!G$15,CalculationsAndCharts!$A1039+$A$11,IF($C$7,8,0),1,1)</f>
        <v>235360300</v>
      </c>
      <c r="D1039" s="4">
        <f ca="1">OFFSET(InputPriceData!C$15,CalculationsAndCharts!$A1039+$A$11,IF($C$7,8,0),1,1)</f>
        <v>127.03</v>
      </c>
      <c r="E1039" s="4">
        <f ca="1">OFFSET(InputPriceData!D$15,CalculationsAndCharts!$A1039+$A$11,IF($C$7,8,0),1,1)</f>
        <v>127.39</v>
      </c>
      <c r="F1039" s="4">
        <f ca="1">OFFSET(InputPriceData!E$15,CalculationsAndCharts!$A1039+$A$11,IF($C$7,8,0),1,1)</f>
        <v>125.01</v>
      </c>
      <c r="G1039" s="4">
        <f ca="1">OFFSET(InputPriceData!F$15,CalculationsAndCharts!$A1039+$A$11,IF($C$7,8,0),1,1)</f>
        <v>125.14</v>
      </c>
      <c r="H1039" s="342">
        <f t="shared" ca="1" si="122"/>
        <v>128.32061901624016</v>
      </c>
      <c r="I1039" s="342">
        <f t="shared" ca="1" si="123"/>
        <v>127.9973787010121</v>
      </c>
      <c r="J1039" s="340">
        <f t="shared" ca="1" si="124"/>
        <v>0.3232403152279798</v>
      </c>
      <c r="K1039" s="170">
        <f t="shared" ca="1" si="120"/>
        <v>0.10448430138868375</v>
      </c>
      <c r="L1039" s="341">
        <f t="shared" ca="1" si="121"/>
        <v>0.87687763498809246</v>
      </c>
      <c r="M1039" s="341">
        <f t="shared" ca="1" si="125"/>
        <v>-0.87687763498809246</v>
      </c>
      <c r="N1039" s="170"/>
      <c r="O1039" s="340"/>
      <c r="P1039" s="3" t="e">
        <f t="shared" ca="1" si="126"/>
        <v>#N/A</v>
      </c>
      <c r="Q1039" s="3">
        <f t="shared" ca="1" si="127"/>
        <v>235360300</v>
      </c>
      <c r="S1039" s="99"/>
      <c r="T1039" s="350"/>
      <c r="U1039" s="350"/>
      <c r="V1039" s="349"/>
      <c r="W1039" s="313"/>
      <c r="X1039" s="302"/>
      <c r="Y1039" s="211"/>
      <c r="Z1039" s="320"/>
      <c r="AA1039" s="246"/>
      <c r="AB1039" s="125"/>
      <c r="AC1039" s="125"/>
      <c r="AD1039" s="125"/>
      <c r="AE1039" s="125"/>
      <c r="AF1039" s="125"/>
      <c r="AG1039" s="125"/>
      <c r="AH1039" s="125"/>
      <c r="AJ1039" s="125"/>
      <c r="AK1039" s="125"/>
      <c r="AM1039" s="246"/>
      <c r="AO1039" s="246"/>
      <c r="AP1039" s="211"/>
      <c r="AQ1039" s="211"/>
      <c r="AR1039" s="199"/>
      <c r="AT1039" s="225"/>
      <c r="AU1039" s="225"/>
      <c r="AV1039" s="225"/>
      <c r="AW1039" s="99"/>
      <c r="AX1039" s="199"/>
      <c r="AY1039" s="199"/>
      <c r="AZ1039" s="37"/>
      <c r="BA1039" s="123"/>
      <c r="BB1039" s="211"/>
      <c r="BC1039" s="211"/>
      <c r="BD1039" s="123"/>
      <c r="BE1039" s="123"/>
      <c r="BF1039" s="37"/>
      <c r="BG1039" s="37"/>
    </row>
    <row r="1040" spans="1:59" x14ac:dyDescent="0.25">
      <c r="A1040">
        <v>1008</v>
      </c>
      <c r="B1040" s="61">
        <f ca="1">OFFSET(InputPriceData!B$15,CalculationsAndCharts!$A1040+$A$11,0,1,1)</f>
        <v>41008</v>
      </c>
      <c r="C1040" s="3">
        <f ca="1">OFFSET(InputPriceData!G$15,CalculationsAndCharts!$A1040+$A$11,IF($C$7,8,0),1,1)</f>
        <v>127555900</v>
      </c>
      <c r="D1040" s="4">
        <f ca="1">OFFSET(InputPriceData!C$15,CalculationsAndCharts!$A1040+$A$11,IF($C$7,8,0),1,1)</f>
        <v>127.1</v>
      </c>
      <c r="E1040" s="4">
        <f ca="1">OFFSET(InputPriceData!D$15,CalculationsAndCharts!$A1040+$A$11,IF($C$7,8,0),1,1)</f>
        <v>128.77000000000001</v>
      </c>
      <c r="F1040" s="4">
        <f ca="1">OFFSET(InputPriceData!E$15,CalculationsAndCharts!$A1040+$A$11,IF($C$7,8,0),1,1)</f>
        <v>126.93</v>
      </c>
      <c r="G1040" s="4">
        <f ca="1">OFFSET(InputPriceData!F$15,CalculationsAndCharts!$A1040+$A$11,IF($C$7,8,0),1,1)</f>
        <v>127.28</v>
      </c>
      <c r="H1040" s="342">
        <f t="shared" ca="1" si="122"/>
        <v>128.77499316141731</v>
      </c>
      <c r="I1040" s="342">
        <f t="shared" ca="1" si="123"/>
        <v>128.25714040110412</v>
      </c>
      <c r="J1040" s="340">
        <f t="shared" ca="1" si="124"/>
        <v>0.51785276031312866</v>
      </c>
      <c r="K1040" s="170">
        <f t="shared" ca="1" si="120"/>
        <v>0.26817148136392666</v>
      </c>
      <c r="L1040" s="341">
        <f t="shared" ca="1" si="121"/>
        <v>0.88780249232645747</v>
      </c>
      <c r="M1040" s="341">
        <f t="shared" ca="1" si="125"/>
        <v>-0.88780249232645747</v>
      </c>
      <c r="N1040" s="170"/>
      <c r="O1040" s="340"/>
      <c r="P1040" s="3">
        <f t="shared" ca="1" si="126"/>
        <v>127555900</v>
      </c>
      <c r="Q1040" s="3" t="e">
        <f t="shared" ca="1" si="127"/>
        <v>#N/A</v>
      </c>
      <c r="S1040" s="99"/>
      <c r="T1040" s="350"/>
      <c r="U1040" s="350"/>
      <c r="V1040" s="349"/>
      <c r="W1040" s="313"/>
      <c r="X1040" s="302"/>
      <c r="Y1040" s="211"/>
      <c r="Z1040" s="320"/>
      <c r="AA1040" s="246"/>
      <c r="AB1040" s="125"/>
      <c r="AC1040" s="125"/>
      <c r="AD1040" s="125"/>
      <c r="AE1040" s="125"/>
      <c r="AF1040" s="125"/>
      <c r="AG1040" s="125"/>
      <c r="AH1040" s="125"/>
      <c r="AJ1040" s="125"/>
      <c r="AK1040" s="125"/>
      <c r="AM1040" s="246"/>
      <c r="AO1040" s="246"/>
      <c r="AP1040" s="211"/>
      <c r="AQ1040" s="211"/>
      <c r="AR1040" s="199"/>
      <c r="AT1040" s="225"/>
      <c r="AU1040" s="225"/>
      <c r="AV1040" s="225"/>
      <c r="AW1040" s="99"/>
      <c r="AX1040" s="199"/>
      <c r="AY1040" s="199"/>
      <c r="AZ1040" s="37"/>
      <c r="BA1040" s="123"/>
      <c r="BB1040" s="211"/>
      <c r="BC1040" s="211"/>
      <c r="BD1040" s="123"/>
      <c r="BE1040" s="123"/>
      <c r="BF1040" s="37"/>
      <c r="BG1040" s="37"/>
    </row>
    <row r="1041" spans="1:59" x14ac:dyDescent="0.25">
      <c r="A1041">
        <v>1009</v>
      </c>
      <c r="B1041" s="61">
        <f ca="1">OFFSET(InputPriceData!B$15,CalculationsAndCharts!$A1041+$A$11,0,1,1)</f>
        <v>41004</v>
      </c>
      <c r="C1041" s="3">
        <f ca="1">OFFSET(InputPriceData!G$15,CalculationsAndCharts!$A1041+$A$11,IF($C$7,8,0),1,1)</f>
        <v>137439400</v>
      </c>
      <c r="D1041" s="4">
        <f ca="1">OFFSET(InputPriceData!C$15,CalculationsAndCharts!$A1041+$A$11,IF($C$7,8,0),1,1)</f>
        <v>128.35</v>
      </c>
      <c r="E1041" s="4">
        <f ca="1">OFFSET(InputPriceData!D$15,CalculationsAndCharts!$A1041+$A$11,IF($C$7,8,0),1,1)</f>
        <v>129.1</v>
      </c>
      <c r="F1041" s="4">
        <f ca="1">OFFSET(InputPriceData!E$15,CalculationsAndCharts!$A1041+$A$11,IF($C$7,8,0),1,1)</f>
        <v>128.24</v>
      </c>
      <c r="G1041" s="4">
        <f ca="1">OFFSET(InputPriceData!F$15,CalculationsAndCharts!$A1041+$A$11,IF($C$7,8,0),1,1)</f>
        <v>128.72</v>
      </c>
      <c r="H1041" s="342">
        <f t="shared" ca="1" si="122"/>
        <v>128.98856361304834</v>
      </c>
      <c r="I1041" s="342">
        <f t="shared" ca="1" si="123"/>
        <v>128.34597134665907</v>
      </c>
      <c r="J1041" s="340">
        <f t="shared" ca="1" si="124"/>
        <v>0.64259226638924805</v>
      </c>
      <c r="K1041" s="170">
        <f t="shared" ca="1" si="120"/>
        <v>0.41292482082327031</v>
      </c>
      <c r="L1041" s="341">
        <f t="shared" ca="1" si="121"/>
        <v>0.89730514408664863</v>
      </c>
      <c r="M1041" s="341">
        <f t="shared" ca="1" si="125"/>
        <v>-0.89730514408664863</v>
      </c>
      <c r="N1041" s="170"/>
      <c r="O1041" s="340"/>
      <c r="P1041" s="3">
        <f t="shared" ca="1" si="126"/>
        <v>137439400</v>
      </c>
      <c r="Q1041" s="3" t="e">
        <f t="shared" ca="1" si="127"/>
        <v>#N/A</v>
      </c>
      <c r="S1041" s="99"/>
      <c r="T1041" s="350"/>
      <c r="U1041" s="350"/>
      <c r="V1041" s="349"/>
      <c r="W1041" s="313"/>
      <c r="X1041" s="302"/>
      <c r="Y1041" s="211"/>
      <c r="Z1041" s="320"/>
      <c r="AA1041" s="246"/>
      <c r="AB1041" s="125"/>
      <c r="AC1041" s="125"/>
      <c r="AD1041" s="125"/>
      <c r="AE1041" s="125"/>
      <c r="AF1041" s="125"/>
      <c r="AG1041" s="125"/>
      <c r="AH1041" s="125"/>
      <c r="AJ1041" s="125"/>
      <c r="AK1041" s="125"/>
      <c r="AM1041" s="246"/>
      <c r="AO1041" s="246"/>
      <c r="AP1041" s="211"/>
      <c r="AQ1041" s="211"/>
      <c r="AR1041" s="199"/>
      <c r="AT1041" s="225"/>
      <c r="AU1041" s="225"/>
      <c r="AV1041" s="225"/>
      <c r="AW1041" s="99"/>
      <c r="AX1041" s="199"/>
      <c r="AY1041" s="199"/>
      <c r="AZ1041" s="37"/>
      <c r="BA1041" s="123"/>
      <c r="BB1041" s="211"/>
      <c r="BC1041" s="211"/>
      <c r="BD1041" s="123"/>
      <c r="BE1041" s="123"/>
      <c r="BF1041" s="37"/>
      <c r="BG1041" s="37"/>
    </row>
    <row r="1042" spans="1:59" x14ac:dyDescent="0.25">
      <c r="A1042">
        <v>1010</v>
      </c>
      <c r="B1042" s="61">
        <f ca="1">OFFSET(InputPriceData!B$15,CalculationsAndCharts!$A1042+$A$11,0,1,1)</f>
        <v>41003</v>
      </c>
      <c r="C1042" s="3">
        <f ca="1">OFFSET(InputPriceData!G$15,CalculationsAndCharts!$A1042+$A$11,IF($C$7,8,0),1,1)</f>
        <v>146896000</v>
      </c>
      <c r="D1042" s="4">
        <f ca="1">OFFSET(InputPriceData!C$15,CalculationsAndCharts!$A1042+$A$11,IF($C$7,8,0),1,1)</f>
        <v>129.12</v>
      </c>
      <c r="E1042" s="4">
        <f ca="1">OFFSET(InputPriceData!D$15,CalculationsAndCharts!$A1042+$A$11,IF($C$7,8,0),1,1)</f>
        <v>129.22999999999999</v>
      </c>
      <c r="F1042" s="4">
        <f ca="1">OFFSET(InputPriceData!E$15,CalculationsAndCharts!$A1042+$A$11,IF($C$7,8,0),1,1)</f>
        <v>128.31</v>
      </c>
      <c r="G1042" s="4">
        <f ca="1">OFFSET(InputPriceData!F$15,CalculationsAndCharts!$A1042+$A$11,IF($C$7,8,0),1,1)</f>
        <v>128.79</v>
      </c>
      <c r="H1042" s="342">
        <f t="shared" ca="1" si="122"/>
        <v>129.02692984348383</v>
      </c>
      <c r="I1042" s="342">
        <f t="shared" ca="1" si="123"/>
        <v>128.31196874180989</v>
      </c>
      <c r="J1042" s="340">
        <f t="shared" ca="1" si="124"/>
        <v>0.71496110167389948</v>
      </c>
      <c r="K1042" s="170">
        <f t="shared" ca="1" si="120"/>
        <v>0.51116937690675601</v>
      </c>
      <c r="L1042" s="341">
        <f t="shared" ca="1" si="121"/>
        <v>0.90539807084656898</v>
      </c>
      <c r="M1042" s="341">
        <f t="shared" ca="1" si="125"/>
        <v>-0.90539807084656898</v>
      </c>
      <c r="N1042" s="170"/>
      <c r="O1042" s="340"/>
      <c r="P1042" s="3" t="e">
        <f t="shared" ca="1" si="126"/>
        <v>#N/A</v>
      </c>
      <c r="Q1042" s="3">
        <f t="shared" ca="1" si="127"/>
        <v>146896000</v>
      </c>
      <c r="S1042" s="99"/>
      <c r="T1042" s="350"/>
      <c r="U1042" s="350"/>
      <c r="V1042" s="349"/>
      <c r="W1042" s="313"/>
      <c r="X1042" s="302"/>
      <c r="Y1042" s="211"/>
      <c r="Z1042" s="320"/>
      <c r="AA1042" s="246"/>
      <c r="AB1042" s="125"/>
      <c r="AC1042" s="125"/>
      <c r="AD1042" s="125"/>
      <c r="AE1042" s="125"/>
      <c r="AF1042" s="125"/>
      <c r="AG1042" s="125"/>
      <c r="AH1042" s="125"/>
      <c r="AJ1042" s="125"/>
      <c r="AK1042" s="125"/>
      <c r="AM1042" s="246"/>
      <c r="AO1042" s="246"/>
      <c r="AP1042" s="211"/>
      <c r="AQ1042" s="211"/>
      <c r="AR1042" s="199"/>
      <c r="AT1042" s="225"/>
      <c r="AU1042" s="225"/>
      <c r="AV1042" s="225"/>
      <c r="AW1042" s="99"/>
      <c r="AX1042" s="199"/>
      <c r="AY1042" s="199"/>
      <c r="AZ1042" s="37"/>
      <c r="BA1042" s="123"/>
      <c r="BB1042" s="211"/>
      <c r="BC1042" s="211"/>
      <c r="BD1042" s="123"/>
      <c r="BE1042" s="123"/>
      <c r="BF1042" s="37"/>
      <c r="BG1042" s="37"/>
    </row>
    <row r="1043" spans="1:59" x14ac:dyDescent="0.25">
      <c r="A1043">
        <v>1011</v>
      </c>
      <c r="B1043" s="61">
        <f ca="1">OFFSET(InputPriceData!B$15,CalculationsAndCharts!$A1043+$A$11,0,1,1)</f>
        <v>41002</v>
      </c>
      <c r="C1043" s="3">
        <f ca="1">OFFSET(InputPriceData!G$15,CalculationsAndCharts!$A1043+$A$11,IF($C$7,8,0),1,1)</f>
        <v>155806700</v>
      </c>
      <c r="D1043" s="4">
        <f ca="1">OFFSET(InputPriceData!C$15,CalculationsAndCharts!$A1043+$A$11,IF($C$7,8,0),1,1)</f>
        <v>130.43</v>
      </c>
      <c r="E1043" s="4">
        <f ca="1">OFFSET(InputPriceData!D$15,CalculationsAndCharts!$A1043+$A$11,IF($C$7,8,0),1,1)</f>
        <v>130.65</v>
      </c>
      <c r="F1043" s="4">
        <f ca="1">OFFSET(InputPriceData!E$15,CalculationsAndCharts!$A1043+$A$11,IF($C$7,8,0),1,1)</f>
        <v>129.31</v>
      </c>
      <c r="G1043" s="4">
        <f ca="1">OFFSET(InputPriceData!F$15,CalculationsAndCharts!$A1043+$A$11,IF($C$7,8,0),1,1)</f>
        <v>130.08000000000001</v>
      </c>
      <c r="H1043" s="342">
        <f t="shared" ca="1" si="122"/>
        <v>129.06077696398151</v>
      </c>
      <c r="I1043" s="342">
        <f t="shared" ca="1" si="123"/>
        <v>128.2685113547017</v>
      </c>
      <c r="J1043" s="340">
        <f t="shared" ca="1" si="124"/>
        <v>0.79226560927977885</v>
      </c>
      <c r="K1043" s="170">
        <f t="shared" ca="1" si="120"/>
        <v>0.62768479564745916</v>
      </c>
      <c r="L1043" s="341">
        <f t="shared" ca="1" si="121"/>
        <v>0.91163135685567465</v>
      </c>
      <c r="M1043" s="341">
        <f t="shared" ca="1" si="125"/>
        <v>-0.91163135685567465</v>
      </c>
      <c r="N1043" s="170"/>
      <c r="O1043" s="340"/>
      <c r="P1043" s="3" t="e">
        <f t="shared" ca="1" si="126"/>
        <v>#N/A</v>
      </c>
      <c r="Q1043" s="3">
        <f t="shared" ca="1" si="127"/>
        <v>155806700</v>
      </c>
      <c r="S1043" s="99"/>
      <c r="T1043" s="350"/>
      <c r="U1043" s="350"/>
      <c r="V1043" s="349"/>
      <c r="W1043" s="313"/>
      <c r="X1043" s="302"/>
      <c r="Y1043" s="211"/>
      <c r="Z1043" s="320"/>
      <c r="AA1043" s="246"/>
      <c r="AB1043" s="125"/>
      <c r="AC1043" s="125"/>
      <c r="AD1043" s="125"/>
      <c r="AE1043" s="125"/>
      <c r="AF1043" s="125"/>
      <c r="AG1043" s="125"/>
      <c r="AH1043" s="125"/>
      <c r="AJ1043" s="125"/>
      <c r="AK1043" s="125"/>
      <c r="AM1043" s="246"/>
      <c r="AO1043" s="246"/>
      <c r="AP1043" s="211"/>
      <c r="AQ1043" s="211"/>
      <c r="AR1043" s="199"/>
      <c r="AT1043" s="225"/>
      <c r="AU1043" s="225"/>
      <c r="AV1043" s="225"/>
      <c r="AW1043" s="99"/>
      <c r="AX1043" s="199"/>
      <c r="AY1043" s="199"/>
      <c r="AZ1043" s="37"/>
      <c r="BA1043" s="123"/>
      <c r="BB1043" s="211"/>
      <c r="BC1043" s="211"/>
      <c r="BD1043" s="123"/>
      <c r="BE1043" s="123"/>
      <c r="BF1043" s="37"/>
      <c r="BG1043" s="37"/>
    </row>
    <row r="1044" spans="1:59" x14ac:dyDescent="0.25">
      <c r="A1044">
        <v>1012</v>
      </c>
      <c r="B1044" s="61">
        <f ca="1">OFFSET(InputPriceData!B$15,CalculationsAndCharts!$A1044+$A$11,0,1,1)</f>
        <v>41001</v>
      </c>
      <c r="C1044" s="3">
        <f ca="1">OFFSET(InputPriceData!G$15,CalculationsAndCharts!$A1044+$A$11,IF($C$7,8,0),1,1)</f>
        <v>151741100</v>
      </c>
      <c r="D1044" s="4">
        <f ca="1">OFFSET(InputPriceData!C$15,CalculationsAndCharts!$A1044+$A$11,IF($C$7,8,0),1,1)</f>
        <v>129.51</v>
      </c>
      <c r="E1044" s="4">
        <f ca="1">OFFSET(InputPriceData!D$15,CalculationsAndCharts!$A1044+$A$11,IF($C$7,8,0),1,1)</f>
        <v>130.94999999999999</v>
      </c>
      <c r="F1044" s="4">
        <f ca="1">OFFSET(InputPriceData!E$15,CalculationsAndCharts!$A1044+$A$11,IF($C$7,8,0),1,1)</f>
        <v>129.25</v>
      </c>
      <c r="G1044" s="4">
        <f ca="1">OFFSET(InputPriceData!F$15,CalculationsAndCharts!$A1044+$A$11,IF($C$7,8,0),1,1)</f>
        <v>130.61000000000001</v>
      </c>
      <c r="H1044" s="342">
        <f t="shared" ca="1" si="122"/>
        <v>128.91517367312173</v>
      </c>
      <c r="I1044" s="342">
        <f t="shared" ca="1" si="123"/>
        <v>128.10383056876552</v>
      </c>
      <c r="J1044" s="340">
        <f t="shared" ca="1" si="124"/>
        <v>0.81134310435620172</v>
      </c>
      <c r="K1044" s="170">
        <f t="shared" ca="1" si="120"/>
        <v>0.65827763298635844</v>
      </c>
      <c r="L1044" s="341">
        <f t="shared" ca="1" si="121"/>
        <v>0.91656499702600092</v>
      </c>
      <c r="M1044" s="341">
        <f t="shared" ca="1" si="125"/>
        <v>-0.91656499702600092</v>
      </c>
      <c r="N1044" s="170"/>
      <c r="O1044" s="340"/>
      <c r="P1044" s="3">
        <f t="shared" ca="1" si="126"/>
        <v>151741100</v>
      </c>
      <c r="Q1044" s="3" t="e">
        <f t="shared" ca="1" si="127"/>
        <v>#N/A</v>
      </c>
      <c r="S1044" s="99"/>
      <c r="T1044" s="350"/>
      <c r="U1044" s="350"/>
      <c r="V1044" s="349"/>
      <c r="W1044" s="313"/>
      <c r="X1044" s="302"/>
      <c r="Y1044" s="211"/>
      <c r="Z1044" s="320"/>
      <c r="AA1044" s="246"/>
      <c r="AB1044" s="125"/>
      <c r="AC1044" s="125"/>
      <c r="AD1044" s="125"/>
      <c r="AE1044" s="125"/>
      <c r="AF1044" s="125"/>
      <c r="AG1044" s="125"/>
      <c r="AH1044" s="125"/>
      <c r="AJ1044" s="125"/>
      <c r="AK1044" s="125"/>
      <c r="AM1044" s="246"/>
      <c r="AO1044" s="246"/>
      <c r="AP1044" s="211"/>
      <c r="AQ1044" s="211"/>
      <c r="AR1044" s="199"/>
      <c r="AT1044" s="225"/>
      <c r="AU1044" s="225"/>
      <c r="AV1044" s="225"/>
      <c r="AW1044" s="99"/>
      <c r="AX1044" s="199"/>
      <c r="AY1044" s="199"/>
      <c r="AZ1044" s="37"/>
      <c r="BA1044" s="123"/>
      <c r="BB1044" s="211"/>
      <c r="BC1044" s="211"/>
      <c r="BD1044" s="123"/>
      <c r="BE1044" s="123"/>
      <c r="BF1044" s="37"/>
      <c r="BG1044" s="37"/>
    </row>
    <row r="1045" spans="1:59" x14ac:dyDescent="0.25">
      <c r="A1045">
        <v>1013</v>
      </c>
      <c r="B1045" s="61">
        <f ca="1">OFFSET(InputPriceData!B$15,CalculationsAndCharts!$A1045+$A$11,0,1,1)</f>
        <v>40998</v>
      </c>
      <c r="C1045" s="3">
        <f ca="1">OFFSET(InputPriceData!G$15,CalculationsAndCharts!$A1045+$A$11,IF($C$7,8,0),1,1)</f>
        <v>135486800</v>
      </c>
      <c r="D1045" s="4">
        <f ca="1">OFFSET(InputPriceData!C$15,CalculationsAndCharts!$A1045+$A$11,IF($C$7,8,0),1,1)</f>
        <v>129.76</v>
      </c>
      <c r="E1045" s="4">
        <f ca="1">OFFSET(InputPriceData!D$15,CalculationsAndCharts!$A1045+$A$11,IF($C$7,8,0),1,1)</f>
        <v>129.88</v>
      </c>
      <c r="F1045" s="4">
        <f ca="1">OFFSET(InputPriceData!E$15,CalculationsAndCharts!$A1045+$A$11,IF($C$7,8,0),1,1)</f>
        <v>128.96</v>
      </c>
      <c r="G1045" s="4">
        <f ca="1">OFFSET(InputPriceData!F$15,CalculationsAndCharts!$A1045+$A$11,IF($C$7,8,0),1,1)</f>
        <v>129.66</v>
      </c>
      <c r="H1045" s="342">
        <f t="shared" ca="1" si="122"/>
        <v>128.67305562642483</v>
      </c>
      <c r="I1045" s="342">
        <f t="shared" ca="1" si="123"/>
        <v>127.87599698410784</v>
      </c>
      <c r="J1045" s="340">
        <f t="shared" ca="1" si="124"/>
        <v>0.79705864231698564</v>
      </c>
      <c r="K1045" s="170">
        <f t="shared" ca="1" si="120"/>
        <v>0.63530247929219641</v>
      </c>
      <c r="L1045" s="341">
        <f t="shared" ca="1" si="121"/>
        <v>0.92069243899425479</v>
      </c>
      <c r="M1045" s="341">
        <f t="shared" ca="1" si="125"/>
        <v>-0.92069243899425479</v>
      </c>
      <c r="N1045" s="170"/>
      <c r="O1045" s="340"/>
      <c r="P1045" s="3" t="e">
        <f t="shared" ca="1" si="126"/>
        <v>#N/A</v>
      </c>
      <c r="Q1045" s="3">
        <f t="shared" ca="1" si="127"/>
        <v>135486800</v>
      </c>
      <c r="S1045" s="99"/>
      <c r="T1045" s="350"/>
      <c r="U1045" s="350"/>
      <c r="V1045" s="349"/>
      <c r="W1045" s="313"/>
      <c r="X1045" s="302"/>
      <c r="Y1045" s="211"/>
      <c r="Z1045" s="320"/>
      <c r="AA1045" s="246"/>
      <c r="AB1045" s="125"/>
      <c r="AC1045" s="125"/>
      <c r="AD1045" s="125"/>
      <c r="AE1045" s="125"/>
      <c r="AF1045" s="125"/>
      <c r="AG1045" s="125"/>
      <c r="AH1045" s="125"/>
      <c r="AJ1045" s="125"/>
      <c r="AK1045" s="125"/>
      <c r="AM1045" s="246"/>
      <c r="AO1045" s="246"/>
      <c r="AP1045" s="211"/>
      <c r="AQ1045" s="211"/>
      <c r="AR1045" s="199"/>
      <c r="AT1045" s="225"/>
      <c r="AU1045" s="225"/>
      <c r="AV1045" s="225"/>
      <c r="AW1045" s="99"/>
      <c r="AX1045" s="199"/>
      <c r="AY1045" s="199"/>
      <c r="AZ1045" s="37"/>
      <c r="BA1045" s="123"/>
      <c r="BB1045" s="211"/>
      <c r="BC1045" s="211"/>
      <c r="BD1045" s="123"/>
      <c r="BE1045" s="123"/>
      <c r="BF1045" s="37"/>
      <c r="BG1045" s="37"/>
    </row>
    <row r="1046" spans="1:59" x14ac:dyDescent="0.25">
      <c r="A1046">
        <v>1014</v>
      </c>
      <c r="B1046" s="61">
        <f ca="1">OFFSET(InputPriceData!B$15,CalculationsAndCharts!$A1046+$A$11,0,1,1)</f>
        <v>40997</v>
      </c>
      <c r="C1046" s="3">
        <f ca="1">OFFSET(InputPriceData!G$15,CalculationsAndCharts!$A1046+$A$11,IF($C$7,8,0),1,1)</f>
        <v>164963700</v>
      </c>
      <c r="D1046" s="4">
        <f ca="1">OFFSET(InputPriceData!C$15,CalculationsAndCharts!$A1046+$A$11,IF($C$7,8,0),1,1)</f>
        <v>128.59</v>
      </c>
      <c r="E1046" s="4">
        <f ca="1">OFFSET(InputPriceData!D$15,CalculationsAndCharts!$A1046+$A$11,IF($C$7,8,0),1,1)</f>
        <v>129.37</v>
      </c>
      <c r="F1046" s="4">
        <f ca="1">OFFSET(InputPriceData!E$15,CalculationsAndCharts!$A1046+$A$11,IF($C$7,8,0),1,1)</f>
        <v>128.08000000000001</v>
      </c>
      <c r="G1046" s="4">
        <f ca="1">OFFSET(InputPriceData!F$15,CalculationsAndCharts!$A1046+$A$11,IF($C$7,8,0),1,1)</f>
        <v>129.13</v>
      </c>
      <c r="H1046" s="342">
        <f t="shared" ca="1" si="122"/>
        <v>128.53206357305694</v>
      </c>
      <c r="I1046" s="342">
        <f t="shared" ca="1" si="123"/>
        <v>127.71381489175401</v>
      </c>
      <c r="J1046" s="340">
        <f t="shared" ca="1" si="124"/>
        <v>0.8182486813029376</v>
      </c>
      <c r="K1046" s="170">
        <f t="shared" ca="1" si="120"/>
        <v>0.66953090445399632</v>
      </c>
      <c r="L1046" s="341">
        <f t="shared" ca="1" si="121"/>
        <v>0.92388480437367015</v>
      </c>
      <c r="M1046" s="341">
        <f t="shared" ca="1" si="125"/>
        <v>-0.92388480437367015</v>
      </c>
      <c r="N1046" s="170"/>
      <c r="O1046" s="340"/>
      <c r="P1046" s="3">
        <f t="shared" ca="1" si="126"/>
        <v>164963700</v>
      </c>
      <c r="Q1046" s="3" t="e">
        <f t="shared" ca="1" si="127"/>
        <v>#N/A</v>
      </c>
      <c r="S1046" s="99"/>
      <c r="T1046" s="350"/>
      <c r="U1046" s="350"/>
      <c r="V1046" s="349"/>
      <c r="W1046" s="313"/>
      <c r="X1046" s="302"/>
      <c r="Y1046" s="211"/>
      <c r="Z1046" s="320"/>
      <c r="AA1046" s="246"/>
      <c r="AB1046" s="125"/>
      <c r="AC1046" s="125"/>
      <c r="AD1046" s="125"/>
      <c r="AE1046" s="125"/>
      <c r="AF1046" s="125"/>
      <c r="AG1046" s="125"/>
      <c r="AH1046" s="125"/>
      <c r="AJ1046" s="125"/>
      <c r="AK1046" s="125"/>
      <c r="AM1046" s="246"/>
      <c r="AO1046" s="246"/>
      <c r="AP1046" s="211"/>
      <c r="AQ1046" s="211"/>
      <c r="AR1046" s="199"/>
      <c r="AT1046" s="225"/>
      <c r="AU1046" s="225"/>
      <c r="AV1046" s="225"/>
      <c r="AW1046" s="99"/>
      <c r="AX1046" s="199"/>
      <c r="AY1046" s="199"/>
      <c r="AZ1046" s="37"/>
      <c r="BA1046" s="123"/>
      <c r="BB1046" s="211"/>
      <c r="BC1046" s="211"/>
      <c r="BD1046" s="123"/>
      <c r="BE1046" s="123"/>
      <c r="BF1046" s="37"/>
      <c r="BG1046" s="37"/>
    </row>
    <row r="1047" spans="1:59" x14ac:dyDescent="0.25">
      <c r="A1047">
        <v>1015</v>
      </c>
      <c r="B1047" s="61">
        <f ca="1">OFFSET(InputPriceData!B$15,CalculationsAndCharts!$A1047+$A$11,0,1,1)</f>
        <v>40996</v>
      </c>
      <c r="C1047" s="3">
        <f ca="1">OFFSET(InputPriceData!G$15,CalculationsAndCharts!$A1047+$A$11,IF($C$7,8,0),1,1)</f>
        <v>148562100</v>
      </c>
      <c r="D1047" s="4">
        <f ca="1">OFFSET(InputPriceData!C$15,CalculationsAndCharts!$A1047+$A$11,IF($C$7,8,0),1,1)</f>
        <v>129.93</v>
      </c>
      <c r="E1047" s="4">
        <f ca="1">OFFSET(InputPriceData!D$15,CalculationsAndCharts!$A1047+$A$11,IF($C$7,8,0),1,1)</f>
        <v>130.13</v>
      </c>
      <c r="F1047" s="4">
        <f ca="1">OFFSET(InputPriceData!E$15,CalculationsAndCharts!$A1047+$A$11,IF($C$7,8,0),1,1)</f>
        <v>128.59</v>
      </c>
      <c r="G1047" s="4">
        <f ca="1">OFFSET(InputPriceData!F$15,CalculationsAndCharts!$A1047+$A$11,IF($C$7,8,0),1,1)</f>
        <v>129.35</v>
      </c>
      <c r="H1047" s="342">
        <f t="shared" ca="1" si="122"/>
        <v>128.44664408349365</v>
      </c>
      <c r="I1047" s="342">
        <f t="shared" ca="1" si="123"/>
        <v>127.58507079100437</v>
      </c>
      <c r="J1047" s="340">
        <f t="shared" ca="1" si="124"/>
        <v>0.86157329248928161</v>
      </c>
      <c r="K1047" s="170">
        <f t="shared" ca="1" si="120"/>
        <v>0.74230853833082122</v>
      </c>
      <c r="L1047" s="341">
        <f t="shared" ca="1" si="121"/>
        <v>0.92554761071311609</v>
      </c>
      <c r="M1047" s="341">
        <f t="shared" ca="1" si="125"/>
        <v>-0.92554761071311609</v>
      </c>
      <c r="N1047" s="170"/>
      <c r="O1047" s="340"/>
      <c r="P1047" s="3" t="e">
        <f t="shared" ca="1" si="126"/>
        <v>#N/A</v>
      </c>
      <c r="Q1047" s="3">
        <f t="shared" ca="1" si="127"/>
        <v>148562100</v>
      </c>
      <c r="S1047" s="99"/>
      <c r="T1047" s="350"/>
      <c r="U1047" s="350"/>
      <c r="V1047" s="349"/>
      <c r="W1047" s="313"/>
      <c r="X1047" s="302"/>
      <c r="Y1047" s="211"/>
      <c r="Z1047" s="320"/>
      <c r="AA1047" s="246"/>
      <c r="AB1047" s="125"/>
      <c r="AC1047" s="125"/>
      <c r="AD1047" s="125"/>
      <c r="AE1047" s="125"/>
      <c r="AF1047" s="125"/>
      <c r="AG1047" s="125"/>
      <c r="AH1047" s="125"/>
      <c r="AJ1047" s="125"/>
      <c r="AK1047" s="125"/>
      <c r="AM1047" s="246"/>
      <c r="AO1047" s="246"/>
      <c r="AP1047" s="211"/>
      <c r="AQ1047" s="211"/>
      <c r="AR1047" s="199"/>
      <c r="AT1047" s="225"/>
      <c r="AU1047" s="225"/>
      <c r="AV1047" s="225"/>
      <c r="AW1047" s="99"/>
      <c r="AX1047" s="199"/>
      <c r="AY1047" s="199"/>
      <c r="AZ1047" s="37"/>
      <c r="BA1047" s="123"/>
      <c r="BB1047" s="211"/>
      <c r="BC1047" s="211"/>
      <c r="BD1047" s="123"/>
      <c r="BE1047" s="123"/>
      <c r="BF1047" s="37"/>
      <c r="BG1047" s="37"/>
    </row>
    <row r="1048" spans="1:59" x14ac:dyDescent="0.25">
      <c r="A1048">
        <v>1016</v>
      </c>
      <c r="B1048" s="61">
        <f ca="1">OFFSET(InputPriceData!B$15,CalculationsAndCharts!$A1048+$A$11,0,1,1)</f>
        <v>40995</v>
      </c>
      <c r="C1048" s="3">
        <f ca="1">OFFSET(InputPriceData!G$15,CalculationsAndCharts!$A1048+$A$11,IF($C$7,8,0),1,1)</f>
        <v>119868500</v>
      </c>
      <c r="D1048" s="4">
        <f ca="1">OFFSET(InputPriceData!C$15,CalculationsAndCharts!$A1048+$A$11,IF($C$7,8,0),1,1)</f>
        <v>130.52000000000001</v>
      </c>
      <c r="E1048" s="4">
        <f ca="1">OFFSET(InputPriceData!D$15,CalculationsAndCharts!$A1048+$A$11,IF($C$7,8,0),1,1)</f>
        <v>130.6</v>
      </c>
      <c r="F1048" s="4">
        <f ca="1">OFFSET(InputPriceData!E$15,CalculationsAndCharts!$A1048+$A$11,IF($C$7,8,0),1,1)</f>
        <v>129.91</v>
      </c>
      <c r="G1048" s="4">
        <f ca="1">OFFSET(InputPriceData!F$15,CalculationsAndCharts!$A1048+$A$11,IF($C$7,8,0),1,1)</f>
        <v>129.99</v>
      </c>
      <c r="H1048" s="342">
        <f t="shared" ca="1" si="122"/>
        <v>128.31759323827848</v>
      </c>
      <c r="I1048" s="342">
        <f t="shared" ca="1" si="123"/>
        <v>127.42462268109568</v>
      </c>
      <c r="J1048" s="340">
        <f t="shared" ca="1" si="124"/>
        <v>0.89297055718278517</v>
      </c>
      <c r="K1048" s="170">
        <f t="shared" ca="1" si="120"/>
        <v>0.79739641599533384</v>
      </c>
      <c r="L1048" s="341">
        <f t="shared" ca="1" si="121"/>
        <v>0.92547001162225351</v>
      </c>
      <c r="M1048" s="341">
        <f t="shared" ca="1" si="125"/>
        <v>-0.92547001162225351</v>
      </c>
      <c r="N1048" s="170"/>
      <c r="O1048" s="340"/>
      <c r="P1048" s="3" t="e">
        <f t="shared" ca="1" si="126"/>
        <v>#N/A</v>
      </c>
      <c r="Q1048" s="3">
        <f t="shared" ca="1" si="127"/>
        <v>119868500</v>
      </c>
      <c r="S1048" s="99"/>
      <c r="T1048" s="350"/>
      <c r="U1048" s="350"/>
      <c r="V1048" s="349"/>
      <c r="W1048" s="313"/>
      <c r="X1048" s="302"/>
      <c r="Y1048" s="211"/>
      <c r="Z1048" s="320"/>
      <c r="AA1048" s="246"/>
      <c r="AB1048" s="125"/>
      <c r="AC1048" s="125"/>
      <c r="AD1048" s="125"/>
      <c r="AE1048" s="125"/>
      <c r="AF1048" s="125"/>
      <c r="AG1048" s="125"/>
      <c r="AH1048" s="125"/>
      <c r="AJ1048" s="125"/>
      <c r="AK1048" s="125"/>
      <c r="AM1048" s="246"/>
      <c r="AO1048" s="246"/>
      <c r="AP1048" s="211"/>
      <c r="AQ1048" s="211"/>
      <c r="AR1048" s="199"/>
      <c r="AT1048" s="225"/>
      <c r="AU1048" s="225"/>
      <c r="AV1048" s="225"/>
      <c r="AW1048" s="99"/>
      <c r="AX1048" s="199"/>
      <c r="AY1048" s="199"/>
      <c r="AZ1048" s="37"/>
      <c r="BA1048" s="123"/>
      <c r="BB1048" s="211"/>
      <c r="BC1048" s="211"/>
      <c r="BD1048" s="123"/>
      <c r="BE1048" s="123"/>
      <c r="BF1048" s="37"/>
      <c r="BG1048" s="37"/>
    </row>
    <row r="1049" spans="1:59" x14ac:dyDescent="0.25">
      <c r="A1049">
        <v>1017</v>
      </c>
      <c r="B1049" s="61">
        <f ca="1">OFFSET(InputPriceData!B$15,CalculationsAndCharts!$A1049+$A$11,0,1,1)</f>
        <v>40994</v>
      </c>
      <c r="C1049" s="3">
        <f ca="1">OFFSET(InputPriceData!G$15,CalculationsAndCharts!$A1049+$A$11,IF($C$7,8,0),1,1)</f>
        <v>120164000</v>
      </c>
      <c r="D1049" s="4">
        <f ca="1">OFFSET(InputPriceData!C$15,CalculationsAndCharts!$A1049+$A$11,IF($C$7,8,0),1,1)</f>
        <v>129.52000000000001</v>
      </c>
      <c r="E1049" s="4">
        <f ca="1">OFFSET(InputPriceData!D$15,CalculationsAndCharts!$A1049+$A$11,IF($C$7,8,0),1,1)</f>
        <v>130.4</v>
      </c>
      <c r="F1049" s="4">
        <f ca="1">OFFSET(InputPriceData!E$15,CalculationsAndCharts!$A1049+$A$11,IF($C$7,8,0),1,1)</f>
        <v>129.47</v>
      </c>
      <c r="G1049" s="4">
        <f ca="1">OFFSET(InputPriceData!F$15,CalculationsAndCharts!$A1049+$A$11,IF($C$7,8,0),1,1)</f>
        <v>130.4</v>
      </c>
      <c r="H1049" s="342">
        <f t="shared" ca="1" si="122"/>
        <v>128.07867798660396</v>
      </c>
      <c r="I1049" s="342">
        <f t="shared" ca="1" si="123"/>
        <v>127.19140656119529</v>
      </c>
      <c r="J1049" s="340">
        <f t="shared" ca="1" si="124"/>
        <v>0.88727142540867487</v>
      </c>
      <c r="K1049" s="170">
        <f t="shared" ca="1" si="120"/>
        <v>0.78725058234674172</v>
      </c>
      <c r="L1049" s="341">
        <f t="shared" ca="1" si="121"/>
        <v>0.92469764474033622</v>
      </c>
      <c r="M1049" s="341">
        <f t="shared" ca="1" si="125"/>
        <v>-0.92469764474033622</v>
      </c>
      <c r="N1049" s="170"/>
      <c r="O1049" s="340"/>
      <c r="P1049" s="3">
        <f t="shared" ca="1" si="126"/>
        <v>120164000</v>
      </c>
      <c r="Q1049" s="3" t="e">
        <f t="shared" ca="1" si="127"/>
        <v>#N/A</v>
      </c>
      <c r="S1049" s="99"/>
      <c r="T1049" s="350"/>
      <c r="U1049" s="350"/>
      <c r="V1049" s="349"/>
      <c r="W1049" s="313"/>
      <c r="X1049" s="302"/>
      <c r="Y1049" s="211"/>
      <c r="Z1049" s="320"/>
      <c r="AA1049" s="246"/>
      <c r="AB1049" s="125"/>
      <c r="AC1049" s="125"/>
      <c r="AD1049" s="125"/>
      <c r="AE1049" s="125"/>
      <c r="AF1049" s="125"/>
      <c r="AG1049" s="125"/>
      <c r="AH1049" s="125"/>
      <c r="AJ1049" s="125"/>
      <c r="AK1049" s="125"/>
      <c r="AM1049" s="246"/>
      <c r="AO1049" s="246"/>
      <c r="AP1049" s="211"/>
      <c r="AQ1049" s="211"/>
      <c r="AR1049" s="199"/>
      <c r="AT1049" s="225"/>
      <c r="AU1049" s="225"/>
      <c r="AV1049" s="225"/>
      <c r="AW1049" s="99"/>
      <c r="AX1049" s="199"/>
      <c r="AY1049" s="199"/>
      <c r="AZ1049" s="37"/>
      <c r="BA1049" s="123"/>
      <c r="BB1049" s="211"/>
      <c r="BC1049" s="211"/>
      <c r="BD1049" s="123"/>
      <c r="BE1049" s="123"/>
      <c r="BF1049" s="37"/>
      <c r="BG1049" s="37"/>
    </row>
    <row r="1050" spans="1:59" x14ac:dyDescent="0.25">
      <c r="A1050">
        <v>1018</v>
      </c>
      <c r="B1050" s="61">
        <f ca="1">OFFSET(InputPriceData!B$15,CalculationsAndCharts!$A1050+$A$11,0,1,1)</f>
        <v>40991</v>
      </c>
      <c r="C1050" s="3">
        <f ca="1">OFFSET(InputPriceData!G$15,CalculationsAndCharts!$A1050+$A$11,IF($C$7,8,0),1,1)</f>
        <v>120521000</v>
      </c>
      <c r="D1050" s="4">
        <f ca="1">OFFSET(InputPriceData!C$15,CalculationsAndCharts!$A1050+$A$11,IF($C$7,8,0),1,1)</f>
        <v>128.29</v>
      </c>
      <c r="E1050" s="4">
        <f ca="1">OFFSET(InputPriceData!D$15,CalculationsAndCharts!$A1050+$A$11,IF($C$7,8,0),1,1)</f>
        <v>128.74</v>
      </c>
      <c r="F1050" s="4">
        <f ca="1">OFFSET(InputPriceData!E$15,CalculationsAndCharts!$A1050+$A$11,IF($C$7,8,0),1,1)</f>
        <v>127.58</v>
      </c>
      <c r="G1050" s="4">
        <f ca="1">OFFSET(InputPriceData!F$15,CalculationsAndCharts!$A1050+$A$11,IF($C$7,8,0),1,1)</f>
        <v>128.59</v>
      </c>
      <c r="H1050" s="342">
        <f t="shared" ca="1" si="122"/>
        <v>127.74706055611883</v>
      </c>
      <c r="I1050" s="342">
        <f t="shared" ca="1" si="123"/>
        <v>126.89971624857668</v>
      </c>
      <c r="J1050" s="340">
        <f t="shared" ca="1" si="124"/>
        <v>0.8473443075421383</v>
      </c>
      <c r="K1050" s="170">
        <f t="shared" ca="1" si="120"/>
        <v>0.71799237552406581</v>
      </c>
      <c r="L1050" s="341">
        <f t="shared" ca="1" si="121"/>
        <v>0.92414797625175749</v>
      </c>
      <c r="M1050" s="341">
        <f t="shared" ca="1" si="125"/>
        <v>-0.92414797625175749</v>
      </c>
      <c r="N1050" s="170"/>
      <c r="O1050" s="340"/>
      <c r="P1050" s="3">
        <f t="shared" ca="1" si="126"/>
        <v>120521000</v>
      </c>
      <c r="Q1050" s="3" t="e">
        <f t="shared" ca="1" si="127"/>
        <v>#N/A</v>
      </c>
      <c r="S1050" s="99"/>
      <c r="T1050" s="350"/>
      <c r="U1050" s="350"/>
      <c r="V1050" s="349"/>
      <c r="W1050" s="313"/>
      <c r="X1050" s="302"/>
      <c r="Y1050" s="211"/>
      <c r="Z1050" s="320"/>
      <c r="AA1050" s="246"/>
      <c r="AB1050" s="125"/>
      <c r="AC1050" s="125"/>
      <c r="AD1050" s="125"/>
      <c r="AE1050" s="125"/>
      <c r="AF1050" s="125"/>
      <c r="AG1050" s="125"/>
      <c r="AH1050" s="125"/>
      <c r="AJ1050" s="125"/>
      <c r="AK1050" s="125"/>
      <c r="AM1050" s="246"/>
      <c r="AO1050" s="246"/>
      <c r="AP1050" s="211"/>
      <c r="AQ1050" s="211"/>
      <c r="AR1050" s="199"/>
      <c r="AT1050" s="225"/>
      <c r="AU1050" s="225"/>
      <c r="AV1050" s="225"/>
      <c r="AW1050" s="99"/>
      <c r="AX1050" s="199"/>
      <c r="AY1050" s="199"/>
      <c r="AZ1050" s="37"/>
      <c r="BA1050" s="123"/>
      <c r="BB1050" s="211"/>
      <c r="BC1050" s="211"/>
      <c r="BD1050" s="123"/>
      <c r="BE1050" s="123"/>
      <c r="BF1050" s="37"/>
      <c r="BG1050" s="37"/>
    </row>
    <row r="1051" spans="1:59" x14ac:dyDescent="0.25">
      <c r="A1051">
        <v>1019</v>
      </c>
      <c r="B1051" s="61">
        <f ca="1">OFFSET(InputPriceData!B$15,CalculationsAndCharts!$A1051+$A$11,0,1,1)</f>
        <v>40990</v>
      </c>
      <c r="C1051" s="3">
        <f ca="1">OFFSET(InputPriceData!G$15,CalculationsAndCharts!$A1051+$A$11,IF($C$7,8,0),1,1)</f>
        <v>135216700</v>
      </c>
      <c r="D1051" s="4">
        <f ca="1">OFFSET(InputPriceData!C$15,CalculationsAndCharts!$A1051+$A$11,IF($C$7,8,0),1,1)</f>
        <v>128.16</v>
      </c>
      <c r="E1051" s="4">
        <f ca="1">OFFSET(InputPriceData!D$15,CalculationsAndCharts!$A1051+$A$11,IF($C$7,8,0),1,1)</f>
        <v>128.5</v>
      </c>
      <c r="F1051" s="4">
        <f ca="1">OFFSET(InputPriceData!E$15,CalculationsAndCharts!$A1051+$A$11,IF($C$7,8,0),1,1)</f>
        <v>127.76</v>
      </c>
      <c r="G1051" s="4">
        <f ca="1">OFFSET(InputPriceData!F$15,CalculationsAndCharts!$A1051+$A$11,IF($C$7,8,0),1,1)</f>
        <v>128.18</v>
      </c>
      <c r="H1051" s="342">
        <f t="shared" ca="1" si="122"/>
        <v>127.62664063556437</v>
      </c>
      <c r="I1051" s="342">
        <f t="shared" ca="1" si="123"/>
        <v>126.74605408935638</v>
      </c>
      <c r="J1051" s="340">
        <f t="shared" ca="1" si="124"/>
        <v>0.88058654620798771</v>
      </c>
      <c r="K1051" s="170">
        <f t="shared" ca="1" si="120"/>
        <v>0.77543266536251243</v>
      </c>
      <c r="L1051" s="341">
        <f t="shared" ca="1" si="121"/>
        <v>0.92369816687437389</v>
      </c>
      <c r="M1051" s="341">
        <f t="shared" ca="1" si="125"/>
        <v>-0.92369816687437389</v>
      </c>
      <c r="N1051" s="170"/>
      <c r="O1051" s="340"/>
      <c r="P1051" s="3">
        <f t="shared" ca="1" si="126"/>
        <v>135216700</v>
      </c>
      <c r="Q1051" s="3" t="e">
        <f t="shared" ca="1" si="127"/>
        <v>#N/A</v>
      </c>
      <c r="S1051" s="99"/>
      <c r="T1051" s="350"/>
      <c r="U1051" s="350"/>
      <c r="V1051" s="349"/>
      <c r="W1051" s="313"/>
      <c r="X1051" s="302"/>
      <c r="Y1051" s="211"/>
      <c r="Z1051" s="320"/>
      <c r="AA1051" s="246"/>
      <c r="AB1051" s="125"/>
      <c r="AC1051" s="125"/>
      <c r="AD1051" s="125"/>
      <c r="AE1051" s="125"/>
      <c r="AF1051" s="125"/>
      <c r="AG1051" s="125"/>
      <c r="AH1051" s="125"/>
      <c r="AJ1051" s="125"/>
      <c r="AK1051" s="125"/>
      <c r="AM1051" s="246"/>
      <c r="AO1051" s="246"/>
      <c r="AP1051" s="211"/>
      <c r="AQ1051" s="211"/>
      <c r="AR1051" s="199"/>
      <c r="AT1051" s="225"/>
      <c r="AU1051" s="225"/>
      <c r="AV1051" s="225"/>
      <c r="AW1051" s="99"/>
      <c r="AX1051" s="199"/>
      <c r="AY1051" s="199"/>
      <c r="AZ1051" s="37"/>
      <c r="BA1051" s="123"/>
      <c r="BB1051" s="211"/>
      <c r="BC1051" s="211"/>
      <c r="BD1051" s="123"/>
      <c r="BE1051" s="123"/>
      <c r="BF1051" s="37"/>
      <c r="BG1051" s="37"/>
    </row>
    <row r="1052" spans="1:59" x14ac:dyDescent="0.25">
      <c r="A1052">
        <v>1020</v>
      </c>
      <c r="B1052" s="61">
        <f ca="1">OFFSET(InputPriceData!B$15,CalculationsAndCharts!$A1052+$A$11,0,1,1)</f>
        <v>40989</v>
      </c>
      <c r="C1052" s="3">
        <f ca="1">OFFSET(InputPriceData!G$15,CalculationsAndCharts!$A1052+$A$11,IF($C$7,8,0),1,1)</f>
        <v>122388400</v>
      </c>
      <c r="D1052" s="4">
        <f ca="1">OFFSET(InputPriceData!C$15,CalculationsAndCharts!$A1052+$A$11,IF($C$7,8,0),1,1)</f>
        <v>129.4</v>
      </c>
      <c r="E1052" s="4">
        <f ca="1">OFFSET(InputPriceData!D$15,CalculationsAndCharts!$A1052+$A$11,IF($C$7,8,0),1,1)</f>
        <v>129.52000000000001</v>
      </c>
      <c r="F1052" s="4">
        <f ca="1">OFFSET(InputPriceData!E$15,CalculationsAndCharts!$A1052+$A$11,IF($C$7,8,0),1,1)</f>
        <v>128.84</v>
      </c>
      <c r="G1052" s="4">
        <f ca="1">OFFSET(InputPriceData!F$15,CalculationsAndCharts!$A1052+$A$11,IF($C$7,8,0),1,1)</f>
        <v>129.11000000000001</v>
      </c>
      <c r="H1052" s="342">
        <f t="shared" ca="1" si="122"/>
        <v>127.54758929778787</v>
      </c>
      <c r="I1052" s="342">
        <f t="shared" ca="1" si="123"/>
        <v>126.61569537020695</v>
      </c>
      <c r="J1052" s="340">
        <f t="shared" ca="1" si="124"/>
        <v>0.93189392758089029</v>
      </c>
      <c r="K1052" s="170">
        <f t="shared" ca="1" si="120"/>
        <v>0.86842629226213763</v>
      </c>
      <c r="L1052" s="341">
        <f t="shared" ca="1" si="121"/>
        <v>0.92192749896688231</v>
      </c>
      <c r="M1052" s="341">
        <f t="shared" ca="1" si="125"/>
        <v>-0.92192749896688231</v>
      </c>
      <c r="N1052" s="170"/>
      <c r="O1052" s="340"/>
      <c r="P1052" s="3" t="e">
        <f t="shared" ca="1" si="126"/>
        <v>#N/A</v>
      </c>
      <c r="Q1052" s="3">
        <f t="shared" ca="1" si="127"/>
        <v>122388400</v>
      </c>
      <c r="S1052" s="99"/>
      <c r="T1052" s="350"/>
      <c r="U1052" s="350"/>
      <c r="V1052" s="349"/>
      <c r="W1052" s="313"/>
      <c r="X1052" s="302"/>
      <c r="Y1052" s="211"/>
      <c r="Z1052" s="320"/>
      <c r="AA1052" s="246"/>
      <c r="AB1052" s="125"/>
      <c r="AC1052" s="125"/>
      <c r="AD1052" s="125"/>
      <c r="AE1052" s="125"/>
      <c r="AF1052" s="125"/>
      <c r="AG1052" s="125"/>
      <c r="AH1052" s="125"/>
      <c r="AJ1052" s="125"/>
      <c r="AK1052" s="125"/>
      <c r="AM1052" s="246"/>
      <c r="AO1052" s="246"/>
      <c r="AP1052" s="211"/>
      <c r="AQ1052" s="211"/>
      <c r="AR1052" s="199"/>
      <c r="AT1052" s="225"/>
      <c r="AU1052" s="225"/>
      <c r="AV1052" s="225"/>
      <c r="AW1052" s="99"/>
      <c r="AX1052" s="199"/>
      <c r="AY1052" s="199"/>
      <c r="AZ1052" s="37"/>
      <c r="BA1052" s="123"/>
      <c r="BB1052" s="211"/>
      <c r="BC1052" s="211"/>
      <c r="BD1052" s="123"/>
      <c r="BE1052" s="123"/>
      <c r="BF1052" s="37"/>
      <c r="BG1052" s="37"/>
    </row>
    <row r="1053" spans="1:59" x14ac:dyDescent="0.25">
      <c r="A1053">
        <v>1021</v>
      </c>
      <c r="B1053" s="61">
        <f ca="1">OFFSET(InputPriceData!B$15,CalculationsAndCharts!$A1053+$A$11,0,1,1)</f>
        <v>40988</v>
      </c>
      <c r="C1053" s="3">
        <f ca="1">OFFSET(InputPriceData!G$15,CalculationsAndCharts!$A1053+$A$11,IF($C$7,8,0),1,1)</f>
        <v>121729700</v>
      </c>
      <c r="D1053" s="4">
        <f ca="1">OFFSET(InputPriceData!C$15,CalculationsAndCharts!$A1053+$A$11,IF($C$7,8,0),1,1)</f>
        <v>128.96</v>
      </c>
      <c r="E1053" s="4">
        <f ca="1">OFFSET(InputPriceData!D$15,CalculationsAndCharts!$A1053+$A$11,IF($C$7,8,0),1,1)</f>
        <v>129.47999999999999</v>
      </c>
      <c r="F1053" s="4">
        <f ca="1">OFFSET(InputPriceData!E$15,CalculationsAndCharts!$A1053+$A$11,IF($C$7,8,0),1,1)</f>
        <v>128.59</v>
      </c>
      <c r="G1053" s="4">
        <f ca="1">OFFSET(InputPriceData!F$15,CalculationsAndCharts!$A1053+$A$11,IF($C$7,8,0),1,1)</f>
        <v>129.32</v>
      </c>
      <c r="H1053" s="342">
        <f t="shared" ca="1" si="122"/>
        <v>127.32438776890041</v>
      </c>
      <c r="I1053" s="342">
        <f t="shared" ca="1" si="123"/>
        <v>126.38894040386212</v>
      </c>
      <c r="J1053" s="340">
        <f t="shared" ca="1" si="124"/>
        <v>0.9354473650382632</v>
      </c>
      <c r="K1053" s="170">
        <f t="shared" ca="1" si="120"/>
        <v>0.87506177275702968</v>
      </c>
      <c r="L1053" s="341">
        <f t="shared" ca="1" si="121"/>
        <v>0.91820560429612053</v>
      </c>
      <c r="M1053" s="341">
        <f t="shared" ca="1" si="125"/>
        <v>-0.91820560429612053</v>
      </c>
      <c r="N1053" s="170"/>
      <c r="O1053" s="340"/>
      <c r="P1053" s="3">
        <f t="shared" ca="1" si="126"/>
        <v>121729700</v>
      </c>
      <c r="Q1053" s="3" t="e">
        <f t="shared" ca="1" si="127"/>
        <v>#N/A</v>
      </c>
      <c r="S1053" s="99"/>
      <c r="T1053" s="350"/>
      <c r="U1053" s="350"/>
      <c r="V1053" s="349"/>
      <c r="W1053" s="313"/>
      <c r="X1053" s="302"/>
      <c r="Y1053" s="211"/>
      <c r="Z1053" s="320"/>
      <c r="AA1053" s="246"/>
      <c r="AB1053" s="125"/>
      <c r="AC1053" s="125"/>
      <c r="AD1053" s="125"/>
      <c r="AE1053" s="125"/>
      <c r="AF1053" s="125"/>
      <c r="AG1053" s="125"/>
      <c r="AH1053" s="125"/>
      <c r="AJ1053" s="125"/>
      <c r="AK1053" s="125"/>
      <c r="AM1053" s="246"/>
      <c r="AO1053" s="246"/>
      <c r="AP1053" s="211"/>
      <c r="AQ1053" s="211"/>
      <c r="AR1053" s="199"/>
      <c r="AT1053" s="225"/>
      <c r="AU1053" s="225"/>
      <c r="AV1053" s="225"/>
      <c r="AW1053" s="99"/>
      <c r="AX1053" s="199"/>
      <c r="AY1053" s="199"/>
      <c r="AZ1053" s="37"/>
      <c r="BA1053" s="123"/>
      <c r="BB1053" s="211"/>
      <c r="BC1053" s="211"/>
      <c r="BD1053" s="123"/>
      <c r="BE1053" s="123"/>
      <c r="BF1053" s="37"/>
      <c r="BG1053" s="37"/>
    </row>
    <row r="1054" spans="1:59" x14ac:dyDescent="0.25">
      <c r="A1054">
        <v>1022</v>
      </c>
      <c r="B1054" s="61">
        <f ca="1">OFFSET(InputPriceData!B$15,CalculationsAndCharts!$A1054+$A$11,0,1,1)</f>
        <v>40987</v>
      </c>
      <c r="C1054" s="3">
        <f ca="1">OFFSET(InputPriceData!G$15,CalculationsAndCharts!$A1054+$A$11,IF($C$7,8,0),1,1)</f>
        <v>125291100</v>
      </c>
      <c r="D1054" s="4">
        <f ca="1">OFFSET(InputPriceData!C$15,CalculationsAndCharts!$A1054+$A$11,IF($C$7,8,0),1,1)</f>
        <v>129.11000000000001</v>
      </c>
      <c r="E1054" s="4">
        <f ca="1">OFFSET(InputPriceData!D$15,CalculationsAndCharts!$A1054+$A$11,IF($C$7,8,0),1,1)</f>
        <v>130.1</v>
      </c>
      <c r="F1054" s="4">
        <f ca="1">OFFSET(InputPriceData!E$15,CalculationsAndCharts!$A1054+$A$11,IF($C$7,8,0),1,1)</f>
        <v>129.02000000000001</v>
      </c>
      <c r="G1054" s="4">
        <f ca="1">OFFSET(InputPriceData!F$15,CalculationsAndCharts!$A1054+$A$11,IF($C$7,8,0),1,1)</f>
        <v>129.69999999999999</v>
      </c>
      <c r="H1054" s="342">
        <f t="shared" ca="1" si="122"/>
        <v>127.03930030731476</v>
      </c>
      <c r="I1054" s="342">
        <f t="shared" ca="1" si="123"/>
        <v>126.12248044057687</v>
      </c>
      <c r="J1054" s="340">
        <f t="shared" ca="1" si="124"/>
        <v>0.91681986673786864</v>
      </c>
      <c r="K1054" s="170">
        <f t="shared" ca="1" si="120"/>
        <v>0.84055866804524326</v>
      </c>
      <c r="L1054" s="341">
        <f t="shared" ca="1" si="121"/>
        <v>0.91396654577445902</v>
      </c>
      <c r="M1054" s="341">
        <f t="shared" ca="1" si="125"/>
        <v>-0.91396654577445902</v>
      </c>
      <c r="N1054" s="170"/>
      <c r="O1054" s="340"/>
      <c r="P1054" s="3">
        <f t="shared" ca="1" si="126"/>
        <v>125291100</v>
      </c>
      <c r="Q1054" s="3" t="e">
        <f t="shared" ca="1" si="127"/>
        <v>#N/A</v>
      </c>
      <c r="S1054" s="99"/>
      <c r="T1054" s="350"/>
      <c r="U1054" s="350"/>
      <c r="V1054" s="349"/>
      <c r="W1054" s="313"/>
      <c r="X1054" s="302"/>
      <c r="Y1054" s="211"/>
      <c r="Z1054" s="320"/>
      <c r="AA1054" s="246"/>
      <c r="AB1054" s="125"/>
      <c r="AC1054" s="125"/>
      <c r="AD1054" s="125"/>
      <c r="AE1054" s="125"/>
      <c r="AF1054" s="125"/>
      <c r="AG1054" s="125"/>
      <c r="AH1054" s="125"/>
      <c r="AJ1054" s="125"/>
      <c r="AK1054" s="125"/>
      <c r="AM1054" s="246"/>
      <c r="AO1054" s="246"/>
      <c r="AP1054" s="211"/>
      <c r="AQ1054" s="211"/>
      <c r="AR1054" s="199"/>
      <c r="AT1054" s="225"/>
      <c r="AU1054" s="225"/>
      <c r="AV1054" s="225"/>
      <c r="AW1054" s="99"/>
      <c r="AX1054" s="199"/>
      <c r="AY1054" s="199"/>
      <c r="AZ1054" s="37"/>
      <c r="BA1054" s="123"/>
      <c r="BB1054" s="211"/>
      <c r="BC1054" s="211"/>
      <c r="BD1054" s="123"/>
      <c r="BE1054" s="123"/>
      <c r="BF1054" s="37"/>
      <c r="BG1054" s="37"/>
    </row>
    <row r="1055" spans="1:59" x14ac:dyDescent="0.25">
      <c r="A1055">
        <v>1023</v>
      </c>
      <c r="B1055" s="61">
        <f ca="1">OFFSET(InputPriceData!B$15,CalculationsAndCharts!$A1055+$A$11,0,1,1)</f>
        <v>40984</v>
      </c>
      <c r="C1055" s="3">
        <f ca="1">OFFSET(InputPriceData!G$15,CalculationsAndCharts!$A1055+$A$11,IF($C$7,8,0),1,1)</f>
        <v>152893500</v>
      </c>
      <c r="D1055" s="4">
        <f ca="1">OFFSET(InputPriceData!C$15,CalculationsAndCharts!$A1055+$A$11,IF($C$7,8,0),1,1)</f>
        <v>129.25</v>
      </c>
      <c r="E1055" s="4">
        <f ca="1">OFFSET(InputPriceData!D$15,CalculationsAndCharts!$A1055+$A$11,IF($C$7,8,0),1,1)</f>
        <v>129.36000000000001</v>
      </c>
      <c r="F1055" s="4">
        <f ca="1">OFFSET(InputPriceData!E$15,CalculationsAndCharts!$A1055+$A$11,IF($C$7,8,0),1,1)</f>
        <v>128.91999999999999</v>
      </c>
      <c r="G1055" s="4">
        <f ca="1">OFFSET(InputPriceData!F$15,CalculationsAndCharts!$A1055+$A$11,IF($C$7,8,0),1,1)</f>
        <v>129.19</v>
      </c>
      <c r="H1055" s="342">
        <f t="shared" ca="1" si="122"/>
        <v>126.65920035121687</v>
      </c>
      <c r="I1055" s="342">
        <f t="shared" ca="1" si="123"/>
        <v>125.79725138972022</v>
      </c>
      <c r="J1055" s="340">
        <f t="shared" ca="1" si="124"/>
        <v>0.86194896149662537</v>
      </c>
      <c r="K1055" s="170">
        <f t="shared" ca="1" si="120"/>
        <v>0.74295601222511098</v>
      </c>
      <c r="L1055" s="341">
        <f t="shared" ca="1" si="121"/>
        <v>0.90965270805308451</v>
      </c>
      <c r="M1055" s="341">
        <f t="shared" ca="1" si="125"/>
        <v>-0.90965270805308451</v>
      </c>
      <c r="N1055" s="170"/>
      <c r="O1055" s="340"/>
      <c r="P1055" s="3" t="e">
        <f t="shared" ca="1" si="126"/>
        <v>#N/A</v>
      </c>
      <c r="Q1055" s="3">
        <f t="shared" ca="1" si="127"/>
        <v>152893500</v>
      </c>
      <c r="S1055" s="99"/>
      <c r="T1055" s="350"/>
      <c r="U1055" s="350"/>
      <c r="V1055" s="349"/>
      <c r="W1055" s="313"/>
      <c r="X1055" s="302"/>
      <c r="Y1055" s="211"/>
      <c r="Z1055" s="320"/>
      <c r="AA1055" s="246"/>
      <c r="AB1055" s="125"/>
      <c r="AC1055" s="125"/>
      <c r="AD1055" s="125"/>
      <c r="AE1055" s="125"/>
      <c r="AF1055" s="125"/>
      <c r="AG1055" s="125"/>
      <c r="AH1055" s="125"/>
      <c r="AJ1055" s="125"/>
      <c r="AK1055" s="125"/>
      <c r="AM1055" s="246"/>
      <c r="AO1055" s="246"/>
      <c r="AP1055" s="211"/>
      <c r="AQ1055" s="211"/>
      <c r="AR1055" s="199"/>
      <c r="AT1055" s="225"/>
      <c r="AU1055" s="225"/>
      <c r="AV1055" s="225"/>
      <c r="AW1055" s="99"/>
      <c r="AX1055" s="199"/>
      <c r="AY1055" s="199"/>
      <c r="AZ1055" s="37"/>
      <c r="BA1055" s="123"/>
      <c r="BB1055" s="211"/>
      <c r="BC1055" s="211"/>
      <c r="BD1055" s="123"/>
      <c r="BE1055" s="123"/>
      <c r="BF1055" s="37"/>
      <c r="BG1055" s="37"/>
    </row>
    <row r="1056" spans="1:59" x14ac:dyDescent="0.25">
      <c r="A1056">
        <v>1024</v>
      </c>
      <c r="B1056" s="61">
        <f ca="1">OFFSET(InputPriceData!B$15,CalculationsAndCharts!$A1056+$A$11,0,1,1)</f>
        <v>40983</v>
      </c>
      <c r="C1056" s="3">
        <f ca="1">OFFSET(InputPriceData!G$15,CalculationsAndCharts!$A1056+$A$11,IF($C$7,8,0),1,1)</f>
        <v>165118500</v>
      </c>
      <c r="D1056" s="4">
        <f ca="1">OFFSET(InputPriceData!C$15,CalculationsAndCharts!$A1056+$A$11,IF($C$7,8,0),1,1)</f>
        <v>128.46</v>
      </c>
      <c r="E1056" s="4">
        <f ca="1">OFFSET(InputPriceData!D$15,CalculationsAndCharts!$A1056+$A$11,IF($C$7,8,0),1,1)</f>
        <v>129.07</v>
      </c>
      <c r="F1056" s="4">
        <f ca="1">OFFSET(InputPriceData!E$15,CalculationsAndCharts!$A1056+$A$11,IF($C$7,8,0),1,1)</f>
        <v>128.13</v>
      </c>
      <c r="G1056" s="4">
        <f ca="1">OFFSET(InputPriceData!F$15,CalculationsAndCharts!$A1056+$A$11,IF($C$7,8,0),1,1)</f>
        <v>129.01</v>
      </c>
      <c r="H1056" s="342">
        <f t="shared" ca="1" si="122"/>
        <v>126.29765754424785</v>
      </c>
      <c r="I1056" s="342">
        <f t="shared" ca="1" si="123"/>
        <v>125.48881969787661</v>
      </c>
      <c r="J1056" s="340">
        <f t="shared" ca="1" si="124"/>
        <v>0.80883784637122214</v>
      </c>
      <c r="K1056" s="170">
        <f t="shared" ca="1" si="120"/>
        <v>0.6542186617224367</v>
      </c>
      <c r="L1056" s="341">
        <f t="shared" ca="1" si="121"/>
        <v>0.90554545132587916</v>
      </c>
      <c r="M1056" s="341">
        <f t="shared" ca="1" si="125"/>
        <v>-0.90554545132587916</v>
      </c>
      <c r="N1056" s="170"/>
      <c r="O1056" s="340"/>
      <c r="P1056" s="3">
        <f t="shared" ca="1" si="126"/>
        <v>165118500</v>
      </c>
      <c r="Q1056" s="3" t="e">
        <f t="shared" ca="1" si="127"/>
        <v>#N/A</v>
      </c>
      <c r="S1056" s="99"/>
      <c r="T1056" s="350"/>
      <c r="U1056" s="350"/>
      <c r="V1056" s="349"/>
      <c r="W1056" s="313"/>
      <c r="X1056" s="302"/>
      <c r="Y1056" s="211"/>
      <c r="Z1056" s="320"/>
      <c r="AA1056" s="246"/>
      <c r="AB1056" s="125"/>
      <c r="AC1056" s="125"/>
      <c r="AD1056" s="125"/>
      <c r="AE1056" s="125"/>
      <c r="AF1056" s="125"/>
      <c r="AG1056" s="125"/>
      <c r="AH1056" s="125"/>
      <c r="AJ1056" s="125"/>
      <c r="AK1056" s="125"/>
      <c r="AM1056" s="246"/>
      <c r="AO1056" s="246"/>
      <c r="AP1056" s="211"/>
      <c r="AQ1056" s="211"/>
      <c r="AR1056" s="199"/>
      <c r="AT1056" s="225"/>
      <c r="AU1056" s="225"/>
      <c r="AV1056" s="225"/>
      <c r="AW1056" s="99"/>
      <c r="AX1056" s="199"/>
      <c r="AY1056" s="199"/>
      <c r="AZ1056" s="37"/>
      <c r="BA1056" s="123"/>
      <c r="BB1056" s="211"/>
      <c r="BC1056" s="211"/>
      <c r="BD1056" s="123"/>
      <c r="BE1056" s="123"/>
      <c r="BF1056" s="37"/>
      <c r="BG1056" s="37"/>
    </row>
    <row r="1057" spans="1:59" x14ac:dyDescent="0.25">
      <c r="A1057">
        <v>1025</v>
      </c>
      <c r="B1057" s="61">
        <f ca="1">OFFSET(InputPriceData!B$15,CalculationsAndCharts!$A1057+$A$11,0,1,1)</f>
        <v>40982</v>
      </c>
      <c r="C1057" s="3">
        <f ca="1">OFFSET(InputPriceData!G$15,CalculationsAndCharts!$A1057+$A$11,IF($C$7,8,0),1,1)</f>
        <v>145163600</v>
      </c>
      <c r="D1057" s="4">
        <f ca="1">OFFSET(InputPriceData!C$15,CalculationsAndCharts!$A1057+$A$11,IF($C$7,8,0),1,1)</f>
        <v>128.44999999999999</v>
      </c>
      <c r="E1057" s="4">
        <f ca="1">OFFSET(InputPriceData!D$15,CalculationsAndCharts!$A1057+$A$11,IF($C$7,8,0),1,1)</f>
        <v>128.77000000000001</v>
      </c>
      <c r="F1057" s="4">
        <f ca="1">OFFSET(InputPriceData!E$15,CalculationsAndCharts!$A1057+$A$11,IF($C$7,8,0),1,1)</f>
        <v>127.88</v>
      </c>
      <c r="G1057" s="4">
        <f ca="1">OFFSET(InputPriceData!F$15,CalculationsAndCharts!$A1057+$A$11,IF($C$7,8,0),1,1)</f>
        <v>128.27000000000001</v>
      </c>
      <c r="H1057" s="342">
        <f t="shared" ca="1" si="122"/>
        <v>125.91018005056898</v>
      </c>
      <c r="I1057" s="342">
        <f t="shared" ca="1" si="123"/>
        <v>125.16871239768358</v>
      </c>
      <c r="J1057" s="340">
        <f t="shared" ca="1" si="124"/>
        <v>0.74146765288537919</v>
      </c>
      <c r="K1057" s="170">
        <f t="shared" ref="K1057:K1120" ca="1" si="128">J1057*J1057</f>
        <v>0.54977428027535313</v>
      </c>
      <c r="L1057" s="341">
        <f t="shared" ref="L1057:L1120" ca="1" si="129">SQRT(SUM(OFFSET(K1057,0,0,$A$18,1))/$A$18)</f>
        <v>0.9015492356219621</v>
      </c>
      <c r="M1057" s="341">
        <f t="shared" ca="1" si="125"/>
        <v>-0.9015492356219621</v>
      </c>
      <c r="N1057" s="170"/>
      <c r="O1057" s="340"/>
      <c r="P1057" s="3" t="e">
        <f t="shared" ca="1" si="126"/>
        <v>#N/A</v>
      </c>
      <c r="Q1057" s="3">
        <f t="shared" ca="1" si="127"/>
        <v>145163600</v>
      </c>
      <c r="S1057" s="99"/>
      <c r="T1057" s="350"/>
      <c r="U1057" s="350"/>
      <c r="V1057" s="349"/>
      <c r="W1057" s="313"/>
      <c r="X1057" s="302"/>
      <c r="Y1057" s="211"/>
      <c r="Z1057" s="320"/>
      <c r="AA1057" s="246"/>
      <c r="AB1057" s="125"/>
      <c r="AC1057" s="125"/>
      <c r="AD1057" s="125"/>
      <c r="AE1057" s="125"/>
      <c r="AF1057" s="125"/>
      <c r="AG1057" s="125"/>
      <c r="AH1057" s="125"/>
      <c r="AJ1057" s="125"/>
      <c r="AK1057" s="125"/>
      <c r="AM1057" s="246"/>
      <c r="AO1057" s="246"/>
      <c r="AP1057" s="211"/>
      <c r="AQ1057" s="211"/>
      <c r="AR1057" s="199"/>
      <c r="AT1057" s="225"/>
      <c r="AU1057" s="225"/>
      <c r="AV1057" s="225"/>
      <c r="AW1057" s="99"/>
      <c r="AX1057" s="199"/>
      <c r="AY1057" s="199"/>
      <c r="AZ1057" s="37"/>
      <c r="BA1057" s="123"/>
      <c r="BB1057" s="211"/>
      <c r="BC1057" s="211"/>
      <c r="BD1057" s="123"/>
      <c r="BE1057" s="123"/>
      <c r="BF1057" s="37"/>
      <c r="BG1057" s="37"/>
    </row>
    <row r="1058" spans="1:59" x14ac:dyDescent="0.25">
      <c r="A1058">
        <v>1026</v>
      </c>
      <c r="B1058" s="61">
        <f ca="1">OFFSET(InputPriceData!B$15,CalculationsAndCharts!$A1058+$A$11,0,1,1)</f>
        <v>40981</v>
      </c>
      <c r="C1058" s="3">
        <f ca="1">OFFSET(InputPriceData!G$15,CalculationsAndCharts!$A1058+$A$11,IF($C$7,8,0),1,1)</f>
        <v>184090500</v>
      </c>
      <c r="D1058" s="4">
        <f ca="1">OFFSET(InputPriceData!C$15,CalculationsAndCharts!$A1058+$A$11,IF($C$7,8,0),1,1)</f>
        <v>126.81</v>
      </c>
      <c r="E1058" s="4">
        <f ca="1">OFFSET(InputPriceData!D$15,CalculationsAndCharts!$A1058+$A$11,IF($C$7,8,0),1,1)</f>
        <v>128.47</v>
      </c>
      <c r="F1058" s="4">
        <f ca="1">OFFSET(InputPriceData!E$15,CalculationsAndCharts!$A1058+$A$11,IF($C$7,8,0),1,1)</f>
        <v>126.6</v>
      </c>
      <c r="G1058" s="4">
        <f ca="1">OFFSET(InputPriceData!F$15,CalculationsAndCharts!$A1058+$A$11,IF($C$7,8,0),1,1)</f>
        <v>128.41</v>
      </c>
      <c r="H1058" s="342">
        <f t="shared" ref="H1058:H1121" ca="1" si="130">IF($A1058&gt;$A$8,0,IF($A1058=$A$8,$G1058,$C$16*$G1058+$D$16*H1059))</f>
        <v>125.57306291493599</v>
      </c>
      <c r="I1058" s="342">
        <f t="shared" ref="I1058:I1121" ca="1" si="131">IF($A1058&gt;$A$8,0,IF($A1058=$A$8,$G1058,$C$17*$G1058+$D$17*I1059))</f>
        <v>124.88677716110936</v>
      </c>
      <c r="J1058" s="340">
        <f t="shared" ref="J1058:J1121" ca="1" si="132" xml:space="preserve"> ($C$16 - $C$17)*$G1058 + ($C$17*$D$16 - $C$16*$D$17)*$G1059 + ($D$16 + $D$17)*J1059 - $D$16*$D$17*J1060</f>
        <v>0.6862857538265954</v>
      </c>
      <c r="K1058" s="170">
        <f t="shared" ca="1" si="128"/>
        <v>0.47098813590533828</v>
      </c>
      <c r="L1058" s="341">
        <f t="shared" ca="1" si="129"/>
        <v>0.89779786790849392</v>
      </c>
      <c r="M1058" s="341">
        <f t="shared" ref="M1058:M1121" ca="1" si="133">-L1058</f>
        <v>-0.89779786790849392</v>
      </c>
      <c r="N1058" s="170"/>
      <c r="O1058" s="340"/>
      <c r="P1058" s="3">
        <f t="shared" ref="P1058:P1121" ca="1" si="134">IF(G1058&gt;=D1058,C1058,NA())</f>
        <v>184090500</v>
      </c>
      <c r="Q1058" s="3" t="e">
        <f t="shared" ref="Q1058:Q1121" ca="1" si="135">IF(G1058&lt;D1058,C1058,NA())</f>
        <v>#N/A</v>
      </c>
      <c r="S1058" s="99"/>
      <c r="T1058" s="350"/>
      <c r="U1058" s="350"/>
      <c r="V1058" s="349"/>
      <c r="W1058" s="313"/>
      <c r="X1058" s="302"/>
      <c r="Y1058" s="211"/>
      <c r="Z1058" s="320"/>
      <c r="AA1058" s="246"/>
      <c r="AB1058" s="125"/>
      <c r="AC1058" s="125"/>
      <c r="AD1058" s="125"/>
      <c r="AE1058" s="125"/>
      <c r="AF1058" s="125"/>
      <c r="AG1058" s="125"/>
      <c r="AH1058" s="125"/>
      <c r="AJ1058" s="125"/>
      <c r="AK1058" s="125"/>
      <c r="AM1058" s="246"/>
      <c r="AO1058" s="246"/>
      <c r="AP1058" s="211"/>
      <c r="AQ1058" s="211"/>
      <c r="AR1058" s="199"/>
      <c r="AT1058" s="225"/>
      <c r="AU1058" s="225"/>
      <c r="AV1058" s="225"/>
      <c r="AW1058" s="99"/>
      <c r="AX1058" s="199"/>
      <c r="AY1058" s="199"/>
      <c r="AZ1058" s="37"/>
      <c r="BA1058" s="123"/>
      <c r="BB1058" s="211"/>
      <c r="BC1058" s="211"/>
      <c r="BD1058" s="123"/>
      <c r="BE1058" s="123"/>
      <c r="BF1058" s="37"/>
      <c r="BG1058" s="37"/>
    </row>
    <row r="1059" spans="1:59" x14ac:dyDescent="0.25">
      <c r="A1059">
        <v>1027</v>
      </c>
      <c r="B1059" s="61">
        <f ca="1">OFFSET(InputPriceData!B$15,CalculationsAndCharts!$A1059+$A$11,0,1,1)</f>
        <v>40980</v>
      </c>
      <c r="C1059" s="3">
        <f ca="1">OFFSET(InputPriceData!G$15,CalculationsAndCharts!$A1059+$A$11,IF($C$7,8,0),1,1)</f>
        <v>104003500</v>
      </c>
      <c r="D1059" s="4">
        <f ca="1">OFFSET(InputPriceData!C$15,CalculationsAndCharts!$A1059+$A$11,IF($C$7,8,0),1,1)</f>
        <v>126.11</v>
      </c>
      <c r="E1059" s="4">
        <f ca="1">OFFSET(InputPriceData!D$15,CalculationsAndCharts!$A1059+$A$11,IF($C$7,8,0),1,1)</f>
        <v>126.3</v>
      </c>
      <c r="F1059" s="4">
        <f ca="1">OFFSET(InputPriceData!E$15,CalculationsAndCharts!$A1059+$A$11,IF($C$7,8,0),1,1)</f>
        <v>125.69</v>
      </c>
      <c r="G1059" s="4">
        <f ca="1">OFFSET(InputPriceData!F$15,CalculationsAndCharts!$A1059+$A$11,IF($C$7,8,0),1,1)</f>
        <v>126.14</v>
      </c>
      <c r="H1059" s="342">
        <f t="shared" ca="1" si="130"/>
        <v>125.16778618849827</v>
      </c>
      <c r="I1059" s="342">
        <f t="shared" ca="1" si="131"/>
        <v>124.56648417575568</v>
      </c>
      <c r="J1059" s="340">
        <f t="shared" ca="1" si="132"/>
        <v>0.60130201274257244</v>
      </c>
      <c r="K1059" s="170">
        <f t="shared" ca="1" si="128"/>
        <v>0.36156411052826876</v>
      </c>
      <c r="L1059" s="341">
        <f t="shared" ca="1" si="129"/>
        <v>0.89479438915035492</v>
      </c>
      <c r="M1059" s="341">
        <f t="shared" ca="1" si="133"/>
        <v>-0.89479438915035492</v>
      </c>
      <c r="N1059" s="170"/>
      <c r="O1059" s="340"/>
      <c r="P1059" s="3">
        <f t="shared" ca="1" si="134"/>
        <v>104003500</v>
      </c>
      <c r="Q1059" s="3" t="e">
        <f t="shared" ca="1" si="135"/>
        <v>#N/A</v>
      </c>
      <c r="S1059" s="99"/>
      <c r="T1059" s="350"/>
      <c r="U1059" s="350"/>
      <c r="V1059" s="349"/>
      <c r="W1059" s="313"/>
      <c r="X1059" s="302"/>
      <c r="Y1059" s="211"/>
      <c r="Z1059" s="320"/>
      <c r="AA1059" s="246"/>
      <c r="AB1059" s="125"/>
      <c r="AC1059" s="125"/>
      <c r="AD1059" s="125"/>
      <c r="AE1059" s="125"/>
      <c r="AF1059" s="125"/>
      <c r="AG1059" s="125"/>
      <c r="AH1059" s="125"/>
      <c r="AJ1059" s="125"/>
      <c r="AK1059" s="125"/>
      <c r="AM1059" s="246"/>
      <c r="AO1059" s="246"/>
      <c r="AP1059" s="211"/>
      <c r="AQ1059" s="211"/>
      <c r="AR1059" s="199"/>
      <c r="AT1059" s="225"/>
      <c r="AU1059" s="225"/>
      <c r="AV1059" s="225"/>
      <c r="AW1059" s="99"/>
      <c r="AX1059" s="199"/>
      <c r="AY1059" s="199"/>
      <c r="AZ1059" s="37"/>
      <c r="BA1059" s="123"/>
      <c r="BB1059" s="211"/>
      <c r="BC1059" s="211"/>
      <c r="BD1059" s="123"/>
      <c r="BE1059" s="123"/>
      <c r="BF1059" s="37"/>
      <c r="BG1059" s="37"/>
    </row>
    <row r="1060" spans="1:59" x14ac:dyDescent="0.25">
      <c r="A1060">
        <v>1028</v>
      </c>
      <c r="B1060" s="61">
        <f ca="1">OFFSET(InputPriceData!B$15,CalculationsAndCharts!$A1060+$A$11,0,1,1)</f>
        <v>40977</v>
      </c>
      <c r="C1060" s="3">
        <f ca="1">OFFSET(InputPriceData!G$15,CalculationsAndCharts!$A1060+$A$11,IF($C$7,8,0),1,1)</f>
        <v>122836800</v>
      </c>
      <c r="D1060" s="4">
        <f ca="1">OFFSET(InputPriceData!C$15,CalculationsAndCharts!$A1060+$A$11,IF($C$7,8,0),1,1)</f>
        <v>125.88</v>
      </c>
      <c r="E1060" s="4">
        <f ca="1">OFFSET(InputPriceData!D$15,CalculationsAndCharts!$A1060+$A$11,IF($C$7,8,0),1,1)</f>
        <v>126.46</v>
      </c>
      <c r="F1060" s="4">
        <f ca="1">OFFSET(InputPriceData!E$15,CalculationsAndCharts!$A1060+$A$11,IF($C$7,8,0),1,1)</f>
        <v>125.72</v>
      </c>
      <c r="G1060" s="4">
        <f ca="1">OFFSET(InputPriceData!F$15,CalculationsAndCharts!$A1060+$A$11,IF($C$7,8,0),1,1)</f>
        <v>126.13</v>
      </c>
      <c r="H1060" s="342">
        <f t="shared" ca="1" si="130"/>
        <v>125.02889850114089</v>
      </c>
      <c r="I1060" s="342">
        <f t="shared" ca="1" si="131"/>
        <v>124.42343728264255</v>
      </c>
      <c r="J1060" s="340">
        <f t="shared" ca="1" si="132"/>
        <v>0.60546121849830159</v>
      </c>
      <c r="K1060" s="170">
        <f t="shared" ca="1" si="128"/>
        <v>0.36658328710544807</v>
      </c>
      <c r="L1060" s="341">
        <f t="shared" ca="1" si="129"/>
        <v>0.89253350435969681</v>
      </c>
      <c r="M1060" s="341">
        <f t="shared" ca="1" si="133"/>
        <v>-0.89253350435969681</v>
      </c>
      <c r="N1060" s="170"/>
      <c r="O1060" s="340"/>
      <c r="P1060" s="3">
        <f t="shared" ca="1" si="134"/>
        <v>122836800</v>
      </c>
      <c r="Q1060" s="3" t="e">
        <f t="shared" ca="1" si="135"/>
        <v>#N/A</v>
      </c>
      <c r="S1060" s="99"/>
      <c r="T1060" s="350"/>
      <c r="U1060" s="350"/>
      <c r="V1060" s="349"/>
      <c r="W1060" s="313"/>
      <c r="X1060" s="302"/>
      <c r="Y1060" s="211"/>
      <c r="Z1060" s="320"/>
      <c r="AA1060" s="246"/>
      <c r="AB1060" s="125"/>
      <c r="AC1060" s="125"/>
      <c r="AD1060" s="125"/>
      <c r="AE1060" s="125"/>
      <c r="AF1060" s="125"/>
      <c r="AG1060" s="125"/>
      <c r="AH1060" s="125"/>
      <c r="AJ1060" s="125"/>
      <c r="AK1060" s="125"/>
      <c r="AM1060" s="246"/>
      <c r="AO1060" s="246"/>
      <c r="AP1060" s="211"/>
      <c r="AQ1060" s="211"/>
      <c r="AR1060" s="199"/>
      <c r="AT1060" s="225"/>
      <c r="AU1060" s="225"/>
      <c r="AV1060" s="225"/>
      <c r="AW1060" s="99"/>
      <c r="AX1060" s="199"/>
      <c r="AY1060" s="199"/>
      <c r="AZ1060" s="37"/>
      <c r="BA1060" s="123"/>
      <c r="BB1060" s="211"/>
      <c r="BC1060" s="211"/>
      <c r="BD1060" s="123"/>
      <c r="BE1060" s="123"/>
      <c r="BF1060" s="37"/>
      <c r="BG1060" s="37"/>
    </row>
    <row r="1061" spans="1:59" x14ac:dyDescent="0.25">
      <c r="A1061">
        <v>1029</v>
      </c>
      <c r="B1061" s="61">
        <f ca="1">OFFSET(InputPriceData!B$15,CalculationsAndCharts!$A1061+$A$11,0,1,1)</f>
        <v>40976</v>
      </c>
      <c r="C1061" s="3">
        <f ca="1">OFFSET(InputPriceData!G$15,CalculationsAndCharts!$A1061+$A$11,IF($C$7,8,0),1,1)</f>
        <v>116968900</v>
      </c>
      <c r="D1061" s="4">
        <f ca="1">OFFSET(InputPriceData!C$15,CalculationsAndCharts!$A1061+$A$11,IF($C$7,8,0),1,1)</f>
        <v>125.16</v>
      </c>
      <c r="E1061" s="4">
        <f ca="1">OFFSET(InputPriceData!D$15,CalculationsAndCharts!$A1061+$A$11,IF($C$7,8,0),1,1)</f>
        <v>125.9</v>
      </c>
      <c r="F1061" s="4">
        <f ca="1">OFFSET(InputPriceData!E$15,CalculationsAndCharts!$A1061+$A$11,IF($C$7,8,0),1,1)</f>
        <v>124.91</v>
      </c>
      <c r="G1061" s="4">
        <f ca="1">OFFSET(InputPriceData!F$15,CalculationsAndCharts!$A1061+$A$11,IF($C$7,8,0),1,1)</f>
        <v>125.64</v>
      </c>
      <c r="H1061" s="342">
        <f t="shared" ca="1" si="130"/>
        <v>124.87159828701816</v>
      </c>
      <c r="I1061" s="342">
        <f t="shared" ca="1" si="131"/>
        <v>124.26829521742823</v>
      </c>
      <c r="J1061" s="340">
        <f t="shared" ca="1" si="132"/>
        <v>0.60330306958988267</v>
      </c>
      <c r="K1061" s="170">
        <f t="shared" ca="1" si="128"/>
        <v>0.36397459377657482</v>
      </c>
      <c r="L1061" s="341">
        <f t="shared" ca="1" si="129"/>
        <v>0.89015713870228119</v>
      </c>
      <c r="M1061" s="341">
        <f t="shared" ca="1" si="133"/>
        <v>-0.89015713870228119</v>
      </c>
      <c r="N1061" s="170"/>
      <c r="O1061" s="340"/>
      <c r="P1061" s="3">
        <f t="shared" ca="1" si="134"/>
        <v>116968900</v>
      </c>
      <c r="Q1061" s="3" t="e">
        <f t="shared" ca="1" si="135"/>
        <v>#N/A</v>
      </c>
      <c r="S1061" s="99"/>
      <c r="T1061" s="350"/>
      <c r="U1061" s="350"/>
      <c r="V1061" s="349"/>
      <c r="W1061" s="313"/>
      <c r="X1061" s="302"/>
      <c r="Y1061" s="211"/>
      <c r="Z1061" s="320"/>
      <c r="AA1061" s="246"/>
      <c r="AB1061" s="125"/>
      <c r="AC1061" s="125"/>
      <c r="AD1061" s="125"/>
      <c r="AE1061" s="125"/>
      <c r="AF1061" s="125"/>
      <c r="AG1061" s="125"/>
      <c r="AH1061" s="125"/>
      <c r="AJ1061" s="125"/>
      <c r="AK1061" s="125"/>
      <c r="AM1061" s="246"/>
      <c r="AO1061" s="246"/>
      <c r="AP1061" s="211"/>
      <c r="AQ1061" s="211"/>
      <c r="AR1061" s="199"/>
      <c r="AT1061" s="225"/>
      <c r="AU1061" s="225"/>
      <c r="AV1061" s="225"/>
      <c r="AW1061" s="99"/>
      <c r="AX1061" s="199"/>
      <c r="AY1061" s="199"/>
      <c r="AZ1061" s="37"/>
      <c r="BA1061" s="123"/>
      <c r="BB1061" s="211"/>
      <c r="BC1061" s="211"/>
      <c r="BD1061" s="123"/>
      <c r="BE1061" s="123"/>
      <c r="BF1061" s="37"/>
      <c r="BG1061" s="37"/>
    </row>
    <row r="1062" spans="1:59" x14ac:dyDescent="0.25">
      <c r="A1062">
        <v>1030</v>
      </c>
      <c r="B1062" s="61">
        <f ca="1">OFFSET(InputPriceData!B$15,CalculationsAndCharts!$A1062+$A$11,0,1,1)</f>
        <v>40975</v>
      </c>
      <c r="C1062" s="3">
        <f ca="1">OFFSET(InputPriceData!G$15,CalculationsAndCharts!$A1062+$A$11,IF($C$7,8,0),1,1)</f>
        <v>143692200</v>
      </c>
      <c r="D1062" s="4">
        <f ca="1">OFFSET(InputPriceData!C$15,CalculationsAndCharts!$A1062+$A$11,IF($C$7,8,0),1,1)</f>
        <v>123.83</v>
      </c>
      <c r="E1062" s="4">
        <f ca="1">OFFSET(InputPriceData!D$15,CalculationsAndCharts!$A1062+$A$11,IF($C$7,8,0),1,1)</f>
        <v>124.6</v>
      </c>
      <c r="F1062" s="4">
        <f ca="1">OFFSET(InputPriceData!E$15,CalculationsAndCharts!$A1062+$A$11,IF($C$7,8,0),1,1)</f>
        <v>123.71</v>
      </c>
      <c r="G1062" s="4">
        <f ca="1">OFFSET(InputPriceData!F$15,CalculationsAndCharts!$A1062+$A$11,IF($C$7,8,0),1,1)</f>
        <v>124.4</v>
      </c>
      <c r="H1062" s="342">
        <f t="shared" ca="1" si="130"/>
        <v>124.76182661373504</v>
      </c>
      <c r="I1062" s="342">
        <f t="shared" ca="1" si="131"/>
        <v>124.14359478264899</v>
      </c>
      <c r="J1062" s="340">
        <f t="shared" ca="1" si="132"/>
        <v>0.61823183108601121</v>
      </c>
      <c r="K1062" s="170">
        <f t="shared" ca="1" si="128"/>
        <v>0.38221059696796228</v>
      </c>
      <c r="L1062" s="341">
        <f t="shared" ca="1" si="129"/>
        <v>0.8870866267514872</v>
      </c>
      <c r="M1062" s="341">
        <f t="shared" ca="1" si="133"/>
        <v>-0.8870866267514872</v>
      </c>
      <c r="N1062" s="170"/>
      <c r="O1062" s="340"/>
      <c r="P1062" s="3">
        <f t="shared" ca="1" si="134"/>
        <v>143692200</v>
      </c>
      <c r="Q1062" s="3" t="e">
        <f t="shared" ca="1" si="135"/>
        <v>#N/A</v>
      </c>
      <c r="S1062" s="99"/>
      <c r="T1062" s="350"/>
      <c r="U1062" s="350"/>
      <c r="V1062" s="349"/>
      <c r="W1062" s="313"/>
      <c r="X1062" s="302"/>
      <c r="Y1062" s="211"/>
      <c r="Z1062" s="320"/>
      <c r="AA1062" s="246"/>
      <c r="AB1062" s="125"/>
      <c r="AC1062" s="125"/>
      <c r="AD1062" s="125"/>
      <c r="AE1062" s="125"/>
      <c r="AF1062" s="125"/>
      <c r="AG1062" s="125"/>
      <c r="AH1062" s="125"/>
      <c r="AJ1062" s="125"/>
      <c r="AK1062" s="125"/>
      <c r="AM1062" s="246"/>
      <c r="AO1062" s="246"/>
      <c r="AP1062" s="211"/>
      <c r="AQ1062" s="211"/>
      <c r="AR1062" s="199"/>
      <c r="AT1062" s="225"/>
      <c r="AU1062" s="225"/>
      <c r="AV1062" s="225"/>
      <c r="AW1062" s="99"/>
      <c r="AX1062" s="199"/>
      <c r="AY1062" s="199"/>
      <c r="AZ1062" s="37"/>
      <c r="BA1062" s="123"/>
      <c r="BB1062" s="211"/>
      <c r="BC1062" s="211"/>
      <c r="BD1062" s="123"/>
      <c r="BE1062" s="123"/>
      <c r="BF1062" s="37"/>
      <c r="BG1062" s="37"/>
    </row>
    <row r="1063" spans="1:59" x14ac:dyDescent="0.25">
      <c r="A1063">
        <v>1031</v>
      </c>
      <c r="B1063" s="61">
        <f ca="1">OFFSET(InputPriceData!B$15,CalculationsAndCharts!$A1063+$A$11,0,1,1)</f>
        <v>40974</v>
      </c>
      <c r="C1063" s="3">
        <f ca="1">OFFSET(InputPriceData!G$15,CalculationsAndCharts!$A1063+$A$11,IF($C$7,8,0),1,1)</f>
        <v>202129900</v>
      </c>
      <c r="D1063" s="4">
        <f ca="1">OFFSET(InputPriceData!C$15,CalculationsAndCharts!$A1063+$A$11,IF($C$7,8,0),1,1)</f>
        <v>124.09</v>
      </c>
      <c r="E1063" s="4">
        <f ca="1">OFFSET(InputPriceData!D$15,CalculationsAndCharts!$A1063+$A$11,IF($C$7,8,0),1,1)</f>
        <v>124.16</v>
      </c>
      <c r="F1063" s="4">
        <f ca="1">OFFSET(InputPriceData!E$15,CalculationsAndCharts!$A1063+$A$11,IF($C$7,8,0),1,1)</f>
        <v>123.18</v>
      </c>
      <c r="G1063" s="4">
        <f ca="1">OFFSET(InputPriceData!F$15,CalculationsAndCharts!$A1063+$A$11,IF($C$7,8,0),1,1)</f>
        <v>123.54</v>
      </c>
      <c r="H1063" s="342">
        <f t="shared" ca="1" si="130"/>
        <v>124.8135161299829</v>
      </c>
      <c r="I1063" s="342">
        <f t="shared" ca="1" si="131"/>
        <v>124.12028521743525</v>
      </c>
      <c r="J1063" s="340">
        <f t="shared" ca="1" si="132"/>
        <v>0.69323091254759894</v>
      </c>
      <c r="K1063" s="170">
        <f t="shared" ca="1" si="128"/>
        <v>0.48056909811157678</v>
      </c>
      <c r="L1063" s="341">
        <f t="shared" ca="1" si="129"/>
        <v>0.88316989009969726</v>
      </c>
      <c r="M1063" s="341">
        <f t="shared" ca="1" si="133"/>
        <v>-0.88316989009969726</v>
      </c>
      <c r="N1063" s="170"/>
      <c r="O1063" s="340"/>
      <c r="P1063" s="3" t="e">
        <f t="shared" ca="1" si="134"/>
        <v>#N/A</v>
      </c>
      <c r="Q1063" s="3">
        <f t="shared" ca="1" si="135"/>
        <v>202129900</v>
      </c>
      <c r="S1063" s="99"/>
      <c r="T1063" s="350"/>
      <c r="U1063" s="350"/>
      <c r="V1063" s="349"/>
      <c r="W1063" s="313"/>
      <c r="X1063" s="302"/>
      <c r="Y1063" s="211"/>
      <c r="Z1063" s="320"/>
      <c r="AA1063" s="246"/>
      <c r="AB1063" s="125"/>
      <c r="AC1063" s="125"/>
      <c r="AD1063" s="125"/>
      <c r="AE1063" s="125"/>
      <c r="AF1063" s="125"/>
      <c r="AG1063" s="125"/>
      <c r="AH1063" s="125"/>
      <c r="AJ1063" s="125"/>
      <c r="AK1063" s="125"/>
      <c r="AM1063" s="246"/>
      <c r="AO1063" s="246"/>
      <c r="AP1063" s="211"/>
      <c r="AQ1063" s="211"/>
      <c r="AR1063" s="199"/>
      <c r="AT1063" s="225"/>
      <c r="AU1063" s="225"/>
      <c r="AV1063" s="225"/>
      <c r="AW1063" s="99"/>
      <c r="AX1063" s="199"/>
      <c r="AY1063" s="199"/>
      <c r="AZ1063" s="37"/>
      <c r="BA1063" s="123"/>
      <c r="BB1063" s="211"/>
      <c r="BC1063" s="211"/>
      <c r="BD1063" s="123"/>
      <c r="BE1063" s="123"/>
      <c r="BF1063" s="37"/>
      <c r="BG1063" s="37"/>
    </row>
    <row r="1064" spans="1:59" x14ac:dyDescent="0.25">
      <c r="A1064">
        <v>1032</v>
      </c>
      <c r="B1064" s="61">
        <f ca="1">OFFSET(InputPriceData!B$15,CalculationsAndCharts!$A1064+$A$11,0,1,1)</f>
        <v>40973</v>
      </c>
      <c r="C1064" s="3">
        <f ca="1">OFFSET(InputPriceData!G$15,CalculationsAndCharts!$A1064+$A$11,IF($C$7,8,0),1,1)</f>
        <v>140765000</v>
      </c>
      <c r="D1064" s="4">
        <f ca="1">OFFSET(InputPriceData!C$15,CalculationsAndCharts!$A1064+$A$11,IF($C$7,8,0),1,1)</f>
        <v>125.7</v>
      </c>
      <c r="E1064" s="4">
        <f ca="1">OFFSET(InputPriceData!D$15,CalculationsAndCharts!$A1064+$A$11,IF($C$7,8,0),1,1)</f>
        <v>125.79</v>
      </c>
      <c r="F1064" s="4">
        <f ca="1">OFFSET(InputPriceData!E$15,CalculationsAndCharts!$A1064+$A$11,IF($C$7,8,0),1,1)</f>
        <v>124.94</v>
      </c>
      <c r="G1064" s="4">
        <f ca="1">OFFSET(InputPriceData!F$15,CalculationsAndCharts!$A1064+$A$11,IF($C$7,8,0),1,1)</f>
        <v>125.37</v>
      </c>
      <c r="H1064" s="342">
        <f t="shared" ca="1" si="130"/>
        <v>124.99544700569474</v>
      </c>
      <c r="I1064" s="342">
        <f t="shared" ca="1" si="131"/>
        <v>124.17303841902027</v>
      </c>
      <c r="J1064" s="340">
        <f t="shared" ca="1" si="132"/>
        <v>0.82240858667441497</v>
      </c>
      <c r="K1064" s="170">
        <f t="shared" ca="1" si="128"/>
        <v>0.67635588343580866</v>
      </c>
      <c r="L1064" s="341">
        <f t="shared" ca="1" si="129"/>
        <v>0.87782147835347746</v>
      </c>
      <c r="M1064" s="341">
        <f t="shared" ca="1" si="133"/>
        <v>-0.87782147835347746</v>
      </c>
      <c r="N1064" s="170"/>
      <c r="O1064" s="340"/>
      <c r="P1064" s="3" t="e">
        <f t="shared" ca="1" si="134"/>
        <v>#N/A</v>
      </c>
      <c r="Q1064" s="3">
        <f t="shared" ca="1" si="135"/>
        <v>140765000</v>
      </c>
      <c r="S1064" s="99"/>
      <c r="T1064" s="350"/>
      <c r="U1064" s="350"/>
      <c r="V1064" s="349"/>
      <c r="W1064" s="313"/>
      <c r="X1064" s="302"/>
      <c r="Y1064" s="211"/>
      <c r="Z1064" s="320"/>
      <c r="AA1064" s="246"/>
      <c r="AB1064" s="125"/>
      <c r="AC1064" s="125"/>
      <c r="AD1064" s="125"/>
      <c r="AE1064" s="125"/>
      <c r="AF1064" s="125"/>
      <c r="AG1064" s="125"/>
      <c r="AH1064" s="125"/>
      <c r="AJ1064" s="125"/>
      <c r="AK1064" s="125"/>
      <c r="AM1064" s="246"/>
      <c r="AO1064" s="246"/>
      <c r="AP1064" s="211"/>
      <c r="AQ1064" s="211"/>
      <c r="AR1064" s="199"/>
      <c r="AT1064" s="225"/>
      <c r="AU1064" s="225"/>
      <c r="AV1064" s="225"/>
      <c r="AW1064" s="99"/>
      <c r="AX1064" s="199"/>
      <c r="AY1064" s="199"/>
      <c r="AZ1064" s="37"/>
      <c r="BA1064" s="123"/>
      <c r="BB1064" s="211"/>
      <c r="BC1064" s="211"/>
      <c r="BD1064" s="123"/>
      <c r="BE1064" s="123"/>
      <c r="BF1064" s="37"/>
      <c r="BG1064" s="37"/>
    </row>
    <row r="1065" spans="1:59" x14ac:dyDescent="0.25">
      <c r="A1065">
        <v>1033</v>
      </c>
      <c r="B1065" s="61">
        <f ca="1">OFFSET(InputPriceData!B$15,CalculationsAndCharts!$A1065+$A$11,0,1,1)</f>
        <v>40970</v>
      </c>
      <c r="C1065" s="3">
        <f ca="1">OFFSET(InputPriceData!G$15,CalculationsAndCharts!$A1065+$A$11,IF($C$7,8,0),1,1)</f>
        <v>120638300</v>
      </c>
      <c r="D1065" s="4">
        <f ca="1">OFFSET(InputPriceData!C$15,CalculationsAndCharts!$A1065+$A$11,IF($C$7,8,0),1,1)</f>
        <v>126.19</v>
      </c>
      <c r="E1065" s="4">
        <f ca="1">OFFSET(InputPriceData!D$15,CalculationsAndCharts!$A1065+$A$11,IF($C$7,8,0),1,1)</f>
        <v>126.36</v>
      </c>
      <c r="F1065" s="4">
        <f ca="1">OFFSET(InputPriceData!E$15,CalculationsAndCharts!$A1065+$A$11,IF($C$7,8,0),1,1)</f>
        <v>125.6</v>
      </c>
      <c r="G1065" s="4">
        <f ca="1">OFFSET(InputPriceData!F$15,CalculationsAndCharts!$A1065+$A$11,IF($C$7,8,0),1,1)</f>
        <v>125.89</v>
      </c>
      <c r="H1065" s="342">
        <f t="shared" ca="1" si="130"/>
        <v>124.9419394350797</v>
      </c>
      <c r="I1065" s="342">
        <f t="shared" ca="1" si="131"/>
        <v>124.06422372984029</v>
      </c>
      <c r="J1065" s="340">
        <f t="shared" ca="1" si="132"/>
        <v>0.87771570523934894</v>
      </c>
      <c r="K1065" s="170">
        <f t="shared" ca="1" si="128"/>
        <v>0.77038485922380773</v>
      </c>
      <c r="L1065" s="341">
        <f t="shared" ca="1" si="129"/>
        <v>0.87009801394737341</v>
      </c>
      <c r="M1065" s="341">
        <f t="shared" ca="1" si="133"/>
        <v>-0.87009801394737341</v>
      </c>
      <c r="N1065" s="170"/>
      <c r="O1065" s="340"/>
      <c r="P1065" s="3" t="e">
        <f t="shared" ca="1" si="134"/>
        <v>#N/A</v>
      </c>
      <c r="Q1065" s="3">
        <f t="shared" ca="1" si="135"/>
        <v>120638300</v>
      </c>
      <c r="S1065" s="99"/>
      <c r="T1065" s="350"/>
      <c r="U1065" s="350"/>
      <c r="V1065" s="349"/>
      <c r="W1065" s="313"/>
      <c r="X1065" s="302"/>
      <c r="Y1065" s="211"/>
      <c r="Z1065" s="320"/>
      <c r="AA1065" s="246"/>
      <c r="AB1065" s="125"/>
      <c r="AC1065" s="125"/>
      <c r="AD1065" s="125"/>
      <c r="AE1065" s="125"/>
      <c r="AF1065" s="125"/>
      <c r="AG1065" s="125"/>
      <c r="AH1065" s="125"/>
      <c r="AJ1065" s="125"/>
      <c r="AK1065" s="125"/>
      <c r="AM1065" s="246"/>
      <c r="AO1065" s="246"/>
      <c r="AP1065" s="211"/>
      <c r="AQ1065" s="211"/>
      <c r="AR1065" s="199"/>
      <c r="AT1065" s="225"/>
      <c r="AU1065" s="225"/>
      <c r="AV1065" s="225"/>
      <c r="AW1065" s="99"/>
      <c r="AX1065" s="199"/>
      <c r="AY1065" s="199"/>
      <c r="AZ1065" s="37"/>
      <c r="BA1065" s="123"/>
      <c r="BB1065" s="211"/>
      <c r="BC1065" s="211"/>
      <c r="BD1065" s="123"/>
      <c r="BE1065" s="123"/>
      <c r="BF1065" s="37"/>
      <c r="BG1065" s="37"/>
    </row>
    <row r="1066" spans="1:59" x14ac:dyDescent="0.25">
      <c r="A1066">
        <v>1034</v>
      </c>
      <c r="B1066" s="61">
        <f ca="1">OFFSET(InputPriceData!B$15,CalculationsAndCharts!$A1066+$A$11,0,1,1)</f>
        <v>40969</v>
      </c>
      <c r="C1066" s="3">
        <f ca="1">OFFSET(InputPriceData!G$15,CalculationsAndCharts!$A1066+$A$11,IF($C$7,8,0),1,1)</f>
        <v>145023500</v>
      </c>
      <c r="D1066" s="4">
        <f ca="1">OFFSET(InputPriceData!C$15,CalculationsAndCharts!$A1066+$A$11,IF($C$7,8,0),1,1)</f>
        <v>125.89</v>
      </c>
      <c r="E1066" s="4">
        <f ca="1">OFFSET(InputPriceData!D$15,CalculationsAndCharts!$A1066+$A$11,IF($C$7,8,0),1,1)</f>
        <v>126.51</v>
      </c>
      <c r="F1066" s="4">
        <f ca="1">OFFSET(InputPriceData!E$15,CalculationsAndCharts!$A1066+$A$11,IF($C$7,8,0),1,1)</f>
        <v>125.54</v>
      </c>
      <c r="G1066" s="4">
        <f ca="1">OFFSET(InputPriceData!F$15,CalculationsAndCharts!$A1066+$A$11,IF($C$7,8,0),1,1)</f>
        <v>126.27</v>
      </c>
      <c r="H1066" s="342">
        <f t="shared" ca="1" si="130"/>
        <v>124.80650221151967</v>
      </c>
      <c r="I1066" s="342">
        <f t="shared" ca="1" si="131"/>
        <v>123.8982440689167</v>
      </c>
      <c r="J1066" s="340">
        <f t="shared" ca="1" si="132"/>
        <v>0.9082581426029116</v>
      </c>
      <c r="K1066" s="170">
        <f t="shared" ca="1" si="128"/>
        <v>0.82493285360449087</v>
      </c>
      <c r="L1066" s="341">
        <f t="shared" ca="1" si="129"/>
        <v>0.86120809410063293</v>
      </c>
      <c r="M1066" s="341">
        <f t="shared" ca="1" si="133"/>
        <v>-0.86120809410063293</v>
      </c>
      <c r="N1066" s="170"/>
      <c r="O1066" s="340"/>
      <c r="P1066" s="3">
        <f t="shared" ca="1" si="134"/>
        <v>145023500</v>
      </c>
      <c r="Q1066" s="3" t="e">
        <f t="shared" ca="1" si="135"/>
        <v>#N/A</v>
      </c>
      <c r="S1066" s="99"/>
      <c r="T1066" s="350"/>
      <c r="U1066" s="350"/>
      <c r="V1066" s="349"/>
      <c r="W1066" s="313"/>
      <c r="X1066" s="302"/>
      <c r="Y1066" s="211"/>
      <c r="Z1066" s="320"/>
      <c r="AA1066" s="246"/>
      <c r="AB1066" s="125"/>
      <c r="AC1066" s="125"/>
      <c r="AD1066" s="125"/>
      <c r="AE1066" s="125"/>
      <c r="AF1066" s="125"/>
      <c r="AG1066" s="125"/>
      <c r="AH1066" s="125"/>
      <c r="AJ1066" s="125"/>
      <c r="AK1066" s="125"/>
      <c r="AM1066" s="246"/>
      <c r="AO1066" s="246"/>
      <c r="AP1066" s="211"/>
      <c r="AQ1066" s="211"/>
      <c r="AR1066" s="199"/>
      <c r="AT1066" s="225"/>
      <c r="AU1066" s="225"/>
      <c r="AV1066" s="225"/>
      <c r="AW1066" s="99"/>
      <c r="AX1066" s="199"/>
      <c r="AY1066" s="199"/>
      <c r="AZ1066" s="37"/>
      <c r="BA1066" s="123"/>
      <c r="BB1066" s="211"/>
      <c r="BC1066" s="211"/>
      <c r="BD1066" s="123"/>
      <c r="BE1066" s="123"/>
      <c r="BF1066" s="37"/>
      <c r="BG1066" s="37"/>
    </row>
    <row r="1067" spans="1:59" x14ac:dyDescent="0.25">
      <c r="A1067">
        <v>1035</v>
      </c>
      <c r="B1067" s="61">
        <f ca="1">OFFSET(InputPriceData!B$15,CalculationsAndCharts!$A1067+$A$11,0,1,1)</f>
        <v>40968</v>
      </c>
      <c r="C1067" s="3">
        <f ca="1">OFFSET(InputPriceData!G$15,CalculationsAndCharts!$A1067+$A$11,IF($C$7,8,0),1,1)</f>
        <v>185934700</v>
      </c>
      <c r="D1067" s="4">
        <f ca="1">OFFSET(InputPriceData!C$15,CalculationsAndCharts!$A1067+$A$11,IF($C$7,8,0),1,1)</f>
        <v>126.3</v>
      </c>
      <c r="E1067" s="4">
        <f ca="1">OFFSET(InputPriceData!D$15,CalculationsAndCharts!$A1067+$A$11,IF($C$7,8,0),1,1)</f>
        <v>126.7</v>
      </c>
      <c r="F1067" s="4">
        <f ca="1">OFFSET(InputPriceData!E$15,CalculationsAndCharts!$A1067+$A$11,IF($C$7,8,0),1,1)</f>
        <v>125.18</v>
      </c>
      <c r="G1067" s="4">
        <f ca="1">OFFSET(InputPriceData!F$15,CalculationsAndCharts!$A1067+$A$11,IF($C$7,8,0),1,1)</f>
        <v>125.62</v>
      </c>
      <c r="H1067" s="342">
        <f t="shared" ca="1" si="130"/>
        <v>124.59743109887962</v>
      </c>
      <c r="I1067" s="342">
        <f t="shared" ca="1" si="131"/>
        <v>123.68262989336368</v>
      </c>
      <c r="J1067" s="340">
        <f t="shared" ca="1" si="132"/>
        <v>0.91480120551588728</v>
      </c>
      <c r="K1067" s="170">
        <f t="shared" ca="1" si="128"/>
        <v>0.83686124561332065</v>
      </c>
      <c r="L1067" s="341">
        <f t="shared" ca="1" si="129"/>
        <v>0.85162261457390687</v>
      </c>
      <c r="M1067" s="341">
        <f t="shared" ca="1" si="133"/>
        <v>-0.85162261457390687</v>
      </c>
      <c r="N1067" s="170"/>
      <c r="O1067" s="340"/>
      <c r="P1067" s="3" t="e">
        <f t="shared" ca="1" si="134"/>
        <v>#N/A</v>
      </c>
      <c r="Q1067" s="3">
        <f t="shared" ca="1" si="135"/>
        <v>185934700</v>
      </c>
      <c r="S1067" s="99"/>
      <c r="T1067" s="350"/>
      <c r="U1067" s="350"/>
      <c r="V1067" s="349"/>
      <c r="W1067" s="313"/>
      <c r="X1067" s="302"/>
      <c r="Y1067" s="211"/>
      <c r="Z1067" s="320"/>
      <c r="AA1067" s="246"/>
      <c r="AB1067" s="125"/>
      <c r="AC1067" s="125"/>
      <c r="AD1067" s="125"/>
      <c r="AE1067" s="125"/>
      <c r="AF1067" s="125"/>
      <c r="AG1067" s="125"/>
      <c r="AH1067" s="125"/>
      <c r="AJ1067" s="125"/>
      <c r="AK1067" s="125"/>
      <c r="AM1067" s="246"/>
      <c r="AO1067" s="246"/>
      <c r="AP1067" s="211"/>
      <c r="AQ1067" s="211"/>
      <c r="AR1067" s="199"/>
      <c r="AT1067" s="225"/>
      <c r="AU1067" s="225"/>
      <c r="AV1067" s="225"/>
      <c r="AW1067" s="99"/>
      <c r="AX1067" s="199"/>
      <c r="AY1067" s="199"/>
      <c r="AZ1067" s="37"/>
      <c r="BA1067" s="123"/>
      <c r="BB1067" s="211"/>
      <c r="BC1067" s="211"/>
      <c r="BD1067" s="123"/>
      <c r="BE1067" s="123"/>
      <c r="BF1067" s="37"/>
      <c r="BG1067" s="37"/>
    </row>
    <row r="1068" spans="1:59" x14ac:dyDescent="0.25">
      <c r="A1068">
        <v>1036</v>
      </c>
      <c r="B1068" s="61">
        <f ca="1">OFFSET(InputPriceData!B$15,CalculationsAndCharts!$A1068+$A$11,0,1,1)</f>
        <v>40967</v>
      </c>
      <c r="C1068" s="3">
        <f ca="1">OFFSET(InputPriceData!G$15,CalculationsAndCharts!$A1068+$A$11,IF($C$7,8,0),1,1)</f>
        <v>129355900</v>
      </c>
      <c r="D1068" s="4">
        <f ca="1">OFFSET(InputPriceData!C$15,CalculationsAndCharts!$A1068+$A$11,IF($C$7,8,0),1,1)</f>
        <v>125.79</v>
      </c>
      <c r="E1068" s="4">
        <f ca="1">OFFSET(InputPriceData!D$15,CalculationsAndCharts!$A1068+$A$11,IF($C$7,8,0),1,1)</f>
        <v>126.26</v>
      </c>
      <c r="F1068" s="4">
        <f ca="1">OFFSET(InputPriceData!E$15,CalculationsAndCharts!$A1068+$A$11,IF($C$7,8,0),1,1)</f>
        <v>125.54</v>
      </c>
      <c r="G1068" s="4">
        <f ca="1">OFFSET(InputPriceData!F$15,CalculationsAndCharts!$A1068+$A$11,IF($C$7,8,0),1,1)</f>
        <v>126.12</v>
      </c>
      <c r="H1068" s="342">
        <f t="shared" ca="1" si="130"/>
        <v>124.451349827291</v>
      </c>
      <c r="I1068" s="342">
        <f t="shared" ca="1" si="131"/>
        <v>123.50650533821494</v>
      </c>
      <c r="J1068" s="340">
        <f t="shared" ca="1" si="132"/>
        <v>0.94484448907601348</v>
      </c>
      <c r="K1068" s="170">
        <f t="shared" ca="1" si="128"/>
        <v>0.89273110853731297</v>
      </c>
      <c r="L1068" s="341">
        <f t="shared" ca="1" si="129"/>
        <v>0.84189592717674167</v>
      </c>
      <c r="M1068" s="341">
        <f t="shared" ca="1" si="133"/>
        <v>-0.84189592717674167</v>
      </c>
      <c r="N1068" s="170"/>
      <c r="O1068" s="340"/>
      <c r="P1068" s="3">
        <f t="shared" ca="1" si="134"/>
        <v>129355900</v>
      </c>
      <c r="Q1068" s="3" t="e">
        <f t="shared" ca="1" si="135"/>
        <v>#N/A</v>
      </c>
      <c r="S1068" s="99"/>
      <c r="T1068" s="350"/>
      <c r="U1068" s="350"/>
      <c r="V1068" s="349"/>
      <c r="W1068" s="313"/>
      <c r="X1068" s="302"/>
      <c r="Y1068" s="211"/>
      <c r="Z1068" s="320"/>
      <c r="AA1068" s="246"/>
      <c r="AB1068" s="125"/>
      <c r="AC1068" s="125"/>
      <c r="AD1068" s="125"/>
      <c r="AE1068" s="125"/>
      <c r="AF1068" s="125"/>
      <c r="AG1068" s="125"/>
      <c r="AH1068" s="125"/>
      <c r="AJ1068" s="125"/>
      <c r="AK1068" s="125"/>
      <c r="AM1068" s="246"/>
      <c r="AO1068" s="246"/>
      <c r="AP1068" s="211"/>
      <c r="AQ1068" s="211"/>
      <c r="AR1068" s="199"/>
      <c r="AT1068" s="225"/>
      <c r="AU1068" s="225"/>
      <c r="AV1068" s="225"/>
      <c r="AW1068" s="99"/>
      <c r="AX1068" s="199"/>
      <c r="AY1068" s="199"/>
      <c r="AZ1068" s="37"/>
      <c r="BA1068" s="123"/>
      <c r="BB1068" s="211"/>
      <c r="BC1068" s="211"/>
      <c r="BD1068" s="123"/>
      <c r="BE1068" s="123"/>
      <c r="BF1068" s="37"/>
      <c r="BG1068" s="37"/>
    </row>
    <row r="1069" spans="1:59" x14ac:dyDescent="0.25">
      <c r="A1069">
        <v>1037</v>
      </c>
      <c r="B1069" s="61">
        <f ca="1">OFFSET(InputPriceData!B$15,CalculationsAndCharts!$A1069+$A$11,0,1,1)</f>
        <v>40966</v>
      </c>
      <c r="C1069" s="3">
        <f ca="1">OFFSET(InputPriceData!G$15,CalculationsAndCharts!$A1069+$A$11,IF($C$7,8,0),1,1)</f>
        <v>145728900</v>
      </c>
      <c r="D1069" s="4">
        <f ca="1">OFFSET(InputPriceData!C$15,CalculationsAndCharts!$A1069+$A$11,IF($C$7,8,0),1,1)</f>
        <v>124.71</v>
      </c>
      <c r="E1069" s="4">
        <f ca="1">OFFSET(InputPriceData!D$15,CalculationsAndCharts!$A1069+$A$11,IF($C$7,8,0),1,1)</f>
        <v>126.09</v>
      </c>
      <c r="F1069" s="4">
        <f ca="1">OFFSET(InputPriceData!E$15,CalculationsAndCharts!$A1069+$A$11,IF($C$7,8,0),1,1)</f>
        <v>124.5</v>
      </c>
      <c r="G1069" s="4">
        <f ca="1">OFFSET(InputPriceData!F$15,CalculationsAndCharts!$A1069+$A$11,IF($C$7,8,0),1,1)</f>
        <v>125.75</v>
      </c>
      <c r="H1069" s="342">
        <f t="shared" ca="1" si="130"/>
        <v>124.21297123118971</v>
      </c>
      <c r="I1069" s="342">
        <f t="shared" ca="1" si="131"/>
        <v>123.26891491441629</v>
      </c>
      <c r="J1069" s="340">
        <f t="shared" ca="1" si="132"/>
        <v>0.94405631677336577</v>
      </c>
      <c r="K1069" s="170">
        <f t="shared" ca="1" si="128"/>
        <v>0.89124232923969349</v>
      </c>
      <c r="L1069" s="341">
        <f t="shared" ca="1" si="129"/>
        <v>0.83164453485528289</v>
      </c>
      <c r="M1069" s="341">
        <f t="shared" ca="1" si="133"/>
        <v>-0.83164453485528289</v>
      </c>
      <c r="N1069" s="170"/>
      <c r="O1069" s="340"/>
      <c r="P1069" s="3">
        <f t="shared" ca="1" si="134"/>
        <v>145728900</v>
      </c>
      <c r="Q1069" s="3" t="e">
        <f t="shared" ca="1" si="135"/>
        <v>#N/A</v>
      </c>
      <c r="S1069" s="99"/>
      <c r="T1069" s="350"/>
      <c r="U1069" s="350"/>
      <c r="V1069" s="349"/>
      <c r="W1069" s="313"/>
      <c r="X1069" s="302"/>
      <c r="Y1069" s="211"/>
      <c r="Z1069" s="320"/>
      <c r="AA1069" s="246"/>
      <c r="AB1069" s="125"/>
      <c r="AC1069" s="125"/>
      <c r="AD1069" s="125"/>
      <c r="AE1069" s="125"/>
      <c r="AF1069" s="125"/>
      <c r="AG1069" s="125"/>
      <c r="AH1069" s="125"/>
      <c r="AJ1069" s="125"/>
      <c r="AK1069" s="125"/>
      <c r="AM1069" s="246"/>
      <c r="AO1069" s="246"/>
      <c r="AP1069" s="211"/>
      <c r="AQ1069" s="211"/>
      <c r="AR1069" s="199"/>
      <c r="AT1069" s="225"/>
      <c r="AU1069" s="225"/>
      <c r="AV1069" s="225"/>
      <c r="AW1069" s="99"/>
      <c r="AX1069" s="199"/>
      <c r="AY1069" s="199"/>
      <c r="AZ1069" s="37"/>
      <c r="BA1069" s="123"/>
      <c r="BB1069" s="211"/>
      <c r="BC1069" s="211"/>
      <c r="BD1069" s="123"/>
      <c r="BE1069" s="123"/>
      <c r="BF1069" s="37"/>
      <c r="BG1069" s="37"/>
    </row>
    <row r="1070" spans="1:59" x14ac:dyDescent="0.25">
      <c r="A1070">
        <v>1038</v>
      </c>
      <c r="B1070" s="61">
        <f ca="1">OFFSET(InputPriceData!B$15,CalculationsAndCharts!$A1070+$A$11,0,1,1)</f>
        <v>40963</v>
      </c>
      <c r="C1070" s="3">
        <f ca="1">OFFSET(InputPriceData!G$15,CalculationsAndCharts!$A1070+$A$11,IF($C$7,8,0),1,1)</f>
        <v>105539100</v>
      </c>
      <c r="D1070" s="4">
        <f ca="1">OFFSET(InputPriceData!C$15,CalculationsAndCharts!$A1070+$A$11,IF($C$7,8,0),1,1)</f>
        <v>125.54</v>
      </c>
      <c r="E1070" s="4">
        <f ca="1">OFFSET(InputPriceData!D$15,CalculationsAndCharts!$A1070+$A$11,IF($C$7,8,0),1,1)</f>
        <v>125.79</v>
      </c>
      <c r="F1070" s="4">
        <f ca="1">OFFSET(InputPriceData!E$15,CalculationsAndCharts!$A1070+$A$11,IF($C$7,8,0),1,1)</f>
        <v>125.26</v>
      </c>
      <c r="G1070" s="4">
        <f ca="1">OFFSET(InputPriceData!F$15,CalculationsAndCharts!$A1070+$A$11,IF($C$7,8,0),1,1)</f>
        <v>125.54</v>
      </c>
      <c r="H1070" s="342">
        <f t="shared" ca="1" si="130"/>
        <v>123.99339569278824</v>
      </c>
      <c r="I1070" s="342">
        <f t="shared" ca="1" si="131"/>
        <v>123.04336172481777</v>
      </c>
      <c r="J1070" s="340">
        <f t="shared" ca="1" si="132"/>
        <v>0.95003396797041073</v>
      </c>
      <c r="K1070" s="170">
        <f t="shared" ca="1" si="128"/>
        <v>0.90256454029760336</v>
      </c>
      <c r="L1070" s="341">
        <f t="shared" ca="1" si="129"/>
        <v>0.82191562551422392</v>
      </c>
      <c r="M1070" s="341">
        <f t="shared" ca="1" si="133"/>
        <v>-0.82191562551422392</v>
      </c>
      <c r="N1070" s="170"/>
      <c r="O1070" s="340"/>
      <c r="P1070" s="3">
        <f t="shared" ca="1" si="134"/>
        <v>105539100</v>
      </c>
      <c r="Q1070" s="3" t="e">
        <f t="shared" ca="1" si="135"/>
        <v>#N/A</v>
      </c>
      <c r="S1070" s="99"/>
      <c r="T1070" s="350"/>
      <c r="U1070" s="350"/>
      <c r="V1070" s="349"/>
      <c r="W1070" s="313"/>
      <c r="X1070" s="302"/>
      <c r="Y1070" s="211"/>
      <c r="Z1070" s="320"/>
      <c r="AA1070" s="246"/>
      <c r="AB1070" s="125"/>
      <c r="AC1070" s="125"/>
      <c r="AD1070" s="125"/>
      <c r="AE1070" s="125"/>
      <c r="AF1070" s="125"/>
      <c r="AG1070" s="125"/>
      <c r="AH1070" s="125"/>
      <c r="AJ1070" s="125"/>
      <c r="AK1070" s="125"/>
      <c r="AM1070" s="246"/>
      <c r="AO1070" s="246"/>
      <c r="AP1070" s="211"/>
      <c r="AQ1070" s="211"/>
      <c r="AR1070" s="199"/>
      <c r="AT1070" s="225"/>
      <c r="AU1070" s="225"/>
      <c r="AV1070" s="225"/>
      <c r="AW1070" s="99"/>
      <c r="AX1070" s="199"/>
      <c r="AY1070" s="199"/>
      <c r="AZ1070" s="37"/>
      <c r="BA1070" s="123"/>
      <c r="BB1070" s="211"/>
      <c r="BC1070" s="211"/>
      <c r="BD1070" s="123"/>
      <c r="BE1070" s="123"/>
      <c r="BF1070" s="37"/>
      <c r="BG1070" s="37"/>
    </row>
    <row r="1071" spans="1:59" x14ac:dyDescent="0.25">
      <c r="A1071">
        <v>1039</v>
      </c>
      <c r="B1071" s="61">
        <f ca="1">OFFSET(InputPriceData!B$15,CalculationsAndCharts!$A1071+$A$11,0,1,1)</f>
        <v>40962</v>
      </c>
      <c r="C1071" s="3">
        <f ca="1">OFFSET(InputPriceData!G$15,CalculationsAndCharts!$A1071+$A$11,IF($C$7,8,0),1,1)</f>
        <v>137704300</v>
      </c>
      <c r="D1071" s="4">
        <f ca="1">OFFSET(InputPriceData!C$15,CalculationsAndCharts!$A1071+$A$11,IF($C$7,8,0),1,1)</f>
        <v>124.65</v>
      </c>
      <c r="E1071" s="4">
        <f ca="1">OFFSET(InputPriceData!D$15,CalculationsAndCharts!$A1071+$A$11,IF($C$7,8,0),1,1)</f>
        <v>125.36</v>
      </c>
      <c r="F1071" s="4">
        <f ca="1">OFFSET(InputPriceData!E$15,CalculationsAndCharts!$A1071+$A$11,IF($C$7,8,0),1,1)</f>
        <v>124.23</v>
      </c>
      <c r="G1071" s="4">
        <f ca="1">OFFSET(InputPriceData!F$15,CalculationsAndCharts!$A1071+$A$11,IF($C$7,8,0),1,1)</f>
        <v>125.26</v>
      </c>
      <c r="H1071" s="342">
        <f t="shared" ca="1" si="130"/>
        <v>123.77245222032943</v>
      </c>
      <c r="I1071" s="342">
        <f t="shared" ca="1" si="131"/>
        <v>122.81639460889213</v>
      </c>
      <c r="J1071" s="340">
        <f t="shared" ca="1" si="132"/>
        <v>0.95605761143724066</v>
      </c>
      <c r="K1071" s="170">
        <f t="shared" ca="1" si="128"/>
        <v>0.91404615638708187</v>
      </c>
      <c r="L1071" s="341">
        <f t="shared" ca="1" si="129"/>
        <v>0.81248865424382011</v>
      </c>
      <c r="M1071" s="341">
        <f t="shared" ca="1" si="133"/>
        <v>-0.81248865424382011</v>
      </c>
      <c r="N1071" s="170"/>
      <c r="O1071" s="340"/>
      <c r="P1071" s="3">
        <f t="shared" ca="1" si="134"/>
        <v>137704300</v>
      </c>
      <c r="Q1071" s="3" t="e">
        <f t="shared" ca="1" si="135"/>
        <v>#N/A</v>
      </c>
      <c r="S1071" s="99"/>
      <c r="T1071" s="350"/>
      <c r="U1071" s="350"/>
      <c r="V1071" s="349"/>
      <c r="W1071" s="313"/>
      <c r="X1071" s="302"/>
      <c r="Y1071" s="211"/>
      <c r="Z1071" s="320"/>
      <c r="AA1071" s="246"/>
      <c r="AB1071" s="125"/>
      <c r="AC1071" s="125"/>
      <c r="AD1071" s="125"/>
      <c r="AE1071" s="125"/>
      <c r="AF1071" s="125"/>
      <c r="AG1071" s="125"/>
      <c r="AH1071" s="125"/>
      <c r="AJ1071" s="125"/>
      <c r="AK1071" s="125"/>
      <c r="AM1071" s="246"/>
      <c r="AO1071" s="246"/>
      <c r="AP1071" s="211"/>
      <c r="AQ1071" s="211"/>
      <c r="AR1071" s="199"/>
      <c r="AT1071" s="225"/>
      <c r="AU1071" s="225"/>
      <c r="AV1071" s="225"/>
      <c r="AW1071" s="99"/>
      <c r="AX1071" s="199"/>
      <c r="AY1071" s="199"/>
      <c r="AZ1071" s="37"/>
      <c r="BA1071" s="123"/>
      <c r="BB1071" s="211"/>
      <c r="BC1071" s="211"/>
      <c r="BD1071" s="123"/>
      <c r="BE1071" s="123"/>
      <c r="BF1071" s="37"/>
      <c r="BG1071" s="37"/>
    </row>
    <row r="1072" spans="1:59" x14ac:dyDescent="0.25">
      <c r="A1072">
        <v>1040</v>
      </c>
      <c r="B1072" s="61">
        <f ca="1">OFFSET(InputPriceData!B$15,CalculationsAndCharts!$A1072+$A$11,0,1,1)</f>
        <v>40961</v>
      </c>
      <c r="C1072" s="3">
        <f ca="1">OFFSET(InputPriceData!G$15,CalculationsAndCharts!$A1072+$A$11,IF($C$7,8,0),1,1)</f>
        <v>124455300</v>
      </c>
      <c r="D1072" s="4">
        <f ca="1">OFFSET(InputPriceData!C$15,CalculationsAndCharts!$A1072+$A$11,IF($C$7,8,0),1,1)</f>
        <v>124.93</v>
      </c>
      <c r="E1072" s="4">
        <f ca="1">OFFSET(InputPriceData!D$15,CalculationsAndCharts!$A1072+$A$11,IF($C$7,8,0),1,1)</f>
        <v>125.19</v>
      </c>
      <c r="F1072" s="4">
        <f ca="1">OFFSET(InputPriceData!E$15,CalculationsAndCharts!$A1072+$A$11,IF($C$7,8,0),1,1)</f>
        <v>124.49</v>
      </c>
      <c r="G1072" s="4">
        <f ca="1">OFFSET(InputPriceData!F$15,CalculationsAndCharts!$A1072+$A$11,IF($C$7,8,0),1,1)</f>
        <v>124.71</v>
      </c>
      <c r="H1072" s="342">
        <f t="shared" ca="1" si="130"/>
        <v>123.55994539466221</v>
      </c>
      <c r="I1072" s="342">
        <f t="shared" ca="1" si="131"/>
        <v>122.59424866424595</v>
      </c>
      <c r="J1072" s="340">
        <f t="shared" ca="1" si="132"/>
        <v>0.96569673041618131</v>
      </c>
      <c r="K1072" s="170">
        <f t="shared" ca="1" si="128"/>
        <v>0.93257017513650275</v>
      </c>
      <c r="L1072" s="341">
        <f t="shared" ca="1" si="129"/>
        <v>0.80305219995993093</v>
      </c>
      <c r="M1072" s="341">
        <f t="shared" ca="1" si="133"/>
        <v>-0.80305219995993093</v>
      </c>
      <c r="N1072" s="170"/>
      <c r="O1072" s="340"/>
      <c r="P1072" s="3" t="e">
        <f t="shared" ca="1" si="134"/>
        <v>#N/A</v>
      </c>
      <c r="Q1072" s="3">
        <f t="shared" ca="1" si="135"/>
        <v>124455300</v>
      </c>
      <c r="S1072" s="99"/>
      <c r="T1072" s="350"/>
      <c r="U1072" s="350"/>
      <c r="V1072" s="349"/>
      <c r="W1072" s="313"/>
      <c r="X1072" s="302"/>
      <c r="Y1072" s="211"/>
      <c r="Z1072" s="320"/>
      <c r="AA1072" s="246"/>
      <c r="AB1072" s="125"/>
      <c r="AC1072" s="125"/>
      <c r="AD1072" s="125"/>
      <c r="AE1072" s="125"/>
      <c r="AF1072" s="125"/>
      <c r="AG1072" s="125"/>
      <c r="AH1072" s="125"/>
      <c r="AJ1072" s="125"/>
      <c r="AK1072" s="125"/>
      <c r="AM1072" s="246"/>
      <c r="AO1072" s="246"/>
      <c r="AP1072" s="211"/>
      <c r="AQ1072" s="211"/>
      <c r="AR1072" s="199"/>
      <c r="AT1072" s="225"/>
      <c r="AU1072" s="225"/>
      <c r="AV1072" s="225"/>
      <c r="AW1072" s="99"/>
      <c r="AX1072" s="199"/>
      <c r="AY1072" s="199"/>
      <c r="AZ1072" s="37"/>
      <c r="BA1072" s="123"/>
      <c r="BB1072" s="211"/>
      <c r="BC1072" s="211"/>
      <c r="BD1072" s="123"/>
      <c r="BE1072" s="123"/>
      <c r="BF1072" s="37"/>
      <c r="BG1072" s="37"/>
    </row>
    <row r="1073" spans="1:59" x14ac:dyDescent="0.25">
      <c r="A1073">
        <v>1041</v>
      </c>
      <c r="B1073" s="61">
        <f ca="1">OFFSET(InputPriceData!B$15,CalculationsAndCharts!$A1073+$A$11,0,1,1)</f>
        <v>40960</v>
      </c>
      <c r="C1073" s="3">
        <f ca="1">OFFSET(InputPriceData!G$15,CalculationsAndCharts!$A1073+$A$11,IF($C$7,8,0),1,1)</f>
        <v>134042300</v>
      </c>
      <c r="D1073" s="4">
        <f ca="1">OFFSET(InputPriceData!C$15,CalculationsAndCharts!$A1073+$A$11,IF($C$7,8,0),1,1)</f>
        <v>125.36</v>
      </c>
      <c r="E1073" s="4">
        <f ca="1">OFFSET(InputPriceData!D$15,CalculationsAndCharts!$A1073+$A$11,IF($C$7,8,0),1,1)</f>
        <v>125.65</v>
      </c>
      <c r="F1073" s="4">
        <f ca="1">OFFSET(InputPriceData!E$15,CalculationsAndCharts!$A1073+$A$11,IF($C$7,8,0),1,1)</f>
        <v>124.73</v>
      </c>
      <c r="G1073" s="4">
        <f ca="1">OFFSET(InputPriceData!F$15,CalculationsAndCharts!$A1073+$A$11,IF($C$7,8,0),1,1)</f>
        <v>125.12</v>
      </c>
      <c r="H1073" s="342">
        <f t="shared" ca="1" si="130"/>
        <v>123.39565187961395</v>
      </c>
      <c r="I1073" s="342">
        <f t="shared" ca="1" si="131"/>
        <v>122.40190763372286</v>
      </c>
      <c r="J1073" s="340">
        <f t="shared" ca="1" si="132"/>
        <v>0.99374424589101462</v>
      </c>
      <c r="K1073" s="170">
        <f t="shared" ca="1" si="128"/>
        <v>0.98752762624150137</v>
      </c>
      <c r="L1073" s="341">
        <f t="shared" ca="1" si="129"/>
        <v>0.79272689184192013</v>
      </c>
      <c r="M1073" s="341">
        <f t="shared" ca="1" si="133"/>
        <v>-0.79272689184192013</v>
      </c>
      <c r="N1073" s="170"/>
      <c r="O1073" s="340"/>
      <c r="P1073" s="3" t="e">
        <f t="shared" ca="1" si="134"/>
        <v>#N/A</v>
      </c>
      <c r="Q1073" s="3">
        <f t="shared" ca="1" si="135"/>
        <v>134042300</v>
      </c>
      <c r="S1073" s="99"/>
      <c r="T1073" s="350"/>
      <c r="U1073" s="350"/>
      <c r="V1073" s="349"/>
      <c r="W1073" s="313"/>
      <c r="X1073" s="302"/>
      <c r="Y1073" s="211"/>
      <c r="Z1073" s="320"/>
      <c r="AA1073" s="246"/>
      <c r="AB1073" s="125"/>
      <c r="AC1073" s="125"/>
      <c r="AD1073" s="125"/>
      <c r="AE1073" s="125"/>
      <c r="AF1073" s="125"/>
      <c r="AG1073" s="125"/>
      <c r="AH1073" s="125"/>
      <c r="AJ1073" s="125"/>
      <c r="AK1073" s="125"/>
      <c r="AM1073" s="246"/>
      <c r="AO1073" s="246"/>
      <c r="AP1073" s="211"/>
      <c r="AQ1073" s="211"/>
      <c r="AR1073" s="199"/>
      <c r="AT1073" s="225"/>
      <c r="AU1073" s="225"/>
      <c r="AV1073" s="225"/>
      <c r="AW1073" s="99"/>
      <c r="AX1073" s="199"/>
      <c r="AY1073" s="199"/>
      <c r="AZ1073" s="37"/>
      <c r="BA1073" s="123"/>
      <c r="BB1073" s="211"/>
      <c r="BC1073" s="211"/>
      <c r="BD1073" s="123"/>
      <c r="BE1073" s="123"/>
      <c r="BF1073" s="37"/>
      <c r="BG1073" s="37"/>
    </row>
    <row r="1074" spans="1:59" x14ac:dyDescent="0.25">
      <c r="A1074">
        <v>1042</v>
      </c>
      <c r="B1074" s="61">
        <f ca="1">OFFSET(InputPriceData!B$15,CalculationsAndCharts!$A1074+$A$11,0,1,1)</f>
        <v>40956</v>
      </c>
      <c r="C1074" s="3">
        <f ca="1">OFFSET(InputPriceData!G$15,CalculationsAndCharts!$A1074+$A$11,IF($C$7,8,0),1,1)</f>
        <v>129869400</v>
      </c>
      <c r="D1074" s="4">
        <f ca="1">OFFSET(InputPriceData!C$15,CalculationsAndCharts!$A1074+$A$11,IF($C$7,8,0),1,1)</f>
        <v>125.16</v>
      </c>
      <c r="E1074" s="4">
        <f ca="1">OFFSET(InputPriceData!D$15,CalculationsAndCharts!$A1074+$A$11,IF($C$7,8,0),1,1)</f>
        <v>125.26</v>
      </c>
      <c r="F1074" s="4">
        <f ca="1">OFFSET(InputPriceData!E$15,CalculationsAndCharts!$A1074+$A$11,IF($C$7,8,0),1,1)</f>
        <v>124.65</v>
      </c>
      <c r="G1074" s="4">
        <f ca="1">OFFSET(InputPriceData!F$15,CalculationsAndCharts!$A1074+$A$11,IF($C$7,8,0),1,1)</f>
        <v>125.06</v>
      </c>
      <c r="H1074" s="342">
        <f t="shared" ca="1" si="130"/>
        <v>123.14931643384452</v>
      </c>
      <c r="I1074" s="342">
        <f t="shared" ca="1" si="131"/>
        <v>122.15480832769767</v>
      </c>
      <c r="J1074" s="340">
        <f t="shared" ca="1" si="132"/>
        <v>0.99450810614676699</v>
      </c>
      <c r="K1074" s="170">
        <f t="shared" ca="1" si="128"/>
        <v>0.98904637319162914</v>
      </c>
      <c r="L1074" s="341">
        <f t="shared" ca="1" si="129"/>
        <v>0.78174352187031781</v>
      </c>
      <c r="M1074" s="341">
        <f t="shared" ca="1" si="133"/>
        <v>-0.78174352187031781</v>
      </c>
      <c r="N1074" s="170"/>
      <c r="O1074" s="340"/>
      <c r="P1074" s="3" t="e">
        <f t="shared" ca="1" si="134"/>
        <v>#N/A</v>
      </c>
      <c r="Q1074" s="3">
        <f t="shared" ca="1" si="135"/>
        <v>129869400</v>
      </c>
      <c r="S1074" s="99"/>
      <c r="T1074" s="350"/>
      <c r="U1074" s="350"/>
      <c r="V1074" s="349"/>
      <c r="W1074" s="313"/>
      <c r="X1074" s="302"/>
      <c r="Y1074" s="211"/>
      <c r="Z1074" s="320"/>
      <c r="AA1074" s="246"/>
      <c r="AB1074" s="125"/>
      <c r="AC1074" s="125"/>
      <c r="AD1074" s="125"/>
      <c r="AE1074" s="125"/>
      <c r="AF1074" s="125"/>
      <c r="AG1074" s="125"/>
      <c r="AH1074" s="125"/>
      <c r="AJ1074" s="125"/>
      <c r="AK1074" s="125"/>
      <c r="AM1074" s="246"/>
      <c r="AO1074" s="246"/>
      <c r="AP1074" s="211"/>
      <c r="AQ1074" s="211"/>
      <c r="AR1074" s="199"/>
      <c r="AT1074" s="225"/>
      <c r="AU1074" s="225"/>
      <c r="AV1074" s="225"/>
      <c r="AW1074" s="99"/>
      <c r="AX1074" s="199"/>
      <c r="AY1074" s="199"/>
      <c r="AZ1074" s="37"/>
      <c r="BA1074" s="123"/>
      <c r="BB1074" s="211"/>
      <c r="BC1074" s="211"/>
      <c r="BD1074" s="123"/>
      <c r="BE1074" s="123"/>
      <c r="BF1074" s="37"/>
      <c r="BG1074" s="37"/>
    </row>
    <row r="1075" spans="1:59" x14ac:dyDescent="0.25">
      <c r="A1075">
        <v>1043</v>
      </c>
      <c r="B1075" s="61">
        <f ca="1">OFFSET(InputPriceData!B$15,CalculationsAndCharts!$A1075+$A$11,0,1,1)</f>
        <v>40955</v>
      </c>
      <c r="C1075" s="3">
        <f ca="1">OFFSET(InputPriceData!G$15,CalculationsAndCharts!$A1075+$A$11,IF($C$7,8,0),1,1)</f>
        <v>186567800</v>
      </c>
      <c r="D1075" s="4">
        <f ca="1">OFFSET(InputPriceData!C$15,CalculationsAndCharts!$A1075+$A$11,IF($C$7,8,0),1,1)</f>
        <v>123.38</v>
      </c>
      <c r="E1075" s="4">
        <f ca="1">OFFSET(InputPriceData!D$15,CalculationsAndCharts!$A1075+$A$11,IF($C$7,8,0),1,1)</f>
        <v>124.84</v>
      </c>
      <c r="F1075" s="4">
        <f ca="1">OFFSET(InputPriceData!E$15,CalculationsAndCharts!$A1075+$A$11,IF($C$7,8,0),1,1)</f>
        <v>123.16</v>
      </c>
      <c r="G1075" s="4">
        <f ca="1">OFFSET(InputPriceData!F$15,CalculationsAndCharts!$A1075+$A$11,IF($C$7,8,0),1,1)</f>
        <v>124.73</v>
      </c>
      <c r="H1075" s="342">
        <f t="shared" ca="1" si="130"/>
        <v>122.87636163867944</v>
      </c>
      <c r="I1075" s="342">
        <f t="shared" ca="1" si="131"/>
        <v>121.89069999385201</v>
      </c>
      <c r="J1075" s="340">
        <f t="shared" ca="1" si="132"/>
        <v>0.98566164482735674</v>
      </c>
      <c r="K1075" s="170">
        <f t="shared" ca="1" si="128"/>
        <v>0.97152887808377031</v>
      </c>
      <c r="L1075" s="341">
        <f t="shared" ca="1" si="129"/>
        <v>0.76973618864828741</v>
      </c>
      <c r="M1075" s="341">
        <f t="shared" ca="1" si="133"/>
        <v>-0.76973618864828741</v>
      </c>
      <c r="N1075" s="170"/>
      <c r="O1075" s="340"/>
      <c r="P1075" s="3">
        <f t="shared" ca="1" si="134"/>
        <v>186567800</v>
      </c>
      <c r="Q1075" s="3" t="e">
        <f t="shared" ca="1" si="135"/>
        <v>#N/A</v>
      </c>
      <c r="S1075" s="99"/>
      <c r="T1075" s="350"/>
      <c r="U1075" s="350"/>
      <c r="V1075" s="349"/>
      <c r="W1075" s="313"/>
      <c r="X1075" s="302"/>
      <c r="Y1075" s="211"/>
      <c r="Z1075" s="320"/>
      <c r="AA1075" s="246"/>
      <c r="AB1075" s="125"/>
      <c r="AC1075" s="125"/>
      <c r="AD1075" s="125"/>
      <c r="AE1075" s="125"/>
      <c r="AF1075" s="125"/>
      <c r="AG1075" s="125"/>
      <c r="AH1075" s="125"/>
      <c r="AJ1075" s="125"/>
      <c r="AK1075" s="125"/>
      <c r="AM1075" s="246"/>
      <c r="AO1075" s="246"/>
      <c r="AP1075" s="211"/>
      <c r="AQ1075" s="211"/>
      <c r="AR1075" s="199"/>
      <c r="AT1075" s="225"/>
      <c r="AU1075" s="225"/>
      <c r="AV1075" s="225"/>
      <c r="AW1075" s="99"/>
      <c r="AX1075" s="199"/>
      <c r="AY1075" s="199"/>
      <c r="AZ1075" s="37"/>
      <c r="BA1075" s="123"/>
      <c r="BB1075" s="211"/>
      <c r="BC1075" s="211"/>
      <c r="BD1075" s="123"/>
      <c r="BE1075" s="123"/>
      <c r="BF1075" s="37"/>
      <c r="BG1075" s="37"/>
    </row>
    <row r="1076" spans="1:59" x14ac:dyDescent="0.25">
      <c r="A1076">
        <v>1044</v>
      </c>
      <c r="B1076" s="61">
        <f ca="1">OFFSET(InputPriceData!B$15,CalculationsAndCharts!$A1076+$A$11,0,1,1)</f>
        <v>40954</v>
      </c>
      <c r="C1076" s="3">
        <f ca="1">OFFSET(InputPriceData!G$15,CalculationsAndCharts!$A1076+$A$11,IF($C$7,8,0),1,1)</f>
        <v>195195100</v>
      </c>
      <c r="D1076" s="4">
        <f ca="1">OFFSET(InputPriceData!C$15,CalculationsAndCharts!$A1076+$A$11,IF($C$7,8,0),1,1)</f>
        <v>124.35</v>
      </c>
      <c r="E1076" s="4">
        <f ca="1">OFFSET(InputPriceData!D$15,CalculationsAndCharts!$A1076+$A$11,IF($C$7,8,0),1,1)</f>
        <v>124.53</v>
      </c>
      <c r="F1076" s="4">
        <f ca="1">OFFSET(InputPriceData!E$15,CalculationsAndCharts!$A1076+$A$11,IF($C$7,8,0),1,1)</f>
        <v>123.12</v>
      </c>
      <c r="G1076" s="4">
        <f ca="1">OFFSET(InputPriceData!F$15,CalculationsAndCharts!$A1076+$A$11,IF($C$7,8,0),1,1)</f>
        <v>123.37</v>
      </c>
      <c r="H1076" s="342">
        <f t="shared" ca="1" si="130"/>
        <v>122.61155615849079</v>
      </c>
      <c r="I1076" s="342">
        <f t="shared" ca="1" si="131"/>
        <v>121.63258181147494</v>
      </c>
      <c r="J1076" s="340">
        <f t="shared" ca="1" si="132"/>
        <v>0.97897434701578867</v>
      </c>
      <c r="K1076" s="170">
        <f t="shared" ca="1" si="128"/>
        <v>0.9583907721149898</v>
      </c>
      <c r="L1076" s="341">
        <f t="shared" ca="1" si="129"/>
        <v>0.75720391781030738</v>
      </c>
      <c r="M1076" s="341">
        <f t="shared" ca="1" si="133"/>
        <v>-0.75720391781030738</v>
      </c>
      <c r="N1076" s="170"/>
      <c r="O1076" s="340"/>
      <c r="P1076" s="3" t="e">
        <f t="shared" ca="1" si="134"/>
        <v>#N/A</v>
      </c>
      <c r="Q1076" s="3">
        <f t="shared" ca="1" si="135"/>
        <v>195195100</v>
      </c>
      <c r="S1076" s="99"/>
      <c r="T1076" s="350"/>
      <c r="U1076" s="350"/>
      <c r="V1076" s="349"/>
      <c r="W1076" s="313"/>
      <c r="X1076" s="302"/>
      <c r="Y1076" s="211"/>
      <c r="Z1076" s="320"/>
      <c r="AA1076" s="246"/>
      <c r="AB1076" s="125"/>
      <c r="AC1076" s="125"/>
      <c r="AD1076" s="125"/>
      <c r="AE1076" s="125"/>
      <c r="AF1076" s="125"/>
      <c r="AG1076" s="125"/>
      <c r="AH1076" s="125"/>
      <c r="AJ1076" s="125"/>
      <c r="AK1076" s="125"/>
      <c r="AM1076" s="246"/>
      <c r="AO1076" s="246"/>
      <c r="AP1076" s="211"/>
      <c r="AQ1076" s="211"/>
      <c r="AR1076" s="199"/>
      <c r="AT1076" s="225"/>
      <c r="AU1076" s="225"/>
      <c r="AV1076" s="225"/>
      <c r="AW1076" s="99"/>
      <c r="AX1076" s="199"/>
      <c r="AY1076" s="199"/>
      <c r="AZ1076" s="37"/>
      <c r="BA1076" s="123"/>
      <c r="BB1076" s="211"/>
      <c r="BC1076" s="211"/>
      <c r="BD1076" s="123"/>
      <c r="BE1076" s="123"/>
      <c r="BF1076" s="37"/>
      <c r="BG1076" s="37"/>
    </row>
    <row r="1077" spans="1:59" x14ac:dyDescent="0.25">
      <c r="A1077">
        <v>1045</v>
      </c>
      <c r="B1077" s="61">
        <f ca="1">OFFSET(InputPriceData!B$15,CalculationsAndCharts!$A1077+$A$11,0,1,1)</f>
        <v>40953</v>
      </c>
      <c r="C1077" s="3">
        <f ca="1">OFFSET(InputPriceData!G$15,CalculationsAndCharts!$A1077+$A$11,IF($C$7,8,0),1,1)</f>
        <v>165329500</v>
      </c>
      <c r="D1077" s="4">
        <f ca="1">OFFSET(InputPriceData!C$15,CalculationsAndCharts!$A1077+$A$11,IF($C$7,8,0),1,1)</f>
        <v>123.77</v>
      </c>
      <c r="E1077" s="4">
        <f ca="1">OFFSET(InputPriceData!D$15,CalculationsAndCharts!$A1077+$A$11,IF($C$7,8,0),1,1)</f>
        <v>124.02</v>
      </c>
      <c r="F1077" s="4">
        <f ca="1">OFFSET(InputPriceData!E$15,CalculationsAndCharts!$A1077+$A$11,IF($C$7,8,0),1,1)</f>
        <v>123.08</v>
      </c>
      <c r="G1077" s="4">
        <f ca="1">OFFSET(InputPriceData!F$15,CalculationsAndCharts!$A1077+$A$11,IF($C$7,8,0),1,1)</f>
        <v>123.94</v>
      </c>
      <c r="H1077" s="342">
        <f t="shared" ca="1" si="130"/>
        <v>122.50320703827518</v>
      </c>
      <c r="I1077" s="342">
        <f t="shared" ca="1" si="131"/>
        <v>121.47463470342721</v>
      </c>
      <c r="J1077" s="340">
        <f t="shared" ca="1" si="132"/>
        <v>1.0285723348479143</v>
      </c>
      <c r="K1077" s="170">
        <f t="shared" ca="1" si="128"/>
        <v>1.0579610480144901</v>
      </c>
      <c r="L1077" s="341">
        <f t="shared" ca="1" si="129"/>
        <v>0.74444846150933719</v>
      </c>
      <c r="M1077" s="341">
        <f t="shared" ca="1" si="133"/>
        <v>-0.74444846150933719</v>
      </c>
      <c r="N1077" s="170"/>
      <c r="O1077" s="340"/>
      <c r="P1077" s="3">
        <f t="shared" ca="1" si="134"/>
        <v>165329500</v>
      </c>
      <c r="Q1077" s="3" t="e">
        <f t="shared" ca="1" si="135"/>
        <v>#N/A</v>
      </c>
      <c r="S1077" s="99"/>
      <c r="T1077" s="350"/>
      <c r="U1077" s="350"/>
      <c r="V1077" s="349"/>
      <c r="W1077" s="313"/>
      <c r="X1077" s="302"/>
      <c r="Y1077" s="211"/>
      <c r="Z1077" s="320"/>
      <c r="AA1077" s="246"/>
      <c r="AB1077" s="125"/>
      <c r="AC1077" s="125"/>
      <c r="AD1077" s="125"/>
      <c r="AE1077" s="125"/>
      <c r="AF1077" s="125"/>
      <c r="AG1077" s="125"/>
      <c r="AH1077" s="125"/>
      <c r="AJ1077" s="125"/>
      <c r="AK1077" s="125"/>
      <c r="AM1077" s="246"/>
      <c r="AO1077" s="246"/>
      <c r="AP1077" s="211"/>
      <c r="AQ1077" s="211"/>
      <c r="AR1077" s="199"/>
      <c r="AT1077" s="225"/>
      <c r="AU1077" s="225"/>
      <c r="AV1077" s="225"/>
      <c r="AW1077" s="99"/>
      <c r="AX1077" s="199"/>
      <c r="AY1077" s="199"/>
      <c r="AZ1077" s="37"/>
      <c r="BA1077" s="123"/>
      <c r="BB1077" s="211"/>
      <c r="BC1077" s="211"/>
      <c r="BD1077" s="123"/>
      <c r="BE1077" s="123"/>
      <c r="BF1077" s="37"/>
      <c r="BG1077" s="37"/>
    </row>
    <row r="1078" spans="1:59" x14ac:dyDescent="0.25">
      <c r="A1078">
        <v>1046</v>
      </c>
      <c r="B1078" s="61">
        <f ca="1">OFFSET(InputPriceData!B$15,CalculationsAndCharts!$A1078+$A$11,0,1,1)</f>
        <v>40952</v>
      </c>
      <c r="C1078" s="3">
        <f ca="1">OFFSET(InputPriceData!G$15,CalculationsAndCharts!$A1078+$A$11,IF($C$7,8,0),1,1)</f>
        <v>115841900</v>
      </c>
      <c r="D1078" s="4">
        <f ca="1">OFFSET(InputPriceData!C$15,CalculationsAndCharts!$A1078+$A$11,IF($C$7,8,0),1,1)</f>
        <v>124.06</v>
      </c>
      <c r="E1078" s="4">
        <f ca="1">OFFSET(InputPriceData!D$15,CalculationsAndCharts!$A1078+$A$11,IF($C$7,8,0),1,1)</f>
        <v>124.25</v>
      </c>
      <c r="F1078" s="4">
        <f ca="1">OFFSET(InputPriceData!E$15,CalculationsAndCharts!$A1078+$A$11,IF($C$7,8,0),1,1)</f>
        <v>123.53</v>
      </c>
      <c r="G1078" s="4">
        <f ca="1">OFFSET(InputPriceData!F$15,CalculationsAndCharts!$A1078+$A$11,IF($C$7,8,0),1,1)</f>
        <v>124.1</v>
      </c>
      <c r="H1078" s="342">
        <f t="shared" ca="1" si="130"/>
        <v>122.29795090088592</v>
      </c>
      <c r="I1078" s="342">
        <f t="shared" ca="1" si="131"/>
        <v>121.25051058555697</v>
      </c>
      <c r="J1078" s="340">
        <f t="shared" ca="1" si="132"/>
        <v>1.0474403153289034</v>
      </c>
      <c r="K1078" s="170">
        <f t="shared" ca="1" si="128"/>
        <v>1.0971312141763125</v>
      </c>
      <c r="L1078" s="341">
        <f t="shared" ca="1" si="129"/>
        <v>0.73038689109801835</v>
      </c>
      <c r="M1078" s="341">
        <f t="shared" ca="1" si="133"/>
        <v>-0.73038689109801835</v>
      </c>
      <c r="N1078" s="170"/>
      <c r="O1078" s="340"/>
      <c r="P1078" s="3">
        <f t="shared" ca="1" si="134"/>
        <v>115841900</v>
      </c>
      <c r="Q1078" s="3" t="e">
        <f t="shared" ca="1" si="135"/>
        <v>#N/A</v>
      </c>
      <c r="S1078" s="99"/>
      <c r="T1078" s="350"/>
      <c r="U1078" s="350"/>
      <c r="V1078" s="349"/>
      <c r="W1078" s="313"/>
      <c r="X1078" s="302"/>
      <c r="Y1078" s="211"/>
      <c r="Z1078" s="320"/>
      <c r="AA1078" s="246"/>
      <c r="AB1078" s="125"/>
      <c r="AC1078" s="125"/>
      <c r="AD1078" s="125"/>
      <c r="AE1078" s="125"/>
      <c r="AF1078" s="125"/>
      <c r="AG1078" s="125"/>
      <c r="AH1078" s="125"/>
      <c r="AJ1078" s="125"/>
      <c r="AK1078" s="125"/>
      <c r="AM1078" s="246"/>
      <c r="AO1078" s="246"/>
      <c r="AP1078" s="211"/>
      <c r="AQ1078" s="211"/>
      <c r="AR1078" s="199"/>
      <c r="AT1078" s="225"/>
      <c r="AU1078" s="225"/>
      <c r="AV1078" s="225"/>
      <c r="AW1078" s="99"/>
      <c r="AX1078" s="199"/>
      <c r="AY1078" s="199"/>
      <c r="AZ1078" s="37"/>
      <c r="BA1078" s="123"/>
      <c r="BB1078" s="211"/>
      <c r="BC1078" s="211"/>
      <c r="BD1078" s="123"/>
      <c r="BE1078" s="123"/>
      <c r="BF1078" s="37"/>
      <c r="BG1078" s="37"/>
    </row>
    <row r="1079" spans="1:59" x14ac:dyDescent="0.25">
      <c r="A1079">
        <v>1047</v>
      </c>
      <c r="B1079" s="61">
        <f ca="1">OFFSET(InputPriceData!B$15,CalculationsAndCharts!$A1079+$A$11,0,1,1)</f>
        <v>40949</v>
      </c>
      <c r="C1079" s="3">
        <f ca="1">OFFSET(InputPriceData!G$15,CalculationsAndCharts!$A1079+$A$11,IF($C$7,8,0),1,1)</f>
        <v>167907500</v>
      </c>
      <c r="D1079" s="4">
        <f ca="1">OFFSET(InputPriceData!C$15,CalculationsAndCharts!$A1079+$A$11,IF($C$7,8,0),1,1)</f>
        <v>123</v>
      </c>
      <c r="E1079" s="4">
        <f ca="1">OFFSET(InputPriceData!D$15,CalculationsAndCharts!$A1079+$A$11,IF($C$7,8,0),1,1)</f>
        <v>123.28</v>
      </c>
      <c r="F1079" s="4">
        <f ca="1">OFFSET(InputPriceData!E$15,CalculationsAndCharts!$A1079+$A$11,IF($C$7,8,0),1,1)</f>
        <v>122.71</v>
      </c>
      <c r="G1079" s="4">
        <f ca="1">OFFSET(InputPriceData!F$15,CalculationsAndCharts!$A1079+$A$11,IF($C$7,8,0),1,1)</f>
        <v>123.18</v>
      </c>
      <c r="H1079" s="342">
        <f t="shared" ca="1" si="130"/>
        <v>122.04051531529819</v>
      </c>
      <c r="I1079" s="342">
        <f t="shared" ca="1" si="131"/>
        <v>120.99146609333488</v>
      </c>
      <c r="J1079" s="340">
        <f t="shared" ca="1" si="132"/>
        <v>1.0490492219632683</v>
      </c>
      <c r="K1079" s="170">
        <f t="shared" ca="1" si="128"/>
        <v>1.1005042701017387</v>
      </c>
      <c r="L1079" s="341">
        <f t="shared" ca="1" si="129"/>
        <v>0.71643787623741273</v>
      </c>
      <c r="M1079" s="341">
        <f t="shared" ca="1" si="133"/>
        <v>-0.71643787623741273</v>
      </c>
      <c r="N1079" s="170"/>
      <c r="O1079" s="340"/>
      <c r="P1079" s="3">
        <f t="shared" ca="1" si="134"/>
        <v>167907500</v>
      </c>
      <c r="Q1079" s="3" t="e">
        <f t="shared" ca="1" si="135"/>
        <v>#N/A</v>
      </c>
      <c r="S1079" s="99"/>
      <c r="T1079" s="350"/>
      <c r="U1079" s="350"/>
      <c r="V1079" s="349"/>
      <c r="W1079" s="313"/>
      <c r="X1079" s="302"/>
      <c r="Y1079" s="211"/>
      <c r="Z1079" s="320"/>
      <c r="AA1079" s="246"/>
      <c r="AB1079" s="125"/>
      <c r="AC1079" s="125"/>
      <c r="AD1079" s="125"/>
      <c r="AE1079" s="125"/>
      <c r="AF1079" s="125"/>
      <c r="AG1079" s="125"/>
      <c r="AH1079" s="125"/>
      <c r="AJ1079" s="125"/>
      <c r="AK1079" s="125"/>
      <c r="AM1079" s="246"/>
      <c r="AO1079" s="246"/>
      <c r="AP1079" s="211"/>
      <c r="AQ1079" s="211"/>
      <c r="AR1079" s="199"/>
      <c r="AT1079" s="225"/>
      <c r="AU1079" s="225"/>
      <c r="AV1079" s="225"/>
      <c r="AW1079" s="99"/>
      <c r="AX1079" s="199"/>
      <c r="AY1079" s="199"/>
      <c r="AZ1079" s="37"/>
      <c r="BA1079" s="123"/>
      <c r="BB1079" s="211"/>
      <c r="BC1079" s="211"/>
      <c r="BD1079" s="123"/>
      <c r="BE1079" s="123"/>
      <c r="BF1079" s="37"/>
      <c r="BG1079" s="37"/>
    </row>
    <row r="1080" spans="1:59" x14ac:dyDescent="0.25">
      <c r="A1080">
        <v>1048</v>
      </c>
      <c r="B1080" s="61">
        <f ca="1">OFFSET(InputPriceData!B$15,CalculationsAndCharts!$A1080+$A$11,0,1,1)</f>
        <v>40948</v>
      </c>
      <c r="C1080" s="3">
        <f ca="1">OFFSET(InputPriceData!G$15,CalculationsAndCharts!$A1080+$A$11,IF($C$7,8,0),1,1)</f>
        <v>148602900</v>
      </c>
      <c r="D1080" s="4">
        <f ca="1">OFFSET(InputPriceData!C$15,CalculationsAndCharts!$A1080+$A$11,IF($C$7,8,0),1,1)</f>
        <v>124.15</v>
      </c>
      <c r="E1080" s="4">
        <f ca="1">OFFSET(InputPriceData!D$15,CalculationsAndCharts!$A1080+$A$11,IF($C$7,8,0),1,1)</f>
        <v>124.31</v>
      </c>
      <c r="F1080" s="4">
        <f ca="1">OFFSET(InputPriceData!E$15,CalculationsAndCharts!$A1080+$A$11,IF($C$7,8,0),1,1)</f>
        <v>123.37</v>
      </c>
      <c r="G1080" s="4">
        <f ca="1">OFFSET(InputPriceData!F$15,CalculationsAndCharts!$A1080+$A$11,IF($C$7,8,0),1,1)</f>
        <v>124.1</v>
      </c>
      <c r="H1080" s="342">
        <f t="shared" ca="1" si="130"/>
        <v>121.87773178891223</v>
      </c>
      <c r="I1080" s="342">
        <f t="shared" ca="1" si="131"/>
        <v>120.79250846545624</v>
      </c>
      <c r="J1080" s="340">
        <f t="shared" ca="1" si="132"/>
        <v>1.0852233234559394</v>
      </c>
      <c r="K1080" s="170">
        <f t="shared" ca="1" si="128"/>
        <v>1.1777096617727545</v>
      </c>
      <c r="L1080" s="341">
        <f t="shared" ca="1" si="129"/>
        <v>0.7042294984963885</v>
      </c>
      <c r="M1080" s="341">
        <f t="shared" ca="1" si="133"/>
        <v>-0.7042294984963885</v>
      </c>
      <c r="N1080" s="170"/>
      <c r="O1080" s="340"/>
      <c r="P1080" s="3" t="e">
        <f t="shared" ca="1" si="134"/>
        <v>#N/A</v>
      </c>
      <c r="Q1080" s="3">
        <f t="shared" ca="1" si="135"/>
        <v>148602900</v>
      </c>
      <c r="S1080" s="99"/>
      <c r="T1080" s="350"/>
      <c r="U1080" s="350"/>
      <c r="V1080" s="349"/>
      <c r="W1080" s="313"/>
      <c r="X1080" s="302"/>
      <c r="Y1080" s="211"/>
      <c r="Z1080" s="320"/>
      <c r="AA1080" s="246"/>
      <c r="AB1080" s="125"/>
      <c r="AC1080" s="125"/>
      <c r="AD1080" s="125"/>
      <c r="AE1080" s="125"/>
      <c r="AF1080" s="125"/>
      <c r="AG1080" s="125"/>
      <c r="AH1080" s="125"/>
      <c r="AJ1080" s="125"/>
      <c r="AK1080" s="125"/>
      <c r="AM1080" s="246"/>
      <c r="AO1080" s="246"/>
      <c r="AP1080" s="211"/>
      <c r="AQ1080" s="211"/>
      <c r="AR1080" s="199"/>
      <c r="AT1080" s="225"/>
      <c r="AU1080" s="225"/>
      <c r="AV1080" s="225"/>
      <c r="AW1080" s="99"/>
      <c r="AX1080" s="199"/>
      <c r="AY1080" s="199"/>
      <c r="AZ1080" s="37"/>
      <c r="BA1080" s="123"/>
      <c r="BB1080" s="211"/>
      <c r="BC1080" s="211"/>
      <c r="BD1080" s="123"/>
      <c r="BE1080" s="123"/>
      <c r="BF1080" s="37"/>
      <c r="BG1080" s="37"/>
    </row>
    <row r="1081" spans="1:59" x14ac:dyDescent="0.25">
      <c r="A1081">
        <v>1049</v>
      </c>
      <c r="B1081" s="61">
        <f ca="1">OFFSET(InputPriceData!B$15,CalculationsAndCharts!$A1081+$A$11,0,1,1)</f>
        <v>40947</v>
      </c>
      <c r="C1081" s="3">
        <f ca="1">OFFSET(InputPriceData!G$15,CalculationsAndCharts!$A1081+$A$11,IF($C$7,8,0),1,1)</f>
        <v>139361400</v>
      </c>
      <c r="D1081" s="4">
        <f ca="1">OFFSET(InputPriceData!C$15,CalculationsAndCharts!$A1081+$A$11,IF($C$7,8,0),1,1)</f>
        <v>123.64</v>
      </c>
      <c r="E1081" s="4">
        <f ca="1">OFFSET(InputPriceData!D$15,CalculationsAndCharts!$A1081+$A$11,IF($C$7,8,0),1,1)</f>
        <v>123.97</v>
      </c>
      <c r="F1081" s="4">
        <f ca="1">OFFSET(InputPriceData!E$15,CalculationsAndCharts!$A1081+$A$11,IF($C$7,8,0),1,1)</f>
        <v>123.14</v>
      </c>
      <c r="G1081" s="4">
        <f ca="1">OFFSET(InputPriceData!F$15,CalculationsAndCharts!$A1081+$A$11,IF($C$7,8,0),1,1)</f>
        <v>123.94</v>
      </c>
      <c r="H1081" s="342">
        <f t="shared" ca="1" si="130"/>
        <v>121.56026490161398</v>
      </c>
      <c r="I1081" s="342">
        <f t="shared" ca="1" si="131"/>
        <v>120.49182741686136</v>
      </c>
      <c r="J1081" s="340">
        <f t="shared" ca="1" si="132"/>
        <v>1.0684374847525704</v>
      </c>
      <c r="K1081" s="170">
        <f t="shared" ca="1" si="128"/>
        <v>1.1415586588243991</v>
      </c>
      <c r="L1081" s="341">
        <f t="shared" ca="1" si="129"/>
        <v>0.69058092161718998</v>
      </c>
      <c r="M1081" s="341">
        <f t="shared" ca="1" si="133"/>
        <v>-0.69058092161718998</v>
      </c>
      <c r="N1081" s="170"/>
      <c r="O1081" s="340"/>
      <c r="P1081" s="3">
        <f t="shared" ca="1" si="134"/>
        <v>139361400</v>
      </c>
      <c r="Q1081" s="3" t="e">
        <f t="shared" ca="1" si="135"/>
        <v>#N/A</v>
      </c>
      <c r="S1081" s="99"/>
      <c r="T1081" s="350"/>
      <c r="U1081" s="350"/>
      <c r="V1081" s="349"/>
      <c r="W1081" s="313"/>
      <c r="X1081" s="302"/>
      <c r="Y1081" s="211"/>
      <c r="Z1081" s="320"/>
      <c r="AA1081" s="246"/>
      <c r="AB1081" s="125"/>
      <c r="AC1081" s="125"/>
      <c r="AD1081" s="125"/>
      <c r="AE1081" s="125"/>
      <c r="AF1081" s="125"/>
      <c r="AG1081" s="125"/>
      <c r="AH1081" s="125"/>
      <c r="AJ1081" s="125"/>
      <c r="AK1081" s="125"/>
      <c r="AM1081" s="246"/>
      <c r="AO1081" s="246"/>
      <c r="AP1081" s="211"/>
      <c r="AQ1081" s="211"/>
      <c r="AR1081" s="199"/>
      <c r="AT1081" s="225"/>
      <c r="AU1081" s="225"/>
      <c r="AV1081" s="225"/>
      <c r="AW1081" s="99"/>
      <c r="AX1081" s="199"/>
      <c r="AY1081" s="199"/>
      <c r="AZ1081" s="37"/>
      <c r="BA1081" s="123"/>
      <c r="BB1081" s="211"/>
      <c r="BC1081" s="211"/>
      <c r="BD1081" s="123"/>
      <c r="BE1081" s="123"/>
      <c r="BF1081" s="37"/>
      <c r="BG1081" s="37"/>
    </row>
    <row r="1082" spans="1:59" x14ac:dyDescent="0.25">
      <c r="A1082">
        <v>1050</v>
      </c>
      <c r="B1082" s="61">
        <f ca="1">OFFSET(InputPriceData!B$15,CalculationsAndCharts!$A1082+$A$11,0,1,1)</f>
        <v>40946</v>
      </c>
      <c r="C1082" s="3">
        <f ca="1">OFFSET(InputPriceData!G$15,CalculationsAndCharts!$A1082+$A$11,IF($C$7,8,0),1,1)</f>
        <v>135528100</v>
      </c>
      <c r="D1082" s="4">
        <f ca="1">OFFSET(InputPriceData!C$15,CalculationsAndCharts!$A1082+$A$11,IF($C$7,8,0),1,1)</f>
        <v>123.01</v>
      </c>
      <c r="E1082" s="4">
        <f ca="1">OFFSET(InputPriceData!D$15,CalculationsAndCharts!$A1082+$A$11,IF($C$7,8,0),1,1)</f>
        <v>123.79</v>
      </c>
      <c r="F1082" s="4">
        <f ca="1">OFFSET(InputPriceData!E$15,CalculationsAndCharts!$A1082+$A$11,IF($C$7,8,0),1,1)</f>
        <v>122.52</v>
      </c>
      <c r="G1082" s="4">
        <f ca="1">OFFSET(InputPriceData!F$15,CalculationsAndCharts!$A1082+$A$11,IF($C$7,8,0),1,1)</f>
        <v>123.58</v>
      </c>
      <c r="H1082" s="342">
        <f t="shared" ca="1" si="130"/>
        <v>121.22030274470168</v>
      </c>
      <c r="I1082" s="342">
        <f t="shared" ca="1" si="131"/>
        <v>120.17835718203057</v>
      </c>
      <c r="J1082" s="340">
        <f t="shared" ca="1" si="132"/>
        <v>1.041945562671063</v>
      </c>
      <c r="K1082" s="170">
        <f t="shared" ca="1" si="128"/>
        <v>1.0856505555699181</v>
      </c>
      <c r="L1082" s="341">
        <f t="shared" ca="1" si="129"/>
        <v>0.67675738033376032</v>
      </c>
      <c r="M1082" s="341">
        <f t="shared" ca="1" si="133"/>
        <v>-0.67675738033376032</v>
      </c>
      <c r="N1082" s="170"/>
      <c r="O1082" s="340"/>
      <c r="P1082" s="3">
        <f t="shared" ca="1" si="134"/>
        <v>135528100</v>
      </c>
      <c r="Q1082" s="3" t="e">
        <f t="shared" ca="1" si="135"/>
        <v>#N/A</v>
      </c>
      <c r="S1082" s="99"/>
      <c r="T1082" s="350"/>
      <c r="U1082" s="350"/>
      <c r="V1082" s="349"/>
      <c r="W1082" s="313"/>
      <c r="X1082" s="302"/>
      <c r="Y1082" s="211"/>
      <c r="Z1082" s="320"/>
      <c r="AA1082" s="246"/>
      <c r="AB1082" s="125"/>
      <c r="AC1082" s="125"/>
      <c r="AD1082" s="125"/>
      <c r="AE1082" s="125"/>
      <c r="AF1082" s="125"/>
      <c r="AG1082" s="125"/>
      <c r="AH1082" s="125"/>
      <c r="AJ1082" s="125"/>
      <c r="AK1082" s="125"/>
      <c r="AM1082" s="246"/>
      <c r="AO1082" s="246"/>
      <c r="AP1082" s="211"/>
      <c r="AQ1082" s="211"/>
      <c r="AR1082" s="199"/>
      <c r="AT1082" s="225"/>
      <c r="AU1082" s="225"/>
      <c r="AV1082" s="225"/>
      <c r="AW1082" s="99"/>
      <c r="AX1082" s="199"/>
      <c r="AY1082" s="199"/>
      <c r="AZ1082" s="37"/>
      <c r="BA1082" s="123"/>
      <c r="BB1082" s="211"/>
      <c r="BC1082" s="211"/>
      <c r="BD1082" s="123"/>
      <c r="BE1082" s="123"/>
      <c r="BF1082" s="37"/>
      <c r="BG1082" s="37"/>
    </row>
    <row r="1083" spans="1:59" x14ac:dyDescent="0.25">
      <c r="A1083">
        <v>1051</v>
      </c>
      <c r="B1083" s="61">
        <f ca="1">OFFSET(InputPriceData!B$15,CalculationsAndCharts!$A1083+$A$11,0,1,1)</f>
        <v>40945</v>
      </c>
      <c r="C1083" s="3">
        <f ca="1">OFFSET(InputPriceData!G$15,CalculationsAndCharts!$A1083+$A$11,IF($C$7,8,0),1,1)</f>
        <v>107694500</v>
      </c>
      <c r="D1083" s="4">
        <f ca="1">OFFSET(InputPriceData!C$15,CalculationsAndCharts!$A1083+$A$11,IF($C$7,8,0),1,1)</f>
        <v>122.84</v>
      </c>
      <c r="E1083" s="4">
        <f ca="1">OFFSET(InputPriceData!D$15,CalculationsAndCharts!$A1083+$A$11,IF($C$7,8,0),1,1)</f>
        <v>123.32</v>
      </c>
      <c r="F1083" s="4">
        <f ca="1">OFFSET(InputPriceData!E$15,CalculationsAndCharts!$A1083+$A$11,IF($C$7,8,0),1,1)</f>
        <v>122.7</v>
      </c>
      <c r="G1083" s="4">
        <f ca="1">OFFSET(InputPriceData!F$15,CalculationsAndCharts!$A1083+$A$11,IF($C$7,8,0),1,1)</f>
        <v>123.27</v>
      </c>
      <c r="H1083" s="342">
        <f t="shared" ca="1" si="130"/>
        <v>120.88320313680192</v>
      </c>
      <c r="I1083" s="342">
        <f t="shared" ca="1" si="131"/>
        <v>119.86911692585153</v>
      </c>
      <c r="J1083" s="340">
        <f t="shared" ca="1" si="132"/>
        <v>1.0140862109503392</v>
      </c>
      <c r="K1083" s="170">
        <f t="shared" ca="1" si="128"/>
        <v>1.0283708432396159</v>
      </c>
      <c r="L1083" s="341">
        <f t="shared" ca="1" si="129"/>
        <v>0.66137889752550572</v>
      </c>
      <c r="M1083" s="341">
        <f t="shared" ca="1" si="133"/>
        <v>-0.66137889752550572</v>
      </c>
      <c r="N1083" s="170"/>
      <c r="O1083" s="340"/>
      <c r="P1083" s="3">
        <f t="shared" ca="1" si="134"/>
        <v>107694500</v>
      </c>
      <c r="Q1083" s="3" t="e">
        <f t="shared" ca="1" si="135"/>
        <v>#N/A</v>
      </c>
      <c r="S1083" s="99"/>
      <c r="T1083" s="350"/>
      <c r="U1083" s="350"/>
      <c r="V1083" s="349"/>
      <c r="W1083" s="313"/>
      <c r="X1083" s="302"/>
      <c r="Y1083" s="211"/>
      <c r="Z1083" s="320"/>
      <c r="AA1083" s="246"/>
      <c r="AB1083" s="125"/>
      <c r="AC1083" s="125"/>
      <c r="AD1083" s="125"/>
      <c r="AE1083" s="125"/>
      <c r="AF1083" s="125"/>
      <c r="AG1083" s="125"/>
      <c r="AH1083" s="125"/>
      <c r="AJ1083" s="125"/>
      <c r="AK1083" s="125"/>
      <c r="AM1083" s="246"/>
      <c r="AO1083" s="246"/>
      <c r="AP1083" s="211"/>
      <c r="AQ1083" s="211"/>
      <c r="AR1083" s="199"/>
      <c r="AT1083" s="225"/>
      <c r="AU1083" s="225"/>
      <c r="AV1083" s="225"/>
      <c r="AW1083" s="99"/>
      <c r="AX1083" s="199"/>
      <c r="AY1083" s="199"/>
      <c r="AZ1083" s="37"/>
      <c r="BA1083" s="123"/>
      <c r="BB1083" s="211"/>
      <c r="BC1083" s="211"/>
      <c r="BD1083" s="123"/>
      <c r="BE1083" s="123"/>
      <c r="BF1083" s="37"/>
      <c r="BG1083" s="37"/>
    </row>
    <row r="1084" spans="1:59" x14ac:dyDescent="0.25">
      <c r="A1084">
        <v>1052</v>
      </c>
      <c r="B1084" s="61">
        <f ca="1">OFFSET(InputPriceData!B$15,CalculationsAndCharts!$A1084+$A$11,0,1,1)</f>
        <v>40942</v>
      </c>
      <c r="C1084" s="3">
        <f ca="1">OFFSET(InputPriceData!G$15,CalculationsAndCharts!$A1084+$A$11,IF($C$7,8,0),1,1)</f>
        <v>160598500</v>
      </c>
      <c r="D1084" s="4">
        <f ca="1">OFFSET(InputPriceData!C$15,CalculationsAndCharts!$A1084+$A$11,IF($C$7,8,0),1,1)</f>
        <v>122.85</v>
      </c>
      <c r="E1084" s="4">
        <f ca="1">OFFSET(InputPriceData!D$15,CalculationsAndCharts!$A1084+$A$11,IF($C$7,8,0),1,1)</f>
        <v>123.42</v>
      </c>
      <c r="F1084" s="4">
        <f ca="1">OFFSET(InputPriceData!E$15,CalculationsAndCharts!$A1084+$A$11,IF($C$7,8,0),1,1)</f>
        <v>122.64</v>
      </c>
      <c r="G1084" s="4">
        <f ca="1">OFFSET(InputPriceData!F$15,CalculationsAndCharts!$A1084+$A$11,IF($C$7,8,0),1,1)</f>
        <v>123.35</v>
      </c>
      <c r="H1084" s="342">
        <f t="shared" ca="1" si="130"/>
        <v>120.54223215634507</v>
      </c>
      <c r="I1084" s="342">
        <f t="shared" ca="1" si="131"/>
        <v>119.55994573729259</v>
      </c>
      <c r="J1084" s="340">
        <f t="shared" ca="1" si="132"/>
        <v>0.9822864190524192</v>
      </c>
      <c r="K1084" s="170">
        <f t="shared" ca="1" si="128"/>
        <v>0.96488660905482493</v>
      </c>
      <c r="L1084" s="341">
        <f t="shared" ca="1" si="129"/>
        <v>0.64564442643405018</v>
      </c>
      <c r="M1084" s="341">
        <f t="shared" ca="1" si="133"/>
        <v>-0.64564442643405018</v>
      </c>
      <c r="N1084" s="170"/>
      <c r="O1084" s="340"/>
      <c r="P1084" s="3">
        <f t="shared" ca="1" si="134"/>
        <v>160598500</v>
      </c>
      <c r="Q1084" s="3" t="e">
        <f t="shared" ca="1" si="135"/>
        <v>#N/A</v>
      </c>
      <c r="S1084" s="99"/>
      <c r="T1084" s="350"/>
      <c r="U1084" s="350"/>
      <c r="V1084" s="349"/>
      <c r="W1084" s="313"/>
      <c r="X1084" s="302"/>
      <c r="Y1084" s="211"/>
      <c r="Z1084" s="320"/>
      <c r="AA1084" s="246"/>
      <c r="AB1084" s="125"/>
      <c r="AC1084" s="125"/>
      <c r="AD1084" s="125"/>
      <c r="AE1084" s="125"/>
      <c r="AF1084" s="125"/>
      <c r="AG1084" s="125"/>
      <c r="AH1084" s="125"/>
      <c r="AJ1084" s="125"/>
      <c r="AK1084" s="125"/>
      <c r="AM1084" s="246"/>
      <c r="AO1084" s="246"/>
      <c r="AP1084" s="211"/>
      <c r="AQ1084" s="211"/>
      <c r="AR1084" s="199"/>
      <c r="AT1084" s="225"/>
      <c r="AU1084" s="225"/>
      <c r="AV1084" s="225"/>
      <c r="AW1084" s="99"/>
      <c r="AX1084" s="199"/>
      <c r="AY1084" s="199"/>
      <c r="AZ1084" s="37"/>
      <c r="BA1084" s="123"/>
      <c r="BB1084" s="211"/>
      <c r="BC1084" s="211"/>
      <c r="BD1084" s="123"/>
      <c r="BE1084" s="123"/>
      <c r="BF1084" s="37"/>
      <c r="BG1084" s="37"/>
    </row>
    <row r="1085" spans="1:59" x14ac:dyDescent="0.25">
      <c r="A1085">
        <v>1053</v>
      </c>
      <c r="B1085" s="61">
        <f ca="1">OFFSET(InputPriceData!B$15,CalculationsAndCharts!$A1085+$A$11,0,1,1)</f>
        <v>40941</v>
      </c>
      <c r="C1085" s="3">
        <f ca="1">OFFSET(InputPriceData!G$15,CalculationsAndCharts!$A1085+$A$11,IF($C$7,8,0),1,1)</f>
        <v>113090400</v>
      </c>
      <c r="D1085" s="4">
        <f ca="1">OFFSET(InputPriceData!C$15,CalculationsAndCharts!$A1085+$A$11,IF($C$7,8,0),1,1)</f>
        <v>121.69</v>
      </c>
      <c r="E1085" s="4">
        <f ca="1">OFFSET(InputPriceData!D$15,CalculationsAndCharts!$A1085+$A$11,IF($C$7,8,0),1,1)</f>
        <v>121.96</v>
      </c>
      <c r="F1085" s="4">
        <f ca="1">OFFSET(InputPriceData!E$15,CalculationsAndCharts!$A1085+$A$11,IF($C$7,8,0),1,1)</f>
        <v>121.21</v>
      </c>
      <c r="G1085" s="4">
        <f ca="1">OFFSET(InputPriceData!F$15,CalculationsAndCharts!$A1085+$A$11,IF($C$7,8,0),1,1)</f>
        <v>121.64</v>
      </c>
      <c r="H1085" s="342">
        <f t="shared" ca="1" si="130"/>
        <v>120.14112246439436</v>
      </c>
      <c r="I1085" s="342">
        <f t="shared" ca="1" si="131"/>
        <v>119.21539534977374</v>
      </c>
      <c r="J1085" s="340">
        <f t="shared" ca="1" si="132"/>
        <v>0.92572711462056578</v>
      </c>
      <c r="K1085" s="170">
        <f t="shared" ca="1" si="128"/>
        <v>0.85697069074371812</v>
      </c>
      <c r="L1085" s="341">
        <f t="shared" ca="1" si="129"/>
        <v>0.63112639903844259</v>
      </c>
      <c r="M1085" s="341">
        <f t="shared" ca="1" si="133"/>
        <v>-0.63112639903844259</v>
      </c>
      <c r="N1085" s="170"/>
      <c r="O1085" s="340"/>
      <c r="P1085" s="3" t="e">
        <f t="shared" ca="1" si="134"/>
        <v>#N/A</v>
      </c>
      <c r="Q1085" s="3">
        <f t="shared" ca="1" si="135"/>
        <v>113090400</v>
      </c>
      <c r="S1085" s="99"/>
      <c r="T1085" s="350"/>
      <c r="U1085" s="350"/>
      <c r="V1085" s="349"/>
      <c r="W1085" s="313"/>
      <c r="X1085" s="302"/>
      <c r="Y1085" s="211"/>
      <c r="Z1085" s="320"/>
      <c r="AA1085" s="246"/>
      <c r="AB1085" s="125"/>
      <c r="AC1085" s="125"/>
      <c r="AD1085" s="125"/>
      <c r="AE1085" s="125"/>
      <c r="AF1085" s="125"/>
      <c r="AG1085" s="125"/>
      <c r="AH1085" s="125"/>
      <c r="AJ1085" s="125"/>
      <c r="AK1085" s="125"/>
      <c r="AM1085" s="246"/>
      <c r="AO1085" s="246"/>
      <c r="AP1085" s="211"/>
      <c r="AQ1085" s="211"/>
      <c r="AR1085" s="199"/>
      <c r="AT1085" s="225"/>
      <c r="AU1085" s="225"/>
      <c r="AV1085" s="225"/>
      <c r="AW1085" s="99"/>
      <c r="AX1085" s="199"/>
      <c r="AY1085" s="199"/>
      <c r="AZ1085" s="37"/>
      <c r="BA1085" s="123"/>
      <c r="BB1085" s="211"/>
      <c r="BC1085" s="211"/>
      <c r="BD1085" s="123"/>
      <c r="BE1085" s="123"/>
      <c r="BF1085" s="37"/>
      <c r="BG1085" s="37"/>
    </row>
    <row r="1086" spans="1:59" x14ac:dyDescent="0.25">
      <c r="A1086">
        <v>1054</v>
      </c>
      <c r="B1086" s="61">
        <f ca="1">OFFSET(InputPriceData!B$15,CalculationsAndCharts!$A1086+$A$11,0,1,1)</f>
        <v>40940</v>
      </c>
      <c r="C1086" s="3">
        <f ca="1">OFFSET(InputPriceData!G$15,CalculationsAndCharts!$A1086+$A$11,IF($C$7,8,0),1,1)</f>
        <v>166234500</v>
      </c>
      <c r="D1086" s="4">
        <f ca="1">OFFSET(InputPriceData!C$15,CalculationsAndCharts!$A1086+$A$11,IF($C$7,8,0),1,1)</f>
        <v>121.29</v>
      </c>
      <c r="E1086" s="4">
        <f ca="1">OFFSET(InputPriceData!D$15,CalculationsAndCharts!$A1086+$A$11,IF($C$7,8,0),1,1)</f>
        <v>122.07</v>
      </c>
      <c r="F1086" s="4">
        <f ca="1">OFFSET(InputPriceData!E$15,CalculationsAndCharts!$A1086+$A$11,IF($C$7,8,0),1,1)</f>
        <v>121.14</v>
      </c>
      <c r="G1086" s="4">
        <f ca="1">OFFSET(InputPriceData!F$15,CalculationsAndCharts!$A1086+$A$11,IF($C$7,8,0),1,1)</f>
        <v>121.45</v>
      </c>
      <c r="H1086" s="342">
        <f t="shared" ca="1" si="130"/>
        <v>119.92699710216498</v>
      </c>
      <c r="I1086" s="342">
        <f t="shared" ca="1" si="131"/>
        <v>118.99497674520772</v>
      </c>
      <c r="J1086" s="340">
        <f t="shared" ca="1" si="132"/>
        <v>0.93202035695720764</v>
      </c>
      <c r="K1086" s="170">
        <f t="shared" ca="1" si="128"/>
        <v>0.86866194578264078</v>
      </c>
      <c r="L1086" s="341">
        <f t="shared" ca="1" si="129"/>
        <v>0.61999485043137581</v>
      </c>
      <c r="M1086" s="341">
        <f t="shared" ca="1" si="133"/>
        <v>-0.61999485043137581</v>
      </c>
      <c r="N1086" s="170"/>
      <c r="O1086" s="340"/>
      <c r="P1086" s="3">
        <f t="shared" ca="1" si="134"/>
        <v>166234500</v>
      </c>
      <c r="Q1086" s="3" t="e">
        <f t="shared" ca="1" si="135"/>
        <v>#N/A</v>
      </c>
      <c r="S1086" s="99"/>
      <c r="T1086" s="350"/>
      <c r="U1086" s="350"/>
      <c r="V1086" s="349"/>
      <c r="W1086" s="313"/>
      <c r="X1086" s="302"/>
      <c r="Y1086" s="211"/>
      <c r="Z1086" s="320"/>
      <c r="AA1086" s="246"/>
      <c r="AB1086" s="125"/>
      <c r="AC1086" s="125"/>
      <c r="AD1086" s="125"/>
      <c r="AE1086" s="125"/>
      <c r="AF1086" s="125"/>
      <c r="AG1086" s="125"/>
      <c r="AH1086" s="125"/>
      <c r="AJ1086" s="125"/>
      <c r="AK1086" s="125"/>
      <c r="AM1086" s="246"/>
      <c r="AO1086" s="246"/>
      <c r="AP1086" s="211"/>
      <c r="AQ1086" s="211"/>
      <c r="AR1086" s="199"/>
      <c r="AT1086" s="225"/>
      <c r="AU1086" s="225"/>
      <c r="AV1086" s="225"/>
      <c r="AW1086" s="99"/>
      <c r="AX1086" s="199"/>
      <c r="AY1086" s="199"/>
      <c r="AZ1086" s="37"/>
      <c r="BA1086" s="123"/>
      <c r="BB1086" s="211"/>
      <c r="BC1086" s="211"/>
      <c r="BD1086" s="123"/>
      <c r="BE1086" s="123"/>
      <c r="BF1086" s="37"/>
      <c r="BG1086" s="37"/>
    </row>
    <row r="1087" spans="1:59" x14ac:dyDescent="0.25">
      <c r="A1087">
        <v>1055</v>
      </c>
      <c r="B1087" s="61">
        <f ca="1">OFFSET(InputPriceData!B$15,CalculationsAndCharts!$A1087+$A$11,0,1,1)</f>
        <v>40939</v>
      </c>
      <c r="C1087" s="3">
        <f ca="1">OFFSET(InputPriceData!G$15,CalculationsAndCharts!$A1087+$A$11,IF($C$7,8,0),1,1)</f>
        <v>157212000</v>
      </c>
      <c r="D1087" s="4">
        <f ca="1">OFFSET(InputPriceData!C$15,CalculationsAndCharts!$A1087+$A$11,IF($C$7,8,0),1,1)</f>
        <v>121.04</v>
      </c>
      <c r="E1087" s="4">
        <f ca="1">OFFSET(InputPriceData!D$15,CalculationsAndCharts!$A1087+$A$11,IF($C$7,8,0),1,1)</f>
        <v>121.19</v>
      </c>
      <c r="F1087" s="4">
        <f ca="1">OFFSET(InputPriceData!E$15,CalculationsAndCharts!$A1087+$A$11,IF($C$7,8,0),1,1)</f>
        <v>119.81</v>
      </c>
      <c r="G1087" s="4">
        <f ca="1">OFFSET(InputPriceData!F$15,CalculationsAndCharts!$A1087+$A$11,IF($C$7,8,0),1,1)</f>
        <v>120.4</v>
      </c>
      <c r="H1087" s="342">
        <f t="shared" ca="1" si="130"/>
        <v>119.70942525961711</v>
      </c>
      <c r="I1087" s="342">
        <f t="shared" ca="1" si="131"/>
        <v>118.77179281295388</v>
      </c>
      <c r="J1087" s="340">
        <f t="shared" ca="1" si="132"/>
        <v>0.93763244666318668</v>
      </c>
      <c r="K1087" s="170">
        <f t="shared" ca="1" si="128"/>
        <v>0.87915460503559362</v>
      </c>
      <c r="L1087" s="341">
        <f t="shared" ca="1" si="129"/>
        <v>0.61065815524710565</v>
      </c>
      <c r="M1087" s="341">
        <f t="shared" ca="1" si="133"/>
        <v>-0.61065815524710565</v>
      </c>
      <c r="N1087" s="170"/>
      <c r="O1087" s="340"/>
      <c r="P1087" s="3" t="e">
        <f t="shared" ca="1" si="134"/>
        <v>#N/A</v>
      </c>
      <c r="Q1087" s="3">
        <f t="shared" ca="1" si="135"/>
        <v>157212000</v>
      </c>
      <c r="S1087" s="99"/>
      <c r="T1087" s="350"/>
      <c r="U1087" s="350"/>
      <c r="V1087" s="349"/>
      <c r="W1087" s="313"/>
      <c r="X1087" s="302"/>
      <c r="Y1087" s="211"/>
      <c r="Z1087" s="320"/>
      <c r="AA1087" s="246"/>
      <c r="AB1087" s="125"/>
      <c r="AC1087" s="125"/>
      <c r="AD1087" s="125"/>
      <c r="AE1087" s="125"/>
      <c r="AF1087" s="125"/>
      <c r="AG1087" s="125"/>
      <c r="AH1087" s="125"/>
      <c r="AJ1087" s="125"/>
      <c r="AK1087" s="125"/>
      <c r="AM1087" s="246"/>
      <c r="AO1087" s="246"/>
      <c r="AP1087" s="211"/>
      <c r="AQ1087" s="211"/>
      <c r="AR1087" s="199"/>
      <c r="AT1087" s="225"/>
      <c r="AU1087" s="225"/>
      <c r="AV1087" s="225"/>
      <c r="AW1087" s="99"/>
      <c r="AX1087" s="199"/>
      <c r="AY1087" s="199"/>
      <c r="AZ1087" s="37"/>
      <c r="BA1087" s="123"/>
      <c r="BB1087" s="211"/>
      <c r="BC1087" s="211"/>
      <c r="BD1087" s="123"/>
      <c r="BE1087" s="123"/>
      <c r="BF1087" s="37"/>
      <c r="BG1087" s="37"/>
    </row>
    <row r="1088" spans="1:59" x14ac:dyDescent="0.25">
      <c r="A1088">
        <v>1056</v>
      </c>
      <c r="B1088" s="61">
        <f ca="1">OFFSET(InputPriceData!B$15,CalculationsAndCharts!$A1088+$A$11,0,1,1)</f>
        <v>40938</v>
      </c>
      <c r="C1088" s="3">
        <f ca="1">OFFSET(InputPriceData!G$15,CalculationsAndCharts!$A1088+$A$11,IF($C$7,8,0),1,1)</f>
        <v>147311800</v>
      </c>
      <c r="D1088" s="4">
        <f ca="1">OFFSET(InputPriceData!C$15,CalculationsAndCharts!$A1088+$A$11,IF($C$7,8,0),1,1)</f>
        <v>119.65</v>
      </c>
      <c r="E1088" s="4">
        <f ca="1">OFFSET(InputPriceData!D$15,CalculationsAndCharts!$A1088+$A$11,IF($C$7,8,0),1,1)</f>
        <v>120.51</v>
      </c>
      <c r="F1088" s="4">
        <f ca="1">OFFSET(InputPriceData!E$15,CalculationsAndCharts!$A1088+$A$11,IF($C$7,8,0),1,1)</f>
        <v>119.24</v>
      </c>
      <c r="G1088" s="4">
        <f ca="1">OFFSET(InputPriceData!F$15,CalculationsAndCharts!$A1088+$A$11,IF($C$7,8,0),1,1)</f>
        <v>120.44</v>
      </c>
      <c r="H1088" s="342">
        <f t="shared" ca="1" si="130"/>
        <v>119.61077172527669</v>
      </c>
      <c r="I1088" s="342">
        <f t="shared" ca="1" si="131"/>
        <v>118.62377397776787</v>
      </c>
      <c r="J1088" s="340">
        <f t="shared" ca="1" si="132"/>
        <v>0.98699774750878155</v>
      </c>
      <c r="K1088" s="170">
        <f t="shared" ca="1" si="128"/>
        <v>0.9741645535874085</v>
      </c>
      <c r="L1088" s="341">
        <f t="shared" ca="1" si="129"/>
        <v>0.60438184534322692</v>
      </c>
      <c r="M1088" s="341">
        <f t="shared" ca="1" si="133"/>
        <v>-0.60438184534322692</v>
      </c>
      <c r="N1088" s="170"/>
      <c r="O1088" s="340"/>
      <c r="P1088" s="3">
        <f t="shared" ca="1" si="134"/>
        <v>147311800</v>
      </c>
      <c r="Q1088" s="3" t="e">
        <f t="shared" ca="1" si="135"/>
        <v>#N/A</v>
      </c>
      <c r="S1088" s="99"/>
      <c r="T1088" s="350"/>
      <c r="U1088" s="350"/>
      <c r="V1088" s="349"/>
      <c r="W1088" s="313"/>
      <c r="X1088" s="302"/>
      <c r="Y1088" s="211"/>
      <c r="Z1088" s="320"/>
      <c r="AA1088" s="246"/>
      <c r="AB1088" s="125"/>
      <c r="AC1088" s="125"/>
      <c r="AD1088" s="125"/>
      <c r="AE1088" s="125"/>
      <c r="AF1088" s="125"/>
      <c r="AG1088" s="125"/>
      <c r="AH1088" s="125"/>
      <c r="AJ1088" s="125"/>
      <c r="AK1088" s="125"/>
      <c r="AM1088" s="246"/>
      <c r="AO1088" s="246"/>
      <c r="AP1088" s="211"/>
      <c r="AQ1088" s="211"/>
      <c r="AR1088" s="199"/>
      <c r="AT1088" s="225"/>
      <c r="AU1088" s="225"/>
      <c r="AV1088" s="225"/>
      <c r="AW1088" s="99"/>
      <c r="AX1088" s="199"/>
      <c r="AY1088" s="199"/>
      <c r="AZ1088" s="37"/>
      <c r="BA1088" s="123"/>
      <c r="BB1088" s="211"/>
      <c r="BC1088" s="211"/>
      <c r="BD1088" s="123"/>
      <c r="BE1088" s="123"/>
      <c r="BF1088" s="37"/>
      <c r="BG1088" s="37"/>
    </row>
    <row r="1089" spans="1:59" x14ac:dyDescent="0.25">
      <c r="A1089">
        <v>1057</v>
      </c>
      <c r="B1089" s="61">
        <f ca="1">OFFSET(InputPriceData!B$15,CalculationsAndCharts!$A1089+$A$11,0,1,1)</f>
        <v>40935</v>
      </c>
      <c r="C1089" s="3">
        <f ca="1">OFFSET(InputPriceData!G$15,CalculationsAndCharts!$A1089+$A$11,IF($C$7,8,0),1,1)</f>
        <v>135259100</v>
      </c>
      <c r="D1089" s="4">
        <f ca="1">OFFSET(InputPriceData!C$15,CalculationsAndCharts!$A1089+$A$11,IF($C$7,8,0),1,1)</f>
        <v>120.32</v>
      </c>
      <c r="E1089" s="4">
        <f ca="1">OFFSET(InputPriceData!D$15,CalculationsAndCharts!$A1089+$A$11,IF($C$7,8,0),1,1)</f>
        <v>121.07</v>
      </c>
      <c r="F1089" s="4">
        <f ca="1">OFFSET(InputPriceData!E$15,CalculationsAndCharts!$A1089+$A$11,IF($C$7,8,0),1,1)</f>
        <v>120.24</v>
      </c>
      <c r="G1089" s="4">
        <f ca="1">OFFSET(InputPriceData!F$15,CalculationsAndCharts!$A1089+$A$11,IF($C$7,8,0),1,1)</f>
        <v>120.86</v>
      </c>
      <c r="H1089" s="342">
        <f t="shared" ca="1" si="130"/>
        <v>119.49231054317337</v>
      </c>
      <c r="I1089" s="342">
        <f t="shared" ca="1" si="131"/>
        <v>118.45866252120132</v>
      </c>
      <c r="J1089" s="340">
        <f t="shared" ca="1" si="132"/>
        <v>1.0336480219720072</v>
      </c>
      <c r="K1089" s="170">
        <f t="shared" ca="1" si="128"/>
        <v>1.0684282333266431</v>
      </c>
      <c r="L1089" s="341">
        <f t="shared" ca="1" si="129"/>
        <v>0.59901376492263281</v>
      </c>
      <c r="M1089" s="341">
        <f t="shared" ca="1" si="133"/>
        <v>-0.59901376492263281</v>
      </c>
      <c r="N1089" s="170"/>
      <c r="O1089" s="340"/>
      <c r="P1089" s="3">
        <f t="shared" ca="1" si="134"/>
        <v>135259100</v>
      </c>
      <c r="Q1089" s="3" t="e">
        <f t="shared" ca="1" si="135"/>
        <v>#N/A</v>
      </c>
      <c r="S1089" s="99"/>
      <c r="T1089" s="350"/>
      <c r="U1089" s="350"/>
      <c r="V1089" s="349"/>
      <c r="W1089" s="313"/>
      <c r="X1089" s="302"/>
      <c r="Y1089" s="211"/>
      <c r="Z1089" s="320"/>
      <c r="AA1089" s="246"/>
      <c r="AB1089" s="125"/>
      <c r="AC1089" s="125"/>
      <c r="AD1089" s="125"/>
      <c r="AE1089" s="125"/>
      <c r="AF1089" s="125"/>
      <c r="AG1089" s="125"/>
      <c r="AH1089" s="125"/>
      <c r="AJ1089" s="125"/>
      <c r="AK1089" s="125"/>
      <c r="AM1089" s="246"/>
      <c r="AO1089" s="246"/>
      <c r="AP1089" s="211"/>
      <c r="AQ1089" s="211"/>
      <c r="AR1089" s="199"/>
      <c r="AT1089" s="225"/>
      <c r="AU1089" s="225"/>
      <c r="AV1089" s="225"/>
      <c r="AW1089" s="99"/>
      <c r="AX1089" s="199"/>
      <c r="AY1089" s="199"/>
      <c r="AZ1089" s="37"/>
      <c r="BA1089" s="123"/>
      <c r="BB1089" s="211"/>
      <c r="BC1089" s="211"/>
      <c r="BD1089" s="123"/>
      <c r="BE1089" s="123"/>
      <c r="BF1089" s="37"/>
      <c r="BG1089" s="37"/>
    </row>
    <row r="1090" spans="1:59" x14ac:dyDescent="0.25">
      <c r="A1090">
        <v>1058</v>
      </c>
      <c r="B1090" s="61">
        <f ca="1">OFFSET(InputPriceData!B$15,CalculationsAndCharts!$A1090+$A$11,0,1,1)</f>
        <v>40934</v>
      </c>
      <c r="C1090" s="3">
        <f ca="1">OFFSET(InputPriceData!G$15,CalculationsAndCharts!$A1090+$A$11,IF($C$7,8,0),1,1)</f>
        <v>184880500</v>
      </c>
      <c r="D1090" s="4">
        <f ca="1">OFFSET(InputPriceData!C$15,CalculationsAndCharts!$A1090+$A$11,IF($C$7,8,0),1,1)</f>
        <v>122.07</v>
      </c>
      <c r="E1090" s="4">
        <f ca="1">OFFSET(InputPriceData!D$15,CalculationsAndCharts!$A1090+$A$11,IF($C$7,8,0),1,1)</f>
        <v>122.3</v>
      </c>
      <c r="F1090" s="4">
        <f ca="1">OFFSET(InputPriceData!E$15,CalculationsAndCharts!$A1090+$A$11,IF($C$7,8,0),1,1)</f>
        <v>120.43</v>
      </c>
      <c r="G1090" s="4">
        <f ca="1">OFFSET(InputPriceData!F$15,CalculationsAndCharts!$A1090+$A$11,IF($C$7,8,0),1,1)</f>
        <v>120.91</v>
      </c>
      <c r="H1090" s="342">
        <f t="shared" ca="1" si="130"/>
        <v>119.29692633505529</v>
      </c>
      <c r="I1090" s="342">
        <f t="shared" ca="1" si="131"/>
        <v>118.2403591140378</v>
      </c>
      <c r="J1090" s="340">
        <f t="shared" ca="1" si="132"/>
        <v>1.0565672210174313</v>
      </c>
      <c r="K1090" s="170">
        <f t="shared" ca="1" si="128"/>
        <v>1.1163342925284976</v>
      </c>
      <c r="L1090" s="341">
        <f t="shared" ca="1" si="129"/>
        <v>0.59259634552416129</v>
      </c>
      <c r="M1090" s="341">
        <f t="shared" ca="1" si="133"/>
        <v>-0.59259634552416129</v>
      </c>
      <c r="N1090" s="170"/>
      <c r="O1090" s="340"/>
      <c r="P1090" s="3" t="e">
        <f t="shared" ca="1" si="134"/>
        <v>#N/A</v>
      </c>
      <c r="Q1090" s="3">
        <f t="shared" ca="1" si="135"/>
        <v>184880500</v>
      </c>
      <c r="S1090" s="99"/>
      <c r="T1090" s="350"/>
      <c r="U1090" s="350"/>
      <c r="V1090" s="349"/>
      <c r="W1090" s="313"/>
      <c r="X1090" s="302"/>
      <c r="Y1090" s="211"/>
      <c r="Z1090" s="320"/>
      <c r="AA1090" s="246"/>
      <c r="AB1090" s="125"/>
      <c r="AC1090" s="125"/>
      <c r="AD1090" s="125"/>
      <c r="AE1090" s="125"/>
      <c r="AF1090" s="125"/>
      <c r="AG1090" s="125"/>
      <c r="AH1090" s="125"/>
      <c r="AJ1090" s="125"/>
      <c r="AK1090" s="125"/>
      <c r="AM1090" s="246"/>
      <c r="AO1090" s="246"/>
      <c r="AP1090" s="211"/>
      <c r="AQ1090" s="211"/>
      <c r="AR1090" s="199"/>
      <c r="AT1090" s="225"/>
      <c r="AU1090" s="225"/>
      <c r="AV1090" s="225"/>
      <c r="AW1090" s="99"/>
      <c r="AX1090" s="199"/>
      <c r="AY1090" s="199"/>
      <c r="AZ1090" s="37"/>
      <c r="BA1090" s="123"/>
      <c r="BB1090" s="211"/>
      <c r="BC1090" s="211"/>
      <c r="BD1090" s="123"/>
      <c r="BE1090" s="123"/>
      <c r="BF1090" s="37"/>
      <c r="BG1090" s="37"/>
    </row>
    <row r="1091" spans="1:59" x14ac:dyDescent="0.25">
      <c r="A1091">
        <v>1059</v>
      </c>
      <c r="B1091" s="61">
        <f ca="1">OFFSET(InputPriceData!B$15,CalculationsAndCharts!$A1091+$A$11,0,1,1)</f>
        <v>40933</v>
      </c>
      <c r="C1091" s="3">
        <f ca="1">OFFSET(InputPriceData!G$15,CalculationsAndCharts!$A1091+$A$11,IF($C$7,8,0),1,1)</f>
        <v>198613200</v>
      </c>
      <c r="D1091" s="4">
        <f ca="1">OFFSET(InputPriceData!C$15,CalculationsAndCharts!$A1091+$A$11,IF($C$7,8,0),1,1)</f>
        <v>120.34</v>
      </c>
      <c r="E1091" s="4">
        <f ca="1">OFFSET(InputPriceData!D$15,CalculationsAndCharts!$A1091+$A$11,IF($C$7,8,0),1,1)</f>
        <v>121.82</v>
      </c>
      <c r="F1091" s="4">
        <f ca="1">OFFSET(InputPriceData!E$15,CalculationsAndCharts!$A1091+$A$11,IF($C$7,8,0),1,1)</f>
        <v>119.87</v>
      </c>
      <c r="G1091" s="4">
        <f ca="1">OFFSET(InputPriceData!F$15,CalculationsAndCharts!$A1091+$A$11,IF($C$7,8,0),1,1)</f>
        <v>121.53</v>
      </c>
      <c r="H1091" s="342">
        <f t="shared" ca="1" si="130"/>
        <v>119.0664872400632</v>
      </c>
      <c r="I1091" s="342">
        <f t="shared" ca="1" si="131"/>
        <v>117.99766448804124</v>
      </c>
      <c r="J1091" s="340">
        <f t="shared" ca="1" si="132"/>
        <v>1.0688227520218896</v>
      </c>
      <c r="K1091" s="170">
        <f t="shared" ca="1" si="128"/>
        <v>1.1423820752396456</v>
      </c>
      <c r="L1091" s="341">
        <f t="shared" ca="1" si="129"/>
        <v>0.58659598583382144</v>
      </c>
      <c r="M1091" s="341">
        <f t="shared" ca="1" si="133"/>
        <v>-0.58659598583382144</v>
      </c>
      <c r="N1091" s="170"/>
      <c r="O1091" s="340"/>
      <c r="P1091" s="3">
        <f t="shared" ca="1" si="134"/>
        <v>198613200</v>
      </c>
      <c r="Q1091" s="3" t="e">
        <f t="shared" ca="1" si="135"/>
        <v>#N/A</v>
      </c>
      <c r="S1091" s="99"/>
      <c r="T1091" s="350"/>
      <c r="U1091" s="350"/>
      <c r="V1091" s="349"/>
      <c r="W1091" s="313"/>
      <c r="X1091" s="302"/>
      <c r="Y1091" s="211"/>
      <c r="Z1091" s="320"/>
      <c r="AA1091" s="246"/>
      <c r="AB1091" s="125"/>
      <c r="AC1091" s="125"/>
      <c r="AD1091" s="125"/>
      <c r="AE1091" s="125"/>
      <c r="AF1091" s="125"/>
      <c r="AG1091" s="125"/>
      <c r="AH1091" s="125"/>
      <c r="AJ1091" s="125"/>
      <c r="AK1091" s="125"/>
      <c r="AM1091" s="246"/>
      <c r="AO1091" s="246"/>
      <c r="AP1091" s="211"/>
      <c r="AQ1091" s="211"/>
      <c r="AR1091" s="199"/>
      <c r="AT1091" s="225"/>
      <c r="AU1091" s="225"/>
      <c r="AV1091" s="225"/>
      <c r="AW1091" s="99"/>
      <c r="AX1091" s="199"/>
      <c r="AY1091" s="199"/>
      <c r="AZ1091" s="37"/>
      <c r="BA1091" s="123"/>
      <c r="BB1091" s="211"/>
      <c r="BC1091" s="211"/>
      <c r="BD1091" s="123"/>
      <c r="BE1091" s="123"/>
      <c r="BF1091" s="37"/>
      <c r="BG1091" s="37"/>
    </row>
    <row r="1092" spans="1:59" x14ac:dyDescent="0.25">
      <c r="A1092">
        <v>1060</v>
      </c>
      <c r="B1092" s="61">
        <f ca="1">OFFSET(InputPriceData!B$15,CalculationsAndCharts!$A1092+$A$11,0,1,1)</f>
        <v>40932</v>
      </c>
      <c r="C1092" s="3">
        <f ca="1">OFFSET(InputPriceData!G$15,CalculationsAndCharts!$A1092+$A$11,IF($C$7,8,0),1,1)</f>
        <v>103083300</v>
      </c>
      <c r="D1092" s="4">
        <f ca="1">OFFSET(InputPriceData!C$15,CalculationsAndCharts!$A1092+$A$11,IF($C$7,8,0),1,1)</f>
        <v>119.92</v>
      </c>
      <c r="E1092" s="4">
        <f ca="1">OFFSET(InputPriceData!D$15,CalculationsAndCharts!$A1092+$A$11,IF($C$7,8,0),1,1)</f>
        <v>120.56</v>
      </c>
      <c r="F1092" s="4">
        <f ca="1">OFFSET(InputPriceData!E$15,CalculationsAndCharts!$A1092+$A$11,IF($C$7,8,0),1,1)</f>
        <v>119.74</v>
      </c>
      <c r="G1092" s="4">
        <f ca="1">OFFSET(InputPriceData!F$15,CalculationsAndCharts!$A1092+$A$11,IF($C$7,8,0),1,1)</f>
        <v>120.52</v>
      </c>
      <c r="H1092" s="342">
        <f t="shared" ca="1" si="130"/>
        <v>118.71455684578652</v>
      </c>
      <c r="I1092" s="342">
        <f t="shared" ca="1" si="131"/>
        <v>117.67654307786317</v>
      </c>
      <c r="J1092" s="340">
        <f t="shared" ca="1" si="132"/>
        <v>1.0380137679232668</v>
      </c>
      <c r="K1092" s="170">
        <f t="shared" ca="1" si="128"/>
        <v>1.0774725823982576</v>
      </c>
      <c r="L1092" s="341">
        <f t="shared" ca="1" si="129"/>
        <v>0.57972804238605979</v>
      </c>
      <c r="M1092" s="341">
        <f t="shared" ca="1" si="133"/>
        <v>-0.57972804238605979</v>
      </c>
      <c r="N1092" s="170"/>
      <c r="O1092" s="340"/>
      <c r="P1092" s="3">
        <f t="shared" ca="1" si="134"/>
        <v>103083300</v>
      </c>
      <c r="Q1092" s="3" t="e">
        <f t="shared" ca="1" si="135"/>
        <v>#N/A</v>
      </c>
      <c r="S1092" s="99"/>
      <c r="T1092" s="350"/>
      <c r="U1092" s="350"/>
      <c r="V1092" s="349"/>
      <c r="W1092" s="313"/>
      <c r="X1092" s="302"/>
      <c r="Y1092" s="211"/>
      <c r="Z1092" s="320"/>
      <c r="AA1092" s="246"/>
      <c r="AB1092" s="125"/>
      <c r="AC1092" s="125"/>
      <c r="AD1092" s="125"/>
      <c r="AE1092" s="125"/>
      <c r="AF1092" s="125"/>
      <c r="AG1092" s="125"/>
      <c r="AH1092" s="125"/>
      <c r="AJ1092" s="125"/>
      <c r="AK1092" s="125"/>
      <c r="AM1092" s="246"/>
      <c r="AO1092" s="246"/>
      <c r="AP1092" s="211"/>
      <c r="AQ1092" s="211"/>
      <c r="AR1092" s="199"/>
      <c r="AT1092" s="225"/>
      <c r="AU1092" s="225"/>
      <c r="AV1092" s="225"/>
      <c r="AW1092" s="99"/>
      <c r="AX1092" s="199"/>
      <c r="AY1092" s="199"/>
      <c r="AZ1092" s="37"/>
      <c r="BA1092" s="123"/>
      <c r="BB1092" s="211"/>
      <c r="BC1092" s="211"/>
      <c r="BD1092" s="123"/>
      <c r="BE1092" s="123"/>
      <c r="BF1092" s="37"/>
      <c r="BG1092" s="37"/>
    </row>
    <row r="1093" spans="1:59" x14ac:dyDescent="0.25">
      <c r="A1093">
        <v>1061</v>
      </c>
      <c r="B1093" s="61">
        <f ca="1">OFFSET(InputPriceData!B$15,CalculationsAndCharts!$A1093+$A$11,0,1,1)</f>
        <v>40931</v>
      </c>
      <c r="C1093" s="3">
        <f ca="1">OFFSET(InputPriceData!G$15,CalculationsAndCharts!$A1093+$A$11,IF($C$7,8,0),1,1)</f>
        <v>129295800</v>
      </c>
      <c r="D1093" s="4">
        <f ca="1">OFFSET(InputPriceData!C$15,CalculationsAndCharts!$A1093+$A$11,IF($C$7,8,0),1,1)</f>
        <v>120.57</v>
      </c>
      <c r="E1093" s="4">
        <f ca="1">OFFSET(InputPriceData!D$15,CalculationsAndCharts!$A1093+$A$11,IF($C$7,8,0),1,1)</f>
        <v>121.25</v>
      </c>
      <c r="F1093" s="4">
        <f ca="1">OFFSET(InputPriceData!E$15,CalculationsAndCharts!$A1093+$A$11,IF($C$7,8,0),1,1)</f>
        <v>120.08</v>
      </c>
      <c r="G1093" s="4">
        <f ca="1">OFFSET(InputPriceData!F$15,CalculationsAndCharts!$A1093+$A$11,IF($C$7,8,0),1,1)</f>
        <v>120.66</v>
      </c>
      <c r="H1093" s="342">
        <f t="shared" ca="1" si="130"/>
        <v>118.4566363951846</v>
      </c>
      <c r="I1093" s="342">
        <f t="shared" ca="1" si="131"/>
        <v>117.41804699403255</v>
      </c>
      <c r="J1093" s="340">
        <f t="shared" ca="1" si="132"/>
        <v>1.0385894011519543</v>
      </c>
      <c r="K1093" s="170">
        <f t="shared" ca="1" si="128"/>
        <v>1.078667944185175</v>
      </c>
      <c r="L1093" s="341">
        <f t="shared" ca="1" si="129"/>
        <v>0.57656760785728978</v>
      </c>
      <c r="M1093" s="341">
        <f t="shared" ca="1" si="133"/>
        <v>-0.57656760785728978</v>
      </c>
      <c r="N1093" s="170"/>
      <c r="O1093" s="340"/>
      <c r="P1093" s="3">
        <f t="shared" ca="1" si="134"/>
        <v>129295800</v>
      </c>
      <c r="Q1093" s="3" t="e">
        <f t="shared" ca="1" si="135"/>
        <v>#N/A</v>
      </c>
      <c r="S1093" s="99"/>
      <c r="T1093" s="350"/>
      <c r="U1093" s="350"/>
      <c r="V1093" s="349"/>
      <c r="W1093" s="313"/>
      <c r="X1093" s="302"/>
      <c r="Y1093" s="211"/>
      <c r="Z1093" s="320"/>
      <c r="AA1093" s="246"/>
      <c r="AB1093" s="125"/>
      <c r="AC1093" s="125"/>
      <c r="AD1093" s="125"/>
      <c r="AE1093" s="125"/>
      <c r="AF1093" s="125"/>
      <c r="AG1093" s="125"/>
      <c r="AH1093" s="125"/>
      <c r="AJ1093" s="125"/>
      <c r="AK1093" s="125"/>
      <c r="AM1093" s="246"/>
      <c r="AO1093" s="246"/>
      <c r="AP1093" s="211"/>
      <c r="AQ1093" s="211"/>
      <c r="AR1093" s="199"/>
      <c r="AT1093" s="225"/>
      <c r="AU1093" s="225"/>
      <c r="AV1093" s="225"/>
      <c r="AW1093" s="99"/>
      <c r="AX1093" s="199"/>
      <c r="AY1093" s="199"/>
      <c r="AZ1093" s="37"/>
      <c r="BA1093" s="123"/>
      <c r="BB1093" s="211"/>
      <c r="BC1093" s="211"/>
      <c r="BD1093" s="123"/>
      <c r="BE1093" s="123"/>
      <c r="BF1093" s="37"/>
      <c r="BG1093" s="37"/>
    </row>
    <row r="1094" spans="1:59" x14ac:dyDescent="0.25">
      <c r="A1094">
        <v>1062</v>
      </c>
      <c r="B1094" s="61">
        <f ca="1">OFFSET(InputPriceData!B$15,CalculationsAndCharts!$A1094+$A$11,0,1,1)</f>
        <v>40928</v>
      </c>
      <c r="C1094" s="3">
        <f ca="1">OFFSET(InputPriceData!G$15,CalculationsAndCharts!$A1094+$A$11,IF($C$7,8,0),1,1)</f>
        <v>138230200</v>
      </c>
      <c r="D1094" s="4">
        <f ca="1">OFFSET(InputPriceData!C$15,CalculationsAndCharts!$A1094+$A$11,IF($C$7,8,0),1,1)</f>
        <v>120.32</v>
      </c>
      <c r="E1094" s="4">
        <f ca="1">OFFSET(InputPriceData!D$15,CalculationsAndCharts!$A1094+$A$11,IF($C$7,8,0),1,1)</f>
        <v>120.97</v>
      </c>
      <c r="F1094" s="4">
        <f ca="1">OFFSET(InputPriceData!E$15,CalculationsAndCharts!$A1094+$A$11,IF($C$7,8,0),1,1)</f>
        <v>120.03</v>
      </c>
      <c r="G1094" s="4">
        <f ca="1">OFFSET(InputPriceData!F$15,CalculationsAndCharts!$A1094+$A$11,IF($C$7,8,0),1,1)</f>
        <v>120.97</v>
      </c>
      <c r="H1094" s="342">
        <f t="shared" ca="1" si="130"/>
        <v>118.14187016592527</v>
      </c>
      <c r="I1094" s="342">
        <f t="shared" ca="1" si="131"/>
        <v>117.12332399349008</v>
      </c>
      <c r="J1094" s="340">
        <f t="shared" ca="1" si="132"/>
        <v>1.0185461724350975</v>
      </c>
      <c r="K1094" s="170">
        <f t="shared" ca="1" si="128"/>
        <v>1.0374363053821873</v>
      </c>
      <c r="L1094" s="341">
        <f t="shared" ca="1" si="129"/>
        <v>0.5786196627665775</v>
      </c>
      <c r="M1094" s="341">
        <f t="shared" ca="1" si="133"/>
        <v>-0.5786196627665775</v>
      </c>
      <c r="N1094" s="170"/>
      <c r="O1094" s="340"/>
      <c r="P1094" s="3">
        <f t="shared" ca="1" si="134"/>
        <v>138230200</v>
      </c>
      <c r="Q1094" s="3" t="e">
        <f t="shared" ca="1" si="135"/>
        <v>#N/A</v>
      </c>
      <c r="S1094" s="99"/>
      <c r="T1094" s="350"/>
      <c r="U1094" s="350"/>
      <c r="V1094" s="349"/>
      <c r="W1094" s="313"/>
      <c r="X1094" s="302"/>
      <c r="Y1094" s="211"/>
      <c r="Z1094" s="320"/>
      <c r="AA1094" s="246"/>
      <c r="AB1094" s="125"/>
      <c r="AC1094" s="125"/>
      <c r="AD1094" s="125"/>
      <c r="AE1094" s="125"/>
      <c r="AF1094" s="125"/>
      <c r="AG1094" s="125"/>
      <c r="AH1094" s="125"/>
      <c r="AJ1094" s="125"/>
      <c r="AK1094" s="125"/>
      <c r="AM1094" s="246"/>
      <c r="AO1094" s="246"/>
      <c r="AP1094" s="211"/>
      <c r="AQ1094" s="211"/>
      <c r="AR1094" s="199"/>
      <c r="AT1094" s="225"/>
      <c r="AU1094" s="225"/>
      <c r="AV1094" s="225"/>
      <c r="AW1094" s="99"/>
      <c r="AX1094" s="199"/>
      <c r="AY1094" s="199"/>
      <c r="AZ1094" s="37"/>
      <c r="BA1094" s="123"/>
      <c r="BB1094" s="211"/>
      <c r="BC1094" s="211"/>
      <c r="BD1094" s="123"/>
      <c r="BE1094" s="123"/>
      <c r="BF1094" s="37"/>
      <c r="BG1094" s="37"/>
    </row>
    <row r="1095" spans="1:59" x14ac:dyDescent="0.25">
      <c r="A1095">
        <v>1063</v>
      </c>
      <c r="B1095" s="61">
        <f ca="1">OFFSET(InputPriceData!B$15,CalculationsAndCharts!$A1095+$A$11,0,1,1)</f>
        <v>40927</v>
      </c>
      <c r="C1095" s="3">
        <f ca="1">OFFSET(InputPriceData!G$15,CalculationsAndCharts!$A1095+$A$11,IF($C$7,8,0),1,1)</f>
        <v>126328900</v>
      </c>
      <c r="D1095" s="4">
        <f ca="1">OFFSET(InputPriceData!C$15,CalculationsAndCharts!$A1095+$A$11,IF($C$7,8,0),1,1)</f>
        <v>120.3</v>
      </c>
      <c r="E1095" s="4">
        <f ca="1">OFFSET(InputPriceData!D$15,CalculationsAndCharts!$A1095+$A$11,IF($C$7,8,0),1,1)</f>
        <v>120.63</v>
      </c>
      <c r="F1095" s="4">
        <f ca="1">OFFSET(InputPriceData!E$15,CalculationsAndCharts!$A1095+$A$11,IF($C$7,8,0),1,1)</f>
        <v>119.92</v>
      </c>
      <c r="G1095" s="4">
        <f ca="1">OFFSET(InputPriceData!F$15,CalculationsAndCharts!$A1095+$A$11,IF($C$7,8,0),1,1)</f>
        <v>120.52</v>
      </c>
      <c r="H1095" s="342">
        <f t="shared" ca="1" si="130"/>
        <v>117.7378516182003</v>
      </c>
      <c r="I1095" s="342">
        <f t="shared" ca="1" si="131"/>
        <v>116.77362617471645</v>
      </c>
      <c r="J1095" s="340">
        <f t="shared" ca="1" si="132"/>
        <v>0.9642254434837555</v>
      </c>
      <c r="K1095" s="170">
        <f t="shared" ca="1" si="128"/>
        <v>0.92973070586144502</v>
      </c>
      <c r="L1095" s="341">
        <f t="shared" ca="1" si="129"/>
        <v>0.57943297840797237</v>
      </c>
      <c r="M1095" s="341">
        <f t="shared" ca="1" si="133"/>
        <v>-0.57943297840797237</v>
      </c>
      <c r="N1095" s="170"/>
      <c r="O1095" s="340"/>
      <c r="P1095" s="3">
        <f t="shared" ca="1" si="134"/>
        <v>126328900</v>
      </c>
      <c r="Q1095" s="3" t="e">
        <f t="shared" ca="1" si="135"/>
        <v>#N/A</v>
      </c>
      <c r="S1095" s="99"/>
      <c r="T1095" s="350"/>
      <c r="U1095" s="350"/>
      <c r="V1095" s="349"/>
      <c r="W1095" s="313"/>
      <c r="X1095" s="302"/>
      <c r="Y1095" s="211"/>
      <c r="Z1095" s="320"/>
      <c r="AA1095" s="246"/>
      <c r="AB1095" s="125"/>
      <c r="AC1095" s="125"/>
      <c r="AD1095" s="125"/>
      <c r="AE1095" s="125"/>
      <c r="AF1095" s="125"/>
      <c r="AG1095" s="125"/>
      <c r="AH1095" s="125"/>
      <c r="AJ1095" s="125"/>
      <c r="AK1095" s="125"/>
      <c r="AM1095" s="246"/>
      <c r="AO1095" s="246"/>
      <c r="AP1095" s="211"/>
      <c r="AQ1095" s="211"/>
      <c r="AR1095" s="199"/>
      <c r="AT1095" s="225"/>
      <c r="AU1095" s="225"/>
      <c r="AV1095" s="225"/>
      <c r="AW1095" s="99"/>
      <c r="AX1095" s="199"/>
      <c r="AY1095" s="199"/>
      <c r="AZ1095" s="37"/>
      <c r="BA1095" s="123"/>
      <c r="BB1095" s="211"/>
      <c r="BC1095" s="211"/>
      <c r="BD1095" s="123"/>
      <c r="BE1095" s="123"/>
      <c r="BF1095" s="37"/>
      <c r="BG1095" s="37"/>
    </row>
    <row r="1096" spans="1:59" x14ac:dyDescent="0.25">
      <c r="A1096">
        <v>1064</v>
      </c>
      <c r="B1096" s="61">
        <f ca="1">OFFSET(InputPriceData!B$15,CalculationsAndCharts!$A1096+$A$11,0,1,1)</f>
        <v>40926</v>
      </c>
      <c r="C1096" s="3">
        <f ca="1">OFFSET(InputPriceData!G$15,CalculationsAndCharts!$A1096+$A$11,IF($C$7,8,0),1,1)</f>
        <v>163395200</v>
      </c>
      <c r="D1096" s="4">
        <f ca="1">OFFSET(InputPriceData!C$15,CalculationsAndCharts!$A1096+$A$11,IF($C$7,8,0),1,1)</f>
        <v>118.55</v>
      </c>
      <c r="E1096" s="4">
        <f ca="1">OFFSET(InputPriceData!D$15,CalculationsAndCharts!$A1096+$A$11,IF($C$7,8,0),1,1)</f>
        <v>119.96</v>
      </c>
      <c r="F1096" s="4">
        <f ca="1">OFFSET(InputPriceData!E$15,CalculationsAndCharts!$A1096+$A$11,IF($C$7,8,0),1,1)</f>
        <v>118.34</v>
      </c>
      <c r="G1096" s="4">
        <f ca="1">OFFSET(InputPriceData!F$15,CalculationsAndCharts!$A1096+$A$11,IF($C$7,8,0),1,1)</f>
        <v>119.89</v>
      </c>
      <c r="H1096" s="342">
        <f t="shared" ca="1" si="130"/>
        <v>117.34040184937177</v>
      </c>
      <c r="I1096" s="342">
        <f t="shared" ca="1" si="131"/>
        <v>116.43304673605432</v>
      </c>
      <c r="J1096" s="340">
        <f t="shared" ca="1" si="132"/>
        <v>0.90735511331735819</v>
      </c>
      <c r="K1096" s="170">
        <f t="shared" ca="1" si="128"/>
        <v>0.82329330166315595</v>
      </c>
      <c r="L1096" s="341">
        <f t="shared" ca="1" si="129"/>
        <v>0.58199353468561288</v>
      </c>
      <c r="M1096" s="341">
        <f t="shared" ca="1" si="133"/>
        <v>-0.58199353468561288</v>
      </c>
      <c r="N1096" s="170"/>
      <c r="O1096" s="340"/>
      <c r="P1096" s="3">
        <f t="shared" ca="1" si="134"/>
        <v>163395200</v>
      </c>
      <c r="Q1096" s="3" t="e">
        <f t="shared" ca="1" si="135"/>
        <v>#N/A</v>
      </c>
      <c r="S1096" s="99"/>
      <c r="T1096" s="350"/>
      <c r="U1096" s="350"/>
      <c r="V1096" s="349"/>
      <c r="W1096" s="313"/>
      <c r="X1096" s="302"/>
      <c r="Y1096" s="211"/>
      <c r="Z1096" s="320"/>
      <c r="AA1096" s="246"/>
      <c r="AB1096" s="125"/>
      <c r="AC1096" s="125"/>
      <c r="AD1096" s="125"/>
      <c r="AE1096" s="125"/>
      <c r="AF1096" s="125"/>
      <c r="AG1096" s="125"/>
      <c r="AH1096" s="125"/>
      <c r="AJ1096" s="125"/>
      <c r="AK1096" s="125"/>
      <c r="AM1096" s="246"/>
      <c r="AO1096" s="246"/>
      <c r="AP1096" s="211"/>
      <c r="AQ1096" s="211"/>
      <c r="AR1096" s="199"/>
      <c r="AT1096" s="225"/>
      <c r="AU1096" s="225"/>
      <c r="AV1096" s="225"/>
      <c r="AW1096" s="99"/>
      <c r="AX1096" s="199"/>
      <c r="AY1096" s="199"/>
      <c r="AZ1096" s="37"/>
      <c r="BA1096" s="123"/>
      <c r="BB1096" s="211"/>
      <c r="BC1096" s="211"/>
      <c r="BD1096" s="123"/>
      <c r="BE1096" s="123"/>
      <c r="BF1096" s="37"/>
      <c r="BG1096" s="37"/>
    </row>
    <row r="1097" spans="1:59" x14ac:dyDescent="0.25">
      <c r="A1097">
        <v>1065</v>
      </c>
      <c r="B1097" s="61">
        <f ca="1">OFFSET(InputPriceData!B$15,CalculationsAndCharts!$A1097+$A$11,0,1,1)</f>
        <v>40925</v>
      </c>
      <c r="C1097" s="3">
        <f ca="1">OFFSET(InputPriceData!G$15,CalculationsAndCharts!$A1097+$A$11,IF($C$7,8,0),1,1)</f>
        <v>132209200</v>
      </c>
      <c r="D1097" s="4">
        <f ca="1">OFFSET(InputPriceData!C$15,CalculationsAndCharts!$A1097+$A$11,IF($C$7,8,0),1,1)</f>
        <v>119.26</v>
      </c>
      <c r="E1097" s="4">
        <f ca="1">OFFSET(InputPriceData!D$15,CalculationsAndCharts!$A1097+$A$11,IF($C$7,8,0),1,1)</f>
        <v>119.48</v>
      </c>
      <c r="F1097" s="4">
        <f ca="1">OFFSET(InputPriceData!E$15,CalculationsAndCharts!$A1097+$A$11,IF($C$7,8,0),1,1)</f>
        <v>118.18</v>
      </c>
      <c r="G1097" s="4">
        <f ca="1">OFFSET(InputPriceData!F$15,CalculationsAndCharts!$A1097+$A$11,IF($C$7,8,0),1,1)</f>
        <v>118.58</v>
      </c>
      <c r="H1097" s="342">
        <f t="shared" ca="1" si="130"/>
        <v>116.97617354213916</v>
      </c>
      <c r="I1097" s="342">
        <f t="shared" ca="1" si="131"/>
        <v>116.11877825751381</v>
      </c>
      <c r="J1097" s="340">
        <f t="shared" ca="1" si="132"/>
        <v>0.85739528462526082</v>
      </c>
      <c r="K1097" s="170">
        <f t="shared" ca="1" si="128"/>
        <v>0.73512667409763199</v>
      </c>
      <c r="L1097" s="341">
        <f t="shared" ca="1" si="129"/>
        <v>0.58706625768033993</v>
      </c>
      <c r="M1097" s="341">
        <f t="shared" ca="1" si="133"/>
        <v>-0.58706625768033993</v>
      </c>
      <c r="N1097" s="170"/>
      <c r="O1097" s="340"/>
      <c r="P1097" s="3" t="e">
        <f t="shared" ca="1" si="134"/>
        <v>#N/A</v>
      </c>
      <c r="Q1097" s="3">
        <f t="shared" ca="1" si="135"/>
        <v>132209200</v>
      </c>
      <c r="S1097" s="99"/>
      <c r="T1097" s="350"/>
      <c r="U1097" s="350"/>
      <c r="V1097" s="349"/>
      <c r="W1097" s="313"/>
      <c r="X1097" s="302"/>
      <c r="Y1097" s="211"/>
      <c r="Z1097" s="320"/>
      <c r="AA1097" s="246"/>
      <c r="AB1097" s="125"/>
      <c r="AC1097" s="125"/>
      <c r="AD1097" s="125"/>
      <c r="AE1097" s="125"/>
      <c r="AF1097" s="125"/>
      <c r="AG1097" s="125"/>
      <c r="AH1097" s="125"/>
      <c r="AJ1097" s="125"/>
      <c r="AK1097" s="125"/>
      <c r="AM1097" s="246"/>
      <c r="AO1097" s="246"/>
      <c r="AP1097" s="211"/>
      <c r="AQ1097" s="211"/>
      <c r="AR1097" s="199"/>
      <c r="AT1097" s="225"/>
      <c r="AU1097" s="225"/>
      <c r="AV1097" s="225"/>
      <c r="AW1097" s="99"/>
      <c r="AX1097" s="199"/>
      <c r="AY1097" s="199"/>
      <c r="AZ1097" s="37"/>
      <c r="BA1097" s="123"/>
      <c r="BB1097" s="211"/>
      <c r="BC1097" s="211"/>
      <c r="BD1097" s="123"/>
      <c r="BE1097" s="123"/>
      <c r="BF1097" s="37"/>
      <c r="BG1097" s="37"/>
    </row>
    <row r="1098" spans="1:59" x14ac:dyDescent="0.25">
      <c r="A1098">
        <v>1066</v>
      </c>
      <c r="B1098" s="61">
        <f ca="1">OFFSET(InputPriceData!B$15,CalculationsAndCharts!$A1098+$A$11,0,1,1)</f>
        <v>40921</v>
      </c>
      <c r="C1098" s="3">
        <f ca="1">OFFSET(InputPriceData!G$15,CalculationsAndCharts!$A1098+$A$11,IF($C$7,8,0),1,1)</f>
        <v>179836200</v>
      </c>
      <c r="D1098" s="4">
        <f ca="1">OFFSET(InputPriceData!C$15,CalculationsAndCharts!$A1098+$A$11,IF($C$7,8,0),1,1)</f>
        <v>117.94</v>
      </c>
      <c r="E1098" s="4">
        <f ca="1">OFFSET(InputPriceData!D$15,CalculationsAndCharts!$A1098+$A$11,IF($C$7,8,0),1,1)</f>
        <v>118.32</v>
      </c>
      <c r="F1098" s="4">
        <f ca="1">OFFSET(InputPriceData!E$15,CalculationsAndCharts!$A1098+$A$11,IF($C$7,8,0),1,1)</f>
        <v>117.1</v>
      </c>
      <c r="G1098" s="4">
        <f ca="1">OFFSET(InputPriceData!F$15,CalculationsAndCharts!$A1098+$A$11,IF($C$7,8,0),1,1)</f>
        <v>118.12</v>
      </c>
      <c r="H1098" s="342">
        <f t="shared" ca="1" si="130"/>
        <v>116.74705547673047</v>
      </c>
      <c r="I1098" s="342">
        <f t="shared" ca="1" si="131"/>
        <v>115.89503082637872</v>
      </c>
      <c r="J1098" s="340">
        <f t="shared" ca="1" si="132"/>
        <v>0.85202465035166863</v>
      </c>
      <c r="K1098" s="170">
        <f t="shared" ca="1" si="128"/>
        <v>0.7259460048068832</v>
      </c>
      <c r="L1098" s="341">
        <f t="shared" ca="1" si="129"/>
        <v>0.59268383174893813</v>
      </c>
      <c r="M1098" s="341">
        <f t="shared" ca="1" si="133"/>
        <v>-0.59268383174893813</v>
      </c>
      <c r="N1098" s="170"/>
      <c r="O1098" s="340"/>
      <c r="P1098" s="3">
        <f t="shared" ca="1" si="134"/>
        <v>179836200</v>
      </c>
      <c r="Q1098" s="3" t="e">
        <f t="shared" ca="1" si="135"/>
        <v>#N/A</v>
      </c>
      <c r="S1098" s="99"/>
      <c r="T1098" s="350"/>
      <c r="U1098" s="350"/>
      <c r="V1098" s="349"/>
      <c r="W1098" s="313"/>
      <c r="X1098" s="302"/>
      <c r="Y1098" s="211"/>
      <c r="Z1098" s="320"/>
      <c r="AA1098" s="246"/>
      <c r="AB1098" s="125"/>
      <c r="AC1098" s="125"/>
      <c r="AD1098" s="125"/>
      <c r="AE1098" s="125"/>
      <c r="AF1098" s="125"/>
      <c r="AG1098" s="125"/>
      <c r="AH1098" s="125"/>
      <c r="AJ1098" s="125"/>
      <c r="AK1098" s="125"/>
      <c r="AM1098" s="246"/>
      <c r="AO1098" s="246"/>
      <c r="AP1098" s="211"/>
      <c r="AQ1098" s="211"/>
      <c r="AR1098" s="199"/>
      <c r="AT1098" s="225"/>
      <c r="AU1098" s="225"/>
      <c r="AV1098" s="225"/>
      <c r="AW1098" s="99"/>
      <c r="AX1098" s="199"/>
      <c r="AY1098" s="199"/>
      <c r="AZ1098" s="37"/>
      <c r="BA1098" s="123"/>
      <c r="BB1098" s="211"/>
      <c r="BC1098" s="211"/>
      <c r="BD1098" s="123"/>
      <c r="BE1098" s="123"/>
      <c r="BF1098" s="37"/>
      <c r="BG1098" s="37"/>
    </row>
    <row r="1099" spans="1:59" x14ac:dyDescent="0.25">
      <c r="A1099">
        <v>1067</v>
      </c>
      <c r="B1099" s="61">
        <f ca="1">OFFSET(InputPriceData!B$15,CalculationsAndCharts!$A1099+$A$11,0,1,1)</f>
        <v>40920</v>
      </c>
      <c r="C1099" s="3">
        <f ca="1">OFFSET(InputPriceData!G$15,CalculationsAndCharts!$A1099+$A$11,IF($C$7,8,0),1,1)</f>
        <v>118983700</v>
      </c>
      <c r="D1099" s="4">
        <f ca="1">OFFSET(InputPriceData!C$15,CalculationsAndCharts!$A1099+$A$11,IF($C$7,8,0),1,1)</f>
        <v>118.79</v>
      </c>
      <c r="E1099" s="4">
        <f ca="1">OFFSET(InputPriceData!D$15,CalculationsAndCharts!$A1099+$A$11,IF($C$7,8,0),1,1)</f>
        <v>118.91</v>
      </c>
      <c r="F1099" s="4">
        <f ca="1">OFFSET(InputPriceData!E$15,CalculationsAndCharts!$A1099+$A$11,IF($C$7,8,0),1,1)</f>
        <v>117.85</v>
      </c>
      <c r="G1099" s="4">
        <f ca="1">OFFSET(InputPriceData!F$15,CalculationsAndCharts!$A1099+$A$11,IF($C$7,8,0),1,1)</f>
        <v>118.74</v>
      </c>
      <c r="H1099" s="342">
        <f t="shared" ca="1" si="130"/>
        <v>116.55092054483481</v>
      </c>
      <c r="I1099" s="342">
        <f t="shared" ca="1" si="131"/>
        <v>115.69276090150406</v>
      </c>
      <c r="J1099" s="340">
        <f t="shared" ca="1" si="132"/>
        <v>0.85815964333067407</v>
      </c>
      <c r="K1099" s="170">
        <f t="shared" ca="1" si="128"/>
        <v>0.73643797344142969</v>
      </c>
      <c r="L1099" s="341">
        <f t="shared" ca="1" si="129"/>
        <v>0.6005953563469032</v>
      </c>
      <c r="M1099" s="341">
        <f t="shared" ca="1" si="133"/>
        <v>-0.6005953563469032</v>
      </c>
      <c r="N1099" s="170"/>
      <c r="O1099" s="340"/>
      <c r="P1099" s="3" t="e">
        <f t="shared" ca="1" si="134"/>
        <v>#N/A</v>
      </c>
      <c r="Q1099" s="3">
        <f t="shared" ca="1" si="135"/>
        <v>118983700</v>
      </c>
      <c r="S1099" s="99"/>
      <c r="T1099" s="350"/>
      <c r="U1099" s="350"/>
      <c r="V1099" s="349"/>
      <c r="W1099" s="313"/>
      <c r="X1099" s="302"/>
      <c r="Y1099" s="211"/>
      <c r="Z1099" s="320"/>
      <c r="AA1099" s="246"/>
      <c r="AB1099" s="125"/>
      <c r="AC1099" s="125"/>
      <c r="AD1099" s="125"/>
      <c r="AE1099" s="125"/>
      <c r="AF1099" s="125"/>
      <c r="AG1099" s="125"/>
      <c r="AH1099" s="125"/>
      <c r="AJ1099" s="125"/>
      <c r="AK1099" s="125"/>
      <c r="AM1099" s="246"/>
      <c r="AO1099" s="246"/>
      <c r="AP1099" s="211"/>
      <c r="AQ1099" s="211"/>
      <c r="AR1099" s="199"/>
      <c r="AT1099" s="225"/>
      <c r="AU1099" s="225"/>
      <c r="AV1099" s="225"/>
      <c r="AW1099" s="99"/>
      <c r="AX1099" s="199"/>
      <c r="AY1099" s="199"/>
      <c r="AZ1099" s="37"/>
      <c r="BA1099" s="123"/>
      <c r="BB1099" s="211"/>
      <c r="BC1099" s="211"/>
      <c r="BD1099" s="123"/>
      <c r="BE1099" s="123"/>
      <c r="BF1099" s="37"/>
      <c r="BG1099" s="37"/>
    </row>
    <row r="1100" spans="1:59" x14ac:dyDescent="0.25">
      <c r="A1100">
        <v>1068</v>
      </c>
      <c r="B1100" s="61">
        <f ca="1">OFFSET(InputPriceData!B$15,CalculationsAndCharts!$A1100+$A$11,0,1,1)</f>
        <v>40919</v>
      </c>
      <c r="C1100" s="3">
        <f ca="1">OFFSET(InputPriceData!G$15,CalculationsAndCharts!$A1100+$A$11,IF($C$7,8,0),1,1)</f>
        <v>111540700</v>
      </c>
      <c r="D1100" s="4">
        <f ca="1">OFFSET(InputPriceData!C$15,CalculationsAndCharts!$A1100+$A$11,IF($C$7,8,0),1,1)</f>
        <v>118.02</v>
      </c>
      <c r="E1100" s="4">
        <f ca="1">OFFSET(InputPriceData!D$15,CalculationsAndCharts!$A1100+$A$11,IF($C$7,8,0),1,1)</f>
        <v>118.61</v>
      </c>
      <c r="F1100" s="4">
        <f ca="1">OFFSET(InputPriceData!E$15,CalculationsAndCharts!$A1100+$A$11,IF($C$7,8,0),1,1)</f>
        <v>117.83</v>
      </c>
      <c r="G1100" s="4">
        <f ca="1">OFFSET(InputPriceData!F$15,CalculationsAndCharts!$A1100+$A$11,IF($C$7,8,0),1,1)</f>
        <v>118.45</v>
      </c>
      <c r="H1100" s="342">
        <f t="shared" ca="1" si="130"/>
        <v>116.23819490838264</v>
      </c>
      <c r="I1100" s="342">
        <f t="shared" ca="1" si="131"/>
        <v>115.41573916527716</v>
      </c>
      <c r="J1100" s="340">
        <f t="shared" ca="1" si="132"/>
        <v>0.82245574310539993</v>
      </c>
      <c r="K1100" s="170">
        <f t="shared" ca="1" si="128"/>
        <v>0.67643344936705563</v>
      </c>
      <c r="L1100" s="341">
        <f t="shared" ca="1" si="129"/>
        <v>0.61425228444007485</v>
      </c>
      <c r="M1100" s="341">
        <f t="shared" ca="1" si="133"/>
        <v>-0.61425228444007485</v>
      </c>
      <c r="N1100" s="170"/>
      <c r="O1100" s="340"/>
      <c r="P1100" s="3">
        <f t="shared" ca="1" si="134"/>
        <v>111540700</v>
      </c>
      <c r="Q1100" s="3" t="e">
        <f t="shared" ca="1" si="135"/>
        <v>#N/A</v>
      </c>
      <c r="S1100" s="99"/>
      <c r="T1100" s="350"/>
      <c r="U1100" s="350"/>
      <c r="V1100" s="349"/>
      <c r="W1100" s="313"/>
      <c r="X1100" s="302"/>
      <c r="Y1100" s="211"/>
      <c r="Z1100" s="320"/>
      <c r="AA1100" s="246"/>
      <c r="AB1100" s="125"/>
      <c r="AC1100" s="125"/>
      <c r="AD1100" s="125"/>
      <c r="AE1100" s="125"/>
      <c r="AF1100" s="125"/>
      <c r="AG1100" s="125"/>
      <c r="AH1100" s="125"/>
      <c r="AJ1100" s="125"/>
      <c r="AK1100" s="125"/>
      <c r="AM1100" s="246"/>
      <c r="AO1100" s="246"/>
      <c r="AP1100" s="211"/>
      <c r="AQ1100" s="211"/>
      <c r="AR1100" s="199"/>
      <c r="AT1100" s="225"/>
      <c r="AU1100" s="225"/>
      <c r="AV1100" s="225"/>
      <c r="AW1100" s="99"/>
      <c r="AX1100" s="199"/>
      <c r="AY1100" s="199"/>
      <c r="AZ1100" s="37"/>
      <c r="BA1100" s="123"/>
      <c r="BB1100" s="211"/>
      <c r="BC1100" s="211"/>
      <c r="BD1100" s="123"/>
      <c r="BE1100" s="123"/>
      <c r="BF1100" s="37"/>
      <c r="BG1100" s="37"/>
    </row>
    <row r="1101" spans="1:59" x14ac:dyDescent="0.25">
      <c r="A1101">
        <v>1069</v>
      </c>
      <c r="B1101" s="61">
        <f ca="1">OFFSET(InputPriceData!B$15,CalculationsAndCharts!$A1101+$A$11,0,1,1)</f>
        <v>40918</v>
      </c>
      <c r="C1101" s="3">
        <f ca="1">OFFSET(InputPriceData!G$15,CalculationsAndCharts!$A1101+$A$11,IF($C$7,8,0),1,1)</f>
        <v>115282000</v>
      </c>
      <c r="D1101" s="4">
        <f ca="1">OFFSET(InputPriceData!C$15,CalculationsAndCharts!$A1101+$A$11,IF($C$7,8,0),1,1)</f>
        <v>118.63</v>
      </c>
      <c r="E1101" s="4">
        <f ca="1">OFFSET(InputPriceData!D$15,CalculationsAndCharts!$A1101+$A$11,IF($C$7,8,0),1,1)</f>
        <v>118.87</v>
      </c>
      <c r="F1101" s="4">
        <f ca="1">OFFSET(InputPriceData!E$15,CalculationsAndCharts!$A1101+$A$11,IF($C$7,8,0),1,1)</f>
        <v>118.22</v>
      </c>
      <c r="G1101" s="4">
        <f ca="1">OFFSET(InputPriceData!F$15,CalculationsAndCharts!$A1101+$A$11,IF($C$7,8,0),1,1)</f>
        <v>118.39</v>
      </c>
      <c r="H1101" s="342">
        <f t="shared" ca="1" si="130"/>
        <v>115.92222275243729</v>
      </c>
      <c r="I1101" s="342">
        <f t="shared" ca="1" si="131"/>
        <v>115.13989727121145</v>
      </c>
      <c r="J1101" s="340">
        <f t="shared" ca="1" si="132"/>
        <v>0.78232548122576662</v>
      </c>
      <c r="K1101" s="170">
        <f t="shared" ca="1" si="128"/>
        <v>0.6120331585751273</v>
      </c>
      <c r="L1101" s="341">
        <f t="shared" ca="1" si="129"/>
        <v>0.62911235875327287</v>
      </c>
      <c r="M1101" s="341">
        <f t="shared" ca="1" si="133"/>
        <v>-0.62911235875327287</v>
      </c>
      <c r="N1101" s="170"/>
      <c r="O1101" s="340"/>
      <c r="P1101" s="3" t="e">
        <f t="shared" ca="1" si="134"/>
        <v>#N/A</v>
      </c>
      <c r="Q1101" s="3">
        <f t="shared" ca="1" si="135"/>
        <v>115282000</v>
      </c>
      <c r="S1101" s="99"/>
      <c r="T1101" s="350"/>
      <c r="U1101" s="350"/>
      <c r="V1101" s="349"/>
      <c r="W1101" s="313"/>
      <c r="X1101" s="302"/>
      <c r="Y1101" s="211"/>
      <c r="Z1101" s="320"/>
      <c r="AA1101" s="246"/>
      <c r="AB1101" s="125"/>
      <c r="AC1101" s="125"/>
      <c r="AD1101" s="125"/>
      <c r="AE1101" s="125"/>
      <c r="AF1101" s="125"/>
      <c r="AG1101" s="125"/>
      <c r="AH1101" s="125"/>
      <c r="AJ1101" s="125"/>
      <c r="AK1101" s="125"/>
      <c r="AM1101" s="246"/>
      <c r="AO1101" s="246"/>
      <c r="AP1101" s="211"/>
      <c r="AQ1101" s="211"/>
      <c r="AR1101" s="199"/>
      <c r="AT1101" s="225"/>
      <c r="AU1101" s="225"/>
      <c r="AV1101" s="225"/>
      <c r="AW1101" s="99"/>
      <c r="AX1101" s="199"/>
      <c r="AY1101" s="199"/>
      <c r="AZ1101" s="37"/>
      <c r="BA1101" s="123"/>
      <c r="BB1101" s="211"/>
      <c r="BC1101" s="211"/>
      <c r="BD1101" s="123"/>
      <c r="BE1101" s="123"/>
      <c r="BF1101" s="37"/>
      <c r="BG1101" s="37"/>
    </row>
    <row r="1102" spans="1:59" x14ac:dyDescent="0.25">
      <c r="A1102">
        <v>1070</v>
      </c>
      <c r="B1102" s="61">
        <f ca="1">OFFSET(InputPriceData!B$15,CalculationsAndCharts!$A1102+$A$11,0,1,1)</f>
        <v>40917</v>
      </c>
      <c r="C1102" s="3">
        <f ca="1">OFFSET(InputPriceData!G$15,CalculationsAndCharts!$A1102+$A$11,IF($C$7,8,0),1,1)</f>
        <v>99530200</v>
      </c>
      <c r="D1102" s="4">
        <f ca="1">OFFSET(InputPriceData!C$15,CalculationsAndCharts!$A1102+$A$11,IF($C$7,8,0),1,1)</f>
        <v>117.35</v>
      </c>
      <c r="E1102" s="4">
        <f ca="1">OFFSET(InputPriceData!D$15,CalculationsAndCharts!$A1102+$A$11,IF($C$7,8,0),1,1)</f>
        <v>117.52</v>
      </c>
      <c r="F1102" s="4">
        <f ca="1">OFFSET(InputPriceData!E$15,CalculationsAndCharts!$A1102+$A$11,IF($C$7,8,0),1,1)</f>
        <v>116.81</v>
      </c>
      <c r="G1102" s="4">
        <f ca="1">OFFSET(InputPriceData!F$15,CalculationsAndCharts!$A1102+$A$11,IF($C$7,8,0),1,1)</f>
        <v>117.37</v>
      </c>
      <c r="H1102" s="342">
        <f t="shared" ca="1" si="130"/>
        <v>115.56968314564261</v>
      </c>
      <c r="I1102" s="342">
        <f t="shared" ca="1" si="131"/>
        <v>114.84443338677615</v>
      </c>
      <c r="J1102" s="340">
        <f t="shared" ca="1" si="132"/>
        <v>0.72524975886640897</v>
      </c>
      <c r="K1102" s="170">
        <f t="shared" ca="1" si="128"/>
        <v>0.5259872127357843</v>
      </c>
      <c r="L1102" s="341">
        <f t="shared" ca="1" si="129"/>
        <v>0.63920884484689511</v>
      </c>
      <c r="M1102" s="341">
        <f t="shared" ca="1" si="133"/>
        <v>-0.63920884484689511</v>
      </c>
      <c r="N1102" s="170"/>
      <c r="O1102" s="340"/>
      <c r="P1102" s="3">
        <f t="shared" ca="1" si="134"/>
        <v>99530200</v>
      </c>
      <c r="Q1102" s="3" t="e">
        <f t="shared" ca="1" si="135"/>
        <v>#N/A</v>
      </c>
      <c r="S1102" s="99"/>
      <c r="T1102" s="350"/>
      <c r="U1102" s="350"/>
      <c r="V1102" s="349"/>
      <c r="W1102" s="313"/>
      <c r="X1102" s="302"/>
      <c r="Y1102" s="211"/>
      <c r="Z1102" s="320"/>
      <c r="AA1102" s="246"/>
      <c r="AB1102" s="125"/>
      <c r="AC1102" s="125"/>
      <c r="AD1102" s="125"/>
      <c r="AE1102" s="125"/>
      <c r="AF1102" s="125"/>
      <c r="AG1102" s="125"/>
      <c r="AH1102" s="125"/>
      <c r="AJ1102" s="125"/>
      <c r="AK1102" s="125"/>
      <c r="AM1102" s="246"/>
      <c r="AO1102" s="246"/>
      <c r="AP1102" s="211"/>
      <c r="AQ1102" s="211"/>
      <c r="AR1102" s="199"/>
      <c r="AT1102" s="225"/>
      <c r="AU1102" s="225"/>
      <c r="AV1102" s="225"/>
      <c r="AW1102" s="99"/>
      <c r="AX1102" s="199"/>
      <c r="AY1102" s="199"/>
      <c r="AZ1102" s="37"/>
      <c r="BA1102" s="123"/>
      <c r="BB1102" s="211"/>
      <c r="BC1102" s="211"/>
      <c r="BD1102" s="123"/>
      <c r="BE1102" s="123"/>
      <c r="BF1102" s="37"/>
      <c r="BG1102" s="37"/>
    </row>
    <row r="1103" spans="1:59" x14ac:dyDescent="0.25">
      <c r="A1103">
        <v>1071</v>
      </c>
      <c r="B1103" s="61">
        <f ca="1">OFFSET(InputPriceData!B$15,CalculationsAndCharts!$A1103+$A$11,0,1,1)</f>
        <v>40914</v>
      </c>
      <c r="C1103" s="3">
        <f ca="1">OFFSET(InputPriceData!G$15,CalculationsAndCharts!$A1103+$A$11,IF($C$7,8,0),1,1)</f>
        <v>148050000</v>
      </c>
      <c r="D1103" s="4">
        <f ca="1">OFFSET(InputPriceData!C$15,CalculationsAndCharts!$A1103+$A$11,IF($C$7,8,0),1,1)</f>
        <v>117.54</v>
      </c>
      <c r="E1103" s="4">
        <f ca="1">OFFSET(InputPriceData!D$15,CalculationsAndCharts!$A1103+$A$11,IF($C$7,8,0),1,1)</f>
        <v>117.55</v>
      </c>
      <c r="F1103" s="4">
        <f ca="1">OFFSET(InputPriceData!E$15,CalculationsAndCharts!$A1103+$A$11,IF($C$7,8,0),1,1)</f>
        <v>116.7</v>
      </c>
      <c r="G1103" s="4">
        <f ca="1">OFFSET(InputPriceData!F$15,CalculationsAndCharts!$A1103+$A$11,IF($C$7,8,0),1,1)</f>
        <v>117.09</v>
      </c>
      <c r="H1103" s="342">
        <f t="shared" ca="1" si="130"/>
        <v>115.31249502359155</v>
      </c>
      <c r="I1103" s="342">
        <f t="shared" ca="1" si="131"/>
        <v>114.61483642193761</v>
      </c>
      <c r="J1103" s="340">
        <f t="shared" ca="1" si="132"/>
        <v>0.69765860165387927</v>
      </c>
      <c r="K1103" s="170">
        <f t="shared" ca="1" si="128"/>
        <v>0.48672752446164619</v>
      </c>
      <c r="L1103" s="341">
        <f t="shared" ca="1" si="129"/>
        <v>0.6442310840123141</v>
      </c>
      <c r="M1103" s="341">
        <f t="shared" ca="1" si="133"/>
        <v>-0.6442310840123141</v>
      </c>
      <c r="N1103" s="170"/>
      <c r="O1103" s="340"/>
      <c r="P1103" s="3" t="e">
        <f t="shared" ca="1" si="134"/>
        <v>#N/A</v>
      </c>
      <c r="Q1103" s="3">
        <f t="shared" ca="1" si="135"/>
        <v>148050000</v>
      </c>
      <c r="S1103" s="99"/>
      <c r="T1103" s="350"/>
      <c r="U1103" s="350"/>
      <c r="V1103" s="349"/>
      <c r="W1103" s="313"/>
      <c r="X1103" s="302"/>
      <c r="Y1103" s="211"/>
      <c r="Z1103" s="320"/>
      <c r="AA1103" s="246"/>
      <c r="AB1103" s="125"/>
      <c r="AC1103" s="125"/>
      <c r="AD1103" s="125"/>
      <c r="AE1103" s="125"/>
      <c r="AF1103" s="125"/>
      <c r="AG1103" s="125"/>
      <c r="AH1103" s="125"/>
      <c r="AJ1103" s="125"/>
      <c r="AK1103" s="125"/>
      <c r="AM1103" s="246"/>
      <c r="AO1103" s="246"/>
      <c r="AP1103" s="211"/>
      <c r="AQ1103" s="211"/>
      <c r="AR1103" s="199"/>
      <c r="AT1103" s="225"/>
      <c r="AU1103" s="225"/>
      <c r="AV1103" s="225"/>
      <c r="AW1103" s="99"/>
      <c r="AX1103" s="199"/>
      <c r="AY1103" s="199"/>
      <c r="AZ1103" s="37"/>
      <c r="BA1103" s="123"/>
      <c r="BB1103" s="211"/>
      <c r="BC1103" s="211"/>
      <c r="BD1103" s="123"/>
      <c r="BE1103" s="123"/>
      <c r="BF1103" s="37"/>
      <c r="BG1103" s="37"/>
    </row>
    <row r="1104" spans="1:59" x14ac:dyDescent="0.25">
      <c r="A1104">
        <v>1072</v>
      </c>
      <c r="B1104" s="61">
        <f ca="1">OFFSET(InputPriceData!B$15,CalculationsAndCharts!$A1104+$A$11,0,1,1)</f>
        <v>40913</v>
      </c>
      <c r="C1104" s="3">
        <f ca="1">OFFSET(InputPriceData!G$15,CalculationsAndCharts!$A1104+$A$11,IF($C$7,8,0),1,1)</f>
        <v>173895000</v>
      </c>
      <c r="D1104" s="4">
        <f ca="1">OFFSET(InputPriceData!C$15,CalculationsAndCharts!$A1104+$A$11,IF($C$7,8,0),1,1)</f>
        <v>116.45</v>
      </c>
      <c r="E1104" s="4">
        <f ca="1">OFFSET(InputPriceData!D$15,CalculationsAndCharts!$A1104+$A$11,IF($C$7,8,0),1,1)</f>
        <v>117.56</v>
      </c>
      <c r="F1104" s="4">
        <f ca="1">OFFSET(InputPriceData!E$15,CalculationsAndCharts!$A1104+$A$11,IF($C$7,8,0),1,1)</f>
        <v>115.91</v>
      </c>
      <c r="G1104" s="4">
        <f ca="1">OFFSET(InputPriceData!F$15,CalculationsAndCharts!$A1104+$A$11,IF($C$7,8,0),1,1)</f>
        <v>117.39</v>
      </c>
      <c r="H1104" s="342">
        <f t="shared" ca="1" si="130"/>
        <v>115.05856574124748</v>
      </c>
      <c r="I1104" s="342">
        <f t="shared" ca="1" si="131"/>
        <v>114.38982155120468</v>
      </c>
      <c r="J1104" s="340">
        <f t="shared" ca="1" si="132"/>
        <v>0.66874419004275309</v>
      </c>
      <c r="K1104" s="170">
        <f t="shared" ca="1" si="128"/>
        <v>0.44721879171593787</v>
      </c>
      <c r="L1104" s="341">
        <f t="shared" ca="1" si="129"/>
        <v>0.64833976957312034</v>
      </c>
      <c r="M1104" s="341">
        <f t="shared" ca="1" si="133"/>
        <v>-0.64833976957312034</v>
      </c>
      <c r="N1104" s="170"/>
      <c r="O1104" s="340"/>
      <c r="P1104" s="3">
        <f t="shared" ca="1" si="134"/>
        <v>173895000</v>
      </c>
      <c r="Q1104" s="3" t="e">
        <f t="shared" ca="1" si="135"/>
        <v>#N/A</v>
      </c>
      <c r="S1104" s="99"/>
      <c r="T1104" s="350"/>
      <c r="U1104" s="350"/>
      <c r="V1104" s="349"/>
      <c r="W1104" s="313"/>
      <c r="X1104" s="302"/>
      <c r="Y1104" s="211"/>
      <c r="Z1104" s="320"/>
      <c r="AA1104" s="246"/>
      <c r="AB1104" s="125"/>
      <c r="AC1104" s="125"/>
      <c r="AD1104" s="125"/>
      <c r="AE1104" s="125"/>
      <c r="AF1104" s="125"/>
      <c r="AG1104" s="125"/>
      <c r="AH1104" s="125"/>
      <c r="AJ1104" s="125"/>
      <c r="AK1104" s="125"/>
      <c r="AM1104" s="246"/>
      <c r="AO1104" s="246"/>
      <c r="AP1104" s="211"/>
      <c r="AQ1104" s="211"/>
      <c r="AR1104" s="199"/>
      <c r="AT1104" s="225"/>
      <c r="AU1104" s="225"/>
      <c r="AV1104" s="225"/>
      <c r="AW1104" s="99"/>
      <c r="AX1104" s="199"/>
      <c r="AY1104" s="199"/>
      <c r="AZ1104" s="37"/>
      <c r="BA1104" s="123"/>
      <c r="BB1104" s="211"/>
      <c r="BC1104" s="211"/>
      <c r="BD1104" s="123"/>
      <c r="BE1104" s="123"/>
      <c r="BF1104" s="37"/>
      <c r="BG1104" s="37"/>
    </row>
    <row r="1105" spans="1:59" x14ac:dyDescent="0.25">
      <c r="A1105">
        <v>1073</v>
      </c>
      <c r="B1105" s="61">
        <f ca="1">OFFSET(InputPriceData!B$15,CalculationsAndCharts!$A1105+$A$11,0,1,1)</f>
        <v>40912</v>
      </c>
      <c r="C1105" s="3">
        <f ca="1">OFFSET(InputPriceData!G$15,CalculationsAndCharts!$A1105+$A$11,IF($C$7,8,0),1,1)</f>
        <v>127186500</v>
      </c>
      <c r="D1105" s="4">
        <f ca="1">OFFSET(InputPriceData!C$15,CalculationsAndCharts!$A1105+$A$11,IF($C$7,8,0),1,1)</f>
        <v>116.62</v>
      </c>
      <c r="E1105" s="4">
        <f ca="1">OFFSET(InputPriceData!D$15,CalculationsAndCharts!$A1105+$A$11,IF($C$7,8,0),1,1)</f>
        <v>117.18</v>
      </c>
      <c r="F1105" s="4">
        <f ca="1">OFFSET(InputPriceData!E$15,CalculationsAndCharts!$A1105+$A$11,IF($C$7,8,0),1,1)</f>
        <v>116.17</v>
      </c>
      <c r="G1105" s="4">
        <f ca="1">OFFSET(InputPriceData!F$15,CalculationsAndCharts!$A1105+$A$11,IF($C$7,8,0),1,1)</f>
        <v>117.08</v>
      </c>
      <c r="H1105" s="342">
        <f t="shared" ca="1" si="130"/>
        <v>114.72550370428283</v>
      </c>
      <c r="I1105" s="342">
        <f t="shared" ca="1" si="131"/>
        <v>114.11707805585965</v>
      </c>
      <c r="J1105" s="340">
        <f t="shared" ca="1" si="132"/>
        <v>0.60842564842313229</v>
      </c>
      <c r="K1105" s="170">
        <f t="shared" ca="1" si="128"/>
        <v>0.37018176965910898</v>
      </c>
      <c r="L1105" s="341">
        <f t="shared" ca="1" si="129"/>
        <v>0.65252913094056442</v>
      </c>
      <c r="M1105" s="341">
        <f t="shared" ca="1" si="133"/>
        <v>-0.65252913094056442</v>
      </c>
      <c r="N1105" s="170"/>
      <c r="O1105" s="340"/>
      <c r="P1105" s="3">
        <f t="shared" ca="1" si="134"/>
        <v>127186500</v>
      </c>
      <c r="Q1105" s="3" t="e">
        <f t="shared" ca="1" si="135"/>
        <v>#N/A</v>
      </c>
      <c r="S1105" s="99"/>
      <c r="T1105" s="350"/>
      <c r="U1105" s="350"/>
      <c r="V1105" s="349"/>
      <c r="W1105" s="313"/>
      <c r="X1105" s="302"/>
      <c r="Y1105" s="211"/>
      <c r="Z1105" s="320"/>
      <c r="AA1105" s="246"/>
      <c r="AB1105" s="125"/>
      <c r="AC1105" s="125"/>
      <c r="AD1105" s="125"/>
      <c r="AE1105" s="125"/>
      <c r="AF1105" s="125"/>
      <c r="AG1105" s="125"/>
      <c r="AH1105" s="125"/>
      <c r="AJ1105" s="125"/>
      <c r="AK1105" s="125"/>
      <c r="AM1105" s="246"/>
      <c r="AO1105" s="246"/>
      <c r="AP1105" s="211"/>
      <c r="AQ1105" s="211"/>
      <c r="AR1105" s="199"/>
      <c r="AT1105" s="225"/>
      <c r="AU1105" s="225"/>
      <c r="AV1105" s="225"/>
      <c r="AW1105" s="99"/>
      <c r="AX1105" s="199"/>
      <c r="AY1105" s="199"/>
      <c r="AZ1105" s="37"/>
      <c r="BA1105" s="123"/>
      <c r="BB1105" s="211"/>
      <c r="BC1105" s="211"/>
      <c r="BD1105" s="123"/>
      <c r="BE1105" s="123"/>
      <c r="BF1105" s="37"/>
      <c r="BG1105" s="37"/>
    </row>
    <row r="1106" spans="1:59" x14ac:dyDescent="0.25">
      <c r="A1106">
        <v>1074</v>
      </c>
      <c r="B1106" s="61">
        <f ca="1">OFFSET(InputPriceData!B$15,CalculationsAndCharts!$A1106+$A$11,0,1,1)</f>
        <v>40911</v>
      </c>
      <c r="C1106" s="3">
        <f ca="1">OFFSET(InputPriceData!G$15,CalculationsAndCharts!$A1106+$A$11,IF($C$7,8,0),1,1)</f>
        <v>193697900</v>
      </c>
      <c r="D1106" s="4">
        <f ca="1">OFFSET(InputPriceData!C$15,CalculationsAndCharts!$A1106+$A$11,IF($C$7,8,0),1,1)</f>
        <v>117.13</v>
      </c>
      <c r="E1106" s="4">
        <f ca="1">OFFSET(InputPriceData!D$15,CalculationsAndCharts!$A1106+$A$11,IF($C$7,8,0),1,1)</f>
        <v>117.7</v>
      </c>
      <c r="F1106" s="4">
        <f ca="1">OFFSET(InputPriceData!E$15,CalculationsAndCharts!$A1106+$A$11,IF($C$7,8,0),1,1)</f>
        <v>116.83</v>
      </c>
      <c r="G1106" s="4">
        <f ca="1">OFFSET(InputPriceData!F$15,CalculationsAndCharts!$A1106+$A$11,IF($C$7,8,0),1,1)</f>
        <v>116.89</v>
      </c>
      <c r="H1106" s="342">
        <f t="shared" ca="1" si="130"/>
        <v>114.38914709060894</v>
      </c>
      <c r="I1106" s="342">
        <f t="shared" ca="1" si="131"/>
        <v>113.84772151548327</v>
      </c>
      <c r="J1106" s="340">
        <f t="shared" ca="1" si="132"/>
        <v>0.54142557512564182</v>
      </c>
      <c r="K1106" s="170">
        <f t="shared" ca="1" si="128"/>
        <v>0.29314165340013204</v>
      </c>
      <c r="L1106" s="341">
        <f t="shared" ca="1" si="129"/>
        <v>0.65431655774151376</v>
      </c>
      <c r="M1106" s="341">
        <f t="shared" ca="1" si="133"/>
        <v>-0.65431655774151376</v>
      </c>
      <c r="N1106" s="170"/>
      <c r="O1106" s="340"/>
      <c r="P1106" s="3" t="e">
        <f t="shared" ca="1" si="134"/>
        <v>#N/A</v>
      </c>
      <c r="Q1106" s="3">
        <f t="shared" ca="1" si="135"/>
        <v>193697900</v>
      </c>
      <c r="S1106" s="99"/>
      <c r="T1106" s="350"/>
      <c r="U1106" s="350"/>
      <c r="V1106" s="349"/>
      <c r="W1106" s="313"/>
      <c r="X1106" s="302"/>
      <c r="Y1106" s="211"/>
      <c r="Z1106" s="320"/>
      <c r="AA1106" s="246"/>
      <c r="AB1106" s="125"/>
      <c r="AC1106" s="125"/>
      <c r="AD1106" s="125"/>
      <c r="AE1106" s="125"/>
      <c r="AF1106" s="125"/>
      <c r="AG1106" s="125"/>
      <c r="AH1106" s="125"/>
      <c r="AJ1106" s="125"/>
      <c r="AK1106" s="125"/>
      <c r="AM1106" s="246"/>
      <c r="AO1106" s="246"/>
      <c r="AP1106" s="211"/>
      <c r="AQ1106" s="211"/>
      <c r="AR1106" s="199"/>
      <c r="AT1106" s="225"/>
      <c r="AU1106" s="225"/>
      <c r="AV1106" s="225"/>
      <c r="AW1106" s="99"/>
      <c r="AX1106" s="199"/>
      <c r="AY1106" s="199"/>
      <c r="AZ1106" s="37"/>
      <c r="BA1106" s="123"/>
      <c r="BB1106" s="211"/>
      <c r="BC1106" s="211"/>
      <c r="BD1106" s="123"/>
      <c r="BE1106" s="123"/>
      <c r="BF1106" s="37"/>
      <c r="BG1106" s="37"/>
    </row>
    <row r="1107" spans="1:59" x14ac:dyDescent="0.25">
      <c r="A1107">
        <v>1075</v>
      </c>
      <c r="B1107" s="61">
        <f ca="1">OFFSET(InputPriceData!B$15,CalculationsAndCharts!$A1107+$A$11,0,1,1)</f>
        <v>40907</v>
      </c>
      <c r="C1107" s="3">
        <f ca="1">OFFSET(InputPriceData!G$15,CalculationsAndCharts!$A1107+$A$11,IF($C$7,8,0),1,1)</f>
        <v>95599000</v>
      </c>
      <c r="D1107" s="4">
        <f ca="1">OFFSET(InputPriceData!C$15,CalculationsAndCharts!$A1107+$A$11,IF($C$7,8,0),1,1)</f>
        <v>115.54</v>
      </c>
      <c r="E1107" s="4">
        <f ca="1">OFFSET(InputPriceData!D$15,CalculationsAndCharts!$A1107+$A$11,IF($C$7,8,0),1,1)</f>
        <v>115.82</v>
      </c>
      <c r="F1107" s="4">
        <f ca="1">OFFSET(InputPriceData!E$15,CalculationsAndCharts!$A1107+$A$11,IF($C$7,8,0),1,1)</f>
        <v>115.06</v>
      </c>
      <c r="G1107" s="4">
        <f ca="1">OFFSET(InputPriceData!F$15,CalculationsAndCharts!$A1107+$A$11,IF($C$7,8,0),1,1)</f>
        <v>115.06</v>
      </c>
      <c r="H1107" s="342">
        <f t="shared" ca="1" si="130"/>
        <v>114.03188238926737</v>
      </c>
      <c r="I1107" s="342">
        <f t="shared" ca="1" si="131"/>
        <v>113.57115074416357</v>
      </c>
      <c r="J1107" s="340">
        <f t="shared" ca="1" si="132"/>
        <v>0.46073164510376219</v>
      </c>
      <c r="K1107" s="170">
        <f t="shared" ca="1" si="128"/>
        <v>0.21227364880001906</v>
      </c>
      <c r="L1107" s="341">
        <f t="shared" ca="1" si="129"/>
        <v>0.65485972241509494</v>
      </c>
      <c r="M1107" s="341">
        <f t="shared" ca="1" si="133"/>
        <v>-0.65485972241509494</v>
      </c>
      <c r="N1107" s="170"/>
      <c r="O1107" s="340"/>
      <c r="P1107" s="3" t="e">
        <f t="shared" ca="1" si="134"/>
        <v>#N/A</v>
      </c>
      <c r="Q1107" s="3">
        <f t="shared" ca="1" si="135"/>
        <v>95599000</v>
      </c>
      <c r="S1107" s="99"/>
      <c r="T1107" s="350"/>
      <c r="U1107" s="350"/>
      <c r="V1107" s="349"/>
      <c r="W1107" s="313"/>
      <c r="X1107" s="302"/>
      <c r="Y1107" s="211"/>
      <c r="Z1107" s="320"/>
      <c r="AA1107" s="246"/>
      <c r="AB1107" s="125"/>
      <c r="AC1107" s="125"/>
      <c r="AD1107" s="125"/>
      <c r="AE1107" s="125"/>
      <c r="AF1107" s="125"/>
      <c r="AG1107" s="125"/>
      <c r="AH1107" s="125"/>
      <c r="AJ1107" s="125"/>
      <c r="AK1107" s="125"/>
      <c r="AM1107" s="246"/>
      <c r="AO1107" s="246"/>
      <c r="AP1107" s="211"/>
      <c r="AQ1107" s="211"/>
      <c r="AR1107" s="199"/>
      <c r="AT1107" s="225"/>
      <c r="AU1107" s="225"/>
      <c r="AV1107" s="225"/>
      <c r="AW1107" s="99"/>
      <c r="AX1107" s="199"/>
      <c r="AY1107" s="199"/>
      <c r="AZ1107" s="37"/>
      <c r="BA1107" s="123"/>
      <c r="BB1107" s="211"/>
      <c r="BC1107" s="211"/>
      <c r="BD1107" s="123"/>
      <c r="BE1107" s="123"/>
      <c r="BF1107" s="37"/>
      <c r="BG1107" s="37"/>
    </row>
    <row r="1108" spans="1:59" x14ac:dyDescent="0.25">
      <c r="A1108">
        <v>1076</v>
      </c>
      <c r="B1108" s="61">
        <f ca="1">OFFSET(InputPriceData!B$15,CalculationsAndCharts!$A1108+$A$11,0,1,1)</f>
        <v>40906</v>
      </c>
      <c r="C1108" s="3">
        <f ca="1">OFFSET(InputPriceData!G$15,CalculationsAndCharts!$A1108+$A$11,IF($C$7,8,0),1,1)</f>
        <v>123507200</v>
      </c>
      <c r="D1108" s="4">
        <f ca="1">OFFSET(InputPriceData!C$15,CalculationsAndCharts!$A1108+$A$11,IF($C$7,8,0),1,1)</f>
        <v>114.82</v>
      </c>
      <c r="E1108" s="4">
        <f ca="1">OFFSET(InputPriceData!D$15,CalculationsAndCharts!$A1108+$A$11,IF($C$7,8,0),1,1)</f>
        <v>115.75</v>
      </c>
      <c r="F1108" s="4">
        <f ca="1">OFFSET(InputPriceData!E$15,CalculationsAndCharts!$A1108+$A$11,IF($C$7,8,0),1,1)</f>
        <v>114.47</v>
      </c>
      <c r="G1108" s="4">
        <f ca="1">OFFSET(InputPriceData!F$15,CalculationsAndCharts!$A1108+$A$11,IF($C$7,8,0),1,1)</f>
        <v>115.63</v>
      </c>
      <c r="H1108" s="342">
        <f t="shared" ca="1" si="130"/>
        <v>113.885008444877</v>
      </c>
      <c r="I1108" s="342">
        <f t="shared" ca="1" si="131"/>
        <v>113.4358008118148</v>
      </c>
      <c r="J1108" s="340">
        <f t="shared" ca="1" si="132"/>
        <v>0.44920763306214889</v>
      </c>
      <c r="K1108" s="170">
        <f t="shared" ca="1" si="128"/>
        <v>0.20178749760129822</v>
      </c>
      <c r="L1108" s="341">
        <f t="shared" ca="1" si="129"/>
        <v>0.65574237377117151</v>
      </c>
      <c r="M1108" s="341">
        <f t="shared" ca="1" si="133"/>
        <v>-0.65574237377117151</v>
      </c>
      <c r="N1108" s="170"/>
      <c r="O1108" s="340"/>
      <c r="P1108" s="3">
        <f t="shared" ca="1" si="134"/>
        <v>123507200</v>
      </c>
      <c r="Q1108" s="3" t="e">
        <f t="shared" ca="1" si="135"/>
        <v>#N/A</v>
      </c>
      <c r="S1108" s="99"/>
      <c r="T1108" s="350"/>
      <c r="U1108" s="350"/>
      <c r="V1108" s="349"/>
      <c r="W1108" s="313"/>
      <c r="X1108" s="302"/>
      <c r="Y1108" s="211"/>
      <c r="Z1108" s="320"/>
      <c r="AA1108" s="246"/>
      <c r="AB1108" s="125"/>
      <c r="AC1108" s="125"/>
      <c r="AD1108" s="125"/>
      <c r="AE1108" s="125"/>
      <c r="AF1108" s="125"/>
      <c r="AG1108" s="125"/>
      <c r="AH1108" s="125"/>
      <c r="AJ1108" s="125"/>
      <c r="AK1108" s="125"/>
      <c r="AM1108" s="246"/>
      <c r="AO1108" s="246"/>
      <c r="AP1108" s="211"/>
      <c r="AQ1108" s="211"/>
      <c r="AR1108" s="199"/>
      <c r="AT1108" s="225"/>
      <c r="AU1108" s="225"/>
      <c r="AV1108" s="225"/>
      <c r="AW1108" s="99"/>
      <c r="AX1108" s="199"/>
      <c r="AY1108" s="199"/>
      <c r="AZ1108" s="37"/>
      <c r="BA1108" s="123"/>
      <c r="BB1108" s="211"/>
      <c r="BC1108" s="211"/>
      <c r="BD1108" s="123"/>
      <c r="BE1108" s="123"/>
      <c r="BF1108" s="37"/>
      <c r="BG1108" s="37"/>
    </row>
    <row r="1109" spans="1:59" x14ac:dyDescent="0.25">
      <c r="A1109">
        <v>1077</v>
      </c>
      <c r="B1109" s="61">
        <f ca="1">OFFSET(InputPriceData!B$15,CalculationsAndCharts!$A1109+$A$11,0,1,1)</f>
        <v>40905</v>
      </c>
      <c r="C1109" s="3">
        <f ca="1">OFFSET(InputPriceData!G$15,CalculationsAndCharts!$A1109+$A$11,IF($C$7,8,0),1,1)</f>
        <v>119107100</v>
      </c>
      <c r="D1109" s="4">
        <f ca="1">OFFSET(InputPriceData!C$15,CalculationsAndCharts!$A1109+$A$11,IF($C$7,8,0),1,1)</f>
        <v>115.99</v>
      </c>
      <c r="E1109" s="4">
        <f ca="1">OFFSET(InputPriceData!D$15,CalculationsAndCharts!$A1109+$A$11,IF($C$7,8,0),1,1)</f>
        <v>116.01</v>
      </c>
      <c r="F1109" s="4">
        <f ca="1">OFFSET(InputPriceData!E$15,CalculationsAndCharts!$A1109+$A$11,IF($C$7,8,0),1,1)</f>
        <v>114.35</v>
      </c>
      <c r="G1109" s="4">
        <f ca="1">OFFSET(InputPriceData!F$15,CalculationsAndCharts!$A1109+$A$11,IF($C$7,8,0),1,1)</f>
        <v>114.45</v>
      </c>
      <c r="H1109" s="342">
        <f t="shared" ca="1" si="130"/>
        <v>113.63572393700228</v>
      </c>
      <c r="I1109" s="342">
        <f t="shared" ca="1" si="131"/>
        <v>113.23632815834343</v>
      </c>
      <c r="J1109" s="340">
        <f t="shared" ca="1" si="132"/>
        <v>0.39939577865881115</v>
      </c>
      <c r="K1109" s="170">
        <f t="shared" ca="1" si="128"/>
        <v>0.15951698801047806</v>
      </c>
      <c r="L1109" s="341">
        <f t="shared" ca="1" si="129"/>
        <v>0.65605686495100468</v>
      </c>
      <c r="M1109" s="341">
        <f t="shared" ca="1" si="133"/>
        <v>-0.65605686495100468</v>
      </c>
      <c r="N1109" s="170"/>
      <c r="O1109" s="340"/>
      <c r="P1109" s="3" t="e">
        <f t="shared" ca="1" si="134"/>
        <v>#N/A</v>
      </c>
      <c r="Q1109" s="3">
        <f t="shared" ca="1" si="135"/>
        <v>119107100</v>
      </c>
      <c r="S1109" s="99"/>
      <c r="T1109" s="350"/>
      <c r="U1109" s="350"/>
      <c r="V1109" s="349"/>
      <c r="W1109" s="313"/>
      <c r="X1109" s="302"/>
      <c r="Y1109" s="211"/>
      <c r="Z1109" s="320"/>
      <c r="AA1109" s="246"/>
      <c r="AB1109" s="125"/>
      <c r="AC1109" s="125"/>
      <c r="AD1109" s="125"/>
      <c r="AE1109" s="125"/>
      <c r="AF1109" s="125"/>
      <c r="AG1109" s="125"/>
      <c r="AH1109" s="125"/>
      <c r="AJ1109" s="125"/>
      <c r="AK1109" s="125"/>
      <c r="AM1109" s="246"/>
      <c r="AO1109" s="246"/>
      <c r="AP1109" s="211"/>
      <c r="AQ1109" s="211"/>
      <c r="AR1109" s="199"/>
      <c r="AT1109" s="225"/>
      <c r="AU1109" s="225"/>
      <c r="AV1109" s="225"/>
      <c r="AW1109" s="99"/>
      <c r="AX1109" s="199"/>
      <c r="AY1109" s="199"/>
      <c r="AZ1109" s="37"/>
      <c r="BA1109" s="123"/>
      <c r="BB1109" s="211"/>
      <c r="BC1109" s="211"/>
      <c r="BD1109" s="123"/>
      <c r="BE1109" s="123"/>
      <c r="BF1109" s="37"/>
      <c r="BG1109" s="37"/>
    </row>
    <row r="1110" spans="1:59" x14ac:dyDescent="0.25">
      <c r="A1110">
        <v>1078</v>
      </c>
      <c r="B1110" s="61">
        <f ca="1">OFFSET(InputPriceData!B$15,CalculationsAndCharts!$A1110+$A$11,0,1,1)</f>
        <v>40904</v>
      </c>
      <c r="C1110" s="3">
        <f ca="1">OFFSET(InputPriceData!G$15,CalculationsAndCharts!$A1110+$A$11,IF($C$7,8,0),1,1)</f>
        <v>86075700</v>
      </c>
      <c r="D1110" s="4">
        <f ca="1">OFFSET(InputPriceData!C$15,CalculationsAndCharts!$A1110+$A$11,IF($C$7,8,0),1,1)</f>
        <v>115.67</v>
      </c>
      <c r="E1110" s="4">
        <f ca="1">OFFSET(InputPriceData!D$15,CalculationsAndCharts!$A1110+$A$11,IF($C$7,8,0),1,1)</f>
        <v>116.27</v>
      </c>
      <c r="F1110" s="4">
        <f ca="1">OFFSET(InputPriceData!E$15,CalculationsAndCharts!$A1110+$A$11,IF($C$7,8,0),1,1)</f>
        <v>115.57</v>
      </c>
      <c r="G1110" s="4">
        <f ca="1">OFFSET(InputPriceData!F$15,CalculationsAndCharts!$A1110+$A$11,IF($C$7,8,0),1,1)</f>
        <v>115.97</v>
      </c>
      <c r="H1110" s="342">
        <f t="shared" ca="1" si="130"/>
        <v>113.51939878514546</v>
      </c>
      <c r="I1110" s="342">
        <f t="shared" ca="1" si="131"/>
        <v>113.12599435455647</v>
      </c>
      <c r="J1110" s="340">
        <f t="shared" ca="1" si="132"/>
        <v>0.39340443058895058</v>
      </c>
      <c r="K1110" s="170">
        <f t="shared" ca="1" si="128"/>
        <v>0.15476704600701643</v>
      </c>
      <c r="L1110" s="341">
        <f t="shared" ca="1" si="129"/>
        <v>0.65535000619562178</v>
      </c>
      <c r="M1110" s="341">
        <f t="shared" ca="1" si="133"/>
        <v>-0.65535000619562178</v>
      </c>
      <c r="N1110" s="170"/>
      <c r="O1110" s="340"/>
      <c r="P1110" s="3">
        <f t="shared" ca="1" si="134"/>
        <v>86075700</v>
      </c>
      <c r="Q1110" s="3" t="e">
        <f t="shared" ca="1" si="135"/>
        <v>#N/A</v>
      </c>
      <c r="S1110" s="99"/>
      <c r="T1110" s="350"/>
      <c r="U1110" s="350"/>
      <c r="V1110" s="349"/>
      <c r="W1110" s="313"/>
      <c r="X1110" s="302"/>
      <c r="Y1110" s="211"/>
      <c r="Z1110" s="320"/>
      <c r="AA1110" s="246"/>
      <c r="AB1110" s="125"/>
      <c r="AC1110" s="125"/>
      <c r="AD1110" s="125"/>
      <c r="AE1110" s="125"/>
      <c r="AF1110" s="125"/>
      <c r="AG1110" s="125"/>
      <c r="AH1110" s="125"/>
      <c r="AJ1110" s="125"/>
      <c r="AK1110" s="125"/>
      <c r="AM1110" s="246"/>
      <c r="AO1110" s="246"/>
      <c r="AP1110" s="211"/>
      <c r="AQ1110" s="211"/>
      <c r="AR1110" s="199"/>
      <c r="AT1110" s="225"/>
      <c r="AU1110" s="225"/>
      <c r="AV1110" s="225"/>
      <c r="AW1110" s="99"/>
      <c r="AX1110" s="199"/>
      <c r="AY1110" s="199"/>
      <c r="AZ1110" s="37"/>
      <c r="BA1110" s="123"/>
      <c r="BB1110" s="211"/>
      <c r="BC1110" s="211"/>
      <c r="BD1110" s="123"/>
      <c r="BE1110" s="123"/>
      <c r="BF1110" s="37"/>
      <c r="BG1110" s="37"/>
    </row>
    <row r="1111" spans="1:59" x14ac:dyDescent="0.25">
      <c r="A1111">
        <v>1079</v>
      </c>
      <c r="B1111" s="61">
        <f ca="1">OFFSET(InputPriceData!B$15,CalculationsAndCharts!$A1111+$A$11,0,1,1)</f>
        <v>40900</v>
      </c>
      <c r="C1111" s="3">
        <f ca="1">OFFSET(InputPriceData!G$15,CalculationsAndCharts!$A1111+$A$11,IF($C$7,8,0),1,1)</f>
        <v>92187200</v>
      </c>
      <c r="D1111" s="4">
        <f ca="1">OFFSET(InputPriceData!C$15,CalculationsAndCharts!$A1111+$A$11,IF($C$7,8,0),1,1)</f>
        <v>115.22</v>
      </c>
      <c r="E1111" s="4">
        <f ca="1">OFFSET(InputPriceData!D$15,CalculationsAndCharts!$A1111+$A$11,IF($C$7,8,0),1,1)</f>
        <v>115.91</v>
      </c>
      <c r="F1111" s="4">
        <f ca="1">OFFSET(InputPriceData!E$15,CalculationsAndCharts!$A1111+$A$11,IF($C$7,8,0),1,1)</f>
        <v>114.98</v>
      </c>
      <c r="G1111" s="4">
        <f ca="1">OFFSET(InputPriceData!F$15,CalculationsAndCharts!$A1111+$A$11,IF($C$7,8,0),1,1)</f>
        <v>115.88</v>
      </c>
      <c r="H1111" s="342">
        <f t="shared" ca="1" si="130"/>
        <v>113.16931289730908</v>
      </c>
      <c r="I1111" s="342">
        <f t="shared" ca="1" si="131"/>
        <v>112.86744838678887</v>
      </c>
      <c r="J1111" s="340">
        <f t="shared" ca="1" si="132"/>
        <v>0.30186451052017688</v>
      </c>
      <c r="K1111" s="170">
        <f t="shared" ca="1" si="128"/>
        <v>9.1122182711585981E-2</v>
      </c>
      <c r="L1111" s="341">
        <f t="shared" ca="1" si="129"/>
        <v>0.65414258576814233</v>
      </c>
      <c r="M1111" s="341">
        <f t="shared" ca="1" si="133"/>
        <v>-0.65414258576814233</v>
      </c>
      <c r="N1111" s="170"/>
      <c r="O1111" s="340"/>
      <c r="P1111" s="3">
        <f t="shared" ca="1" si="134"/>
        <v>92187200</v>
      </c>
      <c r="Q1111" s="3" t="e">
        <f t="shared" ca="1" si="135"/>
        <v>#N/A</v>
      </c>
      <c r="S1111" s="99"/>
      <c r="T1111" s="350"/>
      <c r="U1111" s="350"/>
      <c r="V1111" s="349"/>
      <c r="W1111" s="313"/>
      <c r="X1111" s="302"/>
      <c r="Y1111" s="211"/>
      <c r="Z1111" s="320"/>
      <c r="AA1111" s="246"/>
      <c r="AB1111" s="125"/>
      <c r="AC1111" s="125"/>
      <c r="AD1111" s="125"/>
      <c r="AE1111" s="125"/>
      <c r="AF1111" s="125"/>
      <c r="AG1111" s="125"/>
      <c r="AH1111" s="125"/>
      <c r="AJ1111" s="125"/>
      <c r="AK1111" s="125"/>
      <c r="AM1111" s="246"/>
      <c r="AO1111" s="246"/>
      <c r="AP1111" s="211"/>
      <c r="AQ1111" s="211"/>
      <c r="AR1111" s="199"/>
      <c r="AT1111" s="225"/>
      <c r="AU1111" s="225"/>
      <c r="AV1111" s="225"/>
      <c r="AW1111" s="99"/>
      <c r="AX1111" s="199"/>
      <c r="AY1111" s="199"/>
      <c r="AZ1111" s="37"/>
      <c r="BA1111" s="123"/>
      <c r="BB1111" s="211"/>
      <c r="BC1111" s="211"/>
      <c r="BD1111" s="123"/>
      <c r="BE1111" s="123"/>
      <c r="BF1111" s="37"/>
      <c r="BG1111" s="37"/>
    </row>
    <row r="1112" spans="1:59" x14ac:dyDescent="0.25">
      <c r="A1112">
        <v>1080</v>
      </c>
      <c r="B1112" s="61">
        <f ca="1">OFFSET(InputPriceData!B$15,CalculationsAndCharts!$A1112+$A$11,0,1,1)</f>
        <v>40899</v>
      </c>
      <c r="C1112" s="3">
        <f ca="1">OFFSET(InputPriceData!G$15,CalculationsAndCharts!$A1112+$A$11,IF($C$7,8,0),1,1)</f>
        <v>119465400</v>
      </c>
      <c r="D1112" s="4">
        <f ca="1">OFFSET(InputPriceData!C$15,CalculationsAndCharts!$A1112+$A$11,IF($C$7,8,0),1,1)</f>
        <v>114.26</v>
      </c>
      <c r="E1112" s="4">
        <f ca="1">OFFSET(InputPriceData!D$15,CalculationsAndCharts!$A1112+$A$11,IF($C$7,8,0),1,1)</f>
        <v>114.97</v>
      </c>
      <c r="F1112" s="4">
        <f ca="1">OFFSET(InputPriceData!E$15,CalculationsAndCharts!$A1112+$A$11,IF($C$7,8,0),1,1)</f>
        <v>113.9</v>
      </c>
      <c r="G1112" s="4">
        <f ca="1">OFFSET(InputPriceData!F$15,CalculationsAndCharts!$A1112+$A$11,IF($C$7,8,0),1,1)</f>
        <v>114.85</v>
      </c>
      <c r="H1112" s="342">
        <f t="shared" ca="1" si="130"/>
        <v>112.78207188263896</v>
      </c>
      <c r="I1112" s="342">
        <f t="shared" ca="1" si="131"/>
        <v>112.59358005831513</v>
      </c>
      <c r="J1112" s="340">
        <f t="shared" ca="1" si="132"/>
        <v>0.18849182432378153</v>
      </c>
      <c r="K1112" s="170">
        <f t="shared" ca="1" si="128"/>
        <v>3.5529167836907322E-2</v>
      </c>
      <c r="L1112" s="341">
        <f t="shared" ca="1" si="129"/>
        <v>0.65285632754993705</v>
      </c>
      <c r="M1112" s="341">
        <f t="shared" ca="1" si="133"/>
        <v>-0.65285632754993705</v>
      </c>
      <c r="N1112" s="170"/>
      <c r="O1112" s="340"/>
      <c r="P1112" s="3">
        <f t="shared" ca="1" si="134"/>
        <v>119465400</v>
      </c>
      <c r="Q1112" s="3" t="e">
        <f t="shared" ca="1" si="135"/>
        <v>#N/A</v>
      </c>
      <c r="S1112" s="99"/>
      <c r="T1112" s="350"/>
      <c r="U1112" s="350"/>
      <c r="V1112" s="349"/>
      <c r="W1112" s="313"/>
      <c r="X1112" s="302"/>
      <c r="Y1112" s="211"/>
      <c r="Z1112" s="320"/>
      <c r="AA1112" s="246"/>
      <c r="AB1112" s="125"/>
      <c r="AC1112" s="125"/>
      <c r="AD1112" s="125"/>
      <c r="AE1112" s="125"/>
      <c r="AF1112" s="125"/>
      <c r="AG1112" s="125"/>
      <c r="AH1112" s="125"/>
      <c r="AJ1112" s="125"/>
      <c r="AK1112" s="125"/>
      <c r="AM1112" s="246"/>
      <c r="AO1112" s="246"/>
      <c r="AP1112" s="211"/>
      <c r="AQ1112" s="211"/>
      <c r="AR1112" s="199"/>
      <c r="AT1112" s="225"/>
      <c r="AU1112" s="225"/>
      <c r="AV1112" s="225"/>
      <c r="AW1112" s="99"/>
      <c r="AX1112" s="199"/>
      <c r="AY1112" s="199"/>
      <c r="AZ1112" s="37"/>
      <c r="BA1112" s="123"/>
      <c r="BB1112" s="211"/>
      <c r="BC1112" s="211"/>
      <c r="BD1112" s="123"/>
      <c r="BE1112" s="123"/>
      <c r="BF1112" s="37"/>
      <c r="BG1112" s="37"/>
    </row>
    <row r="1113" spans="1:59" x14ac:dyDescent="0.25">
      <c r="A1113">
        <v>1081</v>
      </c>
      <c r="B1113" s="61">
        <f ca="1">OFFSET(InputPriceData!B$15,CalculationsAndCharts!$A1113+$A$11,0,1,1)</f>
        <v>40898</v>
      </c>
      <c r="C1113" s="3">
        <f ca="1">OFFSET(InputPriceData!G$15,CalculationsAndCharts!$A1113+$A$11,IF($C$7,8,0),1,1)</f>
        <v>194230900</v>
      </c>
      <c r="D1113" s="4">
        <f ca="1">OFFSET(InputPriceData!C$15,CalculationsAndCharts!$A1113+$A$11,IF($C$7,8,0),1,1)</f>
        <v>113.62</v>
      </c>
      <c r="E1113" s="4">
        <f ca="1">OFFSET(InputPriceData!D$15,CalculationsAndCharts!$A1113+$A$11,IF($C$7,8,0),1,1)</f>
        <v>114.02</v>
      </c>
      <c r="F1113" s="4">
        <f ca="1">OFFSET(InputPriceData!E$15,CalculationsAndCharts!$A1113+$A$11,IF($C$7,8,0),1,1)</f>
        <v>112.54</v>
      </c>
      <c r="G1113" s="4">
        <f ca="1">OFFSET(InputPriceData!F$15,CalculationsAndCharts!$A1113+$A$11,IF($C$7,8,0),1,1)</f>
        <v>113.84</v>
      </c>
      <c r="H1113" s="342">
        <f t="shared" ca="1" si="130"/>
        <v>112.4866535801588</v>
      </c>
      <c r="I1113" s="342">
        <f t="shared" ca="1" si="131"/>
        <v>112.3884509727074</v>
      </c>
      <c r="J1113" s="340">
        <f t="shared" ca="1" si="132"/>
        <v>9.8202607451343432E-2</v>
      </c>
      <c r="K1113" s="170">
        <f t="shared" ca="1" si="128"/>
        <v>9.643752110242652E-3</v>
      </c>
      <c r="L1113" s="341">
        <f t="shared" ca="1" si="129"/>
        <v>0.65236280456056972</v>
      </c>
      <c r="M1113" s="341">
        <f t="shared" ca="1" si="133"/>
        <v>-0.65236280456056972</v>
      </c>
      <c r="N1113" s="170"/>
      <c r="O1113" s="340"/>
      <c r="P1113" s="3">
        <f t="shared" ca="1" si="134"/>
        <v>194230900</v>
      </c>
      <c r="Q1113" s="3" t="e">
        <f t="shared" ca="1" si="135"/>
        <v>#N/A</v>
      </c>
      <c r="S1113" s="99"/>
      <c r="T1113" s="350"/>
      <c r="U1113" s="350"/>
      <c r="V1113" s="349"/>
      <c r="W1113" s="313"/>
      <c r="X1113" s="302"/>
      <c r="Y1113" s="211"/>
      <c r="Z1113" s="320"/>
      <c r="AA1113" s="246"/>
      <c r="AB1113" s="125"/>
      <c r="AC1113" s="125"/>
      <c r="AD1113" s="125"/>
      <c r="AE1113" s="125"/>
      <c r="AF1113" s="125"/>
      <c r="AG1113" s="125"/>
      <c r="AH1113" s="125"/>
      <c r="AJ1113" s="125"/>
      <c r="AK1113" s="125"/>
      <c r="AM1113" s="246"/>
      <c r="AO1113" s="246"/>
      <c r="AP1113" s="211"/>
      <c r="AQ1113" s="211"/>
      <c r="AR1113" s="199"/>
      <c r="AT1113" s="225"/>
      <c r="AU1113" s="225"/>
      <c r="AV1113" s="225"/>
      <c r="AW1113" s="99"/>
      <c r="AX1113" s="199"/>
      <c r="AY1113" s="199"/>
      <c r="AZ1113" s="37"/>
      <c r="BA1113" s="123"/>
      <c r="BB1113" s="211"/>
      <c r="BC1113" s="211"/>
      <c r="BD1113" s="123"/>
      <c r="BE1113" s="123"/>
      <c r="BF1113" s="37"/>
      <c r="BG1113" s="37"/>
    </row>
    <row r="1114" spans="1:59" x14ac:dyDescent="0.25">
      <c r="A1114">
        <v>1082</v>
      </c>
      <c r="B1114" s="61">
        <f ca="1">OFFSET(InputPriceData!B$15,CalculationsAndCharts!$A1114+$A$11,0,1,1)</f>
        <v>40897</v>
      </c>
      <c r="C1114" s="3">
        <f ca="1">OFFSET(InputPriceData!G$15,CalculationsAndCharts!$A1114+$A$11,IF($C$7,8,0),1,1)</f>
        <v>225418100</v>
      </c>
      <c r="D1114" s="4">
        <f ca="1">OFFSET(InputPriceData!C$15,CalculationsAndCharts!$A1114+$A$11,IF($C$7,8,0),1,1)</f>
        <v>112.02</v>
      </c>
      <c r="E1114" s="4">
        <f ca="1">OFFSET(InputPriceData!D$15,CalculationsAndCharts!$A1114+$A$11,IF($C$7,8,0),1,1)</f>
        <v>113.81</v>
      </c>
      <c r="F1114" s="4">
        <f ca="1">OFFSET(InputPriceData!E$15,CalculationsAndCharts!$A1114+$A$11,IF($C$7,8,0),1,1)</f>
        <v>110.36</v>
      </c>
      <c r="G1114" s="4">
        <f ca="1">OFFSET(InputPriceData!F$15,CalculationsAndCharts!$A1114+$A$11,IF($C$7,8,0),1,1)</f>
        <v>113.62</v>
      </c>
      <c r="H1114" s="342">
        <f t="shared" ca="1" si="130"/>
        <v>112.29331837732434</v>
      </c>
      <c r="I1114" s="342">
        <f t="shared" ca="1" si="131"/>
        <v>112.25649197022626</v>
      </c>
      <c r="J1114" s="340">
        <f t="shared" ca="1" si="132"/>
        <v>3.6826407098026405E-2</v>
      </c>
      <c r="K1114" s="170">
        <f t="shared" ca="1" si="128"/>
        <v>1.3561842597495696E-3</v>
      </c>
      <c r="L1114" s="341">
        <f t="shared" ca="1" si="129"/>
        <v>0.65313433586293557</v>
      </c>
      <c r="M1114" s="341">
        <f t="shared" ca="1" si="133"/>
        <v>-0.65313433586293557</v>
      </c>
      <c r="N1114" s="170"/>
      <c r="O1114" s="340"/>
      <c r="P1114" s="3">
        <f t="shared" ca="1" si="134"/>
        <v>225418100</v>
      </c>
      <c r="Q1114" s="3" t="e">
        <f t="shared" ca="1" si="135"/>
        <v>#N/A</v>
      </c>
      <c r="S1114" s="99"/>
      <c r="T1114" s="350"/>
      <c r="U1114" s="350"/>
      <c r="V1114" s="349"/>
      <c r="W1114" s="313"/>
      <c r="X1114" s="302"/>
      <c r="Y1114" s="211"/>
      <c r="Z1114" s="320"/>
      <c r="AA1114" s="246"/>
      <c r="AB1114" s="125"/>
      <c r="AC1114" s="125"/>
      <c r="AD1114" s="125"/>
      <c r="AE1114" s="125"/>
      <c r="AF1114" s="125"/>
      <c r="AG1114" s="125"/>
      <c r="AH1114" s="125"/>
      <c r="AJ1114" s="125"/>
      <c r="AK1114" s="125"/>
      <c r="AM1114" s="246"/>
      <c r="AO1114" s="246"/>
      <c r="AP1114" s="211"/>
      <c r="AQ1114" s="211"/>
      <c r="AR1114" s="199"/>
      <c r="AT1114" s="225"/>
      <c r="AU1114" s="225"/>
      <c r="AV1114" s="225"/>
      <c r="AW1114" s="99"/>
      <c r="AX1114" s="199"/>
      <c r="AY1114" s="199"/>
      <c r="AZ1114" s="37"/>
      <c r="BA1114" s="123"/>
      <c r="BB1114" s="211"/>
      <c r="BC1114" s="211"/>
      <c r="BD1114" s="123"/>
      <c r="BE1114" s="123"/>
      <c r="BF1114" s="37"/>
      <c r="BG1114" s="37"/>
    </row>
    <row r="1115" spans="1:59" x14ac:dyDescent="0.25">
      <c r="A1115">
        <v>1083</v>
      </c>
      <c r="B1115" s="61">
        <f ca="1">OFFSET(InputPriceData!B$15,CalculationsAndCharts!$A1115+$A$11,0,1,1)</f>
        <v>40896</v>
      </c>
      <c r="C1115" s="3">
        <f ca="1">OFFSET(InputPriceData!G$15,CalculationsAndCharts!$A1115+$A$11,IF($C$7,8,0),1,1)</f>
        <v>183903000</v>
      </c>
      <c r="D1115" s="4">
        <f ca="1">OFFSET(InputPriceData!C$15,CalculationsAndCharts!$A1115+$A$11,IF($C$7,8,0),1,1)</f>
        <v>111.91</v>
      </c>
      <c r="E1115" s="4">
        <f ca="1">OFFSET(InputPriceData!D$15,CalculationsAndCharts!$A1115+$A$11,IF($C$7,8,0),1,1)</f>
        <v>112.15</v>
      </c>
      <c r="F1115" s="4">
        <f ca="1">OFFSET(InputPriceData!E$15,CalculationsAndCharts!$A1115+$A$11,IF($C$7,8,0),1,1)</f>
        <v>110.05</v>
      </c>
      <c r="G1115" s="4">
        <f ca="1">OFFSET(InputPriceData!F$15,CalculationsAndCharts!$A1115+$A$11,IF($C$7,8,0),1,1)</f>
        <v>110.28</v>
      </c>
      <c r="H1115" s="342">
        <f t="shared" ca="1" si="130"/>
        <v>112.10379243122782</v>
      </c>
      <c r="I1115" s="342">
        <f t="shared" ca="1" si="131"/>
        <v>112.13253669479229</v>
      </c>
      <c r="J1115" s="340">
        <f t="shared" ca="1" si="132"/>
        <v>-2.874426356452546E-2</v>
      </c>
      <c r="K1115" s="170">
        <f t="shared" ca="1" si="128"/>
        <v>8.2623268786690589E-4</v>
      </c>
      <c r="L1115" s="341">
        <f t="shared" ca="1" si="129"/>
        <v>0.65587931407729572</v>
      </c>
      <c r="M1115" s="341">
        <f t="shared" ca="1" si="133"/>
        <v>-0.65587931407729572</v>
      </c>
      <c r="N1115" s="170"/>
      <c r="O1115" s="340"/>
      <c r="P1115" s="3" t="e">
        <f t="shared" ca="1" si="134"/>
        <v>#N/A</v>
      </c>
      <c r="Q1115" s="3">
        <f t="shared" ca="1" si="135"/>
        <v>183903000</v>
      </c>
      <c r="S1115" s="99"/>
      <c r="T1115" s="350"/>
      <c r="U1115" s="350"/>
      <c r="V1115" s="349"/>
      <c r="W1115" s="313"/>
      <c r="X1115" s="302"/>
      <c r="Y1115" s="211"/>
      <c r="Z1115" s="320"/>
      <c r="AA1115" s="246"/>
      <c r="AB1115" s="125"/>
      <c r="AC1115" s="125"/>
      <c r="AD1115" s="125"/>
      <c r="AE1115" s="125"/>
      <c r="AF1115" s="125"/>
      <c r="AG1115" s="125"/>
      <c r="AH1115" s="125"/>
      <c r="AJ1115" s="125"/>
      <c r="AK1115" s="125"/>
      <c r="AM1115" s="246"/>
      <c r="AO1115" s="246"/>
      <c r="AP1115" s="211"/>
      <c r="AQ1115" s="211"/>
      <c r="AR1115" s="199"/>
      <c r="AT1115" s="225"/>
      <c r="AU1115" s="225"/>
      <c r="AV1115" s="225"/>
      <c r="AW1115" s="99"/>
      <c r="AX1115" s="199"/>
      <c r="AY1115" s="199"/>
      <c r="AZ1115" s="37"/>
      <c r="BA1115" s="123"/>
      <c r="BB1115" s="211"/>
      <c r="BC1115" s="211"/>
      <c r="BD1115" s="123"/>
      <c r="BE1115" s="123"/>
      <c r="BF1115" s="37"/>
      <c r="BG1115" s="37"/>
    </row>
    <row r="1116" spans="1:59" x14ac:dyDescent="0.25">
      <c r="A1116">
        <v>1084</v>
      </c>
      <c r="B1116" s="61">
        <f ca="1">OFFSET(InputPriceData!B$15,CalculationsAndCharts!$A1116+$A$11,0,1,1)</f>
        <v>40893</v>
      </c>
      <c r="C1116" s="3">
        <f ca="1">OFFSET(InputPriceData!G$15,CalculationsAndCharts!$A1116+$A$11,IF($C$7,8,0),1,1)</f>
        <v>220481400</v>
      </c>
      <c r="D1116" s="4">
        <f ca="1">OFFSET(InputPriceData!C$15,CalculationsAndCharts!$A1116+$A$11,IF($C$7,8,0),1,1)</f>
        <v>112.06</v>
      </c>
      <c r="E1116" s="4">
        <f ca="1">OFFSET(InputPriceData!D$15,CalculationsAndCharts!$A1116+$A$11,IF($C$7,8,0),1,1)</f>
        <v>112.72</v>
      </c>
      <c r="F1116" s="4">
        <f ca="1">OFFSET(InputPriceData!E$15,CalculationsAndCharts!$A1116+$A$11,IF($C$7,8,0),1,1)</f>
        <v>111.21</v>
      </c>
      <c r="G1116" s="4">
        <f ca="1">OFFSET(InputPriceData!F$15,CalculationsAndCharts!$A1116+$A$11,IF($C$7,8,0),1,1)</f>
        <v>111.48</v>
      </c>
      <c r="H1116" s="342">
        <f t="shared" ca="1" si="130"/>
        <v>112.36433420711751</v>
      </c>
      <c r="I1116" s="342">
        <f t="shared" ca="1" si="131"/>
        <v>112.3009491215916</v>
      </c>
      <c r="J1116" s="340">
        <f t="shared" ca="1" si="132"/>
        <v>6.3385085525858809E-2</v>
      </c>
      <c r="K1116" s="170">
        <f t="shared" ca="1" si="128"/>
        <v>4.0176690671204357E-3</v>
      </c>
      <c r="L1116" s="341">
        <f t="shared" ca="1" si="129"/>
        <v>0.66206815775538463</v>
      </c>
      <c r="M1116" s="341">
        <f t="shared" ca="1" si="133"/>
        <v>-0.66206815775538463</v>
      </c>
      <c r="N1116" s="170"/>
      <c r="O1116" s="340"/>
      <c r="P1116" s="3" t="e">
        <f t="shared" ca="1" si="134"/>
        <v>#N/A</v>
      </c>
      <c r="Q1116" s="3">
        <f t="shared" ca="1" si="135"/>
        <v>220481400</v>
      </c>
      <c r="S1116" s="99"/>
      <c r="T1116" s="350"/>
      <c r="U1116" s="350"/>
      <c r="V1116" s="349"/>
      <c r="W1116" s="313"/>
      <c r="X1116" s="302"/>
      <c r="Y1116" s="211"/>
      <c r="Z1116" s="320"/>
      <c r="AA1116" s="246"/>
      <c r="AB1116" s="125"/>
      <c r="AC1116" s="125"/>
      <c r="AD1116" s="125"/>
      <c r="AE1116" s="125"/>
      <c r="AF1116" s="125"/>
      <c r="AG1116" s="125"/>
      <c r="AH1116" s="125"/>
      <c r="AJ1116" s="125"/>
      <c r="AK1116" s="125"/>
      <c r="AM1116" s="246"/>
      <c r="AO1116" s="246"/>
      <c r="AP1116" s="211"/>
      <c r="AQ1116" s="211"/>
      <c r="AR1116" s="199"/>
      <c r="AT1116" s="225"/>
      <c r="AU1116" s="225"/>
      <c r="AV1116" s="225"/>
      <c r="AW1116" s="99"/>
      <c r="AX1116" s="199"/>
      <c r="AY1116" s="199"/>
      <c r="AZ1116" s="37"/>
      <c r="BA1116" s="123"/>
      <c r="BB1116" s="211"/>
      <c r="BC1116" s="211"/>
      <c r="BD1116" s="123"/>
      <c r="BE1116" s="123"/>
      <c r="BF1116" s="37"/>
      <c r="BG1116" s="37"/>
    </row>
    <row r="1117" spans="1:59" x14ac:dyDescent="0.25">
      <c r="A1117">
        <v>1085</v>
      </c>
      <c r="B1117" s="61">
        <f ca="1">OFFSET(InputPriceData!B$15,CalculationsAndCharts!$A1117+$A$11,0,1,1)</f>
        <v>40892</v>
      </c>
      <c r="C1117" s="3">
        <f ca="1">OFFSET(InputPriceData!G$15,CalculationsAndCharts!$A1117+$A$11,IF($C$7,8,0),1,1)</f>
        <v>199109200</v>
      </c>
      <c r="D1117" s="4">
        <f ca="1">OFFSET(InputPriceData!C$15,CalculationsAndCharts!$A1117+$A$11,IF($C$7,8,0),1,1)</f>
        <v>112.09</v>
      </c>
      <c r="E1117" s="4">
        <f ca="1">OFFSET(InputPriceData!D$15,CalculationsAndCharts!$A1117+$A$11,IF($C$7,8,0),1,1)</f>
        <v>112.24</v>
      </c>
      <c r="F1117" s="4">
        <f ca="1">OFFSET(InputPriceData!E$15,CalculationsAndCharts!$A1117+$A$11,IF($C$7,8,0),1,1)</f>
        <v>111.14</v>
      </c>
      <c r="G1117" s="4">
        <f ca="1">OFFSET(InputPriceData!F$15,CalculationsAndCharts!$A1117+$A$11,IF($C$7,8,0),1,1)</f>
        <v>111.31</v>
      </c>
      <c r="H1117" s="342">
        <f t="shared" ca="1" si="130"/>
        <v>112.49066766527716</v>
      </c>
      <c r="I1117" s="342">
        <f t="shared" ca="1" si="131"/>
        <v>112.3755808599181</v>
      </c>
      <c r="J1117" s="340">
        <f t="shared" ca="1" si="132"/>
        <v>0.1150868053589893</v>
      </c>
      <c r="K1117" s="170">
        <f t="shared" ca="1" si="128"/>
        <v>1.3244972767737888E-2</v>
      </c>
      <c r="L1117" s="341">
        <f t="shared" ca="1" si="129"/>
        <v>0.6696779951737184</v>
      </c>
      <c r="M1117" s="341">
        <f t="shared" ca="1" si="133"/>
        <v>-0.6696779951737184</v>
      </c>
      <c r="N1117" s="170"/>
      <c r="O1117" s="340"/>
      <c r="P1117" s="3" t="e">
        <f t="shared" ca="1" si="134"/>
        <v>#N/A</v>
      </c>
      <c r="Q1117" s="3">
        <f t="shared" ca="1" si="135"/>
        <v>199109200</v>
      </c>
      <c r="S1117" s="99"/>
      <c r="T1117" s="350"/>
      <c r="U1117" s="350"/>
      <c r="V1117" s="349"/>
      <c r="W1117" s="313"/>
      <c r="X1117" s="302"/>
      <c r="Y1117" s="211"/>
      <c r="Z1117" s="320"/>
      <c r="AA1117" s="246"/>
      <c r="AB1117" s="125"/>
      <c r="AC1117" s="125"/>
      <c r="AD1117" s="125"/>
      <c r="AE1117" s="125"/>
      <c r="AF1117" s="125"/>
      <c r="AG1117" s="125"/>
      <c r="AH1117" s="125"/>
      <c r="AJ1117" s="125"/>
      <c r="AK1117" s="125"/>
      <c r="AM1117" s="246"/>
      <c r="AO1117" s="246"/>
      <c r="AP1117" s="211"/>
      <c r="AQ1117" s="211"/>
      <c r="AR1117" s="199"/>
      <c r="AT1117" s="225"/>
      <c r="AU1117" s="225"/>
      <c r="AV1117" s="225"/>
      <c r="AW1117" s="99"/>
      <c r="AX1117" s="199"/>
      <c r="AY1117" s="199"/>
      <c r="AZ1117" s="37"/>
      <c r="BA1117" s="123"/>
      <c r="BB1117" s="211"/>
      <c r="BC1117" s="211"/>
      <c r="BD1117" s="123"/>
      <c r="BE1117" s="123"/>
      <c r="BF1117" s="37"/>
      <c r="BG1117" s="37"/>
    </row>
    <row r="1118" spans="1:59" x14ac:dyDescent="0.25">
      <c r="A1118">
        <v>1086</v>
      </c>
      <c r="B1118" s="61">
        <f ca="1">OFFSET(InputPriceData!B$15,CalculationsAndCharts!$A1118+$A$11,0,1,1)</f>
        <v>40891</v>
      </c>
      <c r="C1118" s="3">
        <f ca="1">OFFSET(InputPriceData!G$15,CalculationsAndCharts!$A1118+$A$11,IF($C$7,8,0),1,1)</f>
        <v>238618800</v>
      </c>
      <c r="D1118" s="4">
        <f ca="1">OFFSET(InputPriceData!C$15,CalculationsAndCharts!$A1118+$A$11,IF($C$7,8,0),1,1)</f>
        <v>111.66</v>
      </c>
      <c r="E1118" s="4">
        <f ca="1">OFFSET(InputPriceData!D$15,CalculationsAndCharts!$A1118+$A$11,IF($C$7,8,0),1,1)</f>
        <v>112.09</v>
      </c>
      <c r="F1118" s="4">
        <f ca="1">OFFSET(InputPriceData!E$15,CalculationsAndCharts!$A1118+$A$11,IF($C$7,8,0),1,1)</f>
        <v>110.66</v>
      </c>
      <c r="G1118" s="4">
        <f ca="1">OFFSET(InputPriceData!F$15,CalculationsAndCharts!$A1118+$A$11,IF($C$7,8,0),1,1)</f>
        <v>110.91</v>
      </c>
      <c r="H1118" s="342">
        <f t="shared" ca="1" si="130"/>
        <v>112.65933447460247</v>
      </c>
      <c r="I1118" s="342">
        <f t="shared" ca="1" si="131"/>
        <v>112.47245184718338</v>
      </c>
      <c r="J1118" s="340">
        <f t="shared" ca="1" si="132"/>
        <v>0.18688262741900896</v>
      </c>
      <c r="K1118" s="170">
        <f t="shared" ca="1" si="128"/>
        <v>3.4925116431032119E-2</v>
      </c>
      <c r="L1118" s="341">
        <f t="shared" ca="1" si="129"/>
        <v>0.67984585191727398</v>
      </c>
      <c r="M1118" s="341">
        <f t="shared" ca="1" si="133"/>
        <v>-0.67984585191727398</v>
      </c>
      <c r="N1118" s="170"/>
      <c r="O1118" s="340"/>
      <c r="P1118" s="3" t="e">
        <f t="shared" ca="1" si="134"/>
        <v>#N/A</v>
      </c>
      <c r="Q1118" s="3">
        <f t="shared" ca="1" si="135"/>
        <v>238618800</v>
      </c>
      <c r="S1118" s="99"/>
      <c r="T1118" s="350"/>
      <c r="U1118" s="350"/>
      <c r="V1118" s="349"/>
      <c r="W1118" s="313"/>
      <c r="X1118" s="302"/>
      <c r="Y1118" s="211"/>
      <c r="Z1118" s="320"/>
      <c r="AA1118" s="246"/>
      <c r="AB1118" s="125"/>
      <c r="AC1118" s="125"/>
      <c r="AD1118" s="125"/>
      <c r="AE1118" s="125"/>
      <c r="AF1118" s="125"/>
      <c r="AG1118" s="125"/>
      <c r="AH1118" s="125"/>
      <c r="AJ1118" s="125"/>
      <c r="AK1118" s="125"/>
      <c r="AM1118" s="246"/>
      <c r="AO1118" s="246"/>
      <c r="AP1118" s="211"/>
      <c r="AQ1118" s="211"/>
      <c r="AR1118" s="199"/>
      <c r="AT1118" s="225"/>
      <c r="AU1118" s="225"/>
      <c r="AV1118" s="225"/>
      <c r="AW1118" s="99"/>
      <c r="AX1118" s="199"/>
      <c r="AY1118" s="199"/>
      <c r="AZ1118" s="37"/>
      <c r="BA1118" s="123"/>
      <c r="BB1118" s="211"/>
      <c r="BC1118" s="211"/>
      <c r="BD1118" s="123"/>
      <c r="BE1118" s="123"/>
      <c r="BF1118" s="37"/>
      <c r="BG1118" s="37"/>
    </row>
    <row r="1119" spans="1:59" x14ac:dyDescent="0.25">
      <c r="A1119">
        <v>1087</v>
      </c>
      <c r="B1119" s="61">
        <f ca="1">OFFSET(InputPriceData!B$15,CalculationsAndCharts!$A1119+$A$11,0,1,1)</f>
        <v>40890</v>
      </c>
      <c r="C1119" s="3">
        <f ca="1">OFFSET(InputPriceData!G$15,CalculationsAndCharts!$A1119+$A$11,IF($C$7,8,0),1,1)</f>
        <v>245159800</v>
      </c>
      <c r="D1119" s="4">
        <f ca="1">OFFSET(InputPriceData!C$15,CalculationsAndCharts!$A1119+$A$11,IF($C$7,8,0),1,1)</f>
        <v>113.75</v>
      </c>
      <c r="E1119" s="4">
        <f ca="1">OFFSET(InputPriceData!D$15,CalculationsAndCharts!$A1119+$A$11,IF($C$7,8,0),1,1)</f>
        <v>114.4</v>
      </c>
      <c r="F1119" s="4">
        <f ca="1">OFFSET(InputPriceData!E$15,CalculationsAndCharts!$A1119+$A$11,IF($C$7,8,0),1,1)</f>
        <v>111.56</v>
      </c>
      <c r="G1119" s="4">
        <f ca="1">OFFSET(InputPriceData!F$15,CalculationsAndCharts!$A1119+$A$11,IF($C$7,8,0),1,1)</f>
        <v>112.1</v>
      </c>
      <c r="H1119" s="342">
        <f t="shared" ca="1" si="130"/>
        <v>112.90923939954568</v>
      </c>
      <c r="I1119" s="342">
        <f t="shared" ca="1" si="131"/>
        <v>112.61449292420005</v>
      </c>
      <c r="J1119" s="340">
        <f t="shared" ca="1" si="132"/>
        <v>0.29474647534553983</v>
      </c>
      <c r="K1119" s="170">
        <f t="shared" ca="1" si="128"/>
        <v>8.6875484728618918E-2</v>
      </c>
      <c r="L1119" s="341">
        <f t="shared" ca="1" si="129"/>
        <v>0.69060746347383761</v>
      </c>
      <c r="M1119" s="341">
        <f t="shared" ca="1" si="133"/>
        <v>-0.69060746347383761</v>
      </c>
      <c r="N1119" s="170"/>
      <c r="O1119" s="340"/>
      <c r="P1119" s="3" t="e">
        <f t="shared" ca="1" si="134"/>
        <v>#N/A</v>
      </c>
      <c r="Q1119" s="3">
        <f t="shared" ca="1" si="135"/>
        <v>245159800</v>
      </c>
      <c r="S1119" s="99"/>
      <c r="T1119" s="350"/>
      <c r="U1119" s="350"/>
      <c r="V1119" s="349"/>
      <c r="W1119" s="313"/>
      <c r="X1119" s="302"/>
      <c r="Y1119" s="211"/>
      <c r="Z1119" s="320"/>
      <c r="AA1119" s="246"/>
      <c r="AB1119" s="125"/>
      <c r="AC1119" s="125"/>
      <c r="AD1119" s="125"/>
      <c r="AE1119" s="125"/>
      <c r="AF1119" s="125"/>
      <c r="AG1119" s="125"/>
      <c r="AH1119" s="125"/>
      <c r="AJ1119" s="125"/>
      <c r="AK1119" s="125"/>
      <c r="AM1119" s="246"/>
      <c r="AO1119" s="246"/>
      <c r="AP1119" s="211"/>
      <c r="AQ1119" s="211"/>
      <c r="AR1119" s="199"/>
      <c r="AT1119" s="225"/>
      <c r="AU1119" s="225"/>
      <c r="AV1119" s="225"/>
      <c r="AW1119" s="99"/>
      <c r="AX1119" s="199"/>
      <c r="AY1119" s="199"/>
      <c r="AZ1119" s="37"/>
      <c r="BA1119" s="123"/>
      <c r="BB1119" s="211"/>
      <c r="BC1119" s="211"/>
      <c r="BD1119" s="123"/>
      <c r="BE1119" s="123"/>
      <c r="BF1119" s="37"/>
      <c r="BG1119" s="37"/>
    </row>
    <row r="1120" spans="1:59" x14ac:dyDescent="0.25">
      <c r="A1120">
        <v>1088</v>
      </c>
      <c r="B1120" s="61">
        <f ca="1">OFFSET(InputPriceData!B$15,CalculationsAndCharts!$A1120+$A$11,0,1,1)</f>
        <v>40889</v>
      </c>
      <c r="C1120" s="3">
        <f ca="1">OFFSET(InputPriceData!G$15,CalculationsAndCharts!$A1120+$A$11,IF($C$7,8,0),1,1)</f>
        <v>215826100</v>
      </c>
      <c r="D1120" s="4">
        <f ca="1">OFFSET(InputPriceData!C$15,CalculationsAndCharts!$A1120+$A$11,IF($C$7,8,0),1,1)</f>
        <v>113.83</v>
      </c>
      <c r="E1120" s="4">
        <f ca="1">OFFSET(InputPriceData!D$15,CalculationsAndCharts!$A1120+$A$11,IF($C$7,8,0),1,1)</f>
        <v>113.85</v>
      </c>
      <c r="F1120" s="4">
        <f ca="1">OFFSET(InputPriceData!E$15,CalculationsAndCharts!$A1120+$A$11,IF($C$7,8,0),1,1)</f>
        <v>112.2</v>
      </c>
      <c r="G1120" s="4">
        <f ca="1">OFFSET(InputPriceData!F$15,CalculationsAndCharts!$A1120+$A$11,IF($C$7,8,0),1,1)</f>
        <v>113.16</v>
      </c>
      <c r="H1120" s="342">
        <f t="shared" ca="1" si="130"/>
        <v>113.0248450280522</v>
      </c>
      <c r="I1120" s="342">
        <f t="shared" ca="1" si="131"/>
        <v>112.66126500821824</v>
      </c>
      <c r="J1120" s="340">
        <f t="shared" ca="1" si="132"/>
        <v>0.36358001983387084</v>
      </c>
      <c r="K1120" s="170">
        <f t="shared" ca="1" si="128"/>
        <v>0.13219043082239793</v>
      </c>
      <c r="L1120" s="341">
        <f t="shared" ca="1" si="129"/>
        <v>0.69908857040876804</v>
      </c>
      <c r="M1120" s="341">
        <f t="shared" ca="1" si="133"/>
        <v>-0.69908857040876804</v>
      </c>
      <c r="N1120" s="170"/>
      <c r="O1120" s="340"/>
      <c r="P1120" s="3" t="e">
        <f t="shared" ca="1" si="134"/>
        <v>#N/A</v>
      </c>
      <c r="Q1120" s="3">
        <f t="shared" ca="1" si="135"/>
        <v>215826100</v>
      </c>
      <c r="S1120" s="99"/>
      <c r="T1120" s="350"/>
      <c r="U1120" s="350"/>
      <c r="V1120" s="349"/>
      <c r="W1120" s="313"/>
      <c r="X1120" s="302"/>
      <c r="Y1120" s="211"/>
      <c r="Z1120" s="320"/>
      <c r="AA1120" s="246"/>
      <c r="AB1120" s="125"/>
      <c r="AC1120" s="125"/>
      <c r="AD1120" s="125"/>
      <c r="AE1120" s="125"/>
      <c r="AF1120" s="125"/>
      <c r="AG1120" s="125"/>
      <c r="AH1120" s="125"/>
      <c r="AJ1120" s="125"/>
      <c r="AK1120" s="125"/>
      <c r="AM1120" s="246"/>
      <c r="AO1120" s="246"/>
      <c r="AP1120" s="211"/>
      <c r="AQ1120" s="211"/>
      <c r="AR1120" s="199"/>
      <c r="AT1120" s="225"/>
      <c r="AU1120" s="225"/>
      <c r="AV1120" s="225"/>
      <c r="AW1120" s="99"/>
      <c r="AX1120" s="199"/>
      <c r="AY1120" s="199"/>
      <c r="AZ1120" s="37"/>
      <c r="BA1120" s="123"/>
      <c r="BB1120" s="211"/>
      <c r="BC1120" s="211"/>
      <c r="BD1120" s="123"/>
      <c r="BE1120" s="123"/>
      <c r="BF1120" s="37"/>
      <c r="BG1120" s="37"/>
    </row>
    <row r="1121" spans="1:59" x14ac:dyDescent="0.25">
      <c r="A1121">
        <v>1089</v>
      </c>
      <c r="B1121" s="61">
        <f ca="1">OFFSET(InputPriceData!B$15,CalculationsAndCharts!$A1121+$A$11,0,1,1)</f>
        <v>40886</v>
      </c>
      <c r="C1121" s="3">
        <f ca="1">OFFSET(InputPriceData!G$15,CalculationsAndCharts!$A1121+$A$11,IF($C$7,8,0),1,1)</f>
        <v>209111400</v>
      </c>
      <c r="D1121" s="4">
        <f ca="1">OFFSET(InputPriceData!C$15,CalculationsAndCharts!$A1121+$A$11,IF($C$7,8,0),1,1)</f>
        <v>113.43</v>
      </c>
      <c r="E1121" s="4">
        <f ca="1">OFFSET(InputPriceData!D$15,CalculationsAndCharts!$A1121+$A$11,IF($C$7,8,0),1,1)</f>
        <v>115.13</v>
      </c>
      <c r="F1121" s="4">
        <f ca="1">OFFSET(InputPriceData!E$15,CalculationsAndCharts!$A1121+$A$11,IF($C$7,8,0),1,1)</f>
        <v>113.33</v>
      </c>
      <c r="G1121" s="4">
        <f ca="1">OFFSET(InputPriceData!F$15,CalculationsAndCharts!$A1121+$A$11,IF($C$7,8,0),1,1)</f>
        <v>114.84</v>
      </c>
      <c r="H1121" s="342">
        <f t="shared" ca="1" si="130"/>
        <v>113.0055371749168</v>
      </c>
      <c r="I1121" s="342">
        <f t="shared" ca="1" si="131"/>
        <v>112.61592546351082</v>
      </c>
      <c r="J1121" s="340">
        <f t="shared" ca="1" si="132"/>
        <v>0.38961171140589473</v>
      </c>
      <c r="K1121" s="170">
        <f t="shared" ref="K1121:K1184" ca="1" si="136">J1121*J1121</f>
        <v>0.15179728566463022</v>
      </c>
      <c r="L1121" s="341">
        <f t="shared" ref="L1121:L1184" ca="1" si="137">SQRT(SUM(OFFSET(K1121,0,0,$A$18,1))/$A$18)</f>
        <v>0.70280883106335967</v>
      </c>
      <c r="M1121" s="341">
        <f t="shared" ca="1" si="133"/>
        <v>-0.70280883106335967</v>
      </c>
      <c r="N1121" s="170"/>
      <c r="O1121" s="340"/>
      <c r="P1121" s="3">
        <f t="shared" ca="1" si="134"/>
        <v>209111400</v>
      </c>
      <c r="Q1121" s="3" t="e">
        <f t="shared" ca="1" si="135"/>
        <v>#N/A</v>
      </c>
      <c r="S1121" s="99"/>
      <c r="T1121" s="350"/>
      <c r="U1121" s="350"/>
      <c r="V1121" s="349"/>
      <c r="W1121" s="313"/>
      <c r="X1121" s="302"/>
      <c r="Y1121" s="211"/>
      <c r="Z1121" s="320"/>
      <c r="AA1121" s="246"/>
      <c r="AB1121" s="125"/>
      <c r="AC1121" s="125"/>
      <c r="AD1121" s="125"/>
      <c r="AE1121" s="125"/>
      <c r="AF1121" s="125"/>
      <c r="AG1121" s="125"/>
      <c r="AH1121" s="125"/>
      <c r="AJ1121" s="125"/>
      <c r="AK1121" s="125"/>
      <c r="AM1121" s="246"/>
      <c r="AO1121" s="246"/>
      <c r="AP1121" s="211"/>
      <c r="AQ1121" s="211"/>
      <c r="AR1121" s="199"/>
      <c r="AT1121" s="225"/>
      <c r="AU1121" s="225"/>
      <c r="AV1121" s="225"/>
      <c r="AW1121" s="99"/>
      <c r="AX1121" s="199"/>
      <c r="AY1121" s="199"/>
      <c r="AZ1121" s="37"/>
      <c r="BA1121" s="123"/>
      <c r="BB1121" s="211"/>
      <c r="BC1121" s="211"/>
      <c r="BD1121" s="123"/>
      <c r="BE1121" s="123"/>
      <c r="BF1121" s="37"/>
      <c r="BG1121" s="37"/>
    </row>
    <row r="1122" spans="1:59" x14ac:dyDescent="0.25">
      <c r="A1122">
        <v>1090</v>
      </c>
      <c r="B1122" s="61">
        <f ca="1">OFFSET(InputPriceData!B$15,CalculationsAndCharts!$A1122+$A$11,0,1,1)</f>
        <v>40885</v>
      </c>
      <c r="C1122" s="3">
        <f ca="1">OFFSET(InputPriceData!G$15,CalculationsAndCharts!$A1122+$A$11,IF($C$7,8,0),1,1)</f>
        <v>240862800</v>
      </c>
      <c r="D1122" s="4">
        <f ca="1">OFFSET(InputPriceData!C$15,CalculationsAndCharts!$A1122+$A$11,IF($C$7,8,0),1,1)</f>
        <v>114.7</v>
      </c>
      <c r="E1122" s="4">
        <f ca="1">OFFSET(InputPriceData!D$15,CalculationsAndCharts!$A1122+$A$11,IF($C$7,8,0),1,1)</f>
        <v>114.96</v>
      </c>
      <c r="F1122" s="4">
        <f ca="1">OFFSET(InputPriceData!E$15,CalculationsAndCharts!$A1122+$A$11,IF($C$7,8,0),1,1)</f>
        <v>112.65</v>
      </c>
      <c r="G1122" s="4">
        <f ca="1">OFFSET(InputPriceData!F$15,CalculationsAndCharts!$A1122+$A$11,IF($C$7,8,0),1,1)</f>
        <v>112.92</v>
      </c>
      <c r="H1122" s="342">
        <f t="shared" ref="H1122:H1185" ca="1" si="138">IF($A1122&gt;$A$8,0,IF($A1122=$A$8,$G1122,$C$16*$G1122+$D$16*H1123))</f>
        <v>112.74347105704776</v>
      </c>
      <c r="I1122" s="342">
        <f t="shared" ref="I1122:I1185" ca="1" si="139">IF($A1122&gt;$A$8,0,IF($A1122=$A$8,$G1122,$C$17*$G1122+$D$17*I1123))</f>
        <v>112.41373686928455</v>
      </c>
      <c r="J1122" s="340">
        <f t="shared" ref="J1122:J1185" ca="1" si="140" xml:space="preserve"> ($C$16 - $C$17)*$G1122 + ($C$17*$D$16 - $C$16*$D$17)*$G1123 + ($D$16 + $D$17)*J1123 - $D$16*$D$17*J1124</f>
        <v>0.32973418776314628</v>
      </c>
      <c r="K1122" s="170">
        <f t="shared" ca="1" si="136"/>
        <v>0.1087246345798218</v>
      </c>
      <c r="L1122" s="341">
        <f t="shared" ca="1" si="137"/>
        <v>0.70460244382253323</v>
      </c>
      <c r="M1122" s="341">
        <f t="shared" ref="M1122:M1185" ca="1" si="141">-L1122</f>
        <v>-0.70460244382253323</v>
      </c>
      <c r="N1122" s="170"/>
      <c r="O1122" s="340"/>
      <c r="P1122" s="3" t="e">
        <f t="shared" ref="P1122:P1185" ca="1" si="142">IF(G1122&gt;=D1122,C1122,NA())</f>
        <v>#N/A</v>
      </c>
      <c r="Q1122" s="3">
        <f t="shared" ref="Q1122:Q1185" ca="1" si="143">IF(G1122&lt;D1122,C1122,NA())</f>
        <v>240862800</v>
      </c>
      <c r="S1122" s="99"/>
      <c r="T1122" s="350"/>
      <c r="U1122" s="350"/>
      <c r="V1122" s="349"/>
      <c r="W1122" s="313"/>
      <c r="X1122" s="302"/>
      <c r="Y1122" s="211"/>
      <c r="Z1122" s="320"/>
      <c r="AA1122" s="246"/>
      <c r="AB1122" s="125"/>
      <c r="AC1122" s="125"/>
      <c r="AD1122" s="125"/>
      <c r="AE1122" s="125"/>
      <c r="AF1122" s="125"/>
      <c r="AG1122" s="125"/>
      <c r="AH1122" s="125"/>
      <c r="AJ1122" s="125"/>
      <c r="AK1122" s="125"/>
      <c r="AM1122" s="246"/>
      <c r="AO1122" s="246"/>
      <c r="AP1122" s="211"/>
      <c r="AQ1122" s="211"/>
      <c r="AR1122" s="199"/>
      <c r="AT1122" s="225"/>
      <c r="AU1122" s="225"/>
      <c r="AV1122" s="225"/>
      <c r="AW1122" s="99"/>
      <c r="AX1122" s="199"/>
      <c r="AY1122" s="199"/>
      <c r="AZ1122" s="37"/>
      <c r="BA1122" s="123"/>
      <c r="BB1122" s="211"/>
      <c r="BC1122" s="211"/>
      <c r="BD1122" s="123"/>
      <c r="BE1122" s="123"/>
      <c r="BF1122" s="37"/>
      <c r="BG1122" s="37"/>
    </row>
    <row r="1123" spans="1:59" x14ac:dyDescent="0.25">
      <c r="A1123">
        <v>1091</v>
      </c>
      <c r="B1123" s="61">
        <f ca="1">OFFSET(InputPriceData!B$15,CalculationsAndCharts!$A1123+$A$11,0,1,1)</f>
        <v>40884</v>
      </c>
      <c r="C1123" s="3">
        <f ca="1">OFFSET(InputPriceData!G$15,CalculationsAndCharts!$A1123+$A$11,IF($C$7,8,0),1,1)</f>
        <v>237802500</v>
      </c>
      <c r="D1123" s="4">
        <f ca="1">OFFSET(InputPriceData!C$15,CalculationsAndCharts!$A1123+$A$11,IF($C$7,8,0),1,1)</f>
        <v>114.65</v>
      </c>
      <c r="E1123" s="4">
        <f ca="1">OFFSET(InputPriceData!D$15,CalculationsAndCharts!$A1123+$A$11,IF($C$7,8,0),1,1)</f>
        <v>115.94</v>
      </c>
      <c r="F1123" s="4">
        <f ca="1">OFFSET(InputPriceData!E$15,CalculationsAndCharts!$A1123+$A$11,IF($C$7,8,0),1,1)</f>
        <v>113.85</v>
      </c>
      <c r="G1123" s="4">
        <f ca="1">OFFSET(InputPriceData!F$15,CalculationsAndCharts!$A1123+$A$11,IF($C$7,8,0),1,1)</f>
        <v>115.46</v>
      </c>
      <c r="H1123" s="342">
        <f t="shared" ca="1" si="138"/>
        <v>112.71825263662602</v>
      </c>
      <c r="I1123" s="342">
        <f t="shared" ca="1" si="139"/>
        <v>112.36771294831043</v>
      </c>
      <c r="J1123" s="340">
        <f t="shared" ca="1" si="140"/>
        <v>0.35053968831552301</v>
      </c>
      <c r="K1123" s="170">
        <f t="shared" ca="1" si="136"/>
        <v>0.12287807308434402</v>
      </c>
      <c r="L1123" s="341">
        <f t="shared" ca="1" si="137"/>
        <v>0.70710070951921855</v>
      </c>
      <c r="M1123" s="341">
        <f t="shared" ca="1" si="141"/>
        <v>-0.70710070951921855</v>
      </c>
      <c r="N1123" s="170"/>
      <c r="O1123" s="340"/>
      <c r="P1123" s="3">
        <f t="shared" ca="1" si="142"/>
        <v>237802500</v>
      </c>
      <c r="Q1123" s="3" t="e">
        <f t="shared" ca="1" si="143"/>
        <v>#N/A</v>
      </c>
      <c r="S1123" s="99"/>
      <c r="T1123" s="350"/>
      <c r="U1123" s="350"/>
      <c r="V1123" s="349"/>
      <c r="W1123" s="313"/>
      <c r="X1123" s="302"/>
      <c r="Y1123" s="211"/>
      <c r="Z1123" s="320"/>
      <c r="AA1123" s="246"/>
      <c r="AB1123" s="125"/>
      <c r="AC1123" s="125"/>
      <c r="AD1123" s="125"/>
      <c r="AE1123" s="125"/>
      <c r="AF1123" s="125"/>
      <c r="AG1123" s="125"/>
      <c r="AH1123" s="125"/>
      <c r="AJ1123" s="125"/>
      <c r="AK1123" s="125"/>
      <c r="AM1123" s="246"/>
      <c r="AO1123" s="246"/>
      <c r="AP1123" s="211"/>
      <c r="AQ1123" s="211"/>
      <c r="AR1123" s="199"/>
      <c r="AT1123" s="225"/>
      <c r="AU1123" s="225"/>
      <c r="AV1123" s="225"/>
      <c r="AW1123" s="99"/>
      <c r="AX1123" s="199"/>
      <c r="AY1123" s="199"/>
      <c r="AZ1123" s="37"/>
      <c r="BA1123" s="123"/>
      <c r="BB1123" s="211"/>
      <c r="BC1123" s="211"/>
      <c r="BD1123" s="123"/>
      <c r="BE1123" s="123"/>
      <c r="BF1123" s="37"/>
      <c r="BG1123" s="37"/>
    </row>
    <row r="1124" spans="1:59" x14ac:dyDescent="0.25">
      <c r="A1124">
        <v>1092</v>
      </c>
      <c r="B1124" s="61">
        <f ca="1">OFFSET(InputPriceData!B$15,CalculationsAndCharts!$A1124+$A$11,0,1,1)</f>
        <v>40883</v>
      </c>
      <c r="C1124" s="3">
        <f ca="1">OFFSET(InputPriceData!G$15,CalculationsAndCharts!$A1124+$A$11,IF($C$7,8,0),1,1)</f>
        <v>178842100</v>
      </c>
      <c r="D1124" s="4">
        <f ca="1">OFFSET(InputPriceData!C$15,CalculationsAndCharts!$A1124+$A$11,IF($C$7,8,0),1,1)</f>
        <v>114.98</v>
      </c>
      <c r="E1124" s="4">
        <f ca="1">OFFSET(InputPriceData!D$15,CalculationsAndCharts!$A1124+$A$11,IF($C$7,8,0),1,1)</f>
        <v>115.8</v>
      </c>
      <c r="F1124" s="4">
        <f ca="1">OFFSET(InputPriceData!E$15,CalculationsAndCharts!$A1124+$A$11,IF($C$7,8,0),1,1)</f>
        <v>114.57</v>
      </c>
      <c r="G1124" s="4">
        <f ca="1">OFFSET(InputPriceData!F$15,CalculationsAndCharts!$A1124+$A$11,IF($C$7,8,0),1,1)</f>
        <v>115.03</v>
      </c>
      <c r="H1124" s="342">
        <f t="shared" ca="1" si="138"/>
        <v>112.3265744418583</v>
      </c>
      <c r="I1124" s="342">
        <f t="shared" ca="1" si="139"/>
        <v>112.08659594361137</v>
      </c>
      <c r="J1124" s="340">
        <f t="shared" ca="1" si="140"/>
        <v>0.23997849824685649</v>
      </c>
      <c r="K1124" s="170">
        <f t="shared" ca="1" si="136"/>
        <v>5.7589679620816507E-2</v>
      </c>
      <c r="L1124" s="341">
        <f t="shared" ca="1" si="137"/>
        <v>0.70878630725044511</v>
      </c>
      <c r="M1124" s="341">
        <f t="shared" ca="1" si="141"/>
        <v>-0.70878630725044511</v>
      </c>
      <c r="N1124" s="170"/>
      <c r="O1124" s="340"/>
      <c r="P1124" s="3">
        <f t="shared" ca="1" si="142"/>
        <v>178842100</v>
      </c>
      <c r="Q1124" s="3" t="e">
        <f t="shared" ca="1" si="143"/>
        <v>#N/A</v>
      </c>
      <c r="S1124" s="99"/>
      <c r="T1124" s="350"/>
      <c r="U1124" s="350"/>
      <c r="V1124" s="349"/>
      <c r="W1124" s="313"/>
      <c r="X1124" s="302"/>
      <c r="Y1124" s="211"/>
      <c r="Z1124" s="320"/>
      <c r="AA1124" s="246"/>
      <c r="AB1124" s="125"/>
      <c r="AC1124" s="125"/>
      <c r="AD1124" s="125"/>
      <c r="AE1124" s="125"/>
      <c r="AF1124" s="125"/>
      <c r="AG1124" s="125"/>
      <c r="AH1124" s="125"/>
      <c r="AJ1124" s="125"/>
      <c r="AK1124" s="125"/>
      <c r="AM1124" s="246"/>
      <c r="AO1124" s="246"/>
      <c r="AP1124" s="211"/>
      <c r="AQ1124" s="211"/>
      <c r="AR1124" s="199"/>
      <c r="AT1124" s="225"/>
      <c r="AU1124" s="225"/>
      <c r="AV1124" s="225"/>
      <c r="AW1124" s="99"/>
      <c r="AX1124" s="199"/>
      <c r="AY1124" s="199"/>
      <c r="AZ1124" s="37"/>
      <c r="BA1124" s="123"/>
      <c r="BB1124" s="211"/>
      <c r="BC1124" s="211"/>
      <c r="BD1124" s="123"/>
      <c r="BE1124" s="123"/>
      <c r="BF1124" s="37"/>
      <c r="BG1124" s="37"/>
    </row>
    <row r="1125" spans="1:59" x14ac:dyDescent="0.25">
      <c r="A1125">
        <v>1093</v>
      </c>
      <c r="B1125" s="61">
        <f ca="1">OFFSET(InputPriceData!B$15,CalculationsAndCharts!$A1125+$A$11,0,1,1)</f>
        <v>40882</v>
      </c>
      <c r="C1125" s="3">
        <f ca="1">OFFSET(InputPriceData!G$15,CalculationsAndCharts!$A1125+$A$11,IF($C$7,8,0),1,1)</f>
        <v>225263900</v>
      </c>
      <c r="D1125" s="4">
        <f ca="1">OFFSET(InputPriceData!C$15,CalculationsAndCharts!$A1125+$A$11,IF($C$7,8,0),1,1)</f>
        <v>115.56</v>
      </c>
      <c r="E1125" s="4">
        <f ca="1">OFFSET(InputPriceData!D$15,CalculationsAndCharts!$A1125+$A$11,IF($C$7,8,0),1,1)</f>
        <v>115.87</v>
      </c>
      <c r="F1125" s="4">
        <f ca="1">OFFSET(InputPriceData!E$15,CalculationsAndCharts!$A1125+$A$11,IF($C$7,8,0),1,1)</f>
        <v>114.28</v>
      </c>
      <c r="G1125" s="4">
        <f ca="1">OFFSET(InputPriceData!F$15,CalculationsAndCharts!$A1125+$A$11,IF($C$7,8,0),1,1)</f>
        <v>114.99</v>
      </c>
      <c r="H1125" s="342">
        <f t="shared" ca="1" si="138"/>
        <v>111.9403707906952</v>
      </c>
      <c r="I1125" s="342">
        <f t="shared" ca="1" si="139"/>
        <v>111.81901375666695</v>
      </c>
      <c r="J1125" s="340">
        <f t="shared" ca="1" si="140"/>
        <v>0.1213570340281698</v>
      </c>
      <c r="K1125" s="170">
        <f t="shared" ca="1" si="136"/>
        <v>1.4727529708114364E-2</v>
      </c>
      <c r="L1125" s="341">
        <f t="shared" ca="1" si="137"/>
        <v>0.71218596586462457</v>
      </c>
      <c r="M1125" s="341">
        <f t="shared" ca="1" si="141"/>
        <v>-0.71218596586462457</v>
      </c>
      <c r="N1125" s="170"/>
      <c r="O1125" s="340"/>
      <c r="P1125" s="3" t="e">
        <f t="shared" ca="1" si="142"/>
        <v>#N/A</v>
      </c>
      <c r="Q1125" s="3">
        <f t="shared" ca="1" si="143"/>
        <v>225263900</v>
      </c>
      <c r="S1125" s="99"/>
      <c r="T1125" s="350"/>
      <c r="U1125" s="350"/>
      <c r="V1125" s="349"/>
      <c r="W1125" s="313"/>
      <c r="X1125" s="302"/>
      <c r="Y1125" s="211"/>
      <c r="Z1125" s="320"/>
      <c r="AA1125" s="246"/>
      <c r="AB1125" s="125"/>
      <c r="AC1125" s="125"/>
      <c r="AD1125" s="125"/>
      <c r="AE1125" s="125"/>
      <c r="AF1125" s="125"/>
      <c r="AG1125" s="125"/>
      <c r="AH1125" s="125"/>
      <c r="AJ1125" s="125"/>
      <c r="AK1125" s="125"/>
      <c r="AM1125" s="246"/>
      <c r="AO1125" s="246"/>
      <c r="AP1125" s="211"/>
      <c r="AQ1125" s="211"/>
      <c r="AR1125" s="199"/>
      <c r="AT1125" s="225"/>
      <c r="AU1125" s="225"/>
      <c r="AV1125" s="225"/>
      <c r="AW1125" s="99"/>
      <c r="AX1125" s="199"/>
      <c r="AY1125" s="199"/>
      <c r="AZ1125" s="37"/>
      <c r="BA1125" s="123"/>
      <c r="BB1125" s="211"/>
      <c r="BC1125" s="211"/>
      <c r="BD1125" s="123"/>
      <c r="BE1125" s="123"/>
      <c r="BF1125" s="37"/>
      <c r="BG1125" s="37"/>
    </row>
    <row r="1126" spans="1:59" x14ac:dyDescent="0.25">
      <c r="A1126">
        <v>1094</v>
      </c>
      <c r="B1126" s="61">
        <f ca="1">OFFSET(InputPriceData!B$15,CalculationsAndCharts!$A1126+$A$11,0,1,1)</f>
        <v>40879</v>
      </c>
      <c r="C1126" s="3">
        <f ca="1">OFFSET(InputPriceData!G$15,CalculationsAndCharts!$A1126+$A$11,IF($C$7,8,0),1,1)</f>
        <v>221109700</v>
      </c>
      <c r="D1126" s="4">
        <f ca="1">OFFSET(InputPriceData!C$15,CalculationsAndCharts!$A1126+$A$11,IF($C$7,8,0),1,1)</f>
        <v>114.9</v>
      </c>
      <c r="E1126" s="4">
        <f ca="1">OFFSET(InputPriceData!D$15,CalculationsAndCharts!$A1126+$A$11,IF($C$7,8,0),1,1)</f>
        <v>115.25</v>
      </c>
      <c r="F1126" s="4">
        <f ca="1">OFFSET(InputPriceData!E$15,CalculationsAndCharts!$A1126+$A$11,IF($C$7,8,0),1,1)</f>
        <v>113.68</v>
      </c>
      <c r="G1126" s="4">
        <f ca="1">OFFSET(InputPriceData!F$15,CalculationsAndCharts!$A1126+$A$11,IF($C$7,8,0),1,1)</f>
        <v>113.75</v>
      </c>
      <c r="H1126" s="342">
        <f t="shared" ca="1" si="138"/>
        <v>111.50470947508022</v>
      </c>
      <c r="I1126" s="342">
        <f t="shared" ca="1" si="139"/>
        <v>111.53074228000031</v>
      </c>
      <c r="J1126" s="340">
        <f t="shared" ca="1" si="140"/>
        <v>-2.6032804920168767E-2</v>
      </c>
      <c r="K1126" s="170">
        <f t="shared" ca="1" si="136"/>
        <v>6.7770693201156323E-4</v>
      </c>
      <c r="L1126" s="341">
        <f t="shared" ca="1" si="137"/>
        <v>0.71616664306258426</v>
      </c>
      <c r="M1126" s="341">
        <f t="shared" ca="1" si="141"/>
        <v>-0.71616664306258426</v>
      </c>
      <c r="N1126" s="170"/>
      <c r="O1126" s="340"/>
      <c r="P1126" s="3" t="e">
        <f t="shared" ca="1" si="142"/>
        <v>#N/A</v>
      </c>
      <c r="Q1126" s="3">
        <f t="shared" ca="1" si="143"/>
        <v>221109700</v>
      </c>
      <c r="S1126" s="99"/>
      <c r="T1126" s="350"/>
      <c r="U1126" s="350"/>
      <c r="V1126" s="349"/>
      <c r="W1126" s="313"/>
      <c r="X1126" s="302"/>
      <c r="Y1126" s="211"/>
      <c r="Z1126" s="320"/>
      <c r="AA1126" s="246"/>
      <c r="AB1126" s="125"/>
      <c r="AC1126" s="125"/>
      <c r="AD1126" s="125"/>
      <c r="AE1126" s="125"/>
      <c r="AF1126" s="125"/>
      <c r="AG1126" s="125"/>
      <c r="AH1126" s="125"/>
      <c r="AJ1126" s="125"/>
      <c r="AK1126" s="125"/>
      <c r="AM1126" s="246"/>
      <c r="AO1126" s="246"/>
      <c r="AP1126" s="211"/>
      <c r="AQ1126" s="211"/>
      <c r="AR1126" s="199"/>
      <c r="AT1126" s="225"/>
      <c r="AU1126" s="225"/>
      <c r="AV1126" s="225"/>
      <c r="AW1126" s="99"/>
      <c r="AX1126" s="199"/>
      <c r="AY1126" s="199"/>
      <c r="AZ1126" s="37"/>
      <c r="BA1126" s="123"/>
      <c r="BB1126" s="211"/>
      <c r="BC1126" s="211"/>
      <c r="BD1126" s="123"/>
      <c r="BE1126" s="123"/>
      <c r="BF1126" s="37"/>
      <c r="BG1126" s="37"/>
    </row>
    <row r="1127" spans="1:59" x14ac:dyDescent="0.25">
      <c r="A1127">
        <v>1095</v>
      </c>
      <c r="B1127" s="61">
        <f ca="1">OFFSET(InputPriceData!B$15,CalculationsAndCharts!$A1127+$A$11,0,1,1)</f>
        <v>40878</v>
      </c>
      <c r="C1127" s="3">
        <f ca="1">OFFSET(InputPriceData!G$15,CalculationsAndCharts!$A1127+$A$11,IF($C$7,8,0),1,1)</f>
        <v>176954800</v>
      </c>
      <c r="D1127" s="4">
        <f ca="1">OFFSET(InputPriceData!C$15,CalculationsAndCharts!$A1127+$A$11,IF($C$7,8,0),1,1)</f>
        <v>113.74</v>
      </c>
      <c r="E1127" s="4">
        <f ca="1">OFFSET(InputPriceData!D$15,CalculationsAndCharts!$A1127+$A$11,IF($C$7,8,0),1,1)</f>
        <v>114.46</v>
      </c>
      <c r="F1127" s="4">
        <f ca="1">OFFSET(InputPriceData!E$15,CalculationsAndCharts!$A1127+$A$11,IF($C$7,8,0),1,1)</f>
        <v>113.36</v>
      </c>
      <c r="G1127" s="4">
        <f ca="1">OFFSET(InputPriceData!F$15,CalculationsAndCharts!$A1127+$A$11,IF($C$7,8,0),1,1)</f>
        <v>113.85</v>
      </c>
      <c r="H1127" s="342">
        <f t="shared" ca="1" si="138"/>
        <v>111.18395368580596</v>
      </c>
      <c r="I1127" s="342">
        <f t="shared" ca="1" si="139"/>
        <v>111.32899157818215</v>
      </c>
      <c r="J1127" s="340">
        <f t="shared" ca="1" si="140"/>
        <v>-0.1450378923762769</v>
      </c>
      <c r="K1127" s="170">
        <f t="shared" ca="1" si="136"/>
        <v>2.1035990224952481E-2</v>
      </c>
      <c r="L1127" s="341">
        <f t="shared" ca="1" si="137"/>
        <v>0.71852122026605536</v>
      </c>
      <c r="M1127" s="341">
        <f t="shared" ca="1" si="141"/>
        <v>-0.71852122026605536</v>
      </c>
      <c r="N1127" s="170"/>
      <c r="O1127" s="340"/>
      <c r="P1127" s="3">
        <f t="shared" ca="1" si="142"/>
        <v>176954800</v>
      </c>
      <c r="Q1127" s="3" t="e">
        <f t="shared" ca="1" si="143"/>
        <v>#N/A</v>
      </c>
      <c r="S1127" s="99"/>
      <c r="T1127" s="350"/>
      <c r="U1127" s="350"/>
      <c r="V1127" s="349"/>
      <c r="W1127" s="313"/>
      <c r="X1127" s="302"/>
      <c r="Y1127" s="211"/>
      <c r="Z1127" s="320"/>
      <c r="AA1127" s="246"/>
      <c r="AB1127" s="125"/>
      <c r="AC1127" s="125"/>
      <c r="AD1127" s="125"/>
      <c r="AE1127" s="125"/>
      <c r="AF1127" s="125"/>
      <c r="AG1127" s="125"/>
      <c r="AH1127" s="125"/>
      <c r="AJ1127" s="125"/>
      <c r="AK1127" s="125"/>
      <c r="AM1127" s="246"/>
      <c r="AO1127" s="246"/>
      <c r="AP1127" s="211"/>
      <c r="AQ1127" s="211"/>
      <c r="AR1127" s="199"/>
      <c r="AT1127" s="225"/>
      <c r="AU1127" s="225"/>
      <c r="AV1127" s="225"/>
      <c r="AW1127" s="99"/>
      <c r="AX1127" s="199"/>
      <c r="AY1127" s="199"/>
      <c r="AZ1127" s="37"/>
      <c r="BA1127" s="123"/>
      <c r="BB1127" s="211"/>
      <c r="BC1127" s="211"/>
      <c r="BD1127" s="123"/>
      <c r="BE1127" s="123"/>
      <c r="BF1127" s="37"/>
      <c r="BG1127" s="37"/>
    </row>
    <row r="1128" spans="1:59" x14ac:dyDescent="0.25">
      <c r="A1128">
        <v>1096</v>
      </c>
      <c r="B1128" s="61">
        <f ca="1">OFFSET(InputPriceData!B$15,CalculationsAndCharts!$A1128+$A$11,0,1,1)</f>
        <v>40877</v>
      </c>
      <c r="C1128" s="3">
        <f ca="1">OFFSET(InputPriceData!G$15,CalculationsAndCharts!$A1128+$A$11,IF($C$7,8,0),1,1)</f>
        <v>324439500</v>
      </c>
      <c r="D1128" s="4">
        <f ca="1">OFFSET(InputPriceData!C$15,CalculationsAndCharts!$A1128+$A$11,IF($C$7,8,0),1,1)</f>
        <v>112.5</v>
      </c>
      <c r="E1128" s="4">
        <f ca="1">OFFSET(InputPriceData!D$15,CalculationsAndCharts!$A1128+$A$11,IF($C$7,8,0),1,1)</f>
        <v>114.08</v>
      </c>
      <c r="F1128" s="4">
        <f ca="1">OFFSET(InputPriceData!E$15,CalculationsAndCharts!$A1128+$A$11,IF($C$7,8,0),1,1)</f>
        <v>109.32</v>
      </c>
      <c r="G1128" s="4">
        <f ca="1">OFFSET(InputPriceData!F$15,CalculationsAndCharts!$A1128+$A$11,IF($C$7,8,0),1,1)</f>
        <v>113.87</v>
      </c>
      <c r="H1128" s="342">
        <f t="shared" ca="1" si="138"/>
        <v>110.80308992663538</v>
      </c>
      <c r="I1128" s="342">
        <f t="shared" ca="1" si="139"/>
        <v>111.09980899438054</v>
      </c>
      <c r="J1128" s="340">
        <f t="shared" ca="1" si="140"/>
        <v>-0.29671906774523898</v>
      </c>
      <c r="K1128" s="170">
        <f t="shared" ca="1" si="136"/>
        <v>8.8042205163603726E-2</v>
      </c>
      <c r="L1128" s="341">
        <f t="shared" ca="1" si="137"/>
        <v>0.71881846482344824</v>
      </c>
      <c r="M1128" s="341">
        <f t="shared" ca="1" si="141"/>
        <v>-0.71881846482344824</v>
      </c>
      <c r="N1128" s="170"/>
      <c r="O1128" s="340"/>
      <c r="P1128" s="3">
        <f t="shared" ca="1" si="142"/>
        <v>324439500</v>
      </c>
      <c r="Q1128" s="3" t="e">
        <f t="shared" ca="1" si="143"/>
        <v>#N/A</v>
      </c>
      <c r="S1128" s="99"/>
      <c r="T1128" s="350"/>
      <c r="U1128" s="350"/>
      <c r="V1128" s="349"/>
      <c r="W1128" s="313"/>
      <c r="X1128" s="302"/>
      <c r="Y1128" s="211"/>
      <c r="Z1128" s="320"/>
      <c r="AA1128" s="246"/>
      <c r="AB1128" s="125"/>
      <c r="AC1128" s="125"/>
      <c r="AD1128" s="125"/>
      <c r="AE1128" s="125"/>
      <c r="AF1128" s="125"/>
      <c r="AG1128" s="125"/>
      <c r="AH1128" s="125"/>
      <c r="AJ1128" s="125"/>
      <c r="AK1128" s="125"/>
      <c r="AM1128" s="246"/>
      <c r="AO1128" s="246"/>
      <c r="AP1128" s="211"/>
      <c r="AQ1128" s="211"/>
      <c r="AR1128" s="199"/>
      <c r="AT1128" s="225"/>
      <c r="AU1128" s="225"/>
      <c r="AV1128" s="225"/>
      <c r="AW1128" s="99"/>
      <c r="AX1128" s="199"/>
      <c r="AY1128" s="199"/>
      <c r="AZ1128" s="37"/>
      <c r="BA1128" s="123"/>
      <c r="BB1128" s="211"/>
      <c r="BC1128" s="211"/>
      <c r="BD1128" s="123"/>
      <c r="BE1128" s="123"/>
      <c r="BF1128" s="37"/>
      <c r="BG1128" s="37"/>
    </row>
    <row r="1129" spans="1:59" x14ac:dyDescent="0.25">
      <c r="A1129">
        <v>1097</v>
      </c>
      <c r="B1129" s="61">
        <f ca="1">OFFSET(InputPriceData!B$15,CalculationsAndCharts!$A1129+$A$11,0,1,1)</f>
        <v>40876</v>
      </c>
      <c r="C1129" s="3">
        <f ca="1">OFFSET(InputPriceData!G$15,CalculationsAndCharts!$A1129+$A$11,IF($C$7,8,0),1,1)</f>
        <v>199241500</v>
      </c>
      <c r="D1129" s="4">
        <f ca="1">OFFSET(InputPriceData!C$15,CalculationsAndCharts!$A1129+$A$11,IF($C$7,8,0),1,1)</f>
        <v>109.37</v>
      </c>
      <c r="E1129" s="4">
        <f ca="1">OFFSET(InputPriceData!D$15,CalculationsAndCharts!$A1129+$A$11,IF($C$7,8,0),1,1)</f>
        <v>110.24</v>
      </c>
      <c r="F1129" s="4">
        <f ca="1">OFFSET(InputPriceData!E$15,CalculationsAndCharts!$A1129+$A$11,IF($C$7,8,0),1,1)</f>
        <v>108.97</v>
      </c>
      <c r="G1129" s="4">
        <f ca="1">OFFSET(InputPriceData!F$15,CalculationsAndCharts!$A1129+$A$11,IF($C$7,8,0),1,1)</f>
        <v>109.37</v>
      </c>
      <c r="H1129" s="342">
        <f t="shared" ca="1" si="138"/>
        <v>110.36495991615472</v>
      </c>
      <c r="I1129" s="342">
        <f t="shared" ca="1" si="139"/>
        <v>110.84797344841515</v>
      </c>
      <c r="J1129" s="340">
        <f t="shared" ca="1" si="140"/>
        <v>-0.48301353226050053</v>
      </c>
      <c r="K1129" s="170">
        <f t="shared" ca="1" si="136"/>
        <v>0.23330207234676559</v>
      </c>
      <c r="L1129" s="341">
        <f t="shared" ca="1" si="137"/>
        <v>0.71780931841299012</v>
      </c>
      <c r="M1129" s="341">
        <f t="shared" ca="1" si="141"/>
        <v>-0.71780931841299012</v>
      </c>
      <c r="N1129" s="170"/>
      <c r="O1129" s="340"/>
      <c r="P1129" s="3">
        <f t="shared" ca="1" si="142"/>
        <v>199241500</v>
      </c>
      <c r="Q1129" s="3" t="e">
        <f t="shared" ca="1" si="143"/>
        <v>#N/A</v>
      </c>
      <c r="S1129" s="99"/>
      <c r="T1129" s="350"/>
      <c r="U1129" s="350"/>
      <c r="V1129" s="349"/>
      <c r="W1129" s="313"/>
      <c r="X1129" s="302"/>
      <c r="Y1129" s="211"/>
      <c r="Z1129" s="320"/>
      <c r="AA1129" s="246"/>
      <c r="AB1129" s="125"/>
      <c r="AC1129" s="125"/>
      <c r="AD1129" s="125"/>
      <c r="AE1129" s="125"/>
      <c r="AF1129" s="125"/>
      <c r="AG1129" s="125"/>
      <c r="AH1129" s="125"/>
      <c r="AJ1129" s="125"/>
      <c r="AK1129" s="125"/>
      <c r="AM1129" s="246"/>
      <c r="AO1129" s="246"/>
      <c r="AP1129" s="211"/>
      <c r="AQ1129" s="211"/>
      <c r="AR1129" s="199"/>
      <c r="AT1129" s="225"/>
      <c r="AU1129" s="225"/>
      <c r="AV1129" s="225"/>
      <c r="AW1129" s="99"/>
      <c r="AX1129" s="199"/>
      <c r="AY1129" s="199"/>
      <c r="AZ1129" s="37"/>
      <c r="BA1129" s="123"/>
      <c r="BB1129" s="211"/>
      <c r="BC1129" s="211"/>
      <c r="BD1129" s="123"/>
      <c r="BE1129" s="123"/>
      <c r="BF1129" s="37"/>
      <c r="BG1129" s="37"/>
    </row>
    <row r="1130" spans="1:59" x14ac:dyDescent="0.25">
      <c r="A1130">
        <v>1098</v>
      </c>
      <c r="B1130" s="61">
        <f ca="1">OFFSET(InputPriceData!B$15,CalculationsAndCharts!$A1130+$A$11,0,1,1)</f>
        <v>40875</v>
      </c>
      <c r="C1130" s="3">
        <f ca="1">OFFSET(InputPriceData!G$15,CalculationsAndCharts!$A1130+$A$11,IF($C$7,8,0),1,1)</f>
        <v>210686000</v>
      </c>
      <c r="D1130" s="4">
        <f ca="1">OFFSET(InputPriceData!C$15,CalculationsAndCharts!$A1130+$A$11,IF($C$7,8,0),1,1)</f>
        <v>108.91</v>
      </c>
      <c r="E1130" s="4">
        <f ca="1">OFFSET(InputPriceData!D$15,CalculationsAndCharts!$A1130+$A$11,IF($C$7,8,0),1,1)</f>
        <v>109.49</v>
      </c>
      <c r="F1130" s="4">
        <f ca="1">OFFSET(InputPriceData!E$15,CalculationsAndCharts!$A1130+$A$11,IF($C$7,8,0),1,1)</f>
        <v>108.25</v>
      </c>
      <c r="G1130" s="4">
        <f ca="1">OFFSET(InputPriceData!F$15,CalculationsAndCharts!$A1130+$A$11,IF($C$7,8,0),1,1)</f>
        <v>109.06</v>
      </c>
      <c r="H1130" s="342">
        <f t="shared" ca="1" si="138"/>
        <v>110.50709704703397</v>
      </c>
      <c r="I1130" s="342">
        <f t="shared" ca="1" si="139"/>
        <v>110.98233467099836</v>
      </c>
      <c r="J1130" s="340">
        <f t="shared" ca="1" si="140"/>
        <v>-0.47523762396445646</v>
      </c>
      <c r="K1130" s="170">
        <f t="shared" ca="1" si="136"/>
        <v>0.22585079923138213</v>
      </c>
      <c r="L1130" s="341">
        <f t="shared" ca="1" si="137"/>
        <v>0.71505495851979994</v>
      </c>
      <c r="M1130" s="341">
        <f t="shared" ca="1" si="141"/>
        <v>-0.71505495851979994</v>
      </c>
      <c r="N1130" s="170"/>
      <c r="O1130" s="340"/>
      <c r="P1130" s="3">
        <f t="shared" ca="1" si="142"/>
        <v>210686000</v>
      </c>
      <c r="Q1130" s="3" t="e">
        <f t="shared" ca="1" si="143"/>
        <v>#N/A</v>
      </c>
      <c r="S1130" s="99"/>
      <c r="T1130" s="350"/>
      <c r="U1130" s="350"/>
      <c r="V1130" s="349"/>
      <c r="W1130" s="313"/>
      <c r="X1130" s="302"/>
      <c r="Y1130" s="211"/>
      <c r="Z1130" s="320"/>
      <c r="AA1130" s="246"/>
      <c r="AB1130" s="125"/>
      <c r="AC1130" s="125"/>
      <c r="AD1130" s="125"/>
      <c r="AE1130" s="125"/>
      <c r="AF1130" s="125"/>
      <c r="AG1130" s="125"/>
      <c r="AH1130" s="125"/>
      <c r="AJ1130" s="125"/>
      <c r="AK1130" s="125"/>
      <c r="AM1130" s="246"/>
      <c r="AO1130" s="246"/>
      <c r="AP1130" s="211"/>
      <c r="AQ1130" s="211"/>
      <c r="AR1130" s="199"/>
      <c r="AT1130" s="225"/>
      <c r="AU1130" s="225"/>
      <c r="AV1130" s="225"/>
      <c r="AW1130" s="99"/>
      <c r="AX1130" s="199"/>
      <c r="AY1130" s="199"/>
      <c r="AZ1130" s="37"/>
      <c r="BA1130" s="123"/>
      <c r="BB1130" s="211"/>
      <c r="BC1130" s="211"/>
      <c r="BD1130" s="123"/>
      <c r="BE1130" s="123"/>
      <c r="BF1130" s="37"/>
      <c r="BG1130" s="37"/>
    </row>
    <row r="1131" spans="1:59" x14ac:dyDescent="0.25">
      <c r="A1131">
        <v>1099</v>
      </c>
      <c r="B1131" s="61">
        <f ca="1">OFFSET(InputPriceData!B$15,CalculationsAndCharts!$A1131+$A$11,0,1,1)</f>
        <v>40872</v>
      </c>
      <c r="C1131" s="3">
        <f ca="1">OFFSET(InputPriceData!G$15,CalculationsAndCharts!$A1131+$A$11,IF($C$7,8,0),1,1)</f>
        <v>99557000</v>
      </c>
      <c r="D1131" s="4">
        <f ca="1">OFFSET(InputPriceData!C$15,CalculationsAndCharts!$A1131+$A$11,IF($C$7,8,0),1,1)</f>
        <v>106.03</v>
      </c>
      <c r="E1131" s="4">
        <f ca="1">OFFSET(InputPriceData!D$15,CalculationsAndCharts!$A1131+$A$11,IF($C$7,8,0),1,1)</f>
        <v>107.23</v>
      </c>
      <c r="F1131" s="4">
        <f ca="1">OFFSET(InputPriceData!E$15,CalculationsAndCharts!$A1131+$A$11,IF($C$7,8,0),1,1)</f>
        <v>105.86</v>
      </c>
      <c r="G1131" s="4">
        <f ca="1">OFFSET(InputPriceData!F$15,CalculationsAndCharts!$A1131+$A$11,IF($C$7,8,0),1,1)</f>
        <v>105.99</v>
      </c>
      <c r="H1131" s="342">
        <f t="shared" ca="1" si="138"/>
        <v>110.71382519661026</v>
      </c>
      <c r="I1131" s="342">
        <f t="shared" ca="1" si="139"/>
        <v>111.15709236836184</v>
      </c>
      <c r="J1131" s="340">
        <f t="shared" ca="1" si="140"/>
        <v>-0.44326717175166847</v>
      </c>
      <c r="K1131" s="170">
        <f t="shared" ca="1" si="136"/>
        <v>0.19648578555272314</v>
      </c>
      <c r="L1131" s="341">
        <f t="shared" ca="1" si="137"/>
        <v>0.71295035023139519</v>
      </c>
      <c r="M1131" s="341">
        <f t="shared" ca="1" si="141"/>
        <v>-0.71295035023139519</v>
      </c>
      <c r="N1131" s="170"/>
      <c r="O1131" s="340"/>
      <c r="P1131" s="3" t="e">
        <f t="shared" ca="1" si="142"/>
        <v>#N/A</v>
      </c>
      <c r="Q1131" s="3">
        <f t="shared" ca="1" si="143"/>
        <v>99557000</v>
      </c>
      <c r="S1131" s="99"/>
      <c r="T1131" s="350"/>
      <c r="U1131" s="350"/>
      <c r="V1131" s="349"/>
      <c r="W1131" s="313"/>
      <c r="X1131" s="302"/>
      <c r="Y1131" s="211"/>
      <c r="Z1131" s="320"/>
      <c r="AA1131" s="246"/>
      <c r="AB1131" s="125"/>
      <c r="AC1131" s="125"/>
      <c r="AD1131" s="125"/>
      <c r="AE1131" s="125"/>
      <c r="AF1131" s="125"/>
      <c r="AG1131" s="125"/>
      <c r="AH1131" s="125"/>
      <c r="AJ1131" s="125"/>
      <c r="AK1131" s="125"/>
      <c r="AM1131" s="246"/>
      <c r="AO1131" s="246"/>
      <c r="AP1131" s="211"/>
      <c r="AQ1131" s="211"/>
      <c r="AR1131" s="199"/>
      <c r="AT1131" s="225"/>
      <c r="AU1131" s="225"/>
      <c r="AV1131" s="225"/>
      <c r="AW1131" s="99"/>
      <c r="AX1131" s="199"/>
      <c r="AY1131" s="199"/>
      <c r="AZ1131" s="37"/>
      <c r="BA1131" s="123"/>
      <c r="BB1131" s="211"/>
      <c r="BC1131" s="211"/>
      <c r="BD1131" s="123"/>
      <c r="BE1131" s="123"/>
      <c r="BF1131" s="37"/>
      <c r="BG1131" s="37"/>
    </row>
    <row r="1132" spans="1:59" x14ac:dyDescent="0.25">
      <c r="A1132">
        <v>1100</v>
      </c>
      <c r="B1132" s="61">
        <f ca="1">OFFSET(InputPriceData!B$15,CalculationsAndCharts!$A1132+$A$11,0,1,1)</f>
        <v>40870</v>
      </c>
      <c r="C1132" s="3">
        <f ca="1">OFFSET(InputPriceData!G$15,CalculationsAndCharts!$A1132+$A$11,IF($C$7,8,0),1,1)</f>
        <v>224329100</v>
      </c>
      <c r="D1132" s="4">
        <f ca="1">OFFSET(InputPriceData!C$15,CalculationsAndCharts!$A1132+$A$11,IF($C$7,8,0),1,1)</f>
        <v>107.57</v>
      </c>
      <c r="E1132" s="4">
        <f ca="1">OFFSET(InputPriceData!D$15,CalculationsAndCharts!$A1132+$A$11,IF($C$7,8,0),1,1)</f>
        <v>108.59</v>
      </c>
      <c r="F1132" s="4">
        <f ca="1">OFFSET(InputPriceData!E$15,CalculationsAndCharts!$A1132+$A$11,IF($C$7,8,0),1,1)</f>
        <v>106.19</v>
      </c>
      <c r="G1132" s="4">
        <f ca="1">OFFSET(InputPriceData!F$15,CalculationsAndCharts!$A1132+$A$11,IF($C$7,8,0),1,1)</f>
        <v>106.19</v>
      </c>
      <c r="H1132" s="342">
        <f t="shared" ca="1" si="138"/>
        <v>111.38865736755457</v>
      </c>
      <c r="I1132" s="342">
        <f t="shared" ca="1" si="139"/>
        <v>111.62682803821293</v>
      </c>
      <c r="J1132" s="340">
        <f t="shared" ca="1" si="140"/>
        <v>-0.23817067065843045</v>
      </c>
      <c r="K1132" s="170">
        <f t="shared" ca="1" si="136"/>
        <v>5.6725268361886544E-2</v>
      </c>
      <c r="L1132" s="341">
        <f t="shared" ca="1" si="137"/>
        <v>0.71284595870148726</v>
      </c>
      <c r="M1132" s="341">
        <f t="shared" ca="1" si="141"/>
        <v>-0.71284595870148726</v>
      </c>
      <c r="N1132" s="170"/>
      <c r="O1132" s="340"/>
      <c r="P1132" s="3" t="e">
        <f t="shared" ca="1" si="142"/>
        <v>#N/A</v>
      </c>
      <c r="Q1132" s="3">
        <f t="shared" ca="1" si="143"/>
        <v>224329100</v>
      </c>
      <c r="S1132" s="99"/>
      <c r="T1132" s="350"/>
      <c r="U1132" s="350"/>
      <c r="V1132" s="349"/>
      <c r="W1132" s="313"/>
      <c r="X1132" s="302"/>
      <c r="Y1132" s="211"/>
      <c r="Z1132" s="320"/>
      <c r="AA1132" s="246"/>
      <c r="AB1132" s="125"/>
      <c r="AC1132" s="125"/>
      <c r="AD1132" s="125"/>
      <c r="AE1132" s="125"/>
      <c r="AF1132" s="125"/>
      <c r="AG1132" s="125"/>
      <c r="AH1132" s="125"/>
      <c r="AJ1132" s="125"/>
      <c r="AK1132" s="125"/>
      <c r="AM1132" s="246"/>
      <c r="AO1132" s="246"/>
      <c r="AP1132" s="211"/>
      <c r="AQ1132" s="211"/>
      <c r="AR1132" s="199"/>
      <c r="AT1132" s="225"/>
      <c r="AU1132" s="225"/>
      <c r="AV1132" s="225"/>
      <c r="AW1132" s="99"/>
      <c r="AX1132" s="199"/>
      <c r="AY1132" s="199"/>
      <c r="AZ1132" s="37"/>
      <c r="BA1132" s="123"/>
      <c r="BB1132" s="211"/>
      <c r="BC1132" s="211"/>
      <c r="BD1132" s="123"/>
      <c r="BE1132" s="123"/>
      <c r="BF1132" s="37"/>
      <c r="BG1132" s="37"/>
    </row>
    <row r="1133" spans="1:59" x14ac:dyDescent="0.25">
      <c r="A1133">
        <v>1101</v>
      </c>
      <c r="B1133" s="61">
        <f ca="1">OFFSET(InputPriceData!B$15,CalculationsAndCharts!$A1133+$A$11,0,1,1)</f>
        <v>40869</v>
      </c>
      <c r="C1133" s="3">
        <f ca="1">OFFSET(InputPriceData!G$15,CalculationsAndCharts!$A1133+$A$11,IF($C$7,8,0),1,1)</f>
        <v>216494900</v>
      </c>
      <c r="D1133" s="4">
        <f ca="1">OFFSET(InputPriceData!C$15,CalculationsAndCharts!$A1133+$A$11,IF($C$7,8,0),1,1)</f>
        <v>108.78</v>
      </c>
      <c r="E1133" s="4">
        <f ca="1">OFFSET(InputPriceData!D$15,CalculationsAndCharts!$A1133+$A$11,IF($C$7,8,0),1,1)</f>
        <v>109.42</v>
      </c>
      <c r="F1133" s="4">
        <f ca="1">OFFSET(InputPriceData!E$15,CalculationsAndCharts!$A1133+$A$11,IF($C$7,8,0),1,1)</f>
        <v>107.98</v>
      </c>
      <c r="G1133" s="4">
        <f ca="1">OFFSET(InputPriceData!F$15,CalculationsAndCharts!$A1133+$A$11,IF($C$7,8,0),1,1)</f>
        <v>108.59</v>
      </c>
      <c r="H1133" s="342">
        <f t="shared" ca="1" si="138"/>
        <v>112.13132270577667</v>
      </c>
      <c r="I1133" s="342">
        <f t="shared" ca="1" si="139"/>
        <v>112.12108513259594</v>
      </c>
      <c r="J1133" s="340">
        <f t="shared" ca="1" si="140"/>
        <v>1.0237573180651716E-2</v>
      </c>
      <c r="K1133" s="170">
        <f t="shared" ca="1" si="136"/>
        <v>1.0480790462919928E-4</v>
      </c>
      <c r="L1133" s="341">
        <f t="shared" ca="1" si="137"/>
        <v>0.7169994324711475</v>
      </c>
      <c r="M1133" s="341">
        <f t="shared" ca="1" si="141"/>
        <v>-0.7169994324711475</v>
      </c>
      <c r="N1133" s="170"/>
      <c r="O1133" s="340"/>
      <c r="P1133" s="3" t="e">
        <f t="shared" ca="1" si="142"/>
        <v>#N/A</v>
      </c>
      <c r="Q1133" s="3">
        <f t="shared" ca="1" si="143"/>
        <v>216494900</v>
      </c>
      <c r="S1133" s="99"/>
      <c r="T1133" s="350"/>
      <c r="U1133" s="350"/>
      <c r="V1133" s="349"/>
      <c r="W1133" s="313"/>
      <c r="X1133" s="302"/>
      <c r="Y1133" s="211"/>
      <c r="Z1133" s="320"/>
      <c r="AA1133" s="246"/>
      <c r="AB1133" s="125"/>
      <c r="AC1133" s="125"/>
      <c r="AD1133" s="125"/>
      <c r="AE1133" s="125"/>
      <c r="AF1133" s="125"/>
      <c r="AG1133" s="125"/>
      <c r="AH1133" s="125"/>
      <c r="AJ1133" s="125"/>
      <c r="AK1133" s="125"/>
      <c r="AM1133" s="246"/>
      <c r="AO1133" s="246"/>
      <c r="AP1133" s="211"/>
      <c r="AQ1133" s="211"/>
      <c r="AR1133" s="199"/>
      <c r="AT1133" s="225"/>
      <c r="AU1133" s="225"/>
      <c r="AV1133" s="225"/>
      <c r="AW1133" s="99"/>
      <c r="AX1133" s="199"/>
      <c r="AY1133" s="199"/>
      <c r="AZ1133" s="37"/>
      <c r="BA1133" s="123"/>
      <c r="BB1133" s="211"/>
      <c r="BC1133" s="211"/>
      <c r="BD1133" s="123"/>
      <c r="BE1133" s="123"/>
      <c r="BF1133" s="37"/>
      <c r="BG1133" s="37"/>
    </row>
    <row r="1134" spans="1:59" x14ac:dyDescent="0.25">
      <c r="A1134">
        <v>1102</v>
      </c>
      <c r="B1134" s="61">
        <f ca="1">OFFSET(InputPriceData!B$15,CalculationsAndCharts!$A1134+$A$11,0,1,1)</f>
        <v>40868</v>
      </c>
      <c r="C1134" s="3">
        <f ca="1">OFFSET(InputPriceData!G$15,CalculationsAndCharts!$A1134+$A$11,IF($C$7,8,0),1,1)</f>
        <v>229611600</v>
      </c>
      <c r="D1134" s="4">
        <f ca="1">OFFSET(InputPriceData!C$15,CalculationsAndCharts!$A1134+$A$11,IF($C$7,8,0),1,1)</f>
        <v>109.51</v>
      </c>
      <c r="E1134" s="4">
        <f ca="1">OFFSET(InputPriceData!D$15,CalculationsAndCharts!$A1134+$A$11,IF($C$7,8,0),1,1)</f>
        <v>109.64</v>
      </c>
      <c r="F1134" s="4">
        <f ca="1">OFFSET(InputPriceData!E$15,CalculationsAndCharts!$A1134+$A$11,IF($C$7,8,0),1,1)</f>
        <v>108.09</v>
      </c>
      <c r="G1134" s="4">
        <f ca="1">OFFSET(InputPriceData!F$15,CalculationsAndCharts!$A1134+$A$11,IF($C$7,8,0),1,1)</f>
        <v>109.02</v>
      </c>
      <c r="H1134" s="342">
        <f t="shared" ca="1" si="138"/>
        <v>112.63722594945904</v>
      </c>
      <c r="I1134" s="342">
        <f t="shared" ca="1" si="139"/>
        <v>112.44209287192285</v>
      </c>
      <c r="J1134" s="340">
        <f t="shared" ca="1" si="140"/>
        <v>0.19513307753612164</v>
      </c>
      <c r="K1134" s="170">
        <f t="shared" ca="1" si="136"/>
        <v>3.8076917948718057E-2</v>
      </c>
      <c r="L1134" s="341">
        <f t="shared" ca="1" si="137"/>
        <v>0.72359238849147034</v>
      </c>
      <c r="M1134" s="341">
        <f t="shared" ca="1" si="141"/>
        <v>-0.72359238849147034</v>
      </c>
      <c r="N1134" s="170"/>
      <c r="O1134" s="340"/>
      <c r="P1134" s="3" t="e">
        <f t="shared" ca="1" si="142"/>
        <v>#N/A</v>
      </c>
      <c r="Q1134" s="3">
        <f t="shared" ca="1" si="143"/>
        <v>229611600</v>
      </c>
      <c r="S1134" s="99"/>
      <c r="T1134" s="350"/>
      <c r="U1134" s="350"/>
      <c r="V1134" s="349"/>
      <c r="W1134" s="313"/>
      <c r="X1134" s="302"/>
      <c r="Y1134" s="211"/>
      <c r="Z1134" s="320"/>
      <c r="AA1134" s="246"/>
      <c r="AB1134" s="125"/>
      <c r="AC1134" s="125"/>
      <c r="AD1134" s="125"/>
      <c r="AE1134" s="125"/>
      <c r="AF1134" s="125"/>
      <c r="AG1134" s="125"/>
      <c r="AH1134" s="125"/>
      <c r="AJ1134" s="125"/>
      <c r="AK1134" s="125"/>
      <c r="AM1134" s="246"/>
      <c r="AO1134" s="246"/>
      <c r="AP1134" s="211"/>
      <c r="AQ1134" s="211"/>
      <c r="AR1134" s="199"/>
      <c r="AT1134" s="225"/>
      <c r="AU1134" s="225"/>
      <c r="AV1134" s="225"/>
      <c r="AW1134" s="99"/>
      <c r="AX1134" s="199"/>
      <c r="AY1134" s="199"/>
      <c r="AZ1134" s="37"/>
      <c r="BA1134" s="123"/>
      <c r="BB1134" s="211"/>
      <c r="BC1134" s="211"/>
      <c r="BD1134" s="123"/>
      <c r="BE1134" s="123"/>
      <c r="BF1134" s="37"/>
      <c r="BG1134" s="37"/>
    </row>
    <row r="1135" spans="1:59" x14ac:dyDescent="0.25">
      <c r="A1135">
        <v>1103</v>
      </c>
      <c r="B1135" s="61">
        <f ca="1">OFFSET(InputPriceData!B$15,CalculationsAndCharts!$A1135+$A$11,0,1,1)</f>
        <v>40865</v>
      </c>
      <c r="C1135" s="3">
        <f ca="1">OFFSET(InputPriceData!G$15,CalculationsAndCharts!$A1135+$A$11,IF($C$7,8,0),1,1)</f>
        <v>215580400</v>
      </c>
      <c r="D1135" s="4">
        <f ca="1">OFFSET(InputPriceData!C$15,CalculationsAndCharts!$A1135+$A$11,IF($C$7,8,0),1,1)</f>
        <v>111.6</v>
      </c>
      <c r="E1135" s="4">
        <f ca="1">OFFSET(InputPriceData!D$15,CalculationsAndCharts!$A1135+$A$11,IF($C$7,8,0),1,1)</f>
        <v>111.83</v>
      </c>
      <c r="F1135" s="4">
        <f ca="1">OFFSET(InputPriceData!E$15,CalculationsAndCharts!$A1135+$A$11,IF($C$7,8,0),1,1)</f>
        <v>110.66</v>
      </c>
      <c r="G1135" s="4">
        <f ca="1">OFFSET(InputPriceData!F$15,CalculationsAndCharts!$A1135+$A$11,IF($C$7,8,0),1,1)</f>
        <v>111.13</v>
      </c>
      <c r="H1135" s="342">
        <f t="shared" ca="1" si="138"/>
        <v>113.15397251366747</v>
      </c>
      <c r="I1135" s="342">
        <f t="shared" ca="1" si="139"/>
        <v>112.75319222391585</v>
      </c>
      <c r="J1135" s="340">
        <f t="shared" ca="1" si="140"/>
        <v>0.40078028975156343</v>
      </c>
      <c r="K1135" s="170">
        <f t="shared" ca="1" si="136"/>
        <v>0.16062484065334715</v>
      </c>
      <c r="L1135" s="341">
        <f t="shared" ca="1" si="137"/>
        <v>0.73022353424953568</v>
      </c>
      <c r="M1135" s="341">
        <f t="shared" ca="1" si="141"/>
        <v>-0.73022353424953568</v>
      </c>
      <c r="N1135" s="170"/>
      <c r="O1135" s="340"/>
      <c r="P1135" s="3" t="e">
        <f t="shared" ca="1" si="142"/>
        <v>#N/A</v>
      </c>
      <c r="Q1135" s="3">
        <f t="shared" ca="1" si="143"/>
        <v>215580400</v>
      </c>
      <c r="S1135" s="99"/>
      <c r="T1135" s="350"/>
      <c r="U1135" s="350"/>
      <c r="V1135" s="349"/>
      <c r="W1135" s="313"/>
      <c r="X1135" s="302"/>
      <c r="Y1135" s="211"/>
      <c r="Z1135" s="320"/>
      <c r="AA1135" s="246"/>
      <c r="AB1135" s="125"/>
      <c r="AC1135" s="125"/>
      <c r="AD1135" s="125"/>
      <c r="AE1135" s="125"/>
      <c r="AF1135" s="125"/>
      <c r="AG1135" s="125"/>
      <c r="AH1135" s="125"/>
      <c r="AJ1135" s="125"/>
      <c r="AK1135" s="125"/>
      <c r="AM1135" s="246"/>
      <c r="AO1135" s="246"/>
      <c r="AP1135" s="211"/>
      <c r="AQ1135" s="211"/>
      <c r="AR1135" s="199"/>
      <c r="AT1135" s="225"/>
      <c r="AU1135" s="225"/>
      <c r="AV1135" s="225"/>
      <c r="AW1135" s="99"/>
      <c r="AX1135" s="199"/>
      <c r="AY1135" s="199"/>
      <c r="AZ1135" s="37"/>
      <c r="BA1135" s="123"/>
      <c r="BB1135" s="211"/>
      <c r="BC1135" s="211"/>
      <c r="BD1135" s="123"/>
      <c r="BE1135" s="123"/>
      <c r="BF1135" s="37"/>
      <c r="BG1135" s="37"/>
    </row>
    <row r="1136" spans="1:59" x14ac:dyDescent="0.25">
      <c r="A1136">
        <v>1104</v>
      </c>
      <c r="B1136" s="61">
        <f ca="1">OFFSET(InputPriceData!B$15,CalculationsAndCharts!$A1136+$A$11,0,1,1)</f>
        <v>40864</v>
      </c>
      <c r="C1136" s="3">
        <f ca="1">OFFSET(InputPriceData!G$15,CalculationsAndCharts!$A1136+$A$11,IF($C$7,8,0),1,1)</f>
        <v>331219600</v>
      </c>
      <c r="D1136" s="4">
        <f ca="1">OFFSET(InputPriceData!C$15,CalculationsAndCharts!$A1136+$A$11,IF($C$7,8,0),1,1)</f>
        <v>112.83</v>
      </c>
      <c r="E1136" s="4">
        <f ca="1">OFFSET(InputPriceData!D$15,CalculationsAndCharts!$A1136+$A$11,IF($C$7,8,0),1,1)</f>
        <v>113.11</v>
      </c>
      <c r="F1136" s="4">
        <f ca="1">OFFSET(InputPriceData!E$15,CalculationsAndCharts!$A1136+$A$11,IF($C$7,8,0),1,1)</f>
        <v>110.45</v>
      </c>
      <c r="G1136" s="4">
        <f ca="1">OFFSET(InputPriceData!F$15,CalculationsAndCharts!$A1136+$A$11,IF($C$7,8,0),1,1)</f>
        <v>111.25</v>
      </c>
      <c r="H1136" s="342">
        <f t="shared" ca="1" si="138"/>
        <v>113.44311144419139</v>
      </c>
      <c r="I1136" s="342">
        <f t="shared" ca="1" si="139"/>
        <v>112.90075515336274</v>
      </c>
      <c r="J1136" s="340">
        <f t="shared" ca="1" si="140"/>
        <v>0.5423562908285875</v>
      </c>
      <c r="K1136" s="170">
        <f t="shared" ca="1" si="136"/>
        <v>0.29415034620134339</v>
      </c>
      <c r="L1136" s="341">
        <f t="shared" ca="1" si="137"/>
        <v>0.73474506081461288</v>
      </c>
      <c r="M1136" s="341">
        <f t="shared" ca="1" si="141"/>
        <v>-0.73474506081461288</v>
      </c>
      <c r="N1136" s="170"/>
      <c r="O1136" s="340"/>
      <c r="P1136" s="3" t="e">
        <f t="shared" ca="1" si="142"/>
        <v>#N/A</v>
      </c>
      <c r="Q1136" s="3">
        <f t="shared" ca="1" si="143"/>
        <v>331219600</v>
      </c>
      <c r="S1136" s="99"/>
      <c r="T1136" s="350"/>
      <c r="U1136" s="350"/>
      <c r="V1136" s="349"/>
      <c r="W1136" s="313"/>
      <c r="X1136" s="302"/>
      <c r="Y1136" s="211"/>
      <c r="Z1136" s="320"/>
      <c r="AA1136" s="246"/>
      <c r="AB1136" s="125"/>
      <c r="AC1136" s="125"/>
      <c r="AD1136" s="125"/>
      <c r="AE1136" s="125"/>
      <c r="AF1136" s="125"/>
      <c r="AG1136" s="125"/>
      <c r="AH1136" s="125"/>
      <c r="AJ1136" s="125"/>
      <c r="AK1136" s="125"/>
      <c r="AM1136" s="246"/>
      <c r="AO1136" s="246"/>
      <c r="AP1136" s="211"/>
      <c r="AQ1136" s="211"/>
      <c r="AR1136" s="199"/>
      <c r="AT1136" s="225"/>
      <c r="AU1136" s="225"/>
      <c r="AV1136" s="225"/>
      <c r="AW1136" s="99"/>
      <c r="AX1136" s="199"/>
      <c r="AY1136" s="199"/>
      <c r="AZ1136" s="37"/>
      <c r="BA1136" s="123"/>
      <c r="BB1136" s="211"/>
      <c r="BC1136" s="211"/>
      <c r="BD1136" s="123"/>
      <c r="BE1136" s="123"/>
      <c r="BF1136" s="37"/>
      <c r="BG1136" s="37"/>
    </row>
    <row r="1137" spans="1:59" x14ac:dyDescent="0.25">
      <c r="A1137">
        <v>1105</v>
      </c>
      <c r="B1137" s="61">
        <f ca="1">OFFSET(InputPriceData!B$15,CalculationsAndCharts!$A1137+$A$11,0,1,1)</f>
        <v>40863</v>
      </c>
      <c r="C1137" s="3">
        <f ca="1">OFFSET(InputPriceData!G$15,CalculationsAndCharts!$A1137+$A$11,IF($C$7,8,0),1,1)</f>
        <v>235782500</v>
      </c>
      <c r="D1137" s="4">
        <f ca="1">OFFSET(InputPriceData!C$15,CalculationsAndCharts!$A1137+$A$11,IF($C$7,8,0),1,1)</f>
        <v>113.71</v>
      </c>
      <c r="E1137" s="4">
        <f ca="1">OFFSET(InputPriceData!D$15,CalculationsAndCharts!$A1137+$A$11,IF($C$7,8,0),1,1)</f>
        <v>115.1</v>
      </c>
      <c r="F1137" s="4">
        <f ca="1">OFFSET(InputPriceData!E$15,CalculationsAndCharts!$A1137+$A$11,IF($C$7,8,0),1,1)</f>
        <v>112.88</v>
      </c>
      <c r="G1137" s="4">
        <f ca="1">OFFSET(InputPriceData!F$15,CalculationsAndCharts!$A1137+$A$11,IF($C$7,8,0),1,1)</f>
        <v>113.04</v>
      </c>
      <c r="H1137" s="342">
        <f t="shared" ca="1" si="138"/>
        <v>113.75641307907587</v>
      </c>
      <c r="I1137" s="342">
        <f t="shared" ca="1" si="139"/>
        <v>113.05082380366845</v>
      </c>
      <c r="J1137" s="340">
        <f t="shared" ca="1" si="140"/>
        <v>0.70558927540736316</v>
      </c>
      <c r="K1137" s="170">
        <f t="shared" ca="1" si="136"/>
        <v>0.49785622556988779</v>
      </c>
      <c r="L1137" s="341">
        <f t="shared" ca="1" si="137"/>
        <v>0.73617781533525384</v>
      </c>
      <c r="M1137" s="341">
        <f t="shared" ca="1" si="141"/>
        <v>-0.73617781533525384</v>
      </c>
      <c r="N1137" s="170"/>
      <c r="O1137" s="340"/>
      <c r="P1137" s="3" t="e">
        <f t="shared" ca="1" si="142"/>
        <v>#N/A</v>
      </c>
      <c r="Q1137" s="3">
        <f t="shared" ca="1" si="143"/>
        <v>235782500</v>
      </c>
      <c r="S1137" s="99"/>
      <c r="T1137" s="350"/>
      <c r="U1137" s="350"/>
      <c r="V1137" s="349"/>
      <c r="W1137" s="313"/>
      <c r="X1137" s="302"/>
      <c r="Y1137" s="211"/>
      <c r="Z1137" s="320"/>
      <c r="AA1137" s="246"/>
      <c r="AB1137" s="125"/>
      <c r="AC1137" s="125"/>
      <c r="AD1137" s="125"/>
      <c r="AE1137" s="125"/>
      <c r="AF1137" s="125"/>
      <c r="AG1137" s="125"/>
      <c r="AH1137" s="125"/>
      <c r="AJ1137" s="125"/>
      <c r="AK1137" s="125"/>
      <c r="AM1137" s="246"/>
      <c r="AO1137" s="246"/>
      <c r="AP1137" s="211"/>
      <c r="AQ1137" s="211"/>
      <c r="AR1137" s="199"/>
      <c r="AT1137" s="225"/>
      <c r="AU1137" s="225"/>
      <c r="AV1137" s="225"/>
      <c r="AW1137" s="99"/>
      <c r="AX1137" s="199"/>
      <c r="AY1137" s="199"/>
      <c r="AZ1137" s="37"/>
      <c r="BA1137" s="123"/>
      <c r="BB1137" s="211"/>
      <c r="BC1137" s="211"/>
      <c r="BD1137" s="123"/>
      <c r="BE1137" s="123"/>
      <c r="BF1137" s="37"/>
      <c r="BG1137" s="37"/>
    </row>
    <row r="1138" spans="1:59" x14ac:dyDescent="0.25">
      <c r="A1138">
        <v>1106</v>
      </c>
      <c r="B1138" s="61">
        <f ca="1">OFFSET(InputPriceData!B$15,CalculationsAndCharts!$A1138+$A$11,0,1,1)</f>
        <v>40862</v>
      </c>
      <c r="C1138" s="3">
        <f ca="1">OFFSET(InputPriceData!G$15,CalculationsAndCharts!$A1138+$A$11,IF($C$7,8,0),1,1)</f>
        <v>184709400</v>
      </c>
      <c r="D1138" s="4">
        <f ca="1">OFFSET(InputPriceData!C$15,CalculationsAndCharts!$A1138+$A$11,IF($C$7,8,0),1,1)</f>
        <v>114.03</v>
      </c>
      <c r="E1138" s="4">
        <f ca="1">OFFSET(InputPriceData!D$15,CalculationsAndCharts!$A1138+$A$11,IF($C$7,8,0),1,1)</f>
        <v>115.47</v>
      </c>
      <c r="F1138" s="4">
        <f ca="1">OFFSET(InputPriceData!E$15,CalculationsAndCharts!$A1138+$A$11,IF($C$7,8,0),1,1)</f>
        <v>113.62</v>
      </c>
      <c r="G1138" s="4">
        <f ca="1">OFFSET(InputPriceData!F$15,CalculationsAndCharts!$A1138+$A$11,IF($C$7,8,0),1,1)</f>
        <v>114.86</v>
      </c>
      <c r="H1138" s="342">
        <f t="shared" ca="1" si="138"/>
        <v>113.85875780465814</v>
      </c>
      <c r="I1138" s="342">
        <f t="shared" ca="1" si="139"/>
        <v>113.05180778582013</v>
      </c>
      <c r="J1138" s="340">
        <f t="shared" ca="1" si="140"/>
        <v>0.80695001883794826</v>
      </c>
      <c r="K1138" s="170">
        <f t="shared" ca="1" si="136"/>
        <v>0.65116833290256504</v>
      </c>
      <c r="L1138" s="341">
        <f t="shared" ca="1" si="137"/>
        <v>0.73578104538390043</v>
      </c>
      <c r="M1138" s="341">
        <f t="shared" ca="1" si="141"/>
        <v>-0.73578104538390043</v>
      </c>
      <c r="N1138" s="170"/>
      <c r="O1138" s="340"/>
      <c r="P1138" s="3">
        <f t="shared" ca="1" si="142"/>
        <v>184709400</v>
      </c>
      <c r="Q1138" s="3" t="e">
        <f t="shared" ca="1" si="143"/>
        <v>#N/A</v>
      </c>
      <c r="S1138" s="99"/>
      <c r="T1138" s="350"/>
      <c r="U1138" s="350"/>
      <c r="V1138" s="349"/>
      <c r="W1138" s="313"/>
      <c r="X1138" s="302"/>
      <c r="Y1138" s="211"/>
      <c r="Z1138" s="320"/>
      <c r="AA1138" s="246"/>
      <c r="AB1138" s="125"/>
      <c r="AC1138" s="125"/>
      <c r="AD1138" s="125"/>
      <c r="AE1138" s="125"/>
      <c r="AF1138" s="125"/>
      <c r="AG1138" s="125"/>
      <c r="AH1138" s="125"/>
      <c r="AJ1138" s="125"/>
      <c r="AK1138" s="125"/>
      <c r="AM1138" s="246"/>
      <c r="AO1138" s="246"/>
      <c r="AP1138" s="211"/>
      <c r="AQ1138" s="211"/>
      <c r="AR1138" s="199"/>
      <c r="AT1138" s="225"/>
      <c r="AU1138" s="225"/>
      <c r="AV1138" s="225"/>
      <c r="AW1138" s="99"/>
      <c r="AX1138" s="199"/>
      <c r="AY1138" s="199"/>
      <c r="AZ1138" s="37"/>
      <c r="BA1138" s="123"/>
      <c r="BB1138" s="211"/>
      <c r="BC1138" s="211"/>
      <c r="BD1138" s="123"/>
      <c r="BE1138" s="123"/>
      <c r="BF1138" s="37"/>
      <c r="BG1138" s="37"/>
    </row>
    <row r="1139" spans="1:59" x14ac:dyDescent="0.25">
      <c r="A1139">
        <v>1107</v>
      </c>
      <c r="B1139" s="61">
        <f ca="1">OFFSET(InputPriceData!B$15,CalculationsAndCharts!$A1139+$A$11,0,1,1)</f>
        <v>40861</v>
      </c>
      <c r="C1139" s="3">
        <f ca="1">OFFSET(InputPriceData!G$15,CalculationsAndCharts!$A1139+$A$11,IF($C$7,8,0),1,1)</f>
        <v>159258300</v>
      </c>
      <c r="D1139" s="4">
        <f ca="1">OFFSET(InputPriceData!C$15,CalculationsAndCharts!$A1139+$A$11,IF($C$7,8,0),1,1)</f>
        <v>114.96</v>
      </c>
      <c r="E1139" s="4">
        <f ca="1">OFFSET(InputPriceData!D$15,CalculationsAndCharts!$A1139+$A$11,IF($C$7,8,0),1,1)</f>
        <v>116.11</v>
      </c>
      <c r="F1139" s="4">
        <f ca="1">OFFSET(InputPriceData!E$15,CalculationsAndCharts!$A1139+$A$11,IF($C$7,8,0),1,1)</f>
        <v>113.81</v>
      </c>
      <c r="G1139" s="4">
        <f ca="1">OFFSET(InputPriceData!F$15,CalculationsAndCharts!$A1139+$A$11,IF($C$7,8,0),1,1)</f>
        <v>114.3</v>
      </c>
      <c r="H1139" s="342">
        <f t="shared" ca="1" si="138"/>
        <v>113.71572320532358</v>
      </c>
      <c r="I1139" s="342">
        <f t="shared" ca="1" si="139"/>
        <v>112.88742667544014</v>
      </c>
      <c r="J1139" s="340">
        <f t="shared" ca="1" si="140"/>
        <v>0.82829652988338043</v>
      </c>
      <c r="K1139" s="170">
        <f t="shared" ca="1" si="136"/>
        <v>0.68607514141684978</v>
      </c>
      <c r="L1139" s="341">
        <f t="shared" ca="1" si="137"/>
        <v>0.73563737776430238</v>
      </c>
      <c r="M1139" s="341">
        <f t="shared" ca="1" si="141"/>
        <v>-0.73563737776430238</v>
      </c>
      <c r="N1139" s="170"/>
      <c r="O1139" s="340"/>
      <c r="P1139" s="3" t="e">
        <f t="shared" ca="1" si="142"/>
        <v>#N/A</v>
      </c>
      <c r="Q1139" s="3">
        <f t="shared" ca="1" si="143"/>
        <v>159258300</v>
      </c>
      <c r="S1139" s="99"/>
      <c r="T1139" s="350"/>
      <c r="U1139" s="350"/>
      <c r="V1139" s="349"/>
      <c r="W1139" s="313"/>
      <c r="X1139" s="302"/>
      <c r="Y1139" s="211"/>
      <c r="Z1139" s="320"/>
      <c r="AA1139" s="246"/>
      <c r="AB1139" s="125"/>
      <c r="AC1139" s="125"/>
      <c r="AD1139" s="125"/>
      <c r="AE1139" s="125"/>
      <c r="AF1139" s="125"/>
      <c r="AG1139" s="125"/>
      <c r="AH1139" s="125"/>
      <c r="AJ1139" s="125"/>
      <c r="AK1139" s="125"/>
      <c r="AM1139" s="246"/>
      <c r="AO1139" s="246"/>
      <c r="AP1139" s="211"/>
      <c r="AQ1139" s="211"/>
      <c r="AR1139" s="199"/>
      <c r="AT1139" s="225"/>
      <c r="AU1139" s="225"/>
      <c r="AV1139" s="225"/>
      <c r="AW1139" s="99"/>
      <c r="AX1139" s="199"/>
      <c r="AY1139" s="199"/>
      <c r="AZ1139" s="37"/>
      <c r="BA1139" s="123"/>
      <c r="BB1139" s="211"/>
      <c r="BC1139" s="211"/>
      <c r="BD1139" s="123"/>
      <c r="BE1139" s="123"/>
      <c r="BF1139" s="37"/>
      <c r="BG1139" s="37"/>
    </row>
    <row r="1140" spans="1:59" x14ac:dyDescent="0.25">
      <c r="A1140">
        <v>1108</v>
      </c>
      <c r="B1140" s="61">
        <f ca="1">OFFSET(InputPriceData!B$15,CalculationsAndCharts!$A1140+$A$11,0,1,1)</f>
        <v>40858</v>
      </c>
      <c r="C1140" s="3">
        <f ca="1">OFFSET(InputPriceData!G$15,CalculationsAndCharts!$A1140+$A$11,IF($C$7,8,0),1,1)</f>
        <v>189924400</v>
      </c>
      <c r="D1140" s="4">
        <f ca="1">OFFSET(InputPriceData!C$15,CalculationsAndCharts!$A1140+$A$11,IF($C$7,8,0),1,1)</f>
        <v>114.64</v>
      </c>
      <c r="E1140" s="4">
        <f ca="1">OFFSET(InputPriceData!D$15,CalculationsAndCharts!$A1140+$A$11,IF($C$7,8,0),1,1)</f>
        <v>115.69</v>
      </c>
      <c r="F1140" s="4">
        <f ca="1">OFFSET(InputPriceData!E$15,CalculationsAndCharts!$A1140+$A$11,IF($C$7,8,0),1,1)</f>
        <v>114.6</v>
      </c>
      <c r="G1140" s="4">
        <f ca="1">OFFSET(InputPriceData!F$15,CalculationsAndCharts!$A1140+$A$11,IF($C$7,8,0),1,1)</f>
        <v>115.39</v>
      </c>
      <c r="H1140" s="342">
        <f t="shared" ca="1" si="138"/>
        <v>113.63225509179838</v>
      </c>
      <c r="I1140" s="342">
        <f t="shared" ca="1" si="139"/>
        <v>112.75901091866199</v>
      </c>
      <c r="J1140" s="340">
        <f t="shared" ca="1" si="140"/>
        <v>0.87324417313634284</v>
      </c>
      <c r="K1140" s="170">
        <f t="shared" ca="1" si="136"/>
        <v>0.76255538591657512</v>
      </c>
      <c r="L1140" s="341">
        <f t="shared" ca="1" si="137"/>
        <v>0.73454885022808913</v>
      </c>
      <c r="M1140" s="341">
        <f t="shared" ca="1" si="141"/>
        <v>-0.73454885022808913</v>
      </c>
      <c r="N1140" s="170"/>
      <c r="O1140" s="340"/>
      <c r="P1140" s="3">
        <f t="shared" ca="1" si="142"/>
        <v>189924400</v>
      </c>
      <c r="Q1140" s="3" t="e">
        <f t="shared" ca="1" si="143"/>
        <v>#N/A</v>
      </c>
      <c r="S1140" s="99"/>
      <c r="T1140" s="350"/>
      <c r="U1140" s="350"/>
      <c r="V1140" s="349"/>
      <c r="W1140" s="313"/>
      <c r="X1140" s="302"/>
      <c r="Y1140" s="211"/>
      <c r="Z1140" s="320"/>
      <c r="AA1140" s="246"/>
      <c r="AB1140" s="125"/>
      <c r="AC1140" s="125"/>
      <c r="AD1140" s="125"/>
      <c r="AE1140" s="125"/>
      <c r="AF1140" s="125"/>
      <c r="AG1140" s="125"/>
      <c r="AH1140" s="125"/>
      <c r="AJ1140" s="125"/>
      <c r="AK1140" s="125"/>
      <c r="AM1140" s="246"/>
      <c r="AO1140" s="246"/>
      <c r="AP1140" s="211"/>
      <c r="AQ1140" s="211"/>
      <c r="AR1140" s="199"/>
      <c r="AT1140" s="225"/>
      <c r="AU1140" s="225"/>
      <c r="AV1140" s="225"/>
      <c r="AW1140" s="99"/>
      <c r="AX1140" s="199"/>
      <c r="AY1140" s="199"/>
      <c r="AZ1140" s="37"/>
      <c r="BA1140" s="123"/>
      <c r="BB1140" s="211"/>
      <c r="BC1140" s="211"/>
      <c r="BD1140" s="123"/>
      <c r="BE1140" s="123"/>
      <c r="BF1140" s="37"/>
      <c r="BG1140" s="37"/>
    </row>
    <row r="1141" spans="1:59" x14ac:dyDescent="0.25">
      <c r="A1141">
        <v>1109</v>
      </c>
      <c r="B1141" s="61">
        <f ca="1">OFFSET(InputPriceData!B$15,CalculationsAndCharts!$A1141+$A$11,0,1,1)</f>
        <v>40857</v>
      </c>
      <c r="C1141" s="3">
        <f ca="1">OFFSET(InputPriceData!G$15,CalculationsAndCharts!$A1141+$A$11,IF($C$7,8,0),1,1)</f>
        <v>231866500</v>
      </c>
      <c r="D1141" s="4">
        <f ca="1">OFFSET(InputPriceData!C$15,CalculationsAndCharts!$A1141+$A$11,IF($C$7,8,0),1,1)</f>
        <v>113.69</v>
      </c>
      <c r="E1141" s="4">
        <f ca="1">OFFSET(InputPriceData!D$15,CalculationsAndCharts!$A1141+$A$11,IF($C$7,8,0),1,1)</f>
        <v>113.83</v>
      </c>
      <c r="F1141" s="4">
        <f ca="1">OFFSET(InputPriceData!E$15,CalculationsAndCharts!$A1141+$A$11,IF($C$7,8,0),1,1)</f>
        <v>112.08</v>
      </c>
      <c r="G1141" s="4">
        <f ca="1">OFFSET(InputPriceData!F$15,CalculationsAndCharts!$A1141+$A$11,IF($C$7,8,0),1,1)</f>
        <v>113.26</v>
      </c>
      <c r="H1141" s="342">
        <f t="shared" ca="1" si="138"/>
        <v>113.38114867634101</v>
      </c>
      <c r="I1141" s="342">
        <f t="shared" ca="1" si="139"/>
        <v>112.51983009308582</v>
      </c>
      <c r="J1141" s="340">
        <f t="shared" ca="1" si="140"/>
        <v>0.86131858325514798</v>
      </c>
      <c r="K1141" s="170">
        <f t="shared" ca="1" si="136"/>
        <v>0.74186970186065526</v>
      </c>
      <c r="L1141" s="341">
        <f t="shared" ca="1" si="137"/>
        <v>0.73248199409188497</v>
      </c>
      <c r="M1141" s="341">
        <f t="shared" ca="1" si="141"/>
        <v>-0.73248199409188497</v>
      </c>
      <c r="N1141" s="170"/>
      <c r="O1141" s="340"/>
      <c r="P1141" s="3" t="e">
        <f t="shared" ca="1" si="142"/>
        <v>#N/A</v>
      </c>
      <c r="Q1141" s="3">
        <f t="shared" ca="1" si="143"/>
        <v>231866500</v>
      </c>
      <c r="S1141" s="99"/>
      <c r="T1141" s="350"/>
      <c r="U1141" s="350"/>
      <c r="V1141" s="349"/>
      <c r="W1141" s="313"/>
      <c r="X1141" s="302"/>
      <c r="Y1141" s="211"/>
      <c r="Z1141" s="320"/>
      <c r="AA1141" s="246"/>
      <c r="AB1141" s="125"/>
      <c r="AC1141" s="125"/>
      <c r="AD1141" s="125"/>
      <c r="AE1141" s="125"/>
      <c r="AF1141" s="125"/>
      <c r="AG1141" s="125"/>
      <c r="AH1141" s="125"/>
      <c r="AJ1141" s="125"/>
      <c r="AK1141" s="125"/>
      <c r="AM1141" s="246"/>
      <c r="AO1141" s="246"/>
      <c r="AP1141" s="211"/>
      <c r="AQ1141" s="211"/>
      <c r="AR1141" s="199"/>
      <c r="AT1141" s="225"/>
      <c r="AU1141" s="225"/>
      <c r="AV1141" s="225"/>
      <c r="AW1141" s="99"/>
      <c r="AX1141" s="199"/>
      <c r="AY1141" s="199"/>
      <c r="AZ1141" s="37"/>
      <c r="BA1141" s="123"/>
      <c r="BB1141" s="211"/>
      <c r="BC1141" s="211"/>
      <c r="BD1141" s="123"/>
      <c r="BE1141" s="123"/>
      <c r="BF1141" s="37"/>
      <c r="BG1141" s="37"/>
    </row>
    <row r="1142" spans="1:59" x14ac:dyDescent="0.25">
      <c r="A1142">
        <v>1110</v>
      </c>
      <c r="B1142" s="61">
        <f ca="1">OFFSET(InputPriceData!B$15,CalculationsAndCharts!$A1142+$A$11,0,1,1)</f>
        <v>40856</v>
      </c>
      <c r="C1142" s="3">
        <f ca="1">OFFSET(InputPriceData!G$15,CalculationsAndCharts!$A1142+$A$11,IF($C$7,8,0),1,1)</f>
        <v>337982000</v>
      </c>
      <c r="D1142" s="4">
        <f ca="1">OFFSET(InputPriceData!C$15,CalculationsAndCharts!$A1142+$A$11,IF($C$7,8,0),1,1)</f>
        <v>113.78</v>
      </c>
      <c r="E1142" s="4">
        <f ca="1">OFFSET(InputPriceData!D$15,CalculationsAndCharts!$A1142+$A$11,IF($C$7,8,0),1,1)</f>
        <v>114.61</v>
      </c>
      <c r="F1142" s="4">
        <f ca="1">OFFSET(InputPriceData!E$15,CalculationsAndCharts!$A1142+$A$11,IF($C$7,8,0),1,1)</f>
        <v>111.93</v>
      </c>
      <c r="G1142" s="4">
        <f ca="1">OFFSET(InputPriceData!F$15,CalculationsAndCharts!$A1142+$A$11,IF($C$7,8,0),1,1)</f>
        <v>112.2</v>
      </c>
      <c r="H1142" s="342">
        <f t="shared" ca="1" si="138"/>
        <v>113.39845563010402</v>
      </c>
      <c r="I1142" s="342">
        <f t="shared" ca="1" si="139"/>
        <v>112.45254191972998</v>
      </c>
      <c r="J1142" s="340">
        <f t="shared" ca="1" si="140"/>
        <v>0.94591371037398109</v>
      </c>
      <c r="K1142" s="170">
        <f t="shared" ca="1" si="136"/>
        <v>0.89475274747347178</v>
      </c>
      <c r="L1142" s="341">
        <f t="shared" ca="1" si="137"/>
        <v>0.73392882411212979</v>
      </c>
      <c r="M1142" s="341">
        <f t="shared" ca="1" si="141"/>
        <v>-0.73392882411212979</v>
      </c>
      <c r="N1142" s="170"/>
      <c r="O1142" s="340"/>
      <c r="P1142" s="3" t="e">
        <f t="shared" ca="1" si="142"/>
        <v>#N/A</v>
      </c>
      <c r="Q1142" s="3">
        <f t="shared" ca="1" si="143"/>
        <v>337982000</v>
      </c>
      <c r="S1142" s="99"/>
      <c r="T1142" s="350"/>
      <c r="U1142" s="350"/>
      <c r="V1142" s="349"/>
      <c r="W1142" s="313"/>
      <c r="X1142" s="302"/>
      <c r="Y1142" s="211"/>
      <c r="Z1142" s="320"/>
      <c r="AA1142" s="246"/>
      <c r="AB1142" s="125"/>
      <c r="AC1142" s="125"/>
      <c r="AD1142" s="125"/>
      <c r="AE1142" s="125"/>
      <c r="AF1142" s="125"/>
      <c r="AG1142" s="125"/>
      <c r="AH1142" s="125"/>
      <c r="AJ1142" s="125"/>
      <c r="AK1142" s="125"/>
      <c r="AM1142" s="246"/>
      <c r="AO1142" s="246"/>
      <c r="AP1142" s="211"/>
      <c r="AQ1142" s="211"/>
      <c r="AR1142" s="199"/>
      <c r="AT1142" s="225"/>
      <c r="AU1142" s="225"/>
      <c r="AV1142" s="225"/>
      <c r="AW1142" s="99"/>
      <c r="AX1142" s="199"/>
      <c r="AY1142" s="199"/>
      <c r="AZ1142" s="37"/>
      <c r="BA1142" s="123"/>
      <c r="BB1142" s="211"/>
      <c r="BC1142" s="211"/>
      <c r="BD1142" s="123"/>
      <c r="BE1142" s="123"/>
      <c r="BF1142" s="37"/>
      <c r="BG1142" s="37"/>
    </row>
    <row r="1143" spans="1:59" x14ac:dyDescent="0.25">
      <c r="A1143">
        <v>1111</v>
      </c>
      <c r="B1143" s="61">
        <f ca="1">OFFSET(InputPriceData!B$15,CalculationsAndCharts!$A1143+$A$11,0,1,1)</f>
        <v>40855</v>
      </c>
      <c r="C1143" s="3">
        <f ca="1">OFFSET(InputPriceData!G$15,CalculationsAndCharts!$A1143+$A$11,IF($C$7,8,0),1,1)</f>
        <v>224426300</v>
      </c>
      <c r="D1143" s="4">
        <f ca="1">OFFSET(InputPriceData!C$15,CalculationsAndCharts!$A1143+$A$11,IF($C$7,8,0),1,1)</f>
        <v>115.63</v>
      </c>
      <c r="E1143" s="4">
        <f ca="1">OFFSET(InputPriceData!D$15,CalculationsAndCharts!$A1143+$A$11,IF($C$7,8,0),1,1)</f>
        <v>116.63</v>
      </c>
      <c r="F1143" s="4">
        <f ca="1">OFFSET(InputPriceData!E$15,CalculationsAndCharts!$A1143+$A$11,IF($C$7,8,0),1,1)</f>
        <v>114.53</v>
      </c>
      <c r="G1143" s="4">
        <f ca="1">OFFSET(InputPriceData!F$15,CalculationsAndCharts!$A1143+$A$11,IF($C$7,8,0),1,1)</f>
        <v>116.5</v>
      </c>
      <c r="H1143" s="342">
        <f t="shared" ca="1" si="138"/>
        <v>113.56966357726174</v>
      </c>
      <c r="I1143" s="342">
        <f t="shared" ca="1" si="139"/>
        <v>112.47550027606908</v>
      </c>
      <c r="J1143" s="340">
        <f t="shared" ca="1" si="140"/>
        <v>1.0941633011926042</v>
      </c>
      <c r="K1143" s="170">
        <f t="shared" ca="1" si="136"/>
        <v>1.1971933296766974</v>
      </c>
      <c r="L1143" s="341">
        <f t="shared" ca="1" si="137"/>
        <v>0.73950794756289795</v>
      </c>
      <c r="M1143" s="341">
        <f t="shared" ca="1" si="141"/>
        <v>-0.73950794756289795</v>
      </c>
      <c r="N1143" s="170"/>
      <c r="O1143" s="340"/>
      <c r="P1143" s="3">
        <f t="shared" ca="1" si="142"/>
        <v>224426300</v>
      </c>
      <c r="Q1143" s="3" t="e">
        <f t="shared" ca="1" si="143"/>
        <v>#N/A</v>
      </c>
      <c r="S1143" s="99"/>
      <c r="T1143" s="350"/>
      <c r="U1143" s="350"/>
      <c r="V1143" s="349"/>
      <c r="W1143" s="313"/>
      <c r="X1143" s="302"/>
      <c r="Y1143" s="211"/>
      <c r="Z1143" s="320"/>
      <c r="AA1143" s="246"/>
      <c r="AB1143" s="125"/>
      <c r="AC1143" s="125"/>
      <c r="AD1143" s="125"/>
      <c r="AE1143" s="125"/>
      <c r="AF1143" s="125"/>
      <c r="AG1143" s="125"/>
      <c r="AH1143" s="125"/>
      <c r="AJ1143" s="125"/>
      <c r="AK1143" s="125"/>
      <c r="AM1143" s="246"/>
      <c r="AO1143" s="246"/>
      <c r="AP1143" s="211"/>
      <c r="AQ1143" s="211"/>
      <c r="AR1143" s="199"/>
      <c r="AT1143" s="225"/>
      <c r="AU1143" s="225"/>
      <c r="AV1143" s="225"/>
      <c r="AW1143" s="99"/>
      <c r="AX1143" s="199"/>
      <c r="AY1143" s="199"/>
      <c r="AZ1143" s="37"/>
      <c r="BA1143" s="123"/>
      <c r="BB1143" s="211"/>
      <c r="BC1143" s="211"/>
      <c r="BD1143" s="123"/>
      <c r="BE1143" s="123"/>
      <c r="BF1143" s="37"/>
      <c r="BG1143" s="37"/>
    </row>
    <row r="1144" spans="1:59" x14ac:dyDescent="0.25">
      <c r="A1144">
        <v>1112</v>
      </c>
      <c r="B1144" s="61">
        <f ca="1">OFFSET(InputPriceData!B$15,CalculationsAndCharts!$A1144+$A$11,0,1,1)</f>
        <v>40854</v>
      </c>
      <c r="C1144" s="3">
        <f ca="1">OFFSET(InputPriceData!G$15,CalculationsAndCharts!$A1144+$A$11,IF($C$7,8,0),1,1)</f>
        <v>196617200</v>
      </c>
      <c r="D1144" s="4">
        <f ca="1">OFFSET(InputPriceData!C$15,CalculationsAndCharts!$A1144+$A$11,IF($C$7,8,0),1,1)</f>
        <v>114.24</v>
      </c>
      <c r="E1144" s="4">
        <f ca="1">OFFSET(InputPriceData!D$15,CalculationsAndCharts!$A1144+$A$11,IF($C$7,8,0),1,1)</f>
        <v>115.15</v>
      </c>
      <c r="F1144" s="4">
        <f ca="1">OFFSET(InputPriceData!E$15,CalculationsAndCharts!$A1144+$A$11,IF($C$7,8,0),1,1)</f>
        <v>113.15</v>
      </c>
      <c r="G1144" s="4">
        <f ca="1">OFFSET(InputPriceData!F$15,CalculationsAndCharts!$A1144+$A$11,IF($C$7,8,0),1,1)</f>
        <v>115.03</v>
      </c>
      <c r="H1144" s="342">
        <f t="shared" ca="1" si="138"/>
        <v>113.15104408829913</v>
      </c>
      <c r="I1144" s="342">
        <f t="shared" ca="1" si="139"/>
        <v>112.10963666480265</v>
      </c>
      <c r="J1144" s="340">
        <f t="shared" ca="1" si="140"/>
        <v>1.0414074234964386</v>
      </c>
      <c r="K1144" s="170">
        <f t="shared" ca="1" si="136"/>
        <v>1.0845294217134904</v>
      </c>
      <c r="L1144" s="341">
        <f t="shared" ca="1" si="137"/>
        <v>0.74897398365064527</v>
      </c>
      <c r="M1144" s="341">
        <f t="shared" ca="1" si="141"/>
        <v>-0.74897398365064527</v>
      </c>
      <c r="N1144" s="170"/>
      <c r="O1144" s="340"/>
      <c r="P1144" s="3">
        <f t="shared" ca="1" si="142"/>
        <v>196617200</v>
      </c>
      <c r="Q1144" s="3" t="e">
        <f t="shared" ca="1" si="143"/>
        <v>#N/A</v>
      </c>
      <c r="S1144" s="99"/>
      <c r="T1144" s="350"/>
      <c r="U1144" s="350"/>
      <c r="V1144" s="349"/>
      <c r="W1144" s="313"/>
      <c r="X1144" s="302"/>
      <c r="Y1144" s="211"/>
      <c r="Z1144" s="320"/>
      <c r="AA1144" s="246"/>
      <c r="AB1144" s="125"/>
      <c r="AC1144" s="125"/>
      <c r="AD1144" s="125"/>
      <c r="AE1144" s="125"/>
      <c r="AF1144" s="125"/>
      <c r="AG1144" s="125"/>
      <c r="AH1144" s="125"/>
      <c r="AJ1144" s="125"/>
      <c r="AK1144" s="125"/>
      <c r="AM1144" s="246"/>
      <c r="AO1144" s="246"/>
      <c r="AP1144" s="211"/>
      <c r="AQ1144" s="211"/>
      <c r="AR1144" s="199"/>
      <c r="AT1144" s="225"/>
      <c r="AU1144" s="225"/>
      <c r="AV1144" s="225"/>
      <c r="AW1144" s="99"/>
      <c r="AX1144" s="199"/>
      <c r="AY1144" s="199"/>
      <c r="AZ1144" s="37"/>
      <c r="BA1144" s="123"/>
      <c r="BB1144" s="211"/>
      <c r="BC1144" s="211"/>
      <c r="BD1144" s="123"/>
      <c r="BE1144" s="123"/>
      <c r="BF1144" s="37"/>
      <c r="BG1144" s="37"/>
    </row>
    <row r="1145" spans="1:59" x14ac:dyDescent="0.25">
      <c r="A1145">
        <v>1113</v>
      </c>
      <c r="B1145" s="61">
        <f ca="1">OFFSET(InputPriceData!B$15,CalculationsAndCharts!$A1145+$A$11,0,1,1)</f>
        <v>40851</v>
      </c>
      <c r="C1145" s="3">
        <f ca="1">OFFSET(InputPriceData!G$15,CalculationsAndCharts!$A1145+$A$11,IF($C$7,8,0),1,1)</f>
        <v>249401600</v>
      </c>
      <c r="D1145" s="4">
        <f ca="1">OFFSET(InputPriceData!C$15,CalculationsAndCharts!$A1145+$A$11,IF($C$7,8,0),1,1)</f>
        <v>114.09</v>
      </c>
      <c r="E1145" s="4">
        <f ca="1">OFFSET(InputPriceData!D$15,CalculationsAndCharts!$A1145+$A$11,IF($C$7,8,0),1,1)</f>
        <v>114.52</v>
      </c>
      <c r="F1145" s="4">
        <f ca="1">OFFSET(InputPriceData!E$15,CalculationsAndCharts!$A1145+$A$11,IF($C$7,8,0),1,1)</f>
        <v>112.98</v>
      </c>
      <c r="G1145" s="4">
        <f ca="1">OFFSET(InputPriceData!F$15,CalculationsAndCharts!$A1145+$A$11,IF($C$7,8,0),1,1)</f>
        <v>114.32</v>
      </c>
      <c r="H1145" s="342">
        <f t="shared" ca="1" si="138"/>
        <v>112.882621815199</v>
      </c>
      <c r="I1145" s="342">
        <f t="shared" ca="1" si="139"/>
        <v>111.84414908887562</v>
      </c>
      <c r="J1145" s="340">
        <f t="shared" ca="1" si="140"/>
        <v>1.0384727263233422</v>
      </c>
      <c r="K1145" s="170">
        <f t="shared" ca="1" si="136"/>
        <v>1.0784256033174351</v>
      </c>
      <c r="L1145" s="341">
        <f t="shared" ca="1" si="137"/>
        <v>0.77013464750358362</v>
      </c>
      <c r="M1145" s="341">
        <f t="shared" ca="1" si="141"/>
        <v>-0.77013464750358362</v>
      </c>
      <c r="N1145" s="170"/>
      <c r="O1145" s="340"/>
      <c r="P1145" s="3">
        <f t="shared" ca="1" si="142"/>
        <v>249401600</v>
      </c>
      <c r="Q1145" s="3" t="e">
        <f t="shared" ca="1" si="143"/>
        <v>#N/A</v>
      </c>
      <c r="S1145" s="99"/>
      <c r="T1145" s="350"/>
      <c r="U1145" s="350"/>
      <c r="V1145" s="349"/>
      <c r="W1145" s="313"/>
      <c r="X1145" s="302"/>
      <c r="Y1145" s="211"/>
      <c r="Z1145" s="320"/>
      <c r="AA1145" s="246"/>
      <c r="AB1145" s="125"/>
      <c r="AC1145" s="125"/>
      <c r="AD1145" s="125"/>
      <c r="AE1145" s="125"/>
      <c r="AF1145" s="125"/>
      <c r="AG1145" s="125"/>
      <c r="AH1145" s="125"/>
      <c r="AJ1145" s="125"/>
      <c r="AK1145" s="125"/>
      <c r="AM1145" s="246"/>
      <c r="AO1145" s="246"/>
      <c r="AP1145" s="211"/>
      <c r="AQ1145" s="211"/>
      <c r="AR1145" s="199"/>
      <c r="AT1145" s="225"/>
      <c r="AU1145" s="225"/>
      <c r="AV1145" s="225"/>
      <c r="AW1145" s="99"/>
      <c r="AX1145" s="199"/>
      <c r="AY1145" s="199"/>
      <c r="AZ1145" s="37"/>
      <c r="BA1145" s="123"/>
      <c r="BB1145" s="211"/>
      <c r="BC1145" s="211"/>
      <c r="BD1145" s="123"/>
      <c r="BE1145" s="123"/>
      <c r="BF1145" s="37"/>
      <c r="BG1145" s="37"/>
    </row>
    <row r="1146" spans="1:59" x14ac:dyDescent="0.25">
      <c r="A1146">
        <v>1114</v>
      </c>
      <c r="B1146" s="61">
        <f ca="1">OFFSET(InputPriceData!B$15,CalculationsAndCharts!$A1146+$A$11,0,1,1)</f>
        <v>40850</v>
      </c>
      <c r="C1146" s="3">
        <f ca="1">OFFSET(InputPriceData!G$15,CalculationsAndCharts!$A1146+$A$11,IF($C$7,8,0),1,1)</f>
        <v>291174800</v>
      </c>
      <c r="D1146" s="4">
        <f ca="1">OFFSET(InputPriceData!C$15,CalculationsAndCharts!$A1146+$A$11,IF($C$7,8,0),1,1)</f>
        <v>114.13</v>
      </c>
      <c r="E1146" s="4">
        <f ca="1">OFFSET(InputPriceData!D$15,CalculationsAndCharts!$A1146+$A$11,IF($C$7,8,0),1,1)</f>
        <v>115.25</v>
      </c>
      <c r="F1146" s="4">
        <f ca="1">OFFSET(InputPriceData!E$15,CalculationsAndCharts!$A1146+$A$11,IF($C$7,8,0),1,1)</f>
        <v>112.6</v>
      </c>
      <c r="G1146" s="4">
        <f ca="1">OFFSET(InputPriceData!F$15,CalculationsAndCharts!$A1146+$A$11,IF($C$7,8,0),1,1)</f>
        <v>115.02</v>
      </c>
      <c r="H1146" s="342">
        <f t="shared" ca="1" si="138"/>
        <v>112.67728207451316</v>
      </c>
      <c r="I1146" s="342">
        <f t="shared" ca="1" si="139"/>
        <v>111.61907173331886</v>
      </c>
      <c r="J1146" s="340">
        <f t="shared" ca="1" si="140"/>
        <v>1.0582103411942443</v>
      </c>
      <c r="K1146" s="170">
        <f t="shared" ca="1" si="136"/>
        <v>1.1198091262104388</v>
      </c>
      <c r="L1146" s="341">
        <f t="shared" ca="1" si="137"/>
        <v>0.79708316137828672</v>
      </c>
      <c r="M1146" s="341">
        <f t="shared" ca="1" si="141"/>
        <v>-0.79708316137828672</v>
      </c>
      <c r="N1146" s="170"/>
      <c r="O1146" s="340"/>
      <c r="P1146" s="3">
        <f t="shared" ca="1" si="142"/>
        <v>291174800</v>
      </c>
      <c r="Q1146" s="3" t="e">
        <f t="shared" ca="1" si="143"/>
        <v>#N/A</v>
      </c>
      <c r="S1146" s="99"/>
      <c r="T1146" s="350"/>
      <c r="U1146" s="350"/>
      <c r="V1146" s="349"/>
      <c r="W1146" s="313"/>
      <c r="X1146" s="302"/>
      <c r="Y1146" s="211"/>
      <c r="Z1146" s="320"/>
      <c r="AA1146" s="246"/>
      <c r="AB1146" s="125"/>
      <c r="AC1146" s="125"/>
      <c r="AD1146" s="125"/>
      <c r="AE1146" s="125"/>
      <c r="AF1146" s="125"/>
      <c r="AG1146" s="125"/>
      <c r="AH1146" s="125"/>
      <c r="AJ1146" s="125"/>
      <c r="AK1146" s="125"/>
      <c r="AM1146" s="246"/>
      <c r="AO1146" s="246"/>
      <c r="AP1146" s="211"/>
      <c r="AQ1146" s="211"/>
      <c r="AR1146" s="199"/>
      <c r="AT1146" s="225"/>
      <c r="AU1146" s="225"/>
      <c r="AV1146" s="225"/>
      <c r="AW1146" s="99"/>
      <c r="AX1146" s="199"/>
      <c r="AY1146" s="199"/>
      <c r="AZ1146" s="37"/>
      <c r="BA1146" s="123"/>
      <c r="BB1146" s="211"/>
      <c r="BC1146" s="211"/>
      <c r="BD1146" s="123"/>
      <c r="BE1146" s="123"/>
      <c r="BF1146" s="37"/>
      <c r="BG1146" s="37"/>
    </row>
    <row r="1147" spans="1:59" x14ac:dyDescent="0.25">
      <c r="A1147">
        <v>1115</v>
      </c>
      <c r="B1147" s="61">
        <f ca="1">OFFSET(InputPriceData!B$15,CalculationsAndCharts!$A1147+$A$11,0,1,1)</f>
        <v>40849</v>
      </c>
      <c r="C1147" s="3">
        <f ca="1">OFFSET(InputPriceData!G$15,CalculationsAndCharts!$A1147+$A$11,IF($C$7,8,0),1,1)</f>
        <v>244717600</v>
      </c>
      <c r="D1147" s="4">
        <f ca="1">OFFSET(InputPriceData!C$15,CalculationsAndCharts!$A1147+$A$11,IF($C$7,8,0),1,1)</f>
        <v>112.81</v>
      </c>
      <c r="E1147" s="4">
        <f ca="1">OFFSET(InputPriceData!D$15,CalculationsAndCharts!$A1147+$A$11,IF($C$7,8,0),1,1)</f>
        <v>113.33</v>
      </c>
      <c r="F1147" s="4">
        <f ca="1">OFFSET(InputPriceData!E$15,CalculationsAndCharts!$A1147+$A$11,IF($C$7,8,0),1,1)</f>
        <v>111.87</v>
      </c>
      <c r="G1147" s="4">
        <f ca="1">OFFSET(InputPriceData!F$15,CalculationsAndCharts!$A1147+$A$11,IF($C$7,8,0),1,1)</f>
        <v>112.96</v>
      </c>
      <c r="H1147" s="342">
        <f t="shared" ca="1" si="138"/>
        <v>112.34260808515791</v>
      </c>
      <c r="I1147" s="342">
        <f t="shared" ca="1" si="139"/>
        <v>111.30989643634786</v>
      </c>
      <c r="J1147" s="340">
        <f t="shared" ca="1" si="140"/>
        <v>1.032711648809989</v>
      </c>
      <c r="K1147" s="170">
        <f t="shared" ca="1" si="136"/>
        <v>1.0664933495878461</v>
      </c>
      <c r="L1147" s="341">
        <f t="shared" ca="1" si="137"/>
        <v>0.82612927901876965</v>
      </c>
      <c r="M1147" s="341">
        <f t="shared" ca="1" si="141"/>
        <v>-0.82612927901876965</v>
      </c>
      <c r="N1147" s="170"/>
      <c r="O1147" s="340"/>
      <c r="P1147" s="3">
        <f t="shared" ca="1" si="142"/>
        <v>244717600</v>
      </c>
      <c r="Q1147" s="3" t="e">
        <f t="shared" ca="1" si="143"/>
        <v>#N/A</v>
      </c>
      <c r="S1147" s="99"/>
      <c r="T1147" s="350"/>
      <c r="U1147" s="350"/>
      <c r="V1147" s="349"/>
      <c r="W1147" s="313"/>
      <c r="X1147" s="302"/>
      <c r="Y1147" s="211"/>
      <c r="Z1147" s="320"/>
      <c r="AA1147" s="246"/>
      <c r="AB1147" s="125"/>
      <c r="AC1147" s="125"/>
      <c r="AD1147" s="125"/>
      <c r="AE1147" s="125"/>
      <c r="AF1147" s="125"/>
      <c r="AG1147" s="125"/>
      <c r="AH1147" s="125"/>
      <c r="AJ1147" s="125"/>
      <c r="AK1147" s="125"/>
      <c r="AM1147" s="246"/>
      <c r="AO1147" s="246"/>
      <c r="AP1147" s="211"/>
      <c r="AQ1147" s="211"/>
      <c r="AR1147" s="199"/>
      <c r="AT1147" s="225"/>
      <c r="AU1147" s="225"/>
      <c r="AV1147" s="225"/>
      <c r="AW1147" s="99"/>
      <c r="AX1147" s="199"/>
      <c r="AY1147" s="199"/>
      <c r="AZ1147" s="37"/>
      <c r="BA1147" s="123"/>
      <c r="BB1147" s="211"/>
      <c r="BC1147" s="211"/>
      <c r="BD1147" s="123"/>
      <c r="BE1147" s="123"/>
      <c r="BF1147" s="37"/>
      <c r="BG1147" s="37"/>
    </row>
    <row r="1148" spans="1:59" x14ac:dyDescent="0.25">
      <c r="A1148">
        <v>1116</v>
      </c>
      <c r="B1148" s="61">
        <f ca="1">OFFSET(InputPriceData!B$15,CalculationsAndCharts!$A1148+$A$11,0,1,1)</f>
        <v>40848</v>
      </c>
      <c r="C1148" s="3">
        <f ca="1">OFFSET(InputPriceData!G$15,CalculationsAndCharts!$A1148+$A$11,IF($C$7,8,0),1,1)</f>
        <v>416565800</v>
      </c>
      <c r="D1148" s="4">
        <f ca="1">OFFSET(InputPriceData!C$15,CalculationsAndCharts!$A1148+$A$11,IF($C$7,8,0),1,1)</f>
        <v>111.17</v>
      </c>
      <c r="E1148" s="4">
        <f ca="1">OFFSET(InputPriceData!D$15,CalculationsAndCharts!$A1148+$A$11,IF($C$7,8,0),1,1)</f>
        <v>112.52</v>
      </c>
      <c r="F1148" s="4">
        <f ca="1">OFFSET(InputPriceData!E$15,CalculationsAndCharts!$A1148+$A$11,IF($C$7,8,0),1,1)</f>
        <v>110.71</v>
      </c>
      <c r="G1148" s="4">
        <f ca="1">OFFSET(InputPriceData!F$15,CalculationsAndCharts!$A1148+$A$11,IF($C$7,8,0),1,1)</f>
        <v>111.15</v>
      </c>
      <c r="H1148" s="342">
        <f t="shared" ca="1" si="138"/>
        <v>112.25440924018045</v>
      </c>
      <c r="I1148" s="342">
        <f t="shared" ca="1" si="139"/>
        <v>111.1598870214704</v>
      </c>
      <c r="J1148" s="340">
        <f t="shared" ca="1" si="140"/>
        <v>1.0945222187100088</v>
      </c>
      <c r="K1148" s="170">
        <f t="shared" ca="1" si="136"/>
        <v>1.1979788872498802</v>
      </c>
      <c r="L1148" s="341">
        <f t="shared" ca="1" si="137"/>
        <v>0.86199086520293766</v>
      </c>
      <c r="M1148" s="341">
        <f t="shared" ca="1" si="141"/>
        <v>-0.86199086520293766</v>
      </c>
      <c r="N1148" s="170"/>
      <c r="O1148" s="340"/>
      <c r="P1148" s="3" t="e">
        <f t="shared" ca="1" si="142"/>
        <v>#N/A</v>
      </c>
      <c r="Q1148" s="3">
        <f t="shared" ca="1" si="143"/>
        <v>416565800</v>
      </c>
      <c r="S1148" s="99"/>
      <c r="T1148" s="350"/>
      <c r="U1148" s="350"/>
      <c r="V1148" s="349"/>
      <c r="W1148" s="313"/>
      <c r="X1148" s="302"/>
      <c r="Y1148" s="211"/>
      <c r="Z1148" s="320"/>
      <c r="AA1148" s="246"/>
      <c r="AB1148" s="125"/>
      <c r="AC1148" s="125"/>
      <c r="AD1148" s="125"/>
      <c r="AE1148" s="125"/>
      <c r="AF1148" s="125"/>
      <c r="AG1148" s="125"/>
      <c r="AH1148" s="125"/>
      <c r="AJ1148" s="125"/>
      <c r="AK1148" s="125"/>
      <c r="AM1148" s="246"/>
      <c r="AO1148" s="246"/>
      <c r="AP1148" s="211"/>
      <c r="AQ1148" s="211"/>
      <c r="AR1148" s="199"/>
      <c r="AT1148" s="225"/>
      <c r="AU1148" s="225"/>
      <c r="AV1148" s="225"/>
      <c r="AW1148" s="99"/>
      <c r="AX1148" s="199"/>
      <c r="AY1148" s="199"/>
      <c r="AZ1148" s="37"/>
      <c r="BA1148" s="123"/>
      <c r="BB1148" s="211"/>
      <c r="BC1148" s="211"/>
      <c r="BD1148" s="123"/>
      <c r="BE1148" s="123"/>
      <c r="BF1148" s="37"/>
      <c r="BG1148" s="37"/>
    </row>
    <row r="1149" spans="1:59" x14ac:dyDescent="0.25">
      <c r="A1149">
        <v>1117</v>
      </c>
      <c r="B1149" s="61">
        <f ca="1">OFFSET(InputPriceData!B$15,CalculationsAndCharts!$A1149+$A$11,0,1,1)</f>
        <v>40847</v>
      </c>
      <c r="C1149" s="3">
        <f ca="1">OFFSET(InputPriceData!G$15,CalculationsAndCharts!$A1149+$A$11,IF($C$7,8,0),1,1)</f>
        <v>228146700</v>
      </c>
      <c r="D1149" s="4">
        <f ca="1">OFFSET(InputPriceData!C$15,CalculationsAndCharts!$A1149+$A$11,IF($C$7,8,0),1,1)</f>
        <v>115.85</v>
      </c>
      <c r="E1149" s="4">
        <f ca="1">OFFSET(InputPriceData!D$15,CalculationsAndCharts!$A1149+$A$11,IF($C$7,8,0),1,1)</f>
        <v>117.18</v>
      </c>
      <c r="F1149" s="4">
        <f ca="1">OFFSET(InputPriceData!E$15,CalculationsAndCharts!$A1149+$A$11,IF($C$7,8,0),1,1)</f>
        <v>114.17</v>
      </c>
      <c r="G1149" s="4">
        <f ca="1">OFFSET(InputPriceData!F$15,CalculationsAndCharts!$A1149+$A$11,IF($C$7,8,0),1,1)</f>
        <v>114.34</v>
      </c>
      <c r="H1149" s="342">
        <f t="shared" ca="1" si="138"/>
        <v>112.41218198877766</v>
      </c>
      <c r="I1149" s="342">
        <f t="shared" ca="1" si="139"/>
        <v>111.16078584160407</v>
      </c>
      <c r="J1149" s="340">
        <f t="shared" ca="1" si="140"/>
        <v>1.2513961471735393</v>
      </c>
      <c r="K1149" s="170">
        <f t="shared" ca="1" si="136"/>
        <v>1.5659923171607784</v>
      </c>
      <c r="L1149" s="341">
        <f t="shared" ca="1" si="137"/>
        <v>0.89931021248696763</v>
      </c>
      <c r="M1149" s="341">
        <f t="shared" ca="1" si="141"/>
        <v>-0.89931021248696763</v>
      </c>
      <c r="N1149" s="170"/>
      <c r="O1149" s="340"/>
      <c r="P1149" s="3" t="e">
        <f t="shared" ca="1" si="142"/>
        <v>#N/A</v>
      </c>
      <c r="Q1149" s="3">
        <f t="shared" ca="1" si="143"/>
        <v>228146700</v>
      </c>
      <c r="S1149" s="99"/>
      <c r="T1149" s="350"/>
      <c r="U1149" s="350"/>
      <c r="V1149" s="349"/>
      <c r="W1149" s="313"/>
      <c r="X1149" s="302"/>
      <c r="Y1149" s="211"/>
      <c r="Z1149" s="320"/>
      <c r="AA1149" s="246"/>
      <c r="AB1149" s="125"/>
      <c r="AC1149" s="125"/>
      <c r="AD1149" s="125"/>
      <c r="AE1149" s="125"/>
      <c r="AF1149" s="125"/>
      <c r="AG1149" s="125"/>
      <c r="AH1149" s="125"/>
      <c r="AJ1149" s="125"/>
      <c r="AK1149" s="125"/>
      <c r="AM1149" s="246"/>
      <c r="AO1149" s="246"/>
      <c r="AP1149" s="211"/>
      <c r="AQ1149" s="211"/>
      <c r="AR1149" s="199"/>
      <c r="AT1149" s="225"/>
      <c r="AU1149" s="225"/>
      <c r="AV1149" s="225"/>
      <c r="AW1149" s="99"/>
      <c r="AX1149" s="199"/>
      <c r="AY1149" s="199"/>
      <c r="AZ1149" s="37"/>
      <c r="BA1149" s="123"/>
      <c r="BB1149" s="211"/>
      <c r="BC1149" s="211"/>
      <c r="BD1149" s="123"/>
      <c r="BE1149" s="123"/>
      <c r="BF1149" s="37"/>
      <c r="BG1149" s="37"/>
    </row>
    <row r="1150" spans="1:59" x14ac:dyDescent="0.25">
      <c r="A1150">
        <v>1118</v>
      </c>
      <c r="B1150" s="61">
        <f ca="1">OFFSET(InputPriceData!B$15,CalculationsAndCharts!$A1150+$A$11,0,1,1)</f>
        <v>40844</v>
      </c>
      <c r="C1150" s="3">
        <f ca="1">OFFSET(InputPriceData!G$15,CalculationsAndCharts!$A1150+$A$11,IF($C$7,8,0),1,1)</f>
        <v>225906500</v>
      </c>
      <c r="D1150" s="4">
        <f ca="1">OFFSET(InputPriceData!C$15,CalculationsAndCharts!$A1150+$A$11,IF($C$7,8,0),1,1)</f>
        <v>116.61</v>
      </c>
      <c r="E1150" s="4">
        <f ca="1">OFFSET(InputPriceData!D$15,CalculationsAndCharts!$A1150+$A$11,IF($C$7,8,0),1,1)</f>
        <v>117.39</v>
      </c>
      <c r="F1150" s="4">
        <f ca="1">OFFSET(InputPriceData!E$15,CalculationsAndCharts!$A1150+$A$11,IF($C$7,8,0),1,1)</f>
        <v>116.43</v>
      </c>
      <c r="G1150" s="4">
        <f ca="1">OFFSET(InputPriceData!F$15,CalculationsAndCharts!$A1150+$A$11,IF($C$7,8,0),1,1)</f>
        <v>117.16</v>
      </c>
      <c r="H1150" s="342">
        <f t="shared" ca="1" si="138"/>
        <v>112.13677941574589</v>
      </c>
      <c r="I1150" s="342">
        <f t="shared" ca="1" si="139"/>
        <v>110.87176637265898</v>
      </c>
      <c r="J1150" s="340">
        <f t="shared" ca="1" si="140"/>
        <v>1.2650130430868562</v>
      </c>
      <c r="K1150" s="170">
        <f t="shared" ca="1" si="136"/>
        <v>1.6002579991798684</v>
      </c>
      <c r="L1150" s="341">
        <f t="shared" ca="1" si="137"/>
        <v>0.92740950224910612</v>
      </c>
      <c r="M1150" s="341">
        <f t="shared" ca="1" si="141"/>
        <v>-0.92740950224910612</v>
      </c>
      <c r="N1150" s="170"/>
      <c r="O1150" s="340"/>
      <c r="P1150" s="3">
        <f t="shared" ca="1" si="142"/>
        <v>225906500</v>
      </c>
      <c r="Q1150" s="3" t="e">
        <f t="shared" ca="1" si="143"/>
        <v>#N/A</v>
      </c>
      <c r="S1150" s="99"/>
      <c r="T1150" s="350"/>
      <c r="U1150" s="350"/>
      <c r="V1150" s="349"/>
      <c r="W1150" s="313"/>
      <c r="X1150" s="302"/>
      <c r="Y1150" s="211"/>
      <c r="Z1150" s="320"/>
      <c r="AA1150" s="246"/>
      <c r="AB1150" s="125"/>
      <c r="AC1150" s="125"/>
      <c r="AD1150" s="125"/>
      <c r="AE1150" s="125"/>
      <c r="AF1150" s="125"/>
      <c r="AG1150" s="125"/>
      <c r="AH1150" s="125"/>
      <c r="AJ1150" s="125"/>
      <c r="AK1150" s="125"/>
      <c r="AM1150" s="246"/>
      <c r="AO1150" s="246"/>
      <c r="AP1150" s="211"/>
      <c r="AQ1150" s="211"/>
      <c r="AR1150" s="199"/>
      <c r="AT1150" s="225"/>
      <c r="AU1150" s="225"/>
      <c r="AV1150" s="225"/>
      <c r="AW1150" s="99"/>
      <c r="AX1150" s="199"/>
      <c r="AY1150" s="199"/>
      <c r="AZ1150" s="37"/>
      <c r="BA1150" s="123"/>
      <c r="BB1150" s="211"/>
      <c r="BC1150" s="211"/>
      <c r="BD1150" s="123"/>
      <c r="BE1150" s="123"/>
      <c r="BF1150" s="37"/>
      <c r="BG1150" s="37"/>
    </row>
    <row r="1151" spans="1:59" x14ac:dyDescent="0.25">
      <c r="A1151">
        <v>1119</v>
      </c>
      <c r="B1151" s="61">
        <f ca="1">OFFSET(InputPriceData!B$15,CalculationsAndCharts!$A1151+$A$11,0,1,1)</f>
        <v>40843</v>
      </c>
      <c r="C1151" s="3">
        <f ca="1">OFFSET(InputPriceData!G$15,CalculationsAndCharts!$A1151+$A$11,IF($C$7,8,0),1,1)</f>
        <v>393220200</v>
      </c>
      <c r="D1151" s="4">
        <f ca="1">OFFSET(InputPriceData!C$15,CalculationsAndCharts!$A1151+$A$11,IF($C$7,8,0),1,1)</f>
        <v>116.28</v>
      </c>
      <c r="E1151" s="4">
        <f ca="1">OFFSET(InputPriceData!D$15,CalculationsAndCharts!$A1151+$A$11,IF($C$7,8,0),1,1)</f>
        <v>117.91</v>
      </c>
      <c r="F1151" s="4">
        <f ca="1">OFFSET(InputPriceData!E$15,CalculationsAndCharts!$A1151+$A$11,IF($C$7,8,0),1,1)</f>
        <v>115.35</v>
      </c>
      <c r="G1151" s="4">
        <f ca="1">OFFSET(InputPriceData!F$15,CalculationsAndCharts!$A1151+$A$11,IF($C$7,8,0),1,1)</f>
        <v>117.19</v>
      </c>
      <c r="H1151" s="342">
        <f t="shared" ca="1" si="138"/>
        <v>111.41917647513816</v>
      </c>
      <c r="I1151" s="342">
        <f t="shared" ca="1" si="139"/>
        <v>110.30010877017344</v>
      </c>
      <c r="J1151" s="340">
        <f t="shared" ca="1" si="140"/>
        <v>1.1190677049646691</v>
      </c>
      <c r="K1151" s="170">
        <f t="shared" ca="1" si="136"/>
        <v>1.2523125282948917</v>
      </c>
      <c r="L1151" s="341">
        <f t="shared" ca="1" si="137"/>
        <v>0.94869423057454283</v>
      </c>
      <c r="M1151" s="341">
        <f t="shared" ca="1" si="141"/>
        <v>-0.94869423057454283</v>
      </c>
      <c r="N1151" s="170"/>
      <c r="O1151" s="340"/>
      <c r="P1151" s="3">
        <f t="shared" ca="1" si="142"/>
        <v>393220200</v>
      </c>
      <c r="Q1151" s="3" t="e">
        <f t="shared" ca="1" si="143"/>
        <v>#N/A</v>
      </c>
      <c r="S1151" s="99"/>
      <c r="T1151" s="350"/>
      <c r="U1151" s="350"/>
      <c r="V1151" s="349"/>
      <c r="W1151" s="313"/>
      <c r="X1151" s="302"/>
      <c r="Y1151" s="211"/>
      <c r="Z1151" s="320"/>
      <c r="AA1151" s="246"/>
      <c r="AB1151" s="125"/>
      <c r="AC1151" s="125"/>
      <c r="AD1151" s="125"/>
      <c r="AE1151" s="125"/>
      <c r="AF1151" s="125"/>
      <c r="AG1151" s="125"/>
      <c r="AH1151" s="125"/>
      <c r="AJ1151" s="125"/>
      <c r="AK1151" s="125"/>
      <c r="AM1151" s="246"/>
      <c r="AO1151" s="246"/>
      <c r="AP1151" s="211"/>
      <c r="AQ1151" s="211"/>
      <c r="AR1151" s="199"/>
      <c r="AT1151" s="225"/>
      <c r="AU1151" s="225"/>
      <c r="AV1151" s="225"/>
      <c r="AW1151" s="99"/>
      <c r="AX1151" s="199"/>
      <c r="AY1151" s="199"/>
      <c r="AZ1151" s="37"/>
      <c r="BA1151" s="123"/>
      <c r="BB1151" s="211"/>
      <c r="BC1151" s="211"/>
      <c r="BD1151" s="123"/>
      <c r="BE1151" s="123"/>
      <c r="BF1151" s="37"/>
      <c r="BG1151" s="37"/>
    </row>
    <row r="1152" spans="1:59" x14ac:dyDescent="0.25">
      <c r="A1152">
        <v>1120</v>
      </c>
      <c r="B1152" s="61">
        <f ca="1">OFFSET(InputPriceData!B$15,CalculationsAndCharts!$A1152+$A$11,0,1,1)</f>
        <v>40842</v>
      </c>
      <c r="C1152" s="3">
        <f ca="1">OFFSET(InputPriceData!G$15,CalculationsAndCharts!$A1152+$A$11,IF($C$7,8,0),1,1)</f>
        <v>289053800</v>
      </c>
      <c r="D1152" s="4">
        <f ca="1">OFFSET(InputPriceData!C$15,CalculationsAndCharts!$A1152+$A$11,IF($C$7,8,0),1,1)</f>
        <v>113.29</v>
      </c>
      <c r="E1152" s="4">
        <f ca="1">OFFSET(InputPriceData!D$15,CalculationsAndCharts!$A1152+$A$11,IF($C$7,8,0),1,1)</f>
        <v>113.67</v>
      </c>
      <c r="F1152" s="4">
        <f ca="1">OFFSET(InputPriceData!E$15,CalculationsAndCharts!$A1152+$A$11,IF($C$7,8,0),1,1)</f>
        <v>111.34</v>
      </c>
      <c r="G1152" s="4">
        <f ca="1">OFFSET(InputPriceData!F$15,CalculationsAndCharts!$A1152+$A$11,IF($C$7,8,0),1,1)</f>
        <v>113.24</v>
      </c>
      <c r="H1152" s="342">
        <f t="shared" ca="1" si="138"/>
        <v>110.59477311444361</v>
      </c>
      <c r="I1152" s="342">
        <f t="shared" ca="1" si="139"/>
        <v>109.6737550220074</v>
      </c>
      <c r="J1152" s="340">
        <f t="shared" ca="1" si="140"/>
        <v>0.92101809243616661</v>
      </c>
      <c r="K1152" s="170">
        <f t="shared" ca="1" si="136"/>
        <v>0.8482743265947551</v>
      </c>
      <c r="L1152" s="341">
        <f t="shared" ca="1" si="137"/>
        <v>0.96905986159308177</v>
      </c>
      <c r="M1152" s="341">
        <f t="shared" ca="1" si="141"/>
        <v>-0.96905986159308177</v>
      </c>
      <c r="N1152" s="170"/>
      <c r="O1152" s="340"/>
      <c r="P1152" s="3" t="e">
        <f t="shared" ca="1" si="142"/>
        <v>#N/A</v>
      </c>
      <c r="Q1152" s="3">
        <f t="shared" ca="1" si="143"/>
        <v>289053800</v>
      </c>
      <c r="S1152" s="99"/>
      <c r="T1152" s="350"/>
      <c r="U1152" s="350"/>
      <c r="V1152" s="349"/>
      <c r="W1152" s="313"/>
      <c r="X1152" s="302"/>
      <c r="Y1152" s="211"/>
      <c r="Z1152" s="320"/>
      <c r="AA1152" s="246"/>
      <c r="AB1152" s="125"/>
      <c r="AC1152" s="125"/>
      <c r="AD1152" s="125"/>
      <c r="AE1152" s="125"/>
      <c r="AF1152" s="125"/>
      <c r="AG1152" s="125"/>
      <c r="AH1152" s="125"/>
      <c r="AJ1152" s="125"/>
      <c r="AK1152" s="125"/>
      <c r="AM1152" s="246"/>
      <c r="AO1152" s="246"/>
      <c r="AP1152" s="211"/>
      <c r="AQ1152" s="211"/>
      <c r="AR1152" s="199"/>
      <c r="AT1152" s="225"/>
      <c r="AU1152" s="225"/>
      <c r="AV1152" s="225"/>
      <c r="AW1152" s="99"/>
      <c r="AX1152" s="199"/>
      <c r="AY1152" s="199"/>
      <c r="AZ1152" s="37"/>
      <c r="BA1152" s="123"/>
      <c r="BB1152" s="211"/>
      <c r="BC1152" s="211"/>
      <c r="BD1152" s="123"/>
      <c r="BE1152" s="123"/>
      <c r="BF1152" s="37"/>
      <c r="BG1152" s="37"/>
    </row>
    <row r="1153" spans="1:59" x14ac:dyDescent="0.25">
      <c r="A1153">
        <v>1121</v>
      </c>
      <c r="B1153" s="61">
        <f ca="1">OFFSET(InputPriceData!B$15,CalculationsAndCharts!$A1153+$A$11,0,1,1)</f>
        <v>40841</v>
      </c>
      <c r="C1153" s="3">
        <f ca="1">OFFSET(InputPriceData!G$15,CalculationsAndCharts!$A1153+$A$11,IF($C$7,8,0),1,1)</f>
        <v>268596800</v>
      </c>
      <c r="D1153" s="4">
        <f ca="1">OFFSET(InputPriceData!C$15,CalculationsAndCharts!$A1153+$A$11,IF($C$7,8,0),1,1)</f>
        <v>113.78</v>
      </c>
      <c r="E1153" s="4">
        <f ca="1">OFFSET(InputPriceData!D$15,CalculationsAndCharts!$A1153+$A$11,IF($C$7,8,0),1,1)</f>
        <v>113.83</v>
      </c>
      <c r="F1153" s="4">
        <f ca="1">OFFSET(InputPriceData!E$15,CalculationsAndCharts!$A1153+$A$11,IF($C$7,8,0),1,1)</f>
        <v>111.86</v>
      </c>
      <c r="G1153" s="4">
        <f ca="1">OFFSET(InputPriceData!F$15,CalculationsAndCharts!$A1153+$A$11,IF($C$7,8,0),1,1)</f>
        <v>112.1</v>
      </c>
      <c r="H1153" s="342">
        <f t="shared" ca="1" si="138"/>
        <v>110.21688355936412</v>
      </c>
      <c r="I1153" s="342">
        <f t="shared" ca="1" si="139"/>
        <v>109.34955093309898</v>
      </c>
      <c r="J1153" s="340">
        <f t="shared" ca="1" si="140"/>
        <v>0.86733262626509688</v>
      </c>
      <c r="K1153" s="170">
        <f t="shared" ca="1" si="136"/>
        <v>0.75226588458391019</v>
      </c>
      <c r="L1153" s="341">
        <f t="shared" ca="1" si="137"/>
        <v>0.9962860837373112</v>
      </c>
      <c r="M1153" s="341">
        <f t="shared" ca="1" si="141"/>
        <v>-0.9962860837373112</v>
      </c>
      <c r="N1153" s="170"/>
      <c r="O1153" s="340"/>
      <c r="P1153" s="3" t="e">
        <f t="shared" ca="1" si="142"/>
        <v>#N/A</v>
      </c>
      <c r="Q1153" s="3">
        <f t="shared" ca="1" si="143"/>
        <v>268596800</v>
      </c>
      <c r="S1153" s="99"/>
      <c r="T1153" s="350"/>
      <c r="U1153" s="350"/>
      <c r="V1153" s="349"/>
      <c r="W1153" s="313"/>
      <c r="X1153" s="302"/>
      <c r="Y1153" s="211"/>
      <c r="Z1153" s="320"/>
      <c r="AA1153" s="246"/>
      <c r="AB1153" s="125"/>
      <c r="AC1153" s="125"/>
      <c r="AD1153" s="125"/>
      <c r="AE1153" s="125"/>
      <c r="AF1153" s="125"/>
      <c r="AG1153" s="125"/>
      <c r="AH1153" s="125"/>
      <c r="AJ1153" s="125"/>
      <c r="AK1153" s="125"/>
      <c r="AM1153" s="246"/>
      <c r="AO1153" s="246"/>
      <c r="AP1153" s="211"/>
      <c r="AQ1153" s="211"/>
      <c r="AR1153" s="199"/>
      <c r="AT1153" s="225"/>
      <c r="AU1153" s="225"/>
      <c r="AV1153" s="225"/>
      <c r="AW1153" s="99"/>
      <c r="AX1153" s="199"/>
      <c r="AY1153" s="199"/>
      <c r="AZ1153" s="37"/>
      <c r="BA1153" s="123"/>
      <c r="BB1153" s="211"/>
      <c r="BC1153" s="211"/>
      <c r="BD1153" s="123"/>
      <c r="BE1153" s="123"/>
      <c r="BF1153" s="37"/>
      <c r="BG1153" s="37"/>
    </row>
    <row r="1154" spans="1:59" x14ac:dyDescent="0.25">
      <c r="A1154">
        <v>1122</v>
      </c>
      <c r="B1154" s="61">
        <f ca="1">OFFSET(InputPriceData!B$15,CalculationsAndCharts!$A1154+$A$11,0,1,1)</f>
        <v>40840</v>
      </c>
      <c r="C1154" s="3">
        <f ca="1">OFFSET(InputPriceData!G$15,CalculationsAndCharts!$A1154+$A$11,IF($C$7,8,0),1,1)</f>
        <v>203215600</v>
      </c>
      <c r="D1154" s="4">
        <f ca="1">OFFSET(InputPriceData!C$15,CalculationsAndCharts!$A1154+$A$11,IF($C$7,8,0),1,1)</f>
        <v>113.12</v>
      </c>
      <c r="E1154" s="4">
        <f ca="1">OFFSET(InputPriceData!D$15,CalculationsAndCharts!$A1154+$A$11,IF($C$7,8,0),1,1)</f>
        <v>114.61</v>
      </c>
      <c r="F1154" s="4">
        <f ca="1">OFFSET(InputPriceData!E$15,CalculationsAndCharts!$A1154+$A$11,IF($C$7,8,0),1,1)</f>
        <v>113.02</v>
      </c>
      <c r="G1154" s="4">
        <f ca="1">OFFSET(InputPriceData!F$15,CalculationsAndCharts!$A1154+$A$11,IF($C$7,8,0),1,1)</f>
        <v>114.33</v>
      </c>
      <c r="H1154" s="342">
        <f t="shared" ca="1" si="138"/>
        <v>109.94786692498757</v>
      </c>
      <c r="I1154" s="342">
        <f t="shared" ca="1" si="139"/>
        <v>109.09951010883526</v>
      </c>
      <c r="J1154" s="340">
        <f t="shared" ca="1" si="140"/>
        <v>0.84835681615226888</v>
      </c>
      <c r="K1154" s="170">
        <f t="shared" ca="1" si="136"/>
        <v>0.71970928751201457</v>
      </c>
      <c r="L1154" s="341">
        <f t="shared" ca="1" si="137"/>
        <v>1.0267291943206294</v>
      </c>
      <c r="M1154" s="341">
        <f t="shared" ca="1" si="141"/>
        <v>-1.0267291943206294</v>
      </c>
      <c r="N1154" s="170"/>
      <c r="O1154" s="340"/>
      <c r="P1154" s="3">
        <f t="shared" ca="1" si="142"/>
        <v>203215600</v>
      </c>
      <c r="Q1154" s="3" t="e">
        <f t="shared" ca="1" si="143"/>
        <v>#N/A</v>
      </c>
      <c r="S1154" s="99"/>
      <c r="T1154" s="350"/>
      <c r="U1154" s="350"/>
      <c r="V1154" s="349"/>
      <c r="W1154" s="313"/>
      <c r="X1154" s="302"/>
      <c r="Y1154" s="211"/>
      <c r="Z1154" s="320"/>
      <c r="AA1154" s="246"/>
      <c r="AB1154" s="125"/>
      <c r="AC1154" s="125"/>
      <c r="AD1154" s="125"/>
      <c r="AE1154" s="125"/>
      <c r="AF1154" s="125"/>
      <c r="AG1154" s="125"/>
      <c r="AH1154" s="125"/>
      <c r="AJ1154" s="125"/>
      <c r="AK1154" s="125"/>
      <c r="AM1154" s="246"/>
      <c r="AO1154" s="246"/>
      <c r="AP1154" s="211"/>
      <c r="AQ1154" s="211"/>
      <c r="AR1154" s="199"/>
      <c r="AT1154" s="225"/>
      <c r="AU1154" s="225"/>
      <c r="AV1154" s="225"/>
      <c r="AW1154" s="99"/>
      <c r="AX1154" s="199"/>
      <c r="AY1154" s="199"/>
      <c r="AZ1154" s="37"/>
      <c r="BA1154" s="123"/>
      <c r="BB1154" s="211"/>
      <c r="BC1154" s="211"/>
      <c r="BD1154" s="123"/>
      <c r="BE1154" s="123"/>
      <c r="BF1154" s="37"/>
      <c r="BG1154" s="37"/>
    </row>
    <row r="1155" spans="1:59" x14ac:dyDescent="0.25">
      <c r="A1155">
        <v>1123</v>
      </c>
      <c r="B1155" s="61">
        <f ca="1">OFFSET(InputPriceData!B$15,CalculationsAndCharts!$A1155+$A$11,0,1,1)</f>
        <v>40837</v>
      </c>
      <c r="C1155" s="3">
        <f ca="1">OFFSET(InputPriceData!G$15,CalculationsAndCharts!$A1155+$A$11,IF($C$7,8,0),1,1)</f>
        <v>278999400</v>
      </c>
      <c r="D1155" s="4">
        <f ca="1">OFFSET(InputPriceData!C$15,CalculationsAndCharts!$A1155+$A$11,IF($C$7,8,0),1,1)</f>
        <v>112.14</v>
      </c>
      <c r="E1155" s="4">
        <f ca="1">OFFSET(InputPriceData!D$15,CalculationsAndCharts!$A1155+$A$11,IF($C$7,8,0),1,1)</f>
        <v>113.08</v>
      </c>
      <c r="F1155" s="4">
        <f ca="1">OFFSET(InputPriceData!E$15,CalculationsAndCharts!$A1155+$A$11,IF($C$7,8,0),1,1)</f>
        <v>111.8</v>
      </c>
      <c r="G1155" s="4">
        <f ca="1">OFFSET(InputPriceData!F$15,CalculationsAndCharts!$A1155+$A$11,IF($C$7,8,0),1,1)</f>
        <v>112.94</v>
      </c>
      <c r="H1155" s="342">
        <f t="shared" ca="1" si="138"/>
        <v>109.3218479142715</v>
      </c>
      <c r="I1155" s="342">
        <f t="shared" ca="1" si="139"/>
        <v>108.62401102782029</v>
      </c>
      <c r="J1155" s="340">
        <f t="shared" ca="1" si="140"/>
        <v>0.69783688645118014</v>
      </c>
      <c r="K1155" s="170">
        <f t="shared" ca="1" si="136"/>
        <v>0.4869763200918773</v>
      </c>
      <c r="L1155" s="341">
        <f t="shared" ca="1" si="137"/>
        <v>1.0612933742048762</v>
      </c>
      <c r="M1155" s="341">
        <f t="shared" ca="1" si="141"/>
        <v>-1.0612933742048762</v>
      </c>
      <c r="N1155" s="170"/>
      <c r="O1155" s="340"/>
      <c r="P1155" s="3">
        <f t="shared" ca="1" si="142"/>
        <v>278999400</v>
      </c>
      <c r="Q1155" s="3" t="e">
        <f t="shared" ca="1" si="143"/>
        <v>#N/A</v>
      </c>
      <c r="S1155" s="99"/>
      <c r="T1155" s="350"/>
      <c r="U1155" s="350"/>
      <c r="V1155" s="349"/>
      <c r="W1155" s="313"/>
      <c r="X1155" s="302"/>
      <c r="Y1155" s="211"/>
      <c r="Z1155" s="320"/>
      <c r="AA1155" s="246"/>
      <c r="AB1155" s="125"/>
      <c r="AC1155" s="125"/>
      <c r="AD1155" s="125"/>
      <c r="AE1155" s="125"/>
      <c r="AF1155" s="125"/>
      <c r="AG1155" s="125"/>
      <c r="AH1155" s="125"/>
      <c r="AJ1155" s="125"/>
      <c r="AK1155" s="125"/>
      <c r="AM1155" s="246"/>
      <c r="AO1155" s="246"/>
      <c r="AP1155" s="211"/>
      <c r="AQ1155" s="211"/>
      <c r="AR1155" s="199"/>
      <c r="AT1155" s="225"/>
      <c r="AU1155" s="225"/>
      <c r="AV1155" s="225"/>
      <c r="AW1155" s="99"/>
      <c r="AX1155" s="199"/>
      <c r="AY1155" s="199"/>
      <c r="AZ1155" s="37"/>
      <c r="BA1155" s="123"/>
      <c r="BB1155" s="211"/>
      <c r="BC1155" s="211"/>
      <c r="BD1155" s="123"/>
      <c r="BE1155" s="123"/>
      <c r="BF1155" s="37"/>
      <c r="BG1155" s="37"/>
    </row>
    <row r="1156" spans="1:59" x14ac:dyDescent="0.25">
      <c r="A1156">
        <v>1124</v>
      </c>
      <c r="B1156" s="61">
        <f ca="1">OFFSET(InputPriceData!B$15,CalculationsAndCharts!$A1156+$A$11,0,1,1)</f>
        <v>40836</v>
      </c>
      <c r="C1156" s="3">
        <f ca="1">OFFSET(InputPriceData!G$15,CalculationsAndCharts!$A1156+$A$11,IF($C$7,8,0),1,1)</f>
        <v>262075600</v>
      </c>
      <c r="D1156" s="4">
        <f ca="1">OFFSET(InputPriceData!C$15,CalculationsAndCharts!$A1156+$A$11,IF($C$7,8,0),1,1)</f>
        <v>110.63</v>
      </c>
      <c r="E1156" s="4">
        <f ca="1">OFFSET(InputPriceData!D$15,CalculationsAndCharts!$A1156+$A$11,IF($C$7,8,0),1,1)</f>
        <v>111.24</v>
      </c>
      <c r="F1156" s="4">
        <f ca="1">OFFSET(InputPriceData!E$15,CalculationsAndCharts!$A1156+$A$11,IF($C$7,8,0),1,1)</f>
        <v>109.16</v>
      </c>
      <c r="G1156" s="4">
        <f ca="1">OFFSET(InputPriceData!F$15,CalculationsAndCharts!$A1156+$A$11,IF($C$7,8,0),1,1)</f>
        <v>110.84</v>
      </c>
      <c r="H1156" s="342">
        <f t="shared" ca="1" si="138"/>
        <v>108.80496904488173</v>
      </c>
      <c r="I1156" s="342">
        <f t="shared" ca="1" si="139"/>
        <v>108.23164839398578</v>
      </c>
      <c r="J1156" s="340">
        <f t="shared" ca="1" si="140"/>
        <v>0.57332065089591189</v>
      </c>
      <c r="K1156" s="170">
        <f t="shared" ca="1" si="136"/>
        <v>0.32869656874371206</v>
      </c>
      <c r="L1156" s="341">
        <f t="shared" ca="1" si="137"/>
        <v>1.0972297725778444</v>
      </c>
      <c r="M1156" s="341">
        <f t="shared" ca="1" si="141"/>
        <v>-1.0972297725778444</v>
      </c>
      <c r="N1156" s="170"/>
      <c r="O1156" s="340"/>
      <c r="P1156" s="3">
        <f t="shared" ca="1" si="142"/>
        <v>262075600</v>
      </c>
      <c r="Q1156" s="3" t="e">
        <f t="shared" ca="1" si="143"/>
        <v>#N/A</v>
      </c>
      <c r="S1156" s="99"/>
      <c r="T1156" s="350"/>
      <c r="U1156" s="350"/>
      <c r="V1156" s="349"/>
      <c r="W1156" s="313"/>
      <c r="X1156" s="302"/>
      <c r="Y1156" s="211"/>
      <c r="Z1156" s="320"/>
      <c r="AA1156" s="246"/>
      <c r="AB1156" s="125"/>
      <c r="AC1156" s="125"/>
      <c r="AD1156" s="125"/>
      <c r="AE1156" s="125"/>
      <c r="AF1156" s="125"/>
      <c r="AG1156" s="125"/>
      <c r="AH1156" s="125"/>
      <c r="AJ1156" s="125"/>
      <c r="AK1156" s="125"/>
      <c r="AM1156" s="246"/>
      <c r="AO1156" s="246"/>
      <c r="AP1156" s="211"/>
      <c r="AQ1156" s="211"/>
      <c r="AR1156" s="199"/>
      <c r="AT1156" s="225"/>
      <c r="AU1156" s="225"/>
      <c r="AV1156" s="225"/>
      <c r="AW1156" s="99"/>
      <c r="AX1156" s="199"/>
      <c r="AY1156" s="199"/>
      <c r="AZ1156" s="37"/>
      <c r="BA1156" s="123"/>
      <c r="BB1156" s="211"/>
      <c r="BC1156" s="211"/>
      <c r="BD1156" s="123"/>
      <c r="BE1156" s="123"/>
      <c r="BF1156" s="37"/>
      <c r="BG1156" s="37"/>
    </row>
    <row r="1157" spans="1:59" x14ac:dyDescent="0.25">
      <c r="A1157">
        <v>1125</v>
      </c>
      <c r="B1157" s="61">
        <f ca="1">OFFSET(InputPriceData!B$15,CalculationsAndCharts!$A1157+$A$11,0,1,1)</f>
        <v>40835</v>
      </c>
      <c r="C1157" s="3">
        <f ca="1">OFFSET(InputPriceData!G$15,CalculationsAndCharts!$A1157+$A$11,IF($C$7,8,0),1,1)</f>
        <v>226601300</v>
      </c>
      <c r="D1157" s="4">
        <f ca="1">OFFSET(InputPriceData!C$15,CalculationsAndCharts!$A1157+$A$11,IF($C$7,8,0),1,1)</f>
        <v>111.49</v>
      </c>
      <c r="E1157" s="4">
        <f ca="1">OFFSET(InputPriceData!D$15,CalculationsAndCharts!$A1157+$A$11,IF($C$7,8,0),1,1)</f>
        <v>112.13</v>
      </c>
      <c r="F1157" s="4">
        <f ca="1">OFFSET(InputPriceData!E$15,CalculationsAndCharts!$A1157+$A$11,IF($C$7,8,0),1,1)</f>
        <v>109.97</v>
      </c>
      <c r="G1157" s="4">
        <f ca="1">OFFSET(InputPriceData!F$15,CalculationsAndCharts!$A1157+$A$11,IF($C$7,8,0),1,1)</f>
        <v>110.35</v>
      </c>
      <c r="H1157" s="342">
        <f t="shared" ca="1" si="138"/>
        <v>108.51425033700768</v>
      </c>
      <c r="I1157" s="342">
        <f t="shared" ca="1" si="139"/>
        <v>107.99452552071176</v>
      </c>
      <c r="J1157" s="340">
        <f t="shared" ca="1" si="140"/>
        <v>0.51972481629588962</v>
      </c>
      <c r="K1157" s="170">
        <f t="shared" ca="1" si="136"/>
        <v>0.27011388467379621</v>
      </c>
      <c r="L1157" s="341">
        <f t="shared" ca="1" si="137"/>
        <v>1.1314775264263754</v>
      </c>
      <c r="M1157" s="341">
        <f t="shared" ca="1" si="141"/>
        <v>-1.1314775264263754</v>
      </c>
      <c r="N1157" s="170"/>
      <c r="O1157" s="340"/>
      <c r="P1157" s="3" t="e">
        <f t="shared" ca="1" si="142"/>
        <v>#N/A</v>
      </c>
      <c r="Q1157" s="3">
        <f t="shared" ca="1" si="143"/>
        <v>226601300</v>
      </c>
      <c r="S1157" s="99"/>
      <c r="T1157" s="350"/>
      <c r="U1157" s="350"/>
      <c r="V1157" s="349"/>
      <c r="W1157" s="313"/>
      <c r="X1157" s="302"/>
      <c r="Y1157" s="211"/>
      <c r="Z1157" s="320"/>
      <c r="AA1157" s="246"/>
      <c r="AB1157" s="125"/>
      <c r="AC1157" s="125"/>
      <c r="AD1157" s="125"/>
      <c r="AE1157" s="125"/>
      <c r="AF1157" s="125"/>
      <c r="AG1157" s="125"/>
      <c r="AH1157" s="125"/>
      <c r="AJ1157" s="125"/>
      <c r="AK1157" s="125"/>
      <c r="AM1157" s="246"/>
      <c r="AO1157" s="246"/>
      <c r="AP1157" s="211"/>
      <c r="AQ1157" s="211"/>
      <c r="AR1157" s="199"/>
      <c r="AT1157" s="225"/>
      <c r="AU1157" s="225"/>
      <c r="AV1157" s="225"/>
      <c r="AW1157" s="99"/>
      <c r="AX1157" s="199"/>
      <c r="AY1157" s="199"/>
      <c r="AZ1157" s="37"/>
      <c r="BA1157" s="123"/>
      <c r="BB1157" s="211"/>
      <c r="BC1157" s="211"/>
      <c r="BD1157" s="123"/>
      <c r="BE1157" s="123"/>
      <c r="BF1157" s="37"/>
      <c r="BG1157" s="37"/>
    </row>
    <row r="1158" spans="1:59" x14ac:dyDescent="0.25">
      <c r="A1158">
        <v>1126</v>
      </c>
      <c r="B1158" s="61">
        <f ca="1">OFFSET(InputPriceData!B$15,CalculationsAndCharts!$A1158+$A$11,0,1,1)</f>
        <v>40834</v>
      </c>
      <c r="C1158" s="3">
        <f ca="1">OFFSET(InputPriceData!G$15,CalculationsAndCharts!$A1158+$A$11,IF($C$7,8,0),1,1)</f>
        <v>318857900</v>
      </c>
      <c r="D1158" s="4">
        <f ca="1">OFFSET(InputPriceData!C$15,CalculationsAndCharts!$A1158+$A$11,IF($C$7,8,0),1,1)</f>
        <v>109.45</v>
      </c>
      <c r="E1158" s="4">
        <f ca="1">OFFSET(InputPriceData!D$15,CalculationsAndCharts!$A1158+$A$11,IF($C$7,8,0),1,1)</f>
        <v>112.51</v>
      </c>
      <c r="F1158" s="4">
        <f ca="1">OFFSET(InputPriceData!E$15,CalculationsAndCharts!$A1158+$A$11,IF($C$7,8,0),1,1)</f>
        <v>108.6</v>
      </c>
      <c r="G1158" s="4">
        <f ca="1">OFFSET(InputPriceData!F$15,CalculationsAndCharts!$A1158+$A$11,IF($C$7,8,0),1,1)</f>
        <v>111.68</v>
      </c>
      <c r="H1158" s="342">
        <f t="shared" ca="1" si="138"/>
        <v>108.25200038515163</v>
      </c>
      <c r="I1158" s="342">
        <f t="shared" ca="1" si="139"/>
        <v>107.7803914771401</v>
      </c>
      <c r="J1158" s="340">
        <f t="shared" ca="1" si="140"/>
        <v>0.47160890801149974</v>
      </c>
      <c r="K1158" s="170">
        <f t="shared" ca="1" si="136"/>
        <v>0.22241496211579923</v>
      </c>
      <c r="L1158" s="341">
        <f t="shared" ca="1" si="137"/>
        <v>1.1545626414358479</v>
      </c>
      <c r="M1158" s="341">
        <f t="shared" ca="1" si="141"/>
        <v>-1.1545626414358479</v>
      </c>
      <c r="N1158" s="170"/>
      <c r="O1158" s="340"/>
      <c r="P1158" s="3">
        <f t="shared" ca="1" si="142"/>
        <v>318857900</v>
      </c>
      <c r="Q1158" s="3" t="e">
        <f t="shared" ca="1" si="143"/>
        <v>#N/A</v>
      </c>
      <c r="S1158" s="99"/>
      <c r="T1158" s="350"/>
      <c r="U1158" s="350"/>
      <c r="V1158" s="349"/>
      <c r="W1158" s="313"/>
      <c r="X1158" s="302"/>
      <c r="Y1158" s="211"/>
      <c r="Z1158" s="320"/>
      <c r="AA1158" s="246"/>
      <c r="AB1158" s="125"/>
      <c r="AC1158" s="125"/>
      <c r="AD1158" s="125"/>
      <c r="AE1158" s="125"/>
      <c r="AF1158" s="125"/>
      <c r="AG1158" s="125"/>
      <c r="AH1158" s="125"/>
      <c r="AJ1158" s="125"/>
      <c r="AK1158" s="125"/>
      <c r="AM1158" s="246"/>
      <c r="AO1158" s="246"/>
      <c r="AP1158" s="211"/>
      <c r="AQ1158" s="211"/>
      <c r="AR1158" s="199"/>
      <c r="AT1158" s="225"/>
      <c r="AU1158" s="225"/>
      <c r="AV1158" s="225"/>
      <c r="AW1158" s="99"/>
      <c r="AX1158" s="199"/>
      <c r="AY1158" s="199"/>
      <c r="AZ1158" s="37"/>
      <c r="BA1158" s="123"/>
      <c r="BB1158" s="211"/>
      <c r="BC1158" s="211"/>
      <c r="BD1158" s="123"/>
      <c r="BE1158" s="123"/>
      <c r="BF1158" s="37"/>
      <c r="BG1158" s="37"/>
    </row>
    <row r="1159" spans="1:59" x14ac:dyDescent="0.25">
      <c r="A1159">
        <v>1127</v>
      </c>
      <c r="B1159" s="61">
        <f ca="1">OFFSET(InputPriceData!B$15,CalculationsAndCharts!$A1159+$A$11,0,1,1)</f>
        <v>40833</v>
      </c>
      <c r="C1159" s="3">
        <f ca="1">OFFSET(InputPriceData!G$15,CalculationsAndCharts!$A1159+$A$11,IF($C$7,8,0),1,1)</f>
        <v>202311600</v>
      </c>
      <c r="D1159" s="4">
        <f ca="1">OFFSET(InputPriceData!C$15,CalculationsAndCharts!$A1159+$A$11,IF($C$7,8,0),1,1)</f>
        <v>111.14</v>
      </c>
      <c r="E1159" s="4">
        <f ca="1">OFFSET(InputPriceData!D$15,CalculationsAndCharts!$A1159+$A$11,IF($C$7,8,0),1,1)</f>
        <v>111.65</v>
      </c>
      <c r="F1159" s="4">
        <f ca="1">OFFSET(InputPriceData!E$15,CalculationsAndCharts!$A1159+$A$11,IF($C$7,8,0),1,1)</f>
        <v>109.26</v>
      </c>
      <c r="G1159" s="4">
        <f ca="1">OFFSET(InputPriceData!F$15,CalculationsAndCharts!$A1159+$A$11,IF($C$7,8,0),1,1)</f>
        <v>109.53</v>
      </c>
      <c r="H1159" s="342">
        <f t="shared" ca="1" si="138"/>
        <v>107.76228615445901</v>
      </c>
      <c r="I1159" s="342">
        <f t="shared" ca="1" si="139"/>
        <v>107.42588161142557</v>
      </c>
      <c r="J1159" s="340">
        <f t="shared" ca="1" si="140"/>
        <v>0.33640454303340939</v>
      </c>
      <c r="K1159" s="170">
        <f t="shared" ca="1" si="136"/>
        <v>0.11316801657351699</v>
      </c>
      <c r="L1159" s="341">
        <f t="shared" ca="1" si="137"/>
        <v>1.1724060589819285</v>
      </c>
      <c r="M1159" s="341">
        <f t="shared" ca="1" si="141"/>
        <v>-1.1724060589819285</v>
      </c>
      <c r="N1159" s="170"/>
      <c r="O1159" s="340"/>
      <c r="P1159" s="3" t="e">
        <f t="shared" ca="1" si="142"/>
        <v>#N/A</v>
      </c>
      <c r="Q1159" s="3">
        <f t="shared" ca="1" si="143"/>
        <v>202311600</v>
      </c>
      <c r="S1159" s="99"/>
      <c r="T1159" s="350"/>
      <c r="U1159" s="350"/>
      <c r="V1159" s="349"/>
      <c r="W1159" s="313"/>
      <c r="X1159" s="302"/>
      <c r="Y1159" s="211"/>
      <c r="Z1159" s="320"/>
      <c r="AA1159" s="246"/>
      <c r="AB1159" s="125"/>
      <c r="AC1159" s="125"/>
      <c r="AD1159" s="125"/>
      <c r="AE1159" s="125"/>
      <c r="AF1159" s="125"/>
      <c r="AG1159" s="125"/>
      <c r="AH1159" s="125"/>
      <c r="AJ1159" s="125"/>
      <c r="AK1159" s="125"/>
      <c r="AM1159" s="246"/>
      <c r="AO1159" s="246"/>
      <c r="AP1159" s="211"/>
      <c r="AQ1159" s="211"/>
      <c r="AR1159" s="199"/>
      <c r="AT1159" s="225"/>
      <c r="AU1159" s="225"/>
      <c r="AV1159" s="225"/>
      <c r="AW1159" s="99"/>
      <c r="AX1159" s="199"/>
      <c r="AY1159" s="199"/>
      <c r="AZ1159" s="37"/>
      <c r="BA1159" s="123"/>
      <c r="BB1159" s="211"/>
      <c r="BC1159" s="211"/>
      <c r="BD1159" s="123"/>
      <c r="BE1159" s="123"/>
      <c r="BF1159" s="37"/>
      <c r="BG1159" s="37"/>
    </row>
    <row r="1160" spans="1:59" x14ac:dyDescent="0.25">
      <c r="A1160">
        <v>1128</v>
      </c>
      <c r="B1160" s="61">
        <f ca="1">OFFSET(InputPriceData!B$15,CalculationsAndCharts!$A1160+$A$11,0,1,1)</f>
        <v>40830</v>
      </c>
      <c r="C1160" s="3">
        <f ca="1">OFFSET(InputPriceData!G$15,CalculationsAndCharts!$A1160+$A$11,IF($C$7,8,0),1,1)</f>
        <v>211397600</v>
      </c>
      <c r="D1160" s="4">
        <f ca="1">OFFSET(InputPriceData!C$15,CalculationsAndCharts!$A1160+$A$11,IF($C$7,8,0),1,1)</f>
        <v>111.06</v>
      </c>
      <c r="E1160" s="4">
        <f ca="1">OFFSET(InputPriceData!D$15,CalculationsAndCharts!$A1160+$A$11,IF($C$7,8,0),1,1)</f>
        <v>111.69</v>
      </c>
      <c r="F1160" s="4">
        <f ca="1">OFFSET(InputPriceData!E$15,CalculationsAndCharts!$A1160+$A$11,IF($C$7,8,0),1,1)</f>
        <v>110.45</v>
      </c>
      <c r="G1160" s="4">
        <f ca="1">OFFSET(InputPriceData!F$15,CalculationsAndCharts!$A1160+$A$11,IF($C$7,8,0),1,1)</f>
        <v>111.67</v>
      </c>
      <c r="H1160" s="342">
        <f t="shared" ca="1" si="138"/>
        <v>107.509755605096</v>
      </c>
      <c r="I1160" s="342">
        <f t="shared" ca="1" si="139"/>
        <v>107.23459812155517</v>
      </c>
      <c r="J1160" s="340">
        <f t="shared" ca="1" si="140"/>
        <v>0.27515748354081121</v>
      </c>
      <c r="K1160" s="170">
        <f t="shared" ca="1" si="136"/>
        <v>7.5711640748511791E-2</v>
      </c>
      <c r="L1160" s="341">
        <f t="shared" ca="1" si="137"/>
        <v>1.180193082611831</v>
      </c>
      <c r="M1160" s="341">
        <f t="shared" ca="1" si="141"/>
        <v>-1.180193082611831</v>
      </c>
      <c r="N1160" s="170"/>
      <c r="O1160" s="340"/>
      <c r="P1160" s="3">
        <f t="shared" ca="1" si="142"/>
        <v>211397600</v>
      </c>
      <c r="Q1160" s="3" t="e">
        <f t="shared" ca="1" si="143"/>
        <v>#N/A</v>
      </c>
      <c r="S1160" s="99"/>
      <c r="T1160" s="350"/>
      <c r="U1160" s="350"/>
      <c r="V1160" s="349"/>
      <c r="W1160" s="313"/>
      <c r="X1160" s="302"/>
      <c r="Y1160" s="211"/>
      <c r="Z1160" s="320"/>
      <c r="AA1160" s="246"/>
      <c r="AB1160" s="125"/>
      <c r="AC1160" s="125"/>
      <c r="AD1160" s="125"/>
      <c r="AE1160" s="125"/>
      <c r="AF1160" s="125"/>
      <c r="AG1160" s="125"/>
      <c r="AH1160" s="125"/>
      <c r="AJ1160" s="125"/>
      <c r="AK1160" s="125"/>
      <c r="AM1160" s="246"/>
      <c r="AO1160" s="246"/>
      <c r="AP1160" s="211"/>
      <c r="AQ1160" s="211"/>
      <c r="AR1160" s="199"/>
      <c r="AT1160" s="225"/>
      <c r="AU1160" s="225"/>
      <c r="AV1160" s="225"/>
      <c r="AW1160" s="99"/>
      <c r="AX1160" s="199"/>
      <c r="AY1160" s="199"/>
      <c r="AZ1160" s="37"/>
      <c r="BA1160" s="123"/>
      <c r="BB1160" s="211"/>
      <c r="BC1160" s="211"/>
      <c r="BD1160" s="123"/>
      <c r="BE1160" s="123"/>
      <c r="BF1160" s="37"/>
      <c r="BG1160" s="37"/>
    </row>
    <row r="1161" spans="1:59" x14ac:dyDescent="0.25">
      <c r="A1161">
        <v>1129</v>
      </c>
      <c r="B1161" s="61">
        <f ca="1">OFFSET(InputPriceData!B$15,CalculationsAndCharts!$A1161+$A$11,0,1,1)</f>
        <v>40829</v>
      </c>
      <c r="C1161" s="3">
        <f ca="1">OFFSET(InputPriceData!G$15,CalculationsAndCharts!$A1161+$A$11,IF($C$7,8,0),1,1)</f>
        <v>212538800</v>
      </c>
      <c r="D1161" s="4">
        <f ca="1">OFFSET(InputPriceData!C$15,CalculationsAndCharts!$A1161+$A$11,IF($C$7,8,0),1,1)</f>
        <v>109.36</v>
      </c>
      <c r="E1161" s="4">
        <f ca="1">OFFSET(InputPriceData!D$15,CalculationsAndCharts!$A1161+$A$11,IF($C$7,8,0),1,1)</f>
        <v>110.12</v>
      </c>
      <c r="F1161" s="4">
        <f ca="1">OFFSET(InputPriceData!E$15,CalculationsAndCharts!$A1161+$A$11,IF($C$7,8,0),1,1)</f>
        <v>108.52</v>
      </c>
      <c r="G1161" s="4">
        <f ca="1">OFFSET(InputPriceData!F$15,CalculationsAndCharts!$A1161+$A$11,IF($C$7,8,0),1,1)</f>
        <v>109.79</v>
      </c>
      <c r="H1161" s="342">
        <f t="shared" ca="1" si="138"/>
        <v>106.91543497725257</v>
      </c>
      <c r="I1161" s="342">
        <f t="shared" ca="1" si="139"/>
        <v>106.83137976896927</v>
      </c>
      <c r="J1161" s="340">
        <f t="shared" ca="1" si="140"/>
        <v>8.4055208283275964E-2</v>
      </c>
      <c r="K1161" s="170">
        <f t="shared" ca="1" si="136"/>
        <v>7.0652780395449042E-3</v>
      </c>
      <c r="L1161" s="341">
        <f t="shared" ca="1" si="137"/>
        <v>1.1842313677325285</v>
      </c>
      <c r="M1161" s="341">
        <f t="shared" ca="1" si="141"/>
        <v>-1.1842313677325285</v>
      </c>
      <c r="N1161" s="170"/>
      <c r="O1161" s="340"/>
      <c r="P1161" s="3">
        <f t="shared" ca="1" si="142"/>
        <v>212538800</v>
      </c>
      <c r="Q1161" s="3" t="e">
        <f t="shared" ca="1" si="143"/>
        <v>#N/A</v>
      </c>
      <c r="S1161" s="99"/>
      <c r="T1161" s="350"/>
      <c r="U1161" s="350"/>
      <c r="V1161" s="349"/>
      <c r="W1161" s="313"/>
      <c r="X1161" s="302"/>
      <c r="Y1161" s="211"/>
      <c r="Z1161" s="320"/>
      <c r="AA1161" s="246"/>
      <c r="AB1161" s="125"/>
      <c r="AC1161" s="125"/>
      <c r="AD1161" s="125"/>
      <c r="AE1161" s="125"/>
      <c r="AF1161" s="125"/>
      <c r="AG1161" s="125"/>
      <c r="AH1161" s="125"/>
      <c r="AJ1161" s="125"/>
      <c r="AK1161" s="125"/>
      <c r="AM1161" s="246"/>
      <c r="AO1161" s="246"/>
      <c r="AP1161" s="211"/>
      <c r="AQ1161" s="211"/>
      <c r="AR1161" s="199"/>
      <c r="AT1161" s="225"/>
      <c r="AU1161" s="225"/>
      <c r="AV1161" s="225"/>
      <c r="AW1161" s="99"/>
      <c r="AX1161" s="199"/>
      <c r="AY1161" s="199"/>
      <c r="AZ1161" s="37"/>
      <c r="BA1161" s="123"/>
      <c r="BB1161" s="211"/>
      <c r="BC1161" s="211"/>
      <c r="BD1161" s="123"/>
      <c r="BE1161" s="123"/>
      <c r="BF1161" s="37"/>
      <c r="BG1161" s="37"/>
    </row>
    <row r="1162" spans="1:59" x14ac:dyDescent="0.25">
      <c r="A1162">
        <v>1130</v>
      </c>
      <c r="B1162" s="61">
        <f ca="1">OFFSET(InputPriceData!B$15,CalculationsAndCharts!$A1162+$A$11,0,1,1)</f>
        <v>40828</v>
      </c>
      <c r="C1162" s="3">
        <f ca="1">OFFSET(InputPriceData!G$15,CalculationsAndCharts!$A1162+$A$11,IF($C$7,8,0),1,1)</f>
        <v>281544900</v>
      </c>
      <c r="D1162" s="4">
        <f ca="1">OFFSET(InputPriceData!C$15,CalculationsAndCharts!$A1162+$A$11,IF($C$7,8,0),1,1)</f>
        <v>109.87</v>
      </c>
      <c r="E1162" s="4">
        <f ca="1">OFFSET(InputPriceData!D$15,CalculationsAndCharts!$A1162+$A$11,IF($C$7,8,0),1,1)</f>
        <v>111.27</v>
      </c>
      <c r="F1162" s="4">
        <f ca="1">OFFSET(InputPriceData!E$15,CalculationsAndCharts!$A1162+$A$11,IF($C$7,8,0),1,1)</f>
        <v>109.63</v>
      </c>
      <c r="G1162" s="4">
        <f ca="1">OFFSET(InputPriceData!F$15,CalculationsAndCharts!$A1162+$A$11,IF($C$7,8,0),1,1)</f>
        <v>110.01</v>
      </c>
      <c r="H1162" s="342">
        <f t="shared" ca="1" si="138"/>
        <v>106.5047828311458</v>
      </c>
      <c r="I1162" s="342">
        <f t="shared" ca="1" si="139"/>
        <v>106.56241429342104</v>
      </c>
      <c r="J1162" s="340">
        <f t="shared" ca="1" si="140"/>
        <v>-5.7631462275252343E-2</v>
      </c>
      <c r="K1162" s="170">
        <f t="shared" ca="1" si="136"/>
        <v>3.3213854439838341E-3</v>
      </c>
      <c r="L1162" s="341">
        <f t="shared" ca="1" si="137"/>
        <v>1.1855583324270687</v>
      </c>
      <c r="M1162" s="341">
        <f t="shared" ca="1" si="141"/>
        <v>-1.1855583324270687</v>
      </c>
      <c r="N1162" s="170"/>
      <c r="O1162" s="340"/>
      <c r="P1162" s="3">
        <f t="shared" ca="1" si="142"/>
        <v>281544900</v>
      </c>
      <c r="Q1162" s="3" t="e">
        <f t="shared" ca="1" si="143"/>
        <v>#N/A</v>
      </c>
      <c r="S1162" s="99"/>
      <c r="T1162" s="350"/>
      <c r="U1162" s="350"/>
      <c r="V1162" s="349"/>
      <c r="W1162" s="313"/>
      <c r="X1162" s="302"/>
      <c r="Y1162" s="211"/>
      <c r="Z1162" s="320"/>
      <c r="AA1162" s="246"/>
      <c r="AB1162" s="125"/>
      <c r="AC1162" s="125"/>
      <c r="AD1162" s="125"/>
      <c r="AE1162" s="125"/>
      <c r="AF1162" s="125"/>
      <c r="AG1162" s="125"/>
      <c r="AH1162" s="125"/>
      <c r="AJ1162" s="125"/>
      <c r="AK1162" s="125"/>
      <c r="AM1162" s="246"/>
      <c r="AO1162" s="246"/>
      <c r="AP1162" s="211"/>
      <c r="AQ1162" s="211"/>
      <c r="AR1162" s="199"/>
      <c r="AT1162" s="225"/>
      <c r="AU1162" s="225"/>
      <c r="AV1162" s="225"/>
      <c r="AW1162" s="99"/>
      <c r="AX1162" s="199"/>
      <c r="AY1162" s="199"/>
      <c r="AZ1162" s="37"/>
      <c r="BA1162" s="123"/>
      <c r="BB1162" s="211"/>
      <c r="BC1162" s="211"/>
      <c r="BD1162" s="123"/>
      <c r="BE1162" s="123"/>
      <c r="BF1162" s="37"/>
      <c r="BG1162" s="37"/>
    </row>
    <row r="1163" spans="1:59" x14ac:dyDescent="0.25">
      <c r="A1163">
        <v>1131</v>
      </c>
      <c r="B1163" s="61">
        <f ca="1">OFFSET(InputPriceData!B$15,CalculationsAndCharts!$A1163+$A$11,0,1,1)</f>
        <v>40827</v>
      </c>
      <c r="C1163" s="3">
        <f ca="1">OFFSET(InputPriceData!G$15,CalculationsAndCharts!$A1163+$A$11,IF($C$7,8,0),1,1)</f>
        <v>209088000</v>
      </c>
      <c r="D1163" s="4">
        <f ca="1">OFFSET(InputPriceData!C$15,CalculationsAndCharts!$A1163+$A$11,IF($C$7,8,0),1,1)</f>
        <v>108.3</v>
      </c>
      <c r="E1163" s="4">
        <f ca="1">OFFSET(InputPriceData!D$15,CalculationsAndCharts!$A1163+$A$11,IF($C$7,8,0),1,1)</f>
        <v>109.36</v>
      </c>
      <c r="F1163" s="4">
        <f ca="1">OFFSET(InputPriceData!E$15,CalculationsAndCharts!$A1163+$A$11,IF($C$7,8,0),1,1)</f>
        <v>108.19</v>
      </c>
      <c r="G1163" s="4">
        <f ca="1">OFFSET(InputPriceData!F$15,CalculationsAndCharts!$A1163+$A$11,IF($C$7,8,0),1,1)</f>
        <v>109.05</v>
      </c>
      <c r="H1163" s="342">
        <f t="shared" ca="1" si="138"/>
        <v>106.0040375213095</v>
      </c>
      <c r="I1163" s="342">
        <f t="shared" ca="1" si="139"/>
        <v>106.24899741100478</v>
      </c>
      <c r="J1163" s="340">
        <f t="shared" ca="1" si="140"/>
        <v>-0.24495988969529803</v>
      </c>
      <c r="K1163" s="170">
        <f t="shared" ca="1" si="136"/>
        <v>6.0005347559532574E-2</v>
      </c>
      <c r="L1163" s="341">
        <f t="shared" ca="1" si="137"/>
        <v>1.1860834540775786</v>
      </c>
      <c r="M1163" s="341">
        <f t="shared" ca="1" si="141"/>
        <v>-1.1860834540775786</v>
      </c>
      <c r="N1163" s="170"/>
      <c r="O1163" s="340"/>
      <c r="P1163" s="3">
        <f t="shared" ca="1" si="142"/>
        <v>209088000</v>
      </c>
      <c r="Q1163" s="3" t="e">
        <f t="shared" ca="1" si="143"/>
        <v>#N/A</v>
      </c>
      <c r="S1163" s="99"/>
      <c r="T1163" s="350"/>
      <c r="U1163" s="350"/>
      <c r="V1163" s="349"/>
      <c r="W1163" s="313"/>
      <c r="X1163" s="302"/>
      <c r="Y1163" s="211"/>
      <c r="Z1163" s="320"/>
      <c r="AA1163" s="246"/>
      <c r="AB1163" s="125"/>
      <c r="AC1163" s="125"/>
      <c r="AD1163" s="125"/>
      <c r="AE1163" s="125"/>
      <c r="AF1163" s="125"/>
      <c r="AG1163" s="125"/>
      <c r="AH1163" s="125"/>
      <c r="AJ1163" s="125"/>
      <c r="AK1163" s="125"/>
      <c r="AM1163" s="246"/>
      <c r="AO1163" s="246"/>
      <c r="AP1163" s="211"/>
      <c r="AQ1163" s="211"/>
      <c r="AR1163" s="199"/>
      <c r="AT1163" s="225"/>
      <c r="AU1163" s="225"/>
      <c r="AV1163" s="225"/>
      <c r="AW1163" s="99"/>
      <c r="AX1163" s="199"/>
      <c r="AY1163" s="199"/>
      <c r="AZ1163" s="37"/>
      <c r="BA1163" s="123"/>
      <c r="BB1163" s="211"/>
      <c r="BC1163" s="211"/>
      <c r="BD1163" s="123"/>
      <c r="BE1163" s="123"/>
      <c r="BF1163" s="37"/>
      <c r="BG1163" s="37"/>
    </row>
    <row r="1164" spans="1:59" x14ac:dyDescent="0.25">
      <c r="A1164">
        <v>1132</v>
      </c>
      <c r="B1164" s="61">
        <f ca="1">OFFSET(InputPriceData!B$15,CalculationsAndCharts!$A1164+$A$11,0,1,1)</f>
        <v>40826</v>
      </c>
      <c r="C1164" s="3">
        <f ca="1">OFFSET(InputPriceData!G$15,CalculationsAndCharts!$A1164+$A$11,IF($C$7,8,0),1,1)</f>
        <v>230666300</v>
      </c>
      <c r="D1164" s="4">
        <f ca="1">OFFSET(InputPriceData!C$15,CalculationsAndCharts!$A1164+$A$11,IF($C$7,8,0),1,1)</f>
        <v>107.21</v>
      </c>
      <c r="E1164" s="4">
        <f ca="1">OFFSET(InputPriceData!D$15,CalculationsAndCharts!$A1164+$A$11,IF($C$7,8,0),1,1)</f>
        <v>108.99</v>
      </c>
      <c r="F1164" s="4">
        <f ca="1">OFFSET(InputPriceData!E$15,CalculationsAndCharts!$A1164+$A$11,IF($C$7,8,0),1,1)</f>
        <v>107.2</v>
      </c>
      <c r="G1164" s="4">
        <f ca="1">OFFSET(InputPriceData!F$15,CalculationsAndCharts!$A1164+$A$11,IF($C$7,8,0),1,1)</f>
        <v>108.94</v>
      </c>
      <c r="H1164" s="342">
        <f t="shared" ca="1" si="138"/>
        <v>105.56890002435372</v>
      </c>
      <c r="I1164" s="342">
        <f t="shared" ca="1" si="139"/>
        <v>105.99436081200521</v>
      </c>
      <c r="J1164" s="340">
        <f t="shared" ca="1" si="140"/>
        <v>-0.42546078765151873</v>
      </c>
      <c r="K1164" s="170">
        <f t="shared" ca="1" si="136"/>
        <v>0.18101688182905071</v>
      </c>
      <c r="L1164" s="341">
        <f t="shared" ca="1" si="137"/>
        <v>1.1855877932319436</v>
      </c>
      <c r="M1164" s="341">
        <f t="shared" ca="1" si="141"/>
        <v>-1.1855877932319436</v>
      </c>
      <c r="N1164" s="170"/>
      <c r="O1164" s="340"/>
      <c r="P1164" s="3">
        <f t="shared" ca="1" si="142"/>
        <v>230666300</v>
      </c>
      <c r="Q1164" s="3" t="e">
        <f t="shared" ca="1" si="143"/>
        <v>#N/A</v>
      </c>
      <c r="S1164" s="99"/>
      <c r="T1164" s="350"/>
      <c r="U1164" s="350"/>
      <c r="V1164" s="349"/>
      <c r="W1164" s="313"/>
      <c r="X1164" s="302"/>
      <c r="Y1164" s="211"/>
      <c r="Z1164" s="320"/>
      <c r="AA1164" s="246"/>
      <c r="AB1164" s="125"/>
      <c r="AC1164" s="125"/>
      <c r="AD1164" s="125"/>
      <c r="AE1164" s="125"/>
      <c r="AF1164" s="125"/>
      <c r="AG1164" s="125"/>
      <c r="AH1164" s="125"/>
      <c r="AJ1164" s="125"/>
      <c r="AK1164" s="125"/>
      <c r="AM1164" s="246"/>
      <c r="AO1164" s="246"/>
      <c r="AP1164" s="211"/>
      <c r="AQ1164" s="211"/>
      <c r="AR1164" s="199"/>
      <c r="AT1164" s="225"/>
      <c r="AU1164" s="225"/>
      <c r="AV1164" s="225"/>
      <c r="AW1164" s="99"/>
      <c r="AX1164" s="199"/>
      <c r="AY1164" s="199"/>
      <c r="AZ1164" s="37"/>
      <c r="BA1164" s="123"/>
      <c r="BB1164" s="211"/>
      <c r="BC1164" s="211"/>
      <c r="BD1164" s="123"/>
      <c r="BE1164" s="123"/>
      <c r="BF1164" s="37"/>
      <c r="BG1164" s="37"/>
    </row>
    <row r="1165" spans="1:59" x14ac:dyDescent="0.25">
      <c r="A1165">
        <v>1133</v>
      </c>
      <c r="B1165" s="61">
        <f ca="1">OFFSET(InputPriceData!B$15,CalculationsAndCharts!$A1165+$A$11,0,1,1)</f>
        <v>40823</v>
      </c>
      <c r="C1165" s="3">
        <f ca="1">OFFSET(InputPriceData!G$15,CalculationsAndCharts!$A1165+$A$11,IF($C$7,8,0),1,1)</f>
        <v>312657900</v>
      </c>
      <c r="D1165" s="4">
        <f ca="1">OFFSET(InputPriceData!C$15,CalculationsAndCharts!$A1165+$A$11,IF($C$7,8,0),1,1)</f>
        <v>106.75</v>
      </c>
      <c r="E1165" s="4">
        <f ca="1">OFFSET(InputPriceData!D$15,CalculationsAndCharts!$A1165+$A$11,IF($C$7,8,0),1,1)</f>
        <v>106.82</v>
      </c>
      <c r="F1165" s="4">
        <f ca="1">OFFSET(InputPriceData!E$15,CalculationsAndCharts!$A1165+$A$11,IF($C$7,8,0),1,1)</f>
        <v>104.82</v>
      </c>
      <c r="G1165" s="4">
        <f ca="1">OFFSET(InputPriceData!F$15,CalculationsAndCharts!$A1165+$A$11,IF($C$7,8,0),1,1)</f>
        <v>105.42</v>
      </c>
      <c r="H1165" s="342">
        <f t="shared" ca="1" si="138"/>
        <v>105.08731431354713</v>
      </c>
      <c r="I1165" s="342">
        <f t="shared" ca="1" si="139"/>
        <v>105.72657543127842</v>
      </c>
      <c r="J1165" s="340">
        <f t="shared" ca="1" si="140"/>
        <v>-0.63926111773133332</v>
      </c>
      <c r="K1165" s="170">
        <f t="shared" ca="1" si="136"/>
        <v>0.40865477664311362</v>
      </c>
      <c r="L1165" s="341">
        <f t="shared" ca="1" si="137"/>
        <v>1.1841227749332919</v>
      </c>
      <c r="M1165" s="341">
        <f t="shared" ca="1" si="141"/>
        <v>-1.1841227749332919</v>
      </c>
      <c r="N1165" s="170"/>
      <c r="O1165" s="340"/>
      <c r="P1165" s="3" t="e">
        <f t="shared" ca="1" si="142"/>
        <v>#N/A</v>
      </c>
      <c r="Q1165" s="3">
        <f t="shared" ca="1" si="143"/>
        <v>312657900</v>
      </c>
      <c r="S1165" s="99"/>
      <c r="T1165" s="350"/>
      <c r="U1165" s="350"/>
      <c r="V1165" s="349"/>
      <c r="W1165" s="313"/>
      <c r="X1165" s="302"/>
      <c r="Y1165" s="211"/>
      <c r="Z1165" s="320"/>
      <c r="AA1165" s="246"/>
      <c r="AB1165" s="125"/>
      <c r="AC1165" s="125"/>
      <c r="AD1165" s="125"/>
      <c r="AE1165" s="125"/>
      <c r="AF1165" s="125"/>
      <c r="AG1165" s="125"/>
      <c r="AH1165" s="125"/>
      <c r="AJ1165" s="125"/>
      <c r="AK1165" s="125"/>
      <c r="AM1165" s="246"/>
      <c r="AO1165" s="246"/>
      <c r="AP1165" s="211"/>
      <c r="AQ1165" s="211"/>
      <c r="AR1165" s="199"/>
      <c r="AT1165" s="225"/>
      <c r="AU1165" s="225"/>
      <c r="AV1165" s="225"/>
      <c r="AW1165" s="99"/>
      <c r="AX1165" s="199"/>
      <c r="AY1165" s="199"/>
      <c r="AZ1165" s="37"/>
      <c r="BA1165" s="123"/>
      <c r="BB1165" s="211"/>
      <c r="BC1165" s="211"/>
      <c r="BD1165" s="123"/>
      <c r="BE1165" s="123"/>
      <c r="BF1165" s="37"/>
      <c r="BG1165" s="37"/>
    </row>
    <row r="1166" spans="1:59" x14ac:dyDescent="0.25">
      <c r="A1166">
        <v>1134</v>
      </c>
      <c r="B1166" s="61">
        <f ca="1">OFFSET(InputPriceData!B$15,CalculationsAndCharts!$A1166+$A$11,0,1,1)</f>
        <v>40822</v>
      </c>
      <c r="C1166" s="3">
        <f ca="1">OFFSET(InputPriceData!G$15,CalculationsAndCharts!$A1166+$A$11,IF($C$7,8,0),1,1)</f>
        <v>257800800</v>
      </c>
      <c r="D1166" s="4">
        <f ca="1">OFFSET(InputPriceData!C$15,CalculationsAndCharts!$A1166+$A$11,IF($C$7,8,0),1,1)</f>
        <v>104.19</v>
      </c>
      <c r="E1166" s="4">
        <f ca="1">OFFSET(InputPriceData!D$15,CalculationsAndCharts!$A1166+$A$11,IF($C$7,8,0),1,1)</f>
        <v>106.28</v>
      </c>
      <c r="F1166" s="4">
        <f ca="1">OFFSET(InputPriceData!E$15,CalculationsAndCharts!$A1166+$A$11,IF($C$7,8,0),1,1)</f>
        <v>103.41</v>
      </c>
      <c r="G1166" s="4">
        <f ca="1">OFFSET(InputPriceData!F$15,CalculationsAndCharts!$A1166+$A$11,IF($C$7,8,0),1,1)</f>
        <v>106.13</v>
      </c>
      <c r="H1166" s="342">
        <f t="shared" ca="1" si="138"/>
        <v>105.03978778691101</v>
      </c>
      <c r="I1166" s="342">
        <f t="shared" ca="1" si="139"/>
        <v>105.75444592503101</v>
      </c>
      <c r="J1166" s="340">
        <f t="shared" ca="1" si="140"/>
        <v>-0.71465813812004608</v>
      </c>
      <c r="K1166" s="170">
        <f t="shared" ca="1" si="136"/>
        <v>0.51073625438121084</v>
      </c>
      <c r="L1166" s="341">
        <f t="shared" ca="1" si="137"/>
        <v>1.1810411642175282</v>
      </c>
      <c r="M1166" s="341">
        <f t="shared" ca="1" si="141"/>
        <v>-1.1810411642175282</v>
      </c>
      <c r="N1166" s="170"/>
      <c r="O1166" s="340"/>
      <c r="P1166" s="3">
        <f t="shared" ca="1" si="142"/>
        <v>257800800</v>
      </c>
      <c r="Q1166" s="3" t="e">
        <f t="shared" ca="1" si="143"/>
        <v>#N/A</v>
      </c>
      <c r="S1166" s="99"/>
      <c r="T1166" s="350"/>
      <c r="U1166" s="350"/>
      <c r="V1166" s="349"/>
      <c r="W1166" s="313"/>
      <c r="X1166" s="302"/>
      <c r="Y1166" s="211"/>
      <c r="Z1166" s="320"/>
      <c r="AA1166" s="246"/>
      <c r="AB1166" s="125"/>
      <c r="AC1166" s="125"/>
      <c r="AD1166" s="125"/>
      <c r="AE1166" s="125"/>
      <c r="AF1166" s="125"/>
      <c r="AG1166" s="125"/>
      <c r="AH1166" s="125"/>
      <c r="AJ1166" s="125"/>
      <c r="AK1166" s="125"/>
      <c r="AM1166" s="246"/>
      <c r="AO1166" s="246"/>
      <c r="AP1166" s="211"/>
      <c r="AQ1166" s="211"/>
      <c r="AR1166" s="199"/>
      <c r="AT1166" s="225"/>
      <c r="AU1166" s="225"/>
      <c r="AV1166" s="225"/>
      <c r="AW1166" s="99"/>
      <c r="AX1166" s="199"/>
      <c r="AY1166" s="199"/>
      <c r="AZ1166" s="37"/>
      <c r="BA1166" s="123"/>
      <c r="BB1166" s="211"/>
      <c r="BC1166" s="211"/>
      <c r="BD1166" s="123"/>
      <c r="BE1166" s="123"/>
      <c r="BF1166" s="37"/>
      <c r="BG1166" s="37"/>
    </row>
    <row r="1167" spans="1:59" x14ac:dyDescent="0.25">
      <c r="A1167">
        <v>1135</v>
      </c>
      <c r="B1167" s="61">
        <f ca="1">OFFSET(InputPriceData!B$15,CalculationsAndCharts!$A1167+$A$11,0,1,1)</f>
        <v>40821</v>
      </c>
      <c r="C1167" s="3">
        <f ca="1">OFFSET(InputPriceData!G$15,CalculationsAndCharts!$A1167+$A$11,IF($C$7,8,0),1,1)</f>
        <v>284108000</v>
      </c>
      <c r="D1167" s="4">
        <f ca="1">OFFSET(InputPriceData!C$15,CalculationsAndCharts!$A1167+$A$11,IF($C$7,8,0),1,1)</f>
        <v>102.6</v>
      </c>
      <c r="E1167" s="4">
        <f ca="1">OFFSET(InputPriceData!D$15,CalculationsAndCharts!$A1167+$A$11,IF($C$7,8,0),1,1)</f>
        <v>104.51</v>
      </c>
      <c r="F1167" s="4">
        <f ca="1">OFFSET(InputPriceData!E$15,CalculationsAndCharts!$A1167+$A$11,IF($C$7,8,0),1,1)</f>
        <v>101.65</v>
      </c>
      <c r="G1167" s="4">
        <f ca="1">OFFSET(InputPriceData!F$15,CalculationsAndCharts!$A1167+$A$11,IF($C$7,8,0),1,1)</f>
        <v>104.24</v>
      </c>
      <c r="H1167" s="342">
        <f t="shared" ca="1" si="138"/>
        <v>104.88404318504115</v>
      </c>
      <c r="I1167" s="342">
        <f t="shared" ca="1" si="139"/>
        <v>105.72030464548837</v>
      </c>
      <c r="J1167" s="340">
        <f t="shared" ca="1" si="140"/>
        <v>-0.83626146044727134</v>
      </c>
      <c r="K1167" s="170">
        <f t="shared" ca="1" si="136"/>
        <v>0.69933323022940319</v>
      </c>
      <c r="L1167" s="341">
        <f t="shared" ca="1" si="137"/>
        <v>1.1775797889977029</v>
      </c>
      <c r="M1167" s="341">
        <f t="shared" ca="1" si="141"/>
        <v>-1.1775797889977029</v>
      </c>
      <c r="N1167" s="170"/>
      <c r="O1167" s="340"/>
      <c r="P1167" s="3">
        <f t="shared" ca="1" si="142"/>
        <v>284108000</v>
      </c>
      <c r="Q1167" s="3" t="e">
        <f t="shared" ca="1" si="143"/>
        <v>#N/A</v>
      </c>
      <c r="S1167" s="99"/>
      <c r="T1167" s="350"/>
      <c r="U1167" s="350"/>
      <c r="V1167" s="349"/>
      <c r="W1167" s="313"/>
      <c r="X1167" s="302"/>
      <c r="Y1167" s="211"/>
      <c r="Z1167" s="320"/>
      <c r="AA1167" s="246"/>
      <c r="AB1167" s="125"/>
      <c r="AC1167" s="125"/>
      <c r="AD1167" s="125"/>
      <c r="AE1167" s="125"/>
      <c r="AF1167" s="125"/>
      <c r="AG1167" s="125"/>
      <c r="AH1167" s="125"/>
      <c r="AJ1167" s="125"/>
      <c r="AK1167" s="125"/>
      <c r="AM1167" s="246"/>
      <c r="AO1167" s="246"/>
      <c r="AP1167" s="211"/>
      <c r="AQ1167" s="211"/>
      <c r="AR1167" s="199"/>
      <c r="AT1167" s="225"/>
      <c r="AU1167" s="225"/>
      <c r="AV1167" s="225"/>
      <c r="AW1167" s="99"/>
      <c r="AX1167" s="199"/>
      <c r="AY1167" s="199"/>
      <c r="AZ1167" s="37"/>
      <c r="BA1167" s="123"/>
      <c r="BB1167" s="211"/>
      <c r="BC1167" s="211"/>
      <c r="BD1167" s="123"/>
      <c r="BE1167" s="123"/>
      <c r="BF1167" s="37"/>
      <c r="BG1167" s="37"/>
    </row>
    <row r="1168" spans="1:59" x14ac:dyDescent="0.25">
      <c r="A1168">
        <v>1136</v>
      </c>
      <c r="B1168" s="61">
        <f ca="1">OFFSET(InputPriceData!B$15,CalculationsAndCharts!$A1168+$A$11,0,1,1)</f>
        <v>40820</v>
      </c>
      <c r="C1168" s="3">
        <f ca="1">OFFSET(InputPriceData!G$15,CalculationsAndCharts!$A1168+$A$11,IF($C$7,8,0),1,1)</f>
        <v>459177500</v>
      </c>
      <c r="D1168" s="4">
        <f ca="1">OFFSET(InputPriceData!C$15,CalculationsAndCharts!$A1168+$A$11,IF($C$7,8,0),1,1)</f>
        <v>98.71</v>
      </c>
      <c r="E1168" s="4">
        <f ca="1">OFFSET(InputPriceData!D$15,CalculationsAndCharts!$A1168+$A$11,IF($C$7,8,0),1,1)</f>
        <v>102.56</v>
      </c>
      <c r="F1168" s="4">
        <f ca="1">OFFSET(InputPriceData!E$15,CalculationsAndCharts!$A1168+$A$11,IF($C$7,8,0),1,1)</f>
        <v>97.87</v>
      </c>
      <c r="G1168" s="4">
        <f ca="1">OFFSET(InputPriceData!F$15,CalculationsAndCharts!$A1168+$A$11,IF($C$7,8,0),1,1)</f>
        <v>102.35</v>
      </c>
      <c r="H1168" s="342">
        <f t="shared" ca="1" si="138"/>
        <v>104.97604935433274</v>
      </c>
      <c r="I1168" s="342">
        <f t="shared" ca="1" si="139"/>
        <v>105.85487779507822</v>
      </c>
      <c r="J1168" s="340">
        <f t="shared" ca="1" si="140"/>
        <v>-0.87882844074553512</v>
      </c>
      <c r="K1168" s="170">
        <f t="shared" ca="1" si="136"/>
        <v>0.77233942826322854</v>
      </c>
      <c r="L1168" s="341">
        <f t="shared" ca="1" si="137"/>
        <v>1.1732429586289239</v>
      </c>
      <c r="M1168" s="341">
        <f t="shared" ca="1" si="141"/>
        <v>-1.1732429586289239</v>
      </c>
      <c r="N1168" s="170"/>
      <c r="O1168" s="340"/>
      <c r="P1168" s="3">
        <f t="shared" ca="1" si="142"/>
        <v>459177500</v>
      </c>
      <c r="Q1168" s="3" t="e">
        <f t="shared" ca="1" si="143"/>
        <v>#N/A</v>
      </c>
      <c r="S1168" s="99"/>
      <c r="T1168" s="350"/>
      <c r="U1168" s="350"/>
      <c r="V1168" s="349"/>
      <c r="W1168" s="313"/>
      <c r="X1168" s="302"/>
      <c r="Y1168" s="211"/>
      <c r="Z1168" s="320"/>
      <c r="AA1168" s="246"/>
      <c r="AB1168" s="125"/>
      <c r="AC1168" s="125"/>
      <c r="AD1168" s="125"/>
      <c r="AE1168" s="125"/>
      <c r="AF1168" s="125"/>
      <c r="AG1168" s="125"/>
      <c r="AH1168" s="125"/>
      <c r="AJ1168" s="125"/>
      <c r="AK1168" s="125"/>
      <c r="AM1168" s="246"/>
      <c r="AO1168" s="246"/>
      <c r="AP1168" s="211"/>
      <c r="AQ1168" s="211"/>
      <c r="AR1168" s="199"/>
      <c r="AT1168" s="225"/>
      <c r="AU1168" s="225"/>
      <c r="AV1168" s="225"/>
      <c r="AW1168" s="99"/>
      <c r="AX1168" s="199"/>
      <c r="AY1168" s="199"/>
      <c r="AZ1168" s="37"/>
      <c r="BA1168" s="123"/>
      <c r="BB1168" s="211"/>
      <c r="BC1168" s="211"/>
      <c r="BD1168" s="123"/>
      <c r="BE1168" s="123"/>
      <c r="BF1168" s="37"/>
      <c r="BG1168" s="37"/>
    </row>
    <row r="1169" spans="1:59" x14ac:dyDescent="0.25">
      <c r="A1169">
        <v>1137</v>
      </c>
      <c r="B1169" s="61">
        <f ca="1">OFFSET(InputPriceData!B$15,CalculationsAndCharts!$A1169+$A$11,0,1,1)</f>
        <v>40819</v>
      </c>
      <c r="C1169" s="3">
        <f ca="1">OFFSET(InputPriceData!G$15,CalculationsAndCharts!$A1169+$A$11,IF($C$7,8,0),1,1)</f>
        <v>365136800</v>
      </c>
      <c r="D1169" s="4">
        <f ca="1">OFFSET(InputPriceData!C$15,CalculationsAndCharts!$A1169+$A$11,IF($C$7,8,0),1,1)</f>
        <v>102.48</v>
      </c>
      <c r="E1169" s="4">
        <f ca="1">OFFSET(InputPriceData!D$15,CalculationsAndCharts!$A1169+$A$11,IF($C$7,8,0),1,1)</f>
        <v>103.81</v>
      </c>
      <c r="F1169" s="4">
        <f ca="1">OFFSET(InputPriceData!E$15,CalculationsAndCharts!$A1169+$A$11,IF($C$7,8,0),1,1)</f>
        <v>100.04</v>
      </c>
      <c r="G1169" s="4">
        <f ca="1">OFFSET(InputPriceData!F$15,CalculationsAndCharts!$A1169+$A$11,IF($C$7,8,0),1,1)</f>
        <v>100.15</v>
      </c>
      <c r="H1169" s="342">
        <f t="shared" ca="1" si="138"/>
        <v>105.35119926209457</v>
      </c>
      <c r="I1169" s="342">
        <f t="shared" ca="1" si="139"/>
        <v>106.17350304917625</v>
      </c>
      <c r="J1169" s="340">
        <f t="shared" ca="1" si="140"/>
        <v>-0.82230378708173979</v>
      </c>
      <c r="K1169" s="170">
        <f t="shared" ca="1" si="136"/>
        <v>0.67618351824897127</v>
      </c>
      <c r="L1169" s="341">
        <f t="shared" ca="1" si="137"/>
        <v>1.1683380684503371</v>
      </c>
      <c r="M1169" s="341">
        <f t="shared" ca="1" si="141"/>
        <v>-1.1683380684503371</v>
      </c>
      <c r="N1169" s="170"/>
      <c r="O1169" s="340"/>
      <c r="P1169" s="3" t="e">
        <f t="shared" ca="1" si="142"/>
        <v>#N/A</v>
      </c>
      <c r="Q1169" s="3">
        <f t="shared" ca="1" si="143"/>
        <v>365136800</v>
      </c>
      <c r="S1169" s="99"/>
      <c r="T1169" s="350"/>
      <c r="U1169" s="350"/>
      <c r="V1169" s="349"/>
      <c r="W1169" s="313"/>
      <c r="X1169" s="302"/>
      <c r="Y1169" s="211"/>
      <c r="Z1169" s="320"/>
      <c r="AA1169" s="246"/>
      <c r="AB1169" s="125"/>
      <c r="AC1169" s="125"/>
      <c r="AD1169" s="125"/>
      <c r="AE1169" s="125"/>
      <c r="AF1169" s="125"/>
      <c r="AG1169" s="125"/>
      <c r="AH1169" s="125"/>
      <c r="AJ1169" s="125"/>
      <c r="AK1169" s="125"/>
      <c r="AM1169" s="246"/>
      <c r="AO1169" s="246"/>
      <c r="AP1169" s="211"/>
      <c r="AQ1169" s="211"/>
      <c r="AR1169" s="199"/>
      <c r="AT1169" s="225"/>
      <c r="AU1169" s="225"/>
      <c r="AV1169" s="225"/>
      <c r="AW1169" s="99"/>
      <c r="AX1169" s="199"/>
      <c r="AY1169" s="199"/>
      <c r="AZ1169" s="37"/>
      <c r="BA1169" s="123"/>
      <c r="BB1169" s="211"/>
      <c r="BC1169" s="211"/>
      <c r="BD1169" s="123"/>
      <c r="BE1169" s="123"/>
      <c r="BF1169" s="37"/>
      <c r="BG1169" s="37"/>
    </row>
    <row r="1170" spans="1:59" x14ac:dyDescent="0.25">
      <c r="A1170">
        <v>1138</v>
      </c>
      <c r="B1170" s="61">
        <f ca="1">OFFSET(InputPriceData!B$15,CalculationsAndCharts!$A1170+$A$11,0,1,1)</f>
        <v>40816</v>
      </c>
      <c r="C1170" s="3">
        <f ca="1">OFFSET(InputPriceData!G$15,CalculationsAndCharts!$A1170+$A$11,IF($C$7,8,0),1,1)</f>
        <v>288392300</v>
      </c>
      <c r="D1170" s="4">
        <f ca="1">OFFSET(InputPriceData!C$15,CalculationsAndCharts!$A1170+$A$11,IF($C$7,8,0),1,1)</f>
        <v>104.27</v>
      </c>
      <c r="E1170" s="4">
        <f ca="1">OFFSET(InputPriceData!D$15,CalculationsAndCharts!$A1170+$A$11,IF($C$7,8,0),1,1)</f>
        <v>105.18</v>
      </c>
      <c r="F1170" s="4">
        <f ca="1">OFFSET(InputPriceData!E$15,CalculationsAndCharts!$A1170+$A$11,IF($C$7,8,0),1,1)</f>
        <v>103.01</v>
      </c>
      <c r="G1170" s="4">
        <f ca="1">OFFSET(InputPriceData!F$15,CalculationsAndCharts!$A1170+$A$11,IF($C$7,8,0),1,1)</f>
        <v>103.08</v>
      </c>
      <c r="H1170" s="342">
        <f t="shared" ca="1" si="138"/>
        <v>106.09422772810808</v>
      </c>
      <c r="I1170" s="342">
        <f t="shared" ca="1" si="139"/>
        <v>106.721094235465</v>
      </c>
      <c r="J1170" s="340">
        <f t="shared" ca="1" si="140"/>
        <v>-0.62686650735698624</v>
      </c>
      <c r="K1170" s="170">
        <f t="shared" ca="1" si="136"/>
        <v>0.39296161804594648</v>
      </c>
      <c r="L1170" s="341">
        <f t="shared" ca="1" si="137"/>
        <v>1.1641065269950832</v>
      </c>
      <c r="M1170" s="341">
        <f t="shared" ca="1" si="141"/>
        <v>-1.1641065269950832</v>
      </c>
      <c r="N1170" s="170"/>
      <c r="O1170" s="340"/>
      <c r="P1170" s="3" t="e">
        <f t="shared" ca="1" si="142"/>
        <v>#N/A</v>
      </c>
      <c r="Q1170" s="3">
        <f t="shared" ca="1" si="143"/>
        <v>288392300</v>
      </c>
      <c r="S1170" s="99"/>
      <c r="T1170" s="350"/>
      <c r="U1170" s="350"/>
      <c r="V1170" s="349"/>
      <c r="W1170" s="313"/>
      <c r="X1170" s="302"/>
      <c r="Y1170" s="211"/>
      <c r="Z1170" s="320"/>
      <c r="AA1170" s="246"/>
      <c r="AB1170" s="125"/>
      <c r="AC1170" s="125"/>
      <c r="AD1170" s="125"/>
      <c r="AE1170" s="125"/>
      <c r="AF1170" s="125"/>
      <c r="AG1170" s="125"/>
      <c r="AH1170" s="125"/>
      <c r="AJ1170" s="125"/>
      <c r="AK1170" s="125"/>
      <c r="AM1170" s="246"/>
      <c r="AO1170" s="246"/>
      <c r="AP1170" s="211"/>
      <c r="AQ1170" s="211"/>
      <c r="AR1170" s="199"/>
      <c r="AT1170" s="225"/>
      <c r="AU1170" s="225"/>
      <c r="AV1170" s="225"/>
      <c r="AW1170" s="99"/>
      <c r="AX1170" s="199"/>
      <c r="AY1170" s="199"/>
      <c r="AZ1170" s="37"/>
      <c r="BA1170" s="123"/>
      <c r="BB1170" s="211"/>
      <c r="BC1170" s="211"/>
      <c r="BD1170" s="123"/>
      <c r="BE1170" s="123"/>
      <c r="BF1170" s="37"/>
      <c r="BG1170" s="37"/>
    </row>
    <row r="1171" spans="1:59" x14ac:dyDescent="0.25">
      <c r="A1171">
        <v>1139</v>
      </c>
      <c r="B1171" s="61">
        <f ca="1">OFFSET(InputPriceData!B$15,CalculationsAndCharts!$A1171+$A$11,0,1,1)</f>
        <v>40815</v>
      </c>
      <c r="C1171" s="3">
        <f ca="1">OFFSET(InputPriceData!G$15,CalculationsAndCharts!$A1171+$A$11,IF($C$7,8,0),1,1)</f>
        <v>298108900</v>
      </c>
      <c r="D1171" s="4">
        <f ca="1">OFFSET(InputPriceData!C$15,CalculationsAndCharts!$A1171+$A$11,IF($C$7,8,0),1,1)</f>
        <v>106.64</v>
      </c>
      <c r="E1171" s="4">
        <f ca="1">OFFSET(InputPriceData!D$15,CalculationsAndCharts!$A1171+$A$11,IF($C$7,8,0),1,1)</f>
        <v>107.17</v>
      </c>
      <c r="F1171" s="4">
        <f ca="1">OFFSET(InputPriceData!E$15,CalculationsAndCharts!$A1171+$A$11,IF($C$7,8,0),1,1)</f>
        <v>103.79</v>
      </c>
      <c r="G1171" s="4">
        <f ca="1">OFFSET(InputPriceData!F$15,CalculationsAndCharts!$A1171+$A$11,IF($C$7,8,0),1,1)</f>
        <v>105.73</v>
      </c>
      <c r="H1171" s="342">
        <f t="shared" ca="1" si="138"/>
        <v>106.52483168926638</v>
      </c>
      <c r="I1171" s="342">
        <f t="shared" ca="1" si="139"/>
        <v>107.05210280232546</v>
      </c>
      <c r="J1171" s="340">
        <f t="shared" ca="1" si="140"/>
        <v>-0.52727111305915075</v>
      </c>
      <c r="K1171" s="170">
        <f t="shared" ca="1" si="136"/>
        <v>0.27801482666663574</v>
      </c>
      <c r="L1171" s="341">
        <f t="shared" ca="1" si="137"/>
        <v>1.1618704129397943</v>
      </c>
      <c r="M1171" s="341">
        <f t="shared" ca="1" si="141"/>
        <v>-1.1618704129397943</v>
      </c>
      <c r="N1171" s="170"/>
      <c r="O1171" s="340"/>
      <c r="P1171" s="3" t="e">
        <f t="shared" ca="1" si="142"/>
        <v>#N/A</v>
      </c>
      <c r="Q1171" s="3">
        <f t="shared" ca="1" si="143"/>
        <v>298108900</v>
      </c>
      <c r="S1171" s="99"/>
      <c r="T1171" s="350"/>
      <c r="U1171" s="350"/>
      <c r="V1171" s="349"/>
      <c r="W1171" s="313"/>
      <c r="X1171" s="302"/>
      <c r="Y1171" s="211"/>
      <c r="Z1171" s="320"/>
      <c r="AA1171" s="246"/>
      <c r="AB1171" s="125"/>
      <c r="AC1171" s="125"/>
      <c r="AD1171" s="125"/>
      <c r="AE1171" s="125"/>
      <c r="AF1171" s="125"/>
      <c r="AG1171" s="125"/>
      <c r="AH1171" s="125"/>
      <c r="AJ1171" s="125"/>
      <c r="AK1171" s="125"/>
      <c r="AM1171" s="246"/>
      <c r="AO1171" s="246"/>
      <c r="AP1171" s="211"/>
      <c r="AQ1171" s="211"/>
      <c r="AR1171" s="199"/>
      <c r="AT1171" s="225"/>
      <c r="AU1171" s="225"/>
      <c r="AV1171" s="225"/>
      <c r="AW1171" s="99"/>
      <c r="AX1171" s="199"/>
      <c r="AY1171" s="199"/>
      <c r="AZ1171" s="37"/>
      <c r="BA1171" s="123"/>
      <c r="BB1171" s="211"/>
      <c r="BC1171" s="211"/>
      <c r="BD1171" s="123"/>
      <c r="BE1171" s="123"/>
      <c r="BF1171" s="37"/>
      <c r="BG1171" s="37"/>
    </row>
    <row r="1172" spans="1:59" x14ac:dyDescent="0.25">
      <c r="A1172">
        <v>1140</v>
      </c>
      <c r="B1172" s="61">
        <f ca="1">OFFSET(InputPriceData!B$15,CalculationsAndCharts!$A1172+$A$11,0,1,1)</f>
        <v>40814</v>
      </c>
      <c r="C1172" s="3">
        <f ca="1">OFFSET(InputPriceData!G$15,CalculationsAndCharts!$A1172+$A$11,IF($C$7,8,0),1,1)</f>
        <v>286696800</v>
      </c>
      <c r="D1172" s="4">
        <f ca="1">OFFSET(InputPriceData!C$15,CalculationsAndCharts!$A1172+$A$11,IF($C$7,8,0),1,1)</f>
        <v>107.3</v>
      </c>
      <c r="E1172" s="4">
        <f ca="1">OFFSET(InputPriceData!D$15,CalculationsAndCharts!$A1172+$A$11,IF($C$7,8,0),1,1)</f>
        <v>107.95</v>
      </c>
      <c r="F1172" s="4">
        <f ca="1">OFFSET(InputPriceData!E$15,CalculationsAndCharts!$A1172+$A$11,IF($C$7,8,0),1,1)</f>
        <v>104.74</v>
      </c>
      <c r="G1172" s="4">
        <f ca="1">OFFSET(InputPriceData!F$15,CalculationsAndCharts!$A1172+$A$11,IF($C$7,8,0),1,1)</f>
        <v>104.9</v>
      </c>
      <c r="H1172" s="342">
        <f t="shared" ca="1" si="138"/>
        <v>106.63837907344728</v>
      </c>
      <c r="I1172" s="342">
        <f t="shared" ca="1" si="139"/>
        <v>107.17229396617324</v>
      </c>
      <c r="J1172" s="340">
        <f t="shared" ca="1" si="140"/>
        <v>-0.533914892726016</v>
      </c>
      <c r="K1172" s="170">
        <f t="shared" ca="1" si="136"/>
        <v>0.28506511267463319</v>
      </c>
      <c r="L1172" s="341">
        <f t="shared" ca="1" si="137"/>
        <v>1.1601784200325995</v>
      </c>
      <c r="M1172" s="341">
        <f t="shared" ca="1" si="141"/>
        <v>-1.1601784200325995</v>
      </c>
      <c r="N1172" s="170"/>
      <c r="O1172" s="340"/>
      <c r="P1172" s="3" t="e">
        <f t="shared" ca="1" si="142"/>
        <v>#N/A</v>
      </c>
      <c r="Q1172" s="3">
        <f t="shared" ca="1" si="143"/>
        <v>286696800</v>
      </c>
      <c r="S1172" s="99"/>
      <c r="T1172" s="350"/>
      <c r="U1172" s="350"/>
      <c r="V1172" s="349"/>
      <c r="W1172" s="313"/>
      <c r="X1172" s="302"/>
      <c r="Y1172" s="211"/>
      <c r="Z1172" s="320"/>
      <c r="AA1172" s="246"/>
      <c r="AB1172" s="125"/>
      <c r="AC1172" s="125"/>
      <c r="AD1172" s="125"/>
      <c r="AE1172" s="125"/>
      <c r="AF1172" s="125"/>
      <c r="AG1172" s="125"/>
      <c r="AH1172" s="125"/>
      <c r="AJ1172" s="125"/>
      <c r="AK1172" s="125"/>
      <c r="AM1172" s="246"/>
      <c r="AO1172" s="246"/>
      <c r="AP1172" s="211"/>
      <c r="AQ1172" s="211"/>
      <c r="AR1172" s="199"/>
      <c r="AT1172" s="225"/>
      <c r="AU1172" s="225"/>
      <c r="AV1172" s="225"/>
      <c r="AW1172" s="99"/>
      <c r="AX1172" s="199"/>
      <c r="AY1172" s="199"/>
      <c r="AZ1172" s="37"/>
      <c r="BA1172" s="123"/>
      <c r="BB1172" s="211"/>
      <c r="BC1172" s="211"/>
      <c r="BD1172" s="123"/>
      <c r="BE1172" s="123"/>
      <c r="BF1172" s="37"/>
      <c r="BG1172" s="37"/>
    </row>
    <row r="1173" spans="1:59" x14ac:dyDescent="0.25">
      <c r="A1173">
        <v>1141</v>
      </c>
      <c r="B1173" s="61">
        <f ca="1">OFFSET(InputPriceData!B$15,CalculationsAndCharts!$A1173+$A$11,0,1,1)</f>
        <v>40813</v>
      </c>
      <c r="C1173" s="3">
        <f ca="1">OFFSET(InputPriceData!G$15,CalculationsAndCharts!$A1173+$A$11,IF($C$7,8,0),1,1)</f>
        <v>311753900</v>
      </c>
      <c r="D1173" s="4">
        <f ca="1">OFFSET(InputPriceData!C$15,CalculationsAndCharts!$A1173+$A$11,IF($C$7,8,0),1,1)</f>
        <v>107.99</v>
      </c>
      <c r="E1173" s="4">
        <f ca="1">OFFSET(InputPriceData!D$15,CalculationsAndCharts!$A1173+$A$11,IF($C$7,8,0),1,1)</f>
        <v>108.92</v>
      </c>
      <c r="F1173" s="4">
        <f ca="1">OFFSET(InputPriceData!E$15,CalculationsAndCharts!$A1173+$A$11,IF($C$7,8,0),1,1)</f>
        <v>106.45</v>
      </c>
      <c r="G1173" s="4">
        <f ca="1">OFFSET(InputPriceData!F$15,CalculationsAndCharts!$A1173+$A$11,IF($C$7,8,0),1,1)</f>
        <v>107.08</v>
      </c>
      <c r="H1173" s="342">
        <f t="shared" ca="1" si="138"/>
        <v>106.88671894108261</v>
      </c>
      <c r="I1173" s="342">
        <f t="shared" ca="1" si="139"/>
        <v>107.37886614491627</v>
      </c>
      <c r="J1173" s="340">
        <f t="shared" ca="1" si="140"/>
        <v>-0.49214720383371835</v>
      </c>
      <c r="K1173" s="170">
        <f t="shared" ca="1" si="136"/>
        <v>0.24220887024134752</v>
      </c>
      <c r="L1173" s="341">
        <f t="shared" ca="1" si="137"/>
        <v>1.1583492361900201</v>
      </c>
      <c r="M1173" s="341">
        <f t="shared" ca="1" si="141"/>
        <v>-1.1583492361900201</v>
      </c>
      <c r="N1173" s="170"/>
      <c r="O1173" s="340"/>
      <c r="P1173" s="3" t="e">
        <f t="shared" ca="1" si="142"/>
        <v>#N/A</v>
      </c>
      <c r="Q1173" s="3">
        <f t="shared" ca="1" si="143"/>
        <v>311753900</v>
      </c>
      <c r="S1173" s="99"/>
      <c r="T1173" s="350"/>
      <c r="U1173" s="350"/>
      <c r="V1173" s="349"/>
      <c r="W1173" s="313"/>
      <c r="X1173" s="302"/>
      <c r="Y1173" s="211"/>
      <c r="Z1173" s="320"/>
      <c r="AA1173" s="246"/>
      <c r="AB1173" s="125"/>
      <c r="AC1173" s="125"/>
      <c r="AD1173" s="125"/>
      <c r="AE1173" s="125"/>
      <c r="AF1173" s="125"/>
      <c r="AG1173" s="125"/>
      <c r="AH1173" s="125"/>
      <c r="AJ1173" s="125"/>
      <c r="AK1173" s="125"/>
      <c r="AM1173" s="246"/>
      <c r="AO1173" s="246"/>
      <c r="AP1173" s="211"/>
      <c r="AQ1173" s="211"/>
      <c r="AR1173" s="199"/>
      <c r="AT1173" s="225"/>
      <c r="AU1173" s="225"/>
      <c r="AV1173" s="225"/>
      <c r="AW1173" s="99"/>
      <c r="AX1173" s="199"/>
      <c r="AY1173" s="199"/>
      <c r="AZ1173" s="37"/>
      <c r="BA1173" s="123"/>
      <c r="BB1173" s="211"/>
      <c r="BC1173" s="211"/>
      <c r="BD1173" s="123"/>
      <c r="BE1173" s="123"/>
      <c r="BF1173" s="37"/>
      <c r="BG1173" s="37"/>
    </row>
    <row r="1174" spans="1:59" x14ac:dyDescent="0.25">
      <c r="A1174">
        <v>1142</v>
      </c>
      <c r="B1174" s="61">
        <f ca="1">OFFSET(InputPriceData!B$15,CalculationsAndCharts!$A1174+$A$11,0,1,1)</f>
        <v>40812</v>
      </c>
      <c r="C1174" s="3">
        <f ca="1">OFFSET(InputPriceData!G$15,CalculationsAndCharts!$A1174+$A$11,IF($C$7,8,0),1,1)</f>
        <v>260673700</v>
      </c>
      <c r="D1174" s="4">
        <f ca="1">OFFSET(InputPriceData!C$15,CalculationsAndCharts!$A1174+$A$11,IF($C$7,8,0),1,1)</f>
        <v>104.41</v>
      </c>
      <c r="E1174" s="4">
        <f ca="1">OFFSET(InputPriceData!D$15,CalculationsAndCharts!$A1174+$A$11,IF($C$7,8,0),1,1)</f>
        <v>106.05</v>
      </c>
      <c r="F1174" s="4">
        <f ca="1">OFFSET(InputPriceData!E$15,CalculationsAndCharts!$A1174+$A$11,IF($C$7,8,0),1,1)</f>
        <v>102.93</v>
      </c>
      <c r="G1174" s="4">
        <f ca="1">OFFSET(InputPriceData!F$15,CalculationsAndCharts!$A1174+$A$11,IF($C$7,8,0),1,1)</f>
        <v>105.9</v>
      </c>
      <c r="H1174" s="342">
        <f t="shared" ca="1" si="138"/>
        <v>106.85910736123725</v>
      </c>
      <c r="I1174" s="342">
        <f t="shared" ca="1" si="139"/>
        <v>107.40603579445413</v>
      </c>
      <c r="J1174" s="340">
        <f t="shared" ca="1" si="140"/>
        <v>-0.54692843321690821</v>
      </c>
      <c r="K1174" s="170">
        <f t="shared" ca="1" si="136"/>
        <v>0.29913071106110201</v>
      </c>
      <c r="L1174" s="341">
        <f t="shared" ca="1" si="137"/>
        <v>1.1567706218905422</v>
      </c>
      <c r="M1174" s="341">
        <f t="shared" ca="1" si="141"/>
        <v>-1.1567706218905422</v>
      </c>
      <c r="N1174" s="170"/>
      <c r="O1174" s="340"/>
      <c r="P1174" s="3">
        <f t="shared" ca="1" si="142"/>
        <v>260673700</v>
      </c>
      <c r="Q1174" s="3" t="e">
        <f t="shared" ca="1" si="143"/>
        <v>#N/A</v>
      </c>
      <c r="S1174" s="99"/>
      <c r="T1174" s="350"/>
      <c r="U1174" s="350"/>
      <c r="V1174" s="349"/>
      <c r="W1174" s="313"/>
      <c r="X1174" s="302"/>
      <c r="Y1174" s="211"/>
      <c r="Z1174" s="320"/>
      <c r="AA1174" s="246"/>
      <c r="AB1174" s="125"/>
      <c r="AC1174" s="125"/>
      <c r="AD1174" s="125"/>
      <c r="AE1174" s="125"/>
      <c r="AF1174" s="125"/>
      <c r="AG1174" s="125"/>
      <c r="AH1174" s="125"/>
      <c r="AJ1174" s="125"/>
      <c r="AK1174" s="125"/>
      <c r="AM1174" s="246"/>
      <c r="AO1174" s="246"/>
      <c r="AP1174" s="211"/>
      <c r="AQ1174" s="211"/>
      <c r="AR1174" s="199"/>
      <c r="AT1174" s="225"/>
      <c r="AU1174" s="225"/>
      <c r="AV1174" s="225"/>
      <c r="AW1174" s="99"/>
      <c r="AX1174" s="199"/>
      <c r="AY1174" s="199"/>
      <c r="AZ1174" s="37"/>
      <c r="BA1174" s="123"/>
      <c r="BB1174" s="211"/>
      <c r="BC1174" s="211"/>
      <c r="BD1174" s="123"/>
      <c r="BE1174" s="123"/>
      <c r="BF1174" s="37"/>
      <c r="BG1174" s="37"/>
    </row>
    <row r="1175" spans="1:59" x14ac:dyDescent="0.25">
      <c r="A1175">
        <v>1143</v>
      </c>
      <c r="B1175" s="61">
        <f ca="1">OFFSET(InputPriceData!B$15,CalculationsAndCharts!$A1175+$A$11,0,1,1)</f>
        <v>40809</v>
      </c>
      <c r="C1175" s="3">
        <f ca="1">OFFSET(InputPriceData!G$15,CalculationsAndCharts!$A1175+$A$11,IF($C$7,8,0),1,1)</f>
        <v>307242500</v>
      </c>
      <c r="D1175" s="4">
        <f ca="1">OFFSET(InputPriceData!C$15,CalculationsAndCharts!$A1175+$A$11,IF($C$7,8,0),1,1)</f>
        <v>102.14</v>
      </c>
      <c r="E1175" s="4">
        <f ca="1">OFFSET(InputPriceData!D$15,CalculationsAndCharts!$A1175+$A$11,IF($C$7,8,0),1,1)</f>
        <v>104</v>
      </c>
      <c r="F1175" s="4">
        <f ca="1">OFFSET(InputPriceData!E$15,CalculationsAndCharts!$A1175+$A$11,IF($C$7,8,0),1,1)</f>
        <v>102.05</v>
      </c>
      <c r="G1175" s="4">
        <f ca="1">OFFSET(InputPriceData!F$15,CalculationsAndCharts!$A1175+$A$11,IF($C$7,8,0),1,1)</f>
        <v>103.44</v>
      </c>
      <c r="H1175" s="342">
        <f t="shared" ca="1" si="138"/>
        <v>106.99612269855686</v>
      </c>
      <c r="I1175" s="342">
        <f t="shared" ca="1" si="139"/>
        <v>107.5429481394045</v>
      </c>
      <c r="J1175" s="340">
        <f t="shared" ca="1" si="140"/>
        <v>-0.54682544084767892</v>
      </c>
      <c r="K1175" s="170">
        <f t="shared" ca="1" si="136"/>
        <v>0.29901806275825837</v>
      </c>
      <c r="L1175" s="341">
        <f t="shared" ca="1" si="137"/>
        <v>1.1550013655723983</v>
      </c>
      <c r="M1175" s="341">
        <f t="shared" ca="1" si="141"/>
        <v>-1.1550013655723983</v>
      </c>
      <c r="N1175" s="170"/>
      <c r="O1175" s="340"/>
      <c r="P1175" s="3">
        <f t="shared" ca="1" si="142"/>
        <v>307242500</v>
      </c>
      <c r="Q1175" s="3" t="e">
        <f t="shared" ca="1" si="143"/>
        <v>#N/A</v>
      </c>
      <c r="S1175" s="99"/>
      <c r="T1175" s="350"/>
      <c r="U1175" s="350"/>
      <c r="V1175" s="349"/>
      <c r="W1175" s="313"/>
      <c r="X1175" s="302"/>
      <c r="Y1175" s="211"/>
      <c r="Z1175" s="320"/>
      <c r="AA1175" s="246"/>
      <c r="AB1175" s="125"/>
      <c r="AC1175" s="125"/>
      <c r="AD1175" s="125"/>
      <c r="AE1175" s="125"/>
      <c r="AF1175" s="125"/>
      <c r="AG1175" s="125"/>
      <c r="AH1175" s="125"/>
      <c r="AJ1175" s="125"/>
      <c r="AK1175" s="125"/>
      <c r="AM1175" s="246"/>
      <c r="AO1175" s="246"/>
      <c r="AP1175" s="211"/>
      <c r="AQ1175" s="211"/>
      <c r="AR1175" s="199"/>
      <c r="AT1175" s="225"/>
      <c r="AU1175" s="225"/>
      <c r="AV1175" s="225"/>
      <c r="AW1175" s="99"/>
      <c r="AX1175" s="199"/>
      <c r="AY1175" s="199"/>
      <c r="AZ1175" s="37"/>
      <c r="BA1175" s="123"/>
      <c r="BB1175" s="211"/>
      <c r="BC1175" s="211"/>
      <c r="BD1175" s="123"/>
      <c r="BE1175" s="123"/>
      <c r="BF1175" s="37"/>
      <c r="BG1175" s="37"/>
    </row>
    <row r="1176" spans="1:59" x14ac:dyDescent="0.25">
      <c r="A1176">
        <v>1144</v>
      </c>
      <c r="B1176" s="61">
        <f ca="1">OFFSET(InputPriceData!B$15,CalculationsAndCharts!$A1176+$A$11,0,1,1)</f>
        <v>40808</v>
      </c>
      <c r="C1176" s="3">
        <f ca="1">OFFSET(InputPriceData!G$15,CalculationsAndCharts!$A1176+$A$11,IF($C$7,8,0),1,1)</f>
        <v>513911300</v>
      </c>
      <c r="D1176" s="4">
        <f ca="1">OFFSET(InputPriceData!C$15,CalculationsAndCharts!$A1176+$A$11,IF($C$7,8,0),1,1)</f>
        <v>103.18</v>
      </c>
      <c r="E1176" s="4">
        <f ca="1">OFFSET(InputPriceData!D$15,CalculationsAndCharts!$A1176+$A$11,IF($C$7,8,0),1,1)</f>
        <v>104.05</v>
      </c>
      <c r="F1176" s="4">
        <f ca="1">OFFSET(InputPriceData!E$15,CalculationsAndCharts!$A1176+$A$11,IF($C$7,8,0),1,1)</f>
        <v>101.4</v>
      </c>
      <c r="G1176" s="4">
        <f ca="1">OFFSET(InputPriceData!F$15,CalculationsAndCharts!$A1176+$A$11,IF($C$7,8,0),1,1)</f>
        <v>102.82</v>
      </c>
      <c r="H1176" s="342">
        <f t="shared" ca="1" si="138"/>
        <v>107.50414022692212</v>
      </c>
      <c r="I1176" s="342">
        <f t="shared" ca="1" si="139"/>
        <v>107.91594342480491</v>
      </c>
      <c r="J1176" s="340">
        <f t="shared" ca="1" si="140"/>
        <v>-0.41180319788282571</v>
      </c>
      <c r="K1176" s="170">
        <f t="shared" ca="1" si="136"/>
        <v>0.1695818737865217</v>
      </c>
      <c r="L1176" s="341">
        <f t="shared" ca="1" si="137"/>
        <v>1.1533666175763424</v>
      </c>
      <c r="M1176" s="341">
        <f t="shared" ca="1" si="141"/>
        <v>-1.1533666175763424</v>
      </c>
      <c r="N1176" s="170"/>
      <c r="O1176" s="340"/>
      <c r="P1176" s="3" t="e">
        <f t="shared" ca="1" si="142"/>
        <v>#N/A</v>
      </c>
      <c r="Q1176" s="3">
        <f t="shared" ca="1" si="143"/>
        <v>513911300</v>
      </c>
      <c r="S1176" s="99"/>
      <c r="T1176" s="350"/>
      <c r="U1176" s="350"/>
      <c r="V1176" s="349"/>
      <c r="W1176" s="313"/>
      <c r="X1176" s="302"/>
      <c r="Y1176" s="211"/>
      <c r="Z1176" s="320"/>
      <c r="AA1176" s="246"/>
      <c r="AB1176" s="125"/>
      <c r="AC1176" s="125"/>
      <c r="AD1176" s="125"/>
      <c r="AE1176" s="125"/>
      <c r="AF1176" s="125"/>
      <c r="AG1176" s="125"/>
      <c r="AH1176" s="125"/>
      <c r="AJ1176" s="125"/>
      <c r="AK1176" s="125"/>
      <c r="AM1176" s="246"/>
      <c r="AO1176" s="246"/>
      <c r="AP1176" s="211"/>
      <c r="AQ1176" s="211"/>
      <c r="AR1176" s="199"/>
      <c r="AT1176" s="225"/>
      <c r="AU1176" s="225"/>
      <c r="AV1176" s="225"/>
      <c r="AW1176" s="99"/>
      <c r="AX1176" s="199"/>
      <c r="AY1176" s="199"/>
      <c r="AZ1176" s="37"/>
      <c r="BA1176" s="123"/>
      <c r="BB1176" s="211"/>
      <c r="BC1176" s="211"/>
      <c r="BD1176" s="123"/>
      <c r="BE1176" s="123"/>
      <c r="BF1176" s="37"/>
      <c r="BG1176" s="37"/>
    </row>
    <row r="1177" spans="1:59" x14ac:dyDescent="0.25">
      <c r="A1177">
        <v>1145</v>
      </c>
      <c r="B1177" s="61">
        <f ca="1">OFFSET(InputPriceData!B$15,CalculationsAndCharts!$A1177+$A$11,0,1,1)</f>
        <v>40807</v>
      </c>
      <c r="C1177" s="3">
        <f ca="1">OFFSET(InputPriceData!G$15,CalculationsAndCharts!$A1177+$A$11,IF($C$7,8,0),1,1)</f>
        <v>316251300</v>
      </c>
      <c r="D1177" s="4">
        <f ca="1">OFFSET(InputPriceData!C$15,CalculationsAndCharts!$A1177+$A$11,IF($C$7,8,0),1,1)</f>
        <v>109.53</v>
      </c>
      <c r="E1177" s="4">
        <f ca="1">OFFSET(InputPriceData!D$15,CalculationsAndCharts!$A1177+$A$11,IF($C$7,8,0),1,1)</f>
        <v>109.87</v>
      </c>
      <c r="F1177" s="4">
        <f ca="1">OFFSET(InputPriceData!E$15,CalculationsAndCharts!$A1177+$A$11,IF($C$7,8,0),1,1)</f>
        <v>106.08</v>
      </c>
      <c r="G1177" s="4">
        <f ca="1">OFFSET(InputPriceData!F$15,CalculationsAndCharts!$A1177+$A$11,IF($C$7,8,0),1,1)</f>
        <v>106.25</v>
      </c>
      <c r="H1177" s="342">
        <f t="shared" ca="1" si="138"/>
        <v>108.17330311648243</v>
      </c>
      <c r="I1177" s="342">
        <f t="shared" ca="1" si="139"/>
        <v>108.37921100887809</v>
      </c>
      <c r="J1177" s="340">
        <f t="shared" ca="1" si="140"/>
        <v>-0.20590789239569862</v>
      </c>
      <c r="K1177" s="170">
        <f t="shared" ca="1" si="136"/>
        <v>4.23980601508386E-2</v>
      </c>
      <c r="L1177" s="341">
        <f t="shared" ca="1" si="137"/>
        <v>1.1532444328293607</v>
      </c>
      <c r="M1177" s="341">
        <f t="shared" ca="1" si="141"/>
        <v>-1.1532444328293607</v>
      </c>
      <c r="N1177" s="170"/>
      <c r="O1177" s="340"/>
      <c r="P1177" s="3" t="e">
        <f t="shared" ca="1" si="142"/>
        <v>#N/A</v>
      </c>
      <c r="Q1177" s="3">
        <f t="shared" ca="1" si="143"/>
        <v>316251300</v>
      </c>
      <c r="S1177" s="99"/>
      <c r="T1177" s="350"/>
      <c r="U1177" s="350"/>
      <c r="V1177" s="349"/>
      <c r="W1177" s="313"/>
      <c r="X1177" s="302"/>
      <c r="Y1177" s="211"/>
      <c r="Z1177" s="320"/>
      <c r="AA1177" s="246"/>
      <c r="AB1177" s="125"/>
      <c r="AC1177" s="125"/>
      <c r="AD1177" s="125"/>
      <c r="AE1177" s="125"/>
      <c r="AF1177" s="125"/>
      <c r="AG1177" s="125"/>
      <c r="AH1177" s="125"/>
      <c r="AJ1177" s="125"/>
      <c r="AK1177" s="125"/>
      <c r="AM1177" s="246"/>
      <c r="AO1177" s="246"/>
      <c r="AP1177" s="211"/>
      <c r="AQ1177" s="211"/>
      <c r="AR1177" s="199"/>
      <c r="AT1177" s="225"/>
      <c r="AU1177" s="225"/>
      <c r="AV1177" s="225"/>
      <c r="AW1177" s="99"/>
      <c r="AX1177" s="199"/>
      <c r="AY1177" s="199"/>
      <c r="AZ1177" s="37"/>
      <c r="BA1177" s="123"/>
      <c r="BB1177" s="211"/>
      <c r="BC1177" s="211"/>
      <c r="BD1177" s="123"/>
      <c r="BE1177" s="123"/>
      <c r="BF1177" s="37"/>
      <c r="BG1177" s="37"/>
    </row>
    <row r="1178" spans="1:59" x14ac:dyDescent="0.25">
      <c r="A1178">
        <v>1146</v>
      </c>
      <c r="B1178" s="61">
        <f ca="1">OFFSET(InputPriceData!B$15,CalculationsAndCharts!$A1178+$A$11,0,1,1)</f>
        <v>40806</v>
      </c>
      <c r="C1178" s="3">
        <f ca="1">OFFSET(InputPriceData!G$15,CalculationsAndCharts!$A1178+$A$11,IF($C$7,8,0),1,1)</f>
        <v>218932200</v>
      </c>
      <c r="D1178" s="4">
        <f ca="1">OFFSET(InputPriceData!C$15,CalculationsAndCharts!$A1178+$A$11,IF($C$7,8,0),1,1)</f>
        <v>110.07</v>
      </c>
      <c r="E1178" s="4">
        <f ca="1">OFFSET(InputPriceData!D$15,CalculationsAndCharts!$A1178+$A$11,IF($C$7,8,0),1,1)</f>
        <v>111.14</v>
      </c>
      <c r="F1178" s="4">
        <f ca="1">OFFSET(InputPriceData!E$15,CalculationsAndCharts!$A1178+$A$11,IF($C$7,8,0),1,1)</f>
        <v>109.33</v>
      </c>
      <c r="G1178" s="4">
        <f ca="1">OFFSET(InputPriceData!F$15,CalculationsAndCharts!$A1178+$A$11,IF($C$7,8,0),1,1)</f>
        <v>109.48</v>
      </c>
      <c r="H1178" s="342">
        <f t="shared" ca="1" si="138"/>
        <v>108.44806070455135</v>
      </c>
      <c r="I1178" s="342">
        <f t="shared" ca="1" si="139"/>
        <v>108.57277564604883</v>
      </c>
      <c r="J1178" s="340">
        <f t="shared" ca="1" si="140"/>
        <v>-0.12471494149751886</v>
      </c>
      <c r="K1178" s="170">
        <f t="shared" ca="1" si="136"/>
        <v>1.5553816632729551E-2</v>
      </c>
      <c r="L1178" s="341">
        <f t="shared" ca="1" si="137"/>
        <v>1.1544357145811615</v>
      </c>
      <c r="M1178" s="341">
        <f t="shared" ca="1" si="141"/>
        <v>-1.1544357145811615</v>
      </c>
      <c r="N1178" s="170"/>
      <c r="O1178" s="340"/>
      <c r="P1178" s="3" t="e">
        <f t="shared" ca="1" si="142"/>
        <v>#N/A</v>
      </c>
      <c r="Q1178" s="3">
        <f t="shared" ca="1" si="143"/>
        <v>218932200</v>
      </c>
      <c r="S1178" s="99"/>
      <c r="T1178" s="350"/>
      <c r="U1178" s="350"/>
      <c r="V1178" s="349"/>
      <c r="W1178" s="313"/>
      <c r="X1178" s="302"/>
      <c r="Y1178" s="211"/>
      <c r="Z1178" s="320"/>
      <c r="AA1178" s="246"/>
      <c r="AB1178" s="125"/>
      <c r="AC1178" s="125"/>
      <c r="AD1178" s="125"/>
      <c r="AE1178" s="125"/>
      <c r="AF1178" s="125"/>
      <c r="AG1178" s="125"/>
      <c r="AH1178" s="125"/>
      <c r="AJ1178" s="125"/>
      <c r="AK1178" s="125"/>
      <c r="AM1178" s="246"/>
      <c r="AO1178" s="246"/>
      <c r="AP1178" s="211"/>
      <c r="AQ1178" s="211"/>
      <c r="AR1178" s="199"/>
      <c r="AT1178" s="225"/>
      <c r="AU1178" s="225"/>
      <c r="AV1178" s="225"/>
      <c r="AW1178" s="99"/>
      <c r="AX1178" s="199"/>
      <c r="AY1178" s="199"/>
      <c r="AZ1178" s="37"/>
      <c r="BA1178" s="123"/>
      <c r="BB1178" s="211"/>
      <c r="BC1178" s="211"/>
      <c r="BD1178" s="123"/>
      <c r="BE1178" s="123"/>
      <c r="BF1178" s="37"/>
      <c r="BG1178" s="37"/>
    </row>
    <row r="1179" spans="1:59" x14ac:dyDescent="0.25">
      <c r="A1179">
        <v>1147</v>
      </c>
      <c r="B1179" s="61">
        <f ca="1">OFFSET(InputPriceData!B$15,CalculationsAndCharts!$A1179+$A$11,0,1,1)</f>
        <v>40805</v>
      </c>
      <c r="C1179" s="3">
        <f ca="1">OFFSET(InputPriceData!G$15,CalculationsAndCharts!$A1179+$A$11,IF($C$7,8,0),1,1)</f>
        <v>241517000</v>
      </c>
      <c r="D1179" s="4">
        <f ca="1">OFFSET(InputPriceData!C$15,CalculationsAndCharts!$A1179+$A$11,IF($C$7,8,0),1,1)</f>
        <v>108.9</v>
      </c>
      <c r="E1179" s="4">
        <f ca="1">OFFSET(InputPriceData!D$15,CalculationsAndCharts!$A1179+$A$11,IF($C$7,8,0),1,1)</f>
        <v>110.17</v>
      </c>
      <c r="F1179" s="4">
        <f ca="1">OFFSET(InputPriceData!E$15,CalculationsAndCharts!$A1179+$A$11,IF($C$7,8,0),1,1)</f>
        <v>108.16</v>
      </c>
      <c r="G1179" s="4">
        <f ca="1">OFFSET(InputPriceData!F$15,CalculationsAndCharts!$A1179+$A$11,IF($C$7,8,0),1,1)</f>
        <v>109.61</v>
      </c>
      <c r="H1179" s="342">
        <f t="shared" ca="1" si="138"/>
        <v>108.30064080520154</v>
      </c>
      <c r="I1179" s="342">
        <f t="shared" ca="1" si="139"/>
        <v>108.49030070478054</v>
      </c>
      <c r="J1179" s="340">
        <f t="shared" ca="1" si="140"/>
        <v>-0.18965989957904145</v>
      </c>
      <c r="K1179" s="170">
        <f t="shared" ca="1" si="136"/>
        <v>3.5970877508332083E-2</v>
      </c>
      <c r="L1179" s="341">
        <f t="shared" ca="1" si="137"/>
        <v>1.1562661144145319</v>
      </c>
      <c r="M1179" s="341">
        <f t="shared" ca="1" si="141"/>
        <v>-1.1562661144145319</v>
      </c>
      <c r="N1179" s="170"/>
      <c r="O1179" s="340"/>
      <c r="P1179" s="3">
        <f t="shared" ca="1" si="142"/>
        <v>241517000</v>
      </c>
      <c r="Q1179" s="3" t="e">
        <f t="shared" ca="1" si="143"/>
        <v>#N/A</v>
      </c>
      <c r="S1179" s="99"/>
      <c r="T1179" s="350"/>
      <c r="U1179" s="350"/>
      <c r="V1179" s="349"/>
      <c r="W1179" s="313"/>
      <c r="X1179" s="302"/>
      <c r="Y1179" s="211"/>
      <c r="Z1179" s="320"/>
      <c r="AA1179" s="246"/>
      <c r="AB1179" s="125"/>
      <c r="AC1179" s="125"/>
      <c r="AD1179" s="125"/>
      <c r="AE1179" s="125"/>
      <c r="AF1179" s="125"/>
      <c r="AG1179" s="125"/>
      <c r="AH1179" s="125"/>
      <c r="AJ1179" s="125"/>
      <c r="AK1179" s="125"/>
      <c r="AM1179" s="246"/>
      <c r="AO1179" s="246"/>
      <c r="AP1179" s="211"/>
      <c r="AQ1179" s="211"/>
      <c r="AR1179" s="199"/>
      <c r="AT1179" s="225"/>
      <c r="AU1179" s="225"/>
      <c r="AV1179" s="225"/>
      <c r="AW1179" s="99"/>
      <c r="AX1179" s="199"/>
      <c r="AY1179" s="199"/>
      <c r="AZ1179" s="37"/>
      <c r="BA1179" s="123"/>
      <c r="BB1179" s="211"/>
      <c r="BC1179" s="211"/>
      <c r="BD1179" s="123"/>
      <c r="BE1179" s="123"/>
      <c r="BF1179" s="37"/>
      <c r="BG1179" s="37"/>
    </row>
    <row r="1180" spans="1:59" x14ac:dyDescent="0.25">
      <c r="A1180">
        <v>1148</v>
      </c>
      <c r="B1180" s="61">
        <f ca="1">OFFSET(InputPriceData!B$15,CalculationsAndCharts!$A1180+$A$11,0,1,1)</f>
        <v>40802</v>
      </c>
      <c r="C1180" s="3">
        <f ca="1">OFFSET(InputPriceData!G$15,CalculationsAndCharts!$A1180+$A$11,IF($C$7,8,0),1,1)</f>
        <v>284528300</v>
      </c>
      <c r="D1180" s="4">
        <f ca="1">OFFSET(InputPriceData!C$15,CalculationsAndCharts!$A1180+$A$11,IF($C$7,8,0),1,1)</f>
        <v>110.5</v>
      </c>
      <c r="E1180" s="4">
        <f ca="1">OFFSET(InputPriceData!D$15,CalculationsAndCharts!$A1180+$A$11,IF($C$7,8,0),1,1)</f>
        <v>111.12</v>
      </c>
      <c r="F1180" s="4">
        <f ca="1">OFFSET(InputPriceData!E$15,CalculationsAndCharts!$A1180+$A$11,IF($C$7,8,0),1,1)</f>
        <v>109.62</v>
      </c>
      <c r="G1180" s="4">
        <f ca="1">OFFSET(InputPriceData!F$15,CalculationsAndCharts!$A1180+$A$11,IF($C$7,8,0),1,1)</f>
        <v>110.71</v>
      </c>
      <c r="H1180" s="342">
        <f t="shared" ca="1" si="138"/>
        <v>108.1135894916589</v>
      </c>
      <c r="I1180" s="342">
        <f t="shared" ca="1" si="139"/>
        <v>108.38850985976059</v>
      </c>
      <c r="J1180" s="340">
        <f t="shared" ca="1" si="140"/>
        <v>-0.27492036810173082</v>
      </c>
      <c r="K1180" s="170">
        <f t="shared" ca="1" si="136"/>
        <v>7.5581208797191171E-2</v>
      </c>
      <c r="L1180" s="341">
        <f t="shared" ca="1" si="137"/>
        <v>1.1581904456187859</v>
      </c>
      <c r="M1180" s="341">
        <f t="shared" ca="1" si="141"/>
        <v>-1.1581904456187859</v>
      </c>
      <c r="N1180" s="170"/>
      <c r="O1180" s="340"/>
      <c r="P1180" s="3">
        <f t="shared" ca="1" si="142"/>
        <v>284528300</v>
      </c>
      <c r="Q1180" s="3" t="e">
        <f t="shared" ca="1" si="143"/>
        <v>#N/A</v>
      </c>
      <c r="S1180" s="99"/>
      <c r="T1180" s="350"/>
      <c r="U1180" s="350"/>
      <c r="V1180" s="349"/>
      <c r="W1180" s="313"/>
      <c r="X1180" s="302"/>
      <c r="Y1180" s="211"/>
      <c r="Z1180" s="320"/>
      <c r="AA1180" s="246"/>
      <c r="AB1180" s="125"/>
      <c r="AC1180" s="125"/>
      <c r="AD1180" s="125"/>
      <c r="AE1180" s="125"/>
      <c r="AF1180" s="125"/>
      <c r="AG1180" s="125"/>
      <c r="AH1180" s="125"/>
      <c r="AJ1180" s="125"/>
      <c r="AK1180" s="125"/>
      <c r="AM1180" s="246"/>
      <c r="AO1180" s="246"/>
      <c r="AP1180" s="211"/>
      <c r="AQ1180" s="211"/>
      <c r="AR1180" s="199"/>
      <c r="AT1180" s="225"/>
      <c r="AU1180" s="225"/>
      <c r="AV1180" s="225"/>
      <c r="AW1180" s="99"/>
      <c r="AX1180" s="199"/>
      <c r="AY1180" s="199"/>
      <c r="AZ1180" s="37"/>
      <c r="BA1180" s="123"/>
      <c r="BB1180" s="211"/>
      <c r="BC1180" s="211"/>
      <c r="BD1180" s="123"/>
      <c r="BE1180" s="123"/>
      <c r="BF1180" s="37"/>
      <c r="BG1180" s="37"/>
    </row>
    <row r="1181" spans="1:59" x14ac:dyDescent="0.25">
      <c r="A1181">
        <v>1149</v>
      </c>
      <c r="B1181" s="61">
        <f ca="1">OFFSET(InputPriceData!B$15,CalculationsAndCharts!$A1181+$A$11,0,1,1)</f>
        <v>40801</v>
      </c>
      <c r="C1181" s="3">
        <f ca="1">OFFSET(InputPriceData!G$15,CalculationsAndCharts!$A1181+$A$11,IF($C$7,8,0),1,1)</f>
        <v>326777200</v>
      </c>
      <c r="D1181" s="4">
        <f ca="1">OFFSET(InputPriceData!C$15,CalculationsAndCharts!$A1181+$A$11,IF($C$7,8,0),1,1)</f>
        <v>109.35</v>
      </c>
      <c r="E1181" s="4">
        <f ca="1">OFFSET(InputPriceData!D$15,CalculationsAndCharts!$A1181+$A$11,IF($C$7,8,0),1,1)</f>
        <v>110.09</v>
      </c>
      <c r="F1181" s="4">
        <f ca="1">OFFSET(InputPriceData!E$15,CalculationsAndCharts!$A1181+$A$11,IF($C$7,8,0),1,1)</f>
        <v>108.22</v>
      </c>
      <c r="G1181" s="4">
        <f ca="1">OFFSET(InputPriceData!F$15,CalculationsAndCharts!$A1181+$A$11,IF($C$7,8,0),1,1)</f>
        <v>110.06</v>
      </c>
      <c r="H1181" s="342">
        <f t="shared" ca="1" si="138"/>
        <v>107.74267370475303</v>
      </c>
      <c r="I1181" s="342">
        <f t="shared" ca="1" si="139"/>
        <v>108.17746530155702</v>
      </c>
      <c r="J1181" s="340">
        <f t="shared" ca="1" si="140"/>
        <v>-0.43479159680402235</v>
      </c>
      <c r="K1181" s="170">
        <f t="shared" ca="1" si="136"/>
        <v>0.18904373265139154</v>
      </c>
      <c r="L1181" s="341">
        <f t="shared" ca="1" si="137"/>
        <v>1.1591171334287318</v>
      </c>
      <c r="M1181" s="341">
        <f t="shared" ca="1" si="141"/>
        <v>-1.1591171334287318</v>
      </c>
      <c r="N1181" s="170"/>
      <c r="O1181" s="340"/>
      <c r="P1181" s="3">
        <f t="shared" ca="1" si="142"/>
        <v>326777200</v>
      </c>
      <c r="Q1181" s="3" t="e">
        <f t="shared" ca="1" si="143"/>
        <v>#N/A</v>
      </c>
      <c r="S1181" s="99"/>
      <c r="T1181" s="350"/>
      <c r="U1181" s="350"/>
      <c r="V1181" s="349"/>
      <c r="W1181" s="313"/>
      <c r="X1181" s="302"/>
      <c r="Y1181" s="211"/>
      <c r="Z1181" s="320"/>
      <c r="AA1181" s="246"/>
      <c r="AB1181" s="125"/>
      <c r="AC1181" s="125"/>
      <c r="AD1181" s="125"/>
      <c r="AE1181" s="125"/>
      <c r="AF1181" s="125"/>
      <c r="AG1181" s="125"/>
      <c r="AH1181" s="125"/>
      <c r="AJ1181" s="125"/>
      <c r="AK1181" s="125"/>
      <c r="AM1181" s="246"/>
      <c r="AO1181" s="246"/>
      <c r="AP1181" s="211"/>
      <c r="AQ1181" s="211"/>
      <c r="AR1181" s="199"/>
      <c r="AT1181" s="225"/>
      <c r="AU1181" s="225"/>
      <c r="AV1181" s="225"/>
      <c r="AW1181" s="99"/>
      <c r="AX1181" s="199"/>
      <c r="AY1181" s="199"/>
      <c r="AZ1181" s="37"/>
      <c r="BA1181" s="123"/>
      <c r="BB1181" s="211"/>
      <c r="BC1181" s="211"/>
      <c r="BD1181" s="123"/>
      <c r="BE1181" s="123"/>
      <c r="BF1181" s="37"/>
      <c r="BG1181" s="37"/>
    </row>
    <row r="1182" spans="1:59" x14ac:dyDescent="0.25">
      <c r="A1182">
        <v>1150</v>
      </c>
      <c r="B1182" s="61">
        <f ca="1">OFFSET(InputPriceData!B$15,CalculationsAndCharts!$A1182+$A$11,0,1,1)</f>
        <v>40800</v>
      </c>
      <c r="C1182" s="3">
        <f ca="1">OFFSET(InputPriceData!G$15,CalculationsAndCharts!$A1182+$A$11,IF($C$7,8,0),1,1)</f>
        <v>319389500</v>
      </c>
      <c r="D1182" s="4">
        <f ca="1">OFFSET(InputPriceData!C$15,CalculationsAndCharts!$A1182+$A$11,IF($C$7,8,0),1,1)</f>
        <v>107.26</v>
      </c>
      <c r="E1182" s="4">
        <f ca="1">OFFSET(InputPriceData!D$15,CalculationsAndCharts!$A1182+$A$11,IF($C$7,8,0),1,1)</f>
        <v>109.49</v>
      </c>
      <c r="F1182" s="4">
        <f ca="1">OFFSET(InputPriceData!E$15,CalculationsAndCharts!$A1182+$A$11,IF($C$7,8,0),1,1)</f>
        <v>105.79</v>
      </c>
      <c r="G1182" s="4">
        <f ca="1">OFFSET(InputPriceData!F$15,CalculationsAndCharts!$A1182+$A$11,IF($C$7,8,0),1,1)</f>
        <v>108.19</v>
      </c>
      <c r="H1182" s="342">
        <f t="shared" ca="1" si="138"/>
        <v>107.41162709114633</v>
      </c>
      <c r="I1182" s="342">
        <f t="shared" ca="1" si="139"/>
        <v>108.00632578351676</v>
      </c>
      <c r="J1182" s="340">
        <f t="shared" ca="1" si="140"/>
        <v>-0.59469869237046424</v>
      </c>
      <c r="K1182" s="170">
        <f t="shared" ca="1" si="136"/>
        <v>0.35366653470714005</v>
      </c>
      <c r="L1182" s="341">
        <f t="shared" ca="1" si="137"/>
        <v>1.1581437989970358</v>
      </c>
      <c r="M1182" s="341">
        <f t="shared" ca="1" si="141"/>
        <v>-1.1581437989970358</v>
      </c>
      <c r="N1182" s="170"/>
      <c r="O1182" s="340"/>
      <c r="P1182" s="3">
        <f t="shared" ca="1" si="142"/>
        <v>319389500</v>
      </c>
      <c r="Q1182" s="3" t="e">
        <f t="shared" ca="1" si="143"/>
        <v>#N/A</v>
      </c>
      <c r="S1182" s="99"/>
      <c r="T1182" s="350"/>
      <c r="U1182" s="350"/>
      <c r="V1182" s="349"/>
      <c r="W1182" s="313"/>
      <c r="X1182" s="302"/>
      <c r="Y1182" s="211"/>
      <c r="Z1182" s="320"/>
      <c r="AA1182" s="246"/>
      <c r="AB1182" s="125"/>
      <c r="AC1182" s="125"/>
      <c r="AD1182" s="125"/>
      <c r="AE1182" s="125"/>
      <c r="AF1182" s="125"/>
      <c r="AG1182" s="125"/>
      <c r="AH1182" s="125"/>
      <c r="AJ1182" s="125"/>
      <c r="AK1182" s="125"/>
      <c r="AM1182" s="246"/>
      <c r="AO1182" s="246"/>
      <c r="AP1182" s="211"/>
      <c r="AQ1182" s="211"/>
      <c r="AR1182" s="199"/>
      <c r="AT1182" s="225"/>
      <c r="AU1182" s="225"/>
      <c r="AV1182" s="225"/>
      <c r="AW1182" s="99"/>
      <c r="AX1182" s="199"/>
      <c r="AY1182" s="199"/>
      <c r="AZ1182" s="37"/>
      <c r="BA1182" s="123"/>
      <c r="BB1182" s="211"/>
      <c r="BC1182" s="211"/>
      <c r="BD1182" s="123"/>
      <c r="BE1182" s="123"/>
      <c r="BF1182" s="37"/>
      <c r="BG1182" s="37"/>
    </row>
    <row r="1183" spans="1:59" x14ac:dyDescent="0.25">
      <c r="A1183">
        <v>1151</v>
      </c>
      <c r="B1183" s="61">
        <f ca="1">OFFSET(InputPriceData!B$15,CalculationsAndCharts!$A1183+$A$11,0,1,1)</f>
        <v>40799</v>
      </c>
      <c r="C1183" s="3">
        <f ca="1">OFFSET(InputPriceData!G$15,CalculationsAndCharts!$A1183+$A$11,IF($C$7,8,0),1,1)</f>
        <v>272514700</v>
      </c>
      <c r="D1183" s="4">
        <f ca="1">OFFSET(InputPriceData!C$15,CalculationsAndCharts!$A1183+$A$11,IF($C$7,8,0),1,1)</f>
        <v>106.09</v>
      </c>
      <c r="E1183" s="4">
        <f ca="1">OFFSET(InputPriceData!D$15,CalculationsAndCharts!$A1183+$A$11,IF($C$7,8,0),1,1)</f>
        <v>107.11</v>
      </c>
      <c r="F1183" s="4">
        <f ca="1">OFFSET(InputPriceData!E$15,CalculationsAndCharts!$A1183+$A$11,IF($C$7,8,0),1,1)</f>
        <v>105.34</v>
      </c>
      <c r="G1183" s="4">
        <f ca="1">OFFSET(InputPriceData!F$15,CalculationsAndCharts!$A1183+$A$11,IF($C$7,8,0),1,1)</f>
        <v>106.71</v>
      </c>
      <c r="H1183" s="342">
        <f t="shared" ca="1" si="138"/>
        <v>107.3004309613101</v>
      </c>
      <c r="I1183" s="342">
        <f t="shared" ca="1" si="139"/>
        <v>107.98962812747283</v>
      </c>
      <c r="J1183" s="340">
        <f t="shared" ca="1" si="140"/>
        <v>-0.68919716616277515</v>
      </c>
      <c r="K1183" s="170">
        <f t="shared" ca="1" si="136"/>
        <v>0.47499273384679991</v>
      </c>
      <c r="L1183" s="341">
        <f t="shared" ca="1" si="137"/>
        <v>1.1552784255356703</v>
      </c>
      <c r="M1183" s="341">
        <f t="shared" ca="1" si="141"/>
        <v>-1.1552784255356703</v>
      </c>
      <c r="N1183" s="170"/>
      <c r="O1183" s="340"/>
      <c r="P1183" s="3">
        <f t="shared" ca="1" si="142"/>
        <v>272514700</v>
      </c>
      <c r="Q1183" s="3" t="e">
        <f t="shared" ca="1" si="143"/>
        <v>#N/A</v>
      </c>
      <c r="S1183" s="99"/>
      <c r="T1183" s="350"/>
      <c r="U1183" s="350"/>
      <c r="V1183" s="349"/>
      <c r="W1183" s="313"/>
      <c r="X1183" s="302"/>
      <c r="Y1183" s="211"/>
      <c r="Z1183" s="320"/>
      <c r="AA1183" s="246"/>
      <c r="AB1183" s="125"/>
      <c r="AC1183" s="125"/>
      <c r="AD1183" s="125"/>
      <c r="AE1183" s="125"/>
      <c r="AF1183" s="125"/>
      <c r="AG1183" s="125"/>
      <c r="AH1183" s="125"/>
      <c r="AJ1183" s="125"/>
      <c r="AK1183" s="125"/>
      <c r="AM1183" s="246"/>
      <c r="AO1183" s="246"/>
      <c r="AP1183" s="211"/>
      <c r="AQ1183" s="211"/>
      <c r="AR1183" s="199"/>
      <c r="AT1183" s="225"/>
      <c r="AU1183" s="225"/>
      <c r="AV1183" s="225"/>
      <c r="AW1183" s="99"/>
      <c r="AX1183" s="199"/>
      <c r="AY1183" s="199"/>
      <c r="AZ1183" s="37"/>
      <c r="BA1183" s="123"/>
      <c r="BB1183" s="211"/>
      <c r="BC1183" s="211"/>
      <c r="BD1183" s="123"/>
      <c r="BE1183" s="123"/>
      <c r="BF1183" s="37"/>
      <c r="BG1183" s="37"/>
    </row>
    <row r="1184" spans="1:59" x14ac:dyDescent="0.25">
      <c r="A1184">
        <v>1152</v>
      </c>
      <c r="B1184" s="61">
        <f ca="1">OFFSET(InputPriceData!B$15,CalculationsAndCharts!$A1184+$A$11,0,1,1)</f>
        <v>40798</v>
      </c>
      <c r="C1184" s="3">
        <f ca="1">OFFSET(InputPriceData!G$15,CalculationsAndCharts!$A1184+$A$11,IF($C$7,8,0),1,1)</f>
        <v>305793500</v>
      </c>
      <c r="D1184" s="4">
        <f ca="1">OFFSET(InputPriceData!C$15,CalculationsAndCharts!$A1184+$A$11,IF($C$7,8,0),1,1)</f>
        <v>103.75</v>
      </c>
      <c r="E1184" s="4">
        <f ca="1">OFFSET(InputPriceData!D$15,CalculationsAndCharts!$A1184+$A$11,IF($C$7,8,0),1,1)</f>
        <v>105.83</v>
      </c>
      <c r="F1184" s="4">
        <f ca="1">OFFSET(InputPriceData!E$15,CalculationsAndCharts!$A1184+$A$11,IF($C$7,8,0),1,1)</f>
        <v>103.37</v>
      </c>
      <c r="G1184" s="4">
        <f ca="1">OFFSET(InputPriceData!F$15,CalculationsAndCharts!$A1184+$A$11,IF($C$7,8,0),1,1)</f>
        <v>105.74</v>
      </c>
      <c r="H1184" s="342">
        <f t="shared" ca="1" si="138"/>
        <v>107.38477824149724</v>
      </c>
      <c r="I1184" s="342">
        <f t="shared" ca="1" si="139"/>
        <v>108.10595795724309</v>
      </c>
      <c r="J1184" s="340">
        <f t="shared" ca="1" si="140"/>
        <v>-0.72117971574587902</v>
      </c>
      <c r="K1184" s="170">
        <f t="shared" ca="1" si="136"/>
        <v>0.52010018240330691</v>
      </c>
      <c r="L1184" s="341">
        <f t="shared" ca="1" si="137"/>
        <v>1.1511597241020723</v>
      </c>
      <c r="M1184" s="341">
        <f t="shared" ca="1" si="141"/>
        <v>-1.1511597241020723</v>
      </c>
      <c r="N1184" s="170"/>
      <c r="O1184" s="340"/>
      <c r="P1184" s="3">
        <f t="shared" ca="1" si="142"/>
        <v>305793500</v>
      </c>
      <c r="Q1184" s="3" t="e">
        <f t="shared" ca="1" si="143"/>
        <v>#N/A</v>
      </c>
      <c r="S1184" s="99"/>
      <c r="T1184" s="350"/>
      <c r="U1184" s="350"/>
      <c r="V1184" s="349"/>
      <c r="W1184" s="313"/>
      <c r="X1184" s="302"/>
      <c r="Y1184" s="211"/>
      <c r="Z1184" s="320"/>
      <c r="AA1184" s="246"/>
      <c r="AB1184" s="125"/>
      <c r="AC1184" s="125"/>
      <c r="AD1184" s="125"/>
      <c r="AE1184" s="125"/>
      <c r="AF1184" s="125"/>
      <c r="AG1184" s="125"/>
      <c r="AH1184" s="125"/>
      <c r="AJ1184" s="125"/>
      <c r="AK1184" s="125"/>
      <c r="AM1184" s="246"/>
      <c r="AO1184" s="246"/>
      <c r="AP1184" s="211"/>
      <c r="AQ1184" s="211"/>
      <c r="AR1184" s="199"/>
      <c r="AT1184" s="225"/>
      <c r="AU1184" s="225"/>
      <c r="AV1184" s="225"/>
      <c r="AW1184" s="99"/>
      <c r="AX1184" s="199"/>
      <c r="AY1184" s="199"/>
      <c r="AZ1184" s="37"/>
      <c r="BA1184" s="123"/>
      <c r="BB1184" s="211"/>
      <c r="BC1184" s="211"/>
      <c r="BD1184" s="123"/>
      <c r="BE1184" s="123"/>
      <c r="BF1184" s="37"/>
      <c r="BG1184" s="37"/>
    </row>
    <row r="1185" spans="1:59" x14ac:dyDescent="0.25">
      <c r="A1185">
        <v>1153</v>
      </c>
      <c r="B1185" s="61">
        <f ca="1">OFFSET(InputPriceData!B$15,CalculationsAndCharts!$A1185+$A$11,0,1,1)</f>
        <v>40795</v>
      </c>
      <c r="C1185" s="3">
        <f ca="1">OFFSET(InputPriceData!G$15,CalculationsAndCharts!$A1185+$A$11,IF($C$7,8,0),1,1)</f>
        <v>380195100</v>
      </c>
      <c r="D1185" s="4">
        <f ca="1">OFFSET(InputPriceData!C$15,CalculationsAndCharts!$A1185+$A$11,IF($C$7,8,0),1,1)</f>
        <v>106.66</v>
      </c>
      <c r="E1185" s="4">
        <f ca="1">OFFSET(InputPriceData!D$15,CalculationsAndCharts!$A1185+$A$11,IF($C$7,8,0),1,1)</f>
        <v>107.91</v>
      </c>
      <c r="F1185" s="4">
        <f ca="1">OFFSET(InputPriceData!E$15,CalculationsAndCharts!$A1185+$A$11,IF($C$7,8,0),1,1)</f>
        <v>104.48</v>
      </c>
      <c r="G1185" s="4">
        <f ca="1">OFFSET(InputPriceData!F$15,CalculationsAndCharts!$A1185+$A$11,IF($C$7,8,0),1,1)</f>
        <v>105.06</v>
      </c>
      <c r="H1185" s="342">
        <f t="shared" ca="1" si="138"/>
        <v>107.61974656171114</v>
      </c>
      <c r="I1185" s="342">
        <f t="shared" ca="1" si="139"/>
        <v>108.32104504426519</v>
      </c>
      <c r="J1185" s="340">
        <f t="shared" ca="1" si="140"/>
        <v>-0.70129848255408844</v>
      </c>
      <c r="K1185" s="170">
        <f t="shared" ref="K1185:K1248" ca="1" si="144">J1185*J1185</f>
        <v>0.4918195616326671</v>
      </c>
      <c r="L1185" s="341">
        <f t="shared" ref="L1185:L1248" ca="1" si="145">SQRT(SUM(OFFSET(K1185,0,0,$A$18,1))/$A$18)</f>
        <v>1.146981781351895</v>
      </c>
      <c r="M1185" s="341">
        <f t="shared" ca="1" si="141"/>
        <v>-1.146981781351895</v>
      </c>
      <c r="N1185" s="170"/>
      <c r="O1185" s="340"/>
      <c r="P1185" s="3" t="e">
        <f t="shared" ca="1" si="142"/>
        <v>#N/A</v>
      </c>
      <c r="Q1185" s="3">
        <f t="shared" ca="1" si="143"/>
        <v>380195100</v>
      </c>
      <c r="S1185" s="99"/>
      <c r="T1185" s="350"/>
      <c r="U1185" s="350"/>
      <c r="V1185" s="349"/>
      <c r="W1185" s="313"/>
      <c r="X1185" s="302"/>
      <c r="Y1185" s="211"/>
      <c r="Z1185" s="320"/>
      <c r="AA1185" s="246"/>
      <c r="AB1185" s="125"/>
      <c r="AC1185" s="125"/>
      <c r="AD1185" s="125"/>
      <c r="AE1185" s="125"/>
      <c r="AF1185" s="125"/>
      <c r="AG1185" s="125"/>
      <c r="AH1185" s="125"/>
      <c r="AJ1185" s="125"/>
      <c r="AK1185" s="125"/>
      <c r="AM1185" s="246"/>
      <c r="AO1185" s="246"/>
      <c r="AP1185" s="211"/>
      <c r="AQ1185" s="211"/>
      <c r="AR1185" s="199"/>
      <c r="AT1185" s="225"/>
      <c r="AU1185" s="225"/>
      <c r="AV1185" s="225"/>
      <c r="AW1185" s="99"/>
      <c r="AX1185" s="199"/>
      <c r="AY1185" s="199"/>
      <c r="AZ1185" s="37"/>
      <c r="BA1185" s="123"/>
      <c r="BB1185" s="211"/>
      <c r="BC1185" s="211"/>
      <c r="BD1185" s="123"/>
      <c r="BE1185" s="123"/>
      <c r="BF1185" s="37"/>
      <c r="BG1185" s="37"/>
    </row>
    <row r="1186" spans="1:59" x14ac:dyDescent="0.25">
      <c r="A1186">
        <v>1154</v>
      </c>
      <c r="B1186" s="61">
        <f ca="1">OFFSET(InputPriceData!B$15,CalculationsAndCharts!$A1186+$A$11,0,1,1)</f>
        <v>40794</v>
      </c>
      <c r="C1186" s="3">
        <f ca="1">OFFSET(InputPriceData!G$15,CalculationsAndCharts!$A1186+$A$11,IF($C$7,8,0),1,1)</f>
        <v>250568200</v>
      </c>
      <c r="D1186" s="4">
        <f ca="1">OFFSET(InputPriceData!C$15,CalculationsAndCharts!$A1186+$A$11,IF($C$7,8,0),1,1)</f>
        <v>108.37</v>
      </c>
      <c r="E1186" s="4">
        <f ca="1">OFFSET(InputPriceData!D$15,CalculationsAndCharts!$A1186+$A$11,IF($C$7,8,0),1,1)</f>
        <v>109.61</v>
      </c>
      <c r="F1186" s="4">
        <f ca="1">OFFSET(InputPriceData!E$15,CalculationsAndCharts!$A1186+$A$11,IF($C$7,8,0),1,1)</f>
        <v>107.65</v>
      </c>
      <c r="G1186" s="4">
        <f ca="1">OFFSET(InputPriceData!F$15,CalculationsAndCharts!$A1186+$A$11,IF($C$7,8,0),1,1)</f>
        <v>107.89</v>
      </c>
      <c r="H1186" s="342">
        <f t="shared" ref="H1186:H1249" ca="1" si="146">IF($A1186&gt;$A$8,0,IF($A1186=$A$8,$G1186,$C$16*$G1186+$D$16*H1187))</f>
        <v>107.98542464195559</v>
      </c>
      <c r="I1186" s="342">
        <f t="shared" ref="I1186:I1249" ca="1" si="147">IF($A1186&gt;$A$8,0,IF($A1186=$A$8,$G1186,$C$17*$G1186+$D$17*I1187))</f>
        <v>108.61750368465295</v>
      </c>
      <c r="J1186" s="340">
        <f t="shared" ref="J1186:J1249" ca="1" si="148" xml:space="preserve"> ($C$16 - $C$17)*$G1186 + ($C$17*$D$16 - $C$16*$D$17)*$G1187 + ($D$16 + $D$17)*J1187 - $D$16*$D$17*J1188</f>
        <v>-0.63207904269738724</v>
      </c>
      <c r="K1186" s="170">
        <f t="shared" ca="1" si="144"/>
        <v>0.39952391621724548</v>
      </c>
      <c r="L1186" s="341">
        <f t="shared" ca="1" si="145"/>
        <v>1.1437568484499117</v>
      </c>
      <c r="M1186" s="341">
        <f t="shared" ref="M1186:M1249" ca="1" si="149">-L1186</f>
        <v>-1.1437568484499117</v>
      </c>
      <c r="N1186" s="170"/>
      <c r="O1186" s="340"/>
      <c r="P1186" s="3" t="e">
        <f t="shared" ref="P1186:P1249" ca="1" si="150">IF(G1186&gt;=D1186,C1186,NA())</f>
        <v>#N/A</v>
      </c>
      <c r="Q1186" s="3">
        <f t="shared" ref="Q1186:Q1249" ca="1" si="151">IF(G1186&lt;D1186,C1186,NA())</f>
        <v>250568200</v>
      </c>
      <c r="S1186" s="99"/>
      <c r="T1186" s="350"/>
      <c r="U1186" s="350"/>
      <c r="V1186" s="349"/>
      <c r="W1186" s="313"/>
      <c r="X1186" s="302"/>
      <c r="Y1186" s="211"/>
      <c r="Z1186" s="320"/>
      <c r="AA1186" s="246"/>
      <c r="AB1186" s="125"/>
      <c r="AC1186" s="125"/>
      <c r="AD1186" s="125"/>
      <c r="AE1186" s="125"/>
      <c r="AF1186" s="125"/>
      <c r="AG1186" s="125"/>
      <c r="AH1186" s="125"/>
      <c r="AJ1186" s="125"/>
      <c r="AK1186" s="125"/>
      <c r="AM1186" s="246"/>
      <c r="AO1186" s="246"/>
      <c r="AP1186" s="211"/>
      <c r="AQ1186" s="211"/>
      <c r="AR1186" s="199"/>
      <c r="AT1186" s="225"/>
      <c r="AU1186" s="225"/>
      <c r="AV1186" s="225"/>
      <c r="AW1186" s="99"/>
      <c r="AX1186" s="199"/>
      <c r="AY1186" s="199"/>
      <c r="AZ1186" s="37"/>
      <c r="BA1186" s="123"/>
      <c r="BB1186" s="211"/>
      <c r="BC1186" s="211"/>
      <c r="BD1186" s="123"/>
      <c r="BE1186" s="123"/>
      <c r="BF1186" s="37"/>
      <c r="BG1186" s="37"/>
    </row>
    <row r="1187" spans="1:59" x14ac:dyDescent="0.25">
      <c r="A1187">
        <v>1155</v>
      </c>
      <c r="B1187" s="61">
        <f ca="1">OFFSET(InputPriceData!B$15,CalculationsAndCharts!$A1187+$A$11,0,1,1)</f>
        <v>40793</v>
      </c>
      <c r="C1187" s="3">
        <f ca="1">OFFSET(InputPriceData!G$15,CalculationsAndCharts!$A1187+$A$11,IF($C$7,8,0),1,1)</f>
        <v>209803200</v>
      </c>
      <c r="D1187" s="4">
        <f ca="1">OFFSET(InputPriceData!C$15,CalculationsAndCharts!$A1187+$A$11,IF($C$7,8,0),1,1)</f>
        <v>107.64</v>
      </c>
      <c r="E1187" s="4">
        <f ca="1">OFFSET(InputPriceData!D$15,CalculationsAndCharts!$A1187+$A$11,IF($C$7,8,0),1,1)</f>
        <v>109.07</v>
      </c>
      <c r="F1187" s="4">
        <f ca="1">OFFSET(InputPriceData!E$15,CalculationsAndCharts!$A1187+$A$11,IF($C$7,8,0),1,1)</f>
        <v>107.28</v>
      </c>
      <c r="G1187" s="4">
        <f ca="1">OFFSET(InputPriceData!F$15,CalculationsAndCharts!$A1187+$A$11,IF($C$7,8,0),1,1)</f>
        <v>109.03</v>
      </c>
      <c r="H1187" s="342">
        <f t="shared" ca="1" si="146"/>
        <v>107.99905673366354</v>
      </c>
      <c r="I1187" s="342">
        <f t="shared" ca="1" si="147"/>
        <v>108.68364038325777</v>
      </c>
      <c r="J1187" s="340">
        <f t="shared" ca="1" si="148"/>
        <v>-0.68458364959426143</v>
      </c>
      <c r="K1187" s="170">
        <f t="shared" ca="1" si="144"/>
        <v>0.4686547732917985</v>
      </c>
      <c r="L1187" s="341">
        <f t="shared" ca="1" si="145"/>
        <v>1.1422230851336452</v>
      </c>
      <c r="M1187" s="341">
        <f t="shared" ca="1" si="149"/>
        <v>-1.1422230851336452</v>
      </c>
      <c r="N1187" s="170"/>
      <c r="O1187" s="340"/>
      <c r="P1187" s="3">
        <f t="shared" ca="1" si="150"/>
        <v>209803200</v>
      </c>
      <c r="Q1187" s="3" t="e">
        <f t="shared" ca="1" si="151"/>
        <v>#N/A</v>
      </c>
      <c r="S1187" s="99"/>
      <c r="T1187" s="350"/>
      <c r="U1187" s="350"/>
      <c r="V1187" s="349"/>
      <c r="W1187" s="313"/>
      <c r="X1187" s="302"/>
      <c r="Y1187" s="211"/>
      <c r="Z1187" s="320"/>
      <c r="AA1187" s="246"/>
      <c r="AB1187" s="125"/>
      <c r="AC1187" s="125"/>
      <c r="AD1187" s="125"/>
      <c r="AE1187" s="125"/>
      <c r="AF1187" s="125"/>
      <c r="AG1187" s="125"/>
      <c r="AH1187" s="125"/>
      <c r="AJ1187" s="125"/>
      <c r="AK1187" s="125"/>
      <c r="AM1187" s="246"/>
      <c r="AO1187" s="246"/>
      <c r="AP1187" s="211"/>
      <c r="AQ1187" s="211"/>
      <c r="AR1187" s="199"/>
      <c r="AT1187" s="225"/>
      <c r="AU1187" s="225"/>
      <c r="AV1187" s="225"/>
      <c r="AW1187" s="99"/>
      <c r="AX1187" s="199"/>
      <c r="AY1187" s="199"/>
      <c r="AZ1187" s="37"/>
      <c r="BA1187" s="123"/>
      <c r="BB1187" s="211"/>
      <c r="BC1187" s="211"/>
      <c r="BD1187" s="123"/>
      <c r="BE1187" s="123"/>
      <c r="BF1187" s="37"/>
      <c r="BG1187" s="37"/>
    </row>
    <row r="1188" spans="1:59" x14ac:dyDescent="0.25">
      <c r="A1188">
        <v>1156</v>
      </c>
      <c r="B1188" s="61">
        <f ca="1">OFFSET(InputPriceData!B$15,CalculationsAndCharts!$A1188+$A$11,0,1,1)</f>
        <v>40792</v>
      </c>
      <c r="C1188" s="3">
        <f ca="1">OFFSET(InputPriceData!G$15,CalculationsAndCharts!$A1188+$A$11,IF($C$7,8,0),1,1)</f>
        <v>285130500</v>
      </c>
      <c r="D1188" s="4">
        <f ca="1">OFFSET(InputPriceData!C$15,CalculationsAndCharts!$A1188+$A$11,IF($C$7,8,0),1,1)</f>
        <v>103.68</v>
      </c>
      <c r="E1188" s="4">
        <f ca="1">OFFSET(InputPriceData!D$15,CalculationsAndCharts!$A1188+$A$11,IF($C$7,8,0),1,1)</f>
        <v>106.19</v>
      </c>
      <c r="F1188" s="4">
        <f ca="1">OFFSET(InputPriceData!E$15,CalculationsAndCharts!$A1188+$A$11,IF($C$7,8,0),1,1)</f>
        <v>103.67</v>
      </c>
      <c r="G1188" s="4">
        <f ca="1">OFFSET(InputPriceData!F$15,CalculationsAndCharts!$A1188+$A$11,IF($C$7,8,0),1,1)</f>
        <v>106.03</v>
      </c>
      <c r="H1188" s="342">
        <f t="shared" ca="1" si="146"/>
        <v>107.8517791241869</v>
      </c>
      <c r="I1188" s="342">
        <f t="shared" ca="1" si="147"/>
        <v>108.65215314537213</v>
      </c>
      <c r="J1188" s="340">
        <f t="shared" ca="1" si="148"/>
        <v>-0.80037402118524426</v>
      </c>
      <c r="K1188" s="170">
        <f t="shared" ca="1" si="144"/>
        <v>0.64059857378823781</v>
      </c>
      <c r="L1188" s="341">
        <f t="shared" ca="1" si="145"/>
        <v>1.1409537272675114</v>
      </c>
      <c r="M1188" s="341">
        <f t="shared" ca="1" si="149"/>
        <v>-1.1409537272675114</v>
      </c>
      <c r="N1188" s="170"/>
      <c r="O1188" s="340"/>
      <c r="P1188" s="3">
        <f t="shared" ca="1" si="150"/>
        <v>285130500</v>
      </c>
      <c r="Q1188" s="3" t="e">
        <f t="shared" ca="1" si="151"/>
        <v>#N/A</v>
      </c>
      <c r="S1188" s="99"/>
      <c r="T1188" s="350"/>
      <c r="U1188" s="350"/>
      <c r="V1188" s="349"/>
      <c r="W1188" s="313"/>
      <c r="X1188" s="302"/>
      <c r="Y1188" s="211"/>
      <c r="Z1188" s="320"/>
      <c r="AA1188" s="246"/>
      <c r="AB1188" s="125"/>
      <c r="AC1188" s="125"/>
      <c r="AD1188" s="125"/>
      <c r="AE1188" s="125"/>
      <c r="AF1188" s="125"/>
      <c r="AG1188" s="125"/>
      <c r="AH1188" s="125"/>
      <c r="AJ1188" s="125"/>
      <c r="AK1188" s="125"/>
      <c r="AM1188" s="246"/>
      <c r="AO1188" s="246"/>
      <c r="AP1188" s="211"/>
      <c r="AQ1188" s="211"/>
      <c r="AR1188" s="199"/>
      <c r="AT1188" s="225"/>
      <c r="AU1188" s="225"/>
      <c r="AV1188" s="225"/>
      <c r="AW1188" s="99"/>
      <c r="AX1188" s="199"/>
      <c r="AY1188" s="199"/>
      <c r="AZ1188" s="37"/>
      <c r="BA1188" s="123"/>
      <c r="BB1188" s="211"/>
      <c r="BC1188" s="211"/>
      <c r="BD1188" s="123"/>
      <c r="BE1188" s="123"/>
      <c r="BF1188" s="37"/>
      <c r="BG1188" s="37"/>
    </row>
    <row r="1189" spans="1:59" x14ac:dyDescent="0.25">
      <c r="A1189">
        <v>1157</v>
      </c>
      <c r="B1189" s="61">
        <f ca="1">OFFSET(InputPriceData!B$15,CalculationsAndCharts!$A1189+$A$11,0,1,1)</f>
        <v>40788</v>
      </c>
      <c r="C1189" s="3">
        <f ca="1">OFFSET(InputPriceData!G$15,CalculationsAndCharts!$A1189+$A$11,IF($C$7,8,0),1,1)</f>
        <v>255517200</v>
      </c>
      <c r="D1189" s="4">
        <f ca="1">OFFSET(InputPriceData!C$15,CalculationsAndCharts!$A1189+$A$11,IF($C$7,8,0),1,1)</f>
        <v>107.33</v>
      </c>
      <c r="E1189" s="4">
        <f ca="1">OFFSET(InputPriceData!D$15,CalculationsAndCharts!$A1189+$A$11,IF($C$7,8,0),1,1)</f>
        <v>109.55</v>
      </c>
      <c r="F1189" s="4">
        <f ca="1">OFFSET(InputPriceData!E$15,CalculationsAndCharts!$A1189+$A$11,IF($C$7,8,0),1,1)</f>
        <v>106.43</v>
      </c>
      <c r="G1189" s="4">
        <f ca="1">OFFSET(InputPriceData!F$15,CalculationsAndCharts!$A1189+$A$11,IF($C$7,8,0),1,1)</f>
        <v>106.81</v>
      </c>
      <c r="H1189" s="342">
        <f t="shared" ca="1" si="146"/>
        <v>108.11203328478504</v>
      </c>
      <c r="I1189" s="342">
        <f t="shared" ca="1" si="147"/>
        <v>108.89053070404233</v>
      </c>
      <c r="J1189" s="340">
        <f t="shared" ca="1" si="148"/>
        <v>-0.77849741925731053</v>
      </c>
      <c r="K1189" s="170">
        <f t="shared" ca="1" si="144"/>
        <v>0.60605823179029272</v>
      </c>
      <c r="L1189" s="341">
        <f t="shared" ca="1" si="145"/>
        <v>1.1385148255518596</v>
      </c>
      <c r="M1189" s="341">
        <f t="shared" ca="1" si="149"/>
        <v>-1.1385148255518596</v>
      </c>
      <c r="N1189" s="170"/>
      <c r="O1189" s="340"/>
      <c r="P1189" s="3" t="e">
        <f t="shared" ca="1" si="150"/>
        <v>#N/A</v>
      </c>
      <c r="Q1189" s="3">
        <f t="shared" ca="1" si="151"/>
        <v>255517200</v>
      </c>
      <c r="S1189" s="99"/>
      <c r="T1189" s="350"/>
      <c r="U1189" s="350"/>
      <c r="V1189" s="349"/>
      <c r="W1189" s="313"/>
      <c r="X1189" s="302"/>
      <c r="Y1189" s="211"/>
      <c r="Z1189" s="320"/>
      <c r="AA1189" s="246"/>
      <c r="AB1189" s="125"/>
      <c r="AC1189" s="125"/>
      <c r="AD1189" s="125"/>
      <c r="AE1189" s="125"/>
      <c r="AF1189" s="125"/>
      <c r="AG1189" s="125"/>
      <c r="AH1189" s="125"/>
      <c r="AJ1189" s="125"/>
      <c r="AK1189" s="125"/>
      <c r="AM1189" s="246"/>
      <c r="AO1189" s="246"/>
      <c r="AP1189" s="211"/>
      <c r="AQ1189" s="211"/>
      <c r="AR1189" s="199"/>
      <c r="AT1189" s="225"/>
      <c r="AU1189" s="225"/>
      <c r="AV1189" s="225"/>
      <c r="AW1189" s="99"/>
      <c r="AX1189" s="199"/>
      <c r="AY1189" s="199"/>
      <c r="AZ1189" s="37"/>
      <c r="BA1189" s="123"/>
      <c r="BB1189" s="211"/>
      <c r="BC1189" s="211"/>
      <c r="BD1189" s="123"/>
      <c r="BE1189" s="123"/>
      <c r="BF1189" s="37"/>
      <c r="BG1189" s="37"/>
    </row>
    <row r="1190" spans="1:59" x14ac:dyDescent="0.25">
      <c r="A1190">
        <v>1158</v>
      </c>
      <c r="B1190" s="61">
        <f ca="1">OFFSET(InputPriceData!B$15,CalculationsAndCharts!$A1190+$A$11,0,1,1)</f>
        <v>40787</v>
      </c>
      <c r="C1190" s="3">
        <f ca="1">OFFSET(InputPriceData!G$15,CalculationsAndCharts!$A1190+$A$11,IF($C$7,8,0),1,1)</f>
        <v>254585900</v>
      </c>
      <c r="D1190" s="4">
        <f ca="1">OFFSET(InputPriceData!C$15,CalculationsAndCharts!$A1190+$A$11,IF($C$7,8,0),1,1)</f>
        <v>110.84</v>
      </c>
      <c r="E1190" s="4">
        <f ca="1">OFFSET(InputPriceData!D$15,CalculationsAndCharts!$A1190+$A$11,IF($C$7,8,0),1,1)</f>
        <v>111.84</v>
      </c>
      <c r="F1190" s="4">
        <f ca="1">OFFSET(InputPriceData!E$15,CalculationsAndCharts!$A1190+$A$11,IF($C$7,8,0),1,1)</f>
        <v>109.47</v>
      </c>
      <c r="G1190" s="4">
        <f ca="1">OFFSET(InputPriceData!F$15,CalculationsAndCharts!$A1190+$A$11,IF($C$7,8,0),1,1)</f>
        <v>109.61</v>
      </c>
      <c r="H1190" s="342">
        <f t="shared" ca="1" si="146"/>
        <v>108.29803803975435</v>
      </c>
      <c r="I1190" s="342">
        <f t="shared" ca="1" si="147"/>
        <v>109.07966985895527</v>
      </c>
      <c r="J1190" s="340">
        <f t="shared" ca="1" si="148"/>
        <v>-0.78163181920096014</v>
      </c>
      <c r="K1190" s="170">
        <f t="shared" ca="1" si="144"/>
        <v>0.61094830078740248</v>
      </c>
      <c r="L1190" s="341">
        <f t="shared" ca="1" si="145"/>
        <v>1.1361668733577885</v>
      </c>
      <c r="M1190" s="341">
        <f t="shared" ca="1" si="149"/>
        <v>-1.1361668733577885</v>
      </c>
      <c r="N1190" s="170"/>
      <c r="O1190" s="340"/>
      <c r="P1190" s="3" t="e">
        <f t="shared" ca="1" si="150"/>
        <v>#N/A</v>
      </c>
      <c r="Q1190" s="3">
        <f t="shared" ca="1" si="151"/>
        <v>254585900</v>
      </c>
      <c r="S1190" s="99"/>
      <c r="T1190" s="350"/>
      <c r="U1190" s="350"/>
      <c r="V1190" s="349"/>
      <c r="W1190" s="313"/>
      <c r="X1190" s="302"/>
      <c r="Y1190" s="211"/>
      <c r="Z1190" s="320"/>
      <c r="AA1190" s="246"/>
      <c r="AB1190" s="125"/>
      <c r="AC1190" s="125"/>
      <c r="AD1190" s="125"/>
      <c r="AE1190" s="125"/>
      <c r="AF1190" s="125"/>
      <c r="AG1190" s="125"/>
      <c r="AH1190" s="125"/>
      <c r="AJ1190" s="125"/>
      <c r="AK1190" s="125"/>
      <c r="AM1190" s="246"/>
      <c r="AO1190" s="246"/>
      <c r="AP1190" s="211"/>
      <c r="AQ1190" s="211"/>
      <c r="AR1190" s="199"/>
      <c r="AT1190" s="225"/>
      <c r="AU1190" s="225"/>
      <c r="AV1190" s="225"/>
      <c r="AW1190" s="99"/>
      <c r="AX1190" s="199"/>
      <c r="AY1190" s="199"/>
      <c r="AZ1190" s="37"/>
      <c r="BA1190" s="123"/>
      <c r="BB1190" s="211"/>
      <c r="BC1190" s="211"/>
      <c r="BD1190" s="123"/>
      <c r="BE1190" s="123"/>
      <c r="BF1190" s="37"/>
      <c r="BG1190" s="37"/>
    </row>
    <row r="1191" spans="1:59" x14ac:dyDescent="0.25">
      <c r="A1191">
        <v>1159</v>
      </c>
      <c r="B1191" s="61">
        <f ca="1">OFFSET(InputPriceData!B$15,CalculationsAndCharts!$A1191+$A$11,0,1,1)</f>
        <v>40786</v>
      </c>
      <c r="C1191" s="3">
        <f ca="1">OFFSET(InputPriceData!G$15,CalculationsAndCharts!$A1191+$A$11,IF($C$7,8,0),1,1)</f>
        <v>301828400</v>
      </c>
      <c r="D1191" s="4">
        <f ca="1">OFFSET(InputPriceData!C$15,CalculationsAndCharts!$A1191+$A$11,IF($C$7,8,0),1,1)</f>
        <v>110.99</v>
      </c>
      <c r="E1191" s="4">
        <f ca="1">OFFSET(InputPriceData!D$15,CalculationsAndCharts!$A1191+$A$11,IF($C$7,8,0),1,1)</f>
        <v>111.94</v>
      </c>
      <c r="F1191" s="4">
        <f ca="1">OFFSET(InputPriceData!E$15,CalculationsAndCharts!$A1191+$A$11,IF($C$7,8,0),1,1)</f>
        <v>109.94</v>
      </c>
      <c r="G1191" s="4">
        <f ca="1">OFFSET(InputPriceData!F$15,CalculationsAndCharts!$A1191+$A$11,IF($C$7,8,0),1,1)</f>
        <v>110.77</v>
      </c>
      <c r="H1191" s="342">
        <f t="shared" ca="1" si="146"/>
        <v>108.11061490257639</v>
      </c>
      <c r="I1191" s="342">
        <f t="shared" ca="1" si="147"/>
        <v>109.0314580279512</v>
      </c>
      <c r="J1191" s="340">
        <f t="shared" ca="1" si="148"/>
        <v>-0.92084312537484792</v>
      </c>
      <c r="K1191" s="170">
        <f t="shared" ca="1" si="144"/>
        <v>0.84795206155011793</v>
      </c>
      <c r="L1191" s="341">
        <f t="shared" ca="1" si="145"/>
        <v>1.1341707583388008</v>
      </c>
      <c r="M1191" s="341">
        <f t="shared" ca="1" si="149"/>
        <v>-1.1341707583388008</v>
      </c>
      <c r="N1191" s="170"/>
      <c r="O1191" s="340"/>
      <c r="P1191" s="3" t="e">
        <f t="shared" ca="1" si="150"/>
        <v>#N/A</v>
      </c>
      <c r="Q1191" s="3">
        <f t="shared" ca="1" si="151"/>
        <v>301828400</v>
      </c>
      <c r="S1191" s="99"/>
      <c r="T1191" s="350"/>
      <c r="U1191" s="350"/>
      <c r="V1191" s="349"/>
      <c r="W1191" s="313"/>
      <c r="X1191" s="302"/>
      <c r="Y1191" s="211"/>
      <c r="Z1191" s="320"/>
      <c r="AA1191" s="246"/>
      <c r="AB1191" s="125"/>
      <c r="AC1191" s="125"/>
      <c r="AD1191" s="125"/>
      <c r="AE1191" s="125"/>
      <c r="AF1191" s="125"/>
      <c r="AG1191" s="125"/>
      <c r="AH1191" s="125"/>
      <c r="AJ1191" s="125"/>
      <c r="AK1191" s="125"/>
      <c r="AM1191" s="246"/>
      <c r="AO1191" s="246"/>
      <c r="AP1191" s="211"/>
      <c r="AQ1191" s="211"/>
      <c r="AR1191" s="199"/>
      <c r="AT1191" s="225"/>
      <c r="AU1191" s="225"/>
      <c r="AV1191" s="225"/>
      <c r="AW1191" s="99"/>
      <c r="AX1191" s="199"/>
      <c r="AY1191" s="199"/>
      <c r="AZ1191" s="37"/>
      <c r="BA1191" s="123"/>
      <c r="BB1191" s="211"/>
      <c r="BC1191" s="211"/>
      <c r="BD1191" s="123"/>
      <c r="BE1191" s="123"/>
      <c r="BF1191" s="37"/>
      <c r="BG1191" s="37"/>
    </row>
    <row r="1192" spans="1:59" x14ac:dyDescent="0.25">
      <c r="A1192">
        <v>1160</v>
      </c>
      <c r="B1192" s="61">
        <f ca="1">OFFSET(InputPriceData!B$15,CalculationsAndCharts!$A1192+$A$11,0,1,1)</f>
        <v>40785</v>
      </c>
      <c r="C1192" s="3">
        <f ca="1">OFFSET(InputPriceData!G$15,CalculationsAndCharts!$A1192+$A$11,IF($C$7,8,0),1,1)</f>
        <v>241315700</v>
      </c>
      <c r="D1192" s="4">
        <f ca="1">OFFSET(InputPriceData!C$15,CalculationsAndCharts!$A1192+$A$11,IF($C$7,8,0),1,1)</f>
        <v>109.51</v>
      </c>
      <c r="E1192" s="4">
        <f ca="1">OFFSET(InputPriceData!D$15,CalculationsAndCharts!$A1192+$A$11,IF($C$7,8,0),1,1)</f>
        <v>110.96</v>
      </c>
      <c r="F1192" s="4">
        <f ca="1">OFFSET(InputPriceData!E$15,CalculationsAndCharts!$A1192+$A$11,IF($C$7,8,0),1,1)</f>
        <v>108.09</v>
      </c>
      <c r="G1192" s="4">
        <f ca="1">OFFSET(InputPriceData!F$15,CalculationsAndCharts!$A1192+$A$11,IF($C$7,8,0),1,1)</f>
        <v>110.28</v>
      </c>
      <c r="H1192" s="342">
        <f t="shared" ca="1" si="146"/>
        <v>107.73070274580159</v>
      </c>
      <c r="I1192" s="342">
        <f t="shared" ca="1" si="147"/>
        <v>108.87340875776495</v>
      </c>
      <c r="J1192" s="340">
        <f t="shared" ca="1" si="148"/>
        <v>-1.1427060119633987</v>
      </c>
      <c r="K1192" s="170">
        <f t="shared" ca="1" si="144"/>
        <v>1.305777029777295</v>
      </c>
      <c r="L1192" s="341">
        <f t="shared" ca="1" si="145"/>
        <v>1.1307253699013597</v>
      </c>
      <c r="M1192" s="341">
        <f t="shared" ca="1" si="149"/>
        <v>-1.1307253699013597</v>
      </c>
      <c r="N1192" s="170"/>
      <c r="O1192" s="340"/>
      <c r="P1192" s="3">
        <f t="shared" ca="1" si="150"/>
        <v>241315700</v>
      </c>
      <c r="Q1192" s="3" t="e">
        <f t="shared" ca="1" si="151"/>
        <v>#N/A</v>
      </c>
      <c r="S1192" s="99"/>
      <c r="T1192" s="350"/>
      <c r="U1192" s="350"/>
      <c r="V1192" s="349"/>
      <c r="W1192" s="313"/>
      <c r="X1192" s="302"/>
      <c r="Y1192" s="211"/>
      <c r="Z1192" s="320"/>
      <c r="AA1192" s="246"/>
      <c r="AB1192" s="125"/>
      <c r="AC1192" s="125"/>
      <c r="AD1192" s="125"/>
      <c r="AE1192" s="125"/>
      <c r="AF1192" s="125"/>
      <c r="AG1192" s="125"/>
      <c r="AH1192" s="125"/>
      <c r="AJ1192" s="125"/>
      <c r="AK1192" s="125"/>
      <c r="AM1192" s="246"/>
      <c r="AO1192" s="246"/>
      <c r="AP1192" s="211"/>
      <c r="AQ1192" s="211"/>
      <c r="AR1192" s="199"/>
      <c r="AT1192" s="225"/>
      <c r="AU1192" s="225"/>
      <c r="AV1192" s="225"/>
      <c r="AW1192" s="99"/>
      <c r="AX1192" s="199"/>
      <c r="AY1192" s="199"/>
      <c r="AZ1192" s="37"/>
      <c r="BA1192" s="123"/>
      <c r="BB1192" s="211"/>
      <c r="BC1192" s="211"/>
      <c r="BD1192" s="123"/>
      <c r="BE1192" s="123"/>
      <c r="BF1192" s="37"/>
      <c r="BG1192" s="37"/>
    </row>
    <row r="1193" spans="1:59" x14ac:dyDescent="0.25">
      <c r="A1193">
        <v>1161</v>
      </c>
      <c r="B1193" s="61">
        <f ca="1">OFFSET(InputPriceData!B$15,CalculationsAndCharts!$A1193+$A$11,0,1,1)</f>
        <v>40784</v>
      </c>
      <c r="C1193" s="3">
        <f ca="1">OFFSET(InputPriceData!G$15,CalculationsAndCharts!$A1193+$A$11,IF($C$7,8,0),1,1)</f>
        <v>190977200</v>
      </c>
      <c r="D1193" s="4">
        <f ca="1">OFFSET(InputPriceData!C$15,CalculationsAndCharts!$A1193+$A$11,IF($C$7,8,0),1,1)</f>
        <v>108.36</v>
      </c>
      <c r="E1193" s="4">
        <f ca="1">OFFSET(InputPriceData!D$15,CalculationsAndCharts!$A1193+$A$11,IF($C$7,8,0),1,1)</f>
        <v>110.06</v>
      </c>
      <c r="F1193" s="4">
        <f ca="1">OFFSET(InputPriceData!E$15,CalculationsAndCharts!$A1193+$A$11,IF($C$7,8,0),1,1)</f>
        <v>107</v>
      </c>
      <c r="G1193" s="4">
        <f ca="1">OFFSET(InputPriceData!F$15,CalculationsAndCharts!$A1193+$A$11,IF($C$7,8,0),1,1)</f>
        <v>109.99</v>
      </c>
      <c r="H1193" s="342">
        <f t="shared" ca="1" si="146"/>
        <v>107.36651742377326</v>
      </c>
      <c r="I1193" s="342">
        <f t="shared" ca="1" si="147"/>
        <v>108.74553682665268</v>
      </c>
      <c r="J1193" s="340">
        <f t="shared" ca="1" si="148"/>
        <v>-1.3790194028794696</v>
      </c>
      <c r="K1193" s="170">
        <f t="shared" ca="1" si="144"/>
        <v>1.9016945135180487</v>
      </c>
      <c r="L1193" s="341">
        <f t="shared" ca="1" si="145"/>
        <v>1.1244758511529862</v>
      </c>
      <c r="M1193" s="341">
        <f t="shared" ca="1" si="149"/>
        <v>-1.1244758511529862</v>
      </c>
      <c r="N1193" s="170"/>
      <c r="O1193" s="340"/>
      <c r="P1193" s="3">
        <f t="shared" ca="1" si="150"/>
        <v>190977200</v>
      </c>
      <c r="Q1193" s="3" t="e">
        <f t="shared" ca="1" si="151"/>
        <v>#N/A</v>
      </c>
      <c r="S1193" s="99"/>
      <c r="T1193" s="350"/>
      <c r="U1193" s="350"/>
      <c r="V1193" s="349"/>
      <c r="W1193" s="313"/>
      <c r="X1193" s="302"/>
      <c r="Y1193" s="211"/>
      <c r="Z1193" s="320"/>
      <c r="AA1193" s="246"/>
      <c r="AB1193" s="125"/>
      <c r="AC1193" s="125"/>
      <c r="AD1193" s="125"/>
      <c r="AE1193" s="125"/>
      <c r="AF1193" s="125"/>
      <c r="AG1193" s="125"/>
      <c r="AH1193" s="125"/>
      <c r="AJ1193" s="125"/>
      <c r="AK1193" s="125"/>
      <c r="AM1193" s="246"/>
      <c r="AO1193" s="246"/>
      <c r="AP1193" s="211"/>
      <c r="AQ1193" s="211"/>
      <c r="AR1193" s="199"/>
      <c r="AT1193" s="225"/>
      <c r="AU1193" s="225"/>
      <c r="AV1193" s="225"/>
      <c r="AW1193" s="99"/>
      <c r="AX1193" s="199"/>
      <c r="AY1193" s="199"/>
      <c r="AZ1193" s="37"/>
      <c r="BA1193" s="123"/>
      <c r="BB1193" s="211"/>
      <c r="BC1193" s="211"/>
      <c r="BD1193" s="123"/>
      <c r="BE1193" s="123"/>
      <c r="BF1193" s="37"/>
      <c r="BG1193" s="37"/>
    </row>
    <row r="1194" spans="1:59" x14ac:dyDescent="0.25">
      <c r="A1194">
        <v>1162</v>
      </c>
      <c r="B1194" s="61">
        <f ca="1">OFFSET(InputPriceData!B$15,CalculationsAndCharts!$A1194+$A$11,0,1,1)</f>
        <v>40781</v>
      </c>
      <c r="C1194" s="3">
        <f ca="1">OFFSET(InputPriceData!G$15,CalculationsAndCharts!$A1194+$A$11,IF($C$7,8,0),1,1)</f>
        <v>314495900</v>
      </c>
      <c r="D1194" s="4">
        <f ca="1">OFFSET(InputPriceData!C$15,CalculationsAndCharts!$A1194+$A$11,IF($C$7,8,0),1,1)</f>
        <v>104.86</v>
      </c>
      <c r="E1194" s="4">
        <f ca="1">OFFSET(InputPriceData!D$15,CalculationsAndCharts!$A1194+$A$11,IF($C$7,8,0),1,1)</f>
        <v>107.41</v>
      </c>
      <c r="F1194" s="4">
        <f ca="1">OFFSET(InputPriceData!E$15,CalculationsAndCharts!$A1194+$A$11,IF($C$7,8,0),1,1)</f>
        <v>103.19</v>
      </c>
      <c r="G1194" s="4">
        <f ca="1">OFFSET(InputPriceData!F$15,CalculationsAndCharts!$A1194+$A$11,IF($C$7,8,0),1,1)</f>
        <v>106.92</v>
      </c>
      <c r="H1194" s="342">
        <f t="shared" ca="1" si="146"/>
        <v>106.99173419859801</v>
      </c>
      <c r="I1194" s="342">
        <f t="shared" ca="1" si="147"/>
        <v>108.63240381089385</v>
      </c>
      <c r="J1194" s="340">
        <f t="shared" ca="1" si="148"/>
        <v>-1.6406696122958755</v>
      </c>
      <c r="K1194" s="170">
        <f t="shared" ca="1" si="144"/>
        <v>2.6917967767110982</v>
      </c>
      <c r="L1194" s="341">
        <f t="shared" ca="1" si="145"/>
        <v>1.1132809751385644</v>
      </c>
      <c r="M1194" s="341">
        <f t="shared" ca="1" si="149"/>
        <v>-1.1132809751385644</v>
      </c>
      <c r="N1194" s="170"/>
      <c r="O1194" s="340"/>
      <c r="P1194" s="3">
        <f t="shared" ca="1" si="150"/>
        <v>314495900</v>
      </c>
      <c r="Q1194" s="3" t="e">
        <f t="shared" ca="1" si="151"/>
        <v>#N/A</v>
      </c>
      <c r="S1194" s="99"/>
      <c r="T1194" s="350"/>
      <c r="U1194" s="350"/>
      <c r="V1194" s="349"/>
      <c r="W1194" s="313"/>
      <c r="X1194" s="302"/>
      <c r="Y1194" s="211"/>
      <c r="Z1194" s="320"/>
      <c r="AA1194" s="246"/>
      <c r="AB1194" s="125"/>
      <c r="AC1194" s="125"/>
      <c r="AD1194" s="125"/>
      <c r="AE1194" s="125"/>
      <c r="AF1194" s="125"/>
      <c r="AG1194" s="125"/>
      <c r="AH1194" s="125"/>
      <c r="AJ1194" s="125"/>
      <c r="AK1194" s="125"/>
      <c r="AM1194" s="246"/>
      <c r="AO1194" s="246"/>
      <c r="AP1194" s="211"/>
      <c r="AQ1194" s="211"/>
      <c r="AR1194" s="199"/>
      <c r="AT1194" s="225"/>
      <c r="AU1194" s="225"/>
      <c r="AV1194" s="225"/>
      <c r="AW1194" s="99"/>
      <c r="AX1194" s="199"/>
      <c r="AY1194" s="199"/>
      <c r="AZ1194" s="37"/>
      <c r="BA1194" s="123"/>
      <c r="BB1194" s="211"/>
      <c r="BC1194" s="211"/>
      <c r="BD1194" s="123"/>
      <c r="BE1194" s="123"/>
      <c r="BF1194" s="37"/>
      <c r="BG1194" s="37"/>
    </row>
    <row r="1195" spans="1:59" x14ac:dyDescent="0.25">
      <c r="A1195">
        <v>1163</v>
      </c>
      <c r="B1195" s="61">
        <f ca="1">OFFSET(InputPriceData!B$15,CalculationsAndCharts!$A1195+$A$11,0,1,1)</f>
        <v>40780</v>
      </c>
      <c r="C1195" s="3">
        <f ca="1">OFFSET(InputPriceData!G$15,CalculationsAndCharts!$A1195+$A$11,IF($C$7,8,0),1,1)</f>
        <v>312365400</v>
      </c>
      <c r="D1195" s="4">
        <f ca="1">OFFSET(InputPriceData!C$15,CalculationsAndCharts!$A1195+$A$11,IF($C$7,8,0),1,1)</f>
        <v>107.61</v>
      </c>
      <c r="E1195" s="4">
        <f ca="1">OFFSET(InputPriceData!D$15,CalculationsAndCharts!$A1195+$A$11,IF($C$7,8,0),1,1)</f>
        <v>108.22</v>
      </c>
      <c r="F1195" s="4">
        <f ca="1">OFFSET(InputPriceData!E$15,CalculationsAndCharts!$A1195+$A$11,IF($C$7,8,0),1,1)</f>
        <v>105.02</v>
      </c>
      <c r="G1195" s="4">
        <f ca="1">OFFSET(InputPriceData!F$15,CalculationsAndCharts!$A1195+$A$11,IF($C$7,8,0),1,1)</f>
        <v>105.39</v>
      </c>
      <c r="H1195" s="342">
        <f t="shared" ca="1" si="146"/>
        <v>107.00198194125487</v>
      </c>
      <c r="I1195" s="342">
        <f t="shared" ca="1" si="147"/>
        <v>108.78807688461148</v>
      </c>
      <c r="J1195" s="340">
        <f t="shared" ca="1" si="148"/>
        <v>-1.7860949433566442</v>
      </c>
      <c r="K1195" s="170">
        <f t="shared" ca="1" si="144"/>
        <v>3.1901351466841739</v>
      </c>
      <c r="L1195" s="341">
        <f t="shared" ca="1" si="145"/>
        <v>1.0947316169246888</v>
      </c>
      <c r="M1195" s="341">
        <f t="shared" ca="1" si="149"/>
        <v>-1.0947316169246888</v>
      </c>
      <c r="N1195" s="170"/>
      <c r="O1195" s="340"/>
      <c r="P1195" s="3" t="e">
        <f t="shared" ca="1" si="150"/>
        <v>#N/A</v>
      </c>
      <c r="Q1195" s="3">
        <f t="shared" ca="1" si="151"/>
        <v>312365400</v>
      </c>
      <c r="S1195" s="99"/>
      <c r="T1195" s="350"/>
      <c r="U1195" s="350"/>
      <c r="V1195" s="349"/>
      <c r="W1195" s="313"/>
      <c r="X1195" s="302"/>
      <c r="Y1195" s="211"/>
      <c r="Z1195" s="320"/>
      <c r="AA1195" s="246"/>
      <c r="AB1195" s="125"/>
      <c r="AC1195" s="125"/>
      <c r="AD1195" s="125"/>
      <c r="AE1195" s="125"/>
      <c r="AF1195" s="125"/>
      <c r="AG1195" s="125"/>
      <c r="AH1195" s="125"/>
      <c r="AJ1195" s="125"/>
      <c r="AK1195" s="125"/>
      <c r="AM1195" s="246"/>
      <c r="AO1195" s="246"/>
      <c r="AP1195" s="211"/>
      <c r="AQ1195" s="211"/>
      <c r="AR1195" s="199"/>
      <c r="AT1195" s="225"/>
      <c r="AU1195" s="225"/>
      <c r="AV1195" s="225"/>
      <c r="AW1195" s="99"/>
      <c r="AX1195" s="199"/>
      <c r="AY1195" s="199"/>
      <c r="AZ1195" s="37"/>
      <c r="BA1195" s="123"/>
      <c r="BB1195" s="211"/>
      <c r="BC1195" s="211"/>
      <c r="BD1195" s="123"/>
      <c r="BE1195" s="123"/>
      <c r="BF1195" s="37"/>
      <c r="BG1195" s="37"/>
    </row>
    <row r="1196" spans="1:59" x14ac:dyDescent="0.25">
      <c r="A1196">
        <v>1164</v>
      </c>
      <c r="B1196" s="61">
        <f ca="1">OFFSET(InputPriceData!B$15,CalculationsAndCharts!$A1196+$A$11,0,1,1)</f>
        <v>40779</v>
      </c>
      <c r="C1196" s="3">
        <f ca="1">OFFSET(InputPriceData!G$15,CalculationsAndCharts!$A1196+$A$11,IF($C$7,8,0),1,1)</f>
        <v>246869700</v>
      </c>
      <c r="D1196" s="4">
        <f ca="1">OFFSET(InputPriceData!C$15,CalculationsAndCharts!$A1196+$A$11,IF($C$7,8,0),1,1)</f>
        <v>105.31</v>
      </c>
      <c r="E1196" s="4">
        <f ca="1">OFFSET(InputPriceData!D$15,CalculationsAndCharts!$A1196+$A$11,IF($C$7,8,0),1,1)</f>
        <v>107.17</v>
      </c>
      <c r="F1196" s="4">
        <f ca="1">OFFSET(InputPriceData!E$15,CalculationsAndCharts!$A1196+$A$11,IF($C$7,8,0),1,1)</f>
        <v>105.06</v>
      </c>
      <c r="G1196" s="4">
        <f ca="1">OFFSET(InputPriceData!F$15,CalculationsAndCharts!$A1196+$A$11,IF($C$7,8,0),1,1)</f>
        <v>107.02</v>
      </c>
      <c r="H1196" s="342">
        <f t="shared" ca="1" si="146"/>
        <v>107.23226507571985</v>
      </c>
      <c r="I1196" s="342">
        <f t="shared" ca="1" si="147"/>
        <v>109.09699296503072</v>
      </c>
      <c r="J1196" s="340">
        <f t="shared" ca="1" si="148"/>
        <v>-1.8647278893108921</v>
      </c>
      <c r="K1196" s="170">
        <f t="shared" ca="1" si="144"/>
        <v>3.4772101011738545</v>
      </c>
      <c r="L1196" s="341">
        <f t="shared" ca="1" si="145"/>
        <v>1.0707489892449749</v>
      </c>
      <c r="M1196" s="341">
        <f t="shared" ca="1" si="149"/>
        <v>-1.0707489892449749</v>
      </c>
      <c r="N1196" s="170"/>
      <c r="O1196" s="340"/>
      <c r="P1196" s="3">
        <f t="shared" ca="1" si="150"/>
        <v>246869700</v>
      </c>
      <c r="Q1196" s="3" t="e">
        <f t="shared" ca="1" si="151"/>
        <v>#N/A</v>
      </c>
      <c r="S1196" s="99"/>
      <c r="T1196" s="350"/>
      <c r="U1196" s="350"/>
      <c r="V1196" s="349"/>
      <c r="W1196" s="313"/>
      <c r="X1196" s="302"/>
      <c r="Y1196" s="211"/>
      <c r="Z1196" s="320"/>
      <c r="AA1196" s="246"/>
      <c r="AB1196" s="125"/>
      <c r="AC1196" s="125"/>
      <c r="AD1196" s="125"/>
      <c r="AE1196" s="125"/>
      <c r="AF1196" s="125"/>
      <c r="AG1196" s="125"/>
      <c r="AH1196" s="125"/>
      <c r="AJ1196" s="125"/>
      <c r="AK1196" s="125"/>
      <c r="AM1196" s="246"/>
      <c r="AO1196" s="246"/>
      <c r="AP1196" s="211"/>
      <c r="AQ1196" s="211"/>
      <c r="AR1196" s="199"/>
      <c r="AT1196" s="225"/>
      <c r="AU1196" s="225"/>
      <c r="AV1196" s="225"/>
      <c r="AW1196" s="99"/>
      <c r="AX1196" s="199"/>
      <c r="AY1196" s="199"/>
      <c r="AZ1196" s="37"/>
      <c r="BA1196" s="123"/>
      <c r="BB1196" s="211"/>
      <c r="BC1196" s="211"/>
      <c r="BD1196" s="123"/>
      <c r="BE1196" s="123"/>
      <c r="BF1196" s="37"/>
      <c r="BG1196" s="37"/>
    </row>
    <row r="1197" spans="1:59" x14ac:dyDescent="0.25">
      <c r="A1197">
        <v>1165</v>
      </c>
      <c r="B1197" s="61">
        <f ca="1">OFFSET(InputPriceData!B$15,CalculationsAndCharts!$A1197+$A$11,0,1,1)</f>
        <v>40778</v>
      </c>
      <c r="C1197" s="3">
        <f ca="1">OFFSET(InputPriceData!G$15,CalculationsAndCharts!$A1197+$A$11,IF($C$7,8,0),1,1)</f>
        <v>331136600</v>
      </c>
      <c r="D1197" s="4">
        <f ca="1">OFFSET(InputPriceData!C$15,CalculationsAndCharts!$A1197+$A$11,IF($C$7,8,0),1,1)</f>
        <v>102.55</v>
      </c>
      <c r="E1197" s="4">
        <f ca="1">OFFSET(InputPriceData!D$15,CalculationsAndCharts!$A1197+$A$11,IF($C$7,8,0),1,1)</f>
        <v>105.65</v>
      </c>
      <c r="F1197" s="4">
        <f ca="1">OFFSET(InputPriceData!E$15,CalculationsAndCharts!$A1197+$A$11,IF($C$7,8,0),1,1)</f>
        <v>102.04</v>
      </c>
      <c r="G1197" s="4">
        <f ca="1">OFFSET(InputPriceData!F$15,CalculationsAndCharts!$A1197+$A$11,IF($C$7,8,0),1,1)</f>
        <v>105.54</v>
      </c>
      <c r="H1197" s="342">
        <f t="shared" ca="1" si="146"/>
        <v>107.26258865796555</v>
      </c>
      <c r="I1197" s="342">
        <f t="shared" ca="1" si="147"/>
        <v>109.28581050730624</v>
      </c>
      <c r="J1197" s="340">
        <f t="shared" ca="1" si="148"/>
        <v>-2.0232218493407221</v>
      </c>
      <c r="K1197" s="170">
        <f t="shared" ca="1" si="144"/>
        <v>4.0934266516496916</v>
      </c>
      <c r="L1197" s="341">
        <f t="shared" ca="1" si="145"/>
        <v>1.042576385518813</v>
      </c>
      <c r="M1197" s="341">
        <f t="shared" ca="1" si="149"/>
        <v>-1.042576385518813</v>
      </c>
      <c r="N1197" s="170"/>
      <c r="O1197" s="340"/>
      <c r="P1197" s="3">
        <f t="shared" ca="1" si="150"/>
        <v>331136600</v>
      </c>
      <c r="Q1197" s="3" t="e">
        <f t="shared" ca="1" si="151"/>
        <v>#N/A</v>
      </c>
      <c r="S1197" s="99"/>
      <c r="T1197" s="350"/>
      <c r="U1197" s="350"/>
      <c r="V1197" s="349"/>
      <c r="W1197" s="313"/>
      <c r="X1197" s="302"/>
      <c r="Y1197" s="211"/>
      <c r="Z1197" s="320"/>
      <c r="AA1197" s="246"/>
      <c r="AB1197" s="125"/>
      <c r="AC1197" s="125"/>
      <c r="AD1197" s="125"/>
      <c r="AE1197" s="125"/>
      <c r="AF1197" s="125"/>
      <c r="AG1197" s="125"/>
      <c r="AH1197" s="125"/>
      <c r="AJ1197" s="125"/>
      <c r="AK1197" s="125"/>
      <c r="AM1197" s="246"/>
      <c r="AO1197" s="246"/>
      <c r="AP1197" s="211"/>
      <c r="AQ1197" s="211"/>
      <c r="AR1197" s="199"/>
      <c r="AT1197" s="225"/>
      <c r="AU1197" s="225"/>
      <c r="AV1197" s="225"/>
      <c r="AW1197" s="99"/>
      <c r="AX1197" s="199"/>
      <c r="AY1197" s="199"/>
      <c r="AZ1197" s="37"/>
      <c r="BA1197" s="123"/>
      <c r="BB1197" s="211"/>
      <c r="BC1197" s="211"/>
      <c r="BD1197" s="123"/>
      <c r="BE1197" s="123"/>
      <c r="BF1197" s="37"/>
      <c r="BG1197" s="37"/>
    </row>
    <row r="1198" spans="1:59" x14ac:dyDescent="0.25">
      <c r="A1198">
        <v>1166</v>
      </c>
      <c r="B1198" s="61">
        <f ca="1">OFFSET(InputPriceData!B$15,CalculationsAndCharts!$A1198+$A$11,0,1,1)</f>
        <v>40777</v>
      </c>
      <c r="C1198" s="3">
        <f ca="1">OFFSET(InputPriceData!G$15,CalculationsAndCharts!$A1198+$A$11,IF($C$7,8,0),1,1)</f>
        <v>275090600</v>
      </c>
      <c r="D1198" s="4">
        <f ca="1">OFFSET(InputPriceData!C$15,CalculationsAndCharts!$A1198+$A$11,IF($C$7,8,0),1,1)</f>
        <v>104.38</v>
      </c>
      <c r="E1198" s="4">
        <f ca="1">OFFSET(InputPriceData!D$15,CalculationsAndCharts!$A1198+$A$11,IF($C$7,8,0),1,1)</f>
        <v>104.44</v>
      </c>
      <c r="F1198" s="4">
        <f ca="1">OFFSET(InputPriceData!E$15,CalculationsAndCharts!$A1198+$A$11,IF($C$7,8,0),1,1)</f>
        <v>101.88</v>
      </c>
      <c r="G1198" s="4">
        <f ca="1">OFFSET(InputPriceData!F$15,CalculationsAndCharts!$A1198+$A$11,IF($C$7,8,0),1,1)</f>
        <v>102.17</v>
      </c>
      <c r="H1198" s="342">
        <f t="shared" ca="1" si="146"/>
        <v>107.50867275196063</v>
      </c>
      <c r="I1198" s="342">
        <f t="shared" ca="1" si="147"/>
        <v>109.62633873524317</v>
      </c>
      <c r="J1198" s="340">
        <f t="shared" ca="1" si="148"/>
        <v>-2.1176659832825786</v>
      </c>
      <c r="K1198" s="170">
        <f t="shared" ca="1" si="144"/>
        <v>4.4845092167521701</v>
      </c>
      <c r="L1198" s="341">
        <f t="shared" ca="1" si="145"/>
        <v>1.0078048735687033</v>
      </c>
      <c r="M1198" s="341">
        <f t="shared" ca="1" si="149"/>
        <v>-1.0078048735687033</v>
      </c>
      <c r="N1198" s="170"/>
      <c r="O1198" s="340"/>
      <c r="P1198" s="3" t="e">
        <f t="shared" ca="1" si="150"/>
        <v>#N/A</v>
      </c>
      <c r="Q1198" s="3">
        <f t="shared" ca="1" si="151"/>
        <v>275090600</v>
      </c>
      <c r="S1198" s="99"/>
      <c r="T1198" s="350"/>
      <c r="U1198" s="350"/>
      <c r="V1198" s="349"/>
      <c r="W1198" s="313"/>
      <c r="X1198" s="302"/>
      <c r="Y1198" s="211"/>
      <c r="Z1198" s="320"/>
      <c r="AA1198" s="246"/>
      <c r="AB1198" s="125"/>
      <c r="AC1198" s="125"/>
      <c r="AD1198" s="125"/>
      <c r="AE1198" s="125"/>
      <c r="AF1198" s="125"/>
      <c r="AG1198" s="125"/>
      <c r="AH1198" s="125"/>
      <c r="AJ1198" s="125"/>
      <c r="AK1198" s="125"/>
      <c r="AM1198" s="246"/>
      <c r="AO1198" s="246"/>
      <c r="AP1198" s="211"/>
      <c r="AQ1198" s="211"/>
      <c r="AR1198" s="199"/>
      <c r="AT1198" s="225"/>
      <c r="AU1198" s="225"/>
      <c r="AV1198" s="225"/>
      <c r="AW1198" s="99"/>
      <c r="AX1198" s="199"/>
      <c r="AY1198" s="199"/>
      <c r="AZ1198" s="37"/>
      <c r="BA1198" s="123"/>
      <c r="BB1198" s="211"/>
      <c r="BC1198" s="211"/>
      <c r="BD1198" s="123"/>
      <c r="BE1198" s="123"/>
      <c r="BF1198" s="37"/>
      <c r="BG1198" s="37"/>
    </row>
    <row r="1199" spans="1:59" x14ac:dyDescent="0.25">
      <c r="A1199">
        <v>1167</v>
      </c>
      <c r="B1199" s="61">
        <f ca="1">OFFSET(InputPriceData!B$15,CalculationsAndCharts!$A1199+$A$11,0,1,1)</f>
        <v>40774</v>
      </c>
      <c r="C1199" s="3">
        <f ca="1">OFFSET(InputPriceData!G$15,CalculationsAndCharts!$A1199+$A$11,IF($C$7,8,0),1,1)</f>
        <v>428281300</v>
      </c>
      <c r="D1199" s="4">
        <f ca="1">OFFSET(InputPriceData!C$15,CalculationsAndCharts!$A1199+$A$11,IF($C$7,8,0),1,1)</f>
        <v>102.38</v>
      </c>
      <c r="E1199" s="4">
        <f ca="1">OFFSET(InputPriceData!D$15,CalculationsAndCharts!$A1199+$A$11,IF($C$7,8,0),1,1)</f>
        <v>105.03</v>
      </c>
      <c r="F1199" s="4">
        <f ca="1">OFFSET(InputPriceData!E$15,CalculationsAndCharts!$A1199+$A$11,IF($C$7,8,0),1,1)</f>
        <v>101.96</v>
      </c>
      <c r="G1199" s="4">
        <f ca="1">OFFSET(InputPriceData!F$15,CalculationsAndCharts!$A1199+$A$11,IF($C$7,8,0),1,1)</f>
        <v>102.09</v>
      </c>
      <c r="H1199" s="342">
        <f t="shared" ca="1" si="146"/>
        <v>108.27134028795501</v>
      </c>
      <c r="I1199" s="342">
        <f t="shared" ca="1" si="147"/>
        <v>110.30418771117436</v>
      </c>
      <c r="J1199" s="340">
        <f t="shared" ca="1" si="148"/>
        <v>-2.0328474232194047</v>
      </c>
      <c r="K1199" s="170">
        <f t="shared" ca="1" si="144"/>
        <v>4.1324686460897739</v>
      </c>
      <c r="L1199" s="341">
        <f t="shared" ca="1" si="145"/>
        <v>0.96688379193286766</v>
      </c>
      <c r="M1199" s="341">
        <f t="shared" ca="1" si="149"/>
        <v>-0.96688379193286766</v>
      </c>
      <c r="N1199" s="170"/>
      <c r="O1199" s="340"/>
      <c r="P1199" s="3" t="e">
        <f t="shared" ca="1" si="150"/>
        <v>#N/A</v>
      </c>
      <c r="Q1199" s="3">
        <f t="shared" ca="1" si="151"/>
        <v>428281300</v>
      </c>
      <c r="S1199" s="99"/>
      <c r="T1199" s="350"/>
      <c r="U1199" s="350"/>
      <c r="V1199" s="349"/>
      <c r="W1199" s="313"/>
      <c r="X1199" s="302"/>
      <c r="Y1199" s="211"/>
      <c r="Z1199" s="320"/>
      <c r="AA1199" s="246"/>
      <c r="AB1199" s="125"/>
      <c r="AC1199" s="125"/>
      <c r="AD1199" s="125"/>
      <c r="AE1199" s="125"/>
      <c r="AF1199" s="125"/>
      <c r="AG1199" s="125"/>
      <c r="AH1199" s="125"/>
      <c r="AJ1199" s="125"/>
      <c r="AK1199" s="125"/>
      <c r="AM1199" s="246"/>
      <c r="AO1199" s="246"/>
      <c r="AP1199" s="211"/>
      <c r="AQ1199" s="211"/>
      <c r="AR1199" s="199"/>
      <c r="AT1199" s="225"/>
      <c r="AU1199" s="225"/>
      <c r="AV1199" s="225"/>
      <c r="AW1199" s="99"/>
      <c r="AX1199" s="199"/>
      <c r="AY1199" s="199"/>
      <c r="AZ1199" s="37"/>
      <c r="BA1199" s="123"/>
      <c r="BB1199" s="211"/>
      <c r="BC1199" s="211"/>
      <c r="BD1199" s="123"/>
      <c r="BE1199" s="123"/>
      <c r="BF1199" s="37"/>
      <c r="BG1199" s="37"/>
    </row>
    <row r="1200" spans="1:59" x14ac:dyDescent="0.25">
      <c r="A1200">
        <v>1168</v>
      </c>
      <c r="B1200" s="61">
        <f ca="1">OFFSET(InputPriceData!B$15,CalculationsAndCharts!$A1200+$A$11,0,1,1)</f>
        <v>40773</v>
      </c>
      <c r="C1200" s="3">
        <f ca="1">OFFSET(InputPriceData!G$15,CalculationsAndCharts!$A1200+$A$11,IF($C$7,8,0),1,1)</f>
        <v>512956300</v>
      </c>
      <c r="D1200" s="4">
        <f ca="1">OFFSET(InputPriceData!C$15,CalculationsAndCharts!$A1200+$A$11,IF($C$7,8,0),1,1)</f>
        <v>105.59</v>
      </c>
      <c r="E1200" s="4">
        <f ca="1">OFFSET(InputPriceData!D$15,CalculationsAndCharts!$A1200+$A$11,IF($C$7,8,0),1,1)</f>
        <v>108.5</v>
      </c>
      <c r="F1200" s="4">
        <f ca="1">OFFSET(InputPriceData!E$15,CalculationsAndCharts!$A1200+$A$11,IF($C$7,8,0),1,1)</f>
        <v>102.77</v>
      </c>
      <c r="G1200" s="4">
        <f ca="1">OFFSET(InputPriceData!F$15,CalculationsAndCharts!$A1200+$A$11,IF($C$7,8,0),1,1)</f>
        <v>103.79</v>
      </c>
      <c r="H1200" s="342">
        <f t="shared" ca="1" si="146"/>
        <v>109.15438890052</v>
      </c>
      <c r="I1200" s="342">
        <f t="shared" ca="1" si="147"/>
        <v>111.05093204855385</v>
      </c>
      <c r="J1200" s="340">
        <f t="shared" ca="1" si="148"/>
        <v>-1.896543148033897</v>
      </c>
      <c r="K1200" s="170">
        <f t="shared" ca="1" si="144"/>
        <v>3.5968759123543244</v>
      </c>
      <c r="L1200" s="341">
        <f t="shared" ca="1" si="145"/>
        <v>0.92676115129017911</v>
      </c>
      <c r="M1200" s="341">
        <f t="shared" ca="1" si="149"/>
        <v>-0.92676115129017911</v>
      </c>
      <c r="N1200" s="170"/>
      <c r="O1200" s="340"/>
      <c r="P1200" s="3" t="e">
        <f t="shared" ca="1" si="150"/>
        <v>#N/A</v>
      </c>
      <c r="Q1200" s="3">
        <f t="shared" ca="1" si="151"/>
        <v>512956300</v>
      </c>
      <c r="S1200" s="99"/>
      <c r="T1200" s="350"/>
      <c r="U1200" s="350"/>
      <c r="V1200" s="349"/>
      <c r="W1200" s="313"/>
      <c r="X1200" s="302"/>
      <c r="Y1200" s="211"/>
      <c r="Z1200" s="320"/>
      <c r="AA1200" s="246"/>
      <c r="AB1200" s="125"/>
      <c r="AC1200" s="125"/>
      <c r="AD1200" s="125"/>
      <c r="AE1200" s="125"/>
      <c r="AF1200" s="125"/>
      <c r="AG1200" s="125"/>
      <c r="AH1200" s="125"/>
      <c r="AJ1200" s="125"/>
      <c r="AK1200" s="125"/>
      <c r="AM1200" s="246"/>
      <c r="AO1200" s="246"/>
      <c r="AP1200" s="211"/>
      <c r="AQ1200" s="211"/>
      <c r="AR1200" s="199"/>
      <c r="AT1200" s="225"/>
      <c r="AU1200" s="225"/>
      <c r="AV1200" s="225"/>
      <c r="AW1200" s="99"/>
      <c r="AX1200" s="199"/>
      <c r="AY1200" s="199"/>
      <c r="AZ1200" s="37"/>
      <c r="BA1200" s="123"/>
      <c r="BB1200" s="211"/>
      <c r="BC1200" s="211"/>
      <c r="BD1200" s="123"/>
      <c r="BE1200" s="123"/>
      <c r="BF1200" s="37"/>
      <c r="BG1200" s="37"/>
    </row>
    <row r="1201" spans="1:59" x14ac:dyDescent="0.25">
      <c r="A1201">
        <v>1169</v>
      </c>
      <c r="B1201" s="61">
        <f ca="1">OFFSET(InputPriceData!B$15,CalculationsAndCharts!$A1201+$A$11,0,1,1)</f>
        <v>40772</v>
      </c>
      <c r="C1201" s="3">
        <f ca="1">OFFSET(InputPriceData!G$15,CalculationsAndCharts!$A1201+$A$11,IF($C$7,8,0),1,1)</f>
        <v>238201100</v>
      </c>
      <c r="D1201" s="4">
        <f ca="1">OFFSET(InputPriceData!C$15,CalculationsAndCharts!$A1201+$A$11,IF($C$7,8,0),1,1)</f>
        <v>108.99</v>
      </c>
      <c r="E1201" s="4">
        <f ca="1">OFFSET(InputPriceData!D$15,CalculationsAndCharts!$A1201+$A$11,IF($C$7,8,0),1,1)</f>
        <v>109.85</v>
      </c>
      <c r="F1201" s="4">
        <f ca="1">OFFSET(InputPriceData!E$15,CalculationsAndCharts!$A1201+$A$11,IF($C$7,8,0),1,1)</f>
        <v>107.6</v>
      </c>
      <c r="G1201" s="4">
        <f ca="1">OFFSET(InputPriceData!F$15,CalculationsAndCharts!$A1201+$A$11,IF($C$7,8,0),1,1)</f>
        <v>108.46</v>
      </c>
      <c r="H1201" s="342">
        <f t="shared" ca="1" si="146"/>
        <v>109.92073017202287</v>
      </c>
      <c r="I1201" s="342">
        <f t="shared" ca="1" si="147"/>
        <v>111.71101678024056</v>
      </c>
      <c r="J1201" s="340">
        <f t="shared" ca="1" si="148"/>
        <v>-1.7902866082177582</v>
      </c>
      <c r="K1201" s="170">
        <f t="shared" ca="1" si="144"/>
        <v>3.2051261395638448</v>
      </c>
      <c r="L1201" s="341">
        <f t="shared" ca="1" si="145"/>
        <v>0.89042301190954876</v>
      </c>
      <c r="M1201" s="341">
        <f t="shared" ca="1" si="149"/>
        <v>-0.89042301190954876</v>
      </c>
      <c r="N1201" s="170"/>
      <c r="O1201" s="340"/>
      <c r="P1201" s="3" t="e">
        <f t="shared" ca="1" si="150"/>
        <v>#N/A</v>
      </c>
      <c r="Q1201" s="3">
        <f t="shared" ca="1" si="151"/>
        <v>238201100</v>
      </c>
      <c r="S1201" s="99"/>
      <c r="T1201" s="350"/>
      <c r="U1201" s="350"/>
      <c r="V1201" s="349"/>
      <c r="W1201" s="313"/>
      <c r="X1201" s="302"/>
      <c r="Y1201" s="211"/>
      <c r="Z1201" s="320"/>
      <c r="AA1201" s="246"/>
      <c r="AB1201" s="125"/>
      <c r="AC1201" s="125"/>
      <c r="AD1201" s="125"/>
      <c r="AE1201" s="125"/>
      <c r="AF1201" s="125"/>
      <c r="AG1201" s="125"/>
      <c r="AH1201" s="125"/>
      <c r="AJ1201" s="125"/>
      <c r="AK1201" s="125"/>
      <c r="AM1201" s="246"/>
      <c r="AO1201" s="246"/>
      <c r="AP1201" s="211"/>
      <c r="AQ1201" s="211"/>
      <c r="AR1201" s="199"/>
      <c r="AT1201" s="225"/>
      <c r="AU1201" s="225"/>
      <c r="AV1201" s="225"/>
      <c r="AW1201" s="99"/>
      <c r="AX1201" s="199"/>
      <c r="AY1201" s="199"/>
      <c r="AZ1201" s="37"/>
      <c r="BA1201" s="123"/>
      <c r="BB1201" s="211"/>
      <c r="BC1201" s="211"/>
      <c r="BD1201" s="123"/>
      <c r="BE1201" s="123"/>
      <c r="BF1201" s="37"/>
      <c r="BG1201" s="37"/>
    </row>
    <row r="1202" spans="1:59" x14ac:dyDescent="0.25">
      <c r="A1202">
        <v>1170</v>
      </c>
      <c r="B1202" s="61">
        <f ca="1">OFFSET(InputPriceData!B$15,CalculationsAndCharts!$A1202+$A$11,0,1,1)</f>
        <v>40771</v>
      </c>
      <c r="C1202" s="3">
        <f ca="1">OFFSET(InputPriceData!G$15,CalculationsAndCharts!$A1202+$A$11,IF($C$7,8,0),1,1)</f>
        <v>294095200</v>
      </c>
      <c r="D1202" s="4">
        <f ca="1">OFFSET(InputPriceData!C$15,CalculationsAndCharts!$A1202+$A$11,IF($C$7,8,0),1,1)</f>
        <v>108.28</v>
      </c>
      <c r="E1202" s="4">
        <f ca="1">OFFSET(InputPriceData!D$15,CalculationsAndCharts!$A1202+$A$11,IF($C$7,8,0),1,1)</f>
        <v>109.39</v>
      </c>
      <c r="F1202" s="4">
        <f ca="1">OFFSET(InputPriceData!E$15,CalculationsAndCharts!$A1202+$A$11,IF($C$7,8,0),1,1)</f>
        <v>107.23</v>
      </c>
      <c r="G1202" s="4">
        <f ca="1">OFFSET(InputPriceData!F$15,CalculationsAndCharts!$A1202+$A$11,IF($C$7,8,0),1,1)</f>
        <v>108.39</v>
      </c>
      <c r="H1202" s="342">
        <f t="shared" ca="1" si="146"/>
        <v>110.12940591088328</v>
      </c>
      <c r="I1202" s="342">
        <f t="shared" ca="1" si="147"/>
        <v>112.00656376026244</v>
      </c>
      <c r="J1202" s="340">
        <f t="shared" ca="1" si="148"/>
        <v>-1.8771578493792245</v>
      </c>
      <c r="K1202" s="170">
        <f t="shared" ca="1" si="144"/>
        <v>3.5237215914860354</v>
      </c>
      <c r="L1202" s="341">
        <f t="shared" ca="1" si="145"/>
        <v>0.85601593514761154</v>
      </c>
      <c r="M1202" s="341">
        <f t="shared" ca="1" si="149"/>
        <v>-0.85601593514761154</v>
      </c>
      <c r="N1202" s="170"/>
      <c r="O1202" s="340"/>
      <c r="P1202" s="3">
        <f t="shared" ca="1" si="150"/>
        <v>294095200</v>
      </c>
      <c r="Q1202" s="3" t="e">
        <f t="shared" ca="1" si="151"/>
        <v>#N/A</v>
      </c>
      <c r="S1202" s="99"/>
      <c r="T1202" s="350"/>
      <c r="U1202" s="350"/>
      <c r="V1202" s="349"/>
      <c r="W1202" s="313"/>
      <c r="X1202" s="302"/>
      <c r="Y1202" s="211"/>
      <c r="Z1202" s="320"/>
      <c r="AA1202" s="246"/>
      <c r="AB1202" s="125"/>
      <c r="AC1202" s="125"/>
      <c r="AD1202" s="125"/>
      <c r="AE1202" s="125"/>
      <c r="AF1202" s="125"/>
      <c r="AG1202" s="125"/>
      <c r="AH1202" s="125"/>
      <c r="AJ1202" s="125"/>
      <c r="AK1202" s="125"/>
      <c r="AM1202" s="246"/>
      <c r="AO1202" s="246"/>
      <c r="AP1202" s="211"/>
      <c r="AQ1202" s="211"/>
      <c r="AR1202" s="199"/>
      <c r="AT1202" s="225"/>
      <c r="AU1202" s="225"/>
      <c r="AV1202" s="225"/>
      <c r="AW1202" s="99"/>
      <c r="AX1202" s="199"/>
      <c r="AY1202" s="199"/>
      <c r="AZ1202" s="37"/>
      <c r="BA1202" s="123"/>
      <c r="BB1202" s="211"/>
      <c r="BC1202" s="211"/>
      <c r="BD1202" s="123"/>
      <c r="BE1202" s="123"/>
      <c r="BF1202" s="37"/>
      <c r="BG1202" s="37"/>
    </row>
    <row r="1203" spans="1:59" x14ac:dyDescent="0.25">
      <c r="A1203">
        <v>1171</v>
      </c>
      <c r="B1203" s="61">
        <f ca="1">OFFSET(InputPriceData!B$15,CalculationsAndCharts!$A1203+$A$11,0,1,1)</f>
        <v>40770</v>
      </c>
      <c r="C1203" s="3">
        <f ca="1">OFFSET(InputPriceData!G$15,CalculationsAndCharts!$A1203+$A$11,IF($C$7,8,0),1,1)</f>
        <v>258810600</v>
      </c>
      <c r="D1203" s="4">
        <f ca="1">OFFSET(InputPriceData!C$15,CalculationsAndCharts!$A1203+$A$11,IF($C$7,8,0),1,1)</f>
        <v>108.03</v>
      </c>
      <c r="E1203" s="4">
        <f ca="1">OFFSET(InputPriceData!D$15,CalculationsAndCharts!$A1203+$A$11,IF($C$7,8,0),1,1)</f>
        <v>109.43</v>
      </c>
      <c r="F1203" s="4">
        <f ca="1">OFFSET(InputPriceData!E$15,CalculationsAndCharts!$A1203+$A$11,IF($C$7,8,0),1,1)</f>
        <v>107.86</v>
      </c>
      <c r="G1203" s="4">
        <f ca="1">OFFSET(InputPriceData!F$15,CalculationsAndCharts!$A1203+$A$11,IF($C$7,8,0),1,1)</f>
        <v>109.32</v>
      </c>
      <c r="H1203" s="342">
        <f t="shared" ca="1" si="146"/>
        <v>110.3778924695809</v>
      </c>
      <c r="I1203" s="342">
        <f t="shared" ca="1" si="147"/>
        <v>112.33534228392267</v>
      </c>
      <c r="J1203" s="340">
        <f t="shared" ca="1" si="148"/>
        <v>-1.9574498143418417</v>
      </c>
      <c r="K1203" s="170">
        <f t="shared" ca="1" si="144"/>
        <v>3.8316097756669105</v>
      </c>
      <c r="L1203" s="341">
        <f t="shared" ca="1" si="145"/>
        <v>0.81530311070762718</v>
      </c>
      <c r="M1203" s="341">
        <f t="shared" ca="1" si="149"/>
        <v>-0.81530311070762718</v>
      </c>
      <c r="N1203" s="170"/>
      <c r="O1203" s="340"/>
      <c r="P1203" s="3">
        <f t="shared" ca="1" si="150"/>
        <v>258810600</v>
      </c>
      <c r="Q1203" s="3" t="e">
        <f t="shared" ca="1" si="151"/>
        <v>#N/A</v>
      </c>
      <c r="S1203" s="99"/>
      <c r="T1203" s="350"/>
      <c r="U1203" s="350"/>
      <c r="V1203" s="349"/>
      <c r="W1203" s="313"/>
      <c r="X1203" s="302"/>
      <c r="Y1203" s="211"/>
      <c r="Z1203" s="320"/>
      <c r="AA1203" s="246"/>
      <c r="AB1203" s="125"/>
      <c r="AC1203" s="125"/>
      <c r="AD1203" s="125"/>
      <c r="AE1203" s="125"/>
      <c r="AF1203" s="125"/>
      <c r="AG1203" s="125"/>
      <c r="AH1203" s="125"/>
      <c r="AJ1203" s="125"/>
      <c r="AK1203" s="125"/>
      <c r="AM1203" s="246"/>
      <c r="AO1203" s="246"/>
      <c r="AP1203" s="211"/>
      <c r="AQ1203" s="211"/>
      <c r="AR1203" s="199"/>
      <c r="AT1203" s="225"/>
      <c r="AU1203" s="225"/>
      <c r="AV1203" s="225"/>
      <c r="AW1203" s="99"/>
      <c r="AX1203" s="199"/>
      <c r="AY1203" s="199"/>
      <c r="AZ1203" s="37"/>
      <c r="BA1203" s="123"/>
      <c r="BB1203" s="211"/>
      <c r="BC1203" s="211"/>
      <c r="BD1203" s="123"/>
      <c r="BE1203" s="123"/>
      <c r="BF1203" s="37"/>
      <c r="BG1203" s="37"/>
    </row>
    <row r="1204" spans="1:59" x14ac:dyDescent="0.25">
      <c r="A1204">
        <v>1172</v>
      </c>
      <c r="B1204" s="61">
        <f ca="1">OFFSET(InputPriceData!B$15,CalculationsAndCharts!$A1204+$A$11,0,1,1)</f>
        <v>40767</v>
      </c>
      <c r="C1204" s="3">
        <f ca="1">OFFSET(InputPriceData!G$15,CalculationsAndCharts!$A1204+$A$11,IF($C$7,8,0),1,1)</f>
        <v>313731600</v>
      </c>
      <c r="D1204" s="4">
        <f ca="1">OFFSET(InputPriceData!C$15,CalculationsAndCharts!$A1204+$A$11,IF($C$7,8,0),1,1)</f>
        <v>107.31</v>
      </c>
      <c r="E1204" s="4">
        <f ca="1">OFFSET(InputPriceData!D$15,CalculationsAndCharts!$A1204+$A$11,IF($C$7,8,0),1,1)</f>
        <v>108.05</v>
      </c>
      <c r="F1204" s="4">
        <f ca="1">OFFSET(InputPriceData!E$15,CalculationsAndCharts!$A1204+$A$11,IF($C$7,8,0),1,1)</f>
        <v>106.3</v>
      </c>
      <c r="G1204" s="4">
        <f ca="1">OFFSET(InputPriceData!F$15,CalculationsAndCharts!$A1204+$A$11,IF($C$7,8,0),1,1)</f>
        <v>107.06</v>
      </c>
      <c r="H1204" s="342">
        <f t="shared" ca="1" si="146"/>
        <v>110.52901996523531</v>
      </c>
      <c r="I1204" s="342">
        <f t="shared" ca="1" si="147"/>
        <v>112.60946430973382</v>
      </c>
      <c r="J1204" s="340">
        <f t="shared" ca="1" si="148"/>
        <v>-2.0804443444985878</v>
      </c>
      <c r="K1204" s="170">
        <f t="shared" ca="1" si="144"/>
        <v>4.3282486705561585</v>
      </c>
      <c r="L1204" s="341">
        <f t="shared" ca="1" si="145"/>
        <v>0.76752148758977068</v>
      </c>
      <c r="M1204" s="341">
        <f t="shared" ca="1" si="149"/>
        <v>-0.76752148758977068</v>
      </c>
      <c r="N1204" s="170"/>
      <c r="O1204" s="340"/>
      <c r="P1204" s="3" t="e">
        <f t="shared" ca="1" si="150"/>
        <v>#N/A</v>
      </c>
      <c r="Q1204" s="3">
        <f t="shared" ca="1" si="151"/>
        <v>313731600</v>
      </c>
      <c r="S1204" s="99"/>
      <c r="T1204" s="350"/>
      <c r="U1204" s="350"/>
      <c r="V1204" s="349"/>
      <c r="W1204" s="313"/>
      <c r="X1204" s="302"/>
      <c r="Y1204" s="211"/>
      <c r="Z1204" s="320"/>
      <c r="AA1204" s="246"/>
      <c r="AB1204" s="125"/>
      <c r="AC1204" s="125"/>
      <c r="AD1204" s="125"/>
      <c r="AE1204" s="125"/>
      <c r="AF1204" s="125"/>
      <c r="AG1204" s="125"/>
      <c r="AH1204" s="125"/>
      <c r="AJ1204" s="125"/>
      <c r="AK1204" s="125"/>
      <c r="AM1204" s="246"/>
      <c r="AO1204" s="246"/>
      <c r="AP1204" s="211"/>
      <c r="AQ1204" s="211"/>
      <c r="AR1204" s="199"/>
      <c r="AT1204" s="225"/>
      <c r="AU1204" s="225"/>
      <c r="AV1204" s="225"/>
      <c r="AW1204" s="99"/>
      <c r="AX1204" s="199"/>
      <c r="AY1204" s="199"/>
      <c r="AZ1204" s="37"/>
      <c r="BA1204" s="123"/>
      <c r="BB1204" s="211"/>
      <c r="BC1204" s="211"/>
      <c r="BD1204" s="123"/>
      <c r="BE1204" s="123"/>
      <c r="BF1204" s="37"/>
      <c r="BG1204" s="37"/>
    </row>
    <row r="1205" spans="1:59" x14ac:dyDescent="0.25">
      <c r="A1205">
        <v>1173</v>
      </c>
      <c r="B1205" s="61">
        <f ca="1">OFFSET(InputPriceData!B$15,CalculationsAndCharts!$A1205+$A$11,0,1,1)</f>
        <v>40766</v>
      </c>
      <c r="C1205" s="3">
        <f ca="1">OFFSET(InputPriceData!G$15,CalculationsAndCharts!$A1205+$A$11,IF($C$7,8,0),1,1)</f>
        <v>487979700</v>
      </c>
      <c r="D1205" s="4">
        <f ca="1">OFFSET(InputPriceData!C$15,CalculationsAndCharts!$A1205+$A$11,IF($C$7,8,0),1,1)</f>
        <v>102.65</v>
      </c>
      <c r="E1205" s="4">
        <f ca="1">OFFSET(InputPriceData!D$15,CalculationsAndCharts!$A1205+$A$11,IF($C$7,8,0),1,1)</f>
        <v>107.78</v>
      </c>
      <c r="F1205" s="4">
        <f ca="1">OFFSET(InputPriceData!E$15,CalculationsAndCharts!$A1205+$A$11,IF($C$7,8,0),1,1)</f>
        <v>101.8</v>
      </c>
      <c r="G1205" s="4">
        <f ca="1">OFFSET(InputPriceData!F$15,CalculationsAndCharts!$A1205+$A$11,IF($C$7,8,0),1,1)</f>
        <v>106.34</v>
      </c>
      <c r="H1205" s="342">
        <f t="shared" ca="1" si="146"/>
        <v>111.02459424598321</v>
      </c>
      <c r="I1205" s="342">
        <f t="shared" ca="1" si="147"/>
        <v>113.11396106516418</v>
      </c>
      <c r="J1205" s="340">
        <f t="shared" ca="1" si="148"/>
        <v>-2.0893668191810431</v>
      </c>
      <c r="K1205" s="170">
        <f t="shared" ca="1" si="144"/>
        <v>4.3654537050947093</v>
      </c>
      <c r="L1205" s="341">
        <f t="shared" ca="1" si="145"/>
        <v>0.70912730327754836</v>
      </c>
      <c r="M1205" s="341">
        <f t="shared" ca="1" si="149"/>
        <v>-0.70912730327754836</v>
      </c>
      <c r="N1205" s="170"/>
      <c r="O1205" s="340"/>
      <c r="P1205" s="3">
        <f t="shared" ca="1" si="150"/>
        <v>487979700</v>
      </c>
      <c r="Q1205" s="3" t="e">
        <f t="shared" ca="1" si="151"/>
        <v>#N/A</v>
      </c>
      <c r="S1205" s="99"/>
      <c r="T1205" s="350"/>
      <c r="U1205" s="350"/>
      <c r="V1205" s="349"/>
      <c r="W1205" s="313"/>
      <c r="X1205" s="302"/>
      <c r="Y1205" s="211"/>
      <c r="Z1205" s="320"/>
      <c r="AA1205" s="246"/>
      <c r="AB1205" s="125"/>
      <c r="AC1205" s="125"/>
      <c r="AD1205" s="125"/>
      <c r="AE1205" s="125"/>
      <c r="AF1205" s="125"/>
      <c r="AG1205" s="125"/>
      <c r="AH1205" s="125"/>
      <c r="AJ1205" s="125"/>
      <c r="AK1205" s="125"/>
      <c r="AM1205" s="246"/>
      <c r="AO1205" s="246"/>
      <c r="AP1205" s="211"/>
      <c r="AQ1205" s="211"/>
      <c r="AR1205" s="199"/>
      <c r="AT1205" s="225"/>
      <c r="AU1205" s="225"/>
      <c r="AV1205" s="225"/>
      <c r="AW1205" s="99"/>
      <c r="AX1205" s="199"/>
      <c r="AY1205" s="199"/>
      <c r="AZ1205" s="37"/>
      <c r="BA1205" s="123"/>
      <c r="BB1205" s="211"/>
      <c r="BC1205" s="211"/>
      <c r="BD1205" s="123"/>
      <c r="BE1205" s="123"/>
      <c r="BF1205" s="37"/>
      <c r="BG1205" s="37"/>
    </row>
    <row r="1206" spans="1:59" x14ac:dyDescent="0.25">
      <c r="A1206">
        <v>1174</v>
      </c>
      <c r="B1206" s="61">
        <f ca="1">OFFSET(InputPriceData!B$15,CalculationsAndCharts!$A1206+$A$11,0,1,1)</f>
        <v>40765</v>
      </c>
      <c r="C1206" s="3">
        <f ca="1">OFFSET(InputPriceData!G$15,CalculationsAndCharts!$A1206+$A$11,IF($C$7,8,0),1,1)</f>
        <v>662607400</v>
      </c>
      <c r="D1206" s="4">
        <f ca="1">OFFSET(InputPriceData!C$15,CalculationsAndCharts!$A1206+$A$11,IF($C$7,8,0),1,1)</f>
        <v>104.47</v>
      </c>
      <c r="E1206" s="4">
        <f ca="1">OFFSET(InputPriceData!D$15,CalculationsAndCharts!$A1206+$A$11,IF($C$7,8,0),1,1)</f>
        <v>105.39</v>
      </c>
      <c r="F1206" s="4">
        <f ca="1">OFFSET(InputPriceData!E$15,CalculationsAndCharts!$A1206+$A$11,IF($C$7,8,0),1,1)</f>
        <v>101.47</v>
      </c>
      <c r="G1206" s="4">
        <f ca="1">OFFSET(InputPriceData!F$15,CalculationsAndCharts!$A1206+$A$11,IF($C$7,8,0),1,1)</f>
        <v>101.77</v>
      </c>
      <c r="H1206" s="342">
        <f t="shared" ca="1" si="146"/>
        <v>111.69382199540938</v>
      </c>
      <c r="I1206" s="342">
        <f t="shared" ca="1" si="147"/>
        <v>113.72977570745184</v>
      </c>
      <c r="J1206" s="340">
        <f t="shared" ca="1" si="148"/>
        <v>-2.0359537120425313</v>
      </c>
      <c r="K1206" s="170">
        <f t="shared" ca="1" si="144"/>
        <v>4.1451075175797625</v>
      </c>
      <c r="L1206" s="341">
        <f t="shared" ca="1" si="145"/>
        <v>0.64471461699832122</v>
      </c>
      <c r="M1206" s="341">
        <f t="shared" ca="1" si="149"/>
        <v>-0.64471461699832122</v>
      </c>
      <c r="N1206" s="170"/>
      <c r="O1206" s="340"/>
      <c r="P1206" s="3" t="e">
        <f t="shared" ca="1" si="150"/>
        <v>#N/A</v>
      </c>
      <c r="Q1206" s="3">
        <f t="shared" ca="1" si="151"/>
        <v>662607400</v>
      </c>
      <c r="S1206" s="99"/>
      <c r="T1206" s="350"/>
      <c r="U1206" s="350"/>
      <c r="V1206" s="349"/>
      <c r="W1206" s="313"/>
      <c r="X1206" s="302"/>
      <c r="Y1206" s="211"/>
      <c r="Z1206" s="320"/>
      <c r="AA1206" s="246"/>
      <c r="AB1206" s="125"/>
      <c r="AC1206" s="125"/>
      <c r="AD1206" s="125"/>
      <c r="AE1206" s="125"/>
      <c r="AF1206" s="125"/>
      <c r="AG1206" s="125"/>
      <c r="AH1206" s="125"/>
      <c r="AJ1206" s="125"/>
      <c r="AK1206" s="125"/>
      <c r="AM1206" s="246"/>
      <c r="AO1206" s="246"/>
      <c r="AP1206" s="211"/>
      <c r="AQ1206" s="211"/>
      <c r="AR1206" s="199"/>
      <c r="AT1206" s="225"/>
      <c r="AU1206" s="225"/>
      <c r="AV1206" s="225"/>
      <c r="AW1206" s="99"/>
      <c r="AX1206" s="199"/>
      <c r="AY1206" s="199"/>
      <c r="AZ1206" s="37"/>
      <c r="BA1206" s="123"/>
      <c r="BB1206" s="211"/>
      <c r="BC1206" s="211"/>
      <c r="BD1206" s="123"/>
      <c r="BE1206" s="123"/>
      <c r="BF1206" s="37"/>
      <c r="BG1206" s="37"/>
    </row>
    <row r="1207" spans="1:59" x14ac:dyDescent="0.25">
      <c r="A1207">
        <v>1175</v>
      </c>
      <c r="B1207" s="61">
        <f ca="1">OFFSET(InputPriceData!B$15,CalculationsAndCharts!$A1207+$A$11,0,1,1)</f>
        <v>40764</v>
      </c>
      <c r="C1207" s="3">
        <f ca="1">OFFSET(InputPriceData!G$15,CalculationsAndCharts!$A1207+$A$11,IF($C$7,8,0),1,1)</f>
        <v>717828700</v>
      </c>
      <c r="D1207" s="4">
        <f ca="1">OFFSET(InputPriceData!C$15,CalculationsAndCharts!$A1207+$A$11,IF($C$7,8,0),1,1)</f>
        <v>103.39</v>
      </c>
      <c r="E1207" s="4">
        <f ca="1">OFFSET(InputPriceData!D$15,CalculationsAndCharts!$A1207+$A$11,IF($C$7,8,0),1,1)</f>
        <v>106.62</v>
      </c>
      <c r="F1207" s="4">
        <f ca="1">OFFSET(InputPriceData!E$15,CalculationsAndCharts!$A1207+$A$11,IF($C$7,8,0),1,1)</f>
        <v>99.94</v>
      </c>
      <c r="G1207" s="4">
        <f ca="1">OFFSET(InputPriceData!F$15,CalculationsAndCharts!$A1207+$A$11,IF($C$7,8,0),1,1)</f>
        <v>106.48</v>
      </c>
      <c r="H1207" s="342">
        <f t="shared" ca="1" si="146"/>
        <v>113.11151085189644</v>
      </c>
      <c r="I1207" s="342">
        <f t="shared" ca="1" si="147"/>
        <v>114.81702804449291</v>
      </c>
      <c r="J1207" s="340">
        <f t="shared" ca="1" si="148"/>
        <v>-1.7055171925965613</v>
      </c>
      <c r="K1207" s="170">
        <f t="shared" ca="1" si="144"/>
        <v>2.908788894242456</v>
      </c>
      <c r="L1207" s="341">
        <f t="shared" ca="1" si="145"/>
        <v>0.57684970381493361</v>
      </c>
      <c r="M1207" s="341">
        <f t="shared" ca="1" si="149"/>
        <v>-0.57684970381493361</v>
      </c>
      <c r="N1207" s="170"/>
      <c r="O1207" s="340"/>
      <c r="P1207" s="3">
        <f t="shared" ca="1" si="150"/>
        <v>717828700</v>
      </c>
      <c r="Q1207" s="3" t="e">
        <f t="shared" ca="1" si="151"/>
        <v>#N/A</v>
      </c>
      <c r="S1207" s="99"/>
      <c r="T1207" s="350"/>
      <c r="U1207" s="350"/>
      <c r="V1207" s="349"/>
      <c r="W1207" s="313"/>
      <c r="X1207" s="302"/>
      <c r="Y1207" s="211"/>
      <c r="Z1207" s="320"/>
      <c r="AA1207" s="246"/>
      <c r="AB1207" s="125"/>
      <c r="AC1207" s="125"/>
      <c r="AD1207" s="125"/>
      <c r="AE1207" s="125"/>
      <c r="AF1207" s="125"/>
      <c r="AG1207" s="125"/>
      <c r="AH1207" s="125"/>
      <c r="AJ1207" s="125"/>
      <c r="AK1207" s="125"/>
      <c r="AM1207" s="246"/>
      <c r="AO1207" s="246"/>
      <c r="AP1207" s="211"/>
      <c r="AQ1207" s="211"/>
      <c r="AR1207" s="199"/>
      <c r="AT1207" s="225"/>
      <c r="AU1207" s="225"/>
      <c r="AV1207" s="225"/>
      <c r="AW1207" s="99"/>
      <c r="AX1207" s="199"/>
      <c r="AY1207" s="199"/>
      <c r="AZ1207" s="37"/>
      <c r="BA1207" s="123"/>
      <c r="BB1207" s="211"/>
      <c r="BC1207" s="211"/>
      <c r="BD1207" s="123"/>
      <c r="BE1207" s="123"/>
      <c r="BF1207" s="37"/>
      <c r="BG1207" s="37"/>
    </row>
    <row r="1208" spans="1:59" x14ac:dyDescent="0.25">
      <c r="A1208">
        <v>1176</v>
      </c>
      <c r="B1208" s="61">
        <f ca="1">OFFSET(InputPriceData!B$15,CalculationsAndCharts!$A1208+$A$11,0,1,1)</f>
        <v>40763</v>
      </c>
      <c r="C1208" s="3">
        <f ca="1">OFFSET(InputPriceData!G$15,CalculationsAndCharts!$A1208+$A$11,IF($C$7,8,0),1,1)</f>
        <v>702263900</v>
      </c>
      <c r="D1208" s="4">
        <f ca="1">OFFSET(InputPriceData!C$15,CalculationsAndCharts!$A1208+$A$11,IF($C$7,8,0),1,1)</f>
        <v>105.96</v>
      </c>
      <c r="E1208" s="4">
        <f ca="1">OFFSET(InputPriceData!D$15,CalculationsAndCharts!$A1208+$A$11,IF($C$7,8,0),1,1)</f>
        <v>108.87</v>
      </c>
      <c r="F1208" s="4">
        <f ca="1">OFFSET(InputPriceData!E$15,CalculationsAndCharts!$A1208+$A$11,IF($C$7,8,0),1,1)</f>
        <v>101.53</v>
      </c>
      <c r="G1208" s="4">
        <f ca="1">OFFSET(InputPriceData!F$15,CalculationsAndCharts!$A1208+$A$11,IF($C$7,8,0),1,1)</f>
        <v>101.75</v>
      </c>
      <c r="H1208" s="342">
        <f t="shared" ca="1" si="146"/>
        <v>114.05886954502449</v>
      </c>
      <c r="I1208" s="342">
        <f t="shared" ca="1" si="147"/>
        <v>115.57493968490137</v>
      </c>
      <c r="J1208" s="340">
        <f t="shared" ca="1" si="148"/>
        <v>-1.5160701398769549</v>
      </c>
      <c r="K1208" s="170">
        <f t="shared" ca="1" si="144"/>
        <v>2.2984686690265299</v>
      </c>
      <c r="L1208" s="341">
        <f t="shared" ca="1" si="145"/>
        <v>0.52408619588985117</v>
      </c>
      <c r="M1208" s="341">
        <f t="shared" ca="1" si="149"/>
        <v>-0.52408619588985117</v>
      </c>
      <c r="N1208" s="170"/>
      <c r="O1208" s="340"/>
      <c r="P1208" s="3" t="e">
        <f t="shared" ca="1" si="150"/>
        <v>#N/A</v>
      </c>
      <c r="Q1208" s="3">
        <f t="shared" ca="1" si="151"/>
        <v>702263900</v>
      </c>
      <c r="S1208" s="99"/>
      <c r="T1208" s="350"/>
      <c r="U1208" s="350"/>
      <c r="V1208" s="349"/>
      <c r="W1208" s="313"/>
      <c r="X1208" s="302"/>
      <c r="Y1208" s="211"/>
      <c r="Z1208" s="320"/>
      <c r="AA1208" s="246"/>
      <c r="AB1208" s="125"/>
      <c r="AC1208" s="125"/>
      <c r="AD1208" s="125"/>
      <c r="AE1208" s="125"/>
      <c r="AF1208" s="125"/>
      <c r="AG1208" s="125"/>
      <c r="AH1208" s="125"/>
      <c r="AJ1208" s="125"/>
      <c r="AK1208" s="125"/>
      <c r="AM1208" s="246"/>
      <c r="AO1208" s="246"/>
      <c r="AP1208" s="211"/>
      <c r="AQ1208" s="211"/>
      <c r="AR1208" s="199"/>
      <c r="AT1208" s="225"/>
      <c r="AU1208" s="225"/>
      <c r="AV1208" s="225"/>
      <c r="AW1208" s="99"/>
      <c r="AX1208" s="199"/>
      <c r="AY1208" s="199"/>
      <c r="AZ1208" s="37"/>
      <c r="BA1208" s="123"/>
      <c r="BB1208" s="211"/>
      <c r="BC1208" s="211"/>
      <c r="BD1208" s="123"/>
      <c r="BE1208" s="123"/>
      <c r="BF1208" s="37"/>
      <c r="BG1208" s="37"/>
    </row>
    <row r="1209" spans="1:59" x14ac:dyDescent="0.25">
      <c r="A1209">
        <v>1177</v>
      </c>
      <c r="B1209" s="61">
        <f ca="1">OFFSET(InputPriceData!B$15,CalculationsAndCharts!$A1209+$A$11,0,1,1)</f>
        <v>40760</v>
      </c>
      <c r="C1209" s="3">
        <f ca="1">OFFSET(InputPriceData!G$15,CalculationsAndCharts!$A1209+$A$11,IF($C$7,8,0),1,1)</f>
        <v>655619200</v>
      </c>
      <c r="D1209" s="4">
        <f ca="1">OFFSET(InputPriceData!C$15,CalculationsAndCharts!$A1209+$A$11,IF($C$7,8,0),1,1)</f>
        <v>110.36</v>
      </c>
      <c r="E1209" s="4">
        <f ca="1">OFFSET(InputPriceData!D$15,CalculationsAndCharts!$A1209+$A$11,IF($C$7,8,0),1,1)</f>
        <v>110.64</v>
      </c>
      <c r="F1209" s="4">
        <f ca="1">OFFSET(InputPriceData!E$15,CalculationsAndCharts!$A1209+$A$11,IF($C$7,8,0),1,1)</f>
        <v>105.92</v>
      </c>
      <c r="G1209" s="4">
        <f ca="1">OFFSET(InputPriceData!F$15,CalculationsAndCharts!$A1209+$A$11,IF($C$7,8,0),1,1)</f>
        <v>108.83</v>
      </c>
      <c r="H1209" s="342">
        <f t="shared" ca="1" si="146"/>
        <v>115.81727948002799</v>
      </c>
      <c r="I1209" s="342">
        <f t="shared" ca="1" si="147"/>
        <v>116.83175238352877</v>
      </c>
      <c r="J1209" s="340">
        <f t="shared" ca="1" si="148"/>
        <v>-1.0144729035008615</v>
      </c>
      <c r="K1209" s="170">
        <f t="shared" ca="1" si="144"/>
        <v>1.0291552719374681</v>
      </c>
      <c r="L1209" s="341">
        <f t="shared" ca="1" si="145"/>
        <v>0.47833766208198913</v>
      </c>
      <c r="M1209" s="341">
        <f t="shared" ca="1" si="149"/>
        <v>-0.47833766208198913</v>
      </c>
      <c r="N1209" s="170"/>
      <c r="O1209" s="340"/>
      <c r="P1209" s="3" t="e">
        <f t="shared" ca="1" si="150"/>
        <v>#N/A</v>
      </c>
      <c r="Q1209" s="3">
        <f t="shared" ca="1" si="151"/>
        <v>655619200</v>
      </c>
      <c r="S1209" s="99"/>
      <c r="T1209" s="350"/>
      <c r="U1209" s="350"/>
      <c r="V1209" s="349"/>
      <c r="W1209" s="313"/>
      <c r="X1209" s="302"/>
      <c r="Y1209" s="211"/>
      <c r="Z1209" s="320"/>
      <c r="AA1209" s="246"/>
      <c r="AB1209" s="125"/>
      <c r="AC1209" s="125"/>
      <c r="AD1209" s="125"/>
      <c r="AE1209" s="125"/>
      <c r="AF1209" s="125"/>
      <c r="AG1209" s="125"/>
      <c r="AH1209" s="125"/>
      <c r="AJ1209" s="125"/>
      <c r="AK1209" s="125"/>
      <c r="AM1209" s="246"/>
      <c r="AO1209" s="246"/>
      <c r="AP1209" s="211"/>
      <c r="AQ1209" s="211"/>
      <c r="AR1209" s="199"/>
      <c r="AT1209" s="225"/>
      <c r="AU1209" s="225"/>
      <c r="AV1209" s="225"/>
      <c r="AW1209" s="99"/>
      <c r="AX1209" s="199"/>
      <c r="AY1209" s="199"/>
      <c r="AZ1209" s="37"/>
      <c r="BA1209" s="123"/>
      <c r="BB1209" s="211"/>
      <c r="BC1209" s="211"/>
      <c r="BD1209" s="123"/>
      <c r="BE1209" s="123"/>
      <c r="BF1209" s="37"/>
      <c r="BG1209" s="37"/>
    </row>
    <row r="1210" spans="1:59" x14ac:dyDescent="0.25">
      <c r="A1210">
        <v>1178</v>
      </c>
      <c r="B1210" s="61">
        <f ca="1">OFFSET(InputPriceData!B$15,CalculationsAndCharts!$A1210+$A$11,0,1,1)</f>
        <v>40759</v>
      </c>
      <c r="C1210" s="3">
        <f ca="1">OFFSET(InputPriceData!G$15,CalculationsAndCharts!$A1210+$A$11,IF($C$7,8,0),1,1)</f>
        <v>520721800</v>
      </c>
      <c r="D1210" s="4">
        <f ca="1">OFFSET(InputPriceData!C$15,CalculationsAndCharts!$A1210+$A$11,IF($C$7,8,0),1,1)</f>
        <v>112.77</v>
      </c>
      <c r="E1210" s="4">
        <f ca="1">OFFSET(InputPriceData!D$15,CalculationsAndCharts!$A1210+$A$11,IF($C$7,8,0),1,1)</f>
        <v>112.95</v>
      </c>
      <c r="F1210" s="4">
        <f ca="1">OFFSET(InputPriceData!E$15,CalculationsAndCharts!$A1210+$A$11,IF($C$7,8,0),1,1)</f>
        <v>108.82</v>
      </c>
      <c r="G1210" s="4">
        <f ca="1">OFFSET(InputPriceData!F$15,CalculationsAndCharts!$A1210+$A$11,IF($C$7,8,0),1,1)</f>
        <v>109</v>
      </c>
      <c r="H1210" s="342">
        <f t="shared" ca="1" si="146"/>
        <v>116.81546226288913</v>
      </c>
      <c r="I1210" s="342">
        <f t="shared" ca="1" si="147"/>
        <v>117.55918441839503</v>
      </c>
      <c r="J1210" s="340">
        <f t="shared" ca="1" si="148"/>
        <v>-0.74372215550598009</v>
      </c>
      <c r="K1210" s="170">
        <f t="shared" ca="1" si="144"/>
        <v>0.55312264459046123</v>
      </c>
      <c r="L1210" s="341">
        <f t="shared" ca="1" si="145"/>
        <v>0.45639362131193678</v>
      </c>
      <c r="M1210" s="341">
        <f t="shared" ca="1" si="149"/>
        <v>-0.45639362131193678</v>
      </c>
      <c r="N1210" s="170"/>
      <c r="O1210" s="340"/>
      <c r="P1210" s="3" t="e">
        <f t="shared" ca="1" si="150"/>
        <v>#N/A</v>
      </c>
      <c r="Q1210" s="3">
        <f t="shared" ca="1" si="151"/>
        <v>520721800</v>
      </c>
      <c r="S1210" s="99"/>
      <c r="T1210" s="350"/>
      <c r="U1210" s="350"/>
      <c r="V1210" s="349"/>
      <c r="W1210" s="313"/>
      <c r="X1210" s="302"/>
      <c r="Y1210" s="211"/>
      <c r="Z1210" s="320"/>
      <c r="AA1210" s="246"/>
      <c r="AB1210" s="125"/>
      <c r="AC1210" s="125"/>
      <c r="AD1210" s="125"/>
      <c r="AE1210" s="125"/>
      <c r="AF1210" s="125"/>
      <c r="AG1210" s="125"/>
      <c r="AH1210" s="125"/>
      <c r="AJ1210" s="125"/>
      <c r="AK1210" s="125"/>
      <c r="AM1210" s="246"/>
      <c r="AO1210" s="246"/>
      <c r="AP1210" s="211"/>
      <c r="AQ1210" s="211"/>
      <c r="AR1210" s="199"/>
      <c r="AT1210" s="225"/>
      <c r="AU1210" s="225"/>
      <c r="AV1210" s="225"/>
      <c r="AW1210" s="99"/>
      <c r="AX1210" s="199"/>
      <c r="AY1210" s="199"/>
      <c r="AZ1210" s="37"/>
      <c r="BA1210" s="123"/>
      <c r="BB1210" s="211"/>
      <c r="BC1210" s="211"/>
      <c r="BD1210" s="123"/>
      <c r="BE1210" s="123"/>
      <c r="BF1210" s="37"/>
      <c r="BG1210" s="37"/>
    </row>
    <row r="1211" spans="1:59" x14ac:dyDescent="0.25">
      <c r="A1211">
        <v>1179</v>
      </c>
      <c r="B1211" s="61">
        <f ca="1">OFFSET(InputPriceData!B$15,CalculationsAndCharts!$A1211+$A$11,0,1,1)</f>
        <v>40758</v>
      </c>
      <c r="C1211" s="3">
        <f ca="1">OFFSET(InputPriceData!G$15,CalculationsAndCharts!$A1211+$A$11,IF($C$7,8,0),1,1)</f>
        <v>370830800</v>
      </c>
      <c r="D1211" s="4">
        <f ca="1">OFFSET(InputPriceData!C$15,CalculationsAndCharts!$A1211+$A$11,IF($C$7,8,0),1,1)</f>
        <v>113.89</v>
      </c>
      <c r="E1211" s="4">
        <f ca="1">OFFSET(InputPriceData!D$15,CalculationsAndCharts!$A1211+$A$11,IF($C$7,8,0),1,1)</f>
        <v>114.48</v>
      </c>
      <c r="F1211" s="4">
        <f ca="1">OFFSET(InputPriceData!E$15,CalculationsAndCharts!$A1211+$A$11,IF($C$7,8,0),1,1)</f>
        <v>111.96</v>
      </c>
      <c r="G1211" s="4">
        <f ca="1">OFFSET(InputPriceData!F$15,CalculationsAndCharts!$A1211+$A$11,IF($C$7,8,0),1,1)</f>
        <v>114.35</v>
      </c>
      <c r="H1211" s="342">
        <f t="shared" ca="1" si="146"/>
        <v>117.93195687187328</v>
      </c>
      <c r="I1211" s="342">
        <f t="shared" ca="1" si="147"/>
        <v>118.3372920927946</v>
      </c>
      <c r="J1211" s="340">
        <f t="shared" ca="1" si="148"/>
        <v>-0.40533522092137447</v>
      </c>
      <c r="K1211" s="170">
        <f t="shared" ca="1" si="144"/>
        <v>0.16429664131937946</v>
      </c>
      <c r="L1211" s="341">
        <f t="shared" ca="1" si="145"/>
        <v>0.44411231827245501</v>
      </c>
      <c r="M1211" s="341">
        <f t="shared" ca="1" si="149"/>
        <v>-0.44411231827245501</v>
      </c>
      <c r="N1211" s="170"/>
      <c r="O1211" s="340"/>
      <c r="P1211" s="3">
        <f t="shared" ca="1" si="150"/>
        <v>370830800</v>
      </c>
      <c r="Q1211" s="3" t="e">
        <f t="shared" ca="1" si="151"/>
        <v>#N/A</v>
      </c>
      <c r="S1211" s="99"/>
      <c r="T1211" s="350"/>
      <c r="U1211" s="350"/>
      <c r="V1211" s="349"/>
      <c r="W1211" s="313"/>
      <c r="X1211" s="302"/>
      <c r="Y1211" s="211"/>
      <c r="Z1211" s="320"/>
      <c r="AA1211" s="246"/>
      <c r="AB1211" s="125"/>
      <c r="AC1211" s="125"/>
      <c r="AD1211" s="125"/>
      <c r="AE1211" s="125"/>
      <c r="AF1211" s="125"/>
      <c r="AG1211" s="125"/>
      <c r="AH1211" s="125"/>
      <c r="AJ1211" s="125"/>
      <c r="AK1211" s="125"/>
      <c r="AM1211" s="246"/>
      <c r="AO1211" s="246"/>
      <c r="AP1211" s="211"/>
      <c r="AQ1211" s="211"/>
      <c r="AR1211" s="199"/>
      <c r="AT1211" s="225"/>
      <c r="AU1211" s="225"/>
      <c r="AV1211" s="225"/>
      <c r="AW1211" s="99"/>
      <c r="AX1211" s="199"/>
      <c r="AY1211" s="199"/>
      <c r="AZ1211" s="37"/>
      <c r="BA1211" s="123"/>
      <c r="BB1211" s="211"/>
      <c r="BC1211" s="211"/>
      <c r="BD1211" s="123"/>
      <c r="BE1211" s="123"/>
      <c r="BF1211" s="37"/>
      <c r="BG1211" s="37"/>
    </row>
    <row r="1212" spans="1:59" x14ac:dyDescent="0.25">
      <c r="A1212">
        <v>1180</v>
      </c>
      <c r="B1212" s="61">
        <f ca="1">OFFSET(InputPriceData!B$15,CalculationsAndCharts!$A1212+$A$11,0,1,1)</f>
        <v>40757</v>
      </c>
      <c r="C1212" s="3">
        <f ca="1">OFFSET(InputPriceData!G$15,CalculationsAndCharts!$A1212+$A$11,IF($C$7,8,0),1,1)</f>
        <v>346653800</v>
      </c>
      <c r="D1212" s="4">
        <f ca="1">OFFSET(InputPriceData!C$15,CalculationsAndCharts!$A1212+$A$11,IF($C$7,8,0),1,1)</f>
        <v>115.84</v>
      </c>
      <c r="E1212" s="4">
        <f ca="1">OFFSET(InputPriceData!D$15,CalculationsAndCharts!$A1212+$A$11,IF($C$7,8,0),1,1)</f>
        <v>116.47</v>
      </c>
      <c r="F1212" s="4">
        <f ca="1">OFFSET(InputPriceData!E$15,CalculationsAndCharts!$A1212+$A$11,IF($C$7,8,0),1,1)</f>
        <v>113.74</v>
      </c>
      <c r="G1212" s="4">
        <f ca="1">OFFSET(InputPriceData!F$15,CalculationsAndCharts!$A1212+$A$11,IF($C$7,8,0),1,1)</f>
        <v>113.74</v>
      </c>
      <c r="H1212" s="342">
        <f t="shared" ca="1" si="146"/>
        <v>118.44366499642661</v>
      </c>
      <c r="I1212" s="342">
        <f t="shared" ca="1" si="147"/>
        <v>118.69977319213956</v>
      </c>
      <c r="J1212" s="340">
        <f t="shared" ca="1" si="148"/>
        <v>-0.25610819571301685</v>
      </c>
      <c r="K1212" s="170">
        <f t="shared" ca="1" si="144"/>
        <v>6.5591407911376937E-2</v>
      </c>
      <c r="L1212" s="341">
        <f t="shared" ca="1" si="145"/>
        <v>0.44050100995289154</v>
      </c>
      <c r="M1212" s="341">
        <f t="shared" ca="1" si="149"/>
        <v>-0.44050100995289154</v>
      </c>
      <c r="N1212" s="170"/>
      <c r="O1212" s="340"/>
      <c r="P1212" s="3" t="e">
        <f t="shared" ca="1" si="150"/>
        <v>#N/A</v>
      </c>
      <c r="Q1212" s="3">
        <f t="shared" ca="1" si="151"/>
        <v>346653800</v>
      </c>
      <c r="S1212" s="99"/>
      <c r="T1212" s="350"/>
      <c r="U1212" s="350"/>
      <c r="V1212" s="349"/>
      <c r="W1212" s="313"/>
      <c r="X1212" s="302"/>
      <c r="Y1212" s="211"/>
      <c r="Z1212" s="320"/>
      <c r="AA1212" s="246"/>
      <c r="AB1212" s="125"/>
      <c r="AC1212" s="125"/>
      <c r="AD1212" s="125"/>
      <c r="AE1212" s="125"/>
      <c r="AF1212" s="125"/>
      <c r="AG1212" s="125"/>
      <c r="AH1212" s="125"/>
      <c r="AJ1212" s="125"/>
      <c r="AK1212" s="125"/>
      <c r="AM1212" s="246"/>
      <c r="AO1212" s="246"/>
      <c r="AP1212" s="211"/>
      <c r="AQ1212" s="211"/>
      <c r="AR1212" s="199"/>
      <c r="AT1212" s="225"/>
      <c r="AU1212" s="225"/>
      <c r="AV1212" s="225"/>
      <c r="AW1212" s="99"/>
      <c r="AX1212" s="199"/>
      <c r="AY1212" s="199"/>
      <c r="AZ1212" s="37"/>
      <c r="BA1212" s="123"/>
      <c r="BB1212" s="211"/>
      <c r="BC1212" s="211"/>
      <c r="BD1212" s="123"/>
      <c r="BE1212" s="123"/>
      <c r="BF1212" s="37"/>
      <c r="BG1212" s="37"/>
    </row>
    <row r="1213" spans="1:59" x14ac:dyDescent="0.25">
      <c r="A1213">
        <v>1181</v>
      </c>
      <c r="B1213" s="61">
        <f ca="1">OFFSET(InputPriceData!B$15,CalculationsAndCharts!$A1213+$A$11,0,1,1)</f>
        <v>40756</v>
      </c>
      <c r="C1213" s="3">
        <f ca="1">OFFSET(InputPriceData!G$15,CalculationsAndCharts!$A1213+$A$11,IF($C$7,8,0),1,1)</f>
        <v>325790900</v>
      </c>
      <c r="D1213" s="4">
        <f ca="1">OFFSET(InputPriceData!C$15,CalculationsAndCharts!$A1213+$A$11,IF($C$7,8,0),1,1)</f>
        <v>118.59</v>
      </c>
      <c r="E1213" s="4">
        <f ca="1">OFFSET(InputPriceData!D$15,CalculationsAndCharts!$A1213+$A$11,IF($C$7,8,0),1,1)</f>
        <v>118.7</v>
      </c>
      <c r="F1213" s="4">
        <f ca="1">OFFSET(InputPriceData!E$15,CalculationsAndCharts!$A1213+$A$11,IF($C$7,8,0),1,1)</f>
        <v>115.59</v>
      </c>
      <c r="G1213" s="4">
        <f ca="1">OFFSET(InputPriceData!F$15,CalculationsAndCharts!$A1213+$A$11,IF($C$7,8,0),1,1)</f>
        <v>116.72</v>
      </c>
      <c r="H1213" s="342">
        <f t="shared" ca="1" si="146"/>
        <v>119.11561713877326</v>
      </c>
      <c r="I1213" s="342">
        <f t="shared" ca="1" si="147"/>
        <v>119.15066166415227</v>
      </c>
      <c r="J1213" s="340">
        <f t="shared" ca="1" si="148"/>
        <v>-3.5044525379051283E-2</v>
      </c>
      <c r="K1213" s="170">
        <f t="shared" ca="1" si="144"/>
        <v>1.2281187590429696E-3</v>
      </c>
      <c r="L1213" s="341">
        <f t="shared" ca="1" si="145"/>
        <v>0.43960086701911277</v>
      </c>
      <c r="M1213" s="341">
        <f t="shared" ca="1" si="149"/>
        <v>-0.43960086701911277</v>
      </c>
      <c r="N1213" s="170"/>
      <c r="O1213" s="340"/>
      <c r="P1213" s="3" t="e">
        <f t="shared" ca="1" si="150"/>
        <v>#N/A</v>
      </c>
      <c r="Q1213" s="3">
        <f t="shared" ca="1" si="151"/>
        <v>325790900</v>
      </c>
      <c r="S1213" s="99"/>
      <c r="T1213" s="350"/>
      <c r="U1213" s="350"/>
      <c r="V1213" s="349"/>
      <c r="W1213" s="313"/>
      <c r="X1213" s="302"/>
      <c r="Y1213" s="211"/>
      <c r="Z1213" s="320"/>
      <c r="AA1213" s="246"/>
      <c r="AB1213" s="125"/>
      <c r="AC1213" s="125"/>
      <c r="AD1213" s="125"/>
      <c r="AE1213" s="125"/>
      <c r="AF1213" s="125"/>
      <c r="AG1213" s="125"/>
      <c r="AH1213" s="125"/>
      <c r="AJ1213" s="125"/>
      <c r="AK1213" s="125"/>
      <c r="AM1213" s="246"/>
      <c r="AO1213" s="246"/>
      <c r="AP1213" s="211"/>
      <c r="AQ1213" s="211"/>
      <c r="AR1213" s="199"/>
      <c r="AT1213" s="225"/>
      <c r="AU1213" s="225"/>
      <c r="AV1213" s="225"/>
      <c r="AW1213" s="99"/>
      <c r="AX1213" s="199"/>
      <c r="AY1213" s="199"/>
      <c r="AZ1213" s="37"/>
      <c r="BA1213" s="123"/>
      <c r="BB1213" s="211"/>
      <c r="BC1213" s="211"/>
      <c r="BD1213" s="123"/>
      <c r="BE1213" s="123"/>
      <c r="BF1213" s="37"/>
      <c r="BG1213" s="37"/>
    </row>
    <row r="1214" spans="1:59" x14ac:dyDescent="0.25">
      <c r="A1214">
        <v>1182</v>
      </c>
      <c r="B1214" s="61">
        <f ca="1">OFFSET(InputPriceData!B$15,CalculationsAndCharts!$A1214+$A$11,0,1,1)</f>
        <v>40753</v>
      </c>
      <c r="C1214" s="3">
        <f ca="1">OFFSET(InputPriceData!G$15,CalculationsAndCharts!$A1214+$A$11,IF($C$7,8,0),1,1)</f>
        <v>307038400</v>
      </c>
      <c r="D1214" s="4">
        <f ca="1">OFFSET(InputPriceData!C$15,CalculationsAndCharts!$A1214+$A$11,IF($C$7,8,0),1,1)</f>
        <v>116.84</v>
      </c>
      <c r="E1214" s="4">
        <f ca="1">OFFSET(InputPriceData!D$15,CalculationsAndCharts!$A1214+$A$11,IF($C$7,8,0),1,1)</f>
        <v>118.32</v>
      </c>
      <c r="F1214" s="4">
        <f ca="1">OFFSET(InputPriceData!E$15,CalculationsAndCharts!$A1214+$A$11,IF($C$7,8,0),1,1)</f>
        <v>115.99</v>
      </c>
      <c r="G1214" s="4">
        <f ca="1">OFFSET(InputPriceData!F$15,CalculationsAndCharts!$A1214+$A$11,IF($C$7,8,0),1,1)</f>
        <v>117.22</v>
      </c>
      <c r="H1214" s="342">
        <f t="shared" ca="1" si="146"/>
        <v>119.45784815859801</v>
      </c>
      <c r="I1214" s="342">
        <f t="shared" ca="1" si="147"/>
        <v>119.37163090634792</v>
      </c>
      <c r="J1214" s="340">
        <f t="shared" ca="1" si="148"/>
        <v>8.6217252250035403E-2</v>
      </c>
      <c r="K1214" s="170">
        <f t="shared" ca="1" si="144"/>
        <v>7.4334145855462349E-3</v>
      </c>
      <c r="L1214" s="341">
        <f t="shared" ca="1" si="145"/>
        <v>0.44051010447384431</v>
      </c>
      <c r="M1214" s="341">
        <f t="shared" ca="1" si="149"/>
        <v>-0.44051010447384431</v>
      </c>
      <c r="N1214" s="170"/>
      <c r="O1214" s="340"/>
      <c r="P1214" s="3">
        <f t="shared" ca="1" si="150"/>
        <v>307038400</v>
      </c>
      <c r="Q1214" s="3" t="e">
        <f t="shared" ca="1" si="151"/>
        <v>#N/A</v>
      </c>
      <c r="S1214" s="99"/>
      <c r="T1214" s="350"/>
      <c r="U1214" s="350"/>
      <c r="V1214" s="349"/>
      <c r="W1214" s="313"/>
      <c r="X1214" s="302"/>
      <c r="Y1214" s="211"/>
      <c r="Z1214" s="320"/>
      <c r="AA1214" s="246"/>
      <c r="AB1214" s="125"/>
      <c r="AC1214" s="125"/>
      <c r="AD1214" s="125"/>
      <c r="AE1214" s="125"/>
      <c r="AF1214" s="125"/>
      <c r="AG1214" s="125"/>
      <c r="AH1214" s="125"/>
      <c r="AJ1214" s="125"/>
      <c r="AK1214" s="125"/>
      <c r="AM1214" s="246"/>
      <c r="AO1214" s="246"/>
      <c r="AP1214" s="211"/>
      <c r="AQ1214" s="211"/>
      <c r="AR1214" s="199"/>
      <c r="AT1214" s="225"/>
      <c r="AU1214" s="225"/>
      <c r="AV1214" s="225"/>
      <c r="AW1214" s="99"/>
      <c r="AX1214" s="199"/>
      <c r="AY1214" s="199"/>
      <c r="AZ1214" s="37"/>
      <c r="BA1214" s="123"/>
      <c r="BB1214" s="211"/>
      <c r="BC1214" s="211"/>
      <c r="BD1214" s="123"/>
      <c r="BE1214" s="123"/>
      <c r="BF1214" s="37"/>
      <c r="BG1214" s="37"/>
    </row>
    <row r="1215" spans="1:59" x14ac:dyDescent="0.25">
      <c r="A1215">
        <v>1183</v>
      </c>
      <c r="B1215" s="61">
        <f ca="1">OFFSET(InputPriceData!B$15,CalculationsAndCharts!$A1215+$A$11,0,1,1)</f>
        <v>40752</v>
      </c>
      <c r="C1215" s="3">
        <f ca="1">OFFSET(InputPriceData!G$15,CalculationsAndCharts!$A1215+$A$11,IF($C$7,8,0),1,1)</f>
        <v>207939900</v>
      </c>
      <c r="D1215" s="4">
        <f ca="1">OFFSET(InputPriceData!C$15,CalculationsAndCharts!$A1215+$A$11,IF($C$7,8,0),1,1)</f>
        <v>118.37</v>
      </c>
      <c r="E1215" s="4">
        <f ca="1">OFFSET(InputPriceData!D$15,CalculationsAndCharts!$A1215+$A$11,IF($C$7,8,0),1,1)</f>
        <v>119.43</v>
      </c>
      <c r="F1215" s="4">
        <f ca="1">OFFSET(InputPriceData!E$15,CalculationsAndCharts!$A1215+$A$11,IF($C$7,8,0),1,1)</f>
        <v>117.83</v>
      </c>
      <c r="G1215" s="4">
        <f ca="1">OFFSET(InputPriceData!F$15,CalculationsAndCharts!$A1215+$A$11,IF($C$7,8,0),1,1)</f>
        <v>118.03</v>
      </c>
      <c r="H1215" s="342">
        <f t="shared" ca="1" si="146"/>
        <v>119.77754075268344</v>
      </c>
      <c r="I1215" s="342">
        <f t="shared" ca="1" si="147"/>
        <v>119.56723371601592</v>
      </c>
      <c r="J1215" s="340">
        <f t="shared" ca="1" si="148"/>
        <v>0.21030703666746808</v>
      </c>
      <c r="K1215" s="170">
        <f t="shared" ca="1" si="144"/>
        <v>4.4229049671851768E-2</v>
      </c>
      <c r="L1215" s="341">
        <f t="shared" ca="1" si="145"/>
        <v>0.44126952403551067</v>
      </c>
      <c r="M1215" s="341">
        <f t="shared" ca="1" si="149"/>
        <v>-0.44126952403551067</v>
      </c>
      <c r="N1215" s="170"/>
      <c r="O1215" s="340"/>
      <c r="P1215" s="3" t="e">
        <f t="shared" ca="1" si="150"/>
        <v>#N/A</v>
      </c>
      <c r="Q1215" s="3">
        <f t="shared" ca="1" si="151"/>
        <v>207939900</v>
      </c>
      <c r="S1215" s="99"/>
      <c r="T1215" s="350"/>
      <c r="U1215" s="350"/>
      <c r="V1215" s="349"/>
      <c r="W1215" s="313"/>
      <c r="X1215" s="302"/>
      <c r="Y1215" s="211"/>
      <c r="Z1215" s="320"/>
      <c r="AA1215" s="246"/>
      <c r="AB1215" s="125"/>
      <c r="AC1215" s="125"/>
      <c r="AD1215" s="125"/>
      <c r="AE1215" s="125"/>
      <c r="AF1215" s="125"/>
      <c r="AG1215" s="125"/>
      <c r="AH1215" s="125"/>
      <c r="AJ1215" s="125"/>
      <c r="AK1215" s="125"/>
      <c r="AM1215" s="246"/>
      <c r="AO1215" s="246"/>
      <c r="AP1215" s="211"/>
      <c r="AQ1215" s="211"/>
      <c r="AR1215" s="199"/>
      <c r="AT1215" s="225"/>
      <c r="AU1215" s="225"/>
      <c r="AV1215" s="225"/>
      <c r="AW1215" s="99"/>
      <c r="AX1215" s="199"/>
      <c r="AY1215" s="199"/>
      <c r="AZ1215" s="37"/>
      <c r="BA1215" s="123"/>
      <c r="BB1215" s="211"/>
      <c r="BC1215" s="211"/>
      <c r="BD1215" s="123"/>
      <c r="BE1215" s="123"/>
      <c r="BF1215" s="37"/>
      <c r="BG1215" s="37"/>
    </row>
    <row r="1216" spans="1:59" x14ac:dyDescent="0.25">
      <c r="A1216">
        <v>1184</v>
      </c>
      <c r="B1216" s="61">
        <f ca="1">OFFSET(InputPriceData!B$15,CalculationsAndCharts!$A1216+$A$11,0,1,1)</f>
        <v>40751</v>
      </c>
      <c r="C1216" s="3">
        <f ca="1">OFFSET(InputPriceData!G$15,CalculationsAndCharts!$A1216+$A$11,IF($C$7,8,0),1,1)</f>
        <v>249020100</v>
      </c>
      <c r="D1216" s="4">
        <f ca="1">OFFSET(InputPriceData!C$15,CalculationsAndCharts!$A1216+$A$11,IF($C$7,8,0),1,1)</f>
        <v>120.17</v>
      </c>
      <c r="E1216" s="4">
        <f ca="1">OFFSET(InputPriceData!D$15,CalculationsAndCharts!$A1216+$A$11,IF($C$7,8,0),1,1)</f>
        <v>120.21</v>
      </c>
      <c r="F1216" s="4">
        <f ca="1">OFFSET(InputPriceData!E$15,CalculationsAndCharts!$A1216+$A$11,IF($C$7,8,0),1,1)</f>
        <v>118.22</v>
      </c>
      <c r="G1216" s="4">
        <f ca="1">OFFSET(InputPriceData!F$15,CalculationsAndCharts!$A1216+$A$11,IF($C$7,8,0),1,1)</f>
        <v>118.37</v>
      </c>
      <c r="H1216" s="342">
        <f t="shared" ca="1" si="146"/>
        <v>120.02718943163822</v>
      </c>
      <c r="I1216" s="342">
        <f t="shared" ca="1" si="147"/>
        <v>119.70698223565373</v>
      </c>
      <c r="J1216" s="340">
        <f t="shared" ca="1" si="148"/>
        <v>0.32020719598442948</v>
      </c>
      <c r="K1216" s="170">
        <f t="shared" ca="1" si="144"/>
        <v>0.10253264836021084</v>
      </c>
      <c r="L1216" s="341">
        <f t="shared" ca="1" si="145"/>
        <v>0.44130228608284117</v>
      </c>
      <c r="M1216" s="341">
        <f t="shared" ca="1" si="149"/>
        <v>-0.44130228608284117</v>
      </c>
      <c r="N1216" s="170"/>
      <c r="O1216" s="340"/>
      <c r="P1216" s="3" t="e">
        <f t="shared" ca="1" si="150"/>
        <v>#N/A</v>
      </c>
      <c r="Q1216" s="3">
        <f t="shared" ca="1" si="151"/>
        <v>249020100</v>
      </c>
      <c r="S1216" s="99"/>
      <c r="T1216" s="350"/>
      <c r="U1216" s="350"/>
      <c r="V1216" s="349"/>
      <c r="W1216" s="313"/>
      <c r="X1216" s="302"/>
      <c r="Y1216" s="211"/>
      <c r="Z1216" s="320"/>
      <c r="AA1216" s="246"/>
      <c r="AB1216" s="125"/>
      <c r="AC1216" s="125"/>
      <c r="AD1216" s="125"/>
      <c r="AE1216" s="125"/>
      <c r="AF1216" s="125"/>
      <c r="AG1216" s="125"/>
      <c r="AH1216" s="125"/>
      <c r="AJ1216" s="125"/>
      <c r="AK1216" s="125"/>
      <c r="AM1216" s="246"/>
      <c r="AO1216" s="246"/>
      <c r="AP1216" s="211"/>
      <c r="AQ1216" s="211"/>
      <c r="AR1216" s="199"/>
      <c r="AT1216" s="225"/>
      <c r="AU1216" s="225"/>
      <c r="AV1216" s="225"/>
      <c r="AW1216" s="99"/>
      <c r="AX1216" s="199"/>
      <c r="AY1216" s="199"/>
      <c r="AZ1216" s="37"/>
      <c r="BA1216" s="123"/>
      <c r="BB1216" s="211"/>
      <c r="BC1216" s="211"/>
      <c r="BD1216" s="123"/>
      <c r="BE1216" s="123"/>
      <c r="BF1216" s="37"/>
      <c r="BG1216" s="37"/>
    </row>
    <row r="1217" spans="1:59" x14ac:dyDescent="0.25">
      <c r="A1217">
        <v>1185</v>
      </c>
      <c r="B1217" s="61">
        <f ca="1">OFFSET(InputPriceData!B$15,CalculationsAndCharts!$A1217+$A$11,0,1,1)</f>
        <v>40750</v>
      </c>
      <c r="C1217" s="3">
        <f ca="1">OFFSET(InputPriceData!G$15,CalculationsAndCharts!$A1217+$A$11,IF($C$7,8,0),1,1)</f>
        <v>131278200</v>
      </c>
      <c r="D1217" s="4">
        <f ca="1">OFFSET(InputPriceData!C$15,CalculationsAndCharts!$A1217+$A$11,IF($C$7,8,0),1,1)</f>
        <v>121.22</v>
      </c>
      <c r="E1217" s="4">
        <f ca="1">OFFSET(InputPriceData!D$15,CalculationsAndCharts!$A1217+$A$11,IF($C$7,8,0),1,1)</f>
        <v>121.41</v>
      </c>
      <c r="F1217" s="4">
        <f ca="1">OFFSET(InputPriceData!E$15,CalculationsAndCharts!$A1217+$A$11,IF($C$7,8,0),1,1)</f>
        <v>120.57</v>
      </c>
      <c r="G1217" s="4">
        <f ca="1">OFFSET(InputPriceData!F$15,CalculationsAndCharts!$A1217+$A$11,IF($C$7,8,0),1,1)</f>
        <v>120.84</v>
      </c>
      <c r="H1217" s="342">
        <f t="shared" ca="1" si="146"/>
        <v>120.26393077901511</v>
      </c>
      <c r="I1217" s="342">
        <f t="shared" ca="1" si="147"/>
        <v>119.82852607525862</v>
      </c>
      <c r="J1217" s="340">
        <f t="shared" ca="1" si="148"/>
        <v>0.4354047037564282</v>
      </c>
      <c r="K1217" s="170">
        <f t="shared" ca="1" si="144"/>
        <v>0.18957725605322301</v>
      </c>
      <c r="L1217" s="341">
        <f t="shared" ca="1" si="145"/>
        <v>0.44077176615341546</v>
      </c>
      <c r="M1217" s="341">
        <f t="shared" ca="1" si="149"/>
        <v>-0.44077176615341546</v>
      </c>
      <c r="N1217" s="170"/>
      <c r="O1217" s="340"/>
      <c r="P1217" s="3" t="e">
        <f t="shared" ca="1" si="150"/>
        <v>#N/A</v>
      </c>
      <c r="Q1217" s="3">
        <f t="shared" ca="1" si="151"/>
        <v>131278200</v>
      </c>
      <c r="S1217" s="99"/>
      <c r="T1217" s="350"/>
      <c r="U1217" s="350"/>
      <c r="V1217" s="349"/>
      <c r="W1217" s="313"/>
      <c r="X1217" s="302"/>
      <c r="Y1217" s="211"/>
      <c r="Z1217" s="320"/>
      <c r="AA1217" s="246"/>
      <c r="AB1217" s="125"/>
      <c r="AC1217" s="125"/>
      <c r="AD1217" s="125"/>
      <c r="AE1217" s="125"/>
      <c r="AF1217" s="125"/>
      <c r="AG1217" s="125"/>
      <c r="AH1217" s="125"/>
      <c r="AJ1217" s="125"/>
      <c r="AK1217" s="125"/>
      <c r="AM1217" s="246"/>
      <c r="AO1217" s="246"/>
      <c r="AP1217" s="211"/>
      <c r="AQ1217" s="211"/>
      <c r="AR1217" s="199"/>
      <c r="AT1217" s="225"/>
      <c r="AU1217" s="225"/>
      <c r="AV1217" s="225"/>
      <c r="AW1217" s="99"/>
      <c r="AX1217" s="199"/>
      <c r="AY1217" s="199"/>
      <c r="AZ1217" s="37"/>
      <c r="BA1217" s="123"/>
      <c r="BB1217" s="211"/>
      <c r="BC1217" s="211"/>
      <c r="BD1217" s="123"/>
      <c r="BE1217" s="123"/>
      <c r="BF1217" s="37"/>
      <c r="BG1217" s="37"/>
    </row>
    <row r="1218" spans="1:59" x14ac:dyDescent="0.25">
      <c r="A1218">
        <v>1186</v>
      </c>
      <c r="B1218" s="61">
        <f ca="1">OFFSET(InputPriceData!B$15,CalculationsAndCharts!$A1218+$A$11,0,1,1)</f>
        <v>40749</v>
      </c>
      <c r="C1218" s="3">
        <f ca="1">OFFSET(InputPriceData!G$15,CalculationsAndCharts!$A1218+$A$11,IF($C$7,8,0),1,1)</f>
        <v>136653800</v>
      </c>
      <c r="D1218" s="4">
        <f ca="1">OFFSET(InputPriceData!C$15,CalculationsAndCharts!$A1218+$A$11,IF($C$7,8,0),1,1)</f>
        <v>120.82</v>
      </c>
      <c r="E1218" s="4">
        <f ca="1">OFFSET(InputPriceData!D$15,CalculationsAndCharts!$A1218+$A$11,IF($C$7,8,0),1,1)</f>
        <v>121.9</v>
      </c>
      <c r="F1218" s="4">
        <f ca="1">OFFSET(InputPriceData!E$15,CalculationsAndCharts!$A1218+$A$11,IF($C$7,8,0),1,1)</f>
        <v>120.69</v>
      </c>
      <c r="G1218" s="4">
        <f ca="1">OFFSET(InputPriceData!F$15,CalculationsAndCharts!$A1218+$A$11,IF($C$7,8,0),1,1)</f>
        <v>121.3</v>
      </c>
      <c r="H1218" s="342">
        <f t="shared" ca="1" si="146"/>
        <v>120.18163517601727</v>
      </c>
      <c r="I1218" s="342">
        <f t="shared" ca="1" si="147"/>
        <v>119.73657390028214</v>
      </c>
      <c r="J1218" s="340">
        <f t="shared" ca="1" si="148"/>
        <v>0.44506127573506971</v>
      </c>
      <c r="K1218" s="170">
        <f t="shared" ca="1" si="144"/>
        <v>0.19807953915892776</v>
      </c>
      <c r="L1218" s="341">
        <f t="shared" ca="1" si="145"/>
        <v>0.43942348983395252</v>
      </c>
      <c r="M1218" s="341">
        <f t="shared" ca="1" si="149"/>
        <v>-0.43942348983395252</v>
      </c>
      <c r="N1218" s="170"/>
      <c r="O1218" s="340"/>
      <c r="P1218" s="3">
        <f t="shared" ca="1" si="150"/>
        <v>136653800</v>
      </c>
      <c r="Q1218" s="3" t="e">
        <f t="shared" ca="1" si="151"/>
        <v>#N/A</v>
      </c>
      <c r="S1218" s="99"/>
      <c r="T1218" s="350"/>
      <c r="U1218" s="350"/>
      <c r="V1218" s="349"/>
      <c r="W1218" s="313"/>
      <c r="X1218" s="302"/>
      <c r="Y1218" s="211"/>
      <c r="Z1218" s="320"/>
      <c r="AA1218" s="246"/>
      <c r="AB1218" s="125"/>
      <c r="AC1218" s="125"/>
      <c r="AD1218" s="125"/>
      <c r="AE1218" s="125"/>
      <c r="AF1218" s="125"/>
      <c r="AG1218" s="125"/>
      <c r="AH1218" s="125"/>
      <c r="AJ1218" s="125"/>
      <c r="AK1218" s="125"/>
      <c r="AM1218" s="246"/>
      <c r="AO1218" s="246"/>
      <c r="AP1218" s="211"/>
      <c r="AQ1218" s="211"/>
      <c r="AR1218" s="199"/>
      <c r="AT1218" s="225"/>
      <c r="AU1218" s="225"/>
      <c r="AV1218" s="225"/>
      <c r="AW1218" s="99"/>
      <c r="AX1218" s="199"/>
      <c r="AY1218" s="199"/>
      <c r="AZ1218" s="37"/>
      <c r="BA1218" s="123"/>
      <c r="BB1218" s="211"/>
      <c r="BC1218" s="211"/>
      <c r="BD1218" s="123"/>
      <c r="BE1218" s="123"/>
      <c r="BF1218" s="37"/>
      <c r="BG1218" s="37"/>
    </row>
    <row r="1219" spans="1:59" x14ac:dyDescent="0.25">
      <c r="A1219">
        <v>1187</v>
      </c>
      <c r="B1219" s="61">
        <f ca="1">OFFSET(InputPriceData!B$15,CalculationsAndCharts!$A1219+$A$11,0,1,1)</f>
        <v>40746</v>
      </c>
      <c r="C1219" s="3">
        <f ca="1">OFFSET(InputPriceData!G$15,CalculationsAndCharts!$A1219+$A$11,IF($C$7,8,0),1,1)</f>
        <v>126019400</v>
      </c>
      <c r="D1219" s="4">
        <f ca="1">OFFSET(InputPriceData!C$15,CalculationsAndCharts!$A1219+$A$11,IF($C$7,8,0),1,1)</f>
        <v>121.92</v>
      </c>
      <c r="E1219" s="4">
        <f ca="1">OFFSET(InputPriceData!D$15,CalculationsAndCharts!$A1219+$A$11,IF($C$7,8,0),1,1)</f>
        <v>122.1</v>
      </c>
      <c r="F1219" s="4">
        <f ca="1">OFFSET(InputPriceData!E$15,CalculationsAndCharts!$A1219+$A$11,IF($C$7,8,0),1,1)</f>
        <v>121.23</v>
      </c>
      <c r="G1219" s="4">
        <f ca="1">OFFSET(InputPriceData!F$15,CalculationsAndCharts!$A1219+$A$11,IF($C$7,8,0),1,1)</f>
        <v>121.98</v>
      </c>
      <c r="H1219" s="342">
        <f t="shared" ca="1" si="146"/>
        <v>120.02186877259116</v>
      </c>
      <c r="I1219" s="342">
        <f t="shared" ca="1" si="147"/>
        <v>119.59444425485324</v>
      </c>
      <c r="J1219" s="340">
        <f t="shared" ca="1" si="148"/>
        <v>0.42742451773785622</v>
      </c>
      <c r="K1219" s="170">
        <f t="shared" ca="1" si="144"/>
        <v>0.18269171836343898</v>
      </c>
      <c r="L1219" s="341">
        <f t="shared" ca="1" si="145"/>
        <v>0.43884259055680519</v>
      </c>
      <c r="M1219" s="341">
        <f t="shared" ca="1" si="149"/>
        <v>-0.43884259055680519</v>
      </c>
      <c r="N1219" s="170"/>
      <c r="O1219" s="340"/>
      <c r="P1219" s="3">
        <f t="shared" ca="1" si="150"/>
        <v>126019400</v>
      </c>
      <c r="Q1219" s="3" t="e">
        <f t="shared" ca="1" si="151"/>
        <v>#N/A</v>
      </c>
      <c r="S1219" s="99"/>
      <c r="T1219" s="350"/>
      <c r="U1219" s="350"/>
      <c r="V1219" s="349"/>
      <c r="W1219" s="313"/>
      <c r="X1219" s="302"/>
      <c r="Y1219" s="211"/>
      <c r="Z1219" s="320"/>
      <c r="AA1219" s="246"/>
      <c r="AB1219" s="125"/>
      <c r="AC1219" s="125"/>
      <c r="AD1219" s="125"/>
      <c r="AE1219" s="125"/>
      <c r="AF1219" s="125"/>
      <c r="AG1219" s="125"/>
      <c r="AH1219" s="125"/>
      <c r="AJ1219" s="125"/>
      <c r="AK1219" s="125"/>
      <c r="AM1219" s="246"/>
      <c r="AO1219" s="246"/>
      <c r="AP1219" s="211"/>
      <c r="AQ1219" s="211"/>
      <c r="AR1219" s="199"/>
      <c r="AT1219" s="225"/>
      <c r="AU1219" s="225"/>
      <c r="AV1219" s="225"/>
      <c r="AW1219" s="99"/>
      <c r="AX1219" s="199"/>
      <c r="AY1219" s="199"/>
      <c r="AZ1219" s="37"/>
      <c r="BA1219" s="123"/>
      <c r="BB1219" s="211"/>
      <c r="BC1219" s="211"/>
      <c r="BD1219" s="123"/>
      <c r="BE1219" s="123"/>
      <c r="BF1219" s="37"/>
      <c r="BG1219" s="37"/>
    </row>
    <row r="1220" spans="1:59" x14ac:dyDescent="0.25">
      <c r="A1220">
        <v>1188</v>
      </c>
      <c r="B1220" s="61">
        <f ca="1">OFFSET(InputPriceData!B$15,CalculationsAndCharts!$A1220+$A$11,0,1,1)</f>
        <v>40745</v>
      </c>
      <c r="C1220" s="3">
        <f ca="1">OFFSET(InputPriceData!G$15,CalculationsAndCharts!$A1220+$A$11,IF($C$7,8,0),1,1)</f>
        <v>245246300</v>
      </c>
      <c r="D1220" s="4">
        <f ca="1">OFFSET(InputPriceData!C$15,CalculationsAndCharts!$A1220+$A$11,IF($C$7,8,0),1,1)</f>
        <v>120.91</v>
      </c>
      <c r="E1220" s="4">
        <f ca="1">OFFSET(InputPriceData!D$15,CalculationsAndCharts!$A1220+$A$11,IF($C$7,8,0),1,1)</f>
        <v>122.19</v>
      </c>
      <c r="F1220" s="4">
        <f ca="1">OFFSET(InputPriceData!E$15,CalculationsAndCharts!$A1220+$A$11,IF($C$7,8,0),1,1)</f>
        <v>120.25</v>
      </c>
      <c r="G1220" s="4">
        <f ca="1">OFFSET(InputPriceData!F$15,CalculationsAndCharts!$A1220+$A$11,IF($C$7,8,0),1,1)</f>
        <v>121.9</v>
      </c>
      <c r="H1220" s="342">
        <f t="shared" ca="1" si="146"/>
        <v>119.74213574010419</v>
      </c>
      <c r="I1220" s="342">
        <f t="shared" ca="1" si="147"/>
        <v>119.377575550749</v>
      </c>
      <c r="J1220" s="340">
        <f t="shared" ca="1" si="148"/>
        <v>0.36456018935512435</v>
      </c>
      <c r="K1220" s="170">
        <f t="shared" ca="1" si="144"/>
        <v>0.13290413166264411</v>
      </c>
      <c r="L1220" s="341">
        <f t="shared" ca="1" si="145"/>
        <v>0.43887671523896737</v>
      </c>
      <c r="M1220" s="341">
        <f t="shared" ca="1" si="149"/>
        <v>-0.43887671523896737</v>
      </c>
      <c r="N1220" s="170"/>
      <c r="O1220" s="340"/>
      <c r="P1220" s="3">
        <f t="shared" ca="1" si="150"/>
        <v>245246300</v>
      </c>
      <c r="Q1220" s="3" t="e">
        <f t="shared" ca="1" si="151"/>
        <v>#N/A</v>
      </c>
      <c r="S1220" s="99"/>
      <c r="T1220" s="350"/>
      <c r="U1220" s="350"/>
      <c r="V1220" s="349"/>
      <c r="W1220" s="313"/>
      <c r="X1220" s="302"/>
      <c r="Y1220" s="211"/>
      <c r="Z1220" s="320"/>
      <c r="AA1220" s="246"/>
      <c r="AB1220" s="125"/>
      <c r="AC1220" s="125"/>
      <c r="AD1220" s="125"/>
      <c r="AE1220" s="125"/>
      <c r="AF1220" s="125"/>
      <c r="AG1220" s="125"/>
      <c r="AH1220" s="125"/>
      <c r="AJ1220" s="125"/>
      <c r="AK1220" s="125"/>
      <c r="AM1220" s="246"/>
      <c r="AO1220" s="246"/>
      <c r="AP1220" s="211"/>
      <c r="AQ1220" s="211"/>
      <c r="AR1220" s="199"/>
      <c r="AT1220" s="225"/>
      <c r="AU1220" s="225"/>
      <c r="AV1220" s="225"/>
      <c r="AW1220" s="99"/>
      <c r="AX1220" s="199"/>
      <c r="AY1220" s="199"/>
      <c r="AZ1220" s="37"/>
      <c r="BA1220" s="123"/>
      <c r="BB1220" s="211"/>
      <c r="BC1220" s="211"/>
      <c r="BD1220" s="123"/>
      <c r="BE1220" s="123"/>
      <c r="BF1220" s="37"/>
      <c r="BG1220" s="37"/>
    </row>
    <row r="1221" spans="1:59" x14ac:dyDescent="0.25">
      <c r="A1221">
        <v>1189</v>
      </c>
      <c r="B1221" s="61">
        <f ca="1">OFFSET(InputPriceData!B$15,CalculationsAndCharts!$A1221+$A$11,0,1,1)</f>
        <v>40744</v>
      </c>
      <c r="C1221" s="3">
        <f ca="1">OFFSET(InputPriceData!G$15,CalculationsAndCharts!$A1221+$A$11,IF($C$7,8,0),1,1)</f>
        <v>137145400</v>
      </c>
      <c r="D1221" s="4">
        <f ca="1">OFFSET(InputPriceData!C$15,CalculationsAndCharts!$A1221+$A$11,IF($C$7,8,0),1,1)</f>
        <v>120.61</v>
      </c>
      <c r="E1221" s="4">
        <f ca="1">OFFSET(InputPriceData!D$15,CalculationsAndCharts!$A1221+$A$11,IF($C$7,8,0),1,1)</f>
        <v>120.68</v>
      </c>
      <c r="F1221" s="4">
        <f ca="1">OFFSET(InputPriceData!E$15,CalculationsAndCharts!$A1221+$A$11,IF($C$7,8,0),1,1)</f>
        <v>120.02</v>
      </c>
      <c r="G1221" s="4">
        <f ca="1">OFFSET(InputPriceData!F$15,CalculationsAndCharts!$A1221+$A$11,IF($C$7,8,0),1,1)</f>
        <v>120.23</v>
      </c>
      <c r="H1221" s="342">
        <f t="shared" ca="1" si="146"/>
        <v>119.43386941726193</v>
      </c>
      <c r="I1221" s="342">
        <f t="shared" ca="1" si="147"/>
        <v>119.14826423718074</v>
      </c>
      <c r="J1221" s="340">
        <f t="shared" ca="1" si="148"/>
        <v>0.28560518008113189</v>
      </c>
      <c r="K1221" s="170">
        <f t="shared" ca="1" si="144"/>
        <v>8.1570318889175777E-2</v>
      </c>
      <c r="L1221" s="341">
        <f t="shared" ca="1" si="145"/>
        <v>0.44089597266944419</v>
      </c>
      <c r="M1221" s="341">
        <f t="shared" ca="1" si="149"/>
        <v>-0.44089597266944419</v>
      </c>
      <c r="N1221" s="170"/>
      <c r="O1221" s="340"/>
      <c r="P1221" s="3" t="e">
        <f t="shared" ca="1" si="150"/>
        <v>#N/A</v>
      </c>
      <c r="Q1221" s="3">
        <f t="shared" ca="1" si="151"/>
        <v>137145400</v>
      </c>
      <c r="S1221" s="99"/>
      <c r="T1221" s="350"/>
      <c r="U1221" s="350"/>
      <c r="V1221" s="349"/>
      <c r="W1221" s="313"/>
      <c r="X1221" s="302"/>
      <c r="Y1221" s="211"/>
      <c r="Z1221" s="320"/>
      <c r="AA1221" s="246"/>
      <c r="AB1221" s="125"/>
      <c r="AC1221" s="125"/>
      <c r="AD1221" s="125"/>
      <c r="AE1221" s="125"/>
      <c r="AF1221" s="125"/>
      <c r="AG1221" s="125"/>
      <c r="AH1221" s="125"/>
      <c r="AJ1221" s="125"/>
      <c r="AK1221" s="125"/>
      <c r="AM1221" s="246"/>
      <c r="AO1221" s="246"/>
      <c r="AP1221" s="211"/>
      <c r="AQ1221" s="211"/>
      <c r="AR1221" s="199"/>
      <c r="AT1221" s="225"/>
      <c r="AU1221" s="225"/>
      <c r="AV1221" s="225"/>
      <c r="AW1221" s="99"/>
      <c r="AX1221" s="199"/>
      <c r="AY1221" s="199"/>
      <c r="AZ1221" s="37"/>
      <c r="BA1221" s="123"/>
      <c r="BB1221" s="211"/>
      <c r="BC1221" s="211"/>
      <c r="BD1221" s="123"/>
      <c r="BE1221" s="123"/>
      <c r="BF1221" s="37"/>
      <c r="BG1221" s="37"/>
    </row>
    <row r="1222" spans="1:59" x14ac:dyDescent="0.25">
      <c r="A1222">
        <v>1190</v>
      </c>
      <c r="B1222" s="61">
        <f ca="1">OFFSET(InputPriceData!B$15,CalculationsAndCharts!$A1222+$A$11,0,1,1)</f>
        <v>40743</v>
      </c>
      <c r="C1222" s="3">
        <f ca="1">OFFSET(InputPriceData!G$15,CalculationsAndCharts!$A1222+$A$11,IF($C$7,8,0),1,1)</f>
        <v>166554900</v>
      </c>
      <c r="D1222" s="4">
        <f ca="1">OFFSET(InputPriceData!C$15,CalculationsAndCharts!$A1222+$A$11,IF($C$7,8,0),1,1)</f>
        <v>119.04</v>
      </c>
      <c r="E1222" s="4">
        <f ca="1">OFFSET(InputPriceData!D$15,CalculationsAndCharts!$A1222+$A$11,IF($C$7,8,0),1,1)</f>
        <v>120.45</v>
      </c>
      <c r="F1222" s="4">
        <f ca="1">OFFSET(InputPriceData!E$15,CalculationsAndCharts!$A1222+$A$11,IF($C$7,8,0),1,1)</f>
        <v>119.01</v>
      </c>
      <c r="G1222" s="4">
        <f ca="1">OFFSET(InputPriceData!F$15,CalculationsAndCharts!$A1222+$A$11,IF($C$7,8,0),1,1)</f>
        <v>120.3</v>
      </c>
      <c r="H1222" s="342">
        <f t="shared" ca="1" si="146"/>
        <v>119.32013647687077</v>
      </c>
      <c r="I1222" s="342">
        <f t="shared" ca="1" si="147"/>
        <v>119.049924622379</v>
      </c>
      <c r="J1222" s="340">
        <f t="shared" ca="1" si="148"/>
        <v>0.27021185449172375</v>
      </c>
      <c r="K1222" s="170">
        <f t="shared" ca="1" si="144"/>
        <v>7.3014446307856487E-2</v>
      </c>
      <c r="L1222" s="341">
        <f t="shared" ca="1" si="145"/>
        <v>0.4436252706861295</v>
      </c>
      <c r="M1222" s="341">
        <f t="shared" ca="1" si="149"/>
        <v>-0.4436252706861295</v>
      </c>
      <c r="N1222" s="170"/>
      <c r="O1222" s="340"/>
      <c r="P1222" s="3">
        <f t="shared" ca="1" si="150"/>
        <v>166554900</v>
      </c>
      <c r="Q1222" s="3" t="e">
        <f t="shared" ca="1" si="151"/>
        <v>#N/A</v>
      </c>
      <c r="S1222" s="99"/>
      <c r="T1222" s="350"/>
      <c r="U1222" s="350"/>
      <c r="V1222" s="349"/>
      <c r="W1222" s="313"/>
      <c r="X1222" s="302"/>
      <c r="Y1222" s="211"/>
      <c r="Z1222" s="320"/>
      <c r="AA1222" s="246"/>
      <c r="AB1222" s="125"/>
      <c r="AC1222" s="125"/>
      <c r="AD1222" s="125"/>
      <c r="AE1222" s="125"/>
      <c r="AF1222" s="125"/>
      <c r="AG1222" s="125"/>
      <c r="AH1222" s="125"/>
      <c r="AJ1222" s="125"/>
      <c r="AK1222" s="125"/>
      <c r="AM1222" s="246"/>
      <c r="AO1222" s="246"/>
      <c r="AP1222" s="211"/>
      <c r="AQ1222" s="211"/>
      <c r="AR1222" s="199"/>
      <c r="AT1222" s="225"/>
      <c r="AU1222" s="225"/>
      <c r="AV1222" s="225"/>
      <c r="AW1222" s="99"/>
      <c r="AX1222" s="199"/>
      <c r="AY1222" s="199"/>
      <c r="AZ1222" s="37"/>
      <c r="BA1222" s="123"/>
      <c r="BB1222" s="211"/>
      <c r="BC1222" s="211"/>
      <c r="BD1222" s="123"/>
      <c r="BE1222" s="123"/>
      <c r="BF1222" s="37"/>
      <c r="BG1222" s="37"/>
    </row>
    <row r="1223" spans="1:59" x14ac:dyDescent="0.25">
      <c r="A1223">
        <v>1191</v>
      </c>
      <c r="B1223" s="61">
        <f ca="1">OFFSET(InputPriceData!B$15,CalculationsAndCharts!$A1223+$A$11,0,1,1)</f>
        <v>40742</v>
      </c>
      <c r="C1223" s="3">
        <f ca="1">OFFSET(InputPriceData!G$15,CalculationsAndCharts!$A1223+$A$11,IF($C$7,8,0),1,1)</f>
        <v>196872100</v>
      </c>
      <c r="D1223" s="4">
        <f ca="1">OFFSET(InputPriceData!C$15,CalculationsAndCharts!$A1223+$A$11,IF($C$7,8,0),1,1)</f>
        <v>118.8</v>
      </c>
      <c r="E1223" s="4">
        <f ca="1">OFFSET(InputPriceData!D$15,CalculationsAndCharts!$A1223+$A$11,IF($C$7,8,0),1,1)</f>
        <v>118.99</v>
      </c>
      <c r="F1223" s="4">
        <f ca="1">OFFSET(InputPriceData!E$15,CalculationsAndCharts!$A1223+$A$11,IF($C$7,8,0),1,1)</f>
        <v>117.49</v>
      </c>
      <c r="G1223" s="4">
        <f ca="1">OFFSET(InputPriceData!F$15,CalculationsAndCharts!$A1223+$A$11,IF($C$7,8,0),1,1)</f>
        <v>118.38</v>
      </c>
      <c r="H1223" s="342">
        <f t="shared" ca="1" si="146"/>
        <v>119.1801559735666</v>
      </c>
      <c r="I1223" s="342">
        <f t="shared" ca="1" si="147"/>
        <v>118.93628140623163</v>
      </c>
      <c r="J1223" s="340">
        <f t="shared" ca="1" si="148"/>
        <v>0.24387456733490781</v>
      </c>
      <c r="K1223" s="170">
        <f t="shared" ca="1" si="144"/>
        <v>5.9474804592788484E-2</v>
      </c>
      <c r="L1223" s="341">
        <f t="shared" ca="1" si="145"/>
        <v>0.44697998484628565</v>
      </c>
      <c r="M1223" s="341">
        <f t="shared" ca="1" si="149"/>
        <v>-0.44697998484628565</v>
      </c>
      <c r="N1223" s="170"/>
      <c r="O1223" s="340"/>
      <c r="P1223" s="3" t="e">
        <f t="shared" ca="1" si="150"/>
        <v>#N/A</v>
      </c>
      <c r="Q1223" s="3">
        <f t="shared" ca="1" si="151"/>
        <v>196872100</v>
      </c>
      <c r="S1223" s="99"/>
      <c r="T1223" s="350"/>
      <c r="U1223" s="350"/>
      <c r="V1223" s="349"/>
      <c r="W1223" s="313"/>
      <c r="X1223" s="302"/>
      <c r="Y1223" s="211"/>
      <c r="Z1223" s="320"/>
      <c r="AA1223" s="246"/>
      <c r="AB1223" s="125"/>
      <c r="AC1223" s="125"/>
      <c r="AD1223" s="125"/>
      <c r="AE1223" s="125"/>
      <c r="AF1223" s="125"/>
      <c r="AG1223" s="125"/>
      <c r="AH1223" s="125"/>
      <c r="AJ1223" s="125"/>
      <c r="AK1223" s="125"/>
      <c r="AM1223" s="246"/>
      <c r="AO1223" s="246"/>
      <c r="AP1223" s="211"/>
      <c r="AQ1223" s="211"/>
      <c r="AR1223" s="199"/>
      <c r="AT1223" s="225"/>
      <c r="AU1223" s="225"/>
      <c r="AV1223" s="225"/>
      <c r="AW1223" s="99"/>
      <c r="AX1223" s="199"/>
      <c r="AY1223" s="199"/>
      <c r="AZ1223" s="37"/>
      <c r="BA1223" s="123"/>
      <c r="BB1223" s="211"/>
      <c r="BC1223" s="211"/>
      <c r="BD1223" s="123"/>
      <c r="BE1223" s="123"/>
      <c r="BF1223" s="37"/>
      <c r="BG1223" s="37"/>
    </row>
    <row r="1224" spans="1:59" x14ac:dyDescent="0.25">
      <c r="A1224">
        <v>1192</v>
      </c>
      <c r="B1224" s="61">
        <f ca="1">OFFSET(InputPriceData!B$15,CalculationsAndCharts!$A1224+$A$11,0,1,1)</f>
        <v>40739</v>
      </c>
      <c r="C1224" s="3">
        <f ca="1">OFFSET(InputPriceData!G$15,CalculationsAndCharts!$A1224+$A$11,IF($C$7,8,0),1,1)</f>
        <v>220012800</v>
      </c>
      <c r="D1224" s="4">
        <f ca="1">OFFSET(InputPriceData!C$15,CalculationsAndCharts!$A1224+$A$11,IF($C$7,8,0),1,1)</f>
        <v>119.33</v>
      </c>
      <c r="E1224" s="4">
        <f ca="1">OFFSET(InputPriceData!D$15,CalculationsAndCharts!$A1224+$A$11,IF($C$7,8,0),1,1)</f>
        <v>119.52</v>
      </c>
      <c r="F1224" s="4">
        <f ca="1">OFFSET(InputPriceData!E$15,CalculationsAndCharts!$A1224+$A$11,IF($C$7,8,0),1,1)</f>
        <v>118.52</v>
      </c>
      <c r="G1224" s="4">
        <f ca="1">OFFSET(InputPriceData!F$15,CalculationsAndCharts!$A1224+$A$11,IF($C$7,8,0),1,1)</f>
        <v>119.36</v>
      </c>
      <c r="H1224" s="342">
        <f t="shared" ca="1" si="146"/>
        <v>119.2944639697904</v>
      </c>
      <c r="I1224" s="342">
        <f t="shared" ca="1" si="147"/>
        <v>118.98685244316178</v>
      </c>
      <c r="J1224" s="340">
        <f t="shared" ca="1" si="148"/>
        <v>0.30761152662855418</v>
      </c>
      <c r="K1224" s="170">
        <f t="shared" ca="1" si="144"/>
        <v>9.4624851314749694E-2</v>
      </c>
      <c r="L1224" s="341">
        <f t="shared" ca="1" si="145"/>
        <v>0.45160802350451007</v>
      </c>
      <c r="M1224" s="341">
        <f t="shared" ca="1" si="149"/>
        <v>-0.45160802350451007</v>
      </c>
      <c r="N1224" s="170"/>
      <c r="O1224" s="340"/>
      <c r="P1224" s="3">
        <f t="shared" ca="1" si="150"/>
        <v>220012800</v>
      </c>
      <c r="Q1224" s="3" t="e">
        <f t="shared" ca="1" si="151"/>
        <v>#N/A</v>
      </c>
      <c r="S1224" s="99"/>
      <c r="T1224" s="350"/>
      <c r="U1224" s="350"/>
      <c r="V1224" s="349"/>
      <c r="W1224" s="313"/>
      <c r="X1224" s="302"/>
      <c r="Y1224" s="211"/>
      <c r="Z1224" s="320"/>
      <c r="AA1224" s="246"/>
      <c r="AB1224" s="125"/>
      <c r="AC1224" s="125"/>
      <c r="AD1224" s="125"/>
      <c r="AE1224" s="125"/>
      <c r="AF1224" s="125"/>
      <c r="AG1224" s="125"/>
      <c r="AH1224" s="125"/>
      <c r="AJ1224" s="125"/>
      <c r="AK1224" s="125"/>
      <c r="AM1224" s="246"/>
      <c r="AO1224" s="246"/>
      <c r="AP1224" s="211"/>
      <c r="AQ1224" s="211"/>
      <c r="AR1224" s="199"/>
      <c r="AT1224" s="225"/>
      <c r="AU1224" s="225"/>
      <c r="AV1224" s="225"/>
      <c r="AW1224" s="99"/>
      <c r="AX1224" s="199"/>
      <c r="AY1224" s="199"/>
      <c r="AZ1224" s="37"/>
      <c r="BA1224" s="123"/>
      <c r="BB1224" s="211"/>
      <c r="BC1224" s="211"/>
      <c r="BD1224" s="123"/>
      <c r="BE1224" s="123"/>
      <c r="BF1224" s="37"/>
      <c r="BG1224" s="37"/>
    </row>
    <row r="1225" spans="1:59" x14ac:dyDescent="0.25">
      <c r="A1225">
        <v>1193</v>
      </c>
      <c r="B1225" s="61">
        <f ca="1">OFFSET(InputPriceData!B$15,CalculationsAndCharts!$A1225+$A$11,0,1,1)</f>
        <v>40738</v>
      </c>
      <c r="C1225" s="3">
        <f ca="1">OFFSET(InputPriceData!G$15,CalculationsAndCharts!$A1225+$A$11,IF($C$7,8,0),1,1)</f>
        <v>226111800</v>
      </c>
      <c r="D1225" s="4">
        <f ca="1">OFFSET(InputPriceData!C$15,CalculationsAndCharts!$A1225+$A$11,IF($C$7,8,0),1,1)</f>
        <v>119.79</v>
      </c>
      <c r="E1225" s="4">
        <f ca="1">OFFSET(InputPriceData!D$15,CalculationsAndCharts!$A1225+$A$11,IF($C$7,8,0),1,1)</f>
        <v>120.35</v>
      </c>
      <c r="F1225" s="4">
        <f ca="1">OFFSET(InputPriceData!E$15,CalculationsAndCharts!$A1225+$A$11,IF($C$7,8,0),1,1)</f>
        <v>118.44</v>
      </c>
      <c r="G1225" s="4">
        <f ca="1">OFFSET(InputPriceData!F$15,CalculationsAndCharts!$A1225+$A$11,IF($C$7,8,0),1,1)</f>
        <v>118.67</v>
      </c>
      <c r="H1225" s="342">
        <f t="shared" ca="1" si="146"/>
        <v>119.28510167976046</v>
      </c>
      <c r="I1225" s="342">
        <f t="shared" ca="1" si="147"/>
        <v>118.95292993799468</v>
      </c>
      <c r="J1225" s="340">
        <f t="shared" ca="1" si="148"/>
        <v>0.33217174176571629</v>
      </c>
      <c r="K1225" s="170">
        <f t="shared" ca="1" si="144"/>
        <v>0.11033806602766971</v>
      </c>
      <c r="L1225" s="341">
        <f t="shared" ca="1" si="145"/>
        <v>0.45730779544487365</v>
      </c>
      <c r="M1225" s="341">
        <f t="shared" ca="1" si="149"/>
        <v>-0.45730779544487365</v>
      </c>
      <c r="N1225" s="170"/>
      <c r="O1225" s="340"/>
      <c r="P1225" s="3" t="e">
        <f t="shared" ca="1" si="150"/>
        <v>#N/A</v>
      </c>
      <c r="Q1225" s="3">
        <f t="shared" ca="1" si="151"/>
        <v>226111800</v>
      </c>
      <c r="S1225" s="99"/>
      <c r="T1225" s="350"/>
      <c r="U1225" s="350"/>
      <c r="V1225" s="349"/>
      <c r="W1225" s="313"/>
      <c r="X1225" s="302"/>
      <c r="Y1225" s="211"/>
      <c r="Z1225" s="320"/>
      <c r="AA1225" s="246"/>
      <c r="AB1225" s="125"/>
      <c r="AC1225" s="125"/>
      <c r="AD1225" s="125"/>
      <c r="AE1225" s="125"/>
      <c r="AF1225" s="125"/>
      <c r="AG1225" s="125"/>
      <c r="AH1225" s="125"/>
      <c r="AJ1225" s="125"/>
      <c r="AK1225" s="125"/>
      <c r="AM1225" s="246"/>
      <c r="AO1225" s="246"/>
      <c r="AP1225" s="211"/>
      <c r="AQ1225" s="211"/>
      <c r="AR1225" s="199"/>
      <c r="AT1225" s="225"/>
      <c r="AU1225" s="225"/>
      <c r="AV1225" s="225"/>
      <c r="AW1225" s="99"/>
      <c r="AX1225" s="199"/>
      <c r="AY1225" s="199"/>
      <c r="AZ1225" s="37"/>
      <c r="BA1225" s="123"/>
      <c r="BB1225" s="211"/>
      <c r="BC1225" s="211"/>
      <c r="BD1225" s="123"/>
      <c r="BE1225" s="123"/>
      <c r="BF1225" s="37"/>
      <c r="BG1225" s="37"/>
    </row>
    <row r="1226" spans="1:59" x14ac:dyDescent="0.25">
      <c r="A1226">
        <v>1194</v>
      </c>
      <c r="B1226" s="61">
        <f ca="1">OFFSET(InputPriceData!B$15,CalculationsAndCharts!$A1226+$A$11,0,1,1)</f>
        <v>40737</v>
      </c>
      <c r="C1226" s="3">
        <f ca="1">OFFSET(InputPriceData!G$15,CalculationsAndCharts!$A1226+$A$11,IF($C$7,8,0),1,1)</f>
        <v>204062600</v>
      </c>
      <c r="D1226" s="4">
        <f ca="1">OFFSET(InputPriceData!C$15,CalculationsAndCharts!$A1226+$A$11,IF($C$7,8,0),1,1)</f>
        <v>119.72</v>
      </c>
      <c r="E1226" s="4">
        <f ca="1">OFFSET(InputPriceData!D$15,CalculationsAndCharts!$A1226+$A$11,IF($C$7,8,0),1,1)</f>
        <v>120.74</v>
      </c>
      <c r="F1226" s="4">
        <f ca="1">OFFSET(InputPriceData!E$15,CalculationsAndCharts!$A1226+$A$11,IF($C$7,8,0),1,1)</f>
        <v>119.2</v>
      </c>
      <c r="G1226" s="4">
        <f ca="1">OFFSET(InputPriceData!F$15,CalculationsAndCharts!$A1226+$A$11,IF($C$7,8,0),1,1)</f>
        <v>119.49</v>
      </c>
      <c r="H1226" s="342">
        <f t="shared" ca="1" si="146"/>
        <v>119.37297334829768</v>
      </c>
      <c r="I1226" s="342">
        <f t="shared" ca="1" si="147"/>
        <v>118.97865084144875</v>
      </c>
      <c r="J1226" s="340">
        <f t="shared" ca="1" si="148"/>
        <v>0.39432250684885661</v>
      </c>
      <c r="K1226" s="170">
        <f t="shared" ca="1" si="144"/>
        <v>0.15549023940756657</v>
      </c>
      <c r="L1226" s="341">
        <f t="shared" ca="1" si="145"/>
        <v>0.46343784430340729</v>
      </c>
      <c r="M1226" s="341">
        <f t="shared" ca="1" si="149"/>
        <v>-0.46343784430340729</v>
      </c>
      <c r="N1226" s="170"/>
      <c r="O1226" s="340"/>
      <c r="P1226" s="3" t="e">
        <f t="shared" ca="1" si="150"/>
        <v>#N/A</v>
      </c>
      <c r="Q1226" s="3">
        <f t="shared" ca="1" si="151"/>
        <v>204062600</v>
      </c>
      <c r="S1226" s="99"/>
      <c r="T1226" s="350"/>
      <c r="U1226" s="350"/>
      <c r="V1226" s="349"/>
      <c r="W1226" s="313"/>
      <c r="X1226" s="302"/>
      <c r="Y1226" s="211"/>
      <c r="Z1226" s="320"/>
      <c r="AA1226" s="246"/>
      <c r="AB1226" s="125"/>
      <c r="AC1226" s="125"/>
      <c r="AD1226" s="125"/>
      <c r="AE1226" s="125"/>
      <c r="AF1226" s="125"/>
      <c r="AG1226" s="125"/>
      <c r="AH1226" s="125"/>
      <c r="AJ1226" s="125"/>
      <c r="AK1226" s="125"/>
      <c r="AM1226" s="246"/>
      <c r="AO1226" s="246"/>
      <c r="AP1226" s="211"/>
      <c r="AQ1226" s="211"/>
      <c r="AR1226" s="199"/>
      <c r="AT1226" s="225"/>
      <c r="AU1226" s="225"/>
      <c r="AV1226" s="225"/>
      <c r="AW1226" s="99"/>
      <c r="AX1226" s="199"/>
      <c r="AY1226" s="199"/>
      <c r="AZ1226" s="37"/>
      <c r="BA1226" s="123"/>
      <c r="BB1226" s="211"/>
      <c r="BC1226" s="211"/>
      <c r="BD1226" s="123"/>
      <c r="BE1226" s="123"/>
      <c r="BF1226" s="37"/>
      <c r="BG1226" s="37"/>
    </row>
    <row r="1227" spans="1:59" x14ac:dyDescent="0.25">
      <c r="A1227">
        <v>1195</v>
      </c>
      <c r="B1227" s="61">
        <f ca="1">OFFSET(InputPriceData!B$15,CalculationsAndCharts!$A1227+$A$11,0,1,1)</f>
        <v>40736</v>
      </c>
      <c r="C1227" s="3">
        <f ca="1">OFFSET(InputPriceData!G$15,CalculationsAndCharts!$A1227+$A$11,IF($C$7,8,0),1,1)</f>
        <v>214675700</v>
      </c>
      <c r="D1227" s="4">
        <f ca="1">OFFSET(InputPriceData!C$15,CalculationsAndCharts!$A1227+$A$11,IF($C$7,8,0),1,1)</f>
        <v>119.36</v>
      </c>
      <c r="E1227" s="4">
        <f ca="1">OFFSET(InputPriceData!D$15,CalculationsAndCharts!$A1227+$A$11,IF($C$7,8,0),1,1)</f>
        <v>120.35</v>
      </c>
      <c r="F1227" s="4">
        <f ca="1">OFFSET(InputPriceData!E$15,CalculationsAndCharts!$A1227+$A$11,IF($C$7,8,0),1,1)</f>
        <v>119.06</v>
      </c>
      <c r="G1227" s="4">
        <f ca="1">OFFSET(InputPriceData!F$15,CalculationsAndCharts!$A1227+$A$11,IF($C$7,8,0),1,1)</f>
        <v>119.09</v>
      </c>
      <c r="H1227" s="342">
        <f t="shared" ca="1" si="146"/>
        <v>119.35625525519734</v>
      </c>
      <c r="I1227" s="342">
        <f t="shared" ca="1" si="147"/>
        <v>118.93216455430775</v>
      </c>
      <c r="J1227" s="340">
        <f t="shared" ca="1" si="148"/>
        <v>0.42409070088953993</v>
      </c>
      <c r="K1227" s="170">
        <f t="shared" ca="1" si="144"/>
        <v>0.17985292258098123</v>
      </c>
      <c r="L1227" s="341">
        <f t="shared" ca="1" si="145"/>
        <v>0.46824636586956908</v>
      </c>
      <c r="M1227" s="341">
        <f t="shared" ca="1" si="149"/>
        <v>-0.46824636586956908</v>
      </c>
      <c r="N1227" s="170"/>
      <c r="O1227" s="340"/>
      <c r="P1227" s="3" t="e">
        <f t="shared" ca="1" si="150"/>
        <v>#N/A</v>
      </c>
      <c r="Q1227" s="3">
        <f t="shared" ca="1" si="151"/>
        <v>214675700</v>
      </c>
      <c r="S1227" s="99"/>
      <c r="T1227" s="350"/>
      <c r="U1227" s="350"/>
      <c r="V1227" s="349"/>
      <c r="W1227" s="313"/>
      <c r="X1227" s="302"/>
      <c r="Y1227" s="211"/>
      <c r="Z1227" s="320"/>
      <c r="AA1227" s="246"/>
      <c r="AB1227" s="125"/>
      <c r="AC1227" s="125"/>
      <c r="AD1227" s="125"/>
      <c r="AE1227" s="125"/>
      <c r="AF1227" s="125"/>
      <c r="AG1227" s="125"/>
      <c r="AH1227" s="125"/>
      <c r="AJ1227" s="125"/>
      <c r="AK1227" s="125"/>
      <c r="AM1227" s="246"/>
      <c r="AO1227" s="246"/>
      <c r="AP1227" s="211"/>
      <c r="AQ1227" s="211"/>
      <c r="AR1227" s="199"/>
      <c r="AT1227" s="225"/>
      <c r="AU1227" s="225"/>
      <c r="AV1227" s="225"/>
      <c r="AW1227" s="99"/>
      <c r="AX1227" s="199"/>
      <c r="AY1227" s="199"/>
      <c r="AZ1227" s="37"/>
      <c r="BA1227" s="123"/>
      <c r="BB1227" s="211"/>
      <c r="BC1227" s="211"/>
      <c r="BD1227" s="123"/>
      <c r="BE1227" s="123"/>
      <c r="BF1227" s="37"/>
      <c r="BG1227" s="37"/>
    </row>
    <row r="1228" spans="1:59" x14ac:dyDescent="0.25">
      <c r="A1228">
        <v>1196</v>
      </c>
      <c r="B1228" s="61">
        <f ca="1">OFFSET(InputPriceData!B$15,CalculationsAndCharts!$A1228+$A$11,0,1,1)</f>
        <v>40735</v>
      </c>
      <c r="C1228" s="3">
        <f ca="1">OFFSET(InputPriceData!G$15,CalculationsAndCharts!$A1228+$A$11,IF($C$7,8,0),1,1)</f>
        <v>195918600</v>
      </c>
      <c r="D1228" s="4">
        <f ca="1">OFFSET(InputPriceData!C$15,CalculationsAndCharts!$A1228+$A$11,IF($C$7,8,0),1,1)</f>
        <v>120.32</v>
      </c>
      <c r="E1228" s="4">
        <f ca="1">OFFSET(InputPriceData!D$15,CalculationsAndCharts!$A1228+$A$11,IF($C$7,8,0),1,1)</f>
        <v>120.71</v>
      </c>
      <c r="F1228" s="4">
        <f ca="1">OFFSET(InputPriceData!E$15,CalculationsAndCharts!$A1228+$A$11,IF($C$7,8,0),1,1)</f>
        <v>119.33</v>
      </c>
      <c r="G1228" s="4">
        <f ca="1">OFFSET(InputPriceData!F$15,CalculationsAndCharts!$A1228+$A$11,IF($C$7,8,0),1,1)</f>
        <v>119.61</v>
      </c>
      <c r="H1228" s="342">
        <f t="shared" ca="1" si="146"/>
        <v>119.39429172022552</v>
      </c>
      <c r="I1228" s="342">
        <f t="shared" ca="1" si="147"/>
        <v>118.91781587742663</v>
      </c>
      <c r="J1228" s="340">
        <f t="shared" ca="1" si="148"/>
        <v>0.47647584279883931</v>
      </c>
      <c r="K1228" s="170">
        <f t="shared" ca="1" si="144"/>
        <v>0.22702922877086423</v>
      </c>
      <c r="L1228" s="341">
        <f t="shared" ca="1" si="145"/>
        <v>0.47138400244997508</v>
      </c>
      <c r="M1228" s="341">
        <f t="shared" ca="1" si="149"/>
        <v>-0.47138400244997508</v>
      </c>
      <c r="N1228" s="170"/>
      <c r="O1228" s="340"/>
      <c r="P1228" s="3" t="e">
        <f t="shared" ca="1" si="150"/>
        <v>#N/A</v>
      </c>
      <c r="Q1228" s="3">
        <f t="shared" ca="1" si="151"/>
        <v>195918600</v>
      </c>
      <c r="S1228" s="99"/>
      <c r="T1228" s="350"/>
      <c r="U1228" s="350"/>
      <c r="V1228" s="349"/>
      <c r="W1228" s="313"/>
      <c r="X1228" s="302"/>
      <c r="Y1228" s="211"/>
      <c r="Z1228" s="320"/>
      <c r="AA1228" s="246"/>
      <c r="AB1228" s="125"/>
      <c r="AC1228" s="125"/>
      <c r="AD1228" s="125"/>
      <c r="AE1228" s="125"/>
      <c r="AF1228" s="125"/>
      <c r="AG1228" s="125"/>
      <c r="AH1228" s="125"/>
      <c r="AJ1228" s="125"/>
      <c r="AK1228" s="125"/>
      <c r="AM1228" s="246"/>
      <c r="AO1228" s="246"/>
      <c r="AP1228" s="211"/>
      <c r="AQ1228" s="211"/>
      <c r="AR1228" s="199"/>
      <c r="AT1228" s="225"/>
      <c r="AU1228" s="225"/>
      <c r="AV1228" s="225"/>
      <c r="AW1228" s="99"/>
      <c r="AX1228" s="199"/>
      <c r="AY1228" s="199"/>
      <c r="AZ1228" s="37"/>
      <c r="BA1228" s="123"/>
      <c r="BB1228" s="211"/>
      <c r="BC1228" s="211"/>
      <c r="BD1228" s="123"/>
      <c r="BE1228" s="123"/>
      <c r="BF1228" s="37"/>
      <c r="BG1228" s="37"/>
    </row>
    <row r="1229" spans="1:59" x14ac:dyDescent="0.25">
      <c r="A1229">
        <v>1197</v>
      </c>
      <c r="B1229" s="61">
        <f ca="1">OFFSET(InputPriceData!B$15,CalculationsAndCharts!$A1229+$A$11,0,1,1)</f>
        <v>40732</v>
      </c>
      <c r="C1229" s="3">
        <f ca="1">OFFSET(InputPriceData!G$15,CalculationsAndCharts!$A1229+$A$11,IF($C$7,8,0),1,1)</f>
        <v>194100500</v>
      </c>
      <c r="D1229" s="4">
        <f ca="1">OFFSET(InputPriceData!C$15,CalculationsAndCharts!$A1229+$A$11,IF($C$7,8,0),1,1)</f>
        <v>121.3</v>
      </c>
      <c r="E1229" s="4">
        <f ca="1">OFFSET(InputPriceData!D$15,CalculationsAndCharts!$A1229+$A$11,IF($C$7,8,0),1,1)</f>
        <v>122.68</v>
      </c>
      <c r="F1229" s="4">
        <f ca="1">OFFSET(InputPriceData!E$15,CalculationsAndCharts!$A1229+$A$11,IF($C$7,8,0),1,1)</f>
        <v>120.9</v>
      </c>
      <c r="G1229" s="4">
        <f ca="1">OFFSET(InputPriceData!F$15,CalculationsAndCharts!$A1229+$A$11,IF($C$7,8,0),1,1)</f>
        <v>121.81</v>
      </c>
      <c r="H1229" s="342">
        <f t="shared" ca="1" si="146"/>
        <v>119.36347625168631</v>
      </c>
      <c r="I1229" s="342">
        <f t="shared" ca="1" si="147"/>
        <v>118.85489004810178</v>
      </c>
      <c r="J1229" s="340">
        <f t="shared" ca="1" si="148"/>
        <v>0.50858620358447448</v>
      </c>
      <c r="K1229" s="170">
        <f t="shared" ca="1" si="144"/>
        <v>0.25865992647646852</v>
      </c>
      <c r="L1229" s="341">
        <f t="shared" ca="1" si="145"/>
        <v>0.47187029753179499</v>
      </c>
      <c r="M1229" s="341">
        <f t="shared" ca="1" si="149"/>
        <v>-0.47187029753179499</v>
      </c>
      <c r="N1229" s="170"/>
      <c r="O1229" s="340"/>
      <c r="P1229" s="3">
        <f t="shared" ca="1" si="150"/>
        <v>194100500</v>
      </c>
      <c r="Q1229" s="3" t="e">
        <f t="shared" ca="1" si="151"/>
        <v>#N/A</v>
      </c>
      <c r="S1229" s="99"/>
      <c r="T1229" s="350"/>
      <c r="U1229" s="350"/>
      <c r="V1229" s="349"/>
      <c r="W1229" s="313"/>
      <c r="X1229" s="302"/>
      <c r="Y1229" s="211"/>
      <c r="Z1229" s="320"/>
      <c r="AA1229" s="246"/>
      <c r="AB1229" s="125"/>
      <c r="AC1229" s="125"/>
      <c r="AD1229" s="125"/>
      <c r="AE1229" s="125"/>
      <c r="AF1229" s="125"/>
      <c r="AG1229" s="125"/>
      <c r="AH1229" s="125"/>
      <c r="AJ1229" s="125"/>
      <c r="AK1229" s="125"/>
      <c r="AM1229" s="246"/>
      <c r="AO1229" s="246"/>
      <c r="AP1229" s="211"/>
      <c r="AQ1229" s="211"/>
      <c r="AR1229" s="199"/>
      <c r="AT1229" s="225"/>
      <c r="AU1229" s="225"/>
      <c r="AV1229" s="225"/>
      <c r="AW1229" s="99"/>
      <c r="AX1229" s="199"/>
      <c r="AY1229" s="199"/>
      <c r="AZ1229" s="37"/>
      <c r="BA1229" s="123"/>
      <c r="BB1229" s="211"/>
      <c r="BC1229" s="211"/>
      <c r="BD1229" s="123"/>
      <c r="BE1229" s="123"/>
      <c r="BF1229" s="37"/>
      <c r="BG1229" s="37"/>
    </row>
    <row r="1230" spans="1:59" x14ac:dyDescent="0.25">
      <c r="A1230">
        <v>1198</v>
      </c>
      <c r="B1230" s="61">
        <f ca="1">OFFSET(InputPriceData!B$15,CalculationsAndCharts!$A1230+$A$11,0,1,1)</f>
        <v>40731</v>
      </c>
      <c r="C1230" s="3">
        <f ca="1">OFFSET(InputPriceData!G$15,CalculationsAndCharts!$A1230+$A$11,IF($C$7,8,0),1,1)</f>
        <v>170464200</v>
      </c>
      <c r="D1230" s="4">
        <f ca="1">OFFSET(InputPriceData!C$15,CalculationsAndCharts!$A1230+$A$11,IF($C$7,8,0),1,1)</f>
        <v>122.5</v>
      </c>
      <c r="E1230" s="4">
        <f ca="1">OFFSET(InputPriceData!D$15,CalculationsAndCharts!$A1230+$A$11,IF($C$7,8,0),1,1)</f>
        <v>122.99</v>
      </c>
      <c r="F1230" s="4">
        <f ca="1">OFFSET(InputPriceData!E$15,CalculationsAndCharts!$A1230+$A$11,IF($C$7,8,0),1,1)</f>
        <v>122.25</v>
      </c>
      <c r="G1230" s="4">
        <f ca="1">OFFSET(InputPriceData!F$15,CalculationsAndCharts!$A1230+$A$11,IF($C$7,8,0),1,1)</f>
        <v>122.68</v>
      </c>
      <c r="H1230" s="342">
        <f t="shared" ca="1" si="146"/>
        <v>119.01397285907007</v>
      </c>
      <c r="I1230" s="342">
        <f t="shared" ca="1" si="147"/>
        <v>118.58624368883831</v>
      </c>
      <c r="J1230" s="340">
        <f t="shared" ca="1" si="148"/>
        <v>0.42772917023170154</v>
      </c>
      <c r="K1230" s="170">
        <f t="shared" ca="1" si="144"/>
        <v>0.18295224306709992</v>
      </c>
      <c r="L1230" s="341">
        <f t="shared" ca="1" si="145"/>
        <v>0.47009949904018505</v>
      </c>
      <c r="M1230" s="341">
        <f t="shared" ca="1" si="149"/>
        <v>-0.47009949904018505</v>
      </c>
      <c r="N1230" s="170"/>
      <c r="O1230" s="340"/>
      <c r="P1230" s="3">
        <f t="shared" ca="1" si="150"/>
        <v>170464200</v>
      </c>
      <c r="Q1230" s="3" t="e">
        <f t="shared" ca="1" si="151"/>
        <v>#N/A</v>
      </c>
      <c r="S1230" s="99"/>
      <c r="T1230" s="350"/>
      <c r="U1230" s="350"/>
      <c r="V1230" s="349"/>
      <c r="W1230" s="313"/>
      <c r="X1230" s="302"/>
      <c r="Y1230" s="211"/>
      <c r="Z1230" s="320"/>
      <c r="AA1230" s="246"/>
      <c r="AB1230" s="125"/>
      <c r="AC1230" s="125"/>
      <c r="AD1230" s="125"/>
      <c r="AE1230" s="125"/>
      <c r="AF1230" s="125"/>
      <c r="AG1230" s="125"/>
      <c r="AH1230" s="125"/>
      <c r="AJ1230" s="125"/>
      <c r="AK1230" s="125"/>
      <c r="AM1230" s="246"/>
      <c r="AO1230" s="246"/>
      <c r="AP1230" s="211"/>
      <c r="AQ1230" s="211"/>
      <c r="AR1230" s="199"/>
      <c r="AT1230" s="225"/>
      <c r="AU1230" s="225"/>
      <c r="AV1230" s="225"/>
      <c r="AW1230" s="99"/>
      <c r="AX1230" s="199"/>
      <c r="AY1230" s="199"/>
      <c r="AZ1230" s="37"/>
      <c r="BA1230" s="123"/>
      <c r="BB1230" s="211"/>
      <c r="BC1230" s="211"/>
      <c r="BD1230" s="123"/>
      <c r="BE1230" s="123"/>
      <c r="BF1230" s="37"/>
      <c r="BG1230" s="37"/>
    </row>
    <row r="1231" spans="1:59" x14ac:dyDescent="0.25">
      <c r="A1231">
        <v>1199</v>
      </c>
      <c r="B1231" s="61">
        <f ca="1">OFFSET(InputPriceData!B$15,CalculationsAndCharts!$A1231+$A$11,0,1,1)</f>
        <v>40730</v>
      </c>
      <c r="C1231" s="3">
        <f ca="1">OFFSET(InputPriceData!G$15,CalculationsAndCharts!$A1231+$A$11,IF($C$7,8,0),1,1)</f>
        <v>143331600</v>
      </c>
      <c r="D1231" s="4">
        <f ca="1">OFFSET(InputPriceData!C$15,CalculationsAndCharts!$A1231+$A$11,IF($C$7,8,0),1,1)</f>
        <v>120.99</v>
      </c>
      <c r="E1231" s="4">
        <f ca="1">OFFSET(InputPriceData!D$15,CalculationsAndCharts!$A1231+$A$11,IF($C$7,8,0),1,1)</f>
        <v>121.58</v>
      </c>
      <c r="F1231" s="4">
        <f ca="1">OFFSET(InputPriceData!E$15,CalculationsAndCharts!$A1231+$A$11,IF($C$7,8,0),1,1)</f>
        <v>120.64</v>
      </c>
      <c r="G1231" s="4">
        <f ca="1">OFFSET(InputPriceData!F$15,CalculationsAndCharts!$A1231+$A$11,IF($C$7,8,0),1,1)</f>
        <v>121.42</v>
      </c>
      <c r="H1231" s="342">
        <f t="shared" ca="1" si="146"/>
        <v>118.49025469608006</v>
      </c>
      <c r="I1231" s="342">
        <f t="shared" ca="1" si="147"/>
        <v>118.21408402418726</v>
      </c>
      <c r="J1231" s="340">
        <f t="shared" ca="1" si="148"/>
        <v>0.27617067189276778</v>
      </c>
      <c r="K1231" s="170">
        <f t="shared" ca="1" si="144"/>
        <v>7.6270240013702792E-2</v>
      </c>
      <c r="L1231" s="341">
        <f t="shared" ca="1" si="145"/>
        <v>0.4685508229111397</v>
      </c>
      <c r="M1231" s="341">
        <f t="shared" ca="1" si="149"/>
        <v>-0.4685508229111397</v>
      </c>
      <c r="N1231" s="170"/>
      <c r="O1231" s="340"/>
      <c r="P1231" s="3">
        <f t="shared" ca="1" si="150"/>
        <v>143331600</v>
      </c>
      <c r="Q1231" s="3" t="e">
        <f t="shared" ca="1" si="151"/>
        <v>#N/A</v>
      </c>
      <c r="S1231" s="99"/>
      <c r="T1231" s="350"/>
      <c r="U1231" s="350"/>
      <c r="V1231" s="349"/>
      <c r="W1231" s="313"/>
      <c r="X1231" s="302"/>
      <c r="Y1231" s="211"/>
      <c r="Z1231" s="320"/>
      <c r="AA1231" s="246"/>
      <c r="AB1231" s="125"/>
      <c r="AC1231" s="125"/>
      <c r="AD1231" s="125"/>
      <c r="AE1231" s="125"/>
      <c r="AF1231" s="125"/>
      <c r="AG1231" s="125"/>
      <c r="AH1231" s="125"/>
      <c r="AJ1231" s="125"/>
      <c r="AK1231" s="125"/>
      <c r="AM1231" s="246"/>
      <c r="AO1231" s="246"/>
      <c r="AP1231" s="211"/>
      <c r="AQ1231" s="211"/>
      <c r="AR1231" s="199"/>
      <c r="AT1231" s="225"/>
      <c r="AU1231" s="225"/>
      <c r="AV1231" s="225"/>
      <c r="AW1231" s="99"/>
      <c r="AX1231" s="199"/>
      <c r="AY1231" s="199"/>
      <c r="AZ1231" s="37"/>
      <c r="BA1231" s="123"/>
      <c r="BB1231" s="211"/>
      <c r="BC1231" s="211"/>
      <c r="BD1231" s="123"/>
      <c r="BE1231" s="123"/>
      <c r="BF1231" s="37"/>
      <c r="BG1231" s="37"/>
    </row>
    <row r="1232" spans="1:59" x14ac:dyDescent="0.25">
      <c r="A1232">
        <v>1200</v>
      </c>
      <c r="B1232" s="61">
        <f ca="1">OFFSET(InputPriceData!B$15,CalculationsAndCharts!$A1232+$A$11,0,1,1)</f>
        <v>40729</v>
      </c>
      <c r="C1232" s="3">
        <f ca="1">OFFSET(InputPriceData!G$15,CalculationsAndCharts!$A1232+$A$11,IF($C$7,8,0),1,1)</f>
        <v>165936000</v>
      </c>
      <c r="D1232" s="4">
        <f ca="1">OFFSET(InputPriceData!C$15,CalculationsAndCharts!$A1232+$A$11,IF($C$7,8,0),1,1)</f>
        <v>121.25</v>
      </c>
      <c r="E1232" s="4">
        <f ca="1">OFFSET(InputPriceData!D$15,CalculationsAndCharts!$A1232+$A$11,IF($C$7,8,0),1,1)</f>
        <v>121.52</v>
      </c>
      <c r="F1232" s="4">
        <f ca="1">OFFSET(InputPriceData!E$15,CalculationsAndCharts!$A1232+$A$11,IF($C$7,8,0),1,1)</f>
        <v>120.9</v>
      </c>
      <c r="G1232" s="4">
        <f ca="1">OFFSET(InputPriceData!F$15,CalculationsAndCharts!$A1232+$A$11,IF($C$7,8,0),1,1)</f>
        <v>121.28</v>
      </c>
      <c r="H1232" s="342">
        <f t="shared" ca="1" si="146"/>
        <v>118.07171965266294</v>
      </c>
      <c r="I1232" s="342">
        <f t="shared" ca="1" si="147"/>
        <v>117.92263711729518</v>
      </c>
      <c r="J1232" s="340">
        <f t="shared" ca="1" si="148"/>
        <v>0.14908253536769778</v>
      </c>
      <c r="K1232" s="170">
        <f t="shared" ca="1" si="144"/>
        <v>2.2225602351660857E-2</v>
      </c>
      <c r="L1232" s="341">
        <f t="shared" ca="1" si="145"/>
        <v>0.4683811212358357</v>
      </c>
      <c r="M1232" s="341">
        <f t="shared" ca="1" si="149"/>
        <v>-0.4683811212358357</v>
      </c>
      <c r="N1232" s="170"/>
      <c r="O1232" s="340"/>
      <c r="P1232" s="3">
        <f t="shared" ca="1" si="150"/>
        <v>165936000</v>
      </c>
      <c r="Q1232" s="3" t="e">
        <f t="shared" ca="1" si="151"/>
        <v>#N/A</v>
      </c>
      <c r="S1232" s="99"/>
      <c r="T1232" s="350"/>
      <c r="U1232" s="350"/>
      <c r="V1232" s="349"/>
      <c r="W1232" s="313"/>
      <c r="X1232" s="302"/>
      <c r="Y1232" s="211"/>
      <c r="Z1232" s="320"/>
      <c r="AA1232" s="246"/>
      <c r="AB1232" s="125"/>
      <c r="AC1232" s="125"/>
      <c r="AD1232" s="125"/>
      <c r="AE1232" s="125"/>
      <c r="AF1232" s="125"/>
      <c r="AG1232" s="125"/>
      <c r="AH1232" s="125"/>
      <c r="AJ1232" s="125"/>
      <c r="AK1232" s="125"/>
      <c r="AM1232" s="246"/>
      <c r="AO1232" s="246"/>
      <c r="AP1232" s="211"/>
      <c r="AQ1232" s="211"/>
      <c r="AR1232" s="199"/>
      <c r="AT1232" s="225"/>
      <c r="AU1232" s="225"/>
      <c r="AV1232" s="225"/>
      <c r="AW1232" s="99"/>
      <c r="AX1232" s="199"/>
      <c r="AY1232" s="199"/>
      <c r="AZ1232" s="37"/>
      <c r="BA1232" s="123"/>
      <c r="BB1232" s="211"/>
      <c r="BC1232" s="211"/>
      <c r="BD1232" s="123"/>
      <c r="BE1232" s="123"/>
      <c r="BF1232" s="37"/>
      <c r="BG1232" s="37"/>
    </row>
    <row r="1233" spans="1:59" x14ac:dyDescent="0.25">
      <c r="A1233">
        <v>1201</v>
      </c>
      <c r="B1233" s="61">
        <f ca="1">OFFSET(InputPriceData!B$15,CalculationsAndCharts!$A1233+$A$11,0,1,1)</f>
        <v>40725</v>
      </c>
      <c r="C1233" s="3">
        <f ca="1">OFFSET(InputPriceData!G$15,CalculationsAndCharts!$A1233+$A$11,IF($C$7,8,0),1,1)</f>
        <v>202385700</v>
      </c>
      <c r="D1233" s="4">
        <f ca="1">OFFSET(InputPriceData!C$15,CalculationsAndCharts!$A1233+$A$11,IF($C$7,8,0),1,1)</f>
        <v>119.72</v>
      </c>
      <c r="E1233" s="4">
        <f ca="1">OFFSET(InputPriceData!D$15,CalculationsAndCharts!$A1233+$A$11,IF($C$7,8,0),1,1)</f>
        <v>121.54</v>
      </c>
      <c r="F1233" s="4">
        <f ca="1">OFFSET(InputPriceData!E$15,CalculationsAndCharts!$A1233+$A$11,IF($C$7,8,0),1,1)</f>
        <v>119.44</v>
      </c>
      <c r="G1233" s="4">
        <f ca="1">OFFSET(InputPriceData!F$15,CalculationsAndCharts!$A1233+$A$11,IF($C$7,8,0),1,1)</f>
        <v>121.38</v>
      </c>
      <c r="H1233" s="342">
        <f t="shared" ca="1" si="146"/>
        <v>117.61339388875764</v>
      </c>
      <c r="I1233" s="342">
        <f t="shared" ca="1" si="147"/>
        <v>117.61742230977656</v>
      </c>
      <c r="J1233" s="340">
        <f t="shared" ca="1" si="148"/>
        <v>-4.0284210189829306E-3</v>
      </c>
      <c r="K1233" s="170">
        <f t="shared" ca="1" si="144"/>
        <v>1.6228175906183474E-5</v>
      </c>
      <c r="L1233" s="341">
        <f t="shared" ca="1" si="145"/>
        <v>0.46897143052565243</v>
      </c>
      <c r="M1233" s="341">
        <f t="shared" ca="1" si="149"/>
        <v>-0.46897143052565243</v>
      </c>
      <c r="N1233" s="170"/>
      <c r="O1233" s="340"/>
      <c r="P1233" s="3">
        <f t="shared" ca="1" si="150"/>
        <v>202385700</v>
      </c>
      <c r="Q1233" s="3" t="e">
        <f t="shared" ca="1" si="151"/>
        <v>#N/A</v>
      </c>
      <c r="S1233" s="99"/>
      <c r="T1233" s="350"/>
      <c r="U1233" s="350"/>
      <c r="V1233" s="349"/>
      <c r="W1233" s="313"/>
      <c r="X1233" s="302"/>
      <c r="Y1233" s="211"/>
      <c r="Z1233" s="320"/>
      <c r="AA1233" s="246"/>
      <c r="AB1233" s="125"/>
      <c r="AC1233" s="125"/>
      <c r="AD1233" s="125"/>
      <c r="AE1233" s="125"/>
      <c r="AF1233" s="125"/>
      <c r="AG1233" s="125"/>
      <c r="AH1233" s="125"/>
      <c r="AJ1233" s="125"/>
      <c r="AK1233" s="125"/>
      <c r="AM1233" s="246"/>
      <c r="AO1233" s="246"/>
      <c r="AP1233" s="211"/>
      <c r="AQ1233" s="211"/>
      <c r="AR1233" s="199"/>
      <c r="AT1233" s="225"/>
      <c r="AU1233" s="225"/>
      <c r="AV1233" s="225"/>
      <c r="AW1233" s="99"/>
      <c r="AX1233" s="199"/>
      <c r="AY1233" s="199"/>
      <c r="AZ1233" s="37"/>
      <c r="BA1233" s="123"/>
      <c r="BB1233" s="211"/>
      <c r="BC1233" s="211"/>
      <c r="BD1233" s="123"/>
      <c r="BE1233" s="123"/>
      <c r="BF1233" s="37"/>
      <c r="BG1233" s="37"/>
    </row>
    <row r="1234" spans="1:59" x14ac:dyDescent="0.25">
      <c r="A1234">
        <v>1202</v>
      </c>
      <c r="B1234" s="61">
        <f ca="1">OFFSET(InputPriceData!B$15,CalculationsAndCharts!$A1234+$A$11,0,1,1)</f>
        <v>40724</v>
      </c>
      <c r="C1234" s="3">
        <f ca="1">OFFSET(InputPriceData!G$15,CalculationsAndCharts!$A1234+$A$11,IF($C$7,8,0),1,1)</f>
        <v>223322700</v>
      </c>
      <c r="D1234" s="4">
        <f ca="1">OFFSET(InputPriceData!C$15,CalculationsAndCharts!$A1234+$A$11,IF($C$7,8,0),1,1)</f>
        <v>118.86</v>
      </c>
      <c r="E1234" s="4">
        <f ca="1">OFFSET(InputPriceData!D$15,CalculationsAndCharts!$A1234+$A$11,IF($C$7,8,0),1,1)</f>
        <v>119.8</v>
      </c>
      <c r="F1234" s="4">
        <f ca="1">OFFSET(InputPriceData!E$15,CalculationsAndCharts!$A1234+$A$11,IF($C$7,8,0),1,1)</f>
        <v>118.47</v>
      </c>
      <c r="G1234" s="4">
        <f ca="1">OFFSET(InputPriceData!F$15,CalculationsAndCharts!$A1234+$A$11,IF($C$7,8,0),1,1)</f>
        <v>119.61</v>
      </c>
      <c r="H1234" s="342">
        <f t="shared" ca="1" si="146"/>
        <v>117.07530730143731</v>
      </c>
      <c r="I1234" s="342">
        <f t="shared" ca="1" si="147"/>
        <v>117.27536979248353</v>
      </c>
      <c r="J1234" s="340">
        <f t="shared" ca="1" si="148"/>
        <v>-0.2000624910462861</v>
      </c>
      <c r="K1234" s="170">
        <f t="shared" ca="1" si="144"/>
        <v>4.0025000323645303E-2</v>
      </c>
      <c r="L1234" s="341">
        <f t="shared" ca="1" si="145"/>
        <v>0.46956420945630706</v>
      </c>
      <c r="M1234" s="341">
        <f t="shared" ca="1" si="149"/>
        <v>-0.46956420945630706</v>
      </c>
      <c r="N1234" s="170"/>
      <c r="O1234" s="340"/>
      <c r="P1234" s="3">
        <f t="shared" ca="1" si="150"/>
        <v>223322700</v>
      </c>
      <c r="Q1234" s="3" t="e">
        <f t="shared" ca="1" si="151"/>
        <v>#N/A</v>
      </c>
      <c r="S1234" s="99"/>
      <c r="T1234" s="350"/>
      <c r="U1234" s="350"/>
      <c r="V1234" s="349"/>
      <c r="W1234" s="313"/>
      <c r="X1234" s="302"/>
      <c r="Y1234" s="211"/>
      <c r="Z1234" s="320"/>
      <c r="AA1234" s="246"/>
      <c r="AB1234" s="125"/>
      <c r="AC1234" s="125"/>
      <c r="AD1234" s="125"/>
      <c r="AE1234" s="125"/>
      <c r="AF1234" s="125"/>
      <c r="AG1234" s="125"/>
      <c r="AH1234" s="125"/>
      <c r="AJ1234" s="125"/>
      <c r="AK1234" s="125"/>
      <c r="AM1234" s="246"/>
      <c r="AO1234" s="246"/>
      <c r="AP1234" s="211"/>
      <c r="AQ1234" s="211"/>
      <c r="AR1234" s="199"/>
      <c r="AT1234" s="225"/>
      <c r="AU1234" s="225"/>
      <c r="AV1234" s="225"/>
      <c r="AW1234" s="99"/>
      <c r="AX1234" s="199"/>
      <c r="AY1234" s="199"/>
      <c r="AZ1234" s="37"/>
      <c r="BA1234" s="123"/>
      <c r="BB1234" s="211"/>
      <c r="BC1234" s="211"/>
      <c r="BD1234" s="123"/>
      <c r="BE1234" s="123"/>
      <c r="BF1234" s="37"/>
      <c r="BG1234" s="37"/>
    </row>
    <row r="1235" spans="1:59" x14ac:dyDescent="0.25">
      <c r="A1235">
        <v>1203</v>
      </c>
      <c r="B1235" s="61">
        <f ca="1">OFFSET(InputPriceData!B$15,CalculationsAndCharts!$A1235+$A$11,0,1,1)</f>
        <v>40723</v>
      </c>
      <c r="C1235" s="3">
        <f ca="1">OFFSET(InputPriceData!G$15,CalculationsAndCharts!$A1235+$A$11,IF($C$7,8,0),1,1)</f>
        <v>244295500</v>
      </c>
      <c r="D1235" s="4">
        <f ca="1">OFFSET(InputPriceData!C$15,CalculationsAndCharts!$A1235+$A$11,IF($C$7,8,0),1,1)</f>
        <v>118.01</v>
      </c>
      <c r="E1235" s="4">
        <f ca="1">OFFSET(InputPriceData!D$15,CalculationsAndCharts!$A1235+$A$11,IF($C$7,8,0),1,1)</f>
        <v>118.67</v>
      </c>
      <c r="F1235" s="4">
        <f ca="1">OFFSET(InputPriceData!E$15,CalculationsAndCharts!$A1235+$A$11,IF($C$7,8,0),1,1)</f>
        <v>117.49</v>
      </c>
      <c r="G1235" s="4">
        <f ca="1">OFFSET(InputPriceData!F$15,CalculationsAndCharts!$A1235+$A$11,IF($C$7,8,0),1,1)</f>
        <v>118.48</v>
      </c>
      <c r="H1235" s="342">
        <f t="shared" ca="1" si="146"/>
        <v>116.71320834449978</v>
      </c>
      <c r="I1235" s="342">
        <f t="shared" ca="1" si="147"/>
        <v>117.06313068270931</v>
      </c>
      <c r="J1235" s="340">
        <f t="shared" ca="1" si="148"/>
        <v>-0.34992233820959601</v>
      </c>
      <c r="K1235" s="170">
        <f t="shared" ca="1" si="144"/>
        <v>0.12244564277807089</v>
      </c>
      <c r="L1235" s="341">
        <f t="shared" ca="1" si="145"/>
        <v>0.46904896677390362</v>
      </c>
      <c r="M1235" s="341">
        <f t="shared" ca="1" si="149"/>
        <v>-0.46904896677390362</v>
      </c>
      <c r="N1235" s="170"/>
      <c r="O1235" s="340"/>
      <c r="P1235" s="3">
        <f t="shared" ca="1" si="150"/>
        <v>244295500</v>
      </c>
      <c r="Q1235" s="3" t="e">
        <f t="shared" ca="1" si="151"/>
        <v>#N/A</v>
      </c>
      <c r="S1235" s="99"/>
      <c r="T1235" s="350"/>
      <c r="U1235" s="350"/>
      <c r="V1235" s="349"/>
      <c r="W1235" s="313"/>
      <c r="X1235" s="302"/>
      <c r="Y1235" s="211"/>
      <c r="Z1235" s="320"/>
      <c r="AA1235" s="246"/>
      <c r="AB1235" s="125"/>
      <c r="AC1235" s="125"/>
      <c r="AD1235" s="125"/>
      <c r="AE1235" s="125"/>
      <c r="AF1235" s="125"/>
      <c r="AG1235" s="125"/>
      <c r="AH1235" s="125"/>
      <c r="AJ1235" s="125"/>
      <c r="AK1235" s="125"/>
      <c r="AM1235" s="246"/>
      <c r="AO1235" s="246"/>
      <c r="AP1235" s="211"/>
      <c r="AQ1235" s="211"/>
      <c r="AR1235" s="199"/>
      <c r="AT1235" s="225"/>
      <c r="AU1235" s="225"/>
      <c r="AV1235" s="225"/>
      <c r="AW1235" s="99"/>
      <c r="AX1235" s="199"/>
      <c r="AY1235" s="199"/>
      <c r="AZ1235" s="37"/>
      <c r="BA1235" s="123"/>
      <c r="BB1235" s="211"/>
      <c r="BC1235" s="211"/>
      <c r="BD1235" s="123"/>
      <c r="BE1235" s="123"/>
      <c r="BF1235" s="37"/>
      <c r="BG1235" s="37"/>
    </row>
    <row r="1236" spans="1:59" x14ac:dyDescent="0.25">
      <c r="A1236">
        <v>1204</v>
      </c>
      <c r="B1236" s="61">
        <f ca="1">OFFSET(InputPriceData!B$15,CalculationsAndCharts!$A1236+$A$11,0,1,1)</f>
        <v>40722</v>
      </c>
      <c r="C1236" s="3">
        <f ca="1">OFFSET(InputPriceData!G$15,CalculationsAndCharts!$A1236+$A$11,IF($C$7,8,0),1,1)</f>
        <v>165556300</v>
      </c>
      <c r="D1236" s="4">
        <f ca="1">OFFSET(InputPriceData!C$15,CalculationsAndCharts!$A1236+$A$11,IF($C$7,8,0),1,1)</f>
        <v>116.42</v>
      </c>
      <c r="E1236" s="4">
        <f ca="1">OFFSET(InputPriceData!D$15,CalculationsAndCharts!$A1236+$A$11,IF($C$7,8,0),1,1)</f>
        <v>117.49</v>
      </c>
      <c r="F1236" s="4">
        <f ca="1">OFFSET(InputPriceData!E$15,CalculationsAndCharts!$A1236+$A$11,IF($C$7,8,0),1,1)</f>
        <v>116.26</v>
      </c>
      <c r="G1236" s="4">
        <f ca="1">OFFSET(InputPriceData!F$15,CalculationsAndCharts!$A1236+$A$11,IF($C$7,8,0),1,1)</f>
        <v>117.47</v>
      </c>
      <c r="H1236" s="342">
        <f t="shared" ca="1" si="146"/>
        <v>116.46080953657116</v>
      </c>
      <c r="I1236" s="342">
        <f t="shared" ca="1" si="147"/>
        <v>116.93432438113743</v>
      </c>
      <c r="J1236" s="340">
        <f t="shared" ca="1" si="148"/>
        <v>-0.47351484456632548</v>
      </c>
      <c r="K1236" s="170">
        <f t="shared" ca="1" si="144"/>
        <v>0.22421630802467138</v>
      </c>
      <c r="L1236" s="341">
        <f t="shared" ca="1" si="145"/>
        <v>0.46695803446230399</v>
      </c>
      <c r="M1236" s="341">
        <f t="shared" ca="1" si="149"/>
        <v>-0.46695803446230399</v>
      </c>
      <c r="N1236" s="170"/>
      <c r="O1236" s="340"/>
      <c r="P1236" s="3">
        <f t="shared" ca="1" si="150"/>
        <v>165556300</v>
      </c>
      <c r="Q1236" s="3" t="e">
        <f t="shared" ca="1" si="151"/>
        <v>#N/A</v>
      </c>
      <c r="S1236" s="99"/>
      <c r="T1236" s="350"/>
      <c r="U1236" s="350"/>
      <c r="V1236" s="349"/>
      <c r="W1236" s="313"/>
      <c r="X1236" s="302"/>
      <c r="Y1236" s="211"/>
      <c r="Z1236" s="320"/>
      <c r="AA1236" s="246"/>
      <c r="AB1236" s="125"/>
      <c r="AC1236" s="125"/>
      <c r="AD1236" s="125"/>
      <c r="AE1236" s="125"/>
      <c r="AF1236" s="125"/>
      <c r="AG1236" s="125"/>
      <c r="AH1236" s="125"/>
      <c r="AJ1236" s="125"/>
      <c r="AK1236" s="125"/>
      <c r="AM1236" s="246"/>
      <c r="AO1236" s="246"/>
      <c r="AP1236" s="211"/>
      <c r="AQ1236" s="211"/>
      <c r="AR1236" s="199"/>
      <c r="AT1236" s="225"/>
      <c r="AU1236" s="225"/>
      <c r="AV1236" s="225"/>
      <c r="AW1236" s="99"/>
      <c r="AX1236" s="199"/>
      <c r="AY1236" s="199"/>
      <c r="AZ1236" s="37"/>
      <c r="BA1236" s="123"/>
      <c r="BB1236" s="211"/>
      <c r="BC1236" s="211"/>
      <c r="BD1236" s="123"/>
      <c r="BE1236" s="123"/>
      <c r="BF1236" s="37"/>
      <c r="BG1236" s="37"/>
    </row>
    <row r="1237" spans="1:59" x14ac:dyDescent="0.25">
      <c r="A1237">
        <v>1205</v>
      </c>
      <c r="B1237" s="61">
        <f ca="1">OFFSET(InputPriceData!B$15,CalculationsAndCharts!$A1237+$A$11,0,1,1)</f>
        <v>40721</v>
      </c>
      <c r="C1237" s="3">
        <f ca="1">OFFSET(InputPriceData!G$15,CalculationsAndCharts!$A1237+$A$11,IF($C$7,8,0),1,1)</f>
        <v>168904700</v>
      </c>
      <c r="D1237" s="4">
        <f ca="1">OFFSET(InputPriceData!C$15,CalculationsAndCharts!$A1237+$A$11,IF($C$7,8,0),1,1)</f>
        <v>115.01</v>
      </c>
      <c r="E1237" s="4">
        <f ca="1">OFFSET(InputPriceData!D$15,CalculationsAndCharts!$A1237+$A$11,IF($C$7,8,0),1,1)</f>
        <v>116.4</v>
      </c>
      <c r="F1237" s="4">
        <f ca="1">OFFSET(InputPriceData!E$15,CalculationsAndCharts!$A1237+$A$11,IF($C$7,8,0),1,1)</f>
        <v>114.78</v>
      </c>
      <c r="G1237" s="4">
        <f ca="1">OFFSET(InputPriceData!F$15,CalculationsAndCharts!$A1237+$A$11,IF($C$7,8,0),1,1)</f>
        <v>115.96</v>
      </c>
      <c r="H1237" s="342">
        <f t="shared" ca="1" si="146"/>
        <v>116.31663947036704</v>
      </c>
      <c r="I1237" s="342">
        <f t="shared" ca="1" si="147"/>
        <v>116.88562659760447</v>
      </c>
      <c r="J1237" s="340">
        <f t="shared" ca="1" si="148"/>
        <v>-0.56898712723749045</v>
      </c>
      <c r="K1237" s="170">
        <f t="shared" ca="1" si="144"/>
        <v>0.32374635096197213</v>
      </c>
      <c r="L1237" s="341">
        <f t="shared" ca="1" si="145"/>
        <v>0.46326153469114711</v>
      </c>
      <c r="M1237" s="341">
        <f t="shared" ca="1" si="149"/>
        <v>-0.46326153469114711</v>
      </c>
      <c r="N1237" s="170"/>
      <c r="O1237" s="340"/>
      <c r="P1237" s="3">
        <f t="shared" ca="1" si="150"/>
        <v>168904700</v>
      </c>
      <c r="Q1237" s="3" t="e">
        <f t="shared" ca="1" si="151"/>
        <v>#N/A</v>
      </c>
      <c r="S1237" s="99"/>
      <c r="T1237" s="350"/>
      <c r="U1237" s="350"/>
      <c r="V1237" s="349"/>
      <c r="W1237" s="313"/>
      <c r="X1237" s="302"/>
      <c r="Y1237" s="211"/>
      <c r="Z1237" s="320"/>
      <c r="AA1237" s="246"/>
      <c r="AB1237" s="125"/>
      <c r="AC1237" s="125"/>
      <c r="AD1237" s="125"/>
      <c r="AE1237" s="125"/>
      <c r="AF1237" s="125"/>
      <c r="AG1237" s="125"/>
      <c r="AH1237" s="125"/>
      <c r="AJ1237" s="125"/>
      <c r="AK1237" s="125"/>
      <c r="AM1237" s="246"/>
      <c r="AO1237" s="246"/>
      <c r="AP1237" s="211"/>
      <c r="AQ1237" s="211"/>
      <c r="AR1237" s="199"/>
      <c r="AT1237" s="225"/>
      <c r="AU1237" s="225"/>
      <c r="AV1237" s="225"/>
      <c r="AW1237" s="99"/>
      <c r="AX1237" s="199"/>
      <c r="AY1237" s="199"/>
      <c r="AZ1237" s="37"/>
      <c r="BA1237" s="123"/>
      <c r="BB1237" s="211"/>
      <c r="BC1237" s="211"/>
      <c r="BD1237" s="123"/>
      <c r="BE1237" s="123"/>
      <c r="BF1237" s="37"/>
      <c r="BG1237" s="37"/>
    </row>
    <row r="1238" spans="1:59" x14ac:dyDescent="0.25">
      <c r="A1238">
        <v>1206</v>
      </c>
      <c r="B1238" s="61">
        <f ca="1">OFFSET(InputPriceData!B$15,CalculationsAndCharts!$A1238+$A$11,0,1,1)</f>
        <v>40718</v>
      </c>
      <c r="C1238" s="3">
        <f ca="1">OFFSET(InputPriceData!G$15,CalculationsAndCharts!$A1238+$A$11,IF($C$7,8,0),1,1)</f>
        <v>226129300</v>
      </c>
      <c r="D1238" s="4">
        <f ca="1">OFFSET(InputPriceData!C$15,CalculationsAndCharts!$A1238+$A$11,IF($C$7,8,0),1,1)</f>
        <v>116.26</v>
      </c>
      <c r="E1238" s="4">
        <f ca="1">OFFSET(InputPriceData!D$15,CalculationsAndCharts!$A1238+$A$11,IF($C$7,8,0),1,1)</f>
        <v>116.35</v>
      </c>
      <c r="F1238" s="4">
        <f ca="1">OFFSET(InputPriceData!E$15,CalculationsAndCharts!$A1238+$A$11,IF($C$7,8,0),1,1)</f>
        <v>114.76</v>
      </c>
      <c r="G1238" s="4">
        <f ca="1">OFFSET(InputPriceData!F$15,CalculationsAndCharts!$A1238+$A$11,IF($C$7,8,0),1,1)</f>
        <v>114.93</v>
      </c>
      <c r="H1238" s="342">
        <f t="shared" ca="1" si="146"/>
        <v>116.36758796613375</v>
      </c>
      <c r="I1238" s="342">
        <f t="shared" ca="1" si="147"/>
        <v>116.96977447011398</v>
      </c>
      <c r="J1238" s="340">
        <f t="shared" ca="1" si="148"/>
        <v>-0.6021865039802734</v>
      </c>
      <c r="K1238" s="170">
        <f t="shared" ca="1" si="144"/>
        <v>0.36262858557598382</v>
      </c>
      <c r="L1238" s="341">
        <f t="shared" ca="1" si="145"/>
        <v>0.45754623161299907</v>
      </c>
      <c r="M1238" s="341">
        <f t="shared" ca="1" si="149"/>
        <v>-0.45754623161299907</v>
      </c>
      <c r="N1238" s="170"/>
      <c r="O1238" s="340"/>
      <c r="P1238" s="3" t="e">
        <f t="shared" ca="1" si="150"/>
        <v>#N/A</v>
      </c>
      <c r="Q1238" s="3">
        <f t="shared" ca="1" si="151"/>
        <v>226129300</v>
      </c>
      <c r="S1238" s="99"/>
      <c r="T1238" s="350"/>
      <c r="U1238" s="350"/>
      <c r="V1238" s="349"/>
      <c r="W1238" s="313"/>
      <c r="X1238" s="302"/>
      <c r="Y1238" s="211"/>
      <c r="Z1238" s="320"/>
      <c r="AA1238" s="246"/>
      <c r="AB1238" s="125"/>
      <c r="AC1238" s="125"/>
      <c r="AD1238" s="125"/>
      <c r="AE1238" s="125"/>
      <c r="AF1238" s="125"/>
      <c r="AG1238" s="125"/>
      <c r="AH1238" s="125"/>
      <c r="AJ1238" s="125"/>
      <c r="AK1238" s="125"/>
      <c r="AM1238" s="246"/>
      <c r="AO1238" s="246"/>
      <c r="AP1238" s="211"/>
      <c r="AQ1238" s="211"/>
      <c r="AR1238" s="199"/>
      <c r="AT1238" s="225"/>
      <c r="AU1238" s="225"/>
      <c r="AV1238" s="225"/>
      <c r="AW1238" s="99"/>
      <c r="AX1238" s="199"/>
      <c r="AY1238" s="199"/>
      <c r="AZ1238" s="37"/>
      <c r="BA1238" s="123"/>
      <c r="BB1238" s="211"/>
      <c r="BC1238" s="211"/>
      <c r="BD1238" s="123"/>
      <c r="BE1238" s="123"/>
      <c r="BF1238" s="37"/>
      <c r="BG1238" s="37"/>
    </row>
    <row r="1239" spans="1:59" x14ac:dyDescent="0.25">
      <c r="A1239">
        <v>1207</v>
      </c>
      <c r="B1239" s="61">
        <f ca="1">OFFSET(InputPriceData!B$15,CalculationsAndCharts!$A1239+$A$11,0,1,1)</f>
        <v>40717</v>
      </c>
      <c r="C1239" s="3">
        <f ca="1">OFFSET(InputPriceData!G$15,CalculationsAndCharts!$A1239+$A$11,IF($C$7,8,0),1,1)</f>
        <v>334286500</v>
      </c>
      <c r="D1239" s="4">
        <f ca="1">OFFSET(InputPriceData!C$15,CalculationsAndCharts!$A1239+$A$11,IF($C$7,8,0),1,1)</f>
        <v>115.25</v>
      </c>
      <c r="E1239" s="4">
        <f ca="1">OFFSET(InputPriceData!D$15,CalculationsAndCharts!$A1239+$A$11,IF($C$7,8,0),1,1)</f>
        <v>116.59</v>
      </c>
      <c r="F1239" s="4">
        <f ca="1">OFFSET(InputPriceData!E$15,CalculationsAndCharts!$A1239+$A$11,IF($C$7,8,0),1,1)</f>
        <v>114.37</v>
      </c>
      <c r="G1239" s="4">
        <f ca="1">OFFSET(InputPriceData!F$15,CalculationsAndCharts!$A1239+$A$11,IF($C$7,8,0),1,1)</f>
        <v>116.28</v>
      </c>
      <c r="H1239" s="342">
        <f t="shared" ca="1" si="146"/>
        <v>116.57295767558143</v>
      </c>
      <c r="I1239" s="342">
        <f t="shared" ca="1" si="147"/>
        <v>117.15520851285162</v>
      </c>
      <c r="J1239" s="340">
        <f t="shared" ca="1" si="148"/>
        <v>-0.58225083727023408</v>
      </c>
      <c r="K1239" s="170">
        <f t="shared" ca="1" si="144"/>
        <v>0.33901603750188858</v>
      </c>
      <c r="L1239" s="341">
        <f t="shared" ca="1" si="145"/>
        <v>0.45138177706724364</v>
      </c>
      <c r="M1239" s="341">
        <f t="shared" ca="1" si="149"/>
        <v>-0.45138177706724364</v>
      </c>
      <c r="N1239" s="170"/>
      <c r="O1239" s="340"/>
      <c r="P1239" s="3">
        <f t="shared" ca="1" si="150"/>
        <v>334286500</v>
      </c>
      <c r="Q1239" s="3" t="e">
        <f t="shared" ca="1" si="151"/>
        <v>#N/A</v>
      </c>
      <c r="S1239" s="99"/>
      <c r="T1239" s="350"/>
      <c r="U1239" s="350"/>
      <c r="V1239" s="349"/>
      <c r="W1239" s="313"/>
      <c r="X1239" s="302"/>
      <c r="Y1239" s="211"/>
      <c r="Z1239" s="320"/>
      <c r="AA1239" s="246"/>
      <c r="AB1239" s="125"/>
      <c r="AC1239" s="125"/>
      <c r="AD1239" s="125"/>
      <c r="AE1239" s="125"/>
      <c r="AF1239" s="125"/>
      <c r="AG1239" s="125"/>
      <c r="AH1239" s="125"/>
      <c r="AJ1239" s="125"/>
      <c r="AK1239" s="125"/>
      <c r="AM1239" s="246"/>
      <c r="AO1239" s="246"/>
      <c r="AP1239" s="211"/>
      <c r="AQ1239" s="211"/>
      <c r="AR1239" s="199"/>
      <c r="AT1239" s="225"/>
      <c r="AU1239" s="225"/>
      <c r="AV1239" s="225"/>
      <c r="AW1239" s="99"/>
      <c r="AX1239" s="199"/>
      <c r="AY1239" s="199"/>
      <c r="AZ1239" s="37"/>
      <c r="BA1239" s="123"/>
      <c r="BB1239" s="211"/>
      <c r="BC1239" s="211"/>
      <c r="BD1239" s="123"/>
      <c r="BE1239" s="123"/>
      <c r="BF1239" s="37"/>
      <c r="BG1239" s="37"/>
    </row>
    <row r="1240" spans="1:59" x14ac:dyDescent="0.25">
      <c r="A1240">
        <v>1208</v>
      </c>
      <c r="B1240" s="61">
        <f ca="1">OFFSET(InputPriceData!B$15,CalculationsAndCharts!$A1240+$A$11,0,1,1)</f>
        <v>40716</v>
      </c>
      <c r="C1240" s="3">
        <f ca="1">OFFSET(InputPriceData!G$15,CalculationsAndCharts!$A1240+$A$11,IF($C$7,8,0),1,1)</f>
        <v>176703000</v>
      </c>
      <c r="D1240" s="4">
        <f ca="1">OFFSET(InputPriceData!C$15,CalculationsAndCharts!$A1240+$A$11,IF($C$7,8,0),1,1)</f>
        <v>116.96</v>
      </c>
      <c r="E1240" s="4">
        <f ca="1">OFFSET(InputPriceData!D$15,CalculationsAndCharts!$A1240+$A$11,IF($C$7,8,0),1,1)</f>
        <v>117.65</v>
      </c>
      <c r="F1240" s="4">
        <f ca="1">OFFSET(InputPriceData!E$15,CalculationsAndCharts!$A1240+$A$11,IF($C$7,8,0),1,1)</f>
        <v>116.55</v>
      </c>
      <c r="G1240" s="4">
        <f ca="1">OFFSET(InputPriceData!F$15,CalculationsAndCharts!$A1240+$A$11,IF($C$7,8,0),1,1)</f>
        <v>116.62</v>
      </c>
      <c r="H1240" s="342">
        <f t="shared" ca="1" si="146"/>
        <v>116.61480877209307</v>
      </c>
      <c r="I1240" s="342">
        <f t="shared" ca="1" si="147"/>
        <v>117.23477292311087</v>
      </c>
      <c r="J1240" s="340">
        <f t="shared" ca="1" si="148"/>
        <v>-0.61996415101784375</v>
      </c>
      <c r="K1240" s="170">
        <f t="shared" ca="1" si="144"/>
        <v>0.38435554854727577</v>
      </c>
      <c r="L1240" s="341">
        <f t="shared" ca="1" si="145"/>
        <v>0.4463931763126931</v>
      </c>
      <c r="M1240" s="341">
        <f t="shared" ca="1" si="149"/>
        <v>-0.4463931763126931</v>
      </c>
      <c r="N1240" s="170"/>
      <c r="O1240" s="340"/>
      <c r="P1240" s="3" t="e">
        <f t="shared" ca="1" si="150"/>
        <v>#N/A</v>
      </c>
      <c r="Q1240" s="3">
        <f t="shared" ca="1" si="151"/>
        <v>176703000</v>
      </c>
      <c r="S1240" s="99"/>
      <c r="T1240" s="350"/>
      <c r="U1240" s="350"/>
      <c r="V1240" s="349"/>
      <c r="W1240" s="313"/>
      <c r="X1240" s="302"/>
      <c r="Y1240" s="211"/>
      <c r="Z1240" s="320"/>
      <c r="AA1240" s="246"/>
      <c r="AB1240" s="125"/>
      <c r="AC1240" s="125"/>
      <c r="AD1240" s="125"/>
      <c r="AE1240" s="125"/>
      <c r="AF1240" s="125"/>
      <c r="AG1240" s="125"/>
      <c r="AH1240" s="125"/>
      <c r="AJ1240" s="125"/>
      <c r="AK1240" s="125"/>
      <c r="AM1240" s="246"/>
      <c r="AO1240" s="246"/>
      <c r="AP1240" s="211"/>
      <c r="AQ1240" s="211"/>
      <c r="AR1240" s="199"/>
      <c r="AT1240" s="225"/>
      <c r="AU1240" s="225"/>
      <c r="AV1240" s="225"/>
      <c r="AW1240" s="99"/>
      <c r="AX1240" s="199"/>
      <c r="AY1240" s="199"/>
      <c r="AZ1240" s="37"/>
      <c r="BA1240" s="123"/>
      <c r="BB1240" s="211"/>
      <c r="BC1240" s="211"/>
      <c r="BD1240" s="123"/>
      <c r="BE1240" s="123"/>
      <c r="BF1240" s="37"/>
      <c r="BG1240" s="37"/>
    </row>
    <row r="1241" spans="1:59" x14ac:dyDescent="0.25">
      <c r="A1241">
        <v>1209</v>
      </c>
      <c r="B1241" s="61">
        <f ca="1">OFFSET(InputPriceData!B$15,CalculationsAndCharts!$A1241+$A$11,0,1,1)</f>
        <v>40715</v>
      </c>
      <c r="C1241" s="3">
        <f ca="1">OFFSET(InputPriceData!G$15,CalculationsAndCharts!$A1241+$A$11,IF($C$7,8,0),1,1)</f>
        <v>193157300</v>
      </c>
      <c r="D1241" s="4">
        <f ca="1">OFFSET(InputPriceData!C$15,CalculationsAndCharts!$A1241+$A$11,IF($C$7,8,0),1,1)</f>
        <v>116.34</v>
      </c>
      <c r="E1241" s="4">
        <f ca="1">OFFSET(InputPriceData!D$15,CalculationsAndCharts!$A1241+$A$11,IF($C$7,8,0),1,1)</f>
        <v>117.55</v>
      </c>
      <c r="F1241" s="4">
        <f ca="1">OFFSET(InputPriceData!E$15,CalculationsAndCharts!$A1241+$A$11,IF($C$7,8,0),1,1)</f>
        <v>115.79</v>
      </c>
      <c r="G1241" s="4">
        <f ca="1">OFFSET(InputPriceData!F$15,CalculationsAndCharts!$A1241+$A$11,IF($C$7,8,0),1,1)</f>
        <v>117.33</v>
      </c>
      <c r="H1241" s="342">
        <f t="shared" ca="1" si="146"/>
        <v>116.61406716810636</v>
      </c>
      <c r="I1241" s="342">
        <f t="shared" ca="1" si="147"/>
        <v>117.2906613706664</v>
      </c>
      <c r="J1241" s="340">
        <f t="shared" ca="1" si="148"/>
        <v>-0.67659420256008695</v>
      </c>
      <c r="K1241" s="170">
        <f t="shared" ca="1" si="144"/>
        <v>0.45777971493791997</v>
      </c>
      <c r="L1241" s="341">
        <f t="shared" ca="1" si="145"/>
        <v>0.4413243429174506</v>
      </c>
      <c r="M1241" s="341">
        <f t="shared" ca="1" si="149"/>
        <v>-0.4413243429174506</v>
      </c>
      <c r="N1241" s="170"/>
      <c r="O1241" s="340"/>
      <c r="P1241" s="3">
        <f t="shared" ca="1" si="150"/>
        <v>193157300</v>
      </c>
      <c r="Q1241" s="3" t="e">
        <f t="shared" ca="1" si="151"/>
        <v>#N/A</v>
      </c>
      <c r="S1241" s="99"/>
      <c r="T1241" s="350"/>
      <c r="U1241" s="350"/>
      <c r="V1241" s="349"/>
      <c r="W1241" s="313"/>
      <c r="X1241" s="302"/>
      <c r="Y1241" s="211"/>
      <c r="Z1241" s="320"/>
      <c r="AA1241" s="246"/>
      <c r="AB1241" s="125"/>
      <c r="AC1241" s="125"/>
      <c r="AD1241" s="125"/>
      <c r="AE1241" s="125"/>
      <c r="AF1241" s="125"/>
      <c r="AG1241" s="125"/>
      <c r="AH1241" s="125"/>
      <c r="AJ1241" s="125"/>
      <c r="AK1241" s="125"/>
      <c r="AM1241" s="246"/>
      <c r="AO1241" s="246"/>
      <c r="AP1241" s="211"/>
      <c r="AQ1241" s="211"/>
      <c r="AR1241" s="199"/>
      <c r="AT1241" s="225"/>
      <c r="AU1241" s="225"/>
      <c r="AV1241" s="225"/>
      <c r="AW1241" s="99"/>
      <c r="AX1241" s="199"/>
      <c r="AY1241" s="199"/>
      <c r="AZ1241" s="37"/>
      <c r="BA1241" s="123"/>
      <c r="BB1241" s="211"/>
      <c r="BC1241" s="211"/>
      <c r="BD1241" s="123"/>
      <c r="BE1241" s="123"/>
      <c r="BF1241" s="37"/>
      <c r="BG1241" s="37"/>
    </row>
    <row r="1242" spans="1:59" x14ac:dyDescent="0.25">
      <c r="A1242">
        <v>1210</v>
      </c>
      <c r="B1242" s="61">
        <f ca="1">OFFSET(InputPriceData!B$15,CalculationsAndCharts!$A1242+$A$11,0,1,1)</f>
        <v>40714</v>
      </c>
      <c r="C1242" s="3">
        <f ca="1">OFFSET(InputPriceData!G$15,CalculationsAndCharts!$A1242+$A$11,IF($C$7,8,0),1,1)</f>
        <v>159479000</v>
      </c>
      <c r="D1242" s="4">
        <f ca="1">OFFSET(InputPriceData!C$15,CalculationsAndCharts!$A1242+$A$11,IF($C$7,8,0),1,1)</f>
        <v>114.76</v>
      </c>
      <c r="E1242" s="4">
        <f ca="1">OFFSET(InputPriceData!D$15,CalculationsAndCharts!$A1242+$A$11,IF($C$7,8,0),1,1)</f>
        <v>115.99</v>
      </c>
      <c r="F1242" s="4">
        <f ca="1">OFFSET(InputPriceData!E$15,CalculationsAndCharts!$A1242+$A$11,IF($C$7,8,0),1,1)</f>
        <v>114.73</v>
      </c>
      <c r="G1242" s="4">
        <f ca="1">OFFSET(InputPriceData!F$15,CalculationsAndCharts!$A1242+$A$11,IF($C$7,8,0),1,1)</f>
        <v>115.74</v>
      </c>
      <c r="H1242" s="342">
        <f t="shared" ca="1" si="146"/>
        <v>116.5117910492644</v>
      </c>
      <c r="I1242" s="342">
        <f t="shared" ca="1" si="147"/>
        <v>117.28708513163608</v>
      </c>
      <c r="J1242" s="340">
        <f t="shared" ca="1" si="148"/>
        <v>-0.77529408237171338</v>
      </c>
      <c r="K1242" s="170">
        <f t="shared" ca="1" si="144"/>
        <v>0.60108091416059706</v>
      </c>
      <c r="L1242" s="341">
        <f t="shared" ca="1" si="145"/>
        <v>0.43495150794053594</v>
      </c>
      <c r="M1242" s="341">
        <f t="shared" ca="1" si="149"/>
        <v>-0.43495150794053594</v>
      </c>
      <c r="N1242" s="170"/>
      <c r="O1242" s="340"/>
      <c r="P1242" s="3">
        <f t="shared" ca="1" si="150"/>
        <v>159479000</v>
      </c>
      <c r="Q1242" s="3" t="e">
        <f t="shared" ca="1" si="151"/>
        <v>#N/A</v>
      </c>
      <c r="S1242" s="99"/>
      <c r="T1242" s="350"/>
      <c r="U1242" s="350"/>
      <c r="V1242" s="349"/>
      <c r="W1242" s="313"/>
      <c r="X1242" s="302"/>
      <c r="Y1242" s="211"/>
      <c r="Z1242" s="320"/>
      <c r="AA1242" s="246"/>
      <c r="AB1242" s="125"/>
      <c r="AC1242" s="125"/>
      <c r="AD1242" s="125"/>
      <c r="AE1242" s="125"/>
      <c r="AF1242" s="125"/>
      <c r="AG1242" s="125"/>
      <c r="AH1242" s="125"/>
      <c r="AJ1242" s="125"/>
      <c r="AK1242" s="125"/>
      <c r="AM1242" s="246"/>
      <c r="AO1242" s="246"/>
      <c r="AP1242" s="211"/>
      <c r="AQ1242" s="211"/>
      <c r="AR1242" s="199"/>
      <c r="AT1242" s="225"/>
      <c r="AU1242" s="225"/>
      <c r="AV1242" s="225"/>
      <c r="AW1242" s="99"/>
      <c r="AX1242" s="199"/>
      <c r="AY1242" s="199"/>
      <c r="AZ1242" s="37"/>
      <c r="BA1242" s="123"/>
      <c r="BB1242" s="211"/>
      <c r="BC1242" s="211"/>
      <c r="BD1242" s="123"/>
      <c r="BE1242" s="123"/>
      <c r="BF1242" s="37"/>
      <c r="BG1242" s="37"/>
    </row>
    <row r="1243" spans="1:59" x14ac:dyDescent="0.25">
      <c r="A1243">
        <v>1211</v>
      </c>
      <c r="B1243" s="61">
        <f ca="1">OFFSET(InputPriceData!B$15,CalculationsAndCharts!$A1243+$A$11,0,1,1)</f>
        <v>40711</v>
      </c>
      <c r="C1243" s="3">
        <f ca="1">OFFSET(InputPriceData!G$15,CalculationsAndCharts!$A1243+$A$11,IF($C$7,8,0),1,1)</f>
        <v>233284900</v>
      </c>
      <c r="D1243" s="4">
        <f ca="1">OFFSET(InputPriceData!C$15,CalculationsAndCharts!$A1243+$A$11,IF($C$7,8,0),1,1)</f>
        <v>115.95</v>
      </c>
      <c r="E1243" s="4">
        <f ca="1">OFFSET(InputPriceData!D$15,CalculationsAndCharts!$A1243+$A$11,IF($C$7,8,0),1,1)</f>
        <v>115.96</v>
      </c>
      <c r="F1243" s="4">
        <f ca="1">OFFSET(InputPriceData!E$15,CalculationsAndCharts!$A1243+$A$11,IF($C$7,8,0),1,1)</f>
        <v>114.76</v>
      </c>
      <c r="G1243" s="4">
        <f ca="1">OFFSET(InputPriceData!F$15,CalculationsAndCharts!$A1243+$A$11,IF($C$7,8,0),1,1)</f>
        <v>115.15</v>
      </c>
      <c r="H1243" s="342">
        <f t="shared" ca="1" si="146"/>
        <v>116.62204691344503</v>
      </c>
      <c r="I1243" s="342">
        <f t="shared" ca="1" si="147"/>
        <v>117.42772923451209</v>
      </c>
      <c r="J1243" s="340">
        <f t="shared" ca="1" si="148"/>
        <v>-0.80568232106709525</v>
      </c>
      <c r="K1243" s="170">
        <f t="shared" ca="1" si="144"/>
        <v>0.64912400248006197</v>
      </c>
      <c r="L1243" s="341">
        <f t="shared" ca="1" si="145"/>
        <v>0.42522485070497912</v>
      </c>
      <c r="M1243" s="341">
        <f t="shared" ca="1" si="149"/>
        <v>-0.42522485070497912</v>
      </c>
      <c r="N1243" s="170"/>
      <c r="O1243" s="340"/>
      <c r="P1243" s="3" t="e">
        <f t="shared" ca="1" si="150"/>
        <v>#N/A</v>
      </c>
      <c r="Q1243" s="3">
        <f t="shared" ca="1" si="151"/>
        <v>233284900</v>
      </c>
      <c r="S1243" s="99"/>
      <c r="T1243" s="350"/>
      <c r="U1243" s="350"/>
      <c r="V1243" s="349"/>
      <c r="W1243" s="313"/>
      <c r="X1243" s="302"/>
      <c r="Y1243" s="211"/>
      <c r="Z1243" s="320"/>
      <c r="AA1243" s="246"/>
      <c r="AB1243" s="125"/>
      <c r="AC1243" s="125"/>
      <c r="AD1243" s="125"/>
      <c r="AE1243" s="125"/>
      <c r="AF1243" s="125"/>
      <c r="AG1243" s="125"/>
      <c r="AH1243" s="125"/>
      <c r="AJ1243" s="125"/>
      <c r="AK1243" s="125"/>
      <c r="AM1243" s="246"/>
      <c r="AO1243" s="246"/>
      <c r="AP1243" s="211"/>
      <c r="AQ1243" s="211"/>
      <c r="AR1243" s="199"/>
      <c r="AT1243" s="225"/>
      <c r="AU1243" s="225"/>
      <c r="AV1243" s="225"/>
      <c r="AW1243" s="99"/>
      <c r="AX1243" s="199"/>
      <c r="AY1243" s="199"/>
      <c r="AZ1243" s="37"/>
      <c r="BA1243" s="123"/>
      <c r="BB1243" s="211"/>
      <c r="BC1243" s="211"/>
      <c r="BD1243" s="123"/>
      <c r="BE1243" s="123"/>
      <c r="BF1243" s="37"/>
      <c r="BG1243" s="37"/>
    </row>
    <row r="1244" spans="1:59" x14ac:dyDescent="0.25">
      <c r="A1244">
        <v>1212</v>
      </c>
      <c r="B1244" s="61">
        <f ca="1">OFFSET(InputPriceData!B$15,CalculationsAndCharts!$A1244+$A$11,0,1,1)</f>
        <v>40710</v>
      </c>
      <c r="C1244" s="3">
        <f ca="1">OFFSET(InputPriceData!G$15,CalculationsAndCharts!$A1244+$A$11,IF($C$7,8,0),1,1)</f>
        <v>308032800</v>
      </c>
      <c r="D1244" s="4">
        <f ca="1">OFFSET(InputPriceData!C$15,CalculationsAndCharts!$A1244+$A$11,IF($C$7,8,0),1,1)</f>
        <v>114.59</v>
      </c>
      <c r="E1244" s="4">
        <f ca="1">OFFSET(InputPriceData!D$15,CalculationsAndCharts!$A1244+$A$11,IF($C$7,8,0),1,1)</f>
        <v>115.41</v>
      </c>
      <c r="F1244" s="4">
        <f ca="1">OFFSET(InputPriceData!E$15,CalculationsAndCharts!$A1244+$A$11,IF($C$7,8,0),1,1)</f>
        <v>113.93</v>
      </c>
      <c r="G1244" s="4">
        <f ca="1">OFFSET(InputPriceData!F$15,CalculationsAndCharts!$A1244+$A$11,IF($C$7,8,0),1,1)</f>
        <v>114.81</v>
      </c>
      <c r="H1244" s="342">
        <f t="shared" ca="1" si="146"/>
        <v>116.83233932965146</v>
      </c>
      <c r="I1244" s="342">
        <f t="shared" ca="1" si="147"/>
        <v>117.63479552855864</v>
      </c>
      <c r="J1244" s="340">
        <f t="shared" ca="1" si="148"/>
        <v>-0.80245619890721964</v>
      </c>
      <c r="K1244" s="170">
        <f t="shared" ca="1" si="144"/>
        <v>0.64393595116462321</v>
      </c>
      <c r="L1244" s="341">
        <f t="shared" ca="1" si="145"/>
        <v>0.41368427655839185</v>
      </c>
      <c r="M1244" s="341">
        <f t="shared" ca="1" si="149"/>
        <v>-0.41368427655839185</v>
      </c>
      <c r="N1244" s="170"/>
      <c r="O1244" s="340"/>
      <c r="P1244" s="3">
        <f t="shared" ca="1" si="150"/>
        <v>308032800</v>
      </c>
      <c r="Q1244" s="3" t="e">
        <f t="shared" ca="1" si="151"/>
        <v>#N/A</v>
      </c>
      <c r="S1244" s="99"/>
      <c r="T1244" s="350"/>
      <c r="U1244" s="350"/>
      <c r="V1244" s="349"/>
      <c r="W1244" s="313"/>
      <c r="X1244" s="302"/>
      <c r="Y1244" s="211"/>
      <c r="Z1244" s="320"/>
      <c r="AA1244" s="246"/>
      <c r="AB1244" s="125"/>
      <c r="AC1244" s="125"/>
      <c r="AD1244" s="125"/>
      <c r="AE1244" s="125"/>
      <c r="AF1244" s="125"/>
      <c r="AG1244" s="125"/>
      <c r="AH1244" s="125"/>
      <c r="AJ1244" s="125"/>
      <c r="AK1244" s="125"/>
      <c r="AM1244" s="246"/>
      <c r="AO1244" s="246"/>
      <c r="AP1244" s="211"/>
      <c r="AQ1244" s="211"/>
      <c r="AR1244" s="199"/>
      <c r="AT1244" s="225"/>
      <c r="AU1244" s="225"/>
      <c r="AV1244" s="225"/>
      <c r="AW1244" s="99"/>
      <c r="AX1244" s="199"/>
      <c r="AY1244" s="199"/>
      <c r="AZ1244" s="37"/>
      <c r="BA1244" s="123"/>
      <c r="BB1244" s="211"/>
      <c r="BC1244" s="211"/>
      <c r="BD1244" s="123"/>
      <c r="BE1244" s="123"/>
      <c r="BF1244" s="37"/>
      <c r="BG1244" s="37"/>
    </row>
    <row r="1245" spans="1:59" x14ac:dyDescent="0.25">
      <c r="A1245">
        <v>1213</v>
      </c>
      <c r="B1245" s="61">
        <f ca="1">OFFSET(InputPriceData!B$15,CalculationsAndCharts!$A1245+$A$11,0,1,1)</f>
        <v>40709</v>
      </c>
      <c r="C1245" s="3">
        <f ca="1">OFFSET(InputPriceData!G$15,CalculationsAndCharts!$A1245+$A$11,IF($C$7,8,0),1,1)</f>
        <v>300958000</v>
      </c>
      <c r="D1245" s="4">
        <f ca="1">OFFSET(InputPriceData!C$15,CalculationsAndCharts!$A1245+$A$11,IF($C$7,8,0),1,1)</f>
        <v>115.66</v>
      </c>
      <c r="E1245" s="4">
        <f ca="1">OFFSET(InputPriceData!D$15,CalculationsAndCharts!$A1245+$A$11,IF($C$7,8,0),1,1)</f>
        <v>116.61</v>
      </c>
      <c r="F1245" s="4">
        <f ca="1">OFFSET(InputPriceData!E$15,CalculationsAndCharts!$A1245+$A$11,IF($C$7,8,0),1,1)</f>
        <v>114.25</v>
      </c>
      <c r="G1245" s="4">
        <f ca="1">OFFSET(InputPriceData!F$15,CalculationsAndCharts!$A1245+$A$11,IF($C$7,8,0),1,1)</f>
        <v>114.56</v>
      </c>
      <c r="H1245" s="342">
        <f t="shared" ca="1" si="146"/>
        <v>117.12124494817309</v>
      </c>
      <c r="I1245" s="342">
        <f t="shared" ca="1" si="147"/>
        <v>117.89159512206398</v>
      </c>
      <c r="J1245" s="340">
        <f t="shared" ca="1" si="148"/>
        <v>-0.77035017389091687</v>
      </c>
      <c r="K1245" s="170">
        <f t="shared" ca="1" si="144"/>
        <v>0.59343939041376581</v>
      </c>
      <c r="L1245" s="341">
        <f t="shared" ca="1" si="145"/>
        <v>0.4010301700551584</v>
      </c>
      <c r="M1245" s="341">
        <f t="shared" ca="1" si="149"/>
        <v>-0.4010301700551584</v>
      </c>
      <c r="N1245" s="170"/>
      <c r="O1245" s="340"/>
      <c r="P1245" s="3" t="e">
        <f t="shared" ca="1" si="150"/>
        <v>#N/A</v>
      </c>
      <c r="Q1245" s="3">
        <f t="shared" ca="1" si="151"/>
        <v>300958000</v>
      </c>
      <c r="S1245" s="99"/>
      <c r="T1245" s="350"/>
      <c r="U1245" s="350"/>
      <c r="V1245" s="349"/>
      <c r="W1245" s="313"/>
      <c r="X1245" s="302"/>
      <c r="Y1245" s="211"/>
      <c r="Z1245" s="320"/>
      <c r="AA1245" s="246"/>
      <c r="AB1245" s="125"/>
      <c r="AC1245" s="125"/>
      <c r="AD1245" s="125"/>
      <c r="AE1245" s="125"/>
      <c r="AF1245" s="125"/>
      <c r="AG1245" s="125"/>
      <c r="AH1245" s="125"/>
      <c r="AJ1245" s="125"/>
      <c r="AK1245" s="125"/>
      <c r="AM1245" s="246"/>
      <c r="AO1245" s="246"/>
      <c r="AP1245" s="211"/>
      <c r="AQ1245" s="211"/>
      <c r="AR1245" s="199"/>
      <c r="AT1245" s="225"/>
      <c r="AU1245" s="225"/>
      <c r="AV1245" s="225"/>
      <c r="AW1245" s="99"/>
      <c r="AX1245" s="199"/>
      <c r="AY1245" s="199"/>
      <c r="AZ1245" s="37"/>
      <c r="BA1245" s="123"/>
      <c r="BB1245" s="211"/>
      <c r="BC1245" s="211"/>
      <c r="BD1245" s="123"/>
      <c r="BE1245" s="123"/>
      <c r="BF1245" s="37"/>
      <c r="BG1245" s="37"/>
    </row>
    <row r="1246" spans="1:59" x14ac:dyDescent="0.25">
      <c r="A1246">
        <v>1214</v>
      </c>
      <c r="B1246" s="61">
        <f ca="1">OFFSET(InputPriceData!B$15,CalculationsAndCharts!$A1246+$A$11,0,1,1)</f>
        <v>40708</v>
      </c>
      <c r="C1246" s="3">
        <f ca="1">OFFSET(InputPriceData!G$15,CalculationsAndCharts!$A1246+$A$11,IF($C$7,8,0),1,1)</f>
        <v>160570400</v>
      </c>
      <c r="D1246" s="4">
        <f ca="1">OFFSET(InputPriceData!C$15,CalculationsAndCharts!$A1246+$A$11,IF($C$7,8,0),1,1)</f>
        <v>116.23</v>
      </c>
      <c r="E1246" s="4">
        <f ca="1">OFFSET(InputPriceData!D$15,CalculationsAndCharts!$A1246+$A$11,IF($C$7,8,0),1,1)</f>
        <v>117.04</v>
      </c>
      <c r="F1246" s="4">
        <f ca="1">OFFSET(InputPriceData!E$15,CalculationsAndCharts!$A1246+$A$11,IF($C$7,8,0),1,1)</f>
        <v>116.18</v>
      </c>
      <c r="G1246" s="4">
        <f ca="1">OFFSET(InputPriceData!F$15,CalculationsAndCharts!$A1246+$A$11,IF($C$7,8,0),1,1)</f>
        <v>116.63</v>
      </c>
      <c r="H1246" s="342">
        <f t="shared" ca="1" si="146"/>
        <v>117.48713708362639</v>
      </c>
      <c r="I1246" s="342">
        <f t="shared" ca="1" si="147"/>
        <v>118.19446740588798</v>
      </c>
      <c r="J1246" s="340">
        <f t="shared" ca="1" si="148"/>
        <v>-0.70733032226161896</v>
      </c>
      <c r="K1246" s="170">
        <f t="shared" ca="1" si="144"/>
        <v>0.5003161847907257</v>
      </c>
      <c r="L1246" s="341">
        <f t="shared" ca="1" si="145"/>
        <v>0.38849249377363793</v>
      </c>
      <c r="M1246" s="341">
        <f t="shared" ca="1" si="149"/>
        <v>-0.38849249377363793</v>
      </c>
      <c r="N1246" s="170"/>
      <c r="O1246" s="340"/>
      <c r="P1246" s="3">
        <f t="shared" ca="1" si="150"/>
        <v>160570400</v>
      </c>
      <c r="Q1246" s="3" t="e">
        <f t="shared" ca="1" si="151"/>
        <v>#N/A</v>
      </c>
      <c r="S1246" s="99"/>
      <c r="T1246" s="350"/>
      <c r="U1246" s="350"/>
      <c r="V1246" s="349"/>
      <c r="W1246" s="313"/>
      <c r="X1246" s="302"/>
      <c r="Y1246" s="211"/>
      <c r="Z1246" s="320"/>
      <c r="AA1246" s="246"/>
      <c r="AB1246" s="125"/>
      <c r="AC1246" s="125"/>
      <c r="AD1246" s="125"/>
      <c r="AE1246" s="125"/>
      <c r="AF1246" s="125"/>
      <c r="AG1246" s="125"/>
      <c r="AH1246" s="125"/>
      <c r="AJ1246" s="125"/>
      <c r="AK1246" s="125"/>
      <c r="AM1246" s="246"/>
      <c r="AO1246" s="246"/>
      <c r="AP1246" s="211"/>
      <c r="AQ1246" s="211"/>
      <c r="AR1246" s="199"/>
      <c r="AT1246" s="225"/>
      <c r="AU1246" s="225"/>
      <c r="AV1246" s="225"/>
      <c r="AW1246" s="99"/>
      <c r="AX1246" s="199"/>
      <c r="AY1246" s="199"/>
      <c r="AZ1246" s="37"/>
      <c r="BA1246" s="123"/>
      <c r="BB1246" s="211"/>
      <c r="BC1246" s="211"/>
      <c r="BD1246" s="123"/>
      <c r="BE1246" s="123"/>
      <c r="BF1246" s="37"/>
      <c r="BG1246" s="37"/>
    </row>
    <row r="1247" spans="1:59" x14ac:dyDescent="0.25">
      <c r="A1247">
        <v>1215</v>
      </c>
      <c r="B1247" s="61">
        <f ca="1">OFFSET(InputPriceData!B$15,CalculationsAndCharts!$A1247+$A$11,0,1,1)</f>
        <v>40707</v>
      </c>
      <c r="C1247" s="3">
        <f ca="1">OFFSET(InputPriceData!G$15,CalculationsAndCharts!$A1247+$A$11,IF($C$7,8,0),1,1)</f>
        <v>207599800</v>
      </c>
      <c r="D1247" s="4">
        <f ca="1">OFFSET(InputPriceData!C$15,CalculationsAndCharts!$A1247+$A$11,IF($C$7,8,0),1,1)</f>
        <v>115.34</v>
      </c>
      <c r="E1247" s="4">
        <f ca="1">OFFSET(InputPriceData!D$15,CalculationsAndCharts!$A1247+$A$11,IF($C$7,8,0),1,1)</f>
        <v>115.66</v>
      </c>
      <c r="F1247" s="4">
        <f ca="1">OFFSET(InputPriceData!E$15,CalculationsAndCharts!$A1247+$A$11,IF($C$7,8,0),1,1)</f>
        <v>114.58</v>
      </c>
      <c r="G1247" s="4">
        <f ca="1">OFFSET(InputPriceData!F$15,CalculationsAndCharts!$A1247+$A$11,IF($C$7,8,0),1,1)</f>
        <v>115.17</v>
      </c>
      <c r="H1247" s="342">
        <f t="shared" ca="1" si="146"/>
        <v>117.60958523843016</v>
      </c>
      <c r="I1247" s="342">
        <f t="shared" ca="1" si="147"/>
        <v>118.33669171551416</v>
      </c>
      <c r="J1247" s="340">
        <f t="shared" ca="1" si="148"/>
        <v>-0.72710647708403142</v>
      </c>
      <c r="K1247" s="170">
        <f t="shared" ca="1" si="144"/>
        <v>0.52868382901755107</v>
      </c>
      <c r="L1247" s="341">
        <f t="shared" ca="1" si="145"/>
        <v>0.37710374886681591</v>
      </c>
      <c r="M1247" s="341">
        <f t="shared" ca="1" si="149"/>
        <v>-0.37710374886681591</v>
      </c>
      <c r="N1247" s="170"/>
      <c r="O1247" s="340"/>
      <c r="P1247" s="3" t="e">
        <f t="shared" ca="1" si="150"/>
        <v>#N/A</v>
      </c>
      <c r="Q1247" s="3">
        <f t="shared" ca="1" si="151"/>
        <v>207599800</v>
      </c>
      <c r="S1247" s="99"/>
      <c r="T1247" s="350"/>
      <c r="U1247" s="350"/>
      <c r="V1247" s="349"/>
      <c r="W1247" s="313"/>
      <c r="X1247" s="302"/>
      <c r="Y1247" s="211"/>
      <c r="Z1247" s="320"/>
      <c r="AA1247" s="246"/>
      <c r="AB1247" s="125"/>
      <c r="AC1247" s="125"/>
      <c r="AD1247" s="125"/>
      <c r="AE1247" s="125"/>
      <c r="AF1247" s="125"/>
      <c r="AG1247" s="125"/>
      <c r="AH1247" s="125"/>
      <c r="AJ1247" s="125"/>
      <c r="AK1247" s="125"/>
      <c r="AM1247" s="246"/>
      <c r="AO1247" s="246"/>
      <c r="AP1247" s="211"/>
      <c r="AQ1247" s="211"/>
      <c r="AR1247" s="199"/>
      <c r="AT1247" s="225"/>
      <c r="AU1247" s="225"/>
      <c r="AV1247" s="225"/>
      <c r="AW1247" s="99"/>
      <c r="AX1247" s="199"/>
      <c r="AY1247" s="199"/>
      <c r="AZ1247" s="37"/>
      <c r="BA1247" s="123"/>
      <c r="BB1247" s="211"/>
      <c r="BC1247" s="211"/>
      <c r="BD1247" s="123"/>
      <c r="BE1247" s="123"/>
      <c r="BF1247" s="37"/>
      <c r="BG1247" s="37"/>
    </row>
    <row r="1248" spans="1:59" x14ac:dyDescent="0.25">
      <c r="A1248">
        <v>1216</v>
      </c>
      <c r="B1248" s="61">
        <f ca="1">OFFSET(InputPriceData!B$15,CalculationsAndCharts!$A1248+$A$11,0,1,1)</f>
        <v>40704</v>
      </c>
      <c r="C1248" s="3">
        <f ca="1">OFFSET(InputPriceData!G$15,CalculationsAndCharts!$A1248+$A$11,IF($C$7,8,0),1,1)</f>
        <v>238629400</v>
      </c>
      <c r="D1248" s="4">
        <f ca="1">OFFSET(InputPriceData!C$15,CalculationsAndCharts!$A1248+$A$11,IF($C$7,8,0),1,1)</f>
        <v>116.21</v>
      </c>
      <c r="E1248" s="4">
        <f ca="1">OFFSET(InputPriceData!D$15,CalculationsAndCharts!$A1248+$A$11,IF($C$7,8,0),1,1)</f>
        <v>116.28</v>
      </c>
      <c r="F1248" s="4">
        <f ca="1">OFFSET(InputPriceData!E$15,CalculationsAndCharts!$A1248+$A$11,IF($C$7,8,0),1,1)</f>
        <v>114.77</v>
      </c>
      <c r="G1248" s="4">
        <f ca="1">OFFSET(InputPriceData!F$15,CalculationsAndCharts!$A1248+$A$11,IF($C$7,8,0),1,1)</f>
        <v>115.08</v>
      </c>
      <c r="H1248" s="342">
        <f t="shared" ca="1" si="146"/>
        <v>117.95809741534876</v>
      </c>
      <c r="I1248" s="342">
        <f t="shared" ca="1" si="147"/>
        <v>118.62457278056091</v>
      </c>
      <c r="J1248" s="340">
        <f t="shared" ca="1" si="148"/>
        <v>-0.66647536521218198</v>
      </c>
      <c r="K1248" s="170">
        <f t="shared" ca="1" si="144"/>
        <v>0.44418941243471133</v>
      </c>
      <c r="L1248" s="341">
        <f t="shared" ca="1" si="145"/>
        <v>0.36370593923744676</v>
      </c>
      <c r="M1248" s="341">
        <f t="shared" ca="1" si="149"/>
        <v>-0.36370593923744676</v>
      </c>
      <c r="N1248" s="170"/>
      <c r="O1248" s="340"/>
      <c r="P1248" s="3" t="e">
        <f t="shared" ca="1" si="150"/>
        <v>#N/A</v>
      </c>
      <c r="Q1248" s="3">
        <f t="shared" ca="1" si="151"/>
        <v>238629400</v>
      </c>
      <c r="S1248" s="99"/>
      <c r="T1248" s="350"/>
      <c r="U1248" s="350"/>
      <c r="V1248" s="349"/>
      <c r="W1248" s="313"/>
      <c r="X1248" s="302"/>
      <c r="Y1248" s="211"/>
      <c r="Z1248" s="320"/>
      <c r="AA1248" s="246"/>
      <c r="AB1248" s="125"/>
      <c r="AC1248" s="125"/>
      <c r="AD1248" s="125"/>
      <c r="AE1248" s="125"/>
      <c r="AF1248" s="125"/>
      <c r="AG1248" s="125"/>
      <c r="AH1248" s="125"/>
      <c r="AJ1248" s="125"/>
      <c r="AK1248" s="125"/>
      <c r="AM1248" s="246"/>
      <c r="AO1248" s="246"/>
      <c r="AP1248" s="211"/>
      <c r="AQ1248" s="211"/>
      <c r="AR1248" s="199"/>
      <c r="AT1248" s="225"/>
      <c r="AU1248" s="225"/>
      <c r="AV1248" s="225"/>
      <c r="AW1248" s="99"/>
      <c r="AX1248" s="199"/>
      <c r="AY1248" s="199"/>
      <c r="AZ1248" s="37"/>
      <c r="BA1248" s="123"/>
      <c r="BB1248" s="211"/>
      <c r="BC1248" s="211"/>
      <c r="BD1248" s="123"/>
      <c r="BE1248" s="123"/>
      <c r="BF1248" s="37"/>
      <c r="BG1248" s="37"/>
    </row>
    <row r="1249" spans="1:59" x14ac:dyDescent="0.25">
      <c r="A1249">
        <v>1217</v>
      </c>
      <c r="B1249" s="61">
        <f ca="1">OFFSET(InputPriceData!B$15,CalculationsAndCharts!$A1249+$A$11,0,1,1)</f>
        <v>40703</v>
      </c>
      <c r="C1249" s="3">
        <f ca="1">OFFSET(InputPriceData!G$15,CalculationsAndCharts!$A1249+$A$11,IF($C$7,8,0),1,1)</f>
        <v>160964400</v>
      </c>
      <c r="D1249" s="4">
        <f ca="1">OFFSET(InputPriceData!C$15,CalculationsAndCharts!$A1249+$A$11,IF($C$7,8,0),1,1)</f>
        <v>116.14</v>
      </c>
      <c r="E1249" s="4">
        <f ca="1">OFFSET(InputPriceData!D$15,CalculationsAndCharts!$A1249+$A$11,IF($C$7,8,0),1,1)</f>
        <v>117.18</v>
      </c>
      <c r="F1249" s="4">
        <f ca="1">OFFSET(InputPriceData!E$15,CalculationsAndCharts!$A1249+$A$11,IF($C$7,8,0),1,1)</f>
        <v>115.86</v>
      </c>
      <c r="G1249" s="4">
        <f ca="1">OFFSET(InputPriceData!F$15,CalculationsAndCharts!$A1249+$A$11,IF($C$7,8,0),1,1)</f>
        <v>116.7</v>
      </c>
      <c r="H1249" s="342">
        <f t="shared" ca="1" si="146"/>
        <v>118.36925418897</v>
      </c>
      <c r="I1249" s="342">
        <f t="shared" ca="1" si="147"/>
        <v>118.94680666970281</v>
      </c>
      <c r="J1249" s="340">
        <f t="shared" ca="1" si="148"/>
        <v>-0.57755248073283472</v>
      </c>
      <c r="K1249" s="170">
        <f t="shared" ref="K1249:K1312" ca="1" si="152">J1249*J1249</f>
        <v>0.33356686800065144</v>
      </c>
      <c r="L1249" s="341">
        <f t="shared" ref="L1249:L1312" ca="1" si="153">SQRT(SUM(OFFSET(K1249,0,0,$A$18,1))/$A$18)</f>
        <v>0.35164045855913911</v>
      </c>
      <c r="M1249" s="341">
        <f t="shared" ca="1" si="149"/>
        <v>-0.35164045855913911</v>
      </c>
      <c r="N1249" s="170"/>
      <c r="O1249" s="340"/>
      <c r="P1249" s="3">
        <f t="shared" ca="1" si="150"/>
        <v>160964400</v>
      </c>
      <c r="Q1249" s="3" t="e">
        <f t="shared" ca="1" si="151"/>
        <v>#N/A</v>
      </c>
      <c r="S1249" s="99"/>
      <c r="T1249" s="350"/>
      <c r="U1249" s="350"/>
      <c r="V1249" s="349"/>
      <c r="W1249" s="313"/>
      <c r="X1249" s="302"/>
      <c r="Y1249" s="211"/>
      <c r="Z1249" s="320"/>
      <c r="AA1249" s="246"/>
      <c r="AB1249" s="125"/>
      <c r="AC1249" s="125"/>
      <c r="AD1249" s="125"/>
      <c r="AE1249" s="125"/>
      <c r="AF1249" s="125"/>
      <c r="AG1249" s="125"/>
      <c r="AH1249" s="125"/>
      <c r="AJ1249" s="125"/>
      <c r="AK1249" s="125"/>
      <c r="AM1249" s="246"/>
      <c r="AO1249" s="246"/>
      <c r="AP1249" s="211"/>
      <c r="AQ1249" s="211"/>
      <c r="AR1249" s="199"/>
      <c r="AT1249" s="225"/>
      <c r="AU1249" s="225"/>
      <c r="AV1249" s="225"/>
      <c r="AW1249" s="99"/>
      <c r="AX1249" s="199"/>
      <c r="AY1249" s="199"/>
      <c r="AZ1249" s="37"/>
      <c r="BA1249" s="123"/>
      <c r="BB1249" s="211"/>
      <c r="BC1249" s="211"/>
      <c r="BD1249" s="123"/>
      <c r="BE1249" s="123"/>
      <c r="BF1249" s="37"/>
      <c r="BG1249" s="37"/>
    </row>
    <row r="1250" spans="1:59" x14ac:dyDescent="0.25">
      <c r="A1250">
        <v>1218</v>
      </c>
      <c r="B1250" s="61">
        <f ca="1">OFFSET(InputPriceData!B$15,CalculationsAndCharts!$A1250+$A$11,0,1,1)</f>
        <v>40702</v>
      </c>
      <c r="C1250" s="3">
        <f ca="1">OFFSET(InputPriceData!G$15,CalculationsAndCharts!$A1250+$A$11,IF($C$7,8,0),1,1)</f>
        <v>198696400</v>
      </c>
      <c r="D1250" s="4">
        <f ca="1">OFFSET(InputPriceData!C$15,CalculationsAndCharts!$A1250+$A$11,IF($C$7,8,0),1,1)</f>
        <v>116.13</v>
      </c>
      <c r="E1250" s="4">
        <f ca="1">OFFSET(InputPriceData!D$15,CalculationsAndCharts!$A1250+$A$11,IF($C$7,8,0),1,1)</f>
        <v>116.51</v>
      </c>
      <c r="F1250" s="4">
        <f ca="1">OFFSET(InputPriceData!E$15,CalculationsAndCharts!$A1250+$A$11,IF($C$7,8,0),1,1)</f>
        <v>115.6</v>
      </c>
      <c r="G1250" s="4">
        <f ca="1">OFFSET(InputPriceData!F$15,CalculationsAndCharts!$A1250+$A$11,IF($C$7,8,0),1,1)</f>
        <v>115.82</v>
      </c>
      <c r="H1250" s="342">
        <f t="shared" ref="H1250:H1313" ca="1" si="154">IF($A1250&gt;$A$8,0,IF($A1250=$A$8,$G1250,$C$16*$G1250+$D$16*H1251))</f>
        <v>118.60771907310857</v>
      </c>
      <c r="I1250" s="342">
        <f t="shared" ref="I1250:I1313" ca="1" si="155">IF($A1250&gt;$A$8,0,IF($A1250=$A$8,$G1250,$C$17*$G1250+$D$17*I1251))</f>
        <v>119.15106182149398</v>
      </c>
      <c r="J1250" s="340">
        <f t="shared" ref="J1250:J1313" ca="1" si="156" xml:space="preserve"> ($C$16 - $C$17)*$G1250 + ($C$17*$D$16 - $C$16*$D$17)*$G1251 + ($D$16 + $D$17)*J1251 - $D$16*$D$17*J1252</f>
        <v>-0.54334274838542984</v>
      </c>
      <c r="K1250" s="170">
        <f t="shared" ca="1" si="152"/>
        <v>0.29522134222303253</v>
      </c>
      <c r="L1250" s="341">
        <f t="shared" ca="1" si="153"/>
        <v>0.34203273608800966</v>
      </c>
      <c r="M1250" s="341">
        <f t="shared" ref="M1250:M1313" ca="1" si="157">-L1250</f>
        <v>-0.34203273608800966</v>
      </c>
      <c r="N1250" s="170"/>
      <c r="O1250" s="340"/>
      <c r="P1250" s="3" t="e">
        <f t="shared" ref="P1250:P1313" ca="1" si="158">IF(G1250&gt;=D1250,C1250,NA())</f>
        <v>#N/A</v>
      </c>
      <c r="Q1250" s="3">
        <f t="shared" ref="Q1250:Q1313" ca="1" si="159">IF(G1250&lt;D1250,C1250,NA())</f>
        <v>198696400</v>
      </c>
      <c r="S1250" s="99"/>
      <c r="T1250" s="350"/>
      <c r="U1250" s="350"/>
      <c r="V1250" s="349"/>
      <c r="W1250" s="313"/>
      <c r="X1250" s="302"/>
      <c r="Y1250" s="211"/>
      <c r="Z1250" s="320"/>
      <c r="AA1250" s="246"/>
      <c r="AB1250" s="125"/>
      <c r="AC1250" s="125"/>
      <c r="AD1250" s="125"/>
      <c r="AE1250" s="125"/>
      <c r="AF1250" s="125"/>
      <c r="AG1250" s="125"/>
      <c r="AH1250" s="125"/>
      <c r="AJ1250" s="125"/>
      <c r="AK1250" s="125"/>
      <c r="AM1250" s="246"/>
      <c r="AO1250" s="246"/>
      <c r="AP1250" s="211"/>
      <c r="AQ1250" s="211"/>
      <c r="AR1250" s="199"/>
      <c r="AT1250" s="225"/>
      <c r="AU1250" s="225"/>
      <c r="AV1250" s="225"/>
      <c r="AW1250" s="99"/>
      <c r="AX1250" s="199"/>
      <c r="AY1250" s="199"/>
      <c r="AZ1250" s="37"/>
      <c r="BA1250" s="123"/>
      <c r="BB1250" s="211"/>
      <c r="BC1250" s="211"/>
      <c r="BD1250" s="123"/>
      <c r="BE1250" s="123"/>
      <c r="BF1250" s="37"/>
      <c r="BG1250" s="37"/>
    </row>
    <row r="1251" spans="1:59" x14ac:dyDescent="0.25">
      <c r="A1251">
        <v>1219</v>
      </c>
      <c r="B1251" s="61">
        <f ca="1">OFFSET(InputPriceData!B$15,CalculationsAndCharts!$A1251+$A$11,0,1,1)</f>
        <v>40701</v>
      </c>
      <c r="C1251" s="3">
        <f ca="1">OFFSET(InputPriceData!G$15,CalculationsAndCharts!$A1251+$A$11,IF($C$7,8,0),1,1)</f>
        <v>161660500</v>
      </c>
      <c r="D1251" s="4">
        <f ca="1">OFFSET(InputPriceData!C$15,CalculationsAndCharts!$A1251+$A$11,IF($C$7,8,0),1,1)</f>
        <v>116.97</v>
      </c>
      <c r="E1251" s="4">
        <f ca="1">OFFSET(InputPriceData!D$15,CalculationsAndCharts!$A1251+$A$11,IF($C$7,8,0),1,1)</f>
        <v>117.31</v>
      </c>
      <c r="F1251" s="4">
        <f ca="1">OFFSET(InputPriceData!E$15,CalculationsAndCharts!$A1251+$A$11,IF($C$7,8,0),1,1)</f>
        <v>116.21</v>
      </c>
      <c r="G1251" s="4">
        <f ca="1">OFFSET(InputPriceData!F$15,CalculationsAndCharts!$A1251+$A$11,IF($C$7,8,0),1,1)</f>
        <v>116.31</v>
      </c>
      <c r="H1251" s="342">
        <f t="shared" ca="1" si="154"/>
        <v>119.00596465498123</v>
      </c>
      <c r="I1251" s="342">
        <f t="shared" ca="1" si="155"/>
        <v>119.45388562344797</v>
      </c>
      <c r="J1251" s="340">
        <f t="shared" ca="1" si="156"/>
        <v>-0.44792096846677604</v>
      </c>
      <c r="K1251" s="170">
        <f t="shared" ca="1" si="152"/>
        <v>0.20063319399221458</v>
      </c>
      <c r="L1251" s="341">
        <f t="shared" ca="1" si="153"/>
        <v>0.33338582168726733</v>
      </c>
      <c r="M1251" s="341">
        <f t="shared" ca="1" si="157"/>
        <v>-0.33338582168726733</v>
      </c>
      <c r="N1251" s="170"/>
      <c r="O1251" s="340"/>
      <c r="P1251" s="3" t="e">
        <f t="shared" ca="1" si="158"/>
        <v>#N/A</v>
      </c>
      <c r="Q1251" s="3">
        <f t="shared" ca="1" si="159"/>
        <v>161660500</v>
      </c>
      <c r="S1251" s="99"/>
      <c r="T1251" s="350"/>
      <c r="U1251" s="350"/>
      <c r="V1251" s="349"/>
      <c r="W1251" s="313"/>
      <c r="X1251" s="302"/>
      <c r="Y1251" s="211"/>
      <c r="Z1251" s="320"/>
      <c r="AA1251" s="246"/>
      <c r="AB1251" s="125"/>
      <c r="AC1251" s="125"/>
      <c r="AD1251" s="125"/>
      <c r="AE1251" s="125"/>
      <c r="AF1251" s="125"/>
      <c r="AG1251" s="125"/>
      <c r="AH1251" s="125"/>
      <c r="AJ1251" s="125"/>
      <c r="AK1251" s="125"/>
      <c r="AM1251" s="246"/>
      <c r="AO1251" s="246"/>
      <c r="AP1251" s="211"/>
      <c r="AQ1251" s="211"/>
      <c r="AR1251" s="199"/>
      <c r="AT1251" s="225"/>
      <c r="AU1251" s="225"/>
      <c r="AV1251" s="225"/>
      <c r="AW1251" s="99"/>
      <c r="AX1251" s="199"/>
      <c r="AY1251" s="199"/>
      <c r="AZ1251" s="37"/>
      <c r="BA1251" s="123"/>
      <c r="BB1251" s="211"/>
      <c r="BC1251" s="211"/>
      <c r="BD1251" s="123"/>
      <c r="BE1251" s="123"/>
      <c r="BF1251" s="37"/>
      <c r="BG1251" s="37"/>
    </row>
    <row r="1252" spans="1:59" x14ac:dyDescent="0.25">
      <c r="A1252">
        <v>1220</v>
      </c>
      <c r="B1252" s="61">
        <f ca="1">OFFSET(InputPriceData!B$15,CalculationsAndCharts!$A1252+$A$11,0,1,1)</f>
        <v>40700</v>
      </c>
      <c r="C1252" s="3">
        <f ca="1">OFFSET(InputPriceData!G$15,CalculationsAndCharts!$A1252+$A$11,IF($C$7,8,0),1,1)</f>
        <v>179951200</v>
      </c>
      <c r="D1252" s="4">
        <f ca="1">OFFSET(InputPriceData!C$15,CalculationsAndCharts!$A1252+$A$11,IF($C$7,8,0),1,1)</f>
        <v>117.33</v>
      </c>
      <c r="E1252" s="4">
        <f ca="1">OFFSET(InputPriceData!D$15,CalculationsAndCharts!$A1252+$A$11,IF($C$7,8,0),1,1)</f>
        <v>117.57</v>
      </c>
      <c r="F1252" s="4">
        <f ca="1">OFFSET(InputPriceData!E$15,CalculationsAndCharts!$A1252+$A$11,IF($C$7,8,0),1,1)</f>
        <v>116.23</v>
      </c>
      <c r="G1252" s="4">
        <f ca="1">OFFSET(InputPriceData!F$15,CalculationsAndCharts!$A1252+$A$11,IF($C$7,8,0),1,1)</f>
        <v>116.38</v>
      </c>
      <c r="H1252" s="342">
        <f t="shared" ca="1" si="154"/>
        <v>119.3911024628357</v>
      </c>
      <c r="I1252" s="342">
        <f t="shared" ca="1" si="155"/>
        <v>119.73969340739779</v>
      </c>
      <c r="J1252" s="340">
        <f t="shared" ca="1" si="156"/>
        <v>-0.34859094456213274</v>
      </c>
      <c r="K1252" s="170">
        <f t="shared" ca="1" si="152"/>
        <v>0.1215156466307199</v>
      </c>
      <c r="L1252" s="341">
        <f t="shared" ca="1" si="153"/>
        <v>0.32767066368078362</v>
      </c>
      <c r="M1252" s="341">
        <f t="shared" ca="1" si="157"/>
        <v>-0.32767066368078362</v>
      </c>
      <c r="N1252" s="170"/>
      <c r="O1252" s="340"/>
      <c r="P1252" s="3" t="e">
        <f t="shared" ca="1" si="158"/>
        <v>#N/A</v>
      </c>
      <c r="Q1252" s="3">
        <f t="shared" ca="1" si="159"/>
        <v>179951200</v>
      </c>
      <c r="S1252" s="99"/>
      <c r="T1252" s="350"/>
      <c r="U1252" s="350"/>
      <c r="V1252" s="349"/>
      <c r="W1252" s="313"/>
      <c r="X1252" s="302"/>
      <c r="Y1252" s="211"/>
      <c r="Z1252" s="320"/>
      <c r="AA1252" s="246"/>
      <c r="AB1252" s="125"/>
      <c r="AC1252" s="125"/>
      <c r="AD1252" s="125"/>
      <c r="AE1252" s="125"/>
      <c r="AF1252" s="125"/>
      <c r="AG1252" s="125"/>
      <c r="AH1252" s="125"/>
      <c r="AJ1252" s="125"/>
      <c r="AK1252" s="125"/>
      <c r="AM1252" s="246"/>
      <c r="AO1252" s="246"/>
      <c r="AP1252" s="211"/>
      <c r="AQ1252" s="211"/>
      <c r="AR1252" s="199"/>
      <c r="AT1252" s="225"/>
      <c r="AU1252" s="225"/>
      <c r="AV1252" s="225"/>
      <c r="AW1252" s="99"/>
      <c r="AX1252" s="199"/>
      <c r="AY1252" s="199"/>
      <c r="AZ1252" s="37"/>
      <c r="BA1252" s="123"/>
      <c r="BB1252" s="211"/>
      <c r="BC1252" s="211"/>
      <c r="BD1252" s="123"/>
      <c r="BE1252" s="123"/>
      <c r="BF1252" s="37"/>
      <c r="BG1252" s="37"/>
    </row>
    <row r="1253" spans="1:59" x14ac:dyDescent="0.25">
      <c r="A1253">
        <v>1221</v>
      </c>
      <c r="B1253" s="61">
        <f ca="1">OFFSET(InputPriceData!B$15,CalculationsAndCharts!$A1253+$A$11,0,1,1)</f>
        <v>40697</v>
      </c>
      <c r="C1253" s="3">
        <f ca="1">OFFSET(InputPriceData!G$15,CalculationsAndCharts!$A1253+$A$11,IF($C$7,8,0),1,1)</f>
        <v>234690200</v>
      </c>
      <c r="D1253" s="4">
        <f ca="1">OFFSET(InputPriceData!C$15,CalculationsAndCharts!$A1253+$A$11,IF($C$7,8,0),1,1)</f>
        <v>117.38</v>
      </c>
      <c r="E1253" s="4">
        <f ca="1">OFFSET(InputPriceData!D$15,CalculationsAndCharts!$A1253+$A$11,IF($C$7,8,0),1,1)</f>
        <v>118.53</v>
      </c>
      <c r="F1253" s="4">
        <f ca="1">OFFSET(InputPriceData!E$15,CalculationsAndCharts!$A1253+$A$11,IF($C$7,8,0),1,1)</f>
        <v>117.32</v>
      </c>
      <c r="G1253" s="4">
        <f ca="1">OFFSET(InputPriceData!F$15,CalculationsAndCharts!$A1253+$A$11,IF($C$7,8,0),1,1)</f>
        <v>117.62</v>
      </c>
      <c r="H1253" s="342">
        <f t="shared" ca="1" si="154"/>
        <v>119.82125995752652</v>
      </c>
      <c r="I1253" s="342">
        <f t="shared" ca="1" si="155"/>
        <v>120.04512008079759</v>
      </c>
      <c r="J1253" s="340">
        <f t="shared" ca="1" si="156"/>
        <v>-0.22386012327112118</v>
      </c>
      <c r="K1253" s="170">
        <f t="shared" ca="1" si="152"/>
        <v>5.0113354790961566E-2</v>
      </c>
      <c r="L1253" s="341">
        <f t="shared" ca="1" si="153"/>
        <v>0.32501177014252119</v>
      </c>
      <c r="M1253" s="341">
        <f t="shared" ca="1" si="157"/>
        <v>-0.32501177014252119</v>
      </c>
      <c r="N1253" s="170"/>
      <c r="O1253" s="340"/>
      <c r="P1253" s="3">
        <f t="shared" ca="1" si="158"/>
        <v>234690200</v>
      </c>
      <c r="Q1253" s="3" t="e">
        <f t="shared" ca="1" si="159"/>
        <v>#N/A</v>
      </c>
      <c r="S1253" s="99"/>
      <c r="T1253" s="350"/>
      <c r="U1253" s="350"/>
      <c r="V1253" s="349"/>
      <c r="W1253" s="313"/>
      <c r="X1253" s="302"/>
      <c r="Y1253" s="211"/>
      <c r="Z1253" s="320"/>
      <c r="AA1253" s="246"/>
      <c r="AB1253" s="125"/>
      <c r="AC1253" s="125"/>
      <c r="AD1253" s="125"/>
      <c r="AE1253" s="125"/>
      <c r="AF1253" s="125"/>
      <c r="AG1253" s="125"/>
      <c r="AH1253" s="125"/>
      <c r="AJ1253" s="125"/>
      <c r="AK1253" s="125"/>
      <c r="AM1253" s="246"/>
      <c r="AO1253" s="246"/>
      <c r="AP1253" s="211"/>
      <c r="AQ1253" s="211"/>
      <c r="AR1253" s="199"/>
      <c r="AT1253" s="225"/>
      <c r="AU1253" s="225"/>
      <c r="AV1253" s="225"/>
      <c r="AW1253" s="99"/>
      <c r="AX1253" s="199"/>
      <c r="AY1253" s="199"/>
      <c r="AZ1253" s="37"/>
      <c r="BA1253" s="123"/>
      <c r="BB1253" s="211"/>
      <c r="BC1253" s="211"/>
      <c r="BD1253" s="123"/>
      <c r="BE1253" s="123"/>
      <c r="BF1253" s="37"/>
      <c r="BG1253" s="37"/>
    </row>
    <row r="1254" spans="1:59" x14ac:dyDescent="0.25">
      <c r="A1254">
        <v>1222</v>
      </c>
      <c r="B1254" s="61">
        <f ca="1">OFFSET(InputPriceData!B$15,CalculationsAndCharts!$A1254+$A$11,0,1,1)</f>
        <v>40696</v>
      </c>
      <c r="C1254" s="3">
        <f ca="1">OFFSET(InputPriceData!G$15,CalculationsAndCharts!$A1254+$A$11,IF($C$7,8,0),1,1)</f>
        <v>200466800</v>
      </c>
      <c r="D1254" s="4">
        <f ca="1">OFFSET(InputPriceData!C$15,CalculationsAndCharts!$A1254+$A$11,IF($C$7,8,0),1,1)</f>
        <v>119.01</v>
      </c>
      <c r="E1254" s="4">
        <f ca="1">OFFSET(InputPriceData!D$15,CalculationsAndCharts!$A1254+$A$11,IF($C$7,8,0),1,1)</f>
        <v>119.26</v>
      </c>
      <c r="F1254" s="4">
        <f ca="1">OFFSET(InputPriceData!E$15,CalculationsAndCharts!$A1254+$A$11,IF($C$7,8,0),1,1)</f>
        <v>118.11</v>
      </c>
      <c r="G1254" s="4">
        <f ca="1">OFFSET(InputPriceData!F$15,CalculationsAndCharts!$A1254+$A$11,IF($C$7,8,0),1,1)</f>
        <v>118.8</v>
      </c>
      <c r="H1254" s="342">
        <f t="shared" ca="1" si="154"/>
        <v>120.13572566574459</v>
      </c>
      <c r="I1254" s="342">
        <f t="shared" ca="1" si="155"/>
        <v>120.26558554268829</v>
      </c>
      <c r="J1254" s="340">
        <f t="shared" ca="1" si="156"/>
        <v>-0.12985987694374163</v>
      </c>
      <c r="K1254" s="170">
        <f t="shared" ca="1" si="152"/>
        <v>1.6863587639843719E-2</v>
      </c>
      <c r="L1254" s="341">
        <f t="shared" ca="1" si="153"/>
        <v>0.32559168718787002</v>
      </c>
      <c r="M1254" s="341">
        <f t="shared" ca="1" si="157"/>
        <v>-0.32559168718787002</v>
      </c>
      <c r="N1254" s="170"/>
      <c r="O1254" s="340"/>
      <c r="P1254" s="3" t="e">
        <f t="shared" ca="1" si="158"/>
        <v>#N/A</v>
      </c>
      <c r="Q1254" s="3">
        <f t="shared" ca="1" si="159"/>
        <v>200466800</v>
      </c>
      <c r="S1254" s="99"/>
      <c r="T1254" s="350"/>
      <c r="U1254" s="350"/>
      <c r="V1254" s="349"/>
      <c r="W1254" s="313"/>
      <c r="X1254" s="302"/>
      <c r="Y1254" s="211"/>
      <c r="Z1254" s="320"/>
      <c r="AA1254" s="246"/>
      <c r="AB1254" s="125"/>
      <c r="AC1254" s="125"/>
      <c r="AD1254" s="125"/>
      <c r="AE1254" s="125"/>
      <c r="AF1254" s="125"/>
      <c r="AG1254" s="125"/>
      <c r="AH1254" s="125"/>
      <c r="AJ1254" s="125"/>
      <c r="AK1254" s="125"/>
      <c r="AM1254" s="246"/>
      <c r="AO1254" s="246"/>
      <c r="AP1254" s="211"/>
      <c r="AQ1254" s="211"/>
      <c r="AR1254" s="199"/>
      <c r="AT1254" s="225"/>
      <c r="AU1254" s="225"/>
      <c r="AV1254" s="225"/>
      <c r="AW1254" s="99"/>
      <c r="AX1254" s="199"/>
      <c r="AY1254" s="199"/>
      <c r="AZ1254" s="37"/>
      <c r="BA1254" s="123"/>
      <c r="BB1254" s="211"/>
      <c r="BC1254" s="211"/>
      <c r="BD1254" s="123"/>
      <c r="BE1254" s="123"/>
      <c r="BF1254" s="37"/>
      <c r="BG1254" s="37"/>
    </row>
    <row r="1255" spans="1:59" x14ac:dyDescent="0.25">
      <c r="A1255">
        <v>1223</v>
      </c>
      <c r="B1255" s="61">
        <f ca="1">OFFSET(InputPriceData!B$15,CalculationsAndCharts!$A1255+$A$11,0,1,1)</f>
        <v>40695</v>
      </c>
      <c r="C1255" s="3">
        <f ca="1">OFFSET(InputPriceData!G$15,CalculationsAndCharts!$A1255+$A$11,IF($C$7,8,0),1,1)</f>
        <v>233094300</v>
      </c>
      <c r="D1255" s="4">
        <f ca="1">OFFSET(InputPriceData!C$15,CalculationsAndCharts!$A1255+$A$11,IF($C$7,8,0),1,1)</f>
        <v>121.31</v>
      </c>
      <c r="E1255" s="4">
        <f ca="1">OFFSET(InputPriceData!D$15,CalculationsAndCharts!$A1255+$A$11,IF($C$7,8,0),1,1)</f>
        <v>121.68</v>
      </c>
      <c r="F1255" s="4">
        <f ca="1">OFFSET(InputPriceData!E$15,CalculationsAndCharts!$A1255+$A$11,IF($C$7,8,0),1,1)</f>
        <v>118.83</v>
      </c>
      <c r="G1255" s="4">
        <f ca="1">OFFSET(InputPriceData!F$15,CalculationsAndCharts!$A1255+$A$11,IF($C$7,8,0),1,1)</f>
        <v>118.93</v>
      </c>
      <c r="H1255" s="342">
        <f t="shared" ca="1" si="154"/>
        <v>120.32654361799382</v>
      </c>
      <c r="I1255" s="342">
        <f t="shared" ca="1" si="155"/>
        <v>120.3988205920236</v>
      </c>
      <c r="J1255" s="340">
        <f t="shared" ca="1" si="156"/>
        <v>-7.2276974029816837E-2</v>
      </c>
      <c r="K1255" s="170">
        <f t="shared" ca="1" si="152"/>
        <v>5.2239609749068173E-3</v>
      </c>
      <c r="L1255" s="341">
        <f t="shared" ca="1" si="153"/>
        <v>0.32775920071035053</v>
      </c>
      <c r="M1255" s="341">
        <f t="shared" ca="1" si="157"/>
        <v>-0.32775920071035053</v>
      </c>
      <c r="N1255" s="170"/>
      <c r="O1255" s="340"/>
      <c r="P1255" s="3" t="e">
        <f t="shared" ca="1" si="158"/>
        <v>#N/A</v>
      </c>
      <c r="Q1255" s="3">
        <f t="shared" ca="1" si="159"/>
        <v>233094300</v>
      </c>
      <c r="S1255" s="99"/>
      <c r="T1255" s="350"/>
      <c r="U1255" s="350"/>
      <c r="V1255" s="349"/>
      <c r="W1255" s="313"/>
      <c r="X1255" s="302"/>
      <c r="Y1255" s="211"/>
      <c r="Z1255" s="320"/>
      <c r="AA1255" s="246"/>
      <c r="AB1255" s="125"/>
      <c r="AC1255" s="125"/>
      <c r="AD1255" s="125"/>
      <c r="AE1255" s="125"/>
      <c r="AF1255" s="125"/>
      <c r="AG1255" s="125"/>
      <c r="AH1255" s="125"/>
      <c r="AJ1255" s="125"/>
      <c r="AK1255" s="125"/>
      <c r="AM1255" s="246"/>
      <c r="AO1255" s="246"/>
      <c r="AP1255" s="211"/>
      <c r="AQ1255" s="211"/>
      <c r="AR1255" s="199"/>
      <c r="AT1255" s="225"/>
      <c r="AU1255" s="225"/>
      <c r="AV1255" s="225"/>
      <c r="AW1255" s="99"/>
      <c r="AX1255" s="199"/>
      <c r="AY1255" s="199"/>
      <c r="AZ1255" s="37"/>
      <c r="BA1255" s="123"/>
      <c r="BB1255" s="211"/>
      <c r="BC1255" s="211"/>
      <c r="BD1255" s="123"/>
      <c r="BE1255" s="123"/>
      <c r="BF1255" s="37"/>
      <c r="BG1255" s="37"/>
    </row>
    <row r="1256" spans="1:59" x14ac:dyDescent="0.25">
      <c r="A1256">
        <v>1224</v>
      </c>
      <c r="B1256" s="61">
        <f ca="1">OFFSET(InputPriceData!B$15,CalculationsAndCharts!$A1256+$A$11,0,1,1)</f>
        <v>40694</v>
      </c>
      <c r="C1256" s="3">
        <f ca="1">OFFSET(InputPriceData!G$15,CalculationsAndCharts!$A1256+$A$11,IF($C$7,8,0),1,1)</f>
        <v>164731200</v>
      </c>
      <c r="D1256" s="4">
        <f ca="1">OFFSET(InputPriceData!C$15,CalculationsAndCharts!$A1256+$A$11,IF($C$7,8,0),1,1)</f>
        <v>121.55</v>
      </c>
      <c r="E1256" s="4">
        <f ca="1">OFFSET(InputPriceData!D$15,CalculationsAndCharts!$A1256+$A$11,IF($C$7,8,0),1,1)</f>
        <v>121.68</v>
      </c>
      <c r="F1256" s="4">
        <f ca="1">OFFSET(InputPriceData!E$15,CalculationsAndCharts!$A1256+$A$11,IF($C$7,8,0),1,1)</f>
        <v>120.71</v>
      </c>
      <c r="G1256" s="4">
        <f ca="1">OFFSET(InputPriceData!F$15,CalculationsAndCharts!$A1256+$A$11,IF($C$7,8,0),1,1)</f>
        <v>121.66</v>
      </c>
      <c r="H1256" s="342">
        <f t="shared" ca="1" si="154"/>
        <v>120.52604984913579</v>
      </c>
      <c r="I1256" s="342">
        <f t="shared" ca="1" si="155"/>
        <v>120.53234973675302</v>
      </c>
      <c r="J1256" s="340">
        <f t="shared" ca="1" si="156"/>
        <v>-6.2998876172641188E-3</v>
      </c>
      <c r="K1256" s="170">
        <f t="shared" ca="1" si="152"/>
        <v>3.9688583990157776E-5</v>
      </c>
      <c r="L1256" s="341">
        <f t="shared" ca="1" si="153"/>
        <v>0.33063950300678391</v>
      </c>
      <c r="M1256" s="341">
        <f t="shared" ca="1" si="157"/>
        <v>-0.33063950300678391</v>
      </c>
      <c r="N1256" s="170"/>
      <c r="O1256" s="340"/>
      <c r="P1256" s="3">
        <f t="shared" ca="1" si="158"/>
        <v>164731200</v>
      </c>
      <c r="Q1256" s="3" t="e">
        <f t="shared" ca="1" si="159"/>
        <v>#N/A</v>
      </c>
      <c r="S1256" s="99"/>
      <c r="T1256" s="350"/>
      <c r="U1256" s="350"/>
      <c r="V1256" s="349"/>
      <c r="W1256" s="313"/>
      <c r="X1256" s="302"/>
      <c r="Y1256" s="211"/>
      <c r="Z1256" s="320"/>
      <c r="AA1256" s="246"/>
      <c r="AB1256" s="125"/>
      <c r="AC1256" s="125"/>
      <c r="AD1256" s="125"/>
      <c r="AE1256" s="125"/>
      <c r="AF1256" s="125"/>
      <c r="AG1256" s="125"/>
      <c r="AH1256" s="125"/>
      <c r="AJ1256" s="125"/>
      <c r="AK1256" s="125"/>
      <c r="AM1256" s="246"/>
      <c r="AO1256" s="246"/>
      <c r="AP1256" s="211"/>
      <c r="AQ1256" s="211"/>
      <c r="AR1256" s="199"/>
      <c r="AT1256" s="225"/>
      <c r="AU1256" s="225"/>
      <c r="AV1256" s="225"/>
      <c r="AW1256" s="99"/>
      <c r="AX1256" s="199"/>
      <c r="AY1256" s="199"/>
      <c r="AZ1256" s="37"/>
      <c r="BA1256" s="123"/>
      <c r="BB1256" s="211"/>
      <c r="BC1256" s="211"/>
      <c r="BD1256" s="123"/>
      <c r="BE1256" s="123"/>
      <c r="BF1256" s="37"/>
      <c r="BG1256" s="37"/>
    </row>
    <row r="1257" spans="1:59" x14ac:dyDescent="0.25">
      <c r="A1257">
        <v>1225</v>
      </c>
      <c r="B1257" s="61">
        <f ca="1">OFFSET(InputPriceData!B$15,CalculationsAndCharts!$A1257+$A$11,0,1,1)</f>
        <v>40690</v>
      </c>
      <c r="C1257" s="3">
        <f ca="1">OFFSET(InputPriceData!G$15,CalculationsAndCharts!$A1257+$A$11,IF($C$7,8,0),1,1)</f>
        <v>120921900</v>
      </c>
      <c r="D1257" s="4">
        <f ca="1">OFFSET(InputPriceData!C$15,CalculationsAndCharts!$A1257+$A$11,IF($C$7,8,0),1,1)</f>
        <v>120.28</v>
      </c>
      <c r="E1257" s="4">
        <f ca="1">OFFSET(InputPriceData!D$15,CalculationsAndCharts!$A1257+$A$11,IF($C$7,8,0),1,1)</f>
        <v>120.73</v>
      </c>
      <c r="F1257" s="4">
        <f ca="1">OFFSET(InputPriceData!E$15,CalculationsAndCharts!$A1257+$A$11,IF($C$7,8,0),1,1)</f>
        <v>119.91</v>
      </c>
      <c r="G1257" s="4">
        <f ca="1">OFFSET(InputPriceData!F$15,CalculationsAndCharts!$A1257+$A$11,IF($C$7,8,0),1,1)</f>
        <v>120.41</v>
      </c>
      <c r="H1257" s="342">
        <f t="shared" ca="1" si="154"/>
        <v>120.3640569704409</v>
      </c>
      <c r="I1257" s="342">
        <f t="shared" ca="1" si="155"/>
        <v>120.42983607645785</v>
      </c>
      <c r="J1257" s="340">
        <f t="shared" ca="1" si="156"/>
        <v>-6.5779106016973649E-2</v>
      </c>
      <c r="K1257" s="170">
        <f t="shared" ca="1" si="152"/>
        <v>4.3268907883922585E-3</v>
      </c>
      <c r="L1257" s="341">
        <f t="shared" ca="1" si="153"/>
        <v>0.33450658648343085</v>
      </c>
      <c r="M1257" s="341">
        <f t="shared" ca="1" si="157"/>
        <v>-0.33450658648343085</v>
      </c>
      <c r="N1257" s="170"/>
      <c r="O1257" s="340"/>
      <c r="P1257" s="3">
        <f t="shared" ca="1" si="158"/>
        <v>120921900</v>
      </c>
      <c r="Q1257" s="3" t="e">
        <f t="shared" ca="1" si="159"/>
        <v>#N/A</v>
      </c>
      <c r="S1257" s="99"/>
      <c r="T1257" s="350"/>
      <c r="U1257" s="350"/>
      <c r="V1257" s="349"/>
      <c r="W1257" s="313"/>
      <c r="X1257" s="302"/>
      <c r="Y1257" s="211"/>
      <c r="Z1257" s="320"/>
      <c r="AA1257" s="246"/>
      <c r="AB1257" s="125"/>
      <c r="AC1257" s="125"/>
      <c r="AD1257" s="125"/>
      <c r="AE1257" s="125"/>
      <c r="AF1257" s="125"/>
      <c r="AG1257" s="125"/>
      <c r="AH1257" s="125"/>
      <c r="AJ1257" s="125"/>
      <c r="AK1257" s="125"/>
      <c r="AM1257" s="246"/>
      <c r="AO1257" s="246"/>
      <c r="AP1257" s="211"/>
      <c r="AQ1257" s="211"/>
      <c r="AR1257" s="199"/>
      <c r="AT1257" s="225"/>
      <c r="AU1257" s="225"/>
      <c r="AV1257" s="225"/>
      <c r="AW1257" s="99"/>
      <c r="AX1257" s="199"/>
      <c r="AY1257" s="199"/>
      <c r="AZ1257" s="37"/>
      <c r="BA1257" s="123"/>
      <c r="BB1257" s="211"/>
      <c r="BC1257" s="211"/>
      <c r="BD1257" s="123"/>
      <c r="BE1257" s="123"/>
      <c r="BF1257" s="37"/>
      <c r="BG1257" s="37"/>
    </row>
    <row r="1258" spans="1:59" x14ac:dyDescent="0.25">
      <c r="A1258">
        <v>1226</v>
      </c>
      <c r="B1258" s="61">
        <f ca="1">OFFSET(InputPriceData!B$15,CalculationsAndCharts!$A1258+$A$11,0,1,1)</f>
        <v>40689</v>
      </c>
      <c r="C1258" s="3">
        <f ca="1">OFFSET(InputPriceData!G$15,CalculationsAndCharts!$A1258+$A$11,IF($C$7,8,0),1,1)</f>
        <v>164850000</v>
      </c>
      <c r="D1258" s="4">
        <f ca="1">OFFSET(InputPriceData!C$15,CalculationsAndCharts!$A1258+$A$11,IF($C$7,8,0),1,1)</f>
        <v>119.08</v>
      </c>
      <c r="E1258" s="4">
        <f ca="1">OFFSET(InputPriceData!D$15,CalculationsAndCharts!$A1258+$A$11,IF($C$7,8,0),1,1)</f>
        <v>120.17</v>
      </c>
      <c r="F1258" s="4">
        <f ca="1">OFFSET(InputPriceData!E$15,CalculationsAndCharts!$A1258+$A$11,IF($C$7,8,0),1,1)</f>
        <v>118.85</v>
      </c>
      <c r="G1258" s="4">
        <f ca="1">OFFSET(InputPriceData!F$15,CalculationsAndCharts!$A1258+$A$11,IF($C$7,8,0),1,1)</f>
        <v>119.95</v>
      </c>
      <c r="H1258" s="342">
        <f t="shared" ca="1" si="154"/>
        <v>120.35749368050389</v>
      </c>
      <c r="I1258" s="342">
        <f t="shared" ca="1" si="155"/>
        <v>120.43163935613583</v>
      </c>
      <c r="J1258" s="340">
        <f t="shared" ca="1" si="156"/>
        <v>-7.4145675631975855E-2</v>
      </c>
      <c r="K1258" s="170">
        <f t="shared" ca="1" si="152"/>
        <v>5.4975812149221778E-3</v>
      </c>
      <c r="L1258" s="341">
        <f t="shared" ca="1" si="153"/>
        <v>0.33731050932295281</v>
      </c>
      <c r="M1258" s="341">
        <f t="shared" ca="1" si="157"/>
        <v>-0.33731050932295281</v>
      </c>
      <c r="N1258" s="170"/>
      <c r="O1258" s="340"/>
      <c r="P1258" s="3">
        <f t="shared" ca="1" si="158"/>
        <v>164850000</v>
      </c>
      <c r="Q1258" s="3" t="e">
        <f t="shared" ca="1" si="159"/>
        <v>#N/A</v>
      </c>
      <c r="S1258" s="99"/>
      <c r="T1258" s="350"/>
      <c r="U1258" s="350"/>
      <c r="V1258" s="349"/>
      <c r="W1258" s="313"/>
      <c r="X1258" s="302"/>
      <c r="Y1258" s="211"/>
      <c r="Z1258" s="320"/>
      <c r="AA1258" s="246"/>
      <c r="AB1258" s="125"/>
      <c r="AC1258" s="125"/>
      <c r="AD1258" s="125"/>
      <c r="AE1258" s="125"/>
      <c r="AF1258" s="125"/>
      <c r="AG1258" s="125"/>
      <c r="AH1258" s="125"/>
      <c r="AJ1258" s="125"/>
      <c r="AK1258" s="125"/>
      <c r="AM1258" s="246"/>
      <c r="AO1258" s="246"/>
      <c r="AP1258" s="211"/>
      <c r="AQ1258" s="211"/>
      <c r="AR1258" s="199"/>
      <c r="AT1258" s="225"/>
      <c r="AU1258" s="225"/>
      <c r="AV1258" s="225"/>
      <c r="AW1258" s="99"/>
      <c r="AX1258" s="199"/>
      <c r="AY1258" s="199"/>
      <c r="AZ1258" s="37"/>
      <c r="BA1258" s="123"/>
      <c r="BB1258" s="211"/>
      <c r="BC1258" s="211"/>
      <c r="BD1258" s="123"/>
      <c r="BE1258" s="123"/>
      <c r="BF1258" s="37"/>
      <c r="BG1258" s="37"/>
    </row>
    <row r="1259" spans="1:59" x14ac:dyDescent="0.25">
      <c r="A1259">
        <v>1227</v>
      </c>
      <c r="B1259" s="61">
        <f ca="1">OFFSET(InputPriceData!B$15,CalculationsAndCharts!$A1259+$A$11,0,1,1)</f>
        <v>40688</v>
      </c>
      <c r="C1259" s="3">
        <f ca="1">OFFSET(InputPriceData!G$15,CalculationsAndCharts!$A1259+$A$11,IF($C$7,8,0),1,1)</f>
        <v>151050100</v>
      </c>
      <c r="D1259" s="4">
        <f ca="1">OFFSET(InputPriceData!C$15,CalculationsAndCharts!$A1259+$A$11,IF($C$7,8,0),1,1)</f>
        <v>118.53</v>
      </c>
      <c r="E1259" s="4">
        <f ca="1">OFFSET(InputPriceData!D$15,CalculationsAndCharts!$A1259+$A$11,IF($C$7,8,0),1,1)</f>
        <v>119.9</v>
      </c>
      <c r="F1259" s="4">
        <f ca="1">OFFSET(InputPriceData!E$15,CalculationsAndCharts!$A1259+$A$11,IF($C$7,8,0),1,1)</f>
        <v>118.49</v>
      </c>
      <c r="G1259" s="4">
        <f ca="1">OFFSET(InputPriceData!F$15,CalculationsAndCharts!$A1259+$A$11,IF($C$7,8,0),1,1)</f>
        <v>119.4</v>
      </c>
      <c r="H1259" s="342">
        <f t="shared" ca="1" si="154"/>
        <v>120.41570706343302</v>
      </c>
      <c r="I1259" s="342">
        <f t="shared" ca="1" si="155"/>
        <v>120.47542475214819</v>
      </c>
      <c r="J1259" s="340">
        <f t="shared" ca="1" si="156"/>
        <v>-5.9717688715200362E-2</v>
      </c>
      <c r="K1259" s="170">
        <f t="shared" ca="1" si="152"/>
        <v>3.5662023454855686E-3</v>
      </c>
      <c r="L1259" s="341">
        <f t="shared" ca="1" si="153"/>
        <v>0.33874879650814227</v>
      </c>
      <c r="M1259" s="341">
        <f t="shared" ca="1" si="157"/>
        <v>-0.33874879650814227</v>
      </c>
      <c r="N1259" s="170"/>
      <c r="O1259" s="340"/>
      <c r="P1259" s="3">
        <f t="shared" ca="1" si="158"/>
        <v>151050100</v>
      </c>
      <c r="Q1259" s="3" t="e">
        <f t="shared" ca="1" si="159"/>
        <v>#N/A</v>
      </c>
      <c r="S1259" s="99"/>
      <c r="T1259" s="350"/>
      <c r="U1259" s="350"/>
      <c r="V1259" s="349"/>
      <c r="W1259" s="313"/>
      <c r="X1259" s="302"/>
      <c r="Y1259" s="211"/>
      <c r="Z1259" s="320"/>
      <c r="AA1259" s="246"/>
      <c r="AB1259" s="125"/>
      <c r="AC1259" s="125"/>
      <c r="AD1259" s="125"/>
      <c r="AE1259" s="125"/>
      <c r="AF1259" s="125"/>
      <c r="AG1259" s="125"/>
      <c r="AH1259" s="125"/>
      <c r="AJ1259" s="125"/>
      <c r="AK1259" s="125"/>
      <c r="AM1259" s="246"/>
      <c r="AO1259" s="246"/>
      <c r="AP1259" s="211"/>
      <c r="AQ1259" s="211"/>
      <c r="AR1259" s="199"/>
      <c r="AT1259" s="225"/>
      <c r="AU1259" s="225"/>
      <c r="AV1259" s="225"/>
      <c r="AW1259" s="99"/>
      <c r="AX1259" s="199"/>
      <c r="AY1259" s="199"/>
      <c r="AZ1259" s="37"/>
      <c r="BA1259" s="123"/>
      <c r="BB1259" s="211"/>
      <c r="BC1259" s="211"/>
      <c r="BD1259" s="123"/>
      <c r="BE1259" s="123"/>
      <c r="BF1259" s="37"/>
      <c r="BG1259" s="37"/>
    </row>
    <row r="1260" spans="1:59" x14ac:dyDescent="0.25">
      <c r="A1260">
        <v>1228</v>
      </c>
      <c r="B1260" s="61">
        <f ca="1">OFFSET(InputPriceData!B$15,CalculationsAndCharts!$A1260+$A$11,0,1,1)</f>
        <v>40687</v>
      </c>
      <c r="C1260" s="3">
        <f ca="1">OFFSET(InputPriceData!G$15,CalculationsAndCharts!$A1260+$A$11,IF($C$7,8,0),1,1)</f>
        <v>147199600</v>
      </c>
      <c r="D1260" s="4">
        <f ca="1">OFFSET(InputPriceData!C$15,CalculationsAndCharts!$A1260+$A$11,IF($C$7,8,0),1,1)</f>
        <v>119.45</v>
      </c>
      <c r="E1260" s="4">
        <f ca="1">OFFSET(InputPriceData!D$15,CalculationsAndCharts!$A1260+$A$11,IF($C$7,8,0),1,1)</f>
        <v>119.71</v>
      </c>
      <c r="F1260" s="4">
        <f ca="1">OFFSET(InputPriceData!E$15,CalculationsAndCharts!$A1260+$A$11,IF($C$7,8,0),1,1)</f>
        <v>118.78</v>
      </c>
      <c r="G1260" s="4">
        <f ca="1">OFFSET(InputPriceData!F$15,CalculationsAndCharts!$A1260+$A$11,IF($C$7,8,0),1,1)</f>
        <v>119</v>
      </c>
      <c r="H1260" s="342">
        <f t="shared" ca="1" si="154"/>
        <v>120.56080807249488</v>
      </c>
      <c r="I1260" s="342">
        <f t="shared" ca="1" si="155"/>
        <v>120.57319063870712</v>
      </c>
      <c r="J1260" s="340">
        <f t="shared" ca="1" si="156"/>
        <v>-1.2382566212269269E-2</v>
      </c>
      <c r="K1260" s="170">
        <f t="shared" ca="1" si="152"/>
        <v>1.5332794600123251E-4</v>
      </c>
      <c r="L1260" s="341">
        <f t="shared" ca="1" si="153"/>
        <v>0.33871850441378731</v>
      </c>
      <c r="M1260" s="341">
        <f t="shared" ca="1" si="157"/>
        <v>-0.33871850441378731</v>
      </c>
      <c r="N1260" s="170"/>
      <c r="O1260" s="340"/>
      <c r="P1260" s="3" t="e">
        <f t="shared" ca="1" si="158"/>
        <v>#N/A</v>
      </c>
      <c r="Q1260" s="3">
        <f t="shared" ca="1" si="159"/>
        <v>147199600</v>
      </c>
      <c r="S1260" s="99"/>
      <c r="T1260" s="350"/>
      <c r="U1260" s="350"/>
      <c r="V1260" s="349"/>
      <c r="W1260" s="313"/>
      <c r="X1260" s="302"/>
      <c r="Y1260" s="211"/>
      <c r="Z1260" s="320"/>
      <c r="AA1260" s="246"/>
      <c r="AB1260" s="125"/>
      <c r="AC1260" s="125"/>
      <c r="AD1260" s="125"/>
      <c r="AE1260" s="125"/>
      <c r="AF1260" s="125"/>
      <c r="AG1260" s="125"/>
      <c r="AH1260" s="125"/>
      <c r="AJ1260" s="125"/>
      <c r="AK1260" s="125"/>
      <c r="AM1260" s="246"/>
      <c r="AO1260" s="246"/>
      <c r="AP1260" s="211"/>
      <c r="AQ1260" s="211"/>
      <c r="AR1260" s="199"/>
      <c r="AT1260" s="225"/>
      <c r="AU1260" s="225"/>
      <c r="AV1260" s="225"/>
      <c r="AW1260" s="99"/>
      <c r="AX1260" s="199"/>
      <c r="AY1260" s="199"/>
      <c r="AZ1260" s="37"/>
      <c r="BA1260" s="123"/>
      <c r="BB1260" s="211"/>
      <c r="BC1260" s="211"/>
      <c r="BD1260" s="123"/>
      <c r="BE1260" s="123"/>
      <c r="BF1260" s="37"/>
      <c r="BG1260" s="37"/>
    </row>
    <row r="1261" spans="1:59" x14ac:dyDescent="0.25">
      <c r="A1261">
        <v>1229</v>
      </c>
      <c r="B1261" s="61">
        <f ca="1">OFFSET(InputPriceData!B$15,CalculationsAndCharts!$A1261+$A$11,0,1,1)</f>
        <v>40686</v>
      </c>
      <c r="C1261" s="3">
        <f ca="1">OFFSET(InputPriceData!G$15,CalculationsAndCharts!$A1261+$A$11,IF($C$7,8,0),1,1)</f>
        <v>168700000</v>
      </c>
      <c r="D1261" s="4">
        <f ca="1">OFFSET(InputPriceData!C$15,CalculationsAndCharts!$A1261+$A$11,IF($C$7,8,0),1,1)</f>
        <v>119.03</v>
      </c>
      <c r="E1261" s="4">
        <f ca="1">OFFSET(InputPriceData!D$15,CalculationsAndCharts!$A1261+$A$11,IF($C$7,8,0),1,1)</f>
        <v>119.7</v>
      </c>
      <c r="F1261" s="4">
        <f ca="1">OFFSET(InputPriceData!E$15,CalculationsAndCharts!$A1261+$A$11,IF($C$7,8,0),1,1)</f>
        <v>118.68</v>
      </c>
      <c r="G1261" s="4">
        <f ca="1">OFFSET(InputPriceData!F$15,CalculationsAndCharts!$A1261+$A$11,IF($C$7,8,0),1,1)</f>
        <v>119.1</v>
      </c>
      <c r="H1261" s="342">
        <f t="shared" ca="1" si="154"/>
        <v>120.78378065427987</v>
      </c>
      <c r="I1261" s="342">
        <f t="shared" ca="1" si="155"/>
        <v>120.71620796949867</v>
      </c>
      <c r="J1261" s="340">
        <f t="shared" ca="1" si="156"/>
        <v>6.7572684781154746E-2</v>
      </c>
      <c r="K1261" s="170">
        <f t="shared" ca="1" si="152"/>
        <v>4.5660677285333023E-3</v>
      </c>
      <c r="L1261" s="341">
        <f t="shared" ca="1" si="153"/>
        <v>0.33884569335887138</v>
      </c>
      <c r="M1261" s="341">
        <f t="shared" ca="1" si="157"/>
        <v>-0.33884569335887138</v>
      </c>
      <c r="N1261" s="170"/>
      <c r="O1261" s="340"/>
      <c r="P1261" s="3">
        <f t="shared" ca="1" si="158"/>
        <v>168700000</v>
      </c>
      <c r="Q1261" s="3" t="e">
        <f t="shared" ca="1" si="159"/>
        <v>#N/A</v>
      </c>
      <c r="S1261" s="99"/>
      <c r="T1261" s="350"/>
      <c r="U1261" s="350"/>
      <c r="V1261" s="349"/>
      <c r="W1261" s="313"/>
      <c r="X1261" s="302"/>
      <c r="Y1261" s="211"/>
      <c r="Z1261" s="320"/>
      <c r="AA1261" s="246"/>
      <c r="AB1261" s="125"/>
      <c r="AC1261" s="125"/>
      <c r="AD1261" s="125"/>
      <c r="AE1261" s="125"/>
      <c r="AF1261" s="125"/>
      <c r="AG1261" s="125"/>
      <c r="AH1261" s="125"/>
      <c r="AJ1261" s="125"/>
      <c r="AK1261" s="125"/>
      <c r="AM1261" s="246"/>
      <c r="AO1261" s="246"/>
      <c r="AP1261" s="211"/>
      <c r="AQ1261" s="211"/>
      <c r="AR1261" s="199"/>
      <c r="AT1261" s="225"/>
      <c r="AU1261" s="225"/>
      <c r="AV1261" s="225"/>
      <c r="AW1261" s="99"/>
      <c r="AX1261" s="199"/>
      <c r="AY1261" s="199"/>
      <c r="AZ1261" s="37"/>
      <c r="BA1261" s="123"/>
      <c r="BB1261" s="211"/>
      <c r="BC1261" s="211"/>
      <c r="BD1261" s="123"/>
      <c r="BE1261" s="123"/>
      <c r="BF1261" s="37"/>
      <c r="BG1261" s="37"/>
    </row>
    <row r="1262" spans="1:59" x14ac:dyDescent="0.25">
      <c r="A1262">
        <v>1230</v>
      </c>
      <c r="B1262" s="61">
        <f ca="1">OFFSET(InputPriceData!B$15,CalculationsAndCharts!$A1262+$A$11,0,1,1)</f>
        <v>40683</v>
      </c>
      <c r="C1262" s="3">
        <f ca="1">OFFSET(InputPriceData!G$15,CalculationsAndCharts!$A1262+$A$11,IF($C$7,8,0),1,1)</f>
        <v>182594900</v>
      </c>
      <c r="D1262" s="4">
        <f ca="1">OFFSET(InputPriceData!C$15,CalculationsAndCharts!$A1262+$A$11,IF($C$7,8,0),1,1)</f>
        <v>121.15</v>
      </c>
      <c r="E1262" s="4">
        <f ca="1">OFFSET(InputPriceData!D$15,CalculationsAndCharts!$A1262+$A$11,IF($C$7,8,0),1,1)</f>
        <v>121.47</v>
      </c>
      <c r="F1262" s="4">
        <f ca="1">OFFSET(InputPriceData!E$15,CalculationsAndCharts!$A1262+$A$11,IF($C$7,8,0),1,1)</f>
        <v>120.27</v>
      </c>
      <c r="G1262" s="4">
        <f ca="1">OFFSET(InputPriceData!F$15,CalculationsAndCharts!$A1262+$A$11,IF($C$7,8,0),1,1)</f>
        <v>120.5</v>
      </c>
      <c r="H1262" s="342">
        <f t="shared" ca="1" si="154"/>
        <v>121.02432074774842</v>
      </c>
      <c r="I1262" s="342">
        <f t="shared" ca="1" si="155"/>
        <v>120.86313596672582</v>
      </c>
      <c r="J1262" s="340">
        <f t="shared" ca="1" si="156"/>
        <v>0.16118478102255179</v>
      </c>
      <c r="K1262" s="170">
        <f t="shared" ca="1" si="152"/>
        <v>2.5980533633287974E-2</v>
      </c>
      <c r="L1262" s="341">
        <f t="shared" ca="1" si="153"/>
        <v>0.33930940578099927</v>
      </c>
      <c r="M1262" s="341">
        <f t="shared" ca="1" si="157"/>
        <v>-0.33930940578099927</v>
      </c>
      <c r="N1262" s="170"/>
      <c r="O1262" s="340"/>
      <c r="P1262" s="3" t="e">
        <f t="shared" ca="1" si="158"/>
        <v>#N/A</v>
      </c>
      <c r="Q1262" s="3">
        <f t="shared" ca="1" si="159"/>
        <v>182594900</v>
      </c>
      <c r="S1262" s="99"/>
      <c r="T1262" s="350"/>
      <c r="U1262" s="350"/>
      <c r="V1262" s="349"/>
      <c r="W1262" s="313"/>
      <c r="X1262" s="302"/>
      <c r="Y1262" s="211"/>
      <c r="Z1262" s="320"/>
      <c r="AA1262" s="246"/>
      <c r="AB1262" s="125"/>
      <c r="AC1262" s="125"/>
      <c r="AD1262" s="125"/>
      <c r="AE1262" s="125"/>
      <c r="AF1262" s="125"/>
      <c r="AG1262" s="125"/>
      <c r="AH1262" s="125"/>
      <c r="AJ1262" s="125"/>
      <c r="AK1262" s="125"/>
      <c r="AM1262" s="246"/>
      <c r="AO1262" s="246"/>
      <c r="AP1262" s="211"/>
      <c r="AQ1262" s="211"/>
      <c r="AR1262" s="199"/>
      <c r="AT1262" s="225"/>
      <c r="AU1262" s="225"/>
      <c r="AV1262" s="225"/>
      <c r="AW1262" s="99"/>
      <c r="AX1262" s="199"/>
      <c r="AY1262" s="199"/>
      <c r="AZ1262" s="37"/>
      <c r="BA1262" s="123"/>
      <c r="BB1262" s="211"/>
      <c r="BC1262" s="211"/>
      <c r="BD1262" s="123"/>
      <c r="BE1262" s="123"/>
      <c r="BF1262" s="37"/>
      <c r="BG1262" s="37"/>
    </row>
    <row r="1263" spans="1:59" x14ac:dyDescent="0.25">
      <c r="A1263">
        <v>1231</v>
      </c>
      <c r="B1263" s="61">
        <f ca="1">OFFSET(InputPriceData!B$15,CalculationsAndCharts!$A1263+$A$11,0,1,1)</f>
        <v>40682</v>
      </c>
      <c r="C1263" s="3">
        <f ca="1">OFFSET(InputPriceData!G$15,CalculationsAndCharts!$A1263+$A$11,IF($C$7,8,0),1,1)</f>
        <v>119489500</v>
      </c>
      <c r="D1263" s="4">
        <f ca="1">OFFSET(InputPriceData!C$15,CalculationsAndCharts!$A1263+$A$11,IF($C$7,8,0),1,1)</f>
        <v>121.57</v>
      </c>
      <c r="E1263" s="4">
        <f ca="1">OFFSET(InputPriceData!D$15,CalculationsAndCharts!$A1263+$A$11,IF($C$7,8,0),1,1)</f>
        <v>121.78</v>
      </c>
      <c r="F1263" s="4">
        <f ca="1">OFFSET(InputPriceData!E$15,CalculationsAndCharts!$A1263+$A$11,IF($C$7,8,0),1,1)</f>
        <v>120.8</v>
      </c>
      <c r="G1263" s="4">
        <f ca="1">OFFSET(InputPriceData!F$15,CalculationsAndCharts!$A1263+$A$11,IF($C$7,8,0),1,1)</f>
        <v>121.47</v>
      </c>
      <c r="H1263" s="342">
        <f t="shared" ca="1" si="154"/>
        <v>121.09922371171248</v>
      </c>
      <c r="I1263" s="342">
        <f t="shared" ca="1" si="155"/>
        <v>120.89614832733726</v>
      </c>
      <c r="J1263" s="340">
        <f t="shared" ca="1" si="156"/>
        <v>0.2030753843751692</v>
      </c>
      <c r="K1263" s="170">
        <f t="shared" ca="1" si="152"/>
        <v>4.1239611739122717E-2</v>
      </c>
      <c r="L1263" s="341">
        <f t="shared" ca="1" si="153"/>
        <v>0.33969906318554416</v>
      </c>
      <c r="M1263" s="341">
        <f t="shared" ca="1" si="157"/>
        <v>-0.33969906318554416</v>
      </c>
      <c r="N1263" s="170"/>
      <c r="O1263" s="340"/>
      <c r="P1263" s="3" t="e">
        <f t="shared" ca="1" si="158"/>
        <v>#N/A</v>
      </c>
      <c r="Q1263" s="3">
        <f t="shared" ca="1" si="159"/>
        <v>119489500</v>
      </c>
      <c r="S1263" s="99"/>
      <c r="T1263" s="350"/>
      <c r="U1263" s="350"/>
      <c r="V1263" s="349"/>
      <c r="W1263" s="313"/>
      <c r="X1263" s="302"/>
      <c r="Y1263" s="211"/>
      <c r="Z1263" s="320"/>
      <c r="AA1263" s="246"/>
      <c r="AB1263" s="125"/>
      <c r="AC1263" s="125"/>
      <c r="AD1263" s="125"/>
      <c r="AE1263" s="125"/>
      <c r="AF1263" s="125"/>
      <c r="AG1263" s="125"/>
      <c r="AH1263" s="125"/>
      <c r="AJ1263" s="125"/>
      <c r="AK1263" s="125"/>
      <c r="AM1263" s="246"/>
      <c r="AO1263" s="246"/>
      <c r="AP1263" s="211"/>
      <c r="AQ1263" s="211"/>
      <c r="AR1263" s="199"/>
      <c r="AT1263" s="225"/>
      <c r="AU1263" s="225"/>
      <c r="AV1263" s="225"/>
      <c r="AW1263" s="99"/>
      <c r="AX1263" s="199"/>
      <c r="AY1263" s="199"/>
      <c r="AZ1263" s="37"/>
      <c r="BA1263" s="123"/>
      <c r="BB1263" s="211"/>
      <c r="BC1263" s="211"/>
      <c r="BD1263" s="123"/>
      <c r="BE1263" s="123"/>
      <c r="BF1263" s="37"/>
      <c r="BG1263" s="37"/>
    </row>
    <row r="1264" spans="1:59" x14ac:dyDescent="0.25">
      <c r="A1264">
        <v>1232</v>
      </c>
      <c r="B1264" s="61">
        <f ca="1">OFFSET(InputPriceData!B$15,CalculationsAndCharts!$A1264+$A$11,0,1,1)</f>
        <v>40681</v>
      </c>
      <c r="C1264" s="3">
        <f ca="1">OFFSET(InputPriceData!G$15,CalculationsAndCharts!$A1264+$A$11,IF($C$7,8,0),1,1)</f>
        <v>135217900</v>
      </c>
      <c r="D1264" s="4">
        <f ca="1">OFFSET(InputPriceData!C$15,CalculationsAndCharts!$A1264+$A$11,IF($C$7,8,0),1,1)</f>
        <v>120.17</v>
      </c>
      <c r="E1264" s="4">
        <f ca="1">OFFSET(InputPriceData!D$15,CalculationsAndCharts!$A1264+$A$11,IF($C$7,8,0),1,1)</f>
        <v>121.3</v>
      </c>
      <c r="F1264" s="4">
        <f ca="1">OFFSET(InputPriceData!E$15,CalculationsAndCharts!$A1264+$A$11,IF($C$7,8,0),1,1)</f>
        <v>119.9</v>
      </c>
      <c r="G1264" s="4">
        <f ca="1">OFFSET(InputPriceData!F$15,CalculationsAndCharts!$A1264+$A$11,IF($C$7,8,0),1,1)</f>
        <v>121.18</v>
      </c>
      <c r="H1264" s="342">
        <f t="shared" ca="1" si="154"/>
        <v>121.04625567052855</v>
      </c>
      <c r="I1264" s="342">
        <f t="shared" ca="1" si="155"/>
        <v>120.84397999345883</v>
      </c>
      <c r="J1264" s="340">
        <f t="shared" ca="1" si="156"/>
        <v>0.20227567706966443</v>
      </c>
      <c r="K1264" s="170">
        <f t="shared" ca="1" si="152"/>
        <v>4.091544953399117E-2</v>
      </c>
      <c r="L1264" s="341">
        <f t="shared" ca="1" si="153"/>
        <v>0.34125248545676601</v>
      </c>
      <c r="M1264" s="341">
        <f t="shared" ca="1" si="157"/>
        <v>-0.34125248545676601</v>
      </c>
      <c r="N1264" s="170"/>
      <c r="O1264" s="340"/>
      <c r="P1264" s="3">
        <f t="shared" ca="1" si="158"/>
        <v>135217900</v>
      </c>
      <c r="Q1264" s="3" t="e">
        <f t="shared" ca="1" si="159"/>
        <v>#N/A</v>
      </c>
      <c r="S1264" s="99"/>
      <c r="T1264" s="350"/>
      <c r="U1264" s="350"/>
      <c r="V1264" s="349"/>
      <c r="W1264" s="313"/>
      <c r="X1264" s="302"/>
      <c r="Y1264" s="211"/>
      <c r="Z1264" s="320"/>
      <c r="AA1264" s="246"/>
      <c r="AB1264" s="125"/>
      <c r="AC1264" s="125"/>
      <c r="AD1264" s="125"/>
      <c r="AE1264" s="125"/>
      <c r="AF1264" s="125"/>
      <c r="AG1264" s="125"/>
      <c r="AH1264" s="125"/>
      <c r="AJ1264" s="125"/>
      <c r="AK1264" s="125"/>
      <c r="AM1264" s="246"/>
      <c r="AO1264" s="246"/>
      <c r="AP1264" s="211"/>
      <c r="AQ1264" s="211"/>
      <c r="AR1264" s="199"/>
      <c r="AT1264" s="225"/>
      <c r="AU1264" s="225"/>
      <c r="AV1264" s="225"/>
      <c r="AW1264" s="99"/>
      <c r="AX1264" s="199"/>
      <c r="AY1264" s="199"/>
      <c r="AZ1264" s="37"/>
      <c r="BA1264" s="123"/>
      <c r="BB1264" s="211"/>
      <c r="BC1264" s="211"/>
      <c r="BD1264" s="123"/>
      <c r="BE1264" s="123"/>
      <c r="BF1264" s="37"/>
      <c r="BG1264" s="37"/>
    </row>
    <row r="1265" spans="1:59" x14ac:dyDescent="0.25">
      <c r="A1265">
        <v>1233</v>
      </c>
      <c r="B1265" s="61">
        <f ca="1">OFFSET(InputPriceData!B$15,CalculationsAndCharts!$A1265+$A$11,0,1,1)</f>
        <v>40680</v>
      </c>
      <c r="C1265" s="3">
        <f ca="1">OFFSET(InputPriceData!G$15,CalculationsAndCharts!$A1265+$A$11,IF($C$7,8,0),1,1)</f>
        <v>192686200</v>
      </c>
      <c r="D1265" s="4">
        <f ca="1">OFFSET(InputPriceData!C$15,CalculationsAndCharts!$A1265+$A$11,IF($C$7,8,0),1,1)</f>
        <v>119.67</v>
      </c>
      <c r="E1265" s="4">
        <f ca="1">OFFSET(InputPriceData!D$15,CalculationsAndCharts!$A1265+$A$11,IF($C$7,8,0),1,1)</f>
        <v>120.27</v>
      </c>
      <c r="F1265" s="4">
        <f ca="1">OFFSET(InputPriceData!E$15,CalculationsAndCharts!$A1265+$A$11,IF($C$7,8,0),1,1)</f>
        <v>119.16</v>
      </c>
      <c r="G1265" s="4">
        <f ca="1">OFFSET(InputPriceData!F$15,CalculationsAndCharts!$A1265+$A$11,IF($C$7,8,0),1,1)</f>
        <v>120.1</v>
      </c>
      <c r="H1265" s="342">
        <f t="shared" ca="1" si="154"/>
        <v>121.02714933774691</v>
      </c>
      <c r="I1265" s="342">
        <f t="shared" ca="1" si="155"/>
        <v>120.81343272013692</v>
      </c>
      <c r="J1265" s="340">
        <f t="shared" ca="1" si="156"/>
        <v>0.21371661760994815</v>
      </c>
      <c r="K1265" s="170">
        <f t="shared" ca="1" si="152"/>
        <v>4.5674792642636797E-2</v>
      </c>
      <c r="L1265" s="341">
        <f t="shared" ca="1" si="153"/>
        <v>0.34312782442228174</v>
      </c>
      <c r="M1265" s="341">
        <f t="shared" ca="1" si="157"/>
        <v>-0.34312782442228174</v>
      </c>
      <c r="N1265" s="170"/>
      <c r="O1265" s="340"/>
      <c r="P1265" s="3">
        <f t="shared" ca="1" si="158"/>
        <v>192686200</v>
      </c>
      <c r="Q1265" s="3" t="e">
        <f t="shared" ca="1" si="159"/>
        <v>#N/A</v>
      </c>
      <c r="S1265" s="99"/>
      <c r="T1265" s="350"/>
      <c r="U1265" s="350"/>
      <c r="V1265" s="349"/>
      <c r="W1265" s="313"/>
      <c r="X1265" s="302"/>
      <c r="Y1265" s="211"/>
      <c r="Z1265" s="320"/>
      <c r="AA1265" s="246"/>
      <c r="AB1265" s="125"/>
      <c r="AC1265" s="125"/>
      <c r="AD1265" s="125"/>
      <c r="AE1265" s="125"/>
      <c r="AF1265" s="125"/>
      <c r="AG1265" s="125"/>
      <c r="AH1265" s="125"/>
      <c r="AJ1265" s="125"/>
      <c r="AK1265" s="125"/>
      <c r="AM1265" s="246"/>
      <c r="AO1265" s="246"/>
      <c r="AP1265" s="211"/>
      <c r="AQ1265" s="211"/>
      <c r="AR1265" s="199"/>
      <c r="AT1265" s="225"/>
      <c r="AU1265" s="225"/>
      <c r="AV1265" s="225"/>
      <c r="AW1265" s="99"/>
      <c r="AX1265" s="199"/>
      <c r="AY1265" s="199"/>
      <c r="AZ1265" s="37"/>
      <c r="BA1265" s="123"/>
      <c r="BB1265" s="211"/>
      <c r="BC1265" s="211"/>
      <c r="BD1265" s="123"/>
      <c r="BE1265" s="123"/>
      <c r="BF1265" s="37"/>
      <c r="BG1265" s="37"/>
    </row>
    <row r="1266" spans="1:59" x14ac:dyDescent="0.25">
      <c r="A1266">
        <v>1234</v>
      </c>
      <c r="B1266" s="61">
        <f ca="1">OFFSET(InputPriceData!B$15,CalculationsAndCharts!$A1266+$A$11,0,1,1)</f>
        <v>40679</v>
      </c>
      <c r="C1266" s="3">
        <f ca="1">OFFSET(InputPriceData!G$15,CalculationsAndCharts!$A1266+$A$11,IF($C$7,8,0),1,1)</f>
        <v>141675400</v>
      </c>
      <c r="D1266" s="4">
        <f ca="1">OFFSET(InputPriceData!C$15,CalculationsAndCharts!$A1266+$A$11,IF($C$7,8,0),1,1)</f>
        <v>120.46</v>
      </c>
      <c r="E1266" s="4">
        <f ca="1">OFFSET(InputPriceData!D$15,CalculationsAndCharts!$A1266+$A$11,IF($C$7,8,0),1,1)</f>
        <v>121.4</v>
      </c>
      <c r="F1266" s="4">
        <f ca="1">OFFSET(InputPriceData!E$15,CalculationsAndCharts!$A1266+$A$11,IF($C$7,8,0),1,1)</f>
        <v>119.92</v>
      </c>
      <c r="G1266" s="4">
        <f ca="1">OFFSET(InputPriceData!F$15,CalculationsAndCharts!$A1266+$A$11,IF($C$7,8,0),1,1)</f>
        <v>120.12</v>
      </c>
      <c r="H1266" s="342">
        <f t="shared" ca="1" si="154"/>
        <v>121.15959924313931</v>
      </c>
      <c r="I1266" s="342">
        <f t="shared" ca="1" si="155"/>
        <v>120.87829024014937</v>
      </c>
      <c r="J1266" s="340">
        <f t="shared" ca="1" si="156"/>
        <v>0.28130900298991279</v>
      </c>
      <c r="K1266" s="170">
        <f t="shared" ca="1" si="152"/>
        <v>7.9134755163178763E-2</v>
      </c>
      <c r="L1266" s="341">
        <f t="shared" ca="1" si="153"/>
        <v>0.34501897826182909</v>
      </c>
      <c r="M1266" s="341">
        <f t="shared" ca="1" si="157"/>
        <v>-0.34501897826182909</v>
      </c>
      <c r="N1266" s="170"/>
      <c r="O1266" s="340"/>
      <c r="P1266" s="3" t="e">
        <f t="shared" ca="1" si="158"/>
        <v>#N/A</v>
      </c>
      <c r="Q1266" s="3">
        <f t="shared" ca="1" si="159"/>
        <v>141675400</v>
      </c>
      <c r="S1266" s="99"/>
      <c r="T1266" s="350"/>
      <c r="U1266" s="350"/>
      <c r="V1266" s="349"/>
      <c r="W1266" s="313"/>
      <c r="X1266" s="302"/>
      <c r="Y1266" s="211"/>
      <c r="Z1266" s="320"/>
      <c r="AA1266" s="246"/>
      <c r="AB1266" s="125"/>
      <c r="AC1266" s="125"/>
      <c r="AD1266" s="125"/>
      <c r="AE1266" s="125"/>
      <c r="AF1266" s="125"/>
      <c r="AG1266" s="125"/>
      <c r="AH1266" s="125"/>
      <c r="AJ1266" s="125"/>
      <c r="AK1266" s="125"/>
      <c r="AM1266" s="246"/>
      <c r="AO1266" s="246"/>
      <c r="AP1266" s="211"/>
      <c r="AQ1266" s="211"/>
      <c r="AR1266" s="199"/>
      <c r="AT1266" s="225"/>
      <c r="AU1266" s="225"/>
      <c r="AV1266" s="225"/>
      <c r="AW1266" s="99"/>
      <c r="AX1266" s="199"/>
      <c r="AY1266" s="199"/>
      <c r="AZ1266" s="37"/>
      <c r="BA1266" s="123"/>
      <c r="BB1266" s="211"/>
      <c r="BC1266" s="211"/>
      <c r="BD1266" s="123"/>
      <c r="BE1266" s="123"/>
      <c r="BF1266" s="37"/>
      <c r="BG1266" s="37"/>
    </row>
    <row r="1267" spans="1:59" x14ac:dyDescent="0.25">
      <c r="A1267">
        <v>1235</v>
      </c>
      <c r="B1267" s="61">
        <f ca="1">OFFSET(InputPriceData!B$15,CalculationsAndCharts!$A1267+$A$11,0,1,1)</f>
        <v>40676</v>
      </c>
      <c r="C1267" s="3">
        <f ca="1">OFFSET(InputPriceData!G$15,CalculationsAndCharts!$A1267+$A$11,IF($C$7,8,0),1,1)</f>
        <v>157444900</v>
      </c>
      <c r="D1267" s="4">
        <f ca="1">OFFSET(InputPriceData!C$15,CalculationsAndCharts!$A1267+$A$11,IF($C$7,8,0),1,1)</f>
        <v>121.89</v>
      </c>
      <c r="E1267" s="4">
        <f ca="1">OFFSET(InputPriceData!D$15,CalculationsAndCharts!$A1267+$A$11,IF($C$7,8,0),1,1)</f>
        <v>122.06</v>
      </c>
      <c r="F1267" s="4">
        <f ca="1">OFFSET(InputPriceData!E$15,CalculationsAndCharts!$A1267+$A$11,IF($C$7,8,0),1,1)</f>
        <v>120.46</v>
      </c>
      <c r="G1267" s="4">
        <f ca="1">OFFSET(InputPriceData!F$15,CalculationsAndCharts!$A1267+$A$11,IF($C$7,8,0),1,1)</f>
        <v>120.89</v>
      </c>
      <c r="H1267" s="342">
        <f t="shared" ca="1" si="154"/>
        <v>121.30811342073065</v>
      </c>
      <c r="I1267" s="342">
        <f t="shared" ca="1" si="155"/>
        <v>120.94722571652659</v>
      </c>
      <c r="J1267" s="340">
        <f t="shared" ca="1" si="156"/>
        <v>0.36088770420402549</v>
      </c>
      <c r="K1267" s="170">
        <f t="shared" ca="1" si="152"/>
        <v>0.13023993504565221</v>
      </c>
      <c r="L1267" s="341">
        <f t="shared" ca="1" si="153"/>
        <v>0.34718828461272505</v>
      </c>
      <c r="M1267" s="341">
        <f t="shared" ca="1" si="157"/>
        <v>-0.34718828461272505</v>
      </c>
      <c r="N1267" s="170"/>
      <c r="O1267" s="340"/>
      <c r="P1267" s="3" t="e">
        <f t="shared" ca="1" si="158"/>
        <v>#N/A</v>
      </c>
      <c r="Q1267" s="3">
        <f t="shared" ca="1" si="159"/>
        <v>157444900</v>
      </c>
      <c r="S1267" s="99"/>
      <c r="T1267" s="350"/>
      <c r="U1267" s="350"/>
      <c r="V1267" s="349"/>
      <c r="W1267" s="313"/>
      <c r="X1267" s="302"/>
      <c r="Y1267" s="211"/>
      <c r="Z1267" s="320"/>
      <c r="AA1267" s="246"/>
      <c r="AB1267" s="125"/>
      <c r="AC1267" s="125"/>
      <c r="AD1267" s="125"/>
      <c r="AE1267" s="125"/>
      <c r="AF1267" s="125"/>
      <c r="AG1267" s="125"/>
      <c r="AH1267" s="125"/>
      <c r="AJ1267" s="125"/>
      <c r="AK1267" s="125"/>
      <c r="AM1267" s="246"/>
      <c r="AO1267" s="246"/>
      <c r="AP1267" s="211"/>
      <c r="AQ1267" s="211"/>
      <c r="AR1267" s="199"/>
      <c r="AT1267" s="225"/>
      <c r="AU1267" s="225"/>
      <c r="AV1267" s="225"/>
      <c r="AW1267" s="99"/>
      <c r="AX1267" s="199"/>
      <c r="AY1267" s="199"/>
      <c r="AZ1267" s="37"/>
      <c r="BA1267" s="123"/>
      <c r="BB1267" s="211"/>
      <c r="BC1267" s="211"/>
      <c r="BD1267" s="123"/>
      <c r="BE1267" s="123"/>
      <c r="BF1267" s="37"/>
      <c r="BG1267" s="37"/>
    </row>
    <row r="1268" spans="1:59" x14ac:dyDescent="0.25">
      <c r="A1268">
        <v>1236</v>
      </c>
      <c r="B1268" s="61">
        <f ca="1">OFFSET(InputPriceData!B$15,CalculationsAndCharts!$A1268+$A$11,0,1,1)</f>
        <v>40675</v>
      </c>
      <c r="C1268" s="3">
        <f ca="1">OFFSET(InputPriceData!G$15,CalculationsAndCharts!$A1268+$A$11,IF($C$7,8,0),1,1)</f>
        <v>171550700</v>
      </c>
      <c r="D1268" s="4">
        <f ca="1">OFFSET(InputPriceData!C$15,CalculationsAndCharts!$A1268+$A$11,IF($C$7,8,0),1,1)</f>
        <v>120.92</v>
      </c>
      <c r="E1268" s="4">
        <f ca="1">OFFSET(InputPriceData!D$15,CalculationsAndCharts!$A1268+$A$11,IF($C$7,8,0),1,1)</f>
        <v>122.08</v>
      </c>
      <c r="F1268" s="4">
        <f ca="1">OFFSET(InputPriceData!E$15,CalculationsAndCharts!$A1268+$A$11,IF($C$7,8,0),1,1)</f>
        <v>120.3</v>
      </c>
      <c r="G1268" s="4">
        <f ca="1">OFFSET(InputPriceData!F$15,CalculationsAndCharts!$A1268+$A$11,IF($C$7,8,0),1,1)</f>
        <v>121.83</v>
      </c>
      <c r="H1268" s="342">
        <f t="shared" ca="1" si="154"/>
        <v>121.36784390940646</v>
      </c>
      <c r="I1268" s="342">
        <f t="shared" ca="1" si="155"/>
        <v>120.95242805439264</v>
      </c>
      <c r="J1268" s="340">
        <f t="shared" ca="1" si="156"/>
        <v>0.41541585501377587</v>
      </c>
      <c r="K1268" s="170">
        <f t="shared" ca="1" si="152"/>
        <v>0.17257033259682644</v>
      </c>
      <c r="L1268" s="341">
        <f t="shared" ca="1" si="153"/>
        <v>0.34835924067320878</v>
      </c>
      <c r="M1268" s="341">
        <f t="shared" ca="1" si="157"/>
        <v>-0.34835924067320878</v>
      </c>
      <c r="N1268" s="170"/>
      <c r="O1268" s="340"/>
      <c r="P1268" s="3">
        <f t="shared" ca="1" si="158"/>
        <v>171550700</v>
      </c>
      <c r="Q1268" s="3" t="e">
        <f t="shared" ca="1" si="159"/>
        <v>#N/A</v>
      </c>
      <c r="S1268" s="99"/>
      <c r="T1268" s="350"/>
      <c r="U1268" s="350"/>
      <c r="V1268" s="349"/>
      <c r="W1268" s="313"/>
      <c r="X1268" s="302"/>
      <c r="Y1268" s="211"/>
      <c r="Z1268" s="320"/>
      <c r="AA1268" s="246"/>
      <c r="AB1268" s="125"/>
      <c r="AC1268" s="125"/>
      <c r="AD1268" s="125"/>
      <c r="AE1268" s="125"/>
      <c r="AF1268" s="125"/>
      <c r="AG1268" s="125"/>
      <c r="AH1268" s="125"/>
      <c r="AJ1268" s="125"/>
      <c r="AK1268" s="125"/>
      <c r="AM1268" s="246"/>
      <c r="AO1268" s="246"/>
      <c r="AP1268" s="211"/>
      <c r="AQ1268" s="211"/>
      <c r="AR1268" s="199"/>
      <c r="AT1268" s="225"/>
      <c r="AU1268" s="225"/>
      <c r="AV1268" s="225"/>
      <c r="AW1268" s="99"/>
      <c r="AX1268" s="199"/>
      <c r="AY1268" s="199"/>
      <c r="AZ1268" s="37"/>
      <c r="BA1268" s="123"/>
      <c r="BB1268" s="211"/>
      <c r="BC1268" s="211"/>
      <c r="BD1268" s="123"/>
      <c r="BE1268" s="123"/>
      <c r="BF1268" s="37"/>
      <c r="BG1268" s="37"/>
    </row>
    <row r="1269" spans="1:59" x14ac:dyDescent="0.25">
      <c r="A1269">
        <v>1237</v>
      </c>
      <c r="B1269" s="61">
        <f ca="1">OFFSET(InputPriceData!B$15,CalculationsAndCharts!$A1269+$A$11,0,1,1)</f>
        <v>40674</v>
      </c>
      <c r="C1269" s="3">
        <f ca="1">OFFSET(InputPriceData!G$15,CalculationsAndCharts!$A1269+$A$11,IF($C$7,8,0),1,1)</f>
        <v>193564200</v>
      </c>
      <c r="D1269" s="4">
        <f ca="1">OFFSET(InputPriceData!C$15,CalculationsAndCharts!$A1269+$A$11,IF($C$7,8,0),1,1)</f>
        <v>122.36</v>
      </c>
      <c r="E1269" s="4">
        <f ca="1">OFFSET(InputPriceData!D$15,CalculationsAndCharts!$A1269+$A$11,IF($C$7,8,0),1,1)</f>
        <v>122.38</v>
      </c>
      <c r="F1269" s="4">
        <f ca="1">OFFSET(InputPriceData!E$15,CalculationsAndCharts!$A1269+$A$11,IF($C$7,8,0),1,1)</f>
        <v>120.69</v>
      </c>
      <c r="G1269" s="4">
        <f ca="1">OFFSET(InputPriceData!F$15,CalculationsAndCharts!$A1269+$A$11,IF($C$7,8,0),1,1)</f>
        <v>121.25</v>
      </c>
      <c r="H1269" s="342">
        <f t="shared" ca="1" si="154"/>
        <v>121.30182161075024</v>
      </c>
      <c r="I1269" s="342">
        <f t="shared" ca="1" si="155"/>
        <v>120.87264878661016</v>
      </c>
      <c r="J1269" s="340">
        <f t="shared" ca="1" si="156"/>
        <v>0.42917282414003899</v>
      </c>
      <c r="K1269" s="170">
        <f t="shared" ca="1" si="152"/>
        <v>0.18418931298033683</v>
      </c>
      <c r="L1269" s="341">
        <f t="shared" ca="1" si="153"/>
        <v>0.34772130720087607</v>
      </c>
      <c r="M1269" s="341">
        <f t="shared" ca="1" si="157"/>
        <v>-0.34772130720087607</v>
      </c>
      <c r="N1269" s="170"/>
      <c r="O1269" s="340"/>
      <c r="P1269" s="3" t="e">
        <f t="shared" ca="1" si="158"/>
        <v>#N/A</v>
      </c>
      <c r="Q1269" s="3">
        <f t="shared" ca="1" si="159"/>
        <v>193564200</v>
      </c>
      <c r="S1269" s="99"/>
      <c r="T1269" s="350"/>
      <c r="U1269" s="350"/>
      <c r="V1269" s="349"/>
      <c r="W1269" s="313"/>
      <c r="X1269" s="302"/>
      <c r="Y1269" s="211"/>
      <c r="Z1269" s="320"/>
      <c r="AA1269" s="246"/>
      <c r="AB1269" s="125"/>
      <c r="AC1269" s="125"/>
      <c r="AD1269" s="125"/>
      <c r="AE1269" s="125"/>
      <c r="AF1269" s="125"/>
      <c r="AG1269" s="125"/>
      <c r="AH1269" s="125"/>
      <c r="AJ1269" s="125"/>
      <c r="AK1269" s="125"/>
      <c r="AM1269" s="246"/>
      <c r="AO1269" s="246"/>
      <c r="AP1269" s="211"/>
      <c r="AQ1269" s="211"/>
      <c r="AR1269" s="199"/>
      <c r="AT1269" s="225"/>
      <c r="AU1269" s="225"/>
      <c r="AV1269" s="225"/>
      <c r="AW1269" s="99"/>
      <c r="AX1269" s="199"/>
      <c r="AY1269" s="199"/>
      <c r="AZ1269" s="37"/>
      <c r="BA1269" s="123"/>
      <c r="BB1269" s="211"/>
      <c r="BC1269" s="211"/>
      <c r="BD1269" s="123"/>
      <c r="BE1269" s="123"/>
      <c r="BF1269" s="37"/>
      <c r="BG1269" s="37"/>
    </row>
    <row r="1270" spans="1:59" x14ac:dyDescent="0.25">
      <c r="A1270">
        <v>1238</v>
      </c>
      <c r="B1270" s="61">
        <f ca="1">OFFSET(InputPriceData!B$15,CalculationsAndCharts!$A1270+$A$11,0,1,1)</f>
        <v>40673</v>
      </c>
      <c r="C1270" s="3">
        <f ca="1">OFFSET(InputPriceData!G$15,CalculationsAndCharts!$A1270+$A$11,IF($C$7,8,0),1,1)</f>
        <v>114806900</v>
      </c>
      <c r="D1270" s="4">
        <f ca="1">OFFSET(InputPriceData!C$15,CalculationsAndCharts!$A1270+$A$11,IF($C$7,8,0),1,1)</f>
        <v>121.91</v>
      </c>
      <c r="E1270" s="4">
        <f ca="1">OFFSET(InputPriceData!D$15,CalculationsAndCharts!$A1270+$A$11,IF($C$7,8,0),1,1)</f>
        <v>122.75</v>
      </c>
      <c r="F1270" s="4">
        <f ca="1">OFFSET(InputPriceData!E$15,CalculationsAndCharts!$A1270+$A$11,IF($C$7,8,0),1,1)</f>
        <v>121.75</v>
      </c>
      <c r="G1270" s="4">
        <f ca="1">OFFSET(InputPriceData!F$15,CalculationsAndCharts!$A1270+$A$11,IF($C$7,8,0),1,1)</f>
        <v>122.54</v>
      </c>
      <c r="H1270" s="342">
        <f t="shared" ca="1" si="154"/>
        <v>121.30922469800028</v>
      </c>
      <c r="I1270" s="342">
        <f t="shared" ca="1" si="155"/>
        <v>120.83834413084745</v>
      </c>
      <c r="J1270" s="340">
        <f t="shared" ca="1" si="156"/>
        <v>0.47088056715278231</v>
      </c>
      <c r="K1270" s="170">
        <f t="shared" ca="1" si="152"/>
        <v>0.22172850852212594</v>
      </c>
      <c r="L1270" s="341">
        <f t="shared" ca="1" si="153"/>
        <v>0.34840736036800107</v>
      </c>
      <c r="M1270" s="341">
        <f t="shared" ca="1" si="157"/>
        <v>-0.34840736036800107</v>
      </c>
      <c r="N1270" s="170"/>
      <c r="O1270" s="340"/>
      <c r="P1270" s="3">
        <f t="shared" ca="1" si="158"/>
        <v>114806900</v>
      </c>
      <c r="Q1270" s="3" t="e">
        <f t="shared" ca="1" si="159"/>
        <v>#N/A</v>
      </c>
      <c r="S1270" s="99"/>
      <c r="T1270" s="350"/>
      <c r="U1270" s="350"/>
      <c r="V1270" s="349"/>
      <c r="W1270" s="313"/>
      <c r="X1270" s="302"/>
      <c r="Y1270" s="211"/>
      <c r="Z1270" s="320"/>
      <c r="AA1270" s="246"/>
      <c r="AB1270" s="125"/>
      <c r="AC1270" s="125"/>
      <c r="AD1270" s="125"/>
      <c r="AE1270" s="125"/>
      <c r="AF1270" s="125"/>
      <c r="AG1270" s="125"/>
      <c r="AH1270" s="125"/>
      <c r="AJ1270" s="125"/>
      <c r="AK1270" s="125"/>
      <c r="AM1270" s="246"/>
      <c r="AO1270" s="246"/>
      <c r="AP1270" s="211"/>
      <c r="AQ1270" s="211"/>
      <c r="AR1270" s="199"/>
      <c r="AT1270" s="225"/>
      <c r="AU1270" s="225"/>
      <c r="AV1270" s="225"/>
      <c r="AW1270" s="99"/>
      <c r="AX1270" s="199"/>
      <c r="AY1270" s="199"/>
      <c r="AZ1270" s="37"/>
      <c r="BA1270" s="123"/>
      <c r="BB1270" s="211"/>
      <c r="BC1270" s="211"/>
      <c r="BD1270" s="123"/>
      <c r="BE1270" s="123"/>
      <c r="BF1270" s="37"/>
      <c r="BG1270" s="37"/>
    </row>
    <row r="1271" spans="1:59" x14ac:dyDescent="0.25">
      <c r="A1271">
        <v>1239</v>
      </c>
      <c r="B1271" s="61">
        <f ca="1">OFFSET(InputPriceData!B$15,CalculationsAndCharts!$A1271+$A$11,0,1,1)</f>
        <v>40672</v>
      </c>
      <c r="C1271" s="3">
        <f ca="1">OFFSET(InputPriceData!G$15,CalculationsAndCharts!$A1271+$A$11,IF($C$7,8,0),1,1)</f>
        <v>114104500</v>
      </c>
      <c r="D1271" s="4">
        <f ca="1">OFFSET(InputPriceData!C$15,CalculationsAndCharts!$A1271+$A$11,IF($C$7,8,0),1,1)</f>
        <v>121.02</v>
      </c>
      <c r="E1271" s="4">
        <f ca="1">OFFSET(InputPriceData!D$15,CalculationsAndCharts!$A1271+$A$11,IF($C$7,8,0),1,1)</f>
        <v>121.85</v>
      </c>
      <c r="F1271" s="4">
        <f ca="1">OFFSET(InputPriceData!E$15,CalculationsAndCharts!$A1271+$A$11,IF($C$7,8,0),1,1)</f>
        <v>120.83</v>
      </c>
      <c r="G1271" s="4">
        <f ca="1">OFFSET(InputPriceData!F$15,CalculationsAndCharts!$A1271+$A$11,IF($C$7,8,0),1,1)</f>
        <v>121.5</v>
      </c>
      <c r="H1271" s="342">
        <f t="shared" ca="1" si="154"/>
        <v>121.13339965485747</v>
      </c>
      <c r="I1271" s="342">
        <f t="shared" ca="1" si="155"/>
        <v>120.68364814274267</v>
      </c>
      <c r="J1271" s="340">
        <f t="shared" ca="1" si="156"/>
        <v>0.44975151211473785</v>
      </c>
      <c r="K1271" s="170">
        <f t="shared" ca="1" si="152"/>
        <v>0.20227642264949319</v>
      </c>
      <c r="L1271" s="341">
        <f t="shared" ca="1" si="153"/>
        <v>0.35066950824802856</v>
      </c>
      <c r="M1271" s="341">
        <f t="shared" ca="1" si="157"/>
        <v>-0.35066950824802856</v>
      </c>
      <c r="N1271" s="170"/>
      <c r="O1271" s="340"/>
      <c r="P1271" s="3">
        <f t="shared" ca="1" si="158"/>
        <v>114104500</v>
      </c>
      <c r="Q1271" s="3" t="e">
        <f t="shared" ca="1" si="159"/>
        <v>#N/A</v>
      </c>
      <c r="S1271" s="99"/>
      <c r="T1271" s="350"/>
      <c r="U1271" s="350"/>
      <c r="V1271" s="349"/>
      <c r="W1271" s="313"/>
      <c r="X1271" s="302"/>
      <c r="Y1271" s="211"/>
      <c r="Z1271" s="320"/>
      <c r="AA1271" s="246"/>
      <c r="AB1271" s="125"/>
      <c r="AC1271" s="125"/>
      <c r="AD1271" s="125"/>
      <c r="AE1271" s="125"/>
      <c r="AF1271" s="125"/>
      <c r="AG1271" s="125"/>
      <c r="AH1271" s="125"/>
      <c r="AJ1271" s="125"/>
      <c r="AK1271" s="125"/>
      <c r="AM1271" s="246"/>
      <c r="AO1271" s="246"/>
      <c r="AP1271" s="211"/>
      <c r="AQ1271" s="211"/>
      <c r="AR1271" s="199"/>
      <c r="AT1271" s="225"/>
      <c r="AU1271" s="225"/>
      <c r="AV1271" s="225"/>
      <c r="AW1271" s="99"/>
      <c r="AX1271" s="199"/>
      <c r="AY1271" s="199"/>
      <c r="AZ1271" s="37"/>
      <c r="BA1271" s="123"/>
      <c r="BB1271" s="211"/>
      <c r="BC1271" s="211"/>
      <c r="BD1271" s="123"/>
      <c r="BE1271" s="123"/>
      <c r="BF1271" s="37"/>
      <c r="BG1271" s="37"/>
    </row>
    <row r="1272" spans="1:59" x14ac:dyDescent="0.25">
      <c r="A1272">
        <v>1240</v>
      </c>
      <c r="B1272" s="61">
        <f ca="1">OFFSET(InputPriceData!B$15,CalculationsAndCharts!$A1272+$A$11,0,1,1)</f>
        <v>40669</v>
      </c>
      <c r="C1272" s="3">
        <f ca="1">OFFSET(InputPriceData!G$15,CalculationsAndCharts!$A1272+$A$11,IF($C$7,8,0),1,1)</f>
        <v>222787200</v>
      </c>
      <c r="D1272" s="4">
        <f ca="1">OFFSET(InputPriceData!C$15,CalculationsAndCharts!$A1272+$A$11,IF($C$7,8,0),1,1)</f>
        <v>121.7</v>
      </c>
      <c r="E1272" s="4">
        <f ca="1">OFFSET(InputPriceData!D$15,CalculationsAndCharts!$A1272+$A$11,IF($C$7,8,0),1,1)</f>
        <v>122.32</v>
      </c>
      <c r="F1272" s="4">
        <f ca="1">OFFSET(InputPriceData!E$15,CalculationsAndCharts!$A1272+$A$11,IF($C$7,8,0),1,1)</f>
        <v>120.56</v>
      </c>
      <c r="G1272" s="4">
        <f ca="1">OFFSET(InputPriceData!F$15,CalculationsAndCharts!$A1272+$A$11,IF($C$7,8,0),1,1)</f>
        <v>121.03</v>
      </c>
      <c r="H1272" s="342">
        <f t="shared" ca="1" si="154"/>
        <v>121.08102817697997</v>
      </c>
      <c r="I1272" s="342">
        <f t="shared" ca="1" si="155"/>
        <v>120.60943433753746</v>
      </c>
      <c r="J1272" s="340">
        <f t="shared" ca="1" si="156"/>
        <v>0.4715938394424386</v>
      </c>
      <c r="K1272" s="170">
        <f t="shared" ca="1" si="152"/>
        <v>0.22240074940006055</v>
      </c>
      <c r="L1272" s="341">
        <f t="shared" ca="1" si="153"/>
        <v>0.35359448871497429</v>
      </c>
      <c r="M1272" s="341">
        <f t="shared" ca="1" si="157"/>
        <v>-0.35359448871497429</v>
      </c>
      <c r="N1272" s="170"/>
      <c r="O1272" s="340"/>
      <c r="P1272" s="3" t="e">
        <f t="shared" ca="1" si="158"/>
        <v>#N/A</v>
      </c>
      <c r="Q1272" s="3">
        <f t="shared" ca="1" si="159"/>
        <v>222787200</v>
      </c>
      <c r="S1272" s="99"/>
      <c r="T1272" s="350"/>
      <c r="U1272" s="350"/>
      <c r="V1272" s="349"/>
      <c r="W1272" s="313"/>
      <c r="X1272" s="302"/>
      <c r="Y1272" s="211"/>
      <c r="Z1272" s="320"/>
      <c r="AA1272" s="246"/>
      <c r="AB1272" s="125"/>
      <c r="AC1272" s="125"/>
      <c r="AD1272" s="125"/>
      <c r="AE1272" s="125"/>
      <c r="AF1272" s="125"/>
      <c r="AG1272" s="125"/>
      <c r="AH1272" s="125"/>
      <c r="AJ1272" s="125"/>
      <c r="AK1272" s="125"/>
      <c r="AM1272" s="246"/>
      <c r="AO1272" s="246"/>
      <c r="AP1272" s="211"/>
      <c r="AQ1272" s="211"/>
      <c r="AR1272" s="199"/>
      <c r="AT1272" s="225"/>
      <c r="AU1272" s="225"/>
      <c r="AV1272" s="225"/>
      <c r="AW1272" s="99"/>
      <c r="AX1272" s="199"/>
      <c r="AY1272" s="199"/>
      <c r="AZ1272" s="37"/>
      <c r="BA1272" s="123"/>
      <c r="BB1272" s="211"/>
      <c r="BC1272" s="211"/>
      <c r="BD1272" s="123"/>
      <c r="BE1272" s="123"/>
      <c r="BF1272" s="37"/>
      <c r="BG1272" s="37"/>
    </row>
    <row r="1273" spans="1:59" x14ac:dyDescent="0.25">
      <c r="A1273">
        <v>1241</v>
      </c>
      <c r="B1273" s="61">
        <f ca="1">OFFSET(InputPriceData!B$15,CalculationsAndCharts!$A1273+$A$11,0,1,1)</f>
        <v>40668</v>
      </c>
      <c r="C1273" s="3">
        <f ca="1">OFFSET(InputPriceData!G$15,CalculationsAndCharts!$A1273+$A$11,IF($C$7,8,0),1,1)</f>
        <v>226900000</v>
      </c>
      <c r="D1273" s="4">
        <f ca="1">OFFSET(InputPriceData!C$15,CalculationsAndCharts!$A1273+$A$11,IF($C$7,8,0),1,1)</f>
        <v>120.92</v>
      </c>
      <c r="E1273" s="4">
        <f ca="1">OFFSET(InputPriceData!D$15,CalculationsAndCharts!$A1273+$A$11,IF($C$7,8,0),1,1)</f>
        <v>121.71</v>
      </c>
      <c r="F1273" s="4">
        <f ca="1">OFFSET(InputPriceData!E$15,CalculationsAndCharts!$A1273+$A$11,IF($C$7,8,0),1,1)</f>
        <v>119.97</v>
      </c>
      <c r="G1273" s="4">
        <f ca="1">OFFSET(InputPriceData!F$15,CalculationsAndCharts!$A1273+$A$11,IF($C$7,8,0),1,1)</f>
        <v>120.5</v>
      </c>
      <c r="H1273" s="342">
        <f t="shared" ca="1" si="154"/>
        <v>121.08831791654853</v>
      </c>
      <c r="I1273" s="342">
        <f t="shared" ca="1" si="155"/>
        <v>120.57120109549541</v>
      </c>
      <c r="J1273" s="340">
        <f t="shared" ca="1" si="156"/>
        <v>0.51711682105304668</v>
      </c>
      <c r="K1273" s="170">
        <f t="shared" ca="1" si="152"/>
        <v>0.26740980661600872</v>
      </c>
      <c r="L1273" s="341">
        <f t="shared" ca="1" si="153"/>
        <v>0.35709373391145055</v>
      </c>
      <c r="M1273" s="341">
        <f t="shared" ca="1" si="157"/>
        <v>-0.35709373391145055</v>
      </c>
      <c r="N1273" s="170"/>
      <c r="O1273" s="340"/>
      <c r="P1273" s="3" t="e">
        <f t="shared" ca="1" si="158"/>
        <v>#N/A</v>
      </c>
      <c r="Q1273" s="3">
        <f t="shared" ca="1" si="159"/>
        <v>226900000</v>
      </c>
      <c r="S1273" s="99"/>
      <c r="T1273" s="350"/>
      <c r="U1273" s="350"/>
      <c r="V1273" s="349"/>
      <c r="W1273" s="313"/>
      <c r="X1273" s="302"/>
      <c r="Y1273" s="211"/>
      <c r="Z1273" s="320"/>
      <c r="AA1273" s="246"/>
      <c r="AB1273" s="125"/>
      <c r="AC1273" s="125"/>
      <c r="AD1273" s="125"/>
      <c r="AE1273" s="125"/>
      <c r="AF1273" s="125"/>
      <c r="AG1273" s="125"/>
      <c r="AH1273" s="125"/>
      <c r="AJ1273" s="125"/>
      <c r="AK1273" s="125"/>
      <c r="AM1273" s="246"/>
      <c r="AO1273" s="246"/>
      <c r="AP1273" s="211"/>
      <c r="AQ1273" s="211"/>
      <c r="AR1273" s="199"/>
      <c r="AT1273" s="225"/>
      <c r="AU1273" s="225"/>
      <c r="AV1273" s="225"/>
      <c r="AW1273" s="99"/>
      <c r="AX1273" s="199"/>
      <c r="AY1273" s="199"/>
      <c r="AZ1273" s="37"/>
      <c r="BA1273" s="123"/>
      <c r="BB1273" s="211"/>
      <c r="BC1273" s="211"/>
      <c r="BD1273" s="123"/>
      <c r="BE1273" s="123"/>
      <c r="BF1273" s="37"/>
      <c r="BG1273" s="37"/>
    </row>
    <row r="1274" spans="1:59" x14ac:dyDescent="0.25">
      <c r="A1274">
        <v>1242</v>
      </c>
      <c r="B1274" s="61">
        <f ca="1">OFFSET(InputPriceData!B$15,CalculationsAndCharts!$A1274+$A$11,0,1,1)</f>
        <v>40667</v>
      </c>
      <c r="C1274" s="3">
        <f ca="1">OFFSET(InputPriceData!G$15,CalculationsAndCharts!$A1274+$A$11,IF($C$7,8,0),1,1)</f>
        <v>182678500</v>
      </c>
      <c r="D1274" s="4">
        <f ca="1">OFFSET(InputPriceData!C$15,CalculationsAndCharts!$A1274+$A$11,IF($C$7,8,0),1,1)</f>
        <v>122.36</v>
      </c>
      <c r="E1274" s="4">
        <f ca="1">OFFSET(InputPriceData!D$15,CalculationsAndCharts!$A1274+$A$11,IF($C$7,8,0),1,1)</f>
        <v>122.41</v>
      </c>
      <c r="F1274" s="4">
        <f ca="1">OFFSET(InputPriceData!E$15,CalculationsAndCharts!$A1274+$A$11,IF($C$7,8,0),1,1)</f>
        <v>121.06</v>
      </c>
      <c r="G1274" s="4">
        <f ca="1">OFFSET(InputPriceData!F$15,CalculationsAndCharts!$A1274+$A$11,IF($C$7,8,0),1,1)</f>
        <v>121.6</v>
      </c>
      <c r="H1274" s="342">
        <f t="shared" ca="1" si="154"/>
        <v>121.17236333319832</v>
      </c>
      <c r="I1274" s="342">
        <f t="shared" ca="1" si="155"/>
        <v>120.57767392235863</v>
      </c>
      <c r="J1274" s="340">
        <f t="shared" ca="1" si="156"/>
        <v>0.5946894108396098</v>
      </c>
      <c r="K1274" s="170">
        <f t="shared" ca="1" si="152"/>
        <v>0.35365549536476221</v>
      </c>
      <c r="L1274" s="341">
        <f t="shared" ca="1" si="153"/>
        <v>0.3629652998200974</v>
      </c>
      <c r="M1274" s="341">
        <f t="shared" ca="1" si="157"/>
        <v>-0.3629652998200974</v>
      </c>
      <c r="N1274" s="170"/>
      <c r="O1274" s="340"/>
      <c r="P1274" s="3" t="e">
        <f t="shared" ca="1" si="158"/>
        <v>#N/A</v>
      </c>
      <c r="Q1274" s="3">
        <f t="shared" ca="1" si="159"/>
        <v>182678500</v>
      </c>
      <c r="S1274" s="99"/>
      <c r="T1274" s="350"/>
      <c r="U1274" s="350"/>
      <c r="V1274" s="349"/>
      <c r="W1274" s="313"/>
      <c r="X1274" s="302"/>
      <c r="Y1274" s="211"/>
      <c r="Z1274" s="320"/>
      <c r="AA1274" s="246"/>
      <c r="AB1274" s="125"/>
      <c r="AC1274" s="125"/>
      <c r="AD1274" s="125"/>
      <c r="AE1274" s="125"/>
      <c r="AF1274" s="125"/>
      <c r="AG1274" s="125"/>
      <c r="AH1274" s="125"/>
      <c r="AJ1274" s="125"/>
      <c r="AK1274" s="125"/>
      <c r="AM1274" s="246"/>
      <c r="AO1274" s="246"/>
      <c r="AP1274" s="211"/>
      <c r="AQ1274" s="211"/>
      <c r="AR1274" s="199"/>
      <c r="AT1274" s="225"/>
      <c r="AU1274" s="225"/>
      <c r="AV1274" s="225"/>
      <c r="AW1274" s="99"/>
      <c r="AX1274" s="199"/>
      <c r="AY1274" s="199"/>
      <c r="AZ1274" s="37"/>
      <c r="BA1274" s="123"/>
      <c r="BB1274" s="211"/>
      <c r="BC1274" s="211"/>
      <c r="BD1274" s="123"/>
      <c r="BE1274" s="123"/>
      <c r="BF1274" s="37"/>
      <c r="BG1274" s="37"/>
    </row>
    <row r="1275" spans="1:59" x14ac:dyDescent="0.25">
      <c r="A1275">
        <v>1243</v>
      </c>
      <c r="B1275" s="61">
        <f ca="1">OFFSET(InputPriceData!B$15,CalculationsAndCharts!$A1275+$A$11,0,1,1)</f>
        <v>40666</v>
      </c>
      <c r="C1275" s="3">
        <f ca="1">OFFSET(InputPriceData!G$15,CalculationsAndCharts!$A1275+$A$11,IF($C$7,8,0),1,1)</f>
        <v>138375000</v>
      </c>
      <c r="D1275" s="4">
        <f ca="1">OFFSET(InputPriceData!C$15,CalculationsAndCharts!$A1275+$A$11,IF($C$7,8,0),1,1)</f>
        <v>122.62</v>
      </c>
      <c r="E1275" s="4">
        <f ca="1">OFFSET(InputPriceData!D$15,CalculationsAndCharts!$A1275+$A$11,IF($C$7,8,0),1,1)</f>
        <v>122.83</v>
      </c>
      <c r="F1275" s="4">
        <f ca="1">OFFSET(InputPriceData!E$15,CalculationsAndCharts!$A1275+$A$11,IF($C$7,8,0),1,1)</f>
        <v>121.79</v>
      </c>
      <c r="G1275" s="4">
        <f ca="1">OFFSET(InputPriceData!F$15,CalculationsAndCharts!$A1275+$A$11,IF($C$7,8,0),1,1)</f>
        <v>122.41</v>
      </c>
      <c r="H1275" s="342">
        <f t="shared" ca="1" si="154"/>
        <v>121.11127238079807</v>
      </c>
      <c r="I1275" s="342">
        <f t="shared" ca="1" si="155"/>
        <v>120.48473518802761</v>
      </c>
      <c r="J1275" s="340">
        <f t="shared" ca="1" si="156"/>
        <v>0.62653719277039488</v>
      </c>
      <c r="K1275" s="170">
        <f t="shared" ca="1" si="152"/>
        <v>0.39254885392460698</v>
      </c>
      <c r="L1275" s="341">
        <f t="shared" ca="1" si="153"/>
        <v>0.37108943517150111</v>
      </c>
      <c r="M1275" s="341">
        <f t="shared" ca="1" si="157"/>
        <v>-0.37108943517150111</v>
      </c>
      <c r="N1275" s="170"/>
      <c r="O1275" s="340"/>
      <c r="P1275" s="3" t="e">
        <f t="shared" ca="1" si="158"/>
        <v>#N/A</v>
      </c>
      <c r="Q1275" s="3">
        <f t="shared" ca="1" si="159"/>
        <v>138375000</v>
      </c>
      <c r="S1275" s="99"/>
      <c r="T1275" s="350"/>
      <c r="U1275" s="350"/>
      <c r="V1275" s="349"/>
      <c r="W1275" s="313"/>
      <c r="X1275" s="302"/>
      <c r="Y1275" s="211"/>
      <c r="Z1275" s="320"/>
      <c r="AA1275" s="246"/>
      <c r="AB1275" s="125"/>
      <c r="AC1275" s="125"/>
      <c r="AD1275" s="125"/>
      <c r="AE1275" s="125"/>
      <c r="AF1275" s="125"/>
      <c r="AG1275" s="125"/>
      <c r="AH1275" s="125"/>
      <c r="AJ1275" s="125"/>
      <c r="AK1275" s="125"/>
      <c r="AM1275" s="246"/>
      <c r="AO1275" s="246"/>
      <c r="AP1275" s="211"/>
      <c r="AQ1275" s="211"/>
      <c r="AR1275" s="199"/>
      <c r="AT1275" s="225"/>
      <c r="AU1275" s="225"/>
      <c r="AV1275" s="225"/>
      <c r="AW1275" s="99"/>
      <c r="AX1275" s="199"/>
      <c r="AY1275" s="199"/>
      <c r="AZ1275" s="37"/>
      <c r="BA1275" s="123"/>
      <c r="BB1275" s="211"/>
      <c r="BC1275" s="211"/>
      <c r="BD1275" s="123"/>
      <c r="BE1275" s="123"/>
      <c r="BF1275" s="37"/>
      <c r="BG1275" s="37"/>
    </row>
    <row r="1276" spans="1:59" x14ac:dyDescent="0.25">
      <c r="A1276">
        <v>1244</v>
      </c>
      <c r="B1276" s="61">
        <f ca="1">OFFSET(InputPriceData!B$15,CalculationsAndCharts!$A1276+$A$11,0,1,1)</f>
        <v>40665</v>
      </c>
      <c r="C1276" s="3">
        <f ca="1">OFFSET(InputPriceData!G$15,CalculationsAndCharts!$A1276+$A$11,IF($C$7,8,0),1,1)</f>
        <v>126278700</v>
      </c>
      <c r="D1276" s="4">
        <f ca="1">OFFSET(InputPriceData!C$15,CalculationsAndCharts!$A1276+$A$11,IF($C$7,8,0),1,1)</f>
        <v>123.62</v>
      </c>
      <c r="E1276" s="4">
        <f ca="1">OFFSET(InputPriceData!D$15,CalculationsAndCharts!$A1276+$A$11,IF($C$7,8,0),1,1)</f>
        <v>123.72</v>
      </c>
      <c r="F1276" s="4">
        <f ca="1">OFFSET(InputPriceData!E$15,CalculationsAndCharts!$A1276+$A$11,IF($C$7,8,0),1,1)</f>
        <v>122.61</v>
      </c>
      <c r="G1276" s="4">
        <f ca="1">OFFSET(InputPriceData!F$15,CalculationsAndCharts!$A1276+$A$11,IF($C$7,8,0),1,1)</f>
        <v>122.85</v>
      </c>
      <c r="H1276" s="342">
        <f t="shared" ca="1" si="154"/>
        <v>120.92573986376922</v>
      </c>
      <c r="I1276" s="342">
        <f t="shared" ca="1" si="155"/>
        <v>120.30971111421195</v>
      </c>
      <c r="J1276" s="340">
        <f t="shared" ca="1" si="156"/>
        <v>0.61602874955721321</v>
      </c>
      <c r="K1276" s="170">
        <f t="shared" ca="1" si="152"/>
        <v>0.37949142028102373</v>
      </c>
      <c r="L1276" s="341">
        <f t="shared" ca="1" si="153"/>
        <v>0.38230706871668313</v>
      </c>
      <c r="M1276" s="341">
        <f t="shared" ca="1" si="157"/>
        <v>-0.38230706871668313</v>
      </c>
      <c r="N1276" s="170"/>
      <c r="O1276" s="340"/>
      <c r="P1276" s="3" t="e">
        <f t="shared" ca="1" si="158"/>
        <v>#N/A</v>
      </c>
      <c r="Q1276" s="3">
        <f t="shared" ca="1" si="159"/>
        <v>126278700</v>
      </c>
      <c r="S1276" s="99"/>
      <c r="T1276" s="350"/>
      <c r="U1276" s="350"/>
      <c r="V1276" s="349"/>
      <c r="W1276" s="313"/>
      <c r="X1276" s="302"/>
      <c r="Y1276" s="211"/>
      <c r="Z1276" s="320"/>
      <c r="AA1276" s="246"/>
      <c r="AB1276" s="125"/>
      <c r="AC1276" s="125"/>
      <c r="AD1276" s="125"/>
      <c r="AE1276" s="125"/>
      <c r="AF1276" s="125"/>
      <c r="AG1276" s="125"/>
      <c r="AH1276" s="125"/>
      <c r="AJ1276" s="125"/>
      <c r="AK1276" s="125"/>
      <c r="AM1276" s="246"/>
      <c r="AO1276" s="246"/>
      <c r="AP1276" s="211"/>
      <c r="AQ1276" s="211"/>
      <c r="AR1276" s="199"/>
      <c r="AT1276" s="225"/>
      <c r="AU1276" s="225"/>
      <c r="AV1276" s="225"/>
      <c r="AW1276" s="99"/>
      <c r="AX1276" s="199"/>
      <c r="AY1276" s="199"/>
      <c r="AZ1276" s="37"/>
      <c r="BA1276" s="123"/>
      <c r="BB1276" s="211"/>
      <c r="BC1276" s="211"/>
      <c r="BD1276" s="123"/>
      <c r="BE1276" s="123"/>
      <c r="BF1276" s="37"/>
      <c r="BG1276" s="37"/>
    </row>
    <row r="1277" spans="1:59" x14ac:dyDescent="0.25">
      <c r="A1277">
        <v>1245</v>
      </c>
      <c r="B1277" s="61">
        <f ca="1">OFFSET(InputPriceData!B$15,CalculationsAndCharts!$A1277+$A$11,0,1,1)</f>
        <v>40662</v>
      </c>
      <c r="C1277" s="3">
        <f ca="1">OFFSET(InputPriceData!G$15,CalculationsAndCharts!$A1277+$A$11,IF($C$7,8,0),1,1)</f>
        <v>115094100</v>
      </c>
      <c r="D1277" s="4">
        <f ca="1">OFFSET(InputPriceData!C$15,CalculationsAndCharts!$A1277+$A$11,IF($C$7,8,0),1,1)</f>
        <v>122.8</v>
      </c>
      <c r="E1277" s="4">
        <f ca="1">OFFSET(InputPriceData!D$15,CalculationsAndCharts!$A1277+$A$11,IF($C$7,8,0),1,1)</f>
        <v>123.17</v>
      </c>
      <c r="F1277" s="4">
        <f ca="1">OFFSET(InputPriceData!E$15,CalculationsAndCharts!$A1277+$A$11,IF($C$7,8,0),1,1)</f>
        <v>122.64</v>
      </c>
      <c r="G1277" s="4">
        <f ca="1">OFFSET(InputPriceData!F$15,CalculationsAndCharts!$A1277+$A$11,IF($C$7,8,0),1,1)</f>
        <v>123.04</v>
      </c>
      <c r="H1277" s="342">
        <f t="shared" ca="1" si="154"/>
        <v>120.65084555859339</v>
      </c>
      <c r="I1277" s="342">
        <f t="shared" ca="1" si="155"/>
        <v>120.07877576095849</v>
      </c>
      <c r="J1277" s="340">
        <f t="shared" ca="1" si="156"/>
        <v>0.572069797634841</v>
      </c>
      <c r="K1277" s="170">
        <f t="shared" ca="1" si="152"/>
        <v>0.32726385336596792</v>
      </c>
      <c r="L1277" s="341">
        <f t="shared" ca="1" si="153"/>
        <v>0.39267656991921202</v>
      </c>
      <c r="M1277" s="341">
        <f t="shared" ca="1" si="157"/>
        <v>-0.39267656991921202</v>
      </c>
      <c r="N1277" s="170"/>
      <c r="O1277" s="340"/>
      <c r="P1277" s="3">
        <f t="shared" ca="1" si="158"/>
        <v>115094100</v>
      </c>
      <c r="Q1277" s="3" t="e">
        <f t="shared" ca="1" si="159"/>
        <v>#N/A</v>
      </c>
      <c r="S1277" s="99"/>
      <c r="T1277" s="350"/>
      <c r="U1277" s="350"/>
      <c r="V1277" s="349"/>
      <c r="W1277" s="313"/>
      <c r="X1277" s="302"/>
      <c r="Y1277" s="211"/>
      <c r="Z1277" s="320"/>
      <c r="AA1277" s="246"/>
      <c r="AB1277" s="125"/>
      <c r="AC1277" s="125"/>
      <c r="AD1277" s="125"/>
      <c r="AE1277" s="125"/>
      <c r="AF1277" s="125"/>
      <c r="AG1277" s="125"/>
      <c r="AH1277" s="125"/>
      <c r="AJ1277" s="125"/>
      <c r="AK1277" s="125"/>
      <c r="AM1277" s="246"/>
      <c r="AO1277" s="246"/>
      <c r="AP1277" s="211"/>
      <c r="AQ1277" s="211"/>
      <c r="AR1277" s="199"/>
      <c r="AT1277" s="225"/>
      <c r="AU1277" s="225"/>
      <c r="AV1277" s="225"/>
      <c r="AW1277" s="99"/>
      <c r="AX1277" s="199"/>
      <c r="AY1277" s="199"/>
      <c r="AZ1277" s="37"/>
      <c r="BA1277" s="123"/>
      <c r="BB1277" s="211"/>
      <c r="BC1277" s="211"/>
      <c r="BD1277" s="123"/>
      <c r="BE1277" s="123"/>
      <c r="BF1277" s="37"/>
      <c r="BG1277" s="37"/>
    </row>
    <row r="1278" spans="1:59" x14ac:dyDescent="0.25">
      <c r="A1278">
        <v>1246</v>
      </c>
      <c r="B1278" s="61">
        <f ca="1">OFFSET(InputPriceData!B$15,CalculationsAndCharts!$A1278+$A$11,0,1,1)</f>
        <v>40661</v>
      </c>
      <c r="C1278" s="3">
        <f ca="1">OFFSET(InputPriceData!G$15,CalculationsAndCharts!$A1278+$A$11,IF($C$7,8,0),1,1)</f>
        <v>124791100</v>
      </c>
      <c r="D1278" s="4">
        <f ca="1">OFFSET(InputPriceData!C$15,CalculationsAndCharts!$A1278+$A$11,IF($C$7,8,0),1,1)</f>
        <v>122.14</v>
      </c>
      <c r="E1278" s="4">
        <f ca="1">OFFSET(InputPriceData!D$15,CalculationsAndCharts!$A1278+$A$11,IF($C$7,8,0),1,1)</f>
        <v>122.92</v>
      </c>
      <c r="F1278" s="4">
        <f ca="1">OFFSET(InputPriceData!E$15,CalculationsAndCharts!$A1278+$A$11,IF($C$7,8,0),1,1)</f>
        <v>122.12</v>
      </c>
      <c r="G1278" s="4">
        <f ca="1">OFFSET(InputPriceData!F$15,CalculationsAndCharts!$A1278+$A$11,IF($C$7,8,0),1,1)</f>
        <v>122.75</v>
      </c>
      <c r="H1278" s="342">
        <f t="shared" ca="1" si="154"/>
        <v>120.30953778124959</v>
      </c>
      <c r="I1278" s="342">
        <f t="shared" ca="1" si="155"/>
        <v>119.80957355740927</v>
      </c>
      <c r="J1278" s="340">
        <f t="shared" ca="1" si="156"/>
        <v>0.49996422384026096</v>
      </c>
      <c r="K1278" s="170">
        <f t="shared" ca="1" si="152"/>
        <v>0.24996422512019456</v>
      </c>
      <c r="L1278" s="341">
        <f t="shared" ca="1" si="153"/>
        <v>0.40314065000578786</v>
      </c>
      <c r="M1278" s="341">
        <f t="shared" ca="1" si="157"/>
        <v>-0.40314065000578786</v>
      </c>
      <c r="N1278" s="170"/>
      <c r="O1278" s="340"/>
      <c r="P1278" s="3">
        <f t="shared" ca="1" si="158"/>
        <v>124791100</v>
      </c>
      <c r="Q1278" s="3" t="e">
        <f t="shared" ca="1" si="159"/>
        <v>#N/A</v>
      </c>
      <c r="S1278" s="99"/>
      <c r="T1278" s="350"/>
      <c r="U1278" s="350"/>
      <c r="V1278" s="349"/>
      <c r="W1278" s="313"/>
      <c r="X1278" s="302"/>
      <c r="Y1278" s="211"/>
      <c r="Z1278" s="320"/>
      <c r="AA1278" s="246"/>
      <c r="AB1278" s="125"/>
      <c r="AC1278" s="125"/>
      <c r="AD1278" s="125"/>
      <c r="AE1278" s="125"/>
      <c r="AF1278" s="125"/>
      <c r="AG1278" s="125"/>
      <c r="AH1278" s="125"/>
      <c r="AJ1278" s="125"/>
      <c r="AK1278" s="125"/>
      <c r="AM1278" s="246"/>
      <c r="AO1278" s="246"/>
      <c r="AP1278" s="211"/>
      <c r="AQ1278" s="211"/>
      <c r="AR1278" s="199"/>
      <c r="AT1278" s="225"/>
      <c r="AU1278" s="225"/>
      <c r="AV1278" s="225"/>
      <c r="AW1278" s="99"/>
      <c r="AX1278" s="199"/>
      <c r="AY1278" s="199"/>
      <c r="AZ1278" s="37"/>
      <c r="BA1278" s="123"/>
      <c r="BB1278" s="211"/>
      <c r="BC1278" s="211"/>
      <c r="BD1278" s="123"/>
      <c r="BE1278" s="123"/>
      <c r="BF1278" s="37"/>
      <c r="BG1278" s="37"/>
    </row>
    <row r="1279" spans="1:59" x14ac:dyDescent="0.25">
      <c r="A1279">
        <v>1247</v>
      </c>
      <c r="B1279" s="61">
        <f ca="1">OFFSET(InputPriceData!B$15,CalculationsAndCharts!$A1279+$A$11,0,1,1)</f>
        <v>40660</v>
      </c>
      <c r="C1279" s="3">
        <f ca="1">OFFSET(InputPriceData!G$15,CalculationsAndCharts!$A1279+$A$11,IF($C$7,8,0),1,1)</f>
        <v>143031000</v>
      </c>
      <c r="D1279" s="4">
        <f ca="1">OFFSET(InputPriceData!C$15,CalculationsAndCharts!$A1279+$A$11,IF($C$7,8,0),1,1)</f>
        <v>121.8</v>
      </c>
      <c r="E1279" s="4">
        <f ca="1">OFFSET(InputPriceData!D$15,CalculationsAndCharts!$A1279+$A$11,IF($C$7,8,0),1,1)</f>
        <v>122.54</v>
      </c>
      <c r="F1279" s="4">
        <f ca="1">OFFSET(InputPriceData!E$15,CalculationsAndCharts!$A1279+$A$11,IF($C$7,8,0),1,1)</f>
        <v>121.3</v>
      </c>
      <c r="G1279" s="4">
        <f ca="1">OFFSET(InputPriceData!F$15,CalculationsAndCharts!$A1279+$A$11,IF($C$7,8,0),1,1)</f>
        <v>122.36</v>
      </c>
      <c r="H1279" s="342">
        <f t="shared" ca="1" si="154"/>
        <v>119.9609003214281</v>
      </c>
      <c r="I1279" s="342">
        <f t="shared" ca="1" si="155"/>
        <v>119.54226206262828</v>
      </c>
      <c r="J1279" s="340">
        <f t="shared" ca="1" si="156"/>
        <v>0.41863825879974292</v>
      </c>
      <c r="K1279" s="170">
        <f t="shared" ca="1" si="152"/>
        <v>0.17525799173088052</v>
      </c>
      <c r="L1279" s="341">
        <f t="shared" ca="1" si="153"/>
        <v>0.41440878812904131</v>
      </c>
      <c r="M1279" s="341">
        <f t="shared" ca="1" si="157"/>
        <v>-0.41440878812904131</v>
      </c>
      <c r="N1279" s="170"/>
      <c r="O1279" s="340"/>
      <c r="P1279" s="3">
        <f t="shared" ca="1" si="158"/>
        <v>143031000</v>
      </c>
      <c r="Q1279" s="3" t="e">
        <f t="shared" ca="1" si="159"/>
        <v>#N/A</v>
      </c>
      <c r="S1279" s="99"/>
      <c r="T1279" s="350"/>
      <c r="U1279" s="350"/>
      <c r="V1279" s="349"/>
      <c r="W1279" s="313"/>
      <c r="X1279" s="302"/>
      <c r="Y1279" s="211"/>
      <c r="Z1279" s="320"/>
      <c r="AA1279" s="246"/>
      <c r="AB1279" s="125"/>
      <c r="AC1279" s="125"/>
      <c r="AD1279" s="125"/>
      <c r="AE1279" s="125"/>
      <c r="AF1279" s="125"/>
      <c r="AG1279" s="125"/>
      <c r="AH1279" s="125"/>
      <c r="AJ1279" s="125"/>
      <c r="AK1279" s="125"/>
      <c r="AM1279" s="246"/>
      <c r="AO1279" s="246"/>
      <c r="AP1279" s="211"/>
      <c r="AQ1279" s="211"/>
      <c r="AR1279" s="199"/>
      <c r="AT1279" s="225"/>
      <c r="AU1279" s="225"/>
      <c r="AV1279" s="225"/>
      <c r="AW1279" s="99"/>
      <c r="AX1279" s="199"/>
      <c r="AY1279" s="199"/>
      <c r="AZ1279" s="37"/>
      <c r="BA1279" s="123"/>
      <c r="BB1279" s="211"/>
      <c r="BC1279" s="211"/>
      <c r="BD1279" s="123"/>
      <c r="BE1279" s="123"/>
      <c r="BF1279" s="37"/>
      <c r="BG1279" s="37"/>
    </row>
    <row r="1280" spans="1:59" x14ac:dyDescent="0.25">
      <c r="A1280">
        <v>1248</v>
      </c>
      <c r="B1280" s="61">
        <f ca="1">OFFSET(InputPriceData!B$15,CalculationsAndCharts!$A1280+$A$11,0,1,1)</f>
        <v>40659</v>
      </c>
      <c r="C1280" s="3">
        <f ca="1">OFFSET(InputPriceData!G$15,CalculationsAndCharts!$A1280+$A$11,IF($C$7,8,0),1,1)</f>
        <v>146600000</v>
      </c>
      <c r="D1280" s="4">
        <f ca="1">OFFSET(InputPriceData!C$15,CalculationsAndCharts!$A1280+$A$11,IF($C$7,8,0),1,1)</f>
        <v>120.9</v>
      </c>
      <c r="E1280" s="4">
        <f ca="1">OFFSET(InputPriceData!D$15,CalculationsAndCharts!$A1280+$A$11,IF($C$7,8,0),1,1)</f>
        <v>121.81</v>
      </c>
      <c r="F1280" s="4">
        <f ca="1">OFFSET(InputPriceData!E$15,CalculationsAndCharts!$A1280+$A$11,IF($C$7,8,0),1,1)</f>
        <v>120.77</v>
      </c>
      <c r="G1280" s="4">
        <f ca="1">OFFSET(InputPriceData!F$15,CalculationsAndCharts!$A1280+$A$11,IF($C$7,8,0),1,1)</f>
        <v>121.56</v>
      </c>
      <c r="H1280" s="342">
        <f t="shared" ca="1" si="154"/>
        <v>119.61817179591782</v>
      </c>
      <c r="I1280" s="342">
        <f t="shared" ca="1" si="155"/>
        <v>119.28610406832178</v>
      </c>
      <c r="J1280" s="340">
        <f t="shared" ca="1" si="156"/>
        <v>0.33206772759598391</v>
      </c>
      <c r="K1280" s="170">
        <f t="shared" ca="1" si="152"/>
        <v>0.11026897571076057</v>
      </c>
      <c r="L1280" s="341">
        <f t="shared" ca="1" si="153"/>
        <v>0.42728313453135575</v>
      </c>
      <c r="M1280" s="341">
        <f t="shared" ca="1" si="157"/>
        <v>-0.42728313453135575</v>
      </c>
      <c r="N1280" s="170"/>
      <c r="O1280" s="340"/>
      <c r="P1280" s="3">
        <f t="shared" ca="1" si="158"/>
        <v>146600000</v>
      </c>
      <c r="Q1280" s="3" t="e">
        <f t="shared" ca="1" si="159"/>
        <v>#N/A</v>
      </c>
      <c r="S1280" s="99"/>
      <c r="T1280" s="350"/>
      <c r="U1280" s="350"/>
      <c r="V1280" s="349"/>
      <c r="W1280" s="313"/>
      <c r="X1280" s="302"/>
      <c r="Y1280" s="211"/>
      <c r="Z1280" s="320"/>
      <c r="AA1280" s="246"/>
      <c r="AB1280" s="125"/>
      <c r="AC1280" s="125"/>
      <c r="AD1280" s="125"/>
      <c r="AE1280" s="125"/>
      <c r="AF1280" s="125"/>
      <c r="AG1280" s="125"/>
      <c r="AH1280" s="125"/>
      <c r="AJ1280" s="125"/>
      <c r="AK1280" s="125"/>
      <c r="AM1280" s="246"/>
      <c r="AO1280" s="246"/>
      <c r="AP1280" s="211"/>
      <c r="AQ1280" s="211"/>
      <c r="AR1280" s="199"/>
      <c r="AT1280" s="225"/>
      <c r="AU1280" s="225"/>
      <c r="AV1280" s="225"/>
      <c r="AW1280" s="99"/>
      <c r="AX1280" s="199"/>
      <c r="AY1280" s="199"/>
      <c r="AZ1280" s="37"/>
      <c r="BA1280" s="123"/>
      <c r="BB1280" s="211"/>
      <c r="BC1280" s="211"/>
      <c r="BD1280" s="123"/>
      <c r="BE1280" s="123"/>
      <c r="BF1280" s="37"/>
      <c r="BG1280" s="37"/>
    </row>
    <row r="1281" spans="1:59" x14ac:dyDescent="0.25">
      <c r="A1281">
        <v>1249</v>
      </c>
      <c r="B1281" s="61">
        <f ca="1">OFFSET(InputPriceData!B$15,CalculationsAndCharts!$A1281+$A$11,0,1,1)</f>
        <v>40658</v>
      </c>
      <c r="C1281" s="3">
        <f ca="1">OFFSET(InputPriceData!G$15,CalculationsAndCharts!$A1281+$A$11,IF($C$7,8,0),1,1)</f>
        <v>65757100</v>
      </c>
      <c r="D1281" s="4">
        <f ca="1">OFFSET(InputPriceData!C$15,CalculationsAndCharts!$A1281+$A$11,IF($C$7,8,0),1,1)</f>
        <v>120.56</v>
      </c>
      <c r="E1281" s="4">
        <f ca="1">OFFSET(InputPriceData!D$15,CalculationsAndCharts!$A1281+$A$11,IF($C$7,8,0),1,1)</f>
        <v>120.73</v>
      </c>
      <c r="F1281" s="4">
        <f ca="1">OFFSET(InputPriceData!E$15,CalculationsAndCharts!$A1281+$A$11,IF($C$7,8,0),1,1)</f>
        <v>120.13</v>
      </c>
      <c r="G1281" s="4">
        <f ca="1">OFFSET(InputPriceData!F$15,CalculationsAndCharts!$A1281+$A$11,IF($C$7,8,0),1,1)</f>
        <v>120.53</v>
      </c>
      <c r="H1281" s="342">
        <f t="shared" ca="1" si="154"/>
        <v>119.34076776676321</v>
      </c>
      <c r="I1281" s="342">
        <f t="shared" ca="1" si="155"/>
        <v>119.07938625635104</v>
      </c>
      <c r="J1281" s="340">
        <f t="shared" ca="1" si="156"/>
        <v>0.26138151041212859</v>
      </c>
      <c r="K1281" s="170">
        <f t="shared" ca="1" si="152"/>
        <v>6.8320293985325686E-2</v>
      </c>
      <c r="L1281" s="341">
        <f t="shared" ca="1" si="153"/>
        <v>0.44027430987687038</v>
      </c>
      <c r="M1281" s="341">
        <f t="shared" ca="1" si="157"/>
        <v>-0.44027430987687038</v>
      </c>
      <c r="N1281" s="170"/>
      <c r="O1281" s="340"/>
      <c r="P1281" s="3" t="e">
        <f t="shared" ca="1" si="158"/>
        <v>#N/A</v>
      </c>
      <c r="Q1281" s="3">
        <f t="shared" ca="1" si="159"/>
        <v>65757100</v>
      </c>
      <c r="S1281" s="99"/>
      <c r="T1281" s="350"/>
      <c r="U1281" s="350"/>
      <c r="V1281" s="349"/>
      <c r="W1281" s="313"/>
      <c r="X1281" s="302"/>
      <c r="Y1281" s="211"/>
      <c r="Z1281" s="320"/>
      <c r="AA1281" s="246"/>
      <c r="AB1281" s="125"/>
      <c r="AC1281" s="125"/>
      <c r="AD1281" s="125"/>
      <c r="AE1281" s="125"/>
      <c r="AF1281" s="125"/>
      <c r="AG1281" s="125"/>
      <c r="AH1281" s="125"/>
      <c r="AJ1281" s="125"/>
      <c r="AK1281" s="125"/>
      <c r="AM1281" s="246"/>
      <c r="AO1281" s="246"/>
      <c r="AP1281" s="211"/>
      <c r="AQ1281" s="211"/>
      <c r="AR1281" s="199"/>
      <c r="AT1281" s="225"/>
      <c r="AU1281" s="225"/>
      <c r="AV1281" s="225"/>
      <c r="AW1281" s="99"/>
      <c r="AX1281" s="199"/>
      <c r="AY1281" s="199"/>
      <c r="AZ1281" s="37"/>
      <c r="BA1281" s="123"/>
      <c r="BB1281" s="211"/>
      <c r="BC1281" s="211"/>
      <c r="BD1281" s="123"/>
      <c r="BE1281" s="123"/>
      <c r="BF1281" s="37"/>
      <c r="BG1281" s="37"/>
    </row>
    <row r="1282" spans="1:59" x14ac:dyDescent="0.25">
      <c r="A1282">
        <v>1250</v>
      </c>
      <c r="B1282" s="61">
        <f ca="1">OFFSET(InputPriceData!B$15,CalculationsAndCharts!$A1282+$A$11,0,1,1)</f>
        <v>40654</v>
      </c>
      <c r="C1282" s="3">
        <f ca="1">OFFSET(InputPriceData!G$15,CalculationsAndCharts!$A1282+$A$11,IF($C$7,8,0),1,1)</f>
        <v>135935400</v>
      </c>
      <c r="D1282" s="4">
        <f ca="1">OFFSET(InputPriceData!C$15,CalculationsAndCharts!$A1282+$A$11,IF($C$7,8,0),1,1)</f>
        <v>120.66</v>
      </c>
      <c r="E1282" s="4">
        <f ca="1">OFFSET(InputPriceData!D$15,CalculationsAndCharts!$A1282+$A$11,IF($C$7,8,0),1,1)</f>
        <v>120.71</v>
      </c>
      <c r="F1282" s="4">
        <f ca="1">OFFSET(InputPriceData!E$15,CalculationsAndCharts!$A1282+$A$11,IF($C$7,8,0),1,1)</f>
        <v>120.04</v>
      </c>
      <c r="G1282" s="4">
        <f ca="1">OFFSET(InputPriceData!F$15,CalculationsAndCharts!$A1282+$A$11,IF($C$7,8,0),1,1)</f>
        <v>120.65</v>
      </c>
      <c r="H1282" s="342">
        <f t="shared" ca="1" si="154"/>
        <v>119.17087744772938</v>
      </c>
      <c r="I1282" s="342">
        <f t="shared" ca="1" si="155"/>
        <v>118.94751227965568</v>
      </c>
      <c r="J1282" s="340">
        <f t="shared" ca="1" si="156"/>
        <v>0.22336516807365803</v>
      </c>
      <c r="K1282" s="170">
        <f t="shared" ca="1" si="152"/>
        <v>4.98919983085735E-2</v>
      </c>
      <c r="L1282" s="341">
        <f t="shared" ca="1" si="153"/>
        <v>0.45282346322613309</v>
      </c>
      <c r="M1282" s="341">
        <f t="shared" ca="1" si="157"/>
        <v>-0.45282346322613309</v>
      </c>
      <c r="N1282" s="170"/>
      <c r="O1282" s="340"/>
      <c r="P1282" s="3" t="e">
        <f t="shared" ca="1" si="158"/>
        <v>#N/A</v>
      </c>
      <c r="Q1282" s="3">
        <f t="shared" ca="1" si="159"/>
        <v>135935400</v>
      </c>
      <c r="S1282" s="99"/>
      <c r="T1282" s="350"/>
      <c r="U1282" s="350"/>
      <c r="V1282" s="349"/>
      <c r="W1282" s="313"/>
      <c r="X1282" s="302"/>
      <c r="Y1282" s="211"/>
      <c r="Z1282" s="320"/>
      <c r="AA1282" s="246"/>
      <c r="AB1282" s="125"/>
      <c r="AC1282" s="125"/>
      <c r="AD1282" s="125"/>
      <c r="AE1282" s="125"/>
      <c r="AF1282" s="125"/>
      <c r="AG1282" s="125"/>
      <c r="AH1282" s="125"/>
      <c r="AJ1282" s="125"/>
      <c r="AK1282" s="125"/>
      <c r="AM1282" s="246"/>
      <c r="AO1282" s="246"/>
      <c r="AP1282" s="211"/>
      <c r="AQ1282" s="211"/>
      <c r="AR1282" s="199"/>
      <c r="AT1282" s="225"/>
      <c r="AU1282" s="225"/>
      <c r="AV1282" s="225"/>
      <c r="AW1282" s="99"/>
      <c r="AX1282" s="199"/>
      <c r="AY1282" s="199"/>
      <c r="AZ1282" s="37"/>
      <c r="BA1282" s="123"/>
      <c r="BB1282" s="211"/>
      <c r="BC1282" s="211"/>
      <c r="BD1282" s="123"/>
      <c r="BE1282" s="123"/>
      <c r="BF1282" s="37"/>
      <c r="BG1282" s="37"/>
    </row>
    <row r="1283" spans="1:59" x14ac:dyDescent="0.25">
      <c r="A1283">
        <v>1251</v>
      </c>
      <c r="B1283" s="61">
        <f ca="1">OFFSET(InputPriceData!B$15,CalculationsAndCharts!$A1283+$A$11,0,1,1)</f>
        <v>40653</v>
      </c>
      <c r="C1283" s="3">
        <f ca="1">OFFSET(InputPriceData!G$15,CalculationsAndCharts!$A1283+$A$11,IF($C$7,8,0),1,1)</f>
        <v>156133800</v>
      </c>
      <c r="D1283" s="4">
        <f ca="1">OFFSET(InputPriceData!C$15,CalculationsAndCharts!$A1283+$A$11,IF($C$7,8,0),1,1)</f>
        <v>119.84</v>
      </c>
      <c r="E1283" s="4">
        <f ca="1">OFFSET(InputPriceData!D$15,CalculationsAndCharts!$A1283+$A$11,IF($C$7,8,0),1,1)</f>
        <v>120.3</v>
      </c>
      <c r="F1283" s="4">
        <f ca="1">OFFSET(InputPriceData!E$15,CalculationsAndCharts!$A1283+$A$11,IF($C$7,8,0),1,1)</f>
        <v>119.76</v>
      </c>
      <c r="G1283" s="4">
        <f ca="1">OFFSET(InputPriceData!F$15,CalculationsAndCharts!$A1283+$A$11,IF($C$7,8,0),1,1)</f>
        <v>120.04</v>
      </c>
      <c r="H1283" s="342">
        <f t="shared" ca="1" si="154"/>
        <v>118.95957422597644</v>
      </c>
      <c r="I1283" s="342">
        <f t="shared" ca="1" si="155"/>
        <v>118.79274066871528</v>
      </c>
      <c r="J1283" s="340">
        <f t="shared" ca="1" si="156"/>
        <v>0.16683355726110075</v>
      </c>
      <c r="K1283" s="170">
        <f t="shared" ca="1" si="152"/>
        <v>2.7833435828392983E-2</v>
      </c>
      <c r="L1283" s="341">
        <f t="shared" ca="1" si="153"/>
        <v>0.46515030640541138</v>
      </c>
      <c r="M1283" s="341">
        <f t="shared" ca="1" si="157"/>
        <v>-0.46515030640541138</v>
      </c>
      <c r="N1283" s="170"/>
      <c r="O1283" s="340"/>
      <c r="P1283" s="3">
        <f t="shared" ca="1" si="158"/>
        <v>156133800</v>
      </c>
      <c r="Q1283" s="3" t="e">
        <f t="shared" ca="1" si="159"/>
        <v>#N/A</v>
      </c>
      <c r="S1283" s="99"/>
      <c r="T1283" s="350"/>
      <c r="U1283" s="350"/>
      <c r="V1283" s="349"/>
      <c r="W1283" s="313"/>
      <c r="X1283" s="302"/>
      <c r="Y1283" s="211"/>
      <c r="Z1283" s="320"/>
      <c r="AA1283" s="246"/>
      <c r="AB1283" s="125"/>
      <c r="AC1283" s="125"/>
      <c r="AD1283" s="125"/>
      <c r="AE1283" s="125"/>
      <c r="AF1283" s="125"/>
      <c r="AG1283" s="125"/>
      <c r="AH1283" s="125"/>
      <c r="AJ1283" s="125"/>
      <c r="AK1283" s="125"/>
      <c r="AM1283" s="246"/>
      <c r="AO1283" s="246"/>
      <c r="AP1283" s="211"/>
      <c r="AQ1283" s="211"/>
      <c r="AR1283" s="199"/>
      <c r="AT1283" s="225"/>
      <c r="AU1283" s="225"/>
      <c r="AV1283" s="225"/>
      <c r="AW1283" s="99"/>
      <c r="AX1283" s="199"/>
      <c r="AY1283" s="199"/>
      <c r="AZ1283" s="37"/>
      <c r="BA1283" s="123"/>
      <c r="BB1283" s="211"/>
      <c r="BC1283" s="211"/>
      <c r="BD1283" s="123"/>
      <c r="BE1283" s="123"/>
      <c r="BF1283" s="37"/>
      <c r="BG1283" s="37"/>
    </row>
    <row r="1284" spans="1:59" x14ac:dyDescent="0.25">
      <c r="A1284">
        <v>1252</v>
      </c>
      <c r="B1284" s="61">
        <f ca="1">OFFSET(InputPriceData!B$15,CalculationsAndCharts!$A1284+$A$11,0,1,1)</f>
        <v>40652</v>
      </c>
      <c r="C1284" s="3">
        <f ca="1">OFFSET(InputPriceData!G$15,CalculationsAndCharts!$A1284+$A$11,IF($C$7,8,0),1,1)</f>
        <v>124258800</v>
      </c>
      <c r="D1284" s="4">
        <f ca="1">OFFSET(InputPriceData!C$15,CalculationsAndCharts!$A1284+$A$11,IF($C$7,8,0),1,1)</f>
        <v>117.93</v>
      </c>
      <c r="E1284" s="4">
        <f ca="1">OFFSET(InputPriceData!D$15,CalculationsAndCharts!$A1284+$A$11,IF($C$7,8,0),1,1)</f>
        <v>118.46</v>
      </c>
      <c r="F1284" s="4">
        <f ca="1">OFFSET(InputPriceData!E$15,CalculationsAndCharts!$A1284+$A$11,IF($C$7,8,0),1,1)</f>
        <v>117.64</v>
      </c>
      <c r="G1284" s="4">
        <f ca="1">OFFSET(InputPriceData!F$15,CalculationsAndCharts!$A1284+$A$11,IF($C$7,8,0),1,1)</f>
        <v>118.43</v>
      </c>
      <c r="H1284" s="342">
        <f t="shared" ca="1" si="154"/>
        <v>118.80522768683022</v>
      </c>
      <c r="I1284" s="342">
        <f t="shared" ca="1" si="155"/>
        <v>118.67935345678032</v>
      </c>
      <c r="J1284" s="340">
        <f t="shared" ca="1" si="156"/>
        <v>0.12587423004984619</v>
      </c>
      <c r="K1284" s="170">
        <f t="shared" ca="1" si="152"/>
        <v>1.5844321790641602E-2</v>
      </c>
      <c r="L1284" s="341">
        <f t="shared" ca="1" si="153"/>
        <v>0.47702286867676147</v>
      </c>
      <c r="M1284" s="341">
        <f t="shared" ca="1" si="157"/>
        <v>-0.47702286867676147</v>
      </c>
      <c r="N1284" s="170"/>
      <c r="O1284" s="340"/>
      <c r="P1284" s="3">
        <f t="shared" ca="1" si="158"/>
        <v>124258800</v>
      </c>
      <c r="Q1284" s="3" t="e">
        <f t="shared" ca="1" si="159"/>
        <v>#N/A</v>
      </c>
      <c r="S1284" s="99"/>
      <c r="T1284" s="350"/>
      <c r="U1284" s="350"/>
      <c r="V1284" s="349"/>
      <c r="W1284" s="313"/>
      <c r="X1284" s="302"/>
      <c r="Y1284" s="211"/>
      <c r="Z1284" s="320"/>
      <c r="AA1284" s="246"/>
      <c r="AB1284" s="125"/>
      <c r="AC1284" s="125"/>
      <c r="AD1284" s="125"/>
      <c r="AE1284" s="125"/>
      <c r="AF1284" s="125"/>
      <c r="AG1284" s="125"/>
      <c r="AH1284" s="125"/>
      <c r="AJ1284" s="125"/>
      <c r="AK1284" s="125"/>
      <c r="AM1284" s="246"/>
      <c r="AO1284" s="246"/>
      <c r="AP1284" s="211"/>
      <c r="AQ1284" s="211"/>
      <c r="AR1284" s="199"/>
      <c r="AT1284" s="225"/>
      <c r="AU1284" s="225"/>
      <c r="AV1284" s="225"/>
      <c r="AW1284" s="99"/>
      <c r="AX1284" s="199"/>
      <c r="AY1284" s="199"/>
      <c r="AZ1284" s="37"/>
      <c r="BA1284" s="123"/>
      <c r="BB1284" s="211"/>
      <c r="BC1284" s="211"/>
      <c r="BD1284" s="123"/>
      <c r="BE1284" s="123"/>
      <c r="BF1284" s="37"/>
      <c r="BG1284" s="37"/>
    </row>
    <row r="1285" spans="1:59" x14ac:dyDescent="0.25">
      <c r="A1285">
        <v>1253</v>
      </c>
      <c r="B1285" s="61">
        <f ca="1">OFFSET(InputPriceData!B$15,CalculationsAndCharts!$A1285+$A$11,0,1,1)</f>
        <v>40651</v>
      </c>
      <c r="C1285" s="3">
        <f ca="1">OFFSET(InputPriceData!G$15,CalculationsAndCharts!$A1285+$A$11,IF($C$7,8,0),1,1)</f>
        <v>210759300</v>
      </c>
      <c r="D1285" s="4">
        <f ca="1">OFFSET(InputPriceData!C$15,CalculationsAndCharts!$A1285+$A$11,IF($C$7,8,0),1,1)</f>
        <v>117.78</v>
      </c>
      <c r="E1285" s="4">
        <f ca="1">OFFSET(InputPriceData!D$15,CalculationsAndCharts!$A1285+$A$11,IF($C$7,8,0),1,1)</f>
        <v>119.08</v>
      </c>
      <c r="F1285" s="4">
        <f ca="1">OFFSET(InputPriceData!E$15,CalculationsAndCharts!$A1285+$A$11,IF($C$7,8,0),1,1)</f>
        <v>116.8</v>
      </c>
      <c r="G1285" s="4">
        <f ca="1">OFFSET(InputPriceData!F$15,CalculationsAndCharts!$A1285+$A$11,IF($C$7,8,0),1,1)</f>
        <v>117.75</v>
      </c>
      <c r="H1285" s="342">
        <f t="shared" ca="1" si="154"/>
        <v>118.85883164209167</v>
      </c>
      <c r="I1285" s="342">
        <f t="shared" ca="1" si="155"/>
        <v>118.70202195285125</v>
      </c>
      <c r="J1285" s="340">
        <f t="shared" ca="1" si="156"/>
        <v>0.15680968924036229</v>
      </c>
      <c r="K1285" s="170">
        <f t="shared" ca="1" si="152"/>
        <v>2.4589278639658992E-2</v>
      </c>
      <c r="L1285" s="341">
        <f t="shared" ca="1" si="153"/>
        <v>0.48742429801939469</v>
      </c>
      <c r="M1285" s="341">
        <f t="shared" ca="1" si="157"/>
        <v>-0.48742429801939469</v>
      </c>
      <c r="N1285" s="170"/>
      <c r="O1285" s="340"/>
      <c r="P1285" s="3" t="e">
        <f t="shared" ca="1" si="158"/>
        <v>#N/A</v>
      </c>
      <c r="Q1285" s="3">
        <f t="shared" ca="1" si="159"/>
        <v>210759300</v>
      </c>
      <c r="S1285" s="99"/>
      <c r="T1285" s="350"/>
      <c r="U1285" s="350"/>
      <c r="V1285" s="349"/>
      <c r="W1285" s="313"/>
      <c r="X1285" s="302"/>
      <c r="Y1285" s="211"/>
      <c r="Z1285" s="320"/>
      <c r="AA1285" s="246"/>
      <c r="AB1285" s="125"/>
      <c r="AC1285" s="125"/>
      <c r="AD1285" s="125"/>
      <c r="AE1285" s="125"/>
      <c r="AF1285" s="125"/>
      <c r="AG1285" s="125"/>
      <c r="AH1285" s="125"/>
      <c r="AJ1285" s="125"/>
      <c r="AK1285" s="125"/>
      <c r="AM1285" s="246"/>
      <c r="AO1285" s="246"/>
      <c r="AP1285" s="211"/>
      <c r="AQ1285" s="211"/>
      <c r="AR1285" s="199"/>
      <c r="AT1285" s="225"/>
      <c r="AU1285" s="225"/>
      <c r="AV1285" s="225"/>
      <c r="AW1285" s="99"/>
      <c r="AX1285" s="199"/>
      <c r="AY1285" s="199"/>
      <c r="AZ1285" s="37"/>
      <c r="BA1285" s="123"/>
      <c r="BB1285" s="211"/>
      <c r="BC1285" s="211"/>
      <c r="BD1285" s="123"/>
      <c r="BE1285" s="123"/>
      <c r="BF1285" s="37"/>
      <c r="BG1285" s="37"/>
    </row>
    <row r="1286" spans="1:59" x14ac:dyDescent="0.25">
      <c r="A1286">
        <v>1254</v>
      </c>
      <c r="B1286" s="61">
        <f ca="1">OFFSET(InputPriceData!B$15,CalculationsAndCharts!$A1286+$A$11,0,1,1)</f>
        <v>40648</v>
      </c>
      <c r="C1286" s="3">
        <f ca="1">OFFSET(InputPriceData!G$15,CalculationsAndCharts!$A1286+$A$11,IF($C$7,8,0),1,1)</f>
        <v>170006700</v>
      </c>
      <c r="D1286" s="4">
        <f ca="1">OFFSET(InputPriceData!C$15,CalculationsAndCharts!$A1286+$A$11,IF($C$7,8,0),1,1)</f>
        <v>118.87</v>
      </c>
      <c r="E1286" s="4">
        <f ca="1">OFFSET(InputPriceData!D$15,CalculationsAndCharts!$A1286+$A$11,IF($C$7,8,0),1,1)</f>
        <v>119.38</v>
      </c>
      <c r="F1286" s="4">
        <f ca="1">OFFSET(InputPriceData!E$15,CalculationsAndCharts!$A1286+$A$11,IF($C$7,8,0),1,1)</f>
        <v>118.52</v>
      </c>
      <c r="G1286" s="4">
        <f ca="1">OFFSET(InputPriceData!F$15,CalculationsAndCharts!$A1286+$A$11,IF($C$7,8,0),1,1)</f>
        <v>119.08</v>
      </c>
      <c r="H1286" s="342">
        <f t="shared" ca="1" si="154"/>
        <v>119.01723616239047</v>
      </c>
      <c r="I1286" s="342">
        <f t="shared" ca="1" si="155"/>
        <v>118.78856940311046</v>
      </c>
      <c r="J1286" s="340">
        <f t="shared" ca="1" si="156"/>
        <v>0.22866675927996205</v>
      </c>
      <c r="K1286" s="170">
        <f t="shared" ca="1" si="152"/>
        <v>5.228848679960011E-2</v>
      </c>
      <c r="L1286" s="341">
        <f t="shared" ca="1" si="153"/>
        <v>0.49631231445474766</v>
      </c>
      <c r="M1286" s="341">
        <f t="shared" ca="1" si="157"/>
        <v>-0.49631231445474766</v>
      </c>
      <c r="N1286" s="170"/>
      <c r="O1286" s="340"/>
      <c r="P1286" s="3">
        <f t="shared" ca="1" si="158"/>
        <v>170006700</v>
      </c>
      <c r="Q1286" s="3" t="e">
        <f t="shared" ca="1" si="159"/>
        <v>#N/A</v>
      </c>
      <c r="S1286" s="99"/>
      <c r="T1286" s="350"/>
      <c r="U1286" s="350"/>
      <c r="V1286" s="349"/>
      <c r="W1286" s="313"/>
      <c r="X1286" s="302"/>
      <c r="Y1286" s="211"/>
      <c r="Z1286" s="320"/>
      <c r="AA1286" s="246"/>
      <c r="AB1286" s="125"/>
      <c r="AC1286" s="125"/>
      <c r="AD1286" s="125"/>
      <c r="AE1286" s="125"/>
      <c r="AF1286" s="125"/>
      <c r="AG1286" s="125"/>
      <c r="AH1286" s="125"/>
      <c r="AJ1286" s="125"/>
      <c r="AK1286" s="125"/>
      <c r="AM1286" s="246"/>
      <c r="AO1286" s="246"/>
      <c r="AP1286" s="211"/>
      <c r="AQ1286" s="211"/>
      <c r="AR1286" s="199"/>
      <c r="AT1286" s="225"/>
      <c r="AU1286" s="225"/>
      <c r="AV1286" s="225"/>
      <c r="AW1286" s="99"/>
      <c r="AX1286" s="199"/>
      <c r="AY1286" s="199"/>
      <c r="AZ1286" s="37"/>
      <c r="BA1286" s="123"/>
      <c r="BB1286" s="211"/>
      <c r="BC1286" s="211"/>
      <c r="BD1286" s="123"/>
      <c r="BE1286" s="123"/>
      <c r="BF1286" s="37"/>
      <c r="BG1286" s="37"/>
    </row>
    <row r="1287" spans="1:59" x14ac:dyDescent="0.25">
      <c r="A1287">
        <v>1255</v>
      </c>
      <c r="B1287" s="61">
        <f ca="1">OFFSET(InputPriceData!B$15,CalculationsAndCharts!$A1287+$A$11,0,1,1)</f>
        <v>40647</v>
      </c>
      <c r="C1287" s="3">
        <f ca="1">OFFSET(InputPriceData!G$15,CalculationsAndCharts!$A1287+$A$11,IF($C$7,8,0),1,1)</f>
        <v>161220400</v>
      </c>
      <c r="D1287" s="4">
        <f ca="1">OFFSET(InputPriceData!C$15,CalculationsAndCharts!$A1287+$A$11,IF($C$7,8,0),1,1)</f>
        <v>117.88</v>
      </c>
      <c r="E1287" s="4">
        <f ca="1">OFFSET(InputPriceData!D$15,CalculationsAndCharts!$A1287+$A$11,IF($C$7,8,0),1,1)</f>
        <v>118.83</v>
      </c>
      <c r="F1287" s="4">
        <f ca="1">OFFSET(InputPriceData!E$15,CalculationsAndCharts!$A1287+$A$11,IF($C$7,8,0),1,1)</f>
        <v>117.49</v>
      </c>
      <c r="G1287" s="4">
        <f ca="1">OFFSET(InputPriceData!F$15,CalculationsAndCharts!$A1287+$A$11,IF($C$7,8,0),1,1)</f>
        <v>118.65</v>
      </c>
      <c r="H1287" s="342">
        <f t="shared" ca="1" si="154"/>
        <v>119.00826989987482</v>
      </c>
      <c r="I1287" s="342">
        <f t="shared" ca="1" si="155"/>
        <v>118.76207571248415</v>
      </c>
      <c r="J1287" s="340">
        <f t="shared" ca="1" si="156"/>
        <v>0.2461941873906332</v>
      </c>
      <c r="K1287" s="170">
        <f t="shared" ca="1" si="152"/>
        <v>6.0611577904934218E-2</v>
      </c>
      <c r="L1287" s="341">
        <f t="shared" ca="1" si="153"/>
        <v>0.5039642080022988</v>
      </c>
      <c r="M1287" s="341">
        <f t="shared" ca="1" si="157"/>
        <v>-0.5039642080022988</v>
      </c>
      <c r="N1287" s="170"/>
      <c r="O1287" s="340"/>
      <c r="P1287" s="3">
        <f t="shared" ca="1" si="158"/>
        <v>161220400</v>
      </c>
      <c r="Q1287" s="3" t="e">
        <f t="shared" ca="1" si="159"/>
        <v>#N/A</v>
      </c>
      <c r="S1287" s="99"/>
      <c r="T1287" s="350"/>
      <c r="U1287" s="350"/>
      <c r="V1287" s="349"/>
      <c r="W1287" s="313"/>
      <c r="X1287" s="302"/>
      <c r="Y1287" s="211"/>
      <c r="Z1287" s="320"/>
      <c r="AA1287" s="246"/>
      <c r="AB1287" s="125"/>
      <c r="AC1287" s="125"/>
      <c r="AD1287" s="125"/>
      <c r="AE1287" s="125"/>
      <c r="AF1287" s="125"/>
      <c r="AG1287" s="125"/>
      <c r="AH1287" s="125"/>
      <c r="AJ1287" s="125"/>
      <c r="AK1287" s="125"/>
      <c r="AM1287" s="246"/>
      <c r="AO1287" s="246"/>
      <c r="AP1287" s="211"/>
      <c r="AQ1287" s="211"/>
      <c r="AR1287" s="199"/>
      <c r="AT1287" s="225"/>
      <c r="AU1287" s="225"/>
      <c r="AV1287" s="225"/>
      <c r="AW1287" s="99"/>
      <c r="AX1287" s="199"/>
      <c r="AY1287" s="199"/>
      <c r="AZ1287" s="37"/>
      <c r="BA1287" s="123"/>
      <c r="BB1287" s="211"/>
      <c r="BC1287" s="211"/>
      <c r="BD1287" s="123"/>
      <c r="BE1287" s="123"/>
      <c r="BF1287" s="37"/>
      <c r="BG1287" s="37"/>
    </row>
    <row r="1288" spans="1:59" x14ac:dyDescent="0.25">
      <c r="A1288">
        <v>1256</v>
      </c>
      <c r="B1288" s="61">
        <f ca="1">OFFSET(InputPriceData!B$15,CalculationsAndCharts!$A1288+$A$11,0,1,1)</f>
        <v>40646</v>
      </c>
      <c r="C1288" s="3">
        <f ca="1">OFFSET(InputPriceData!G$15,CalculationsAndCharts!$A1288+$A$11,IF($C$7,8,0),1,1)</f>
        <v>162059000</v>
      </c>
      <c r="D1288" s="4">
        <f ca="1">OFFSET(InputPriceData!C$15,CalculationsAndCharts!$A1288+$A$11,IF($C$7,8,0),1,1)</f>
        <v>119.12</v>
      </c>
      <c r="E1288" s="4">
        <f ca="1">OFFSET(InputPriceData!D$15,CalculationsAndCharts!$A1288+$A$11,IF($C$7,8,0),1,1)</f>
        <v>119.21</v>
      </c>
      <c r="F1288" s="4">
        <f ca="1">OFFSET(InputPriceData!E$15,CalculationsAndCharts!$A1288+$A$11,IF($C$7,8,0),1,1)</f>
        <v>118.11</v>
      </c>
      <c r="G1288" s="4">
        <f ca="1">OFFSET(InputPriceData!F$15,CalculationsAndCharts!$A1288+$A$11,IF($C$7,8,0),1,1)</f>
        <v>118.56</v>
      </c>
      <c r="H1288" s="342">
        <f t="shared" ca="1" si="154"/>
        <v>119.05945131414265</v>
      </c>
      <c r="I1288" s="342">
        <f t="shared" ca="1" si="155"/>
        <v>118.77226441361907</v>
      </c>
      <c r="J1288" s="340">
        <f t="shared" ca="1" si="156"/>
        <v>0.28718690052353923</v>
      </c>
      <c r="K1288" s="170">
        <f t="shared" ca="1" si="152"/>
        <v>8.2476315832317224E-2</v>
      </c>
      <c r="L1288" s="341">
        <f t="shared" ca="1" si="153"/>
        <v>0.5109221739846489</v>
      </c>
      <c r="M1288" s="341">
        <f t="shared" ca="1" si="157"/>
        <v>-0.5109221739846489</v>
      </c>
      <c r="N1288" s="170"/>
      <c r="O1288" s="340"/>
      <c r="P1288" s="3" t="e">
        <f t="shared" ca="1" si="158"/>
        <v>#N/A</v>
      </c>
      <c r="Q1288" s="3">
        <f t="shared" ca="1" si="159"/>
        <v>162059000</v>
      </c>
      <c r="S1288" s="99"/>
      <c r="T1288" s="350"/>
      <c r="U1288" s="350"/>
      <c r="V1288" s="349"/>
      <c r="W1288" s="313"/>
      <c r="X1288" s="302"/>
      <c r="Y1288" s="211"/>
      <c r="Z1288" s="320"/>
      <c r="AA1288" s="246"/>
      <c r="AB1288" s="125"/>
      <c r="AC1288" s="125"/>
      <c r="AD1288" s="125"/>
      <c r="AE1288" s="125"/>
      <c r="AF1288" s="125"/>
      <c r="AG1288" s="125"/>
      <c r="AH1288" s="125"/>
      <c r="AJ1288" s="125"/>
      <c r="AK1288" s="125"/>
      <c r="AM1288" s="246"/>
      <c r="AO1288" s="246"/>
      <c r="AP1288" s="211"/>
      <c r="AQ1288" s="211"/>
      <c r="AR1288" s="199"/>
      <c r="AT1288" s="225"/>
      <c r="AU1288" s="225"/>
      <c r="AV1288" s="225"/>
      <c r="AW1288" s="99"/>
      <c r="AX1288" s="199"/>
      <c r="AY1288" s="199"/>
      <c r="AZ1288" s="37"/>
      <c r="BA1288" s="123"/>
      <c r="BB1288" s="211"/>
      <c r="BC1288" s="211"/>
      <c r="BD1288" s="123"/>
      <c r="BE1288" s="123"/>
      <c r="BF1288" s="37"/>
      <c r="BG1288" s="37"/>
    </row>
    <row r="1289" spans="1:59" x14ac:dyDescent="0.25">
      <c r="A1289">
        <v>1257</v>
      </c>
      <c r="B1289" s="61">
        <f ca="1">OFFSET(InputPriceData!B$15,CalculationsAndCharts!$A1289+$A$11,0,1,1)</f>
        <v>40645</v>
      </c>
      <c r="C1289" s="3">
        <f ca="1">OFFSET(InputPriceData!G$15,CalculationsAndCharts!$A1289+$A$11,IF($C$7,8,0),1,1)</f>
        <v>161187400</v>
      </c>
      <c r="D1289" s="4">
        <f ca="1">OFFSET(InputPriceData!C$15,CalculationsAndCharts!$A1289+$A$11,IF($C$7,8,0),1,1)</f>
        <v>118.8</v>
      </c>
      <c r="E1289" s="4">
        <f ca="1">OFFSET(InputPriceData!D$15,CalculationsAndCharts!$A1289+$A$11,IF($C$7,8,0),1,1)</f>
        <v>119.03</v>
      </c>
      <c r="F1289" s="4">
        <f ca="1">OFFSET(InputPriceData!E$15,CalculationsAndCharts!$A1289+$A$11,IF($C$7,8,0),1,1)</f>
        <v>118.14</v>
      </c>
      <c r="G1289" s="4">
        <f ca="1">OFFSET(InputPriceData!F$15,CalculationsAndCharts!$A1289+$A$11,IF($C$7,8,0),1,1)</f>
        <v>118.57</v>
      </c>
      <c r="H1289" s="342">
        <f t="shared" ca="1" si="154"/>
        <v>119.13080150187733</v>
      </c>
      <c r="I1289" s="342">
        <f t="shared" ca="1" si="155"/>
        <v>118.79156117849354</v>
      </c>
      <c r="J1289" s="340">
        <f t="shared" ca="1" si="156"/>
        <v>0.33924032338373994</v>
      </c>
      <c r="K1289" s="170">
        <f t="shared" ca="1" si="152"/>
        <v>0.11508399700950445</v>
      </c>
      <c r="L1289" s="341">
        <f t="shared" ca="1" si="153"/>
        <v>0.5169898338665232</v>
      </c>
      <c r="M1289" s="341">
        <f t="shared" ca="1" si="157"/>
        <v>-0.5169898338665232</v>
      </c>
      <c r="N1289" s="170"/>
      <c r="O1289" s="340"/>
      <c r="P1289" s="3" t="e">
        <f t="shared" ca="1" si="158"/>
        <v>#N/A</v>
      </c>
      <c r="Q1289" s="3">
        <f t="shared" ca="1" si="159"/>
        <v>161187400</v>
      </c>
      <c r="S1289" s="99"/>
      <c r="T1289" s="350"/>
      <c r="U1289" s="350"/>
      <c r="V1289" s="349"/>
      <c r="W1289" s="313"/>
      <c r="X1289" s="302"/>
      <c r="Y1289" s="211"/>
      <c r="Z1289" s="320"/>
      <c r="AA1289" s="246"/>
      <c r="AB1289" s="125"/>
      <c r="AC1289" s="125"/>
      <c r="AD1289" s="125"/>
      <c r="AE1289" s="125"/>
      <c r="AF1289" s="125"/>
      <c r="AG1289" s="125"/>
      <c r="AH1289" s="125"/>
      <c r="AJ1289" s="125"/>
      <c r="AK1289" s="125"/>
      <c r="AM1289" s="246"/>
      <c r="AO1289" s="246"/>
      <c r="AP1289" s="211"/>
      <c r="AQ1289" s="211"/>
      <c r="AR1289" s="199"/>
      <c r="AT1289" s="225"/>
      <c r="AU1289" s="225"/>
      <c r="AV1289" s="225"/>
      <c r="AW1289" s="99"/>
      <c r="AX1289" s="199"/>
      <c r="AY1289" s="199"/>
      <c r="AZ1289" s="37"/>
      <c r="BA1289" s="123"/>
      <c r="BB1289" s="211"/>
      <c r="BC1289" s="211"/>
      <c r="BD1289" s="123"/>
      <c r="BE1289" s="123"/>
      <c r="BF1289" s="37"/>
      <c r="BG1289" s="37"/>
    </row>
    <row r="1290" spans="1:59" x14ac:dyDescent="0.25">
      <c r="A1290">
        <v>1258</v>
      </c>
      <c r="B1290" s="61">
        <f ca="1">OFFSET(InputPriceData!B$15,CalculationsAndCharts!$A1290+$A$11,0,1,1)</f>
        <v>40644</v>
      </c>
      <c r="C1290" s="3">
        <f ca="1">OFFSET(InputPriceData!G$15,CalculationsAndCharts!$A1290+$A$11,IF($C$7,8,0),1,1)</f>
        <v>121385400</v>
      </c>
      <c r="D1290" s="4">
        <f ca="1">OFFSET(InputPriceData!C$15,CalculationsAndCharts!$A1290+$A$11,IF($C$7,8,0),1,1)</f>
        <v>119.95</v>
      </c>
      <c r="E1290" s="4">
        <f ca="1">OFFSET(InputPriceData!D$15,CalculationsAndCharts!$A1290+$A$11,IF($C$7,8,0),1,1)</f>
        <v>120.36</v>
      </c>
      <c r="F1290" s="4">
        <f ca="1">OFFSET(InputPriceData!E$15,CalculationsAndCharts!$A1290+$A$11,IF($C$7,8,0),1,1)</f>
        <v>119.17</v>
      </c>
      <c r="G1290" s="4">
        <f ca="1">OFFSET(InputPriceData!F$15,CalculationsAndCharts!$A1290+$A$11,IF($C$7,8,0),1,1)</f>
        <v>119.46</v>
      </c>
      <c r="H1290" s="342">
        <f t="shared" ca="1" si="154"/>
        <v>119.21091600214551</v>
      </c>
      <c r="I1290" s="342">
        <f t="shared" ca="1" si="155"/>
        <v>118.81170310381114</v>
      </c>
      <c r="J1290" s="340">
        <f t="shared" ca="1" si="156"/>
        <v>0.39921289833433166</v>
      </c>
      <c r="K1290" s="170">
        <f t="shared" ca="1" si="152"/>
        <v>0.15937093819649742</v>
      </c>
      <c r="L1290" s="341">
        <f t="shared" ca="1" si="153"/>
        <v>0.52146352564537879</v>
      </c>
      <c r="M1290" s="341">
        <f t="shared" ca="1" si="157"/>
        <v>-0.52146352564537879</v>
      </c>
      <c r="N1290" s="170"/>
      <c r="O1290" s="340"/>
      <c r="P1290" s="3" t="e">
        <f t="shared" ca="1" si="158"/>
        <v>#N/A</v>
      </c>
      <c r="Q1290" s="3">
        <f t="shared" ca="1" si="159"/>
        <v>121385400</v>
      </c>
      <c r="S1290" s="99"/>
      <c r="T1290" s="350"/>
      <c r="U1290" s="350"/>
      <c r="V1290" s="349"/>
      <c r="W1290" s="313"/>
      <c r="X1290" s="302"/>
      <c r="Y1290" s="211"/>
      <c r="Z1290" s="320"/>
      <c r="AA1290" s="246"/>
      <c r="AB1290" s="125"/>
      <c r="AC1290" s="125"/>
      <c r="AD1290" s="125"/>
      <c r="AE1290" s="125"/>
      <c r="AF1290" s="125"/>
      <c r="AG1290" s="125"/>
      <c r="AH1290" s="125"/>
      <c r="AJ1290" s="125"/>
      <c r="AK1290" s="125"/>
      <c r="AM1290" s="246"/>
      <c r="AO1290" s="246"/>
      <c r="AP1290" s="211"/>
      <c r="AQ1290" s="211"/>
      <c r="AR1290" s="199"/>
      <c r="AT1290" s="225"/>
      <c r="AU1290" s="225"/>
      <c r="AV1290" s="225"/>
      <c r="AW1290" s="99"/>
      <c r="AX1290" s="199"/>
      <c r="AY1290" s="199"/>
      <c r="AZ1290" s="37"/>
      <c r="BA1290" s="123"/>
      <c r="BB1290" s="211"/>
      <c r="BC1290" s="211"/>
      <c r="BD1290" s="123"/>
      <c r="BE1290" s="123"/>
      <c r="BF1290" s="37"/>
      <c r="BG1290" s="37"/>
    </row>
    <row r="1291" spans="1:59" x14ac:dyDescent="0.25">
      <c r="A1291">
        <v>1259</v>
      </c>
      <c r="B1291" s="61">
        <f ca="1">OFFSET(InputPriceData!B$15,CalculationsAndCharts!$A1291+$A$11,0,1,1)</f>
        <v>40641</v>
      </c>
      <c r="C1291" s="3">
        <f ca="1">OFFSET(InputPriceData!G$15,CalculationsAndCharts!$A1291+$A$11,IF($C$7,8,0),1,1)</f>
        <v>147945400</v>
      </c>
      <c r="D1291" s="4">
        <f ca="1">OFFSET(InputPriceData!C$15,CalculationsAndCharts!$A1291+$A$11,IF($C$7,8,0),1,1)</f>
        <v>120.77</v>
      </c>
      <c r="E1291" s="4">
        <f ca="1">OFFSET(InputPriceData!D$15,CalculationsAndCharts!$A1291+$A$11,IF($C$7,8,0),1,1)</f>
        <v>120.84</v>
      </c>
      <c r="F1291" s="4">
        <f ca="1">OFFSET(InputPriceData!E$15,CalculationsAndCharts!$A1291+$A$11,IF($C$7,8,0),1,1)</f>
        <v>119.33</v>
      </c>
      <c r="G1291" s="4">
        <f ca="1">OFFSET(InputPriceData!F$15,CalculationsAndCharts!$A1291+$A$11,IF($C$7,8,0),1,1)</f>
        <v>119.82</v>
      </c>
      <c r="H1291" s="342">
        <f t="shared" ca="1" si="154"/>
        <v>119.17533257388058</v>
      </c>
      <c r="I1291" s="342">
        <f t="shared" ca="1" si="155"/>
        <v>118.75276702233943</v>
      </c>
      <c r="J1291" s="340">
        <f t="shared" ca="1" si="156"/>
        <v>0.42256555154111691</v>
      </c>
      <c r="K1291" s="170">
        <f t="shared" ca="1" si="152"/>
        <v>0.17856164534924834</v>
      </c>
      <c r="L1291" s="341">
        <f t="shared" ca="1" si="153"/>
        <v>0.52599258845828489</v>
      </c>
      <c r="M1291" s="341">
        <f t="shared" ca="1" si="157"/>
        <v>-0.52599258845828489</v>
      </c>
      <c r="N1291" s="170"/>
      <c r="O1291" s="340"/>
      <c r="P1291" s="3" t="e">
        <f t="shared" ca="1" si="158"/>
        <v>#N/A</v>
      </c>
      <c r="Q1291" s="3">
        <f t="shared" ca="1" si="159"/>
        <v>147945400</v>
      </c>
      <c r="S1291" s="99"/>
      <c r="T1291" s="350"/>
      <c r="U1291" s="350"/>
      <c r="V1291" s="349"/>
      <c r="W1291" s="313"/>
      <c r="X1291" s="302"/>
      <c r="Y1291" s="211"/>
      <c r="Z1291" s="320"/>
      <c r="AA1291" s="246"/>
      <c r="AB1291" s="125"/>
      <c r="AC1291" s="125"/>
      <c r="AD1291" s="125"/>
      <c r="AE1291" s="125"/>
      <c r="AF1291" s="125"/>
      <c r="AG1291" s="125"/>
      <c r="AH1291" s="125"/>
      <c r="AJ1291" s="125"/>
      <c r="AK1291" s="125"/>
      <c r="AM1291" s="246"/>
      <c r="AO1291" s="246"/>
      <c r="AP1291" s="211"/>
      <c r="AQ1291" s="211"/>
      <c r="AR1291" s="199"/>
      <c r="AT1291" s="225"/>
      <c r="AU1291" s="225"/>
      <c r="AV1291" s="225"/>
      <c r="AW1291" s="99"/>
      <c r="AX1291" s="199"/>
      <c r="AY1291" s="199"/>
      <c r="AZ1291" s="37"/>
      <c r="BA1291" s="123"/>
      <c r="BB1291" s="211"/>
      <c r="BC1291" s="211"/>
      <c r="BD1291" s="123"/>
      <c r="BE1291" s="123"/>
      <c r="BF1291" s="37"/>
      <c r="BG1291" s="37"/>
    </row>
    <row r="1292" spans="1:59" x14ac:dyDescent="0.25">
      <c r="A1292">
        <v>1260</v>
      </c>
      <c r="B1292" s="61">
        <f ca="1">OFFSET(InputPriceData!B$15,CalculationsAndCharts!$A1292+$A$11,0,1,1)</f>
        <v>40640</v>
      </c>
      <c r="C1292" s="3">
        <f ca="1">OFFSET(InputPriceData!G$15,CalculationsAndCharts!$A1292+$A$11,IF($C$7,8,0),1,1)</f>
        <v>170731500</v>
      </c>
      <c r="D1292" s="4">
        <f ca="1">OFFSET(InputPriceData!C$15,CalculationsAndCharts!$A1292+$A$11,IF($C$7,8,0),1,1)</f>
        <v>120.33</v>
      </c>
      <c r="E1292" s="4">
        <f ca="1">OFFSET(InputPriceData!D$15,CalculationsAndCharts!$A1292+$A$11,IF($C$7,8,0),1,1)</f>
        <v>120.83</v>
      </c>
      <c r="F1292" s="4">
        <f ca="1">OFFSET(InputPriceData!E$15,CalculationsAndCharts!$A1292+$A$11,IF($C$7,8,0),1,1)</f>
        <v>119.64</v>
      </c>
      <c r="G1292" s="4">
        <f ca="1">OFFSET(InputPriceData!F$15,CalculationsAndCharts!$A1292+$A$11,IF($C$7,8,0),1,1)</f>
        <v>120.24</v>
      </c>
      <c r="H1292" s="342">
        <f t="shared" ca="1" si="154"/>
        <v>119.0832372272921</v>
      </c>
      <c r="I1292" s="342">
        <f t="shared" ca="1" si="155"/>
        <v>118.65574584255211</v>
      </c>
      <c r="J1292" s="340">
        <f t="shared" ca="1" si="156"/>
        <v>0.4274913847399508</v>
      </c>
      <c r="K1292" s="170">
        <f t="shared" ca="1" si="152"/>
        <v>0.18274888402688064</v>
      </c>
      <c r="L1292" s="341">
        <f t="shared" ca="1" si="153"/>
        <v>0.53232122536475124</v>
      </c>
      <c r="M1292" s="341">
        <f t="shared" ca="1" si="157"/>
        <v>-0.53232122536475124</v>
      </c>
      <c r="N1292" s="170"/>
      <c r="O1292" s="340"/>
      <c r="P1292" s="3" t="e">
        <f t="shared" ca="1" si="158"/>
        <v>#N/A</v>
      </c>
      <c r="Q1292" s="3">
        <f t="shared" ca="1" si="159"/>
        <v>170731500</v>
      </c>
      <c r="S1292" s="99"/>
      <c r="T1292" s="350"/>
      <c r="U1292" s="350"/>
      <c r="V1292" s="349"/>
      <c r="W1292" s="313"/>
      <c r="X1292" s="302"/>
      <c r="Y1292" s="211"/>
      <c r="Z1292" s="320"/>
      <c r="AA1292" s="246"/>
      <c r="AB1292" s="125"/>
      <c r="AC1292" s="125"/>
      <c r="AD1292" s="125"/>
      <c r="AE1292" s="125"/>
      <c r="AF1292" s="125"/>
      <c r="AG1292" s="125"/>
      <c r="AH1292" s="125"/>
      <c r="AJ1292" s="125"/>
      <c r="AK1292" s="125"/>
      <c r="AM1292" s="246"/>
      <c r="AO1292" s="246"/>
      <c r="AP1292" s="211"/>
      <c r="AQ1292" s="211"/>
      <c r="AR1292" s="199"/>
      <c r="AT1292" s="225"/>
      <c r="AU1292" s="225"/>
      <c r="AV1292" s="225"/>
      <c r="AW1292" s="99"/>
      <c r="AX1292" s="199"/>
      <c r="AY1292" s="199"/>
      <c r="AZ1292" s="37"/>
      <c r="BA1292" s="123"/>
      <c r="BB1292" s="211"/>
      <c r="BC1292" s="211"/>
      <c r="BD1292" s="123"/>
      <c r="BE1292" s="123"/>
      <c r="BF1292" s="37"/>
      <c r="BG1292" s="37"/>
    </row>
    <row r="1293" spans="1:59" x14ac:dyDescent="0.25">
      <c r="A1293">
        <v>1261</v>
      </c>
      <c r="B1293" s="61">
        <f ca="1">OFFSET(InputPriceData!B$15,CalculationsAndCharts!$A1293+$A$11,0,1,1)</f>
        <v>40639</v>
      </c>
      <c r="C1293" s="3">
        <f ca="1">OFFSET(InputPriceData!G$15,CalculationsAndCharts!$A1293+$A$11,IF($C$7,8,0),1,1)</f>
        <v>120411600</v>
      </c>
      <c r="D1293" s="4">
        <f ca="1">OFFSET(InputPriceData!C$15,CalculationsAndCharts!$A1293+$A$11,IF($C$7,8,0),1,1)</f>
        <v>120.74</v>
      </c>
      <c r="E1293" s="4">
        <f ca="1">OFFSET(InputPriceData!D$15,CalculationsAndCharts!$A1293+$A$11,IF($C$7,8,0),1,1)</f>
        <v>120.85</v>
      </c>
      <c r="F1293" s="4">
        <f ca="1">OFFSET(InputPriceData!E$15,CalculationsAndCharts!$A1293+$A$11,IF($C$7,8,0),1,1)</f>
        <v>120.06</v>
      </c>
      <c r="G1293" s="4">
        <f ca="1">OFFSET(InputPriceData!F$15,CalculationsAndCharts!$A1293+$A$11,IF($C$7,8,0),1,1)</f>
        <v>120.55</v>
      </c>
      <c r="H1293" s="342">
        <f t="shared" ca="1" si="154"/>
        <v>118.91798540261955</v>
      </c>
      <c r="I1293" s="342">
        <f t="shared" ca="1" si="155"/>
        <v>118.51172273732958</v>
      </c>
      <c r="J1293" s="340">
        <f t="shared" ca="1" si="156"/>
        <v>0.40626266528992611</v>
      </c>
      <c r="K1293" s="170">
        <f t="shared" ca="1" si="152"/>
        <v>0.16504935320847453</v>
      </c>
      <c r="L1293" s="341">
        <f t="shared" ca="1" si="153"/>
        <v>0.53831113000448072</v>
      </c>
      <c r="M1293" s="341">
        <f t="shared" ca="1" si="157"/>
        <v>-0.53831113000448072</v>
      </c>
      <c r="N1293" s="170"/>
      <c r="O1293" s="340"/>
      <c r="P1293" s="3" t="e">
        <f t="shared" ca="1" si="158"/>
        <v>#N/A</v>
      </c>
      <c r="Q1293" s="3">
        <f t="shared" ca="1" si="159"/>
        <v>120411600</v>
      </c>
      <c r="S1293" s="99"/>
      <c r="T1293" s="350"/>
      <c r="U1293" s="350"/>
      <c r="V1293" s="349"/>
      <c r="W1293" s="313"/>
      <c r="X1293" s="302"/>
      <c r="Y1293" s="211"/>
      <c r="Z1293" s="320"/>
      <c r="AA1293" s="246"/>
      <c r="AB1293" s="125"/>
      <c r="AC1293" s="125"/>
      <c r="AD1293" s="125"/>
      <c r="AE1293" s="125"/>
      <c r="AF1293" s="125"/>
      <c r="AG1293" s="125"/>
      <c r="AH1293" s="125"/>
      <c r="AJ1293" s="125"/>
      <c r="AK1293" s="125"/>
      <c r="AM1293" s="246"/>
      <c r="AO1293" s="246"/>
      <c r="AP1293" s="211"/>
      <c r="AQ1293" s="211"/>
      <c r="AR1293" s="199"/>
      <c r="AT1293" s="225"/>
      <c r="AU1293" s="225"/>
      <c r="AV1293" s="225"/>
      <c r="AW1293" s="99"/>
      <c r="AX1293" s="199"/>
      <c r="AY1293" s="199"/>
      <c r="AZ1293" s="37"/>
      <c r="BA1293" s="123"/>
      <c r="BB1293" s="211"/>
      <c r="BC1293" s="211"/>
      <c r="BD1293" s="123"/>
      <c r="BE1293" s="123"/>
      <c r="BF1293" s="37"/>
      <c r="BG1293" s="37"/>
    </row>
    <row r="1294" spans="1:59" x14ac:dyDescent="0.25">
      <c r="A1294">
        <v>1262</v>
      </c>
      <c r="B1294" s="61">
        <f ca="1">OFFSET(InputPriceData!B$15,CalculationsAndCharts!$A1294+$A$11,0,1,1)</f>
        <v>40638</v>
      </c>
      <c r="C1294" s="3">
        <f ca="1">OFFSET(InputPriceData!G$15,CalculationsAndCharts!$A1294+$A$11,IF($C$7,8,0),1,1)</f>
        <v>120791500</v>
      </c>
      <c r="D1294" s="4">
        <f ca="1">OFFSET(InputPriceData!C$15,CalculationsAndCharts!$A1294+$A$11,IF($C$7,8,0),1,1)</f>
        <v>119.95</v>
      </c>
      <c r="E1294" s="4">
        <f ca="1">OFFSET(InputPriceData!D$15,CalculationsAndCharts!$A1294+$A$11,IF($C$7,8,0),1,1)</f>
        <v>120.7</v>
      </c>
      <c r="F1294" s="4">
        <f ca="1">OFFSET(InputPriceData!E$15,CalculationsAndCharts!$A1294+$A$11,IF($C$7,8,0),1,1)</f>
        <v>119.9</v>
      </c>
      <c r="G1294" s="4">
        <f ca="1">OFFSET(InputPriceData!F$15,CalculationsAndCharts!$A1294+$A$11,IF($C$7,8,0),1,1)</f>
        <v>120.17</v>
      </c>
      <c r="H1294" s="342">
        <f t="shared" ca="1" si="154"/>
        <v>118.68484046013664</v>
      </c>
      <c r="I1294" s="342">
        <f t="shared" ca="1" si="155"/>
        <v>118.32642480435955</v>
      </c>
      <c r="J1294" s="340">
        <f t="shared" ca="1" si="156"/>
        <v>0.35841565577703932</v>
      </c>
      <c r="K1294" s="170">
        <f t="shared" ca="1" si="152"/>
        <v>0.12846178230608515</v>
      </c>
      <c r="L1294" s="341">
        <f t="shared" ca="1" si="153"/>
        <v>0.54448393953240948</v>
      </c>
      <c r="M1294" s="341">
        <f t="shared" ca="1" si="157"/>
        <v>-0.54448393953240948</v>
      </c>
      <c r="N1294" s="170"/>
      <c r="O1294" s="340"/>
      <c r="P1294" s="3">
        <f t="shared" ca="1" si="158"/>
        <v>120791500</v>
      </c>
      <c r="Q1294" s="3" t="e">
        <f t="shared" ca="1" si="159"/>
        <v>#N/A</v>
      </c>
      <c r="S1294" s="99"/>
      <c r="T1294" s="350"/>
      <c r="U1294" s="350"/>
      <c r="V1294" s="349"/>
      <c r="W1294" s="313"/>
      <c r="X1294" s="302"/>
      <c r="Y1294" s="211"/>
      <c r="Z1294" s="320"/>
      <c r="AA1294" s="246"/>
      <c r="AB1294" s="125"/>
      <c r="AC1294" s="125"/>
      <c r="AD1294" s="125"/>
      <c r="AE1294" s="125"/>
      <c r="AF1294" s="125"/>
      <c r="AG1294" s="125"/>
      <c r="AH1294" s="125"/>
      <c r="AJ1294" s="125"/>
      <c r="AK1294" s="125"/>
      <c r="AM1294" s="246"/>
      <c r="AO1294" s="246"/>
      <c r="AP1294" s="211"/>
      <c r="AQ1294" s="211"/>
      <c r="AR1294" s="199"/>
      <c r="AT1294" s="225"/>
      <c r="AU1294" s="225"/>
      <c r="AV1294" s="225"/>
      <c r="AW1294" s="99"/>
      <c r="AX1294" s="199"/>
      <c r="AY1294" s="199"/>
      <c r="AZ1294" s="37"/>
      <c r="BA1294" s="123"/>
      <c r="BB1294" s="211"/>
      <c r="BC1294" s="211"/>
      <c r="BD1294" s="123"/>
      <c r="BE1294" s="123"/>
      <c r="BF1294" s="37"/>
      <c r="BG1294" s="37"/>
    </row>
    <row r="1295" spans="1:59" x14ac:dyDescent="0.25">
      <c r="A1295">
        <v>1263</v>
      </c>
      <c r="B1295" s="61">
        <f ca="1">OFFSET(InputPriceData!B$15,CalculationsAndCharts!$A1295+$A$11,0,1,1)</f>
        <v>40637</v>
      </c>
      <c r="C1295" s="3">
        <f ca="1">OFFSET(InputPriceData!G$15,CalculationsAndCharts!$A1295+$A$11,IF($C$7,8,0),1,1)</f>
        <v>100768900</v>
      </c>
      <c r="D1295" s="4">
        <f ca="1">OFFSET(InputPriceData!C$15,CalculationsAndCharts!$A1295+$A$11,IF($C$7,8,0),1,1)</f>
        <v>120.34</v>
      </c>
      <c r="E1295" s="4">
        <f ca="1">OFFSET(InputPriceData!D$15,CalculationsAndCharts!$A1295+$A$11,IF($C$7,8,0),1,1)</f>
        <v>120.55</v>
      </c>
      <c r="F1295" s="4">
        <f ca="1">OFFSET(InputPriceData!E$15,CalculationsAndCharts!$A1295+$A$11,IF($C$7,8,0),1,1)</f>
        <v>119.84</v>
      </c>
      <c r="G1295" s="4">
        <f ca="1">OFFSET(InputPriceData!F$15,CalculationsAndCharts!$A1295+$A$11,IF($C$7,8,0),1,1)</f>
        <v>120.18</v>
      </c>
      <c r="H1295" s="342">
        <f t="shared" ca="1" si="154"/>
        <v>118.47267481158474</v>
      </c>
      <c r="I1295" s="342">
        <f t="shared" ca="1" si="155"/>
        <v>118.15882705930133</v>
      </c>
      <c r="J1295" s="340">
        <f t="shared" ca="1" si="156"/>
        <v>0.31384775228334855</v>
      </c>
      <c r="K1295" s="170">
        <f t="shared" ca="1" si="152"/>
        <v>9.8500411613310107E-2</v>
      </c>
      <c r="L1295" s="341">
        <f t="shared" ca="1" si="153"/>
        <v>0.55152387915426537</v>
      </c>
      <c r="M1295" s="341">
        <f t="shared" ca="1" si="157"/>
        <v>-0.55152387915426537</v>
      </c>
      <c r="N1295" s="170"/>
      <c r="O1295" s="340"/>
      <c r="P1295" s="3" t="e">
        <f t="shared" ca="1" si="158"/>
        <v>#N/A</v>
      </c>
      <c r="Q1295" s="3">
        <f t="shared" ca="1" si="159"/>
        <v>100768900</v>
      </c>
      <c r="S1295" s="99"/>
      <c r="T1295" s="350"/>
      <c r="U1295" s="350"/>
      <c r="V1295" s="349"/>
      <c r="W1295" s="313"/>
      <c r="X1295" s="302"/>
      <c r="Y1295" s="211"/>
      <c r="Z1295" s="320"/>
      <c r="AA1295" s="246"/>
      <c r="AB1295" s="125"/>
      <c r="AC1295" s="125"/>
      <c r="AD1295" s="125"/>
      <c r="AE1295" s="125"/>
      <c r="AF1295" s="125"/>
      <c r="AG1295" s="125"/>
      <c r="AH1295" s="125"/>
      <c r="AJ1295" s="125"/>
      <c r="AK1295" s="125"/>
      <c r="AM1295" s="246"/>
      <c r="AO1295" s="246"/>
      <c r="AP1295" s="211"/>
      <c r="AQ1295" s="211"/>
      <c r="AR1295" s="199"/>
      <c r="AT1295" s="225"/>
      <c r="AU1295" s="225"/>
      <c r="AV1295" s="225"/>
      <c r="AW1295" s="99"/>
      <c r="AX1295" s="199"/>
      <c r="AY1295" s="199"/>
      <c r="AZ1295" s="37"/>
      <c r="BA1295" s="123"/>
      <c r="BB1295" s="211"/>
      <c r="BC1295" s="211"/>
      <c r="BD1295" s="123"/>
      <c r="BE1295" s="123"/>
      <c r="BF1295" s="37"/>
      <c r="BG1295" s="37"/>
    </row>
    <row r="1296" spans="1:59" x14ac:dyDescent="0.25">
      <c r="A1296">
        <v>1264</v>
      </c>
      <c r="B1296" s="61">
        <f ca="1">OFFSET(InputPriceData!B$15,CalculationsAndCharts!$A1296+$A$11,0,1,1)</f>
        <v>40634</v>
      </c>
      <c r="C1296" s="3">
        <f ca="1">OFFSET(InputPriceData!G$15,CalculationsAndCharts!$A1296+$A$11,IF($C$7,8,0),1,1)</f>
        <v>153850100</v>
      </c>
      <c r="D1296" s="4">
        <f ca="1">OFFSET(InputPriceData!C$15,CalculationsAndCharts!$A1296+$A$11,IF($C$7,8,0),1,1)</f>
        <v>120.32</v>
      </c>
      <c r="E1296" s="4">
        <f ca="1">OFFSET(InputPriceData!D$15,CalculationsAndCharts!$A1296+$A$11,IF($C$7,8,0),1,1)</f>
        <v>120.64</v>
      </c>
      <c r="F1296" s="4">
        <f ca="1">OFFSET(InputPriceData!E$15,CalculationsAndCharts!$A1296+$A$11,IF($C$7,8,0),1,1)</f>
        <v>119.8</v>
      </c>
      <c r="G1296" s="4">
        <f ca="1">OFFSET(InputPriceData!F$15,CalculationsAndCharts!$A1296+$A$11,IF($C$7,8,0),1,1)</f>
        <v>120.09</v>
      </c>
      <c r="H1296" s="342">
        <f t="shared" ca="1" si="154"/>
        <v>118.2287712132397</v>
      </c>
      <c r="I1296" s="342">
        <f t="shared" ca="1" si="155"/>
        <v>117.97508406469237</v>
      </c>
      <c r="J1296" s="340">
        <f t="shared" ca="1" si="156"/>
        <v>0.25368714854727437</v>
      </c>
      <c r="K1296" s="170">
        <f t="shared" ca="1" si="152"/>
        <v>6.4357169338046846E-2</v>
      </c>
      <c r="L1296" s="341">
        <f t="shared" ca="1" si="153"/>
        <v>0.55919040314761981</v>
      </c>
      <c r="M1296" s="341">
        <f t="shared" ca="1" si="157"/>
        <v>-0.55919040314761981</v>
      </c>
      <c r="N1296" s="170"/>
      <c r="O1296" s="340"/>
      <c r="P1296" s="3" t="e">
        <f t="shared" ca="1" si="158"/>
        <v>#N/A</v>
      </c>
      <c r="Q1296" s="3">
        <f t="shared" ca="1" si="159"/>
        <v>153850100</v>
      </c>
      <c r="S1296" s="99"/>
      <c r="T1296" s="350"/>
      <c r="U1296" s="350"/>
      <c r="V1296" s="349"/>
      <c r="W1296" s="313"/>
      <c r="X1296" s="302"/>
      <c r="Y1296" s="211"/>
      <c r="Z1296" s="320"/>
      <c r="AA1296" s="246"/>
      <c r="AB1296" s="125"/>
      <c r="AC1296" s="125"/>
      <c r="AD1296" s="125"/>
      <c r="AE1296" s="125"/>
      <c r="AF1296" s="125"/>
      <c r="AG1296" s="125"/>
      <c r="AH1296" s="125"/>
      <c r="AJ1296" s="125"/>
      <c r="AK1296" s="125"/>
      <c r="AM1296" s="246"/>
      <c r="AO1296" s="246"/>
      <c r="AP1296" s="211"/>
      <c r="AQ1296" s="211"/>
      <c r="AR1296" s="199"/>
      <c r="AT1296" s="225"/>
      <c r="AU1296" s="225"/>
      <c r="AV1296" s="225"/>
      <c r="AW1296" s="99"/>
      <c r="AX1296" s="199"/>
      <c r="AY1296" s="199"/>
      <c r="AZ1296" s="37"/>
      <c r="BA1296" s="123"/>
      <c r="BB1296" s="211"/>
      <c r="BC1296" s="211"/>
      <c r="BD1296" s="123"/>
      <c r="BE1296" s="123"/>
      <c r="BF1296" s="37"/>
      <c r="BG1296" s="37"/>
    </row>
    <row r="1297" spans="1:59" x14ac:dyDescent="0.25">
      <c r="A1297">
        <v>1265</v>
      </c>
      <c r="B1297" s="61">
        <f ca="1">OFFSET(InputPriceData!B$15,CalculationsAndCharts!$A1297+$A$11,0,1,1)</f>
        <v>40633</v>
      </c>
      <c r="C1297" s="3">
        <f ca="1">OFFSET(InputPriceData!G$15,CalculationsAndCharts!$A1297+$A$11,IF($C$7,8,0),1,1)</f>
        <v>132537100</v>
      </c>
      <c r="D1297" s="4">
        <f ca="1">OFFSET(InputPriceData!C$15,CalculationsAndCharts!$A1297+$A$11,IF($C$7,8,0),1,1)</f>
        <v>119.59</v>
      </c>
      <c r="E1297" s="4">
        <f ca="1">OFFSET(InputPriceData!D$15,CalculationsAndCharts!$A1297+$A$11,IF($C$7,8,0),1,1)</f>
        <v>119.91</v>
      </c>
      <c r="F1297" s="4">
        <f ca="1">OFFSET(InputPriceData!E$15,CalculationsAndCharts!$A1297+$A$11,IF($C$7,8,0),1,1)</f>
        <v>119.45</v>
      </c>
      <c r="G1297" s="4">
        <f ca="1">OFFSET(InputPriceData!F$15,CalculationsAndCharts!$A1297+$A$11,IF($C$7,8,0),1,1)</f>
        <v>119.58</v>
      </c>
      <c r="H1297" s="342">
        <f t="shared" ca="1" si="154"/>
        <v>117.96288138655964</v>
      </c>
      <c r="I1297" s="342">
        <f t="shared" ca="1" si="155"/>
        <v>117.78281897966441</v>
      </c>
      <c r="J1297" s="340">
        <f t="shared" ca="1" si="156"/>
        <v>0.18006240689519148</v>
      </c>
      <c r="K1297" s="170">
        <f t="shared" ca="1" si="152"/>
        <v>3.2422470376889501E-2</v>
      </c>
      <c r="L1297" s="341">
        <f t="shared" ca="1" si="153"/>
        <v>0.56823069978108831</v>
      </c>
      <c r="M1297" s="341">
        <f t="shared" ca="1" si="157"/>
        <v>-0.56823069978108831</v>
      </c>
      <c r="N1297" s="170"/>
      <c r="O1297" s="340"/>
      <c r="P1297" s="3" t="e">
        <f t="shared" ca="1" si="158"/>
        <v>#N/A</v>
      </c>
      <c r="Q1297" s="3">
        <f t="shared" ca="1" si="159"/>
        <v>132537100</v>
      </c>
      <c r="S1297" s="99"/>
      <c r="T1297" s="350"/>
      <c r="U1297" s="350"/>
      <c r="V1297" s="349"/>
      <c r="W1297" s="313"/>
      <c r="X1297" s="302"/>
      <c r="Y1297" s="211"/>
      <c r="Z1297" s="320"/>
      <c r="AA1297" s="246"/>
      <c r="AB1297" s="125"/>
      <c r="AC1297" s="125"/>
      <c r="AD1297" s="125"/>
      <c r="AE1297" s="125"/>
      <c r="AF1297" s="125"/>
      <c r="AG1297" s="125"/>
      <c r="AH1297" s="125"/>
      <c r="AJ1297" s="125"/>
      <c r="AK1297" s="125"/>
      <c r="AM1297" s="246"/>
      <c r="AO1297" s="246"/>
      <c r="AP1297" s="211"/>
      <c r="AQ1297" s="211"/>
      <c r="AR1297" s="199"/>
      <c r="AT1297" s="225"/>
      <c r="AU1297" s="225"/>
      <c r="AV1297" s="225"/>
      <c r="AW1297" s="99"/>
      <c r="AX1297" s="199"/>
      <c r="AY1297" s="199"/>
      <c r="AZ1297" s="37"/>
      <c r="BA1297" s="123"/>
      <c r="BB1297" s="211"/>
      <c r="BC1297" s="211"/>
      <c r="BD1297" s="123"/>
      <c r="BE1297" s="123"/>
      <c r="BF1297" s="37"/>
      <c r="BG1297" s="37"/>
    </row>
    <row r="1298" spans="1:59" x14ac:dyDescent="0.25">
      <c r="A1298">
        <v>1266</v>
      </c>
      <c r="B1298" s="61">
        <f ca="1">OFFSET(InputPriceData!B$15,CalculationsAndCharts!$A1298+$A$11,0,1,1)</f>
        <v>40632</v>
      </c>
      <c r="C1298" s="3">
        <f ca="1">OFFSET(InputPriceData!G$15,CalculationsAndCharts!$A1298+$A$11,IF($C$7,8,0),1,1)</f>
        <v>135835000</v>
      </c>
      <c r="D1298" s="4">
        <f ca="1">OFFSET(InputPriceData!C$15,CalculationsAndCharts!$A1298+$A$11,IF($C$7,8,0),1,1)</f>
        <v>119.54</v>
      </c>
      <c r="E1298" s="4">
        <f ca="1">OFFSET(InputPriceData!D$15,CalculationsAndCharts!$A1298+$A$11,IF($C$7,8,0),1,1)</f>
        <v>120.09</v>
      </c>
      <c r="F1298" s="4">
        <f ca="1">OFFSET(InputPriceData!E$15,CalculationsAndCharts!$A1298+$A$11,IF($C$7,8,0),1,1)</f>
        <v>119.37</v>
      </c>
      <c r="G1298" s="4">
        <f ca="1">OFFSET(InputPriceData!F$15,CalculationsAndCharts!$A1298+$A$11,IF($C$7,8,0),1,1)</f>
        <v>119.74</v>
      </c>
      <c r="H1298" s="342">
        <f t="shared" ca="1" si="154"/>
        <v>117.73186444178245</v>
      </c>
      <c r="I1298" s="342">
        <f t="shared" ca="1" si="155"/>
        <v>117.61943888690664</v>
      </c>
      <c r="J1298" s="340">
        <f t="shared" ca="1" si="156"/>
        <v>0.11242555487577421</v>
      </c>
      <c r="K1298" s="170">
        <f t="shared" ca="1" si="152"/>
        <v>1.2639505389125718E-2</v>
      </c>
      <c r="L1298" s="341">
        <f t="shared" ca="1" si="153"/>
        <v>0.57891013700449434</v>
      </c>
      <c r="M1298" s="341">
        <f t="shared" ca="1" si="157"/>
        <v>-0.57891013700449434</v>
      </c>
      <c r="N1298" s="170"/>
      <c r="O1298" s="340"/>
      <c r="P1298" s="3">
        <f t="shared" ca="1" si="158"/>
        <v>135835000</v>
      </c>
      <c r="Q1298" s="3" t="e">
        <f t="shared" ca="1" si="159"/>
        <v>#N/A</v>
      </c>
      <c r="S1298" s="99"/>
      <c r="T1298" s="350"/>
      <c r="U1298" s="350"/>
      <c r="V1298" s="349"/>
      <c r="W1298" s="313"/>
      <c r="X1298" s="302"/>
      <c r="Y1298" s="211"/>
      <c r="Z1298" s="320"/>
      <c r="AA1298" s="246"/>
      <c r="AB1298" s="125"/>
      <c r="AC1298" s="125"/>
      <c r="AD1298" s="125"/>
      <c r="AE1298" s="125"/>
      <c r="AF1298" s="125"/>
      <c r="AG1298" s="125"/>
      <c r="AH1298" s="125"/>
      <c r="AJ1298" s="125"/>
      <c r="AK1298" s="125"/>
      <c r="AM1298" s="246"/>
      <c r="AO1298" s="246"/>
      <c r="AP1298" s="211"/>
      <c r="AQ1298" s="211"/>
      <c r="AR1298" s="199"/>
      <c r="AT1298" s="225"/>
      <c r="AU1298" s="225"/>
      <c r="AV1298" s="225"/>
      <c r="AW1298" s="99"/>
      <c r="AX1298" s="199"/>
      <c r="AY1298" s="199"/>
      <c r="AZ1298" s="37"/>
      <c r="BA1298" s="123"/>
      <c r="BB1298" s="211"/>
      <c r="BC1298" s="211"/>
      <c r="BD1298" s="123"/>
      <c r="BE1298" s="123"/>
      <c r="BF1298" s="37"/>
      <c r="BG1298" s="37"/>
    </row>
    <row r="1299" spans="1:59" x14ac:dyDescent="0.25">
      <c r="A1299">
        <v>1267</v>
      </c>
      <c r="B1299" s="61">
        <f ca="1">OFFSET(InputPriceData!B$15,CalculationsAndCharts!$A1299+$A$11,0,1,1)</f>
        <v>40631</v>
      </c>
      <c r="C1299" s="3">
        <f ca="1">OFFSET(InputPriceData!G$15,CalculationsAndCharts!$A1299+$A$11,IF($C$7,8,0),1,1)</f>
        <v>129798800</v>
      </c>
      <c r="D1299" s="4">
        <f ca="1">OFFSET(InputPriceData!C$15,CalculationsAndCharts!$A1299+$A$11,IF($C$7,8,0),1,1)</f>
        <v>118.03</v>
      </c>
      <c r="E1299" s="4">
        <f ca="1">OFFSET(InputPriceData!D$15,CalculationsAndCharts!$A1299+$A$11,IF($C$7,8,0),1,1)</f>
        <v>118.96</v>
      </c>
      <c r="F1299" s="4">
        <f ca="1">OFFSET(InputPriceData!E$15,CalculationsAndCharts!$A1299+$A$11,IF($C$7,8,0),1,1)</f>
        <v>117.64</v>
      </c>
      <c r="G1299" s="4">
        <f ca="1">OFFSET(InputPriceData!F$15,CalculationsAndCharts!$A1299+$A$11,IF($C$7,8,0),1,1)</f>
        <v>118.92</v>
      </c>
      <c r="H1299" s="342">
        <f t="shared" ca="1" si="154"/>
        <v>117.44498793346565</v>
      </c>
      <c r="I1299" s="342">
        <f t="shared" ca="1" si="155"/>
        <v>117.42666060389816</v>
      </c>
      <c r="J1299" s="340">
        <f t="shared" ca="1" si="156"/>
        <v>1.8327329567465592E-2</v>
      </c>
      <c r="K1299" s="170">
        <f t="shared" ca="1" si="152"/>
        <v>3.3589100907449853E-4</v>
      </c>
      <c r="L1299" s="341">
        <f t="shared" ca="1" si="153"/>
        <v>0.59078937002050447</v>
      </c>
      <c r="M1299" s="341">
        <f t="shared" ca="1" si="157"/>
        <v>-0.59078937002050447</v>
      </c>
      <c r="N1299" s="170"/>
      <c r="O1299" s="340"/>
      <c r="P1299" s="3">
        <f t="shared" ca="1" si="158"/>
        <v>129798800</v>
      </c>
      <c r="Q1299" s="3" t="e">
        <f t="shared" ca="1" si="159"/>
        <v>#N/A</v>
      </c>
      <c r="S1299" s="99"/>
      <c r="T1299" s="350"/>
      <c r="U1299" s="350"/>
      <c r="V1299" s="349"/>
      <c r="W1299" s="313"/>
      <c r="X1299" s="302"/>
      <c r="Y1299" s="211"/>
      <c r="Z1299" s="320"/>
      <c r="AA1299" s="246"/>
      <c r="AB1299" s="125"/>
      <c r="AC1299" s="125"/>
      <c r="AD1299" s="125"/>
      <c r="AE1299" s="125"/>
      <c r="AF1299" s="125"/>
      <c r="AG1299" s="125"/>
      <c r="AH1299" s="125"/>
      <c r="AJ1299" s="125"/>
      <c r="AK1299" s="125"/>
      <c r="AM1299" s="246"/>
      <c r="AO1299" s="246"/>
      <c r="AP1299" s="211"/>
      <c r="AQ1299" s="211"/>
      <c r="AR1299" s="199"/>
      <c r="AT1299" s="225"/>
      <c r="AU1299" s="225"/>
      <c r="AV1299" s="225"/>
      <c r="AW1299" s="99"/>
      <c r="AX1299" s="199"/>
      <c r="AY1299" s="199"/>
      <c r="AZ1299" s="37"/>
      <c r="BA1299" s="123"/>
      <c r="BB1299" s="211"/>
      <c r="BC1299" s="211"/>
      <c r="BD1299" s="123"/>
      <c r="BE1299" s="123"/>
      <c r="BF1299" s="37"/>
      <c r="BG1299" s="37"/>
    </row>
    <row r="1300" spans="1:59" x14ac:dyDescent="0.25">
      <c r="A1300">
        <v>1268</v>
      </c>
      <c r="B1300" s="61">
        <f ca="1">OFFSET(InputPriceData!B$15,CalculationsAndCharts!$A1300+$A$11,0,1,1)</f>
        <v>40630</v>
      </c>
      <c r="C1300" s="3">
        <f ca="1">OFFSET(InputPriceData!G$15,CalculationsAndCharts!$A1300+$A$11,IF($C$7,8,0),1,1)</f>
        <v>109762400</v>
      </c>
      <c r="D1300" s="4">
        <f ca="1">OFFSET(InputPriceData!C$15,CalculationsAndCharts!$A1300+$A$11,IF($C$7,8,0),1,1)</f>
        <v>118.67</v>
      </c>
      <c r="E1300" s="4">
        <f ca="1">OFFSET(InputPriceData!D$15,CalculationsAndCharts!$A1300+$A$11,IF($C$7,8,0),1,1)</f>
        <v>118.98</v>
      </c>
      <c r="F1300" s="4">
        <f ca="1">OFFSET(InputPriceData!E$15,CalculationsAndCharts!$A1300+$A$11,IF($C$7,8,0),1,1)</f>
        <v>118.09</v>
      </c>
      <c r="G1300" s="4">
        <f ca="1">OFFSET(InputPriceData!F$15,CalculationsAndCharts!$A1300+$A$11,IF($C$7,8,0),1,1)</f>
        <v>118.13</v>
      </c>
      <c r="H1300" s="342">
        <f t="shared" ca="1" si="154"/>
        <v>117.23427192396075</v>
      </c>
      <c r="I1300" s="342">
        <f t="shared" ca="1" si="155"/>
        <v>117.29090247697981</v>
      </c>
      <c r="J1300" s="340">
        <f t="shared" ca="1" si="156"/>
        <v>-5.663055301909517E-2</v>
      </c>
      <c r="K1300" s="170">
        <f t="shared" ca="1" si="152"/>
        <v>3.2070195352485492E-3</v>
      </c>
      <c r="L1300" s="341">
        <f t="shared" ca="1" si="153"/>
        <v>0.60201044365343126</v>
      </c>
      <c r="M1300" s="341">
        <f t="shared" ca="1" si="157"/>
        <v>-0.60201044365343126</v>
      </c>
      <c r="N1300" s="170"/>
      <c r="O1300" s="340"/>
      <c r="P1300" s="3" t="e">
        <f t="shared" ca="1" si="158"/>
        <v>#N/A</v>
      </c>
      <c r="Q1300" s="3">
        <f t="shared" ca="1" si="159"/>
        <v>109762400</v>
      </c>
      <c r="S1300" s="99"/>
      <c r="T1300" s="350"/>
      <c r="U1300" s="350"/>
      <c r="V1300" s="349"/>
      <c r="W1300" s="313"/>
      <c r="X1300" s="302"/>
      <c r="Y1300" s="211"/>
      <c r="Z1300" s="320"/>
      <c r="AA1300" s="246"/>
      <c r="AB1300" s="125"/>
      <c r="AC1300" s="125"/>
      <c r="AD1300" s="125"/>
      <c r="AE1300" s="125"/>
      <c r="AF1300" s="125"/>
      <c r="AG1300" s="125"/>
      <c r="AH1300" s="125"/>
      <c r="AJ1300" s="125"/>
      <c r="AK1300" s="125"/>
      <c r="AM1300" s="246"/>
      <c r="AO1300" s="246"/>
      <c r="AP1300" s="211"/>
      <c r="AQ1300" s="211"/>
      <c r="AR1300" s="199"/>
      <c r="AT1300" s="225"/>
      <c r="AU1300" s="225"/>
      <c r="AV1300" s="225"/>
      <c r="AW1300" s="99"/>
      <c r="AX1300" s="199"/>
      <c r="AY1300" s="199"/>
      <c r="AZ1300" s="37"/>
      <c r="BA1300" s="123"/>
      <c r="BB1300" s="211"/>
      <c r="BC1300" s="211"/>
      <c r="BD1300" s="123"/>
      <c r="BE1300" s="123"/>
      <c r="BF1300" s="37"/>
      <c r="BG1300" s="37"/>
    </row>
    <row r="1301" spans="1:59" x14ac:dyDescent="0.25">
      <c r="A1301">
        <v>1269</v>
      </c>
      <c r="B1301" s="61">
        <f ca="1">OFFSET(InputPriceData!B$15,CalculationsAndCharts!$A1301+$A$11,0,1,1)</f>
        <v>40627</v>
      </c>
      <c r="C1301" s="3">
        <f ca="1">OFFSET(InputPriceData!G$15,CalculationsAndCharts!$A1301+$A$11,IF($C$7,8,0),1,1)</f>
        <v>155642800</v>
      </c>
      <c r="D1301" s="4">
        <f ca="1">OFFSET(InputPriceData!C$15,CalculationsAndCharts!$A1301+$A$11,IF($C$7,8,0),1,1)</f>
        <v>118.36</v>
      </c>
      <c r="E1301" s="4">
        <f ca="1">OFFSET(InputPriceData!D$15,CalculationsAndCharts!$A1301+$A$11,IF($C$7,8,0),1,1)</f>
        <v>118.93</v>
      </c>
      <c r="F1301" s="4">
        <f ca="1">OFFSET(InputPriceData!E$15,CalculationsAndCharts!$A1301+$A$11,IF($C$7,8,0),1,1)</f>
        <v>118.05</v>
      </c>
      <c r="G1301" s="4">
        <f ca="1">OFFSET(InputPriceData!F$15,CalculationsAndCharts!$A1301+$A$11,IF($C$7,8,0),1,1)</f>
        <v>118.42</v>
      </c>
      <c r="H1301" s="342">
        <f t="shared" ca="1" si="154"/>
        <v>117.10631077024085</v>
      </c>
      <c r="I1301" s="342">
        <f t="shared" ca="1" si="155"/>
        <v>117.21462088397797</v>
      </c>
      <c r="J1301" s="340">
        <f t="shared" ca="1" si="156"/>
        <v>-0.10831011373715638</v>
      </c>
      <c r="K1301" s="170">
        <f t="shared" ca="1" si="152"/>
        <v>1.173108073775575E-2</v>
      </c>
      <c r="L1301" s="341">
        <f t="shared" ca="1" si="153"/>
        <v>0.61222695782994474</v>
      </c>
      <c r="M1301" s="341">
        <f t="shared" ca="1" si="157"/>
        <v>-0.61222695782994474</v>
      </c>
      <c r="N1301" s="170"/>
      <c r="O1301" s="340"/>
      <c r="P1301" s="3">
        <f t="shared" ca="1" si="158"/>
        <v>155642800</v>
      </c>
      <c r="Q1301" s="3" t="e">
        <f t="shared" ca="1" si="159"/>
        <v>#N/A</v>
      </c>
      <c r="S1301" s="99"/>
      <c r="T1301" s="350"/>
      <c r="U1301" s="350"/>
      <c r="V1301" s="349"/>
      <c r="W1301" s="313"/>
      <c r="X1301" s="302"/>
      <c r="Y1301" s="211"/>
      <c r="Z1301" s="320"/>
      <c r="AA1301" s="246"/>
      <c r="AB1301" s="125"/>
      <c r="AC1301" s="125"/>
      <c r="AD1301" s="125"/>
      <c r="AE1301" s="125"/>
      <c r="AF1301" s="125"/>
      <c r="AG1301" s="125"/>
      <c r="AH1301" s="125"/>
      <c r="AJ1301" s="125"/>
      <c r="AK1301" s="125"/>
      <c r="AM1301" s="246"/>
      <c r="AO1301" s="246"/>
      <c r="AP1301" s="211"/>
      <c r="AQ1301" s="211"/>
      <c r="AR1301" s="199"/>
      <c r="AT1301" s="225"/>
      <c r="AU1301" s="225"/>
      <c r="AV1301" s="225"/>
      <c r="AW1301" s="99"/>
      <c r="AX1301" s="199"/>
      <c r="AY1301" s="199"/>
      <c r="AZ1301" s="37"/>
      <c r="BA1301" s="123"/>
      <c r="BB1301" s="211"/>
      <c r="BC1301" s="211"/>
      <c r="BD1301" s="123"/>
      <c r="BE1301" s="123"/>
      <c r="BF1301" s="37"/>
      <c r="BG1301" s="37"/>
    </row>
    <row r="1302" spans="1:59" x14ac:dyDescent="0.25">
      <c r="A1302">
        <v>1270</v>
      </c>
      <c r="B1302" s="61">
        <f ca="1">OFFSET(InputPriceData!B$15,CalculationsAndCharts!$A1302+$A$11,0,1,1)</f>
        <v>40626</v>
      </c>
      <c r="C1302" s="3">
        <f ca="1">OFFSET(InputPriceData!G$15,CalculationsAndCharts!$A1302+$A$11,IF($C$7,8,0),1,1)</f>
        <v>159129800</v>
      </c>
      <c r="D1302" s="4">
        <f ca="1">OFFSET(InputPriceData!C$15,CalculationsAndCharts!$A1302+$A$11,IF($C$7,8,0),1,1)</f>
        <v>117.61</v>
      </c>
      <c r="E1302" s="4">
        <f ca="1">OFFSET(InputPriceData!D$15,CalculationsAndCharts!$A1302+$A$11,IF($C$7,8,0),1,1)</f>
        <v>118.23</v>
      </c>
      <c r="F1302" s="4">
        <f ca="1">OFFSET(InputPriceData!E$15,CalculationsAndCharts!$A1302+$A$11,IF($C$7,8,0),1,1)</f>
        <v>116.95</v>
      </c>
      <c r="G1302" s="4">
        <f ca="1">OFFSET(InputPriceData!F$15,CalculationsAndCharts!$A1302+$A$11,IF($C$7,8,0),1,1)</f>
        <v>118.06</v>
      </c>
      <c r="H1302" s="342">
        <f t="shared" ca="1" si="154"/>
        <v>116.91864088027526</v>
      </c>
      <c r="I1302" s="342">
        <f t="shared" ca="1" si="155"/>
        <v>117.10504096433961</v>
      </c>
      <c r="J1302" s="340">
        <f t="shared" ca="1" si="156"/>
        <v>-0.18640008406438607</v>
      </c>
      <c r="K1302" s="170">
        <f t="shared" ca="1" si="152"/>
        <v>3.4744991339210198E-2</v>
      </c>
      <c r="L1302" s="341">
        <f t="shared" ca="1" si="153"/>
        <v>0.62207902886873134</v>
      </c>
      <c r="M1302" s="341">
        <f t="shared" ca="1" si="157"/>
        <v>-0.62207902886873134</v>
      </c>
      <c r="N1302" s="170"/>
      <c r="O1302" s="340"/>
      <c r="P1302" s="3">
        <f t="shared" ca="1" si="158"/>
        <v>159129800</v>
      </c>
      <c r="Q1302" s="3" t="e">
        <f t="shared" ca="1" si="159"/>
        <v>#N/A</v>
      </c>
      <c r="S1302" s="99"/>
      <c r="T1302" s="350"/>
      <c r="U1302" s="350"/>
      <c r="V1302" s="349"/>
      <c r="W1302" s="313"/>
      <c r="X1302" s="302"/>
      <c r="Y1302" s="211"/>
      <c r="Z1302" s="320"/>
      <c r="AA1302" s="246"/>
      <c r="AB1302" s="125"/>
      <c r="AC1302" s="125"/>
      <c r="AD1302" s="125"/>
      <c r="AE1302" s="125"/>
      <c r="AF1302" s="125"/>
      <c r="AG1302" s="125"/>
      <c r="AH1302" s="125"/>
      <c r="AJ1302" s="125"/>
      <c r="AK1302" s="125"/>
      <c r="AM1302" s="246"/>
      <c r="AO1302" s="246"/>
      <c r="AP1302" s="211"/>
      <c r="AQ1302" s="211"/>
      <c r="AR1302" s="199"/>
      <c r="AT1302" s="225"/>
      <c r="AU1302" s="225"/>
      <c r="AV1302" s="225"/>
      <c r="AW1302" s="99"/>
      <c r="AX1302" s="199"/>
      <c r="AY1302" s="199"/>
      <c r="AZ1302" s="37"/>
      <c r="BA1302" s="123"/>
      <c r="BB1302" s="211"/>
      <c r="BC1302" s="211"/>
      <c r="BD1302" s="123"/>
      <c r="BE1302" s="123"/>
      <c r="BF1302" s="37"/>
      <c r="BG1302" s="37"/>
    </row>
    <row r="1303" spans="1:59" x14ac:dyDescent="0.25">
      <c r="A1303">
        <v>1271</v>
      </c>
      <c r="B1303" s="61">
        <f ca="1">OFFSET(InputPriceData!B$15,CalculationsAndCharts!$A1303+$A$11,0,1,1)</f>
        <v>40625</v>
      </c>
      <c r="C1303" s="3">
        <f ca="1">OFFSET(InputPriceData!G$15,CalculationsAndCharts!$A1303+$A$11,IF($C$7,8,0),1,1)</f>
        <v>148603100</v>
      </c>
      <c r="D1303" s="4">
        <f ca="1">OFFSET(InputPriceData!C$15,CalculationsAndCharts!$A1303+$A$11,IF($C$7,8,0),1,1)</f>
        <v>116.28</v>
      </c>
      <c r="E1303" s="4">
        <f ca="1">OFFSET(InputPriceData!D$15,CalculationsAndCharts!$A1303+$A$11,IF($C$7,8,0),1,1)</f>
        <v>117.24</v>
      </c>
      <c r="F1303" s="4">
        <f ca="1">OFFSET(InputPriceData!E$15,CalculationsAndCharts!$A1303+$A$11,IF($C$7,8,0),1,1)</f>
        <v>115.73</v>
      </c>
      <c r="G1303" s="4">
        <f ca="1">OFFSET(InputPriceData!F$15,CalculationsAndCharts!$A1303+$A$11,IF($C$7,8,0),1,1)</f>
        <v>116.94</v>
      </c>
      <c r="H1303" s="342">
        <f t="shared" ca="1" si="154"/>
        <v>116.75558957745744</v>
      </c>
      <c r="I1303" s="342">
        <f t="shared" ca="1" si="155"/>
        <v>117.0182265065523</v>
      </c>
      <c r="J1303" s="340">
        <f t="shared" ca="1" si="156"/>
        <v>-0.26263692909490161</v>
      </c>
      <c r="K1303" s="170">
        <f t="shared" ca="1" si="152"/>
        <v>6.8978156524400369E-2</v>
      </c>
      <c r="L1303" s="341">
        <f t="shared" ca="1" si="153"/>
        <v>0.63084692138136245</v>
      </c>
      <c r="M1303" s="341">
        <f t="shared" ca="1" si="157"/>
        <v>-0.63084692138136245</v>
      </c>
      <c r="N1303" s="170"/>
      <c r="O1303" s="340"/>
      <c r="P1303" s="3">
        <f t="shared" ca="1" si="158"/>
        <v>148603100</v>
      </c>
      <c r="Q1303" s="3" t="e">
        <f t="shared" ca="1" si="159"/>
        <v>#N/A</v>
      </c>
      <c r="S1303" s="99"/>
      <c r="T1303" s="350"/>
      <c r="U1303" s="350"/>
      <c r="V1303" s="349"/>
      <c r="W1303" s="313"/>
      <c r="X1303" s="302"/>
      <c r="Y1303" s="211"/>
      <c r="Z1303" s="320"/>
      <c r="AA1303" s="246"/>
      <c r="AB1303" s="125"/>
      <c r="AC1303" s="125"/>
      <c r="AD1303" s="125"/>
      <c r="AE1303" s="125"/>
      <c r="AF1303" s="125"/>
      <c r="AG1303" s="125"/>
      <c r="AH1303" s="125"/>
      <c r="AJ1303" s="125"/>
      <c r="AK1303" s="125"/>
      <c r="AM1303" s="246"/>
      <c r="AO1303" s="246"/>
      <c r="AP1303" s="211"/>
      <c r="AQ1303" s="211"/>
      <c r="AR1303" s="199"/>
      <c r="AT1303" s="225"/>
      <c r="AU1303" s="225"/>
      <c r="AV1303" s="225"/>
      <c r="AW1303" s="99"/>
      <c r="AX1303" s="199"/>
      <c r="AY1303" s="199"/>
      <c r="AZ1303" s="37"/>
      <c r="BA1303" s="123"/>
      <c r="BB1303" s="211"/>
      <c r="BC1303" s="211"/>
      <c r="BD1303" s="123"/>
      <c r="BE1303" s="123"/>
      <c r="BF1303" s="37"/>
      <c r="BG1303" s="37"/>
    </row>
    <row r="1304" spans="1:59" x14ac:dyDescent="0.25">
      <c r="A1304">
        <v>1272</v>
      </c>
      <c r="B1304" s="61">
        <f ca="1">OFFSET(InputPriceData!B$15,CalculationsAndCharts!$A1304+$A$11,0,1,1)</f>
        <v>40624</v>
      </c>
      <c r="C1304" s="3">
        <f ca="1">OFFSET(InputPriceData!G$15,CalculationsAndCharts!$A1304+$A$11,IF($C$7,8,0),1,1)</f>
        <v>129538600</v>
      </c>
      <c r="D1304" s="4">
        <f ca="1">OFFSET(InputPriceData!C$15,CalculationsAndCharts!$A1304+$A$11,IF($C$7,8,0),1,1)</f>
        <v>116.99</v>
      </c>
      <c r="E1304" s="4">
        <f ca="1">OFFSET(InputPriceData!D$15,CalculationsAndCharts!$A1304+$A$11,IF($C$7,8,0),1,1)</f>
        <v>117.15</v>
      </c>
      <c r="F1304" s="4">
        <f ca="1">OFFSET(InputPriceData!E$15,CalculationsAndCharts!$A1304+$A$11,IF($C$7,8,0),1,1)</f>
        <v>116.5</v>
      </c>
      <c r="G1304" s="4">
        <f ca="1">OFFSET(InputPriceData!F$15,CalculationsAndCharts!$A1304+$A$11,IF($C$7,8,0),1,1)</f>
        <v>116.6</v>
      </c>
      <c r="H1304" s="342">
        <f t="shared" ca="1" si="154"/>
        <v>116.72924523137993</v>
      </c>
      <c r="I1304" s="342">
        <f t="shared" ca="1" si="155"/>
        <v>117.02533800714795</v>
      </c>
      <c r="J1304" s="340">
        <f t="shared" ca="1" si="156"/>
        <v>-0.2960927757680778</v>
      </c>
      <c r="K1304" s="170">
        <f t="shared" ca="1" si="152"/>
        <v>8.7670931862045193E-2</v>
      </c>
      <c r="L1304" s="341">
        <f t="shared" ca="1" si="153"/>
        <v>0.63931803440512125</v>
      </c>
      <c r="M1304" s="341">
        <f t="shared" ca="1" si="157"/>
        <v>-0.63931803440512125</v>
      </c>
      <c r="N1304" s="170"/>
      <c r="O1304" s="340"/>
      <c r="P1304" s="3" t="e">
        <f t="shared" ca="1" si="158"/>
        <v>#N/A</v>
      </c>
      <c r="Q1304" s="3">
        <f t="shared" ca="1" si="159"/>
        <v>129538600</v>
      </c>
      <c r="S1304" s="99"/>
      <c r="T1304" s="350"/>
      <c r="U1304" s="350"/>
      <c r="V1304" s="349"/>
      <c r="W1304" s="313"/>
      <c r="X1304" s="302"/>
      <c r="Y1304" s="211"/>
      <c r="Z1304" s="320"/>
      <c r="AA1304" s="246"/>
      <c r="AB1304" s="125"/>
      <c r="AC1304" s="125"/>
      <c r="AD1304" s="125"/>
      <c r="AE1304" s="125"/>
      <c r="AF1304" s="125"/>
      <c r="AG1304" s="125"/>
      <c r="AH1304" s="125"/>
      <c r="AJ1304" s="125"/>
      <c r="AK1304" s="125"/>
      <c r="AM1304" s="246"/>
      <c r="AO1304" s="246"/>
      <c r="AP1304" s="211"/>
      <c r="AQ1304" s="211"/>
      <c r="AR1304" s="199"/>
      <c r="AT1304" s="225"/>
      <c r="AU1304" s="225"/>
      <c r="AV1304" s="225"/>
      <c r="AW1304" s="99"/>
      <c r="AX1304" s="199"/>
      <c r="AY1304" s="199"/>
      <c r="AZ1304" s="37"/>
      <c r="BA1304" s="123"/>
      <c r="BB1304" s="211"/>
      <c r="BC1304" s="211"/>
      <c r="BD1304" s="123"/>
      <c r="BE1304" s="123"/>
      <c r="BF1304" s="37"/>
      <c r="BG1304" s="37"/>
    </row>
    <row r="1305" spans="1:59" x14ac:dyDescent="0.25">
      <c r="A1305">
        <v>1273</v>
      </c>
      <c r="B1305" s="61">
        <f ca="1">OFFSET(InputPriceData!B$15,CalculationsAndCharts!$A1305+$A$11,0,1,1)</f>
        <v>40623</v>
      </c>
      <c r="C1305" s="3">
        <f ca="1">OFFSET(InputPriceData!G$15,CalculationsAndCharts!$A1305+$A$11,IF($C$7,8,0),1,1)</f>
        <v>153992600</v>
      </c>
      <c r="D1305" s="4">
        <f ca="1">OFFSET(InputPriceData!C$15,CalculationsAndCharts!$A1305+$A$11,IF($C$7,8,0),1,1)</f>
        <v>116.66</v>
      </c>
      <c r="E1305" s="4">
        <f ca="1">OFFSET(InputPriceData!D$15,CalculationsAndCharts!$A1305+$A$11,IF($C$7,8,0),1,1)</f>
        <v>117.25</v>
      </c>
      <c r="F1305" s="4">
        <f ca="1">OFFSET(InputPriceData!E$15,CalculationsAndCharts!$A1305+$A$11,IF($C$7,8,0),1,1)</f>
        <v>116.52</v>
      </c>
      <c r="G1305" s="4">
        <f ca="1">OFFSET(InputPriceData!F$15,CalculationsAndCharts!$A1305+$A$11,IF($C$7,8,0),1,1)</f>
        <v>117.01</v>
      </c>
      <c r="H1305" s="342">
        <f t="shared" ca="1" si="154"/>
        <v>116.74770883586278</v>
      </c>
      <c r="I1305" s="342">
        <f t="shared" ca="1" si="155"/>
        <v>117.06400509870686</v>
      </c>
      <c r="J1305" s="340">
        <f t="shared" ca="1" si="156"/>
        <v>-0.31629626284414003</v>
      </c>
      <c r="K1305" s="170">
        <f t="shared" ca="1" si="152"/>
        <v>0.10004332588916932</v>
      </c>
      <c r="L1305" s="341">
        <f t="shared" ca="1" si="153"/>
        <v>0.64810514652675999</v>
      </c>
      <c r="M1305" s="341">
        <f t="shared" ca="1" si="157"/>
        <v>-0.64810514652675999</v>
      </c>
      <c r="N1305" s="170"/>
      <c r="O1305" s="340"/>
      <c r="P1305" s="3">
        <f t="shared" ca="1" si="158"/>
        <v>153992600</v>
      </c>
      <c r="Q1305" s="3" t="e">
        <f t="shared" ca="1" si="159"/>
        <v>#N/A</v>
      </c>
      <c r="S1305" s="99"/>
      <c r="T1305" s="350"/>
      <c r="U1305" s="350"/>
      <c r="V1305" s="349"/>
      <c r="W1305" s="313"/>
      <c r="X1305" s="302"/>
      <c r="Y1305" s="211"/>
      <c r="Z1305" s="320"/>
      <c r="AA1305" s="246"/>
      <c r="AB1305" s="125"/>
      <c r="AC1305" s="125"/>
      <c r="AD1305" s="125"/>
      <c r="AE1305" s="125"/>
      <c r="AF1305" s="125"/>
      <c r="AG1305" s="125"/>
      <c r="AH1305" s="125"/>
      <c r="AJ1305" s="125"/>
      <c r="AK1305" s="125"/>
      <c r="AM1305" s="246"/>
      <c r="AO1305" s="246"/>
      <c r="AP1305" s="211"/>
      <c r="AQ1305" s="211"/>
      <c r="AR1305" s="199"/>
      <c r="AT1305" s="225"/>
      <c r="AU1305" s="225"/>
      <c r="AV1305" s="225"/>
      <c r="AW1305" s="99"/>
      <c r="AX1305" s="199"/>
      <c r="AY1305" s="199"/>
      <c r="AZ1305" s="37"/>
      <c r="BA1305" s="123"/>
      <c r="BB1305" s="211"/>
      <c r="BC1305" s="211"/>
      <c r="BD1305" s="123"/>
      <c r="BE1305" s="123"/>
      <c r="BF1305" s="37"/>
      <c r="BG1305" s="37"/>
    </row>
    <row r="1306" spans="1:59" x14ac:dyDescent="0.25">
      <c r="A1306">
        <v>1274</v>
      </c>
      <c r="B1306" s="61">
        <f ca="1">OFFSET(InputPriceData!B$15,CalculationsAndCharts!$A1306+$A$11,0,1,1)</f>
        <v>40620</v>
      </c>
      <c r="C1306" s="3">
        <f ca="1">OFFSET(InputPriceData!G$15,CalculationsAndCharts!$A1306+$A$11,IF($C$7,8,0),1,1)</f>
        <v>230435400</v>
      </c>
      <c r="D1306" s="4">
        <f ca="1">OFFSET(InputPriceData!C$15,CalculationsAndCharts!$A1306+$A$11,IF($C$7,8,0),1,1)</f>
        <v>116.2</v>
      </c>
      <c r="E1306" s="4">
        <f ca="1">OFFSET(InputPriceData!D$15,CalculationsAndCharts!$A1306+$A$11,IF($C$7,8,0),1,1)</f>
        <v>116.23</v>
      </c>
      <c r="F1306" s="4">
        <f ca="1">OFFSET(InputPriceData!E$15,CalculationsAndCharts!$A1306+$A$11,IF($C$7,8,0),1,1)</f>
        <v>115</v>
      </c>
      <c r="G1306" s="4">
        <f ca="1">OFFSET(InputPriceData!F$15,CalculationsAndCharts!$A1306+$A$11,IF($C$7,8,0),1,1)</f>
        <v>115.22</v>
      </c>
      <c r="H1306" s="342">
        <f t="shared" ca="1" si="154"/>
        <v>116.71023866955747</v>
      </c>
      <c r="I1306" s="342">
        <f t="shared" ca="1" si="155"/>
        <v>117.06891465313475</v>
      </c>
      <c r="J1306" s="340">
        <f t="shared" ca="1" si="156"/>
        <v>-0.35867598357735919</v>
      </c>
      <c r="K1306" s="170">
        <f t="shared" ca="1" si="152"/>
        <v>0.12864846119518605</v>
      </c>
      <c r="L1306" s="341">
        <f t="shared" ca="1" si="153"/>
        <v>0.6570500985969514</v>
      </c>
      <c r="M1306" s="341">
        <f t="shared" ca="1" si="157"/>
        <v>-0.6570500985969514</v>
      </c>
      <c r="N1306" s="170"/>
      <c r="O1306" s="340"/>
      <c r="P1306" s="3" t="e">
        <f t="shared" ca="1" si="158"/>
        <v>#N/A</v>
      </c>
      <c r="Q1306" s="3">
        <f t="shared" ca="1" si="159"/>
        <v>230435400</v>
      </c>
      <c r="S1306" s="99"/>
      <c r="T1306" s="350"/>
      <c r="U1306" s="350"/>
      <c r="V1306" s="349"/>
      <c r="W1306" s="313"/>
      <c r="X1306" s="302"/>
      <c r="Y1306" s="211"/>
      <c r="Z1306" s="320"/>
      <c r="AA1306" s="246"/>
      <c r="AB1306" s="125"/>
      <c r="AC1306" s="125"/>
      <c r="AD1306" s="125"/>
      <c r="AE1306" s="125"/>
      <c r="AF1306" s="125"/>
      <c r="AG1306" s="125"/>
      <c r="AH1306" s="125"/>
      <c r="AJ1306" s="125"/>
      <c r="AK1306" s="125"/>
      <c r="AM1306" s="246"/>
      <c r="AO1306" s="246"/>
      <c r="AP1306" s="211"/>
      <c r="AQ1306" s="211"/>
      <c r="AR1306" s="199"/>
      <c r="AT1306" s="225"/>
      <c r="AU1306" s="225"/>
      <c r="AV1306" s="225"/>
      <c r="AW1306" s="99"/>
      <c r="AX1306" s="199"/>
      <c r="AY1306" s="199"/>
      <c r="AZ1306" s="37"/>
      <c r="BA1306" s="123"/>
      <c r="BB1306" s="211"/>
      <c r="BC1306" s="211"/>
      <c r="BD1306" s="123"/>
      <c r="BE1306" s="123"/>
      <c r="BF1306" s="37"/>
      <c r="BG1306" s="37"/>
    </row>
    <row r="1307" spans="1:59" x14ac:dyDescent="0.25">
      <c r="A1307">
        <v>1275</v>
      </c>
      <c r="B1307" s="61">
        <f ca="1">OFFSET(InputPriceData!B$15,CalculationsAndCharts!$A1307+$A$11,0,1,1)</f>
        <v>40619</v>
      </c>
      <c r="C1307" s="3">
        <f ca="1">OFFSET(InputPriceData!G$15,CalculationsAndCharts!$A1307+$A$11,IF($C$7,8,0),1,1)</f>
        <v>254303700</v>
      </c>
      <c r="D1307" s="4">
        <f ca="1">OFFSET(InputPriceData!C$15,CalculationsAndCharts!$A1307+$A$11,IF($C$7,8,0),1,1)</f>
        <v>114.94</v>
      </c>
      <c r="E1307" s="4">
        <f ca="1">OFFSET(InputPriceData!D$15,CalculationsAndCharts!$A1307+$A$11,IF($C$7,8,0),1,1)</f>
        <v>115.29</v>
      </c>
      <c r="F1307" s="4">
        <f ca="1">OFFSET(InputPriceData!E$15,CalculationsAndCharts!$A1307+$A$11,IF($C$7,8,0),1,1)</f>
        <v>114.13</v>
      </c>
      <c r="G1307" s="4">
        <f ca="1">OFFSET(InputPriceData!F$15,CalculationsAndCharts!$A1307+$A$11,IF($C$7,8,0),1,1)</f>
        <v>114.81</v>
      </c>
      <c r="H1307" s="342">
        <f t="shared" ca="1" si="154"/>
        <v>116.92312990806568</v>
      </c>
      <c r="I1307" s="342">
        <f t="shared" ca="1" si="155"/>
        <v>117.23699780341973</v>
      </c>
      <c r="J1307" s="340">
        <f t="shared" ca="1" si="156"/>
        <v>-0.31386789535413467</v>
      </c>
      <c r="K1307" s="170">
        <f t="shared" ca="1" si="152"/>
        <v>9.851305573403403E-2</v>
      </c>
      <c r="L1307" s="341">
        <f t="shared" ca="1" si="153"/>
        <v>0.66547152005243471</v>
      </c>
      <c r="M1307" s="341">
        <f t="shared" ca="1" si="157"/>
        <v>-0.66547152005243471</v>
      </c>
      <c r="N1307" s="170"/>
      <c r="O1307" s="340"/>
      <c r="P1307" s="3" t="e">
        <f t="shared" ca="1" si="158"/>
        <v>#N/A</v>
      </c>
      <c r="Q1307" s="3">
        <f t="shared" ca="1" si="159"/>
        <v>254303700</v>
      </c>
      <c r="S1307" s="99"/>
      <c r="T1307" s="350"/>
      <c r="U1307" s="350"/>
      <c r="V1307" s="349"/>
      <c r="W1307" s="313"/>
      <c r="X1307" s="302"/>
      <c r="Y1307" s="211"/>
      <c r="Z1307" s="320"/>
      <c r="AA1307" s="246"/>
      <c r="AB1307" s="125"/>
      <c r="AC1307" s="125"/>
      <c r="AD1307" s="125"/>
      <c r="AE1307" s="125"/>
      <c r="AF1307" s="125"/>
      <c r="AG1307" s="125"/>
      <c r="AH1307" s="125"/>
      <c r="AJ1307" s="125"/>
      <c r="AK1307" s="125"/>
      <c r="AM1307" s="246"/>
      <c r="AO1307" s="246"/>
      <c r="AP1307" s="211"/>
      <c r="AQ1307" s="211"/>
      <c r="AR1307" s="199"/>
      <c r="AT1307" s="225"/>
      <c r="AU1307" s="225"/>
      <c r="AV1307" s="225"/>
      <c r="AW1307" s="99"/>
      <c r="AX1307" s="199"/>
      <c r="AY1307" s="199"/>
      <c r="AZ1307" s="37"/>
      <c r="BA1307" s="123"/>
      <c r="BB1307" s="211"/>
      <c r="BC1307" s="211"/>
      <c r="BD1307" s="123"/>
      <c r="BE1307" s="123"/>
      <c r="BF1307" s="37"/>
      <c r="BG1307" s="37"/>
    </row>
    <row r="1308" spans="1:59" x14ac:dyDescent="0.25">
      <c r="A1308">
        <v>1276</v>
      </c>
      <c r="B1308" s="61">
        <f ca="1">OFFSET(InputPriceData!B$15,CalculationsAndCharts!$A1308+$A$11,0,1,1)</f>
        <v>40618</v>
      </c>
      <c r="C1308" s="3">
        <f ca="1">OFFSET(InputPriceData!G$15,CalculationsAndCharts!$A1308+$A$11,IF($C$7,8,0),1,1)</f>
        <v>468670300</v>
      </c>
      <c r="D1308" s="4">
        <f ca="1">OFFSET(InputPriceData!C$15,CalculationsAndCharts!$A1308+$A$11,IF($C$7,8,0),1,1)</f>
        <v>115.08</v>
      </c>
      <c r="E1308" s="4">
        <f ca="1">OFFSET(InputPriceData!D$15,CalculationsAndCharts!$A1308+$A$11,IF($C$7,8,0),1,1)</f>
        <v>115.45</v>
      </c>
      <c r="F1308" s="4">
        <f ca="1">OFFSET(InputPriceData!E$15,CalculationsAndCharts!$A1308+$A$11,IF($C$7,8,0),1,1)</f>
        <v>112.5</v>
      </c>
      <c r="G1308" s="4">
        <f ca="1">OFFSET(InputPriceData!F$15,CalculationsAndCharts!$A1308+$A$11,IF($C$7,8,0),1,1)</f>
        <v>113.31</v>
      </c>
      <c r="H1308" s="342">
        <f t="shared" ca="1" si="154"/>
        <v>117.2250056092179</v>
      </c>
      <c r="I1308" s="342">
        <f t="shared" ca="1" si="155"/>
        <v>117.45763396736699</v>
      </c>
      <c r="J1308" s="340">
        <f t="shared" ca="1" si="156"/>
        <v>-0.23262835814915106</v>
      </c>
      <c r="K1308" s="170">
        <f t="shared" ca="1" si="152"/>
        <v>5.4115953015169693E-2</v>
      </c>
      <c r="L1308" s="341">
        <f t="shared" ca="1" si="153"/>
        <v>0.67371628384811255</v>
      </c>
      <c r="M1308" s="341">
        <f t="shared" ca="1" si="157"/>
        <v>-0.67371628384811255</v>
      </c>
      <c r="N1308" s="170"/>
      <c r="O1308" s="340"/>
      <c r="P1308" s="3" t="e">
        <f t="shared" ca="1" si="158"/>
        <v>#N/A</v>
      </c>
      <c r="Q1308" s="3">
        <f t="shared" ca="1" si="159"/>
        <v>468670300</v>
      </c>
      <c r="S1308" s="99"/>
      <c r="T1308" s="350"/>
      <c r="U1308" s="350"/>
      <c r="V1308" s="349"/>
      <c r="W1308" s="313"/>
      <c r="X1308" s="302"/>
      <c r="Y1308" s="211"/>
      <c r="Z1308" s="320"/>
      <c r="AA1308" s="246"/>
      <c r="AB1308" s="125"/>
      <c r="AC1308" s="125"/>
      <c r="AD1308" s="125"/>
      <c r="AE1308" s="125"/>
      <c r="AF1308" s="125"/>
      <c r="AG1308" s="125"/>
      <c r="AH1308" s="125"/>
      <c r="AJ1308" s="125"/>
      <c r="AK1308" s="125"/>
      <c r="AM1308" s="246"/>
      <c r="AO1308" s="246"/>
      <c r="AP1308" s="211"/>
      <c r="AQ1308" s="211"/>
      <c r="AR1308" s="199"/>
      <c r="AT1308" s="225"/>
      <c r="AU1308" s="225"/>
      <c r="AV1308" s="225"/>
      <c r="AW1308" s="99"/>
      <c r="AX1308" s="199"/>
      <c r="AY1308" s="199"/>
      <c r="AZ1308" s="37"/>
      <c r="BA1308" s="123"/>
      <c r="BB1308" s="211"/>
      <c r="BC1308" s="211"/>
      <c r="BD1308" s="123"/>
      <c r="BE1308" s="123"/>
      <c r="BF1308" s="37"/>
      <c r="BG1308" s="37"/>
    </row>
    <row r="1309" spans="1:59" x14ac:dyDescent="0.25">
      <c r="A1309">
        <v>1277</v>
      </c>
      <c r="B1309" s="61">
        <f ca="1">OFFSET(InputPriceData!B$15,CalculationsAndCharts!$A1309+$A$11,0,1,1)</f>
        <v>40617</v>
      </c>
      <c r="C1309" s="3">
        <f ca="1">OFFSET(InputPriceData!G$15,CalculationsAndCharts!$A1309+$A$11,IF($C$7,8,0),1,1)</f>
        <v>359585400</v>
      </c>
      <c r="D1309" s="4">
        <f ca="1">OFFSET(InputPriceData!C$15,CalculationsAndCharts!$A1309+$A$11,IF($C$7,8,0),1,1)</f>
        <v>113.68</v>
      </c>
      <c r="E1309" s="4">
        <f ca="1">OFFSET(InputPriceData!D$15,CalculationsAndCharts!$A1309+$A$11,IF($C$7,8,0),1,1)</f>
        <v>116.14</v>
      </c>
      <c r="F1309" s="4">
        <f ca="1">OFFSET(InputPriceData!E$15,CalculationsAndCharts!$A1309+$A$11,IF($C$7,8,0),1,1)</f>
        <v>113.59</v>
      </c>
      <c r="G1309" s="4">
        <f ca="1">OFFSET(InputPriceData!F$15,CalculationsAndCharts!$A1309+$A$11,IF($C$7,8,0),1,1)</f>
        <v>115.44</v>
      </c>
      <c r="H1309" s="342">
        <f t="shared" ca="1" si="154"/>
        <v>117.78429212482047</v>
      </c>
      <c r="I1309" s="342">
        <f t="shared" ca="1" si="155"/>
        <v>117.834691600764</v>
      </c>
      <c r="J1309" s="340">
        <f t="shared" ca="1" si="156"/>
        <v>-5.039947594359806E-2</v>
      </c>
      <c r="K1309" s="170">
        <f t="shared" ca="1" si="152"/>
        <v>2.5401071753893196E-3</v>
      </c>
      <c r="L1309" s="341">
        <f t="shared" ca="1" si="153"/>
        <v>0.68235957529286673</v>
      </c>
      <c r="M1309" s="341">
        <f t="shared" ca="1" si="157"/>
        <v>-0.68235957529286673</v>
      </c>
      <c r="N1309" s="170"/>
      <c r="O1309" s="340"/>
      <c r="P1309" s="3">
        <f t="shared" ca="1" si="158"/>
        <v>359585400</v>
      </c>
      <c r="Q1309" s="3" t="e">
        <f t="shared" ca="1" si="159"/>
        <v>#N/A</v>
      </c>
      <c r="S1309" s="99"/>
      <c r="T1309" s="350"/>
      <c r="U1309" s="350"/>
      <c r="V1309" s="349"/>
      <c r="W1309" s="313"/>
      <c r="X1309" s="302"/>
      <c r="Y1309" s="211"/>
      <c r="Z1309" s="320"/>
      <c r="AA1309" s="246"/>
      <c r="AB1309" s="125"/>
      <c r="AC1309" s="125"/>
      <c r="AD1309" s="125"/>
      <c r="AE1309" s="125"/>
      <c r="AF1309" s="125"/>
      <c r="AG1309" s="125"/>
      <c r="AH1309" s="125"/>
      <c r="AJ1309" s="125"/>
      <c r="AK1309" s="125"/>
      <c r="AM1309" s="246"/>
      <c r="AO1309" s="246"/>
      <c r="AP1309" s="211"/>
      <c r="AQ1309" s="211"/>
      <c r="AR1309" s="199"/>
      <c r="AT1309" s="225"/>
      <c r="AU1309" s="225"/>
      <c r="AV1309" s="225"/>
      <c r="AW1309" s="99"/>
      <c r="AX1309" s="199"/>
      <c r="AY1309" s="199"/>
      <c r="AZ1309" s="37"/>
      <c r="BA1309" s="123"/>
      <c r="BB1309" s="211"/>
      <c r="BC1309" s="211"/>
      <c r="BD1309" s="123"/>
      <c r="BE1309" s="123"/>
      <c r="BF1309" s="37"/>
      <c r="BG1309" s="37"/>
    </row>
    <row r="1310" spans="1:59" x14ac:dyDescent="0.25">
      <c r="A1310">
        <v>1278</v>
      </c>
      <c r="B1310" s="61">
        <f ca="1">OFFSET(InputPriceData!B$15,CalculationsAndCharts!$A1310+$A$11,0,1,1)</f>
        <v>40616</v>
      </c>
      <c r="C1310" s="3">
        <f ca="1">OFFSET(InputPriceData!G$15,CalculationsAndCharts!$A1310+$A$11,IF($C$7,8,0),1,1)</f>
        <v>234974100</v>
      </c>
      <c r="D1310" s="4">
        <f ca="1">OFFSET(InputPriceData!C$15,CalculationsAndCharts!$A1310+$A$11,IF($C$7,8,0),1,1)</f>
        <v>116.73</v>
      </c>
      <c r="E1310" s="4">
        <f ca="1">OFFSET(InputPriceData!D$15,CalculationsAndCharts!$A1310+$A$11,IF($C$7,8,0),1,1)</f>
        <v>117.17</v>
      </c>
      <c r="F1310" s="4">
        <f ca="1">OFFSET(InputPriceData!E$15,CalculationsAndCharts!$A1310+$A$11,IF($C$7,8,0),1,1)</f>
        <v>115.89</v>
      </c>
      <c r="G1310" s="4">
        <f ca="1">OFFSET(InputPriceData!F$15,CalculationsAndCharts!$A1310+$A$11,IF($C$7,8,0),1,1)</f>
        <v>116.78</v>
      </c>
      <c r="H1310" s="342">
        <f t="shared" ca="1" si="154"/>
        <v>118.11919099979481</v>
      </c>
      <c r="I1310" s="342">
        <f t="shared" ca="1" si="155"/>
        <v>118.05239083719709</v>
      </c>
      <c r="J1310" s="340">
        <f t="shared" ca="1" si="156"/>
        <v>6.6800162597657475E-2</v>
      </c>
      <c r="K1310" s="170">
        <f t="shared" ca="1" si="152"/>
        <v>4.4622617230734764E-3</v>
      </c>
      <c r="L1310" s="341">
        <f t="shared" ca="1" si="153"/>
        <v>0.69114793432867594</v>
      </c>
      <c r="M1310" s="341">
        <f t="shared" ca="1" si="157"/>
        <v>-0.69114793432867594</v>
      </c>
      <c r="N1310" s="170"/>
      <c r="O1310" s="340"/>
      <c r="P1310" s="3">
        <f t="shared" ca="1" si="158"/>
        <v>234974100</v>
      </c>
      <c r="Q1310" s="3" t="e">
        <f t="shared" ca="1" si="159"/>
        <v>#N/A</v>
      </c>
      <c r="S1310" s="99"/>
      <c r="T1310" s="350"/>
      <c r="U1310" s="350"/>
      <c r="V1310" s="349"/>
      <c r="W1310" s="313"/>
      <c r="X1310" s="302"/>
      <c r="Y1310" s="211"/>
      <c r="Z1310" s="320"/>
      <c r="AA1310" s="246"/>
      <c r="AB1310" s="125"/>
      <c r="AC1310" s="125"/>
      <c r="AD1310" s="125"/>
      <c r="AE1310" s="125"/>
      <c r="AF1310" s="125"/>
      <c r="AG1310" s="125"/>
      <c r="AH1310" s="125"/>
      <c r="AJ1310" s="125"/>
      <c r="AK1310" s="125"/>
      <c r="AM1310" s="246"/>
      <c r="AO1310" s="246"/>
      <c r="AP1310" s="211"/>
      <c r="AQ1310" s="211"/>
      <c r="AR1310" s="199"/>
      <c r="AT1310" s="225"/>
      <c r="AU1310" s="225"/>
      <c r="AV1310" s="225"/>
      <c r="AW1310" s="99"/>
      <c r="AX1310" s="199"/>
      <c r="AY1310" s="199"/>
      <c r="AZ1310" s="37"/>
      <c r="BA1310" s="123"/>
      <c r="BB1310" s="211"/>
      <c r="BC1310" s="211"/>
      <c r="BD1310" s="123"/>
      <c r="BE1310" s="123"/>
      <c r="BF1310" s="37"/>
      <c r="BG1310" s="37"/>
    </row>
    <row r="1311" spans="1:59" x14ac:dyDescent="0.25">
      <c r="A1311">
        <v>1279</v>
      </c>
      <c r="B1311" s="61">
        <f ca="1">OFFSET(InputPriceData!B$15,CalculationsAndCharts!$A1311+$A$11,0,1,1)</f>
        <v>40613</v>
      </c>
      <c r="C1311" s="3">
        <f ca="1">OFFSET(InputPriceData!G$15,CalculationsAndCharts!$A1311+$A$11,IF($C$7,8,0),1,1)</f>
        <v>225621800</v>
      </c>
      <c r="D1311" s="4">
        <f ca="1">OFFSET(InputPriceData!C$15,CalculationsAndCharts!$A1311+$A$11,IF($C$7,8,0),1,1)</f>
        <v>116.31</v>
      </c>
      <c r="E1311" s="4">
        <f ca="1">OFFSET(InputPriceData!D$15,CalculationsAndCharts!$A1311+$A$11,IF($C$7,8,0),1,1)</f>
        <v>117.91</v>
      </c>
      <c r="F1311" s="4">
        <f ca="1">OFFSET(InputPriceData!E$15,CalculationsAndCharts!$A1311+$A$11,IF($C$7,8,0),1,1)</f>
        <v>116.28</v>
      </c>
      <c r="G1311" s="4">
        <f ca="1">OFFSET(InputPriceData!F$15,CalculationsAndCharts!$A1311+$A$11,IF($C$7,8,0),1,1)</f>
        <v>117.49</v>
      </c>
      <c r="H1311" s="342">
        <f t="shared" ca="1" si="154"/>
        <v>118.3105039997655</v>
      </c>
      <c r="I1311" s="342">
        <f t="shared" ca="1" si="155"/>
        <v>118.16806273148774</v>
      </c>
      <c r="J1311" s="340">
        <f t="shared" ca="1" si="156"/>
        <v>0.14244126827769499</v>
      </c>
      <c r="K1311" s="170">
        <f t="shared" ca="1" si="152"/>
        <v>2.0289514908558275E-2</v>
      </c>
      <c r="L1311" s="341">
        <f t="shared" ca="1" si="153"/>
        <v>0.70033482805898584</v>
      </c>
      <c r="M1311" s="341">
        <f t="shared" ca="1" si="157"/>
        <v>-0.70033482805898584</v>
      </c>
      <c r="N1311" s="170"/>
      <c r="O1311" s="340"/>
      <c r="P1311" s="3">
        <f t="shared" ca="1" si="158"/>
        <v>225621800</v>
      </c>
      <c r="Q1311" s="3" t="e">
        <f t="shared" ca="1" si="159"/>
        <v>#N/A</v>
      </c>
      <c r="S1311" s="99"/>
      <c r="T1311" s="350"/>
      <c r="U1311" s="350"/>
      <c r="V1311" s="349"/>
      <c r="W1311" s="313"/>
      <c r="X1311" s="302"/>
      <c r="Y1311" s="211"/>
      <c r="Z1311" s="320"/>
      <c r="AA1311" s="246"/>
      <c r="AB1311" s="125"/>
      <c r="AC1311" s="125"/>
      <c r="AD1311" s="125"/>
      <c r="AE1311" s="125"/>
      <c r="AF1311" s="125"/>
      <c r="AG1311" s="125"/>
      <c r="AH1311" s="125"/>
      <c r="AJ1311" s="125"/>
      <c r="AK1311" s="125"/>
      <c r="AM1311" s="246"/>
      <c r="AO1311" s="246"/>
      <c r="AP1311" s="211"/>
      <c r="AQ1311" s="211"/>
      <c r="AR1311" s="199"/>
      <c r="AT1311" s="225"/>
      <c r="AU1311" s="225"/>
      <c r="AV1311" s="225"/>
      <c r="AW1311" s="99"/>
      <c r="AX1311" s="199"/>
      <c r="AY1311" s="199"/>
      <c r="AZ1311" s="37"/>
      <c r="BA1311" s="123"/>
      <c r="BB1311" s="211"/>
      <c r="BC1311" s="211"/>
      <c r="BD1311" s="123"/>
      <c r="BE1311" s="123"/>
      <c r="BF1311" s="37"/>
      <c r="BG1311" s="37"/>
    </row>
    <row r="1312" spans="1:59" x14ac:dyDescent="0.25">
      <c r="A1312">
        <v>1280</v>
      </c>
      <c r="B1312" s="61">
        <f ca="1">OFFSET(InputPriceData!B$15,CalculationsAndCharts!$A1312+$A$11,0,1,1)</f>
        <v>40612</v>
      </c>
      <c r="C1312" s="3">
        <f ca="1">OFFSET(InputPriceData!G$15,CalculationsAndCharts!$A1312+$A$11,IF($C$7,8,0),1,1)</f>
        <v>301291800</v>
      </c>
      <c r="D1312" s="4">
        <f ca="1">OFFSET(InputPriceData!C$15,CalculationsAndCharts!$A1312+$A$11,IF($C$7,8,0),1,1)</f>
        <v>117.64</v>
      </c>
      <c r="E1312" s="4">
        <f ca="1">OFFSET(InputPriceData!D$15,CalculationsAndCharts!$A1312+$A$11,IF($C$7,8,0),1,1)</f>
        <v>117.8</v>
      </c>
      <c r="F1312" s="4">
        <f ca="1">OFFSET(InputPriceData!E$15,CalculationsAndCharts!$A1312+$A$11,IF($C$7,8,0),1,1)</f>
        <v>116.57</v>
      </c>
      <c r="G1312" s="4">
        <f ca="1">OFFSET(InputPriceData!F$15,CalculationsAndCharts!$A1312+$A$11,IF($C$7,8,0),1,1)</f>
        <v>116.68</v>
      </c>
      <c r="H1312" s="342">
        <f t="shared" ca="1" si="154"/>
        <v>118.42771885687486</v>
      </c>
      <c r="I1312" s="342">
        <f t="shared" ca="1" si="155"/>
        <v>118.22970479798663</v>
      </c>
      <c r="J1312" s="340">
        <f t="shared" ca="1" si="156"/>
        <v>0.19801405888816159</v>
      </c>
      <c r="K1312" s="170">
        <f t="shared" ca="1" si="152"/>
        <v>3.9209567517364326E-2</v>
      </c>
      <c r="L1312" s="341">
        <f t="shared" ca="1" si="153"/>
        <v>0.70965508879176431</v>
      </c>
      <c r="M1312" s="341">
        <f t="shared" ca="1" si="157"/>
        <v>-0.70965508879176431</v>
      </c>
      <c r="N1312" s="170"/>
      <c r="O1312" s="340"/>
      <c r="P1312" s="3" t="e">
        <f t="shared" ca="1" si="158"/>
        <v>#N/A</v>
      </c>
      <c r="Q1312" s="3">
        <f t="shared" ca="1" si="159"/>
        <v>301291800</v>
      </c>
      <c r="S1312" s="99"/>
      <c r="T1312" s="350"/>
      <c r="U1312" s="350"/>
      <c r="V1312" s="349"/>
      <c r="W1312" s="313"/>
      <c r="X1312" s="302"/>
      <c r="Y1312" s="211"/>
      <c r="Z1312" s="320"/>
      <c r="AA1312" s="246"/>
      <c r="AB1312" s="125"/>
      <c r="AC1312" s="125"/>
      <c r="AD1312" s="125"/>
      <c r="AE1312" s="125"/>
      <c r="AF1312" s="125"/>
      <c r="AG1312" s="125"/>
      <c r="AH1312" s="125"/>
      <c r="AJ1312" s="125"/>
      <c r="AK1312" s="125"/>
      <c r="AM1312" s="246"/>
      <c r="AO1312" s="246"/>
      <c r="AP1312" s="211"/>
      <c r="AQ1312" s="211"/>
      <c r="AR1312" s="199"/>
      <c r="AT1312" s="225"/>
      <c r="AU1312" s="225"/>
      <c r="AV1312" s="225"/>
      <c r="AW1312" s="99"/>
      <c r="AX1312" s="199"/>
      <c r="AY1312" s="199"/>
      <c r="AZ1312" s="37"/>
      <c r="BA1312" s="123"/>
      <c r="BB1312" s="211"/>
      <c r="BC1312" s="211"/>
      <c r="BD1312" s="123"/>
      <c r="BE1312" s="123"/>
      <c r="BF1312" s="37"/>
      <c r="BG1312" s="37"/>
    </row>
    <row r="1313" spans="1:59" x14ac:dyDescent="0.25">
      <c r="A1313">
        <v>1281</v>
      </c>
      <c r="B1313" s="61">
        <f ca="1">OFFSET(InputPriceData!B$15,CalculationsAndCharts!$A1313+$A$11,0,1,1)</f>
        <v>40611</v>
      </c>
      <c r="C1313" s="3">
        <f ca="1">OFFSET(InputPriceData!G$15,CalculationsAndCharts!$A1313+$A$11,IF($C$7,8,0),1,1)</f>
        <v>153806000</v>
      </c>
      <c r="D1313" s="4">
        <f ca="1">OFFSET(InputPriceData!C$15,CalculationsAndCharts!$A1313+$A$11,IF($C$7,8,0),1,1)</f>
        <v>118.82</v>
      </c>
      <c r="E1313" s="4">
        <f ca="1">OFFSET(InputPriceData!D$15,CalculationsAndCharts!$A1313+$A$11,IF($C$7,8,0),1,1)</f>
        <v>119.25</v>
      </c>
      <c r="F1313" s="4">
        <f ca="1">OFFSET(InputPriceData!E$15,CalculationsAndCharts!$A1313+$A$11,IF($C$7,8,0),1,1)</f>
        <v>118.17</v>
      </c>
      <c r="G1313" s="4">
        <f ca="1">OFFSET(InputPriceData!F$15,CalculationsAndCharts!$A1313+$A$11,IF($C$7,8,0),1,1)</f>
        <v>118.88</v>
      </c>
      <c r="H1313" s="342">
        <f t="shared" ca="1" si="154"/>
        <v>118.67739297928554</v>
      </c>
      <c r="I1313" s="342">
        <f t="shared" ca="1" si="155"/>
        <v>118.37058705234905</v>
      </c>
      <c r="J1313" s="340">
        <f t="shared" ca="1" si="156"/>
        <v>0.30680592693642894</v>
      </c>
      <c r="K1313" s="170">
        <f t="shared" ref="K1313:K1376" ca="1" si="160">J1313*J1313</f>
        <v>9.4129876803321369E-2</v>
      </c>
      <c r="L1313" s="341">
        <f t="shared" ref="L1313:L1376" ca="1" si="161">SQRT(SUM(OFFSET(K1313,0,0,$A$18,1))/$A$18)</f>
        <v>0.71872540532836959</v>
      </c>
      <c r="M1313" s="341">
        <f t="shared" ca="1" si="157"/>
        <v>-0.71872540532836959</v>
      </c>
      <c r="N1313" s="170"/>
      <c r="O1313" s="340"/>
      <c r="P1313" s="3">
        <f t="shared" ca="1" si="158"/>
        <v>153806000</v>
      </c>
      <c r="Q1313" s="3" t="e">
        <f t="shared" ca="1" si="159"/>
        <v>#N/A</v>
      </c>
      <c r="S1313" s="99"/>
      <c r="T1313" s="350"/>
      <c r="U1313" s="350"/>
      <c r="V1313" s="349"/>
      <c r="W1313" s="313"/>
      <c r="X1313" s="302"/>
      <c r="Y1313" s="211"/>
      <c r="Z1313" s="320"/>
      <c r="AA1313" s="246"/>
      <c r="AB1313" s="125"/>
      <c r="AC1313" s="125"/>
      <c r="AD1313" s="125"/>
      <c r="AE1313" s="125"/>
      <c r="AF1313" s="125"/>
      <c r="AG1313" s="125"/>
      <c r="AH1313" s="125"/>
      <c r="AJ1313" s="125"/>
      <c r="AK1313" s="125"/>
      <c r="AM1313" s="246"/>
      <c r="AO1313" s="246"/>
      <c r="AP1313" s="211"/>
      <c r="AQ1313" s="211"/>
      <c r="AR1313" s="199"/>
      <c r="AT1313" s="225"/>
      <c r="AU1313" s="225"/>
      <c r="AV1313" s="225"/>
      <c r="AW1313" s="99"/>
      <c r="AX1313" s="199"/>
      <c r="AY1313" s="199"/>
      <c r="AZ1313" s="37"/>
      <c r="BA1313" s="123"/>
      <c r="BB1313" s="211"/>
      <c r="BC1313" s="211"/>
      <c r="BD1313" s="123"/>
      <c r="BE1313" s="123"/>
      <c r="BF1313" s="37"/>
      <c r="BG1313" s="37"/>
    </row>
    <row r="1314" spans="1:59" x14ac:dyDescent="0.25">
      <c r="A1314">
        <v>1282</v>
      </c>
      <c r="B1314" s="61">
        <f ca="1">OFFSET(InputPriceData!B$15,CalculationsAndCharts!$A1314+$A$11,0,1,1)</f>
        <v>40610</v>
      </c>
      <c r="C1314" s="3">
        <f ca="1">OFFSET(InputPriceData!G$15,CalculationsAndCharts!$A1314+$A$11,IF($C$7,8,0),1,1)</f>
        <v>174615000</v>
      </c>
      <c r="D1314" s="4">
        <f ca="1">OFFSET(InputPriceData!C$15,CalculationsAndCharts!$A1314+$A$11,IF($C$7,8,0),1,1)</f>
        <v>118.21</v>
      </c>
      <c r="E1314" s="4">
        <f ca="1">OFFSET(InputPriceData!D$15,CalculationsAndCharts!$A1314+$A$11,IF($C$7,8,0),1,1)</f>
        <v>119.43</v>
      </c>
      <c r="F1314" s="4">
        <f ca="1">OFFSET(InputPriceData!E$15,CalculationsAndCharts!$A1314+$A$11,IF($C$7,8,0),1,1)</f>
        <v>117.7</v>
      </c>
      <c r="G1314" s="4">
        <f ca="1">OFFSET(InputPriceData!F$15,CalculationsAndCharts!$A1314+$A$11,IF($C$7,8,0),1,1)</f>
        <v>119.05</v>
      </c>
      <c r="H1314" s="342">
        <f t="shared" ref="H1314:H1377" ca="1" si="162">IF($A1314&gt;$A$8,0,IF($A1314=$A$8,$G1314,$C$16*$G1314+$D$16*H1315))</f>
        <v>118.64844911918348</v>
      </c>
      <c r="I1314" s="342">
        <f t="shared" ref="I1314:I1377" ca="1" si="163">IF($A1314&gt;$A$8,0,IF($A1314=$A$8,$G1314,$C$17*$G1314+$D$17*I1315))</f>
        <v>118.32427678438079</v>
      </c>
      <c r="J1314" s="340">
        <f t="shared" ref="J1314:J1377" ca="1" si="164" xml:space="preserve"> ($C$16 - $C$17)*$G1314 + ($C$17*$D$16 - $C$16*$D$17)*$G1315 + ($D$16 + $D$17)*J1315 - $D$16*$D$17*J1316</f>
        <v>0.32417233480262669</v>
      </c>
      <c r="K1314" s="170">
        <f t="shared" ca="1" si="160"/>
        <v>0.1050877026513863</v>
      </c>
      <c r="L1314" s="341">
        <f t="shared" ca="1" si="161"/>
        <v>0.72694276596928009</v>
      </c>
      <c r="M1314" s="341">
        <f t="shared" ref="M1314:M1377" ca="1" si="165">-L1314</f>
        <v>-0.72694276596928009</v>
      </c>
      <c r="N1314" s="170"/>
      <c r="O1314" s="340"/>
      <c r="P1314" s="3">
        <f t="shared" ref="P1314:P1377" ca="1" si="166">IF(G1314&gt;=D1314,C1314,NA())</f>
        <v>174615000</v>
      </c>
      <c r="Q1314" s="3" t="e">
        <f t="shared" ref="Q1314:Q1377" ca="1" si="167">IF(G1314&lt;D1314,C1314,NA())</f>
        <v>#N/A</v>
      </c>
      <c r="S1314" s="99"/>
      <c r="T1314" s="350"/>
      <c r="U1314" s="350"/>
      <c r="V1314" s="349"/>
      <c r="W1314" s="313"/>
      <c r="X1314" s="302"/>
      <c r="Y1314" s="211"/>
      <c r="Z1314" s="320"/>
      <c r="AA1314" s="246"/>
      <c r="AB1314" s="125"/>
      <c r="AC1314" s="125"/>
      <c r="AD1314" s="125"/>
      <c r="AE1314" s="125"/>
      <c r="AF1314" s="125"/>
      <c r="AG1314" s="125"/>
      <c r="AH1314" s="125"/>
      <c r="AJ1314" s="125"/>
      <c r="AK1314" s="125"/>
      <c r="AM1314" s="246"/>
      <c r="AO1314" s="246"/>
      <c r="AP1314" s="211"/>
      <c r="AQ1314" s="211"/>
      <c r="AR1314" s="199"/>
      <c r="AT1314" s="225"/>
      <c r="AU1314" s="225"/>
      <c r="AV1314" s="225"/>
      <c r="AW1314" s="99"/>
      <c r="AX1314" s="199"/>
      <c r="AY1314" s="199"/>
      <c r="AZ1314" s="37"/>
      <c r="BA1314" s="123"/>
      <c r="BB1314" s="211"/>
      <c r="BC1314" s="211"/>
      <c r="BD1314" s="123"/>
      <c r="BE1314" s="123"/>
      <c r="BF1314" s="37"/>
      <c r="BG1314" s="37"/>
    </row>
    <row r="1315" spans="1:59" x14ac:dyDescent="0.25">
      <c r="A1315">
        <v>1283</v>
      </c>
      <c r="B1315" s="61">
        <f ca="1">OFFSET(InputPriceData!B$15,CalculationsAndCharts!$A1315+$A$11,0,1,1)</f>
        <v>40609</v>
      </c>
      <c r="C1315" s="3">
        <f ca="1">OFFSET(InputPriceData!G$15,CalculationsAndCharts!$A1315+$A$11,IF($C$7,8,0),1,1)</f>
        <v>216790400</v>
      </c>
      <c r="D1315" s="4">
        <f ca="1">OFFSET(InputPriceData!C$15,CalculationsAndCharts!$A1315+$A$11,IF($C$7,8,0),1,1)</f>
        <v>119.31</v>
      </c>
      <c r="E1315" s="4">
        <f ca="1">OFFSET(InputPriceData!D$15,CalculationsAndCharts!$A1315+$A$11,IF($C$7,8,0),1,1)</f>
        <v>119.57</v>
      </c>
      <c r="F1315" s="4">
        <f ca="1">OFFSET(InputPriceData!E$15,CalculationsAndCharts!$A1315+$A$11,IF($C$7,8,0),1,1)</f>
        <v>117.4</v>
      </c>
      <c r="G1315" s="4">
        <f ca="1">OFFSET(InputPriceData!F$15,CalculationsAndCharts!$A1315+$A$11,IF($C$7,8,0),1,1)</f>
        <v>118.02</v>
      </c>
      <c r="H1315" s="342">
        <f t="shared" ca="1" si="162"/>
        <v>118.59108470763827</v>
      </c>
      <c r="I1315" s="342">
        <f t="shared" ca="1" si="163"/>
        <v>118.25830194659723</v>
      </c>
      <c r="J1315" s="340">
        <f t="shared" ca="1" si="164"/>
        <v>0.33278276104096927</v>
      </c>
      <c r="K1315" s="170">
        <f t="shared" ca="1" si="160"/>
        <v>0.11074436604605085</v>
      </c>
      <c r="L1315" s="341">
        <f t="shared" ca="1" si="161"/>
        <v>0.73488242439911988</v>
      </c>
      <c r="M1315" s="341">
        <f t="shared" ca="1" si="165"/>
        <v>-0.73488242439911988</v>
      </c>
      <c r="N1315" s="170"/>
      <c r="O1315" s="340"/>
      <c r="P1315" s="3" t="e">
        <f t="shared" ca="1" si="166"/>
        <v>#N/A</v>
      </c>
      <c r="Q1315" s="3">
        <f t="shared" ca="1" si="167"/>
        <v>216790400</v>
      </c>
      <c r="S1315" s="99"/>
      <c r="T1315" s="350"/>
      <c r="U1315" s="350"/>
      <c r="V1315" s="349"/>
      <c r="W1315" s="313"/>
      <c r="X1315" s="302"/>
      <c r="Y1315" s="211"/>
      <c r="Z1315" s="320"/>
      <c r="AA1315" s="246"/>
      <c r="AB1315" s="125"/>
      <c r="AC1315" s="125"/>
      <c r="AD1315" s="125"/>
      <c r="AE1315" s="125"/>
      <c r="AF1315" s="125"/>
      <c r="AG1315" s="125"/>
      <c r="AH1315" s="125"/>
      <c r="AJ1315" s="125"/>
      <c r="AK1315" s="125"/>
      <c r="AM1315" s="246"/>
      <c r="AO1315" s="246"/>
      <c r="AP1315" s="211"/>
      <c r="AQ1315" s="211"/>
      <c r="AR1315" s="199"/>
      <c r="AT1315" s="225"/>
      <c r="AU1315" s="225"/>
      <c r="AV1315" s="225"/>
      <c r="AW1315" s="99"/>
      <c r="AX1315" s="199"/>
      <c r="AY1315" s="199"/>
      <c r="AZ1315" s="37"/>
      <c r="BA1315" s="123"/>
      <c r="BB1315" s="211"/>
      <c r="BC1315" s="211"/>
      <c r="BD1315" s="123"/>
      <c r="BE1315" s="123"/>
      <c r="BF1315" s="37"/>
      <c r="BG1315" s="37"/>
    </row>
    <row r="1316" spans="1:59" x14ac:dyDescent="0.25">
      <c r="A1316">
        <v>1284</v>
      </c>
      <c r="B1316" s="61">
        <f ca="1">OFFSET(InputPriceData!B$15,CalculationsAndCharts!$A1316+$A$11,0,1,1)</f>
        <v>40606</v>
      </c>
      <c r="C1316" s="3">
        <f ca="1">OFFSET(InputPriceData!G$15,CalculationsAndCharts!$A1316+$A$11,IF($C$7,8,0),1,1)</f>
        <v>277202300</v>
      </c>
      <c r="D1316" s="4">
        <f ca="1">OFFSET(InputPriceData!C$15,CalculationsAndCharts!$A1316+$A$11,IF($C$7,8,0),1,1)</f>
        <v>119.76</v>
      </c>
      <c r="E1316" s="4">
        <f ca="1">OFFSET(InputPriceData!D$15,CalculationsAndCharts!$A1316+$A$11,IF($C$7,8,0),1,1)</f>
        <v>120</v>
      </c>
      <c r="F1316" s="4">
        <f ca="1">OFFSET(InputPriceData!E$15,CalculationsAndCharts!$A1316+$A$11,IF($C$7,8,0),1,1)</f>
        <v>118.17</v>
      </c>
      <c r="G1316" s="4">
        <f ca="1">OFFSET(InputPriceData!F$15,CalculationsAndCharts!$A1316+$A$11,IF($C$7,8,0),1,1)</f>
        <v>118.96</v>
      </c>
      <c r="H1316" s="342">
        <f t="shared" ca="1" si="162"/>
        <v>118.67266823730088</v>
      </c>
      <c r="I1316" s="342">
        <f t="shared" ca="1" si="163"/>
        <v>118.27996575992427</v>
      </c>
      <c r="J1316" s="340">
        <f t="shared" ca="1" si="164"/>
        <v>0.39270247737655256</v>
      </c>
      <c r="K1316" s="170">
        <f t="shared" ca="1" si="160"/>
        <v>0.15421523573768178</v>
      </c>
      <c r="L1316" s="341">
        <f t="shared" ca="1" si="161"/>
        <v>0.74242386336213528</v>
      </c>
      <c r="M1316" s="341">
        <f t="shared" ca="1" si="165"/>
        <v>-0.74242386336213528</v>
      </c>
      <c r="N1316" s="170"/>
      <c r="O1316" s="340"/>
      <c r="P1316" s="3" t="e">
        <f t="shared" ca="1" si="166"/>
        <v>#N/A</v>
      </c>
      <c r="Q1316" s="3">
        <f t="shared" ca="1" si="167"/>
        <v>277202300</v>
      </c>
      <c r="S1316" s="99"/>
      <c r="T1316" s="350"/>
      <c r="U1316" s="350"/>
      <c r="V1316" s="349"/>
      <c r="W1316" s="313"/>
      <c r="X1316" s="302"/>
      <c r="Y1316" s="211"/>
      <c r="Z1316" s="320"/>
      <c r="AA1316" s="246"/>
      <c r="AB1316" s="125"/>
      <c r="AC1316" s="125"/>
      <c r="AD1316" s="125"/>
      <c r="AE1316" s="125"/>
      <c r="AF1316" s="125"/>
      <c r="AG1316" s="125"/>
      <c r="AH1316" s="125"/>
      <c r="AJ1316" s="125"/>
      <c r="AK1316" s="125"/>
      <c r="AM1316" s="246"/>
      <c r="AO1316" s="246"/>
      <c r="AP1316" s="211"/>
      <c r="AQ1316" s="211"/>
      <c r="AR1316" s="199"/>
      <c r="AT1316" s="225"/>
      <c r="AU1316" s="225"/>
      <c r="AV1316" s="225"/>
      <c r="AW1316" s="99"/>
      <c r="AX1316" s="199"/>
      <c r="AY1316" s="199"/>
      <c r="AZ1316" s="37"/>
      <c r="BA1316" s="123"/>
      <c r="BB1316" s="211"/>
      <c r="BC1316" s="211"/>
      <c r="BD1316" s="123"/>
      <c r="BE1316" s="123"/>
      <c r="BF1316" s="37"/>
      <c r="BG1316" s="37"/>
    </row>
    <row r="1317" spans="1:59" x14ac:dyDescent="0.25">
      <c r="A1317">
        <v>1285</v>
      </c>
      <c r="B1317" s="61">
        <f ca="1">OFFSET(InputPriceData!B$15,CalculationsAndCharts!$A1317+$A$11,0,1,1)</f>
        <v>40605</v>
      </c>
      <c r="C1317" s="3">
        <f ca="1">OFFSET(InputPriceData!G$15,CalculationsAndCharts!$A1317+$A$11,IF($C$7,8,0),1,1)</f>
        <v>176480100</v>
      </c>
      <c r="D1317" s="4">
        <f ca="1">OFFSET(InputPriceData!C$15,CalculationsAndCharts!$A1317+$A$11,IF($C$7,8,0),1,1)</f>
        <v>118.89</v>
      </c>
      <c r="E1317" s="4">
        <f ca="1">OFFSET(InputPriceData!D$15,CalculationsAndCharts!$A1317+$A$11,IF($C$7,8,0),1,1)</f>
        <v>119.99</v>
      </c>
      <c r="F1317" s="4">
        <f ca="1">OFFSET(InputPriceData!E$15,CalculationsAndCharts!$A1317+$A$11,IF($C$7,8,0),1,1)</f>
        <v>118.88</v>
      </c>
      <c r="G1317" s="4">
        <f ca="1">OFFSET(InputPriceData!F$15,CalculationsAndCharts!$A1317+$A$11,IF($C$7,8,0),1,1)</f>
        <v>119.85</v>
      </c>
      <c r="H1317" s="342">
        <f t="shared" ca="1" si="162"/>
        <v>118.63162084262957</v>
      </c>
      <c r="I1317" s="342">
        <f t="shared" ca="1" si="163"/>
        <v>118.21814446537194</v>
      </c>
      <c r="J1317" s="340">
        <f t="shared" ca="1" si="164"/>
        <v>0.4134763772575844</v>
      </c>
      <c r="K1317" s="170">
        <f t="shared" ca="1" si="160"/>
        <v>0.17096271455005627</v>
      </c>
      <c r="L1317" s="341">
        <f t="shared" ca="1" si="161"/>
        <v>0.74861921041272061</v>
      </c>
      <c r="M1317" s="341">
        <f t="shared" ca="1" si="165"/>
        <v>-0.74861921041272061</v>
      </c>
      <c r="N1317" s="170"/>
      <c r="O1317" s="340"/>
      <c r="P1317" s="3">
        <f t="shared" ca="1" si="166"/>
        <v>176480100</v>
      </c>
      <c r="Q1317" s="3" t="e">
        <f t="shared" ca="1" si="167"/>
        <v>#N/A</v>
      </c>
      <c r="S1317" s="99"/>
      <c r="T1317" s="350"/>
      <c r="U1317" s="350"/>
      <c r="V1317" s="349"/>
      <c r="W1317" s="313"/>
      <c r="X1317" s="302"/>
      <c r="Y1317" s="211"/>
      <c r="Z1317" s="320"/>
      <c r="AA1317" s="246"/>
      <c r="AB1317" s="125"/>
      <c r="AC1317" s="125"/>
      <c r="AD1317" s="125"/>
      <c r="AE1317" s="125"/>
      <c r="AF1317" s="125"/>
      <c r="AG1317" s="125"/>
      <c r="AH1317" s="125"/>
      <c r="AJ1317" s="125"/>
      <c r="AK1317" s="125"/>
      <c r="AM1317" s="246"/>
      <c r="AO1317" s="246"/>
      <c r="AP1317" s="211"/>
      <c r="AQ1317" s="211"/>
      <c r="AR1317" s="199"/>
      <c r="AT1317" s="225"/>
      <c r="AU1317" s="225"/>
      <c r="AV1317" s="225"/>
      <c r="AW1317" s="99"/>
      <c r="AX1317" s="199"/>
      <c r="AY1317" s="199"/>
      <c r="AZ1317" s="37"/>
      <c r="BA1317" s="123"/>
      <c r="BB1317" s="211"/>
      <c r="BC1317" s="211"/>
      <c r="BD1317" s="123"/>
      <c r="BE1317" s="123"/>
      <c r="BF1317" s="37"/>
      <c r="BG1317" s="37"/>
    </row>
    <row r="1318" spans="1:59" x14ac:dyDescent="0.25">
      <c r="A1318">
        <v>1286</v>
      </c>
      <c r="B1318" s="61">
        <f ca="1">OFFSET(InputPriceData!B$15,CalculationsAndCharts!$A1318+$A$11,0,1,1)</f>
        <v>40604</v>
      </c>
      <c r="C1318" s="3">
        <f ca="1">OFFSET(InputPriceData!G$15,CalculationsAndCharts!$A1318+$A$11,IF($C$7,8,0),1,1)</f>
        <v>200277400</v>
      </c>
      <c r="D1318" s="4">
        <f ca="1">OFFSET(InputPriceData!C$15,CalculationsAndCharts!$A1318+$A$11,IF($C$7,8,0),1,1)</f>
        <v>117.41</v>
      </c>
      <c r="E1318" s="4">
        <f ca="1">OFFSET(InputPriceData!D$15,CalculationsAndCharts!$A1318+$A$11,IF($C$7,8,0),1,1)</f>
        <v>118.37</v>
      </c>
      <c r="F1318" s="4">
        <f ca="1">OFFSET(InputPriceData!E$15,CalculationsAndCharts!$A1318+$A$11,IF($C$7,8,0),1,1)</f>
        <v>117.05</v>
      </c>
      <c r="G1318" s="4">
        <f ca="1">OFFSET(InputPriceData!F$15,CalculationsAndCharts!$A1318+$A$11,IF($C$7,8,0),1,1)</f>
        <v>117.82</v>
      </c>
      <c r="H1318" s="342">
        <f t="shared" ca="1" si="162"/>
        <v>118.45756667729094</v>
      </c>
      <c r="I1318" s="342">
        <f t="shared" ca="1" si="163"/>
        <v>118.06979396222394</v>
      </c>
      <c r="J1318" s="340">
        <f t="shared" ca="1" si="164"/>
        <v>0.3877727150669541</v>
      </c>
      <c r="K1318" s="170">
        <f t="shared" ca="1" si="160"/>
        <v>0.15036767855039718</v>
      </c>
      <c r="L1318" s="341">
        <f t="shared" ca="1" si="161"/>
        <v>0.75388436850168927</v>
      </c>
      <c r="M1318" s="341">
        <f t="shared" ca="1" si="165"/>
        <v>-0.75388436850168927</v>
      </c>
      <c r="N1318" s="170"/>
      <c r="O1318" s="340"/>
      <c r="P1318" s="3">
        <f t="shared" ca="1" si="166"/>
        <v>200277400</v>
      </c>
      <c r="Q1318" s="3" t="e">
        <f t="shared" ca="1" si="167"/>
        <v>#N/A</v>
      </c>
      <c r="S1318" s="99"/>
      <c r="T1318" s="350"/>
      <c r="U1318" s="350"/>
      <c r="V1318" s="349"/>
      <c r="W1318" s="313"/>
      <c r="X1318" s="302"/>
      <c r="Y1318" s="211"/>
      <c r="Z1318" s="320"/>
      <c r="AA1318" s="246"/>
      <c r="AB1318" s="125"/>
      <c r="AC1318" s="125"/>
      <c r="AD1318" s="125"/>
      <c r="AE1318" s="125"/>
      <c r="AF1318" s="125"/>
      <c r="AG1318" s="125"/>
      <c r="AH1318" s="125"/>
      <c r="AJ1318" s="125"/>
      <c r="AK1318" s="125"/>
      <c r="AM1318" s="246"/>
      <c r="AO1318" s="246"/>
      <c r="AP1318" s="211"/>
      <c r="AQ1318" s="211"/>
      <c r="AR1318" s="199"/>
      <c r="AT1318" s="225"/>
      <c r="AU1318" s="225"/>
      <c r="AV1318" s="225"/>
      <c r="AW1318" s="99"/>
      <c r="AX1318" s="199"/>
      <c r="AY1318" s="199"/>
      <c r="AZ1318" s="37"/>
      <c r="BA1318" s="123"/>
      <c r="BB1318" s="211"/>
      <c r="BC1318" s="211"/>
      <c r="BD1318" s="123"/>
      <c r="BE1318" s="123"/>
      <c r="BF1318" s="37"/>
      <c r="BG1318" s="37"/>
    </row>
    <row r="1319" spans="1:59" x14ac:dyDescent="0.25">
      <c r="A1319">
        <v>1287</v>
      </c>
      <c r="B1319" s="61">
        <f ca="1">OFFSET(InputPriceData!B$15,CalculationsAndCharts!$A1319+$A$11,0,1,1)</f>
        <v>40603</v>
      </c>
      <c r="C1319" s="3">
        <f ca="1">OFFSET(InputPriceData!G$15,CalculationsAndCharts!$A1319+$A$11,IF($C$7,8,0),1,1)</f>
        <v>258565500</v>
      </c>
      <c r="D1319" s="4">
        <f ca="1">OFFSET(InputPriceData!C$15,CalculationsAndCharts!$A1319+$A$11,IF($C$7,8,0),1,1)</f>
        <v>119.94</v>
      </c>
      <c r="E1319" s="4">
        <f ca="1">OFFSET(InputPriceData!D$15,CalculationsAndCharts!$A1319+$A$11,IF($C$7,8,0),1,1)</f>
        <v>120.05</v>
      </c>
      <c r="F1319" s="4">
        <f ca="1">OFFSET(InputPriceData!E$15,CalculationsAndCharts!$A1319+$A$11,IF($C$7,8,0),1,1)</f>
        <v>117.54</v>
      </c>
      <c r="G1319" s="4">
        <f ca="1">OFFSET(InputPriceData!F$15,CalculationsAndCharts!$A1319+$A$11,IF($C$7,8,0),1,1)</f>
        <v>117.57</v>
      </c>
      <c r="H1319" s="342">
        <f t="shared" ca="1" si="162"/>
        <v>118.54864763118965</v>
      </c>
      <c r="I1319" s="342">
        <f t="shared" ca="1" si="163"/>
        <v>118.09250250424431</v>
      </c>
      <c r="J1319" s="340">
        <f t="shared" ca="1" si="164"/>
        <v>0.45614512694529913</v>
      </c>
      <c r="K1319" s="170">
        <f t="shared" ca="1" si="160"/>
        <v>0.20806837683594306</v>
      </c>
      <c r="L1319" s="341">
        <f t="shared" ca="1" si="161"/>
        <v>0.75912686910392646</v>
      </c>
      <c r="M1319" s="341">
        <f t="shared" ca="1" si="165"/>
        <v>-0.75912686910392646</v>
      </c>
      <c r="N1319" s="170"/>
      <c r="O1319" s="340"/>
      <c r="P1319" s="3" t="e">
        <f t="shared" ca="1" si="166"/>
        <v>#N/A</v>
      </c>
      <c r="Q1319" s="3">
        <f t="shared" ca="1" si="167"/>
        <v>258565500</v>
      </c>
      <c r="S1319" s="99"/>
      <c r="T1319" s="350"/>
      <c r="U1319" s="350"/>
      <c r="V1319" s="349"/>
      <c r="W1319" s="313"/>
      <c r="X1319" s="302"/>
      <c r="Y1319" s="211"/>
      <c r="Z1319" s="320"/>
      <c r="AA1319" s="246"/>
      <c r="AB1319" s="125"/>
      <c r="AC1319" s="125"/>
      <c r="AD1319" s="125"/>
      <c r="AE1319" s="125"/>
      <c r="AF1319" s="125"/>
      <c r="AG1319" s="125"/>
      <c r="AH1319" s="125"/>
      <c r="AJ1319" s="125"/>
      <c r="AK1319" s="125"/>
      <c r="AM1319" s="246"/>
      <c r="AO1319" s="246"/>
      <c r="AP1319" s="211"/>
      <c r="AQ1319" s="211"/>
      <c r="AR1319" s="199"/>
      <c r="AT1319" s="225"/>
      <c r="AU1319" s="225"/>
      <c r="AV1319" s="225"/>
      <c r="AW1319" s="99"/>
      <c r="AX1319" s="199"/>
      <c r="AY1319" s="199"/>
      <c r="AZ1319" s="37"/>
      <c r="BA1319" s="123"/>
      <c r="BB1319" s="211"/>
      <c r="BC1319" s="211"/>
      <c r="BD1319" s="123"/>
      <c r="BE1319" s="123"/>
      <c r="BF1319" s="37"/>
      <c r="BG1319" s="37"/>
    </row>
    <row r="1320" spans="1:59" x14ac:dyDescent="0.25">
      <c r="A1320">
        <v>1288</v>
      </c>
      <c r="B1320" s="61">
        <f ca="1">OFFSET(InputPriceData!B$15,CalculationsAndCharts!$A1320+$A$11,0,1,1)</f>
        <v>40602</v>
      </c>
      <c r="C1320" s="3">
        <f ca="1">OFFSET(InputPriceData!G$15,CalculationsAndCharts!$A1320+$A$11,IF($C$7,8,0),1,1)</f>
        <v>141585500</v>
      </c>
      <c r="D1320" s="4">
        <f ca="1">OFFSET(InputPriceData!C$15,CalculationsAndCharts!$A1320+$A$11,IF($C$7,8,0),1,1)</f>
        <v>119.27</v>
      </c>
      <c r="E1320" s="4">
        <f ca="1">OFFSET(InputPriceData!D$15,CalculationsAndCharts!$A1320+$A$11,IF($C$7,8,0),1,1)</f>
        <v>119.72</v>
      </c>
      <c r="F1320" s="4">
        <f ca="1">OFFSET(InputPriceData!E$15,CalculationsAndCharts!$A1320+$A$11,IF($C$7,8,0),1,1)</f>
        <v>118.87</v>
      </c>
      <c r="G1320" s="4">
        <f ca="1">OFFSET(InputPriceData!F$15,CalculationsAndCharts!$A1320+$A$11,IF($C$7,8,0),1,1)</f>
        <v>119.57</v>
      </c>
      <c r="H1320" s="342">
        <f t="shared" ca="1" si="162"/>
        <v>118.68845443564533</v>
      </c>
      <c r="I1320" s="342">
        <f t="shared" ca="1" si="163"/>
        <v>118.14000273190288</v>
      </c>
      <c r="J1320" s="340">
        <f t="shared" ca="1" si="164"/>
        <v>0.54845170374238694</v>
      </c>
      <c r="K1320" s="170">
        <f t="shared" ca="1" si="160"/>
        <v>0.300799271337927</v>
      </c>
      <c r="L1320" s="341">
        <f t="shared" ca="1" si="161"/>
        <v>0.76334929854140188</v>
      </c>
      <c r="M1320" s="341">
        <f t="shared" ca="1" si="165"/>
        <v>-0.76334929854140188</v>
      </c>
      <c r="N1320" s="170"/>
      <c r="O1320" s="340"/>
      <c r="P1320" s="3">
        <f t="shared" ca="1" si="166"/>
        <v>141585500</v>
      </c>
      <c r="Q1320" s="3" t="e">
        <f t="shared" ca="1" si="167"/>
        <v>#N/A</v>
      </c>
      <c r="S1320" s="99"/>
      <c r="T1320" s="350"/>
      <c r="U1320" s="350"/>
      <c r="V1320" s="349"/>
      <c r="W1320" s="313"/>
      <c r="X1320" s="302"/>
      <c r="Y1320" s="211"/>
      <c r="Z1320" s="320"/>
      <c r="AA1320" s="246"/>
      <c r="AB1320" s="125"/>
      <c r="AC1320" s="125"/>
      <c r="AD1320" s="125"/>
      <c r="AE1320" s="125"/>
      <c r="AF1320" s="125"/>
      <c r="AG1320" s="125"/>
      <c r="AH1320" s="125"/>
      <c r="AJ1320" s="125"/>
      <c r="AK1320" s="125"/>
      <c r="AM1320" s="246"/>
      <c r="AO1320" s="246"/>
      <c r="AP1320" s="211"/>
      <c r="AQ1320" s="211"/>
      <c r="AR1320" s="199"/>
      <c r="AT1320" s="225"/>
      <c r="AU1320" s="225"/>
      <c r="AV1320" s="225"/>
      <c r="AW1320" s="99"/>
      <c r="AX1320" s="199"/>
      <c r="AY1320" s="199"/>
      <c r="AZ1320" s="37"/>
      <c r="BA1320" s="123"/>
      <c r="BB1320" s="211"/>
      <c r="BC1320" s="211"/>
      <c r="BD1320" s="123"/>
      <c r="BE1320" s="123"/>
      <c r="BF1320" s="37"/>
      <c r="BG1320" s="37"/>
    </row>
    <row r="1321" spans="1:59" x14ac:dyDescent="0.25">
      <c r="A1321">
        <v>1289</v>
      </c>
      <c r="B1321" s="61">
        <f ca="1">OFFSET(InputPriceData!B$15,CalculationsAndCharts!$A1321+$A$11,0,1,1)</f>
        <v>40599</v>
      </c>
      <c r="C1321" s="3">
        <f ca="1">OFFSET(InputPriceData!G$15,CalculationsAndCharts!$A1321+$A$11,IF($C$7,8,0),1,1)</f>
        <v>141686900</v>
      </c>
      <c r="D1321" s="4">
        <f ca="1">OFFSET(InputPriceData!C$15,CalculationsAndCharts!$A1321+$A$11,IF($C$7,8,0),1,1)</f>
        <v>118.07</v>
      </c>
      <c r="E1321" s="4">
        <f ca="1">OFFSET(InputPriceData!D$15,CalculationsAndCharts!$A1321+$A$11,IF($C$7,8,0),1,1)</f>
        <v>118.9</v>
      </c>
      <c r="F1321" s="4">
        <f ca="1">OFFSET(InputPriceData!E$15,CalculationsAndCharts!$A1321+$A$11,IF($C$7,8,0),1,1)</f>
        <v>117.99</v>
      </c>
      <c r="G1321" s="4">
        <f ca="1">OFFSET(InputPriceData!F$15,CalculationsAndCharts!$A1321+$A$11,IF($C$7,8,0),1,1)</f>
        <v>118.83</v>
      </c>
      <c r="H1321" s="342">
        <f t="shared" ca="1" si="162"/>
        <v>118.56251935502323</v>
      </c>
      <c r="I1321" s="342">
        <f t="shared" ca="1" si="163"/>
        <v>118.0100029802577</v>
      </c>
      <c r="J1321" s="340">
        <f t="shared" ca="1" si="164"/>
        <v>0.55251637476547866</v>
      </c>
      <c r="K1321" s="170">
        <f t="shared" ca="1" si="160"/>
        <v>0.30527434438398687</v>
      </c>
      <c r="L1321" s="341">
        <f t="shared" ca="1" si="161"/>
        <v>0.76600059150165722</v>
      </c>
      <c r="M1321" s="341">
        <f t="shared" ca="1" si="165"/>
        <v>-0.76600059150165722</v>
      </c>
      <c r="N1321" s="170"/>
      <c r="O1321" s="340"/>
      <c r="P1321" s="3">
        <f t="shared" ca="1" si="166"/>
        <v>141686900</v>
      </c>
      <c r="Q1321" s="3" t="e">
        <f t="shared" ca="1" si="167"/>
        <v>#N/A</v>
      </c>
      <c r="S1321" s="99"/>
      <c r="T1321" s="350"/>
      <c r="U1321" s="350"/>
      <c r="V1321" s="349"/>
      <c r="W1321" s="313"/>
      <c r="X1321" s="302"/>
      <c r="Y1321" s="211"/>
      <c r="Z1321" s="320"/>
      <c r="AA1321" s="246"/>
      <c r="AB1321" s="125"/>
      <c r="AC1321" s="125"/>
      <c r="AD1321" s="125"/>
      <c r="AE1321" s="125"/>
      <c r="AF1321" s="125"/>
      <c r="AG1321" s="125"/>
      <c r="AH1321" s="125"/>
      <c r="AJ1321" s="125"/>
      <c r="AK1321" s="125"/>
      <c r="AM1321" s="246"/>
      <c r="AO1321" s="246"/>
      <c r="AP1321" s="211"/>
      <c r="AQ1321" s="211"/>
      <c r="AR1321" s="199"/>
      <c r="AT1321" s="225"/>
      <c r="AU1321" s="225"/>
      <c r="AV1321" s="225"/>
      <c r="AW1321" s="99"/>
      <c r="AX1321" s="199"/>
      <c r="AY1321" s="199"/>
      <c r="AZ1321" s="37"/>
      <c r="BA1321" s="123"/>
      <c r="BB1321" s="211"/>
      <c r="BC1321" s="211"/>
      <c r="BD1321" s="123"/>
      <c r="BE1321" s="123"/>
      <c r="BF1321" s="37"/>
      <c r="BG1321" s="37"/>
    </row>
    <row r="1322" spans="1:59" x14ac:dyDescent="0.25">
      <c r="A1322">
        <v>1290</v>
      </c>
      <c r="B1322" s="61">
        <f ca="1">OFFSET(InputPriceData!B$15,CalculationsAndCharts!$A1322+$A$11,0,1,1)</f>
        <v>40598</v>
      </c>
      <c r="C1322" s="3">
        <f ca="1">OFFSET(InputPriceData!G$15,CalculationsAndCharts!$A1322+$A$11,IF($C$7,8,0),1,1)</f>
        <v>260431400</v>
      </c>
      <c r="D1322" s="4">
        <f ca="1">OFFSET(InputPriceData!C$15,CalculationsAndCharts!$A1322+$A$11,IF($C$7,8,0),1,1)</f>
        <v>117.53</v>
      </c>
      <c r="E1322" s="4">
        <f ca="1">OFFSET(InputPriceData!D$15,CalculationsAndCharts!$A1322+$A$11,IF($C$7,8,0),1,1)</f>
        <v>118.03</v>
      </c>
      <c r="F1322" s="4">
        <f ca="1">OFFSET(InputPriceData!E$15,CalculationsAndCharts!$A1322+$A$11,IF($C$7,8,0),1,1)</f>
        <v>116.47</v>
      </c>
      <c r="G1322" s="4">
        <f ca="1">OFFSET(InputPriceData!F$15,CalculationsAndCharts!$A1322+$A$11,IF($C$7,8,0),1,1)</f>
        <v>117.57</v>
      </c>
      <c r="H1322" s="342">
        <f t="shared" ca="1" si="162"/>
        <v>118.52430783431225</v>
      </c>
      <c r="I1322" s="342">
        <f t="shared" ca="1" si="163"/>
        <v>117.93545779664476</v>
      </c>
      <c r="J1322" s="340">
        <f t="shared" ca="1" si="164"/>
        <v>0.58885003766744326</v>
      </c>
      <c r="K1322" s="170">
        <f t="shared" ca="1" si="160"/>
        <v>0.34674436686094934</v>
      </c>
      <c r="L1322" s="341">
        <f t="shared" ca="1" si="161"/>
        <v>0.76861248873205634</v>
      </c>
      <c r="M1322" s="341">
        <f t="shared" ca="1" si="165"/>
        <v>-0.76861248873205634</v>
      </c>
      <c r="N1322" s="170"/>
      <c r="O1322" s="340"/>
      <c r="P1322" s="3">
        <f t="shared" ca="1" si="166"/>
        <v>260431400</v>
      </c>
      <c r="Q1322" s="3" t="e">
        <f t="shared" ca="1" si="167"/>
        <v>#N/A</v>
      </c>
      <c r="S1322" s="99"/>
      <c r="T1322" s="350"/>
      <c r="U1322" s="350"/>
      <c r="V1322" s="349"/>
      <c r="W1322" s="313"/>
      <c r="X1322" s="302"/>
      <c r="Y1322" s="211"/>
      <c r="Z1322" s="320"/>
      <c r="AA1322" s="246"/>
      <c r="AB1322" s="125"/>
      <c r="AC1322" s="125"/>
      <c r="AD1322" s="125"/>
      <c r="AE1322" s="125"/>
      <c r="AF1322" s="125"/>
      <c r="AG1322" s="125"/>
      <c r="AH1322" s="125"/>
      <c r="AJ1322" s="125"/>
      <c r="AK1322" s="125"/>
      <c r="AM1322" s="246"/>
      <c r="AO1322" s="246"/>
      <c r="AP1322" s="211"/>
      <c r="AQ1322" s="211"/>
      <c r="AR1322" s="199"/>
      <c r="AT1322" s="225"/>
      <c r="AU1322" s="225"/>
      <c r="AV1322" s="225"/>
      <c r="AW1322" s="99"/>
      <c r="AX1322" s="199"/>
      <c r="AY1322" s="199"/>
      <c r="AZ1322" s="37"/>
      <c r="BA1322" s="123"/>
      <c r="BB1322" s="211"/>
      <c r="BC1322" s="211"/>
      <c r="BD1322" s="123"/>
      <c r="BE1322" s="123"/>
      <c r="BF1322" s="37"/>
      <c r="BG1322" s="37"/>
    </row>
    <row r="1323" spans="1:59" x14ac:dyDescent="0.25">
      <c r="A1323">
        <v>1291</v>
      </c>
      <c r="B1323" s="61">
        <f ca="1">OFFSET(InputPriceData!B$15,CalculationsAndCharts!$A1323+$A$11,0,1,1)</f>
        <v>40597</v>
      </c>
      <c r="C1323" s="3">
        <f ca="1">OFFSET(InputPriceData!G$15,CalculationsAndCharts!$A1323+$A$11,IF($C$7,8,0),1,1)</f>
        <v>227584000</v>
      </c>
      <c r="D1323" s="4">
        <f ca="1">OFFSET(InputPriceData!C$15,CalculationsAndCharts!$A1323+$A$11,IF($C$7,8,0),1,1)</f>
        <v>118.31</v>
      </c>
      <c r="E1323" s="4">
        <f ca="1">OFFSET(InputPriceData!D$15,CalculationsAndCharts!$A1323+$A$11,IF($C$7,8,0),1,1)</f>
        <v>118.6</v>
      </c>
      <c r="F1323" s="4">
        <f ca="1">OFFSET(InputPriceData!E$15,CalculationsAndCharts!$A1323+$A$11,IF($C$7,8,0),1,1)</f>
        <v>116.93</v>
      </c>
      <c r="G1323" s="4">
        <f ca="1">OFFSET(InputPriceData!F$15,CalculationsAndCharts!$A1323+$A$11,IF($C$7,8,0),1,1)</f>
        <v>117.65</v>
      </c>
      <c r="H1323" s="342">
        <f t="shared" ca="1" si="162"/>
        <v>118.66063752492829</v>
      </c>
      <c r="I1323" s="342">
        <f t="shared" ca="1" si="163"/>
        <v>117.96868123270337</v>
      </c>
      <c r="J1323" s="340">
        <f t="shared" ca="1" si="164"/>
        <v>0.69195629222486121</v>
      </c>
      <c r="K1323" s="170">
        <f t="shared" ca="1" si="160"/>
        <v>0.47880351034957752</v>
      </c>
      <c r="L1323" s="341">
        <f t="shared" ca="1" si="161"/>
        <v>0.77006771584358258</v>
      </c>
      <c r="M1323" s="341">
        <f t="shared" ca="1" si="165"/>
        <v>-0.77006771584358258</v>
      </c>
      <c r="N1323" s="170"/>
      <c r="O1323" s="340"/>
      <c r="P1323" s="3" t="e">
        <f t="shared" ca="1" si="166"/>
        <v>#N/A</v>
      </c>
      <c r="Q1323" s="3">
        <f t="shared" ca="1" si="167"/>
        <v>227584000</v>
      </c>
      <c r="S1323" s="99"/>
      <c r="T1323" s="350"/>
      <c r="U1323" s="350"/>
      <c r="V1323" s="349"/>
      <c r="W1323" s="313"/>
      <c r="X1323" s="302"/>
      <c r="Y1323" s="211"/>
      <c r="Z1323" s="320"/>
      <c r="AA1323" s="246"/>
      <c r="AB1323" s="125"/>
      <c r="AC1323" s="125"/>
      <c r="AD1323" s="125"/>
      <c r="AE1323" s="125"/>
      <c r="AF1323" s="125"/>
      <c r="AG1323" s="125"/>
      <c r="AH1323" s="125"/>
      <c r="AJ1323" s="125"/>
      <c r="AK1323" s="125"/>
      <c r="AM1323" s="246"/>
      <c r="AO1323" s="246"/>
      <c r="AP1323" s="211"/>
      <c r="AQ1323" s="211"/>
      <c r="AR1323" s="199"/>
      <c r="AT1323" s="225"/>
      <c r="AU1323" s="225"/>
      <c r="AV1323" s="225"/>
      <c r="AW1323" s="99"/>
      <c r="AX1323" s="199"/>
      <c r="AY1323" s="199"/>
      <c r="AZ1323" s="37"/>
      <c r="BA1323" s="123"/>
      <c r="BB1323" s="211"/>
      <c r="BC1323" s="211"/>
      <c r="BD1323" s="123"/>
      <c r="BE1323" s="123"/>
      <c r="BF1323" s="37"/>
      <c r="BG1323" s="37"/>
    </row>
    <row r="1324" spans="1:59" x14ac:dyDescent="0.25">
      <c r="A1324">
        <v>1292</v>
      </c>
      <c r="B1324" s="61">
        <f ca="1">OFFSET(InputPriceData!B$15,CalculationsAndCharts!$A1324+$A$11,0,1,1)</f>
        <v>40596</v>
      </c>
      <c r="C1324" s="3">
        <f ca="1">OFFSET(InputPriceData!G$15,CalculationsAndCharts!$A1324+$A$11,IF($C$7,8,0),1,1)</f>
        <v>233116400</v>
      </c>
      <c r="D1324" s="4">
        <f ca="1">OFFSET(InputPriceData!C$15,CalculationsAndCharts!$A1324+$A$11,IF($C$7,8,0),1,1)</f>
        <v>119.54</v>
      </c>
      <c r="E1324" s="4">
        <f ca="1">OFFSET(InputPriceData!D$15,CalculationsAndCharts!$A1324+$A$11,IF($C$7,8,0),1,1)</f>
        <v>120.83</v>
      </c>
      <c r="F1324" s="4">
        <f ca="1">OFFSET(InputPriceData!E$15,CalculationsAndCharts!$A1324+$A$11,IF($C$7,8,0),1,1)</f>
        <v>118.06</v>
      </c>
      <c r="G1324" s="4">
        <f ca="1">OFFSET(InputPriceData!F$15,CalculationsAndCharts!$A1324+$A$11,IF($C$7,8,0),1,1)</f>
        <v>118.38</v>
      </c>
      <c r="H1324" s="342">
        <f t="shared" ca="1" si="162"/>
        <v>118.80501431420376</v>
      </c>
      <c r="I1324" s="342">
        <f t="shared" ca="1" si="163"/>
        <v>117.99765225385822</v>
      </c>
      <c r="J1324" s="340">
        <f t="shared" ca="1" si="164"/>
        <v>0.80736206034547431</v>
      </c>
      <c r="K1324" s="170">
        <f t="shared" ca="1" si="160"/>
        <v>0.65183349648528932</v>
      </c>
      <c r="L1324" s="341">
        <f t="shared" ca="1" si="161"/>
        <v>0.76902768296531199</v>
      </c>
      <c r="M1324" s="341">
        <f t="shared" ca="1" si="165"/>
        <v>-0.76902768296531199</v>
      </c>
      <c r="N1324" s="170"/>
      <c r="O1324" s="340"/>
      <c r="P1324" s="3" t="e">
        <f t="shared" ca="1" si="166"/>
        <v>#N/A</v>
      </c>
      <c r="Q1324" s="3">
        <f t="shared" ca="1" si="167"/>
        <v>233116400</v>
      </c>
      <c r="S1324" s="99"/>
      <c r="T1324" s="350"/>
      <c r="U1324" s="350"/>
      <c r="V1324" s="349"/>
      <c r="W1324" s="313"/>
      <c r="X1324" s="302"/>
      <c r="Y1324" s="211"/>
      <c r="Z1324" s="320"/>
      <c r="AA1324" s="246"/>
      <c r="AB1324" s="125"/>
      <c r="AC1324" s="125"/>
      <c r="AD1324" s="125"/>
      <c r="AE1324" s="125"/>
      <c r="AF1324" s="125"/>
      <c r="AG1324" s="125"/>
      <c r="AH1324" s="125"/>
      <c r="AJ1324" s="125"/>
      <c r="AK1324" s="125"/>
      <c r="AM1324" s="246"/>
      <c r="AO1324" s="246"/>
      <c r="AP1324" s="211"/>
      <c r="AQ1324" s="211"/>
      <c r="AR1324" s="199"/>
      <c r="AT1324" s="225"/>
      <c r="AU1324" s="225"/>
      <c r="AV1324" s="225"/>
      <c r="AW1324" s="99"/>
      <c r="AX1324" s="199"/>
      <c r="AY1324" s="199"/>
      <c r="AZ1324" s="37"/>
      <c r="BA1324" s="123"/>
      <c r="BB1324" s="211"/>
      <c r="BC1324" s="211"/>
      <c r="BD1324" s="123"/>
      <c r="BE1324" s="123"/>
      <c r="BF1324" s="37"/>
      <c r="BG1324" s="37"/>
    </row>
    <row r="1325" spans="1:59" x14ac:dyDescent="0.25">
      <c r="A1325">
        <v>1293</v>
      </c>
      <c r="B1325" s="61">
        <f ca="1">OFFSET(InputPriceData!B$15,CalculationsAndCharts!$A1325+$A$11,0,1,1)</f>
        <v>40592</v>
      </c>
      <c r="C1325" s="3">
        <f ca="1">OFFSET(InputPriceData!G$15,CalculationsAndCharts!$A1325+$A$11,IF($C$7,8,0),1,1)</f>
        <v>130002400</v>
      </c>
      <c r="D1325" s="4">
        <f ca="1">OFFSET(InputPriceData!C$15,CalculationsAndCharts!$A1325+$A$11,IF($C$7,8,0),1,1)</f>
        <v>120.66</v>
      </c>
      <c r="E1325" s="4">
        <f ca="1">OFFSET(InputPriceData!D$15,CalculationsAndCharts!$A1325+$A$11,IF($C$7,8,0),1,1)</f>
        <v>120.95</v>
      </c>
      <c r="F1325" s="4">
        <f ca="1">OFFSET(InputPriceData!E$15,CalculationsAndCharts!$A1325+$A$11,IF($C$7,8,0),1,1)</f>
        <v>120.38</v>
      </c>
      <c r="G1325" s="4">
        <f ca="1">OFFSET(InputPriceData!F$15,CalculationsAndCharts!$A1325+$A$11,IF($C$7,8,0),1,1)</f>
        <v>120.81</v>
      </c>
      <c r="H1325" s="342">
        <f t="shared" ca="1" si="162"/>
        <v>118.8657306448043</v>
      </c>
      <c r="I1325" s="342">
        <f t="shared" ca="1" si="163"/>
        <v>117.96289336784534</v>
      </c>
      <c r="J1325" s="340">
        <f t="shared" ca="1" si="164"/>
        <v>0.90283727695889615</v>
      </c>
      <c r="K1325" s="170">
        <f t="shared" ca="1" si="160"/>
        <v>0.81511514866655455</v>
      </c>
      <c r="L1325" s="341">
        <f t="shared" ca="1" si="161"/>
        <v>0.76476196551925246</v>
      </c>
      <c r="M1325" s="341">
        <f t="shared" ca="1" si="165"/>
        <v>-0.76476196551925246</v>
      </c>
      <c r="N1325" s="170"/>
      <c r="O1325" s="340"/>
      <c r="P1325" s="3">
        <f t="shared" ca="1" si="166"/>
        <v>130002400</v>
      </c>
      <c r="Q1325" s="3" t="e">
        <f t="shared" ca="1" si="167"/>
        <v>#N/A</v>
      </c>
      <c r="S1325" s="99"/>
      <c r="T1325" s="350"/>
      <c r="U1325" s="350"/>
      <c r="V1325" s="349"/>
      <c r="W1325" s="313"/>
      <c r="X1325" s="302"/>
      <c r="Y1325" s="211"/>
      <c r="Z1325" s="320"/>
      <c r="AA1325" s="246"/>
      <c r="AB1325" s="125"/>
      <c r="AC1325" s="125"/>
      <c r="AD1325" s="125"/>
      <c r="AE1325" s="125"/>
      <c r="AF1325" s="125"/>
      <c r="AG1325" s="125"/>
      <c r="AH1325" s="125"/>
      <c r="AJ1325" s="125"/>
      <c r="AK1325" s="125"/>
      <c r="AM1325" s="246"/>
      <c r="AO1325" s="246"/>
      <c r="AP1325" s="211"/>
      <c r="AQ1325" s="211"/>
      <c r="AR1325" s="199"/>
      <c r="AT1325" s="225"/>
      <c r="AU1325" s="225"/>
      <c r="AV1325" s="225"/>
      <c r="AW1325" s="99"/>
      <c r="AX1325" s="199"/>
      <c r="AY1325" s="199"/>
      <c r="AZ1325" s="37"/>
      <c r="BA1325" s="123"/>
      <c r="BB1325" s="211"/>
      <c r="BC1325" s="211"/>
      <c r="BD1325" s="123"/>
      <c r="BE1325" s="123"/>
      <c r="BF1325" s="37"/>
      <c r="BG1325" s="37"/>
    </row>
    <row r="1326" spans="1:59" x14ac:dyDescent="0.25">
      <c r="A1326">
        <v>1294</v>
      </c>
      <c r="B1326" s="61">
        <f ca="1">OFFSET(InputPriceData!B$15,CalculationsAndCharts!$A1326+$A$11,0,1,1)</f>
        <v>40591</v>
      </c>
      <c r="C1326" s="3">
        <f ca="1">OFFSET(InputPriceData!G$15,CalculationsAndCharts!$A1326+$A$11,IF($C$7,8,0),1,1)</f>
        <v>109810500</v>
      </c>
      <c r="D1326" s="4">
        <f ca="1">OFFSET(InputPriceData!C$15,CalculationsAndCharts!$A1326+$A$11,IF($C$7,8,0),1,1)</f>
        <v>119.84</v>
      </c>
      <c r="E1326" s="4">
        <f ca="1">OFFSET(InputPriceData!D$15,CalculationsAndCharts!$A1326+$A$11,IF($C$7,8,0),1,1)</f>
        <v>120.72</v>
      </c>
      <c r="F1326" s="4">
        <f ca="1">OFFSET(InputPriceData!E$15,CalculationsAndCharts!$A1326+$A$11,IF($C$7,8,0),1,1)</f>
        <v>119.74</v>
      </c>
      <c r="G1326" s="4">
        <f ca="1">OFFSET(InputPriceData!F$15,CalculationsAndCharts!$A1326+$A$11,IF($C$7,8,0),1,1)</f>
        <v>120.55</v>
      </c>
      <c r="H1326" s="342">
        <f t="shared" ca="1" si="162"/>
        <v>118.58797787977635</v>
      </c>
      <c r="I1326" s="342">
        <f t="shared" ca="1" si="163"/>
        <v>117.70406549219493</v>
      </c>
      <c r="J1326" s="340">
        <f t="shared" ca="1" si="164"/>
        <v>0.88391238758135804</v>
      </c>
      <c r="K1326" s="170">
        <f t="shared" ca="1" si="160"/>
        <v>0.78130110891977689</v>
      </c>
      <c r="L1326" s="341">
        <f t="shared" ca="1" si="161"/>
        <v>0.75759642542513683</v>
      </c>
      <c r="M1326" s="341">
        <f t="shared" ca="1" si="165"/>
        <v>-0.75759642542513683</v>
      </c>
      <c r="N1326" s="170"/>
      <c r="O1326" s="340"/>
      <c r="P1326" s="3">
        <f t="shared" ca="1" si="166"/>
        <v>109810500</v>
      </c>
      <c r="Q1326" s="3" t="e">
        <f t="shared" ca="1" si="167"/>
        <v>#N/A</v>
      </c>
      <c r="S1326" s="99"/>
      <c r="T1326" s="350"/>
      <c r="U1326" s="350"/>
      <c r="V1326" s="349"/>
      <c r="W1326" s="313"/>
      <c r="X1326" s="302"/>
      <c r="Y1326" s="211"/>
      <c r="Z1326" s="320"/>
      <c r="AA1326" s="246"/>
      <c r="AB1326" s="125"/>
      <c r="AC1326" s="125"/>
      <c r="AD1326" s="125"/>
      <c r="AE1326" s="125"/>
      <c r="AF1326" s="125"/>
      <c r="AG1326" s="125"/>
      <c r="AH1326" s="125"/>
      <c r="AJ1326" s="125"/>
      <c r="AK1326" s="125"/>
      <c r="AM1326" s="246"/>
      <c r="AO1326" s="246"/>
      <c r="AP1326" s="211"/>
      <c r="AQ1326" s="211"/>
      <c r="AR1326" s="199"/>
      <c r="AT1326" s="225"/>
      <c r="AU1326" s="225"/>
      <c r="AV1326" s="225"/>
      <c r="AW1326" s="99"/>
      <c r="AX1326" s="199"/>
      <c r="AY1326" s="199"/>
      <c r="AZ1326" s="37"/>
      <c r="BA1326" s="123"/>
      <c r="BB1326" s="211"/>
      <c r="BC1326" s="211"/>
      <c r="BD1326" s="123"/>
      <c r="BE1326" s="123"/>
      <c r="BF1326" s="37"/>
      <c r="BG1326" s="37"/>
    </row>
    <row r="1327" spans="1:59" x14ac:dyDescent="0.25">
      <c r="A1327">
        <v>1295</v>
      </c>
      <c r="B1327" s="61">
        <f ca="1">OFFSET(InputPriceData!B$15,CalculationsAndCharts!$A1327+$A$11,0,1,1)</f>
        <v>40590</v>
      </c>
      <c r="C1327" s="3">
        <f ca="1">OFFSET(InputPriceData!G$15,CalculationsAndCharts!$A1327+$A$11,IF($C$7,8,0),1,1)</f>
        <v>130183500</v>
      </c>
      <c r="D1327" s="4">
        <f ca="1">OFFSET(InputPriceData!C$15,CalculationsAndCharts!$A1327+$A$11,IF($C$7,8,0),1,1)</f>
        <v>119.84</v>
      </c>
      <c r="E1327" s="4">
        <f ca="1">OFFSET(InputPriceData!D$15,CalculationsAndCharts!$A1327+$A$11,IF($C$7,8,0),1,1)</f>
        <v>120.34</v>
      </c>
      <c r="F1327" s="4">
        <f ca="1">OFFSET(InputPriceData!E$15,CalculationsAndCharts!$A1327+$A$11,IF($C$7,8,0),1,1)</f>
        <v>119.6</v>
      </c>
      <c r="G1327" s="4">
        <f ca="1">OFFSET(InputPriceData!F$15,CalculationsAndCharts!$A1327+$A$11,IF($C$7,8,0),1,1)</f>
        <v>120.19</v>
      </c>
      <c r="H1327" s="342">
        <f t="shared" ca="1" si="162"/>
        <v>118.30768900545868</v>
      </c>
      <c r="I1327" s="342">
        <f t="shared" ca="1" si="163"/>
        <v>117.44534417330357</v>
      </c>
      <c r="J1327" s="340">
        <f t="shared" ca="1" si="164"/>
        <v>0.86234483215505875</v>
      </c>
      <c r="K1327" s="170">
        <f t="shared" ca="1" si="160"/>
        <v>0.74363860954453642</v>
      </c>
      <c r="L1327" s="341">
        <f t="shared" ca="1" si="161"/>
        <v>0.75018722342791111</v>
      </c>
      <c r="M1327" s="341">
        <f t="shared" ca="1" si="165"/>
        <v>-0.75018722342791111</v>
      </c>
      <c r="N1327" s="170"/>
      <c r="O1327" s="340"/>
      <c r="P1327" s="3">
        <f t="shared" ca="1" si="166"/>
        <v>130183500</v>
      </c>
      <c r="Q1327" s="3" t="e">
        <f t="shared" ca="1" si="167"/>
        <v>#N/A</v>
      </c>
      <c r="S1327" s="99"/>
      <c r="T1327" s="350"/>
      <c r="U1327" s="350"/>
      <c r="V1327" s="349"/>
      <c r="W1327" s="313"/>
      <c r="X1327" s="302"/>
      <c r="Y1327" s="211"/>
      <c r="Z1327" s="320"/>
      <c r="AA1327" s="246"/>
      <c r="AB1327" s="125"/>
      <c r="AC1327" s="125"/>
      <c r="AD1327" s="125"/>
      <c r="AE1327" s="125"/>
      <c r="AF1327" s="125"/>
      <c r="AG1327" s="125"/>
      <c r="AH1327" s="125"/>
      <c r="AJ1327" s="125"/>
      <c r="AK1327" s="125"/>
      <c r="AM1327" s="246"/>
      <c r="AO1327" s="246"/>
      <c r="AP1327" s="211"/>
      <c r="AQ1327" s="211"/>
      <c r="AR1327" s="199"/>
      <c r="AT1327" s="225"/>
      <c r="AU1327" s="225"/>
      <c r="AV1327" s="225"/>
      <c r="AW1327" s="99"/>
      <c r="AX1327" s="199"/>
      <c r="AY1327" s="199"/>
      <c r="AZ1327" s="37"/>
      <c r="BA1327" s="123"/>
      <c r="BB1327" s="211"/>
      <c r="BC1327" s="211"/>
      <c r="BD1327" s="123"/>
      <c r="BE1327" s="123"/>
      <c r="BF1327" s="37"/>
      <c r="BG1327" s="37"/>
    </row>
    <row r="1328" spans="1:59" x14ac:dyDescent="0.25">
      <c r="A1328">
        <v>1296</v>
      </c>
      <c r="B1328" s="61">
        <f ca="1">OFFSET(InputPriceData!B$15,CalculationsAndCharts!$A1328+$A$11,0,1,1)</f>
        <v>40589</v>
      </c>
      <c r="C1328" s="3">
        <f ca="1">OFFSET(InputPriceData!G$15,CalculationsAndCharts!$A1328+$A$11,IF($C$7,8,0),1,1)</f>
        <v>119575400</v>
      </c>
      <c r="D1328" s="4">
        <f ca="1">OFFSET(InputPriceData!C$15,CalculationsAndCharts!$A1328+$A$11,IF($C$7,8,0),1,1)</f>
        <v>119.45</v>
      </c>
      <c r="E1328" s="4">
        <f ca="1">OFFSET(InputPriceData!D$15,CalculationsAndCharts!$A1328+$A$11,IF($C$7,8,0),1,1)</f>
        <v>119.63</v>
      </c>
      <c r="F1328" s="4">
        <f ca="1">OFFSET(InputPriceData!E$15,CalculationsAndCharts!$A1328+$A$11,IF($C$7,8,0),1,1)</f>
        <v>118.82</v>
      </c>
      <c r="G1328" s="4">
        <f ca="1">OFFSET(InputPriceData!F$15,CalculationsAndCharts!$A1328+$A$11,IF($C$7,8,0),1,1)</f>
        <v>119.44</v>
      </c>
      <c r="H1328" s="342">
        <f t="shared" ca="1" si="162"/>
        <v>118.03878743480993</v>
      </c>
      <c r="I1328" s="342">
        <f t="shared" ca="1" si="163"/>
        <v>117.19583000724026</v>
      </c>
      <c r="J1328" s="340">
        <f t="shared" ca="1" si="164"/>
        <v>0.84295742756960657</v>
      </c>
      <c r="K1328" s="170">
        <f t="shared" ca="1" si="160"/>
        <v>0.71057722469476847</v>
      </c>
      <c r="L1328" s="341">
        <f t="shared" ca="1" si="161"/>
        <v>0.74267330258824205</v>
      </c>
      <c r="M1328" s="341">
        <f t="shared" ca="1" si="165"/>
        <v>-0.74267330258824205</v>
      </c>
      <c r="N1328" s="170"/>
      <c r="O1328" s="340"/>
      <c r="P1328" s="3" t="e">
        <f t="shared" ca="1" si="166"/>
        <v>#N/A</v>
      </c>
      <c r="Q1328" s="3">
        <f t="shared" ca="1" si="167"/>
        <v>119575400</v>
      </c>
      <c r="S1328" s="99"/>
      <c r="T1328" s="350"/>
      <c r="U1328" s="350"/>
      <c r="V1328" s="349"/>
      <c r="W1328" s="313"/>
      <c r="X1328" s="302"/>
      <c r="Y1328" s="211"/>
      <c r="Z1328" s="320"/>
      <c r="AA1328" s="246"/>
      <c r="AB1328" s="125"/>
      <c r="AC1328" s="125"/>
      <c r="AD1328" s="125"/>
      <c r="AE1328" s="125"/>
      <c r="AF1328" s="125"/>
      <c r="AG1328" s="125"/>
      <c r="AH1328" s="125"/>
      <c r="AJ1328" s="125"/>
      <c r="AK1328" s="125"/>
      <c r="AM1328" s="246"/>
      <c r="AO1328" s="246"/>
      <c r="AP1328" s="211"/>
      <c r="AQ1328" s="211"/>
      <c r="AR1328" s="199"/>
      <c r="AT1328" s="225"/>
      <c r="AU1328" s="225"/>
      <c r="AV1328" s="225"/>
      <c r="AW1328" s="99"/>
      <c r="AX1328" s="199"/>
      <c r="AY1328" s="199"/>
      <c r="AZ1328" s="37"/>
      <c r="BA1328" s="123"/>
      <c r="BB1328" s="211"/>
      <c r="BC1328" s="211"/>
      <c r="BD1328" s="123"/>
      <c r="BE1328" s="123"/>
      <c r="BF1328" s="37"/>
      <c r="BG1328" s="37"/>
    </row>
    <row r="1329" spans="1:59" x14ac:dyDescent="0.25">
      <c r="A1329">
        <v>1297</v>
      </c>
      <c r="B1329" s="61">
        <f ca="1">OFFSET(InputPriceData!B$15,CalculationsAndCharts!$A1329+$A$11,0,1,1)</f>
        <v>40588</v>
      </c>
      <c r="C1329" s="3">
        <f ca="1">OFFSET(InputPriceData!G$15,CalculationsAndCharts!$A1329+$A$11,IF($C$7,8,0),1,1)</f>
        <v>101690700</v>
      </c>
      <c r="D1329" s="4">
        <f ca="1">OFFSET(InputPriceData!C$15,CalculationsAndCharts!$A1329+$A$11,IF($C$7,8,0),1,1)</f>
        <v>119.46</v>
      </c>
      <c r="E1329" s="4">
        <f ca="1">OFFSET(InputPriceData!D$15,CalculationsAndCharts!$A1329+$A$11,IF($C$7,8,0),1,1)</f>
        <v>119.92</v>
      </c>
      <c r="F1329" s="4">
        <f ca="1">OFFSET(InputPriceData!E$15,CalculationsAndCharts!$A1329+$A$11,IF($C$7,8,0),1,1)</f>
        <v>119.32</v>
      </c>
      <c r="G1329" s="4">
        <f ca="1">OFFSET(InputPriceData!F$15,CalculationsAndCharts!$A1329+$A$11,IF($C$7,8,0),1,1)</f>
        <v>119.82</v>
      </c>
      <c r="H1329" s="342">
        <f t="shared" ca="1" si="162"/>
        <v>117.83861421121134</v>
      </c>
      <c r="I1329" s="342">
        <f t="shared" ca="1" si="163"/>
        <v>116.99181455335301</v>
      </c>
      <c r="J1329" s="340">
        <f t="shared" ca="1" si="164"/>
        <v>0.84679965785826872</v>
      </c>
      <c r="K1329" s="170">
        <f t="shared" ca="1" si="160"/>
        <v>0.71706966054888099</v>
      </c>
      <c r="L1329" s="341">
        <f t="shared" ca="1" si="161"/>
        <v>0.73490532862319724</v>
      </c>
      <c r="M1329" s="341">
        <f t="shared" ca="1" si="165"/>
        <v>-0.73490532862319724</v>
      </c>
      <c r="N1329" s="170"/>
      <c r="O1329" s="340"/>
      <c r="P1329" s="3">
        <f t="shared" ca="1" si="166"/>
        <v>101690700</v>
      </c>
      <c r="Q1329" s="3" t="e">
        <f t="shared" ca="1" si="167"/>
        <v>#N/A</v>
      </c>
      <c r="S1329" s="99"/>
      <c r="T1329" s="350"/>
      <c r="U1329" s="350"/>
      <c r="V1329" s="349"/>
      <c r="W1329" s="313"/>
      <c r="X1329" s="302"/>
      <c r="Y1329" s="211"/>
      <c r="Z1329" s="320"/>
      <c r="AA1329" s="246"/>
      <c r="AB1329" s="125"/>
      <c r="AC1329" s="125"/>
      <c r="AD1329" s="125"/>
      <c r="AE1329" s="125"/>
      <c r="AF1329" s="125"/>
      <c r="AG1329" s="125"/>
      <c r="AH1329" s="125"/>
      <c r="AJ1329" s="125"/>
      <c r="AK1329" s="125"/>
      <c r="AM1329" s="246"/>
      <c r="AO1329" s="246"/>
      <c r="AP1329" s="211"/>
      <c r="AQ1329" s="211"/>
      <c r="AR1329" s="199"/>
      <c r="AT1329" s="225"/>
      <c r="AU1329" s="225"/>
      <c r="AV1329" s="225"/>
      <c r="AW1329" s="99"/>
      <c r="AX1329" s="199"/>
      <c r="AY1329" s="199"/>
      <c r="AZ1329" s="37"/>
      <c r="BA1329" s="123"/>
      <c r="BB1329" s="211"/>
      <c r="BC1329" s="211"/>
      <c r="BD1329" s="123"/>
      <c r="BE1329" s="123"/>
      <c r="BF1329" s="37"/>
      <c r="BG1329" s="37"/>
    </row>
    <row r="1330" spans="1:59" x14ac:dyDescent="0.25">
      <c r="A1330">
        <v>1298</v>
      </c>
      <c r="B1330" s="61">
        <f ca="1">OFFSET(InputPriceData!B$15,CalculationsAndCharts!$A1330+$A$11,0,1,1)</f>
        <v>40585</v>
      </c>
      <c r="C1330" s="3">
        <f ca="1">OFFSET(InputPriceData!G$15,CalculationsAndCharts!$A1330+$A$11,IF($C$7,8,0),1,1)</f>
        <v>137710300</v>
      </c>
      <c r="D1330" s="4">
        <f ca="1">OFFSET(InputPriceData!C$15,CalculationsAndCharts!$A1330+$A$11,IF($C$7,8,0),1,1)</f>
        <v>118.35</v>
      </c>
      <c r="E1330" s="4">
        <f ca="1">OFFSET(InputPriceData!D$15,CalculationsAndCharts!$A1330+$A$11,IF($C$7,8,0),1,1)</f>
        <v>119.68</v>
      </c>
      <c r="F1330" s="4">
        <f ca="1">OFFSET(InputPriceData!E$15,CalculationsAndCharts!$A1330+$A$11,IF($C$7,8,0),1,1)</f>
        <v>118.33</v>
      </c>
      <c r="G1330" s="4">
        <f ca="1">OFFSET(InputPriceData!F$15,CalculationsAndCharts!$A1330+$A$11,IF($C$7,8,0),1,1)</f>
        <v>119.53</v>
      </c>
      <c r="H1330" s="342">
        <f t="shared" ca="1" si="162"/>
        <v>117.55555909852725</v>
      </c>
      <c r="I1330" s="342">
        <f t="shared" ca="1" si="163"/>
        <v>116.73470678547602</v>
      </c>
      <c r="J1330" s="340">
        <f t="shared" ca="1" si="164"/>
        <v>0.82085231305116879</v>
      </c>
      <c r="K1330" s="170">
        <f t="shared" ca="1" si="160"/>
        <v>0.673798519841454</v>
      </c>
      <c r="L1330" s="341">
        <f t="shared" ca="1" si="161"/>
        <v>0.72621433172302374</v>
      </c>
      <c r="M1330" s="341">
        <f t="shared" ca="1" si="165"/>
        <v>-0.72621433172302374</v>
      </c>
      <c r="N1330" s="170"/>
      <c r="O1330" s="340"/>
      <c r="P1330" s="3">
        <f t="shared" ca="1" si="166"/>
        <v>137710300</v>
      </c>
      <c r="Q1330" s="3" t="e">
        <f t="shared" ca="1" si="167"/>
        <v>#N/A</v>
      </c>
      <c r="S1330" s="99"/>
      <c r="T1330" s="350"/>
      <c r="U1330" s="350"/>
      <c r="V1330" s="349"/>
      <c r="W1330" s="313"/>
      <c r="X1330" s="302"/>
      <c r="Y1330" s="211"/>
      <c r="Z1330" s="320"/>
      <c r="AA1330" s="246"/>
      <c r="AB1330" s="125"/>
      <c r="AC1330" s="125"/>
      <c r="AD1330" s="125"/>
      <c r="AE1330" s="125"/>
      <c r="AF1330" s="125"/>
      <c r="AG1330" s="125"/>
      <c r="AH1330" s="125"/>
      <c r="AJ1330" s="125"/>
      <c r="AK1330" s="125"/>
      <c r="AM1330" s="246"/>
      <c r="AO1330" s="246"/>
      <c r="AP1330" s="211"/>
      <c r="AQ1330" s="211"/>
      <c r="AR1330" s="199"/>
      <c r="AT1330" s="225"/>
      <c r="AU1330" s="225"/>
      <c r="AV1330" s="225"/>
      <c r="AW1330" s="99"/>
      <c r="AX1330" s="199"/>
      <c r="AY1330" s="199"/>
      <c r="AZ1330" s="37"/>
      <c r="BA1330" s="123"/>
      <c r="BB1330" s="211"/>
      <c r="BC1330" s="211"/>
      <c r="BD1330" s="123"/>
      <c r="BE1330" s="123"/>
      <c r="BF1330" s="37"/>
      <c r="BG1330" s="37"/>
    </row>
    <row r="1331" spans="1:59" x14ac:dyDescent="0.25">
      <c r="A1331">
        <v>1299</v>
      </c>
      <c r="B1331" s="61">
        <f ca="1">OFFSET(InputPriceData!B$15,CalculationsAndCharts!$A1331+$A$11,0,1,1)</f>
        <v>40584</v>
      </c>
      <c r="C1331" s="3">
        <f ca="1">OFFSET(InputPriceData!G$15,CalculationsAndCharts!$A1331+$A$11,IF($C$7,8,0),1,1)</f>
        <v>162708500</v>
      </c>
      <c r="D1331" s="4">
        <f ca="1">OFFSET(InputPriceData!C$15,CalculationsAndCharts!$A1331+$A$11,IF($C$7,8,0),1,1)</f>
        <v>118.17</v>
      </c>
      <c r="E1331" s="4">
        <f ca="1">OFFSET(InputPriceData!D$15,CalculationsAndCharts!$A1331+$A$11,IF($C$7,8,0),1,1)</f>
        <v>118.96</v>
      </c>
      <c r="F1331" s="4">
        <f ca="1">OFFSET(InputPriceData!E$15,CalculationsAndCharts!$A1331+$A$11,IF($C$7,8,0),1,1)</f>
        <v>117.9</v>
      </c>
      <c r="G1331" s="4">
        <f ca="1">OFFSET(InputPriceData!F$15,CalculationsAndCharts!$A1331+$A$11,IF($C$7,8,0),1,1)</f>
        <v>118.82</v>
      </c>
      <c r="H1331" s="342">
        <f t="shared" ca="1" si="162"/>
        <v>117.27349611260257</v>
      </c>
      <c r="I1331" s="342">
        <f t="shared" ca="1" si="163"/>
        <v>116.48058922051931</v>
      </c>
      <c r="J1331" s="340">
        <f t="shared" ca="1" si="164"/>
        <v>0.79290689208321041</v>
      </c>
      <c r="K1331" s="170">
        <f t="shared" ca="1" si="160"/>
        <v>0.62870133951305585</v>
      </c>
      <c r="L1331" s="341">
        <f t="shared" ca="1" si="161"/>
        <v>0.71740544317260091</v>
      </c>
      <c r="M1331" s="341">
        <f t="shared" ca="1" si="165"/>
        <v>-0.71740544317260091</v>
      </c>
      <c r="N1331" s="170"/>
      <c r="O1331" s="340"/>
      <c r="P1331" s="3">
        <f t="shared" ca="1" si="166"/>
        <v>162708500</v>
      </c>
      <c r="Q1331" s="3" t="e">
        <f t="shared" ca="1" si="167"/>
        <v>#N/A</v>
      </c>
      <c r="S1331" s="99"/>
      <c r="T1331" s="350"/>
      <c r="U1331" s="350"/>
      <c r="V1331" s="349"/>
      <c r="W1331" s="313"/>
      <c r="X1331" s="302"/>
      <c r="Y1331" s="211"/>
      <c r="Z1331" s="320"/>
      <c r="AA1331" s="246"/>
      <c r="AB1331" s="125"/>
      <c r="AC1331" s="125"/>
      <c r="AD1331" s="125"/>
      <c r="AE1331" s="125"/>
      <c r="AF1331" s="125"/>
      <c r="AG1331" s="125"/>
      <c r="AH1331" s="125"/>
      <c r="AJ1331" s="125"/>
      <c r="AK1331" s="125"/>
      <c r="AM1331" s="246"/>
      <c r="AO1331" s="246"/>
      <c r="AP1331" s="211"/>
      <c r="AQ1331" s="211"/>
      <c r="AR1331" s="199"/>
      <c r="AT1331" s="225"/>
      <c r="AU1331" s="225"/>
      <c r="AV1331" s="225"/>
      <c r="AW1331" s="99"/>
      <c r="AX1331" s="199"/>
      <c r="AY1331" s="199"/>
      <c r="AZ1331" s="37"/>
      <c r="BA1331" s="123"/>
      <c r="BB1331" s="211"/>
      <c r="BC1331" s="211"/>
      <c r="BD1331" s="123"/>
      <c r="BE1331" s="123"/>
      <c r="BF1331" s="37"/>
      <c r="BG1331" s="37"/>
    </row>
    <row r="1332" spans="1:59" x14ac:dyDescent="0.25">
      <c r="A1332">
        <v>1300</v>
      </c>
      <c r="B1332" s="61">
        <f ca="1">OFFSET(InputPriceData!B$15,CalculationsAndCharts!$A1332+$A$11,0,1,1)</f>
        <v>40583</v>
      </c>
      <c r="C1332" s="3">
        <f ca="1">OFFSET(InputPriceData!G$15,CalculationsAndCharts!$A1332+$A$11,IF($C$7,8,0),1,1)</f>
        <v>146436700</v>
      </c>
      <c r="D1332" s="4">
        <f ca="1">OFFSET(InputPriceData!C$15,CalculationsAndCharts!$A1332+$A$11,IF($C$7,8,0),1,1)</f>
        <v>118.72</v>
      </c>
      <c r="E1332" s="4">
        <f ca="1">OFFSET(InputPriceData!D$15,CalculationsAndCharts!$A1332+$A$11,IF($C$7,8,0),1,1)</f>
        <v>119.1</v>
      </c>
      <c r="F1332" s="4">
        <f ca="1">OFFSET(InputPriceData!E$15,CalculationsAndCharts!$A1332+$A$11,IF($C$7,8,0),1,1)</f>
        <v>118.18</v>
      </c>
      <c r="G1332" s="4">
        <f ca="1">OFFSET(InputPriceData!F$15,CalculationsAndCharts!$A1332+$A$11,IF($C$7,8,0),1,1)</f>
        <v>118.78</v>
      </c>
      <c r="H1332" s="342">
        <f t="shared" ca="1" si="162"/>
        <v>117.0525669858315</v>
      </c>
      <c r="I1332" s="342">
        <f t="shared" ca="1" si="163"/>
        <v>116.26791551329379</v>
      </c>
      <c r="J1332" s="340">
        <f t="shared" ca="1" si="164"/>
        <v>0.78465147253766299</v>
      </c>
      <c r="K1332" s="170">
        <f t="shared" ca="1" si="160"/>
        <v>0.6156779333555229</v>
      </c>
      <c r="L1332" s="341">
        <f t="shared" ca="1" si="161"/>
        <v>0.70890349589359392</v>
      </c>
      <c r="M1332" s="341">
        <f t="shared" ca="1" si="165"/>
        <v>-0.70890349589359392</v>
      </c>
      <c r="N1332" s="170"/>
      <c r="O1332" s="340"/>
      <c r="P1332" s="3">
        <f t="shared" ca="1" si="166"/>
        <v>146436700</v>
      </c>
      <c r="Q1332" s="3" t="e">
        <f t="shared" ca="1" si="167"/>
        <v>#N/A</v>
      </c>
      <c r="S1332" s="99"/>
      <c r="T1332" s="350"/>
      <c r="U1332" s="350"/>
      <c r="V1332" s="349"/>
      <c r="W1332" s="313"/>
      <c r="X1332" s="302"/>
      <c r="Y1332" s="211"/>
      <c r="Z1332" s="320"/>
      <c r="AA1332" s="246"/>
      <c r="AB1332" s="125"/>
      <c r="AC1332" s="125"/>
      <c r="AD1332" s="125"/>
      <c r="AE1332" s="125"/>
      <c r="AF1332" s="125"/>
      <c r="AG1332" s="125"/>
      <c r="AH1332" s="125"/>
      <c r="AJ1332" s="125"/>
      <c r="AK1332" s="125"/>
      <c r="AM1332" s="246"/>
      <c r="AO1332" s="246"/>
      <c r="AP1332" s="211"/>
      <c r="AQ1332" s="211"/>
      <c r="AR1332" s="199"/>
      <c r="AT1332" s="225"/>
      <c r="AU1332" s="225"/>
      <c r="AV1332" s="225"/>
      <c r="AW1332" s="99"/>
      <c r="AX1332" s="199"/>
      <c r="AY1332" s="199"/>
      <c r="AZ1332" s="37"/>
      <c r="BA1332" s="123"/>
      <c r="BB1332" s="211"/>
      <c r="BC1332" s="211"/>
      <c r="BD1332" s="123"/>
      <c r="BE1332" s="123"/>
      <c r="BF1332" s="37"/>
      <c r="BG1332" s="37"/>
    </row>
    <row r="1333" spans="1:59" x14ac:dyDescent="0.25">
      <c r="A1333">
        <v>1301</v>
      </c>
      <c r="B1333" s="61">
        <f ca="1">OFFSET(InputPriceData!B$15,CalculationsAndCharts!$A1333+$A$11,0,1,1)</f>
        <v>40582</v>
      </c>
      <c r="C1333" s="3">
        <f ca="1">OFFSET(InputPriceData!G$15,CalculationsAndCharts!$A1333+$A$11,IF($C$7,8,0),1,1)</f>
        <v>99072800</v>
      </c>
      <c r="D1333" s="4">
        <f ca="1">OFFSET(InputPriceData!C$15,CalculationsAndCharts!$A1333+$A$11,IF($C$7,8,0),1,1)</f>
        <v>118.61</v>
      </c>
      <c r="E1333" s="4">
        <f ca="1">OFFSET(InputPriceData!D$15,CalculationsAndCharts!$A1333+$A$11,IF($C$7,8,0),1,1)</f>
        <v>119.11</v>
      </c>
      <c r="F1333" s="4">
        <f ca="1">OFFSET(InputPriceData!E$15,CalculationsAndCharts!$A1333+$A$11,IF($C$7,8,0),1,1)</f>
        <v>118.29</v>
      </c>
      <c r="G1333" s="4">
        <f ca="1">OFFSET(InputPriceData!F$15,CalculationsAndCharts!$A1333+$A$11,IF($C$7,8,0),1,1)</f>
        <v>119.05</v>
      </c>
      <c r="H1333" s="342">
        <f t="shared" ca="1" si="162"/>
        <v>116.80579084095029</v>
      </c>
      <c r="I1333" s="342">
        <f t="shared" ca="1" si="163"/>
        <v>116.03954419632049</v>
      </c>
      <c r="J1333" s="340">
        <f t="shared" ca="1" si="164"/>
        <v>0.76624664462973735</v>
      </c>
      <c r="K1333" s="170">
        <f t="shared" ca="1" si="160"/>
        <v>0.58713392040633094</v>
      </c>
      <c r="L1333" s="341">
        <f t="shared" ca="1" si="161"/>
        <v>0.70078625805742589</v>
      </c>
      <c r="M1333" s="341">
        <f t="shared" ca="1" si="165"/>
        <v>-0.70078625805742589</v>
      </c>
      <c r="N1333" s="170"/>
      <c r="O1333" s="340"/>
      <c r="P1333" s="3">
        <f t="shared" ca="1" si="166"/>
        <v>99072800</v>
      </c>
      <c r="Q1333" s="3" t="e">
        <f t="shared" ca="1" si="167"/>
        <v>#N/A</v>
      </c>
      <c r="S1333" s="99"/>
      <c r="T1333" s="350"/>
      <c r="U1333" s="350"/>
      <c r="V1333" s="349"/>
      <c r="W1333" s="313"/>
      <c r="X1333" s="302"/>
      <c r="Y1333" s="211"/>
      <c r="Z1333" s="320"/>
      <c r="AA1333" s="246"/>
      <c r="AB1333" s="125"/>
      <c r="AC1333" s="125"/>
      <c r="AD1333" s="125"/>
      <c r="AE1333" s="125"/>
      <c r="AF1333" s="125"/>
      <c r="AG1333" s="125"/>
      <c r="AH1333" s="125"/>
      <c r="AJ1333" s="125"/>
      <c r="AK1333" s="125"/>
      <c r="AM1333" s="246"/>
      <c r="AO1333" s="246"/>
      <c r="AP1333" s="211"/>
      <c r="AQ1333" s="211"/>
      <c r="AR1333" s="199"/>
      <c r="AT1333" s="225"/>
      <c r="AU1333" s="225"/>
      <c r="AV1333" s="225"/>
      <c r="AW1333" s="99"/>
      <c r="AX1333" s="199"/>
      <c r="AY1333" s="199"/>
      <c r="AZ1333" s="37"/>
      <c r="BA1333" s="123"/>
      <c r="BB1333" s="211"/>
      <c r="BC1333" s="211"/>
      <c r="BD1333" s="123"/>
      <c r="BE1333" s="123"/>
      <c r="BF1333" s="37"/>
      <c r="BG1333" s="37"/>
    </row>
    <row r="1334" spans="1:59" x14ac:dyDescent="0.25">
      <c r="A1334">
        <v>1302</v>
      </c>
      <c r="B1334" s="61">
        <f ca="1">OFFSET(InputPriceData!B$15,CalculationsAndCharts!$A1334+$A$11,0,1,1)</f>
        <v>40581</v>
      </c>
      <c r="C1334" s="3">
        <f ca="1">OFFSET(InputPriceData!G$15,CalculationsAndCharts!$A1334+$A$11,IF($C$7,8,0),1,1)</f>
        <v>112439100</v>
      </c>
      <c r="D1334" s="4">
        <f ca="1">OFFSET(InputPriceData!C$15,CalculationsAndCharts!$A1334+$A$11,IF($C$7,8,0),1,1)</f>
        <v>118.03</v>
      </c>
      <c r="E1334" s="4">
        <f ca="1">OFFSET(InputPriceData!D$15,CalculationsAndCharts!$A1334+$A$11,IF($C$7,8,0),1,1)</f>
        <v>118.89</v>
      </c>
      <c r="F1334" s="4">
        <f ca="1">OFFSET(InputPriceData!E$15,CalculationsAndCharts!$A1334+$A$11,IF($C$7,8,0),1,1)</f>
        <v>118.02</v>
      </c>
      <c r="G1334" s="4">
        <f ca="1">OFFSET(InputPriceData!F$15,CalculationsAndCharts!$A1334+$A$11,IF($C$7,8,0),1,1)</f>
        <v>118.51</v>
      </c>
      <c r="H1334" s="342">
        <f t="shared" ca="1" si="162"/>
        <v>116.48518953251462</v>
      </c>
      <c r="I1334" s="342">
        <f t="shared" ca="1" si="163"/>
        <v>115.765866395986</v>
      </c>
      <c r="J1334" s="340">
        <f t="shared" ca="1" si="164"/>
        <v>0.71932313652856117</v>
      </c>
      <c r="K1334" s="170">
        <f t="shared" ca="1" si="160"/>
        <v>0.51742577474528706</v>
      </c>
      <c r="L1334" s="341">
        <f t="shared" ca="1" si="161"/>
        <v>0.69324803141718416</v>
      </c>
      <c r="M1334" s="341">
        <f t="shared" ca="1" si="165"/>
        <v>-0.69324803141718416</v>
      </c>
      <c r="N1334" s="170"/>
      <c r="O1334" s="340"/>
      <c r="P1334" s="3">
        <f t="shared" ca="1" si="166"/>
        <v>112439100</v>
      </c>
      <c r="Q1334" s="3" t="e">
        <f t="shared" ca="1" si="167"/>
        <v>#N/A</v>
      </c>
      <c r="S1334" s="99"/>
      <c r="T1334" s="350"/>
      <c r="U1334" s="350"/>
      <c r="V1334" s="349"/>
      <c r="W1334" s="313"/>
      <c r="X1334" s="302"/>
      <c r="Y1334" s="211"/>
      <c r="Z1334" s="320"/>
      <c r="AA1334" s="246"/>
      <c r="AB1334" s="125"/>
      <c r="AC1334" s="125"/>
      <c r="AD1334" s="125"/>
      <c r="AE1334" s="125"/>
      <c r="AF1334" s="125"/>
      <c r="AG1334" s="125"/>
      <c r="AH1334" s="125"/>
      <c r="AJ1334" s="125"/>
      <c r="AK1334" s="125"/>
      <c r="AM1334" s="246"/>
      <c r="AO1334" s="246"/>
      <c r="AP1334" s="211"/>
      <c r="AQ1334" s="211"/>
      <c r="AR1334" s="199"/>
      <c r="AT1334" s="225"/>
      <c r="AU1334" s="225"/>
      <c r="AV1334" s="225"/>
      <c r="AW1334" s="99"/>
      <c r="AX1334" s="199"/>
      <c r="AY1334" s="199"/>
      <c r="AZ1334" s="37"/>
      <c r="BA1334" s="123"/>
      <c r="BB1334" s="211"/>
      <c r="BC1334" s="211"/>
      <c r="BD1334" s="123"/>
      <c r="BE1334" s="123"/>
      <c r="BF1334" s="37"/>
      <c r="BG1334" s="37"/>
    </row>
    <row r="1335" spans="1:59" x14ac:dyDescent="0.25">
      <c r="A1335">
        <v>1303</v>
      </c>
      <c r="B1335" s="61">
        <f ca="1">OFFSET(InputPriceData!B$15,CalculationsAndCharts!$A1335+$A$11,0,1,1)</f>
        <v>40578</v>
      </c>
      <c r="C1335" s="3">
        <f ca="1">OFFSET(InputPriceData!G$15,CalculationsAndCharts!$A1335+$A$11,IF($C$7,8,0),1,1)</f>
        <v>134634800</v>
      </c>
      <c r="D1335" s="4">
        <f ca="1">OFFSET(InputPriceData!C$15,CalculationsAndCharts!$A1335+$A$11,IF($C$7,8,0),1,1)</f>
        <v>117.48</v>
      </c>
      <c r="E1335" s="4">
        <f ca="1">OFFSET(InputPriceData!D$15,CalculationsAndCharts!$A1335+$A$11,IF($C$7,8,0),1,1)</f>
        <v>117.81</v>
      </c>
      <c r="F1335" s="4">
        <f ca="1">OFFSET(InputPriceData!E$15,CalculationsAndCharts!$A1335+$A$11,IF($C$7,8,0),1,1)</f>
        <v>116.94</v>
      </c>
      <c r="G1335" s="4">
        <f ca="1">OFFSET(InputPriceData!F$15,CalculationsAndCharts!$A1335+$A$11,IF($C$7,8,0),1,1)</f>
        <v>117.77</v>
      </c>
      <c r="H1335" s="342">
        <f t="shared" ca="1" si="162"/>
        <v>116.19593089430242</v>
      </c>
      <c r="I1335" s="342">
        <f t="shared" ca="1" si="163"/>
        <v>115.516399704712</v>
      </c>
      <c r="J1335" s="340">
        <f t="shared" ca="1" si="164"/>
        <v>0.67953118959036007</v>
      </c>
      <c r="K1335" s="170">
        <f t="shared" ca="1" si="160"/>
        <v>0.46176263762608988</v>
      </c>
      <c r="L1335" s="341">
        <f t="shared" ca="1" si="161"/>
        <v>0.68715591613807681</v>
      </c>
      <c r="M1335" s="341">
        <f t="shared" ca="1" si="165"/>
        <v>-0.68715591613807681</v>
      </c>
      <c r="N1335" s="170"/>
      <c r="O1335" s="340"/>
      <c r="P1335" s="3">
        <f t="shared" ca="1" si="166"/>
        <v>134634800</v>
      </c>
      <c r="Q1335" s="3" t="e">
        <f t="shared" ca="1" si="167"/>
        <v>#N/A</v>
      </c>
      <c r="S1335" s="99"/>
      <c r="T1335" s="350"/>
      <c r="U1335" s="350"/>
      <c r="V1335" s="349"/>
      <c r="W1335" s="313"/>
      <c r="X1335" s="302"/>
      <c r="Y1335" s="211"/>
      <c r="Z1335" s="320"/>
      <c r="AA1335" s="246"/>
      <c r="AB1335" s="125"/>
      <c r="AC1335" s="125"/>
      <c r="AD1335" s="125"/>
      <c r="AE1335" s="125"/>
      <c r="AF1335" s="125"/>
      <c r="AG1335" s="125"/>
      <c r="AH1335" s="125"/>
      <c r="AJ1335" s="125"/>
      <c r="AK1335" s="125"/>
      <c r="AM1335" s="246"/>
      <c r="AO1335" s="246"/>
      <c r="AP1335" s="211"/>
      <c r="AQ1335" s="211"/>
      <c r="AR1335" s="199"/>
      <c r="AT1335" s="225"/>
      <c r="AU1335" s="225"/>
      <c r="AV1335" s="225"/>
      <c r="AW1335" s="99"/>
      <c r="AX1335" s="199"/>
      <c r="AY1335" s="199"/>
      <c r="AZ1335" s="37"/>
      <c r="BA1335" s="123"/>
      <c r="BB1335" s="211"/>
      <c r="BC1335" s="211"/>
      <c r="BD1335" s="123"/>
      <c r="BE1335" s="123"/>
      <c r="BF1335" s="37"/>
      <c r="BG1335" s="37"/>
    </row>
    <row r="1336" spans="1:59" x14ac:dyDescent="0.25">
      <c r="A1336">
        <v>1304</v>
      </c>
      <c r="B1336" s="61">
        <f ca="1">OFFSET(InputPriceData!B$15,CalculationsAndCharts!$A1336+$A$11,0,1,1)</f>
        <v>40577</v>
      </c>
      <c r="C1336" s="3">
        <f ca="1">OFFSET(InputPriceData!G$15,CalculationsAndCharts!$A1336+$A$11,IF($C$7,8,0),1,1)</f>
        <v>145886700</v>
      </c>
      <c r="D1336" s="4">
        <f ca="1">OFFSET(InputPriceData!C$15,CalculationsAndCharts!$A1336+$A$11,IF($C$7,8,0),1,1)</f>
        <v>116.97</v>
      </c>
      <c r="E1336" s="4">
        <f ca="1">OFFSET(InputPriceData!D$15,CalculationsAndCharts!$A1336+$A$11,IF($C$7,8,0),1,1)</f>
        <v>117.62</v>
      </c>
      <c r="F1336" s="4">
        <f ca="1">OFFSET(InputPriceData!E$15,CalculationsAndCharts!$A1336+$A$11,IF($C$7,8,0),1,1)</f>
        <v>116.35</v>
      </c>
      <c r="G1336" s="4">
        <f ca="1">OFFSET(InputPriceData!F$15,CalculationsAndCharts!$A1336+$A$11,IF($C$7,8,0),1,1)</f>
        <v>117.44</v>
      </c>
      <c r="H1336" s="342">
        <f t="shared" ca="1" si="162"/>
        <v>115.97106387920277</v>
      </c>
      <c r="I1336" s="342">
        <f t="shared" ca="1" si="163"/>
        <v>115.31152695059491</v>
      </c>
      <c r="J1336" s="340">
        <f t="shared" ca="1" si="164"/>
        <v>0.65953692860779356</v>
      </c>
      <c r="K1336" s="170">
        <f t="shared" ca="1" si="160"/>
        <v>0.4349889601974018</v>
      </c>
      <c r="L1336" s="341">
        <f t="shared" ca="1" si="161"/>
        <v>0.68191435618718776</v>
      </c>
      <c r="M1336" s="341">
        <f t="shared" ca="1" si="165"/>
        <v>-0.68191435618718776</v>
      </c>
      <c r="N1336" s="170"/>
      <c r="O1336" s="340"/>
      <c r="P1336" s="3">
        <f t="shared" ca="1" si="166"/>
        <v>145886700</v>
      </c>
      <c r="Q1336" s="3" t="e">
        <f t="shared" ca="1" si="167"/>
        <v>#N/A</v>
      </c>
      <c r="S1336" s="99"/>
      <c r="T1336" s="350"/>
      <c r="U1336" s="350"/>
      <c r="V1336" s="349"/>
      <c r="W1336" s="313"/>
      <c r="X1336" s="302"/>
      <c r="Y1336" s="211"/>
      <c r="Z1336" s="320"/>
      <c r="AA1336" s="246"/>
      <c r="AB1336" s="125"/>
      <c r="AC1336" s="125"/>
      <c r="AD1336" s="125"/>
      <c r="AE1336" s="125"/>
      <c r="AF1336" s="125"/>
      <c r="AG1336" s="125"/>
      <c r="AH1336" s="125"/>
      <c r="AJ1336" s="125"/>
      <c r="AK1336" s="125"/>
      <c r="AM1336" s="246"/>
      <c r="AO1336" s="246"/>
      <c r="AP1336" s="211"/>
      <c r="AQ1336" s="211"/>
      <c r="AR1336" s="199"/>
      <c r="AT1336" s="225"/>
      <c r="AU1336" s="225"/>
      <c r="AV1336" s="225"/>
      <c r="AW1336" s="99"/>
      <c r="AX1336" s="199"/>
      <c r="AY1336" s="199"/>
      <c r="AZ1336" s="37"/>
      <c r="BA1336" s="123"/>
      <c r="BB1336" s="211"/>
      <c r="BC1336" s="211"/>
      <c r="BD1336" s="123"/>
      <c r="BE1336" s="123"/>
      <c r="BF1336" s="37"/>
      <c r="BG1336" s="37"/>
    </row>
    <row r="1337" spans="1:59" x14ac:dyDescent="0.25">
      <c r="A1337">
        <v>1305</v>
      </c>
      <c r="B1337" s="61">
        <f ca="1">OFFSET(InputPriceData!B$15,CalculationsAndCharts!$A1337+$A$11,0,1,1)</f>
        <v>40576</v>
      </c>
      <c r="C1337" s="3">
        <f ca="1">OFFSET(InputPriceData!G$15,CalculationsAndCharts!$A1337+$A$11,IF($C$7,8,0),1,1)</f>
        <v>118323600</v>
      </c>
      <c r="D1337" s="4">
        <f ca="1">OFFSET(InputPriceData!C$15,CalculationsAndCharts!$A1337+$A$11,IF($C$7,8,0),1,1)</f>
        <v>117.1</v>
      </c>
      <c r="E1337" s="4">
        <f ca="1">OFFSET(InputPriceData!D$15,CalculationsAndCharts!$A1337+$A$11,IF($C$7,8,0),1,1)</f>
        <v>117.49</v>
      </c>
      <c r="F1337" s="4">
        <f ca="1">OFFSET(InputPriceData!E$15,CalculationsAndCharts!$A1337+$A$11,IF($C$7,8,0),1,1)</f>
        <v>117.03</v>
      </c>
      <c r="G1337" s="4">
        <f ca="1">OFFSET(InputPriceData!F$15,CalculationsAndCharts!$A1337+$A$11,IF($C$7,8,0),1,1)</f>
        <v>117.18</v>
      </c>
      <c r="H1337" s="342">
        <f t="shared" ca="1" si="162"/>
        <v>115.76121586194603</v>
      </c>
      <c r="I1337" s="342">
        <f t="shared" ca="1" si="163"/>
        <v>115.11802940064901</v>
      </c>
      <c r="J1337" s="340">
        <f t="shared" ca="1" si="164"/>
        <v>0.64318646129695978</v>
      </c>
      <c r="K1337" s="170">
        <f t="shared" ca="1" si="160"/>
        <v>0.41368882399570556</v>
      </c>
      <c r="L1337" s="341">
        <f t="shared" ca="1" si="161"/>
        <v>0.67798442351576571</v>
      </c>
      <c r="M1337" s="341">
        <f t="shared" ca="1" si="165"/>
        <v>-0.67798442351576571</v>
      </c>
      <c r="N1337" s="170"/>
      <c r="O1337" s="340"/>
      <c r="P1337" s="3">
        <f t="shared" ca="1" si="166"/>
        <v>118323600</v>
      </c>
      <c r="Q1337" s="3" t="e">
        <f t="shared" ca="1" si="167"/>
        <v>#N/A</v>
      </c>
      <c r="S1337" s="99"/>
      <c r="T1337" s="350"/>
      <c r="U1337" s="350"/>
      <c r="V1337" s="349"/>
      <c r="W1337" s="313"/>
      <c r="X1337" s="302"/>
      <c r="Y1337" s="211"/>
      <c r="Z1337" s="320"/>
      <c r="AA1337" s="246"/>
      <c r="AB1337" s="125"/>
      <c r="AC1337" s="125"/>
      <c r="AD1337" s="125"/>
      <c r="AE1337" s="125"/>
      <c r="AF1337" s="125"/>
      <c r="AG1337" s="125"/>
      <c r="AH1337" s="125"/>
      <c r="AJ1337" s="125"/>
      <c r="AK1337" s="125"/>
      <c r="AM1337" s="246"/>
      <c r="AO1337" s="246"/>
      <c r="AP1337" s="211"/>
      <c r="AQ1337" s="211"/>
      <c r="AR1337" s="199"/>
      <c r="AT1337" s="225"/>
      <c r="AU1337" s="225"/>
      <c r="AV1337" s="225"/>
      <c r="AW1337" s="99"/>
      <c r="AX1337" s="199"/>
      <c r="AY1337" s="199"/>
      <c r="AZ1337" s="37"/>
      <c r="BA1337" s="123"/>
      <c r="BB1337" s="211"/>
      <c r="BC1337" s="211"/>
      <c r="BD1337" s="123"/>
      <c r="BE1337" s="123"/>
      <c r="BF1337" s="37"/>
      <c r="BG1337" s="37"/>
    </row>
    <row r="1338" spans="1:59" x14ac:dyDescent="0.25">
      <c r="A1338">
        <v>1306</v>
      </c>
      <c r="B1338" s="61">
        <f ca="1">OFFSET(InputPriceData!B$15,CalculationsAndCharts!$A1338+$A$11,0,1,1)</f>
        <v>40575</v>
      </c>
      <c r="C1338" s="3">
        <f ca="1">OFFSET(InputPriceData!G$15,CalculationsAndCharts!$A1338+$A$11,IF($C$7,8,0),1,1)</f>
        <v>167194300</v>
      </c>
      <c r="D1338" s="4">
        <f ca="1">OFFSET(InputPriceData!C$15,CalculationsAndCharts!$A1338+$A$11,IF($C$7,8,0),1,1)</f>
        <v>116.25</v>
      </c>
      <c r="E1338" s="4">
        <f ca="1">OFFSET(InputPriceData!D$15,CalculationsAndCharts!$A1338+$A$11,IF($C$7,8,0),1,1)</f>
        <v>117.61</v>
      </c>
      <c r="F1338" s="4">
        <f ca="1">OFFSET(InputPriceData!E$15,CalculationsAndCharts!$A1338+$A$11,IF($C$7,8,0),1,1)</f>
        <v>116.18</v>
      </c>
      <c r="G1338" s="4">
        <f ca="1">OFFSET(InputPriceData!F$15,CalculationsAndCharts!$A1338+$A$11,IF($C$7,8,0),1,1)</f>
        <v>117.4</v>
      </c>
      <c r="H1338" s="342">
        <f t="shared" ca="1" si="162"/>
        <v>115.55853241365261</v>
      </c>
      <c r="I1338" s="342">
        <f t="shared" ca="1" si="163"/>
        <v>114.93057752798074</v>
      </c>
      <c r="J1338" s="340">
        <f t="shared" ca="1" si="164"/>
        <v>0.62795488567180269</v>
      </c>
      <c r="K1338" s="170">
        <f t="shared" ca="1" si="160"/>
        <v>0.39432733843908679</v>
      </c>
      <c r="L1338" s="341">
        <f t="shared" ca="1" si="161"/>
        <v>0.67465762646599059</v>
      </c>
      <c r="M1338" s="341">
        <f t="shared" ca="1" si="165"/>
        <v>-0.67465762646599059</v>
      </c>
      <c r="N1338" s="170"/>
      <c r="O1338" s="340"/>
      <c r="P1338" s="3">
        <f t="shared" ca="1" si="166"/>
        <v>167194300</v>
      </c>
      <c r="Q1338" s="3" t="e">
        <f t="shared" ca="1" si="167"/>
        <v>#N/A</v>
      </c>
      <c r="S1338" s="99"/>
      <c r="T1338" s="350"/>
      <c r="U1338" s="350"/>
      <c r="V1338" s="349"/>
      <c r="W1338" s="313"/>
      <c r="X1338" s="302"/>
      <c r="Y1338" s="211"/>
      <c r="Z1338" s="320"/>
      <c r="AA1338" s="246"/>
      <c r="AB1338" s="125"/>
      <c r="AC1338" s="125"/>
      <c r="AD1338" s="125"/>
      <c r="AE1338" s="125"/>
      <c r="AF1338" s="125"/>
      <c r="AG1338" s="125"/>
      <c r="AH1338" s="125"/>
      <c r="AJ1338" s="125"/>
      <c r="AK1338" s="125"/>
      <c r="AM1338" s="246"/>
      <c r="AO1338" s="246"/>
      <c r="AP1338" s="211"/>
      <c r="AQ1338" s="211"/>
      <c r="AR1338" s="199"/>
      <c r="AT1338" s="225"/>
      <c r="AU1338" s="225"/>
      <c r="AV1338" s="225"/>
      <c r="AW1338" s="99"/>
      <c r="AX1338" s="199"/>
      <c r="AY1338" s="199"/>
      <c r="AZ1338" s="37"/>
      <c r="BA1338" s="123"/>
      <c r="BB1338" s="211"/>
      <c r="BC1338" s="211"/>
      <c r="BD1338" s="123"/>
      <c r="BE1338" s="123"/>
      <c r="BF1338" s="37"/>
      <c r="BG1338" s="37"/>
    </row>
    <row r="1339" spans="1:59" x14ac:dyDescent="0.25">
      <c r="A1339">
        <v>1307</v>
      </c>
      <c r="B1339" s="61">
        <f ca="1">OFFSET(InputPriceData!B$15,CalculationsAndCharts!$A1339+$A$11,0,1,1)</f>
        <v>40574</v>
      </c>
      <c r="C1339" s="3">
        <f ca="1">OFFSET(InputPriceData!G$15,CalculationsAndCharts!$A1339+$A$11,IF($C$7,8,0),1,1)</f>
        <v>149249200</v>
      </c>
      <c r="D1339" s="4">
        <f ca="1">OFFSET(InputPriceData!C$15,CalculationsAndCharts!$A1339+$A$11,IF($C$7,8,0),1,1)</f>
        <v>115</v>
      </c>
      <c r="E1339" s="4">
        <f ca="1">OFFSET(InputPriceData!D$15,CalculationsAndCharts!$A1339+$A$11,IF($C$7,8,0),1,1)</f>
        <v>115.64</v>
      </c>
      <c r="F1339" s="4">
        <f ca="1">OFFSET(InputPriceData!E$15,CalculationsAndCharts!$A1339+$A$11,IF($C$7,8,0),1,1)</f>
        <v>114.72</v>
      </c>
      <c r="G1339" s="4">
        <f ca="1">OFFSET(InputPriceData!F$15,CalculationsAndCharts!$A1339+$A$11,IF($C$7,8,0),1,1)</f>
        <v>115.55</v>
      </c>
      <c r="H1339" s="342">
        <f t="shared" ca="1" si="162"/>
        <v>115.29546561560299</v>
      </c>
      <c r="I1339" s="342">
        <f t="shared" ca="1" si="163"/>
        <v>114.70608457597901</v>
      </c>
      <c r="J1339" s="340">
        <f t="shared" ca="1" si="164"/>
        <v>0.58938103962392152</v>
      </c>
      <c r="K1339" s="170">
        <f t="shared" ca="1" si="160"/>
        <v>0.34737000986817457</v>
      </c>
      <c r="L1339" s="341">
        <f t="shared" ca="1" si="161"/>
        <v>0.67187519575770804</v>
      </c>
      <c r="M1339" s="341">
        <f t="shared" ca="1" si="165"/>
        <v>-0.67187519575770804</v>
      </c>
      <c r="N1339" s="170"/>
      <c r="O1339" s="340"/>
      <c r="P1339" s="3">
        <f t="shared" ca="1" si="166"/>
        <v>149249200</v>
      </c>
      <c r="Q1339" s="3" t="e">
        <f t="shared" ca="1" si="167"/>
        <v>#N/A</v>
      </c>
      <c r="S1339" s="99"/>
      <c r="T1339" s="350"/>
      <c r="U1339" s="350"/>
      <c r="V1339" s="349"/>
      <c r="W1339" s="313"/>
      <c r="X1339" s="302"/>
      <c r="Y1339" s="211"/>
      <c r="Z1339" s="320"/>
      <c r="AA1339" s="246"/>
      <c r="AB1339" s="125"/>
      <c r="AC1339" s="125"/>
      <c r="AD1339" s="125"/>
      <c r="AE1339" s="125"/>
      <c r="AF1339" s="125"/>
      <c r="AG1339" s="125"/>
      <c r="AH1339" s="125"/>
      <c r="AJ1339" s="125"/>
      <c r="AK1339" s="125"/>
      <c r="AM1339" s="246"/>
      <c r="AO1339" s="246"/>
      <c r="AP1339" s="211"/>
      <c r="AQ1339" s="211"/>
      <c r="AR1339" s="199"/>
      <c r="AT1339" s="225"/>
      <c r="AU1339" s="225"/>
      <c r="AV1339" s="225"/>
      <c r="AW1339" s="99"/>
      <c r="AX1339" s="199"/>
      <c r="AY1339" s="199"/>
      <c r="AZ1339" s="37"/>
      <c r="BA1339" s="123"/>
      <c r="BB1339" s="211"/>
      <c r="BC1339" s="211"/>
      <c r="BD1339" s="123"/>
      <c r="BE1339" s="123"/>
      <c r="BF1339" s="37"/>
      <c r="BG1339" s="37"/>
    </row>
    <row r="1340" spans="1:59" x14ac:dyDescent="0.25">
      <c r="A1340">
        <v>1308</v>
      </c>
      <c r="B1340" s="61">
        <f ca="1">OFFSET(InputPriceData!B$15,CalculationsAndCharts!$A1340+$A$11,0,1,1)</f>
        <v>40571</v>
      </c>
      <c r="C1340" s="3">
        <f ca="1">OFFSET(InputPriceData!G$15,CalculationsAndCharts!$A1340+$A$11,IF($C$7,8,0),1,1)</f>
        <v>295637300</v>
      </c>
      <c r="D1340" s="4">
        <f ca="1">OFFSET(InputPriceData!C$15,CalculationsAndCharts!$A1340+$A$11,IF($C$7,8,0),1,1)</f>
        <v>116.86</v>
      </c>
      <c r="E1340" s="4">
        <f ca="1">OFFSET(InputPriceData!D$15,CalculationsAndCharts!$A1340+$A$11,IF($C$7,8,0),1,1)</f>
        <v>117.05</v>
      </c>
      <c r="F1340" s="4">
        <f ca="1">OFFSET(InputPriceData!E$15,CalculationsAndCharts!$A1340+$A$11,IF($C$7,8,0),1,1)</f>
        <v>114.5</v>
      </c>
      <c r="G1340" s="4">
        <f ca="1">OFFSET(InputPriceData!F$15,CalculationsAndCharts!$A1340+$A$11,IF($C$7,8,0),1,1)</f>
        <v>114.69</v>
      </c>
      <c r="H1340" s="342">
        <f t="shared" ca="1" si="162"/>
        <v>115.25910356068914</v>
      </c>
      <c r="I1340" s="342">
        <f t="shared" ca="1" si="163"/>
        <v>114.62936499197711</v>
      </c>
      <c r="J1340" s="340">
        <f t="shared" ca="1" si="164"/>
        <v>0.62973856871196676</v>
      </c>
      <c r="K1340" s="170">
        <f t="shared" ca="1" si="160"/>
        <v>0.39657066492339649</v>
      </c>
      <c r="L1340" s="341">
        <f t="shared" ca="1" si="161"/>
        <v>0.67027357857509928</v>
      </c>
      <c r="M1340" s="341">
        <f t="shared" ca="1" si="165"/>
        <v>-0.67027357857509928</v>
      </c>
      <c r="N1340" s="170"/>
      <c r="O1340" s="340"/>
      <c r="P1340" s="3" t="e">
        <f t="shared" ca="1" si="166"/>
        <v>#N/A</v>
      </c>
      <c r="Q1340" s="3">
        <f t="shared" ca="1" si="167"/>
        <v>295637300</v>
      </c>
      <c r="S1340" s="99"/>
      <c r="T1340" s="350"/>
      <c r="U1340" s="350"/>
      <c r="V1340" s="349"/>
      <c r="W1340" s="313"/>
      <c r="X1340" s="302"/>
      <c r="Y1340" s="211"/>
      <c r="Z1340" s="320"/>
      <c r="AA1340" s="246"/>
      <c r="AB1340" s="125"/>
      <c r="AC1340" s="125"/>
      <c r="AD1340" s="125"/>
      <c r="AE1340" s="125"/>
      <c r="AF1340" s="125"/>
      <c r="AG1340" s="125"/>
      <c r="AH1340" s="125"/>
      <c r="AJ1340" s="125"/>
      <c r="AK1340" s="125"/>
      <c r="AM1340" s="246"/>
      <c r="AO1340" s="246"/>
      <c r="AP1340" s="211"/>
      <c r="AQ1340" s="211"/>
      <c r="AR1340" s="199"/>
      <c r="AT1340" s="225"/>
      <c r="AU1340" s="225"/>
      <c r="AV1340" s="225"/>
      <c r="AW1340" s="99"/>
      <c r="AX1340" s="199"/>
      <c r="AY1340" s="199"/>
      <c r="AZ1340" s="37"/>
      <c r="BA1340" s="123"/>
      <c r="BB1340" s="211"/>
      <c r="BC1340" s="211"/>
      <c r="BD1340" s="123"/>
      <c r="BE1340" s="123"/>
      <c r="BF1340" s="37"/>
      <c r="BG1340" s="37"/>
    </row>
    <row r="1341" spans="1:59" x14ac:dyDescent="0.25">
      <c r="A1341">
        <v>1309</v>
      </c>
      <c r="B1341" s="61">
        <f ca="1">OFFSET(InputPriceData!B$15,CalculationsAndCharts!$A1341+$A$11,0,1,1)</f>
        <v>40570</v>
      </c>
      <c r="C1341" s="3">
        <f ca="1">OFFSET(InputPriceData!G$15,CalculationsAndCharts!$A1341+$A$11,IF($C$7,8,0),1,1)</f>
        <v>123302700</v>
      </c>
      <c r="D1341" s="4">
        <f ca="1">OFFSET(InputPriceData!C$15,CalculationsAndCharts!$A1341+$A$11,IF($C$7,8,0),1,1)</f>
        <v>116.47</v>
      </c>
      <c r="E1341" s="4">
        <f ca="1">OFFSET(InputPriceData!D$15,CalculationsAndCharts!$A1341+$A$11,IF($C$7,8,0),1,1)</f>
        <v>116.93</v>
      </c>
      <c r="F1341" s="4">
        <f ca="1">OFFSET(InputPriceData!E$15,CalculationsAndCharts!$A1341+$A$11,IF($C$7,8,0),1,1)</f>
        <v>116.26</v>
      </c>
      <c r="G1341" s="4">
        <f ca="1">OFFSET(InputPriceData!F$15,CalculationsAndCharts!$A1341+$A$11,IF($C$7,8,0),1,1)</f>
        <v>116.73</v>
      </c>
      <c r="H1341" s="342">
        <f t="shared" ca="1" si="162"/>
        <v>115.34040406935901</v>
      </c>
      <c r="I1341" s="342">
        <f t="shared" ca="1" si="163"/>
        <v>114.62385271852048</v>
      </c>
      <c r="J1341" s="340">
        <f t="shared" ca="1" si="164"/>
        <v>0.71655135083846544</v>
      </c>
      <c r="K1341" s="170">
        <f t="shared" ca="1" si="160"/>
        <v>0.51344583838842961</v>
      </c>
      <c r="L1341" s="341">
        <f t="shared" ca="1" si="161"/>
        <v>0.66986971080069935</v>
      </c>
      <c r="M1341" s="341">
        <f t="shared" ca="1" si="165"/>
        <v>-0.66986971080069935</v>
      </c>
      <c r="N1341" s="170"/>
      <c r="O1341" s="340"/>
      <c r="P1341" s="3">
        <f t="shared" ca="1" si="166"/>
        <v>123302700</v>
      </c>
      <c r="Q1341" s="3" t="e">
        <f t="shared" ca="1" si="167"/>
        <v>#N/A</v>
      </c>
      <c r="S1341" s="99"/>
      <c r="T1341" s="350"/>
      <c r="U1341" s="350"/>
      <c r="V1341" s="349"/>
      <c r="W1341" s="313"/>
      <c r="X1341" s="302"/>
      <c r="Y1341" s="211"/>
      <c r="Z1341" s="320"/>
      <c r="AA1341" s="246"/>
      <c r="AB1341" s="125"/>
      <c r="AC1341" s="125"/>
      <c r="AD1341" s="125"/>
      <c r="AE1341" s="125"/>
      <c r="AF1341" s="125"/>
      <c r="AG1341" s="125"/>
      <c r="AH1341" s="125"/>
      <c r="AJ1341" s="125"/>
      <c r="AK1341" s="125"/>
      <c r="AM1341" s="246"/>
      <c r="AO1341" s="246"/>
      <c r="AP1341" s="211"/>
      <c r="AQ1341" s="211"/>
      <c r="AR1341" s="199"/>
      <c r="AT1341" s="225"/>
      <c r="AU1341" s="225"/>
      <c r="AV1341" s="225"/>
      <c r="AW1341" s="99"/>
      <c r="AX1341" s="199"/>
      <c r="AY1341" s="199"/>
      <c r="AZ1341" s="37"/>
      <c r="BA1341" s="123"/>
      <c r="BB1341" s="211"/>
      <c r="BC1341" s="211"/>
      <c r="BD1341" s="123"/>
      <c r="BE1341" s="123"/>
      <c r="BF1341" s="37"/>
      <c r="BG1341" s="37"/>
    </row>
    <row r="1342" spans="1:59" x14ac:dyDescent="0.25">
      <c r="A1342">
        <v>1310</v>
      </c>
      <c r="B1342" s="61">
        <f ca="1">OFFSET(InputPriceData!B$15,CalculationsAndCharts!$A1342+$A$11,0,1,1)</f>
        <v>40569</v>
      </c>
      <c r="C1342" s="3">
        <f ca="1">OFFSET(InputPriceData!G$15,CalculationsAndCharts!$A1342+$A$11,IF($C$7,8,0),1,1)</f>
        <v>141281500</v>
      </c>
      <c r="D1342" s="4">
        <f ca="1">OFFSET(InputPriceData!C$15,CalculationsAndCharts!$A1342+$A$11,IF($C$7,8,0),1,1)</f>
        <v>116.28</v>
      </c>
      <c r="E1342" s="4">
        <f ca="1">OFFSET(InputPriceData!D$15,CalculationsAndCharts!$A1342+$A$11,IF($C$7,8,0),1,1)</f>
        <v>116.78</v>
      </c>
      <c r="F1342" s="4">
        <f ca="1">OFFSET(InputPriceData!E$15,CalculationsAndCharts!$A1342+$A$11,IF($C$7,8,0),1,1)</f>
        <v>116.05</v>
      </c>
      <c r="G1342" s="4">
        <f ca="1">OFFSET(InputPriceData!F$15,CalculationsAndCharts!$A1342+$A$11,IF($C$7,8,0),1,1)</f>
        <v>116.44</v>
      </c>
      <c r="H1342" s="342">
        <f t="shared" ca="1" si="162"/>
        <v>115.14189036498172</v>
      </c>
      <c r="I1342" s="342">
        <f t="shared" ca="1" si="163"/>
        <v>114.43238478384052</v>
      </c>
      <c r="J1342" s="340">
        <f t="shared" ca="1" si="164"/>
        <v>0.70950558114113293</v>
      </c>
      <c r="K1342" s="170">
        <f t="shared" ca="1" si="160"/>
        <v>0.50339816967041673</v>
      </c>
      <c r="L1342" s="341">
        <f t="shared" ca="1" si="161"/>
        <v>0.6705971430293457</v>
      </c>
      <c r="M1342" s="341">
        <f t="shared" ca="1" si="165"/>
        <v>-0.6705971430293457</v>
      </c>
      <c r="N1342" s="170"/>
      <c r="O1342" s="340"/>
      <c r="P1342" s="3">
        <f t="shared" ca="1" si="166"/>
        <v>141281500</v>
      </c>
      <c r="Q1342" s="3" t="e">
        <f t="shared" ca="1" si="167"/>
        <v>#N/A</v>
      </c>
      <c r="S1342" s="99"/>
      <c r="T1342" s="350"/>
      <c r="U1342" s="350"/>
      <c r="V1342" s="349"/>
      <c r="W1342" s="313"/>
      <c r="X1342" s="302"/>
      <c r="Y1342" s="211"/>
      <c r="Z1342" s="320"/>
      <c r="AA1342" s="246"/>
      <c r="AB1342" s="125"/>
      <c r="AC1342" s="125"/>
      <c r="AD1342" s="125"/>
      <c r="AE1342" s="125"/>
      <c r="AF1342" s="125"/>
      <c r="AG1342" s="125"/>
      <c r="AH1342" s="125"/>
      <c r="AJ1342" s="125"/>
      <c r="AK1342" s="125"/>
      <c r="AM1342" s="246"/>
      <c r="AO1342" s="246"/>
      <c r="AP1342" s="211"/>
      <c r="AQ1342" s="211"/>
      <c r="AR1342" s="199"/>
      <c r="AT1342" s="225"/>
      <c r="AU1342" s="225"/>
      <c r="AV1342" s="225"/>
      <c r="AW1342" s="99"/>
      <c r="AX1342" s="199"/>
      <c r="AY1342" s="199"/>
      <c r="AZ1342" s="37"/>
      <c r="BA1342" s="123"/>
      <c r="BB1342" s="211"/>
      <c r="BC1342" s="211"/>
      <c r="BD1342" s="123"/>
      <c r="BE1342" s="123"/>
      <c r="BF1342" s="37"/>
      <c r="BG1342" s="37"/>
    </row>
    <row r="1343" spans="1:59" x14ac:dyDescent="0.25">
      <c r="A1343">
        <v>1311</v>
      </c>
      <c r="B1343" s="61">
        <f ca="1">OFFSET(InputPriceData!B$15,CalculationsAndCharts!$A1343+$A$11,0,1,1)</f>
        <v>40568</v>
      </c>
      <c r="C1343" s="3">
        <f ca="1">OFFSET(InputPriceData!G$15,CalculationsAndCharts!$A1343+$A$11,IF($C$7,8,0),1,1)</f>
        <v>167552200</v>
      </c>
      <c r="D1343" s="4">
        <f ca="1">OFFSET(InputPriceData!C$15,CalculationsAndCharts!$A1343+$A$11,IF($C$7,8,0),1,1)</f>
        <v>115.62</v>
      </c>
      <c r="E1343" s="4">
        <f ca="1">OFFSET(InputPriceData!D$15,CalculationsAndCharts!$A1343+$A$11,IF($C$7,8,0),1,1)</f>
        <v>116.09</v>
      </c>
      <c r="F1343" s="4">
        <f ca="1">OFFSET(InputPriceData!E$15,CalculationsAndCharts!$A1343+$A$11,IF($C$7,8,0),1,1)</f>
        <v>115.04</v>
      </c>
      <c r="G1343" s="4">
        <f ca="1">OFFSET(InputPriceData!F$15,CalculationsAndCharts!$A1343+$A$11,IF($C$7,8,0),1,1)</f>
        <v>115.99</v>
      </c>
      <c r="H1343" s="342">
        <f t="shared" ca="1" si="162"/>
        <v>114.95644613140769</v>
      </c>
      <c r="I1343" s="342">
        <f t="shared" ca="1" si="163"/>
        <v>114.24987430964421</v>
      </c>
      <c r="J1343" s="340">
        <f t="shared" ca="1" si="164"/>
        <v>0.70657182176340438</v>
      </c>
      <c r="K1343" s="170">
        <f t="shared" ca="1" si="160"/>
        <v>0.49924373931005611</v>
      </c>
      <c r="L1343" s="341">
        <f t="shared" ca="1" si="161"/>
        <v>0.67336406857088604</v>
      </c>
      <c r="M1343" s="341">
        <f t="shared" ca="1" si="165"/>
        <v>-0.67336406857088604</v>
      </c>
      <c r="N1343" s="170"/>
      <c r="O1343" s="340"/>
      <c r="P1343" s="3">
        <f t="shared" ca="1" si="166"/>
        <v>167552200</v>
      </c>
      <c r="Q1343" s="3" t="e">
        <f t="shared" ca="1" si="167"/>
        <v>#N/A</v>
      </c>
      <c r="S1343" s="99"/>
      <c r="T1343" s="350"/>
      <c r="U1343" s="350"/>
      <c r="V1343" s="349"/>
      <c r="W1343" s="313"/>
      <c r="X1343" s="302"/>
      <c r="Y1343" s="211"/>
      <c r="Z1343" s="320"/>
      <c r="AA1343" s="246"/>
      <c r="AB1343" s="125"/>
      <c r="AC1343" s="125"/>
      <c r="AD1343" s="125"/>
      <c r="AE1343" s="125"/>
      <c r="AF1343" s="125"/>
      <c r="AG1343" s="125"/>
      <c r="AH1343" s="125"/>
      <c r="AJ1343" s="125"/>
      <c r="AK1343" s="125"/>
      <c r="AM1343" s="246"/>
      <c r="AO1343" s="246"/>
      <c r="AP1343" s="211"/>
      <c r="AQ1343" s="211"/>
      <c r="AR1343" s="199"/>
      <c r="AT1343" s="225"/>
      <c r="AU1343" s="225"/>
      <c r="AV1343" s="225"/>
      <c r="AW1343" s="99"/>
      <c r="AX1343" s="199"/>
      <c r="AY1343" s="199"/>
      <c r="AZ1343" s="37"/>
      <c r="BA1343" s="123"/>
      <c r="BB1343" s="211"/>
      <c r="BC1343" s="211"/>
      <c r="BD1343" s="123"/>
      <c r="BE1343" s="123"/>
      <c r="BF1343" s="37"/>
      <c r="BG1343" s="37"/>
    </row>
    <row r="1344" spans="1:59" x14ac:dyDescent="0.25">
      <c r="A1344">
        <v>1312</v>
      </c>
      <c r="B1344" s="61">
        <f ca="1">OFFSET(InputPriceData!B$15,CalculationsAndCharts!$A1344+$A$11,0,1,1)</f>
        <v>40567</v>
      </c>
      <c r="C1344" s="3">
        <f ca="1">OFFSET(InputPriceData!G$15,CalculationsAndCharts!$A1344+$A$11,IF($C$7,8,0),1,1)</f>
        <v>113715500</v>
      </c>
      <c r="D1344" s="4">
        <f ca="1">OFFSET(InputPriceData!C$15,CalculationsAndCharts!$A1344+$A$11,IF($C$7,8,0),1,1)</f>
        <v>115.2</v>
      </c>
      <c r="E1344" s="4">
        <f ca="1">OFFSET(InputPriceData!D$15,CalculationsAndCharts!$A1344+$A$11,IF($C$7,8,0),1,1)</f>
        <v>116.06</v>
      </c>
      <c r="F1344" s="4">
        <f ca="1">OFFSET(InputPriceData!E$15,CalculationsAndCharts!$A1344+$A$11,IF($C$7,8,0),1,1)</f>
        <v>115.17</v>
      </c>
      <c r="G1344" s="4">
        <f ca="1">OFFSET(InputPriceData!F$15,CalculationsAndCharts!$A1344+$A$11,IF($C$7,8,0),1,1)</f>
        <v>115.93</v>
      </c>
      <c r="H1344" s="342">
        <f t="shared" ca="1" si="162"/>
        <v>114.80879557875164</v>
      </c>
      <c r="I1344" s="342">
        <f t="shared" ca="1" si="163"/>
        <v>114.09168106506642</v>
      </c>
      <c r="J1344" s="340">
        <f t="shared" ca="1" si="164"/>
        <v>0.71711451368515389</v>
      </c>
      <c r="K1344" s="170">
        <f t="shared" ca="1" si="160"/>
        <v>0.51425322573789478</v>
      </c>
      <c r="L1344" s="341">
        <f t="shared" ca="1" si="161"/>
        <v>0.67828389465281813</v>
      </c>
      <c r="M1344" s="341">
        <f t="shared" ca="1" si="165"/>
        <v>-0.67828389465281813</v>
      </c>
      <c r="N1344" s="170"/>
      <c r="O1344" s="340"/>
      <c r="P1344" s="3">
        <f t="shared" ca="1" si="166"/>
        <v>113715500</v>
      </c>
      <c r="Q1344" s="3" t="e">
        <f t="shared" ca="1" si="167"/>
        <v>#N/A</v>
      </c>
      <c r="S1344" s="99"/>
      <c r="T1344" s="350"/>
      <c r="U1344" s="350"/>
      <c r="V1344" s="349"/>
      <c r="W1344" s="313"/>
      <c r="X1344" s="302"/>
      <c r="Y1344" s="211"/>
      <c r="Z1344" s="320"/>
      <c r="AA1344" s="246"/>
      <c r="AB1344" s="125"/>
      <c r="AC1344" s="125"/>
      <c r="AD1344" s="125"/>
      <c r="AE1344" s="125"/>
      <c r="AF1344" s="125"/>
      <c r="AG1344" s="125"/>
      <c r="AH1344" s="125"/>
      <c r="AJ1344" s="125"/>
      <c r="AK1344" s="125"/>
      <c r="AM1344" s="246"/>
      <c r="AO1344" s="246"/>
      <c r="AP1344" s="211"/>
      <c r="AQ1344" s="211"/>
      <c r="AR1344" s="199"/>
      <c r="AT1344" s="225"/>
      <c r="AU1344" s="225"/>
      <c r="AV1344" s="225"/>
      <c r="AW1344" s="99"/>
      <c r="AX1344" s="199"/>
      <c r="AY1344" s="199"/>
      <c r="AZ1344" s="37"/>
      <c r="BA1344" s="123"/>
      <c r="BB1344" s="211"/>
      <c r="BC1344" s="211"/>
      <c r="BD1344" s="123"/>
      <c r="BE1344" s="123"/>
      <c r="BF1344" s="37"/>
      <c r="BG1344" s="37"/>
    </row>
    <row r="1345" spans="1:59" x14ac:dyDescent="0.25">
      <c r="A1345">
        <v>1313</v>
      </c>
      <c r="B1345" s="61">
        <f ca="1">OFFSET(InputPriceData!B$15,CalculationsAndCharts!$A1345+$A$11,0,1,1)</f>
        <v>40564</v>
      </c>
      <c r="C1345" s="3">
        <f ca="1">OFFSET(InputPriceData!G$15,CalculationsAndCharts!$A1345+$A$11,IF($C$7,8,0),1,1)</f>
        <v>151462900</v>
      </c>
      <c r="D1345" s="4">
        <f ca="1">OFFSET(InputPriceData!C$15,CalculationsAndCharts!$A1345+$A$11,IF($C$7,8,0),1,1)</f>
        <v>115.73</v>
      </c>
      <c r="E1345" s="4">
        <f ca="1">OFFSET(InputPriceData!D$15,CalculationsAndCharts!$A1345+$A$11,IF($C$7,8,0),1,1)</f>
        <v>115.99</v>
      </c>
      <c r="F1345" s="4">
        <f ca="1">OFFSET(InputPriceData!E$15,CalculationsAndCharts!$A1345+$A$11,IF($C$7,8,0),1,1)</f>
        <v>115.15</v>
      </c>
      <c r="G1345" s="4">
        <f ca="1">OFFSET(InputPriceData!F$15,CalculationsAndCharts!$A1345+$A$11,IF($C$7,8,0),1,1)</f>
        <v>115.27</v>
      </c>
      <c r="H1345" s="342">
        <f t="shared" ca="1" si="162"/>
        <v>114.64862351857332</v>
      </c>
      <c r="I1345" s="342">
        <f t="shared" ca="1" si="163"/>
        <v>113.92456116189065</v>
      </c>
      <c r="J1345" s="340">
        <f t="shared" ca="1" si="164"/>
        <v>0.72406235668259222</v>
      </c>
      <c r="K1345" s="170">
        <f t="shared" ca="1" si="160"/>
        <v>0.52426629636474942</v>
      </c>
      <c r="L1345" s="341">
        <f t="shared" ca="1" si="161"/>
        <v>0.68357163323841885</v>
      </c>
      <c r="M1345" s="341">
        <f t="shared" ca="1" si="165"/>
        <v>-0.68357163323841885</v>
      </c>
      <c r="N1345" s="170"/>
      <c r="O1345" s="340"/>
      <c r="P1345" s="3" t="e">
        <f t="shared" ca="1" si="166"/>
        <v>#N/A</v>
      </c>
      <c r="Q1345" s="3">
        <f t="shared" ca="1" si="167"/>
        <v>151462900</v>
      </c>
      <c r="S1345" s="99"/>
      <c r="T1345" s="350"/>
      <c r="U1345" s="350"/>
      <c r="V1345" s="349"/>
      <c r="W1345" s="313"/>
      <c r="X1345" s="302"/>
      <c r="Y1345" s="211"/>
      <c r="Z1345" s="320"/>
      <c r="AA1345" s="246"/>
      <c r="AB1345" s="125"/>
      <c r="AC1345" s="125"/>
      <c r="AD1345" s="125"/>
      <c r="AE1345" s="125"/>
      <c r="AF1345" s="125"/>
      <c r="AG1345" s="125"/>
      <c r="AH1345" s="125"/>
      <c r="AJ1345" s="125"/>
      <c r="AK1345" s="125"/>
      <c r="AM1345" s="246"/>
      <c r="AO1345" s="246"/>
      <c r="AP1345" s="211"/>
      <c r="AQ1345" s="211"/>
      <c r="AR1345" s="199"/>
      <c r="AT1345" s="225"/>
      <c r="AU1345" s="225"/>
      <c r="AV1345" s="225"/>
      <c r="AW1345" s="99"/>
      <c r="AX1345" s="199"/>
      <c r="AY1345" s="199"/>
      <c r="AZ1345" s="37"/>
      <c r="BA1345" s="123"/>
      <c r="BB1345" s="211"/>
      <c r="BC1345" s="211"/>
      <c r="BD1345" s="123"/>
      <c r="BE1345" s="123"/>
      <c r="BF1345" s="37"/>
      <c r="BG1345" s="37"/>
    </row>
    <row r="1346" spans="1:59" x14ac:dyDescent="0.25">
      <c r="A1346">
        <v>1314</v>
      </c>
      <c r="B1346" s="61">
        <f ca="1">OFFSET(InputPriceData!B$15,CalculationsAndCharts!$A1346+$A$11,0,1,1)</f>
        <v>40563</v>
      </c>
      <c r="C1346" s="3">
        <f ca="1">OFFSET(InputPriceData!G$15,CalculationsAndCharts!$A1346+$A$11,IF($C$7,8,0),1,1)</f>
        <v>175745700</v>
      </c>
      <c r="D1346" s="4">
        <f ca="1">OFFSET(InputPriceData!C$15,CalculationsAndCharts!$A1346+$A$11,IF($C$7,8,0),1,1)</f>
        <v>114.91</v>
      </c>
      <c r="E1346" s="4">
        <f ca="1">OFFSET(InputPriceData!D$15,CalculationsAndCharts!$A1346+$A$11,IF($C$7,8,0),1,1)</f>
        <v>115.3</v>
      </c>
      <c r="F1346" s="4">
        <f ca="1">OFFSET(InputPriceData!E$15,CalculationsAndCharts!$A1346+$A$11,IF($C$7,8,0),1,1)</f>
        <v>114.16</v>
      </c>
      <c r="G1346" s="4">
        <f ca="1">OFFSET(InputPriceData!F$15,CalculationsAndCharts!$A1346+$A$11,IF($C$7,8,0),1,1)</f>
        <v>115.01</v>
      </c>
      <c r="H1346" s="342">
        <f t="shared" ca="1" si="162"/>
        <v>114.55985544979808</v>
      </c>
      <c r="I1346" s="342">
        <f t="shared" ca="1" si="163"/>
        <v>113.80224854024435</v>
      </c>
      <c r="J1346" s="340">
        <f t="shared" ca="1" si="164"/>
        <v>0.75760690955365018</v>
      </c>
      <c r="K1346" s="170">
        <f t="shared" ca="1" si="160"/>
        <v>0.57396822940343273</v>
      </c>
      <c r="L1346" s="341">
        <f t="shared" ca="1" si="161"/>
        <v>0.68854592923639113</v>
      </c>
      <c r="M1346" s="341">
        <f t="shared" ca="1" si="165"/>
        <v>-0.68854592923639113</v>
      </c>
      <c r="N1346" s="170"/>
      <c r="O1346" s="340"/>
      <c r="P1346" s="3">
        <f t="shared" ca="1" si="166"/>
        <v>175745700</v>
      </c>
      <c r="Q1346" s="3" t="e">
        <f t="shared" ca="1" si="167"/>
        <v>#N/A</v>
      </c>
      <c r="S1346" s="99"/>
      <c r="T1346" s="350"/>
      <c r="U1346" s="350"/>
      <c r="V1346" s="349"/>
      <c r="W1346" s="313"/>
      <c r="X1346" s="302"/>
      <c r="Y1346" s="211"/>
      <c r="Z1346" s="320"/>
      <c r="AA1346" s="246"/>
      <c r="AB1346" s="125"/>
      <c r="AC1346" s="125"/>
      <c r="AD1346" s="125"/>
      <c r="AE1346" s="125"/>
      <c r="AF1346" s="125"/>
      <c r="AG1346" s="125"/>
      <c r="AH1346" s="125"/>
      <c r="AJ1346" s="125"/>
      <c r="AK1346" s="125"/>
      <c r="AM1346" s="246"/>
      <c r="AO1346" s="246"/>
      <c r="AP1346" s="211"/>
      <c r="AQ1346" s="211"/>
      <c r="AR1346" s="199"/>
      <c r="AT1346" s="225"/>
      <c r="AU1346" s="225"/>
      <c r="AV1346" s="225"/>
      <c r="AW1346" s="99"/>
      <c r="AX1346" s="199"/>
      <c r="AY1346" s="199"/>
      <c r="AZ1346" s="37"/>
      <c r="BA1346" s="123"/>
      <c r="BB1346" s="211"/>
      <c r="BC1346" s="211"/>
      <c r="BD1346" s="123"/>
      <c r="BE1346" s="123"/>
      <c r="BF1346" s="37"/>
      <c r="BG1346" s="37"/>
    </row>
    <row r="1347" spans="1:59" x14ac:dyDescent="0.25">
      <c r="A1347">
        <v>1315</v>
      </c>
      <c r="B1347" s="61">
        <f ca="1">OFFSET(InputPriceData!B$15,CalculationsAndCharts!$A1347+$A$11,0,1,1)</f>
        <v>40562</v>
      </c>
      <c r="C1347" s="3">
        <f ca="1">OFFSET(InputPriceData!G$15,CalculationsAndCharts!$A1347+$A$11,IF($C$7,8,0),1,1)</f>
        <v>151958400</v>
      </c>
      <c r="D1347" s="4">
        <f ca="1">OFFSET(InputPriceData!C$15,CalculationsAndCharts!$A1347+$A$11,IF($C$7,8,0),1,1)</f>
        <v>116.21</v>
      </c>
      <c r="E1347" s="4">
        <f ca="1">OFFSET(InputPriceData!D$15,CalculationsAndCharts!$A1347+$A$11,IF($C$7,8,0),1,1)</f>
        <v>116.32</v>
      </c>
      <c r="F1347" s="4">
        <f ca="1">OFFSET(InputPriceData!E$15,CalculationsAndCharts!$A1347+$A$11,IF($C$7,8,0),1,1)</f>
        <v>114.86</v>
      </c>
      <c r="G1347" s="4">
        <f ca="1">OFFSET(InputPriceData!F$15,CalculationsAndCharts!$A1347+$A$11,IF($C$7,8,0),1,1)</f>
        <v>115.17</v>
      </c>
      <c r="H1347" s="342">
        <f t="shared" ca="1" si="162"/>
        <v>114.49554908548352</v>
      </c>
      <c r="I1347" s="342">
        <f t="shared" ca="1" si="163"/>
        <v>113.69245295299385</v>
      </c>
      <c r="J1347" s="340">
        <f t="shared" ca="1" si="164"/>
        <v>0.80309613248959688</v>
      </c>
      <c r="K1347" s="170">
        <f t="shared" ca="1" si="160"/>
        <v>0.64496339801974811</v>
      </c>
      <c r="L1347" s="341">
        <f t="shared" ca="1" si="161"/>
        <v>0.69289963592714399</v>
      </c>
      <c r="M1347" s="341">
        <f t="shared" ca="1" si="165"/>
        <v>-0.69289963592714399</v>
      </c>
      <c r="N1347" s="170"/>
      <c r="O1347" s="340"/>
      <c r="P1347" s="3" t="e">
        <f t="shared" ca="1" si="166"/>
        <v>#N/A</v>
      </c>
      <c r="Q1347" s="3">
        <f t="shared" ca="1" si="167"/>
        <v>151958400</v>
      </c>
      <c r="S1347" s="99"/>
      <c r="T1347" s="350"/>
      <c r="U1347" s="350"/>
      <c r="V1347" s="349"/>
      <c r="W1347" s="313"/>
      <c r="X1347" s="302"/>
      <c r="Y1347" s="211"/>
      <c r="Z1347" s="320"/>
      <c r="AA1347" s="246"/>
      <c r="AB1347" s="125"/>
      <c r="AC1347" s="125"/>
      <c r="AD1347" s="125"/>
      <c r="AE1347" s="125"/>
      <c r="AF1347" s="125"/>
      <c r="AG1347" s="125"/>
      <c r="AH1347" s="125"/>
      <c r="AJ1347" s="125"/>
      <c r="AK1347" s="125"/>
      <c r="AM1347" s="246"/>
      <c r="AO1347" s="246"/>
      <c r="AP1347" s="211"/>
      <c r="AQ1347" s="211"/>
      <c r="AR1347" s="199"/>
      <c r="AT1347" s="225"/>
      <c r="AU1347" s="225"/>
      <c r="AV1347" s="225"/>
      <c r="AW1347" s="99"/>
      <c r="AX1347" s="199"/>
      <c r="AY1347" s="199"/>
      <c r="AZ1347" s="37"/>
      <c r="BA1347" s="123"/>
      <c r="BB1347" s="211"/>
      <c r="BC1347" s="211"/>
      <c r="BD1347" s="123"/>
      <c r="BE1347" s="123"/>
      <c r="BF1347" s="37"/>
      <c r="BG1347" s="37"/>
    </row>
    <row r="1348" spans="1:59" x14ac:dyDescent="0.25">
      <c r="A1348">
        <v>1316</v>
      </c>
      <c r="B1348" s="61">
        <f ca="1">OFFSET(InputPriceData!B$15,CalculationsAndCharts!$A1348+$A$11,0,1,1)</f>
        <v>40561</v>
      </c>
      <c r="C1348" s="3">
        <f ca="1">OFFSET(InputPriceData!G$15,CalculationsAndCharts!$A1348+$A$11,IF($C$7,8,0),1,1)</f>
        <v>114401300</v>
      </c>
      <c r="D1348" s="4">
        <f ca="1">OFFSET(InputPriceData!C$15,CalculationsAndCharts!$A1348+$A$11,IF($C$7,8,0),1,1)</f>
        <v>116</v>
      </c>
      <c r="E1348" s="4">
        <f ca="1">OFFSET(InputPriceData!D$15,CalculationsAndCharts!$A1348+$A$11,IF($C$7,8,0),1,1)</f>
        <v>116.41</v>
      </c>
      <c r="F1348" s="4">
        <f ca="1">OFFSET(InputPriceData!E$15,CalculationsAndCharts!$A1348+$A$11,IF($C$7,8,0),1,1)</f>
        <v>115.87</v>
      </c>
      <c r="G1348" s="4">
        <f ca="1">OFFSET(InputPriceData!F$15,CalculationsAndCharts!$A1348+$A$11,IF($C$7,8,0),1,1)</f>
        <v>116.31</v>
      </c>
      <c r="H1348" s="342">
        <f t="shared" ca="1" si="162"/>
        <v>114.39919895483831</v>
      </c>
      <c r="I1348" s="342">
        <f t="shared" ca="1" si="163"/>
        <v>113.55813049417512</v>
      </c>
      <c r="J1348" s="340">
        <f t="shared" ca="1" si="164"/>
        <v>0.8410684606631198</v>
      </c>
      <c r="K1348" s="170">
        <f t="shared" ca="1" si="160"/>
        <v>0.7073961555222299</v>
      </c>
      <c r="L1348" s="341">
        <f t="shared" ca="1" si="161"/>
        <v>0.69497336913587637</v>
      </c>
      <c r="M1348" s="341">
        <f t="shared" ca="1" si="165"/>
        <v>-0.69497336913587637</v>
      </c>
      <c r="N1348" s="170"/>
      <c r="O1348" s="340"/>
      <c r="P1348" s="3">
        <f t="shared" ca="1" si="166"/>
        <v>114401300</v>
      </c>
      <c r="Q1348" s="3" t="e">
        <f t="shared" ca="1" si="167"/>
        <v>#N/A</v>
      </c>
      <c r="S1348" s="99"/>
      <c r="T1348" s="350"/>
      <c r="U1348" s="350"/>
      <c r="V1348" s="349"/>
      <c r="W1348" s="313"/>
      <c r="X1348" s="302"/>
      <c r="Y1348" s="211"/>
      <c r="Z1348" s="320"/>
      <c r="AA1348" s="246"/>
      <c r="AB1348" s="125"/>
      <c r="AC1348" s="125"/>
      <c r="AD1348" s="125"/>
      <c r="AE1348" s="125"/>
      <c r="AF1348" s="125"/>
      <c r="AG1348" s="125"/>
      <c r="AH1348" s="125"/>
      <c r="AJ1348" s="125"/>
      <c r="AK1348" s="125"/>
      <c r="AM1348" s="246"/>
      <c r="AO1348" s="246"/>
      <c r="AP1348" s="211"/>
      <c r="AQ1348" s="211"/>
      <c r="AR1348" s="199"/>
      <c r="AT1348" s="225"/>
      <c r="AU1348" s="225"/>
      <c r="AV1348" s="225"/>
      <c r="AW1348" s="99"/>
      <c r="AX1348" s="199"/>
      <c r="AY1348" s="199"/>
      <c r="AZ1348" s="37"/>
      <c r="BA1348" s="123"/>
      <c r="BB1348" s="211"/>
      <c r="BC1348" s="211"/>
      <c r="BD1348" s="123"/>
      <c r="BE1348" s="123"/>
      <c r="BF1348" s="37"/>
      <c r="BG1348" s="37"/>
    </row>
    <row r="1349" spans="1:59" x14ac:dyDescent="0.25">
      <c r="A1349">
        <v>1317</v>
      </c>
      <c r="B1349" s="61">
        <f ca="1">OFFSET(InputPriceData!B$15,CalculationsAndCharts!$A1349+$A$11,0,1,1)</f>
        <v>40557</v>
      </c>
      <c r="C1349" s="3">
        <f ca="1">OFFSET(InputPriceData!G$15,CalculationsAndCharts!$A1349+$A$11,IF($C$7,8,0),1,1)</f>
        <v>117677900</v>
      </c>
      <c r="D1349" s="4">
        <f ca="1">OFFSET(InputPriceData!C$15,CalculationsAndCharts!$A1349+$A$11,IF($C$7,8,0),1,1)</f>
        <v>115.11</v>
      </c>
      <c r="E1349" s="4">
        <f ca="1">OFFSET(InputPriceData!D$15,CalculationsAndCharts!$A1349+$A$11,IF($C$7,8,0),1,1)</f>
        <v>116.14</v>
      </c>
      <c r="F1349" s="4">
        <f ca="1">OFFSET(InputPriceData!E$15,CalculationsAndCharts!$A1349+$A$11,IF($C$7,8,0),1,1)</f>
        <v>115.03</v>
      </c>
      <c r="G1349" s="4">
        <f ca="1">OFFSET(InputPriceData!F$15,CalculationsAndCharts!$A1349+$A$11,IF($C$7,8,0),1,1)</f>
        <v>116.11</v>
      </c>
      <c r="H1349" s="342">
        <f t="shared" ca="1" si="162"/>
        <v>114.12622737695807</v>
      </c>
      <c r="I1349" s="342">
        <f t="shared" ca="1" si="163"/>
        <v>113.30796053910014</v>
      </c>
      <c r="J1349" s="340">
        <f t="shared" ca="1" si="164"/>
        <v>0.8182668378578617</v>
      </c>
      <c r="K1349" s="170">
        <f t="shared" ca="1" si="160"/>
        <v>0.66956061793790411</v>
      </c>
      <c r="L1349" s="341">
        <f t="shared" ca="1" si="161"/>
        <v>0.69417843983090166</v>
      </c>
      <c r="M1349" s="341">
        <f t="shared" ca="1" si="165"/>
        <v>-0.69417843983090166</v>
      </c>
      <c r="N1349" s="170"/>
      <c r="O1349" s="340"/>
      <c r="P1349" s="3">
        <f t="shared" ca="1" si="166"/>
        <v>117677900</v>
      </c>
      <c r="Q1349" s="3" t="e">
        <f t="shared" ca="1" si="167"/>
        <v>#N/A</v>
      </c>
      <c r="S1349" s="99"/>
      <c r="T1349" s="350"/>
      <c r="U1349" s="350"/>
      <c r="V1349" s="349"/>
      <c r="W1349" s="313"/>
      <c r="X1349" s="302"/>
      <c r="Y1349" s="211"/>
      <c r="Z1349" s="320"/>
      <c r="AA1349" s="246"/>
      <c r="AB1349" s="125"/>
      <c r="AC1349" s="125"/>
      <c r="AD1349" s="125"/>
      <c r="AE1349" s="125"/>
      <c r="AF1349" s="125"/>
      <c r="AG1349" s="125"/>
      <c r="AH1349" s="125"/>
      <c r="AJ1349" s="125"/>
      <c r="AK1349" s="125"/>
      <c r="AM1349" s="246"/>
      <c r="AO1349" s="246"/>
      <c r="AP1349" s="211"/>
      <c r="AQ1349" s="211"/>
      <c r="AR1349" s="199"/>
      <c r="AT1349" s="225"/>
      <c r="AU1349" s="225"/>
      <c r="AV1349" s="225"/>
      <c r="AW1349" s="99"/>
      <c r="AX1349" s="199"/>
      <c r="AY1349" s="199"/>
      <c r="AZ1349" s="37"/>
      <c r="BA1349" s="123"/>
      <c r="BB1349" s="211"/>
      <c r="BC1349" s="211"/>
      <c r="BD1349" s="123"/>
      <c r="BE1349" s="123"/>
      <c r="BF1349" s="37"/>
      <c r="BG1349" s="37"/>
    </row>
    <row r="1350" spans="1:59" x14ac:dyDescent="0.25">
      <c r="A1350">
        <v>1318</v>
      </c>
      <c r="B1350" s="61">
        <f ca="1">OFFSET(InputPriceData!B$15,CalculationsAndCharts!$A1350+$A$11,0,1,1)</f>
        <v>40556</v>
      </c>
      <c r="C1350" s="3">
        <f ca="1">OFFSET(InputPriceData!G$15,CalculationsAndCharts!$A1350+$A$11,IF($C$7,8,0),1,1)</f>
        <v>129048400</v>
      </c>
      <c r="D1350" s="4">
        <f ca="1">OFFSET(InputPriceData!C$15,CalculationsAndCharts!$A1350+$A$11,IF($C$7,8,0),1,1)</f>
        <v>115.51</v>
      </c>
      <c r="E1350" s="4">
        <f ca="1">OFFSET(InputPriceData!D$15,CalculationsAndCharts!$A1350+$A$11,IF($C$7,8,0),1,1)</f>
        <v>115.56</v>
      </c>
      <c r="F1350" s="4">
        <f ca="1">OFFSET(InputPriceData!E$15,CalculationsAndCharts!$A1350+$A$11,IF($C$7,8,0),1,1)</f>
        <v>114.99</v>
      </c>
      <c r="G1350" s="4">
        <f ca="1">OFFSET(InputPriceData!F$15,CalculationsAndCharts!$A1350+$A$11,IF($C$7,8,0),1,1)</f>
        <v>115.27</v>
      </c>
      <c r="H1350" s="342">
        <f t="shared" ca="1" si="162"/>
        <v>113.84283128795208</v>
      </c>
      <c r="I1350" s="342">
        <f t="shared" ca="1" si="163"/>
        <v>113.05322967901834</v>
      </c>
      <c r="J1350" s="340">
        <f t="shared" ca="1" si="164"/>
        <v>0.78960160893367104</v>
      </c>
      <c r="K1350" s="170">
        <f t="shared" ca="1" si="160"/>
        <v>0.62347070083064193</v>
      </c>
      <c r="L1350" s="341">
        <f t="shared" ca="1" si="161"/>
        <v>0.69195373443231212</v>
      </c>
      <c r="M1350" s="341">
        <f t="shared" ca="1" si="165"/>
        <v>-0.69195373443231212</v>
      </c>
      <c r="N1350" s="170"/>
      <c r="O1350" s="340"/>
      <c r="P1350" s="3" t="e">
        <f t="shared" ca="1" si="166"/>
        <v>#N/A</v>
      </c>
      <c r="Q1350" s="3">
        <f t="shared" ca="1" si="167"/>
        <v>129048400</v>
      </c>
      <c r="S1350" s="99"/>
      <c r="T1350" s="350"/>
      <c r="U1350" s="350"/>
      <c r="V1350" s="349"/>
      <c r="W1350" s="313"/>
      <c r="X1350" s="302"/>
      <c r="Y1350" s="211"/>
      <c r="Z1350" s="320"/>
      <c r="AA1350" s="246"/>
      <c r="AB1350" s="125"/>
      <c r="AC1350" s="125"/>
      <c r="AD1350" s="125"/>
      <c r="AE1350" s="125"/>
      <c r="AF1350" s="125"/>
      <c r="AG1350" s="125"/>
      <c r="AH1350" s="125"/>
      <c r="AJ1350" s="125"/>
      <c r="AK1350" s="125"/>
      <c r="AM1350" s="246"/>
      <c r="AO1350" s="246"/>
      <c r="AP1350" s="211"/>
      <c r="AQ1350" s="211"/>
      <c r="AR1350" s="199"/>
      <c r="AT1350" s="225"/>
      <c r="AU1350" s="225"/>
      <c r="AV1350" s="225"/>
      <c r="AW1350" s="99"/>
      <c r="AX1350" s="199"/>
      <c r="AY1350" s="199"/>
      <c r="AZ1350" s="37"/>
      <c r="BA1350" s="123"/>
      <c r="BB1350" s="211"/>
      <c r="BC1350" s="211"/>
      <c r="BD1350" s="123"/>
      <c r="BE1350" s="123"/>
      <c r="BF1350" s="37"/>
      <c r="BG1350" s="37"/>
    </row>
    <row r="1351" spans="1:59" x14ac:dyDescent="0.25">
      <c r="A1351">
        <v>1319</v>
      </c>
      <c r="B1351" s="61">
        <f ca="1">OFFSET(InputPriceData!B$15,CalculationsAndCharts!$A1351+$A$11,0,1,1)</f>
        <v>40555</v>
      </c>
      <c r="C1351" s="3">
        <f ca="1">OFFSET(InputPriceData!G$15,CalculationsAndCharts!$A1351+$A$11,IF($C$7,8,0),1,1)</f>
        <v>107929200</v>
      </c>
      <c r="D1351" s="4">
        <f ca="1">OFFSET(InputPriceData!C$15,CalculationsAndCharts!$A1351+$A$11,IF($C$7,8,0),1,1)</f>
        <v>115.13</v>
      </c>
      <c r="E1351" s="4">
        <f ca="1">OFFSET(InputPriceData!D$15,CalculationsAndCharts!$A1351+$A$11,IF($C$7,8,0),1,1)</f>
        <v>115.59</v>
      </c>
      <c r="F1351" s="4">
        <f ca="1">OFFSET(InputPriceData!E$15,CalculationsAndCharts!$A1351+$A$11,IF($C$7,8,0),1,1)</f>
        <v>114.46</v>
      </c>
      <c r="G1351" s="4">
        <f ca="1">OFFSET(InputPriceData!F$15,CalculationsAndCharts!$A1351+$A$11,IF($C$7,8,0),1,1)</f>
        <v>115.46</v>
      </c>
      <c r="H1351" s="342">
        <f t="shared" ca="1" si="162"/>
        <v>113.63895004337381</v>
      </c>
      <c r="I1351" s="342">
        <f t="shared" ca="1" si="163"/>
        <v>112.85170510438365</v>
      </c>
      <c r="J1351" s="340">
        <f t="shared" ca="1" si="164"/>
        <v>0.78724493899008707</v>
      </c>
      <c r="K1351" s="170">
        <f t="shared" ca="1" si="160"/>
        <v>0.61975459396550592</v>
      </c>
      <c r="L1351" s="341">
        <f t="shared" ca="1" si="161"/>
        <v>0.69009889519793222</v>
      </c>
      <c r="M1351" s="341">
        <f t="shared" ca="1" si="165"/>
        <v>-0.69009889519793222</v>
      </c>
      <c r="N1351" s="170"/>
      <c r="O1351" s="340"/>
      <c r="P1351" s="3">
        <f t="shared" ca="1" si="166"/>
        <v>107929200</v>
      </c>
      <c r="Q1351" s="3" t="e">
        <f t="shared" ca="1" si="167"/>
        <v>#N/A</v>
      </c>
      <c r="S1351" s="99"/>
      <c r="T1351" s="350"/>
      <c r="U1351" s="350"/>
      <c r="V1351" s="349"/>
      <c r="W1351" s="313"/>
      <c r="X1351" s="302"/>
      <c r="Y1351" s="211"/>
      <c r="Z1351" s="320"/>
      <c r="AA1351" s="246"/>
      <c r="AB1351" s="125"/>
      <c r="AC1351" s="125"/>
      <c r="AD1351" s="125"/>
      <c r="AE1351" s="125"/>
      <c r="AF1351" s="125"/>
      <c r="AG1351" s="125"/>
      <c r="AH1351" s="125"/>
      <c r="AJ1351" s="125"/>
      <c r="AK1351" s="125"/>
      <c r="AM1351" s="246"/>
      <c r="AO1351" s="246"/>
      <c r="AP1351" s="211"/>
      <c r="AQ1351" s="211"/>
      <c r="AR1351" s="199"/>
      <c r="AT1351" s="225"/>
      <c r="AU1351" s="225"/>
      <c r="AV1351" s="225"/>
      <c r="AW1351" s="99"/>
      <c r="AX1351" s="199"/>
      <c r="AY1351" s="199"/>
      <c r="AZ1351" s="37"/>
      <c r="BA1351" s="123"/>
      <c r="BB1351" s="211"/>
      <c r="BC1351" s="211"/>
      <c r="BD1351" s="123"/>
      <c r="BE1351" s="123"/>
      <c r="BF1351" s="37"/>
      <c r="BG1351" s="37"/>
    </row>
    <row r="1352" spans="1:59" x14ac:dyDescent="0.25">
      <c r="A1352">
        <v>1320</v>
      </c>
      <c r="B1352" s="61">
        <f ca="1">OFFSET(InputPriceData!B$15,CalculationsAndCharts!$A1352+$A$11,0,1,1)</f>
        <v>40554</v>
      </c>
      <c r="C1352" s="3">
        <f ca="1">OFFSET(InputPriceData!G$15,CalculationsAndCharts!$A1352+$A$11,IF($C$7,8,0),1,1)</f>
        <v>110287000</v>
      </c>
      <c r="D1352" s="4">
        <f ca="1">OFFSET(InputPriceData!C$15,CalculationsAndCharts!$A1352+$A$11,IF($C$7,8,0),1,1)</f>
        <v>114.44</v>
      </c>
      <c r="E1352" s="4">
        <f ca="1">OFFSET(InputPriceData!D$15,CalculationsAndCharts!$A1352+$A$11,IF($C$7,8,0),1,1)</f>
        <v>114.71</v>
      </c>
      <c r="F1352" s="4">
        <f ca="1">OFFSET(InputPriceData!E$15,CalculationsAndCharts!$A1352+$A$11,IF($C$7,8,0),1,1)</f>
        <v>114</v>
      </c>
      <c r="G1352" s="4">
        <f ca="1">OFFSET(InputPriceData!F$15,CalculationsAndCharts!$A1352+$A$11,IF($C$7,8,0),1,1)</f>
        <v>114.43</v>
      </c>
      <c r="H1352" s="342">
        <f t="shared" ca="1" si="162"/>
        <v>113.37880004957006</v>
      </c>
      <c r="I1352" s="342">
        <f t="shared" ca="1" si="163"/>
        <v>112.61458738660035</v>
      </c>
      <c r="J1352" s="340">
        <f t="shared" ca="1" si="164"/>
        <v>0.76421266296964374</v>
      </c>
      <c r="K1352" s="170">
        <f t="shared" ca="1" si="160"/>
        <v>0.58402099424315435</v>
      </c>
      <c r="L1352" s="341">
        <f t="shared" ca="1" si="161"/>
        <v>0.68820315415332167</v>
      </c>
      <c r="M1352" s="341">
        <f t="shared" ca="1" si="165"/>
        <v>-0.68820315415332167</v>
      </c>
      <c r="N1352" s="170"/>
      <c r="O1352" s="340"/>
      <c r="P1352" s="3" t="e">
        <f t="shared" ca="1" si="166"/>
        <v>#N/A</v>
      </c>
      <c r="Q1352" s="3">
        <f t="shared" ca="1" si="167"/>
        <v>110287000</v>
      </c>
      <c r="S1352" s="99"/>
      <c r="T1352" s="350"/>
      <c r="U1352" s="350"/>
      <c r="V1352" s="349"/>
      <c r="W1352" s="313"/>
      <c r="X1352" s="302"/>
      <c r="Y1352" s="211"/>
      <c r="Z1352" s="320"/>
      <c r="AA1352" s="246"/>
      <c r="AB1352" s="125"/>
      <c r="AC1352" s="125"/>
      <c r="AD1352" s="125"/>
      <c r="AE1352" s="125"/>
      <c r="AF1352" s="125"/>
      <c r="AG1352" s="125"/>
      <c r="AH1352" s="125"/>
      <c r="AJ1352" s="125"/>
      <c r="AK1352" s="125"/>
      <c r="AM1352" s="246"/>
      <c r="AO1352" s="246"/>
      <c r="AP1352" s="211"/>
      <c r="AQ1352" s="211"/>
      <c r="AR1352" s="199"/>
      <c r="AT1352" s="225"/>
      <c r="AU1352" s="225"/>
      <c r="AV1352" s="225"/>
      <c r="AW1352" s="99"/>
      <c r="AX1352" s="199"/>
      <c r="AY1352" s="199"/>
      <c r="AZ1352" s="37"/>
      <c r="BA1352" s="123"/>
      <c r="BB1352" s="211"/>
      <c r="BC1352" s="211"/>
      <c r="BD1352" s="123"/>
      <c r="BE1352" s="123"/>
      <c r="BF1352" s="37"/>
      <c r="BG1352" s="37"/>
    </row>
    <row r="1353" spans="1:59" x14ac:dyDescent="0.25">
      <c r="A1353">
        <v>1321</v>
      </c>
      <c r="B1353" s="61">
        <f ca="1">OFFSET(InputPriceData!B$15,CalculationsAndCharts!$A1353+$A$11,0,1,1)</f>
        <v>40553</v>
      </c>
      <c r="C1353" s="3">
        <f ca="1">OFFSET(InputPriceData!G$15,CalculationsAndCharts!$A1353+$A$11,IF($C$7,8,0),1,1)</f>
        <v>122401700</v>
      </c>
      <c r="D1353" s="4">
        <f ca="1">OFFSET(InputPriceData!C$15,CalculationsAndCharts!$A1353+$A$11,IF($C$7,8,0),1,1)</f>
        <v>113.67</v>
      </c>
      <c r="E1353" s="4">
        <f ca="1">OFFSET(InputPriceData!D$15,CalculationsAndCharts!$A1353+$A$11,IF($C$7,8,0),1,1)</f>
        <v>114.19</v>
      </c>
      <c r="F1353" s="4">
        <f ca="1">OFFSET(InputPriceData!E$15,CalculationsAndCharts!$A1353+$A$11,IF($C$7,8,0),1,1)</f>
        <v>113.32</v>
      </c>
      <c r="G1353" s="4">
        <f ca="1">OFFSET(InputPriceData!F$15,CalculationsAndCharts!$A1353+$A$11,IF($C$7,8,0),1,1)</f>
        <v>114.03</v>
      </c>
      <c r="H1353" s="342">
        <f t="shared" ca="1" si="162"/>
        <v>113.22862862808007</v>
      </c>
      <c r="I1353" s="342">
        <f t="shared" ca="1" si="163"/>
        <v>112.4495498762913</v>
      </c>
      <c r="J1353" s="340">
        <f t="shared" ca="1" si="164"/>
        <v>0.77907875178870611</v>
      </c>
      <c r="K1353" s="170">
        <f t="shared" ca="1" si="160"/>
        <v>0.60696370148864831</v>
      </c>
      <c r="L1353" s="341">
        <f t="shared" ca="1" si="161"/>
        <v>0.68742641092851198</v>
      </c>
      <c r="M1353" s="341">
        <f t="shared" ca="1" si="165"/>
        <v>-0.68742641092851198</v>
      </c>
      <c r="N1353" s="170"/>
      <c r="O1353" s="340"/>
      <c r="P1353" s="3">
        <f t="shared" ca="1" si="166"/>
        <v>122401700</v>
      </c>
      <c r="Q1353" s="3" t="e">
        <f t="shared" ca="1" si="167"/>
        <v>#N/A</v>
      </c>
      <c r="S1353" s="99"/>
      <c r="T1353" s="350"/>
      <c r="U1353" s="350"/>
      <c r="V1353" s="349"/>
      <c r="W1353" s="313"/>
      <c r="X1353" s="302"/>
      <c r="Y1353" s="211"/>
      <c r="Z1353" s="320"/>
      <c r="AA1353" s="246"/>
      <c r="AB1353" s="125"/>
      <c r="AC1353" s="125"/>
      <c r="AD1353" s="125"/>
      <c r="AE1353" s="125"/>
      <c r="AF1353" s="125"/>
      <c r="AG1353" s="125"/>
      <c r="AH1353" s="125"/>
      <c r="AJ1353" s="125"/>
      <c r="AK1353" s="125"/>
      <c r="AM1353" s="246"/>
      <c r="AO1353" s="246"/>
      <c r="AP1353" s="211"/>
      <c r="AQ1353" s="211"/>
      <c r="AR1353" s="199"/>
      <c r="AT1353" s="225"/>
      <c r="AU1353" s="225"/>
      <c r="AV1353" s="225"/>
      <c r="AW1353" s="99"/>
      <c r="AX1353" s="199"/>
      <c r="AY1353" s="199"/>
      <c r="AZ1353" s="37"/>
      <c r="BA1353" s="123"/>
      <c r="BB1353" s="211"/>
      <c r="BC1353" s="211"/>
      <c r="BD1353" s="123"/>
      <c r="BE1353" s="123"/>
      <c r="BF1353" s="37"/>
      <c r="BG1353" s="37"/>
    </row>
    <row r="1354" spans="1:59" x14ac:dyDescent="0.25">
      <c r="A1354">
        <v>1322</v>
      </c>
      <c r="B1354" s="61">
        <f ca="1">OFFSET(InputPriceData!B$15,CalculationsAndCharts!$A1354+$A$11,0,1,1)</f>
        <v>40550</v>
      </c>
      <c r="C1354" s="3">
        <f ca="1">OFFSET(InputPriceData!G$15,CalculationsAndCharts!$A1354+$A$11,IF($C$7,8,0),1,1)</f>
        <v>156034600</v>
      </c>
      <c r="D1354" s="4">
        <f ca="1">OFFSET(InputPriceData!C$15,CalculationsAndCharts!$A1354+$A$11,IF($C$7,8,0),1,1)</f>
        <v>114.55</v>
      </c>
      <c r="E1354" s="4">
        <f ca="1">OFFSET(InputPriceData!D$15,CalculationsAndCharts!$A1354+$A$11,IF($C$7,8,0),1,1)</f>
        <v>114.73</v>
      </c>
      <c r="F1354" s="4">
        <f ca="1">OFFSET(InputPriceData!E$15,CalculationsAndCharts!$A1354+$A$11,IF($C$7,8,0),1,1)</f>
        <v>113.28</v>
      </c>
      <c r="G1354" s="4">
        <f ca="1">OFFSET(InputPriceData!F$15,CalculationsAndCharts!$A1354+$A$11,IF($C$7,8,0),1,1)</f>
        <v>114.17</v>
      </c>
      <c r="H1354" s="342">
        <f t="shared" ca="1" si="162"/>
        <v>113.11414700352009</v>
      </c>
      <c r="I1354" s="342">
        <f t="shared" ca="1" si="163"/>
        <v>112.30587259231778</v>
      </c>
      <c r="J1354" s="340">
        <f t="shared" ca="1" si="164"/>
        <v>0.8082744112022292</v>
      </c>
      <c r="K1354" s="170">
        <f t="shared" ca="1" si="160"/>
        <v>0.65330752380431034</v>
      </c>
      <c r="L1354" s="341">
        <f t="shared" ca="1" si="161"/>
        <v>0.68693868993140406</v>
      </c>
      <c r="M1354" s="341">
        <f t="shared" ca="1" si="165"/>
        <v>-0.68693868993140406</v>
      </c>
      <c r="N1354" s="170"/>
      <c r="O1354" s="340"/>
      <c r="P1354" s="3" t="e">
        <f t="shared" ca="1" si="166"/>
        <v>#N/A</v>
      </c>
      <c r="Q1354" s="3">
        <f t="shared" ca="1" si="167"/>
        <v>156034600</v>
      </c>
      <c r="S1354" s="99"/>
      <c r="T1354" s="350"/>
      <c r="U1354" s="350"/>
      <c r="V1354" s="349"/>
      <c r="W1354" s="313"/>
      <c r="X1354" s="302"/>
      <c r="Y1354" s="211"/>
      <c r="Z1354" s="320"/>
      <c r="AA1354" s="246"/>
      <c r="AB1354" s="125"/>
      <c r="AC1354" s="125"/>
      <c r="AD1354" s="125"/>
      <c r="AE1354" s="125"/>
      <c r="AF1354" s="125"/>
      <c r="AG1354" s="125"/>
      <c r="AH1354" s="125"/>
      <c r="AJ1354" s="125"/>
      <c r="AK1354" s="125"/>
      <c r="AM1354" s="246"/>
      <c r="AO1354" s="246"/>
      <c r="AP1354" s="211"/>
      <c r="AQ1354" s="211"/>
      <c r="AR1354" s="199"/>
      <c r="AT1354" s="225"/>
      <c r="AU1354" s="225"/>
      <c r="AV1354" s="225"/>
      <c r="AW1354" s="99"/>
      <c r="AX1354" s="199"/>
      <c r="AY1354" s="199"/>
      <c r="AZ1354" s="37"/>
      <c r="BA1354" s="123"/>
      <c r="BB1354" s="211"/>
      <c r="BC1354" s="211"/>
      <c r="BD1354" s="123"/>
      <c r="BE1354" s="123"/>
      <c r="BF1354" s="37"/>
      <c r="BG1354" s="37"/>
    </row>
    <row r="1355" spans="1:59" x14ac:dyDescent="0.25">
      <c r="A1355">
        <v>1323</v>
      </c>
      <c r="B1355" s="61">
        <f ca="1">OFFSET(InputPriceData!B$15,CalculationsAndCharts!$A1355+$A$11,0,1,1)</f>
        <v>40549</v>
      </c>
      <c r="C1355" s="3">
        <f ca="1">OFFSET(InputPriceData!G$15,CalculationsAndCharts!$A1355+$A$11,IF($C$7,8,0),1,1)</f>
        <v>122519000</v>
      </c>
      <c r="D1355" s="4">
        <f ca="1">OFFSET(InputPriceData!C$15,CalculationsAndCharts!$A1355+$A$11,IF($C$7,8,0),1,1)</f>
        <v>114.66</v>
      </c>
      <c r="E1355" s="4">
        <f ca="1">OFFSET(InputPriceData!D$15,CalculationsAndCharts!$A1355+$A$11,IF($C$7,8,0),1,1)</f>
        <v>114.79</v>
      </c>
      <c r="F1355" s="4">
        <f ca="1">OFFSET(InputPriceData!E$15,CalculationsAndCharts!$A1355+$A$11,IF($C$7,8,0),1,1)</f>
        <v>114.05</v>
      </c>
      <c r="G1355" s="4">
        <f ca="1">OFFSET(InputPriceData!F$15,CalculationsAndCharts!$A1355+$A$11,IF($C$7,8,0),1,1)</f>
        <v>114.39</v>
      </c>
      <c r="H1355" s="342">
        <f t="shared" ca="1" si="162"/>
        <v>112.96331086116582</v>
      </c>
      <c r="I1355" s="342">
        <f t="shared" ca="1" si="163"/>
        <v>112.13640646434668</v>
      </c>
      <c r="J1355" s="340">
        <f t="shared" ca="1" si="164"/>
        <v>0.82690439681906003</v>
      </c>
      <c r="K1355" s="170">
        <f t="shared" ca="1" si="160"/>
        <v>0.68377088147869347</v>
      </c>
      <c r="L1355" s="341">
        <f t="shared" ca="1" si="161"/>
        <v>0.68645698644928554</v>
      </c>
      <c r="M1355" s="341">
        <f t="shared" ca="1" si="165"/>
        <v>-0.68645698644928554</v>
      </c>
      <c r="N1355" s="170"/>
      <c r="O1355" s="340"/>
      <c r="P1355" s="3" t="e">
        <f t="shared" ca="1" si="166"/>
        <v>#N/A</v>
      </c>
      <c r="Q1355" s="3">
        <f t="shared" ca="1" si="167"/>
        <v>122519000</v>
      </c>
      <c r="S1355" s="99"/>
      <c r="T1355" s="350"/>
      <c r="U1355" s="350"/>
      <c r="V1355" s="349"/>
      <c r="W1355" s="313"/>
      <c r="X1355" s="302"/>
      <c r="Y1355" s="211"/>
      <c r="Z1355" s="320"/>
      <c r="AA1355" s="246"/>
      <c r="AB1355" s="125"/>
      <c r="AC1355" s="125"/>
      <c r="AD1355" s="125"/>
      <c r="AE1355" s="125"/>
      <c r="AF1355" s="125"/>
      <c r="AG1355" s="125"/>
      <c r="AH1355" s="125"/>
      <c r="AJ1355" s="125"/>
      <c r="AK1355" s="125"/>
      <c r="AM1355" s="246"/>
      <c r="AO1355" s="246"/>
      <c r="AP1355" s="211"/>
      <c r="AQ1355" s="211"/>
      <c r="AR1355" s="199"/>
      <c r="AT1355" s="225"/>
      <c r="AU1355" s="225"/>
      <c r="AV1355" s="225"/>
      <c r="AW1355" s="99"/>
      <c r="AX1355" s="199"/>
      <c r="AY1355" s="199"/>
      <c r="AZ1355" s="37"/>
      <c r="BA1355" s="123"/>
      <c r="BB1355" s="211"/>
      <c r="BC1355" s="211"/>
      <c r="BD1355" s="123"/>
      <c r="BE1355" s="123"/>
      <c r="BF1355" s="37"/>
      <c r="BG1355" s="37"/>
    </row>
    <row r="1356" spans="1:59" x14ac:dyDescent="0.25">
      <c r="A1356">
        <v>1324</v>
      </c>
      <c r="B1356" s="61">
        <f ca="1">OFFSET(InputPriceData!B$15,CalculationsAndCharts!$A1356+$A$11,0,1,1)</f>
        <v>40548</v>
      </c>
      <c r="C1356" s="3">
        <f ca="1">OFFSET(InputPriceData!G$15,CalculationsAndCharts!$A1356+$A$11,IF($C$7,8,0),1,1)</f>
        <v>133975300</v>
      </c>
      <c r="D1356" s="4">
        <f ca="1">OFFSET(InputPriceData!C$15,CalculationsAndCharts!$A1356+$A$11,IF($C$7,8,0),1,1)</f>
        <v>113.67</v>
      </c>
      <c r="E1356" s="4">
        <f ca="1">OFFSET(InputPriceData!D$15,CalculationsAndCharts!$A1356+$A$11,IF($C$7,8,0),1,1)</f>
        <v>114.69</v>
      </c>
      <c r="F1356" s="4">
        <f ca="1">OFFSET(InputPriceData!E$15,CalculationsAndCharts!$A1356+$A$11,IF($C$7,8,0),1,1)</f>
        <v>113.56</v>
      </c>
      <c r="G1356" s="4">
        <f ca="1">OFFSET(InputPriceData!F$15,CalculationsAndCharts!$A1356+$A$11,IF($C$7,8,0),1,1)</f>
        <v>114.62</v>
      </c>
      <c r="H1356" s="342">
        <f t="shared" ca="1" si="162"/>
        <v>112.75949812704665</v>
      </c>
      <c r="I1356" s="342">
        <f t="shared" ca="1" si="163"/>
        <v>111.93153432474183</v>
      </c>
      <c r="J1356" s="340">
        <f t="shared" ca="1" si="164"/>
        <v>0.82796380230473177</v>
      </c>
      <c r="K1356" s="170">
        <f t="shared" ca="1" si="160"/>
        <v>0.68552405792690896</v>
      </c>
      <c r="L1356" s="341">
        <f t="shared" ca="1" si="161"/>
        <v>0.68618627418304678</v>
      </c>
      <c r="M1356" s="341">
        <f t="shared" ca="1" si="165"/>
        <v>-0.68618627418304678</v>
      </c>
      <c r="N1356" s="170"/>
      <c r="O1356" s="340"/>
      <c r="P1356" s="3">
        <f t="shared" ca="1" si="166"/>
        <v>133975300</v>
      </c>
      <c r="Q1356" s="3" t="e">
        <f t="shared" ca="1" si="167"/>
        <v>#N/A</v>
      </c>
      <c r="S1356" s="99"/>
      <c r="T1356" s="350"/>
      <c r="U1356" s="350"/>
      <c r="V1356" s="349"/>
      <c r="W1356" s="313"/>
      <c r="X1356" s="302"/>
      <c r="Y1356" s="211"/>
      <c r="Z1356" s="320"/>
      <c r="AA1356" s="246"/>
      <c r="AB1356" s="125"/>
      <c r="AC1356" s="125"/>
      <c r="AD1356" s="125"/>
      <c r="AE1356" s="125"/>
      <c r="AF1356" s="125"/>
      <c r="AG1356" s="125"/>
      <c r="AH1356" s="125"/>
      <c r="AJ1356" s="125"/>
      <c r="AK1356" s="125"/>
      <c r="AM1356" s="246"/>
      <c r="AO1356" s="246"/>
      <c r="AP1356" s="211"/>
      <c r="AQ1356" s="211"/>
      <c r="AR1356" s="199"/>
      <c r="AT1356" s="225"/>
      <c r="AU1356" s="225"/>
      <c r="AV1356" s="225"/>
      <c r="AW1356" s="99"/>
      <c r="AX1356" s="199"/>
      <c r="AY1356" s="199"/>
      <c r="AZ1356" s="37"/>
      <c r="BA1356" s="123"/>
      <c r="BB1356" s="211"/>
      <c r="BC1356" s="211"/>
      <c r="BD1356" s="123"/>
      <c r="BE1356" s="123"/>
      <c r="BF1356" s="37"/>
      <c r="BG1356" s="37"/>
    </row>
    <row r="1357" spans="1:59" x14ac:dyDescent="0.25">
      <c r="A1357">
        <v>1325</v>
      </c>
      <c r="B1357" s="61">
        <f ca="1">OFFSET(InputPriceData!B$15,CalculationsAndCharts!$A1357+$A$11,0,1,1)</f>
        <v>40547</v>
      </c>
      <c r="C1357" s="3">
        <f ca="1">OFFSET(InputPriceData!G$15,CalculationsAndCharts!$A1357+$A$11,IF($C$7,8,0),1,1)</f>
        <v>137409700</v>
      </c>
      <c r="D1357" s="4">
        <f ca="1">OFFSET(InputPriceData!C$15,CalculationsAndCharts!$A1357+$A$11,IF($C$7,8,0),1,1)</f>
        <v>114.34</v>
      </c>
      <c r="E1357" s="4">
        <f ca="1">OFFSET(InputPriceData!D$15,CalculationsAndCharts!$A1357+$A$11,IF($C$7,8,0),1,1)</f>
        <v>114.38</v>
      </c>
      <c r="F1357" s="4">
        <f ca="1">OFFSET(InputPriceData!E$15,CalculationsAndCharts!$A1357+$A$11,IF($C$7,8,0),1,1)</f>
        <v>113.32</v>
      </c>
      <c r="G1357" s="4">
        <f ca="1">OFFSET(InputPriceData!F$15,CalculationsAndCharts!$A1357+$A$11,IF($C$7,8,0),1,1)</f>
        <v>114.03</v>
      </c>
      <c r="H1357" s="342">
        <f t="shared" ca="1" si="162"/>
        <v>112.49371214519617</v>
      </c>
      <c r="I1357" s="342">
        <f t="shared" ca="1" si="163"/>
        <v>111.68712835426382</v>
      </c>
      <c r="J1357" s="340">
        <f t="shared" ca="1" si="164"/>
        <v>0.80658379093226074</v>
      </c>
      <c r="K1357" s="170">
        <f t="shared" ca="1" si="160"/>
        <v>0.65057741179465689</v>
      </c>
      <c r="L1357" s="341">
        <f t="shared" ca="1" si="161"/>
        <v>0.68610004298741267</v>
      </c>
      <c r="M1357" s="341">
        <f t="shared" ca="1" si="165"/>
        <v>-0.68610004298741267</v>
      </c>
      <c r="N1357" s="170"/>
      <c r="O1357" s="340"/>
      <c r="P1357" s="3" t="e">
        <f t="shared" ca="1" si="166"/>
        <v>#N/A</v>
      </c>
      <c r="Q1357" s="3">
        <f t="shared" ca="1" si="167"/>
        <v>137409700</v>
      </c>
      <c r="S1357" s="99"/>
      <c r="T1357" s="350"/>
      <c r="U1357" s="350"/>
      <c r="V1357" s="349"/>
      <c r="W1357" s="313"/>
      <c r="X1357" s="302"/>
      <c r="Y1357" s="211"/>
      <c r="Z1357" s="320"/>
      <c r="AA1357" s="246"/>
      <c r="AB1357" s="125"/>
      <c r="AC1357" s="125"/>
      <c r="AD1357" s="125"/>
      <c r="AE1357" s="125"/>
      <c r="AF1357" s="125"/>
      <c r="AG1357" s="125"/>
      <c r="AH1357" s="125"/>
      <c r="AJ1357" s="125"/>
      <c r="AK1357" s="125"/>
      <c r="AM1357" s="246"/>
      <c r="AO1357" s="246"/>
      <c r="AP1357" s="211"/>
      <c r="AQ1357" s="211"/>
      <c r="AR1357" s="199"/>
      <c r="AT1357" s="225"/>
      <c r="AU1357" s="225"/>
      <c r="AV1357" s="225"/>
      <c r="AW1357" s="99"/>
      <c r="AX1357" s="199"/>
      <c r="AY1357" s="199"/>
      <c r="AZ1357" s="37"/>
      <c r="BA1357" s="123"/>
      <c r="BB1357" s="211"/>
      <c r="BC1357" s="211"/>
      <c r="BD1357" s="123"/>
      <c r="BE1357" s="123"/>
      <c r="BF1357" s="37"/>
      <c r="BG1357" s="37"/>
    </row>
    <row r="1358" spans="1:59" x14ac:dyDescent="0.25">
      <c r="A1358">
        <v>1326</v>
      </c>
      <c r="B1358" s="61">
        <f ca="1">OFFSET(InputPriceData!B$15,CalculationsAndCharts!$A1358+$A$11,0,1,1)</f>
        <v>40546</v>
      </c>
      <c r="C1358" s="3">
        <f ca="1">OFFSET(InputPriceData!G$15,CalculationsAndCharts!$A1358+$A$11,IF($C$7,8,0),1,1)</f>
        <v>138725200</v>
      </c>
      <c r="D1358" s="4">
        <f ca="1">OFFSET(InputPriceData!C$15,CalculationsAndCharts!$A1358+$A$11,IF($C$7,8,0),1,1)</f>
        <v>113.78</v>
      </c>
      <c r="E1358" s="4">
        <f ca="1">OFFSET(InputPriceData!D$15,CalculationsAndCharts!$A1358+$A$11,IF($C$7,8,0),1,1)</f>
        <v>114.58</v>
      </c>
      <c r="F1358" s="4">
        <f ca="1">OFFSET(InputPriceData!E$15,CalculationsAndCharts!$A1358+$A$11,IF($C$7,8,0),1,1)</f>
        <v>112.88</v>
      </c>
      <c r="G1358" s="4">
        <f ca="1">OFFSET(InputPriceData!F$15,CalculationsAndCharts!$A1358+$A$11,IF($C$7,8,0),1,1)</f>
        <v>114.09</v>
      </c>
      <c r="H1358" s="342">
        <f t="shared" ca="1" si="162"/>
        <v>112.27424245165277</v>
      </c>
      <c r="I1358" s="342">
        <f t="shared" ca="1" si="163"/>
        <v>111.47414002283327</v>
      </c>
      <c r="J1358" s="340">
        <f t="shared" ca="1" si="164"/>
        <v>0.80010242881940996</v>
      </c>
      <c r="K1358" s="170">
        <f t="shared" ca="1" si="160"/>
        <v>0.640163896602719</v>
      </c>
      <c r="L1358" s="341">
        <f t="shared" ca="1" si="161"/>
        <v>0.68655408426076991</v>
      </c>
      <c r="M1358" s="341">
        <f t="shared" ca="1" si="165"/>
        <v>-0.68655408426076991</v>
      </c>
      <c r="N1358" s="170"/>
      <c r="O1358" s="340"/>
      <c r="P1358" s="3">
        <f t="shared" ca="1" si="166"/>
        <v>138725200</v>
      </c>
      <c r="Q1358" s="3" t="e">
        <f t="shared" ca="1" si="167"/>
        <v>#N/A</v>
      </c>
      <c r="S1358" s="99"/>
      <c r="T1358" s="350"/>
      <c r="U1358" s="350"/>
      <c r="V1358" s="349"/>
      <c r="W1358" s="313"/>
      <c r="X1358" s="302"/>
      <c r="Y1358" s="211"/>
      <c r="Z1358" s="320"/>
      <c r="AA1358" s="246"/>
      <c r="AB1358" s="125"/>
      <c r="AC1358" s="125"/>
      <c r="AD1358" s="125"/>
      <c r="AE1358" s="125"/>
      <c r="AF1358" s="125"/>
      <c r="AG1358" s="125"/>
      <c r="AH1358" s="125"/>
      <c r="AJ1358" s="125"/>
      <c r="AK1358" s="125"/>
      <c r="AM1358" s="246"/>
      <c r="AO1358" s="246"/>
      <c r="AP1358" s="211"/>
      <c r="AQ1358" s="211"/>
      <c r="AR1358" s="199"/>
      <c r="AT1358" s="225"/>
      <c r="AU1358" s="225"/>
      <c r="AV1358" s="225"/>
      <c r="AW1358" s="99"/>
      <c r="AX1358" s="199"/>
      <c r="AY1358" s="199"/>
      <c r="AZ1358" s="37"/>
      <c r="BA1358" s="123"/>
      <c r="BB1358" s="211"/>
      <c r="BC1358" s="211"/>
      <c r="BD1358" s="123"/>
      <c r="BE1358" s="123"/>
      <c r="BF1358" s="37"/>
      <c r="BG1358" s="37"/>
    </row>
    <row r="1359" spans="1:59" x14ac:dyDescent="0.25">
      <c r="A1359">
        <v>1327</v>
      </c>
      <c r="B1359" s="61">
        <f ca="1">OFFSET(InputPriceData!B$15,CalculationsAndCharts!$A1359+$A$11,0,1,1)</f>
        <v>40543</v>
      </c>
      <c r="C1359" s="3">
        <f ca="1">OFFSET(InputPriceData!G$15,CalculationsAndCharts!$A1359+$A$11,IF($C$7,8,0),1,1)</f>
        <v>91218900</v>
      </c>
      <c r="D1359" s="4">
        <f ca="1">OFFSET(InputPriceData!C$15,CalculationsAndCharts!$A1359+$A$11,IF($C$7,8,0),1,1)</f>
        <v>112.72</v>
      </c>
      <c r="E1359" s="4">
        <f ca="1">OFFSET(InputPriceData!D$15,CalculationsAndCharts!$A1359+$A$11,IF($C$7,8,0),1,1)</f>
        <v>113.03</v>
      </c>
      <c r="F1359" s="4">
        <f ca="1">OFFSET(InputPriceData!E$15,CalculationsAndCharts!$A1359+$A$11,IF($C$7,8,0),1,1)</f>
        <v>112.54</v>
      </c>
      <c r="G1359" s="4">
        <f ca="1">OFFSET(InputPriceData!F$15,CalculationsAndCharts!$A1359+$A$11,IF($C$7,8,0),1,1)</f>
        <v>112.92</v>
      </c>
      <c r="H1359" s="342">
        <f t="shared" ca="1" si="162"/>
        <v>112.01484851617458</v>
      </c>
      <c r="I1359" s="342">
        <f t="shared" ca="1" si="163"/>
        <v>111.23633457036358</v>
      </c>
      <c r="J1359" s="340">
        <f t="shared" ca="1" si="164"/>
        <v>0.77851394581092781</v>
      </c>
      <c r="K1359" s="170">
        <f t="shared" ca="1" si="160"/>
        <v>0.60608396382210028</v>
      </c>
      <c r="L1359" s="341">
        <f t="shared" ca="1" si="161"/>
        <v>0.68732810199559946</v>
      </c>
      <c r="M1359" s="341">
        <f t="shared" ca="1" si="165"/>
        <v>-0.68732810199559946</v>
      </c>
      <c r="N1359" s="170"/>
      <c r="O1359" s="340"/>
      <c r="P1359" s="3">
        <f t="shared" ca="1" si="166"/>
        <v>91218900</v>
      </c>
      <c r="Q1359" s="3" t="e">
        <f t="shared" ca="1" si="167"/>
        <v>#N/A</v>
      </c>
      <c r="S1359" s="99"/>
      <c r="T1359" s="350"/>
      <c r="U1359" s="350"/>
      <c r="V1359" s="349"/>
      <c r="W1359" s="313"/>
      <c r="X1359" s="302"/>
      <c r="Y1359" s="211"/>
      <c r="Z1359" s="320"/>
      <c r="AA1359" s="246"/>
      <c r="AB1359" s="125"/>
      <c r="AC1359" s="125"/>
      <c r="AD1359" s="125"/>
      <c r="AE1359" s="125"/>
      <c r="AF1359" s="125"/>
      <c r="AG1359" s="125"/>
      <c r="AH1359" s="125"/>
      <c r="AJ1359" s="125"/>
      <c r="AK1359" s="125"/>
      <c r="AM1359" s="246"/>
      <c r="AO1359" s="246"/>
      <c r="AP1359" s="211"/>
      <c r="AQ1359" s="211"/>
      <c r="AR1359" s="199"/>
      <c r="AT1359" s="225"/>
      <c r="AU1359" s="225"/>
      <c r="AV1359" s="225"/>
      <c r="AW1359" s="99"/>
      <c r="AX1359" s="199"/>
      <c r="AY1359" s="199"/>
      <c r="AZ1359" s="37"/>
      <c r="BA1359" s="123"/>
      <c r="BB1359" s="211"/>
      <c r="BC1359" s="211"/>
      <c r="BD1359" s="123"/>
      <c r="BE1359" s="123"/>
      <c r="BF1359" s="37"/>
      <c r="BG1359" s="37"/>
    </row>
    <row r="1360" spans="1:59" x14ac:dyDescent="0.25">
      <c r="A1360">
        <v>1328</v>
      </c>
      <c r="B1360" s="61">
        <f ca="1">OFFSET(InputPriceData!B$15,CalculationsAndCharts!$A1360+$A$11,0,1,1)</f>
        <v>40542</v>
      </c>
      <c r="C1360" s="3">
        <f ca="1">OFFSET(InputPriceData!G$15,CalculationsAndCharts!$A1360+$A$11,IF($C$7,8,0),1,1)</f>
        <v>76616900</v>
      </c>
      <c r="D1360" s="4">
        <f ca="1">OFFSET(InputPriceData!C$15,CalculationsAndCharts!$A1360+$A$11,IF($C$7,8,0),1,1)</f>
        <v>112.97</v>
      </c>
      <c r="E1360" s="4">
        <f ca="1">OFFSET(InputPriceData!D$15,CalculationsAndCharts!$A1360+$A$11,IF($C$7,8,0),1,1)</f>
        <v>113.26</v>
      </c>
      <c r="F1360" s="4">
        <f ca="1">OFFSET(InputPriceData!E$15,CalculationsAndCharts!$A1360+$A$11,IF($C$7,8,0),1,1)</f>
        <v>112.72</v>
      </c>
      <c r="G1360" s="4">
        <f ca="1">OFFSET(InputPriceData!F$15,CalculationsAndCharts!$A1360+$A$11,IF($C$7,8,0),1,1)</f>
        <v>112.89</v>
      </c>
      <c r="H1360" s="342">
        <f t="shared" ca="1" si="162"/>
        <v>111.88554116134239</v>
      </c>
      <c r="I1360" s="342">
        <f t="shared" ca="1" si="163"/>
        <v>111.08327407676028</v>
      </c>
      <c r="J1360" s="340">
        <f t="shared" ca="1" si="164"/>
        <v>0.802267084582029</v>
      </c>
      <c r="K1360" s="170">
        <f t="shared" ca="1" si="160"/>
        <v>0.64363247500374843</v>
      </c>
      <c r="L1360" s="341">
        <f t="shared" ca="1" si="161"/>
        <v>0.68879787340883381</v>
      </c>
      <c r="M1360" s="341">
        <f t="shared" ca="1" si="165"/>
        <v>-0.68879787340883381</v>
      </c>
      <c r="N1360" s="170"/>
      <c r="O1360" s="340"/>
      <c r="P1360" s="3" t="e">
        <f t="shared" ca="1" si="166"/>
        <v>#N/A</v>
      </c>
      <c r="Q1360" s="3">
        <f t="shared" ca="1" si="167"/>
        <v>76616900</v>
      </c>
      <c r="S1360" s="99"/>
      <c r="T1360" s="350"/>
      <c r="U1360" s="350"/>
      <c r="V1360" s="349"/>
      <c r="W1360" s="313"/>
      <c r="X1360" s="302"/>
      <c r="Y1360" s="211"/>
      <c r="Z1360" s="320"/>
      <c r="AA1360" s="246"/>
      <c r="AB1360" s="125"/>
      <c r="AC1360" s="125"/>
      <c r="AD1360" s="125"/>
      <c r="AE1360" s="125"/>
      <c r="AF1360" s="125"/>
      <c r="AG1360" s="125"/>
      <c r="AH1360" s="125"/>
      <c r="AJ1360" s="125"/>
      <c r="AK1360" s="125"/>
      <c r="AM1360" s="246"/>
      <c r="AO1360" s="246"/>
      <c r="AP1360" s="211"/>
      <c r="AQ1360" s="211"/>
      <c r="AR1360" s="199"/>
      <c r="AT1360" s="225"/>
      <c r="AU1360" s="225"/>
      <c r="AV1360" s="225"/>
      <c r="AW1360" s="99"/>
      <c r="AX1360" s="199"/>
      <c r="AY1360" s="199"/>
      <c r="AZ1360" s="37"/>
      <c r="BA1360" s="123"/>
      <c r="BB1360" s="211"/>
      <c r="BC1360" s="211"/>
      <c r="BD1360" s="123"/>
      <c r="BE1360" s="123"/>
      <c r="BF1360" s="37"/>
      <c r="BG1360" s="37"/>
    </row>
    <row r="1361" spans="1:59" x14ac:dyDescent="0.25">
      <c r="A1361">
        <v>1329</v>
      </c>
      <c r="B1361" s="61">
        <f ca="1">OFFSET(InputPriceData!B$15,CalculationsAndCharts!$A1361+$A$11,0,1,1)</f>
        <v>40541</v>
      </c>
      <c r="C1361" s="3">
        <f ca="1">OFFSET(InputPriceData!G$15,CalculationsAndCharts!$A1361+$A$11,IF($C$7,8,0),1,1)</f>
        <v>58033100</v>
      </c>
      <c r="D1361" s="4">
        <f ca="1">OFFSET(InputPriceData!C$15,CalculationsAndCharts!$A1361+$A$11,IF($C$7,8,0),1,1)</f>
        <v>113.13</v>
      </c>
      <c r="E1361" s="4">
        <f ca="1">OFFSET(InputPriceData!D$15,CalculationsAndCharts!$A1361+$A$11,IF($C$7,8,0),1,1)</f>
        <v>113.32</v>
      </c>
      <c r="F1361" s="4">
        <f ca="1">OFFSET(InputPriceData!E$15,CalculationsAndCharts!$A1361+$A$11,IF($C$7,8,0),1,1)</f>
        <v>113.06</v>
      </c>
      <c r="G1361" s="4">
        <f ca="1">OFFSET(InputPriceData!F$15,CalculationsAndCharts!$A1361+$A$11,IF($C$7,8,0),1,1)</f>
        <v>113.07</v>
      </c>
      <c r="H1361" s="342">
        <f t="shared" ca="1" si="162"/>
        <v>111.74204704153416</v>
      </c>
      <c r="I1361" s="342">
        <f t="shared" ca="1" si="163"/>
        <v>110.91902626555667</v>
      </c>
      <c r="J1361" s="340">
        <f t="shared" ca="1" si="164"/>
        <v>0.82302077597740209</v>
      </c>
      <c r="K1361" s="170">
        <f t="shared" ca="1" si="160"/>
        <v>0.67736319769044506</v>
      </c>
      <c r="L1361" s="341">
        <f t="shared" ca="1" si="161"/>
        <v>0.68999930150205602</v>
      </c>
      <c r="M1361" s="341">
        <f t="shared" ca="1" si="165"/>
        <v>-0.68999930150205602</v>
      </c>
      <c r="N1361" s="170"/>
      <c r="O1361" s="340"/>
      <c r="P1361" s="3" t="e">
        <f t="shared" ca="1" si="166"/>
        <v>#N/A</v>
      </c>
      <c r="Q1361" s="3">
        <f t="shared" ca="1" si="167"/>
        <v>58033100</v>
      </c>
      <c r="S1361" s="99"/>
      <c r="T1361" s="350"/>
      <c r="U1361" s="350"/>
      <c r="V1361" s="349"/>
      <c r="W1361" s="313"/>
      <c r="X1361" s="302"/>
      <c r="Y1361" s="211"/>
      <c r="Z1361" s="320"/>
      <c r="AA1361" s="246"/>
      <c r="AB1361" s="125"/>
      <c r="AC1361" s="125"/>
      <c r="AD1361" s="125"/>
      <c r="AE1361" s="125"/>
      <c r="AF1361" s="125"/>
      <c r="AG1361" s="125"/>
      <c r="AH1361" s="125"/>
      <c r="AJ1361" s="125"/>
      <c r="AK1361" s="125"/>
      <c r="AM1361" s="246"/>
      <c r="AO1361" s="246"/>
      <c r="AP1361" s="211"/>
      <c r="AQ1361" s="211"/>
      <c r="AR1361" s="199"/>
      <c r="AT1361" s="225"/>
      <c r="AU1361" s="225"/>
      <c r="AV1361" s="225"/>
      <c r="AW1361" s="99"/>
      <c r="AX1361" s="199"/>
      <c r="AY1361" s="199"/>
      <c r="AZ1361" s="37"/>
      <c r="BA1361" s="123"/>
      <c r="BB1361" s="211"/>
      <c r="BC1361" s="211"/>
      <c r="BD1361" s="123"/>
      <c r="BE1361" s="123"/>
      <c r="BF1361" s="37"/>
      <c r="BG1361" s="37"/>
    </row>
    <row r="1362" spans="1:59" x14ac:dyDescent="0.25">
      <c r="A1362">
        <v>1330</v>
      </c>
      <c r="B1362" s="61">
        <f ca="1">OFFSET(InputPriceData!B$15,CalculationsAndCharts!$A1362+$A$11,0,1,1)</f>
        <v>40540</v>
      </c>
      <c r="C1362" s="3">
        <f ca="1">OFFSET(InputPriceData!G$15,CalculationsAndCharts!$A1362+$A$11,IF($C$7,8,0),1,1)</f>
        <v>55309100</v>
      </c>
      <c r="D1362" s="4">
        <f ca="1">OFFSET(InputPriceData!C$15,CalculationsAndCharts!$A1362+$A$11,IF($C$7,8,0),1,1)</f>
        <v>113.06</v>
      </c>
      <c r="E1362" s="4">
        <f ca="1">OFFSET(InputPriceData!D$15,CalculationsAndCharts!$A1362+$A$11,IF($C$7,8,0),1,1)</f>
        <v>113.1</v>
      </c>
      <c r="F1362" s="4">
        <f ca="1">OFFSET(InputPriceData!E$15,CalculationsAndCharts!$A1362+$A$11,IF($C$7,8,0),1,1)</f>
        <v>112.7</v>
      </c>
      <c r="G1362" s="4">
        <f ca="1">OFFSET(InputPriceData!F$15,CalculationsAndCharts!$A1362+$A$11,IF($C$7,8,0),1,1)</f>
        <v>112.99</v>
      </c>
      <c r="H1362" s="342">
        <f t="shared" ca="1" si="162"/>
        <v>111.55233947603904</v>
      </c>
      <c r="I1362" s="342">
        <f t="shared" ca="1" si="163"/>
        <v>110.7234831987891</v>
      </c>
      <c r="J1362" s="340">
        <f t="shared" ca="1" si="164"/>
        <v>0.82885627724984878</v>
      </c>
      <c r="K1362" s="170">
        <f t="shared" ca="1" si="160"/>
        <v>0.68700272833647824</v>
      </c>
      <c r="L1362" s="341">
        <f t="shared" ca="1" si="161"/>
        <v>0.69213876759046911</v>
      </c>
      <c r="M1362" s="341">
        <f t="shared" ca="1" si="165"/>
        <v>-0.69213876759046911</v>
      </c>
      <c r="N1362" s="170"/>
      <c r="O1362" s="340"/>
      <c r="P1362" s="3" t="e">
        <f t="shared" ca="1" si="166"/>
        <v>#N/A</v>
      </c>
      <c r="Q1362" s="3">
        <f t="shared" ca="1" si="167"/>
        <v>55309100</v>
      </c>
      <c r="S1362" s="99"/>
      <c r="T1362" s="350"/>
      <c r="U1362" s="350"/>
      <c r="V1362" s="349"/>
      <c r="W1362" s="313"/>
      <c r="X1362" s="302"/>
      <c r="Y1362" s="211"/>
      <c r="Z1362" s="320"/>
      <c r="AA1362" s="246"/>
      <c r="AB1362" s="125"/>
      <c r="AC1362" s="125"/>
      <c r="AD1362" s="125"/>
      <c r="AE1362" s="125"/>
      <c r="AF1362" s="125"/>
      <c r="AG1362" s="125"/>
      <c r="AH1362" s="125"/>
      <c r="AJ1362" s="125"/>
      <c r="AK1362" s="125"/>
      <c r="AM1362" s="246"/>
      <c r="AO1362" s="246"/>
      <c r="AP1362" s="211"/>
      <c r="AQ1362" s="211"/>
      <c r="AR1362" s="199"/>
      <c r="AT1362" s="225"/>
      <c r="AU1362" s="225"/>
      <c r="AV1362" s="225"/>
      <c r="AW1362" s="99"/>
      <c r="AX1362" s="199"/>
      <c r="AY1362" s="199"/>
      <c r="AZ1362" s="37"/>
      <c r="BA1362" s="123"/>
      <c r="BB1362" s="211"/>
      <c r="BC1362" s="211"/>
      <c r="BD1362" s="123"/>
      <c r="BE1362" s="123"/>
      <c r="BF1362" s="37"/>
      <c r="BG1362" s="37"/>
    </row>
    <row r="1363" spans="1:59" x14ac:dyDescent="0.25">
      <c r="A1363">
        <v>1331</v>
      </c>
      <c r="B1363" s="61">
        <f ca="1">OFFSET(InputPriceData!B$15,CalculationsAndCharts!$A1363+$A$11,0,1,1)</f>
        <v>40539</v>
      </c>
      <c r="C1363" s="3">
        <f ca="1">OFFSET(InputPriceData!G$15,CalculationsAndCharts!$A1363+$A$11,IF($C$7,8,0),1,1)</f>
        <v>58126000</v>
      </c>
      <c r="D1363" s="4">
        <f ca="1">OFFSET(InputPriceData!C$15,CalculationsAndCharts!$A1363+$A$11,IF($C$7,8,0),1,1)</f>
        <v>112.36</v>
      </c>
      <c r="E1363" s="4">
        <f ca="1">OFFSET(InputPriceData!D$15,CalculationsAndCharts!$A1363+$A$11,IF($C$7,8,0),1,1)</f>
        <v>112.94</v>
      </c>
      <c r="F1363" s="4">
        <f ca="1">OFFSET(InputPriceData!E$15,CalculationsAndCharts!$A1363+$A$11,IF($C$7,8,0),1,1)</f>
        <v>112.28</v>
      </c>
      <c r="G1363" s="4">
        <f ca="1">OFFSET(InputPriceData!F$15,CalculationsAndCharts!$A1363+$A$11,IF($C$7,8,0),1,1)</f>
        <v>112.83</v>
      </c>
      <c r="H1363" s="342">
        <f t="shared" ca="1" si="162"/>
        <v>111.34695940118746</v>
      </c>
      <c r="I1363" s="342">
        <f t="shared" ca="1" si="163"/>
        <v>110.51743621686083</v>
      </c>
      <c r="J1363" s="340">
        <f t="shared" ca="1" si="164"/>
        <v>0.82952318432653815</v>
      </c>
      <c r="K1363" s="170">
        <f t="shared" ca="1" si="160"/>
        <v>0.68810871333523982</v>
      </c>
      <c r="L1363" s="341">
        <f t="shared" ca="1" si="161"/>
        <v>0.69376707691651651</v>
      </c>
      <c r="M1363" s="341">
        <f t="shared" ca="1" si="165"/>
        <v>-0.69376707691651651</v>
      </c>
      <c r="N1363" s="170"/>
      <c r="O1363" s="340"/>
      <c r="P1363" s="3">
        <f t="shared" ca="1" si="166"/>
        <v>58126000</v>
      </c>
      <c r="Q1363" s="3" t="e">
        <f t="shared" ca="1" si="167"/>
        <v>#N/A</v>
      </c>
      <c r="S1363" s="99"/>
      <c r="T1363" s="350"/>
      <c r="U1363" s="350"/>
      <c r="V1363" s="349"/>
      <c r="W1363" s="313"/>
      <c r="X1363" s="302"/>
      <c r="Y1363" s="211"/>
      <c r="Z1363" s="320"/>
      <c r="AA1363" s="246"/>
      <c r="AB1363" s="125"/>
      <c r="AC1363" s="125"/>
      <c r="AD1363" s="125"/>
      <c r="AE1363" s="125"/>
      <c r="AF1363" s="125"/>
      <c r="AG1363" s="125"/>
      <c r="AH1363" s="125"/>
      <c r="AJ1363" s="125"/>
      <c r="AK1363" s="125"/>
      <c r="AM1363" s="246"/>
      <c r="AO1363" s="246"/>
      <c r="AP1363" s="211"/>
      <c r="AQ1363" s="211"/>
      <c r="AR1363" s="199"/>
      <c r="AT1363" s="225"/>
      <c r="AU1363" s="225"/>
      <c r="AV1363" s="225"/>
      <c r="AW1363" s="99"/>
      <c r="AX1363" s="199"/>
      <c r="AY1363" s="199"/>
      <c r="AZ1363" s="37"/>
      <c r="BA1363" s="123"/>
      <c r="BB1363" s="211"/>
      <c r="BC1363" s="211"/>
      <c r="BD1363" s="123"/>
      <c r="BE1363" s="123"/>
      <c r="BF1363" s="37"/>
      <c r="BG1363" s="37"/>
    </row>
    <row r="1364" spans="1:59" x14ac:dyDescent="0.25">
      <c r="A1364">
        <v>1332</v>
      </c>
      <c r="B1364" s="61">
        <f ca="1">OFFSET(InputPriceData!B$15,CalculationsAndCharts!$A1364+$A$11,0,1,1)</f>
        <v>40535</v>
      </c>
      <c r="C1364" s="3">
        <f ca="1">OFFSET(InputPriceData!G$15,CalculationsAndCharts!$A1364+$A$11,IF($C$7,8,0),1,1)</f>
        <v>70053700</v>
      </c>
      <c r="D1364" s="4">
        <f ca="1">OFFSET(InputPriceData!C$15,CalculationsAndCharts!$A1364+$A$11,IF($C$7,8,0),1,1)</f>
        <v>112.82</v>
      </c>
      <c r="E1364" s="4">
        <f ca="1">OFFSET(InputPriceData!D$15,CalculationsAndCharts!$A1364+$A$11,IF($C$7,8,0),1,1)</f>
        <v>112.95</v>
      </c>
      <c r="F1364" s="4">
        <f ca="1">OFFSET(InputPriceData!E$15,CalculationsAndCharts!$A1364+$A$11,IF($C$7,8,0),1,1)</f>
        <v>112.51</v>
      </c>
      <c r="G1364" s="4">
        <f ca="1">OFFSET(InputPriceData!F$15,CalculationsAndCharts!$A1364+$A$11,IF($C$7,8,0),1,1)</f>
        <v>112.79</v>
      </c>
      <c r="H1364" s="342">
        <f t="shared" ca="1" si="162"/>
        <v>111.13509645849994</v>
      </c>
      <c r="I1364" s="342">
        <f t="shared" ca="1" si="163"/>
        <v>110.30720314566636</v>
      </c>
      <c r="J1364" s="340">
        <f t="shared" ca="1" si="164"/>
        <v>0.82789331283349354</v>
      </c>
      <c r="K1364" s="170">
        <f t="shared" ca="1" si="160"/>
        <v>0.68540733743441684</v>
      </c>
      <c r="L1364" s="341">
        <f t="shared" ca="1" si="161"/>
        <v>0.6953203551545456</v>
      </c>
      <c r="M1364" s="341">
        <f t="shared" ca="1" si="165"/>
        <v>-0.6953203551545456</v>
      </c>
      <c r="N1364" s="170"/>
      <c r="O1364" s="340"/>
      <c r="P1364" s="3" t="e">
        <f t="shared" ca="1" si="166"/>
        <v>#N/A</v>
      </c>
      <c r="Q1364" s="3">
        <f t="shared" ca="1" si="167"/>
        <v>70053700</v>
      </c>
      <c r="S1364" s="99"/>
      <c r="T1364" s="350"/>
      <c r="U1364" s="350"/>
      <c r="V1364" s="349"/>
      <c r="W1364" s="313"/>
      <c r="X1364" s="302"/>
      <c r="Y1364" s="211"/>
      <c r="Z1364" s="320"/>
      <c r="AA1364" s="246"/>
      <c r="AB1364" s="125"/>
      <c r="AC1364" s="125"/>
      <c r="AD1364" s="125"/>
      <c r="AE1364" s="125"/>
      <c r="AF1364" s="125"/>
      <c r="AG1364" s="125"/>
      <c r="AH1364" s="125"/>
      <c r="AJ1364" s="125"/>
      <c r="AK1364" s="125"/>
      <c r="AM1364" s="246"/>
      <c r="AO1364" s="246"/>
      <c r="AP1364" s="211"/>
      <c r="AQ1364" s="211"/>
      <c r="AR1364" s="199"/>
      <c r="AT1364" s="225"/>
      <c r="AU1364" s="225"/>
      <c r="AV1364" s="225"/>
      <c r="AW1364" s="99"/>
      <c r="AX1364" s="199"/>
      <c r="AY1364" s="199"/>
      <c r="AZ1364" s="37"/>
      <c r="BA1364" s="123"/>
      <c r="BB1364" s="211"/>
      <c r="BC1364" s="211"/>
      <c r="BD1364" s="123"/>
      <c r="BE1364" s="123"/>
      <c r="BF1364" s="37"/>
      <c r="BG1364" s="37"/>
    </row>
    <row r="1365" spans="1:59" x14ac:dyDescent="0.25">
      <c r="A1365">
        <v>1333</v>
      </c>
      <c r="B1365" s="61">
        <f ca="1">OFFSET(InputPriceData!B$15,CalculationsAndCharts!$A1365+$A$11,0,1,1)</f>
        <v>40534</v>
      </c>
      <c r="C1365" s="3">
        <f ca="1">OFFSET(InputPriceData!G$15,CalculationsAndCharts!$A1365+$A$11,IF($C$7,8,0),1,1)</f>
        <v>78878100</v>
      </c>
      <c r="D1365" s="4">
        <f ca="1">OFFSET(InputPriceData!C$15,CalculationsAndCharts!$A1365+$A$11,IF($C$7,8,0),1,1)</f>
        <v>112.68</v>
      </c>
      <c r="E1365" s="4">
        <f ca="1">OFFSET(InputPriceData!D$15,CalculationsAndCharts!$A1365+$A$11,IF($C$7,8,0),1,1)</f>
        <v>112.98</v>
      </c>
      <c r="F1365" s="4">
        <f ca="1">OFFSET(InputPriceData!E$15,CalculationsAndCharts!$A1365+$A$11,IF($C$7,8,0),1,1)</f>
        <v>112.62</v>
      </c>
      <c r="G1365" s="4">
        <f ca="1">OFFSET(InputPriceData!F$15,CalculationsAndCharts!$A1365+$A$11,IF($C$7,8,0),1,1)</f>
        <v>112.95</v>
      </c>
      <c r="H1365" s="342">
        <f t="shared" ca="1" si="162"/>
        <v>110.89868166685709</v>
      </c>
      <c r="I1365" s="342">
        <f t="shared" ca="1" si="163"/>
        <v>110.08149434072696</v>
      </c>
      <c r="J1365" s="340">
        <f t="shared" ca="1" si="164"/>
        <v>0.81718732613004208</v>
      </c>
      <c r="K1365" s="170">
        <f t="shared" ca="1" si="160"/>
        <v>0.66779512598756774</v>
      </c>
      <c r="L1365" s="341">
        <f t="shared" ca="1" si="161"/>
        <v>0.69683627053919939</v>
      </c>
      <c r="M1365" s="341">
        <f t="shared" ca="1" si="165"/>
        <v>-0.69683627053919939</v>
      </c>
      <c r="N1365" s="170"/>
      <c r="O1365" s="340"/>
      <c r="P1365" s="3">
        <f t="shared" ca="1" si="166"/>
        <v>78878100</v>
      </c>
      <c r="Q1365" s="3" t="e">
        <f t="shared" ca="1" si="167"/>
        <v>#N/A</v>
      </c>
      <c r="S1365" s="99"/>
      <c r="T1365" s="350"/>
      <c r="U1365" s="350"/>
      <c r="V1365" s="349"/>
      <c r="W1365" s="313"/>
      <c r="X1365" s="302"/>
      <c r="Y1365" s="211"/>
      <c r="Z1365" s="320"/>
      <c r="AA1365" s="246"/>
      <c r="AB1365" s="125"/>
      <c r="AC1365" s="125"/>
      <c r="AD1365" s="125"/>
      <c r="AE1365" s="125"/>
      <c r="AF1365" s="125"/>
      <c r="AG1365" s="125"/>
      <c r="AH1365" s="125"/>
      <c r="AJ1365" s="125"/>
      <c r="AK1365" s="125"/>
      <c r="AM1365" s="246"/>
      <c r="AO1365" s="246"/>
      <c r="AP1365" s="211"/>
      <c r="AQ1365" s="211"/>
      <c r="AR1365" s="199"/>
      <c r="AT1365" s="225"/>
      <c r="AU1365" s="225"/>
      <c r="AV1365" s="225"/>
      <c r="AW1365" s="99"/>
      <c r="AX1365" s="199"/>
      <c r="AY1365" s="199"/>
      <c r="AZ1365" s="37"/>
      <c r="BA1365" s="123"/>
      <c r="BB1365" s="211"/>
      <c r="BC1365" s="211"/>
      <c r="BD1365" s="123"/>
      <c r="BE1365" s="123"/>
      <c r="BF1365" s="37"/>
      <c r="BG1365" s="37"/>
    </row>
    <row r="1366" spans="1:59" x14ac:dyDescent="0.25">
      <c r="A1366">
        <v>1334</v>
      </c>
      <c r="B1366" s="61">
        <f ca="1">OFFSET(InputPriceData!B$15,CalculationsAndCharts!$A1366+$A$11,0,1,1)</f>
        <v>40533</v>
      </c>
      <c r="C1366" s="3">
        <f ca="1">OFFSET(InputPriceData!G$15,CalculationsAndCharts!$A1366+$A$11,IF($C$7,8,0),1,1)</f>
        <v>94965500</v>
      </c>
      <c r="D1366" s="4">
        <f ca="1">OFFSET(InputPriceData!C$15,CalculationsAndCharts!$A1366+$A$11,IF($C$7,8,0),1,1)</f>
        <v>112.24</v>
      </c>
      <c r="E1366" s="4">
        <f ca="1">OFFSET(InputPriceData!D$15,CalculationsAndCharts!$A1366+$A$11,IF($C$7,8,0),1,1)</f>
        <v>112.67</v>
      </c>
      <c r="F1366" s="4">
        <f ca="1">OFFSET(InputPriceData!E$15,CalculationsAndCharts!$A1366+$A$11,IF($C$7,8,0),1,1)</f>
        <v>112.13</v>
      </c>
      <c r="G1366" s="4">
        <f ca="1">OFFSET(InputPriceData!F$15,CalculationsAndCharts!$A1366+$A$11,IF($C$7,8,0),1,1)</f>
        <v>112.6</v>
      </c>
      <c r="H1366" s="342">
        <f t="shared" ca="1" si="162"/>
        <v>110.6056361906938</v>
      </c>
      <c r="I1366" s="342">
        <f t="shared" ca="1" si="163"/>
        <v>109.82072109897487</v>
      </c>
      <c r="J1366" s="340">
        <f t="shared" ca="1" si="164"/>
        <v>0.7849150917188551</v>
      </c>
      <c r="K1366" s="170">
        <f t="shared" ca="1" si="160"/>
        <v>0.6160917012080187</v>
      </c>
      <c r="L1366" s="341">
        <f t="shared" ca="1" si="161"/>
        <v>0.69768014643933784</v>
      </c>
      <c r="M1366" s="341">
        <f t="shared" ca="1" si="165"/>
        <v>-0.69768014643933784</v>
      </c>
      <c r="N1366" s="170"/>
      <c r="O1366" s="340"/>
      <c r="P1366" s="3">
        <f t="shared" ca="1" si="166"/>
        <v>94965500</v>
      </c>
      <c r="Q1366" s="3" t="e">
        <f t="shared" ca="1" si="167"/>
        <v>#N/A</v>
      </c>
      <c r="S1366" s="99"/>
      <c r="T1366" s="350"/>
      <c r="U1366" s="350"/>
      <c r="V1366" s="349"/>
      <c r="W1366" s="313"/>
      <c r="X1366" s="302"/>
      <c r="Y1366" s="211"/>
      <c r="Z1366" s="320"/>
      <c r="AA1366" s="246"/>
      <c r="AB1366" s="125"/>
      <c r="AC1366" s="125"/>
      <c r="AD1366" s="125"/>
      <c r="AE1366" s="125"/>
      <c r="AF1366" s="125"/>
      <c r="AG1366" s="125"/>
      <c r="AH1366" s="125"/>
      <c r="AJ1366" s="125"/>
      <c r="AK1366" s="125"/>
      <c r="AM1366" s="246"/>
      <c r="AO1366" s="246"/>
      <c r="AP1366" s="211"/>
      <c r="AQ1366" s="211"/>
      <c r="AR1366" s="199"/>
      <c r="AT1366" s="225"/>
      <c r="AU1366" s="225"/>
      <c r="AV1366" s="225"/>
      <c r="AW1366" s="99"/>
      <c r="AX1366" s="199"/>
      <c r="AY1366" s="199"/>
      <c r="AZ1366" s="37"/>
      <c r="BA1366" s="123"/>
      <c r="BB1366" s="211"/>
      <c r="BC1366" s="211"/>
      <c r="BD1366" s="123"/>
      <c r="BE1366" s="123"/>
      <c r="BF1366" s="37"/>
      <c r="BG1366" s="37"/>
    </row>
    <row r="1367" spans="1:59" x14ac:dyDescent="0.25">
      <c r="A1367">
        <v>1335</v>
      </c>
      <c r="B1367" s="61">
        <f ca="1">OFFSET(InputPriceData!B$15,CalculationsAndCharts!$A1367+$A$11,0,1,1)</f>
        <v>40532</v>
      </c>
      <c r="C1367" s="3">
        <f ca="1">OFFSET(InputPriceData!G$15,CalculationsAndCharts!$A1367+$A$11,IF($C$7,8,0),1,1)</f>
        <v>119085500</v>
      </c>
      <c r="D1367" s="4">
        <f ca="1">OFFSET(InputPriceData!C$15,CalculationsAndCharts!$A1367+$A$11,IF($C$7,8,0),1,1)</f>
        <v>111.92</v>
      </c>
      <c r="E1367" s="4">
        <f ca="1">OFFSET(InputPriceData!D$15,CalculationsAndCharts!$A1367+$A$11,IF($C$7,8,0),1,1)</f>
        <v>112.16</v>
      </c>
      <c r="F1367" s="4">
        <f ca="1">OFFSET(InputPriceData!E$15,CalculationsAndCharts!$A1367+$A$11,IF($C$7,8,0),1,1)</f>
        <v>111.33</v>
      </c>
      <c r="G1367" s="4">
        <f ca="1">OFFSET(InputPriceData!F$15,CalculationsAndCharts!$A1367+$A$11,IF($C$7,8,0),1,1)</f>
        <v>111.89</v>
      </c>
      <c r="H1367" s="342">
        <f t="shared" ca="1" si="162"/>
        <v>110.32072707507862</v>
      </c>
      <c r="I1367" s="342">
        <f t="shared" ca="1" si="163"/>
        <v>109.56805938069986</v>
      </c>
      <c r="J1367" s="340">
        <f t="shared" ca="1" si="164"/>
        <v>0.75266769437868875</v>
      </c>
      <c r="K1367" s="170">
        <f t="shared" ca="1" si="160"/>
        <v>0.56650865816133122</v>
      </c>
      <c r="L1367" s="341">
        <f t="shared" ca="1" si="161"/>
        <v>0.69891235826175702</v>
      </c>
      <c r="M1367" s="341">
        <f t="shared" ca="1" si="165"/>
        <v>-0.69891235826175702</v>
      </c>
      <c r="N1367" s="170"/>
      <c r="O1367" s="340"/>
      <c r="P1367" s="3" t="e">
        <f t="shared" ca="1" si="166"/>
        <v>#N/A</v>
      </c>
      <c r="Q1367" s="3">
        <f t="shared" ca="1" si="167"/>
        <v>119085500</v>
      </c>
      <c r="S1367" s="99"/>
      <c r="T1367" s="350"/>
      <c r="U1367" s="350"/>
      <c r="V1367" s="349"/>
      <c r="W1367" s="313"/>
      <c r="X1367" s="302"/>
      <c r="Y1367" s="211"/>
      <c r="Z1367" s="320"/>
      <c r="AA1367" s="246"/>
      <c r="AB1367" s="125"/>
      <c r="AC1367" s="125"/>
      <c r="AD1367" s="125"/>
      <c r="AE1367" s="125"/>
      <c r="AF1367" s="125"/>
      <c r="AG1367" s="125"/>
      <c r="AH1367" s="125"/>
      <c r="AJ1367" s="125"/>
      <c r="AK1367" s="125"/>
      <c r="AM1367" s="246"/>
      <c r="AO1367" s="246"/>
      <c r="AP1367" s="211"/>
      <c r="AQ1367" s="211"/>
      <c r="AR1367" s="199"/>
      <c r="AT1367" s="225"/>
      <c r="AU1367" s="225"/>
      <c r="AV1367" s="225"/>
      <c r="AW1367" s="99"/>
      <c r="AX1367" s="199"/>
      <c r="AY1367" s="199"/>
      <c r="AZ1367" s="37"/>
      <c r="BA1367" s="123"/>
      <c r="BB1367" s="211"/>
      <c r="BC1367" s="211"/>
      <c r="BD1367" s="123"/>
      <c r="BE1367" s="123"/>
      <c r="BF1367" s="37"/>
      <c r="BG1367" s="37"/>
    </row>
    <row r="1368" spans="1:59" x14ac:dyDescent="0.25">
      <c r="A1368">
        <v>1336</v>
      </c>
      <c r="B1368" s="61">
        <f ca="1">OFFSET(InputPriceData!B$15,CalculationsAndCharts!$A1368+$A$11,0,1,1)</f>
        <v>40529</v>
      </c>
      <c r="C1368" s="3">
        <f ca="1">OFFSET(InputPriceData!G$15,CalculationsAndCharts!$A1368+$A$11,IF($C$7,8,0),1,1)</f>
        <v>141075300</v>
      </c>
      <c r="D1368" s="4">
        <f ca="1">OFFSET(InputPriceData!C$15,CalculationsAndCharts!$A1368+$A$11,IF($C$7,8,0),1,1)</f>
        <v>111.42</v>
      </c>
      <c r="E1368" s="4">
        <f ca="1">OFFSET(InputPriceData!D$15,CalculationsAndCharts!$A1368+$A$11,IF($C$7,8,0),1,1)</f>
        <v>111.76</v>
      </c>
      <c r="F1368" s="4">
        <f ca="1">OFFSET(InputPriceData!E$15,CalculationsAndCharts!$A1368+$A$11,IF($C$7,8,0),1,1)</f>
        <v>111.19</v>
      </c>
      <c r="G1368" s="4">
        <f ca="1">OFFSET(InputPriceData!F$15,CalculationsAndCharts!$A1368+$A$11,IF($C$7,8,0),1,1)</f>
        <v>111.62</v>
      </c>
      <c r="H1368" s="342">
        <f t="shared" ca="1" si="162"/>
        <v>110.09654522866128</v>
      </c>
      <c r="I1368" s="342">
        <f t="shared" ca="1" si="163"/>
        <v>109.3569738698544</v>
      </c>
      <c r="J1368" s="340">
        <f t="shared" ca="1" si="164"/>
        <v>0.73957135880680969</v>
      </c>
      <c r="K1368" s="170">
        <f t="shared" ca="1" si="160"/>
        <v>0.54696579476735085</v>
      </c>
      <c r="L1368" s="341">
        <f t="shared" ca="1" si="161"/>
        <v>0.70055754653532409</v>
      </c>
      <c r="M1368" s="341">
        <f t="shared" ca="1" si="165"/>
        <v>-0.70055754653532409</v>
      </c>
      <c r="N1368" s="170"/>
      <c r="O1368" s="343"/>
      <c r="P1368" s="3">
        <f t="shared" ca="1" si="166"/>
        <v>141075300</v>
      </c>
      <c r="Q1368" s="3" t="e">
        <f t="shared" ca="1" si="167"/>
        <v>#N/A</v>
      </c>
      <c r="S1368" s="99"/>
      <c r="T1368" s="350"/>
      <c r="U1368" s="350"/>
      <c r="V1368" s="349"/>
      <c r="W1368" s="313"/>
      <c r="X1368" s="302"/>
      <c r="Y1368" s="211"/>
      <c r="Z1368" s="320"/>
      <c r="AA1368" s="246"/>
      <c r="AB1368" s="125"/>
      <c r="AC1368" s="125"/>
      <c r="AD1368" s="125"/>
      <c r="AE1368" s="125"/>
      <c r="AF1368" s="125"/>
      <c r="AG1368" s="125"/>
      <c r="AH1368" s="125"/>
      <c r="AJ1368" s="125"/>
      <c r="AK1368" s="125"/>
      <c r="AM1368" s="246"/>
      <c r="AO1368" s="246"/>
      <c r="AP1368" s="211"/>
      <c r="AQ1368" s="211"/>
      <c r="AR1368" s="199"/>
      <c r="AT1368" s="225"/>
      <c r="AU1368" s="225"/>
      <c r="AV1368" s="225"/>
      <c r="AW1368" s="99"/>
      <c r="AX1368" s="199"/>
      <c r="AY1368" s="199"/>
      <c r="AZ1368" s="37"/>
      <c r="BA1368" s="123"/>
      <c r="BB1368" s="211"/>
      <c r="BC1368" s="211"/>
      <c r="BD1368" s="123"/>
      <c r="BE1368" s="123"/>
      <c r="BF1368" s="37"/>
      <c r="BG1368" s="37"/>
    </row>
    <row r="1369" spans="1:59" x14ac:dyDescent="0.25">
      <c r="A1369">
        <v>1337</v>
      </c>
      <c r="B1369" s="61">
        <f ca="1">OFFSET(InputPriceData!B$15,CalculationsAndCharts!$A1369+$A$11,0,1,1)</f>
        <v>40528</v>
      </c>
      <c r="C1369" s="3">
        <f ca="1">OFFSET(InputPriceData!G$15,CalculationsAndCharts!$A1369+$A$11,IF($C$7,8,0),1,1)</f>
        <v>185035200</v>
      </c>
      <c r="D1369" s="4">
        <f ca="1">OFFSET(InputPriceData!C$15,CalculationsAndCharts!$A1369+$A$11,IF($C$7,8,0),1,1)</f>
        <v>110.93</v>
      </c>
      <c r="E1369" s="4">
        <f ca="1">OFFSET(InputPriceData!D$15,CalculationsAndCharts!$A1369+$A$11,IF($C$7,8,0),1,1)</f>
        <v>111.58</v>
      </c>
      <c r="F1369" s="4">
        <f ca="1">OFFSET(InputPriceData!E$15,CalculationsAndCharts!$A1369+$A$11,IF($C$7,8,0),1,1)</f>
        <v>110.54</v>
      </c>
      <c r="G1369" s="4">
        <f ca="1">OFFSET(InputPriceData!F$15,CalculationsAndCharts!$A1369+$A$11,IF($C$7,8,0),1,1)</f>
        <v>111.5</v>
      </c>
      <c r="H1369" s="342">
        <f t="shared" ca="1" si="162"/>
        <v>109.87890883275576</v>
      </c>
      <c r="I1369" s="342">
        <f t="shared" ca="1" si="163"/>
        <v>109.15124422165935</v>
      </c>
      <c r="J1369" s="340">
        <f t="shared" ca="1" si="164"/>
        <v>0.72766461109632707</v>
      </c>
      <c r="K1369" s="170">
        <f t="shared" ca="1" si="160"/>
        <v>0.52949578624196891</v>
      </c>
      <c r="L1369" s="341">
        <f t="shared" ca="1" si="161"/>
        <v>0.70199197542622715</v>
      </c>
      <c r="M1369" s="341">
        <f t="shared" ca="1" si="165"/>
        <v>-0.70199197542622715</v>
      </c>
      <c r="N1369" s="170"/>
      <c r="O1369" s="340"/>
      <c r="P1369" s="3">
        <f t="shared" ca="1" si="166"/>
        <v>185035200</v>
      </c>
      <c r="Q1369" s="3" t="e">
        <f t="shared" ca="1" si="167"/>
        <v>#N/A</v>
      </c>
      <c r="S1369" s="99"/>
      <c r="T1369" s="350"/>
      <c r="U1369" s="350"/>
      <c r="V1369" s="349"/>
      <c r="W1369" s="313"/>
      <c r="X1369" s="302"/>
      <c r="Y1369" s="211"/>
      <c r="Z1369" s="320"/>
      <c r="AA1369" s="246"/>
      <c r="AB1369" s="125"/>
      <c r="AC1369" s="125"/>
      <c r="AD1369" s="125"/>
      <c r="AE1369" s="125"/>
      <c r="AF1369" s="125"/>
      <c r="AG1369" s="125"/>
      <c r="AH1369" s="125"/>
      <c r="AJ1369" s="125"/>
      <c r="AK1369" s="125"/>
      <c r="AM1369" s="246"/>
      <c r="AO1369" s="246"/>
      <c r="AP1369" s="211"/>
      <c r="AQ1369" s="211"/>
      <c r="AR1369" s="199"/>
      <c r="AT1369" s="225"/>
      <c r="AU1369" s="225"/>
      <c r="AV1369" s="225"/>
      <c r="AW1369" s="99"/>
      <c r="AX1369" s="199"/>
      <c r="AY1369" s="199"/>
      <c r="AZ1369" s="37"/>
      <c r="BA1369" s="123"/>
      <c r="BB1369" s="211"/>
      <c r="BC1369" s="211"/>
      <c r="BD1369" s="123"/>
      <c r="BE1369" s="123"/>
      <c r="BF1369" s="37"/>
      <c r="BG1369" s="37"/>
    </row>
    <row r="1370" spans="1:59" x14ac:dyDescent="0.25">
      <c r="A1370">
        <v>1338</v>
      </c>
      <c r="B1370" s="61">
        <f ca="1">OFFSET(InputPriceData!B$15,CalculationsAndCharts!$A1370+$A$11,0,1,1)</f>
        <v>40527</v>
      </c>
      <c r="C1370" s="3">
        <f ca="1">OFFSET(InputPriceData!G$15,CalculationsAndCharts!$A1370+$A$11,IF($C$7,8,0),1,1)</f>
        <v>160823100</v>
      </c>
      <c r="D1370" s="4">
        <f ca="1">OFFSET(InputPriceData!C$15,CalculationsAndCharts!$A1370+$A$11,IF($C$7,8,0),1,1)</f>
        <v>111.16</v>
      </c>
      <c r="E1370" s="4">
        <f ca="1">OFFSET(InputPriceData!D$15,CalculationsAndCharts!$A1370+$A$11,IF($C$7,8,0),1,1)</f>
        <v>111.6</v>
      </c>
      <c r="F1370" s="4">
        <f ca="1">OFFSET(InputPriceData!E$15,CalculationsAndCharts!$A1370+$A$11,IF($C$7,8,0),1,1)</f>
        <v>110.67</v>
      </c>
      <c r="G1370" s="4">
        <f ca="1">OFFSET(InputPriceData!F$15,CalculationsAndCharts!$A1370+$A$11,IF($C$7,8,0),1,1)</f>
        <v>110.86</v>
      </c>
      <c r="H1370" s="342">
        <f t="shared" ca="1" si="162"/>
        <v>109.64732438029229</v>
      </c>
      <c r="I1370" s="342">
        <f t="shared" ca="1" si="163"/>
        <v>108.93772096908293</v>
      </c>
      <c r="J1370" s="340">
        <f t="shared" ca="1" si="164"/>
        <v>0.70960341120927939</v>
      </c>
      <c r="K1370" s="170">
        <f t="shared" ca="1" si="160"/>
        <v>0.50353700119984568</v>
      </c>
      <c r="L1370" s="341">
        <f t="shared" ca="1" si="161"/>
        <v>0.70352654906488588</v>
      </c>
      <c r="M1370" s="341">
        <f t="shared" ca="1" si="165"/>
        <v>-0.70352654906488588</v>
      </c>
      <c r="N1370" s="170"/>
      <c r="O1370" s="340"/>
      <c r="P1370" s="3" t="e">
        <f t="shared" ca="1" si="166"/>
        <v>#N/A</v>
      </c>
      <c r="Q1370" s="3">
        <f t="shared" ca="1" si="167"/>
        <v>160823100</v>
      </c>
      <c r="S1370" s="99"/>
      <c r="T1370" s="350"/>
      <c r="U1370" s="350"/>
      <c r="V1370" s="349"/>
      <c r="W1370" s="313"/>
      <c r="X1370" s="302"/>
      <c r="Y1370" s="211"/>
      <c r="Z1370" s="320"/>
      <c r="AA1370" s="246"/>
      <c r="AB1370" s="125"/>
      <c r="AC1370" s="125"/>
      <c r="AD1370" s="125"/>
      <c r="AE1370" s="125"/>
      <c r="AF1370" s="125"/>
      <c r="AG1370" s="125"/>
      <c r="AH1370" s="125"/>
      <c r="AJ1370" s="125"/>
      <c r="AK1370" s="125"/>
      <c r="AM1370" s="246"/>
      <c r="AO1370" s="246"/>
      <c r="AP1370" s="211"/>
      <c r="AQ1370" s="211"/>
      <c r="AR1370" s="199"/>
      <c r="AT1370" s="225"/>
      <c r="AU1370" s="225"/>
      <c r="AV1370" s="225"/>
      <c r="AW1370" s="99"/>
      <c r="AX1370" s="199"/>
      <c r="AY1370" s="199"/>
      <c r="AZ1370" s="37"/>
      <c r="BA1370" s="123"/>
      <c r="BB1370" s="211"/>
      <c r="BC1370" s="211"/>
      <c r="BD1370" s="123"/>
      <c r="BE1370" s="123"/>
      <c r="BF1370" s="37"/>
      <c r="BG1370" s="37"/>
    </row>
    <row r="1371" spans="1:59" x14ac:dyDescent="0.25">
      <c r="A1371">
        <v>1339</v>
      </c>
      <c r="B1371" s="61">
        <f ca="1">OFFSET(InputPriceData!B$15,CalculationsAndCharts!$A1371+$A$11,0,1,1)</f>
        <v>40526</v>
      </c>
      <c r="C1371" s="3">
        <f ca="1">OFFSET(InputPriceData!G$15,CalculationsAndCharts!$A1371+$A$11,IF($C$7,8,0),1,1)</f>
        <v>147249600</v>
      </c>
      <c r="D1371" s="4">
        <f ca="1">OFFSET(InputPriceData!C$15,CalculationsAndCharts!$A1371+$A$11,IF($C$7,8,0),1,1)</f>
        <v>111.44</v>
      </c>
      <c r="E1371" s="4">
        <f ca="1">OFFSET(InputPriceData!D$15,CalculationsAndCharts!$A1371+$A$11,IF($C$7,8,0),1,1)</f>
        <v>111.87</v>
      </c>
      <c r="F1371" s="4">
        <f ca="1">OFFSET(InputPriceData!E$15,CalculationsAndCharts!$A1371+$A$11,IF($C$7,8,0),1,1)</f>
        <v>111.03</v>
      </c>
      <c r="G1371" s="4">
        <f ca="1">OFFSET(InputPriceData!F$15,CalculationsAndCharts!$A1371+$A$11,IF($C$7,8,0),1,1)</f>
        <v>111.37</v>
      </c>
      <c r="H1371" s="342">
        <f t="shared" ca="1" si="162"/>
        <v>109.47408500604833</v>
      </c>
      <c r="I1371" s="342">
        <f t="shared" ca="1" si="163"/>
        <v>108.76296832990866</v>
      </c>
      <c r="J1371" s="340">
        <f t="shared" ca="1" si="164"/>
        <v>0.71111667613959262</v>
      </c>
      <c r="K1371" s="170">
        <f t="shared" ca="1" si="160"/>
        <v>0.50568692708382224</v>
      </c>
      <c r="L1371" s="341">
        <f t="shared" ca="1" si="161"/>
        <v>0.70486713406113388</v>
      </c>
      <c r="M1371" s="341">
        <f t="shared" ca="1" si="165"/>
        <v>-0.70486713406113388</v>
      </c>
      <c r="N1371" s="170"/>
      <c r="O1371" s="340"/>
      <c r="P1371" s="3" t="e">
        <f t="shared" ca="1" si="166"/>
        <v>#N/A</v>
      </c>
      <c r="Q1371" s="3">
        <f t="shared" ca="1" si="167"/>
        <v>147249600</v>
      </c>
      <c r="S1371" s="99"/>
      <c r="T1371" s="350"/>
      <c r="U1371" s="350"/>
      <c r="V1371" s="349"/>
      <c r="W1371" s="313"/>
      <c r="X1371" s="302"/>
      <c r="Y1371" s="211"/>
      <c r="Z1371" s="320"/>
      <c r="AA1371" s="246"/>
      <c r="AB1371" s="125"/>
      <c r="AC1371" s="125"/>
      <c r="AD1371" s="125"/>
      <c r="AE1371" s="125"/>
      <c r="AF1371" s="125"/>
      <c r="AG1371" s="125"/>
      <c r="AH1371" s="125"/>
      <c r="AJ1371" s="125"/>
      <c r="AK1371" s="125"/>
      <c r="AM1371" s="246"/>
      <c r="AO1371" s="246"/>
      <c r="AP1371" s="211"/>
      <c r="AQ1371" s="211"/>
      <c r="AR1371" s="199"/>
      <c r="AT1371" s="225"/>
      <c r="AU1371" s="225"/>
      <c r="AV1371" s="225"/>
      <c r="AW1371" s="99"/>
      <c r="AX1371" s="199"/>
      <c r="AY1371" s="199"/>
      <c r="AZ1371" s="37"/>
      <c r="BA1371" s="123"/>
      <c r="BB1371" s="211"/>
      <c r="BC1371" s="211"/>
      <c r="BD1371" s="123"/>
      <c r="BE1371" s="123"/>
      <c r="BF1371" s="37"/>
      <c r="BG1371" s="37"/>
    </row>
    <row r="1372" spans="1:59" x14ac:dyDescent="0.25">
      <c r="A1372">
        <v>1340</v>
      </c>
      <c r="B1372" s="61">
        <f ca="1">OFFSET(InputPriceData!B$15,CalculationsAndCharts!$A1372+$A$11,0,1,1)</f>
        <v>40525</v>
      </c>
      <c r="C1372" s="3">
        <f ca="1">OFFSET(InputPriceData!G$15,CalculationsAndCharts!$A1372+$A$11,IF($C$7,8,0),1,1)</f>
        <v>133812700</v>
      </c>
      <c r="D1372" s="4">
        <f ca="1">OFFSET(InputPriceData!C$15,CalculationsAndCharts!$A1372+$A$11,IF($C$7,8,0),1,1)</f>
        <v>111.7</v>
      </c>
      <c r="E1372" s="4">
        <f ca="1">OFFSET(InputPriceData!D$15,CalculationsAndCharts!$A1372+$A$11,IF($C$7,8,0),1,1)</f>
        <v>111.84</v>
      </c>
      <c r="F1372" s="4">
        <f ca="1">OFFSET(InputPriceData!E$15,CalculationsAndCharts!$A1372+$A$11,IF($C$7,8,0),1,1)</f>
        <v>111.23</v>
      </c>
      <c r="G1372" s="4">
        <f ca="1">OFFSET(InputPriceData!F$15,CalculationsAndCharts!$A1372+$A$11,IF($C$7,8,0),1,1)</f>
        <v>111.27</v>
      </c>
      <c r="H1372" s="342">
        <f t="shared" ca="1" si="162"/>
        <v>109.20324000691237</v>
      </c>
      <c r="I1372" s="342">
        <f t="shared" ca="1" si="163"/>
        <v>108.52596545080945</v>
      </c>
      <c r="J1372" s="340">
        <f t="shared" ca="1" si="164"/>
        <v>0.67727455610284526</v>
      </c>
      <c r="K1372" s="170">
        <f t="shared" ca="1" si="160"/>
        <v>0.45870082434430609</v>
      </c>
      <c r="L1372" s="341">
        <f t="shared" ca="1" si="161"/>
        <v>0.70528313162298806</v>
      </c>
      <c r="M1372" s="341">
        <f t="shared" ca="1" si="165"/>
        <v>-0.70528313162298806</v>
      </c>
      <c r="N1372" s="170"/>
      <c r="O1372" s="340"/>
      <c r="P1372" s="3" t="e">
        <f t="shared" ca="1" si="166"/>
        <v>#N/A</v>
      </c>
      <c r="Q1372" s="3">
        <f t="shared" ca="1" si="167"/>
        <v>133812700</v>
      </c>
      <c r="S1372" s="99"/>
      <c r="T1372" s="350"/>
      <c r="U1372" s="350"/>
      <c r="V1372" s="349"/>
      <c r="W1372" s="313"/>
      <c r="X1372" s="302"/>
      <c r="Y1372" s="211"/>
      <c r="Z1372" s="320"/>
      <c r="AA1372" s="246"/>
      <c r="AB1372" s="125"/>
      <c r="AC1372" s="125"/>
      <c r="AD1372" s="125"/>
      <c r="AE1372" s="125"/>
      <c r="AF1372" s="125"/>
      <c r="AG1372" s="125"/>
      <c r="AH1372" s="125"/>
      <c r="AJ1372" s="125"/>
      <c r="AK1372" s="125"/>
      <c r="AM1372" s="246"/>
      <c r="AO1372" s="246"/>
      <c r="AP1372" s="211"/>
      <c r="AQ1372" s="211"/>
      <c r="AR1372" s="199"/>
      <c r="AT1372" s="225"/>
      <c r="AU1372" s="225"/>
      <c r="AV1372" s="225"/>
      <c r="AW1372" s="99"/>
      <c r="AX1372" s="199"/>
      <c r="AY1372" s="199"/>
      <c r="AZ1372" s="37"/>
      <c r="BA1372" s="123"/>
      <c r="BB1372" s="211"/>
      <c r="BC1372" s="211"/>
      <c r="BD1372" s="123"/>
      <c r="BE1372" s="123"/>
      <c r="BF1372" s="37"/>
      <c r="BG1372" s="37"/>
    </row>
    <row r="1373" spans="1:59" x14ac:dyDescent="0.25">
      <c r="A1373">
        <v>1341</v>
      </c>
      <c r="B1373" s="61">
        <f ca="1">OFFSET(InputPriceData!B$15,CalculationsAndCharts!$A1373+$A$11,0,1,1)</f>
        <v>40522</v>
      </c>
      <c r="C1373" s="3">
        <f ca="1">OFFSET(InputPriceData!G$15,CalculationsAndCharts!$A1373+$A$11,IF($C$7,8,0),1,1)</f>
        <v>117571700</v>
      </c>
      <c r="D1373" s="4">
        <f ca="1">OFFSET(InputPriceData!C$15,CalculationsAndCharts!$A1373+$A$11,IF($C$7,8,0),1,1)</f>
        <v>110.89</v>
      </c>
      <c r="E1373" s="4">
        <f ca="1">OFFSET(InputPriceData!D$15,CalculationsAndCharts!$A1373+$A$11,IF($C$7,8,0),1,1)</f>
        <v>111.3</v>
      </c>
      <c r="F1373" s="4">
        <f ca="1">OFFSET(InputPriceData!E$15,CalculationsAndCharts!$A1373+$A$11,IF($C$7,8,0),1,1)</f>
        <v>110.53</v>
      </c>
      <c r="G1373" s="4">
        <f ca="1">OFFSET(InputPriceData!F$15,CalculationsAndCharts!$A1373+$A$11,IF($C$7,8,0),1,1)</f>
        <v>111.2</v>
      </c>
      <c r="H1373" s="342">
        <f t="shared" ca="1" si="162"/>
        <v>108.90798857932842</v>
      </c>
      <c r="I1373" s="342">
        <f t="shared" ca="1" si="163"/>
        <v>108.27650776451941</v>
      </c>
      <c r="J1373" s="340">
        <f t="shared" ca="1" si="164"/>
        <v>0.63148081480894214</v>
      </c>
      <c r="K1373" s="170">
        <f t="shared" ca="1" si="160"/>
        <v>0.39876801947176549</v>
      </c>
      <c r="L1373" s="341">
        <f t="shared" ca="1" si="161"/>
        <v>0.70732125414489821</v>
      </c>
      <c r="M1373" s="341">
        <f t="shared" ca="1" si="165"/>
        <v>-0.70732125414489821</v>
      </c>
      <c r="N1373" s="170"/>
      <c r="O1373" s="340"/>
      <c r="P1373" s="3">
        <f t="shared" ca="1" si="166"/>
        <v>117571700</v>
      </c>
      <c r="Q1373" s="3" t="e">
        <f t="shared" ca="1" si="167"/>
        <v>#N/A</v>
      </c>
      <c r="S1373" s="99"/>
      <c r="T1373" s="350"/>
      <c r="U1373" s="350"/>
      <c r="V1373" s="349"/>
      <c r="W1373" s="313"/>
      <c r="X1373" s="302"/>
      <c r="Y1373" s="211"/>
      <c r="Z1373" s="320"/>
      <c r="AA1373" s="246"/>
      <c r="AB1373" s="125"/>
      <c r="AC1373" s="125"/>
      <c r="AD1373" s="125"/>
      <c r="AE1373" s="125"/>
      <c r="AF1373" s="125"/>
      <c r="AG1373" s="125"/>
      <c r="AH1373" s="125"/>
      <c r="AJ1373" s="125"/>
      <c r="AK1373" s="125"/>
      <c r="AM1373" s="246"/>
      <c r="AO1373" s="246"/>
      <c r="AP1373" s="211"/>
      <c r="AQ1373" s="211"/>
      <c r="AR1373" s="199"/>
      <c r="AT1373" s="225"/>
      <c r="AU1373" s="225"/>
      <c r="AV1373" s="225"/>
      <c r="AW1373" s="99"/>
      <c r="AX1373" s="199"/>
      <c r="AY1373" s="199"/>
      <c r="AZ1373" s="37"/>
      <c r="BA1373" s="123"/>
      <c r="BB1373" s="211"/>
      <c r="BC1373" s="211"/>
      <c r="BD1373" s="123"/>
      <c r="BE1373" s="123"/>
      <c r="BF1373" s="37"/>
      <c r="BG1373" s="37"/>
    </row>
    <row r="1374" spans="1:59" x14ac:dyDescent="0.25">
      <c r="A1374">
        <v>1342</v>
      </c>
      <c r="B1374" s="61">
        <f ca="1">OFFSET(InputPriceData!B$15,CalculationsAndCharts!$A1374+$A$11,0,1,1)</f>
        <v>40521</v>
      </c>
      <c r="C1374" s="3">
        <f ca="1">OFFSET(InputPriceData!G$15,CalculationsAndCharts!$A1374+$A$11,IF($C$7,8,0),1,1)</f>
        <v>123705100</v>
      </c>
      <c r="D1374" s="4">
        <f ca="1">OFFSET(InputPriceData!C$15,CalculationsAndCharts!$A1374+$A$11,IF($C$7,8,0),1,1)</f>
        <v>110.74</v>
      </c>
      <c r="E1374" s="4">
        <f ca="1">OFFSET(InputPriceData!D$15,CalculationsAndCharts!$A1374+$A$11,IF($C$7,8,0),1,1)</f>
        <v>110.78</v>
      </c>
      <c r="F1374" s="4">
        <f ca="1">OFFSET(InputPriceData!E$15,CalculationsAndCharts!$A1374+$A$11,IF($C$7,8,0),1,1)</f>
        <v>110.01</v>
      </c>
      <c r="G1374" s="4">
        <f ca="1">OFFSET(InputPriceData!F$15,CalculationsAndCharts!$A1374+$A$11,IF($C$7,8,0),1,1)</f>
        <v>110.55</v>
      </c>
      <c r="H1374" s="342">
        <f t="shared" ca="1" si="162"/>
        <v>108.58055837637534</v>
      </c>
      <c r="I1374" s="342">
        <f t="shared" ca="1" si="163"/>
        <v>108.01073574311209</v>
      </c>
      <c r="J1374" s="340">
        <f t="shared" ca="1" si="164"/>
        <v>0.5698226332631805</v>
      </c>
      <c r="K1374" s="170">
        <f t="shared" ca="1" si="160"/>
        <v>0.32469783337898511</v>
      </c>
      <c r="L1374" s="341">
        <f t="shared" ca="1" si="161"/>
        <v>0.71032617997870895</v>
      </c>
      <c r="M1374" s="341">
        <f t="shared" ca="1" si="165"/>
        <v>-0.71032617997870895</v>
      </c>
      <c r="N1374" s="170"/>
      <c r="O1374" s="340"/>
      <c r="P1374" s="3" t="e">
        <f t="shared" ca="1" si="166"/>
        <v>#N/A</v>
      </c>
      <c r="Q1374" s="3">
        <f t="shared" ca="1" si="167"/>
        <v>123705100</v>
      </c>
      <c r="S1374" s="99"/>
      <c r="T1374" s="350"/>
      <c r="U1374" s="350"/>
      <c r="V1374" s="349"/>
      <c r="W1374" s="313"/>
      <c r="X1374" s="302"/>
      <c r="Y1374" s="211"/>
      <c r="Z1374" s="320"/>
      <c r="AA1374" s="246"/>
      <c r="AB1374" s="125"/>
      <c r="AC1374" s="125"/>
      <c r="AD1374" s="125"/>
      <c r="AE1374" s="125"/>
      <c r="AF1374" s="125"/>
      <c r="AG1374" s="125"/>
      <c r="AH1374" s="125"/>
      <c r="AJ1374" s="125"/>
      <c r="AK1374" s="125"/>
      <c r="AM1374" s="246"/>
      <c r="AO1374" s="246"/>
      <c r="AP1374" s="211"/>
      <c r="AQ1374" s="211"/>
      <c r="AR1374" s="199"/>
      <c r="AT1374" s="225"/>
      <c r="AU1374" s="225"/>
      <c r="AV1374" s="225"/>
      <c r="AW1374" s="99"/>
      <c r="AX1374" s="199"/>
      <c r="AY1374" s="199"/>
      <c r="AZ1374" s="37"/>
      <c r="BA1374" s="123"/>
      <c r="BB1374" s="211"/>
      <c r="BC1374" s="211"/>
      <c r="BD1374" s="123"/>
      <c r="BE1374" s="123"/>
      <c r="BF1374" s="37"/>
      <c r="BG1374" s="37"/>
    </row>
    <row r="1375" spans="1:59" x14ac:dyDescent="0.25">
      <c r="A1375">
        <v>1343</v>
      </c>
      <c r="B1375" s="61">
        <f ca="1">OFFSET(InputPriceData!B$15,CalculationsAndCharts!$A1375+$A$11,0,1,1)</f>
        <v>40520</v>
      </c>
      <c r="C1375" s="3">
        <f ca="1">OFFSET(InputPriceData!G$15,CalculationsAndCharts!$A1375+$A$11,IF($C$7,8,0),1,1)</f>
        <v>138019200</v>
      </c>
      <c r="D1375" s="4">
        <f ca="1">OFFSET(InputPriceData!C$15,CalculationsAndCharts!$A1375+$A$11,IF($C$7,8,0),1,1)</f>
        <v>109.86</v>
      </c>
      <c r="E1375" s="4">
        <f ca="1">OFFSET(InputPriceData!D$15,CalculationsAndCharts!$A1375+$A$11,IF($C$7,8,0),1,1)</f>
        <v>110.21</v>
      </c>
      <c r="F1375" s="4">
        <f ca="1">OFFSET(InputPriceData!E$15,CalculationsAndCharts!$A1375+$A$11,IF($C$7,8,0),1,1)</f>
        <v>109.35</v>
      </c>
      <c r="G1375" s="4">
        <f ca="1">OFFSET(InputPriceData!F$15,CalculationsAndCharts!$A1375+$A$11,IF($C$7,8,0),1,1)</f>
        <v>110.12</v>
      </c>
      <c r="H1375" s="342">
        <f t="shared" ca="1" si="162"/>
        <v>108.2992095730004</v>
      </c>
      <c r="I1375" s="342">
        <f t="shared" ca="1" si="163"/>
        <v>107.77989353794048</v>
      </c>
      <c r="J1375" s="340">
        <f t="shared" ca="1" si="164"/>
        <v>0.51931603505985213</v>
      </c>
      <c r="K1375" s="170">
        <f t="shared" ca="1" si="160"/>
        <v>0.26968914427028556</v>
      </c>
      <c r="L1375" s="341">
        <f t="shared" ca="1" si="161"/>
        <v>0.71478757126897818</v>
      </c>
      <c r="M1375" s="341">
        <f t="shared" ca="1" si="165"/>
        <v>-0.71478757126897818</v>
      </c>
      <c r="N1375" s="170"/>
      <c r="O1375" s="340"/>
      <c r="P1375" s="3">
        <f t="shared" ca="1" si="166"/>
        <v>138019200</v>
      </c>
      <c r="Q1375" s="3" t="e">
        <f t="shared" ca="1" si="167"/>
        <v>#N/A</v>
      </c>
      <c r="S1375" s="99"/>
      <c r="T1375" s="350"/>
      <c r="U1375" s="350"/>
      <c r="V1375" s="349"/>
      <c r="W1375" s="313"/>
      <c r="X1375" s="302"/>
      <c r="Y1375" s="211"/>
      <c r="Z1375" s="320"/>
      <c r="AA1375" s="246"/>
      <c r="AB1375" s="125"/>
      <c r="AC1375" s="125"/>
      <c r="AD1375" s="125"/>
      <c r="AE1375" s="125"/>
      <c r="AF1375" s="125"/>
      <c r="AG1375" s="125"/>
      <c r="AH1375" s="125"/>
      <c r="AJ1375" s="125"/>
      <c r="AK1375" s="125"/>
      <c r="AM1375" s="246"/>
      <c r="AO1375" s="246"/>
      <c r="AP1375" s="211"/>
      <c r="AQ1375" s="211"/>
      <c r="AR1375" s="199"/>
      <c r="AT1375" s="225"/>
      <c r="AU1375" s="225"/>
      <c r="AV1375" s="225"/>
      <c r="AW1375" s="99"/>
      <c r="AX1375" s="199"/>
      <c r="AY1375" s="199"/>
      <c r="AZ1375" s="37"/>
      <c r="BA1375" s="123"/>
      <c r="BB1375" s="211"/>
      <c r="BC1375" s="211"/>
      <c r="BD1375" s="123"/>
      <c r="BE1375" s="123"/>
      <c r="BF1375" s="37"/>
      <c r="BG1375" s="37"/>
    </row>
    <row r="1376" spans="1:59" x14ac:dyDescent="0.25">
      <c r="A1376">
        <v>1344</v>
      </c>
      <c r="B1376" s="61">
        <f ca="1">OFFSET(InputPriceData!B$15,CalculationsAndCharts!$A1376+$A$11,0,1,1)</f>
        <v>40519</v>
      </c>
      <c r="C1376" s="3">
        <f ca="1">OFFSET(InputPriceData!G$15,CalculationsAndCharts!$A1376+$A$11,IF($C$7,8,0),1,1)</f>
        <v>206581000</v>
      </c>
      <c r="D1376" s="4">
        <f ca="1">OFFSET(InputPriceData!C$15,CalculationsAndCharts!$A1376+$A$11,IF($C$7,8,0),1,1)</f>
        <v>110.71</v>
      </c>
      <c r="E1376" s="4">
        <f ca="1">OFFSET(InputPriceData!D$15,CalculationsAndCharts!$A1376+$A$11,IF($C$7,8,0),1,1)</f>
        <v>110.78</v>
      </c>
      <c r="F1376" s="4">
        <f ca="1">OFFSET(InputPriceData!E$15,CalculationsAndCharts!$A1376+$A$11,IF($C$7,8,0),1,1)</f>
        <v>109.66</v>
      </c>
      <c r="G1376" s="4">
        <f ca="1">OFFSET(InputPriceData!F$15,CalculationsAndCharts!$A1376+$A$11,IF($C$7,8,0),1,1)</f>
        <v>109.72</v>
      </c>
      <c r="H1376" s="342">
        <f t="shared" ca="1" si="162"/>
        <v>108.03909665485759</v>
      </c>
      <c r="I1376" s="342">
        <f t="shared" ca="1" si="163"/>
        <v>107.56715658684416</v>
      </c>
      <c r="J1376" s="340">
        <f t="shared" ca="1" si="164"/>
        <v>0.47194006801336624</v>
      </c>
      <c r="K1376" s="170">
        <f t="shared" ca="1" si="160"/>
        <v>0.22272742779646076</v>
      </c>
      <c r="L1376" s="341">
        <f t="shared" ca="1" si="161"/>
        <v>0.71994738755718168</v>
      </c>
      <c r="M1376" s="341">
        <f t="shared" ca="1" si="165"/>
        <v>-0.71994738755718168</v>
      </c>
      <c r="N1376" s="170"/>
      <c r="O1376" s="340"/>
      <c r="P1376" s="3" t="e">
        <f t="shared" ca="1" si="166"/>
        <v>#N/A</v>
      </c>
      <c r="Q1376" s="3">
        <f t="shared" ca="1" si="167"/>
        <v>206581000</v>
      </c>
      <c r="S1376" s="99"/>
      <c r="T1376" s="350"/>
      <c r="U1376" s="350"/>
      <c r="V1376" s="349"/>
      <c r="W1376" s="313"/>
      <c r="X1376" s="302"/>
      <c r="Y1376" s="211"/>
      <c r="Z1376" s="320"/>
      <c r="AA1376" s="246"/>
      <c r="AB1376" s="125"/>
      <c r="AC1376" s="125"/>
      <c r="AD1376" s="125"/>
      <c r="AE1376" s="125"/>
      <c r="AF1376" s="125"/>
      <c r="AG1376" s="125"/>
      <c r="AH1376" s="125"/>
      <c r="AJ1376" s="125"/>
      <c r="AK1376" s="125"/>
      <c r="AM1376" s="246"/>
      <c r="AO1376" s="246"/>
      <c r="AP1376" s="211"/>
      <c r="AQ1376" s="211"/>
      <c r="AR1376" s="199"/>
      <c r="AT1376" s="225"/>
      <c r="AU1376" s="225"/>
      <c r="AV1376" s="225"/>
      <c r="AW1376" s="99"/>
      <c r="AX1376" s="199"/>
      <c r="AY1376" s="199"/>
      <c r="AZ1376" s="37"/>
      <c r="BA1376" s="123"/>
      <c r="BB1376" s="211"/>
      <c r="BC1376" s="211"/>
      <c r="BD1376" s="123"/>
      <c r="BE1376" s="123"/>
      <c r="BF1376" s="37"/>
      <c r="BG1376" s="37"/>
    </row>
    <row r="1377" spans="1:59" x14ac:dyDescent="0.25">
      <c r="A1377">
        <v>1345</v>
      </c>
      <c r="B1377" s="61">
        <f ca="1">OFFSET(InputPriceData!B$15,CalculationsAndCharts!$A1377+$A$11,0,1,1)</f>
        <v>40518</v>
      </c>
      <c r="C1377" s="3">
        <f ca="1">OFFSET(InputPriceData!G$15,CalculationsAndCharts!$A1377+$A$11,IF($C$7,8,0),1,1)</f>
        <v>103050500</v>
      </c>
      <c r="D1377" s="4">
        <f ca="1">OFFSET(InputPriceData!C$15,CalculationsAndCharts!$A1377+$A$11,IF($C$7,8,0),1,1)</f>
        <v>109.54</v>
      </c>
      <c r="E1377" s="4">
        <f ca="1">OFFSET(InputPriceData!D$15,CalculationsAndCharts!$A1377+$A$11,IF($C$7,8,0),1,1)</f>
        <v>109.91</v>
      </c>
      <c r="F1377" s="4">
        <f ca="1">OFFSET(InputPriceData!E$15,CalculationsAndCharts!$A1377+$A$11,IF($C$7,8,0),1,1)</f>
        <v>109.43</v>
      </c>
      <c r="G1377" s="4">
        <f ca="1">OFFSET(InputPriceData!F$15,CalculationsAndCharts!$A1377+$A$11,IF($C$7,8,0),1,1)</f>
        <v>109.66</v>
      </c>
      <c r="H1377" s="342">
        <f t="shared" ca="1" si="162"/>
        <v>107.79896760555152</v>
      </c>
      <c r="I1377" s="342">
        <f t="shared" ca="1" si="163"/>
        <v>107.37144354928455</v>
      </c>
      <c r="J1377" s="340">
        <f t="shared" ca="1" si="164"/>
        <v>0.42752405626692441</v>
      </c>
      <c r="K1377" s="170">
        <f t="shared" ref="K1377:K1440" ca="1" si="168">J1377*J1377</f>
        <v>0.18277681868692436</v>
      </c>
      <c r="L1377" s="341">
        <f t="shared" ref="L1377:L1440" ca="1" si="169">SQRT(SUM(OFFSET(K1377,0,0,$A$18,1))/$A$18)</f>
        <v>0.72524183455072699</v>
      </c>
      <c r="M1377" s="341">
        <f t="shared" ca="1" si="165"/>
        <v>-0.72524183455072699</v>
      </c>
      <c r="N1377" s="170"/>
      <c r="O1377" s="340"/>
      <c r="P1377" s="3">
        <f t="shared" ca="1" si="166"/>
        <v>103050500</v>
      </c>
      <c r="Q1377" s="3" t="e">
        <f t="shared" ca="1" si="167"/>
        <v>#N/A</v>
      </c>
      <c r="S1377" s="99"/>
      <c r="T1377" s="350"/>
      <c r="U1377" s="350"/>
      <c r="V1377" s="349"/>
      <c r="W1377" s="313"/>
      <c r="X1377" s="302"/>
      <c r="Y1377" s="211"/>
      <c r="Z1377" s="320"/>
      <c r="AA1377" s="246"/>
      <c r="AB1377" s="125"/>
      <c r="AC1377" s="125"/>
      <c r="AD1377" s="125"/>
      <c r="AE1377" s="125"/>
      <c r="AF1377" s="125"/>
      <c r="AG1377" s="125"/>
      <c r="AH1377" s="125"/>
      <c r="AJ1377" s="125"/>
      <c r="AK1377" s="125"/>
      <c r="AM1377" s="246"/>
      <c r="AO1377" s="246"/>
      <c r="AP1377" s="211"/>
      <c r="AQ1377" s="211"/>
      <c r="AR1377" s="199"/>
      <c r="AT1377" s="225"/>
      <c r="AU1377" s="225"/>
      <c r="AV1377" s="225"/>
      <c r="AW1377" s="99"/>
      <c r="AX1377" s="199"/>
      <c r="AY1377" s="199"/>
      <c r="AZ1377" s="37"/>
      <c r="BA1377" s="123"/>
      <c r="BB1377" s="211"/>
      <c r="BC1377" s="211"/>
      <c r="BD1377" s="123"/>
      <c r="BE1377" s="123"/>
      <c r="BF1377" s="37"/>
      <c r="BG1377" s="37"/>
    </row>
    <row r="1378" spans="1:59" x14ac:dyDescent="0.25">
      <c r="A1378">
        <v>1346</v>
      </c>
      <c r="B1378" s="61">
        <f ca="1">OFFSET(InputPriceData!B$15,CalculationsAndCharts!$A1378+$A$11,0,1,1)</f>
        <v>40515</v>
      </c>
      <c r="C1378" s="3">
        <f ca="1">OFFSET(InputPriceData!G$15,CalculationsAndCharts!$A1378+$A$11,IF($C$7,8,0),1,1)</f>
        <v>151288900</v>
      </c>
      <c r="D1378" s="4">
        <f ca="1">OFFSET(InputPriceData!C$15,CalculationsAndCharts!$A1378+$A$11,IF($C$7,8,0),1,1)</f>
        <v>109.11</v>
      </c>
      <c r="E1378" s="4">
        <f ca="1">OFFSET(InputPriceData!D$15,CalculationsAndCharts!$A1378+$A$11,IF($C$7,8,0),1,1)</f>
        <v>109.9</v>
      </c>
      <c r="F1378" s="4">
        <f ca="1">OFFSET(InputPriceData!E$15,CalculationsAndCharts!$A1378+$A$11,IF($C$7,8,0),1,1)</f>
        <v>109.08</v>
      </c>
      <c r="G1378" s="4">
        <f ca="1">OFFSET(InputPriceData!F$15,CalculationsAndCharts!$A1378+$A$11,IF($C$7,8,0),1,1)</f>
        <v>109.78</v>
      </c>
      <c r="H1378" s="342">
        <f t="shared" ref="H1378:H1441" ca="1" si="170">IF($A1378&gt;$A$8,0,IF($A1378=$A$8,$G1378,$C$16*$G1378+$D$16*H1379))</f>
        <v>107.53310583491603</v>
      </c>
      <c r="I1378" s="342">
        <f t="shared" ref="I1378:I1441" ca="1" si="171">IF($A1378&gt;$A$8,0,IF($A1378=$A$8,$G1378,$C$17*$G1378+$D$17*I1379))</f>
        <v>107.16339296285588</v>
      </c>
      <c r="J1378" s="340">
        <f t="shared" ref="J1378:J1441" ca="1" si="172" xml:space="preserve"> ($C$16 - $C$17)*$G1378 + ($C$17*$D$16 - $C$16*$D$17)*$G1379 + ($D$16 + $D$17)*J1379 - $D$16*$D$17*J1380</f>
        <v>0.36971287206010223</v>
      </c>
      <c r="K1378" s="170">
        <f t="shared" ca="1" si="168"/>
        <v>0.13668760776692951</v>
      </c>
      <c r="L1378" s="341">
        <f t="shared" ca="1" si="169"/>
        <v>0.73064064658557015</v>
      </c>
      <c r="M1378" s="341">
        <f t="shared" ref="M1378:M1441" ca="1" si="173">-L1378</f>
        <v>-0.73064064658557015</v>
      </c>
      <c r="N1378" s="170"/>
      <c r="O1378" s="340"/>
      <c r="P1378" s="3">
        <f t="shared" ref="P1378:P1441" ca="1" si="174">IF(G1378&gt;=D1378,C1378,NA())</f>
        <v>151288900</v>
      </c>
      <c r="Q1378" s="3" t="e">
        <f t="shared" ref="Q1378:Q1441" ca="1" si="175">IF(G1378&lt;D1378,C1378,NA())</f>
        <v>#N/A</v>
      </c>
      <c r="S1378" s="99"/>
      <c r="T1378" s="350"/>
      <c r="U1378" s="350"/>
      <c r="V1378" s="349"/>
      <c r="W1378" s="313"/>
      <c r="X1378" s="302"/>
      <c r="Y1378" s="211"/>
      <c r="Z1378" s="320"/>
      <c r="AA1378" s="246"/>
      <c r="AB1378" s="125"/>
      <c r="AC1378" s="125"/>
      <c r="AD1378" s="125"/>
      <c r="AE1378" s="125"/>
      <c r="AF1378" s="125"/>
      <c r="AG1378" s="125"/>
      <c r="AH1378" s="125"/>
      <c r="AJ1378" s="125"/>
      <c r="AK1378" s="125"/>
      <c r="AM1378" s="246"/>
      <c r="AO1378" s="246"/>
      <c r="AP1378" s="211"/>
      <c r="AQ1378" s="211"/>
      <c r="AR1378" s="199"/>
      <c r="AT1378" s="225"/>
      <c r="AU1378" s="225"/>
      <c r="AV1378" s="225"/>
      <c r="AW1378" s="99"/>
      <c r="AX1378" s="199"/>
      <c r="AY1378" s="199"/>
      <c r="AZ1378" s="37"/>
      <c r="BA1378" s="123"/>
      <c r="BB1378" s="211"/>
      <c r="BC1378" s="211"/>
      <c r="BD1378" s="123"/>
      <c r="BE1378" s="123"/>
      <c r="BF1378" s="37"/>
      <c r="BG1378" s="37"/>
    </row>
    <row r="1379" spans="1:59" x14ac:dyDescent="0.25">
      <c r="A1379">
        <v>1347</v>
      </c>
      <c r="B1379" s="61">
        <f ca="1">OFFSET(InputPriceData!B$15,CalculationsAndCharts!$A1379+$A$11,0,1,1)</f>
        <v>40514</v>
      </c>
      <c r="C1379" s="3">
        <f ca="1">OFFSET(InputPriceData!G$15,CalculationsAndCharts!$A1379+$A$11,IF($C$7,8,0),1,1)</f>
        <v>191213600</v>
      </c>
      <c r="D1379" s="4">
        <f ca="1">OFFSET(InputPriceData!C$15,CalculationsAndCharts!$A1379+$A$11,IF($C$7,8,0),1,1)</f>
        <v>108.27</v>
      </c>
      <c r="E1379" s="4">
        <f ca="1">OFFSET(InputPriceData!D$15,CalculationsAndCharts!$A1379+$A$11,IF($C$7,8,0),1,1)</f>
        <v>109.56</v>
      </c>
      <c r="F1379" s="4">
        <f ca="1">OFFSET(InputPriceData!E$15,CalculationsAndCharts!$A1379+$A$11,IF($C$7,8,0),1,1)</f>
        <v>108.2</v>
      </c>
      <c r="G1379" s="4">
        <f ca="1">OFFSET(InputPriceData!F$15,CalculationsAndCharts!$A1379+$A$11,IF($C$7,8,0),1,1)</f>
        <v>109.48</v>
      </c>
      <c r="H1379" s="342">
        <f t="shared" ca="1" si="170"/>
        <v>107.21212095418976</v>
      </c>
      <c r="I1379" s="342">
        <f t="shared" ca="1" si="171"/>
        <v>106.92551959584279</v>
      </c>
      <c r="J1379" s="340">
        <f t="shared" ca="1" si="172"/>
        <v>0.28660135834691897</v>
      </c>
      <c r="K1379" s="170">
        <f t="shared" ca="1" si="168"/>
        <v>8.214033860629906E-2</v>
      </c>
      <c r="L1379" s="341">
        <f t="shared" ca="1" si="169"/>
        <v>0.73545166887452562</v>
      </c>
      <c r="M1379" s="341">
        <f t="shared" ca="1" si="173"/>
        <v>-0.73545166887452562</v>
      </c>
      <c r="N1379" s="170"/>
      <c r="O1379" s="340"/>
      <c r="P1379" s="3">
        <f t="shared" ca="1" si="174"/>
        <v>191213600</v>
      </c>
      <c r="Q1379" s="3" t="e">
        <f t="shared" ca="1" si="175"/>
        <v>#N/A</v>
      </c>
      <c r="S1379" s="99"/>
      <c r="T1379" s="350"/>
      <c r="U1379" s="350"/>
      <c r="V1379" s="349"/>
      <c r="W1379" s="313"/>
      <c r="X1379" s="302"/>
      <c r="Y1379" s="211"/>
      <c r="Z1379" s="320"/>
      <c r="AA1379" s="246"/>
      <c r="AB1379" s="125"/>
      <c r="AC1379" s="125"/>
      <c r="AD1379" s="125"/>
      <c r="AE1379" s="125"/>
      <c r="AF1379" s="125"/>
      <c r="AG1379" s="125"/>
      <c r="AH1379" s="125"/>
      <c r="AJ1379" s="125"/>
      <c r="AK1379" s="125"/>
      <c r="AM1379" s="246"/>
      <c r="AO1379" s="246"/>
      <c r="AP1379" s="211"/>
      <c r="AQ1379" s="211"/>
      <c r="AR1379" s="199"/>
      <c r="AT1379" s="225"/>
      <c r="AU1379" s="225"/>
      <c r="AV1379" s="225"/>
      <c r="AW1379" s="99"/>
      <c r="AX1379" s="199"/>
      <c r="AY1379" s="199"/>
      <c r="AZ1379" s="37"/>
      <c r="BA1379" s="123"/>
      <c r="BB1379" s="211"/>
      <c r="BC1379" s="211"/>
      <c r="BD1379" s="123"/>
      <c r="BE1379" s="123"/>
      <c r="BF1379" s="37"/>
      <c r="BG1379" s="37"/>
    </row>
    <row r="1380" spans="1:59" x14ac:dyDescent="0.25">
      <c r="A1380">
        <v>1348</v>
      </c>
      <c r="B1380" s="61">
        <f ca="1">OFFSET(InputPriceData!B$15,CalculationsAndCharts!$A1380+$A$11,0,1,1)</f>
        <v>40513</v>
      </c>
      <c r="C1380" s="3">
        <f ca="1">OFFSET(InputPriceData!G$15,CalculationsAndCharts!$A1380+$A$11,IF($C$7,8,0),1,1)</f>
        <v>221037200</v>
      </c>
      <c r="D1380" s="4">
        <f ca="1">OFFSET(InputPriceData!C$15,CalculationsAndCharts!$A1380+$A$11,IF($C$7,8,0),1,1)</f>
        <v>107.37</v>
      </c>
      <c r="E1380" s="4">
        <f ca="1">OFFSET(InputPriceData!D$15,CalculationsAndCharts!$A1380+$A$11,IF($C$7,8,0),1,1)</f>
        <v>108.3</v>
      </c>
      <c r="F1380" s="4">
        <f ca="1">OFFSET(InputPriceData!E$15,CalculationsAndCharts!$A1380+$A$11,IF($C$7,8,0),1,1)</f>
        <v>107.36</v>
      </c>
      <c r="G1380" s="4">
        <f ca="1">OFFSET(InputPriceData!F$15,CalculationsAndCharts!$A1380+$A$11,IF($C$7,8,0),1,1)</f>
        <v>108.1</v>
      </c>
      <c r="H1380" s="342">
        <f t="shared" ca="1" si="170"/>
        <v>106.88813823335973</v>
      </c>
      <c r="I1380" s="342">
        <f t="shared" ca="1" si="171"/>
        <v>106.69329410455578</v>
      </c>
      <c r="J1380" s="340">
        <f t="shared" ca="1" si="172"/>
        <v>0.19484412880389945</v>
      </c>
      <c r="K1380" s="170">
        <f t="shared" ca="1" si="168"/>
        <v>3.7964234529350563E-2</v>
      </c>
      <c r="L1380" s="341">
        <f t="shared" ca="1" si="169"/>
        <v>0.74144993395191672</v>
      </c>
      <c r="M1380" s="341">
        <f t="shared" ca="1" si="173"/>
        <v>-0.74144993395191672</v>
      </c>
      <c r="N1380" s="170"/>
      <c r="O1380" s="340"/>
      <c r="P1380" s="3">
        <f t="shared" ca="1" si="174"/>
        <v>221037200</v>
      </c>
      <c r="Q1380" s="3" t="e">
        <f t="shared" ca="1" si="175"/>
        <v>#N/A</v>
      </c>
      <c r="S1380" s="99"/>
      <c r="T1380" s="350"/>
      <c r="U1380" s="350"/>
      <c r="V1380" s="349"/>
      <c r="W1380" s="313"/>
      <c r="X1380" s="302"/>
      <c r="Y1380" s="211"/>
      <c r="Z1380" s="320"/>
      <c r="AA1380" s="246"/>
      <c r="AB1380" s="125"/>
      <c r="AC1380" s="125"/>
      <c r="AD1380" s="125"/>
      <c r="AE1380" s="125"/>
      <c r="AF1380" s="125"/>
      <c r="AG1380" s="125"/>
      <c r="AH1380" s="125"/>
      <c r="AJ1380" s="125"/>
      <c r="AK1380" s="125"/>
      <c r="AM1380" s="246"/>
      <c r="AO1380" s="246"/>
      <c r="AP1380" s="211"/>
      <c r="AQ1380" s="211"/>
      <c r="AR1380" s="199"/>
      <c r="AT1380" s="225"/>
      <c r="AU1380" s="225"/>
      <c r="AV1380" s="225"/>
      <c r="AW1380" s="99"/>
      <c r="AX1380" s="199"/>
      <c r="AY1380" s="199"/>
      <c r="AZ1380" s="37"/>
      <c r="BA1380" s="123"/>
      <c r="BB1380" s="211"/>
      <c r="BC1380" s="211"/>
      <c r="BD1380" s="123"/>
      <c r="BE1380" s="123"/>
      <c r="BF1380" s="37"/>
      <c r="BG1380" s="37"/>
    </row>
    <row r="1381" spans="1:59" x14ac:dyDescent="0.25">
      <c r="A1381">
        <v>1349</v>
      </c>
      <c r="B1381" s="61">
        <f ca="1">OFFSET(InputPriceData!B$15,CalculationsAndCharts!$A1381+$A$11,0,1,1)</f>
        <v>40512</v>
      </c>
      <c r="C1381" s="3">
        <f ca="1">OFFSET(InputPriceData!G$15,CalculationsAndCharts!$A1381+$A$11,IF($C$7,8,0),1,1)</f>
        <v>233930700</v>
      </c>
      <c r="D1381" s="4">
        <f ca="1">OFFSET(InputPriceData!C$15,CalculationsAndCharts!$A1381+$A$11,IF($C$7,8,0),1,1)</f>
        <v>105.39</v>
      </c>
      <c r="E1381" s="4">
        <f ca="1">OFFSET(InputPriceData!D$15,CalculationsAndCharts!$A1381+$A$11,IF($C$7,8,0),1,1)</f>
        <v>106.45</v>
      </c>
      <c r="F1381" s="4">
        <f ca="1">OFFSET(InputPriceData!E$15,CalculationsAndCharts!$A1381+$A$11,IF($C$7,8,0),1,1)</f>
        <v>105.24</v>
      </c>
      <c r="G1381" s="4">
        <f ca="1">OFFSET(InputPriceData!F$15,CalculationsAndCharts!$A1381+$A$11,IF($C$7,8,0),1,1)</f>
        <v>105.84</v>
      </c>
      <c r="H1381" s="342">
        <f t="shared" ca="1" si="170"/>
        <v>106.71501512383969</v>
      </c>
      <c r="I1381" s="342">
        <f t="shared" ca="1" si="171"/>
        <v>106.56541175042449</v>
      </c>
      <c r="J1381" s="340">
        <f t="shared" ca="1" si="172"/>
        <v>0.14960337341514923</v>
      </c>
      <c r="K1381" s="170">
        <f t="shared" ca="1" si="168"/>
        <v>2.2381169337192579E-2</v>
      </c>
      <c r="L1381" s="341">
        <f t="shared" ca="1" si="169"/>
        <v>0.74758503700230283</v>
      </c>
      <c r="M1381" s="341">
        <f t="shared" ca="1" si="173"/>
        <v>-0.74758503700230283</v>
      </c>
      <c r="N1381" s="170"/>
      <c r="O1381" s="340"/>
      <c r="P1381" s="3">
        <f t="shared" ca="1" si="174"/>
        <v>233930700</v>
      </c>
      <c r="Q1381" s="3" t="e">
        <f t="shared" ca="1" si="175"/>
        <v>#N/A</v>
      </c>
      <c r="S1381" s="99"/>
      <c r="T1381" s="350"/>
      <c r="U1381" s="350"/>
      <c r="V1381" s="349"/>
      <c r="W1381" s="313"/>
      <c r="X1381" s="302"/>
      <c r="Y1381" s="211"/>
      <c r="Z1381" s="320"/>
      <c r="AA1381" s="246"/>
      <c r="AB1381" s="125"/>
      <c r="AC1381" s="125"/>
      <c r="AD1381" s="125"/>
      <c r="AE1381" s="125"/>
      <c r="AF1381" s="125"/>
      <c r="AG1381" s="125"/>
      <c r="AH1381" s="125"/>
      <c r="AJ1381" s="125"/>
      <c r="AK1381" s="125"/>
      <c r="AM1381" s="246"/>
      <c r="AO1381" s="246"/>
      <c r="AP1381" s="211"/>
      <c r="AQ1381" s="211"/>
      <c r="AR1381" s="199"/>
      <c r="AT1381" s="225"/>
      <c r="AU1381" s="225"/>
      <c r="AV1381" s="225"/>
      <c r="AW1381" s="99"/>
      <c r="AX1381" s="199"/>
      <c r="AY1381" s="199"/>
      <c r="AZ1381" s="37"/>
      <c r="BA1381" s="123"/>
      <c r="BB1381" s="211"/>
      <c r="BC1381" s="211"/>
      <c r="BD1381" s="123"/>
      <c r="BE1381" s="123"/>
      <c r="BF1381" s="37"/>
      <c r="BG1381" s="37"/>
    </row>
    <row r="1382" spans="1:59" x14ac:dyDescent="0.25">
      <c r="A1382">
        <v>1350</v>
      </c>
      <c r="B1382" s="61">
        <f ca="1">OFFSET(InputPriceData!B$15,CalculationsAndCharts!$A1382+$A$11,0,1,1)</f>
        <v>40511</v>
      </c>
      <c r="C1382" s="3">
        <f ca="1">OFFSET(InputPriceData!G$15,CalculationsAndCharts!$A1382+$A$11,IF($C$7,8,0),1,1)</f>
        <v>223642300</v>
      </c>
      <c r="D1382" s="4">
        <f ca="1">OFFSET(InputPriceData!C$15,CalculationsAndCharts!$A1382+$A$11,IF($C$7,8,0),1,1)</f>
        <v>105.85</v>
      </c>
      <c r="E1382" s="4">
        <f ca="1">OFFSET(InputPriceData!D$15,CalculationsAndCharts!$A1382+$A$11,IF($C$7,8,0),1,1)</f>
        <v>106.73</v>
      </c>
      <c r="F1382" s="4">
        <f ca="1">OFFSET(InputPriceData!E$15,CalculationsAndCharts!$A1382+$A$11,IF($C$7,8,0),1,1)</f>
        <v>105.17</v>
      </c>
      <c r="G1382" s="4">
        <f ca="1">OFFSET(InputPriceData!F$15,CalculationsAndCharts!$A1382+$A$11,IF($C$7,8,0),1,1)</f>
        <v>106.44</v>
      </c>
      <c r="H1382" s="342">
        <f t="shared" ca="1" si="170"/>
        <v>106.84001728438821</v>
      </c>
      <c r="I1382" s="342">
        <f t="shared" ca="1" si="171"/>
        <v>106.63135827319036</v>
      </c>
      <c r="J1382" s="340">
        <f t="shared" ca="1" si="172"/>
        <v>0.20865901119780886</v>
      </c>
      <c r="K1382" s="170">
        <f t="shared" ca="1" si="168"/>
        <v>4.353858295404732E-2</v>
      </c>
      <c r="L1382" s="341">
        <f t="shared" ca="1" si="169"/>
        <v>0.75277689741221854</v>
      </c>
      <c r="M1382" s="341">
        <f t="shared" ca="1" si="173"/>
        <v>-0.75277689741221854</v>
      </c>
      <c r="N1382" s="170"/>
      <c r="O1382" s="340"/>
      <c r="P1382" s="3">
        <f t="shared" ca="1" si="174"/>
        <v>223642300</v>
      </c>
      <c r="Q1382" s="3" t="e">
        <f t="shared" ca="1" si="175"/>
        <v>#N/A</v>
      </c>
      <c r="S1382" s="99"/>
      <c r="T1382" s="350"/>
      <c r="U1382" s="350"/>
      <c r="V1382" s="349"/>
      <c r="W1382" s="313"/>
      <c r="X1382" s="302"/>
      <c r="Y1382" s="211"/>
      <c r="Z1382" s="320"/>
      <c r="AA1382" s="246"/>
      <c r="AB1382" s="125"/>
      <c r="AC1382" s="125"/>
      <c r="AD1382" s="125"/>
      <c r="AE1382" s="125"/>
      <c r="AF1382" s="125"/>
      <c r="AG1382" s="125"/>
      <c r="AH1382" s="125"/>
      <c r="AJ1382" s="125"/>
      <c r="AK1382" s="125"/>
      <c r="AM1382" s="246"/>
      <c r="AO1382" s="246"/>
      <c r="AP1382" s="211"/>
      <c r="AQ1382" s="211"/>
      <c r="AR1382" s="199"/>
      <c r="AT1382" s="225"/>
      <c r="AU1382" s="225"/>
      <c r="AV1382" s="225"/>
      <c r="AW1382" s="99"/>
      <c r="AX1382" s="199"/>
      <c r="AY1382" s="199"/>
      <c r="AZ1382" s="37"/>
      <c r="BA1382" s="123"/>
      <c r="BB1382" s="211"/>
      <c r="BC1382" s="211"/>
      <c r="BD1382" s="123"/>
      <c r="BE1382" s="123"/>
      <c r="BF1382" s="37"/>
      <c r="BG1382" s="37"/>
    </row>
    <row r="1383" spans="1:59" x14ac:dyDescent="0.25">
      <c r="A1383">
        <v>1351</v>
      </c>
      <c r="B1383" s="61">
        <f ca="1">OFFSET(InputPriceData!B$15,CalculationsAndCharts!$A1383+$A$11,0,1,1)</f>
        <v>40508</v>
      </c>
      <c r="C1383" s="3">
        <f ca="1">OFFSET(InputPriceData!G$15,CalculationsAndCharts!$A1383+$A$11,IF($C$7,8,0),1,1)</f>
        <v>76007800</v>
      </c>
      <c r="D1383" s="4">
        <f ca="1">OFFSET(InputPriceData!C$15,CalculationsAndCharts!$A1383+$A$11,IF($C$7,8,0),1,1)</f>
        <v>106.44</v>
      </c>
      <c r="E1383" s="4">
        <f ca="1">OFFSET(InputPriceData!D$15,CalculationsAndCharts!$A1383+$A$11,IF($C$7,8,0),1,1)</f>
        <v>107.02</v>
      </c>
      <c r="F1383" s="4">
        <f ca="1">OFFSET(InputPriceData!E$15,CalculationsAndCharts!$A1383+$A$11,IF($C$7,8,0),1,1)</f>
        <v>106.12</v>
      </c>
      <c r="G1383" s="4">
        <f ca="1">OFFSET(InputPriceData!F$15,CalculationsAndCharts!$A1383+$A$11,IF($C$7,8,0),1,1)</f>
        <v>106.12</v>
      </c>
      <c r="H1383" s="342">
        <f t="shared" ca="1" si="170"/>
        <v>106.8971626107294</v>
      </c>
      <c r="I1383" s="342">
        <f t="shared" ca="1" si="171"/>
        <v>106.64875447984403</v>
      </c>
      <c r="J1383" s="340">
        <f t="shared" ca="1" si="172"/>
        <v>0.24840813088530972</v>
      </c>
      <c r="K1383" s="170">
        <f t="shared" ca="1" si="168"/>
        <v>6.1706599489933164E-2</v>
      </c>
      <c r="L1383" s="341">
        <f t="shared" ca="1" si="169"/>
        <v>0.75615457427952604</v>
      </c>
      <c r="M1383" s="341">
        <f t="shared" ca="1" si="173"/>
        <v>-0.75615457427952604</v>
      </c>
      <c r="N1383" s="170"/>
      <c r="O1383" s="340"/>
      <c r="P1383" s="3" t="e">
        <f t="shared" ca="1" si="174"/>
        <v>#N/A</v>
      </c>
      <c r="Q1383" s="3">
        <f t="shared" ca="1" si="175"/>
        <v>76007800</v>
      </c>
      <c r="S1383" s="99"/>
      <c r="T1383" s="350"/>
      <c r="U1383" s="350"/>
      <c r="V1383" s="349"/>
      <c r="W1383" s="313"/>
      <c r="X1383" s="302"/>
      <c r="Y1383" s="211"/>
      <c r="Z1383" s="320"/>
      <c r="AA1383" s="246"/>
      <c r="AB1383" s="125"/>
      <c r="AC1383" s="125"/>
      <c r="AD1383" s="125"/>
      <c r="AE1383" s="125"/>
      <c r="AF1383" s="125"/>
      <c r="AG1383" s="125"/>
      <c r="AH1383" s="125"/>
      <c r="AJ1383" s="125"/>
      <c r="AK1383" s="125"/>
      <c r="AM1383" s="246"/>
      <c r="AO1383" s="246"/>
      <c r="AP1383" s="211"/>
      <c r="AQ1383" s="211"/>
      <c r="AR1383" s="199"/>
      <c r="AT1383" s="225"/>
      <c r="AU1383" s="225"/>
      <c r="AV1383" s="225"/>
      <c r="AW1383" s="99"/>
      <c r="AX1383" s="199"/>
      <c r="AY1383" s="199"/>
      <c r="AZ1383" s="37"/>
      <c r="BA1383" s="123"/>
      <c r="BB1383" s="211"/>
      <c r="BC1383" s="211"/>
      <c r="BD1383" s="123"/>
      <c r="BE1383" s="123"/>
      <c r="BF1383" s="37"/>
      <c r="BG1383" s="37"/>
    </row>
    <row r="1384" spans="1:59" x14ac:dyDescent="0.25">
      <c r="A1384">
        <v>1352</v>
      </c>
      <c r="B1384" s="61">
        <f ca="1">OFFSET(InputPriceData!B$15,CalculationsAndCharts!$A1384+$A$11,0,1,1)</f>
        <v>40506</v>
      </c>
      <c r="C1384" s="3">
        <f ca="1">OFFSET(InputPriceData!G$15,CalculationsAndCharts!$A1384+$A$11,IF($C$7,8,0),1,1)</f>
        <v>140046100</v>
      </c>
      <c r="D1384" s="4">
        <f ca="1">OFFSET(InputPriceData!C$15,CalculationsAndCharts!$A1384+$A$11,IF($C$7,8,0),1,1)</f>
        <v>106.48</v>
      </c>
      <c r="E1384" s="4">
        <f ca="1">OFFSET(InputPriceData!D$15,CalculationsAndCharts!$A1384+$A$11,IF($C$7,8,0),1,1)</f>
        <v>107.4</v>
      </c>
      <c r="F1384" s="4">
        <f ca="1">OFFSET(InputPriceData!E$15,CalculationsAndCharts!$A1384+$A$11,IF($C$7,8,0),1,1)</f>
        <v>106.46</v>
      </c>
      <c r="G1384" s="4">
        <f ca="1">OFFSET(InputPriceData!F$15,CalculationsAndCharts!$A1384+$A$11,IF($C$7,8,0),1,1)</f>
        <v>107.37</v>
      </c>
      <c r="H1384" s="342">
        <f t="shared" ca="1" si="170"/>
        <v>107.00818584083359</v>
      </c>
      <c r="I1384" s="342">
        <f t="shared" ca="1" si="171"/>
        <v>106.69682306892076</v>
      </c>
      <c r="J1384" s="340">
        <f t="shared" ca="1" si="172"/>
        <v>0.31136277191277356</v>
      </c>
      <c r="K1384" s="170">
        <f t="shared" ca="1" si="168"/>
        <v>9.6946775733205856E-2</v>
      </c>
      <c r="L1384" s="341">
        <f t="shared" ca="1" si="169"/>
        <v>0.75863426895676822</v>
      </c>
      <c r="M1384" s="341">
        <f t="shared" ca="1" si="173"/>
        <v>-0.75863426895676822</v>
      </c>
      <c r="N1384" s="170"/>
      <c r="O1384" s="340"/>
      <c r="P1384" s="3">
        <f t="shared" ca="1" si="174"/>
        <v>140046100</v>
      </c>
      <c r="Q1384" s="3" t="e">
        <f t="shared" ca="1" si="175"/>
        <v>#N/A</v>
      </c>
      <c r="S1384" s="99"/>
      <c r="T1384" s="350"/>
      <c r="U1384" s="350"/>
      <c r="V1384" s="349"/>
      <c r="W1384" s="313"/>
      <c r="X1384" s="302"/>
      <c r="Y1384" s="211"/>
      <c r="Z1384" s="320"/>
      <c r="AA1384" s="246"/>
      <c r="AB1384" s="125"/>
      <c r="AC1384" s="125"/>
      <c r="AD1384" s="125"/>
      <c r="AE1384" s="125"/>
      <c r="AF1384" s="125"/>
      <c r="AG1384" s="125"/>
      <c r="AH1384" s="125"/>
      <c r="AJ1384" s="125"/>
      <c r="AK1384" s="125"/>
      <c r="AM1384" s="246"/>
      <c r="AO1384" s="246"/>
      <c r="AP1384" s="211"/>
      <c r="AQ1384" s="211"/>
      <c r="AR1384" s="199"/>
      <c r="AT1384" s="225"/>
      <c r="AU1384" s="225"/>
      <c r="AV1384" s="225"/>
      <c r="AW1384" s="99"/>
      <c r="AX1384" s="199"/>
      <c r="AY1384" s="199"/>
      <c r="AZ1384" s="37"/>
      <c r="BA1384" s="123"/>
      <c r="BB1384" s="211"/>
      <c r="BC1384" s="211"/>
      <c r="BD1384" s="123"/>
      <c r="BE1384" s="123"/>
      <c r="BF1384" s="37"/>
      <c r="BG1384" s="37"/>
    </row>
    <row r="1385" spans="1:59" x14ac:dyDescent="0.25">
      <c r="A1385">
        <v>1353</v>
      </c>
      <c r="B1385" s="61">
        <f ca="1">OFFSET(InputPriceData!B$15,CalculationsAndCharts!$A1385+$A$11,0,1,1)</f>
        <v>40505</v>
      </c>
      <c r="C1385" s="3">
        <f ca="1">OFFSET(InputPriceData!G$15,CalculationsAndCharts!$A1385+$A$11,IF($C$7,8,0),1,1)</f>
        <v>222309000</v>
      </c>
      <c r="D1385" s="4">
        <f ca="1">OFFSET(InputPriceData!C$15,CalculationsAndCharts!$A1385+$A$11,IF($C$7,8,0),1,1)</f>
        <v>106.1</v>
      </c>
      <c r="E1385" s="4">
        <f ca="1">OFFSET(InputPriceData!D$15,CalculationsAndCharts!$A1385+$A$11,IF($C$7,8,0),1,1)</f>
        <v>106.32</v>
      </c>
      <c r="F1385" s="4">
        <f ca="1">OFFSET(InputPriceData!E$15,CalculationsAndCharts!$A1385+$A$11,IF($C$7,8,0),1,1)</f>
        <v>105.4</v>
      </c>
      <c r="G1385" s="4">
        <f ca="1">OFFSET(InputPriceData!F$15,CalculationsAndCharts!$A1385+$A$11,IF($C$7,8,0),1,1)</f>
        <v>105.81</v>
      </c>
      <c r="H1385" s="342">
        <f t="shared" ca="1" si="170"/>
        <v>106.95649810380982</v>
      </c>
      <c r="I1385" s="342">
        <f t="shared" ca="1" si="171"/>
        <v>106.63562516609538</v>
      </c>
      <c r="J1385" s="340">
        <f t="shared" ca="1" si="172"/>
        <v>0.32087293771438113</v>
      </c>
      <c r="K1385" s="170">
        <f t="shared" ca="1" si="168"/>
        <v>0.10295944215745712</v>
      </c>
      <c r="L1385" s="341">
        <f t="shared" ca="1" si="169"/>
        <v>0.75987103219721008</v>
      </c>
      <c r="M1385" s="341">
        <f t="shared" ca="1" si="173"/>
        <v>-0.75987103219721008</v>
      </c>
      <c r="N1385" s="170"/>
      <c r="O1385" s="340"/>
      <c r="P1385" s="3" t="e">
        <f t="shared" ca="1" si="174"/>
        <v>#N/A</v>
      </c>
      <c r="Q1385" s="3">
        <f t="shared" ca="1" si="175"/>
        <v>222309000</v>
      </c>
      <c r="S1385" s="99"/>
      <c r="T1385" s="350"/>
      <c r="U1385" s="350"/>
      <c r="V1385" s="349"/>
      <c r="W1385" s="313"/>
      <c r="X1385" s="302"/>
      <c r="Y1385" s="211"/>
      <c r="Z1385" s="320"/>
      <c r="AA1385" s="246"/>
      <c r="AB1385" s="125"/>
      <c r="AC1385" s="125"/>
      <c r="AD1385" s="125"/>
      <c r="AE1385" s="125"/>
      <c r="AF1385" s="125"/>
      <c r="AG1385" s="125"/>
      <c r="AH1385" s="125"/>
      <c r="AJ1385" s="125"/>
      <c r="AK1385" s="125"/>
      <c r="AM1385" s="246"/>
      <c r="AO1385" s="246"/>
      <c r="AP1385" s="211"/>
      <c r="AQ1385" s="211"/>
      <c r="AR1385" s="199"/>
      <c r="AT1385" s="225"/>
      <c r="AU1385" s="225"/>
      <c r="AV1385" s="225"/>
      <c r="AW1385" s="99"/>
      <c r="AX1385" s="199"/>
      <c r="AY1385" s="199"/>
      <c r="AZ1385" s="37"/>
      <c r="BA1385" s="123"/>
      <c r="BB1385" s="211"/>
      <c r="BC1385" s="211"/>
      <c r="BD1385" s="123"/>
      <c r="BE1385" s="123"/>
      <c r="BF1385" s="37"/>
      <c r="BG1385" s="37"/>
    </row>
    <row r="1386" spans="1:59" x14ac:dyDescent="0.25">
      <c r="A1386">
        <v>1354</v>
      </c>
      <c r="B1386" s="61">
        <f ca="1">OFFSET(InputPriceData!B$15,CalculationsAndCharts!$A1386+$A$11,0,1,1)</f>
        <v>40504</v>
      </c>
      <c r="C1386" s="3">
        <f ca="1">OFFSET(InputPriceData!G$15,CalculationsAndCharts!$A1386+$A$11,IF($C$7,8,0),1,1)</f>
        <v>181361000</v>
      </c>
      <c r="D1386" s="4">
        <f ca="1">OFFSET(InputPriceData!C$15,CalculationsAndCharts!$A1386+$A$11,IF($C$7,8,0),1,1)</f>
        <v>106.92</v>
      </c>
      <c r="E1386" s="4">
        <f ca="1">OFFSET(InputPriceData!D$15,CalculationsAndCharts!$A1386+$A$11,IF($C$7,8,0),1,1)</f>
        <v>107.41</v>
      </c>
      <c r="F1386" s="4">
        <f ca="1">OFFSET(InputPriceData!E$15,CalculationsAndCharts!$A1386+$A$11,IF($C$7,8,0),1,1)</f>
        <v>106.1</v>
      </c>
      <c r="G1386" s="4">
        <f ca="1">OFFSET(InputPriceData!F$15,CalculationsAndCharts!$A1386+$A$11,IF($C$7,8,0),1,1)</f>
        <v>107.36</v>
      </c>
      <c r="H1386" s="342">
        <f t="shared" ca="1" si="170"/>
        <v>107.12028354721123</v>
      </c>
      <c r="I1386" s="342">
        <f t="shared" ca="1" si="171"/>
        <v>106.71068199937679</v>
      </c>
      <c r="J1386" s="340">
        <f t="shared" ca="1" si="172"/>
        <v>0.40960154783438096</v>
      </c>
      <c r="K1386" s="170">
        <f t="shared" ca="1" si="168"/>
        <v>0.16777342798832068</v>
      </c>
      <c r="L1386" s="341">
        <f t="shared" ca="1" si="169"/>
        <v>0.76014692991313282</v>
      </c>
      <c r="M1386" s="341">
        <f t="shared" ca="1" si="173"/>
        <v>-0.76014692991313282</v>
      </c>
      <c r="N1386" s="170"/>
      <c r="O1386" s="340"/>
      <c r="P1386" s="3">
        <f t="shared" ca="1" si="174"/>
        <v>181361000</v>
      </c>
      <c r="Q1386" s="3" t="e">
        <f t="shared" ca="1" si="175"/>
        <v>#N/A</v>
      </c>
      <c r="S1386" s="99"/>
      <c r="T1386" s="350"/>
      <c r="U1386" s="350"/>
      <c r="V1386" s="349"/>
      <c r="W1386" s="313"/>
      <c r="X1386" s="302"/>
      <c r="Y1386" s="211"/>
      <c r="Z1386" s="320"/>
      <c r="AA1386" s="246"/>
      <c r="AB1386" s="125"/>
      <c r="AC1386" s="125"/>
      <c r="AD1386" s="125"/>
      <c r="AE1386" s="125"/>
      <c r="AF1386" s="125"/>
      <c r="AG1386" s="125"/>
      <c r="AH1386" s="125"/>
      <c r="AJ1386" s="125"/>
      <c r="AK1386" s="125"/>
      <c r="AM1386" s="246"/>
      <c r="AO1386" s="246"/>
      <c r="AP1386" s="211"/>
      <c r="AQ1386" s="211"/>
      <c r="AR1386" s="199"/>
      <c r="AT1386" s="225"/>
      <c r="AU1386" s="225"/>
      <c r="AV1386" s="225"/>
      <c r="AW1386" s="99"/>
      <c r="AX1386" s="199"/>
      <c r="AY1386" s="199"/>
      <c r="AZ1386" s="37"/>
      <c r="BA1386" s="123"/>
      <c r="BB1386" s="211"/>
      <c r="BC1386" s="211"/>
      <c r="BD1386" s="123"/>
      <c r="BE1386" s="123"/>
      <c r="BF1386" s="37"/>
      <c r="BG1386" s="37"/>
    </row>
    <row r="1387" spans="1:59" x14ac:dyDescent="0.25">
      <c r="A1387">
        <v>1355</v>
      </c>
      <c r="B1387" s="61">
        <f ca="1">OFFSET(InputPriceData!B$15,CalculationsAndCharts!$A1387+$A$11,0,1,1)</f>
        <v>40501</v>
      </c>
      <c r="C1387" s="3">
        <f ca="1">OFFSET(InputPriceData!G$15,CalculationsAndCharts!$A1387+$A$11,IF($C$7,8,0),1,1)</f>
        <v>156852900</v>
      </c>
      <c r="D1387" s="4">
        <f ca="1">OFFSET(InputPriceData!C$15,CalculationsAndCharts!$A1387+$A$11,IF($C$7,8,0),1,1)</f>
        <v>107.1</v>
      </c>
      <c r="E1387" s="4">
        <f ca="1">OFFSET(InputPriceData!D$15,CalculationsAndCharts!$A1387+$A$11,IF($C$7,8,0),1,1)</f>
        <v>107.5</v>
      </c>
      <c r="F1387" s="4">
        <f ca="1">OFFSET(InputPriceData!E$15,CalculationsAndCharts!$A1387+$A$11,IF($C$7,8,0),1,1)</f>
        <v>106.52</v>
      </c>
      <c r="G1387" s="4">
        <f ca="1">OFFSET(InputPriceData!F$15,CalculationsAndCharts!$A1387+$A$11,IF($C$7,8,0),1,1)</f>
        <v>107.45</v>
      </c>
      <c r="H1387" s="342">
        <f t="shared" ca="1" si="170"/>
        <v>107.08603833966998</v>
      </c>
      <c r="I1387" s="342">
        <f t="shared" ca="1" si="171"/>
        <v>106.65165309022923</v>
      </c>
      <c r="J1387" s="340">
        <f t="shared" ca="1" si="172"/>
        <v>0.43438524944068757</v>
      </c>
      <c r="K1387" s="170">
        <f t="shared" ca="1" si="168"/>
        <v>0.18869054493164836</v>
      </c>
      <c r="L1387" s="341">
        <f t="shared" ca="1" si="169"/>
        <v>0.75883788349483183</v>
      </c>
      <c r="M1387" s="341">
        <f t="shared" ca="1" si="173"/>
        <v>-0.75883788349483183</v>
      </c>
      <c r="N1387" s="170"/>
      <c r="O1387" s="340"/>
      <c r="P1387" s="3">
        <f t="shared" ca="1" si="174"/>
        <v>156852900</v>
      </c>
      <c r="Q1387" s="3" t="e">
        <f t="shared" ca="1" si="175"/>
        <v>#N/A</v>
      </c>
      <c r="S1387" s="99"/>
      <c r="T1387" s="350"/>
      <c r="U1387" s="350"/>
      <c r="V1387" s="349"/>
      <c r="W1387" s="313"/>
      <c r="X1387" s="302"/>
      <c r="Y1387" s="211"/>
      <c r="Z1387" s="320"/>
      <c r="AA1387" s="246"/>
      <c r="AB1387" s="125"/>
      <c r="AC1387" s="125"/>
      <c r="AD1387" s="125"/>
      <c r="AE1387" s="125"/>
      <c r="AF1387" s="125"/>
      <c r="AG1387" s="125"/>
      <c r="AH1387" s="125"/>
      <c r="AJ1387" s="125"/>
      <c r="AK1387" s="125"/>
      <c r="AM1387" s="246"/>
      <c r="AO1387" s="246"/>
      <c r="AP1387" s="211"/>
      <c r="AQ1387" s="211"/>
      <c r="AR1387" s="199"/>
      <c r="AT1387" s="225"/>
      <c r="AU1387" s="225"/>
      <c r="AV1387" s="225"/>
      <c r="AW1387" s="99"/>
      <c r="AX1387" s="199"/>
      <c r="AY1387" s="199"/>
      <c r="AZ1387" s="37"/>
      <c r="BA1387" s="123"/>
      <c r="BB1387" s="211"/>
      <c r="BC1387" s="211"/>
      <c r="BD1387" s="123"/>
      <c r="BE1387" s="123"/>
      <c r="BF1387" s="37"/>
      <c r="BG1387" s="37"/>
    </row>
    <row r="1388" spans="1:59" x14ac:dyDescent="0.25">
      <c r="A1388">
        <v>1356</v>
      </c>
      <c r="B1388" s="61">
        <f ca="1">OFFSET(InputPriceData!B$15,CalculationsAndCharts!$A1388+$A$11,0,1,1)</f>
        <v>40500</v>
      </c>
      <c r="C1388" s="3">
        <f ca="1">OFFSET(InputPriceData!G$15,CalculationsAndCharts!$A1388+$A$11,IF($C$7,8,0),1,1)</f>
        <v>197723700</v>
      </c>
      <c r="D1388" s="4">
        <f ca="1">OFFSET(InputPriceData!C$15,CalculationsAndCharts!$A1388+$A$11,IF($C$7,8,0),1,1)</f>
        <v>106.62</v>
      </c>
      <c r="E1388" s="4">
        <f ca="1">OFFSET(InputPriceData!D$15,CalculationsAndCharts!$A1388+$A$11,IF($C$7,8,0),1,1)</f>
        <v>107.54</v>
      </c>
      <c r="F1388" s="4">
        <f ca="1">OFFSET(InputPriceData!E$15,CalculationsAndCharts!$A1388+$A$11,IF($C$7,8,0),1,1)</f>
        <v>106.61</v>
      </c>
      <c r="G1388" s="4">
        <f ca="1">OFFSET(InputPriceData!F$15,CalculationsAndCharts!$A1388+$A$11,IF($C$7,8,0),1,1)</f>
        <v>107.16</v>
      </c>
      <c r="H1388" s="342">
        <f t="shared" ca="1" si="170"/>
        <v>107.03404381676569</v>
      </c>
      <c r="I1388" s="342">
        <f t="shared" ca="1" si="171"/>
        <v>106.5790760984319</v>
      </c>
      <c r="J1388" s="340">
        <f t="shared" ca="1" si="172"/>
        <v>0.454967718333736</v>
      </c>
      <c r="K1388" s="170">
        <f t="shared" ca="1" si="168"/>
        <v>0.20699562472580574</v>
      </c>
      <c r="L1388" s="341">
        <f t="shared" ca="1" si="169"/>
        <v>0.75661372022736129</v>
      </c>
      <c r="M1388" s="341">
        <f t="shared" ca="1" si="173"/>
        <v>-0.75661372022736129</v>
      </c>
      <c r="N1388" s="170"/>
      <c r="O1388" s="340"/>
      <c r="P1388" s="3">
        <f t="shared" ca="1" si="174"/>
        <v>197723700</v>
      </c>
      <c r="Q1388" s="3" t="e">
        <f t="shared" ca="1" si="175"/>
        <v>#N/A</v>
      </c>
      <c r="S1388" s="99"/>
      <c r="T1388" s="350"/>
      <c r="U1388" s="350"/>
      <c r="V1388" s="349"/>
      <c r="W1388" s="313"/>
      <c r="X1388" s="302"/>
      <c r="Y1388" s="211"/>
      <c r="Z1388" s="320"/>
      <c r="AA1388" s="246"/>
      <c r="AB1388" s="125"/>
      <c r="AC1388" s="125"/>
      <c r="AD1388" s="125"/>
      <c r="AE1388" s="125"/>
      <c r="AF1388" s="125"/>
      <c r="AG1388" s="125"/>
      <c r="AH1388" s="125"/>
      <c r="AJ1388" s="125"/>
      <c r="AK1388" s="125"/>
      <c r="AM1388" s="246"/>
      <c r="AO1388" s="246"/>
      <c r="AP1388" s="211"/>
      <c r="AQ1388" s="211"/>
      <c r="AR1388" s="199"/>
      <c r="AT1388" s="225"/>
      <c r="AU1388" s="225"/>
      <c r="AV1388" s="225"/>
      <c r="AW1388" s="99"/>
      <c r="AX1388" s="199"/>
      <c r="AY1388" s="199"/>
      <c r="AZ1388" s="37"/>
      <c r="BA1388" s="123"/>
      <c r="BB1388" s="211"/>
      <c r="BC1388" s="211"/>
      <c r="BD1388" s="123"/>
      <c r="BE1388" s="123"/>
      <c r="BF1388" s="37"/>
      <c r="BG1388" s="37"/>
    </row>
    <row r="1389" spans="1:59" x14ac:dyDescent="0.25">
      <c r="A1389">
        <v>1357</v>
      </c>
      <c r="B1389" s="61">
        <f ca="1">OFFSET(InputPriceData!B$15,CalculationsAndCharts!$A1389+$A$11,0,1,1)</f>
        <v>40499</v>
      </c>
      <c r="C1389" s="3">
        <f ca="1">OFFSET(InputPriceData!G$15,CalculationsAndCharts!$A1389+$A$11,IF($C$7,8,0),1,1)</f>
        <v>172308900</v>
      </c>
      <c r="D1389" s="4">
        <f ca="1">OFFSET(InputPriceData!C$15,CalculationsAndCharts!$A1389+$A$11,IF($C$7,8,0),1,1)</f>
        <v>105.59</v>
      </c>
      <c r="E1389" s="4">
        <f ca="1">OFFSET(InputPriceData!D$15,CalculationsAndCharts!$A1389+$A$11,IF($C$7,8,0),1,1)</f>
        <v>106.04</v>
      </c>
      <c r="F1389" s="4">
        <f ca="1">OFFSET(InputPriceData!E$15,CalculationsAndCharts!$A1389+$A$11,IF($C$7,8,0),1,1)</f>
        <v>105.28</v>
      </c>
      <c r="G1389" s="4">
        <f ca="1">OFFSET(InputPriceData!F$15,CalculationsAndCharts!$A1389+$A$11,IF($C$7,8,0),1,1)</f>
        <v>105.6</v>
      </c>
      <c r="H1389" s="342">
        <f t="shared" ca="1" si="170"/>
        <v>107.01605007630364</v>
      </c>
      <c r="I1389" s="342">
        <f t="shared" ca="1" si="171"/>
        <v>106.52626483465298</v>
      </c>
      <c r="J1389" s="340">
        <f t="shared" ca="1" si="172"/>
        <v>0.48978524165060455</v>
      </c>
      <c r="K1389" s="170">
        <f t="shared" ca="1" si="168"/>
        <v>0.2398895829387411</v>
      </c>
      <c r="L1389" s="341">
        <f t="shared" ca="1" si="169"/>
        <v>0.75390395001616994</v>
      </c>
      <c r="M1389" s="341">
        <f t="shared" ca="1" si="173"/>
        <v>-0.75390395001616994</v>
      </c>
      <c r="N1389" s="170"/>
      <c r="O1389" s="340"/>
      <c r="P1389" s="3">
        <f t="shared" ca="1" si="174"/>
        <v>172308900</v>
      </c>
      <c r="Q1389" s="3" t="e">
        <f t="shared" ca="1" si="175"/>
        <v>#N/A</v>
      </c>
      <c r="S1389" s="99"/>
      <c r="T1389" s="350"/>
      <c r="U1389" s="350"/>
      <c r="V1389" s="349"/>
      <c r="W1389" s="313"/>
      <c r="X1389" s="302"/>
      <c r="Y1389" s="211"/>
      <c r="Z1389" s="320"/>
      <c r="AA1389" s="246"/>
      <c r="AB1389" s="125"/>
      <c r="AC1389" s="125"/>
      <c r="AD1389" s="125"/>
      <c r="AE1389" s="125"/>
      <c r="AF1389" s="125"/>
      <c r="AG1389" s="125"/>
      <c r="AH1389" s="125"/>
      <c r="AJ1389" s="125"/>
      <c r="AK1389" s="125"/>
      <c r="AM1389" s="246"/>
      <c r="AO1389" s="246"/>
      <c r="AP1389" s="211"/>
      <c r="AQ1389" s="211"/>
      <c r="AR1389" s="199"/>
      <c r="AT1389" s="225"/>
      <c r="AU1389" s="225"/>
      <c r="AV1389" s="225"/>
      <c r="AW1389" s="99"/>
      <c r="AX1389" s="199"/>
      <c r="AY1389" s="199"/>
      <c r="AZ1389" s="37"/>
      <c r="BA1389" s="123"/>
      <c r="BB1389" s="211"/>
      <c r="BC1389" s="211"/>
      <c r="BD1389" s="123"/>
      <c r="BE1389" s="123"/>
      <c r="BF1389" s="37"/>
      <c r="BG1389" s="37"/>
    </row>
    <row r="1390" spans="1:59" x14ac:dyDescent="0.25">
      <c r="A1390">
        <v>1358</v>
      </c>
      <c r="B1390" s="61">
        <f ca="1">OFFSET(InputPriceData!B$15,CalculationsAndCharts!$A1390+$A$11,0,1,1)</f>
        <v>40498</v>
      </c>
      <c r="C1390" s="3">
        <f ca="1">OFFSET(InputPriceData!G$15,CalculationsAndCharts!$A1390+$A$11,IF($C$7,8,0),1,1)</f>
        <v>299566200</v>
      </c>
      <c r="D1390" s="4">
        <f ca="1">OFFSET(InputPriceData!C$15,CalculationsAndCharts!$A1390+$A$11,IF($C$7,8,0),1,1)</f>
        <v>106.56</v>
      </c>
      <c r="E1390" s="4">
        <f ca="1">OFFSET(InputPriceData!D$15,CalculationsAndCharts!$A1390+$A$11,IF($C$7,8,0),1,1)</f>
        <v>106.74</v>
      </c>
      <c r="F1390" s="4">
        <f ca="1">OFFSET(InputPriceData!E$15,CalculationsAndCharts!$A1390+$A$11,IF($C$7,8,0),1,1)</f>
        <v>105.04</v>
      </c>
      <c r="G1390" s="4">
        <f ca="1">OFFSET(InputPriceData!F$15,CalculationsAndCharts!$A1390+$A$11,IF($C$7,8,0),1,1)</f>
        <v>105.55</v>
      </c>
      <c r="H1390" s="342">
        <f t="shared" ca="1" si="170"/>
        <v>107.21834294434701</v>
      </c>
      <c r="I1390" s="342">
        <f t="shared" ca="1" si="171"/>
        <v>106.61047072871234</v>
      </c>
      <c r="J1390" s="340">
        <f t="shared" ca="1" si="172"/>
        <v>0.60787221563461513</v>
      </c>
      <c r="K1390" s="170">
        <f t="shared" ca="1" si="168"/>
        <v>0.36950863054053601</v>
      </c>
      <c r="L1390" s="341">
        <f t="shared" ca="1" si="169"/>
        <v>0.75074051855194779</v>
      </c>
      <c r="M1390" s="341">
        <f t="shared" ca="1" si="173"/>
        <v>-0.75074051855194779</v>
      </c>
      <c r="N1390" s="170"/>
      <c r="O1390" s="340"/>
      <c r="P1390" s="3" t="e">
        <f t="shared" ca="1" si="174"/>
        <v>#N/A</v>
      </c>
      <c r="Q1390" s="3">
        <f t="shared" ca="1" si="175"/>
        <v>299566200</v>
      </c>
      <c r="S1390" s="99"/>
      <c r="T1390" s="350"/>
      <c r="U1390" s="350"/>
      <c r="V1390" s="349"/>
      <c r="W1390" s="313"/>
      <c r="X1390" s="302"/>
      <c r="Y1390" s="211"/>
      <c r="Z1390" s="320"/>
      <c r="AA1390" s="246"/>
      <c r="AB1390" s="125"/>
      <c r="AC1390" s="125"/>
      <c r="AD1390" s="125"/>
      <c r="AE1390" s="125"/>
      <c r="AF1390" s="125"/>
      <c r="AG1390" s="125"/>
      <c r="AH1390" s="125"/>
      <c r="AJ1390" s="125"/>
      <c r="AK1390" s="125"/>
      <c r="AM1390" s="246"/>
      <c r="AO1390" s="246"/>
      <c r="AP1390" s="211"/>
      <c r="AQ1390" s="211"/>
      <c r="AR1390" s="199"/>
      <c r="AT1390" s="225"/>
      <c r="AU1390" s="225"/>
      <c r="AV1390" s="225"/>
      <c r="AW1390" s="99"/>
      <c r="AX1390" s="199"/>
      <c r="AY1390" s="199"/>
      <c r="AZ1390" s="37"/>
      <c r="BA1390" s="123"/>
      <c r="BB1390" s="211"/>
      <c r="BC1390" s="211"/>
      <c r="BD1390" s="123"/>
      <c r="BE1390" s="123"/>
      <c r="BF1390" s="37"/>
      <c r="BG1390" s="37"/>
    </row>
    <row r="1391" spans="1:59" x14ac:dyDescent="0.25">
      <c r="A1391">
        <v>1359</v>
      </c>
      <c r="B1391" s="61">
        <f ca="1">OFFSET(InputPriceData!B$15,CalculationsAndCharts!$A1391+$A$11,0,1,1)</f>
        <v>40497</v>
      </c>
      <c r="C1391" s="3">
        <f ca="1">OFFSET(InputPriceData!G$15,CalculationsAndCharts!$A1391+$A$11,IF($C$7,8,0),1,1)</f>
        <v>163940800</v>
      </c>
      <c r="D1391" s="4">
        <f ca="1">OFFSET(InputPriceData!C$15,CalculationsAndCharts!$A1391+$A$11,IF($C$7,8,0),1,1)</f>
        <v>107.71</v>
      </c>
      <c r="E1391" s="4">
        <f ca="1">OFFSET(InputPriceData!D$15,CalculationsAndCharts!$A1391+$A$11,IF($C$7,8,0),1,1)</f>
        <v>108.13</v>
      </c>
      <c r="F1391" s="4">
        <f ca="1">OFFSET(InputPriceData!E$15,CalculationsAndCharts!$A1391+$A$11,IF($C$7,8,0),1,1)</f>
        <v>107.18</v>
      </c>
      <c r="G1391" s="4">
        <f ca="1">OFFSET(InputPriceData!F$15,CalculationsAndCharts!$A1391+$A$11,IF($C$7,8,0),1,1)</f>
        <v>107.22</v>
      </c>
      <c r="H1391" s="342">
        <f t="shared" ca="1" si="170"/>
        <v>107.45667765068231</v>
      </c>
      <c r="I1391" s="342">
        <f t="shared" ca="1" si="171"/>
        <v>106.70687715859529</v>
      </c>
      <c r="J1391" s="340">
        <f t="shared" ca="1" si="172"/>
        <v>0.74980049208695776</v>
      </c>
      <c r="K1391" s="170">
        <f t="shared" ca="1" si="168"/>
        <v>0.56220077793384404</v>
      </c>
      <c r="L1391" s="341">
        <f t="shared" ca="1" si="169"/>
        <v>0.7460419723236017</v>
      </c>
      <c r="M1391" s="341">
        <f t="shared" ca="1" si="173"/>
        <v>-0.7460419723236017</v>
      </c>
      <c r="N1391" s="170"/>
      <c r="O1391" s="340"/>
      <c r="P1391" s="3" t="e">
        <f t="shared" ca="1" si="174"/>
        <v>#N/A</v>
      </c>
      <c r="Q1391" s="3">
        <f t="shared" ca="1" si="175"/>
        <v>163940800</v>
      </c>
      <c r="S1391" s="99"/>
      <c r="T1391" s="350"/>
      <c r="U1391" s="350"/>
      <c r="V1391" s="349"/>
      <c r="W1391" s="313"/>
      <c r="X1391" s="302"/>
      <c r="Y1391" s="211"/>
      <c r="Z1391" s="320"/>
      <c r="AA1391" s="246"/>
      <c r="AB1391" s="125"/>
      <c r="AC1391" s="125"/>
      <c r="AD1391" s="125"/>
      <c r="AE1391" s="125"/>
      <c r="AF1391" s="125"/>
      <c r="AG1391" s="125"/>
      <c r="AH1391" s="125"/>
      <c r="AJ1391" s="125"/>
      <c r="AK1391" s="125"/>
      <c r="AM1391" s="246"/>
      <c r="AO1391" s="246"/>
      <c r="AP1391" s="211"/>
      <c r="AQ1391" s="211"/>
      <c r="AR1391" s="199"/>
      <c r="AT1391" s="225"/>
      <c r="AU1391" s="225"/>
      <c r="AV1391" s="225"/>
      <c r="AW1391" s="99"/>
      <c r="AX1391" s="199"/>
      <c r="AY1391" s="199"/>
      <c r="AZ1391" s="37"/>
      <c r="BA1391" s="123"/>
      <c r="BB1391" s="211"/>
      <c r="BC1391" s="211"/>
      <c r="BD1391" s="123"/>
      <c r="BE1391" s="123"/>
      <c r="BF1391" s="37"/>
      <c r="BG1391" s="37"/>
    </row>
    <row r="1392" spans="1:59" x14ac:dyDescent="0.25">
      <c r="A1392">
        <v>1360</v>
      </c>
      <c r="B1392" s="61">
        <f ca="1">OFFSET(InputPriceData!B$15,CalculationsAndCharts!$A1392+$A$11,0,1,1)</f>
        <v>40494</v>
      </c>
      <c r="C1392" s="3">
        <f ca="1">OFFSET(InputPriceData!G$15,CalculationsAndCharts!$A1392+$A$11,IF($C$7,8,0),1,1)</f>
        <v>239068800</v>
      </c>
      <c r="D1392" s="4">
        <f ca="1">OFFSET(InputPriceData!C$15,CalculationsAndCharts!$A1392+$A$11,IF($C$7,8,0),1,1)</f>
        <v>107.93</v>
      </c>
      <c r="E1392" s="4">
        <f ca="1">OFFSET(InputPriceData!D$15,CalculationsAndCharts!$A1392+$A$11,IF($C$7,8,0),1,1)</f>
        <v>108.4</v>
      </c>
      <c r="F1392" s="4">
        <f ca="1">OFFSET(InputPriceData!E$15,CalculationsAndCharts!$A1392+$A$11,IF($C$7,8,0),1,1)</f>
        <v>106.88</v>
      </c>
      <c r="G1392" s="4">
        <f ca="1">OFFSET(InputPriceData!F$15,CalculationsAndCharts!$A1392+$A$11,IF($C$7,8,0),1,1)</f>
        <v>107.37</v>
      </c>
      <c r="H1392" s="342">
        <f t="shared" ca="1" si="170"/>
        <v>107.49048874363692</v>
      </c>
      <c r="I1392" s="342">
        <f t="shared" ca="1" si="171"/>
        <v>106.66022962755849</v>
      </c>
      <c r="J1392" s="340">
        <f t="shared" ca="1" si="172"/>
        <v>0.83025911607835967</v>
      </c>
      <c r="K1392" s="170">
        <f t="shared" ca="1" si="168"/>
        <v>0.68933019983121913</v>
      </c>
      <c r="L1392" s="341">
        <f t="shared" ca="1" si="169"/>
        <v>0.73905902467770046</v>
      </c>
      <c r="M1392" s="341">
        <f t="shared" ca="1" si="173"/>
        <v>-0.73905902467770046</v>
      </c>
      <c r="N1392" s="170"/>
      <c r="O1392" s="340"/>
      <c r="P1392" s="3" t="e">
        <f t="shared" ca="1" si="174"/>
        <v>#N/A</v>
      </c>
      <c r="Q1392" s="3">
        <f t="shared" ca="1" si="175"/>
        <v>239068800</v>
      </c>
      <c r="S1392" s="99"/>
      <c r="T1392" s="350"/>
      <c r="U1392" s="350"/>
      <c r="V1392" s="349"/>
      <c r="W1392" s="313"/>
      <c r="X1392" s="302"/>
      <c r="Y1392" s="211"/>
      <c r="Z1392" s="320"/>
      <c r="AA1392" s="246"/>
      <c r="AB1392" s="125"/>
      <c r="AC1392" s="125"/>
      <c r="AD1392" s="125"/>
      <c r="AE1392" s="125"/>
      <c r="AF1392" s="125"/>
      <c r="AG1392" s="125"/>
      <c r="AH1392" s="125"/>
      <c r="AJ1392" s="125"/>
      <c r="AK1392" s="125"/>
      <c r="AM1392" s="246"/>
      <c r="AO1392" s="246"/>
      <c r="AP1392" s="211"/>
      <c r="AQ1392" s="211"/>
      <c r="AR1392" s="199"/>
      <c r="AT1392" s="225"/>
      <c r="AU1392" s="225"/>
      <c r="AV1392" s="225"/>
      <c r="AW1392" s="99"/>
      <c r="AX1392" s="199"/>
      <c r="AY1392" s="199"/>
      <c r="AZ1392" s="37"/>
      <c r="BA1392" s="123"/>
      <c r="BB1392" s="211"/>
      <c r="BC1392" s="211"/>
      <c r="BD1392" s="123"/>
      <c r="BE1392" s="123"/>
      <c r="BF1392" s="37"/>
      <c r="BG1392" s="37"/>
    </row>
    <row r="1393" spans="1:59" x14ac:dyDescent="0.25">
      <c r="A1393">
        <v>1361</v>
      </c>
      <c r="B1393" s="61">
        <f ca="1">OFFSET(InputPriceData!B$15,CalculationsAndCharts!$A1393+$A$11,0,1,1)</f>
        <v>40493</v>
      </c>
      <c r="C1393" s="3">
        <f ca="1">OFFSET(InputPriceData!G$15,CalculationsAndCharts!$A1393+$A$11,IF($C$7,8,0),1,1)</f>
        <v>158017600</v>
      </c>
      <c r="D1393" s="4">
        <f ca="1">OFFSET(InputPriceData!C$15,CalculationsAndCharts!$A1393+$A$11,IF($C$7,8,0),1,1)</f>
        <v>108.13</v>
      </c>
      <c r="E1393" s="4">
        <f ca="1">OFFSET(InputPriceData!D$15,CalculationsAndCharts!$A1393+$A$11,IF($C$7,8,0),1,1)</f>
        <v>108.82</v>
      </c>
      <c r="F1393" s="4">
        <f ca="1">OFFSET(InputPriceData!E$15,CalculationsAndCharts!$A1393+$A$11,IF($C$7,8,0),1,1)</f>
        <v>107.8</v>
      </c>
      <c r="G1393" s="4">
        <f ca="1">OFFSET(InputPriceData!F$15,CalculationsAndCharts!$A1393+$A$11,IF($C$7,8,0),1,1)</f>
        <v>108.66</v>
      </c>
      <c r="H1393" s="342">
        <f t="shared" ca="1" si="170"/>
        <v>107.50770142129933</v>
      </c>
      <c r="I1393" s="342">
        <f t="shared" ca="1" si="171"/>
        <v>106.59570504824563</v>
      </c>
      <c r="J1393" s="340">
        <f t="shared" ca="1" si="172"/>
        <v>0.91199637305363468</v>
      </c>
      <c r="K1393" s="170">
        <f t="shared" ca="1" si="168"/>
        <v>0.8317373844629844</v>
      </c>
      <c r="L1393" s="341">
        <f t="shared" ca="1" si="169"/>
        <v>0.73142508625333891</v>
      </c>
      <c r="M1393" s="341">
        <f t="shared" ca="1" si="173"/>
        <v>-0.73142508625333891</v>
      </c>
      <c r="N1393" s="170"/>
      <c r="O1393" s="340"/>
      <c r="P1393" s="3">
        <f t="shared" ca="1" si="174"/>
        <v>158017600</v>
      </c>
      <c r="Q1393" s="3" t="e">
        <f t="shared" ca="1" si="175"/>
        <v>#N/A</v>
      </c>
      <c r="S1393" s="99"/>
      <c r="T1393" s="350"/>
      <c r="U1393" s="350"/>
      <c r="V1393" s="349"/>
      <c r="W1393" s="313"/>
      <c r="X1393" s="302"/>
      <c r="Y1393" s="211"/>
      <c r="Z1393" s="320"/>
      <c r="AA1393" s="246"/>
      <c r="AB1393" s="125"/>
      <c r="AC1393" s="125"/>
      <c r="AD1393" s="125"/>
      <c r="AE1393" s="125"/>
      <c r="AF1393" s="125"/>
      <c r="AG1393" s="125"/>
      <c r="AH1393" s="125"/>
      <c r="AJ1393" s="125"/>
      <c r="AK1393" s="125"/>
      <c r="AM1393" s="246"/>
      <c r="AO1393" s="246"/>
      <c r="AP1393" s="211"/>
      <c r="AQ1393" s="211"/>
      <c r="AR1393" s="199"/>
      <c r="AT1393" s="225"/>
      <c r="AU1393" s="225"/>
      <c r="AV1393" s="225"/>
      <c r="AW1393" s="99"/>
      <c r="AX1393" s="199"/>
      <c r="AY1393" s="199"/>
      <c r="AZ1393" s="37"/>
      <c r="BA1393" s="123"/>
      <c r="BB1393" s="211"/>
      <c r="BC1393" s="211"/>
      <c r="BD1393" s="123"/>
      <c r="BE1393" s="123"/>
      <c r="BF1393" s="37"/>
      <c r="BG1393" s="37"/>
    </row>
    <row r="1394" spans="1:59" x14ac:dyDescent="0.25">
      <c r="A1394">
        <v>1362</v>
      </c>
      <c r="B1394" s="61">
        <f ca="1">OFFSET(InputPriceData!B$15,CalculationsAndCharts!$A1394+$A$11,0,1,1)</f>
        <v>40492</v>
      </c>
      <c r="C1394" s="3">
        <f ca="1">OFFSET(InputPriceData!G$15,CalculationsAndCharts!$A1394+$A$11,IF($C$7,8,0),1,1)</f>
        <v>221387400</v>
      </c>
      <c r="D1394" s="4">
        <f ca="1">OFFSET(InputPriceData!C$15,CalculationsAndCharts!$A1394+$A$11,IF($C$7,8,0),1,1)</f>
        <v>108.61</v>
      </c>
      <c r="E1394" s="4">
        <f ca="1">OFFSET(InputPriceData!D$15,CalculationsAndCharts!$A1394+$A$11,IF($C$7,8,0),1,1)</f>
        <v>109.12</v>
      </c>
      <c r="F1394" s="4">
        <f ca="1">OFFSET(InputPriceData!E$15,CalculationsAndCharts!$A1394+$A$11,IF($C$7,8,0),1,1)</f>
        <v>107.78</v>
      </c>
      <c r="G1394" s="4">
        <f ca="1">OFFSET(InputPriceData!F$15,CalculationsAndCharts!$A1394+$A$11,IF($C$7,8,0),1,1)</f>
        <v>109.07</v>
      </c>
      <c r="H1394" s="342">
        <f t="shared" ca="1" si="170"/>
        <v>107.34308733862781</v>
      </c>
      <c r="I1394" s="342">
        <f t="shared" ca="1" si="171"/>
        <v>106.40804187081342</v>
      </c>
      <c r="J1394" s="340">
        <f t="shared" ca="1" si="172"/>
        <v>0.93504546781431996</v>
      </c>
      <c r="K1394" s="170">
        <f t="shared" ca="1" si="168"/>
        <v>0.87431002688010051</v>
      </c>
      <c r="L1394" s="341">
        <f t="shared" ca="1" si="169"/>
        <v>0.72306867636785788</v>
      </c>
      <c r="M1394" s="341">
        <f t="shared" ca="1" si="173"/>
        <v>-0.72306867636785788</v>
      </c>
      <c r="N1394" s="170"/>
      <c r="O1394" s="340"/>
      <c r="P1394" s="3">
        <f t="shared" ca="1" si="174"/>
        <v>221387400</v>
      </c>
      <c r="Q1394" s="3" t="e">
        <f t="shared" ca="1" si="175"/>
        <v>#N/A</v>
      </c>
      <c r="S1394" s="99"/>
      <c r="T1394" s="350"/>
      <c r="U1394" s="350"/>
      <c r="V1394" s="349"/>
      <c r="W1394" s="313"/>
      <c r="X1394" s="302"/>
      <c r="Y1394" s="211"/>
      <c r="Z1394" s="320"/>
      <c r="AA1394" s="246"/>
      <c r="AB1394" s="125"/>
      <c r="AC1394" s="125"/>
      <c r="AD1394" s="125"/>
      <c r="AE1394" s="125"/>
      <c r="AF1394" s="125"/>
      <c r="AG1394" s="125"/>
      <c r="AH1394" s="125"/>
      <c r="AJ1394" s="125"/>
      <c r="AK1394" s="125"/>
      <c r="AM1394" s="246"/>
      <c r="AO1394" s="246"/>
      <c r="AP1394" s="211"/>
      <c r="AQ1394" s="211"/>
      <c r="AR1394" s="199"/>
      <c r="AT1394" s="225"/>
      <c r="AU1394" s="225"/>
      <c r="AV1394" s="225"/>
      <c r="AW1394" s="99"/>
      <c r="AX1394" s="199"/>
      <c r="AY1394" s="199"/>
      <c r="AZ1394" s="37"/>
      <c r="BA1394" s="123"/>
      <c r="BB1394" s="211"/>
      <c r="BC1394" s="211"/>
      <c r="BD1394" s="123"/>
      <c r="BE1394" s="123"/>
      <c r="BF1394" s="37"/>
      <c r="BG1394" s="37"/>
    </row>
    <row r="1395" spans="1:59" x14ac:dyDescent="0.25">
      <c r="A1395">
        <v>1363</v>
      </c>
      <c r="B1395" s="61">
        <f ca="1">OFFSET(InputPriceData!B$15,CalculationsAndCharts!$A1395+$A$11,0,1,1)</f>
        <v>40491</v>
      </c>
      <c r="C1395" s="3">
        <f ca="1">OFFSET(InputPriceData!G$15,CalculationsAndCharts!$A1395+$A$11,IF($C$7,8,0),1,1)</f>
        <v>186621600</v>
      </c>
      <c r="D1395" s="4">
        <f ca="1">OFFSET(InputPriceData!C$15,CalculationsAndCharts!$A1395+$A$11,IF($C$7,8,0),1,1)</f>
        <v>109.71</v>
      </c>
      <c r="E1395" s="4">
        <f ca="1">OFFSET(InputPriceData!D$15,CalculationsAndCharts!$A1395+$A$11,IF($C$7,8,0),1,1)</f>
        <v>109.83</v>
      </c>
      <c r="F1395" s="4">
        <f ca="1">OFFSET(InputPriceData!E$15,CalculationsAndCharts!$A1395+$A$11,IF($C$7,8,0),1,1)</f>
        <v>108.19</v>
      </c>
      <c r="G1395" s="4">
        <f ca="1">OFFSET(InputPriceData!F$15,CalculationsAndCharts!$A1395+$A$11,IF($C$7,8,0),1,1)</f>
        <v>108.63</v>
      </c>
      <c r="H1395" s="342">
        <f t="shared" ca="1" si="170"/>
        <v>107.09638552986034</v>
      </c>
      <c r="I1395" s="342">
        <f t="shared" ca="1" si="171"/>
        <v>106.16604567725101</v>
      </c>
      <c r="J1395" s="340">
        <f t="shared" ca="1" si="172"/>
        <v>0.93033985260927465</v>
      </c>
      <c r="K1395" s="170">
        <f t="shared" ca="1" si="168"/>
        <v>0.86553224135304685</v>
      </c>
      <c r="L1395" s="341">
        <f t="shared" ca="1" si="169"/>
        <v>0.71534065774774025</v>
      </c>
      <c r="M1395" s="341">
        <f t="shared" ca="1" si="173"/>
        <v>-0.71534065774774025</v>
      </c>
      <c r="N1395" s="170"/>
      <c r="O1395" s="340"/>
      <c r="P1395" s="3" t="e">
        <f t="shared" ca="1" si="174"/>
        <v>#N/A</v>
      </c>
      <c r="Q1395" s="3">
        <f t="shared" ca="1" si="175"/>
        <v>186621600</v>
      </c>
      <c r="S1395" s="99"/>
      <c r="T1395" s="350"/>
      <c r="U1395" s="350"/>
      <c r="V1395" s="349"/>
      <c r="W1395" s="313"/>
      <c r="X1395" s="302"/>
      <c r="Y1395" s="211"/>
      <c r="Z1395" s="320"/>
      <c r="AA1395" s="246"/>
      <c r="AB1395" s="125"/>
      <c r="AC1395" s="125"/>
      <c r="AD1395" s="125"/>
      <c r="AE1395" s="125"/>
      <c r="AF1395" s="125"/>
      <c r="AG1395" s="125"/>
      <c r="AH1395" s="125"/>
      <c r="AJ1395" s="125"/>
      <c r="AK1395" s="125"/>
      <c r="AM1395" s="246"/>
      <c r="AO1395" s="246"/>
      <c r="AP1395" s="211"/>
      <c r="AQ1395" s="211"/>
      <c r="AR1395" s="199"/>
      <c r="AT1395" s="225"/>
      <c r="AU1395" s="225"/>
      <c r="AV1395" s="225"/>
      <c r="AW1395" s="99"/>
      <c r="AX1395" s="199"/>
      <c r="AY1395" s="199"/>
      <c r="AZ1395" s="37"/>
      <c r="BA1395" s="123"/>
      <c r="BB1395" s="211"/>
      <c r="BC1395" s="211"/>
      <c r="BD1395" s="123"/>
      <c r="BE1395" s="123"/>
      <c r="BF1395" s="37"/>
      <c r="BG1395" s="37"/>
    </row>
    <row r="1396" spans="1:59" x14ac:dyDescent="0.25">
      <c r="A1396">
        <v>1364</v>
      </c>
      <c r="B1396" s="61">
        <f ca="1">OFFSET(InputPriceData!B$15,CalculationsAndCharts!$A1396+$A$11,0,1,1)</f>
        <v>40490</v>
      </c>
      <c r="C1396" s="3">
        <f ca="1">OFFSET(InputPriceData!G$15,CalculationsAndCharts!$A1396+$A$11,IF($C$7,8,0),1,1)</f>
        <v>156107100</v>
      </c>
      <c r="D1396" s="4">
        <f ca="1">OFFSET(InputPriceData!C$15,CalculationsAndCharts!$A1396+$A$11,IF($C$7,8,0),1,1)</f>
        <v>109.28</v>
      </c>
      <c r="E1396" s="4">
        <f ca="1">OFFSET(InputPriceData!D$15,CalculationsAndCharts!$A1396+$A$11,IF($C$7,8,0),1,1)</f>
        <v>109.6</v>
      </c>
      <c r="F1396" s="4">
        <f ca="1">OFFSET(InputPriceData!E$15,CalculationsAndCharts!$A1396+$A$11,IF($C$7,8,0),1,1)</f>
        <v>108.93</v>
      </c>
      <c r="G1396" s="4">
        <f ca="1">OFFSET(InputPriceData!F$15,CalculationsAndCharts!$A1396+$A$11,IF($C$7,8,0),1,1)</f>
        <v>109.42</v>
      </c>
      <c r="H1396" s="342">
        <f t="shared" ca="1" si="170"/>
        <v>106.87729774841182</v>
      </c>
      <c r="I1396" s="342">
        <f t="shared" ca="1" si="171"/>
        <v>105.94204982972838</v>
      </c>
      <c r="J1396" s="340">
        <f t="shared" ca="1" si="172"/>
        <v>0.93524791868338364</v>
      </c>
      <c r="K1396" s="170">
        <f t="shared" ca="1" si="168"/>
        <v>0.87468866940160095</v>
      </c>
      <c r="L1396" s="341">
        <f t="shared" ca="1" si="169"/>
        <v>0.7070476222199249</v>
      </c>
      <c r="M1396" s="341">
        <f t="shared" ca="1" si="173"/>
        <v>-0.7070476222199249</v>
      </c>
      <c r="N1396" s="170"/>
      <c r="O1396" s="340"/>
      <c r="P1396" s="3">
        <f t="shared" ca="1" si="174"/>
        <v>156107100</v>
      </c>
      <c r="Q1396" s="3" t="e">
        <f t="shared" ca="1" si="175"/>
        <v>#N/A</v>
      </c>
      <c r="S1396" s="99"/>
      <c r="T1396" s="350"/>
      <c r="U1396" s="350"/>
      <c r="V1396" s="349"/>
      <c r="W1396" s="313"/>
      <c r="X1396" s="302"/>
      <c r="Y1396" s="211"/>
      <c r="Z1396" s="320"/>
      <c r="AA1396" s="246"/>
      <c r="AB1396" s="125"/>
      <c r="AC1396" s="125"/>
      <c r="AD1396" s="125"/>
      <c r="AE1396" s="125"/>
      <c r="AF1396" s="125"/>
      <c r="AG1396" s="125"/>
      <c r="AH1396" s="125"/>
      <c r="AJ1396" s="125"/>
      <c r="AK1396" s="125"/>
      <c r="AM1396" s="246"/>
      <c r="AO1396" s="246"/>
      <c r="AP1396" s="211"/>
      <c r="AQ1396" s="211"/>
      <c r="AR1396" s="199"/>
      <c r="AT1396" s="225"/>
      <c r="AU1396" s="225"/>
      <c r="AV1396" s="225"/>
      <c r="AW1396" s="99"/>
      <c r="AX1396" s="199"/>
      <c r="AY1396" s="199"/>
      <c r="AZ1396" s="37"/>
      <c r="BA1396" s="123"/>
      <c r="BB1396" s="211"/>
      <c r="BC1396" s="211"/>
      <c r="BD1396" s="123"/>
      <c r="BE1396" s="123"/>
      <c r="BF1396" s="37"/>
      <c r="BG1396" s="37"/>
    </row>
    <row r="1397" spans="1:59" x14ac:dyDescent="0.25">
      <c r="A1397">
        <v>1365</v>
      </c>
      <c r="B1397" s="61">
        <f ca="1">OFFSET(InputPriceData!B$15,CalculationsAndCharts!$A1397+$A$11,0,1,1)</f>
        <v>40487</v>
      </c>
      <c r="C1397" s="3">
        <f ca="1">OFFSET(InputPriceData!G$15,CalculationsAndCharts!$A1397+$A$11,IF($C$7,8,0),1,1)</f>
        <v>180654100</v>
      </c>
      <c r="D1397" s="4">
        <f ca="1">OFFSET(InputPriceData!C$15,CalculationsAndCharts!$A1397+$A$11,IF($C$7,8,0),1,1)</f>
        <v>109.28</v>
      </c>
      <c r="E1397" s="4">
        <f ca="1">OFFSET(InputPriceData!D$15,CalculationsAndCharts!$A1397+$A$11,IF($C$7,8,0),1,1)</f>
        <v>109.8</v>
      </c>
      <c r="F1397" s="4">
        <f ca="1">OFFSET(InputPriceData!E$15,CalculationsAndCharts!$A1397+$A$11,IF($C$7,8,0),1,1)</f>
        <v>109.14</v>
      </c>
      <c r="G1397" s="4">
        <f ca="1">OFFSET(InputPriceData!F$15,CalculationsAndCharts!$A1397+$A$11,IF($C$7,8,0),1,1)</f>
        <v>109.62</v>
      </c>
      <c r="H1397" s="342">
        <f t="shared" ca="1" si="170"/>
        <v>106.51405456961352</v>
      </c>
      <c r="I1397" s="342">
        <f t="shared" ca="1" si="171"/>
        <v>105.62587254152187</v>
      </c>
      <c r="J1397" s="340">
        <f t="shared" ca="1" si="172"/>
        <v>0.88818202809157909</v>
      </c>
      <c r="K1397" s="170">
        <f t="shared" ca="1" si="168"/>
        <v>0.78886731502487062</v>
      </c>
      <c r="L1397" s="341">
        <f t="shared" ca="1" si="169"/>
        <v>0.69773073996366286</v>
      </c>
      <c r="M1397" s="341">
        <f t="shared" ca="1" si="173"/>
        <v>-0.69773073996366286</v>
      </c>
      <c r="N1397" s="170"/>
      <c r="O1397" s="340"/>
      <c r="P1397" s="3">
        <f t="shared" ca="1" si="174"/>
        <v>180654100</v>
      </c>
      <c r="Q1397" s="3" t="e">
        <f t="shared" ca="1" si="175"/>
        <v>#N/A</v>
      </c>
      <c r="S1397" s="99"/>
      <c r="T1397" s="350"/>
      <c r="U1397" s="350"/>
      <c r="V1397" s="349"/>
      <c r="W1397" s="313"/>
      <c r="X1397" s="302"/>
      <c r="Y1397" s="211"/>
      <c r="Z1397" s="320"/>
      <c r="AA1397" s="246"/>
      <c r="AB1397" s="125"/>
      <c r="AC1397" s="125"/>
      <c r="AD1397" s="125"/>
      <c r="AE1397" s="125"/>
      <c r="AF1397" s="125"/>
      <c r="AG1397" s="125"/>
      <c r="AH1397" s="125"/>
      <c r="AJ1397" s="125"/>
      <c r="AK1397" s="125"/>
      <c r="AM1397" s="246"/>
      <c r="AO1397" s="246"/>
      <c r="AP1397" s="211"/>
      <c r="AQ1397" s="211"/>
      <c r="AR1397" s="199"/>
      <c r="AT1397" s="225"/>
      <c r="AU1397" s="225"/>
      <c r="AV1397" s="225"/>
      <c r="AW1397" s="99"/>
      <c r="AX1397" s="199"/>
      <c r="AY1397" s="199"/>
      <c r="AZ1397" s="37"/>
      <c r="BA1397" s="123"/>
      <c r="BB1397" s="211"/>
      <c r="BC1397" s="211"/>
      <c r="BD1397" s="123"/>
      <c r="BE1397" s="123"/>
      <c r="BF1397" s="37"/>
      <c r="BG1397" s="37"/>
    </row>
    <row r="1398" spans="1:59" x14ac:dyDescent="0.25">
      <c r="A1398">
        <v>1366</v>
      </c>
      <c r="B1398" s="61">
        <f ca="1">OFFSET(InputPriceData!B$15,CalculationsAndCharts!$A1398+$A$11,0,1,1)</f>
        <v>40486</v>
      </c>
      <c r="C1398" s="3">
        <f ca="1">OFFSET(InputPriceData!G$15,CalculationsAndCharts!$A1398+$A$11,IF($C$7,8,0),1,1)</f>
        <v>215039400</v>
      </c>
      <c r="D1398" s="4">
        <f ca="1">OFFSET(InputPriceData!C$15,CalculationsAndCharts!$A1398+$A$11,IF($C$7,8,0),1,1)</f>
        <v>108.34</v>
      </c>
      <c r="E1398" s="4">
        <f ca="1">OFFSET(InputPriceData!D$15,CalculationsAndCharts!$A1398+$A$11,IF($C$7,8,0),1,1)</f>
        <v>109.27</v>
      </c>
      <c r="F1398" s="4">
        <f ca="1">OFFSET(InputPriceData!E$15,CalculationsAndCharts!$A1398+$A$11,IF($C$7,8,0),1,1)</f>
        <v>107.17</v>
      </c>
      <c r="G1398" s="4">
        <f ca="1">OFFSET(InputPriceData!F$15,CalculationsAndCharts!$A1398+$A$11,IF($C$7,8,0),1,1)</f>
        <v>109.21</v>
      </c>
      <c r="H1398" s="342">
        <f t="shared" ca="1" si="170"/>
        <v>106.0703480795583</v>
      </c>
      <c r="I1398" s="342">
        <f t="shared" ca="1" si="171"/>
        <v>105.26277004529659</v>
      </c>
      <c r="J1398" s="340">
        <f t="shared" ca="1" si="172"/>
        <v>0.80757803426164587</v>
      </c>
      <c r="K1398" s="170">
        <f t="shared" ca="1" si="168"/>
        <v>0.65218228142190404</v>
      </c>
      <c r="L1398" s="341">
        <f t="shared" ca="1" si="169"/>
        <v>0.6894801969663763</v>
      </c>
      <c r="M1398" s="341">
        <f t="shared" ca="1" si="173"/>
        <v>-0.6894801969663763</v>
      </c>
      <c r="N1398" s="170"/>
      <c r="O1398" s="340"/>
      <c r="P1398" s="3">
        <f t="shared" ca="1" si="174"/>
        <v>215039400</v>
      </c>
      <c r="Q1398" s="3" t="e">
        <f t="shared" ca="1" si="175"/>
        <v>#N/A</v>
      </c>
      <c r="S1398" s="99"/>
      <c r="T1398" s="350"/>
      <c r="U1398" s="350"/>
      <c r="V1398" s="349"/>
      <c r="W1398" s="313"/>
      <c r="X1398" s="302"/>
      <c r="Y1398" s="211"/>
      <c r="Z1398" s="320"/>
      <c r="AA1398" s="246"/>
      <c r="AB1398" s="125"/>
      <c r="AC1398" s="125"/>
      <c r="AD1398" s="125"/>
      <c r="AE1398" s="125"/>
      <c r="AF1398" s="125"/>
      <c r="AG1398" s="125"/>
      <c r="AH1398" s="125"/>
      <c r="AJ1398" s="125"/>
      <c r="AK1398" s="125"/>
      <c r="AM1398" s="246"/>
      <c r="AO1398" s="246"/>
      <c r="AP1398" s="211"/>
      <c r="AQ1398" s="211"/>
      <c r="AR1398" s="199"/>
      <c r="AT1398" s="225"/>
      <c r="AU1398" s="225"/>
      <c r="AV1398" s="225"/>
      <c r="AW1398" s="99"/>
      <c r="AX1398" s="199"/>
      <c r="AY1398" s="199"/>
      <c r="AZ1398" s="37"/>
      <c r="BA1398" s="123"/>
      <c r="BB1398" s="211"/>
      <c r="BC1398" s="211"/>
      <c r="BD1398" s="123"/>
      <c r="BE1398" s="123"/>
      <c r="BF1398" s="37"/>
      <c r="BG1398" s="37"/>
    </row>
    <row r="1399" spans="1:59" x14ac:dyDescent="0.25">
      <c r="A1399">
        <v>1367</v>
      </c>
      <c r="B1399" s="61">
        <f ca="1">OFFSET(InputPriceData!B$15,CalculationsAndCharts!$A1399+$A$11,0,1,1)</f>
        <v>40485</v>
      </c>
      <c r="C1399" s="3">
        <f ca="1">OFFSET(InputPriceData!G$15,CalculationsAndCharts!$A1399+$A$11,IF($C$7,8,0),1,1)</f>
        <v>226702800</v>
      </c>
      <c r="D1399" s="4">
        <f ca="1">OFFSET(InputPriceData!C$15,CalculationsAndCharts!$A1399+$A$11,IF($C$7,8,0),1,1)</f>
        <v>106.91</v>
      </c>
      <c r="E1399" s="4">
        <f ca="1">OFFSET(InputPriceData!D$15,CalculationsAndCharts!$A1399+$A$11,IF($C$7,8,0),1,1)</f>
        <v>107.21</v>
      </c>
      <c r="F1399" s="4">
        <f ca="1">OFFSET(InputPriceData!E$15,CalculationsAndCharts!$A1399+$A$11,IF($C$7,8,0),1,1)</f>
        <v>105.81</v>
      </c>
      <c r="G1399" s="4">
        <f ca="1">OFFSET(InputPriceData!F$15,CalculationsAndCharts!$A1399+$A$11,IF($C$7,8,0),1,1)</f>
        <v>107.15</v>
      </c>
      <c r="H1399" s="342">
        <f t="shared" ca="1" si="170"/>
        <v>105.62182637663805</v>
      </c>
      <c r="I1399" s="342">
        <f t="shared" ca="1" si="171"/>
        <v>104.90393095850538</v>
      </c>
      <c r="J1399" s="340">
        <f t="shared" ca="1" si="172"/>
        <v>0.71789541813261726</v>
      </c>
      <c r="K1399" s="170">
        <f t="shared" ca="1" si="168"/>
        <v>0.51537383137580539</v>
      </c>
      <c r="L1399" s="341">
        <f t="shared" ca="1" si="169"/>
        <v>0.6820661202251892</v>
      </c>
      <c r="M1399" s="341">
        <f t="shared" ca="1" si="173"/>
        <v>-0.6820661202251892</v>
      </c>
      <c r="N1399" s="170"/>
      <c r="O1399" s="340"/>
      <c r="P1399" s="3">
        <f t="shared" ca="1" si="174"/>
        <v>226702800</v>
      </c>
      <c r="Q1399" s="3" t="e">
        <f t="shared" ca="1" si="175"/>
        <v>#N/A</v>
      </c>
      <c r="S1399" s="99"/>
      <c r="T1399" s="350"/>
      <c r="U1399" s="350"/>
      <c r="V1399" s="349"/>
      <c r="W1399" s="313"/>
      <c r="X1399" s="302"/>
      <c r="Y1399" s="211"/>
      <c r="Z1399" s="320"/>
      <c r="AA1399" s="246"/>
      <c r="AB1399" s="125"/>
      <c r="AC1399" s="125"/>
      <c r="AD1399" s="125"/>
      <c r="AE1399" s="125"/>
      <c r="AF1399" s="125"/>
      <c r="AG1399" s="125"/>
      <c r="AH1399" s="125"/>
      <c r="AJ1399" s="125"/>
      <c r="AK1399" s="125"/>
      <c r="AM1399" s="246"/>
      <c r="AO1399" s="246"/>
      <c r="AP1399" s="211"/>
      <c r="AQ1399" s="211"/>
      <c r="AR1399" s="199"/>
      <c r="AT1399" s="225"/>
      <c r="AU1399" s="225"/>
      <c r="AV1399" s="225"/>
      <c r="AW1399" s="99"/>
      <c r="AX1399" s="199"/>
      <c r="AY1399" s="199"/>
      <c r="AZ1399" s="37"/>
      <c r="BA1399" s="123"/>
      <c r="BB1399" s="211"/>
      <c r="BC1399" s="211"/>
      <c r="BD1399" s="123"/>
      <c r="BE1399" s="123"/>
      <c r="BF1399" s="37"/>
      <c r="BG1399" s="37"/>
    </row>
    <row r="1400" spans="1:59" x14ac:dyDescent="0.25">
      <c r="A1400">
        <v>1368</v>
      </c>
      <c r="B1400" s="61">
        <f ca="1">OFFSET(InputPriceData!B$15,CalculationsAndCharts!$A1400+$A$11,0,1,1)</f>
        <v>40484</v>
      </c>
      <c r="C1400" s="3">
        <f ca="1">OFFSET(InputPriceData!G$15,CalculationsAndCharts!$A1400+$A$11,IF($C$7,8,0),1,1)</f>
        <v>158345900</v>
      </c>
      <c r="D1400" s="4">
        <f ca="1">OFFSET(InputPriceData!C$15,CalculationsAndCharts!$A1400+$A$11,IF($C$7,8,0),1,1)</f>
        <v>106.68</v>
      </c>
      <c r="E1400" s="4">
        <f ca="1">OFFSET(InputPriceData!D$15,CalculationsAndCharts!$A1400+$A$11,IF($C$7,8,0),1,1)</f>
        <v>106.97</v>
      </c>
      <c r="F1400" s="4">
        <f ca="1">OFFSET(InputPriceData!E$15,CalculationsAndCharts!$A1400+$A$11,IF($C$7,8,0),1,1)</f>
        <v>106.39</v>
      </c>
      <c r="G1400" s="4">
        <f ca="1">OFFSET(InputPriceData!F$15,CalculationsAndCharts!$A1400+$A$11,IF($C$7,8,0),1,1)</f>
        <v>106.72</v>
      </c>
      <c r="H1400" s="342">
        <f t="shared" ca="1" si="170"/>
        <v>105.40351585901492</v>
      </c>
      <c r="I1400" s="342">
        <f t="shared" ca="1" si="171"/>
        <v>104.69974286382406</v>
      </c>
      <c r="J1400" s="340">
        <f t="shared" ca="1" si="172"/>
        <v>0.70377299519080627</v>
      </c>
      <c r="K1400" s="170">
        <f t="shared" ca="1" si="168"/>
        <v>0.49529642875983865</v>
      </c>
      <c r="L1400" s="341">
        <f t="shared" ca="1" si="169"/>
        <v>0.67579530456713566</v>
      </c>
      <c r="M1400" s="341">
        <f t="shared" ca="1" si="173"/>
        <v>-0.67579530456713566</v>
      </c>
      <c r="N1400" s="170"/>
      <c r="O1400" s="340"/>
      <c r="P1400" s="3">
        <f t="shared" ca="1" si="174"/>
        <v>158345900</v>
      </c>
      <c r="Q1400" s="3" t="e">
        <f t="shared" ca="1" si="175"/>
        <v>#N/A</v>
      </c>
      <c r="S1400" s="99"/>
      <c r="T1400" s="350"/>
      <c r="U1400" s="350"/>
      <c r="V1400" s="349"/>
      <c r="W1400" s="313"/>
      <c r="X1400" s="302"/>
      <c r="Y1400" s="211"/>
      <c r="Z1400" s="320"/>
      <c r="AA1400" s="246"/>
      <c r="AB1400" s="125"/>
      <c r="AC1400" s="125"/>
      <c r="AD1400" s="125"/>
      <c r="AE1400" s="125"/>
      <c r="AF1400" s="125"/>
      <c r="AG1400" s="125"/>
      <c r="AH1400" s="125"/>
      <c r="AJ1400" s="125"/>
      <c r="AK1400" s="125"/>
      <c r="AM1400" s="246"/>
      <c r="AO1400" s="246"/>
      <c r="AP1400" s="211"/>
      <c r="AQ1400" s="211"/>
      <c r="AR1400" s="199"/>
      <c r="AT1400" s="225"/>
      <c r="AU1400" s="225"/>
      <c r="AV1400" s="225"/>
      <c r="AW1400" s="99"/>
      <c r="AX1400" s="199"/>
      <c r="AY1400" s="199"/>
      <c r="AZ1400" s="37"/>
      <c r="BA1400" s="123"/>
      <c r="BB1400" s="211"/>
      <c r="BC1400" s="211"/>
      <c r="BD1400" s="123"/>
      <c r="BE1400" s="123"/>
      <c r="BF1400" s="37"/>
      <c r="BG1400" s="37"/>
    </row>
    <row r="1401" spans="1:59" x14ac:dyDescent="0.25">
      <c r="A1401">
        <v>1369</v>
      </c>
      <c r="B1401" s="61">
        <f ca="1">OFFSET(InputPriceData!B$15,CalculationsAndCharts!$A1401+$A$11,0,1,1)</f>
        <v>40483</v>
      </c>
      <c r="C1401" s="3">
        <f ca="1">OFFSET(InputPriceData!G$15,CalculationsAndCharts!$A1401+$A$11,IF($C$7,8,0),1,1)</f>
        <v>174074800</v>
      </c>
      <c r="D1401" s="4">
        <f ca="1">OFFSET(InputPriceData!C$15,CalculationsAndCharts!$A1401+$A$11,IF($C$7,8,0),1,1)</f>
        <v>106.36</v>
      </c>
      <c r="E1401" s="4">
        <f ca="1">OFFSET(InputPriceData!D$15,CalculationsAndCharts!$A1401+$A$11,IF($C$7,8,0),1,1)</f>
        <v>106.97</v>
      </c>
      <c r="F1401" s="4">
        <f ca="1">OFFSET(InputPriceData!E$15,CalculationsAndCharts!$A1401+$A$11,IF($C$7,8,0),1,1)</f>
        <v>105.27</v>
      </c>
      <c r="G1401" s="4">
        <f ca="1">OFFSET(InputPriceData!F$15,CalculationsAndCharts!$A1401+$A$11,IF($C$7,8,0),1,1)</f>
        <v>105.88</v>
      </c>
      <c r="H1401" s="342">
        <f t="shared" ca="1" si="170"/>
        <v>105.21544669601704</v>
      </c>
      <c r="I1401" s="342">
        <f t="shared" ca="1" si="171"/>
        <v>104.5160831241717</v>
      </c>
      <c r="J1401" s="340">
        <f t="shared" ca="1" si="172"/>
        <v>0.69936357184529174</v>
      </c>
      <c r="K1401" s="170">
        <f t="shared" ca="1" si="168"/>
        <v>0.48910940562420452</v>
      </c>
      <c r="L1401" s="341">
        <f t="shared" ca="1" si="169"/>
        <v>0.66889645211977178</v>
      </c>
      <c r="M1401" s="341">
        <f t="shared" ca="1" si="173"/>
        <v>-0.66889645211977178</v>
      </c>
      <c r="N1401" s="170"/>
      <c r="O1401" s="340"/>
      <c r="P1401" s="3" t="e">
        <f t="shared" ca="1" si="174"/>
        <v>#N/A</v>
      </c>
      <c r="Q1401" s="3">
        <f t="shared" ca="1" si="175"/>
        <v>174074800</v>
      </c>
      <c r="S1401" s="99"/>
      <c r="T1401" s="350"/>
      <c r="U1401" s="350"/>
      <c r="V1401" s="349"/>
      <c r="W1401" s="313"/>
      <c r="X1401" s="302"/>
      <c r="Y1401" s="211"/>
      <c r="Z1401" s="320"/>
      <c r="AA1401" s="246"/>
      <c r="AB1401" s="125"/>
      <c r="AC1401" s="125"/>
      <c r="AD1401" s="125"/>
      <c r="AE1401" s="125"/>
      <c r="AF1401" s="125"/>
      <c r="AG1401" s="125"/>
      <c r="AH1401" s="125"/>
      <c r="AJ1401" s="125"/>
      <c r="AK1401" s="125"/>
      <c r="AM1401" s="246"/>
      <c r="AO1401" s="246"/>
      <c r="AP1401" s="211"/>
      <c r="AQ1401" s="211"/>
      <c r="AR1401" s="199"/>
      <c r="AT1401" s="225"/>
      <c r="AU1401" s="225"/>
      <c r="AV1401" s="225"/>
      <c r="AW1401" s="99"/>
      <c r="AX1401" s="199"/>
      <c r="AY1401" s="199"/>
      <c r="AZ1401" s="37"/>
      <c r="BA1401" s="123"/>
      <c r="BB1401" s="211"/>
      <c r="BC1401" s="211"/>
      <c r="BD1401" s="123"/>
      <c r="BE1401" s="123"/>
      <c r="BF1401" s="37"/>
      <c r="BG1401" s="37"/>
    </row>
    <row r="1402" spans="1:59" x14ac:dyDescent="0.25">
      <c r="A1402">
        <v>1370</v>
      </c>
      <c r="B1402" s="61">
        <f ca="1">OFFSET(InputPriceData!B$15,CalculationsAndCharts!$A1402+$A$11,0,1,1)</f>
        <v>40480</v>
      </c>
      <c r="C1402" s="3">
        <f ca="1">OFFSET(InputPriceData!G$15,CalculationsAndCharts!$A1402+$A$11,IF($C$7,8,0),1,1)</f>
        <v>144305500</v>
      </c>
      <c r="D1402" s="4">
        <f ca="1">OFFSET(InputPriceData!C$15,CalculationsAndCharts!$A1402+$A$11,IF($C$7,8,0),1,1)</f>
        <v>105.66</v>
      </c>
      <c r="E1402" s="4">
        <f ca="1">OFFSET(InputPriceData!D$15,CalculationsAndCharts!$A1402+$A$11,IF($C$7,8,0),1,1)</f>
        <v>106.05</v>
      </c>
      <c r="F1402" s="4">
        <f ca="1">OFFSET(InputPriceData!E$15,CalculationsAndCharts!$A1402+$A$11,IF($C$7,8,0),1,1)</f>
        <v>105.47</v>
      </c>
      <c r="G1402" s="4">
        <f ca="1">OFFSET(InputPriceData!F$15,CalculationsAndCharts!$A1402+$A$11,IF($C$7,8,0),1,1)</f>
        <v>105.84</v>
      </c>
      <c r="H1402" s="342">
        <f t="shared" ca="1" si="170"/>
        <v>105.12051050973376</v>
      </c>
      <c r="I1402" s="342">
        <f t="shared" ca="1" si="171"/>
        <v>104.39209068091458</v>
      </c>
      <c r="J1402" s="340">
        <f t="shared" ca="1" si="172"/>
        <v>0.72841982881912715</v>
      </c>
      <c r="K1402" s="170">
        <f t="shared" ca="1" si="168"/>
        <v>0.53059544701688655</v>
      </c>
      <c r="L1402" s="341">
        <f t="shared" ca="1" si="169"/>
        <v>0.66168362722243779</v>
      </c>
      <c r="M1402" s="341">
        <f t="shared" ca="1" si="173"/>
        <v>-0.66168362722243779</v>
      </c>
      <c r="N1402" s="170"/>
      <c r="O1402" s="340"/>
      <c r="P1402" s="3">
        <f t="shared" ca="1" si="174"/>
        <v>144305500</v>
      </c>
      <c r="Q1402" s="3" t="e">
        <f t="shared" ca="1" si="175"/>
        <v>#N/A</v>
      </c>
      <c r="S1402" s="99"/>
      <c r="T1402" s="350"/>
      <c r="U1402" s="350"/>
      <c r="V1402" s="349"/>
      <c r="W1402" s="313"/>
      <c r="X1402" s="302"/>
      <c r="Y1402" s="211"/>
      <c r="Z1402" s="320"/>
      <c r="AA1402" s="246"/>
      <c r="AB1402" s="125"/>
      <c r="AC1402" s="125"/>
      <c r="AD1402" s="125"/>
      <c r="AE1402" s="125"/>
      <c r="AF1402" s="125"/>
      <c r="AG1402" s="125"/>
      <c r="AH1402" s="125"/>
      <c r="AJ1402" s="125"/>
      <c r="AK1402" s="125"/>
      <c r="AM1402" s="246"/>
      <c r="AO1402" s="246"/>
      <c r="AP1402" s="211"/>
      <c r="AQ1402" s="211"/>
      <c r="AR1402" s="199"/>
      <c r="AT1402" s="225"/>
      <c r="AU1402" s="225"/>
      <c r="AV1402" s="225"/>
      <c r="AW1402" s="99"/>
      <c r="AX1402" s="199"/>
      <c r="AY1402" s="199"/>
      <c r="AZ1402" s="37"/>
      <c r="BA1402" s="123"/>
      <c r="BB1402" s="211"/>
      <c r="BC1402" s="211"/>
      <c r="BD1402" s="123"/>
      <c r="BE1402" s="123"/>
      <c r="BF1402" s="37"/>
      <c r="BG1402" s="37"/>
    </row>
    <row r="1403" spans="1:59" x14ac:dyDescent="0.25">
      <c r="A1403">
        <v>1371</v>
      </c>
      <c r="B1403" s="61">
        <f ca="1">OFFSET(InputPriceData!B$15,CalculationsAndCharts!$A1403+$A$11,0,1,1)</f>
        <v>40479</v>
      </c>
      <c r="C1403" s="3">
        <f ca="1">OFFSET(InputPriceData!G$15,CalculationsAndCharts!$A1403+$A$11,IF($C$7,8,0),1,1)</f>
        <v>168576000</v>
      </c>
      <c r="D1403" s="4">
        <f ca="1">OFFSET(InputPriceData!C$15,CalculationsAndCharts!$A1403+$A$11,IF($C$7,8,0),1,1)</f>
        <v>106.35</v>
      </c>
      <c r="E1403" s="4">
        <f ca="1">OFFSET(InputPriceData!D$15,CalculationsAndCharts!$A1403+$A$11,IF($C$7,8,0),1,1)</f>
        <v>106.4</v>
      </c>
      <c r="F1403" s="4">
        <f ca="1">OFFSET(InputPriceData!E$15,CalculationsAndCharts!$A1403+$A$11,IF($C$7,8,0),1,1)</f>
        <v>105.26</v>
      </c>
      <c r="G1403" s="4">
        <f ca="1">OFFSET(InputPriceData!F$15,CalculationsAndCharts!$A1403+$A$11,IF($C$7,8,0),1,1)</f>
        <v>105.76</v>
      </c>
      <c r="H1403" s="342">
        <f t="shared" ca="1" si="170"/>
        <v>105.01772629683859</v>
      </c>
      <c r="I1403" s="342">
        <f t="shared" ca="1" si="171"/>
        <v>104.26046256099772</v>
      </c>
      <c r="J1403" s="340">
        <f t="shared" ca="1" si="172"/>
        <v>0.75726373584080253</v>
      </c>
      <c r="K1403" s="170">
        <f t="shared" ca="1" si="168"/>
        <v>0.5734483656195688</v>
      </c>
      <c r="L1403" s="341">
        <f t="shared" ca="1" si="169"/>
        <v>0.65361791842359562</v>
      </c>
      <c r="M1403" s="341">
        <f t="shared" ca="1" si="173"/>
        <v>-0.65361791842359562</v>
      </c>
      <c r="N1403" s="170"/>
      <c r="O1403" s="340"/>
      <c r="P1403" s="3" t="e">
        <f t="shared" ca="1" si="174"/>
        <v>#N/A</v>
      </c>
      <c r="Q1403" s="3">
        <f t="shared" ca="1" si="175"/>
        <v>168576000</v>
      </c>
      <c r="S1403" s="99"/>
      <c r="T1403" s="350"/>
      <c r="U1403" s="350"/>
      <c r="V1403" s="349"/>
      <c r="W1403" s="313"/>
      <c r="X1403" s="302"/>
      <c r="Y1403" s="211"/>
      <c r="Z1403" s="320"/>
      <c r="AA1403" s="246"/>
      <c r="AB1403" s="125"/>
      <c r="AC1403" s="125"/>
      <c r="AD1403" s="125"/>
      <c r="AE1403" s="125"/>
      <c r="AF1403" s="125"/>
      <c r="AG1403" s="125"/>
      <c r="AH1403" s="125"/>
      <c r="AJ1403" s="125"/>
      <c r="AK1403" s="125"/>
      <c r="AM1403" s="246"/>
      <c r="AO1403" s="246"/>
      <c r="AP1403" s="211"/>
      <c r="AQ1403" s="211"/>
      <c r="AR1403" s="199"/>
      <c r="AT1403" s="225"/>
      <c r="AU1403" s="225"/>
      <c r="AV1403" s="225"/>
      <c r="AW1403" s="99"/>
      <c r="AX1403" s="199"/>
      <c r="AY1403" s="199"/>
      <c r="AZ1403" s="37"/>
      <c r="BA1403" s="123"/>
      <c r="BB1403" s="211"/>
      <c r="BC1403" s="211"/>
      <c r="BD1403" s="123"/>
      <c r="BE1403" s="123"/>
      <c r="BF1403" s="37"/>
      <c r="BG1403" s="37"/>
    </row>
    <row r="1404" spans="1:59" x14ac:dyDescent="0.25">
      <c r="A1404">
        <v>1372</v>
      </c>
      <c r="B1404" s="61">
        <f ca="1">OFFSET(InputPriceData!B$15,CalculationsAndCharts!$A1404+$A$11,0,1,1)</f>
        <v>40478</v>
      </c>
      <c r="C1404" s="3">
        <f ca="1">OFFSET(InputPriceData!G$15,CalculationsAndCharts!$A1404+$A$11,IF($C$7,8,0),1,1)</f>
        <v>190024000</v>
      </c>
      <c r="D1404" s="4">
        <f ca="1">OFFSET(InputPriceData!C$15,CalculationsAndCharts!$A1404+$A$11,IF($C$7,8,0),1,1)</f>
        <v>105.31</v>
      </c>
      <c r="E1404" s="4">
        <f ca="1">OFFSET(InputPriceData!D$15,CalculationsAndCharts!$A1404+$A$11,IF($C$7,8,0),1,1)</f>
        <v>105.86</v>
      </c>
      <c r="F1404" s="4">
        <f ca="1">OFFSET(InputPriceData!E$15,CalculationsAndCharts!$A1404+$A$11,IF($C$7,8,0),1,1)</f>
        <v>104.75</v>
      </c>
      <c r="G1404" s="4">
        <f ca="1">OFFSET(InputPriceData!F$15,CalculationsAndCharts!$A1404+$A$11,IF($C$7,8,0),1,1)</f>
        <v>105.75</v>
      </c>
      <c r="H1404" s="342">
        <f t="shared" ca="1" si="170"/>
        <v>104.91168719638696</v>
      </c>
      <c r="I1404" s="342">
        <f t="shared" ca="1" si="171"/>
        <v>104.12414097563389</v>
      </c>
      <c r="J1404" s="340">
        <f t="shared" ca="1" si="172"/>
        <v>0.78754622075301151</v>
      </c>
      <c r="K1404" s="170">
        <f t="shared" ca="1" si="168"/>
        <v>0.62022904982235116</v>
      </c>
      <c r="L1404" s="341">
        <f t="shared" ca="1" si="169"/>
        <v>0.64487462547911312</v>
      </c>
      <c r="M1404" s="341">
        <f t="shared" ca="1" si="173"/>
        <v>-0.64487462547911312</v>
      </c>
      <c r="N1404" s="170"/>
      <c r="O1404" s="340"/>
      <c r="P1404" s="3">
        <f t="shared" ca="1" si="174"/>
        <v>190024000</v>
      </c>
      <c r="Q1404" s="3" t="e">
        <f t="shared" ca="1" si="175"/>
        <v>#N/A</v>
      </c>
      <c r="S1404" s="99"/>
      <c r="T1404" s="350"/>
      <c r="U1404" s="350"/>
      <c r="V1404" s="349"/>
      <c r="W1404" s="313"/>
      <c r="X1404" s="302"/>
      <c r="Y1404" s="211"/>
      <c r="Z1404" s="320"/>
      <c r="AA1404" s="246"/>
      <c r="AB1404" s="125"/>
      <c r="AC1404" s="125"/>
      <c r="AD1404" s="125"/>
      <c r="AE1404" s="125"/>
      <c r="AF1404" s="125"/>
      <c r="AG1404" s="125"/>
      <c r="AH1404" s="125"/>
      <c r="AJ1404" s="125"/>
      <c r="AK1404" s="125"/>
      <c r="AM1404" s="246"/>
      <c r="AO1404" s="246"/>
      <c r="AP1404" s="211"/>
      <c r="AQ1404" s="211"/>
      <c r="AR1404" s="199"/>
      <c r="AT1404" s="225"/>
      <c r="AU1404" s="225"/>
      <c r="AV1404" s="225"/>
      <c r="AW1404" s="99"/>
      <c r="AX1404" s="199"/>
      <c r="AY1404" s="199"/>
      <c r="AZ1404" s="37"/>
      <c r="BA1404" s="123"/>
      <c r="BB1404" s="211"/>
      <c r="BC1404" s="211"/>
      <c r="BD1404" s="123"/>
      <c r="BE1404" s="123"/>
      <c r="BF1404" s="37"/>
      <c r="BG1404" s="37"/>
    </row>
    <row r="1405" spans="1:59" x14ac:dyDescent="0.25">
      <c r="A1405">
        <v>1373</v>
      </c>
      <c r="B1405" s="61">
        <f ca="1">OFFSET(InputPriceData!B$15,CalculationsAndCharts!$A1405+$A$11,0,1,1)</f>
        <v>40477</v>
      </c>
      <c r="C1405" s="3">
        <f ca="1">OFFSET(InputPriceData!G$15,CalculationsAndCharts!$A1405+$A$11,IF($C$7,8,0),1,1)</f>
        <v>158982900</v>
      </c>
      <c r="D1405" s="4">
        <f ca="1">OFFSET(InputPriceData!C$15,CalculationsAndCharts!$A1405+$A$11,IF($C$7,8,0),1,1)</f>
        <v>105.5</v>
      </c>
      <c r="E1405" s="4">
        <f ca="1">OFFSET(InputPriceData!D$15,CalculationsAndCharts!$A1405+$A$11,IF($C$7,8,0),1,1)</f>
        <v>106.16</v>
      </c>
      <c r="F1405" s="4">
        <f ca="1">OFFSET(InputPriceData!E$15,CalculationsAndCharts!$A1405+$A$11,IF($C$7,8,0),1,1)</f>
        <v>105.29</v>
      </c>
      <c r="G1405" s="4">
        <f ca="1">OFFSET(InputPriceData!F$15,CalculationsAndCharts!$A1405+$A$11,IF($C$7,8,0),1,1)</f>
        <v>106.05</v>
      </c>
      <c r="H1405" s="342">
        <f t="shared" ca="1" si="170"/>
        <v>104.79192822444224</v>
      </c>
      <c r="I1405" s="342">
        <f t="shared" ca="1" si="171"/>
        <v>103.97633560978244</v>
      </c>
      <c r="J1405" s="340">
        <f t="shared" ca="1" si="172"/>
        <v>0.81559261465975197</v>
      </c>
      <c r="K1405" s="170">
        <f t="shared" ca="1" si="168"/>
        <v>0.66519131308753066</v>
      </c>
      <c r="L1405" s="341">
        <f t="shared" ca="1" si="169"/>
        <v>0.63533257684243583</v>
      </c>
      <c r="M1405" s="341">
        <f t="shared" ca="1" si="173"/>
        <v>-0.63533257684243583</v>
      </c>
      <c r="N1405" s="170"/>
      <c r="O1405" s="340"/>
      <c r="P1405" s="3">
        <f t="shared" ca="1" si="174"/>
        <v>158982900</v>
      </c>
      <c r="Q1405" s="3" t="e">
        <f t="shared" ca="1" si="175"/>
        <v>#N/A</v>
      </c>
      <c r="S1405" s="99"/>
      <c r="T1405" s="350"/>
      <c r="U1405" s="350"/>
      <c r="V1405" s="349"/>
      <c r="W1405" s="313"/>
      <c r="X1405" s="302"/>
      <c r="Y1405" s="211"/>
      <c r="Z1405" s="320"/>
      <c r="AA1405" s="246"/>
      <c r="AB1405" s="125"/>
      <c r="AC1405" s="125"/>
      <c r="AD1405" s="125"/>
      <c r="AE1405" s="125"/>
      <c r="AF1405" s="125"/>
      <c r="AG1405" s="125"/>
      <c r="AH1405" s="125"/>
      <c r="AJ1405" s="125"/>
      <c r="AK1405" s="125"/>
      <c r="AM1405" s="246"/>
      <c r="AO1405" s="246"/>
      <c r="AP1405" s="211"/>
      <c r="AQ1405" s="211"/>
      <c r="AR1405" s="199"/>
      <c r="AT1405" s="225"/>
      <c r="AU1405" s="225"/>
      <c r="AV1405" s="225"/>
      <c r="AW1405" s="99"/>
      <c r="AX1405" s="199"/>
      <c r="AY1405" s="199"/>
      <c r="AZ1405" s="37"/>
      <c r="BA1405" s="123"/>
      <c r="BB1405" s="211"/>
      <c r="BC1405" s="211"/>
      <c r="BD1405" s="123"/>
      <c r="BE1405" s="123"/>
      <c r="BF1405" s="37"/>
      <c r="BG1405" s="37"/>
    </row>
    <row r="1406" spans="1:59" x14ac:dyDescent="0.25">
      <c r="A1406">
        <v>1374</v>
      </c>
      <c r="B1406" s="61">
        <f ca="1">OFFSET(InputPriceData!B$15,CalculationsAndCharts!$A1406+$A$11,0,1,1)</f>
        <v>40476</v>
      </c>
      <c r="C1406" s="3">
        <f ca="1">OFFSET(InputPriceData!G$15,CalculationsAndCharts!$A1406+$A$11,IF($C$7,8,0),1,1)</f>
        <v>151145700</v>
      </c>
      <c r="D1406" s="4">
        <f ca="1">OFFSET(InputPriceData!C$15,CalculationsAndCharts!$A1406+$A$11,IF($C$7,8,0),1,1)</f>
        <v>106.43</v>
      </c>
      <c r="E1406" s="4">
        <f ca="1">OFFSET(InputPriceData!D$15,CalculationsAndCharts!$A1406+$A$11,IF($C$7,8,0),1,1)</f>
        <v>106.98</v>
      </c>
      <c r="F1406" s="4">
        <f ca="1">OFFSET(InputPriceData!E$15,CalculationsAndCharts!$A1406+$A$11,IF($C$7,8,0),1,1)</f>
        <v>105.95</v>
      </c>
      <c r="G1406" s="4">
        <f ca="1">OFFSET(InputPriceData!F$15,CalculationsAndCharts!$A1406+$A$11,IF($C$7,8,0),1,1)</f>
        <v>106.03</v>
      </c>
      <c r="H1406" s="342">
        <f t="shared" ca="1" si="170"/>
        <v>104.61220368507686</v>
      </c>
      <c r="I1406" s="342">
        <f t="shared" ca="1" si="171"/>
        <v>103.78782066521723</v>
      </c>
      <c r="J1406" s="340">
        <f t="shared" ca="1" si="172"/>
        <v>0.82438301985958828</v>
      </c>
      <c r="K1406" s="170">
        <f t="shared" ca="1" si="168"/>
        <v>0.67960736343281436</v>
      </c>
      <c r="L1406" s="341">
        <f t="shared" ca="1" si="169"/>
        <v>0.62505150163224665</v>
      </c>
      <c r="M1406" s="341">
        <f t="shared" ca="1" si="173"/>
        <v>-0.62505150163224665</v>
      </c>
      <c r="N1406" s="170"/>
      <c r="O1406" s="340"/>
      <c r="P1406" s="3" t="e">
        <f t="shared" ca="1" si="174"/>
        <v>#N/A</v>
      </c>
      <c r="Q1406" s="3">
        <f t="shared" ca="1" si="175"/>
        <v>151145700</v>
      </c>
      <c r="S1406" s="99"/>
      <c r="T1406" s="350"/>
      <c r="U1406" s="350"/>
      <c r="V1406" s="349"/>
      <c r="W1406" s="313"/>
      <c r="X1406" s="302"/>
      <c r="Y1406" s="211"/>
      <c r="Z1406" s="320"/>
      <c r="AA1406" s="246"/>
      <c r="AB1406" s="125"/>
      <c r="AC1406" s="125"/>
      <c r="AD1406" s="125"/>
      <c r="AE1406" s="125"/>
      <c r="AF1406" s="125"/>
      <c r="AG1406" s="125"/>
      <c r="AH1406" s="125"/>
      <c r="AJ1406" s="125"/>
      <c r="AK1406" s="125"/>
      <c r="AM1406" s="246"/>
      <c r="AO1406" s="246"/>
      <c r="AP1406" s="211"/>
      <c r="AQ1406" s="211"/>
      <c r="AR1406" s="199"/>
      <c r="AT1406" s="225"/>
      <c r="AU1406" s="225"/>
      <c r="AV1406" s="225"/>
      <c r="AW1406" s="99"/>
      <c r="AX1406" s="199"/>
      <c r="AY1406" s="199"/>
      <c r="AZ1406" s="37"/>
      <c r="BA1406" s="123"/>
      <c r="BB1406" s="211"/>
      <c r="BC1406" s="211"/>
      <c r="BD1406" s="123"/>
      <c r="BE1406" s="123"/>
      <c r="BF1406" s="37"/>
      <c r="BG1406" s="37"/>
    </row>
    <row r="1407" spans="1:59" x14ac:dyDescent="0.25">
      <c r="A1407">
        <v>1375</v>
      </c>
      <c r="B1407" s="61">
        <f ca="1">OFFSET(InputPriceData!B$15,CalculationsAndCharts!$A1407+$A$11,0,1,1)</f>
        <v>40473</v>
      </c>
      <c r="C1407" s="3">
        <f ca="1">OFFSET(InputPriceData!G$15,CalculationsAndCharts!$A1407+$A$11,IF($C$7,8,0),1,1)</f>
        <v>108212400</v>
      </c>
      <c r="D1407" s="4">
        <f ca="1">OFFSET(InputPriceData!C$15,CalculationsAndCharts!$A1407+$A$11,IF($C$7,8,0),1,1)</f>
        <v>105.68</v>
      </c>
      <c r="E1407" s="4">
        <f ca="1">OFFSET(InputPriceData!D$15,CalculationsAndCharts!$A1407+$A$11,IF($C$7,8,0),1,1)</f>
        <v>105.88</v>
      </c>
      <c r="F1407" s="4">
        <f ca="1">OFFSET(InputPriceData!E$15,CalculationsAndCharts!$A1407+$A$11,IF($C$7,8,0),1,1)</f>
        <v>105.41</v>
      </c>
      <c r="G1407" s="4">
        <f ca="1">OFFSET(InputPriceData!F$15,CalculationsAndCharts!$A1407+$A$11,IF($C$7,8,0),1,1)</f>
        <v>105.72</v>
      </c>
      <c r="H1407" s="342">
        <f t="shared" ca="1" si="170"/>
        <v>104.40966135437357</v>
      </c>
      <c r="I1407" s="342">
        <f t="shared" ca="1" si="171"/>
        <v>103.58398618023698</v>
      </c>
      <c r="J1407" s="340">
        <f t="shared" ca="1" si="172"/>
        <v>0.82567517413653146</v>
      </c>
      <c r="K1407" s="170">
        <f t="shared" ca="1" si="168"/>
        <v>0.68173949318539151</v>
      </c>
      <c r="L1407" s="341">
        <f t="shared" ca="1" si="169"/>
        <v>0.6149723826114003</v>
      </c>
      <c r="M1407" s="341">
        <f t="shared" ca="1" si="173"/>
        <v>-0.6149723826114003</v>
      </c>
      <c r="N1407" s="170"/>
      <c r="O1407" s="340"/>
      <c r="P1407" s="3">
        <f t="shared" ca="1" si="174"/>
        <v>108212400</v>
      </c>
      <c r="Q1407" s="3" t="e">
        <f t="shared" ca="1" si="175"/>
        <v>#N/A</v>
      </c>
      <c r="S1407" s="99"/>
      <c r="T1407" s="350"/>
      <c r="U1407" s="350"/>
      <c r="V1407" s="349"/>
      <c r="W1407" s="313"/>
      <c r="X1407" s="302"/>
      <c r="Y1407" s="211"/>
      <c r="Z1407" s="320"/>
      <c r="AA1407" s="246"/>
      <c r="AB1407" s="125"/>
      <c r="AC1407" s="125"/>
      <c r="AD1407" s="125"/>
      <c r="AE1407" s="125"/>
      <c r="AF1407" s="125"/>
      <c r="AG1407" s="125"/>
      <c r="AH1407" s="125"/>
      <c r="AJ1407" s="125"/>
      <c r="AK1407" s="125"/>
      <c r="AM1407" s="246"/>
      <c r="AO1407" s="246"/>
      <c r="AP1407" s="211"/>
      <c r="AQ1407" s="211"/>
      <c r="AR1407" s="199"/>
      <c r="AT1407" s="225"/>
      <c r="AU1407" s="225"/>
      <c r="AV1407" s="225"/>
      <c r="AW1407" s="99"/>
      <c r="AX1407" s="199"/>
      <c r="AY1407" s="199"/>
      <c r="AZ1407" s="37"/>
      <c r="BA1407" s="123"/>
      <c r="BB1407" s="211"/>
      <c r="BC1407" s="211"/>
      <c r="BD1407" s="123"/>
      <c r="BE1407" s="123"/>
      <c r="BF1407" s="37"/>
      <c r="BG1407" s="37"/>
    </row>
    <row r="1408" spans="1:59" x14ac:dyDescent="0.25">
      <c r="A1408">
        <v>1376</v>
      </c>
      <c r="B1408" s="61">
        <f ca="1">OFFSET(InputPriceData!B$15,CalculationsAndCharts!$A1408+$A$11,0,1,1)</f>
        <v>40472</v>
      </c>
      <c r="C1408" s="3">
        <f ca="1">OFFSET(InputPriceData!G$15,CalculationsAndCharts!$A1408+$A$11,IF($C$7,8,0),1,1)</f>
        <v>221585500</v>
      </c>
      <c r="D1408" s="4">
        <f ca="1">OFFSET(InputPriceData!C$15,CalculationsAndCharts!$A1408+$A$11,IF($C$7,8,0),1,1)</f>
        <v>105.76</v>
      </c>
      <c r="E1408" s="4">
        <f ca="1">OFFSET(InputPriceData!D$15,CalculationsAndCharts!$A1408+$A$11,IF($C$7,8,0),1,1)</f>
        <v>106.38</v>
      </c>
      <c r="F1408" s="4">
        <f ca="1">OFFSET(InputPriceData!E$15,CalculationsAndCharts!$A1408+$A$11,IF($C$7,8,0),1,1)</f>
        <v>104.7</v>
      </c>
      <c r="G1408" s="4">
        <f ca="1">OFFSET(InputPriceData!F$15,CalculationsAndCharts!$A1408+$A$11,IF($C$7,8,0),1,1)</f>
        <v>105.52</v>
      </c>
      <c r="H1408" s="342">
        <f t="shared" ca="1" si="170"/>
        <v>104.22247011928407</v>
      </c>
      <c r="I1408" s="342">
        <f t="shared" ca="1" si="171"/>
        <v>103.38980310571307</v>
      </c>
      <c r="J1408" s="340">
        <f t="shared" ca="1" si="172"/>
        <v>0.83266701357094786</v>
      </c>
      <c r="K1408" s="170">
        <f t="shared" ca="1" si="168"/>
        <v>0.69333435548916111</v>
      </c>
      <c r="L1408" s="341">
        <f t="shared" ca="1" si="169"/>
        <v>0.60587878567115172</v>
      </c>
      <c r="M1408" s="341">
        <f t="shared" ca="1" si="173"/>
        <v>-0.60587878567115172</v>
      </c>
      <c r="N1408" s="170"/>
      <c r="O1408" s="340"/>
      <c r="P1408" s="3" t="e">
        <f t="shared" ca="1" si="174"/>
        <v>#N/A</v>
      </c>
      <c r="Q1408" s="3">
        <f t="shared" ca="1" si="175"/>
        <v>221585500</v>
      </c>
      <c r="S1408" s="99"/>
      <c r="T1408" s="350"/>
      <c r="U1408" s="350"/>
      <c r="V1408" s="349"/>
      <c r="W1408" s="313"/>
      <c r="X1408" s="302"/>
      <c r="Y1408" s="211"/>
      <c r="Z1408" s="320"/>
      <c r="AA1408" s="246"/>
      <c r="AB1408" s="125"/>
      <c r="AC1408" s="125"/>
      <c r="AD1408" s="125"/>
      <c r="AE1408" s="125"/>
      <c r="AF1408" s="125"/>
      <c r="AG1408" s="125"/>
      <c r="AH1408" s="125"/>
      <c r="AJ1408" s="125"/>
      <c r="AK1408" s="125"/>
      <c r="AM1408" s="246"/>
      <c r="AO1408" s="246"/>
      <c r="AP1408" s="211"/>
      <c r="AQ1408" s="211"/>
      <c r="AR1408" s="199"/>
      <c r="AT1408" s="225"/>
      <c r="AU1408" s="225"/>
      <c r="AV1408" s="225"/>
      <c r="AW1408" s="99"/>
      <c r="AX1408" s="199"/>
      <c r="AY1408" s="199"/>
      <c r="AZ1408" s="37"/>
      <c r="BA1408" s="123"/>
      <c r="BB1408" s="211"/>
      <c r="BC1408" s="211"/>
      <c r="BD1408" s="123"/>
      <c r="BE1408" s="123"/>
      <c r="BF1408" s="37"/>
      <c r="BG1408" s="37"/>
    </row>
    <row r="1409" spans="1:59" x14ac:dyDescent="0.25">
      <c r="A1409">
        <v>1377</v>
      </c>
      <c r="B1409" s="61">
        <f ca="1">OFFSET(InputPriceData!B$15,CalculationsAndCharts!$A1409+$A$11,0,1,1)</f>
        <v>40471</v>
      </c>
      <c r="C1409" s="3">
        <f ca="1">OFFSET(InputPriceData!G$15,CalculationsAndCharts!$A1409+$A$11,IF($C$7,8,0),1,1)</f>
        <v>200051800</v>
      </c>
      <c r="D1409" s="4">
        <f ca="1">OFFSET(InputPriceData!C$15,CalculationsAndCharts!$A1409+$A$11,IF($C$7,8,0),1,1)</f>
        <v>104.46</v>
      </c>
      <c r="E1409" s="4">
        <f ca="1">OFFSET(InputPriceData!D$15,CalculationsAndCharts!$A1409+$A$11,IF($C$7,8,0),1,1)</f>
        <v>105.8</v>
      </c>
      <c r="F1409" s="4">
        <f ca="1">OFFSET(InputPriceData!E$15,CalculationsAndCharts!$A1409+$A$11,IF($C$7,8,0),1,1)</f>
        <v>104.4</v>
      </c>
      <c r="G1409" s="4">
        <f ca="1">OFFSET(InputPriceData!F$15,CalculationsAndCharts!$A1409+$A$11,IF($C$7,8,0),1,1)</f>
        <v>105.29</v>
      </c>
      <c r="H1409" s="342">
        <f t="shared" ca="1" si="170"/>
        <v>104.03710870775322</v>
      </c>
      <c r="I1409" s="342">
        <f t="shared" ca="1" si="171"/>
        <v>103.19614884259607</v>
      </c>
      <c r="J1409" s="340">
        <f t="shared" ca="1" si="172"/>
        <v>0.84095986515709054</v>
      </c>
      <c r="K1409" s="170">
        <f t="shared" ca="1" si="168"/>
        <v>0.70721349480503193</v>
      </c>
      <c r="L1409" s="341">
        <f t="shared" ca="1" si="169"/>
        <v>0.59833210302217721</v>
      </c>
      <c r="M1409" s="341">
        <f t="shared" ca="1" si="173"/>
        <v>-0.59833210302217721</v>
      </c>
      <c r="N1409" s="170"/>
      <c r="O1409" s="340"/>
      <c r="P1409" s="3">
        <f t="shared" ca="1" si="174"/>
        <v>200051800</v>
      </c>
      <c r="Q1409" s="3" t="e">
        <f t="shared" ca="1" si="175"/>
        <v>#N/A</v>
      </c>
      <c r="S1409" s="99"/>
      <c r="T1409" s="350"/>
      <c r="U1409" s="350"/>
      <c r="V1409" s="349"/>
      <c r="W1409" s="313"/>
      <c r="X1409" s="302"/>
      <c r="Y1409" s="211"/>
      <c r="Z1409" s="320"/>
      <c r="AA1409" s="246"/>
      <c r="AB1409" s="125"/>
      <c r="AC1409" s="125"/>
      <c r="AD1409" s="125"/>
      <c r="AE1409" s="125"/>
      <c r="AF1409" s="125"/>
      <c r="AG1409" s="125"/>
      <c r="AH1409" s="125"/>
      <c r="AJ1409" s="125"/>
      <c r="AK1409" s="125"/>
      <c r="AM1409" s="246"/>
      <c r="AO1409" s="246"/>
      <c r="AP1409" s="211"/>
      <c r="AQ1409" s="211"/>
      <c r="AR1409" s="199"/>
      <c r="AT1409" s="225"/>
      <c r="AU1409" s="225"/>
      <c r="AV1409" s="225"/>
      <c r="AW1409" s="99"/>
      <c r="AX1409" s="199"/>
      <c r="AY1409" s="199"/>
      <c r="AZ1409" s="37"/>
      <c r="BA1409" s="123"/>
      <c r="BB1409" s="211"/>
      <c r="BC1409" s="211"/>
      <c r="BD1409" s="123"/>
      <c r="BE1409" s="123"/>
      <c r="BF1409" s="37"/>
      <c r="BG1409" s="37"/>
    </row>
    <row r="1410" spans="1:59" x14ac:dyDescent="0.25">
      <c r="A1410">
        <v>1378</v>
      </c>
      <c r="B1410" s="61">
        <f ca="1">OFFSET(InputPriceData!B$15,CalculationsAndCharts!$A1410+$A$11,0,1,1)</f>
        <v>40470</v>
      </c>
      <c r="C1410" s="3">
        <f ca="1">OFFSET(InputPriceData!G$15,CalculationsAndCharts!$A1410+$A$11,IF($C$7,8,0),1,1)</f>
        <v>280604700</v>
      </c>
      <c r="D1410" s="4">
        <f ca="1">OFFSET(InputPriceData!C$15,CalculationsAndCharts!$A1410+$A$11,IF($C$7,8,0),1,1)</f>
        <v>104.68</v>
      </c>
      <c r="E1410" s="4">
        <f ca="1">OFFSET(InputPriceData!D$15,CalculationsAndCharts!$A1410+$A$11,IF($C$7,8,0),1,1)</f>
        <v>105.27</v>
      </c>
      <c r="F1410" s="4">
        <f ca="1">OFFSET(InputPriceData!E$15,CalculationsAndCharts!$A1410+$A$11,IF($C$7,8,0),1,1)</f>
        <v>103.64</v>
      </c>
      <c r="G1410" s="4">
        <f ca="1">OFFSET(InputPriceData!F$15,CalculationsAndCharts!$A1410+$A$11,IF($C$7,8,0),1,1)</f>
        <v>104.27</v>
      </c>
      <c r="H1410" s="342">
        <f t="shared" ca="1" si="170"/>
        <v>103.85812423743226</v>
      </c>
      <c r="I1410" s="342">
        <f t="shared" ca="1" si="171"/>
        <v>103.00579873737755</v>
      </c>
      <c r="J1410" s="340">
        <f t="shared" ca="1" si="172"/>
        <v>0.85232550005465701</v>
      </c>
      <c r="K1410" s="170">
        <f t="shared" ca="1" si="168"/>
        <v>0.72645875804342108</v>
      </c>
      <c r="L1410" s="341">
        <f t="shared" ca="1" si="169"/>
        <v>0.59285095300627477</v>
      </c>
      <c r="M1410" s="341">
        <f t="shared" ca="1" si="173"/>
        <v>-0.59285095300627477</v>
      </c>
      <c r="N1410" s="170"/>
      <c r="O1410" s="340"/>
      <c r="P1410" s="3" t="e">
        <f t="shared" ca="1" si="174"/>
        <v>#N/A</v>
      </c>
      <c r="Q1410" s="3">
        <f t="shared" ca="1" si="175"/>
        <v>280604700</v>
      </c>
      <c r="S1410" s="99"/>
      <c r="T1410" s="350"/>
      <c r="U1410" s="350"/>
      <c r="V1410" s="349"/>
      <c r="W1410" s="313"/>
      <c r="X1410" s="302"/>
      <c r="Y1410" s="211"/>
      <c r="Z1410" s="320"/>
      <c r="AA1410" s="246"/>
      <c r="AB1410" s="125"/>
      <c r="AC1410" s="125"/>
      <c r="AD1410" s="125"/>
      <c r="AE1410" s="125"/>
      <c r="AF1410" s="125"/>
      <c r="AG1410" s="125"/>
      <c r="AH1410" s="125"/>
      <c r="AJ1410" s="125"/>
      <c r="AK1410" s="125"/>
      <c r="AM1410" s="246"/>
      <c r="AO1410" s="246"/>
      <c r="AP1410" s="211"/>
      <c r="AQ1410" s="211"/>
      <c r="AR1410" s="199"/>
      <c r="AT1410" s="225"/>
      <c r="AU1410" s="225"/>
      <c r="AV1410" s="225"/>
      <c r="AW1410" s="99"/>
      <c r="AX1410" s="199"/>
      <c r="AY1410" s="199"/>
      <c r="AZ1410" s="37"/>
      <c r="BA1410" s="123"/>
      <c r="BB1410" s="211"/>
      <c r="BC1410" s="211"/>
      <c r="BD1410" s="123"/>
      <c r="BE1410" s="123"/>
      <c r="BF1410" s="37"/>
      <c r="BG1410" s="37"/>
    </row>
    <row r="1411" spans="1:59" x14ac:dyDescent="0.25">
      <c r="A1411">
        <v>1379</v>
      </c>
      <c r="B1411" s="61">
        <f ca="1">OFFSET(InputPriceData!B$15,CalculationsAndCharts!$A1411+$A$11,0,1,1)</f>
        <v>40469</v>
      </c>
      <c r="C1411" s="3">
        <f ca="1">OFFSET(InputPriceData!G$15,CalculationsAndCharts!$A1411+$A$11,IF($C$7,8,0),1,1)</f>
        <v>141204800</v>
      </c>
      <c r="D1411" s="4">
        <f ca="1">OFFSET(InputPriceData!C$15,CalculationsAndCharts!$A1411+$A$11,IF($C$7,8,0),1,1)</f>
        <v>105.17</v>
      </c>
      <c r="E1411" s="4">
        <f ca="1">OFFSET(InputPriceData!D$15,CalculationsAndCharts!$A1411+$A$11,IF($C$7,8,0),1,1)</f>
        <v>106.01</v>
      </c>
      <c r="F1411" s="4">
        <f ca="1">OFFSET(InputPriceData!E$15,CalculationsAndCharts!$A1411+$A$11,IF($C$7,8,0),1,1)</f>
        <v>104.79</v>
      </c>
      <c r="G1411" s="4">
        <f ca="1">OFFSET(InputPriceData!F$15,CalculationsAndCharts!$A1411+$A$11,IF($C$7,8,0),1,1)</f>
        <v>105.66</v>
      </c>
      <c r="H1411" s="342">
        <f t="shared" ca="1" si="170"/>
        <v>103.79928484277974</v>
      </c>
      <c r="I1411" s="342">
        <f t="shared" ca="1" si="171"/>
        <v>102.89087134986642</v>
      </c>
      <c r="J1411" s="340">
        <f t="shared" ca="1" si="172"/>
        <v>0.90841349291325113</v>
      </c>
      <c r="K1411" s="170">
        <f t="shared" ca="1" si="168"/>
        <v>0.82521507410685335</v>
      </c>
      <c r="L1411" s="341">
        <f t="shared" ca="1" si="169"/>
        <v>0.58720386159037941</v>
      </c>
      <c r="M1411" s="341">
        <f t="shared" ca="1" si="173"/>
        <v>-0.58720386159037941</v>
      </c>
      <c r="N1411" s="170"/>
      <c r="O1411" s="340"/>
      <c r="P1411" s="3">
        <f t="shared" ca="1" si="174"/>
        <v>141204800</v>
      </c>
      <c r="Q1411" s="3" t="e">
        <f t="shared" ca="1" si="175"/>
        <v>#N/A</v>
      </c>
      <c r="S1411" s="99"/>
      <c r="T1411" s="350"/>
      <c r="U1411" s="350"/>
      <c r="V1411" s="349"/>
      <c r="W1411" s="313"/>
      <c r="X1411" s="302"/>
      <c r="Y1411" s="211"/>
      <c r="Z1411" s="320"/>
      <c r="AA1411" s="246"/>
      <c r="AB1411" s="125"/>
      <c r="AC1411" s="125"/>
      <c r="AD1411" s="125"/>
      <c r="AE1411" s="125"/>
      <c r="AF1411" s="125"/>
      <c r="AG1411" s="125"/>
      <c r="AH1411" s="125"/>
      <c r="AJ1411" s="125"/>
      <c r="AK1411" s="125"/>
      <c r="AM1411" s="246"/>
      <c r="AO1411" s="246"/>
      <c r="AP1411" s="211"/>
      <c r="AQ1411" s="211"/>
      <c r="AR1411" s="199"/>
      <c r="AT1411" s="225"/>
      <c r="AU1411" s="225"/>
      <c r="AV1411" s="225"/>
      <c r="AW1411" s="99"/>
      <c r="AX1411" s="199"/>
      <c r="AY1411" s="199"/>
      <c r="AZ1411" s="37"/>
      <c r="BA1411" s="123"/>
      <c r="BB1411" s="211"/>
      <c r="BC1411" s="211"/>
      <c r="BD1411" s="123"/>
      <c r="BE1411" s="123"/>
      <c r="BF1411" s="37"/>
      <c r="BG1411" s="37"/>
    </row>
    <row r="1412" spans="1:59" x14ac:dyDescent="0.25">
      <c r="A1412">
        <v>1380</v>
      </c>
      <c r="B1412" s="61">
        <f ca="1">OFFSET(InputPriceData!B$15,CalculationsAndCharts!$A1412+$A$11,0,1,1)</f>
        <v>40466</v>
      </c>
      <c r="C1412" s="3">
        <f ca="1">OFFSET(InputPriceData!G$15,CalculationsAndCharts!$A1412+$A$11,IF($C$7,8,0),1,1)</f>
        <v>243705000</v>
      </c>
      <c r="D1412" s="4">
        <f ca="1">OFFSET(InputPriceData!C$15,CalculationsAndCharts!$A1412+$A$11,IF($C$7,8,0),1,1)</f>
        <v>105.66</v>
      </c>
      <c r="E1412" s="4">
        <f ca="1">OFFSET(InputPriceData!D$15,CalculationsAndCharts!$A1412+$A$11,IF($C$7,8,0),1,1)</f>
        <v>105.72</v>
      </c>
      <c r="F1412" s="4">
        <f ca="1">OFFSET(InputPriceData!E$15,CalculationsAndCharts!$A1412+$A$11,IF($C$7,8,0),1,1)</f>
        <v>104.3</v>
      </c>
      <c r="G1412" s="4">
        <f ca="1">OFFSET(InputPriceData!F$15,CalculationsAndCharts!$A1412+$A$11,IF($C$7,8,0),1,1)</f>
        <v>105.14</v>
      </c>
      <c r="H1412" s="342">
        <f t="shared" ca="1" si="170"/>
        <v>103.53346839174829</v>
      </c>
      <c r="I1412" s="342">
        <f t="shared" ca="1" si="171"/>
        <v>102.63913238167247</v>
      </c>
      <c r="J1412" s="340">
        <f t="shared" ca="1" si="172"/>
        <v>0.89433601007574115</v>
      </c>
      <c r="K1412" s="170">
        <f t="shared" ca="1" si="168"/>
        <v>0.7998368989181962</v>
      </c>
      <c r="L1412" s="341">
        <f t="shared" ca="1" si="169"/>
        <v>0.57929864743270587</v>
      </c>
      <c r="M1412" s="341">
        <f t="shared" ca="1" si="173"/>
        <v>-0.57929864743270587</v>
      </c>
      <c r="N1412" s="170"/>
      <c r="O1412" s="340"/>
      <c r="P1412" s="3" t="e">
        <f t="shared" ca="1" si="174"/>
        <v>#N/A</v>
      </c>
      <c r="Q1412" s="3">
        <f t="shared" ca="1" si="175"/>
        <v>243705000</v>
      </c>
      <c r="S1412" s="99"/>
      <c r="T1412" s="350"/>
      <c r="U1412" s="350"/>
      <c r="V1412" s="349"/>
      <c r="W1412" s="313"/>
      <c r="X1412" s="302"/>
      <c r="Y1412" s="211"/>
      <c r="Z1412" s="320"/>
      <c r="AA1412" s="246"/>
      <c r="AB1412" s="125"/>
      <c r="AC1412" s="125"/>
      <c r="AD1412" s="125"/>
      <c r="AE1412" s="125"/>
      <c r="AF1412" s="125"/>
      <c r="AG1412" s="125"/>
      <c r="AH1412" s="125"/>
      <c r="AJ1412" s="125"/>
      <c r="AK1412" s="125"/>
      <c r="AM1412" s="246"/>
      <c r="AO1412" s="246"/>
      <c r="AP1412" s="211"/>
      <c r="AQ1412" s="211"/>
      <c r="AR1412" s="199"/>
      <c r="AT1412" s="225"/>
      <c r="AU1412" s="225"/>
      <c r="AV1412" s="225"/>
      <c r="AW1412" s="99"/>
      <c r="AX1412" s="199"/>
      <c r="AY1412" s="199"/>
      <c r="AZ1412" s="37"/>
      <c r="BA1412" s="123"/>
      <c r="BB1412" s="211"/>
      <c r="BC1412" s="211"/>
      <c r="BD1412" s="123"/>
      <c r="BE1412" s="123"/>
      <c r="BF1412" s="37"/>
      <c r="BG1412" s="37"/>
    </row>
    <row r="1413" spans="1:59" x14ac:dyDescent="0.25">
      <c r="A1413">
        <v>1381</v>
      </c>
      <c r="B1413" s="61">
        <f ca="1">OFFSET(InputPriceData!B$15,CalculationsAndCharts!$A1413+$A$11,0,1,1)</f>
        <v>40465</v>
      </c>
      <c r="C1413" s="3">
        <f ca="1">OFFSET(InputPriceData!G$15,CalculationsAndCharts!$A1413+$A$11,IF($C$7,8,0),1,1)</f>
        <v>217764300</v>
      </c>
      <c r="D1413" s="4">
        <f ca="1">OFFSET(InputPriceData!C$15,CalculationsAndCharts!$A1413+$A$11,IF($C$7,8,0),1,1)</f>
        <v>105.24</v>
      </c>
      <c r="E1413" s="4">
        <f ca="1">OFFSET(InputPriceData!D$15,CalculationsAndCharts!$A1413+$A$11,IF($C$7,8,0),1,1)</f>
        <v>105.42</v>
      </c>
      <c r="F1413" s="4">
        <f ca="1">OFFSET(InputPriceData!E$15,CalculationsAndCharts!$A1413+$A$11,IF($C$7,8,0),1,1)</f>
        <v>104.26</v>
      </c>
      <c r="G1413" s="4">
        <f ca="1">OFFSET(InputPriceData!F$15,CalculationsAndCharts!$A1413+$A$11,IF($C$7,8,0),1,1)</f>
        <v>104.92</v>
      </c>
      <c r="H1413" s="342">
        <f t="shared" ca="1" si="170"/>
        <v>103.30396387628376</v>
      </c>
      <c r="I1413" s="342">
        <f t="shared" ca="1" si="171"/>
        <v>102.41178078000632</v>
      </c>
      <c r="J1413" s="340">
        <f t="shared" ca="1" si="172"/>
        <v>0.89218309627734205</v>
      </c>
      <c r="K1413" s="170">
        <f t="shared" ca="1" si="168"/>
        <v>0.79599067728302497</v>
      </c>
      <c r="L1413" s="341">
        <f t="shared" ca="1" si="169"/>
        <v>0.57152266854838196</v>
      </c>
      <c r="M1413" s="341">
        <f t="shared" ca="1" si="173"/>
        <v>-0.57152266854838196</v>
      </c>
      <c r="N1413" s="170"/>
      <c r="O1413" s="340"/>
      <c r="P1413" s="3" t="e">
        <f t="shared" ca="1" si="174"/>
        <v>#N/A</v>
      </c>
      <c r="Q1413" s="3">
        <f t="shared" ca="1" si="175"/>
        <v>217764300</v>
      </c>
      <c r="S1413" s="99"/>
      <c r="T1413" s="350"/>
      <c r="U1413" s="350"/>
      <c r="V1413" s="349"/>
      <c r="W1413" s="313"/>
      <c r="X1413" s="302"/>
      <c r="Y1413" s="211"/>
      <c r="Z1413" s="320"/>
      <c r="AA1413" s="246"/>
      <c r="AB1413" s="125"/>
      <c r="AC1413" s="125"/>
      <c r="AD1413" s="125"/>
      <c r="AE1413" s="125"/>
      <c r="AF1413" s="125"/>
      <c r="AG1413" s="125"/>
      <c r="AH1413" s="125"/>
      <c r="AJ1413" s="125"/>
      <c r="AK1413" s="125"/>
      <c r="AM1413" s="246"/>
      <c r="AO1413" s="246"/>
      <c r="AP1413" s="211"/>
      <c r="AQ1413" s="211"/>
      <c r="AR1413" s="199"/>
      <c r="AT1413" s="225"/>
      <c r="AU1413" s="225"/>
      <c r="AV1413" s="225"/>
      <c r="AW1413" s="99"/>
      <c r="AX1413" s="199"/>
      <c r="AY1413" s="199"/>
      <c r="AZ1413" s="37"/>
      <c r="BA1413" s="123"/>
      <c r="BB1413" s="211"/>
      <c r="BC1413" s="211"/>
      <c r="BD1413" s="123"/>
      <c r="BE1413" s="123"/>
      <c r="BF1413" s="37"/>
      <c r="BG1413" s="37"/>
    </row>
    <row r="1414" spans="1:59" x14ac:dyDescent="0.25">
      <c r="A1414">
        <v>1382</v>
      </c>
      <c r="B1414" s="61">
        <f ca="1">OFFSET(InputPriceData!B$15,CalculationsAndCharts!$A1414+$A$11,0,1,1)</f>
        <v>40464</v>
      </c>
      <c r="C1414" s="3">
        <f ca="1">OFFSET(InputPriceData!G$15,CalculationsAndCharts!$A1414+$A$11,IF($C$7,8,0),1,1)</f>
        <v>194347200</v>
      </c>
      <c r="D1414" s="4">
        <f ca="1">OFFSET(InputPriceData!C$15,CalculationsAndCharts!$A1414+$A$11,IF($C$7,8,0),1,1)</f>
        <v>105.1</v>
      </c>
      <c r="E1414" s="4">
        <f ca="1">OFFSET(InputPriceData!D$15,CalculationsAndCharts!$A1414+$A$11,IF($C$7,8,0),1,1)</f>
        <v>105.9</v>
      </c>
      <c r="F1414" s="4">
        <f ca="1">OFFSET(InputPriceData!E$15,CalculationsAndCharts!$A1414+$A$11,IF($C$7,8,0),1,1)</f>
        <v>104.85</v>
      </c>
      <c r="G1414" s="4">
        <f ca="1">OFFSET(InputPriceData!F$15,CalculationsAndCharts!$A1414+$A$11,IF($C$7,8,0),1,1)</f>
        <v>105.34</v>
      </c>
      <c r="H1414" s="342">
        <f t="shared" ca="1" si="170"/>
        <v>103.07310157289572</v>
      </c>
      <c r="I1414" s="342">
        <f t="shared" ca="1" si="171"/>
        <v>102.183760850916</v>
      </c>
      <c r="J1414" s="340">
        <f t="shared" ca="1" si="172"/>
        <v>0.88934072197963276</v>
      </c>
      <c r="K1414" s="170">
        <f t="shared" ca="1" si="168"/>
        <v>0.79092691977125451</v>
      </c>
      <c r="L1414" s="341">
        <f t="shared" ca="1" si="169"/>
        <v>0.5628686338162342</v>
      </c>
      <c r="M1414" s="341">
        <f t="shared" ca="1" si="173"/>
        <v>-0.5628686338162342</v>
      </c>
      <c r="N1414" s="170"/>
      <c r="O1414" s="340"/>
      <c r="P1414" s="3">
        <f t="shared" ca="1" si="174"/>
        <v>194347200</v>
      </c>
      <c r="Q1414" s="3" t="e">
        <f t="shared" ca="1" si="175"/>
        <v>#N/A</v>
      </c>
      <c r="S1414" s="99"/>
      <c r="T1414" s="350"/>
      <c r="U1414" s="350"/>
      <c r="V1414" s="349"/>
      <c r="W1414" s="313"/>
      <c r="X1414" s="302"/>
      <c r="Y1414" s="211"/>
      <c r="Z1414" s="320"/>
      <c r="AA1414" s="246"/>
      <c r="AB1414" s="125"/>
      <c r="AC1414" s="125"/>
      <c r="AD1414" s="125"/>
      <c r="AE1414" s="125"/>
      <c r="AF1414" s="125"/>
      <c r="AG1414" s="125"/>
      <c r="AH1414" s="125"/>
      <c r="AJ1414" s="125"/>
      <c r="AK1414" s="125"/>
      <c r="AM1414" s="246"/>
      <c r="AO1414" s="246"/>
      <c r="AP1414" s="211"/>
      <c r="AQ1414" s="211"/>
      <c r="AR1414" s="199"/>
      <c r="AT1414" s="225"/>
      <c r="AU1414" s="225"/>
      <c r="AV1414" s="225"/>
      <c r="AW1414" s="99"/>
      <c r="AX1414" s="199"/>
      <c r="AY1414" s="199"/>
      <c r="AZ1414" s="37"/>
      <c r="BA1414" s="123"/>
      <c r="BB1414" s="211"/>
      <c r="BC1414" s="211"/>
      <c r="BD1414" s="123"/>
      <c r="BE1414" s="123"/>
      <c r="BF1414" s="37"/>
      <c r="BG1414" s="37"/>
    </row>
    <row r="1415" spans="1:59" x14ac:dyDescent="0.25">
      <c r="A1415">
        <v>1383</v>
      </c>
      <c r="B1415" s="61">
        <f ca="1">OFFSET(InputPriceData!B$15,CalculationsAndCharts!$A1415+$A$11,0,1,1)</f>
        <v>40463</v>
      </c>
      <c r="C1415" s="3">
        <f ca="1">OFFSET(InputPriceData!G$15,CalculationsAndCharts!$A1415+$A$11,IF($C$7,8,0),1,1)</f>
        <v>182210000</v>
      </c>
      <c r="D1415" s="4">
        <f ca="1">OFFSET(InputPriceData!C$15,CalculationsAndCharts!$A1415+$A$11,IF($C$7,8,0),1,1)</f>
        <v>103.86</v>
      </c>
      <c r="E1415" s="4">
        <f ca="1">OFFSET(InputPriceData!D$15,CalculationsAndCharts!$A1415+$A$11,IF($C$7,8,0),1,1)</f>
        <v>104.83</v>
      </c>
      <c r="F1415" s="4">
        <f ca="1">OFFSET(InputPriceData!E$15,CalculationsAndCharts!$A1415+$A$11,IF($C$7,8,0),1,1)</f>
        <v>103.31</v>
      </c>
      <c r="G1415" s="4">
        <f ca="1">OFFSET(InputPriceData!F$15,CalculationsAndCharts!$A1415+$A$11,IF($C$7,8,0),1,1)</f>
        <v>104.52</v>
      </c>
      <c r="H1415" s="342">
        <f t="shared" ca="1" si="170"/>
        <v>102.74925894045225</v>
      </c>
      <c r="I1415" s="342">
        <f t="shared" ca="1" si="171"/>
        <v>101.8968300191811</v>
      </c>
      <c r="J1415" s="340">
        <f t="shared" ca="1" si="172"/>
        <v>0.85242892127106473</v>
      </c>
      <c r="K1415" s="170">
        <f t="shared" ca="1" si="168"/>
        <v>0.72663506581935111</v>
      </c>
      <c r="L1415" s="341">
        <f t="shared" ca="1" si="169"/>
        <v>0.55296218873110381</v>
      </c>
      <c r="M1415" s="341">
        <f t="shared" ca="1" si="173"/>
        <v>-0.55296218873110381</v>
      </c>
      <c r="N1415" s="170"/>
      <c r="O1415" s="340"/>
      <c r="P1415" s="3">
        <f t="shared" ca="1" si="174"/>
        <v>182210000</v>
      </c>
      <c r="Q1415" s="3" t="e">
        <f t="shared" ca="1" si="175"/>
        <v>#N/A</v>
      </c>
      <c r="S1415" s="99"/>
      <c r="T1415" s="350"/>
      <c r="U1415" s="350"/>
      <c r="V1415" s="349"/>
      <c r="W1415" s="313"/>
      <c r="X1415" s="302"/>
      <c r="Y1415" s="211"/>
      <c r="Z1415" s="320"/>
      <c r="AA1415" s="246"/>
      <c r="AB1415" s="125"/>
      <c r="AC1415" s="125"/>
      <c r="AD1415" s="125"/>
      <c r="AE1415" s="125"/>
      <c r="AF1415" s="125"/>
      <c r="AG1415" s="125"/>
      <c r="AH1415" s="125"/>
      <c r="AJ1415" s="125"/>
      <c r="AK1415" s="125"/>
      <c r="AM1415" s="246"/>
      <c r="AO1415" s="246"/>
      <c r="AP1415" s="211"/>
      <c r="AQ1415" s="211"/>
      <c r="AR1415" s="199"/>
      <c r="AT1415" s="225"/>
      <c r="AU1415" s="225"/>
      <c r="AV1415" s="225"/>
      <c r="AW1415" s="99"/>
      <c r="AX1415" s="199"/>
      <c r="AY1415" s="199"/>
      <c r="AZ1415" s="37"/>
      <c r="BA1415" s="123"/>
      <c r="BB1415" s="211"/>
      <c r="BC1415" s="211"/>
      <c r="BD1415" s="123"/>
      <c r="BE1415" s="123"/>
      <c r="BF1415" s="37"/>
      <c r="BG1415" s="37"/>
    </row>
    <row r="1416" spans="1:59" x14ac:dyDescent="0.25">
      <c r="A1416">
        <v>1384</v>
      </c>
      <c r="B1416" s="61">
        <f ca="1">OFFSET(InputPriceData!B$15,CalculationsAndCharts!$A1416+$A$11,0,1,1)</f>
        <v>40462</v>
      </c>
      <c r="C1416" s="3">
        <f ca="1">OFFSET(InputPriceData!G$15,CalculationsAndCharts!$A1416+$A$11,IF($C$7,8,0),1,1)</f>
        <v>103098300</v>
      </c>
      <c r="D1416" s="4">
        <f ca="1">OFFSET(InputPriceData!C$15,CalculationsAndCharts!$A1416+$A$11,IF($C$7,8,0),1,1)</f>
        <v>104.26</v>
      </c>
      <c r="E1416" s="4">
        <f ca="1">OFFSET(InputPriceData!D$15,CalculationsAndCharts!$A1416+$A$11,IF($C$7,8,0),1,1)</f>
        <v>104.49</v>
      </c>
      <c r="F1416" s="4">
        <f ca="1">OFFSET(InputPriceData!E$15,CalculationsAndCharts!$A1416+$A$11,IF($C$7,8,0),1,1)</f>
        <v>103.84</v>
      </c>
      <c r="G1416" s="4">
        <f ca="1">OFFSET(InputPriceData!F$15,CalculationsAndCharts!$A1416+$A$11,IF($C$7,8,0),1,1)</f>
        <v>104.2</v>
      </c>
      <c r="H1416" s="342">
        <f t="shared" ca="1" si="170"/>
        <v>102.49629593194543</v>
      </c>
      <c r="I1416" s="342">
        <f t="shared" ca="1" si="171"/>
        <v>101.65836002092485</v>
      </c>
      <c r="J1416" s="340">
        <f t="shared" ca="1" si="172"/>
        <v>0.83793591102049858</v>
      </c>
      <c r="K1416" s="170">
        <f t="shared" ca="1" si="168"/>
        <v>0.70213659097775294</v>
      </c>
      <c r="L1416" s="341">
        <f t="shared" ca="1" si="169"/>
        <v>0.54317871868114009</v>
      </c>
      <c r="M1416" s="341">
        <f t="shared" ca="1" si="173"/>
        <v>-0.54317871868114009</v>
      </c>
      <c r="N1416" s="170"/>
      <c r="O1416" s="340"/>
      <c r="P1416" s="3" t="e">
        <f t="shared" ca="1" si="174"/>
        <v>#N/A</v>
      </c>
      <c r="Q1416" s="3">
        <f t="shared" ca="1" si="175"/>
        <v>103098300</v>
      </c>
      <c r="S1416" s="99"/>
      <c r="T1416" s="350"/>
      <c r="U1416" s="350"/>
      <c r="V1416" s="349"/>
      <c r="W1416" s="313"/>
      <c r="X1416" s="302"/>
      <c r="Y1416" s="211"/>
      <c r="Z1416" s="320"/>
      <c r="AA1416" s="246"/>
      <c r="AB1416" s="125"/>
      <c r="AC1416" s="125"/>
      <c r="AD1416" s="125"/>
      <c r="AE1416" s="125"/>
      <c r="AF1416" s="125"/>
      <c r="AG1416" s="125"/>
      <c r="AH1416" s="125"/>
      <c r="AJ1416" s="125"/>
      <c r="AK1416" s="125"/>
      <c r="AM1416" s="246"/>
      <c r="AO1416" s="246"/>
      <c r="AP1416" s="211"/>
      <c r="AQ1416" s="211"/>
      <c r="AR1416" s="199"/>
      <c r="AT1416" s="225"/>
      <c r="AU1416" s="225"/>
      <c r="AV1416" s="225"/>
      <c r="AW1416" s="99"/>
      <c r="AX1416" s="199"/>
      <c r="AY1416" s="199"/>
      <c r="AZ1416" s="37"/>
      <c r="BA1416" s="123"/>
      <c r="BB1416" s="211"/>
      <c r="BC1416" s="211"/>
      <c r="BD1416" s="123"/>
      <c r="BE1416" s="123"/>
      <c r="BF1416" s="37"/>
      <c r="BG1416" s="37"/>
    </row>
    <row r="1417" spans="1:59" x14ac:dyDescent="0.25">
      <c r="A1417">
        <v>1385</v>
      </c>
      <c r="B1417" s="61">
        <f ca="1">OFFSET(InputPriceData!B$15,CalculationsAndCharts!$A1417+$A$11,0,1,1)</f>
        <v>40459</v>
      </c>
      <c r="C1417" s="3">
        <f ca="1">OFFSET(InputPriceData!G$15,CalculationsAndCharts!$A1417+$A$11,IF($C$7,8,0),1,1)</f>
        <v>177760100</v>
      </c>
      <c r="D1417" s="4">
        <f ca="1">OFFSET(InputPriceData!C$15,CalculationsAndCharts!$A1417+$A$11,IF($C$7,8,0),1,1)</f>
        <v>103.67</v>
      </c>
      <c r="E1417" s="4">
        <f ca="1">OFFSET(InputPriceData!D$15,CalculationsAndCharts!$A1417+$A$11,IF($C$7,8,0),1,1)</f>
        <v>104.39</v>
      </c>
      <c r="F1417" s="4">
        <f ca="1">OFFSET(InputPriceData!E$15,CalculationsAndCharts!$A1417+$A$11,IF($C$7,8,0),1,1)</f>
        <v>103.27</v>
      </c>
      <c r="G1417" s="4">
        <f ca="1">OFFSET(InputPriceData!F$15,CalculationsAndCharts!$A1417+$A$11,IF($C$7,8,0),1,1)</f>
        <v>104.1</v>
      </c>
      <c r="H1417" s="342">
        <f t="shared" ca="1" si="170"/>
        <v>102.25290963650905</v>
      </c>
      <c r="I1417" s="342">
        <f t="shared" ca="1" si="171"/>
        <v>101.42730184100893</v>
      </c>
      <c r="J1417" s="340">
        <f t="shared" ca="1" si="172"/>
        <v>0.82560779550004515</v>
      </c>
      <c r="K1417" s="170">
        <f t="shared" ca="1" si="168"/>
        <v>0.68162823199044442</v>
      </c>
      <c r="L1417" s="341">
        <f t="shared" ca="1" si="169"/>
        <v>0.53228787517185616</v>
      </c>
      <c r="M1417" s="341">
        <f t="shared" ca="1" si="173"/>
        <v>-0.53228787517185616</v>
      </c>
      <c r="N1417" s="170"/>
      <c r="O1417" s="340"/>
      <c r="P1417" s="3">
        <f t="shared" ca="1" si="174"/>
        <v>177760100</v>
      </c>
      <c r="Q1417" s="3" t="e">
        <f t="shared" ca="1" si="175"/>
        <v>#N/A</v>
      </c>
      <c r="S1417" s="99"/>
      <c r="T1417" s="350"/>
      <c r="U1417" s="350"/>
      <c r="V1417" s="349"/>
      <c r="W1417" s="313"/>
      <c r="X1417" s="302"/>
      <c r="Y1417" s="211"/>
      <c r="Z1417" s="320"/>
      <c r="AA1417" s="246"/>
      <c r="AB1417" s="125"/>
      <c r="AC1417" s="125"/>
      <c r="AD1417" s="125"/>
      <c r="AE1417" s="125"/>
      <c r="AF1417" s="125"/>
      <c r="AG1417" s="125"/>
      <c r="AH1417" s="125"/>
      <c r="AJ1417" s="125"/>
      <c r="AK1417" s="125"/>
      <c r="AM1417" s="246"/>
      <c r="AO1417" s="246"/>
      <c r="AP1417" s="211"/>
      <c r="AQ1417" s="211"/>
      <c r="AR1417" s="199"/>
      <c r="AT1417" s="225"/>
      <c r="AU1417" s="225"/>
      <c r="AV1417" s="225"/>
      <c r="AW1417" s="99"/>
      <c r="AX1417" s="199"/>
      <c r="AY1417" s="199"/>
      <c r="AZ1417" s="37"/>
      <c r="BA1417" s="123"/>
      <c r="BB1417" s="211"/>
      <c r="BC1417" s="211"/>
      <c r="BD1417" s="123"/>
      <c r="BE1417" s="123"/>
      <c r="BF1417" s="37"/>
      <c r="BG1417" s="37"/>
    </row>
    <row r="1418" spans="1:59" x14ac:dyDescent="0.25">
      <c r="A1418">
        <v>1386</v>
      </c>
      <c r="B1418" s="61">
        <f ca="1">OFFSET(InputPriceData!B$15,CalculationsAndCharts!$A1418+$A$11,0,1,1)</f>
        <v>40458</v>
      </c>
      <c r="C1418" s="3">
        <f ca="1">OFFSET(InputPriceData!G$15,CalculationsAndCharts!$A1418+$A$11,IF($C$7,8,0),1,1)</f>
        <v>164860000</v>
      </c>
      <c r="D1418" s="4">
        <f ca="1">OFFSET(InputPriceData!C$15,CalculationsAndCharts!$A1418+$A$11,IF($C$7,8,0),1,1)</f>
        <v>104.07</v>
      </c>
      <c r="E1418" s="4">
        <f ca="1">OFFSET(InputPriceData!D$15,CalculationsAndCharts!$A1418+$A$11,IF($C$7,8,0),1,1)</f>
        <v>104.09</v>
      </c>
      <c r="F1418" s="4">
        <f ca="1">OFFSET(InputPriceData!E$15,CalculationsAndCharts!$A1418+$A$11,IF($C$7,8,0),1,1)</f>
        <v>102.9</v>
      </c>
      <c r="G1418" s="4">
        <f ca="1">OFFSET(InputPriceData!F$15,CalculationsAndCharts!$A1418+$A$11,IF($C$7,8,0),1,1)</f>
        <v>103.52</v>
      </c>
      <c r="H1418" s="342">
        <f t="shared" ca="1" si="170"/>
        <v>101.98903958458176</v>
      </c>
      <c r="I1418" s="342">
        <f t="shared" ca="1" si="171"/>
        <v>101.18432928110066</v>
      </c>
      <c r="J1418" s="340">
        <f t="shared" ca="1" si="172"/>
        <v>0.80471030348103845</v>
      </c>
      <c r="K1418" s="170">
        <f t="shared" ca="1" si="168"/>
        <v>0.64755867252854504</v>
      </c>
      <c r="L1418" s="341">
        <f t="shared" ca="1" si="169"/>
        <v>0.52145745075001715</v>
      </c>
      <c r="M1418" s="341">
        <f t="shared" ca="1" si="173"/>
        <v>-0.52145745075001715</v>
      </c>
      <c r="N1418" s="170"/>
      <c r="O1418" s="340"/>
      <c r="P1418" s="3" t="e">
        <f t="shared" ca="1" si="174"/>
        <v>#N/A</v>
      </c>
      <c r="Q1418" s="3">
        <f t="shared" ca="1" si="175"/>
        <v>164860000</v>
      </c>
      <c r="S1418" s="99"/>
      <c r="T1418" s="350"/>
      <c r="U1418" s="350"/>
      <c r="V1418" s="349"/>
      <c r="W1418" s="313"/>
      <c r="X1418" s="302"/>
      <c r="Y1418" s="211"/>
      <c r="Z1418" s="320"/>
      <c r="AA1418" s="246"/>
      <c r="AB1418" s="125"/>
      <c r="AC1418" s="125"/>
      <c r="AD1418" s="125"/>
      <c r="AE1418" s="125"/>
      <c r="AF1418" s="125"/>
      <c r="AG1418" s="125"/>
      <c r="AH1418" s="125"/>
      <c r="AJ1418" s="125"/>
      <c r="AK1418" s="125"/>
      <c r="AM1418" s="246"/>
      <c r="AO1418" s="246"/>
      <c r="AP1418" s="211"/>
      <c r="AQ1418" s="211"/>
      <c r="AR1418" s="199"/>
      <c r="AT1418" s="225"/>
      <c r="AU1418" s="225"/>
      <c r="AV1418" s="225"/>
      <c r="AW1418" s="99"/>
      <c r="AX1418" s="199"/>
      <c r="AY1418" s="199"/>
      <c r="AZ1418" s="37"/>
      <c r="BA1418" s="123"/>
      <c r="BB1418" s="211"/>
      <c r="BC1418" s="211"/>
      <c r="BD1418" s="123"/>
      <c r="BE1418" s="123"/>
      <c r="BF1418" s="37"/>
      <c r="BG1418" s="37"/>
    </row>
    <row r="1419" spans="1:59" x14ac:dyDescent="0.25">
      <c r="A1419">
        <v>1387</v>
      </c>
      <c r="B1419" s="61">
        <f ca="1">OFFSET(InputPriceData!B$15,CalculationsAndCharts!$A1419+$A$11,0,1,1)</f>
        <v>40457</v>
      </c>
      <c r="C1419" s="3">
        <f ca="1">OFFSET(InputPriceData!G$15,CalculationsAndCharts!$A1419+$A$11,IF($C$7,8,0),1,1)</f>
        <v>148626600</v>
      </c>
      <c r="D1419" s="4">
        <f ca="1">OFFSET(InputPriceData!C$15,CalculationsAndCharts!$A1419+$A$11,IF($C$7,8,0),1,1)</f>
        <v>103.64</v>
      </c>
      <c r="E1419" s="4">
        <f ca="1">OFFSET(InputPriceData!D$15,CalculationsAndCharts!$A1419+$A$11,IF($C$7,8,0),1,1)</f>
        <v>103.92</v>
      </c>
      <c r="F1419" s="4">
        <f ca="1">OFFSET(InputPriceData!E$15,CalculationsAndCharts!$A1419+$A$11,IF($C$7,8,0),1,1)</f>
        <v>103.23</v>
      </c>
      <c r="G1419" s="4">
        <f ca="1">OFFSET(InputPriceData!F$15,CalculationsAndCharts!$A1419+$A$11,IF($C$7,8,0),1,1)</f>
        <v>103.65</v>
      </c>
      <c r="H1419" s="342">
        <f t="shared" ca="1" si="170"/>
        <v>101.77033095380773</v>
      </c>
      <c r="I1419" s="342">
        <f t="shared" ca="1" si="171"/>
        <v>100.97199557938254</v>
      </c>
      <c r="J1419" s="340">
        <f t="shared" ca="1" si="172"/>
        <v>0.79833537442512081</v>
      </c>
      <c r="K1419" s="170">
        <f t="shared" ca="1" si="168"/>
        <v>0.63733937005849783</v>
      </c>
      <c r="L1419" s="341">
        <f t="shared" ca="1" si="169"/>
        <v>0.51086657484831366</v>
      </c>
      <c r="M1419" s="341">
        <f t="shared" ca="1" si="173"/>
        <v>-0.51086657484831366</v>
      </c>
      <c r="N1419" s="170"/>
      <c r="O1419" s="340"/>
      <c r="P1419" s="3">
        <f t="shared" ca="1" si="174"/>
        <v>148626600</v>
      </c>
      <c r="Q1419" s="3" t="e">
        <f t="shared" ca="1" si="175"/>
        <v>#N/A</v>
      </c>
      <c r="S1419" s="99"/>
      <c r="T1419" s="350"/>
      <c r="U1419" s="350"/>
      <c r="V1419" s="349"/>
      <c r="W1419" s="313"/>
      <c r="X1419" s="302"/>
      <c r="Y1419" s="211"/>
      <c r="Z1419" s="320"/>
      <c r="AA1419" s="246"/>
      <c r="AB1419" s="125"/>
      <c r="AC1419" s="125"/>
      <c r="AD1419" s="125"/>
      <c r="AE1419" s="125"/>
      <c r="AF1419" s="125"/>
      <c r="AG1419" s="125"/>
      <c r="AH1419" s="125"/>
      <c r="AJ1419" s="125"/>
      <c r="AK1419" s="125"/>
      <c r="AM1419" s="246"/>
      <c r="AO1419" s="246"/>
      <c r="AP1419" s="211"/>
      <c r="AQ1419" s="211"/>
      <c r="AR1419" s="199"/>
      <c r="AT1419" s="225"/>
      <c r="AU1419" s="225"/>
      <c r="AV1419" s="225"/>
      <c r="AW1419" s="99"/>
      <c r="AX1419" s="199"/>
      <c r="AY1419" s="199"/>
      <c r="AZ1419" s="37"/>
      <c r="BA1419" s="123"/>
      <c r="BB1419" s="211"/>
      <c r="BC1419" s="211"/>
      <c r="BD1419" s="123"/>
      <c r="BE1419" s="123"/>
      <c r="BF1419" s="37"/>
      <c r="BG1419" s="37"/>
    </row>
    <row r="1420" spans="1:59" x14ac:dyDescent="0.25">
      <c r="A1420">
        <v>1388</v>
      </c>
      <c r="B1420" s="61">
        <f ca="1">OFFSET(InputPriceData!B$15,CalculationsAndCharts!$A1420+$A$11,0,1,1)</f>
        <v>40456</v>
      </c>
      <c r="C1420" s="3">
        <f ca="1">OFFSET(InputPriceData!G$15,CalculationsAndCharts!$A1420+$A$11,IF($C$7,8,0),1,1)</f>
        <v>229634100</v>
      </c>
      <c r="D1420" s="4">
        <f ca="1">OFFSET(InputPriceData!C$15,CalculationsAndCharts!$A1420+$A$11,IF($C$7,8,0),1,1)</f>
        <v>102.55</v>
      </c>
      <c r="E1420" s="4">
        <f ca="1">OFFSET(InputPriceData!D$15,CalculationsAndCharts!$A1420+$A$11,IF($C$7,8,0),1,1)</f>
        <v>103.91</v>
      </c>
      <c r="F1420" s="4">
        <f ca="1">OFFSET(InputPriceData!E$15,CalculationsAndCharts!$A1420+$A$11,IF($C$7,8,0),1,1)</f>
        <v>102.43</v>
      </c>
      <c r="G1420" s="4">
        <f ca="1">OFFSET(InputPriceData!F$15,CalculationsAndCharts!$A1420+$A$11,IF($C$7,8,0),1,1)</f>
        <v>103.66</v>
      </c>
      <c r="H1420" s="342">
        <f t="shared" ca="1" si="170"/>
        <v>101.50180680435169</v>
      </c>
      <c r="I1420" s="342">
        <f t="shared" ca="1" si="171"/>
        <v>100.72854063205368</v>
      </c>
      <c r="J1420" s="340">
        <f t="shared" ca="1" si="172"/>
        <v>0.77326617229793548</v>
      </c>
      <c r="K1420" s="170">
        <f t="shared" ca="1" si="168"/>
        <v>0.59794057322030048</v>
      </c>
      <c r="L1420" s="341">
        <f t="shared" ca="1" si="169"/>
        <v>0.4996874275788088</v>
      </c>
      <c r="M1420" s="341">
        <f t="shared" ca="1" si="173"/>
        <v>-0.4996874275788088</v>
      </c>
      <c r="N1420" s="170"/>
      <c r="O1420" s="340"/>
      <c r="P1420" s="3">
        <f t="shared" ca="1" si="174"/>
        <v>229634100</v>
      </c>
      <c r="Q1420" s="3" t="e">
        <f t="shared" ca="1" si="175"/>
        <v>#N/A</v>
      </c>
      <c r="S1420" s="99"/>
      <c r="T1420" s="350"/>
      <c r="U1420" s="350"/>
      <c r="V1420" s="349"/>
      <c r="W1420" s="313"/>
      <c r="X1420" s="302"/>
      <c r="Y1420" s="211"/>
      <c r="Z1420" s="320"/>
      <c r="AA1420" s="246"/>
      <c r="AB1420" s="125"/>
      <c r="AC1420" s="125"/>
      <c r="AD1420" s="125"/>
      <c r="AE1420" s="125"/>
      <c r="AF1420" s="125"/>
      <c r="AG1420" s="125"/>
      <c r="AH1420" s="125"/>
      <c r="AJ1420" s="125"/>
      <c r="AK1420" s="125"/>
      <c r="AM1420" s="246"/>
      <c r="AO1420" s="246"/>
      <c r="AP1420" s="211"/>
      <c r="AQ1420" s="211"/>
      <c r="AR1420" s="199"/>
      <c r="AT1420" s="225"/>
      <c r="AU1420" s="225"/>
      <c r="AV1420" s="225"/>
      <c r="AW1420" s="99"/>
      <c r="AX1420" s="199"/>
      <c r="AY1420" s="199"/>
      <c r="AZ1420" s="37"/>
      <c r="BA1420" s="123"/>
      <c r="BB1420" s="211"/>
      <c r="BC1420" s="211"/>
      <c r="BD1420" s="123"/>
      <c r="BE1420" s="123"/>
      <c r="BF1420" s="37"/>
      <c r="BG1420" s="37"/>
    </row>
    <row r="1421" spans="1:59" x14ac:dyDescent="0.25">
      <c r="A1421">
        <v>1389</v>
      </c>
      <c r="B1421" s="61">
        <f ca="1">OFFSET(InputPriceData!B$15,CalculationsAndCharts!$A1421+$A$11,0,1,1)</f>
        <v>40455</v>
      </c>
      <c r="C1421" s="3">
        <f ca="1">OFFSET(InputPriceData!G$15,CalculationsAndCharts!$A1421+$A$11,IF($C$7,8,0),1,1)</f>
        <v>166153200</v>
      </c>
      <c r="D1421" s="4">
        <f ca="1">OFFSET(InputPriceData!C$15,CalculationsAndCharts!$A1421+$A$11,IF($C$7,8,0),1,1)</f>
        <v>102.16</v>
      </c>
      <c r="E1421" s="4">
        <f ca="1">OFFSET(InputPriceData!D$15,CalculationsAndCharts!$A1421+$A$11,IF($C$7,8,0),1,1)</f>
        <v>102.59</v>
      </c>
      <c r="F1421" s="4">
        <f ca="1">OFFSET(InputPriceData!E$15,CalculationsAndCharts!$A1421+$A$11,IF($C$7,8,0),1,1)</f>
        <v>101.1</v>
      </c>
      <c r="G1421" s="4">
        <f ca="1">OFFSET(InputPriceData!F$15,CalculationsAndCharts!$A1421+$A$11,IF($C$7,8,0),1,1)</f>
        <v>101.61</v>
      </c>
      <c r="H1421" s="342">
        <f t="shared" ca="1" si="170"/>
        <v>101.19349349068764</v>
      </c>
      <c r="I1421" s="342">
        <f t="shared" ca="1" si="171"/>
        <v>100.46204432587675</v>
      </c>
      <c r="J1421" s="340">
        <f t="shared" ca="1" si="172"/>
        <v>0.73144916481082245</v>
      </c>
      <c r="K1421" s="170">
        <f t="shared" ca="1" si="168"/>
        <v>0.53501788070244971</v>
      </c>
      <c r="L1421" s="341">
        <f t="shared" ca="1" si="169"/>
        <v>0.48818519610577588</v>
      </c>
      <c r="M1421" s="341">
        <f t="shared" ca="1" si="173"/>
        <v>-0.48818519610577588</v>
      </c>
      <c r="N1421" s="170"/>
      <c r="O1421" s="340"/>
      <c r="P1421" s="3" t="e">
        <f t="shared" ca="1" si="174"/>
        <v>#N/A</v>
      </c>
      <c r="Q1421" s="3">
        <f t="shared" ca="1" si="175"/>
        <v>166153200</v>
      </c>
      <c r="S1421" s="99"/>
      <c r="T1421" s="350"/>
      <c r="U1421" s="350"/>
      <c r="V1421" s="349"/>
      <c r="W1421" s="313"/>
      <c r="X1421" s="302"/>
      <c r="Y1421" s="211"/>
      <c r="Z1421" s="320"/>
      <c r="AA1421" s="246"/>
      <c r="AB1421" s="125"/>
      <c r="AC1421" s="125"/>
      <c r="AD1421" s="125"/>
      <c r="AE1421" s="125"/>
      <c r="AF1421" s="125"/>
      <c r="AG1421" s="125"/>
      <c r="AH1421" s="125"/>
      <c r="AJ1421" s="125"/>
      <c r="AK1421" s="125"/>
      <c r="AM1421" s="246"/>
      <c r="AO1421" s="246"/>
      <c r="AP1421" s="211"/>
      <c r="AQ1421" s="211"/>
      <c r="AR1421" s="199"/>
      <c r="AT1421" s="225"/>
      <c r="AU1421" s="225"/>
      <c r="AV1421" s="225"/>
      <c r="AW1421" s="99"/>
      <c r="AX1421" s="199"/>
      <c r="AY1421" s="199"/>
      <c r="AZ1421" s="37"/>
      <c r="BA1421" s="123"/>
      <c r="BB1421" s="211"/>
      <c r="BC1421" s="211"/>
      <c r="BD1421" s="123"/>
      <c r="BE1421" s="123"/>
      <c r="BF1421" s="37"/>
      <c r="BG1421" s="37"/>
    </row>
    <row r="1422" spans="1:59" x14ac:dyDescent="0.25">
      <c r="A1422">
        <v>1390</v>
      </c>
      <c r="B1422" s="61">
        <f ca="1">OFFSET(InputPriceData!B$15,CalculationsAndCharts!$A1422+$A$11,0,1,1)</f>
        <v>40452</v>
      </c>
      <c r="C1422" s="3">
        <f ca="1">OFFSET(InputPriceData!G$15,CalculationsAndCharts!$A1422+$A$11,IF($C$7,8,0),1,1)</f>
        <v>174638700</v>
      </c>
      <c r="D1422" s="4">
        <f ca="1">OFFSET(InputPriceData!C$15,CalculationsAndCharts!$A1422+$A$11,IF($C$7,8,0),1,1)</f>
        <v>102.72</v>
      </c>
      <c r="E1422" s="4">
        <f ca="1">OFFSET(InputPriceData!D$15,CalculationsAndCharts!$A1422+$A$11,IF($C$7,8,0),1,1)</f>
        <v>102.83</v>
      </c>
      <c r="F1422" s="4">
        <f ca="1">OFFSET(InputPriceData!E$15,CalculationsAndCharts!$A1422+$A$11,IF($C$7,8,0),1,1)</f>
        <v>101.77</v>
      </c>
      <c r="G1422" s="4">
        <f ca="1">OFFSET(InputPriceData!F$15,CalculationsAndCharts!$A1422+$A$11,IF($C$7,8,0),1,1)</f>
        <v>102.38</v>
      </c>
      <c r="H1422" s="342">
        <f t="shared" ca="1" si="170"/>
        <v>101.13399256078587</v>
      </c>
      <c r="I1422" s="342">
        <f t="shared" ca="1" si="171"/>
        <v>100.35768471913828</v>
      </c>
      <c r="J1422" s="340">
        <f t="shared" ca="1" si="172"/>
        <v>0.77630784164752742</v>
      </c>
      <c r="K1422" s="170">
        <f t="shared" ca="1" si="168"/>
        <v>0.60265386500344253</v>
      </c>
      <c r="L1422" s="341">
        <f t="shared" ca="1" si="169"/>
        <v>0.47715127570649674</v>
      </c>
      <c r="M1422" s="341">
        <f t="shared" ca="1" si="173"/>
        <v>-0.47715127570649674</v>
      </c>
      <c r="N1422" s="170"/>
      <c r="O1422" s="340"/>
      <c r="P1422" s="3" t="e">
        <f t="shared" ca="1" si="174"/>
        <v>#N/A</v>
      </c>
      <c r="Q1422" s="3">
        <f t="shared" ca="1" si="175"/>
        <v>174638700</v>
      </c>
      <c r="S1422" s="99"/>
      <c r="T1422" s="350"/>
      <c r="U1422" s="350"/>
      <c r="V1422" s="349"/>
      <c r="W1422" s="313"/>
      <c r="X1422" s="302"/>
      <c r="Y1422" s="211"/>
      <c r="Z1422" s="320"/>
      <c r="AA1422" s="246"/>
      <c r="AB1422" s="125"/>
      <c r="AC1422" s="125"/>
      <c r="AD1422" s="125"/>
      <c r="AE1422" s="125"/>
      <c r="AF1422" s="125"/>
      <c r="AG1422" s="125"/>
      <c r="AH1422" s="125"/>
      <c r="AJ1422" s="125"/>
      <c r="AK1422" s="125"/>
      <c r="AM1422" s="246"/>
      <c r="AO1422" s="246"/>
      <c r="AP1422" s="211"/>
      <c r="AQ1422" s="211"/>
      <c r="AR1422" s="199"/>
      <c r="AT1422" s="225"/>
      <c r="AU1422" s="225"/>
      <c r="AV1422" s="225"/>
      <c r="AW1422" s="99"/>
      <c r="AX1422" s="199"/>
      <c r="AY1422" s="199"/>
      <c r="AZ1422" s="37"/>
      <c r="BA1422" s="123"/>
      <c r="BB1422" s="211"/>
      <c r="BC1422" s="211"/>
      <c r="BD1422" s="123"/>
      <c r="BE1422" s="123"/>
      <c r="BF1422" s="37"/>
      <c r="BG1422" s="37"/>
    </row>
    <row r="1423" spans="1:59" x14ac:dyDescent="0.25">
      <c r="A1423">
        <v>1391</v>
      </c>
      <c r="B1423" s="61">
        <f ca="1">OFFSET(InputPriceData!B$15,CalculationsAndCharts!$A1423+$A$11,0,1,1)</f>
        <v>40451</v>
      </c>
      <c r="C1423" s="3">
        <f ca="1">OFFSET(InputPriceData!G$15,CalculationsAndCharts!$A1423+$A$11,IF($C$7,8,0),1,1)</f>
        <v>287106700</v>
      </c>
      <c r="D1423" s="4">
        <f ca="1">OFFSET(InputPriceData!C$15,CalculationsAndCharts!$A1423+$A$11,IF($C$7,8,0),1,1)</f>
        <v>102.77</v>
      </c>
      <c r="E1423" s="4">
        <f ca="1">OFFSET(InputPriceData!D$15,CalculationsAndCharts!$A1423+$A$11,IF($C$7,8,0),1,1)</f>
        <v>103.43</v>
      </c>
      <c r="F1423" s="4">
        <f ca="1">OFFSET(InputPriceData!E$15,CalculationsAndCharts!$A1423+$A$11,IF($C$7,8,0),1,1)</f>
        <v>101.47</v>
      </c>
      <c r="G1423" s="4">
        <f ca="1">OFFSET(InputPriceData!F$15,CalculationsAndCharts!$A1423+$A$11,IF($C$7,8,0),1,1)</f>
        <v>101.95</v>
      </c>
      <c r="H1423" s="342">
        <f t="shared" ca="1" si="170"/>
        <v>100.95599149804099</v>
      </c>
      <c r="I1423" s="342">
        <f t="shared" ca="1" si="171"/>
        <v>100.17383787542357</v>
      </c>
      <c r="J1423" s="340">
        <f t="shared" ca="1" si="172"/>
        <v>0.78215362261734733</v>
      </c>
      <c r="K1423" s="170">
        <f t="shared" ca="1" si="168"/>
        <v>0.61176428937343974</v>
      </c>
      <c r="L1423" s="341">
        <f t="shared" ca="1" si="169"/>
        <v>0.46440703217371787</v>
      </c>
      <c r="M1423" s="341">
        <f t="shared" ca="1" si="173"/>
        <v>-0.46440703217371787</v>
      </c>
      <c r="N1423" s="170"/>
      <c r="O1423" s="340"/>
      <c r="P1423" s="3" t="e">
        <f t="shared" ca="1" si="174"/>
        <v>#N/A</v>
      </c>
      <c r="Q1423" s="3">
        <f t="shared" ca="1" si="175"/>
        <v>287106700</v>
      </c>
      <c r="S1423" s="99"/>
      <c r="T1423" s="350"/>
      <c r="U1423" s="350"/>
      <c r="V1423" s="349"/>
      <c r="W1423" s="313"/>
      <c r="X1423" s="302"/>
      <c r="Y1423" s="211"/>
      <c r="Z1423" s="320"/>
      <c r="AA1423" s="246"/>
      <c r="AB1423" s="125"/>
      <c r="AC1423" s="125"/>
      <c r="AD1423" s="125"/>
      <c r="AE1423" s="125"/>
      <c r="AF1423" s="125"/>
      <c r="AG1423" s="125"/>
      <c r="AH1423" s="125"/>
      <c r="AJ1423" s="125"/>
      <c r="AK1423" s="125"/>
      <c r="AM1423" s="246"/>
      <c r="AO1423" s="246"/>
      <c r="AP1423" s="211"/>
      <c r="AQ1423" s="211"/>
      <c r="AR1423" s="199"/>
      <c r="AT1423" s="225"/>
      <c r="AU1423" s="225"/>
      <c r="AV1423" s="225"/>
      <c r="AW1423" s="99"/>
      <c r="AX1423" s="199"/>
      <c r="AY1423" s="199"/>
      <c r="AZ1423" s="37"/>
      <c r="BA1423" s="123"/>
      <c r="BB1423" s="211"/>
      <c r="BC1423" s="211"/>
      <c r="BD1423" s="123"/>
      <c r="BE1423" s="123"/>
      <c r="BF1423" s="37"/>
      <c r="BG1423" s="37"/>
    </row>
    <row r="1424" spans="1:59" x14ac:dyDescent="0.25">
      <c r="A1424">
        <v>1392</v>
      </c>
      <c r="B1424" s="61">
        <f ca="1">OFFSET(InputPriceData!B$15,CalculationsAndCharts!$A1424+$A$11,0,1,1)</f>
        <v>40450</v>
      </c>
      <c r="C1424" s="3">
        <f ca="1">OFFSET(InputPriceData!G$15,CalculationsAndCharts!$A1424+$A$11,IF($C$7,8,0),1,1)</f>
        <v>179665800</v>
      </c>
      <c r="D1424" s="4">
        <f ca="1">OFFSET(InputPriceData!C$15,CalculationsAndCharts!$A1424+$A$11,IF($C$7,8,0),1,1)</f>
        <v>102.17</v>
      </c>
      <c r="E1424" s="4">
        <f ca="1">OFFSET(InputPriceData!D$15,CalculationsAndCharts!$A1424+$A$11,IF($C$7,8,0),1,1)</f>
        <v>102.65</v>
      </c>
      <c r="F1424" s="4">
        <f ca="1">OFFSET(InputPriceData!E$15,CalculationsAndCharts!$A1424+$A$11,IF($C$7,8,0),1,1)</f>
        <v>101.85</v>
      </c>
      <c r="G1424" s="4">
        <f ca="1">OFFSET(InputPriceData!F$15,CalculationsAndCharts!$A1424+$A$11,IF($C$7,8,0),1,1)</f>
        <v>102.25</v>
      </c>
      <c r="H1424" s="342">
        <f t="shared" ca="1" si="170"/>
        <v>100.81399028347541</v>
      </c>
      <c r="I1424" s="342">
        <f t="shared" ca="1" si="171"/>
        <v>100.01236859137117</v>
      </c>
      <c r="J1424" s="340">
        <f t="shared" ca="1" si="172"/>
        <v>0.80162169210416978</v>
      </c>
      <c r="K1424" s="170">
        <f t="shared" ca="1" si="168"/>
        <v>0.64259733725195234</v>
      </c>
      <c r="L1424" s="341">
        <f t="shared" ca="1" si="169"/>
        <v>0.45143777433983256</v>
      </c>
      <c r="M1424" s="341">
        <f t="shared" ca="1" si="173"/>
        <v>-0.45143777433983256</v>
      </c>
      <c r="N1424" s="170"/>
      <c r="O1424" s="340"/>
      <c r="P1424" s="3">
        <f t="shared" ca="1" si="174"/>
        <v>179665800</v>
      </c>
      <c r="Q1424" s="3" t="e">
        <f t="shared" ca="1" si="175"/>
        <v>#N/A</v>
      </c>
      <c r="S1424" s="99"/>
      <c r="T1424" s="350"/>
      <c r="U1424" s="350"/>
      <c r="V1424" s="349"/>
      <c r="W1424" s="313"/>
      <c r="X1424" s="302"/>
      <c r="Y1424" s="211"/>
      <c r="Z1424" s="320"/>
      <c r="AA1424" s="246"/>
      <c r="AB1424" s="125"/>
      <c r="AC1424" s="125"/>
      <c r="AD1424" s="125"/>
      <c r="AE1424" s="125"/>
      <c r="AF1424" s="125"/>
      <c r="AG1424" s="125"/>
      <c r="AH1424" s="125"/>
      <c r="AJ1424" s="125"/>
      <c r="AK1424" s="125"/>
      <c r="AM1424" s="246"/>
      <c r="AO1424" s="246"/>
      <c r="AP1424" s="211"/>
      <c r="AQ1424" s="211"/>
      <c r="AR1424" s="199"/>
      <c r="AT1424" s="225"/>
      <c r="AU1424" s="225"/>
      <c r="AV1424" s="225"/>
      <c r="AW1424" s="99"/>
      <c r="AX1424" s="199"/>
      <c r="AY1424" s="199"/>
      <c r="AZ1424" s="37"/>
      <c r="BA1424" s="123"/>
      <c r="BB1424" s="211"/>
      <c r="BC1424" s="211"/>
      <c r="BD1424" s="123"/>
      <c r="BE1424" s="123"/>
      <c r="BF1424" s="37"/>
      <c r="BG1424" s="37"/>
    </row>
    <row r="1425" spans="1:59" x14ac:dyDescent="0.25">
      <c r="A1425">
        <v>1393</v>
      </c>
      <c r="B1425" s="61">
        <f ca="1">OFFSET(InputPriceData!B$15,CalculationsAndCharts!$A1425+$A$11,0,1,1)</f>
        <v>40449</v>
      </c>
      <c r="C1425" s="3">
        <f ca="1">OFFSET(InputPriceData!G$15,CalculationsAndCharts!$A1425+$A$11,IF($C$7,8,0),1,1)</f>
        <v>209207500</v>
      </c>
      <c r="D1425" s="4">
        <f ca="1">OFFSET(InputPriceData!C$15,CalculationsAndCharts!$A1425+$A$11,IF($C$7,8,0),1,1)</f>
        <v>102.21</v>
      </c>
      <c r="E1425" s="4">
        <f ca="1">OFFSET(InputPriceData!D$15,CalculationsAndCharts!$A1425+$A$11,IF($C$7,8,0),1,1)</f>
        <v>102.76</v>
      </c>
      <c r="F1425" s="4">
        <f ca="1">OFFSET(InputPriceData!E$15,CalculationsAndCharts!$A1425+$A$11,IF($C$7,8,0),1,1)</f>
        <v>101.1</v>
      </c>
      <c r="G1425" s="4">
        <f ca="1">OFFSET(InputPriceData!F$15,CalculationsAndCharts!$A1425+$A$11,IF($C$7,8,0),1,1)</f>
        <v>102.43</v>
      </c>
      <c r="H1425" s="342">
        <f t="shared" ca="1" si="170"/>
        <v>100.60884603825761</v>
      </c>
      <c r="I1425" s="342">
        <f t="shared" ca="1" si="171"/>
        <v>99.80894755422311</v>
      </c>
      <c r="J1425" s="340">
        <f t="shared" ca="1" si="172"/>
        <v>0.79989848403444042</v>
      </c>
      <c r="K1425" s="170">
        <f t="shared" ca="1" si="168"/>
        <v>0.63983758476059593</v>
      </c>
      <c r="L1425" s="341">
        <f t="shared" ca="1" si="169"/>
        <v>0.43731999292453172</v>
      </c>
      <c r="M1425" s="341">
        <f t="shared" ca="1" si="173"/>
        <v>-0.43731999292453172</v>
      </c>
      <c r="N1425" s="170"/>
      <c r="O1425" s="340"/>
      <c r="P1425" s="3">
        <f t="shared" ca="1" si="174"/>
        <v>209207500</v>
      </c>
      <c r="Q1425" s="3" t="e">
        <f t="shared" ca="1" si="175"/>
        <v>#N/A</v>
      </c>
      <c r="S1425" s="99"/>
      <c r="T1425" s="350"/>
      <c r="U1425" s="350"/>
      <c r="V1425" s="349"/>
      <c r="W1425" s="313"/>
      <c r="X1425" s="302"/>
      <c r="Y1425" s="211"/>
      <c r="Z1425" s="320"/>
      <c r="AA1425" s="246"/>
      <c r="AB1425" s="125"/>
      <c r="AC1425" s="125"/>
      <c r="AD1425" s="125"/>
      <c r="AE1425" s="125"/>
      <c r="AF1425" s="125"/>
      <c r="AG1425" s="125"/>
      <c r="AH1425" s="125"/>
      <c r="AJ1425" s="125"/>
      <c r="AK1425" s="125"/>
      <c r="AM1425" s="246"/>
      <c r="AO1425" s="246"/>
      <c r="AP1425" s="211"/>
      <c r="AQ1425" s="211"/>
      <c r="AR1425" s="199"/>
      <c r="AT1425" s="225"/>
      <c r="AU1425" s="225"/>
      <c r="AV1425" s="225"/>
      <c r="AW1425" s="99"/>
      <c r="AX1425" s="199"/>
      <c r="AY1425" s="199"/>
      <c r="AZ1425" s="37"/>
      <c r="BA1425" s="123"/>
      <c r="BB1425" s="211"/>
      <c r="BC1425" s="211"/>
      <c r="BD1425" s="123"/>
      <c r="BE1425" s="123"/>
      <c r="BF1425" s="37"/>
      <c r="BG1425" s="37"/>
    </row>
    <row r="1426" spans="1:59" x14ac:dyDescent="0.25">
      <c r="A1426">
        <v>1394</v>
      </c>
      <c r="B1426" s="61">
        <f ca="1">OFFSET(InputPriceData!B$15,CalculationsAndCharts!$A1426+$A$11,0,1,1)</f>
        <v>40448</v>
      </c>
      <c r="C1426" s="3">
        <f ca="1">OFFSET(InputPriceData!G$15,CalculationsAndCharts!$A1426+$A$11,IF($C$7,8,0),1,1)</f>
        <v>128761800</v>
      </c>
      <c r="D1426" s="4">
        <f ca="1">OFFSET(InputPriceData!C$15,CalculationsAndCharts!$A1426+$A$11,IF($C$7,8,0),1,1)</f>
        <v>102.6</v>
      </c>
      <c r="E1426" s="4">
        <f ca="1">OFFSET(InputPriceData!D$15,CalculationsAndCharts!$A1426+$A$11,IF($C$7,8,0),1,1)</f>
        <v>102.72</v>
      </c>
      <c r="F1426" s="4">
        <f ca="1">OFFSET(InputPriceData!E$15,CalculationsAndCharts!$A1426+$A$11,IF($C$7,8,0),1,1)</f>
        <v>101.98</v>
      </c>
      <c r="G1426" s="4">
        <f ca="1">OFFSET(InputPriceData!F$15,CalculationsAndCharts!$A1426+$A$11,IF($C$7,8,0),1,1)</f>
        <v>102.08</v>
      </c>
      <c r="H1426" s="342">
        <f t="shared" ca="1" si="170"/>
        <v>100.34868118658011</v>
      </c>
      <c r="I1426" s="342">
        <f t="shared" ca="1" si="171"/>
        <v>99.570670059152491</v>
      </c>
      <c r="J1426" s="340">
        <f t="shared" ca="1" si="172"/>
        <v>0.77801112742757683</v>
      </c>
      <c r="K1426" s="170">
        <f t="shared" ca="1" si="168"/>
        <v>0.60530131440112922</v>
      </c>
      <c r="L1426" s="341">
        <f t="shared" ca="1" si="169"/>
        <v>0.42315580381649065</v>
      </c>
      <c r="M1426" s="341">
        <f t="shared" ca="1" si="173"/>
        <v>-0.42315580381649065</v>
      </c>
      <c r="N1426" s="170"/>
      <c r="O1426" s="340"/>
      <c r="P1426" s="3" t="e">
        <f t="shared" ca="1" si="174"/>
        <v>#N/A</v>
      </c>
      <c r="Q1426" s="3">
        <f t="shared" ca="1" si="175"/>
        <v>128761800</v>
      </c>
      <c r="S1426" s="99"/>
      <c r="T1426" s="350"/>
      <c r="U1426" s="350"/>
      <c r="V1426" s="349"/>
      <c r="W1426" s="313"/>
      <c r="X1426" s="302"/>
      <c r="Y1426" s="211"/>
      <c r="Z1426" s="320"/>
      <c r="AA1426" s="246"/>
      <c r="AB1426" s="125"/>
      <c r="AC1426" s="125"/>
      <c r="AD1426" s="125"/>
      <c r="AE1426" s="125"/>
      <c r="AF1426" s="125"/>
      <c r="AG1426" s="125"/>
      <c r="AH1426" s="125"/>
      <c r="AJ1426" s="125"/>
      <c r="AK1426" s="125"/>
      <c r="AM1426" s="246"/>
      <c r="AO1426" s="246"/>
      <c r="AP1426" s="211"/>
      <c r="AQ1426" s="211"/>
      <c r="AR1426" s="199"/>
      <c r="AT1426" s="225"/>
      <c r="AU1426" s="225"/>
      <c r="AV1426" s="225"/>
      <c r="AW1426" s="99"/>
      <c r="AX1426" s="199"/>
      <c r="AY1426" s="199"/>
      <c r="AZ1426" s="37"/>
      <c r="BA1426" s="123"/>
      <c r="BB1426" s="211"/>
      <c r="BC1426" s="211"/>
      <c r="BD1426" s="123"/>
      <c r="BE1426" s="123"/>
      <c r="BF1426" s="37"/>
      <c r="BG1426" s="37"/>
    </row>
    <row r="1427" spans="1:59" x14ac:dyDescent="0.25">
      <c r="A1427">
        <v>1395</v>
      </c>
      <c r="B1427" s="61">
        <f ca="1">OFFSET(InputPriceData!B$15,CalculationsAndCharts!$A1427+$A$11,0,1,1)</f>
        <v>40445</v>
      </c>
      <c r="C1427" s="3">
        <f ca="1">OFFSET(InputPriceData!G$15,CalculationsAndCharts!$A1427+$A$11,IF($C$7,8,0),1,1)</f>
        <v>209671800</v>
      </c>
      <c r="D1427" s="4">
        <f ca="1">OFFSET(InputPriceData!C$15,CalculationsAndCharts!$A1427+$A$11,IF($C$7,8,0),1,1)</f>
        <v>101.61</v>
      </c>
      <c r="E1427" s="4">
        <f ca="1">OFFSET(InputPriceData!D$15,CalculationsAndCharts!$A1427+$A$11,IF($C$7,8,0),1,1)</f>
        <v>102.64</v>
      </c>
      <c r="F1427" s="4">
        <f ca="1">OFFSET(InputPriceData!E$15,CalculationsAndCharts!$A1427+$A$11,IF($C$7,8,0),1,1)</f>
        <v>101.52</v>
      </c>
      <c r="G1427" s="4">
        <f ca="1">OFFSET(InputPriceData!F$15,CalculationsAndCharts!$A1427+$A$11,IF($C$7,8,0),1,1)</f>
        <v>102.57</v>
      </c>
      <c r="H1427" s="342">
        <f t="shared" ca="1" si="170"/>
        <v>100.10134992752012</v>
      </c>
      <c r="I1427" s="342">
        <f t="shared" ca="1" si="171"/>
        <v>99.342549155439087</v>
      </c>
      <c r="J1427" s="340">
        <f t="shared" ca="1" si="172"/>
        <v>0.75880077208099905</v>
      </c>
      <c r="K1427" s="170">
        <f t="shared" ca="1" si="168"/>
        <v>0.57577861171072031</v>
      </c>
      <c r="L1427" s="341">
        <f t="shared" ca="1" si="169"/>
        <v>0.40940016594553147</v>
      </c>
      <c r="M1427" s="341">
        <f t="shared" ca="1" si="173"/>
        <v>-0.40940016594553147</v>
      </c>
      <c r="N1427" s="170"/>
      <c r="O1427" s="340"/>
      <c r="P1427" s="3">
        <f t="shared" ca="1" si="174"/>
        <v>209671800</v>
      </c>
      <c r="Q1427" s="3" t="e">
        <f t="shared" ca="1" si="175"/>
        <v>#N/A</v>
      </c>
      <c r="S1427" s="99"/>
      <c r="T1427" s="350"/>
      <c r="U1427" s="350"/>
      <c r="V1427" s="349"/>
      <c r="W1427" s="313"/>
      <c r="X1427" s="302"/>
      <c r="Y1427" s="211"/>
      <c r="Z1427" s="320"/>
      <c r="AA1427" s="246"/>
      <c r="AB1427" s="125"/>
      <c r="AC1427" s="125"/>
      <c r="AD1427" s="125"/>
      <c r="AE1427" s="125"/>
      <c r="AF1427" s="125"/>
      <c r="AG1427" s="125"/>
      <c r="AH1427" s="125"/>
      <c r="AJ1427" s="125"/>
      <c r="AK1427" s="125"/>
      <c r="AM1427" s="246"/>
      <c r="AO1427" s="246"/>
      <c r="AP1427" s="211"/>
      <c r="AQ1427" s="211"/>
      <c r="AR1427" s="199"/>
      <c r="AT1427" s="225"/>
      <c r="AU1427" s="225"/>
      <c r="AV1427" s="225"/>
      <c r="AW1427" s="99"/>
      <c r="AX1427" s="199"/>
      <c r="AY1427" s="199"/>
      <c r="AZ1427" s="37"/>
      <c r="BA1427" s="123"/>
      <c r="BB1427" s="211"/>
      <c r="BC1427" s="211"/>
      <c r="BD1427" s="123"/>
      <c r="BE1427" s="123"/>
      <c r="BF1427" s="37"/>
      <c r="BG1427" s="37"/>
    </row>
    <row r="1428" spans="1:59" x14ac:dyDescent="0.25">
      <c r="A1428">
        <v>1396</v>
      </c>
      <c r="B1428" s="61">
        <f ca="1">OFFSET(InputPriceData!B$15,CalculationsAndCharts!$A1428+$A$11,0,1,1)</f>
        <v>40444</v>
      </c>
      <c r="C1428" s="3">
        <f ca="1">OFFSET(InputPriceData!G$15,CalculationsAndCharts!$A1428+$A$11,IF($C$7,8,0),1,1)</f>
        <v>202354300</v>
      </c>
      <c r="D1428" s="4">
        <f ca="1">OFFSET(InputPriceData!C$15,CalculationsAndCharts!$A1428+$A$11,IF($C$7,8,0),1,1)</f>
        <v>100.49</v>
      </c>
      <c r="E1428" s="4">
        <f ca="1">OFFSET(InputPriceData!D$15,CalculationsAndCharts!$A1428+$A$11,IF($C$7,8,0),1,1)</f>
        <v>101.54</v>
      </c>
      <c r="F1428" s="4">
        <f ca="1">OFFSET(InputPriceData!E$15,CalculationsAndCharts!$A1428+$A$11,IF($C$7,8,0),1,1)</f>
        <v>100.21</v>
      </c>
      <c r="G1428" s="4">
        <f ca="1">OFFSET(InputPriceData!F$15,CalculationsAndCharts!$A1428+$A$11,IF($C$7,8,0),1,1)</f>
        <v>100.49</v>
      </c>
      <c r="H1428" s="342">
        <f t="shared" ca="1" si="170"/>
        <v>99.748685631451565</v>
      </c>
      <c r="I1428" s="342">
        <f t="shared" ca="1" si="171"/>
        <v>99.049144533206288</v>
      </c>
      <c r="J1428" s="340">
        <f t="shared" ca="1" si="172"/>
        <v>0.69954109824525246</v>
      </c>
      <c r="K1428" s="170">
        <f t="shared" ca="1" si="168"/>
        <v>0.48935774813417393</v>
      </c>
      <c r="L1428" s="341">
        <f t="shared" ca="1" si="169"/>
        <v>0.39571114811879815</v>
      </c>
      <c r="M1428" s="341">
        <f t="shared" ca="1" si="173"/>
        <v>-0.39571114811879815</v>
      </c>
      <c r="N1428" s="170"/>
      <c r="O1428" s="340"/>
      <c r="P1428" s="3">
        <f t="shared" ca="1" si="174"/>
        <v>202354300</v>
      </c>
      <c r="Q1428" s="3" t="e">
        <f t="shared" ca="1" si="175"/>
        <v>#N/A</v>
      </c>
      <c r="S1428" s="99"/>
      <c r="T1428" s="350"/>
      <c r="U1428" s="350"/>
      <c r="V1428" s="349"/>
      <c r="W1428" s="313"/>
      <c r="X1428" s="302"/>
      <c r="Y1428" s="211"/>
      <c r="Z1428" s="320"/>
      <c r="AA1428" s="246"/>
      <c r="AB1428" s="125"/>
      <c r="AC1428" s="125"/>
      <c r="AD1428" s="125"/>
      <c r="AE1428" s="125"/>
      <c r="AF1428" s="125"/>
      <c r="AG1428" s="125"/>
      <c r="AH1428" s="125"/>
      <c r="AJ1428" s="125"/>
      <c r="AK1428" s="125"/>
      <c r="AM1428" s="246"/>
      <c r="AO1428" s="246"/>
      <c r="AP1428" s="211"/>
      <c r="AQ1428" s="211"/>
      <c r="AR1428" s="199"/>
      <c r="AT1428" s="225"/>
      <c r="AU1428" s="225"/>
      <c r="AV1428" s="225"/>
      <c r="AW1428" s="99"/>
      <c r="AX1428" s="199"/>
      <c r="AY1428" s="199"/>
      <c r="AZ1428" s="37"/>
      <c r="BA1428" s="123"/>
      <c r="BB1428" s="211"/>
      <c r="BC1428" s="211"/>
      <c r="BD1428" s="123"/>
      <c r="BE1428" s="123"/>
      <c r="BF1428" s="37"/>
      <c r="BG1428" s="37"/>
    </row>
    <row r="1429" spans="1:59" x14ac:dyDescent="0.25">
      <c r="A1429">
        <v>1397</v>
      </c>
      <c r="B1429" s="61">
        <f ca="1">OFFSET(InputPriceData!B$15,CalculationsAndCharts!$A1429+$A$11,0,1,1)</f>
        <v>40443</v>
      </c>
      <c r="C1429" s="3">
        <f ca="1">OFFSET(InputPriceData!G$15,CalculationsAndCharts!$A1429+$A$11,IF($C$7,8,0),1,1)</f>
        <v>191322400</v>
      </c>
      <c r="D1429" s="4">
        <f ca="1">OFFSET(InputPriceData!C$15,CalculationsAndCharts!$A1429+$A$11,IF($C$7,8,0),1,1)</f>
        <v>101.66</v>
      </c>
      <c r="E1429" s="4">
        <f ca="1">OFFSET(InputPriceData!D$15,CalculationsAndCharts!$A1429+$A$11,IF($C$7,8,0),1,1)</f>
        <v>102.23</v>
      </c>
      <c r="F1429" s="4">
        <f ca="1">OFFSET(InputPriceData!E$15,CalculationsAndCharts!$A1429+$A$11,IF($C$7,8,0),1,1)</f>
        <v>101.03</v>
      </c>
      <c r="G1429" s="4">
        <f ca="1">OFFSET(InputPriceData!F$15,CalculationsAndCharts!$A1429+$A$11,IF($C$7,8,0),1,1)</f>
        <v>101.32</v>
      </c>
      <c r="H1429" s="342">
        <f t="shared" ca="1" si="170"/>
        <v>99.642783578801783</v>
      </c>
      <c r="I1429" s="342">
        <f t="shared" ca="1" si="171"/>
        <v>98.918157672588677</v>
      </c>
      <c r="J1429" s="340">
        <f t="shared" ca="1" si="172"/>
        <v>0.72462590621308487</v>
      </c>
      <c r="K1429" s="170">
        <f t="shared" ca="1" si="168"/>
        <v>0.52508270395513446</v>
      </c>
      <c r="L1429" s="341">
        <f t="shared" ca="1" si="169"/>
        <v>0.38497391915529738</v>
      </c>
      <c r="M1429" s="341">
        <f t="shared" ca="1" si="173"/>
        <v>-0.38497391915529738</v>
      </c>
      <c r="N1429" s="170"/>
      <c r="O1429" s="340"/>
      <c r="P1429" s="3" t="e">
        <f t="shared" ca="1" si="174"/>
        <v>#N/A</v>
      </c>
      <c r="Q1429" s="3">
        <f t="shared" ca="1" si="175"/>
        <v>191322400</v>
      </c>
      <c r="S1429" s="99"/>
      <c r="T1429" s="350"/>
      <c r="U1429" s="350"/>
      <c r="V1429" s="349"/>
      <c r="W1429" s="313"/>
      <c r="X1429" s="302"/>
      <c r="Y1429" s="211"/>
      <c r="Z1429" s="320"/>
      <c r="AA1429" s="246"/>
      <c r="AB1429" s="125"/>
      <c r="AC1429" s="125"/>
      <c r="AD1429" s="125"/>
      <c r="AE1429" s="125"/>
      <c r="AF1429" s="125"/>
      <c r="AG1429" s="125"/>
      <c r="AH1429" s="125"/>
      <c r="AJ1429" s="125"/>
      <c r="AK1429" s="125"/>
      <c r="AM1429" s="246"/>
      <c r="AO1429" s="246"/>
      <c r="AP1429" s="211"/>
      <c r="AQ1429" s="211"/>
      <c r="AR1429" s="199"/>
      <c r="AT1429" s="225"/>
      <c r="AU1429" s="225"/>
      <c r="AV1429" s="225"/>
      <c r="AW1429" s="99"/>
      <c r="AX1429" s="199"/>
      <c r="AY1429" s="199"/>
      <c r="AZ1429" s="37"/>
      <c r="BA1429" s="123"/>
      <c r="BB1429" s="211"/>
      <c r="BC1429" s="211"/>
      <c r="BD1429" s="123"/>
      <c r="BE1429" s="123"/>
      <c r="BF1429" s="37"/>
      <c r="BG1429" s="37"/>
    </row>
    <row r="1430" spans="1:59" x14ac:dyDescent="0.25">
      <c r="A1430">
        <v>1398</v>
      </c>
      <c r="B1430" s="61">
        <f ca="1">OFFSET(InputPriceData!B$15,CalculationsAndCharts!$A1430+$A$11,0,1,1)</f>
        <v>40442</v>
      </c>
      <c r="C1430" s="3">
        <f ca="1">OFFSET(InputPriceData!G$15,CalculationsAndCharts!$A1430+$A$11,IF($C$7,8,0),1,1)</f>
        <v>268389100</v>
      </c>
      <c r="D1430" s="4">
        <f ca="1">OFFSET(InputPriceData!C$15,CalculationsAndCharts!$A1430+$A$11,IF($C$7,8,0),1,1)</f>
        <v>102.1</v>
      </c>
      <c r="E1430" s="4">
        <f ca="1">OFFSET(InputPriceData!D$15,CalculationsAndCharts!$A1430+$A$11,IF($C$7,8,0),1,1)</f>
        <v>102.58</v>
      </c>
      <c r="F1430" s="4">
        <f ca="1">OFFSET(InputPriceData!E$15,CalculationsAndCharts!$A1430+$A$11,IF($C$7,8,0),1,1)</f>
        <v>101.4</v>
      </c>
      <c r="G1430" s="4">
        <f ca="1">OFFSET(InputPriceData!F$15,CalculationsAndCharts!$A1430+$A$11,IF($C$7,8,0),1,1)</f>
        <v>101.82</v>
      </c>
      <c r="H1430" s="342">
        <f t="shared" ca="1" si="170"/>
        <v>99.403181232916324</v>
      </c>
      <c r="I1430" s="342">
        <f t="shared" ca="1" si="171"/>
        <v>98.699808370096747</v>
      </c>
      <c r="J1430" s="340">
        <f t="shared" ca="1" si="172"/>
        <v>0.70337286281956368</v>
      </c>
      <c r="K1430" s="170">
        <f t="shared" ca="1" si="168"/>
        <v>0.49473338415098878</v>
      </c>
      <c r="L1430" s="341">
        <f t="shared" ca="1" si="169"/>
        <v>0.37526375113722615</v>
      </c>
      <c r="M1430" s="341">
        <f t="shared" ca="1" si="173"/>
        <v>-0.37526375113722615</v>
      </c>
      <c r="N1430" s="170"/>
      <c r="O1430" s="340"/>
      <c r="P1430" s="3" t="e">
        <f t="shared" ca="1" si="174"/>
        <v>#N/A</v>
      </c>
      <c r="Q1430" s="3">
        <f t="shared" ca="1" si="175"/>
        <v>268389100</v>
      </c>
      <c r="S1430" s="99"/>
      <c r="T1430" s="350"/>
      <c r="U1430" s="350"/>
      <c r="V1430" s="349"/>
      <c r="W1430" s="313"/>
      <c r="X1430" s="302"/>
      <c r="Y1430" s="211"/>
      <c r="Z1430" s="320"/>
      <c r="AA1430" s="246"/>
      <c r="AB1430" s="125"/>
      <c r="AC1430" s="125"/>
      <c r="AD1430" s="125"/>
      <c r="AE1430" s="125"/>
      <c r="AF1430" s="125"/>
      <c r="AG1430" s="125"/>
      <c r="AH1430" s="125"/>
      <c r="AJ1430" s="125"/>
      <c r="AK1430" s="125"/>
      <c r="AM1430" s="246"/>
      <c r="AO1430" s="246"/>
      <c r="AP1430" s="211"/>
      <c r="AQ1430" s="211"/>
      <c r="AR1430" s="199"/>
      <c r="AT1430" s="225"/>
      <c r="AU1430" s="225"/>
      <c r="AV1430" s="225"/>
      <c r="AW1430" s="99"/>
      <c r="AX1430" s="199"/>
      <c r="AY1430" s="199"/>
      <c r="AZ1430" s="37"/>
      <c r="BA1430" s="123"/>
      <c r="BB1430" s="211"/>
      <c r="BC1430" s="211"/>
      <c r="BD1430" s="123"/>
      <c r="BE1430" s="123"/>
      <c r="BF1430" s="37"/>
      <c r="BG1430" s="37"/>
    </row>
    <row r="1431" spans="1:59" x14ac:dyDescent="0.25">
      <c r="A1431">
        <v>1399</v>
      </c>
      <c r="B1431" s="61">
        <f ca="1">OFFSET(InputPriceData!B$15,CalculationsAndCharts!$A1431+$A$11,0,1,1)</f>
        <v>40441</v>
      </c>
      <c r="C1431" s="3">
        <f ca="1">OFFSET(InputPriceData!G$15,CalculationsAndCharts!$A1431+$A$11,IF($C$7,8,0),1,1)</f>
        <v>214555200</v>
      </c>
      <c r="D1431" s="4">
        <f ca="1">OFFSET(InputPriceData!C$15,CalculationsAndCharts!$A1431+$A$11,IF($C$7,8,0),1,1)</f>
        <v>100.83</v>
      </c>
      <c r="E1431" s="4">
        <f ca="1">OFFSET(InputPriceData!D$15,CalculationsAndCharts!$A1431+$A$11,IF($C$7,8,0),1,1)</f>
        <v>102.24</v>
      </c>
      <c r="F1431" s="4">
        <f ca="1">OFFSET(InputPriceData!E$15,CalculationsAndCharts!$A1431+$A$11,IF($C$7,8,0),1,1)</f>
        <v>100.51</v>
      </c>
      <c r="G1431" s="4">
        <f ca="1">OFFSET(InputPriceData!F$15,CalculationsAndCharts!$A1431+$A$11,IF($C$7,8,0),1,1)</f>
        <v>102.02</v>
      </c>
      <c r="H1431" s="342">
        <f t="shared" ca="1" si="170"/>
        <v>99.057921409047239</v>
      </c>
      <c r="I1431" s="342">
        <f t="shared" ca="1" si="171"/>
        <v>98.416154585560093</v>
      </c>
      <c r="J1431" s="340">
        <f t="shared" ca="1" si="172"/>
        <v>0.64176682348712655</v>
      </c>
      <c r="K1431" s="170">
        <f t="shared" ca="1" si="168"/>
        <v>0.41186465572875663</v>
      </c>
      <c r="L1431" s="341">
        <f t="shared" ca="1" si="169"/>
        <v>0.37017454226149493</v>
      </c>
      <c r="M1431" s="341">
        <f t="shared" ca="1" si="173"/>
        <v>-0.37017454226149493</v>
      </c>
      <c r="N1431" s="170"/>
      <c r="O1431" s="340"/>
      <c r="P1431" s="3">
        <f t="shared" ca="1" si="174"/>
        <v>214555200</v>
      </c>
      <c r="Q1431" s="3" t="e">
        <f t="shared" ca="1" si="175"/>
        <v>#N/A</v>
      </c>
      <c r="S1431" s="99"/>
      <c r="T1431" s="350"/>
      <c r="U1431" s="350"/>
      <c r="V1431" s="349"/>
      <c r="W1431" s="313"/>
      <c r="X1431" s="302"/>
      <c r="Y1431" s="211"/>
      <c r="Z1431" s="320"/>
      <c r="AA1431" s="246"/>
      <c r="AB1431" s="125"/>
      <c r="AC1431" s="125"/>
      <c r="AD1431" s="125"/>
      <c r="AE1431" s="125"/>
      <c r="AF1431" s="125"/>
      <c r="AG1431" s="125"/>
      <c r="AH1431" s="125"/>
      <c r="AJ1431" s="125"/>
      <c r="AK1431" s="125"/>
      <c r="AM1431" s="246"/>
      <c r="AO1431" s="246"/>
      <c r="AP1431" s="211"/>
      <c r="AQ1431" s="211"/>
      <c r="AR1431" s="199"/>
      <c r="AT1431" s="225"/>
      <c r="AU1431" s="225"/>
      <c r="AV1431" s="225"/>
      <c r="AW1431" s="99"/>
      <c r="AX1431" s="199"/>
      <c r="AY1431" s="199"/>
      <c r="AZ1431" s="37"/>
      <c r="BA1431" s="123"/>
      <c r="BB1431" s="211"/>
      <c r="BC1431" s="211"/>
      <c r="BD1431" s="123"/>
      <c r="BE1431" s="123"/>
      <c r="BF1431" s="37"/>
      <c r="BG1431" s="37"/>
    </row>
    <row r="1432" spans="1:59" x14ac:dyDescent="0.25">
      <c r="A1432">
        <v>1400</v>
      </c>
      <c r="B1432" s="61">
        <f ca="1">OFFSET(InputPriceData!B$15,CalculationsAndCharts!$A1432+$A$11,0,1,1)</f>
        <v>40438</v>
      </c>
      <c r="C1432" s="3">
        <f ca="1">OFFSET(InputPriceData!G$15,CalculationsAndCharts!$A1432+$A$11,IF($C$7,8,0),1,1)</f>
        <v>195836900</v>
      </c>
      <c r="D1432" s="4">
        <f ca="1">OFFSET(InputPriceData!C$15,CalculationsAndCharts!$A1432+$A$11,IF($C$7,8,0),1,1)</f>
        <v>100.98</v>
      </c>
      <c r="E1432" s="4">
        <f ca="1">OFFSET(InputPriceData!D$15,CalculationsAndCharts!$A1432+$A$11,IF($C$7,8,0),1,1)</f>
        <v>101.07</v>
      </c>
      <c r="F1432" s="4">
        <f ca="1">OFFSET(InputPriceData!E$15,CalculationsAndCharts!$A1432+$A$11,IF($C$7,8,0),1,1)</f>
        <v>100.21</v>
      </c>
      <c r="G1432" s="4">
        <f ca="1">OFFSET(InputPriceData!F$15,CalculationsAndCharts!$A1432+$A$11,IF($C$7,8,0),1,1)</f>
        <v>100.49</v>
      </c>
      <c r="H1432" s="342">
        <f t="shared" ca="1" si="170"/>
        <v>98.634767324625415</v>
      </c>
      <c r="I1432" s="342">
        <f t="shared" ca="1" si="171"/>
        <v>98.088532275156467</v>
      </c>
      <c r="J1432" s="340">
        <f t="shared" ca="1" si="172"/>
        <v>0.54623504946893098</v>
      </c>
      <c r="K1432" s="170">
        <f t="shared" ca="1" si="168"/>
        <v>0.29837272926832548</v>
      </c>
      <c r="L1432" s="341">
        <f t="shared" ca="1" si="169"/>
        <v>0.3710301693528868</v>
      </c>
      <c r="M1432" s="341">
        <f t="shared" ca="1" si="173"/>
        <v>-0.3710301693528868</v>
      </c>
      <c r="N1432" s="170"/>
      <c r="O1432" s="340"/>
      <c r="P1432" s="3" t="e">
        <f t="shared" ca="1" si="174"/>
        <v>#N/A</v>
      </c>
      <c r="Q1432" s="3">
        <f t="shared" ca="1" si="175"/>
        <v>195836900</v>
      </c>
      <c r="S1432" s="99"/>
      <c r="T1432" s="350"/>
      <c r="U1432" s="350"/>
      <c r="V1432" s="349"/>
      <c r="W1432" s="313"/>
      <c r="X1432" s="302"/>
      <c r="Y1432" s="211"/>
      <c r="Z1432" s="320"/>
      <c r="AA1432" s="246"/>
      <c r="AB1432" s="125"/>
      <c r="AC1432" s="125"/>
      <c r="AD1432" s="125"/>
      <c r="AE1432" s="125"/>
      <c r="AF1432" s="125"/>
      <c r="AG1432" s="125"/>
      <c r="AH1432" s="125"/>
      <c r="AJ1432" s="125"/>
      <c r="AK1432" s="125"/>
      <c r="AM1432" s="246"/>
      <c r="AO1432" s="246"/>
      <c r="AP1432" s="211"/>
      <c r="AQ1432" s="211"/>
      <c r="AR1432" s="199"/>
      <c r="AT1432" s="225"/>
      <c r="AU1432" s="225"/>
      <c r="AV1432" s="225"/>
      <c r="AW1432" s="99"/>
      <c r="AX1432" s="199"/>
      <c r="AY1432" s="199"/>
      <c r="AZ1432" s="37"/>
      <c r="BA1432" s="123"/>
      <c r="BB1432" s="211"/>
      <c r="BC1432" s="211"/>
      <c r="BD1432" s="123"/>
      <c r="BE1432" s="123"/>
      <c r="BF1432" s="37"/>
      <c r="BG1432" s="37"/>
    </row>
    <row r="1433" spans="1:59" x14ac:dyDescent="0.25">
      <c r="A1433">
        <v>1401</v>
      </c>
      <c r="B1433" s="61">
        <f ca="1">OFFSET(InputPriceData!B$15,CalculationsAndCharts!$A1433+$A$11,0,1,1)</f>
        <v>40437</v>
      </c>
      <c r="C1433" s="3">
        <f ca="1">OFFSET(InputPriceData!G$15,CalculationsAndCharts!$A1433+$A$11,IF($C$7,8,0),1,1)</f>
        <v>199962900</v>
      </c>
      <c r="D1433" s="4">
        <f ca="1">OFFSET(InputPriceData!C$15,CalculationsAndCharts!$A1433+$A$11,IF($C$7,8,0),1,1)</f>
        <v>100.16</v>
      </c>
      <c r="E1433" s="4">
        <f ca="1">OFFSET(InputPriceData!D$15,CalculationsAndCharts!$A1433+$A$11,IF($C$7,8,0),1,1)</f>
        <v>100.51</v>
      </c>
      <c r="F1433" s="4">
        <f ca="1">OFFSET(InputPriceData!E$15,CalculationsAndCharts!$A1433+$A$11,IF($C$7,8,0),1,1)</f>
        <v>99.83</v>
      </c>
      <c r="G1433" s="4">
        <f ca="1">OFFSET(InputPriceData!F$15,CalculationsAndCharts!$A1433+$A$11,IF($C$7,8,0),1,1)</f>
        <v>100.45</v>
      </c>
      <c r="H1433" s="342">
        <f t="shared" ca="1" si="170"/>
        <v>98.369734085286183</v>
      </c>
      <c r="I1433" s="342">
        <f t="shared" ca="1" si="171"/>
        <v>97.870217027443417</v>
      </c>
      <c r="J1433" s="340">
        <f t="shared" ca="1" si="172"/>
        <v>0.49951705784275247</v>
      </c>
      <c r="K1433" s="170">
        <f t="shared" ca="1" si="168"/>
        <v>0.24951729107587972</v>
      </c>
      <c r="L1433" s="341">
        <f t="shared" ca="1" si="169"/>
        <v>0.3799584412681381</v>
      </c>
      <c r="M1433" s="341">
        <f t="shared" ca="1" si="173"/>
        <v>-0.3799584412681381</v>
      </c>
      <c r="N1433" s="170"/>
      <c r="O1433" s="340"/>
      <c r="P1433" s="3">
        <f t="shared" ca="1" si="174"/>
        <v>199962900</v>
      </c>
      <c r="Q1433" s="3" t="e">
        <f t="shared" ca="1" si="175"/>
        <v>#N/A</v>
      </c>
      <c r="S1433" s="99"/>
      <c r="T1433" s="350"/>
      <c r="U1433" s="350"/>
      <c r="V1433" s="349"/>
      <c r="W1433" s="313"/>
      <c r="X1433" s="302"/>
      <c r="Y1433" s="211"/>
      <c r="Z1433" s="320"/>
      <c r="AA1433" s="246"/>
      <c r="AB1433" s="125"/>
      <c r="AC1433" s="125"/>
      <c r="AD1433" s="125"/>
      <c r="AE1433" s="125"/>
      <c r="AF1433" s="125"/>
      <c r="AG1433" s="125"/>
      <c r="AH1433" s="125"/>
      <c r="AJ1433" s="125"/>
      <c r="AK1433" s="125"/>
      <c r="AM1433" s="246"/>
      <c r="AO1433" s="246"/>
      <c r="AP1433" s="211"/>
      <c r="AQ1433" s="211"/>
      <c r="AR1433" s="199"/>
      <c r="AT1433" s="225"/>
      <c r="AU1433" s="225"/>
      <c r="AV1433" s="225"/>
      <c r="AW1433" s="99"/>
      <c r="AX1433" s="199"/>
      <c r="AY1433" s="199"/>
      <c r="AZ1433" s="37"/>
      <c r="BA1433" s="123"/>
      <c r="BB1433" s="211"/>
      <c r="BC1433" s="211"/>
      <c r="BD1433" s="123"/>
      <c r="BE1433" s="123"/>
      <c r="BF1433" s="37"/>
      <c r="BG1433" s="37"/>
    </row>
    <row r="1434" spans="1:59" x14ac:dyDescent="0.25">
      <c r="A1434">
        <v>1402</v>
      </c>
      <c r="B1434" s="61">
        <f ca="1">OFFSET(InputPriceData!B$15,CalculationsAndCharts!$A1434+$A$11,0,1,1)</f>
        <v>40436</v>
      </c>
      <c r="C1434" s="3">
        <f ca="1">OFFSET(InputPriceData!G$15,CalculationsAndCharts!$A1434+$A$11,IF($C$7,8,0),1,1)</f>
        <v>168608400</v>
      </c>
      <c r="D1434" s="4">
        <f ca="1">OFFSET(InputPriceData!C$15,CalculationsAndCharts!$A1434+$A$11,IF($C$7,8,0),1,1)</f>
        <v>99.8</v>
      </c>
      <c r="E1434" s="4">
        <f ca="1">OFFSET(InputPriceData!D$15,CalculationsAndCharts!$A1434+$A$11,IF($C$7,8,0),1,1)</f>
        <v>100.59</v>
      </c>
      <c r="F1434" s="4">
        <f ca="1">OFFSET(InputPriceData!E$15,CalculationsAndCharts!$A1434+$A$11,IF($C$7,8,0),1,1)</f>
        <v>99.5</v>
      </c>
      <c r="G1434" s="4">
        <f ca="1">OFFSET(InputPriceData!F$15,CalculationsAndCharts!$A1434+$A$11,IF($C$7,8,0),1,1)</f>
        <v>100.47</v>
      </c>
      <c r="H1434" s="342">
        <f t="shared" ca="1" si="170"/>
        <v>98.072553240327068</v>
      </c>
      <c r="I1434" s="342">
        <f t="shared" ca="1" si="171"/>
        <v>97.635691302665549</v>
      </c>
      <c r="J1434" s="340">
        <f t="shared" ca="1" si="172"/>
        <v>0.43686193766150633</v>
      </c>
      <c r="K1434" s="170">
        <f t="shared" ca="1" si="168"/>
        <v>0.19084835257736585</v>
      </c>
      <c r="L1434" s="341">
        <f t="shared" ca="1" si="169"/>
        <v>0.39490778570746715</v>
      </c>
      <c r="M1434" s="341">
        <f t="shared" ca="1" si="173"/>
        <v>-0.39490778570746715</v>
      </c>
      <c r="N1434" s="170"/>
      <c r="O1434" s="340"/>
      <c r="P1434" s="3">
        <f t="shared" ca="1" si="174"/>
        <v>168608400</v>
      </c>
      <c r="Q1434" s="3" t="e">
        <f t="shared" ca="1" si="175"/>
        <v>#N/A</v>
      </c>
      <c r="S1434" s="99"/>
      <c r="T1434" s="350"/>
      <c r="U1434" s="350"/>
      <c r="V1434" s="349"/>
      <c r="W1434" s="313"/>
      <c r="X1434" s="302"/>
      <c r="Y1434" s="211"/>
      <c r="Z1434" s="320"/>
      <c r="AA1434" s="246"/>
      <c r="AB1434" s="125"/>
      <c r="AC1434" s="125"/>
      <c r="AD1434" s="125"/>
      <c r="AE1434" s="125"/>
      <c r="AF1434" s="125"/>
      <c r="AG1434" s="125"/>
      <c r="AH1434" s="125"/>
      <c r="AJ1434" s="125"/>
      <c r="AK1434" s="125"/>
      <c r="AM1434" s="246"/>
      <c r="AO1434" s="246"/>
      <c r="AP1434" s="211"/>
      <c r="AQ1434" s="211"/>
      <c r="AR1434" s="199"/>
      <c r="AT1434" s="225"/>
      <c r="AU1434" s="225"/>
      <c r="AV1434" s="225"/>
      <c r="AW1434" s="99"/>
      <c r="AX1434" s="199"/>
      <c r="AY1434" s="199"/>
      <c r="AZ1434" s="37"/>
      <c r="BA1434" s="123"/>
      <c r="BB1434" s="211"/>
      <c r="BC1434" s="211"/>
      <c r="BD1434" s="123"/>
      <c r="BE1434" s="123"/>
      <c r="BF1434" s="37"/>
      <c r="BG1434" s="37"/>
    </row>
    <row r="1435" spans="1:59" x14ac:dyDescent="0.25">
      <c r="A1435">
        <v>1403</v>
      </c>
      <c r="B1435" s="61">
        <f ca="1">OFFSET(InputPriceData!B$15,CalculationsAndCharts!$A1435+$A$11,0,1,1)</f>
        <v>40435</v>
      </c>
      <c r="C1435" s="3">
        <f ca="1">OFFSET(InputPriceData!G$15,CalculationsAndCharts!$A1435+$A$11,IF($C$7,8,0),1,1)</f>
        <v>209823600</v>
      </c>
      <c r="D1435" s="4">
        <f ca="1">OFFSET(InputPriceData!C$15,CalculationsAndCharts!$A1435+$A$11,IF($C$7,8,0),1,1)</f>
        <v>99.96</v>
      </c>
      <c r="E1435" s="4">
        <f ca="1">OFFSET(InputPriceData!D$15,CalculationsAndCharts!$A1435+$A$11,IF($C$7,8,0),1,1)</f>
        <v>100.66</v>
      </c>
      <c r="F1435" s="4">
        <f ca="1">OFFSET(InputPriceData!E$15,CalculationsAndCharts!$A1435+$A$11,IF($C$7,8,0),1,1)</f>
        <v>99.59</v>
      </c>
      <c r="G1435" s="4">
        <f ca="1">OFFSET(InputPriceData!F$15,CalculationsAndCharts!$A1435+$A$11,IF($C$7,8,0),1,1)</f>
        <v>100.09</v>
      </c>
      <c r="H1435" s="342">
        <f t="shared" ca="1" si="170"/>
        <v>97.73006084608808</v>
      </c>
      <c r="I1435" s="342">
        <f t="shared" ca="1" si="171"/>
        <v>97.378026875635143</v>
      </c>
      <c r="J1435" s="340">
        <f t="shared" ca="1" si="172"/>
        <v>0.35203397045292101</v>
      </c>
      <c r="K1435" s="170">
        <f t="shared" ca="1" si="168"/>
        <v>0.12392791635284806</v>
      </c>
      <c r="L1435" s="341">
        <f t="shared" ca="1" si="169"/>
        <v>0.41454270687616257</v>
      </c>
      <c r="M1435" s="341">
        <f t="shared" ca="1" si="173"/>
        <v>-0.41454270687616257</v>
      </c>
      <c r="N1435" s="170"/>
      <c r="O1435" s="340"/>
      <c r="P1435" s="3">
        <f t="shared" ca="1" si="174"/>
        <v>209823600</v>
      </c>
      <c r="Q1435" s="3" t="e">
        <f t="shared" ca="1" si="175"/>
        <v>#N/A</v>
      </c>
      <c r="S1435" s="99"/>
      <c r="T1435" s="350"/>
      <c r="U1435" s="350"/>
      <c r="V1435" s="349"/>
      <c r="W1435" s="313"/>
      <c r="X1435" s="302"/>
      <c r="Y1435" s="211"/>
      <c r="Z1435" s="320"/>
      <c r="AA1435" s="246"/>
      <c r="AB1435" s="125"/>
      <c r="AC1435" s="125"/>
      <c r="AD1435" s="125"/>
      <c r="AE1435" s="125"/>
      <c r="AF1435" s="125"/>
      <c r="AG1435" s="125"/>
      <c r="AH1435" s="125"/>
      <c r="AJ1435" s="125"/>
      <c r="AK1435" s="125"/>
      <c r="AM1435" s="246"/>
      <c r="AO1435" s="246"/>
      <c r="AP1435" s="211"/>
      <c r="AQ1435" s="211"/>
      <c r="AR1435" s="199"/>
      <c r="AT1435" s="225"/>
      <c r="AU1435" s="225"/>
      <c r="AV1435" s="225"/>
      <c r="AW1435" s="99"/>
      <c r="AX1435" s="199"/>
      <c r="AY1435" s="199"/>
      <c r="AZ1435" s="37"/>
      <c r="BA1435" s="123"/>
      <c r="BB1435" s="211"/>
      <c r="BC1435" s="211"/>
      <c r="BD1435" s="123"/>
      <c r="BE1435" s="123"/>
      <c r="BF1435" s="37"/>
      <c r="BG1435" s="37"/>
    </row>
    <row r="1436" spans="1:59" x14ac:dyDescent="0.25">
      <c r="A1436">
        <v>1404</v>
      </c>
      <c r="B1436" s="61">
        <f ca="1">OFFSET(InputPriceData!B$15,CalculationsAndCharts!$A1436+$A$11,0,1,1)</f>
        <v>40434</v>
      </c>
      <c r="C1436" s="3">
        <f ca="1">OFFSET(InputPriceData!G$15,CalculationsAndCharts!$A1436+$A$11,IF($C$7,8,0),1,1)</f>
        <v>178503500</v>
      </c>
      <c r="D1436" s="4">
        <f ca="1">OFFSET(InputPriceData!C$15,CalculationsAndCharts!$A1436+$A$11,IF($C$7,8,0),1,1)</f>
        <v>100.03</v>
      </c>
      <c r="E1436" s="4">
        <f ca="1">OFFSET(InputPriceData!D$15,CalculationsAndCharts!$A1436+$A$11,IF($C$7,8,0),1,1)</f>
        <v>100.36</v>
      </c>
      <c r="F1436" s="4">
        <f ca="1">OFFSET(InputPriceData!E$15,CalculationsAndCharts!$A1436+$A$11,IF($C$7,8,0),1,1)</f>
        <v>99.63</v>
      </c>
      <c r="G1436" s="4">
        <f ca="1">OFFSET(InputPriceData!F$15,CalculationsAndCharts!$A1436+$A$11,IF($C$7,8,0),1,1)</f>
        <v>100.15</v>
      </c>
      <c r="H1436" s="342">
        <f t="shared" ca="1" si="170"/>
        <v>97.392926681243523</v>
      </c>
      <c r="I1436" s="342">
        <f t="shared" ca="1" si="171"/>
        <v>97.131483864329255</v>
      </c>
      <c r="J1436" s="340">
        <f t="shared" ca="1" si="172"/>
        <v>0.26144281691425697</v>
      </c>
      <c r="K1436" s="170">
        <f t="shared" ca="1" si="168"/>
        <v>6.8352346516061688E-2</v>
      </c>
      <c r="L1436" s="341">
        <f t="shared" ca="1" si="169"/>
        <v>0.43217554860527502</v>
      </c>
      <c r="M1436" s="341">
        <f t="shared" ca="1" si="173"/>
        <v>-0.43217554860527502</v>
      </c>
      <c r="N1436" s="170"/>
      <c r="O1436" s="340"/>
      <c r="P1436" s="3">
        <f t="shared" ca="1" si="174"/>
        <v>178503500</v>
      </c>
      <c r="Q1436" s="3" t="e">
        <f t="shared" ca="1" si="175"/>
        <v>#N/A</v>
      </c>
      <c r="S1436" s="99"/>
      <c r="T1436" s="350"/>
      <c r="U1436" s="350"/>
      <c r="V1436" s="349"/>
      <c r="W1436" s="313"/>
      <c r="X1436" s="302"/>
      <c r="Y1436" s="211"/>
      <c r="Z1436" s="320"/>
      <c r="AA1436" s="246"/>
      <c r="AB1436" s="125"/>
      <c r="AC1436" s="125"/>
      <c r="AD1436" s="125"/>
      <c r="AE1436" s="125"/>
      <c r="AF1436" s="125"/>
      <c r="AG1436" s="125"/>
      <c r="AH1436" s="125"/>
      <c r="AJ1436" s="125"/>
      <c r="AK1436" s="125"/>
      <c r="AM1436" s="246"/>
      <c r="AO1436" s="246"/>
      <c r="AP1436" s="211"/>
      <c r="AQ1436" s="211"/>
      <c r="AR1436" s="199"/>
      <c r="AT1436" s="225"/>
      <c r="AU1436" s="225"/>
      <c r="AV1436" s="225"/>
      <c r="AW1436" s="99"/>
      <c r="AX1436" s="199"/>
      <c r="AY1436" s="199"/>
      <c r="AZ1436" s="37"/>
      <c r="BA1436" s="123"/>
      <c r="BB1436" s="211"/>
      <c r="BC1436" s="211"/>
      <c r="BD1436" s="123"/>
      <c r="BE1436" s="123"/>
      <c r="BF1436" s="37"/>
      <c r="BG1436" s="37"/>
    </row>
    <row r="1437" spans="1:59" x14ac:dyDescent="0.25">
      <c r="A1437">
        <v>1405</v>
      </c>
      <c r="B1437" s="61">
        <f ca="1">OFFSET(InputPriceData!B$15,CalculationsAndCharts!$A1437+$A$11,0,1,1)</f>
        <v>40431</v>
      </c>
      <c r="C1437" s="3">
        <f ca="1">OFFSET(InputPriceData!G$15,CalculationsAndCharts!$A1437+$A$11,IF($C$7,8,0),1,1)</f>
        <v>127819000</v>
      </c>
      <c r="D1437" s="4">
        <f ca="1">OFFSET(InputPriceData!C$15,CalculationsAndCharts!$A1437+$A$11,IF($C$7,8,0),1,1)</f>
        <v>98.73</v>
      </c>
      <c r="E1437" s="4">
        <f ca="1">OFFSET(InputPriceData!D$15,CalculationsAndCharts!$A1437+$A$11,IF($C$7,8,0),1,1)</f>
        <v>99.17</v>
      </c>
      <c r="F1437" s="4">
        <f ca="1">OFFSET(InputPriceData!E$15,CalculationsAndCharts!$A1437+$A$11,IF($C$7,8,0),1,1)</f>
        <v>98.51</v>
      </c>
      <c r="G1437" s="4">
        <f ca="1">OFFSET(InputPriceData!F$15,CalculationsAndCharts!$A1437+$A$11,IF($C$7,8,0),1,1)</f>
        <v>99.05</v>
      </c>
      <c r="H1437" s="342">
        <f t="shared" ca="1" si="170"/>
        <v>96.999059064278313</v>
      </c>
      <c r="I1437" s="342">
        <f t="shared" ca="1" si="171"/>
        <v>96.857073306541011</v>
      </c>
      <c r="J1437" s="340">
        <f t="shared" ca="1" si="172"/>
        <v>0.14198575773729538</v>
      </c>
      <c r="K1437" s="170">
        <f t="shared" ca="1" si="168"/>
        <v>2.0159955400233937E-2</v>
      </c>
      <c r="L1437" s="341">
        <f t="shared" ca="1" si="169"/>
        <v>0.44577529429112828</v>
      </c>
      <c r="M1437" s="341">
        <f t="shared" ca="1" si="173"/>
        <v>-0.44577529429112828</v>
      </c>
      <c r="N1437" s="170"/>
      <c r="O1437" s="340"/>
      <c r="P1437" s="3">
        <f t="shared" ca="1" si="174"/>
        <v>127819000</v>
      </c>
      <c r="Q1437" s="3" t="e">
        <f t="shared" ca="1" si="175"/>
        <v>#N/A</v>
      </c>
      <c r="S1437" s="99"/>
      <c r="T1437" s="350"/>
      <c r="U1437" s="350"/>
      <c r="V1437" s="349"/>
      <c r="W1437" s="313"/>
      <c r="X1437" s="302"/>
      <c r="Y1437" s="211"/>
      <c r="Z1437" s="320"/>
      <c r="AA1437" s="246"/>
      <c r="AB1437" s="125"/>
      <c r="AC1437" s="125"/>
      <c r="AD1437" s="125"/>
      <c r="AE1437" s="125"/>
      <c r="AF1437" s="125"/>
      <c r="AG1437" s="125"/>
      <c r="AH1437" s="125"/>
      <c r="AJ1437" s="125"/>
      <c r="AK1437" s="125"/>
      <c r="AM1437" s="246"/>
      <c r="AO1437" s="246"/>
      <c r="AP1437" s="211"/>
      <c r="AQ1437" s="211"/>
      <c r="AR1437" s="199"/>
      <c r="AT1437" s="225"/>
      <c r="AU1437" s="225"/>
      <c r="AV1437" s="225"/>
      <c r="AW1437" s="99"/>
      <c r="AX1437" s="199"/>
      <c r="AY1437" s="199"/>
      <c r="AZ1437" s="37"/>
      <c r="BA1437" s="123"/>
      <c r="BB1437" s="211"/>
      <c r="BC1437" s="211"/>
      <c r="BD1437" s="123"/>
      <c r="BE1437" s="123"/>
      <c r="BF1437" s="37"/>
      <c r="BG1437" s="37"/>
    </row>
    <row r="1438" spans="1:59" x14ac:dyDescent="0.25">
      <c r="A1438">
        <v>1406</v>
      </c>
      <c r="B1438" s="61">
        <f ca="1">OFFSET(InputPriceData!B$15,CalculationsAndCharts!$A1438+$A$11,0,1,1)</f>
        <v>40430</v>
      </c>
      <c r="C1438" s="3">
        <f ca="1">OFFSET(InputPriceData!G$15,CalculationsAndCharts!$A1438+$A$11,IF($C$7,8,0),1,1)</f>
        <v>147017900</v>
      </c>
      <c r="D1438" s="4">
        <f ca="1">OFFSET(InputPriceData!C$15,CalculationsAndCharts!$A1438+$A$11,IF($C$7,8,0),1,1)</f>
        <v>99.2</v>
      </c>
      <c r="E1438" s="4">
        <f ca="1">OFFSET(InputPriceData!D$15,CalculationsAndCharts!$A1438+$A$11,IF($C$7,8,0),1,1)</f>
        <v>99.23</v>
      </c>
      <c r="F1438" s="4">
        <f ca="1">OFFSET(InputPriceData!E$15,CalculationsAndCharts!$A1438+$A$11,IF($C$7,8,0),1,1)</f>
        <v>98.29</v>
      </c>
      <c r="G1438" s="4">
        <f ca="1">OFFSET(InputPriceData!F$15,CalculationsAndCharts!$A1438+$A$11,IF($C$7,8,0),1,1)</f>
        <v>98.56</v>
      </c>
      <c r="H1438" s="342">
        <f t="shared" ca="1" si="170"/>
        <v>96.706067502032369</v>
      </c>
      <c r="I1438" s="342">
        <f t="shared" ca="1" si="171"/>
        <v>96.657716334408377</v>
      </c>
      <c r="J1438" s="340">
        <f t="shared" ca="1" si="172"/>
        <v>4.8351167623975885E-2</v>
      </c>
      <c r="K1438" s="170">
        <f t="shared" ca="1" si="168"/>
        <v>2.3378354106018137E-3</v>
      </c>
      <c r="L1438" s="341">
        <f t="shared" ca="1" si="169"/>
        <v>0.45571764947888344</v>
      </c>
      <c r="M1438" s="341">
        <f t="shared" ca="1" si="173"/>
        <v>-0.45571764947888344</v>
      </c>
      <c r="N1438" s="170"/>
      <c r="O1438" s="340"/>
      <c r="P1438" s="3" t="e">
        <f t="shared" ca="1" si="174"/>
        <v>#N/A</v>
      </c>
      <c r="Q1438" s="3">
        <f t="shared" ca="1" si="175"/>
        <v>147017900</v>
      </c>
      <c r="S1438" s="99"/>
      <c r="T1438" s="350"/>
      <c r="U1438" s="350"/>
      <c r="V1438" s="349"/>
      <c r="W1438" s="313"/>
      <c r="X1438" s="302"/>
      <c r="Y1438" s="211"/>
      <c r="Z1438" s="320"/>
      <c r="AA1438" s="246"/>
      <c r="AB1438" s="125"/>
      <c r="AC1438" s="125"/>
      <c r="AD1438" s="125"/>
      <c r="AE1438" s="125"/>
      <c r="AF1438" s="125"/>
      <c r="AG1438" s="125"/>
      <c r="AH1438" s="125"/>
      <c r="AJ1438" s="125"/>
      <c r="AK1438" s="125"/>
      <c r="AM1438" s="246"/>
      <c r="AO1438" s="246"/>
      <c r="AP1438" s="211"/>
      <c r="AQ1438" s="211"/>
      <c r="AR1438" s="199"/>
      <c r="AT1438" s="225"/>
      <c r="AU1438" s="225"/>
      <c r="AV1438" s="225"/>
      <c r="AW1438" s="99"/>
      <c r="AX1438" s="199"/>
      <c r="AY1438" s="199"/>
      <c r="AZ1438" s="37"/>
      <c r="BA1438" s="123"/>
      <c r="BB1438" s="211"/>
      <c r="BC1438" s="211"/>
      <c r="BD1438" s="123"/>
      <c r="BE1438" s="123"/>
      <c r="BF1438" s="37"/>
      <c r="BG1438" s="37"/>
    </row>
    <row r="1439" spans="1:59" x14ac:dyDescent="0.25">
      <c r="A1439">
        <v>1407</v>
      </c>
      <c r="B1439" s="61">
        <f ca="1">OFFSET(InputPriceData!B$15,CalculationsAndCharts!$A1439+$A$11,0,1,1)</f>
        <v>40429</v>
      </c>
      <c r="C1439" s="3">
        <f ca="1">OFFSET(InputPriceData!G$15,CalculationsAndCharts!$A1439+$A$11,IF($C$7,8,0),1,1)</f>
        <v>149924400</v>
      </c>
      <c r="D1439" s="4">
        <f ca="1">OFFSET(InputPriceData!C$15,CalculationsAndCharts!$A1439+$A$11,IF($C$7,8,0),1,1)</f>
        <v>97.61</v>
      </c>
      <c r="E1439" s="4">
        <f ca="1">OFFSET(InputPriceData!D$15,CalculationsAndCharts!$A1439+$A$11,IF($C$7,8,0),1,1)</f>
        <v>98.49</v>
      </c>
      <c r="F1439" s="4">
        <f ca="1">OFFSET(InputPriceData!E$15,CalculationsAndCharts!$A1439+$A$11,IF($C$7,8,0),1,1)</f>
        <v>97.57</v>
      </c>
      <c r="G1439" s="4">
        <f ca="1">OFFSET(InputPriceData!F$15,CalculationsAndCharts!$A1439+$A$11,IF($C$7,8,0),1,1)</f>
        <v>98.1</v>
      </c>
      <c r="H1439" s="342">
        <f t="shared" ca="1" si="170"/>
        <v>96.441220002322723</v>
      </c>
      <c r="I1439" s="342">
        <f t="shared" ca="1" si="171"/>
        <v>96.484781455718235</v>
      </c>
      <c r="J1439" s="340">
        <f t="shared" ca="1" si="172"/>
        <v>-4.3561453395538907E-2</v>
      </c>
      <c r="K1439" s="170">
        <f t="shared" ca="1" si="168"/>
        <v>1.8976002219317082E-3</v>
      </c>
      <c r="L1439" s="341">
        <f t="shared" ca="1" si="169"/>
        <v>0.4618581725627719</v>
      </c>
      <c r="M1439" s="341">
        <f t="shared" ca="1" si="173"/>
        <v>-0.4618581725627719</v>
      </c>
      <c r="N1439" s="170"/>
      <c r="O1439" s="340"/>
      <c r="P1439" s="3">
        <f t="shared" ca="1" si="174"/>
        <v>149924400</v>
      </c>
      <c r="Q1439" s="3" t="e">
        <f t="shared" ca="1" si="175"/>
        <v>#N/A</v>
      </c>
      <c r="S1439" s="99"/>
      <c r="T1439" s="350"/>
      <c r="U1439" s="350"/>
      <c r="V1439" s="349"/>
      <c r="W1439" s="313"/>
      <c r="X1439" s="302"/>
      <c r="Y1439" s="211"/>
      <c r="Z1439" s="320"/>
      <c r="AA1439" s="246"/>
      <c r="AB1439" s="125"/>
      <c r="AC1439" s="125"/>
      <c r="AD1439" s="125"/>
      <c r="AE1439" s="125"/>
      <c r="AF1439" s="125"/>
      <c r="AG1439" s="125"/>
      <c r="AH1439" s="125"/>
      <c r="AJ1439" s="125"/>
      <c r="AK1439" s="125"/>
      <c r="AM1439" s="246"/>
      <c r="AO1439" s="246"/>
      <c r="AP1439" s="211"/>
      <c r="AQ1439" s="211"/>
      <c r="AR1439" s="199"/>
      <c r="AT1439" s="225"/>
      <c r="AU1439" s="225"/>
      <c r="AV1439" s="225"/>
      <c r="AW1439" s="99"/>
      <c r="AX1439" s="199"/>
      <c r="AY1439" s="199"/>
      <c r="AZ1439" s="37"/>
      <c r="BA1439" s="123"/>
      <c r="BB1439" s="211"/>
      <c r="BC1439" s="211"/>
      <c r="BD1439" s="123"/>
      <c r="BE1439" s="123"/>
      <c r="BF1439" s="37"/>
      <c r="BG1439" s="37"/>
    </row>
    <row r="1440" spans="1:59" x14ac:dyDescent="0.25">
      <c r="A1440">
        <v>1408</v>
      </c>
      <c r="B1440" s="61">
        <f ca="1">OFFSET(InputPriceData!B$15,CalculationsAndCharts!$A1440+$A$11,0,1,1)</f>
        <v>40428</v>
      </c>
      <c r="C1440" s="3">
        <f ca="1">OFFSET(InputPriceData!G$15,CalculationsAndCharts!$A1440+$A$11,IF($C$7,8,0),1,1)</f>
        <v>141973700</v>
      </c>
      <c r="D1440" s="4">
        <f ca="1">OFFSET(InputPriceData!C$15,CalculationsAndCharts!$A1440+$A$11,IF($C$7,8,0),1,1)</f>
        <v>98.07</v>
      </c>
      <c r="E1440" s="4">
        <f ca="1">OFFSET(InputPriceData!D$15,CalculationsAndCharts!$A1440+$A$11,IF($C$7,8,0),1,1)</f>
        <v>98.19</v>
      </c>
      <c r="F1440" s="4">
        <f ca="1">OFFSET(InputPriceData!E$15,CalculationsAndCharts!$A1440+$A$11,IF($C$7,8,0),1,1)</f>
        <v>97.34</v>
      </c>
      <c r="G1440" s="4">
        <f ca="1">OFFSET(InputPriceData!F$15,CalculationsAndCharts!$A1440+$A$11,IF($C$7,8,0),1,1)</f>
        <v>97.42</v>
      </c>
      <c r="H1440" s="342">
        <f t="shared" ca="1" si="170"/>
        <v>96.20425143122597</v>
      </c>
      <c r="I1440" s="342">
        <f t="shared" ca="1" si="171"/>
        <v>96.337943406238082</v>
      </c>
      <c r="J1440" s="340">
        <f t="shared" ca="1" si="172"/>
        <v>-0.13369197501213437</v>
      </c>
      <c r="K1440" s="170">
        <f t="shared" ca="1" si="168"/>
        <v>1.7873544182645161E-2</v>
      </c>
      <c r="L1440" s="341">
        <f t="shared" ca="1" si="169"/>
        <v>0.46498348191121741</v>
      </c>
      <c r="M1440" s="341">
        <f t="shared" ca="1" si="173"/>
        <v>-0.46498348191121741</v>
      </c>
      <c r="N1440" s="170"/>
      <c r="O1440" s="340"/>
      <c r="P1440" s="3" t="e">
        <f t="shared" ca="1" si="174"/>
        <v>#N/A</v>
      </c>
      <c r="Q1440" s="3">
        <f t="shared" ca="1" si="175"/>
        <v>141973700</v>
      </c>
      <c r="S1440" s="99"/>
      <c r="T1440" s="350"/>
      <c r="U1440" s="350"/>
      <c r="V1440" s="349"/>
      <c r="W1440" s="313"/>
      <c r="X1440" s="302"/>
      <c r="Y1440" s="211"/>
      <c r="Z1440" s="320"/>
      <c r="AA1440" s="246"/>
      <c r="AB1440" s="125"/>
      <c r="AC1440" s="125"/>
      <c r="AD1440" s="125"/>
      <c r="AE1440" s="125"/>
      <c r="AF1440" s="125"/>
      <c r="AG1440" s="125"/>
      <c r="AH1440" s="125"/>
      <c r="AJ1440" s="125"/>
      <c r="AK1440" s="125"/>
      <c r="AM1440" s="246"/>
      <c r="AO1440" s="246"/>
      <c r="AP1440" s="211"/>
      <c r="AQ1440" s="211"/>
      <c r="AR1440" s="199"/>
      <c r="AT1440" s="225"/>
      <c r="AU1440" s="225"/>
      <c r="AV1440" s="225"/>
      <c r="AW1440" s="99"/>
      <c r="AX1440" s="199"/>
      <c r="AY1440" s="199"/>
      <c r="AZ1440" s="37"/>
      <c r="BA1440" s="123"/>
      <c r="BB1440" s="211"/>
      <c r="BC1440" s="211"/>
      <c r="BD1440" s="123"/>
      <c r="BE1440" s="123"/>
      <c r="BF1440" s="37"/>
      <c r="BG1440" s="37"/>
    </row>
    <row r="1441" spans="1:59" x14ac:dyDescent="0.25">
      <c r="A1441">
        <v>1409</v>
      </c>
      <c r="B1441" s="61">
        <f ca="1">OFFSET(InputPriceData!B$15,CalculationsAndCharts!$A1441+$A$11,0,1,1)</f>
        <v>40424</v>
      </c>
      <c r="C1441" s="3">
        <f ca="1">OFFSET(InputPriceData!G$15,CalculationsAndCharts!$A1441+$A$11,IF($C$7,8,0),1,1)</f>
        <v>212197300</v>
      </c>
      <c r="D1441" s="4">
        <f ca="1">OFFSET(InputPriceData!C$15,CalculationsAndCharts!$A1441+$A$11,IF($C$7,8,0),1,1)</f>
        <v>98.22</v>
      </c>
      <c r="E1441" s="4">
        <f ca="1">OFFSET(InputPriceData!D$15,CalculationsAndCharts!$A1441+$A$11,IF($C$7,8,0),1,1)</f>
        <v>98.62</v>
      </c>
      <c r="F1441" s="4">
        <f ca="1">OFFSET(InputPriceData!E$15,CalculationsAndCharts!$A1441+$A$11,IF($C$7,8,0),1,1)</f>
        <v>97.69</v>
      </c>
      <c r="G1441" s="4">
        <f ca="1">OFFSET(InputPriceData!F$15,CalculationsAndCharts!$A1441+$A$11,IF($C$7,8,0),1,1)</f>
        <v>98.53</v>
      </c>
      <c r="H1441" s="342">
        <f t="shared" ca="1" si="170"/>
        <v>96.030573064258263</v>
      </c>
      <c r="I1441" s="342">
        <f t="shared" ca="1" si="171"/>
        <v>96.239574624987</v>
      </c>
      <c r="J1441" s="340">
        <f t="shared" ca="1" si="172"/>
        <v>-0.20900156072877113</v>
      </c>
      <c r="K1441" s="170">
        <f t="shared" ref="K1441:K1504" ca="1" si="176">J1441*J1441</f>
        <v>4.3681652387062203E-2</v>
      </c>
      <c r="L1441" s="341">
        <f t="shared" ref="L1441:L1504" ca="1" si="177">SQRT(SUM(OFFSET(K1441,0,0,$A$18,1))/$A$18)</f>
        <v>0.46714521640776141</v>
      </c>
      <c r="M1441" s="341">
        <f t="shared" ca="1" si="173"/>
        <v>-0.46714521640776141</v>
      </c>
      <c r="N1441" s="170"/>
      <c r="O1441" s="340"/>
      <c r="P1441" s="3">
        <f t="shared" ca="1" si="174"/>
        <v>212197300</v>
      </c>
      <c r="Q1441" s="3" t="e">
        <f t="shared" ca="1" si="175"/>
        <v>#N/A</v>
      </c>
      <c r="S1441" s="99"/>
      <c r="T1441" s="350"/>
      <c r="U1441" s="350"/>
      <c r="V1441" s="349"/>
      <c r="W1441" s="313"/>
      <c r="X1441" s="302"/>
      <c r="Y1441" s="211"/>
      <c r="Z1441" s="320"/>
      <c r="AA1441" s="246"/>
      <c r="AB1441" s="125"/>
      <c r="AC1441" s="125"/>
      <c r="AD1441" s="125"/>
      <c r="AE1441" s="125"/>
      <c r="AF1441" s="125"/>
      <c r="AG1441" s="125"/>
      <c r="AH1441" s="125"/>
      <c r="AJ1441" s="125"/>
      <c r="AK1441" s="125"/>
      <c r="AM1441" s="246"/>
      <c r="AO1441" s="246"/>
      <c r="AP1441" s="211"/>
      <c r="AQ1441" s="211"/>
      <c r="AR1441" s="199"/>
      <c r="AT1441" s="225"/>
      <c r="AU1441" s="225"/>
      <c r="AV1441" s="225"/>
      <c r="AW1441" s="99"/>
      <c r="AX1441" s="199"/>
      <c r="AY1441" s="199"/>
      <c r="AZ1441" s="37"/>
      <c r="BA1441" s="123"/>
      <c r="BB1441" s="211"/>
      <c r="BC1441" s="211"/>
      <c r="BD1441" s="123"/>
      <c r="BE1441" s="123"/>
      <c r="BF1441" s="37"/>
      <c r="BG1441" s="37"/>
    </row>
    <row r="1442" spans="1:59" x14ac:dyDescent="0.25">
      <c r="A1442">
        <v>1410</v>
      </c>
      <c r="B1442" s="61">
        <f ca="1">OFFSET(InputPriceData!B$15,CalculationsAndCharts!$A1442+$A$11,0,1,1)</f>
        <v>40423</v>
      </c>
      <c r="C1442" s="3">
        <f ca="1">OFFSET(InputPriceData!G$15,CalculationsAndCharts!$A1442+$A$11,IF($C$7,8,0),1,1)</f>
        <v>156112200</v>
      </c>
      <c r="D1442" s="4">
        <f ca="1">OFFSET(InputPriceData!C$15,CalculationsAndCharts!$A1442+$A$11,IF($C$7,8,0),1,1)</f>
        <v>96.6</v>
      </c>
      <c r="E1442" s="4">
        <f ca="1">OFFSET(InputPriceData!D$15,CalculationsAndCharts!$A1442+$A$11,IF($C$7,8,0),1,1)</f>
        <v>97.28</v>
      </c>
      <c r="F1442" s="4">
        <f ca="1">OFFSET(InputPriceData!E$15,CalculationsAndCharts!$A1442+$A$11,IF($C$7,8,0),1,1)</f>
        <v>96.4</v>
      </c>
      <c r="G1442" s="4">
        <f ca="1">OFFSET(InputPriceData!F$15,CalculationsAndCharts!$A1442+$A$11,IF($C$7,8,0),1,1)</f>
        <v>97.27</v>
      </c>
      <c r="H1442" s="342">
        <f t="shared" ref="H1442:H1505" ca="1" si="178">IF($A1442&gt;$A$8,0,IF($A1442=$A$8,$G1442,$C$16*$G1442+$D$16*H1443))</f>
        <v>95.673512073438019</v>
      </c>
      <c r="I1442" s="342">
        <f t="shared" ref="I1442:I1505" ca="1" si="179">IF($A1442&gt;$A$8,0,IF($A1442=$A$8,$G1442,$C$17*$G1442+$D$17*I1443))</f>
        <v>96.031354136349449</v>
      </c>
      <c r="J1442" s="340">
        <f t="shared" ref="J1442:J1505" ca="1" si="180" xml:space="preserve"> ($C$16 - $C$17)*$G1442 + ($C$17*$D$16 - $C$16*$D$17)*$G1443 + ($D$16 + $D$17)*J1443 - $D$16*$D$17*J1444</f>
        <v>-0.3578420629114778</v>
      </c>
      <c r="K1442" s="170">
        <f t="shared" ca="1" si="176"/>
        <v>0.12805094198874203</v>
      </c>
      <c r="L1442" s="341">
        <f t="shared" ca="1" si="177"/>
        <v>0.46823799900053725</v>
      </c>
      <c r="M1442" s="341">
        <f t="shared" ref="M1442:M1505" ca="1" si="181">-L1442</f>
        <v>-0.46823799900053725</v>
      </c>
      <c r="N1442" s="170"/>
      <c r="O1442" s="340"/>
      <c r="P1442" s="3">
        <f t="shared" ref="P1442:P1505" ca="1" si="182">IF(G1442&gt;=D1442,C1442,NA())</f>
        <v>156112200</v>
      </c>
      <c r="Q1442" s="3" t="e">
        <f t="shared" ref="Q1442:Q1505" ca="1" si="183">IF(G1442&lt;D1442,C1442,NA())</f>
        <v>#N/A</v>
      </c>
      <c r="S1442" s="99"/>
      <c r="T1442" s="350"/>
      <c r="U1442" s="350"/>
      <c r="V1442" s="349"/>
      <c r="W1442" s="313"/>
      <c r="X1442" s="302"/>
      <c r="Y1442" s="211"/>
      <c r="Z1442" s="320"/>
      <c r="AA1442" s="246"/>
      <c r="AB1442" s="125"/>
      <c r="AC1442" s="125"/>
      <c r="AD1442" s="125"/>
      <c r="AE1442" s="125"/>
      <c r="AF1442" s="125"/>
      <c r="AG1442" s="125"/>
      <c r="AH1442" s="125"/>
      <c r="AJ1442" s="125"/>
      <c r="AK1442" s="125"/>
      <c r="AM1442" s="246"/>
      <c r="AO1442" s="246"/>
      <c r="AP1442" s="211"/>
      <c r="AQ1442" s="211"/>
      <c r="AR1442" s="199"/>
      <c r="AT1442" s="225"/>
      <c r="AU1442" s="225"/>
      <c r="AV1442" s="225"/>
      <c r="AW1442" s="99"/>
      <c r="AX1442" s="199"/>
      <c r="AY1442" s="199"/>
      <c r="AZ1442" s="37"/>
      <c r="BA1442" s="123"/>
      <c r="BB1442" s="211"/>
      <c r="BC1442" s="211"/>
      <c r="BD1442" s="123"/>
      <c r="BE1442" s="123"/>
      <c r="BF1442" s="37"/>
      <c r="BG1442" s="37"/>
    </row>
    <row r="1443" spans="1:59" x14ac:dyDescent="0.25">
      <c r="A1443">
        <v>1411</v>
      </c>
      <c r="B1443" s="61">
        <f ca="1">OFFSET(InputPriceData!B$15,CalculationsAndCharts!$A1443+$A$11,0,1,1)</f>
        <v>40422</v>
      </c>
      <c r="C1443" s="3">
        <f ca="1">OFFSET(InputPriceData!G$15,CalculationsAndCharts!$A1443+$A$11,IF($C$7,8,0),1,1)</f>
        <v>256828100</v>
      </c>
      <c r="D1443" s="4">
        <f ca="1">OFFSET(InputPriceData!C$15,CalculationsAndCharts!$A1443+$A$11,IF($C$7,8,0),1,1)</f>
        <v>94.83</v>
      </c>
      <c r="E1443" s="4">
        <f ca="1">OFFSET(InputPriceData!D$15,CalculationsAndCharts!$A1443+$A$11,IF($C$7,8,0),1,1)</f>
        <v>96.5</v>
      </c>
      <c r="F1443" s="4">
        <f ca="1">OFFSET(InputPriceData!E$15,CalculationsAndCharts!$A1443+$A$11,IF($C$7,8,0),1,1)</f>
        <v>94.77</v>
      </c>
      <c r="G1443" s="4">
        <f ca="1">OFFSET(InputPriceData!F$15,CalculationsAndCharts!$A1443+$A$11,IF($C$7,8,0),1,1)</f>
        <v>96.37</v>
      </c>
      <c r="H1443" s="342">
        <f t="shared" ca="1" si="178"/>
        <v>95.445442369643445</v>
      </c>
      <c r="I1443" s="342">
        <f t="shared" ca="1" si="179"/>
        <v>95.918749966926669</v>
      </c>
      <c r="J1443" s="340">
        <f t="shared" ca="1" si="180"/>
        <v>-0.47330759728327448</v>
      </c>
      <c r="K1443" s="170">
        <f t="shared" ca="1" si="176"/>
        <v>0.22402008164606635</v>
      </c>
      <c r="L1443" s="341">
        <f t="shared" ca="1" si="177"/>
        <v>0.46670588619056352</v>
      </c>
      <c r="M1443" s="341">
        <f t="shared" ca="1" si="181"/>
        <v>-0.46670588619056352</v>
      </c>
      <c r="N1443" s="170"/>
      <c r="O1443" s="340"/>
      <c r="P1443" s="3">
        <f t="shared" ca="1" si="182"/>
        <v>256828100</v>
      </c>
      <c r="Q1443" s="3" t="e">
        <f t="shared" ca="1" si="183"/>
        <v>#N/A</v>
      </c>
      <c r="S1443" s="99"/>
      <c r="T1443" s="350"/>
      <c r="U1443" s="350"/>
      <c r="V1443" s="349"/>
      <c r="W1443" s="313"/>
      <c r="X1443" s="302"/>
      <c r="Y1443" s="211"/>
      <c r="Z1443" s="320"/>
      <c r="AA1443" s="246"/>
      <c r="AB1443" s="125"/>
      <c r="AC1443" s="125"/>
      <c r="AD1443" s="125"/>
      <c r="AE1443" s="125"/>
      <c r="AF1443" s="125"/>
      <c r="AG1443" s="125"/>
      <c r="AH1443" s="125"/>
      <c r="AJ1443" s="125"/>
      <c r="AK1443" s="125"/>
      <c r="AM1443" s="246"/>
      <c r="AO1443" s="246"/>
      <c r="AP1443" s="211"/>
      <c r="AQ1443" s="211"/>
      <c r="AR1443" s="199"/>
      <c r="AT1443" s="225"/>
      <c r="AU1443" s="225"/>
      <c r="AV1443" s="225"/>
      <c r="AW1443" s="99"/>
      <c r="AX1443" s="199"/>
      <c r="AY1443" s="199"/>
      <c r="AZ1443" s="37"/>
      <c r="BA1443" s="123"/>
      <c r="BB1443" s="211"/>
      <c r="BC1443" s="211"/>
      <c r="BD1443" s="123"/>
      <c r="BE1443" s="123"/>
      <c r="BF1443" s="37"/>
      <c r="BG1443" s="37"/>
    </row>
    <row r="1444" spans="1:59" x14ac:dyDescent="0.25">
      <c r="A1444">
        <v>1412</v>
      </c>
      <c r="B1444" s="61">
        <f ca="1">OFFSET(InputPriceData!B$15,CalculationsAndCharts!$A1444+$A$11,0,1,1)</f>
        <v>40421</v>
      </c>
      <c r="C1444" s="3">
        <f ca="1">OFFSET(InputPriceData!G$15,CalculationsAndCharts!$A1444+$A$11,IF($C$7,8,0),1,1)</f>
        <v>273933100</v>
      </c>
      <c r="D1444" s="4">
        <f ca="1">OFFSET(InputPriceData!C$15,CalculationsAndCharts!$A1444+$A$11,IF($C$7,8,0),1,1)</f>
        <v>93.22</v>
      </c>
      <c r="E1444" s="4">
        <f ca="1">OFFSET(InputPriceData!D$15,CalculationsAndCharts!$A1444+$A$11,IF($C$7,8,0),1,1)</f>
        <v>94.17</v>
      </c>
      <c r="F1444" s="4">
        <f ca="1">OFFSET(InputPriceData!E$15,CalculationsAndCharts!$A1444+$A$11,IF($C$7,8,0),1,1)</f>
        <v>92.84</v>
      </c>
      <c r="G1444" s="4">
        <f ca="1">OFFSET(InputPriceData!F$15,CalculationsAndCharts!$A1444+$A$11,IF($C$7,8,0),1,1)</f>
        <v>93.57</v>
      </c>
      <c r="H1444" s="342">
        <f t="shared" ca="1" si="178"/>
        <v>95.313362708163936</v>
      </c>
      <c r="I1444" s="342">
        <f t="shared" ca="1" si="179"/>
        <v>95.877727236647274</v>
      </c>
      <c r="J1444" s="340">
        <f t="shared" ca="1" si="180"/>
        <v>-0.56436452848339447</v>
      </c>
      <c r="K1444" s="170">
        <f t="shared" ca="1" si="176"/>
        <v>0.31850732101028417</v>
      </c>
      <c r="L1444" s="341">
        <f t="shared" ca="1" si="177"/>
        <v>0.46302375204318685</v>
      </c>
      <c r="M1444" s="341">
        <f t="shared" ca="1" si="181"/>
        <v>-0.46302375204318685</v>
      </c>
      <c r="N1444" s="170"/>
      <c r="O1444" s="340"/>
      <c r="P1444" s="3">
        <f t="shared" ca="1" si="182"/>
        <v>273933100</v>
      </c>
      <c r="Q1444" s="3" t="e">
        <f t="shared" ca="1" si="183"/>
        <v>#N/A</v>
      </c>
      <c r="S1444" s="99"/>
      <c r="T1444" s="350"/>
      <c r="U1444" s="350"/>
      <c r="V1444" s="349"/>
      <c r="W1444" s="313"/>
      <c r="X1444" s="302"/>
      <c r="Y1444" s="211"/>
      <c r="Z1444" s="320"/>
      <c r="AA1444" s="246"/>
      <c r="AB1444" s="125"/>
      <c r="AC1444" s="125"/>
      <c r="AD1444" s="125"/>
      <c r="AE1444" s="125"/>
      <c r="AF1444" s="125"/>
      <c r="AG1444" s="125"/>
      <c r="AH1444" s="125"/>
      <c r="AJ1444" s="125"/>
      <c r="AK1444" s="125"/>
      <c r="AM1444" s="246"/>
      <c r="AO1444" s="246"/>
      <c r="AP1444" s="211"/>
      <c r="AQ1444" s="211"/>
      <c r="AR1444" s="199"/>
      <c r="AT1444" s="225"/>
      <c r="AU1444" s="225"/>
      <c r="AV1444" s="225"/>
      <c r="AW1444" s="99"/>
      <c r="AX1444" s="199"/>
      <c r="AY1444" s="199"/>
      <c r="AZ1444" s="37"/>
      <c r="BA1444" s="123"/>
      <c r="BB1444" s="211"/>
      <c r="BC1444" s="211"/>
      <c r="BD1444" s="123"/>
      <c r="BE1444" s="123"/>
      <c r="BF1444" s="37"/>
      <c r="BG1444" s="37"/>
    </row>
    <row r="1445" spans="1:59" x14ac:dyDescent="0.25">
      <c r="A1445">
        <v>1413</v>
      </c>
      <c r="B1445" s="61">
        <f ca="1">OFFSET(InputPriceData!B$15,CalculationsAndCharts!$A1445+$A$11,0,1,1)</f>
        <v>40420</v>
      </c>
      <c r="C1445" s="3">
        <f ca="1">OFFSET(InputPriceData!G$15,CalculationsAndCharts!$A1445+$A$11,IF($C$7,8,0),1,1)</f>
        <v>167238600</v>
      </c>
      <c r="D1445" s="4">
        <f ca="1">OFFSET(InputPriceData!C$15,CalculationsAndCharts!$A1445+$A$11,IF($C$7,8,0),1,1)</f>
        <v>94.7</v>
      </c>
      <c r="E1445" s="4">
        <f ca="1">OFFSET(InputPriceData!D$15,CalculationsAndCharts!$A1445+$A$11,IF($C$7,8,0),1,1)</f>
        <v>94.99</v>
      </c>
      <c r="F1445" s="4">
        <f ca="1">OFFSET(InputPriceData!E$15,CalculationsAndCharts!$A1445+$A$11,IF($C$7,8,0),1,1)</f>
        <v>93.56</v>
      </c>
      <c r="G1445" s="4">
        <f ca="1">OFFSET(InputPriceData!F$15,CalculationsAndCharts!$A1445+$A$11,IF($C$7,8,0),1,1)</f>
        <v>93.57</v>
      </c>
      <c r="H1445" s="342">
        <f t="shared" ca="1" si="178"/>
        <v>95.562414523615928</v>
      </c>
      <c r="I1445" s="342">
        <f t="shared" ca="1" si="179"/>
        <v>96.087520621797026</v>
      </c>
      <c r="J1445" s="340">
        <f t="shared" ca="1" si="180"/>
        <v>-0.52510609818116105</v>
      </c>
      <c r="K1445" s="170">
        <f t="shared" ca="1" si="176"/>
        <v>0.27573641434704316</v>
      </c>
      <c r="L1445" s="341">
        <f t="shared" ca="1" si="177"/>
        <v>0.45728654379384598</v>
      </c>
      <c r="M1445" s="341">
        <f t="shared" ca="1" si="181"/>
        <v>-0.45728654379384598</v>
      </c>
      <c r="N1445" s="170"/>
      <c r="O1445" s="340"/>
      <c r="P1445" s="3" t="e">
        <f t="shared" ca="1" si="182"/>
        <v>#N/A</v>
      </c>
      <c r="Q1445" s="3">
        <f t="shared" ca="1" si="183"/>
        <v>167238600</v>
      </c>
      <c r="S1445" s="99"/>
      <c r="T1445" s="350"/>
      <c r="U1445" s="350"/>
      <c r="V1445" s="349"/>
      <c r="W1445" s="313"/>
      <c r="X1445" s="302"/>
      <c r="Y1445" s="211"/>
      <c r="Z1445" s="320"/>
      <c r="AA1445" s="246"/>
      <c r="AB1445" s="125"/>
      <c r="AC1445" s="125"/>
      <c r="AD1445" s="125"/>
      <c r="AE1445" s="125"/>
      <c r="AF1445" s="125"/>
      <c r="AG1445" s="125"/>
      <c r="AH1445" s="125"/>
      <c r="AJ1445" s="125"/>
      <c r="AK1445" s="125"/>
      <c r="AM1445" s="246"/>
      <c r="AO1445" s="246"/>
      <c r="AP1445" s="211"/>
      <c r="AQ1445" s="211"/>
      <c r="AR1445" s="199"/>
      <c r="AT1445" s="225"/>
      <c r="AU1445" s="225"/>
      <c r="AV1445" s="225"/>
      <c r="AW1445" s="99"/>
      <c r="AX1445" s="199"/>
      <c r="AY1445" s="199"/>
      <c r="AZ1445" s="37"/>
      <c r="BA1445" s="123"/>
      <c r="BB1445" s="211"/>
      <c r="BC1445" s="211"/>
      <c r="BD1445" s="123"/>
      <c r="BE1445" s="123"/>
      <c r="BF1445" s="37"/>
      <c r="BG1445" s="37"/>
    </row>
    <row r="1446" spans="1:59" x14ac:dyDescent="0.25">
      <c r="A1446">
        <v>1414</v>
      </c>
      <c r="B1446" s="61">
        <f ca="1">OFFSET(InputPriceData!B$15,CalculationsAndCharts!$A1446+$A$11,0,1,1)</f>
        <v>40417</v>
      </c>
      <c r="C1446" s="3">
        <f ca="1">OFFSET(InputPriceData!G$15,CalculationsAndCharts!$A1446+$A$11,IF($C$7,8,0),1,1)</f>
        <v>272649000</v>
      </c>
      <c r="D1446" s="4">
        <f ca="1">OFFSET(InputPriceData!C$15,CalculationsAndCharts!$A1446+$A$11,IF($C$7,8,0),1,1)</f>
        <v>94.09</v>
      </c>
      <c r="E1446" s="4">
        <f ca="1">OFFSET(InputPriceData!D$15,CalculationsAndCharts!$A1446+$A$11,IF($C$7,8,0),1,1)</f>
        <v>95.05</v>
      </c>
      <c r="F1446" s="4">
        <f ca="1">OFFSET(InputPriceData!E$15,CalculationsAndCharts!$A1446+$A$11,IF($C$7,8,0),1,1)</f>
        <v>92.68</v>
      </c>
      <c r="G1446" s="4">
        <f ca="1">OFFSET(InputPriceData!F$15,CalculationsAndCharts!$A1446+$A$11,IF($C$7,8,0),1,1)</f>
        <v>94.95</v>
      </c>
      <c r="H1446" s="342">
        <f t="shared" ca="1" si="178"/>
        <v>95.847045169846766</v>
      </c>
      <c r="I1446" s="342">
        <f t="shared" ca="1" si="179"/>
        <v>96.316386132869482</v>
      </c>
      <c r="J1446" s="340">
        <f t="shared" ca="1" si="180"/>
        <v>-0.46934096302277711</v>
      </c>
      <c r="K1446" s="170">
        <f t="shared" ca="1" si="176"/>
        <v>0.22028093957114783</v>
      </c>
      <c r="L1446" s="341">
        <f t="shared" ca="1" si="177"/>
        <v>0.45347404002231906</v>
      </c>
      <c r="M1446" s="341">
        <f t="shared" ca="1" si="181"/>
        <v>-0.45347404002231906</v>
      </c>
      <c r="N1446" s="170"/>
      <c r="O1446" s="340"/>
      <c r="P1446" s="3">
        <f t="shared" ca="1" si="182"/>
        <v>272649000</v>
      </c>
      <c r="Q1446" s="3" t="e">
        <f t="shared" ca="1" si="183"/>
        <v>#N/A</v>
      </c>
      <c r="S1446" s="99"/>
      <c r="T1446" s="350"/>
      <c r="U1446" s="350"/>
      <c r="V1446" s="349"/>
      <c r="W1446" s="313"/>
      <c r="X1446" s="302"/>
      <c r="Y1446" s="211"/>
      <c r="Z1446" s="320"/>
      <c r="AA1446" s="246"/>
      <c r="AB1446" s="125"/>
      <c r="AC1446" s="125"/>
      <c r="AD1446" s="125"/>
      <c r="AE1446" s="125"/>
      <c r="AF1446" s="125"/>
      <c r="AG1446" s="125"/>
      <c r="AH1446" s="125"/>
      <c r="AJ1446" s="125"/>
      <c r="AK1446" s="125"/>
      <c r="AM1446" s="246"/>
      <c r="AO1446" s="246"/>
      <c r="AP1446" s="211"/>
      <c r="AQ1446" s="211"/>
      <c r="AR1446" s="199"/>
      <c r="AT1446" s="225"/>
      <c r="AU1446" s="225"/>
      <c r="AV1446" s="225"/>
      <c r="AW1446" s="99"/>
      <c r="AX1446" s="199"/>
      <c r="AY1446" s="199"/>
      <c r="AZ1446" s="37"/>
      <c r="BA1446" s="123"/>
      <c r="BB1446" s="211"/>
      <c r="BC1446" s="211"/>
      <c r="BD1446" s="123"/>
      <c r="BE1446" s="123"/>
      <c r="BF1446" s="37"/>
      <c r="BG1446" s="37"/>
    </row>
    <row r="1447" spans="1:59" x14ac:dyDescent="0.25">
      <c r="A1447">
        <v>1415</v>
      </c>
      <c r="B1447" s="61">
        <f ca="1">OFFSET(InputPriceData!B$15,CalculationsAndCharts!$A1447+$A$11,0,1,1)</f>
        <v>40416</v>
      </c>
      <c r="C1447" s="3">
        <f ca="1">OFFSET(InputPriceData!G$15,CalculationsAndCharts!$A1447+$A$11,IF($C$7,8,0),1,1)</f>
        <v>224439500</v>
      </c>
      <c r="D1447" s="4">
        <f ca="1">OFFSET(InputPriceData!C$15,CalculationsAndCharts!$A1447+$A$11,IF($C$7,8,0),1,1)</f>
        <v>94.57</v>
      </c>
      <c r="E1447" s="4">
        <f ca="1">OFFSET(InputPriceData!D$15,CalculationsAndCharts!$A1447+$A$11,IF($C$7,8,0),1,1)</f>
        <v>94.7</v>
      </c>
      <c r="F1447" s="4">
        <f ca="1">OFFSET(InputPriceData!E$15,CalculationsAndCharts!$A1447+$A$11,IF($C$7,8,0),1,1)</f>
        <v>93.19</v>
      </c>
      <c r="G1447" s="4">
        <f ca="1">OFFSET(InputPriceData!F$15,CalculationsAndCharts!$A1447+$A$11,IF($C$7,8,0),1,1)</f>
        <v>93.5</v>
      </c>
      <c r="H1447" s="342">
        <f t="shared" ca="1" si="178"/>
        <v>95.975194479824864</v>
      </c>
      <c r="I1447" s="342">
        <f t="shared" ca="1" si="179"/>
        <v>96.440603054039443</v>
      </c>
      <c r="J1447" s="340">
        <f t="shared" ca="1" si="180"/>
        <v>-0.46540857421462667</v>
      </c>
      <c r="K1447" s="170">
        <f t="shared" ca="1" si="176"/>
        <v>0.21660514095249167</v>
      </c>
      <c r="L1447" s="341">
        <f t="shared" ca="1" si="177"/>
        <v>0.45283310093688944</v>
      </c>
      <c r="M1447" s="341">
        <f t="shared" ca="1" si="181"/>
        <v>-0.45283310093688944</v>
      </c>
      <c r="N1447" s="170"/>
      <c r="O1447" s="340"/>
      <c r="P1447" s="3" t="e">
        <f t="shared" ca="1" si="182"/>
        <v>#N/A</v>
      </c>
      <c r="Q1447" s="3">
        <f t="shared" ca="1" si="183"/>
        <v>224439500</v>
      </c>
      <c r="S1447" s="99"/>
      <c r="T1447" s="350"/>
      <c r="U1447" s="350"/>
      <c r="V1447" s="349"/>
      <c r="W1447" s="313"/>
      <c r="X1447" s="302"/>
      <c r="Y1447" s="211"/>
      <c r="Z1447" s="320"/>
      <c r="AA1447" s="246"/>
      <c r="AB1447" s="125"/>
      <c r="AC1447" s="125"/>
      <c r="AD1447" s="125"/>
      <c r="AE1447" s="125"/>
      <c r="AF1447" s="125"/>
      <c r="AG1447" s="125"/>
      <c r="AH1447" s="125"/>
      <c r="AJ1447" s="125"/>
      <c r="AK1447" s="125"/>
      <c r="AM1447" s="246"/>
      <c r="AO1447" s="246"/>
      <c r="AP1447" s="211"/>
      <c r="AQ1447" s="211"/>
      <c r="AR1447" s="199"/>
      <c r="AT1447" s="225"/>
      <c r="AU1447" s="225"/>
      <c r="AV1447" s="225"/>
      <c r="AW1447" s="99"/>
      <c r="AX1447" s="199"/>
      <c r="AY1447" s="199"/>
      <c r="AZ1447" s="37"/>
      <c r="BA1447" s="123"/>
      <c r="BB1447" s="211"/>
      <c r="BC1447" s="211"/>
      <c r="BD1447" s="123"/>
      <c r="BE1447" s="123"/>
      <c r="BF1447" s="37"/>
      <c r="BG1447" s="37"/>
    </row>
    <row r="1448" spans="1:59" x14ac:dyDescent="0.25">
      <c r="A1448">
        <v>1416</v>
      </c>
      <c r="B1448" s="61">
        <f ca="1">OFFSET(InputPriceData!B$15,CalculationsAndCharts!$A1448+$A$11,0,1,1)</f>
        <v>40415</v>
      </c>
      <c r="C1448" s="3">
        <f ca="1">OFFSET(InputPriceData!G$15,CalculationsAndCharts!$A1448+$A$11,IF($C$7,8,0),1,1)</f>
        <v>272234800</v>
      </c>
      <c r="D1448" s="4">
        <f ca="1">OFFSET(InputPriceData!C$15,CalculationsAndCharts!$A1448+$A$11,IF($C$7,8,0),1,1)</f>
        <v>93.25</v>
      </c>
      <c r="E1448" s="4">
        <f ca="1">OFFSET(InputPriceData!D$15,CalculationsAndCharts!$A1448+$A$11,IF($C$7,8,0),1,1)</f>
        <v>94.49</v>
      </c>
      <c r="F1448" s="4">
        <f ca="1">OFFSET(InputPriceData!E$15,CalculationsAndCharts!$A1448+$A$11,IF($C$7,8,0),1,1)</f>
        <v>92.66</v>
      </c>
      <c r="G1448" s="4">
        <f ca="1">OFFSET(InputPriceData!F$15,CalculationsAndCharts!$A1448+$A$11,IF($C$7,8,0),1,1)</f>
        <v>94.13</v>
      </c>
      <c r="H1448" s="342">
        <f t="shared" ca="1" si="178"/>
        <v>96.328793691228412</v>
      </c>
      <c r="I1448" s="342">
        <f t="shared" ca="1" si="179"/>
        <v>96.70793060440667</v>
      </c>
      <c r="J1448" s="340">
        <f t="shared" ca="1" si="180"/>
        <v>-0.37913691317830089</v>
      </c>
      <c r="K1448" s="170">
        <f t="shared" ca="1" si="176"/>
        <v>0.14374479893437048</v>
      </c>
      <c r="L1448" s="341">
        <f t="shared" ca="1" si="177"/>
        <v>0.45529928778197065</v>
      </c>
      <c r="M1448" s="341">
        <f t="shared" ca="1" si="181"/>
        <v>-0.45529928778197065</v>
      </c>
      <c r="N1448" s="170"/>
      <c r="O1448" s="340"/>
      <c r="P1448" s="3">
        <f t="shared" ca="1" si="182"/>
        <v>272234800</v>
      </c>
      <c r="Q1448" s="3" t="e">
        <f t="shared" ca="1" si="183"/>
        <v>#N/A</v>
      </c>
      <c r="S1448" s="99"/>
      <c r="T1448" s="350"/>
      <c r="U1448" s="350"/>
      <c r="V1448" s="349"/>
      <c r="W1448" s="313"/>
      <c r="X1448" s="302"/>
      <c r="Y1448" s="211"/>
      <c r="Z1448" s="320"/>
      <c r="AA1448" s="246"/>
      <c r="AB1448" s="125"/>
      <c r="AC1448" s="125"/>
      <c r="AD1448" s="125"/>
      <c r="AE1448" s="125"/>
      <c r="AF1448" s="125"/>
      <c r="AG1448" s="125"/>
      <c r="AH1448" s="125"/>
      <c r="AJ1448" s="125"/>
      <c r="AK1448" s="125"/>
      <c r="AM1448" s="246"/>
      <c r="AO1448" s="246"/>
      <c r="AP1448" s="211"/>
      <c r="AQ1448" s="211"/>
      <c r="AR1448" s="199"/>
      <c r="AT1448" s="225"/>
      <c r="AU1448" s="225"/>
      <c r="AV1448" s="225"/>
      <c r="AW1448" s="99"/>
      <c r="AX1448" s="199"/>
      <c r="AY1448" s="199"/>
      <c r="AZ1448" s="37"/>
      <c r="BA1448" s="123"/>
      <c r="BB1448" s="211"/>
      <c r="BC1448" s="211"/>
      <c r="BD1448" s="123"/>
      <c r="BE1448" s="123"/>
      <c r="BF1448" s="37"/>
      <c r="BG1448" s="37"/>
    </row>
    <row r="1449" spans="1:59" x14ac:dyDescent="0.25">
      <c r="A1449">
        <v>1417</v>
      </c>
      <c r="B1449" s="61">
        <f ca="1">OFFSET(InputPriceData!B$15,CalculationsAndCharts!$A1449+$A$11,0,1,1)</f>
        <v>40414</v>
      </c>
      <c r="C1449" s="3">
        <f ca="1">OFFSET(InputPriceData!G$15,CalculationsAndCharts!$A1449+$A$11,IF($C$7,8,0),1,1)</f>
        <v>280677800</v>
      </c>
      <c r="D1449" s="4">
        <f ca="1">OFFSET(InputPriceData!C$15,CalculationsAndCharts!$A1449+$A$11,IF($C$7,8,0),1,1)</f>
        <v>94.14</v>
      </c>
      <c r="E1449" s="4">
        <f ca="1">OFFSET(InputPriceData!D$15,CalculationsAndCharts!$A1449+$A$11,IF($C$7,8,0),1,1)</f>
        <v>94.53</v>
      </c>
      <c r="F1449" s="4">
        <f ca="1">OFFSET(InputPriceData!E$15,CalculationsAndCharts!$A1449+$A$11,IF($C$7,8,0),1,1)</f>
        <v>93.27</v>
      </c>
      <c r="G1449" s="4">
        <f ca="1">OFFSET(InputPriceData!F$15,CalculationsAndCharts!$A1449+$A$11,IF($C$7,8,0),1,1)</f>
        <v>93.77</v>
      </c>
      <c r="H1449" s="342">
        <f t="shared" ca="1" si="178"/>
        <v>96.642907075689621</v>
      </c>
      <c r="I1449" s="342">
        <f t="shared" ca="1" si="179"/>
        <v>96.942287932080006</v>
      </c>
      <c r="J1449" s="340">
        <f t="shared" ca="1" si="180"/>
        <v>-0.29938085639043577</v>
      </c>
      <c r="K1449" s="170">
        <f t="shared" ca="1" si="176"/>
        <v>8.9628897173070723E-2</v>
      </c>
      <c r="L1449" s="341">
        <f t="shared" ca="1" si="177"/>
        <v>0.46367116572868988</v>
      </c>
      <c r="M1449" s="341">
        <f t="shared" ca="1" si="181"/>
        <v>-0.46367116572868988</v>
      </c>
      <c r="N1449" s="170"/>
      <c r="O1449" s="343"/>
      <c r="P1449" s="3" t="e">
        <f t="shared" ca="1" si="182"/>
        <v>#N/A</v>
      </c>
      <c r="Q1449" s="3">
        <f t="shared" ca="1" si="183"/>
        <v>280677800</v>
      </c>
      <c r="S1449" s="99"/>
      <c r="T1449" s="350"/>
      <c r="U1449" s="350"/>
      <c r="V1449" s="349"/>
      <c r="W1449" s="313"/>
      <c r="X1449" s="302"/>
      <c r="Y1449" s="211"/>
      <c r="Z1449" s="320"/>
      <c r="AA1449" s="246"/>
      <c r="AB1449" s="125"/>
      <c r="AC1449" s="125"/>
      <c r="AD1449" s="125"/>
      <c r="AE1449" s="125"/>
      <c r="AF1449" s="125"/>
      <c r="AG1449" s="125"/>
      <c r="AH1449" s="125"/>
      <c r="AJ1449" s="125"/>
      <c r="AK1449" s="125"/>
      <c r="AM1449" s="246"/>
      <c r="AO1449" s="246"/>
      <c r="AP1449" s="211"/>
      <c r="AQ1449" s="211"/>
      <c r="AR1449" s="199"/>
      <c r="AT1449" s="225"/>
      <c r="AU1449" s="225"/>
      <c r="AV1449" s="225"/>
      <c r="AW1449" s="99"/>
      <c r="AX1449" s="199"/>
      <c r="AY1449" s="199"/>
      <c r="AZ1449" s="37"/>
      <c r="BA1449" s="123"/>
      <c r="BB1449" s="211"/>
      <c r="BC1449" s="211"/>
      <c r="BD1449" s="123"/>
      <c r="BE1449" s="123"/>
      <c r="BF1449" s="37"/>
      <c r="BG1449" s="37"/>
    </row>
    <row r="1450" spans="1:59" x14ac:dyDescent="0.25">
      <c r="A1450">
        <v>1418</v>
      </c>
      <c r="B1450" s="61">
        <f ca="1">OFFSET(InputPriceData!B$15,CalculationsAndCharts!$A1450+$A$11,0,1,1)</f>
        <v>40413</v>
      </c>
      <c r="C1450" s="3">
        <f ca="1">OFFSET(InputPriceData!G$15,CalculationsAndCharts!$A1450+$A$11,IF($C$7,8,0),1,1)</f>
        <v>163490300</v>
      </c>
      <c r="D1450" s="4">
        <f ca="1">OFFSET(InputPriceData!C$15,CalculationsAndCharts!$A1450+$A$11,IF($C$7,8,0),1,1)</f>
        <v>96</v>
      </c>
      <c r="E1450" s="4">
        <f ca="1">OFFSET(InputPriceData!D$15,CalculationsAndCharts!$A1450+$A$11,IF($C$7,8,0),1,1)</f>
        <v>96.47</v>
      </c>
      <c r="F1450" s="4">
        <f ca="1">OFFSET(InputPriceData!E$15,CalculationsAndCharts!$A1450+$A$11,IF($C$7,8,0),1,1)</f>
        <v>95.13</v>
      </c>
      <c r="G1450" s="4">
        <f ca="1">OFFSET(InputPriceData!F$15,CalculationsAndCharts!$A1450+$A$11,IF($C$7,8,0),1,1)</f>
        <v>95.18</v>
      </c>
      <c r="H1450" s="342">
        <f t="shared" ca="1" si="178"/>
        <v>97.053322372216712</v>
      </c>
      <c r="I1450" s="342">
        <f t="shared" ca="1" si="179"/>
        <v>97.230677744087288</v>
      </c>
      <c r="J1450" s="340">
        <f t="shared" ca="1" si="180"/>
        <v>-0.17735537187062397</v>
      </c>
      <c r="K1450" s="170">
        <f t="shared" ca="1" si="176"/>
        <v>3.1454927931367317E-2</v>
      </c>
      <c r="L1450" s="341">
        <f t="shared" ca="1" si="177"/>
        <v>0.47935869993220875</v>
      </c>
      <c r="M1450" s="341">
        <f t="shared" ca="1" si="181"/>
        <v>-0.47935869993220875</v>
      </c>
      <c r="N1450" s="170"/>
      <c r="O1450" s="340"/>
      <c r="P1450" s="3" t="e">
        <f t="shared" ca="1" si="182"/>
        <v>#N/A</v>
      </c>
      <c r="Q1450" s="3">
        <f t="shared" ca="1" si="183"/>
        <v>163490300</v>
      </c>
      <c r="S1450" s="99"/>
      <c r="T1450" s="350"/>
      <c r="U1450" s="350"/>
      <c r="V1450" s="349"/>
      <c r="W1450" s="313"/>
      <c r="X1450" s="302"/>
      <c r="Y1450" s="211"/>
      <c r="Z1450" s="320"/>
      <c r="AA1450" s="246"/>
      <c r="AB1450" s="125"/>
      <c r="AC1450" s="125"/>
      <c r="AD1450" s="125"/>
      <c r="AE1450" s="125"/>
      <c r="AF1450" s="125"/>
      <c r="AG1450" s="125"/>
      <c r="AH1450" s="125"/>
      <c r="AJ1450" s="125"/>
      <c r="AK1450" s="125"/>
      <c r="AM1450" s="246"/>
      <c r="AO1450" s="246"/>
      <c r="AP1450" s="211"/>
      <c r="AQ1450" s="211"/>
      <c r="AR1450" s="199"/>
      <c r="AT1450" s="225"/>
      <c r="AU1450" s="225"/>
      <c r="AV1450" s="225"/>
      <c r="AW1450" s="99"/>
      <c r="AX1450" s="199"/>
      <c r="AY1450" s="199"/>
      <c r="AZ1450" s="37"/>
      <c r="BA1450" s="123"/>
      <c r="BB1450" s="211"/>
      <c r="BC1450" s="211"/>
      <c r="BD1450" s="123"/>
      <c r="BE1450" s="123"/>
      <c r="BF1450" s="37"/>
      <c r="BG1450" s="37"/>
    </row>
    <row r="1451" spans="1:59" x14ac:dyDescent="0.25">
      <c r="A1451">
        <v>1419</v>
      </c>
      <c r="B1451" s="61">
        <f ca="1">OFFSET(InputPriceData!B$15,CalculationsAndCharts!$A1451+$A$11,0,1,1)</f>
        <v>40410</v>
      </c>
      <c r="C1451" s="3">
        <f ca="1">OFFSET(InputPriceData!G$15,CalculationsAndCharts!$A1451+$A$11,IF($C$7,8,0),1,1)</f>
        <v>209714200</v>
      </c>
      <c r="D1451" s="4">
        <f ca="1">OFFSET(InputPriceData!C$15,CalculationsAndCharts!$A1451+$A$11,IF($C$7,8,0),1,1)</f>
        <v>95.57</v>
      </c>
      <c r="E1451" s="4">
        <f ca="1">OFFSET(InputPriceData!D$15,CalculationsAndCharts!$A1451+$A$11,IF($C$7,8,0),1,1)</f>
        <v>95.91</v>
      </c>
      <c r="F1451" s="4">
        <f ca="1">OFFSET(InputPriceData!E$15,CalculationsAndCharts!$A1451+$A$11,IF($C$7,8,0),1,1)</f>
        <v>94.85</v>
      </c>
      <c r="G1451" s="4">
        <f ca="1">OFFSET(InputPriceData!F$15,CalculationsAndCharts!$A1451+$A$11,IF($C$7,8,0),1,1)</f>
        <v>95.54</v>
      </c>
      <c r="H1451" s="342">
        <f t="shared" ca="1" si="178"/>
        <v>97.320939853961946</v>
      </c>
      <c r="I1451" s="342">
        <f t="shared" ca="1" si="179"/>
        <v>97.417102993549761</v>
      </c>
      <c r="J1451" s="340">
        <f t="shared" ca="1" si="180"/>
        <v>-9.6163139587864377E-2</v>
      </c>
      <c r="K1451" s="170">
        <f t="shared" ca="1" si="176"/>
        <v>9.2473494153950883E-3</v>
      </c>
      <c r="L1451" s="341">
        <f t="shared" ca="1" si="177"/>
        <v>0.49970495922632985</v>
      </c>
      <c r="M1451" s="341">
        <f t="shared" ca="1" si="181"/>
        <v>-0.49970495922632985</v>
      </c>
      <c r="N1451" s="170"/>
      <c r="O1451" s="340"/>
      <c r="P1451" s="3" t="e">
        <f t="shared" ca="1" si="182"/>
        <v>#N/A</v>
      </c>
      <c r="Q1451" s="3">
        <f t="shared" ca="1" si="183"/>
        <v>209714200</v>
      </c>
      <c r="S1451" s="99"/>
      <c r="T1451" s="350"/>
      <c r="U1451" s="350"/>
      <c r="V1451" s="349"/>
      <c r="W1451" s="313"/>
      <c r="X1451" s="302"/>
      <c r="Y1451" s="211"/>
      <c r="Z1451" s="320"/>
      <c r="AA1451" s="246"/>
      <c r="AB1451" s="125"/>
      <c r="AC1451" s="125"/>
      <c r="AD1451" s="125"/>
      <c r="AE1451" s="125"/>
      <c r="AF1451" s="125"/>
      <c r="AG1451" s="125"/>
      <c r="AH1451" s="125"/>
      <c r="AJ1451" s="125"/>
      <c r="AK1451" s="125"/>
      <c r="AM1451" s="246"/>
      <c r="AO1451" s="246"/>
      <c r="AP1451" s="211"/>
      <c r="AQ1451" s="211"/>
      <c r="AR1451" s="199"/>
      <c r="AT1451" s="225"/>
      <c r="AU1451" s="225"/>
      <c r="AV1451" s="225"/>
      <c r="AW1451" s="99"/>
      <c r="AX1451" s="199"/>
      <c r="AY1451" s="199"/>
      <c r="AZ1451" s="37"/>
      <c r="BA1451" s="123"/>
      <c r="BB1451" s="211"/>
      <c r="BC1451" s="211"/>
      <c r="BD1451" s="123"/>
      <c r="BE1451" s="123"/>
      <c r="BF1451" s="37"/>
      <c r="BG1451" s="37"/>
    </row>
    <row r="1452" spans="1:59" x14ac:dyDescent="0.25">
      <c r="A1452">
        <v>1420</v>
      </c>
      <c r="B1452" s="61">
        <f ca="1">OFFSET(InputPriceData!B$15,CalculationsAndCharts!$A1452+$A$11,0,1,1)</f>
        <v>40409</v>
      </c>
      <c r="C1452" s="3">
        <f ca="1">OFFSET(InputPriceData!G$15,CalculationsAndCharts!$A1452+$A$11,IF($C$7,8,0),1,1)</f>
        <v>265847600</v>
      </c>
      <c r="D1452" s="4">
        <f ca="1">OFFSET(InputPriceData!C$15,CalculationsAndCharts!$A1452+$A$11,IF($C$7,8,0),1,1)</f>
        <v>97.04</v>
      </c>
      <c r="E1452" s="4">
        <f ca="1">OFFSET(InputPriceData!D$15,CalculationsAndCharts!$A1452+$A$11,IF($C$7,8,0),1,1)</f>
        <v>97.28</v>
      </c>
      <c r="F1452" s="4">
        <f ca="1">OFFSET(InputPriceData!E$15,CalculationsAndCharts!$A1452+$A$11,IF($C$7,8,0),1,1)</f>
        <v>95.45</v>
      </c>
      <c r="G1452" s="4">
        <f ca="1">OFFSET(InputPriceData!F$15,CalculationsAndCharts!$A1452+$A$11,IF($C$7,8,0),1,1)</f>
        <v>95.85</v>
      </c>
      <c r="H1452" s="342">
        <f t="shared" ca="1" si="178"/>
        <v>97.57535983309937</v>
      </c>
      <c r="I1452" s="342">
        <f t="shared" ca="1" si="179"/>
        <v>97.587748720236107</v>
      </c>
      <c r="J1452" s="340">
        <f t="shared" ca="1" si="180"/>
        <v>-1.2388887136788818E-2</v>
      </c>
      <c r="K1452" s="170">
        <f t="shared" ca="1" si="176"/>
        <v>1.5348452448809142E-4</v>
      </c>
      <c r="L1452" s="341">
        <f t="shared" ca="1" si="177"/>
        <v>0.52474713278391683</v>
      </c>
      <c r="M1452" s="341">
        <f t="shared" ca="1" si="181"/>
        <v>-0.52474713278391683</v>
      </c>
      <c r="N1452" s="170"/>
      <c r="O1452" s="340"/>
      <c r="P1452" s="3" t="e">
        <f t="shared" ca="1" si="182"/>
        <v>#N/A</v>
      </c>
      <c r="Q1452" s="3">
        <f t="shared" ca="1" si="183"/>
        <v>265847600</v>
      </c>
      <c r="S1452" s="99"/>
      <c r="T1452" s="350"/>
      <c r="U1452" s="350"/>
      <c r="V1452" s="349"/>
      <c r="W1452" s="313"/>
      <c r="X1452" s="302"/>
      <c r="Y1452" s="211"/>
      <c r="Z1452" s="320"/>
      <c r="AA1452" s="246"/>
      <c r="AB1452" s="125"/>
      <c r="AC1452" s="125"/>
      <c r="AD1452" s="125"/>
      <c r="AE1452" s="125"/>
      <c r="AF1452" s="125"/>
      <c r="AG1452" s="125"/>
      <c r="AH1452" s="125"/>
      <c r="AJ1452" s="125"/>
      <c r="AK1452" s="125"/>
      <c r="AM1452" s="246"/>
      <c r="AO1452" s="246"/>
      <c r="AP1452" s="211"/>
      <c r="AQ1452" s="211"/>
      <c r="AR1452" s="199"/>
      <c r="AT1452" s="225"/>
      <c r="AU1452" s="225"/>
      <c r="AV1452" s="225"/>
      <c r="AW1452" s="99"/>
      <c r="AX1452" s="199"/>
      <c r="AY1452" s="199"/>
      <c r="AZ1452" s="37"/>
      <c r="BA1452" s="123"/>
      <c r="BB1452" s="211"/>
      <c r="BC1452" s="211"/>
      <c r="BD1452" s="123"/>
      <c r="BE1452" s="123"/>
      <c r="BF1452" s="37"/>
      <c r="BG1452" s="37"/>
    </row>
    <row r="1453" spans="1:59" x14ac:dyDescent="0.25">
      <c r="A1453">
        <v>1421</v>
      </c>
      <c r="B1453" s="61">
        <f ca="1">OFFSET(InputPriceData!B$15,CalculationsAndCharts!$A1453+$A$11,0,1,1)</f>
        <v>40408</v>
      </c>
      <c r="C1453" s="3">
        <f ca="1">OFFSET(InputPriceData!G$15,CalculationsAndCharts!$A1453+$A$11,IF($C$7,8,0),1,1)</f>
        <v>182922100</v>
      </c>
      <c r="D1453" s="4">
        <f ca="1">OFFSET(InputPriceData!C$15,CalculationsAndCharts!$A1453+$A$11,IF($C$7,8,0),1,1)</f>
        <v>97.33</v>
      </c>
      <c r="E1453" s="4">
        <f ca="1">OFFSET(InputPriceData!D$15,CalculationsAndCharts!$A1453+$A$11,IF($C$7,8,0),1,1)</f>
        <v>98.08</v>
      </c>
      <c r="F1453" s="4">
        <f ca="1">OFFSET(InputPriceData!E$15,CalculationsAndCharts!$A1453+$A$11,IF($C$7,8,0),1,1)</f>
        <v>96.77</v>
      </c>
      <c r="G1453" s="4">
        <f ca="1">OFFSET(InputPriceData!F$15,CalculationsAndCharts!$A1453+$A$11,IF($C$7,8,0),1,1)</f>
        <v>97.55</v>
      </c>
      <c r="H1453" s="342">
        <f t="shared" ca="1" si="178"/>
        <v>97.821839809256417</v>
      </c>
      <c r="I1453" s="342">
        <f t="shared" ca="1" si="179"/>
        <v>97.745725876621222</v>
      </c>
      <c r="J1453" s="340">
        <f t="shared" ca="1" si="180"/>
        <v>7.6113932635160059E-2</v>
      </c>
      <c r="K1453" s="170">
        <f t="shared" ca="1" si="176"/>
        <v>5.7933307411896836E-3</v>
      </c>
      <c r="L1453" s="341">
        <f t="shared" ca="1" si="177"/>
        <v>0.55375822437424016</v>
      </c>
      <c r="M1453" s="341">
        <f t="shared" ca="1" si="181"/>
        <v>-0.55375822437424016</v>
      </c>
      <c r="N1453" s="170"/>
      <c r="O1453" s="340"/>
      <c r="P1453" s="3">
        <f t="shared" ca="1" si="182"/>
        <v>182922100</v>
      </c>
      <c r="Q1453" s="3" t="e">
        <f t="shared" ca="1" si="183"/>
        <v>#N/A</v>
      </c>
      <c r="S1453" s="99"/>
      <c r="T1453" s="350"/>
      <c r="U1453" s="350"/>
      <c r="V1453" s="349"/>
      <c r="W1453" s="313"/>
      <c r="X1453" s="302"/>
      <c r="Y1453" s="211"/>
      <c r="Z1453" s="320"/>
      <c r="AA1453" s="246"/>
      <c r="AB1453" s="125"/>
      <c r="AC1453" s="125"/>
      <c r="AD1453" s="125"/>
      <c r="AE1453" s="125"/>
      <c r="AF1453" s="125"/>
      <c r="AG1453" s="125"/>
      <c r="AH1453" s="125"/>
      <c r="AJ1453" s="125"/>
      <c r="AK1453" s="125"/>
      <c r="AM1453" s="246"/>
      <c r="AO1453" s="246"/>
      <c r="AP1453" s="211"/>
      <c r="AQ1453" s="211"/>
      <c r="AR1453" s="199"/>
      <c r="AT1453" s="225"/>
      <c r="AU1453" s="225"/>
      <c r="AV1453" s="225"/>
      <c r="AW1453" s="99"/>
      <c r="AX1453" s="199"/>
      <c r="AY1453" s="199"/>
      <c r="AZ1453" s="37"/>
      <c r="BA1453" s="123"/>
      <c r="BB1453" s="211"/>
      <c r="BC1453" s="211"/>
      <c r="BD1453" s="123"/>
      <c r="BE1453" s="123"/>
      <c r="BF1453" s="37"/>
      <c r="BG1453" s="37"/>
    </row>
    <row r="1454" spans="1:59" x14ac:dyDescent="0.25">
      <c r="A1454">
        <v>1422</v>
      </c>
      <c r="B1454" s="61">
        <f ca="1">OFFSET(InputPriceData!B$15,CalculationsAndCharts!$A1454+$A$11,0,1,1)</f>
        <v>40407</v>
      </c>
      <c r="C1454" s="3">
        <f ca="1">OFFSET(InputPriceData!G$15,CalculationsAndCharts!$A1454+$A$11,IF($C$7,8,0),1,1)</f>
        <v>172270300</v>
      </c>
      <c r="D1454" s="4">
        <f ca="1">OFFSET(InputPriceData!C$15,CalculationsAndCharts!$A1454+$A$11,IF($C$7,8,0),1,1)</f>
        <v>97.02</v>
      </c>
      <c r="E1454" s="4">
        <f ca="1">OFFSET(InputPriceData!D$15,CalculationsAndCharts!$A1454+$A$11,IF($C$7,8,0),1,1)</f>
        <v>98.08</v>
      </c>
      <c r="F1454" s="4">
        <f ca="1">OFFSET(InputPriceData!E$15,CalculationsAndCharts!$A1454+$A$11,IF($C$7,8,0),1,1)</f>
        <v>96.74</v>
      </c>
      <c r="G1454" s="4">
        <f ca="1">OFFSET(InputPriceData!F$15,CalculationsAndCharts!$A1454+$A$11,IF($C$7,8,0),1,1)</f>
        <v>97.37</v>
      </c>
      <c r="H1454" s="342">
        <f t="shared" ca="1" si="178"/>
        <v>97.860674067721632</v>
      </c>
      <c r="I1454" s="342">
        <f t="shared" ca="1" si="179"/>
        <v>97.763519138132253</v>
      </c>
      <c r="J1454" s="340">
        <f t="shared" ca="1" si="180"/>
        <v>9.7154929589340466E-2</v>
      </c>
      <c r="K1454" s="170">
        <f t="shared" ca="1" si="176"/>
        <v>9.4390803435097041E-3</v>
      </c>
      <c r="L1454" s="341">
        <f t="shared" ca="1" si="177"/>
        <v>0.5805321240743393</v>
      </c>
      <c r="M1454" s="341">
        <f t="shared" ca="1" si="181"/>
        <v>-0.5805321240743393</v>
      </c>
      <c r="N1454" s="170"/>
      <c r="O1454" s="340"/>
      <c r="P1454" s="3">
        <f t="shared" ca="1" si="182"/>
        <v>172270300</v>
      </c>
      <c r="Q1454" s="3" t="e">
        <f t="shared" ca="1" si="183"/>
        <v>#N/A</v>
      </c>
      <c r="S1454" s="99"/>
      <c r="T1454" s="350"/>
      <c r="U1454" s="350"/>
      <c r="V1454" s="349"/>
      <c r="W1454" s="313"/>
      <c r="X1454" s="302"/>
      <c r="Y1454" s="211"/>
      <c r="Z1454" s="320"/>
      <c r="AA1454" s="246"/>
      <c r="AB1454" s="125"/>
      <c r="AC1454" s="125"/>
      <c r="AD1454" s="125"/>
      <c r="AE1454" s="125"/>
      <c r="AF1454" s="125"/>
      <c r="AG1454" s="125"/>
      <c r="AH1454" s="125"/>
      <c r="AJ1454" s="125"/>
      <c r="AK1454" s="125"/>
      <c r="AM1454" s="246"/>
      <c r="AO1454" s="246"/>
      <c r="AP1454" s="211"/>
      <c r="AQ1454" s="211"/>
      <c r="AR1454" s="199"/>
      <c r="AT1454" s="225"/>
      <c r="AU1454" s="225"/>
      <c r="AV1454" s="225"/>
      <c r="AW1454" s="99"/>
      <c r="AX1454" s="199"/>
      <c r="AY1454" s="199"/>
      <c r="AZ1454" s="37"/>
      <c r="BA1454" s="123"/>
      <c r="BB1454" s="211"/>
      <c r="BC1454" s="211"/>
      <c r="BD1454" s="123"/>
      <c r="BE1454" s="123"/>
      <c r="BF1454" s="37"/>
      <c r="BG1454" s="37"/>
    </row>
    <row r="1455" spans="1:59" x14ac:dyDescent="0.25">
      <c r="A1455">
        <v>1423</v>
      </c>
      <c r="B1455" s="61">
        <f ca="1">OFFSET(InputPriceData!B$15,CalculationsAndCharts!$A1455+$A$11,0,1,1)</f>
        <v>40406</v>
      </c>
      <c r="C1455" s="3">
        <f ca="1">OFFSET(InputPriceData!G$15,CalculationsAndCharts!$A1455+$A$11,IF($C$7,8,0),1,1)</f>
        <v>147895300</v>
      </c>
      <c r="D1455" s="4">
        <f ca="1">OFFSET(InputPriceData!C$15,CalculationsAndCharts!$A1455+$A$11,IF($C$7,8,0),1,1)</f>
        <v>95.58</v>
      </c>
      <c r="E1455" s="4">
        <f ca="1">OFFSET(InputPriceData!D$15,CalculationsAndCharts!$A1455+$A$11,IF($C$7,8,0),1,1)</f>
        <v>96.5</v>
      </c>
      <c r="F1455" s="4">
        <f ca="1">OFFSET(InputPriceData!E$15,CalculationsAndCharts!$A1455+$A$11,IF($C$7,8,0),1,1)</f>
        <v>95.23</v>
      </c>
      <c r="G1455" s="4">
        <f ca="1">OFFSET(InputPriceData!F$15,CalculationsAndCharts!$A1455+$A$11,IF($C$7,8,0),1,1)</f>
        <v>96.19</v>
      </c>
      <c r="H1455" s="342">
        <f t="shared" ca="1" si="178"/>
        <v>97.93077036311044</v>
      </c>
      <c r="I1455" s="342">
        <f t="shared" ca="1" si="179"/>
        <v>97.799293605235192</v>
      </c>
      <c r="J1455" s="340">
        <f t="shared" ca="1" si="180"/>
        <v>0.13147675787521068</v>
      </c>
      <c r="K1455" s="170">
        <f t="shared" ca="1" si="176"/>
        <v>1.7286137861376775E-2</v>
      </c>
      <c r="L1455" s="341">
        <f t="shared" ca="1" si="177"/>
        <v>0.60566788155599105</v>
      </c>
      <c r="M1455" s="341">
        <f t="shared" ca="1" si="181"/>
        <v>-0.60566788155599105</v>
      </c>
      <c r="N1455" s="170"/>
      <c r="O1455" s="340"/>
      <c r="P1455" s="3">
        <f t="shared" ca="1" si="182"/>
        <v>147895300</v>
      </c>
      <c r="Q1455" s="3" t="e">
        <f t="shared" ca="1" si="183"/>
        <v>#N/A</v>
      </c>
      <c r="S1455" s="99"/>
      <c r="T1455" s="350"/>
      <c r="U1455" s="350"/>
      <c r="V1455" s="349"/>
      <c r="W1455" s="313"/>
      <c r="X1455" s="302"/>
      <c r="Y1455" s="211"/>
      <c r="Z1455" s="320"/>
      <c r="AA1455" s="246"/>
      <c r="AB1455" s="125"/>
      <c r="AC1455" s="125"/>
      <c r="AD1455" s="125"/>
      <c r="AE1455" s="125"/>
      <c r="AF1455" s="125"/>
      <c r="AG1455" s="125"/>
      <c r="AH1455" s="125"/>
      <c r="AJ1455" s="125"/>
      <c r="AK1455" s="125"/>
      <c r="AM1455" s="246"/>
      <c r="AO1455" s="246"/>
      <c r="AP1455" s="211"/>
      <c r="AQ1455" s="211"/>
      <c r="AR1455" s="199"/>
      <c r="AT1455" s="225"/>
      <c r="AU1455" s="225"/>
      <c r="AV1455" s="225"/>
      <c r="AW1455" s="99"/>
      <c r="AX1455" s="199"/>
      <c r="AY1455" s="199"/>
      <c r="AZ1455" s="37"/>
      <c r="BA1455" s="123"/>
      <c r="BB1455" s="211"/>
      <c r="BC1455" s="211"/>
      <c r="BD1455" s="123"/>
      <c r="BE1455" s="123"/>
      <c r="BF1455" s="37"/>
      <c r="BG1455" s="37"/>
    </row>
    <row r="1456" spans="1:59" x14ac:dyDescent="0.25">
      <c r="A1456">
        <v>1424</v>
      </c>
      <c r="B1456" s="61">
        <f ca="1">OFFSET(InputPriceData!B$15,CalculationsAndCharts!$A1456+$A$11,0,1,1)</f>
        <v>40403</v>
      </c>
      <c r="C1456" s="3">
        <f ca="1">OFFSET(InputPriceData!G$15,CalculationsAndCharts!$A1456+$A$11,IF($C$7,8,0),1,1)</f>
        <v>158698500</v>
      </c>
      <c r="D1456" s="4">
        <f ca="1">OFFSET(InputPriceData!C$15,CalculationsAndCharts!$A1456+$A$11,IF($C$7,8,0),1,1)</f>
        <v>96.22</v>
      </c>
      <c r="E1456" s="4">
        <f ca="1">OFFSET(InputPriceData!D$15,CalculationsAndCharts!$A1456+$A$11,IF($C$7,8,0),1,1)</f>
        <v>96.81</v>
      </c>
      <c r="F1456" s="4">
        <f ca="1">OFFSET(InputPriceData!E$15,CalculationsAndCharts!$A1456+$A$11,IF($C$7,8,0),1,1)</f>
        <v>96.12</v>
      </c>
      <c r="G1456" s="4">
        <f ca="1">OFFSET(InputPriceData!F$15,CalculationsAndCharts!$A1456+$A$11,IF($C$7,8,0),1,1)</f>
        <v>96.24</v>
      </c>
      <c r="H1456" s="342">
        <f t="shared" ca="1" si="178"/>
        <v>98.179451843554801</v>
      </c>
      <c r="I1456" s="342">
        <f t="shared" ca="1" si="179"/>
        <v>97.94559302389294</v>
      </c>
      <c r="J1456" s="340">
        <f t="shared" ca="1" si="180"/>
        <v>0.23385881966181199</v>
      </c>
      <c r="K1456" s="170">
        <f t="shared" ca="1" si="176"/>
        <v>5.4689947533615904E-2</v>
      </c>
      <c r="L1456" s="341">
        <f t="shared" ca="1" si="177"/>
        <v>0.62665757149910417</v>
      </c>
      <c r="M1456" s="341">
        <f t="shared" ca="1" si="181"/>
        <v>-0.62665757149910417</v>
      </c>
      <c r="N1456" s="170"/>
      <c r="O1456" s="340"/>
      <c r="P1456" s="3">
        <f t="shared" ca="1" si="182"/>
        <v>158698500</v>
      </c>
      <c r="Q1456" s="3" t="e">
        <f t="shared" ca="1" si="183"/>
        <v>#N/A</v>
      </c>
      <c r="S1456" s="99"/>
      <c r="T1456" s="350"/>
      <c r="U1456" s="350"/>
      <c r="V1456" s="349"/>
      <c r="W1456" s="313"/>
      <c r="X1456" s="302"/>
      <c r="Y1456" s="211"/>
      <c r="Z1456" s="320"/>
      <c r="AA1456" s="246"/>
      <c r="AB1456" s="125"/>
      <c r="AC1456" s="125"/>
      <c r="AD1456" s="125"/>
      <c r="AE1456" s="125"/>
      <c r="AF1456" s="125"/>
      <c r="AG1456" s="125"/>
      <c r="AH1456" s="125"/>
      <c r="AJ1456" s="125"/>
      <c r="AK1456" s="125"/>
      <c r="AM1456" s="246"/>
      <c r="AO1456" s="246"/>
      <c r="AP1456" s="211"/>
      <c r="AQ1456" s="211"/>
      <c r="AR1456" s="199"/>
      <c r="AT1456" s="225"/>
      <c r="AU1456" s="225"/>
      <c r="AV1456" s="225"/>
      <c r="AW1456" s="99"/>
      <c r="AX1456" s="199"/>
      <c r="AY1456" s="199"/>
      <c r="AZ1456" s="37"/>
      <c r="BA1456" s="123"/>
      <c r="BB1456" s="211"/>
      <c r="BC1456" s="211"/>
      <c r="BD1456" s="123"/>
      <c r="BE1456" s="123"/>
      <c r="BF1456" s="37"/>
      <c r="BG1456" s="37"/>
    </row>
    <row r="1457" spans="1:59" x14ac:dyDescent="0.25">
      <c r="A1457">
        <v>1425</v>
      </c>
      <c r="B1457" s="61">
        <f ca="1">OFFSET(InputPriceData!B$15,CalculationsAndCharts!$A1457+$A$11,0,1,1)</f>
        <v>40402</v>
      </c>
      <c r="C1457" s="3">
        <f ca="1">OFFSET(InputPriceData!G$15,CalculationsAndCharts!$A1457+$A$11,IF($C$7,8,0),1,1)</f>
        <v>239542600</v>
      </c>
      <c r="D1457" s="4">
        <f ca="1">OFFSET(InputPriceData!C$15,CalculationsAndCharts!$A1457+$A$11,IF($C$7,8,0),1,1)</f>
        <v>95.65</v>
      </c>
      <c r="E1457" s="4">
        <f ca="1">OFFSET(InputPriceData!D$15,CalculationsAndCharts!$A1457+$A$11,IF($C$7,8,0),1,1)</f>
        <v>96.87</v>
      </c>
      <c r="F1457" s="4">
        <f ca="1">OFFSET(InputPriceData!E$15,CalculationsAndCharts!$A1457+$A$11,IF($C$7,8,0),1,1)</f>
        <v>95.61</v>
      </c>
      <c r="G1457" s="4">
        <f ca="1">OFFSET(InputPriceData!F$15,CalculationsAndCharts!$A1457+$A$11,IF($C$7,8,0),1,1)</f>
        <v>96.52</v>
      </c>
      <c r="H1457" s="342">
        <f t="shared" ca="1" si="178"/>
        <v>98.456516392634057</v>
      </c>
      <c r="I1457" s="342">
        <f t="shared" ca="1" si="179"/>
        <v>98.100646935155936</v>
      </c>
      <c r="J1457" s="340">
        <f t="shared" ca="1" si="180"/>
        <v>0.35586945747807069</v>
      </c>
      <c r="K1457" s="170">
        <f t="shared" ca="1" si="176"/>
        <v>0.12664307076573636</v>
      </c>
      <c r="L1457" s="341">
        <f t="shared" ca="1" si="177"/>
        <v>0.64452232221346539</v>
      </c>
      <c r="M1457" s="341">
        <f t="shared" ca="1" si="181"/>
        <v>-0.64452232221346539</v>
      </c>
      <c r="N1457" s="170"/>
      <c r="O1457" s="340"/>
      <c r="P1457" s="3">
        <f t="shared" ca="1" si="182"/>
        <v>239542600</v>
      </c>
      <c r="Q1457" s="3" t="e">
        <f t="shared" ca="1" si="183"/>
        <v>#N/A</v>
      </c>
      <c r="S1457" s="99"/>
      <c r="T1457" s="350"/>
      <c r="U1457" s="350"/>
      <c r="V1457" s="349"/>
      <c r="W1457" s="313"/>
      <c r="X1457" s="302"/>
      <c r="Y1457" s="211"/>
      <c r="Z1457" s="320"/>
      <c r="AA1457" s="246"/>
      <c r="AB1457" s="125"/>
      <c r="AC1457" s="125"/>
      <c r="AD1457" s="125"/>
      <c r="AE1457" s="125"/>
      <c r="AF1457" s="125"/>
      <c r="AG1457" s="125"/>
      <c r="AH1457" s="125"/>
      <c r="AJ1457" s="125"/>
      <c r="AK1457" s="125"/>
      <c r="AM1457" s="246"/>
      <c r="AO1457" s="246"/>
      <c r="AP1457" s="211"/>
      <c r="AQ1457" s="211"/>
      <c r="AR1457" s="199"/>
      <c r="AT1457" s="225"/>
      <c r="AU1457" s="225"/>
      <c r="AV1457" s="225"/>
      <c r="AW1457" s="99"/>
      <c r="AX1457" s="199"/>
      <c r="AY1457" s="199"/>
      <c r="AZ1457" s="37"/>
      <c r="BA1457" s="123"/>
      <c r="BB1457" s="211"/>
      <c r="BC1457" s="211"/>
      <c r="BD1457" s="123"/>
      <c r="BE1457" s="123"/>
      <c r="BF1457" s="37"/>
      <c r="BG1457" s="37"/>
    </row>
    <row r="1458" spans="1:59" x14ac:dyDescent="0.25">
      <c r="A1458">
        <v>1426</v>
      </c>
      <c r="B1458" s="61">
        <f ca="1">OFFSET(InputPriceData!B$15,CalculationsAndCharts!$A1458+$A$11,0,1,1)</f>
        <v>40401</v>
      </c>
      <c r="C1458" s="3">
        <f ca="1">OFFSET(InputPriceData!G$15,CalculationsAndCharts!$A1458+$A$11,IF($C$7,8,0),1,1)</f>
        <v>273406900</v>
      </c>
      <c r="D1458" s="4">
        <f ca="1">OFFSET(InputPriceData!C$15,CalculationsAndCharts!$A1458+$A$11,IF($C$7,8,0),1,1)</f>
        <v>98.32</v>
      </c>
      <c r="E1458" s="4">
        <f ca="1">OFFSET(InputPriceData!D$15,CalculationsAndCharts!$A1458+$A$11,IF($C$7,8,0),1,1)</f>
        <v>98.35</v>
      </c>
      <c r="F1458" s="4">
        <f ca="1">OFFSET(InputPriceData!E$15,CalculationsAndCharts!$A1458+$A$11,IF($C$7,8,0),1,1)</f>
        <v>96.96</v>
      </c>
      <c r="G1458" s="4">
        <f ca="1">OFFSET(InputPriceData!F$15,CalculationsAndCharts!$A1458+$A$11,IF($C$7,8,0),1,1)</f>
        <v>97.12</v>
      </c>
      <c r="H1458" s="342">
        <f t="shared" ca="1" si="178"/>
        <v>98.733161591581791</v>
      </c>
      <c r="I1458" s="342">
        <f t="shared" ca="1" si="179"/>
        <v>98.244342111079206</v>
      </c>
      <c r="J1458" s="340">
        <f t="shared" ca="1" si="180"/>
        <v>0.48881948050252211</v>
      </c>
      <c r="K1458" s="170">
        <f t="shared" ca="1" si="176"/>
        <v>0.23894448451875558</v>
      </c>
      <c r="L1458" s="341">
        <f t="shared" ca="1" si="177"/>
        <v>0.66416715007022975</v>
      </c>
      <c r="M1458" s="341">
        <f t="shared" ca="1" si="181"/>
        <v>-0.66416715007022975</v>
      </c>
      <c r="N1458" s="170"/>
      <c r="O1458" s="340"/>
      <c r="P1458" s="3" t="e">
        <f t="shared" ca="1" si="182"/>
        <v>#N/A</v>
      </c>
      <c r="Q1458" s="3">
        <f t="shared" ca="1" si="183"/>
        <v>273406900</v>
      </c>
      <c r="S1458" s="99"/>
      <c r="T1458" s="350"/>
      <c r="U1458" s="350"/>
      <c r="V1458" s="349"/>
      <c r="W1458" s="313"/>
      <c r="X1458" s="302"/>
      <c r="Y1458" s="211"/>
      <c r="Z1458" s="320"/>
      <c r="AA1458" s="246"/>
      <c r="AB1458" s="125"/>
      <c r="AC1458" s="125"/>
      <c r="AD1458" s="125"/>
      <c r="AE1458" s="125"/>
      <c r="AF1458" s="125"/>
      <c r="AG1458" s="125"/>
      <c r="AH1458" s="125"/>
      <c r="AJ1458" s="125"/>
      <c r="AK1458" s="125"/>
      <c r="AM1458" s="246"/>
      <c r="AO1458" s="246"/>
      <c r="AP1458" s="211"/>
      <c r="AQ1458" s="211"/>
      <c r="AR1458" s="199"/>
      <c r="AT1458" s="225"/>
      <c r="AU1458" s="225"/>
      <c r="AV1458" s="225"/>
      <c r="AW1458" s="99"/>
      <c r="AX1458" s="199"/>
      <c r="AY1458" s="199"/>
      <c r="AZ1458" s="37"/>
      <c r="BA1458" s="123"/>
      <c r="BB1458" s="211"/>
      <c r="BC1458" s="211"/>
      <c r="BD1458" s="123"/>
      <c r="BE1458" s="123"/>
      <c r="BF1458" s="37"/>
      <c r="BG1458" s="37"/>
    </row>
    <row r="1459" spans="1:59" x14ac:dyDescent="0.25">
      <c r="A1459">
        <v>1427</v>
      </c>
      <c r="B1459" s="61">
        <f ca="1">OFFSET(InputPriceData!B$15,CalculationsAndCharts!$A1459+$A$11,0,1,1)</f>
        <v>40400</v>
      </c>
      <c r="C1459" s="3">
        <f ca="1">OFFSET(InputPriceData!G$15,CalculationsAndCharts!$A1459+$A$11,IF($C$7,8,0),1,1)</f>
        <v>242916300</v>
      </c>
      <c r="D1459" s="4">
        <f ca="1">OFFSET(InputPriceData!C$15,CalculationsAndCharts!$A1459+$A$11,IF($C$7,8,0),1,1)</f>
        <v>99.54</v>
      </c>
      <c r="E1459" s="4">
        <f ca="1">OFFSET(InputPriceData!D$15,CalculationsAndCharts!$A1459+$A$11,IF($C$7,8,0),1,1)</f>
        <v>100.39</v>
      </c>
      <c r="F1459" s="4">
        <f ca="1">OFFSET(InputPriceData!E$15,CalculationsAndCharts!$A1459+$A$11,IF($C$7,8,0),1,1)</f>
        <v>98.95</v>
      </c>
      <c r="G1459" s="4">
        <f ca="1">OFFSET(InputPriceData!F$15,CalculationsAndCharts!$A1459+$A$11,IF($C$7,8,0),1,1)</f>
        <v>99.85</v>
      </c>
      <c r="H1459" s="342">
        <f t="shared" ca="1" si="178"/>
        <v>98.963613247522048</v>
      </c>
      <c r="I1459" s="342">
        <f t="shared" ca="1" si="179"/>
        <v>98.346555030268235</v>
      </c>
      <c r="J1459" s="340">
        <f t="shared" ca="1" si="180"/>
        <v>0.61705821725375298</v>
      </c>
      <c r="K1459" s="170">
        <f t="shared" ca="1" si="176"/>
        <v>0.38076084348037981</v>
      </c>
      <c r="L1459" s="341">
        <f t="shared" ca="1" si="177"/>
        <v>0.68480710275436274</v>
      </c>
      <c r="M1459" s="341">
        <f t="shared" ca="1" si="181"/>
        <v>-0.68480710275436274</v>
      </c>
      <c r="N1459" s="170"/>
      <c r="O1459" s="340"/>
      <c r="P1459" s="3">
        <f t="shared" ca="1" si="182"/>
        <v>242916300</v>
      </c>
      <c r="Q1459" s="3" t="e">
        <f t="shared" ca="1" si="183"/>
        <v>#N/A</v>
      </c>
      <c r="S1459" s="99"/>
      <c r="T1459" s="350"/>
      <c r="U1459" s="350"/>
      <c r="V1459" s="349"/>
      <c r="W1459" s="313"/>
      <c r="X1459" s="302"/>
      <c r="Y1459" s="211"/>
      <c r="Z1459" s="320"/>
      <c r="AA1459" s="246"/>
      <c r="AB1459" s="125"/>
      <c r="AC1459" s="125"/>
      <c r="AD1459" s="125"/>
      <c r="AE1459" s="125"/>
      <c r="AF1459" s="125"/>
      <c r="AG1459" s="125"/>
      <c r="AH1459" s="125"/>
      <c r="AJ1459" s="125"/>
      <c r="AK1459" s="125"/>
      <c r="AM1459" s="246"/>
      <c r="AO1459" s="246"/>
      <c r="AP1459" s="211"/>
      <c r="AQ1459" s="211"/>
      <c r="AR1459" s="199"/>
      <c r="AT1459" s="225"/>
      <c r="AU1459" s="225"/>
      <c r="AV1459" s="225"/>
      <c r="AW1459" s="99"/>
      <c r="AX1459" s="199"/>
      <c r="AY1459" s="199"/>
      <c r="AZ1459" s="37"/>
      <c r="BA1459" s="123"/>
      <c r="BB1459" s="211"/>
      <c r="BC1459" s="211"/>
      <c r="BD1459" s="123"/>
      <c r="BE1459" s="123"/>
      <c r="BF1459" s="37"/>
      <c r="BG1459" s="37"/>
    </row>
    <row r="1460" spans="1:59" x14ac:dyDescent="0.25">
      <c r="A1460">
        <v>1428</v>
      </c>
      <c r="B1460" s="61">
        <f ca="1">OFFSET(InputPriceData!B$15,CalculationsAndCharts!$A1460+$A$11,0,1,1)</f>
        <v>40399</v>
      </c>
      <c r="C1460" s="3">
        <f ca="1">OFFSET(InputPriceData!G$15,CalculationsAndCharts!$A1460+$A$11,IF($C$7,8,0),1,1)</f>
        <v>120800400</v>
      </c>
      <c r="D1460" s="4">
        <f ca="1">OFFSET(InputPriceData!C$15,CalculationsAndCharts!$A1460+$A$11,IF($C$7,8,0),1,1)</f>
        <v>100.33</v>
      </c>
      <c r="E1460" s="4">
        <f ca="1">OFFSET(InputPriceData!D$15,CalculationsAndCharts!$A1460+$A$11,IF($C$7,8,0),1,1)</f>
        <v>100.56</v>
      </c>
      <c r="F1460" s="4">
        <f ca="1">OFFSET(InputPriceData!E$15,CalculationsAndCharts!$A1460+$A$11,IF($C$7,8,0),1,1)</f>
        <v>99.8</v>
      </c>
      <c r="G1460" s="4">
        <f ca="1">OFFSET(InputPriceData!F$15,CalculationsAndCharts!$A1460+$A$11,IF($C$7,8,0),1,1)</f>
        <v>100.39</v>
      </c>
      <c r="H1460" s="342">
        <f t="shared" ca="1" si="178"/>
        <v>98.836986568596629</v>
      </c>
      <c r="I1460" s="342">
        <f t="shared" ca="1" si="179"/>
        <v>98.209878214838071</v>
      </c>
      <c r="J1460" s="340">
        <f t="shared" ca="1" si="180"/>
        <v>0.62710835375848617</v>
      </c>
      <c r="K1460" s="170">
        <f t="shared" ca="1" si="176"/>
        <v>0.39326488735367865</v>
      </c>
      <c r="L1460" s="341">
        <f t="shared" ca="1" si="177"/>
        <v>0.701583782996403</v>
      </c>
      <c r="M1460" s="341">
        <f t="shared" ca="1" si="181"/>
        <v>-0.701583782996403</v>
      </c>
      <c r="N1460" s="170"/>
      <c r="O1460" s="340"/>
      <c r="P1460" s="3">
        <f t="shared" ca="1" si="182"/>
        <v>120800400</v>
      </c>
      <c r="Q1460" s="3" t="e">
        <f t="shared" ca="1" si="183"/>
        <v>#N/A</v>
      </c>
      <c r="S1460" s="99"/>
      <c r="T1460" s="350"/>
      <c r="U1460" s="350"/>
      <c r="V1460" s="349"/>
      <c r="W1460" s="313"/>
      <c r="X1460" s="302"/>
      <c r="Y1460" s="211"/>
      <c r="Z1460" s="320"/>
      <c r="AA1460" s="246"/>
      <c r="AB1460" s="125"/>
      <c r="AC1460" s="125"/>
      <c r="AD1460" s="125"/>
      <c r="AE1460" s="125"/>
      <c r="AF1460" s="125"/>
      <c r="AG1460" s="125"/>
      <c r="AH1460" s="125"/>
      <c r="AJ1460" s="125"/>
      <c r="AK1460" s="125"/>
      <c r="AM1460" s="246"/>
      <c r="AO1460" s="246"/>
      <c r="AP1460" s="211"/>
      <c r="AQ1460" s="211"/>
      <c r="AR1460" s="199"/>
      <c r="AT1460" s="225"/>
      <c r="AU1460" s="225"/>
      <c r="AV1460" s="225"/>
      <c r="AW1460" s="99"/>
      <c r="AX1460" s="199"/>
      <c r="AY1460" s="199"/>
      <c r="AZ1460" s="37"/>
      <c r="BA1460" s="123"/>
      <c r="BB1460" s="211"/>
      <c r="BC1460" s="211"/>
      <c r="BD1460" s="123"/>
      <c r="BE1460" s="123"/>
      <c r="BF1460" s="37"/>
      <c r="BG1460" s="37"/>
    </row>
    <row r="1461" spans="1:59" x14ac:dyDescent="0.25">
      <c r="A1461">
        <v>1429</v>
      </c>
      <c r="B1461" s="61">
        <f ca="1">OFFSET(InputPriceData!B$15,CalculationsAndCharts!$A1461+$A$11,0,1,1)</f>
        <v>40396</v>
      </c>
      <c r="C1461" s="3">
        <f ca="1">OFFSET(InputPriceData!G$15,CalculationsAndCharts!$A1461+$A$11,IF($C$7,8,0),1,1)</f>
        <v>239728300</v>
      </c>
      <c r="D1461" s="4">
        <f ca="1">OFFSET(InputPriceData!C$15,CalculationsAndCharts!$A1461+$A$11,IF($C$7,8,0),1,1)</f>
        <v>99.28</v>
      </c>
      <c r="E1461" s="4">
        <f ca="1">OFFSET(InputPriceData!D$15,CalculationsAndCharts!$A1461+$A$11,IF($C$7,8,0),1,1)</f>
        <v>100.02</v>
      </c>
      <c r="F1461" s="4">
        <f ca="1">OFFSET(InputPriceData!E$15,CalculationsAndCharts!$A1461+$A$11,IF($C$7,8,0),1,1)</f>
        <v>98.56</v>
      </c>
      <c r="G1461" s="4">
        <f ca="1">OFFSET(InputPriceData!F$15,CalculationsAndCharts!$A1461+$A$11,IF($C$7,8,0),1,1)</f>
        <v>99.86</v>
      </c>
      <c r="H1461" s="342">
        <f t="shared" ca="1" si="178"/>
        <v>98.615127506967582</v>
      </c>
      <c r="I1461" s="342">
        <f t="shared" ca="1" si="179"/>
        <v>98.011685325277909</v>
      </c>
      <c r="J1461" s="340">
        <f t="shared" ca="1" si="180"/>
        <v>0.60344218168960184</v>
      </c>
      <c r="K1461" s="170">
        <f t="shared" ca="1" si="176"/>
        <v>0.36414246664230643</v>
      </c>
      <c r="L1461" s="341">
        <f t="shared" ca="1" si="177"/>
        <v>0.71867884438808916</v>
      </c>
      <c r="M1461" s="341">
        <f t="shared" ca="1" si="181"/>
        <v>-0.71867884438808916</v>
      </c>
      <c r="N1461" s="170"/>
      <c r="O1461" s="340"/>
      <c r="P1461" s="3">
        <f t="shared" ca="1" si="182"/>
        <v>239728300</v>
      </c>
      <c r="Q1461" s="3" t="e">
        <f t="shared" ca="1" si="183"/>
        <v>#N/A</v>
      </c>
      <c r="S1461" s="99"/>
      <c r="T1461" s="350"/>
      <c r="U1461" s="350"/>
      <c r="V1461" s="349"/>
      <c r="W1461" s="313"/>
      <c r="X1461" s="302"/>
      <c r="Y1461" s="211"/>
      <c r="Z1461" s="320"/>
      <c r="AA1461" s="246"/>
      <c r="AB1461" s="125"/>
      <c r="AC1461" s="125"/>
      <c r="AD1461" s="125"/>
      <c r="AE1461" s="125"/>
      <c r="AF1461" s="125"/>
      <c r="AG1461" s="125"/>
      <c r="AH1461" s="125"/>
      <c r="AJ1461" s="125"/>
      <c r="AK1461" s="125"/>
      <c r="AM1461" s="246"/>
      <c r="AO1461" s="246"/>
      <c r="AP1461" s="211"/>
      <c r="AQ1461" s="211"/>
      <c r="AR1461" s="199"/>
      <c r="AT1461" s="225"/>
      <c r="AU1461" s="225"/>
      <c r="AV1461" s="225"/>
      <c r="AW1461" s="99"/>
      <c r="AX1461" s="199"/>
      <c r="AY1461" s="199"/>
      <c r="AZ1461" s="37"/>
      <c r="BA1461" s="123"/>
      <c r="BB1461" s="211"/>
      <c r="BC1461" s="211"/>
      <c r="BD1461" s="123"/>
      <c r="BE1461" s="123"/>
      <c r="BF1461" s="37"/>
      <c r="BG1461" s="37"/>
    </row>
    <row r="1462" spans="1:59" x14ac:dyDescent="0.25">
      <c r="A1462">
        <v>1430</v>
      </c>
      <c r="B1462" s="61">
        <f ca="1">OFFSET(InputPriceData!B$15,CalculationsAndCharts!$A1462+$A$11,0,1,1)</f>
        <v>40395</v>
      </c>
      <c r="C1462" s="3">
        <f ca="1">OFFSET(InputPriceData!G$15,CalculationsAndCharts!$A1462+$A$11,IF($C$7,8,0),1,1)</f>
        <v>140473800</v>
      </c>
      <c r="D1462" s="4">
        <f ca="1">OFFSET(InputPriceData!C$15,CalculationsAndCharts!$A1462+$A$11,IF($C$7,8,0),1,1)</f>
        <v>99.74</v>
      </c>
      <c r="E1462" s="4">
        <f ca="1">OFFSET(InputPriceData!D$15,CalculationsAndCharts!$A1462+$A$11,IF($C$7,8,0),1,1)</f>
        <v>100.32</v>
      </c>
      <c r="F1462" s="4">
        <f ca="1">OFFSET(InputPriceData!E$15,CalculationsAndCharts!$A1462+$A$11,IF($C$7,8,0),1,1)</f>
        <v>99.59</v>
      </c>
      <c r="G1462" s="4">
        <f ca="1">OFFSET(InputPriceData!F$15,CalculationsAndCharts!$A1462+$A$11,IF($C$7,8,0),1,1)</f>
        <v>100.27</v>
      </c>
      <c r="H1462" s="342">
        <f t="shared" ca="1" si="178"/>
        <v>98.43728857939152</v>
      </c>
      <c r="I1462" s="342">
        <f t="shared" ca="1" si="179"/>
        <v>97.843656718485008</v>
      </c>
      <c r="J1462" s="340">
        <f t="shared" ca="1" si="180"/>
        <v>0.59363186090645281</v>
      </c>
      <c r="K1462" s="170">
        <f t="shared" ca="1" si="176"/>
        <v>0.35239878628325816</v>
      </c>
      <c r="L1462" s="341">
        <f t="shared" ca="1" si="177"/>
        <v>0.73857380111455584</v>
      </c>
      <c r="M1462" s="341">
        <f t="shared" ca="1" si="181"/>
        <v>-0.73857380111455584</v>
      </c>
      <c r="N1462" s="170"/>
      <c r="O1462" s="340"/>
      <c r="P1462" s="3">
        <f t="shared" ca="1" si="182"/>
        <v>140473800</v>
      </c>
      <c r="Q1462" s="3" t="e">
        <f t="shared" ca="1" si="183"/>
        <v>#N/A</v>
      </c>
      <c r="S1462" s="99"/>
      <c r="T1462" s="350"/>
      <c r="U1462" s="350"/>
      <c r="V1462" s="349"/>
      <c r="W1462" s="313"/>
      <c r="X1462" s="302"/>
      <c r="Y1462" s="211"/>
      <c r="Z1462" s="320"/>
      <c r="AA1462" s="246"/>
      <c r="AB1462" s="125"/>
      <c r="AC1462" s="125"/>
      <c r="AD1462" s="125"/>
      <c r="AE1462" s="125"/>
      <c r="AF1462" s="125"/>
      <c r="AG1462" s="125"/>
      <c r="AH1462" s="125"/>
      <c r="AJ1462" s="125"/>
      <c r="AK1462" s="125"/>
      <c r="AM1462" s="246"/>
      <c r="AO1462" s="246"/>
      <c r="AP1462" s="211"/>
      <c r="AQ1462" s="211"/>
      <c r="AR1462" s="199"/>
      <c r="AT1462" s="225"/>
      <c r="AU1462" s="225"/>
      <c r="AV1462" s="225"/>
      <c r="AW1462" s="99"/>
      <c r="AX1462" s="199"/>
      <c r="AY1462" s="199"/>
      <c r="AZ1462" s="37"/>
      <c r="BA1462" s="123"/>
      <c r="BB1462" s="211"/>
      <c r="BC1462" s="211"/>
      <c r="BD1462" s="123"/>
      <c r="BE1462" s="123"/>
      <c r="BF1462" s="37"/>
      <c r="BG1462" s="37"/>
    </row>
    <row r="1463" spans="1:59" x14ac:dyDescent="0.25">
      <c r="A1463">
        <v>1431</v>
      </c>
      <c r="B1463" s="61">
        <f ca="1">OFFSET(InputPriceData!B$15,CalculationsAndCharts!$A1463+$A$11,0,1,1)</f>
        <v>40394</v>
      </c>
      <c r="C1463" s="3">
        <f ca="1">OFFSET(InputPriceData!G$15,CalculationsAndCharts!$A1463+$A$11,IF($C$7,8,0),1,1)</f>
        <v>158171700</v>
      </c>
      <c r="D1463" s="4">
        <f ca="1">OFFSET(InputPriceData!C$15,CalculationsAndCharts!$A1463+$A$11,IF($C$7,8,0),1,1)</f>
        <v>99.99</v>
      </c>
      <c r="E1463" s="4">
        <f ca="1">OFFSET(InputPriceData!D$15,CalculationsAndCharts!$A1463+$A$11,IF($C$7,8,0),1,1)</f>
        <v>100.5</v>
      </c>
      <c r="F1463" s="4">
        <f ca="1">OFFSET(InputPriceData!E$15,CalculationsAndCharts!$A1463+$A$11,IF($C$7,8,0),1,1)</f>
        <v>99.66</v>
      </c>
      <c r="G1463" s="4">
        <f ca="1">OFFSET(InputPriceData!F$15,CalculationsAndCharts!$A1463+$A$11,IF($C$7,8,0),1,1)</f>
        <v>100.38</v>
      </c>
      <c r="H1463" s="342">
        <f t="shared" ca="1" si="178"/>
        <v>98.175472662161738</v>
      </c>
      <c r="I1463" s="342">
        <f t="shared" ca="1" si="179"/>
        <v>97.623080056529105</v>
      </c>
      <c r="J1463" s="340">
        <f t="shared" ca="1" si="180"/>
        <v>0.5523926056325722</v>
      </c>
      <c r="K1463" s="170">
        <f t="shared" ca="1" si="176"/>
        <v>0.30513759075754243</v>
      </c>
      <c r="L1463" s="341">
        <f t="shared" ca="1" si="177"/>
        <v>0.75519758713516449</v>
      </c>
      <c r="M1463" s="341">
        <f t="shared" ca="1" si="181"/>
        <v>-0.75519758713516449</v>
      </c>
      <c r="N1463" s="170"/>
      <c r="O1463" s="340"/>
      <c r="P1463" s="3">
        <f t="shared" ca="1" si="182"/>
        <v>158171700</v>
      </c>
      <c r="Q1463" s="3" t="e">
        <f t="shared" ca="1" si="183"/>
        <v>#N/A</v>
      </c>
      <c r="S1463" s="99"/>
      <c r="T1463" s="350"/>
      <c r="U1463" s="350"/>
      <c r="V1463" s="349"/>
      <c r="W1463" s="313"/>
      <c r="X1463" s="302"/>
      <c r="Y1463" s="211"/>
      <c r="Z1463" s="320"/>
      <c r="AA1463" s="246"/>
      <c r="AB1463" s="125"/>
      <c r="AC1463" s="125"/>
      <c r="AD1463" s="125"/>
      <c r="AE1463" s="125"/>
      <c r="AF1463" s="125"/>
      <c r="AG1463" s="125"/>
      <c r="AH1463" s="125"/>
      <c r="AJ1463" s="125"/>
      <c r="AK1463" s="125"/>
      <c r="AM1463" s="246"/>
      <c r="AO1463" s="246"/>
      <c r="AP1463" s="211"/>
      <c r="AQ1463" s="211"/>
      <c r="AR1463" s="199"/>
      <c r="AT1463" s="225"/>
      <c r="AU1463" s="225"/>
      <c r="AV1463" s="225"/>
      <c r="AW1463" s="99"/>
      <c r="AX1463" s="199"/>
      <c r="AY1463" s="199"/>
      <c r="AZ1463" s="37"/>
      <c r="BA1463" s="123"/>
      <c r="BB1463" s="211"/>
      <c r="BC1463" s="211"/>
      <c r="BD1463" s="123"/>
      <c r="BE1463" s="123"/>
      <c r="BF1463" s="37"/>
      <c r="BG1463" s="37"/>
    </row>
    <row r="1464" spans="1:59" x14ac:dyDescent="0.25">
      <c r="A1464">
        <v>1432</v>
      </c>
      <c r="B1464" s="61">
        <f ca="1">OFFSET(InputPriceData!B$15,CalculationsAndCharts!$A1464+$A$11,0,1,1)</f>
        <v>40393</v>
      </c>
      <c r="C1464" s="3">
        <f ca="1">OFFSET(InputPriceData!G$15,CalculationsAndCharts!$A1464+$A$11,IF($C$7,8,0),1,1)</f>
        <v>146657300</v>
      </c>
      <c r="D1464" s="4">
        <f ca="1">OFFSET(InputPriceData!C$15,CalculationsAndCharts!$A1464+$A$11,IF($C$7,8,0),1,1)</f>
        <v>99.94</v>
      </c>
      <c r="E1464" s="4">
        <f ca="1">OFFSET(InputPriceData!D$15,CalculationsAndCharts!$A1464+$A$11,IF($C$7,8,0),1,1)</f>
        <v>100.2</v>
      </c>
      <c r="F1464" s="4">
        <f ca="1">OFFSET(InputPriceData!E$15,CalculationsAndCharts!$A1464+$A$11,IF($C$7,8,0),1,1)</f>
        <v>99.38</v>
      </c>
      <c r="G1464" s="4">
        <f ca="1">OFFSET(InputPriceData!F$15,CalculationsAndCharts!$A1464+$A$11,IF($C$7,8,0),1,1)</f>
        <v>99.71</v>
      </c>
      <c r="H1464" s="342">
        <f t="shared" ca="1" si="178"/>
        <v>97.860540185327693</v>
      </c>
      <c r="I1464" s="342">
        <f t="shared" ca="1" si="179"/>
        <v>97.372450970759033</v>
      </c>
      <c r="J1464" s="340">
        <f t="shared" ca="1" si="180"/>
        <v>0.48808921456861037</v>
      </c>
      <c r="K1464" s="170">
        <f t="shared" ca="1" si="176"/>
        <v>0.23823108137820298</v>
      </c>
      <c r="L1464" s="341">
        <f t="shared" ca="1" si="177"/>
        <v>0.7691934606277615</v>
      </c>
      <c r="M1464" s="341">
        <f t="shared" ca="1" si="181"/>
        <v>-0.7691934606277615</v>
      </c>
      <c r="N1464" s="170"/>
      <c r="O1464" s="340"/>
      <c r="P1464" s="3" t="e">
        <f t="shared" ca="1" si="182"/>
        <v>#N/A</v>
      </c>
      <c r="Q1464" s="3">
        <f t="shared" ca="1" si="183"/>
        <v>146657300</v>
      </c>
      <c r="S1464" s="99"/>
      <c r="T1464" s="350"/>
      <c r="U1464" s="350"/>
      <c r="V1464" s="349"/>
      <c r="W1464" s="313"/>
      <c r="X1464" s="302"/>
      <c r="Y1464" s="211"/>
      <c r="Z1464" s="320"/>
      <c r="AA1464" s="246"/>
      <c r="AB1464" s="125"/>
      <c r="AC1464" s="125"/>
      <c r="AD1464" s="125"/>
      <c r="AE1464" s="125"/>
      <c r="AF1464" s="125"/>
      <c r="AG1464" s="125"/>
      <c r="AH1464" s="125"/>
      <c r="AJ1464" s="125"/>
      <c r="AK1464" s="125"/>
      <c r="AM1464" s="246"/>
      <c r="AO1464" s="246"/>
      <c r="AP1464" s="211"/>
      <c r="AQ1464" s="211"/>
      <c r="AR1464" s="199"/>
      <c r="AT1464" s="225"/>
      <c r="AU1464" s="225"/>
      <c r="AV1464" s="225"/>
      <c r="AW1464" s="99"/>
      <c r="AX1464" s="199"/>
      <c r="AY1464" s="199"/>
      <c r="AZ1464" s="37"/>
      <c r="BA1464" s="123"/>
      <c r="BB1464" s="211"/>
      <c r="BC1464" s="211"/>
      <c r="BD1464" s="123"/>
      <c r="BE1464" s="123"/>
      <c r="BF1464" s="37"/>
      <c r="BG1464" s="37"/>
    </row>
    <row r="1465" spans="1:59" x14ac:dyDescent="0.25">
      <c r="A1465">
        <v>1433</v>
      </c>
      <c r="B1465" s="61">
        <f ca="1">OFFSET(InputPriceData!B$15,CalculationsAndCharts!$A1465+$A$11,0,1,1)</f>
        <v>40392</v>
      </c>
      <c r="C1465" s="3">
        <f ca="1">OFFSET(InputPriceData!G$15,CalculationsAndCharts!$A1465+$A$11,IF($C$7,8,0),1,1)</f>
        <v>188263200</v>
      </c>
      <c r="D1465" s="4">
        <f ca="1">OFFSET(InputPriceData!C$15,CalculationsAndCharts!$A1465+$A$11,IF($C$7,8,0),1,1)</f>
        <v>99.51</v>
      </c>
      <c r="E1465" s="4">
        <f ca="1">OFFSET(InputPriceData!D$15,CalculationsAndCharts!$A1465+$A$11,IF($C$7,8,0),1,1)</f>
        <v>100.35</v>
      </c>
      <c r="F1465" s="4">
        <f ca="1">OFFSET(InputPriceData!E$15,CalculationsAndCharts!$A1465+$A$11,IF($C$7,8,0),1,1)</f>
        <v>99.11</v>
      </c>
      <c r="G1465" s="4">
        <f ca="1">OFFSET(InputPriceData!F$15,CalculationsAndCharts!$A1465+$A$11,IF($C$7,8,0),1,1)</f>
        <v>100.19</v>
      </c>
      <c r="H1465" s="342">
        <f t="shared" ca="1" si="178"/>
        <v>97.596331640374501</v>
      </c>
      <c r="I1465" s="342">
        <f t="shared" ca="1" si="179"/>
        <v>97.159946513555312</v>
      </c>
      <c r="J1465" s="340">
        <f t="shared" ca="1" si="180"/>
        <v>0.43638512681914288</v>
      </c>
      <c r="K1465" s="170">
        <f t="shared" ca="1" si="176"/>
        <v>0.19043197890895941</v>
      </c>
      <c r="L1465" s="341">
        <f t="shared" ca="1" si="177"/>
        <v>0.78000340674526936</v>
      </c>
      <c r="M1465" s="341">
        <f t="shared" ca="1" si="181"/>
        <v>-0.78000340674526936</v>
      </c>
      <c r="N1465" s="170"/>
      <c r="O1465" s="340"/>
      <c r="P1465" s="3">
        <f t="shared" ca="1" si="182"/>
        <v>188263200</v>
      </c>
      <c r="Q1465" s="3" t="e">
        <f t="shared" ca="1" si="183"/>
        <v>#N/A</v>
      </c>
      <c r="S1465" s="99"/>
      <c r="T1465" s="350"/>
      <c r="U1465" s="350"/>
      <c r="V1465" s="349"/>
      <c r="W1465" s="313"/>
      <c r="X1465" s="302"/>
      <c r="Y1465" s="211"/>
      <c r="Z1465" s="320"/>
      <c r="AA1465" s="246"/>
      <c r="AB1465" s="125"/>
      <c r="AC1465" s="125"/>
      <c r="AD1465" s="125"/>
      <c r="AE1465" s="125"/>
      <c r="AF1465" s="125"/>
      <c r="AG1465" s="125"/>
      <c r="AH1465" s="125"/>
      <c r="AJ1465" s="125"/>
      <c r="AK1465" s="125"/>
      <c r="AM1465" s="246"/>
      <c r="AO1465" s="246"/>
      <c r="AP1465" s="211"/>
      <c r="AQ1465" s="211"/>
      <c r="AR1465" s="199"/>
      <c r="AT1465" s="225"/>
      <c r="AU1465" s="225"/>
      <c r="AV1465" s="225"/>
      <c r="AW1465" s="99"/>
      <c r="AX1465" s="199"/>
      <c r="AY1465" s="199"/>
      <c r="AZ1465" s="37"/>
      <c r="BA1465" s="123"/>
      <c r="BB1465" s="211"/>
      <c r="BC1465" s="211"/>
      <c r="BD1465" s="123"/>
      <c r="BE1465" s="123"/>
      <c r="BF1465" s="37"/>
      <c r="BG1465" s="37"/>
    </row>
    <row r="1466" spans="1:59" x14ac:dyDescent="0.25">
      <c r="A1466">
        <v>1434</v>
      </c>
      <c r="B1466" s="61">
        <f ca="1">OFFSET(InputPriceData!B$15,CalculationsAndCharts!$A1466+$A$11,0,1,1)</f>
        <v>40389</v>
      </c>
      <c r="C1466" s="3">
        <f ca="1">OFFSET(InputPriceData!G$15,CalculationsAndCharts!$A1466+$A$11,IF($C$7,8,0),1,1)</f>
        <v>220070600</v>
      </c>
      <c r="D1466" s="4">
        <f ca="1">OFFSET(InputPriceData!C$15,CalculationsAndCharts!$A1466+$A$11,IF($C$7,8,0),1,1)</f>
        <v>97</v>
      </c>
      <c r="E1466" s="4">
        <f ca="1">OFFSET(InputPriceData!D$15,CalculationsAndCharts!$A1466+$A$11,IF($C$7,8,0),1,1)</f>
        <v>98.5</v>
      </c>
      <c r="F1466" s="4">
        <f ca="1">OFFSET(InputPriceData!E$15,CalculationsAndCharts!$A1466+$A$11,IF($C$7,8,0),1,1)</f>
        <v>96.83</v>
      </c>
      <c r="G1466" s="4">
        <f ca="1">OFFSET(InputPriceData!F$15,CalculationsAndCharts!$A1466+$A$11,IF($C$7,8,0),1,1)</f>
        <v>97.98</v>
      </c>
      <c r="H1466" s="342">
        <f t="shared" ca="1" si="178"/>
        <v>97.22580758899943</v>
      </c>
      <c r="I1466" s="342">
        <f t="shared" ca="1" si="179"/>
        <v>96.884487105696707</v>
      </c>
      <c r="J1466" s="340">
        <f t="shared" ca="1" si="180"/>
        <v>0.3413204833026755</v>
      </c>
      <c r="K1466" s="170">
        <f t="shared" ca="1" si="176"/>
        <v>0.11649967232197199</v>
      </c>
      <c r="L1466" s="341">
        <f t="shared" ca="1" si="177"/>
        <v>0.78838583104788329</v>
      </c>
      <c r="M1466" s="341">
        <f t="shared" ca="1" si="181"/>
        <v>-0.78838583104788329</v>
      </c>
      <c r="N1466" s="170"/>
      <c r="O1466" s="340"/>
      <c r="P1466" s="3">
        <f t="shared" ca="1" si="182"/>
        <v>220070600</v>
      </c>
      <c r="Q1466" s="3" t="e">
        <f t="shared" ca="1" si="183"/>
        <v>#N/A</v>
      </c>
      <c r="S1466" s="99"/>
      <c r="T1466" s="350"/>
      <c r="U1466" s="350"/>
      <c r="V1466" s="349"/>
      <c r="W1466" s="313"/>
      <c r="X1466" s="302"/>
      <c r="Y1466" s="211"/>
      <c r="Z1466" s="320"/>
      <c r="AA1466" s="246"/>
      <c r="AB1466" s="125"/>
      <c r="AC1466" s="125"/>
      <c r="AD1466" s="125"/>
      <c r="AE1466" s="125"/>
      <c r="AF1466" s="125"/>
      <c r="AG1466" s="125"/>
      <c r="AH1466" s="125"/>
      <c r="AJ1466" s="125"/>
      <c r="AK1466" s="125"/>
      <c r="AM1466" s="246"/>
      <c r="AO1466" s="246"/>
      <c r="AP1466" s="211"/>
      <c r="AQ1466" s="211"/>
      <c r="AR1466" s="199"/>
      <c r="AT1466" s="225"/>
      <c r="AU1466" s="225"/>
      <c r="AV1466" s="225"/>
      <c r="AW1466" s="99"/>
      <c r="AX1466" s="199"/>
      <c r="AY1466" s="199"/>
      <c r="AZ1466" s="37"/>
      <c r="BA1466" s="123"/>
      <c r="BB1466" s="211"/>
      <c r="BC1466" s="211"/>
      <c r="BD1466" s="123"/>
      <c r="BE1466" s="123"/>
      <c r="BF1466" s="37"/>
      <c r="BG1466" s="37"/>
    </row>
    <row r="1467" spans="1:59" x14ac:dyDescent="0.25">
      <c r="A1467">
        <v>1435</v>
      </c>
      <c r="B1467" s="61">
        <f ca="1">OFFSET(InputPriceData!B$15,CalculationsAndCharts!$A1467+$A$11,0,1,1)</f>
        <v>40388</v>
      </c>
      <c r="C1467" s="3">
        <f ca="1">OFFSET(InputPriceData!G$15,CalculationsAndCharts!$A1467+$A$11,IF($C$7,8,0),1,1)</f>
        <v>220149100</v>
      </c>
      <c r="D1467" s="4">
        <f ca="1">OFFSET(InputPriceData!C$15,CalculationsAndCharts!$A1467+$A$11,IF($C$7,8,0),1,1)</f>
        <v>99.09</v>
      </c>
      <c r="E1467" s="4">
        <f ca="1">OFFSET(InputPriceData!D$15,CalculationsAndCharts!$A1467+$A$11,IF($C$7,8,0),1,1)</f>
        <v>99.35</v>
      </c>
      <c r="F1467" s="4">
        <f ca="1">OFFSET(InputPriceData!E$15,CalculationsAndCharts!$A1467+$A$11,IF($C$7,8,0),1,1)</f>
        <v>97.21</v>
      </c>
      <c r="G1467" s="4">
        <f ca="1">OFFSET(InputPriceData!F$15,CalculationsAndCharts!$A1467+$A$11,IF($C$7,8,0),1,1)</f>
        <v>98</v>
      </c>
      <c r="H1467" s="342">
        <f t="shared" ca="1" si="178"/>
        <v>97.118065815999344</v>
      </c>
      <c r="I1467" s="342">
        <f t="shared" ca="1" si="179"/>
        <v>96.784895024396405</v>
      </c>
      <c r="J1467" s="340">
        <f t="shared" ca="1" si="180"/>
        <v>0.33317079160288887</v>
      </c>
      <c r="K1467" s="170">
        <f t="shared" ca="1" si="176"/>
        <v>0.11100277637729561</v>
      </c>
      <c r="L1467" s="341">
        <f t="shared" ca="1" si="177"/>
        <v>0.7929605174094454</v>
      </c>
      <c r="M1467" s="341">
        <f t="shared" ca="1" si="181"/>
        <v>-0.7929605174094454</v>
      </c>
      <c r="N1467" s="170"/>
      <c r="O1467" s="340"/>
      <c r="P1467" s="3" t="e">
        <f t="shared" ca="1" si="182"/>
        <v>#N/A</v>
      </c>
      <c r="Q1467" s="3">
        <f t="shared" ca="1" si="183"/>
        <v>220149100</v>
      </c>
      <c r="S1467" s="99"/>
      <c r="T1467" s="350"/>
      <c r="U1467" s="350"/>
      <c r="V1467" s="349"/>
      <c r="W1467" s="313"/>
      <c r="X1467" s="302"/>
      <c r="Y1467" s="211"/>
      <c r="Z1467" s="320"/>
      <c r="AA1467" s="246"/>
      <c r="AB1467" s="125"/>
      <c r="AC1467" s="125"/>
      <c r="AD1467" s="125"/>
      <c r="AE1467" s="125"/>
      <c r="AF1467" s="125"/>
      <c r="AG1467" s="125"/>
      <c r="AH1467" s="125"/>
      <c r="AJ1467" s="125"/>
      <c r="AK1467" s="125"/>
      <c r="AM1467" s="246"/>
      <c r="AO1467" s="246"/>
      <c r="AP1467" s="211"/>
      <c r="AQ1467" s="211"/>
      <c r="AR1467" s="199"/>
      <c r="AT1467" s="225"/>
      <c r="AU1467" s="225"/>
      <c r="AV1467" s="225"/>
      <c r="AW1467" s="99"/>
      <c r="AX1467" s="199"/>
      <c r="AY1467" s="199"/>
      <c r="AZ1467" s="37"/>
      <c r="BA1467" s="123"/>
      <c r="BB1467" s="211"/>
      <c r="BC1467" s="211"/>
      <c r="BD1467" s="123"/>
      <c r="BE1467" s="123"/>
      <c r="BF1467" s="37"/>
      <c r="BG1467" s="37"/>
    </row>
    <row r="1468" spans="1:59" x14ac:dyDescent="0.25">
      <c r="A1468">
        <v>1436</v>
      </c>
      <c r="B1468" s="61">
        <f ca="1">OFFSET(InputPriceData!B$15,CalculationsAndCharts!$A1468+$A$11,0,1,1)</f>
        <v>40387</v>
      </c>
      <c r="C1468" s="3">
        <f ca="1">OFFSET(InputPriceData!G$15,CalculationsAndCharts!$A1468+$A$11,IF($C$7,8,0),1,1)</f>
        <v>163056200</v>
      </c>
      <c r="D1468" s="4">
        <f ca="1">OFFSET(InputPriceData!C$15,CalculationsAndCharts!$A1468+$A$11,IF($C$7,8,0),1,1)</f>
        <v>98.91</v>
      </c>
      <c r="E1468" s="4">
        <f ca="1">OFFSET(InputPriceData!D$15,CalculationsAndCharts!$A1468+$A$11,IF($C$7,8,0),1,1)</f>
        <v>99.21</v>
      </c>
      <c r="F1468" s="4">
        <f ca="1">OFFSET(InputPriceData!E$15,CalculationsAndCharts!$A1468+$A$11,IF($C$7,8,0),1,1)</f>
        <v>98.15</v>
      </c>
      <c r="G1468" s="4">
        <f ca="1">OFFSET(InputPriceData!F$15,CalculationsAndCharts!$A1468+$A$11,IF($C$7,8,0),1,1)</f>
        <v>98.48</v>
      </c>
      <c r="H1468" s="342">
        <f t="shared" ca="1" si="178"/>
        <v>96.992075218284967</v>
      </c>
      <c r="I1468" s="342">
        <f t="shared" ca="1" si="179"/>
        <v>96.674430935705175</v>
      </c>
      <c r="J1468" s="340">
        <f t="shared" ca="1" si="180"/>
        <v>0.31764428257974059</v>
      </c>
      <c r="K1468" s="170">
        <f t="shared" ca="1" si="176"/>
        <v>0.10089789025559809</v>
      </c>
      <c r="L1468" s="341">
        <f t="shared" ca="1" si="177"/>
        <v>0.79595274796179216</v>
      </c>
      <c r="M1468" s="341">
        <f t="shared" ca="1" si="181"/>
        <v>-0.79595274796179216</v>
      </c>
      <c r="N1468" s="170"/>
      <c r="O1468" s="340"/>
      <c r="P1468" s="3" t="e">
        <f t="shared" ca="1" si="182"/>
        <v>#N/A</v>
      </c>
      <c r="Q1468" s="3">
        <f t="shared" ca="1" si="183"/>
        <v>163056200</v>
      </c>
      <c r="S1468" s="99"/>
      <c r="T1468" s="350"/>
      <c r="U1468" s="350"/>
      <c r="V1468" s="349"/>
      <c r="W1468" s="313"/>
      <c r="X1468" s="302"/>
      <c r="Y1468" s="211"/>
      <c r="Z1468" s="320"/>
      <c r="AA1468" s="246"/>
      <c r="AB1468" s="125"/>
      <c r="AC1468" s="125"/>
      <c r="AD1468" s="125"/>
      <c r="AE1468" s="125"/>
      <c r="AF1468" s="125"/>
      <c r="AG1468" s="125"/>
      <c r="AH1468" s="125"/>
      <c r="AJ1468" s="125"/>
      <c r="AK1468" s="125"/>
      <c r="AM1468" s="246"/>
      <c r="AO1468" s="246"/>
      <c r="AP1468" s="211"/>
      <c r="AQ1468" s="211"/>
      <c r="AR1468" s="199"/>
      <c r="AT1468" s="225"/>
      <c r="AU1468" s="225"/>
      <c r="AV1468" s="225"/>
      <c r="AW1468" s="99"/>
      <c r="AX1468" s="199"/>
      <c r="AY1468" s="199"/>
      <c r="AZ1468" s="37"/>
      <c r="BA1468" s="123"/>
      <c r="BB1468" s="211"/>
      <c r="BC1468" s="211"/>
      <c r="BD1468" s="123"/>
      <c r="BE1468" s="123"/>
      <c r="BF1468" s="37"/>
      <c r="BG1468" s="37"/>
    </row>
    <row r="1469" spans="1:59" x14ac:dyDescent="0.25">
      <c r="A1469">
        <v>1437</v>
      </c>
      <c r="B1469" s="61">
        <f ca="1">OFFSET(InputPriceData!B$15,CalculationsAndCharts!$A1469+$A$11,0,1,1)</f>
        <v>40386</v>
      </c>
      <c r="C1469" s="3">
        <f ca="1">OFFSET(InputPriceData!G$15,CalculationsAndCharts!$A1469+$A$11,IF($C$7,8,0),1,1)</f>
        <v>204855600</v>
      </c>
      <c r="D1469" s="4">
        <f ca="1">OFFSET(InputPriceData!C$15,CalculationsAndCharts!$A1469+$A$11,IF($C$7,8,0),1,1)</f>
        <v>99.67</v>
      </c>
      <c r="E1469" s="4">
        <f ca="1">OFFSET(InputPriceData!D$15,CalculationsAndCharts!$A1469+$A$11,IF($C$7,8,0),1,1)</f>
        <v>99.77</v>
      </c>
      <c r="F1469" s="4">
        <f ca="1">OFFSET(InputPriceData!E$15,CalculationsAndCharts!$A1469+$A$11,IF($C$7,8,0),1,1)</f>
        <v>98.72</v>
      </c>
      <c r="G1469" s="4">
        <f ca="1">OFFSET(InputPriceData!F$15,CalculationsAndCharts!$A1469+$A$11,IF($C$7,8,0),1,1)</f>
        <v>99.11</v>
      </c>
      <c r="H1469" s="342">
        <f t="shared" ca="1" si="178"/>
        <v>96.779514535182813</v>
      </c>
      <c r="I1469" s="342">
        <f t="shared" ca="1" si="179"/>
        <v>96.510288293496558</v>
      </c>
      <c r="J1469" s="340">
        <f t="shared" ca="1" si="180"/>
        <v>0.26922624168620779</v>
      </c>
      <c r="K1469" s="170">
        <f t="shared" ca="1" si="176"/>
        <v>7.2482769212480369E-2</v>
      </c>
      <c r="L1469" s="341">
        <f t="shared" ca="1" si="177"/>
        <v>0.79765744929909976</v>
      </c>
      <c r="M1469" s="341">
        <f t="shared" ca="1" si="181"/>
        <v>-0.79765744929909976</v>
      </c>
      <c r="N1469" s="170"/>
      <c r="O1469" s="340"/>
      <c r="P1469" s="3" t="e">
        <f t="shared" ca="1" si="182"/>
        <v>#N/A</v>
      </c>
      <c r="Q1469" s="3">
        <f t="shared" ca="1" si="183"/>
        <v>204855600</v>
      </c>
      <c r="S1469" s="99"/>
      <c r="T1469" s="350"/>
      <c r="U1469" s="350"/>
      <c r="V1469" s="349"/>
      <c r="W1469" s="313"/>
      <c r="X1469" s="302"/>
      <c r="Y1469" s="211"/>
      <c r="Z1469" s="320"/>
      <c r="AA1469" s="246"/>
      <c r="AB1469" s="125"/>
      <c r="AC1469" s="125"/>
      <c r="AD1469" s="125"/>
      <c r="AE1469" s="125"/>
      <c r="AF1469" s="125"/>
      <c r="AG1469" s="125"/>
      <c r="AH1469" s="125"/>
      <c r="AJ1469" s="125"/>
      <c r="AK1469" s="125"/>
      <c r="AM1469" s="246"/>
      <c r="AO1469" s="246"/>
      <c r="AP1469" s="211"/>
      <c r="AQ1469" s="211"/>
      <c r="AR1469" s="199"/>
      <c r="AT1469" s="225"/>
      <c r="AU1469" s="225"/>
      <c r="AV1469" s="225"/>
      <c r="AW1469" s="99"/>
      <c r="AX1469" s="199"/>
      <c r="AY1469" s="199"/>
      <c r="AZ1469" s="37"/>
      <c r="BA1469" s="123"/>
      <c r="BB1469" s="211"/>
      <c r="BC1469" s="211"/>
      <c r="BD1469" s="123"/>
      <c r="BE1469" s="123"/>
      <c r="BF1469" s="37"/>
      <c r="BG1469" s="37"/>
    </row>
    <row r="1470" spans="1:59" x14ac:dyDescent="0.25">
      <c r="A1470">
        <v>1438</v>
      </c>
      <c r="B1470" s="61">
        <f ca="1">OFFSET(InputPriceData!B$15,CalculationsAndCharts!$A1470+$A$11,0,1,1)</f>
        <v>40385</v>
      </c>
      <c r="C1470" s="3">
        <f ca="1">OFFSET(InputPriceData!G$15,CalculationsAndCharts!$A1470+$A$11,IF($C$7,8,0),1,1)</f>
        <v>184445700</v>
      </c>
      <c r="D1470" s="4">
        <f ca="1">OFFSET(InputPriceData!C$15,CalculationsAndCharts!$A1470+$A$11,IF($C$7,8,0),1,1)</f>
        <v>98.27</v>
      </c>
      <c r="E1470" s="4">
        <f ca="1">OFFSET(InputPriceData!D$15,CalculationsAndCharts!$A1470+$A$11,IF($C$7,8,0),1,1)</f>
        <v>99.22</v>
      </c>
      <c r="F1470" s="4">
        <f ca="1">OFFSET(InputPriceData!E$15,CalculationsAndCharts!$A1470+$A$11,IF($C$7,8,0),1,1)</f>
        <v>98</v>
      </c>
      <c r="G1470" s="4">
        <f ca="1">OFFSET(InputPriceData!F$15,CalculationsAndCharts!$A1470+$A$11,IF($C$7,8,0),1,1)</f>
        <v>99.12</v>
      </c>
      <c r="H1470" s="342">
        <f t="shared" ca="1" si="178"/>
        <v>96.446588040208923</v>
      </c>
      <c r="I1470" s="342">
        <f t="shared" ca="1" si="179"/>
        <v>96.273950865632628</v>
      </c>
      <c r="J1470" s="340">
        <f t="shared" ca="1" si="180"/>
        <v>0.17263717457626904</v>
      </c>
      <c r="K1470" s="170">
        <f t="shared" ca="1" si="176"/>
        <v>2.9803594045677194E-2</v>
      </c>
      <c r="L1470" s="341">
        <f t="shared" ca="1" si="177"/>
        <v>0.7989777352913281</v>
      </c>
      <c r="M1470" s="341">
        <f t="shared" ca="1" si="181"/>
        <v>-0.7989777352913281</v>
      </c>
      <c r="N1470" s="170"/>
      <c r="O1470" s="340"/>
      <c r="P1470" s="3">
        <f t="shared" ca="1" si="182"/>
        <v>184445700</v>
      </c>
      <c r="Q1470" s="3" t="e">
        <f t="shared" ca="1" si="183"/>
        <v>#N/A</v>
      </c>
      <c r="S1470" s="99"/>
      <c r="T1470" s="350"/>
      <c r="U1470" s="350"/>
      <c r="V1470" s="349"/>
      <c r="W1470" s="313"/>
      <c r="X1470" s="302"/>
      <c r="Y1470" s="211"/>
      <c r="Z1470" s="320"/>
      <c r="AA1470" s="246"/>
      <c r="AB1470" s="125"/>
      <c r="AC1470" s="125"/>
      <c r="AD1470" s="125"/>
      <c r="AE1470" s="125"/>
      <c r="AF1470" s="125"/>
      <c r="AG1470" s="125"/>
      <c r="AH1470" s="125"/>
      <c r="AJ1470" s="125"/>
      <c r="AK1470" s="125"/>
      <c r="AM1470" s="246"/>
      <c r="AO1470" s="246"/>
      <c r="AP1470" s="211"/>
      <c r="AQ1470" s="211"/>
      <c r="AR1470" s="199"/>
      <c r="AT1470" s="225"/>
      <c r="AU1470" s="225"/>
      <c r="AV1470" s="225"/>
      <c r="AW1470" s="99"/>
      <c r="AX1470" s="199"/>
      <c r="AY1470" s="199"/>
      <c r="AZ1470" s="37"/>
      <c r="BA1470" s="123"/>
      <c r="BB1470" s="211"/>
      <c r="BC1470" s="211"/>
      <c r="BD1470" s="123"/>
      <c r="BE1470" s="123"/>
      <c r="BF1470" s="37"/>
      <c r="BG1470" s="37"/>
    </row>
    <row r="1471" spans="1:59" x14ac:dyDescent="0.25">
      <c r="A1471">
        <v>1439</v>
      </c>
      <c r="B1471" s="61">
        <f ca="1">OFFSET(InputPriceData!B$15,CalculationsAndCharts!$A1471+$A$11,0,1,1)</f>
        <v>40382</v>
      </c>
      <c r="C1471" s="3">
        <f ca="1">OFFSET(InputPriceData!G$15,CalculationsAndCharts!$A1471+$A$11,IF($C$7,8,0),1,1)</f>
        <v>222020800</v>
      </c>
      <c r="D1471" s="4">
        <f ca="1">OFFSET(InputPriceData!C$15,CalculationsAndCharts!$A1471+$A$11,IF($C$7,8,0),1,1)</f>
        <v>97.06</v>
      </c>
      <c r="E1471" s="4">
        <f ca="1">OFFSET(InputPriceData!D$15,CalculationsAndCharts!$A1471+$A$11,IF($C$7,8,0),1,1)</f>
        <v>98.24</v>
      </c>
      <c r="F1471" s="4">
        <f ca="1">OFFSET(InputPriceData!E$15,CalculationsAndCharts!$A1471+$A$11,IF($C$7,8,0),1,1)</f>
        <v>96.79</v>
      </c>
      <c r="G1471" s="4">
        <f ca="1">OFFSET(InputPriceData!F$15,CalculationsAndCharts!$A1471+$A$11,IF($C$7,8,0),1,1)</f>
        <v>98.1</v>
      </c>
      <c r="H1471" s="342">
        <f t="shared" ca="1" si="178"/>
        <v>96.06467204595306</v>
      </c>
      <c r="I1471" s="342">
        <f t="shared" ca="1" si="179"/>
        <v>96.015219126144686</v>
      </c>
      <c r="J1471" s="340">
        <f t="shared" ca="1" si="180"/>
        <v>4.9452919808341211E-2</v>
      </c>
      <c r="K1471" s="170">
        <f t="shared" ca="1" si="176"/>
        <v>2.4455912775702263E-3</v>
      </c>
      <c r="L1471" s="341">
        <f t="shared" ca="1" si="177"/>
        <v>0.79998693139389854</v>
      </c>
      <c r="M1471" s="341">
        <f t="shared" ca="1" si="181"/>
        <v>-0.79998693139389854</v>
      </c>
      <c r="N1471" s="170"/>
      <c r="O1471" s="340"/>
      <c r="P1471" s="3">
        <f t="shared" ca="1" si="182"/>
        <v>222020800</v>
      </c>
      <c r="Q1471" s="3" t="e">
        <f t="shared" ca="1" si="183"/>
        <v>#N/A</v>
      </c>
      <c r="S1471" s="99"/>
      <c r="T1471" s="350"/>
      <c r="U1471" s="350"/>
      <c r="V1471" s="349"/>
      <c r="W1471" s="313"/>
      <c r="X1471" s="302"/>
      <c r="Y1471" s="211"/>
      <c r="Z1471" s="320"/>
      <c r="AA1471" s="246"/>
      <c r="AB1471" s="125"/>
      <c r="AC1471" s="125"/>
      <c r="AD1471" s="125"/>
      <c r="AE1471" s="125"/>
      <c r="AF1471" s="125"/>
      <c r="AG1471" s="125"/>
      <c r="AH1471" s="125"/>
      <c r="AJ1471" s="125"/>
      <c r="AK1471" s="125"/>
      <c r="AM1471" s="246"/>
      <c r="AO1471" s="246"/>
      <c r="AP1471" s="211"/>
      <c r="AQ1471" s="211"/>
      <c r="AR1471" s="199"/>
      <c r="AT1471" s="225"/>
      <c r="AU1471" s="225"/>
      <c r="AV1471" s="225"/>
      <c r="AW1471" s="99"/>
      <c r="AX1471" s="199"/>
      <c r="AY1471" s="199"/>
      <c r="AZ1471" s="37"/>
      <c r="BA1471" s="123"/>
      <c r="BB1471" s="211"/>
      <c r="BC1471" s="211"/>
      <c r="BD1471" s="123"/>
      <c r="BE1471" s="123"/>
      <c r="BF1471" s="37"/>
      <c r="BG1471" s="37"/>
    </row>
    <row r="1472" spans="1:59" x14ac:dyDescent="0.25">
      <c r="A1472">
        <v>1440</v>
      </c>
      <c r="B1472" s="61">
        <f ca="1">OFFSET(InputPriceData!B$15,CalculationsAndCharts!$A1472+$A$11,0,1,1)</f>
        <v>40381</v>
      </c>
      <c r="C1472" s="3">
        <f ca="1">OFFSET(InputPriceData!G$15,CalculationsAndCharts!$A1472+$A$11,IF($C$7,8,0),1,1)</f>
        <v>274781300</v>
      </c>
      <c r="D1472" s="4">
        <f ca="1">OFFSET(InputPriceData!C$15,CalculationsAndCharts!$A1472+$A$11,IF($C$7,8,0),1,1)</f>
        <v>96.26</v>
      </c>
      <c r="E1472" s="4">
        <f ca="1">OFFSET(InputPriceData!D$15,CalculationsAndCharts!$A1472+$A$11,IF($C$7,8,0),1,1)</f>
        <v>97.68</v>
      </c>
      <c r="F1472" s="4">
        <f ca="1">OFFSET(InputPriceData!E$15,CalculationsAndCharts!$A1472+$A$11,IF($C$7,8,0),1,1)</f>
        <v>96.25</v>
      </c>
      <c r="G1472" s="4">
        <f ca="1">OFFSET(InputPriceData!F$15,CalculationsAndCharts!$A1472+$A$11,IF($C$7,8,0),1,1)</f>
        <v>97.26</v>
      </c>
      <c r="H1472" s="342">
        <f t="shared" ca="1" si="178"/>
        <v>95.773910909660628</v>
      </c>
      <c r="I1472" s="342">
        <f t="shared" ca="1" si="179"/>
        <v>95.825693592157847</v>
      </c>
      <c r="J1472" s="340">
        <f t="shared" ca="1" si="180"/>
        <v>-5.1782682497235055E-2</v>
      </c>
      <c r="K1472" s="170">
        <f t="shared" ca="1" si="176"/>
        <v>2.6814462066094536E-3</v>
      </c>
      <c r="L1472" s="341">
        <f t="shared" ca="1" si="177"/>
        <v>0.80118232756355567</v>
      </c>
      <c r="M1472" s="341">
        <f t="shared" ca="1" si="181"/>
        <v>-0.80118232756355567</v>
      </c>
      <c r="N1472" s="170"/>
      <c r="O1472" s="340"/>
      <c r="P1472" s="3">
        <f t="shared" ca="1" si="182"/>
        <v>274781300</v>
      </c>
      <c r="Q1472" s="3" t="e">
        <f t="shared" ca="1" si="183"/>
        <v>#N/A</v>
      </c>
      <c r="S1472" s="99"/>
      <c r="T1472" s="350"/>
      <c r="U1472" s="350"/>
      <c r="V1472" s="349"/>
      <c r="W1472" s="313"/>
      <c r="X1472" s="302"/>
      <c r="Y1472" s="211"/>
      <c r="Z1472" s="320"/>
      <c r="AA1472" s="246"/>
      <c r="AB1472" s="125"/>
      <c r="AC1472" s="125"/>
      <c r="AD1472" s="125"/>
      <c r="AE1472" s="125"/>
      <c r="AF1472" s="125"/>
      <c r="AG1472" s="125"/>
      <c r="AH1472" s="125"/>
      <c r="AJ1472" s="125"/>
      <c r="AK1472" s="125"/>
      <c r="AM1472" s="246"/>
      <c r="AO1472" s="246"/>
      <c r="AP1472" s="211"/>
      <c r="AQ1472" s="211"/>
      <c r="AR1472" s="199"/>
      <c r="AT1472" s="225"/>
      <c r="AU1472" s="225"/>
      <c r="AV1472" s="225"/>
      <c r="AW1472" s="99"/>
      <c r="AX1472" s="199"/>
      <c r="AY1472" s="199"/>
      <c r="AZ1472" s="37"/>
      <c r="BA1472" s="123"/>
      <c r="BB1472" s="211"/>
      <c r="BC1472" s="211"/>
      <c r="BD1472" s="123"/>
      <c r="BE1472" s="123"/>
      <c r="BF1472" s="37"/>
      <c r="BG1472" s="37"/>
    </row>
    <row r="1473" spans="1:59" x14ac:dyDescent="0.25">
      <c r="A1473">
        <v>1441</v>
      </c>
      <c r="B1473" s="61">
        <f ca="1">OFFSET(InputPriceData!B$15,CalculationsAndCharts!$A1473+$A$11,0,1,1)</f>
        <v>40380</v>
      </c>
      <c r="C1473" s="3">
        <f ca="1">OFFSET(InputPriceData!G$15,CalculationsAndCharts!$A1473+$A$11,IF($C$7,8,0),1,1)</f>
        <v>264527000</v>
      </c>
      <c r="D1473" s="4">
        <f ca="1">OFFSET(InputPriceData!C$15,CalculationsAndCharts!$A1473+$A$11,IF($C$7,8,0),1,1)</f>
        <v>96.88</v>
      </c>
      <c r="E1473" s="4">
        <f ca="1">OFFSET(InputPriceData!D$15,CalculationsAndCharts!$A1473+$A$11,IF($C$7,8,0),1,1)</f>
        <v>96.91</v>
      </c>
      <c r="F1473" s="4">
        <f ca="1">OFFSET(InputPriceData!E$15,CalculationsAndCharts!$A1473+$A$11,IF($C$7,8,0),1,1)</f>
        <v>94.74</v>
      </c>
      <c r="G1473" s="4">
        <f ca="1">OFFSET(InputPriceData!F$15,CalculationsAndCharts!$A1473+$A$11,IF($C$7,8,0),1,1)</f>
        <v>95.13</v>
      </c>
      <c r="H1473" s="342">
        <f t="shared" ca="1" si="178"/>
        <v>95.561612468183583</v>
      </c>
      <c r="I1473" s="342">
        <f t="shared" ca="1" si="179"/>
        <v>95.695302100535827</v>
      </c>
      <c r="J1473" s="340">
        <f t="shared" ca="1" si="180"/>
        <v>-0.13368963235227607</v>
      </c>
      <c r="K1473" s="170">
        <f t="shared" ca="1" si="176"/>
        <v>1.7872917798486741E-2</v>
      </c>
      <c r="L1473" s="341">
        <f t="shared" ca="1" si="177"/>
        <v>0.80269747175431216</v>
      </c>
      <c r="M1473" s="341">
        <f t="shared" ca="1" si="181"/>
        <v>-0.80269747175431216</v>
      </c>
      <c r="N1473" s="170"/>
      <c r="O1473" s="340"/>
      <c r="P1473" s="3" t="e">
        <f t="shared" ca="1" si="182"/>
        <v>#N/A</v>
      </c>
      <c r="Q1473" s="3">
        <f t="shared" ca="1" si="183"/>
        <v>264527000</v>
      </c>
      <c r="S1473" s="99"/>
      <c r="T1473" s="350"/>
      <c r="U1473" s="350"/>
      <c r="V1473" s="349"/>
      <c r="W1473" s="313"/>
      <c r="X1473" s="302"/>
      <c r="Y1473" s="211"/>
      <c r="Z1473" s="320"/>
      <c r="AA1473" s="246"/>
      <c r="AB1473" s="125"/>
      <c r="AC1473" s="125"/>
      <c r="AD1473" s="125"/>
      <c r="AE1473" s="125"/>
      <c r="AF1473" s="125"/>
      <c r="AG1473" s="125"/>
      <c r="AH1473" s="125"/>
      <c r="AJ1473" s="125"/>
      <c r="AK1473" s="125"/>
      <c r="AM1473" s="246"/>
      <c r="AO1473" s="246"/>
      <c r="AP1473" s="211"/>
      <c r="AQ1473" s="211"/>
      <c r="AR1473" s="199"/>
      <c r="AT1473" s="225"/>
      <c r="AU1473" s="225"/>
      <c r="AV1473" s="225"/>
      <c r="AW1473" s="99"/>
      <c r="AX1473" s="199"/>
      <c r="AY1473" s="199"/>
      <c r="AZ1473" s="37"/>
      <c r="BA1473" s="123"/>
      <c r="BB1473" s="211"/>
      <c r="BC1473" s="211"/>
      <c r="BD1473" s="123"/>
      <c r="BE1473" s="123"/>
      <c r="BF1473" s="37"/>
      <c r="BG1473" s="37"/>
    </row>
    <row r="1474" spans="1:59" x14ac:dyDescent="0.25">
      <c r="A1474">
        <v>1442</v>
      </c>
      <c r="B1474" s="61">
        <f ca="1">OFFSET(InputPriceData!B$15,CalculationsAndCharts!$A1474+$A$11,0,1,1)</f>
        <v>40379</v>
      </c>
      <c r="C1474" s="3">
        <f ca="1">OFFSET(InputPriceData!G$15,CalculationsAndCharts!$A1474+$A$11,IF($C$7,8,0),1,1)</f>
        <v>258162400</v>
      </c>
      <c r="D1474" s="4">
        <f ca="1">OFFSET(InputPriceData!C$15,CalculationsAndCharts!$A1474+$A$11,IF($C$7,8,0),1,1)</f>
        <v>94.07</v>
      </c>
      <c r="E1474" s="4">
        <f ca="1">OFFSET(InputPriceData!D$15,CalculationsAndCharts!$A1474+$A$11,IF($C$7,8,0),1,1)</f>
        <v>96.46</v>
      </c>
      <c r="F1474" s="4">
        <f ca="1">OFFSET(InputPriceData!E$15,CalculationsAndCharts!$A1474+$A$11,IF($C$7,8,0),1,1)</f>
        <v>94.02</v>
      </c>
      <c r="G1474" s="4">
        <f ca="1">OFFSET(InputPriceData!F$15,CalculationsAndCharts!$A1474+$A$11,IF($C$7,8,0),1,1)</f>
        <v>96.39</v>
      </c>
      <c r="H1474" s="342">
        <f t="shared" ca="1" si="178"/>
        <v>95.623271392209816</v>
      </c>
      <c r="I1474" s="342">
        <f t="shared" ca="1" si="179"/>
        <v>95.746693200584545</v>
      </c>
      <c r="J1474" s="340">
        <f t="shared" ca="1" si="180"/>
        <v>-0.12342180837476394</v>
      </c>
      <c r="K1474" s="170">
        <f t="shared" ca="1" si="176"/>
        <v>1.5232942782496948E-2</v>
      </c>
      <c r="L1474" s="341">
        <f t="shared" ca="1" si="177"/>
        <v>0.8037682691506074</v>
      </c>
      <c r="M1474" s="341">
        <f t="shared" ca="1" si="181"/>
        <v>-0.8037682691506074</v>
      </c>
      <c r="N1474" s="170"/>
      <c r="O1474" s="340"/>
      <c r="P1474" s="3">
        <f t="shared" ca="1" si="182"/>
        <v>258162400</v>
      </c>
      <c r="Q1474" s="3" t="e">
        <f t="shared" ca="1" si="183"/>
        <v>#N/A</v>
      </c>
      <c r="S1474" s="99"/>
      <c r="T1474" s="350"/>
      <c r="U1474" s="350"/>
      <c r="V1474" s="349"/>
      <c r="W1474" s="313"/>
      <c r="X1474" s="302"/>
      <c r="Y1474" s="211"/>
      <c r="Z1474" s="320"/>
      <c r="AA1474" s="246"/>
      <c r="AB1474" s="125"/>
      <c r="AC1474" s="125"/>
      <c r="AD1474" s="125"/>
      <c r="AE1474" s="125"/>
      <c r="AF1474" s="125"/>
      <c r="AG1474" s="125"/>
      <c r="AH1474" s="125"/>
      <c r="AJ1474" s="125"/>
      <c r="AK1474" s="125"/>
      <c r="AM1474" s="246"/>
      <c r="AO1474" s="246"/>
      <c r="AP1474" s="211"/>
      <c r="AQ1474" s="211"/>
      <c r="AR1474" s="199"/>
      <c r="AT1474" s="225"/>
      <c r="AU1474" s="225"/>
      <c r="AV1474" s="225"/>
      <c r="AW1474" s="99"/>
      <c r="AX1474" s="199"/>
      <c r="AY1474" s="199"/>
      <c r="AZ1474" s="37"/>
      <c r="BA1474" s="123"/>
      <c r="BB1474" s="211"/>
      <c r="BC1474" s="211"/>
      <c r="BD1474" s="123"/>
      <c r="BE1474" s="123"/>
      <c r="BF1474" s="37"/>
      <c r="BG1474" s="37"/>
    </row>
    <row r="1475" spans="1:59" x14ac:dyDescent="0.25">
      <c r="A1475">
        <v>1443</v>
      </c>
      <c r="B1475" s="61">
        <f ca="1">OFFSET(InputPriceData!B$15,CalculationsAndCharts!$A1475+$A$11,0,1,1)</f>
        <v>40378</v>
      </c>
      <c r="C1475" s="3">
        <f ca="1">OFFSET(InputPriceData!G$15,CalculationsAndCharts!$A1475+$A$11,IF($C$7,8,0),1,1)</f>
        <v>186709000</v>
      </c>
      <c r="D1475" s="4">
        <f ca="1">OFFSET(InputPriceData!C$15,CalculationsAndCharts!$A1475+$A$11,IF($C$7,8,0),1,1)</f>
        <v>95.12</v>
      </c>
      <c r="E1475" s="4">
        <f ca="1">OFFSET(InputPriceData!D$15,CalculationsAndCharts!$A1475+$A$11,IF($C$7,8,0),1,1)</f>
        <v>95.63</v>
      </c>
      <c r="F1475" s="4">
        <f ca="1">OFFSET(InputPriceData!E$15,CalculationsAndCharts!$A1475+$A$11,IF($C$7,8,0),1,1)</f>
        <v>94.38</v>
      </c>
      <c r="G1475" s="4">
        <f ca="1">OFFSET(InputPriceData!F$15,CalculationsAndCharts!$A1475+$A$11,IF($C$7,8,0),1,1)</f>
        <v>95.33</v>
      </c>
      <c r="H1475" s="342">
        <f t="shared" ca="1" si="178"/>
        <v>95.513738733954085</v>
      </c>
      <c r="I1475" s="342">
        <f t="shared" ca="1" si="179"/>
        <v>95.688210764274046</v>
      </c>
      <c r="J1475" s="340">
        <f t="shared" ca="1" si="180"/>
        <v>-0.17447203032001188</v>
      </c>
      <c r="K1475" s="170">
        <f t="shared" ca="1" si="176"/>
        <v>3.0440489363987144E-2</v>
      </c>
      <c r="L1475" s="341">
        <f t="shared" ca="1" si="177"/>
        <v>0.8046658800145492</v>
      </c>
      <c r="M1475" s="341">
        <f t="shared" ca="1" si="181"/>
        <v>-0.8046658800145492</v>
      </c>
      <c r="N1475" s="170"/>
      <c r="O1475" s="340"/>
      <c r="P1475" s="3">
        <f t="shared" ca="1" si="182"/>
        <v>186709000</v>
      </c>
      <c r="Q1475" s="3" t="e">
        <f t="shared" ca="1" si="183"/>
        <v>#N/A</v>
      </c>
      <c r="S1475" s="99"/>
      <c r="T1475" s="350"/>
      <c r="U1475" s="350"/>
      <c r="V1475" s="349"/>
      <c r="W1475" s="313"/>
      <c r="X1475" s="302"/>
      <c r="Y1475" s="211"/>
      <c r="Z1475" s="320"/>
      <c r="AA1475" s="246"/>
      <c r="AB1475" s="125"/>
      <c r="AC1475" s="125"/>
      <c r="AD1475" s="125"/>
      <c r="AE1475" s="125"/>
      <c r="AF1475" s="125"/>
      <c r="AG1475" s="125"/>
      <c r="AH1475" s="125"/>
      <c r="AJ1475" s="125"/>
      <c r="AK1475" s="125"/>
      <c r="AM1475" s="246"/>
      <c r="AO1475" s="246"/>
      <c r="AP1475" s="211"/>
      <c r="AQ1475" s="211"/>
      <c r="AR1475" s="199"/>
      <c r="AT1475" s="225"/>
      <c r="AU1475" s="225"/>
      <c r="AV1475" s="225"/>
      <c r="AW1475" s="99"/>
      <c r="AX1475" s="199"/>
      <c r="AY1475" s="199"/>
      <c r="AZ1475" s="37"/>
      <c r="BA1475" s="123"/>
      <c r="BB1475" s="211"/>
      <c r="BC1475" s="211"/>
      <c r="BD1475" s="123"/>
      <c r="BE1475" s="123"/>
      <c r="BF1475" s="37"/>
      <c r="BG1475" s="37"/>
    </row>
    <row r="1476" spans="1:59" x14ac:dyDescent="0.25">
      <c r="A1476">
        <v>1444</v>
      </c>
      <c r="B1476" s="61">
        <f ca="1">OFFSET(InputPriceData!B$15,CalculationsAndCharts!$A1476+$A$11,0,1,1)</f>
        <v>40375</v>
      </c>
      <c r="C1476" s="3">
        <f ca="1">OFFSET(InputPriceData!G$15,CalculationsAndCharts!$A1476+$A$11,IF($C$7,8,0),1,1)</f>
        <v>282693400</v>
      </c>
      <c r="D1476" s="4">
        <f ca="1">OFFSET(InputPriceData!C$15,CalculationsAndCharts!$A1476+$A$11,IF($C$7,8,0),1,1)</f>
        <v>96.93</v>
      </c>
      <c r="E1476" s="4">
        <f ca="1">OFFSET(InputPriceData!D$15,CalculationsAndCharts!$A1476+$A$11,IF($C$7,8,0),1,1)</f>
        <v>97.04</v>
      </c>
      <c r="F1476" s="4">
        <f ca="1">OFFSET(InputPriceData!E$15,CalculationsAndCharts!$A1476+$A$11,IF($C$7,8,0),1,1)</f>
        <v>94.58</v>
      </c>
      <c r="G1476" s="4">
        <f ca="1">OFFSET(InputPriceData!F$15,CalculationsAndCharts!$A1476+$A$11,IF($C$7,8,0),1,1)</f>
        <v>94.77</v>
      </c>
      <c r="H1476" s="342">
        <f t="shared" ca="1" si="178"/>
        <v>95.539987124518944</v>
      </c>
      <c r="I1476" s="342">
        <f t="shared" ca="1" si="179"/>
        <v>95.720775379208064</v>
      </c>
      <c r="J1476" s="340">
        <f t="shared" ca="1" si="180"/>
        <v>-0.18078825468915224</v>
      </c>
      <c r="K1476" s="170">
        <f t="shared" ca="1" si="176"/>
        <v>3.268439303354978E-2</v>
      </c>
      <c r="L1476" s="341">
        <f t="shared" ca="1" si="177"/>
        <v>0.8043015962707607</v>
      </c>
      <c r="M1476" s="341">
        <f t="shared" ca="1" si="181"/>
        <v>-0.8043015962707607</v>
      </c>
      <c r="N1476" s="170"/>
      <c r="O1476" s="340"/>
      <c r="P1476" s="3" t="e">
        <f t="shared" ca="1" si="182"/>
        <v>#N/A</v>
      </c>
      <c r="Q1476" s="3">
        <f t="shared" ca="1" si="183"/>
        <v>282693400</v>
      </c>
      <c r="S1476" s="99"/>
      <c r="T1476" s="350"/>
      <c r="U1476" s="350"/>
      <c r="V1476" s="349"/>
      <c r="W1476" s="313"/>
      <c r="X1476" s="302"/>
      <c r="Y1476" s="211"/>
      <c r="Z1476" s="320"/>
      <c r="AA1476" s="246"/>
      <c r="AB1476" s="125"/>
      <c r="AC1476" s="125"/>
      <c r="AD1476" s="125"/>
      <c r="AE1476" s="125"/>
      <c r="AF1476" s="125"/>
      <c r="AG1476" s="125"/>
      <c r="AH1476" s="125"/>
      <c r="AJ1476" s="125"/>
      <c r="AK1476" s="125"/>
      <c r="AM1476" s="246"/>
      <c r="AO1476" s="246"/>
      <c r="AP1476" s="211"/>
      <c r="AQ1476" s="211"/>
      <c r="AR1476" s="199"/>
      <c r="AT1476" s="225"/>
      <c r="AU1476" s="225"/>
      <c r="AV1476" s="225"/>
      <c r="AW1476" s="99"/>
      <c r="AX1476" s="199"/>
      <c r="AY1476" s="199"/>
      <c r="AZ1476" s="37"/>
      <c r="BA1476" s="123"/>
      <c r="BB1476" s="211"/>
      <c r="BC1476" s="211"/>
      <c r="BD1476" s="123"/>
      <c r="BE1476" s="123"/>
      <c r="BF1476" s="37"/>
      <c r="BG1476" s="37"/>
    </row>
    <row r="1477" spans="1:59" x14ac:dyDescent="0.25">
      <c r="A1477">
        <v>1445</v>
      </c>
      <c r="B1477" s="61">
        <f ca="1">OFFSET(InputPriceData!B$15,CalculationsAndCharts!$A1477+$A$11,0,1,1)</f>
        <v>40374</v>
      </c>
      <c r="C1477" s="3">
        <f ca="1">OFFSET(InputPriceData!G$15,CalculationsAndCharts!$A1477+$A$11,IF($C$7,8,0),1,1)</f>
        <v>232337900</v>
      </c>
      <c r="D1477" s="4">
        <f ca="1">OFFSET(InputPriceData!C$15,CalculationsAndCharts!$A1477+$A$11,IF($C$7,8,0),1,1)</f>
        <v>97.39</v>
      </c>
      <c r="E1477" s="4">
        <f ca="1">OFFSET(InputPriceData!D$15,CalculationsAndCharts!$A1477+$A$11,IF($C$7,8,0),1,1)</f>
        <v>97.79</v>
      </c>
      <c r="F1477" s="4">
        <f ca="1">OFFSET(InputPriceData!E$15,CalculationsAndCharts!$A1477+$A$11,IF($C$7,8,0),1,1)</f>
        <v>96.11</v>
      </c>
      <c r="G1477" s="4">
        <f ca="1">OFFSET(InputPriceData!F$15,CalculationsAndCharts!$A1477+$A$11,IF($C$7,8,0),1,1)</f>
        <v>97.45</v>
      </c>
      <c r="H1477" s="342">
        <f t="shared" ca="1" si="178"/>
        <v>95.649985285164504</v>
      </c>
      <c r="I1477" s="342">
        <f t="shared" ca="1" si="179"/>
        <v>95.807209504590631</v>
      </c>
      <c r="J1477" s="340">
        <f t="shared" ca="1" si="180"/>
        <v>-0.15722421942614329</v>
      </c>
      <c r="K1477" s="170">
        <f t="shared" ca="1" si="176"/>
        <v>2.4719455174160052E-2</v>
      </c>
      <c r="L1477" s="341">
        <f t="shared" ca="1" si="177"/>
        <v>0.80447801210982917</v>
      </c>
      <c r="M1477" s="341">
        <f t="shared" ca="1" si="181"/>
        <v>-0.80447801210982917</v>
      </c>
      <c r="N1477" s="170"/>
      <c r="O1477" s="340"/>
      <c r="P1477" s="3">
        <f t="shared" ca="1" si="182"/>
        <v>232337900</v>
      </c>
      <c r="Q1477" s="3" t="e">
        <f t="shared" ca="1" si="183"/>
        <v>#N/A</v>
      </c>
      <c r="S1477" s="99"/>
      <c r="T1477" s="350"/>
      <c r="U1477" s="350"/>
      <c r="V1477" s="349"/>
      <c r="W1477" s="313"/>
      <c r="X1477" s="302"/>
      <c r="Y1477" s="211"/>
      <c r="Z1477" s="320"/>
      <c r="AA1477" s="246"/>
      <c r="AB1477" s="125"/>
      <c r="AC1477" s="125"/>
      <c r="AD1477" s="125"/>
      <c r="AE1477" s="125"/>
      <c r="AF1477" s="125"/>
      <c r="AG1477" s="125"/>
      <c r="AH1477" s="125"/>
      <c r="AJ1477" s="125"/>
      <c r="AK1477" s="125"/>
      <c r="AM1477" s="246"/>
      <c r="AO1477" s="246"/>
      <c r="AP1477" s="211"/>
      <c r="AQ1477" s="211"/>
      <c r="AR1477" s="199"/>
      <c r="AT1477" s="225"/>
      <c r="AU1477" s="225"/>
      <c r="AV1477" s="225"/>
      <c r="AW1477" s="99"/>
      <c r="AX1477" s="199"/>
      <c r="AY1477" s="199"/>
      <c r="AZ1477" s="37"/>
      <c r="BA1477" s="123"/>
      <c r="BB1477" s="211"/>
      <c r="BC1477" s="211"/>
      <c r="BD1477" s="123"/>
      <c r="BE1477" s="123"/>
      <c r="BF1477" s="37"/>
      <c r="BG1477" s="37"/>
    </row>
    <row r="1478" spans="1:59" x14ac:dyDescent="0.25">
      <c r="A1478">
        <v>1446</v>
      </c>
      <c r="B1478" s="61">
        <f ca="1">OFFSET(InputPriceData!B$15,CalculationsAndCharts!$A1478+$A$11,0,1,1)</f>
        <v>40373</v>
      </c>
      <c r="C1478" s="3">
        <f ca="1">OFFSET(InputPriceData!G$15,CalculationsAndCharts!$A1478+$A$11,IF($C$7,8,0),1,1)</f>
        <v>184426800</v>
      </c>
      <c r="D1478" s="4">
        <f ca="1">OFFSET(InputPriceData!C$15,CalculationsAndCharts!$A1478+$A$11,IF($C$7,8,0),1,1)</f>
        <v>97.12</v>
      </c>
      <c r="E1478" s="4">
        <f ca="1">OFFSET(InputPriceData!D$15,CalculationsAndCharts!$A1478+$A$11,IF($C$7,8,0),1,1)</f>
        <v>97.81</v>
      </c>
      <c r="F1478" s="4">
        <f ca="1">OFFSET(InputPriceData!E$15,CalculationsAndCharts!$A1478+$A$11,IF($C$7,8,0),1,1)</f>
        <v>96.72</v>
      </c>
      <c r="G1478" s="4">
        <f ca="1">OFFSET(InputPriceData!F$15,CalculationsAndCharts!$A1478+$A$11,IF($C$7,8,0),1,1)</f>
        <v>97.43</v>
      </c>
      <c r="H1478" s="342">
        <f t="shared" ca="1" si="178"/>
        <v>95.392840325902284</v>
      </c>
      <c r="I1478" s="342">
        <f t="shared" ca="1" si="179"/>
        <v>95.657864914098866</v>
      </c>
      <c r="J1478" s="340">
        <f t="shared" ca="1" si="180"/>
        <v>-0.26502458819659852</v>
      </c>
      <c r="K1478" s="170">
        <f t="shared" ca="1" si="176"/>
        <v>7.0238032348776624E-2</v>
      </c>
      <c r="L1478" s="341">
        <f t="shared" ca="1" si="177"/>
        <v>0.8056658764755813</v>
      </c>
      <c r="M1478" s="341">
        <f t="shared" ca="1" si="181"/>
        <v>-0.8056658764755813</v>
      </c>
      <c r="N1478" s="170"/>
      <c r="O1478" s="340"/>
      <c r="P1478" s="3">
        <f t="shared" ca="1" si="182"/>
        <v>184426800</v>
      </c>
      <c r="Q1478" s="3" t="e">
        <f t="shared" ca="1" si="183"/>
        <v>#N/A</v>
      </c>
      <c r="S1478" s="99"/>
      <c r="T1478" s="350"/>
      <c r="U1478" s="350"/>
      <c r="V1478" s="349"/>
      <c r="W1478" s="313"/>
      <c r="X1478" s="302"/>
      <c r="Y1478" s="211"/>
      <c r="Z1478" s="320"/>
      <c r="AA1478" s="246"/>
      <c r="AB1478" s="125"/>
      <c r="AC1478" s="125"/>
      <c r="AD1478" s="125"/>
      <c r="AE1478" s="125"/>
      <c r="AF1478" s="125"/>
      <c r="AG1478" s="125"/>
      <c r="AH1478" s="125"/>
      <c r="AJ1478" s="125"/>
      <c r="AK1478" s="125"/>
      <c r="AM1478" s="246"/>
      <c r="AO1478" s="246"/>
      <c r="AP1478" s="211"/>
      <c r="AQ1478" s="211"/>
      <c r="AR1478" s="199"/>
      <c r="AT1478" s="225"/>
      <c r="AU1478" s="225"/>
      <c r="AV1478" s="225"/>
      <c r="AW1478" s="99"/>
      <c r="AX1478" s="199"/>
      <c r="AY1478" s="199"/>
      <c r="AZ1478" s="37"/>
      <c r="BA1478" s="123"/>
      <c r="BB1478" s="211"/>
      <c r="BC1478" s="211"/>
      <c r="BD1478" s="123"/>
      <c r="BE1478" s="123"/>
      <c r="BF1478" s="37"/>
      <c r="BG1478" s="37"/>
    </row>
    <row r="1479" spans="1:59" x14ac:dyDescent="0.25">
      <c r="A1479">
        <v>1447</v>
      </c>
      <c r="B1479" s="61">
        <f ca="1">OFFSET(InputPriceData!B$15,CalculationsAndCharts!$A1479+$A$11,0,1,1)</f>
        <v>40372</v>
      </c>
      <c r="C1479" s="3">
        <f ca="1">OFFSET(InputPriceData!G$15,CalculationsAndCharts!$A1479+$A$11,IF($C$7,8,0),1,1)</f>
        <v>213025900</v>
      </c>
      <c r="D1479" s="4">
        <f ca="1">OFFSET(InputPriceData!C$15,CalculationsAndCharts!$A1479+$A$11,IF($C$7,8,0),1,1)</f>
        <v>96.98</v>
      </c>
      <c r="E1479" s="4">
        <f ca="1">OFFSET(InputPriceData!D$15,CalculationsAndCharts!$A1479+$A$11,IF($C$7,8,0),1,1)</f>
        <v>97.82</v>
      </c>
      <c r="F1479" s="4">
        <f ca="1">OFFSET(InputPriceData!E$15,CalculationsAndCharts!$A1479+$A$11,IF($C$7,8,0),1,1)</f>
        <v>96.79</v>
      </c>
      <c r="G1479" s="4">
        <f ca="1">OFFSET(InputPriceData!F$15,CalculationsAndCharts!$A1479+$A$11,IF($C$7,8,0),1,1)</f>
        <v>97.44</v>
      </c>
      <c r="H1479" s="342">
        <f t="shared" ca="1" si="178"/>
        <v>95.101817515316895</v>
      </c>
      <c r="I1479" s="342">
        <f t="shared" ca="1" si="179"/>
        <v>95.496761724471483</v>
      </c>
      <c r="J1479" s="340">
        <f t="shared" ca="1" si="180"/>
        <v>-0.3949442091546127</v>
      </c>
      <c r="K1479" s="170">
        <f t="shared" ca="1" si="176"/>
        <v>0.15598092834476246</v>
      </c>
      <c r="L1479" s="341">
        <f t="shared" ca="1" si="177"/>
        <v>0.8075724275818259</v>
      </c>
      <c r="M1479" s="341">
        <f t="shared" ca="1" si="181"/>
        <v>-0.8075724275818259</v>
      </c>
      <c r="N1479" s="170"/>
      <c r="O1479" s="340"/>
      <c r="P1479" s="3">
        <f t="shared" ca="1" si="182"/>
        <v>213025900</v>
      </c>
      <c r="Q1479" s="3" t="e">
        <f t="shared" ca="1" si="183"/>
        <v>#N/A</v>
      </c>
      <c r="S1479" s="99"/>
      <c r="T1479" s="350"/>
      <c r="U1479" s="350"/>
      <c r="V1479" s="349"/>
      <c r="W1479" s="313"/>
      <c r="X1479" s="302"/>
      <c r="Y1479" s="211"/>
      <c r="Z1479" s="320"/>
      <c r="AA1479" s="246"/>
      <c r="AB1479" s="125"/>
      <c r="AC1479" s="125"/>
      <c r="AD1479" s="125"/>
      <c r="AE1479" s="125"/>
      <c r="AF1479" s="125"/>
      <c r="AG1479" s="125"/>
      <c r="AH1479" s="125"/>
      <c r="AJ1479" s="125"/>
      <c r="AK1479" s="125"/>
      <c r="AM1479" s="246"/>
      <c r="AO1479" s="246"/>
      <c r="AP1479" s="211"/>
      <c r="AQ1479" s="211"/>
      <c r="AR1479" s="199"/>
      <c r="AT1479" s="225"/>
      <c r="AU1479" s="225"/>
      <c r="AV1479" s="225"/>
      <c r="AW1479" s="99"/>
      <c r="AX1479" s="199"/>
      <c r="AY1479" s="199"/>
      <c r="AZ1479" s="37"/>
      <c r="BA1479" s="123"/>
      <c r="BB1479" s="211"/>
      <c r="BC1479" s="211"/>
      <c r="BD1479" s="123"/>
      <c r="BE1479" s="123"/>
      <c r="BF1479" s="37"/>
      <c r="BG1479" s="37"/>
    </row>
    <row r="1480" spans="1:59" x14ac:dyDescent="0.25">
      <c r="A1480">
        <v>1448</v>
      </c>
      <c r="B1480" s="61">
        <f ca="1">OFFSET(InputPriceData!B$15,CalculationsAndCharts!$A1480+$A$11,0,1,1)</f>
        <v>40371</v>
      </c>
      <c r="C1480" s="3">
        <f ca="1">OFFSET(InputPriceData!G$15,CalculationsAndCharts!$A1480+$A$11,IF($C$7,8,0),1,1)</f>
        <v>131283600</v>
      </c>
      <c r="D1480" s="4">
        <f ca="1">OFFSET(InputPriceData!C$15,CalculationsAndCharts!$A1480+$A$11,IF($C$7,8,0),1,1)</f>
        <v>95.61</v>
      </c>
      <c r="E1480" s="4">
        <f ca="1">OFFSET(InputPriceData!D$15,CalculationsAndCharts!$A1480+$A$11,IF($C$7,8,0),1,1)</f>
        <v>96.17</v>
      </c>
      <c r="F1480" s="4">
        <f ca="1">OFFSET(InputPriceData!E$15,CalculationsAndCharts!$A1480+$A$11,IF($C$7,8,0),1,1)</f>
        <v>95.21</v>
      </c>
      <c r="G1480" s="4">
        <f ca="1">OFFSET(InputPriceData!F$15,CalculationsAndCharts!$A1480+$A$11,IF($C$7,8,0),1,1)</f>
        <v>95.99</v>
      </c>
      <c r="H1480" s="342">
        <f t="shared" ca="1" si="178"/>
        <v>94.767791446076458</v>
      </c>
      <c r="I1480" s="342">
        <f t="shared" ca="1" si="179"/>
        <v>95.320103699423427</v>
      </c>
      <c r="J1480" s="340">
        <f t="shared" ca="1" si="180"/>
        <v>-0.55231225334701151</v>
      </c>
      <c r="K1480" s="170">
        <f t="shared" ca="1" si="176"/>
        <v>0.3050488251972534</v>
      </c>
      <c r="L1480" s="341">
        <f t="shared" ca="1" si="177"/>
        <v>0.80866644861298731</v>
      </c>
      <c r="M1480" s="341">
        <f t="shared" ca="1" si="181"/>
        <v>-0.80866644861298731</v>
      </c>
      <c r="N1480" s="170"/>
      <c r="O1480" s="340"/>
      <c r="P1480" s="3">
        <f t="shared" ca="1" si="182"/>
        <v>131283600</v>
      </c>
      <c r="Q1480" s="3" t="e">
        <f t="shared" ca="1" si="183"/>
        <v>#N/A</v>
      </c>
      <c r="S1480" s="99"/>
      <c r="T1480" s="350"/>
      <c r="U1480" s="350"/>
      <c r="V1480" s="349"/>
      <c r="W1480" s="313"/>
      <c r="X1480" s="302"/>
      <c r="Y1480" s="211"/>
      <c r="Z1480" s="320"/>
      <c r="AA1480" s="246"/>
      <c r="AB1480" s="125"/>
      <c r="AC1480" s="125"/>
      <c r="AD1480" s="125"/>
      <c r="AE1480" s="125"/>
      <c r="AF1480" s="125"/>
      <c r="AG1480" s="125"/>
      <c r="AH1480" s="125"/>
      <c r="AJ1480" s="125"/>
      <c r="AK1480" s="125"/>
      <c r="AM1480" s="246"/>
      <c r="AO1480" s="246"/>
      <c r="AP1480" s="211"/>
      <c r="AQ1480" s="211"/>
      <c r="AR1480" s="199"/>
      <c r="AT1480" s="225"/>
      <c r="AU1480" s="225"/>
      <c r="AV1480" s="225"/>
      <c r="AW1480" s="99"/>
      <c r="AX1480" s="199"/>
      <c r="AY1480" s="199"/>
      <c r="AZ1480" s="37"/>
      <c r="BA1480" s="123"/>
      <c r="BB1480" s="211"/>
      <c r="BC1480" s="211"/>
      <c r="BD1480" s="123"/>
      <c r="BE1480" s="123"/>
      <c r="BF1480" s="37"/>
      <c r="BG1480" s="37"/>
    </row>
    <row r="1481" spans="1:59" x14ac:dyDescent="0.25">
      <c r="A1481">
        <v>1449</v>
      </c>
      <c r="B1481" s="61">
        <f ca="1">OFFSET(InputPriceData!B$15,CalculationsAndCharts!$A1481+$A$11,0,1,1)</f>
        <v>40368</v>
      </c>
      <c r="C1481" s="3">
        <f ca="1">OFFSET(InputPriceData!G$15,CalculationsAndCharts!$A1481+$A$11,IF($C$7,8,0),1,1)</f>
        <v>144999900</v>
      </c>
      <c r="D1481" s="4">
        <f ca="1">OFFSET(InputPriceData!C$15,CalculationsAndCharts!$A1481+$A$11,IF($C$7,8,0),1,1)</f>
        <v>95.19</v>
      </c>
      <c r="E1481" s="4">
        <f ca="1">OFFSET(InputPriceData!D$15,CalculationsAndCharts!$A1481+$A$11,IF($C$7,8,0),1,1)</f>
        <v>95.93</v>
      </c>
      <c r="F1481" s="4">
        <f ca="1">OFFSET(InputPriceData!E$15,CalculationsAndCharts!$A1481+$A$11,IF($C$7,8,0),1,1)</f>
        <v>95.01</v>
      </c>
      <c r="G1481" s="4">
        <f ca="1">OFFSET(InputPriceData!F$15,CalculationsAndCharts!$A1481+$A$11,IF($C$7,8,0),1,1)</f>
        <v>95.93</v>
      </c>
      <c r="H1481" s="342">
        <f t="shared" ca="1" si="178"/>
        <v>94.59319022408738</v>
      </c>
      <c r="I1481" s="342">
        <f t="shared" ca="1" si="179"/>
        <v>95.259204035734655</v>
      </c>
      <c r="J1481" s="340">
        <f t="shared" ca="1" si="180"/>
        <v>-0.66601381164731355</v>
      </c>
      <c r="K1481" s="170">
        <f t="shared" ca="1" si="176"/>
        <v>0.44357439730498327</v>
      </c>
      <c r="L1481" s="341">
        <f t="shared" ca="1" si="177"/>
        <v>0.80912356606658908</v>
      </c>
      <c r="M1481" s="341">
        <f t="shared" ca="1" si="181"/>
        <v>-0.80912356606658908</v>
      </c>
      <c r="N1481" s="170"/>
      <c r="O1481" s="340"/>
      <c r="P1481" s="3">
        <f t="shared" ca="1" si="182"/>
        <v>144999900</v>
      </c>
      <c r="Q1481" s="3" t="e">
        <f t="shared" ca="1" si="183"/>
        <v>#N/A</v>
      </c>
      <c r="S1481" s="99"/>
      <c r="T1481" s="350"/>
      <c r="U1481" s="350"/>
      <c r="V1481" s="349"/>
      <c r="W1481" s="313"/>
      <c r="X1481" s="302"/>
      <c r="Y1481" s="211"/>
      <c r="Z1481" s="320"/>
      <c r="AA1481" s="246"/>
      <c r="AB1481" s="125"/>
      <c r="AC1481" s="125"/>
      <c r="AD1481" s="125"/>
      <c r="AE1481" s="125"/>
      <c r="AF1481" s="125"/>
      <c r="AG1481" s="125"/>
      <c r="AH1481" s="125"/>
      <c r="AJ1481" s="125"/>
      <c r="AK1481" s="125"/>
      <c r="AM1481" s="246"/>
      <c r="AO1481" s="246"/>
      <c r="AP1481" s="211"/>
      <c r="AQ1481" s="211"/>
      <c r="AR1481" s="199"/>
      <c r="AT1481" s="225"/>
      <c r="AU1481" s="225"/>
      <c r="AV1481" s="225"/>
      <c r="AW1481" s="99"/>
      <c r="AX1481" s="199"/>
      <c r="AY1481" s="199"/>
      <c r="AZ1481" s="37"/>
      <c r="BA1481" s="123"/>
      <c r="BB1481" s="211"/>
      <c r="BC1481" s="211"/>
      <c r="BD1481" s="123"/>
      <c r="BE1481" s="123"/>
      <c r="BF1481" s="37"/>
      <c r="BG1481" s="37"/>
    </row>
    <row r="1482" spans="1:59" x14ac:dyDescent="0.25">
      <c r="A1482">
        <v>1450</v>
      </c>
      <c r="B1482" s="61">
        <f ca="1">OFFSET(InputPriceData!B$15,CalculationsAndCharts!$A1482+$A$11,0,1,1)</f>
        <v>40367</v>
      </c>
      <c r="C1482" s="3">
        <f ca="1">OFFSET(InputPriceData!G$15,CalculationsAndCharts!$A1482+$A$11,IF($C$7,8,0),1,1)</f>
        <v>210842100</v>
      </c>
      <c r="D1482" s="4">
        <f ca="1">OFFSET(InputPriceData!C$15,CalculationsAndCharts!$A1482+$A$11,IF($C$7,8,0),1,1)</f>
        <v>95.07</v>
      </c>
      <c r="E1482" s="4">
        <f ca="1">OFFSET(InputPriceData!D$15,CalculationsAndCharts!$A1482+$A$11,IF($C$7,8,0),1,1)</f>
        <v>95.32</v>
      </c>
      <c r="F1482" s="4">
        <f ca="1">OFFSET(InputPriceData!E$15,CalculationsAndCharts!$A1482+$A$11,IF($C$7,8,0),1,1)</f>
        <v>94.1</v>
      </c>
      <c r="G1482" s="4">
        <f ca="1">OFFSET(InputPriceData!F$15,CalculationsAndCharts!$A1482+$A$11,IF($C$7,8,0),1,1)</f>
        <v>95.21</v>
      </c>
      <c r="H1482" s="342">
        <f t="shared" ca="1" si="178"/>
        <v>94.402217398957006</v>
      </c>
      <c r="I1482" s="342">
        <f t="shared" ca="1" si="179"/>
        <v>95.198222584437801</v>
      </c>
      <c r="J1482" s="340">
        <f t="shared" ca="1" si="180"/>
        <v>-0.79600518548084254</v>
      </c>
      <c r="K1482" s="170">
        <f t="shared" ca="1" si="176"/>
        <v>0.63362425531239053</v>
      </c>
      <c r="L1482" s="341">
        <f t="shared" ca="1" si="177"/>
        <v>0.80803082083176114</v>
      </c>
      <c r="M1482" s="341">
        <f t="shared" ca="1" si="181"/>
        <v>-0.80803082083176114</v>
      </c>
      <c r="N1482" s="170"/>
      <c r="O1482" s="340"/>
      <c r="P1482" s="3">
        <f t="shared" ca="1" si="182"/>
        <v>210842100</v>
      </c>
      <c r="Q1482" s="3" t="e">
        <f t="shared" ca="1" si="183"/>
        <v>#N/A</v>
      </c>
      <c r="S1482" s="99"/>
      <c r="T1482" s="350"/>
      <c r="U1482" s="350"/>
      <c r="V1482" s="349"/>
      <c r="W1482" s="313"/>
      <c r="X1482" s="302"/>
      <c r="Y1482" s="211"/>
      <c r="Z1482" s="320"/>
      <c r="AA1482" s="246"/>
      <c r="AB1482" s="125"/>
      <c r="AC1482" s="125"/>
      <c r="AD1482" s="125"/>
      <c r="AE1482" s="125"/>
      <c r="AF1482" s="125"/>
      <c r="AG1482" s="125"/>
      <c r="AH1482" s="125"/>
      <c r="AJ1482" s="125"/>
      <c r="AK1482" s="125"/>
      <c r="AM1482" s="246"/>
      <c r="AO1482" s="246"/>
      <c r="AP1482" s="211"/>
      <c r="AQ1482" s="211"/>
      <c r="AR1482" s="199"/>
      <c r="AT1482" s="225"/>
      <c r="AU1482" s="225"/>
      <c r="AV1482" s="225"/>
      <c r="AW1482" s="99"/>
      <c r="AX1482" s="199"/>
      <c r="AY1482" s="199"/>
      <c r="AZ1482" s="37"/>
      <c r="BA1482" s="123"/>
      <c r="BB1482" s="211"/>
      <c r="BC1482" s="211"/>
      <c r="BD1482" s="123"/>
      <c r="BE1482" s="123"/>
      <c r="BF1482" s="37"/>
      <c r="BG1482" s="37"/>
    </row>
    <row r="1483" spans="1:59" x14ac:dyDescent="0.25">
      <c r="A1483">
        <v>1451</v>
      </c>
      <c r="B1483" s="61">
        <f ca="1">OFFSET(InputPriceData!B$15,CalculationsAndCharts!$A1483+$A$11,0,1,1)</f>
        <v>40366</v>
      </c>
      <c r="C1483" s="3">
        <f ca="1">OFFSET(InputPriceData!G$15,CalculationsAndCharts!$A1483+$A$11,IF($C$7,8,0),1,1)</f>
        <v>253769400</v>
      </c>
      <c r="D1483" s="4">
        <f ca="1">OFFSET(InputPriceData!C$15,CalculationsAndCharts!$A1483+$A$11,IF($C$7,8,0),1,1)</f>
        <v>91.63</v>
      </c>
      <c r="E1483" s="4">
        <f ca="1">OFFSET(InputPriceData!D$15,CalculationsAndCharts!$A1483+$A$11,IF($C$7,8,0),1,1)</f>
        <v>94.4</v>
      </c>
      <c r="F1483" s="4">
        <f ca="1">OFFSET(InputPriceData!E$15,CalculationsAndCharts!$A1483+$A$11,IF($C$7,8,0),1,1)</f>
        <v>91.54</v>
      </c>
      <c r="G1483" s="4">
        <f ca="1">OFFSET(InputPriceData!F$15,CalculationsAndCharts!$A1483+$A$11,IF($C$7,8,0),1,1)</f>
        <v>94.28</v>
      </c>
      <c r="H1483" s="342">
        <f t="shared" ca="1" si="178"/>
        <v>94.286819884522288</v>
      </c>
      <c r="I1483" s="342">
        <f t="shared" ca="1" si="179"/>
        <v>95.197151910295787</v>
      </c>
      <c r="J1483" s="340">
        <f t="shared" ca="1" si="180"/>
        <v>-0.910332025773542</v>
      </c>
      <c r="K1483" s="170">
        <f t="shared" ca="1" si="176"/>
        <v>0.82870439714896071</v>
      </c>
      <c r="L1483" s="341">
        <f t="shared" ca="1" si="177"/>
        <v>0.80574550125029731</v>
      </c>
      <c r="M1483" s="341">
        <f t="shared" ca="1" si="181"/>
        <v>-0.80574550125029731</v>
      </c>
      <c r="N1483" s="170"/>
      <c r="O1483" s="340"/>
      <c r="P1483" s="3">
        <f t="shared" ca="1" si="182"/>
        <v>253769400</v>
      </c>
      <c r="Q1483" s="3" t="e">
        <f t="shared" ca="1" si="183"/>
        <v>#N/A</v>
      </c>
      <c r="S1483" s="99"/>
      <c r="T1483" s="350"/>
      <c r="U1483" s="350"/>
      <c r="V1483" s="349"/>
      <c r="W1483" s="313"/>
      <c r="X1483" s="302"/>
      <c r="Y1483" s="211"/>
      <c r="Z1483" s="320"/>
      <c r="AA1483" s="246"/>
      <c r="AB1483" s="125"/>
      <c r="AC1483" s="125"/>
      <c r="AD1483" s="125"/>
      <c r="AE1483" s="125"/>
      <c r="AF1483" s="125"/>
      <c r="AG1483" s="125"/>
      <c r="AH1483" s="125"/>
      <c r="AJ1483" s="125"/>
      <c r="AK1483" s="125"/>
      <c r="AM1483" s="246"/>
      <c r="AO1483" s="246"/>
      <c r="AP1483" s="211"/>
      <c r="AQ1483" s="211"/>
      <c r="AR1483" s="199"/>
      <c r="AT1483" s="225"/>
      <c r="AU1483" s="225"/>
      <c r="AV1483" s="225"/>
      <c r="AW1483" s="99"/>
      <c r="AX1483" s="199"/>
      <c r="AY1483" s="199"/>
      <c r="AZ1483" s="37"/>
      <c r="BA1483" s="123"/>
      <c r="BB1483" s="211"/>
      <c r="BC1483" s="211"/>
      <c r="BD1483" s="123"/>
      <c r="BE1483" s="123"/>
      <c r="BF1483" s="37"/>
      <c r="BG1483" s="37"/>
    </row>
    <row r="1484" spans="1:59" x14ac:dyDescent="0.25">
      <c r="A1484">
        <v>1452</v>
      </c>
      <c r="B1484" s="61">
        <f ca="1">OFFSET(InputPriceData!B$15,CalculationsAndCharts!$A1484+$A$11,0,1,1)</f>
        <v>40365</v>
      </c>
      <c r="C1484" s="3">
        <f ca="1">OFFSET(InputPriceData!G$15,CalculationsAndCharts!$A1484+$A$11,IF($C$7,8,0),1,1)</f>
        <v>256935300</v>
      </c>
      <c r="D1484" s="4">
        <f ca="1">OFFSET(InputPriceData!C$15,CalculationsAndCharts!$A1484+$A$11,IF($C$7,8,0),1,1)</f>
        <v>92.09</v>
      </c>
      <c r="E1484" s="4">
        <f ca="1">OFFSET(InputPriceData!D$15,CalculationsAndCharts!$A1484+$A$11,IF($C$7,8,0),1,1)</f>
        <v>92.74</v>
      </c>
      <c r="F1484" s="4">
        <f ca="1">OFFSET(InputPriceData!E$15,CalculationsAndCharts!$A1484+$A$11,IF($C$7,8,0),1,1)</f>
        <v>90.52</v>
      </c>
      <c r="G1484" s="4">
        <f ca="1">OFFSET(InputPriceData!F$15,CalculationsAndCharts!$A1484+$A$11,IF($C$7,8,0),1,1)</f>
        <v>91.4</v>
      </c>
      <c r="H1484" s="342">
        <f t="shared" ca="1" si="178"/>
        <v>94.287794153739753</v>
      </c>
      <c r="I1484" s="342">
        <f t="shared" ca="1" si="179"/>
        <v>95.280529356686316</v>
      </c>
      <c r="J1484" s="340">
        <f t="shared" ca="1" si="180"/>
        <v>-0.99273520294660211</v>
      </c>
      <c r="K1484" s="170">
        <f t="shared" ca="1" si="176"/>
        <v>0.98552318316943133</v>
      </c>
      <c r="L1484" s="341">
        <f t="shared" ca="1" si="177"/>
        <v>0.80331382417509911</v>
      </c>
      <c r="M1484" s="341">
        <f t="shared" ca="1" si="181"/>
        <v>-0.80331382417509911</v>
      </c>
      <c r="N1484" s="170"/>
      <c r="O1484" s="340"/>
      <c r="P1484" s="3" t="e">
        <f t="shared" ca="1" si="182"/>
        <v>#N/A</v>
      </c>
      <c r="Q1484" s="3">
        <f t="shared" ca="1" si="183"/>
        <v>256935300</v>
      </c>
      <c r="S1484" s="99"/>
      <c r="T1484" s="350"/>
      <c r="U1484" s="350"/>
      <c r="V1484" s="349"/>
      <c r="W1484" s="313"/>
      <c r="X1484" s="302"/>
      <c r="Y1484" s="211"/>
      <c r="Z1484" s="320"/>
      <c r="AA1484" s="246"/>
      <c r="AB1484" s="125"/>
      <c r="AC1484" s="125"/>
      <c r="AD1484" s="125"/>
      <c r="AE1484" s="125"/>
      <c r="AF1484" s="125"/>
      <c r="AG1484" s="125"/>
      <c r="AH1484" s="125"/>
      <c r="AJ1484" s="125"/>
      <c r="AK1484" s="125"/>
      <c r="AM1484" s="246"/>
      <c r="AO1484" s="246"/>
      <c r="AP1484" s="211"/>
      <c r="AQ1484" s="211"/>
      <c r="AR1484" s="199"/>
      <c r="AT1484" s="225"/>
      <c r="AU1484" s="225"/>
      <c r="AV1484" s="225"/>
      <c r="AW1484" s="99"/>
      <c r="AX1484" s="199"/>
      <c r="AY1484" s="199"/>
      <c r="AZ1484" s="37"/>
      <c r="BA1484" s="123"/>
      <c r="BB1484" s="211"/>
      <c r="BC1484" s="211"/>
      <c r="BD1484" s="123"/>
      <c r="BE1484" s="123"/>
      <c r="BF1484" s="37"/>
      <c r="BG1484" s="37"/>
    </row>
    <row r="1485" spans="1:59" x14ac:dyDescent="0.25">
      <c r="A1485">
        <v>1453</v>
      </c>
      <c r="B1485" s="61">
        <f ca="1">OFFSET(InputPriceData!B$15,CalculationsAndCharts!$A1485+$A$11,0,1,1)</f>
        <v>40361</v>
      </c>
      <c r="C1485" s="3">
        <f ca="1">OFFSET(InputPriceData!G$15,CalculationsAndCharts!$A1485+$A$11,IF($C$7,8,0),1,1)</f>
        <v>233385200</v>
      </c>
      <c r="D1485" s="4">
        <f ca="1">OFFSET(InputPriceData!C$15,CalculationsAndCharts!$A1485+$A$11,IF($C$7,8,0),1,1)</f>
        <v>91.62</v>
      </c>
      <c r="E1485" s="4">
        <f ca="1">OFFSET(InputPriceData!D$15,CalculationsAndCharts!$A1485+$A$11,IF($C$7,8,0),1,1)</f>
        <v>91.89</v>
      </c>
      <c r="F1485" s="4">
        <f ca="1">OFFSET(InputPriceData!E$15,CalculationsAndCharts!$A1485+$A$11,IF($C$7,8,0),1,1)</f>
        <v>90.29</v>
      </c>
      <c r="G1485" s="4">
        <f ca="1">OFFSET(InputPriceData!F$15,CalculationsAndCharts!$A1485+$A$11,IF($C$7,8,0),1,1)</f>
        <v>90.81</v>
      </c>
      <c r="H1485" s="342">
        <f t="shared" ca="1" si="178"/>
        <v>94.700336175702574</v>
      </c>
      <c r="I1485" s="342">
        <f t="shared" ca="1" si="179"/>
        <v>95.633304752748714</v>
      </c>
      <c r="J1485" s="340">
        <f t="shared" ca="1" si="180"/>
        <v>-0.93296857704617608</v>
      </c>
      <c r="K1485" s="170">
        <f t="shared" ca="1" si="176"/>
        <v>0.87043036575556665</v>
      </c>
      <c r="L1485" s="341">
        <f t="shared" ca="1" si="177"/>
        <v>0.79919713569246709</v>
      </c>
      <c r="M1485" s="341">
        <f t="shared" ca="1" si="181"/>
        <v>-0.79919713569246709</v>
      </c>
      <c r="N1485" s="170"/>
      <c r="O1485" s="340"/>
      <c r="P1485" s="3" t="e">
        <f t="shared" ca="1" si="182"/>
        <v>#N/A</v>
      </c>
      <c r="Q1485" s="3">
        <f t="shared" ca="1" si="183"/>
        <v>233385200</v>
      </c>
      <c r="S1485" s="99"/>
      <c r="T1485" s="350"/>
      <c r="U1485" s="350"/>
      <c r="V1485" s="349"/>
      <c r="W1485" s="313"/>
      <c r="X1485" s="302"/>
      <c r="Y1485" s="211"/>
      <c r="Z1485" s="320"/>
      <c r="AA1485" s="246"/>
      <c r="AB1485" s="125"/>
      <c r="AC1485" s="125"/>
      <c r="AD1485" s="125"/>
      <c r="AE1485" s="125"/>
      <c r="AF1485" s="125"/>
      <c r="AG1485" s="125"/>
      <c r="AH1485" s="125"/>
      <c r="AJ1485" s="125"/>
      <c r="AK1485" s="125"/>
      <c r="AM1485" s="246"/>
      <c r="AO1485" s="246"/>
      <c r="AP1485" s="211"/>
      <c r="AQ1485" s="211"/>
      <c r="AR1485" s="199"/>
      <c r="AT1485" s="225"/>
      <c r="AU1485" s="225"/>
      <c r="AV1485" s="225"/>
      <c r="AW1485" s="99"/>
      <c r="AX1485" s="199"/>
      <c r="AY1485" s="199"/>
      <c r="AZ1485" s="37"/>
      <c r="BA1485" s="123"/>
      <c r="BB1485" s="211"/>
      <c r="BC1485" s="211"/>
      <c r="BD1485" s="123"/>
      <c r="BE1485" s="123"/>
      <c r="BF1485" s="37"/>
      <c r="BG1485" s="37"/>
    </row>
    <row r="1486" spans="1:59" x14ac:dyDescent="0.25">
      <c r="A1486">
        <v>1454</v>
      </c>
      <c r="B1486" s="61">
        <f ca="1">OFFSET(InputPriceData!B$15,CalculationsAndCharts!$A1486+$A$11,0,1,1)</f>
        <v>40360</v>
      </c>
      <c r="C1486" s="3">
        <f ca="1">OFFSET(InputPriceData!G$15,CalculationsAndCharts!$A1486+$A$11,IF($C$7,8,0),1,1)</f>
        <v>382924800</v>
      </c>
      <c r="D1486" s="4">
        <f ca="1">OFFSET(InputPriceData!C$15,CalculationsAndCharts!$A1486+$A$11,IF($C$7,8,0),1,1)</f>
        <v>91.65</v>
      </c>
      <c r="E1486" s="4">
        <f ca="1">OFFSET(InputPriceData!D$15,CalculationsAndCharts!$A1486+$A$11,IF($C$7,8,0),1,1)</f>
        <v>91.95</v>
      </c>
      <c r="F1486" s="4">
        <f ca="1">OFFSET(InputPriceData!E$15,CalculationsAndCharts!$A1486+$A$11,IF($C$7,8,0),1,1)</f>
        <v>89.86</v>
      </c>
      <c r="G1486" s="4">
        <f ca="1">OFFSET(InputPriceData!F$15,CalculationsAndCharts!$A1486+$A$11,IF($C$7,8,0),1,1)</f>
        <v>91.3</v>
      </c>
      <c r="H1486" s="342">
        <f t="shared" ca="1" si="178"/>
        <v>95.256098486517232</v>
      </c>
      <c r="I1486" s="342">
        <f t="shared" ca="1" si="179"/>
        <v>96.071787002998605</v>
      </c>
      <c r="J1486" s="340">
        <f t="shared" ca="1" si="180"/>
        <v>-0.81568851648140839</v>
      </c>
      <c r="K1486" s="170">
        <f t="shared" ca="1" si="176"/>
        <v>0.66534775591964079</v>
      </c>
      <c r="L1486" s="341">
        <f t="shared" ca="1" si="177"/>
        <v>0.79621795010211982</v>
      </c>
      <c r="M1486" s="341">
        <f t="shared" ca="1" si="181"/>
        <v>-0.79621795010211982</v>
      </c>
      <c r="N1486" s="170"/>
      <c r="O1486" s="340"/>
      <c r="P1486" s="3" t="e">
        <f t="shared" ca="1" si="182"/>
        <v>#N/A</v>
      </c>
      <c r="Q1486" s="3">
        <f t="shared" ca="1" si="183"/>
        <v>382924800</v>
      </c>
      <c r="S1486" s="99"/>
      <c r="T1486" s="350"/>
      <c r="U1486" s="350"/>
      <c r="V1486" s="349"/>
      <c r="W1486" s="313"/>
      <c r="X1486" s="302"/>
      <c r="Y1486" s="211"/>
      <c r="Z1486" s="320"/>
      <c r="AA1486" s="246"/>
      <c r="AB1486" s="125"/>
      <c r="AC1486" s="125"/>
      <c r="AD1486" s="125"/>
      <c r="AE1486" s="125"/>
      <c r="AF1486" s="125"/>
      <c r="AG1486" s="125"/>
      <c r="AH1486" s="125"/>
      <c r="AJ1486" s="125"/>
      <c r="AK1486" s="125"/>
      <c r="AM1486" s="246"/>
      <c r="AO1486" s="246"/>
      <c r="AP1486" s="211"/>
      <c r="AQ1486" s="211"/>
      <c r="AR1486" s="199"/>
      <c r="AT1486" s="225"/>
      <c r="AU1486" s="225"/>
      <c r="AV1486" s="225"/>
      <c r="AW1486" s="99"/>
      <c r="AX1486" s="199"/>
      <c r="AY1486" s="199"/>
      <c r="AZ1486" s="37"/>
      <c r="BA1486" s="123"/>
      <c r="BB1486" s="211"/>
      <c r="BC1486" s="211"/>
      <c r="BD1486" s="123"/>
      <c r="BE1486" s="123"/>
      <c r="BF1486" s="37"/>
      <c r="BG1486" s="37"/>
    </row>
    <row r="1487" spans="1:59" x14ac:dyDescent="0.25">
      <c r="A1487">
        <v>1455</v>
      </c>
      <c r="B1487" s="61">
        <f ca="1">OFFSET(InputPriceData!B$15,CalculationsAndCharts!$A1487+$A$11,0,1,1)</f>
        <v>40359</v>
      </c>
      <c r="C1487" s="3">
        <f ca="1">OFFSET(InputPriceData!G$15,CalculationsAndCharts!$A1487+$A$11,IF($C$7,8,0),1,1)</f>
        <v>284101700</v>
      </c>
      <c r="D1487" s="4">
        <f ca="1">OFFSET(InputPriceData!C$15,CalculationsAndCharts!$A1487+$A$11,IF($C$7,8,0),1,1)</f>
        <v>92.34</v>
      </c>
      <c r="E1487" s="4">
        <f ca="1">OFFSET(InputPriceData!D$15,CalculationsAndCharts!$A1487+$A$11,IF($C$7,8,0),1,1)</f>
        <v>93.19</v>
      </c>
      <c r="F1487" s="4">
        <f ca="1">OFFSET(InputPriceData!E$15,CalculationsAndCharts!$A1487+$A$11,IF($C$7,8,0),1,1)</f>
        <v>91.41</v>
      </c>
      <c r="G1487" s="4">
        <f ca="1">OFFSET(InputPriceData!F$15,CalculationsAndCharts!$A1487+$A$11,IF($C$7,8,0),1,1)</f>
        <v>91.71</v>
      </c>
      <c r="H1487" s="342">
        <f t="shared" ca="1" si="178"/>
        <v>95.821255413162561</v>
      </c>
      <c r="I1487" s="342">
        <f t="shared" ca="1" si="179"/>
        <v>96.505585821453025</v>
      </c>
      <c r="J1487" s="340">
        <f t="shared" ca="1" si="180"/>
        <v>-0.68433040829051095</v>
      </c>
      <c r="K1487" s="170">
        <f t="shared" ca="1" si="176"/>
        <v>0.46830810771105741</v>
      </c>
      <c r="L1487" s="341">
        <f t="shared" ca="1" si="177"/>
        <v>0.79597460756888649</v>
      </c>
      <c r="M1487" s="341">
        <f t="shared" ca="1" si="181"/>
        <v>-0.79597460756888649</v>
      </c>
      <c r="N1487" s="170"/>
      <c r="O1487" s="340"/>
      <c r="P1487" s="3" t="e">
        <f t="shared" ca="1" si="182"/>
        <v>#N/A</v>
      </c>
      <c r="Q1487" s="3">
        <f t="shared" ca="1" si="183"/>
        <v>284101700</v>
      </c>
      <c r="S1487" s="99"/>
      <c r="T1487" s="350"/>
      <c r="U1487" s="350"/>
      <c r="V1487" s="349"/>
      <c r="W1487" s="313"/>
      <c r="X1487" s="302"/>
      <c r="Y1487" s="211"/>
      <c r="Z1487" s="320"/>
      <c r="AA1487" s="246"/>
      <c r="AB1487" s="125"/>
      <c r="AC1487" s="125"/>
      <c r="AD1487" s="125"/>
      <c r="AE1487" s="125"/>
      <c r="AF1487" s="125"/>
      <c r="AG1487" s="125"/>
      <c r="AH1487" s="125"/>
      <c r="AJ1487" s="125"/>
      <c r="AK1487" s="125"/>
      <c r="AM1487" s="246"/>
      <c r="AO1487" s="246"/>
      <c r="AP1487" s="211"/>
      <c r="AQ1487" s="211"/>
      <c r="AR1487" s="199"/>
      <c r="AT1487" s="225"/>
      <c r="AU1487" s="225"/>
      <c r="AV1487" s="225"/>
      <c r="AW1487" s="99"/>
      <c r="AX1487" s="199"/>
      <c r="AY1487" s="199"/>
      <c r="AZ1487" s="37"/>
      <c r="BA1487" s="123"/>
      <c r="BB1487" s="211"/>
      <c r="BC1487" s="211"/>
      <c r="BD1487" s="123"/>
      <c r="BE1487" s="123"/>
      <c r="BF1487" s="37"/>
      <c r="BG1487" s="37"/>
    </row>
    <row r="1488" spans="1:59" x14ac:dyDescent="0.25">
      <c r="A1488">
        <v>1456</v>
      </c>
      <c r="B1488" s="61">
        <f ca="1">OFFSET(InputPriceData!B$15,CalculationsAndCharts!$A1488+$A$11,0,1,1)</f>
        <v>40358</v>
      </c>
      <c r="C1488" s="3">
        <f ca="1">OFFSET(InputPriceData!G$15,CalculationsAndCharts!$A1488+$A$11,IF($C$7,8,0),1,1)</f>
        <v>373649500</v>
      </c>
      <c r="D1488" s="4">
        <f ca="1">OFFSET(InputPriceData!C$15,CalculationsAndCharts!$A1488+$A$11,IF($C$7,8,0),1,1)</f>
        <v>94.2</v>
      </c>
      <c r="E1488" s="4">
        <f ca="1">OFFSET(InputPriceData!D$15,CalculationsAndCharts!$A1488+$A$11,IF($C$7,8,0),1,1)</f>
        <v>95.53</v>
      </c>
      <c r="F1488" s="4">
        <f ca="1">OFFSET(InputPriceData!E$15,CalculationsAndCharts!$A1488+$A$11,IF($C$7,8,0),1,1)</f>
        <v>92.01</v>
      </c>
      <c r="G1488" s="4">
        <f ca="1">OFFSET(InputPriceData!F$15,CalculationsAndCharts!$A1488+$A$11,IF($C$7,8,0),1,1)</f>
        <v>92.59</v>
      </c>
      <c r="H1488" s="342">
        <f t="shared" ca="1" si="178"/>
        <v>96.408577615042915</v>
      </c>
      <c r="I1488" s="342">
        <f t="shared" ca="1" si="179"/>
        <v>96.94154816885785</v>
      </c>
      <c r="J1488" s="340">
        <f t="shared" ca="1" si="180"/>
        <v>-0.53297055381496927</v>
      </c>
      <c r="K1488" s="170">
        <f t="shared" ca="1" si="176"/>
        <v>0.28405761123383505</v>
      </c>
      <c r="L1488" s="341">
        <f t="shared" ca="1" si="177"/>
        <v>0.79853864341085112</v>
      </c>
      <c r="M1488" s="341">
        <f t="shared" ca="1" si="181"/>
        <v>-0.79853864341085112</v>
      </c>
      <c r="N1488" s="170"/>
      <c r="O1488" s="340"/>
      <c r="P1488" s="3" t="e">
        <f t="shared" ca="1" si="182"/>
        <v>#N/A</v>
      </c>
      <c r="Q1488" s="3">
        <f t="shared" ca="1" si="183"/>
        <v>373649500</v>
      </c>
      <c r="S1488" s="99"/>
      <c r="T1488" s="350"/>
      <c r="U1488" s="350"/>
      <c r="V1488" s="349"/>
      <c r="W1488" s="313"/>
      <c r="X1488" s="302"/>
      <c r="Y1488" s="211"/>
      <c r="Z1488" s="320"/>
      <c r="AA1488" s="246"/>
      <c r="AB1488" s="125"/>
      <c r="AC1488" s="125"/>
      <c r="AD1488" s="125"/>
      <c r="AE1488" s="125"/>
      <c r="AF1488" s="125"/>
      <c r="AG1488" s="125"/>
      <c r="AH1488" s="125"/>
      <c r="AJ1488" s="125"/>
      <c r="AK1488" s="125"/>
      <c r="AM1488" s="246"/>
      <c r="AO1488" s="246"/>
      <c r="AP1488" s="211"/>
      <c r="AQ1488" s="211"/>
      <c r="AR1488" s="199"/>
      <c r="AT1488" s="225"/>
      <c r="AU1488" s="225"/>
      <c r="AV1488" s="225"/>
      <c r="AW1488" s="99"/>
      <c r="AX1488" s="199"/>
      <c r="AY1488" s="199"/>
      <c r="AZ1488" s="37"/>
      <c r="BA1488" s="123"/>
      <c r="BB1488" s="211"/>
      <c r="BC1488" s="211"/>
      <c r="BD1488" s="123"/>
      <c r="BE1488" s="123"/>
      <c r="BF1488" s="37"/>
      <c r="BG1488" s="37"/>
    </row>
    <row r="1489" spans="1:59" x14ac:dyDescent="0.25">
      <c r="A1489">
        <v>1457</v>
      </c>
      <c r="B1489" s="61">
        <f ca="1">OFFSET(InputPriceData!B$15,CalculationsAndCharts!$A1489+$A$11,0,1,1)</f>
        <v>40357</v>
      </c>
      <c r="C1489" s="3">
        <f ca="1">OFFSET(InputPriceData!G$15,CalculationsAndCharts!$A1489+$A$11,IF($C$7,8,0),1,1)</f>
        <v>169218600</v>
      </c>
      <c r="D1489" s="4">
        <f ca="1">OFFSET(InputPriceData!C$15,CalculationsAndCharts!$A1489+$A$11,IF($C$7,8,0),1,1)</f>
        <v>95.99</v>
      </c>
      <c r="E1489" s="4">
        <f ca="1">OFFSET(InputPriceData!D$15,CalculationsAndCharts!$A1489+$A$11,IF($C$7,8,0),1,1)</f>
        <v>96.24</v>
      </c>
      <c r="F1489" s="4">
        <f ca="1">OFFSET(InputPriceData!E$15,CalculationsAndCharts!$A1489+$A$11,IF($C$7,8,0),1,1)</f>
        <v>95.2</v>
      </c>
      <c r="G1489" s="4">
        <f ca="1">OFFSET(InputPriceData!F$15,CalculationsAndCharts!$A1489+$A$11,IF($C$7,8,0),1,1)</f>
        <v>95.54</v>
      </c>
      <c r="H1489" s="342">
        <f t="shared" ca="1" si="178"/>
        <v>96.954088702906191</v>
      </c>
      <c r="I1489" s="342">
        <f t="shared" ca="1" si="179"/>
        <v>97.337143456935834</v>
      </c>
      <c r="J1489" s="340">
        <f t="shared" ca="1" si="180"/>
        <v>-0.38305475402968442</v>
      </c>
      <c r="K1489" s="170">
        <f t="shared" ca="1" si="176"/>
        <v>0.14673094458474203</v>
      </c>
      <c r="L1489" s="341">
        <f t="shared" ca="1" si="177"/>
        <v>0.80338090177318833</v>
      </c>
      <c r="M1489" s="341">
        <f t="shared" ca="1" si="181"/>
        <v>-0.80338090177318833</v>
      </c>
      <c r="N1489" s="170"/>
      <c r="O1489" s="340"/>
      <c r="P1489" s="3" t="e">
        <f t="shared" ca="1" si="182"/>
        <v>#N/A</v>
      </c>
      <c r="Q1489" s="3">
        <f t="shared" ca="1" si="183"/>
        <v>169218600</v>
      </c>
      <c r="S1489" s="99"/>
      <c r="T1489" s="350"/>
      <c r="U1489" s="350"/>
      <c r="V1489" s="349"/>
      <c r="W1489" s="313"/>
      <c r="X1489" s="302"/>
      <c r="Y1489" s="211"/>
      <c r="Z1489" s="320"/>
      <c r="AA1489" s="246"/>
      <c r="AB1489" s="125"/>
      <c r="AC1489" s="125"/>
      <c r="AD1489" s="125"/>
      <c r="AE1489" s="125"/>
      <c r="AF1489" s="125"/>
      <c r="AG1489" s="125"/>
      <c r="AH1489" s="125"/>
      <c r="AJ1489" s="125"/>
      <c r="AK1489" s="125"/>
      <c r="AM1489" s="246"/>
      <c r="AO1489" s="246"/>
      <c r="AP1489" s="211"/>
      <c r="AQ1489" s="211"/>
      <c r="AR1489" s="199"/>
      <c r="AT1489" s="225"/>
      <c r="AU1489" s="225"/>
      <c r="AV1489" s="225"/>
      <c r="AW1489" s="99"/>
      <c r="AX1489" s="199"/>
      <c r="AY1489" s="199"/>
      <c r="AZ1489" s="37"/>
      <c r="BA1489" s="123"/>
      <c r="BB1489" s="211"/>
      <c r="BC1489" s="211"/>
      <c r="BD1489" s="123"/>
      <c r="BE1489" s="123"/>
      <c r="BF1489" s="37"/>
      <c r="BG1489" s="37"/>
    </row>
    <row r="1490" spans="1:59" x14ac:dyDescent="0.25">
      <c r="A1490">
        <v>1458</v>
      </c>
      <c r="B1490" s="61">
        <f ca="1">OFFSET(InputPriceData!B$15,CalculationsAndCharts!$A1490+$A$11,0,1,1)</f>
        <v>40354</v>
      </c>
      <c r="C1490" s="3">
        <f ca="1">OFFSET(InputPriceData!G$15,CalculationsAndCharts!$A1490+$A$11,IF($C$7,8,0),1,1)</f>
        <v>238726500</v>
      </c>
      <c r="D1490" s="4">
        <f ca="1">OFFSET(InputPriceData!C$15,CalculationsAndCharts!$A1490+$A$11,IF($C$7,8,0),1,1)</f>
        <v>95.73</v>
      </c>
      <c r="E1490" s="4">
        <f ca="1">OFFSET(InputPriceData!D$15,CalculationsAndCharts!$A1490+$A$11,IF($C$7,8,0),1,1)</f>
        <v>96.33</v>
      </c>
      <c r="F1490" s="4">
        <f ca="1">OFFSET(InputPriceData!E$15,CalculationsAndCharts!$A1490+$A$11,IF($C$7,8,0),1,1)</f>
        <v>94.87</v>
      </c>
      <c r="G1490" s="4">
        <f ca="1">OFFSET(InputPriceData!F$15,CalculationsAndCharts!$A1490+$A$11,IF($C$7,8,0),1,1)</f>
        <v>95.85</v>
      </c>
      <c r="H1490" s="342">
        <f t="shared" ca="1" si="178"/>
        <v>97.156101374749937</v>
      </c>
      <c r="I1490" s="342">
        <f t="shared" ca="1" si="179"/>
        <v>97.500520134839093</v>
      </c>
      <c r="J1490" s="340">
        <f t="shared" ca="1" si="180"/>
        <v>-0.34441876008920358</v>
      </c>
      <c r="K1490" s="170">
        <f t="shared" ca="1" si="176"/>
        <v>0.11862428230138437</v>
      </c>
      <c r="L1490" s="341">
        <f t="shared" ca="1" si="177"/>
        <v>0.81067985240991547</v>
      </c>
      <c r="M1490" s="341">
        <f t="shared" ca="1" si="181"/>
        <v>-0.81067985240991547</v>
      </c>
      <c r="N1490" s="170"/>
      <c r="O1490" s="340"/>
      <c r="P1490" s="3">
        <f t="shared" ca="1" si="182"/>
        <v>238726500</v>
      </c>
      <c r="Q1490" s="3" t="e">
        <f t="shared" ca="1" si="183"/>
        <v>#N/A</v>
      </c>
      <c r="S1490" s="99"/>
      <c r="T1490" s="350"/>
      <c r="U1490" s="350"/>
      <c r="V1490" s="349"/>
      <c r="W1490" s="313"/>
      <c r="X1490" s="302"/>
      <c r="Y1490" s="211"/>
      <c r="Z1490" s="320"/>
      <c r="AA1490" s="246"/>
      <c r="AB1490" s="125"/>
      <c r="AC1490" s="125"/>
      <c r="AD1490" s="125"/>
      <c r="AE1490" s="125"/>
      <c r="AF1490" s="125"/>
      <c r="AG1490" s="125"/>
      <c r="AH1490" s="125"/>
      <c r="AJ1490" s="125"/>
      <c r="AK1490" s="125"/>
      <c r="AM1490" s="246"/>
      <c r="AO1490" s="246"/>
      <c r="AP1490" s="211"/>
      <c r="AQ1490" s="211"/>
      <c r="AR1490" s="199"/>
      <c r="AT1490" s="225"/>
      <c r="AU1490" s="225"/>
      <c r="AV1490" s="225"/>
      <c r="AW1490" s="99"/>
      <c r="AX1490" s="199"/>
      <c r="AY1490" s="199"/>
      <c r="AZ1490" s="37"/>
      <c r="BA1490" s="123"/>
      <c r="BB1490" s="211"/>
      <c r="BC1490" s="211"/>
      <c r="BD1490" s="123"/>
      <c r="BE1490" s="123"/>
      <c r="BF1490" s="37"/>
      <c r="BG1490" s="37"/>
    </row>
    <row r="1491" spans="1:59" x14ac:dyDescent="0.25">
      <c r="A1491">
        <v>1459</v>
      </c>
      <c r="B1491" s="61">
        <f ca="1">OFFSET(InputPriceData!B$15,CalculationsAndCharts!$A1491+$A$11,0,1,1)</f>
        <v>40353</v>
      </c>
      <c r="C1491" s="3">
        <f ca="1">OFFSET(InputPriceData!G$15,CalculationsAndCharts!$A1491+$A$11,IF($C$7,8,0),1,1)</f>
        <v>268523600</v>
      </c>
      <c r="D1491" s="4">
        <f ca="1">OFFSET(InputPriceData!C$15,CalculationsAndCharts!$A1491+$A$11,IF($C$7,8,0),1,1)</f>
        <v>96.57</v>
      </c>
      <c r="E1491" s="4">
        <f ca="1">OFFSET(InputPriceData!D$15,CalculationsAndCharts!$A1491+$A$11,IF($C$7,8,0),1,1)</f>
        <v>96.7</v>
      </c>
      <c r="F1491" s="4">
        <f ca="1">OFFSET(InputPriceData!E$15,CalculationsAndCharts!$A1491+$A$11,IF($C$7,8,0),1,1)</f>
        <v>95.2</v>
      </c>
      <c r="G1491" s="4">
        <f ca="1">OFFSET(InputPriceData!F$15,CalculationsAndCharts!$A1491+$A$11,IF($C$7,8,0),1,1)</f>
        <v>95.45</v>
      </c>
      <c r="H1491" s="342">
        <f t="shared" ca="1" si="178"/>
        <v>97.342687285428497</v>
      </c>
      <c r="I1491" s="342">
        <f t="shared" ca="1" si="179"/>
        <v>97.650567419824469</v>
      </c>
      <c r="J1491" s="340">
        <f t="shared" ca="1" si="180"/>
        <v>-0.3078801343960168</v>
      </c>
      <c r="K1491" s="170">
        <f t="shared" ca="1" si="176"/>
        <v>9.4790177155709365E-2</v>
      </c>
      <c r="L1491" s="341">
        <f t="shared" ca="1" si="177"/>
        <v>0.8194936065840005</v>
      </c>
      <c r="M1491" s="341">
        <f t="shared" ca="1" si="181"/>
        <v>-0.8194936065840005</v>
      </c>
      <c r="N1491" s="170"/>
      <c r="O1491" s="340"/>
      <c r="P1491" s="3" t="e">
        <f t="shared" ca="1" si="182"/>
        <v>#N/A</v>
      </c>
      <c r="Q1491" s="3">
        <f t="shared" ca="1" si="183"/>
        <v>268523600</v>
      </c>
      <c r="S1491" s="99"/>
      <c r="T1491" s="350"/>
      <c r="U1491" s="350"/>
      <c r="V1491" s="349"/>
      <c r="W1491" s="313"/>
      <c r="X1491" s="302"/>
      <c r="Y1491" s="211"/>
      <c r="Z1491" s="320"/>
      <c r="AA1491" s="246"/>
      <c r="AB1491" s="125"/>
      <c r="AC1491" s="125"/>
      <c r="AD1491" s="125"/>
      <c r="AE1491" s="125"/>
      <c r="AF1491" s="125"/>
      <c r="AG1491" s="125"/>
      <c r="AH1491" s="125"/>
      <c r="AJ1491" s="125"/>
      <c r="AK1491" s="125"/>
      <c r="AM1491" s="246"/>
      <c r="AO1491" s="246"/>
      <c r="AP1491" s="211"/>
      <c r="AQ1491" s="211"/>
      <c r="AR1491" s="199"/>
      <c r="AT1491" s="225"/>
      <c r="AU1491" s="225"/>
      <c r="AV1491" s="225"/>
      <c r="AW1491" s="99"/>
      <c r="AX1491" s="199"/>
      <c r="AY1491" s="199"/>
      <c r="AZ1491" s="37"/>
      <c r="BA1491" s="123"/>
      <c r="BB1491" s="211"/>
      <c r="BC1491" s="211"/>
      <c r="BD1491" s="123"/>
      <c r="BE1491" s="123"/>
      <c r="BF1491" s="37"/>
      <c r="BG1491" s="37"/>
    </row>
    <row r="1492" spans="1:59" x14ac:dyDescent="0.25">
      <c r="A1492">
        <v>1460</v>
      </c>
      <c r="B1492" s="61">
        <f ca="1">OFFSET(InputPriceData!B$15,CalculationsAndCharts!$A1492+$A$11,0,1,1)</f>
        <v>40352</v>
      </c>
      <c r="C1492" s="3">
        <f ca="1">OFFSET(InputPriceData!G$15,CalculationsAndCharts!$A1492+$A$11,IF($C$7,8,0),1,1)</f>
        <v>254639900</v>
      </c>
      <c r="D1492" s="4">
        <f ca="1">OFFSET(InputPriceData!C$15,CalculationsAndCharts!$A1492+$A$11,IF($C$7,8,0),1,1)</f>
        <v>97.42</v>
      </c>
      <c r="E1492" s="4">
        <f ca="1">OFFSET(InputPriceData!D$15,CalculationsAndCharts!$A1492+$A$11,IF($C$7,8,0),1,1)</f>
        <v>97.76</v>
      </c>
      <c r="F1492" s="4">
        <f ca="1">OFFSET(InputPriceData!E$15,CalculationsAndCharts!$A1492+$A$11,IF($C$7,8,0),1,1)</f>
        <v>96.39</v>
      </c>
      <c r="G1492" s="4">
        <f ca="1">OFFSET(InputPriceData!F$15,CalculationsAndCharts!$A1492+$A$11,IF($C$7,8,0),1,1)</f>
        <v>97.05</v>
      </c>
      <c r="H1492" s="342">
        <f t="shared" ca="1" si="178"/>
        <v>97.613071183346847</v>
      </c>
      <c r="I1492" s="342">
        <f t="shared" ca="1" si="179"/>
        <v>97.850619003444876</v>
      </c>
      <c r="J1492" s="340">
        <f t="shared" ca="1" si="180"/>
        <v>-0.23754782009806952</v>
      </c>
      <c r="K1492" s="170">
        <f t="shared" ca="1" si="176"/>
        <v>5.64289668333448E-2</v>
      </c>
      <c r="L1492" s="341">
        <f t="shared" ca="1" si="177"/>
        <v>0.82785990110372165</v>
      </c>
      <c r="M1492" s="341">
        <f t="shared" ca="1" si="181"/>
        <v>-0.82785990110372165</v>
      </c>
      <c r="N1492" s="170"/>
      <c r="O1492" s="340"/>
      <c r="P1492" s="3" t="e">
        <f t="shared" ca="1" si="182"/>
        <v>#N/A</v>
      </c>
      <c r="Q1492" s="3">
        <f t="shared" ca="1" si="183"/>
        <v>254639900</v>
      </c>
      <c r="S1492" s="99"/>
      <c r="T1492" s="350"/>
      <c r="U1492" s="350"/>
      <c r="V1492" s="349"/>
      <c r="W1492" s="313"/>
      <c r="X1492" s="302"/>
      <c r="Y1492" s="211"/>
      <c r="Z1492" s="320"/>
      <c r="AA1492" s="246"/>
      <c r="AB1492" s="125"/>
      <c r="AC1492" s="125"/>
      <c r="AD1492" s="125"/>
      <c r="AE1492" s="125"/>
      <c r="AF1492" s="125"/>
      <c r="AG1492" s="125"/>
      <c r="AH1492" s="125"/>
      <c r="AJ1492" s="125"/>
      <c r="AK1492" s="125"/>
      <c r="AM1492" s="246"/>
      <c r="AO1492" s="246"/>
      <c r="AP1492" s="211"/>
      <c r="AQ1492" s="211"/>
      <c r="AR1492" s="199"/>
      <c r="AT1492" s="225"/>
      <c r="AU1492" s="225"/>
      <c r="AV1492" s="225"/>
      <c r="AW1492" s="99"/>
      <c r="AX1492" s="199"/>
      <c r="AY1492" s="199"/>
      <c r="AZ1492" s="37"/>
      <c r="BA1492" s="123"/>
      <c r="BB1492" s="211"/>
      <c r="BC1492" s="211"/>
      <c r="BD1492" s="123"/>
      <c r="BE1492" s="123"/>
      <c r="BF1492" s="37"/>
      <c r="BG1492" s="37"/>
    </row>
    <row r="1493" spans="1:59" x14ac:dyDescent="0.25">
      <c r="A1493">
        <v>1461</v>
      </c>
      <c r="B1493" s="61">
        <f ca="1">OFFSET(InputPriceData!B$15,CalculationsAndCharts!$A1493+$A$11,0,1,1)</f>
        <v>40351</v>
      </c>
      <c r="C1493" s="3">
        <f ca="1">OFFSET(InputPriceData!G$15,CalculationsAndCharts!$A1493+$A$11,IF($C$7,8,0),1,1)</f>
        <v>239355400</v>
      </c>
      <c r="D1493" s="4">
        <f ca="1">OFFSET(InputPriceData!C$15,CalculationsAndCharts!$A1493+$A$11,IF($C$7,8,0),1,1)</f>
        <v>98.99</v>
      </c>
      <c r="E1493" s="4">
        <f ca="1">OFFSET(InputPriceData!D$15,CalculationsAndCharts!$A1493+$A$11,IF($C$7,8,0),1,1)</f>
        <v>99.43</v>
      </c>
      <c r="F1493" s="4">
        <f ca="1">OFFSET(InputPriceData!E$15,CalculationsAndCharts!$A1493+$A$11,IF($C$7,8,0),1,1)</f>
        <v>97.21</v>
      </c>
      <c r="G1493" s="4">
        <f ca="1">OFFSET(InputPriceData!F$15,CalculationsAndCharts!$A1493+$A$11,IF($C$7,8,0),1,1)</f>
        <v>97.36</v>
      </c>
      <c r="H1493" s="342">
        <f t="shared" ca="1" si="178"/>
        <v>97.693509923824976</v>
      </c>
      <c r="I1493" s="342">
        <f t="shared" ca="1" si="179"/>
        <v>97.923402549212597</v>
      </c>
      <c r="J1493" s="340">
        <f t="shared" ca="1" si="180"/>
        <v>-0.22989262538766653</v>
      </c>
      <c r="K1493" s="170">
        <f t="shared" ca="1" si="176"/>
        <v>5.2850619207633974E-2</v>
      </c>
      <c r="L1493" s="341">
        <f t="shared" ca="1" si="177"/>
        <v>0.8357003373827897</v>
      </c>
      <c r="M1493" s="341">
        <f t="shared" ca="1" si="181"/>
        <v>-0.8357003373827897</v>
      </c>
      <c r="N1493" s="170"/>
      <c r="O1493" s="340"/>
      <c r="P1493" s="3" t="e">
        <f t="shared" ca="1" si="182"/>
        <v>#N/A</v>
      </c>
      <c r="Q1493" s="3">
        <f t="shared" ca="1" si="183"/>
        <v>239355400</v>
      </c>
      <c r="S1493" s="99"/>
      <c r="T1493" s="350"/>
      <c r="U1493" s="350"/>
      <c r="V1493" s="349"/>
      <c r="W1493" s="313"/>
      <c r="X1493" s="302"/>
      <c r="Y1493" s="211"/>
      <c r="Z1493" s="320"/>
      <c r="AA1493" s="246"/>
      <c r="AB1493" s="125"/>
      <c r="AC1493" s="125"/>
      <c r="AD1493" s="125"/>
      <c r="AE1493" s="125"/>
      <c r="AF1493" s="125"/>
      <c r="AG1493" s="125"/>
      <c r="AH1493" s="125"/>
      <c r="AJ1493" s="125"/>
      <c r="AK1493" s="125"/>
      <c r="AM1493" s="246"/>
      <c r="AO1493" s="246"/>
      <c r="AP1493" s="211"/>
      <c r="AQ1493" s="211"/>
      <c r="AR1493" s="199"/>
      <c r="AT1493" s="225"/>
      <c r="AU1493" s="225"/>
      <c r="AV1493" s="225"/>
      <c r="AW1493" s="99"/>
      <c r="AX1493" s="199"/>
      <c r="AY1493" s="199"/>
      <c r="AZ1493" s="37"/>
      <c r="BA1493" s="123"/>
      <c r="BB1493" s="211"/>
      <c r="BC1493" s="211"/>
      <c r="BD1493" s="123"/>
      <c r="BE1493" s="123"/>
      <c r="BF1493" s="37"/>
      <c r="BG1493" s="37"/>
    </row>
    <row r="1494" spans="1:59" x14ac:dyDescent="0.25">
      <c r="A1494">
        <v>1462</v>
      </c>
      <c r="B1494" s="61">
        <f ca="1">OFFSET(InputPriceData!B$15,CalculationsAndCharts!$A1494+$A$11,0,1,1)</f>
        <v>40350</v>
      </c>
      <c r="C1494" s="3">
        <f ca="1">OFFSET(InputPriceData!G$15,CalculationsAndCharts!$A1494+$A$11,IF($C$7,8,0),1,1)</f>
        <v>213140700</v>
      </c>
      <c r="D1494" s="4">
        <f ca="1">OFFSET(InputPriceData!C$15,CalculationsAndCharts!$A1494+$A$11,IF($C$7,8,0),1,1)</f>
        <v>100.51</v>
      </c>
      <c r="E1494" s="4">
        <f ca="1">OFFSET(InputPriceData!D$15,CalculationsAndCharts!$A1494+$A$11,IF($C$7,8,0),1,1)</f>
        <v>100.58</v>
      </c>
      <c r="F1494" s="4">
        <f ca="1">OFFSET(InputPriceData!E$15,CalculationsAndCharts!$A1494+$A$11,IF($C$7,8,0),1,1)</f>
        <v>98.44</v>
      </c>
      <c r="G1494" s="4">
        <f ca="1">OFFSET(InputPriceData!F$15,CalculationsAndCharts!$A1494+$A$11,IF($C$7,8,0),1,1)</f>
        <v>98.99</v>
      </c>
      <c r="H1494" s="342">
        <f t="shared" ca="1" si="178"/>
        <v>97.741154198657114</v>
      </c>
      <c r="I1494" s="342">
        <f t="shared" ca="1" si="179"/>
        <v>97.974620962777394</v>
      </c>
      <c r="J1494" s="340">
        <f t="shared" ca="1" si="180"/>
        <v>-0.23346676412031209</v>
      </c>
      <c r="K1494" s="170">
        <f t="shared" ca="1" si="176"/>
        <v>5.4506729948809444E-2</v>
      </c>
      <c r="L1494" s="341">
        <f t="shared" ca="1" si="177"/>
        <v>0.84345123222628215</v>
      </c>
      <c r="M1494" s="341">
        <f t="shared" ca="1" si="181"/>
        <v>-0.84345123222628215</v>
      </c>
      <c r="N1494" s="170"/>
      <c r="O1494" s="340"/>
      <c r="P1494" s="3" t="e">
        <f t="shared" ca="1" si="182"/>
        <v>#N/A</v>
      </c>
      <c r="Q1494" s="3">
        <f t="shared" ca="1" si="183"/>
        <v>213140700</v>
      </c>
      <c r="S1494" s="99"/>
      <c r="T1494" s="350"/>
      <c r="U1494" s="350"/>
      <c r="V1494" s="349"/>
      <c r="W1494" s="313"/>
      <c r="X1494" s="302"/>
      <c r="Y1494" s="211"/>
      <c r="Z1494" s="320"/>
      <c r="AA1494" s="246"/>
      <c r="AB1494" s="125"/>
      <c r="AC1494" s="125"/>
      <c r="AD1494" s="125"/>
      <c r="AE1494" s="125"/>
      <c r="AF1494" s="125"/>
      <c r="AG1494" s="125"/>
      <c r="AH1494" s="125"/>
      <c r="AJ1494" s="125"/>
      <c r="AK1494" s="125"/>
      <c r="AM1494" s="246"/>
      <c r="AO1494" s="246"/>
      <c r="AP1494" s="211"/>
      <c r="AQ1494" s="211"/>
      <c r="AR1494" s="199"/>
      <c r="AT1494" s="225"/>
      <c r="AU1494" s="225"/>
      <c r="AV1494" s="225"/>
      <c r="AW1494" s="99"/>
      <c r="AX1494" s="199"/>
      <c r="AY1494" s="199"/>
      <c r="AZ1494" s="37"/>
      <c r="BA1494" s="123"/>
      <c r="BB1494" s="211"/>
      <c r="BC1494" s="211"/>
      <c r="BD1494" s="123"/>
      <c r="BE1494" s="123"/>
      <c r="BF1494" s="37"/>
      <c r="BG1494" s="37"/>
    </row>
    <row r="1495" spans="1:59" x14ac:dyDescent="0.25">
      <c r="A1495">
        <v>1463</v>
      </c>
      <c r="B1495" s="61">
        <f ca="1">OFFSET(InputPriceData!B$15,CalculationsAndCharts!$A1495+$A$11,0,1,1)</f>
        <v>40347</v>
      </c>
      <c r="C1495" s="3">
        <f ca="1">OFFSET(InputPriceData!G$15,CalculationsAndCharts!$A1495+$A$11,IF($C$7,8,0),1,1)</f>
        <v>174006600</v>
      </c>
      <c r="D1495" s="4">
        <f ca="1">OFFSET(InputPriceData!C$15,CalculationsAndCharts!$A1495+$A$11,IF($C$7,8,0),1,1)</f>
        <v>99.36</v>
      </c>
      <c r="E1495" s="4">
        <f ca="1">OFFSET(InputPriceData!D$15,CalculationsAndCharts!$A1495+$A$11,IF($C$7,8,0),1,1)</f>
        <v>99.63</v>
      </c>
      <c r="F1495" s="4">
        <f ca="1">OFFSET(InputPriceData!E$15,CalculationsAndCharts!$A1495+$A$11,IF($C$7,8,0),1,1)</f>
        <v>98.95</v>
      </c>
      <c r="G1495" s="4">
        <f ca="1">OFFSET(InputPriceData!F$15,CalculationsAndCharts!$A1495+$A$11,IF($C$7,8,0),1,1)</f>
        <v>99.27</v>
      </c>
      <c r="H1495" s="342">
        <f t="shared" ca="1" si="178"/>
        <v>97.562747655608135</v>
      </c>
      <c r="I1495" s="342">
        <f t="shared" ca="1" si="179"/>
        <v>97.882313777575348</v>
      </c>
      <c r="J1495" s="340">
        <f t="shared" ca="1" si="180"/>
        <v>-0.31956612196724216</v>
      </c>
      <c r="K1495" s="170">
        <f t="shared" ca="1" si="176"/>
        <v>0.10212250630918229</v>
      </c>
      <c r="L1495" s="341">
        <f t="shared" ca="1" si="177"/>
        <v>0.85090765822480507</v>
      </c>
      <c r="M1495" s="341">
        <f t="shared" ca="1" si="181"/>
        <v>-0.85090765822480507</v>
      </c>
      <c r="N1495" s="170"/>
      <c r="O1495" s="340"/>
      <c r="P1495" s="3" t="e">
        <f t="shared" ca="1" si="182"/>
        <v>#N/A</v>
      </c>
      <c r="Q1495" s="3">
        <f t="shared" ca="1" si="183"/>
        <v>174006600</v>
      </c>
      <c r="S1495" s="99"/>
      <c r="T1495" s="350"/>
      <c r="U1495" s="350"/>
      <c r="V1495" s="349"/>
      <c r="W1495" s="313"/>
      <c r="X1495" s="302"/>
      <c r="Y1495" s="211"/>
      <c r="Z1495" s="320"/>
      <c r="AA1495" s="246"/>
      <c r="AB1495" s="125"/>
      <c r="AC1495" s="125"/>
      <c r="AD1495" s="125"/>
      <c r="AE1495" s="125"/>
      <c r="AF1495" s="125"/>
      <c r="AG1495" s="125"/>
      <c r="AH1495" s="125"/>
      <c r="AJ1495" s="125"/>
      <c r="AK1495" s="125"/>
      <c r="AM1495" s="246"/>
      <c r="AO1495" s="246"/>
      <c r="AP1495" s="211"/>
      <c r="AQ1495" s="211"/>
      <c r="AR1495" s="199"/>
      <c r="AT1495" s="225"/>
      <c r="AU1495" s="225"/>
      <c r="AV1495" s="225"/>
      <c r="AW1495" s="99"/>
      <c r="AX1495" s="199"/>
      <c r="AY1495" s="199"/>
      <c r="AZ1495" s="37"/>
      <c r="BA1495" s="123"/>
      <c r="BB1495" s="211"/>
      <c r="BC1495" s="211"/>
      <c r="BD1495" s="123"/>
      <c r="BE1495" s="123"/>
      <c r="BF1495" s="37"/>
      <c r="BG1495" s="37"/>
    </row>
    <row r="1496" spans="1:59" x14ac:dyDescent="0.25">
      <c r="A1496">
        <v>1464</v>
      </c>
      <c r="B1496" s="61">
        <f ca="1">OFFSET(InputPriceData!B$15,CalculationsAndCharts!$A1496+$A$11,0,1,1)</f>
        <v>40346</v>
      </c>
      <c r="C1496" s="3">
        <f ca="1">OFFSET(InputPriceData!G$15,CalculationsAndCharts!$A1496+$A$11,IF($C$7,8,0),1,1)</f>
        <v>263185800</v>
      </c>
      <c r="D1496" s="4">
        <f ca="1">OFFSET(InputPriceData!C$15,CalculationsAndCharts!$A1496+$A$11,IF($C$7,8,0),1,1)</f>
        <v>99.29</v>
      </c>
      <c r="E1496" s="4">
        <f ca="1">OFFSET(InputPriceData!D$15,CalculationsAndCharts!$A1496+$A$11,IF($C$7,8,0),1,1)</f>
        <v>99.34</v>
      </c>
      <c r="F1496" s="4">
        <f ca="1">OFFSET(InputPriceData!E$15,CalculationsAndCharts!$A1496+$A$11,IF($C$7,8,0),1,1)</f>
        <v>98.2</v>
      </c>
      <c r="G1496" s="4">
        <f ca="1">OFFSET(InputPriceData!F$15,CalculationsAndCharts!$A1496+$A$11,IF($C$7,8,0),1,1)</f>
        <v>99.17</v>
      </c>
      <c r="H1496" s="342">
        <f t="shared" ca="1" si="178"/>
        <v>97.318854463552157</v>
      </c>
      <c r="I1496" s="342">
        <f t="shared" ca="1" si="179"/>
        <v>97.756160484627671</v>
      </c>
      <c r="J1496" s="340">
        <f t="shared" ca="1" si="180"/>
        <v>-0.43730602107552852</v>
      </c>
      <c r="K1496" s="170">
        <f t="shared" ca="1" si="176"/>
        <v>0.1912365560689106</v>
      </c>
      <c r="L1496" s="341">
        <f t="shared" ca="1" si="177"/>
        <v>0.85745840663964379</v>
      </c>
      <c r="M1496" s="341">
        <f t="shared" ca="1" si="181"/>
        <v>-0.85745840663964379</v>
      </c>
      <c r="N1496" s="170"/>
      <c r="O1496" s="340"/>
      <c r="P1496" s="3" t="e">
        <f t="shared" ca="1" si="182"/>
        <v>#N/A</v>
      </c>
      <c r="Q1496" s="3">
        <f t="shared" ca="1" si="183"/>
        <v>263185800</v>
      </c>
      <c r="S1496" s="99"/>
      <c r="T1496" s="350"/>
      <c r="U1496" s="350"/>
      <c r="V1496" s="349"/>
      <c r="W1496" s="313"/>
      <c r="X1496" s="302"/>
      <c r="Y1496" s="211"/>
      <c r="Z1496" s="320"/>
      <c r="AA1496" s="246"/>
      <c r="AB1496" s="125"/>
      <c r="AC1496" s="125"/>
      <c r="AD1496" s="125"/>
      <c r="AE1496" s="125"/>
      <c r="AF1496" s="125"/>
      <c r="AG1496" s="125"/>
      <c r="AH1496" s="125"/>
      <c r="AJ1496" s="125"/>
      <c r="AK1496" s="125"/>
      <c r="AM1496" s="246"/>
      <c r="AO1496" s="246"/>
      <c r="AP1496" s="211"/>
      <c r="AQ1496" s="211"/>
      <c r="AR1496" s="199"/>
      <c r="AT1496" s="225"/>
      <c r="AU1496" s="225"/>
      <c r="AV1496" s="225"/>
      <c r="AW1496" s="99"/>
      <c r="AX1496" s="199"/>
      <c r="AY1496" s="199"/>
      <c r="AZ1496" s="37"/>
      <c r="BA1496" s="123"/>
      <c r="BB1496" s="211"/>
      <c r="BC1496" s="211"/>
      <c r="BD1496" s="123"/>
      <c r="BE1496" s="123"/>
      <c r="BF1496" s="37"/>
      <c r="BG1496" s="37"/>
    </row>
    <row r="1497" spans="1:59" x14ac:dyDescent="0.25">
      <c r="A1497">
        <v>1465</v>
      </c>
      <c r="B1497" s="61">
        <f ca="1">OFFSET(InputPriceData!B$15,CalculationsAndCharts!$A1497+$A$11,0,1,1)</f>
        <v>40345</v>
      </c>
      <c r="C1497" s="3">
        <f ca="1">OFFSET(InputPriceData!G$15,CalculationsAndCharts!$A1497+$A$11,IF($C$7,8,0),1,1)</f>
        <v>216374000</v>
      </c>
      <c r="D1497" s="4">
        <f ca="1">OFFSET(InputPriceData!C$15,CalculationsAndCharts!$A1497+$A$11,IF($C$7,8,0),1,1)</f>
        <v>98.53</v>
      </c>
      <c r="E1497" s="4">
        <f ca="1">OFFSET(InputPriceData!D$15,CalculationsAndCharts!$A1497+$A$11,IF($C$7,8,0),1,1)</f>
        <v>99.41</v>
      </c>
      <c r="F1497" s="4">
        <f ca="1">OFFSET(InputPriceData!E$15,CalculationsAndCharts!$A1497+$A$11,IF($C$7,8,0),1,1)</f>
        <v>98.34</v>
      </c>
      <c r="G1497" s="4">
        <f ca="1">OFFSET(InputPriceData!F$15,CalculationsAndCharts!$A1497+$A$11,IF($C$7,8,0),1,1)</f>
        <v>99.01</v>
      </c>
      <c r="H1497" s="342">
        <f t="shared" ca="1" si="178"/>
        <v>97.054405101202477</v>
      </c>
      <c r="I1497" s="342">
        <f t="shared" ca="1" si="179"/>
        <v>97.627629619593819</v>
      </c>
      <c r="J1497" s="340">
        <f t="shared" ca="1" si="180"/>
        <v>-0.57322451839137245</v>
      </c>
      <c r="K1497" s="170">
        <f t="shared" ca="1" si="176"/>
        <v>0.32858634848502088</v>
      </c>
      <c r="L1497" s="341">
        <f t="shared" ca="1" si="177"/>
        <v>0.86305342636098881</v>
      </c>
      <c r="M1497" s="341">
        <f t="shared" ca="1" si="181"/>
        <v>-0.86305342636098881</v>
      </c>
      <c r="N1497" s="170"/>
      <c r="O1497" s="340"/>
      <c r="P1497" s="3">
        <f t="shared" ca="1" si="182"/>
        <v>216374000</v>
      </c>
      <c r="Q1497" s="3" t="e">
        <f t="shared" ca="1" si="183"/>
        <v>#N/A</v>
      </c>
      <c r="S1497" s="99"/>
      <c r="T1497" s="350"/>
      <c r="U1497" s="350"/>
      <c r="V1497" s="349"/>
      <c r="W1497" s="313"/>
      <c r="X1497" s="302"/>
      <c r="Y1497" s="211"/>
      <c r="Z1497" s="320"/>
      <c r="AA1497" s="246"/>
      <c r="AB1497" s="125"/>
      <c r="AC1497" s="125"/>
      <c r="AD1497" s="125"/>
      <c r="AE1497" s="125"/>
      <c r="AF1497" s="125"/>
      <c r="AG1497" s="125"/>
      <c r="AH1497" s="125"/>
      <c r="AJ1497" s="125"/>
      <c r="AK1497" s="125"/>
      <c r="AM1497" s="246"/>
      <c r="AO1497" s="246"/>
      <c r="AP1497" s="211"/>
      <c r="AQ1497" s="211"/>
      <c r="AR1497" s="199"/>
      <c r="AT1497" s="225"/>
      <c r="AU1497" s="225"/>
      <c r="AV1497" s="225"/>
      <c r="AW1497" s="99"/>
      <c r="AX1497" s="199"/>
      <c r="AY1497" s="199"/>
      <c r="AZ1497" s="37"/>
      <c r="BA1497" s="123"/>
      <c r="BB1497" s="211"/>
      <c r="BC1497" s="211"/>
      <c r="BD1497" s="123"/>
      <c r="BE1497" s="123"/>
      <c r="BF1497" s="37"/>
      <c r="BG1497" s="37"/>
    </row>
    <row r="1498" spans="1:59" x14ac:dyDescent="0.25">
      <c r="A1498">
        <v>1466</v>
      </c>
      <c r="B1498" s="61">
        <f ca="1">OFFSET(InputPriceData!B$15,CalculationsAndCharts!$A1498+$A$11,0,1,1)</f>
        <v>40344</v>
      </c>
      <c r="C1498" s="3">
        <f ca="1">OFFSET(InputPriceData!G$15,CalculationsAndCharts!$A1498+$A$11,IF($C$7,8,0),1,1)</f>
        <v>238268700</v>
      </c>
      <c r="D1498" s="4">
        <f ca="1">OFFSET(InputPriceData!C$15,CalculationsAndCharts!$A1498+$A$11,IF($C$7,8,0),1,1)</f>
        <v>97.52</v>
      </c>
      <c r="E1498" s="4">
        <f ca="1">OFFSET(InputPriceData!D$15,CalculationsAndCharts!$A1498+$A$11,IF($C$7,8,0),1,1)</f>
        <v>99.13</v>
      </c>
      <c r="F1498" s="4">
        <f ca="1">OFFSET(InputPriceData!E$15,CalculationsAndCharts!$A1498+$A$11,IF($C$7,8,0),1,1)</f>
        <v>97.35</v>
      </c>
      <c r="G1498" s="4">
        <f ca="1">OFFSET(InputPriceData!F$15,CalculationsAndCharts!$A1498+$A$11,IF($C$7,8,0),1,1)</f>
        <v>99.04</v>
      </c>
      <c r="H1498" s="342">
        <f t="shared" ca="1" si="178"/>
        <v>96.775034401374256</v>
      </c>
      <c r="I1498" s="342">
        <f t="shared" ca="1" si="179"/>
        <v>97.501959585011448</v>
      </c>
      <c r="J1498" s="340">
        <f t="shared" ca="1" si="180"/>
        <v>-0.72692518363721181</v>
      </c>
      <c r="K1498" s="170">
        <f t="shared" ca="1" si="176"/>
        <v>0.52842022260599408</v>
      </c>
      <c r="L1498" s="341">
        <f t="shared" ca="1" si="177"/>
        <v>0.86734205294946365</v>
      </c>
      <c r="M1498" s="341">
        <f t="shared" ca="1" si="181"/>
        <v>-0.86734205294946365</v>
      </c>
      <c r="N1498" s="170"/>
      <c r="O1498" s="340"/>
      <c r="P1498" s="3">
        <f t="shared" ca="1" si="182"/>
        <v>238268700</v>
      </c>
      <c r="Q1498" s="3" t="e">
        <f t="shared" ca="1" si="183"/>
        <v>#N/A</v>
      </c>
      <c r="S1498" s="99"/>
      <c r="T1498" s="350"/>
      <c r="U1498" s="350"/>
      <c r="V1498" s="349"/>
      <c r="W1498" s="313"/>
      <c r="X1498" s="302"/>
      <c r="Y1498" s="211"/>
      <c r="Z1498" s="320"/>
      <c r="AA1498" s="246"/>
      <c r="AB1498" s="125"/>
      <c r="AC1498" s="125"/>
      <c r="AD1498" s="125"/>
      <c r="AE1498" s="125"/>
      <c r="AF1498" s="125"/>
      <c r="AG1498" s="125"/>
      <c r="AH1498" s="125"/>
      <c r="AJ1498" s="125"/>
      <c r="AK1498" s="125"/>
      <c r="AM1498" s="246"/>
      <c r="AO1498" s="246"/>
      <c r="AP1498" s="211"/>
      <c r="AQ1498" s="211"/>
      <c r="AR1498" s="199"/>
      <c r="AT1498" s="225"/>
      <c r="AU1498" s="225"/>
      <c r="AV1498" s="225"/>
      <c r="AW1498" s="99"/>
      <c r="AX1498" s="199"/>
      <c r="AY1498" s="199"/>
      <c r="AZ1498" s="37"/>
      <c r="BA1498" s="123"/>
      <c r="BB1498" s="211"/>
      <c r="BC1498" s="211"/>
      <c r="BD1498" s="123"/>
      <c r="BE1498" s="123"/>
      <c r="BF1498" s="37"/>
      <c r="BG1498" s="37"/>
    </row>
    <row r="1499" spans="1:59" x14ac:dyDescent="0.25">
      <c r="A1499">
        <v>1467</v>
      </c>
      <c r="B1499" s="61">
        <f ca="1">OFFSET(InputPriceData!B$15,CalculationsAndCharts!$A1499+$A$11,0,1,1)</f>
        <v>40343</v>
      </c>
      <c r="C1499" s="3">
        <f ca="1">OFFSET(InputPriceData!G$15,CalculationsAndCharts!$A1499+$A$11,IF($C$7,8,0),1,1)</f>
        <v>207196100</v>
      </c>
      <c r="D1499" s="4">
        <f ca="1">OFFSET(InputPriceData!C$15,CalculationsAndCharts!$A1499+$A$11,IF($C$7,8,0),1,1)</f>
        <v>97.73</v>
      </c>
      <c r="E1499" s="4">
        <f ca="1">OFFSET(InputPriceData!D$15,CalculationsAndCharts!$A1499+$A$11,IF($C$7,8,0),1,1)</f>
        <v>98.27</v>
      </c>
      <c r="F1499" s="4">
        <f ca="1">OFFSET(InputPriceData!E$15,CalculationsAndCharts!$A1499+$A$11,IF($C$7,8,0),1,1)</f>
        <v>96.74</v>
      </c>
      <c r="G1499" s="4">
        <f ca="1">OFFSET(InputPriceData!F$15,CalculationsAndCharts!$A1499+$A$11,IF($C$7,8,0),1,1)</f>
        <v>96.84</v>
      </c>
      <c r="H1499" s="342">
        <f t="shared" ca="1" si="178"/>
        <v>96.451467887284878</v>
      </c>
      <c r="I1499" s="342">
        <f t="shared" ca="1" si="179"/>
        <v>97.362137729103409</v>
      </c>
      <c r="J1499" s="340">
        <f t="shared" ca="1" si="180"/>
        <v>-0.91066984181855504</v>
      </c>
      <c r="K1499" s="170">
        <f t="shared" ca="1" si="176"/>
        <v>0.82931956079783209</v>
      </c>
      <c r="L1499" s="341">
        <f t="shared" ca="1" si="177"/>
        <v>0.8689025950282474</v>
      </c>
      <c r="M1499" s="341">
        <f t="shared" ca="1" si="181"/>
        <v>-0.8689025950282474</v>
      </c>
      <c r="N1499" s="170"/>
      <c r="O1499" s="340"/>
      <c r="P1499" s="3" t="e">
        <f t="shared" ca="1" si="182"/>
        <v>#N/A</v>
      </c>
      <c r="Q1499" s="3">
        <f t="shared" ca="1" si="183"/>
        <v>207196100</v>
      </c>
      <c r="S1499" s="99"/>
      <c r="T1499" s="350"/>
      <c r="U1499" s="350"/>
      <c r="V1499" s="349"/>
      <c r="W1499" s="313"/>
      <c r="X1499" s="302"/>
      <c r="Y1499" s="211"/>
      <c r="Z1499" s="320"/>
      <c r="AA1499" s="246"/>
      <c r="AB1499" s="125"/>
      <c r="AC1499" s="125"/>
      <c r="AD1499" s="125"/>
      <c r="AE1499" s="125"/>
      <c r="AF1499" s="125"/>
      <c r="AG1499" s="125"/>
      <c r="AH1499" s="125"/>
      <c r="AJ1499" s="125"/>
      <c r="AK1499" s="125"/>
      <c r="AM1499" s="246"/>
      <c r="AO1499" s="246"/>
      <c r="AP1499" s="211"/>
      <c r="AQ1499" s="211"/>
      <c r="AR1499" s="199"/>
      <c r="AT1499" s="225"/>
      <c r="AU1499" s="225"/>
      <c r="AV1499" s="225"/>
      <c r="AW1499" s="99"/>
      <c r="AX1499" s="199"/>
      <c r="AY1499" s="199"/>
      <c r="AZ1499" s="37"/>
      <c r="BA1499" s="123"/>
      <c r="BB1499" s="211"/>
      <c r="BC1499" s="211"/>
      <c r="BD1499" s="123"/>
      <c r="BE1499" s="123"/>
      <c r="BF1499" s="37"/>
      <c r="BG1499" s="37"/>
    </row>
    <row r="1500" spans="1:59" x14ac:dyDescent="0.25">
      <c r="A1500">
        <v>1468</v>
      </c>
      <c r="B1500" s="61">
        <f ca="1">OFFSET(InputPriceData!B$15,CalculationsAndCharts!$A1500+$A$11,0,1,1)</f>
        <v>40340</v>
      </c>
      <c r="C1500" s="3">
        <f ca="1">OFFSET(InputPriceData!G$15,CalculationsAndCharts!$A1500+$A$11,IF($C$7,8,0),1,1)</f>
        <v>214128200</v>
      </c>
      <c r="D1500" s="4">
        <f ca="1">OFFSET(InputPriceData!C$15,CalculationsAndCharts!$A1500+$A$11,IF($C$7,8,0),1,1)</f>
        <v>95.67</v>
      </c>
      <c r="E1500" s="4">
        <f ca="1">OFFSET(InputPriceData!D$15,CalculationsAndCharts!$A1500+$A$11,IF($C$7,8,0),1,1)</f>
        <v>97.05</v>
      </c>
      <c r="F1500" s="4">
        <f ca="1">OFFSET(InputPriceData!E$15,CalculationsAndCharts!$A1500+$A$11,IF($C$7,8,0),1,1)</f>
        <v>95.61</v>
      </c>
      <c r="G1500" s="4">
        <f ca="1">OFFSET(InputPriceData!F$15,CalculationsAndCharts!$A1500+$A$11,IF($C$7,8,0),1,1)</f>
        <v>96.99</v>
      </c>
      <c r="H1500" s="342">
        <f t="shared" ca="1" si="178"/>
        <v>96.395963299754143</v>
      </c>
      <c r="I1500" s="342">
        <f t="shared" ca="1" si="179"/>
        <v>97.409604795385548</v>
      </c>
      <c r="J1500" s="340">
        <f t="shared" ca="1" si="180"/>
        <v>-1.013641495631417</v>
      </c>
      <c r="K1500" s="170">
        <f t="shared" ca="1" si="176"/>
        <v>1.027469081665896</v>
      </c>
      <c r="L1500" s="341">
        <f t="shared" ca="1" si="177"/>
        <v>0.86654147169967377</v>
      </c>
      <c r="M1500" s="341">
        <f t="shared" ca="1" si="181"/>
        <v>-0.86654147169967377</v>
      </c>
      <c r="N1500" s="170"/>
      <c r="O1500" s="340"/>
      <c r="P1500" s="3">
        <f t="shared" ca="1" si="182"/>
        <v>214128200</v>
      </c>
      <c r="Q1500" s="3" t="e">
        <f t="shared" ca="1" si="183"/>
        <v>#N/A</v>
      </c>
      <c r="S1500" s="99"/>
      <c r="T1500" s="350"/>
      <c r="U1500" s="350"/>
      <c r="V1500" s="349"/>
      <c r="W1500" s="313"/>
      <c r="X1500" s="302"/>
      <c r="Y1500" s="211"/>
      <c r="Z1500" s="320"/>
      <c r="AA1500" s="246"/>
      <c r="AB1500" s="125"/>
      <c r="AC1500" s="125"/>
      <c r="AD1500" s="125"/>
      <c r="AE1500" s="125"/>
      <c r="AF1500" s="125"/>
      <c r="AG1500" s="125"/>
      <c r="AH1500" s="125"/>
      <c r="AJ1500" s="125"/>
      <c r="AK1500" s="125"/>
      <c r="AM1500" s="246"/>
      <c r="AO1500" s="246"/>
      <c r="AP1500" s="211"/>
      <c r="AQ1500" s="211"/>
      <c r="AR1500" s="199"/>
      <c r="AT1500" s="225"/>
      <c r="AU1500" s="225"/>
      <c r="AV1500" s="225"/>
      <c r="AW1500" s="99"/>
      <c r="AX1500" s="199"/>
      <c r="AY1500" s="199"/>
      <c r="AZ1500" s="37"/>
      <c r="BA1500" s="123"/>
      <c r="BB1500" s="211"/>
      <c r="BC1500" s="211"/>
      <c r="BD1500" s="123"/>
      <c r="BE1500" s="123"/>
      <c r="BF1500" s="37"/>
      <c r="BG1500" s="37"/>
    </row>
    <row r="1501" spans="1:59" x14ac:dyDescent="0.25">
      <c r="A1501">
        <v>1469</v>
      </c>
      <c r="B1501" s="61">
        <f ca="1">OFFSET(InputPriceData!B$15,CalculationsAndCharts!$A1501+$A$11,0,1,1)</f>
        <v>40339</v>
      </c>
      <c r="C1501" s="3">
        <f ca="1">OFFSET(InputPriceData!G$15,CalculationsAndCharts!$A1501+$A$11,IF($C$7,8,0),1,1)</f>
        <v>317890600</v>
      </c>
      <c r="D1501" s="4">
        <f ca="1">OFFSET(InputPriceData!C$15,CalculationsAndCharts!$A1501+$A$11,IF($C$7,8,0),1,1)</f>
        <v>95.38</v>
      </c>
      <c r="E1501" s="4">
        <f ca="1">OFFSET(InputPriceData!D$15,CalculationsAndCharts!$A1501+$A$11,IF($C$7,8,0),1,1)</f>
        <v>96.64</v>
      </c>
      <c r="F1501" s="4">
        <f ca="1">OFFSET(InputPriceData!E$15,CalculationsAndCharts!$A1501+$A$11,IF($C$7,8,0),1,1)</f>
        <v>93.77</v>
      </c>
      <c r="G1501" s="4">
        <f ca="1">OFFSET(InputPriceData!F$15,CalculationsAndCharts!$A1501+$A$11,IF($C$7,8,0),1,1)</f>
        <v>96.52</v>
      </c>
      <c r="H1501" s="342">
        <f t="shared" ca="1" si="178"/>
        <v>96.31110091400474</v>
      </c>
      <c r="I1501" s="342">
        <f t="shared" ca="1" si="179"/>
        <v>97.44775068587515</v>
      </c>
      <c r="J1501" s="340">
        <f t="shared" ca="1" si="180"/>
        <v>-1.1366497718704209</v>
      </c>
      <c r="K1501" s="170">
        <f t="shared" ca="1" si="176"/>
        <v>1.2919727038930799</v>
      </c>
      <c r="L1501" s="341">
        <f t="shared" ca="1" si="177"/>
        <v>0.86193754294629377</v>
      </c>
      <c r="M1501" s="341">
        <f t="shared" ca="1" si="181"/>
        <v>-0.86193754294629377</v>
      </c>
      <c r="N1501" s="170"/>
      <c r="O1501" s="340"/>
      <c r="P1501" s="3">
        <f t="shared" ca="1" si="182"/>
        <v>317890600</v>
      </c>
      <c r="Q1501" s="3" t="e">
        <f t="shared" ca="1" si="183"/>
        <v>#N/A</v>
      </c>
      <c r="S1501" s="99"/>
      <c r="T1501" s="350"/>
      <c r="U1501" s="350"/>
      <c r="V1501" s="349"/>
      <c r="W1501" s="313"/>
      <c r="X1501" s="302"/>
      <c r="Y1501" s="211"/>
      <c r="Z1501" s="320"/>
      <c r="AA1501" s="246"/>
      <c r="AB1501" s="125"/>
      <c r="AC1501" s="125"/>
      <c r="AD1501" s="125"/>
      <c r="AE1501" s="125"/>
      <c r="AF1501" s="125"/>
      <c r="AG1501" s="125"/>
      <c r="AH1501" s="125"/>
      <c r="AJ1501" s="125"/>
      <c r="AK1501" s="125"/>
      <c r="AM1501" s="246"/>
      <c r="AO1501" s="246"/>
      <c r="AP1501" s="211"/>
      <c r="AQ1501" s="211"/>
      <c r="AR1501" s="199"/>
      <c r="AT1501" s="225"/>
      <c r="AU1501" s="225"/>
      <c r="AV1501" s="225"/>
      <c r="AW1501" s="99"/>
      <c r="AX1501" s="199"/>
      <c r="AY1501" s="199"/>
      <c r="AZ1501" s="37"/>
      <c r="BA1501" s="123"/>
      <c r="BB1501" s="211"/>
      <c r="BC1501" s="211"/>
      <c r="BD1501" s="123"/>
      <c r="BE1501" s="123"/>
      <c r="BF1501" s="37"/>
      <c r="BG1501" s="37"/>
    </row>
    <row r="1502" spans="1:59" x14ac:dyDescent="0.25">
      <c r="A1502">
        <v>1470</v>
      </c>
      <c r="B1502" s="61">
        <f ca="1">OFFSET(InputPriceData!B$15,CalculationsAndCharts!$A1502+$A$11,0,1,1)</f>
        <v>40338</v>
      </c>
      <c r="C1502" s="3">
        <f ca="1">OFFSET(InputPriceData!G$15,CalculationsAndCharts!$A1502+$A$11,IF($C$7,8,0),1,1)</f>
        <v>268023300</v>
      </c>
      <c r="D1502" s="4">
        <f ca="1">OFFSET(InputPriceData!C$15,CalculationsAndCharts!$A1502+$A$11,IF($C$7,8,0),1,1)</f>
        <v>94.83</v>
      </c>
      <c r="E1502" s="4">
        <f ca="1">OFFSET(InputPriceData!D$15,CalculationsAndCharts!$A1502+$A$11,IF($C$7,8,0),1,1)</f>
        <v>95.75</v>
      </c>
      <c r="F1502" s="4">
        <f ca="1">OFFSET(InputPriceData!E$15,CalculationsAndCharts!$A1502+$A$11,IF($C$7,8,0),1,1)</f>
        <v>93.38</v>
      </c>
      <c r="G1502" s="4">
        <f ca="1">OFFSET(InputPriceData!F$15,CalculationsAndCharts!$A1502+$A$11,IF($C$7,8,0),1,1)</f>
        <v>93.78</v>
      </c>
      <c r="H1502" s="342">
        <f t="shared" ca="1" si="178"/>
        <v>96.281258187433991</v>
      </c>
      <c r="I1502" s="342">
        <f t="shared" ca="1" si="179"/>
        <v>97.532091657318347</v>
      </c>
      <c r="J1502" s="340">
        <f t="shared" ca="1" si="180"/>
        <v>-1.2508334698843684</v>
      </c>
      <c r="K1502" s="170">
        <f t="shared" ca="1" si="176"/>
        <v>1.5645843693829691</v>
      </c>
      <c r="L1502" s="341">
        <f t="shared" ca="1" si="177"/>
        <v>0.85478773893186333</v>
      </c>
      <c r="M1502" s="341">
        <f t="shared" ca="1" si="181"/>
        <v>-0.85478773893186333</v>
      </c>
      <c r="N1502" s="170"/>
      <c r="O1502" s="340"/>
      <c r="P1502" s="3" t="e">
        <f t="shared" ca="1" si="182"/>
        <v>#N/A</v>
      </c>
      <c r="Q1502" s="3">
        <f t="shared" ca="1" si="183"/>
        <v>268023300</v>
      </c>
      <c r="S1502" s="99"/>
      <c r="T1502" s="350"/>
      <c r="U1502" s="350"/>
      <c r="V1502" s="349"/>
      <c r="W1502" s="313"/>
      <c r="X1502" s="302"/>
      <c r="Y1502" s="211"/>
      <c r="Z1502" s="320"/>
      <c r="AA1502" s="246"/>
      <c r="AB1502" s="125"/>
      <c r="AC1502" s="125"/>
      <c r="AD1502" s="125"/>
      <c r="AE1502" s="125"/>
      <c r="AF1502" s="125"/>
      <c r="AG1502" s="125"/>
      <c r="AH1502" s="125"/>
      <c r="AJ1502" s="125"/>
      <c r="AK1502" s="125"/>
      <c r="AM1502" s="246"/>
      <c r="AO1502" s="246"/>
      <c r="AP1502" s="211"/>
      <c r="AQ1502" s="211"/>
      <c r="AR1502" s="199"/>
      <c r="AT1502" s="225"/>
      <c r="AU1502" s="225"/>
      <c r="AV1502" s="225"/>
      <c r="AW1502" s="99"/>
      <c r="AX1502" s="199"/>
      <c r="AY1502" s="199"/>
      <c r="AZ1502" s="37"/>
      <c r="BA1502" s="123"/>
      <c r="BB1502" s="211"/>
      <c r="BC1502" s="211"/>
      <c r="BD1502" s="123"/>
      <c r="BE1502" s="123"/>
      <c r="BF1502" s="37"/>
      <c r="BG1502" s="37"/>
    </row>
    <row r="1503" spans="1:59" x14ac:dyDescent="0.25">
      <c r="A1503">
        <v>1471</v>
      </c>
      <c r="B1503" s="61">
        <f ca="1">OFFSET(InputPriceData!B$15,CalculationsAndCharts!$A1503+$A$11,0,1,1)</f>
        <v>40337</v>
      </c>
      <c r="C1503" s="3">
        <f ca="1">OFFSET(InputPriceData!G$15,CalculationsAndCharts!$A1503+$A$11,IF($C$7,8,0),1,1)</f>
        <v>357774300</v>
      </c>
      <c r="D1503" s="4">
        <f ca="1">OFFSET(InputPriceData!C$15,CalculationsAndCharts!$A1503+$A$11,IF($C$7,8,0),1,1)</f>
        <v>93.36</v>
      </c>
      <c r="E1503" s="4">
        <f ca="1">OFFSET(InputPriceData!D$15,CalculationsAndCharts!$A1503+$A$11,IF($C$7,8,0),1,1)</f>
        <v>94.47</v>
      </c>
      <c r="F1503" s="4">
        <f ca="1">OFFSET(InputPriceData!E$15,CalculationsAndCharts!$A1503+$A$11,IF($C$7,8,0),1,1)</f>
        <v>92.54</v>
      </c>
      <c r="G1503" s="4">
        <f ca="1">OFFSET(InputPriceData!F$15,CalculationsAndCharts!$A1503+$A$11,IF($C$7,8,0),1,1)</f>
        <v>94.29</v>
      </c>
      <c r="H1503" s="342">
        <f t="shared" ca="1" si="178"/>
        <v>96.638580785638851</v>
      </c>
      <c r="I1503" s="342">
        <f t="shared" ca="1" si="179"/>
        <v>97.873190898892744</v>
      </c>
      <c r="J1503" s="340">
        <f t="shared" ca="1" si="180"/>
        <v>-1.2346101132539085</v>
      </c>
      <c r="K1503" s="170">
        <f t="shared" ca="1" si="176"/>
        <v>1.5242621317488287</v>
      </c>
      <c r="L1503" s="341">
        <f t="shared" ca="1" si="177"/>
        <v>0.84452486919526393</v>
      </c>
      <c r="M1503" s="341">
        <f t="shared" ca="1" si="181"/>
        <v>-0.84452486919526393</v>
      </c>
      <c r="N1503" s="170"/>
      <c r="O1503" s="340"/>
      <c r="P1503" s="3">
        <f t="shared" ca="1" si="182"/>
        <v>357774300</v>
      </c>
      <c r="Q1503" s="3" t="e">
        <f t="shared" ca="1" si="183"/>
        <v>#N/A</v>
      </c>
      <c r="S1503" s="99"/>
      <c r="T1503" s="350"/>
      <c r="U1503" s="350"/>
      <c r="V1503" s="349"/>
      <c r="W1503" s="313"/>
      <c r="X1503" s="302"/>
      <c r="Y1503" s="211"/>
      <c r="Z1503" s="320"/>
      <c r="AA1503" s="246"/>
      <c r="AB1503" s="125"/>
      <c r="AC1503" s="125"/>
      <c r="AD1503" s="125"/>
      <c r="AE1503" s="125"/>
      <c r="AF1503" s="125"/>
      <c r="AG1503" s="125"/>
      <c r="AH1503" s="125"/>
      <c r="AJ1503" s="125"/>
      <c r="AK1503" s="125"/>
      <c r="AM1503" s="246"/>
      <c r="AO1503" s="246"/>
      <c r="AP1503" s="211"/>
      <c r="AQ1503" s="211"/>
      <c r="AR1503" s="199"/>
      <c r="AT1503" s="225"/>
      <c r="AU1503" s="225"/>
      <c r="AV1503" s="225"/>
      <c r="AW1503" s="99"/>
      <c r="AX1503" s="199"/>
      <c r="AY1503" s="199"/>
      <c r="AZ1503" s="37"/>
      <c r="BA1503" s="123"/>
      <c r="BB1503" s="211"/>
      <c r="BC1503" s="211"/>
      <c r="BD1503" s="123"/>
      <c r="BE1503" s="123"/>
      <c r="BF1503" s="37"/>
      <c r="BG1503" s="37"/>
    </row>
    <row r="1504" spans="1:59" x14ac:dyDescent="0.25">
      <c r="A1504">
        <v>1472</v>
      </c>
      <c r="B1504" s="61">
        <f ca="1">OFFSET(InputPriceData!B$15,CalculationsAndCharts!$A1504+$A$11,0,1,1)</f>
        <v>40336</v>
      </c>
      <c r="C1504" s="3">
        <f ca="1">OFFSET(InputPriceData!G$15,CalculationsAndCharts!$A1504+$A$11,IF($C$7,8,0),1,1)</f>
        <v>264609100</v>
      </c>
      <c r="D1504" s="4">
        <f ca="1">OFFSET(InputPriceData!C$15,CalculationsAndCharts!$A1504+$A$11,IF($C$7,8,0),1,1)</f>
        <v>94.8</v>
      </c>
      <c r="E1504" s="4">
        <f ca="1">OFFSET(InputPriceData!D$15,CalculationsAndCharts!$A1504+$A$11,IF($C$7,8,0),1,1)</f>
        <v>95.16</v>
      </c>
      <c r="F1504" s="4">
        <f ca="1">OFFSET(InputPriceData!E$15,CalculationsAndCharts!$A1504+$A$11,IF($C$7,8,0),1,1)</f>
        <v>93.22</v>
      </c>
      <c r="G1504" s="4">
        <f ca="1">OFFSET(InputPriceData!F$15,CalculationsAndCharts!$A1504+$A$11,IF($C$7,8,0),1,1)</f>
        <v>93.29</v>
      </c>
      <c r="H1504" s="342">
        <f t="shared" ca="1" si="178"/>
        <v>96.974092326444406</v>
      </c>
      <c r="I1504" s="342">
        <f t="shared" ca="1" si="179"/>
        <v>98.198935526064815</v>
      </c>
      <c r="J1504" s="340">
        <f t="shared" ca="1" si="180"/>
        <v>-1.2248431996204272</v>
      </c>
      <c r="K1504" s="170">
        <f t="shared" ca="1" si="176"/>
        <v>1.5002408636564057</v>
      </c>
      <c r="L1504" s="341">
        <f t="shared" ca="1" si="177"/>
        <v>0.8346913564325632</v>
      </c>
      <c r="M1504" s="341">
        <f t="shared" ca="1" si="181"/>
        <v>-0.8346913564325632</v>
      </c>
      <c r="N1504" s="170"/>
      <c r="O1504" s="340"/>
      <c r="P1504" s="3" t="e">
        <f t="shared" ca="1" si="182"/>
        <v>#N/A</v>
      </c>
      <c r="Q1504" s="3">
        <f t="shared" ca="1" si="183"/>
        <v>264609100</v>
      </c>
      <c r="S1504" s="99"/>
      <c r="T1504" s="350"/>
      <c r="U1504" s="350"/>
      <c r="V1504" s="349"/>
      <c r="W1504" s="313"/>
      <c r="X1504" s="302"/>
      <c r="Y1504" s="211"/>
      <c r="Z1504" s="320"/>
      <c r="AA1504" s="246"/>
      <c r="AB1504" s="125"/>
      <c r="AC1504" s="125"/>
      <c r="AD1504" s="125"/>
      <c r="AE1504" s="125"/>
      <c r="AF1504" s="125"/>
      <c r="AG1504" s="125"/>
      <c r="AH1504" s="125"/>
      <c r="AJ1504" s="125"/>
      <c r="AK1504" s="125"/>
      <c r="AM1504" s="246"/>
      <c r="AO1504" s="246"/>
      <c r="AP1504" s="211"/>
      <c r="AQ1504" s="211"/>
      <c r="AR1504" s="199"/>
      <c r="AT1504" s="225"/>
      <c r="AU1504" s="225"/>
      <c r="AV1504" s="225"/>
      <c r="AW1504" s="99"/>
      <c r="AX1504" s="199"/>
      <c r="AY1504" s="199"/>
      <c r="AZ1504" s="37"/>
      <c r="BA1504" s="123"/>
      <c r="BB1504" s="211"/>
      <c r="BC1504" s="211"/>
      <c r="BD1504" s="123"/>
      <c r="BE1504" s="123"/>
      <c r="BF1504" s="37"/>
      <c r="BG1504" s="37"/>
    </row>
    <row r="1505" spans="1:59" x14ac:dyDescent="0.25">
      <c r="A1505">
        <v>1473</v>
      </c>
      <c r="B1505" s="61">
        <f ca="1">OFFSET(InputPriceData!B$15,CalculationsAndCharts!$A1505+$A$11,0,1,1)</f>
        <v>40333</v>
      </c>
      <c r="C1505" s="3">
        <f ca="1">OFFSET(InputPriceData!G$15,CalculationsAndCharts!$A1505+$A$11,IF($C$7,8,0),1,1)</f>
        <v>398475600</v>
      </c>
      <c r="D1505" s="4">
        <f ca="1">OFFSET(InputPriceData!C$15,CalculationsAndCharts!$A1505+$A$11,IF($C$7,8,0),1,1)</f>
        <v>96.05</v>
      </c>
      <c r="E1505" s="4">
        <f ca="1">OFFSET(InputPriceData!D$15,CalculationsAndCharts!$A1505+$A$11,IF($C$7,8,0),1,1)</f>
        <v>96.68</v>
      </c>
      <c r="F1505" s="4">
        <f ca="1">OFFSET(InputPriceData!E$15,CalculationsAndCharts!$A1505+$A$11,IF($C$7,8,0),1,1)</f>
        <v>94.14</v>
      </c>
      <c r="G1505" s="4">
        <f ca="1">OFFSET(InputPriceData!F$15,CalculationsAndCharts!$A1505+$A$11,IF($C$7,8,0),1,1)</f>
        <v>94.46</v>
      </c>
      <c r="H1505" s="342">
        <f t="shared" ca="1" si="178"/>
        <v>97.500391230222192</v>
      </c>
      <c r="I1505" s="342">
        <f t="shared" ca="1" si="179"/>
        <v>98.645202392070701</v>
      </c>
      <c r="J1505" s="340">
        <f t="shared" ca="1" si="180"/>
        <v>-1.1448111618485486</v>
      </c>
      <c r="K1505" s="170">
        <f t="shared" ref="K1505:K1568" ca="1" si="184">J1505*J1505</f>
        <v>1.3105925962930236</v>
      </c>
      <c r="L1505" s="341">
        <f t="shared" ref="L1505:L1568" ca="1" si="185">SQRT(SUM(OFFSET(K1505,0,0,$A$18,1))/$A$18)</f>
        <v>0.82560729022219315</v>
      </c>
      <c r="M1505" s="341">
        <f t="shared" ca="1" si="181"/>
        <v>-0.82560729022219315</v>
      </c>
      <c r="N1505" s="170"/>
      <c r="O1505" s="340"/>
      <c r="P1505" s="3" t="e">
        <f t="shared" ca="1" si="182"/>
        <v>#N/A</v>
      </c>
      <c r="Q1505" s="3">
        <f t="shared" ca="1" si="183"/>
        <v>398475600</v>
      </c>
      <c r="S1505" s="99"/>
      <c r="T1505" s="350"/>
      <c r="U1505" s="350"/>
      <c r="V1505" s="349"/>
      <c r="W1505" s="313"/>
      <c r="X1505" s="302"/>
      <c r="Y1505" s="211"/>
      <c r="Z1505" s="320"/>
      <c r="AA1505" s="246"/>
      <c r="AB1505" s="125"/>
      <c r="AC1505" s="125"/>
      <c r="AD1505" s="125"/>
      <c r="AE1505" s="125"/>
      <c r="AF1505" s="125"/>
      <c r="AG1505" s="125"/>
      <c r="AH1505" s="125"/>
      <c r="AJ1505" s="125"/>
      <c r="AK1505" s="125"/>
      <c r="AM1505" s="246"/>
      <c r="AO1505" s="246"/>
      <c r="AP1505" s="211"/>
      <c r="AQ1505" s="211"/>
      <c r="AR1505" s="199"/>
      <c r="AT1505" s="225"/>
      <c r="AU1505" s="225"/>
      <c r="AV1505" s="225"/>
      <c r="AW1505" s="99"/>
      <c r="AX1505" s="199"/>
      <c r="AY1505" s="199"/>
      <c r="AZ1505" s="37"/>
      <c r="BA1505" s="123"/>
      <c r="BB1505" s="211"/>
      <c r="BC1505" s="211"/>
      <c r="BD1505" s="123"/>
      <c r="BE1505" s="123"/>
      <c r="BF1505" s="37"/>
      <c r="BG1505" s="37"/>
    </row>
    <row r="1506" spans="1:59" x14ac:dyDescent="0.25">
      <c r="A1506">
        <v>1474</v>
      </c>
      <c r="B1506" s="61">
        <f ca="1">OFFSET(InputPriceData!B$15,CalculationsAndCharts!$A1506+$A$11,0,1,1)</f>
        <v>40332</v>
      </c>
      <c r="C1506" s="3">
        <f ca="1">OFFSET(InputPriceData!G$15,CalculationsAndCharts!$A1506+$A$11,IF($C$7,8,0),1,1)</f>
        <v>226618300</v>
      </c>
      <c r="D1506" s="4">
        <f ca="1">OFFSET(InputPriceData!C$15,CalculationsAndCharts!$A1506+$A$11,IF($C$7,8,0),1,1)</f>
        <v>97.85</v>
      </c>
      <c r="E1506" s="4">
        <f ca="1">OFFSET(InputPriceData!D$15,CalculationsAndCharts!$A1506+$A$11,IF($C$7,8,0),1,1)</f>
        <v>98.21</v>
      </c>
      <c r="F1506" s="4">
        <f ca="1">OFFSET(InputPriceData!E$15,CalculationsAndCharts!$A1506+$A$11,IF($C$7,8,0),1,1)</f>
        <v>96.9</v>
      </c>
      <c r="G1506" s="4">
        <f ca="1">OFFSET(InputPriceData!F$15,CalculationsAndCharts!$A1506+$A$11,IF($C$7,8,0),1,1)</f>
        <v>97.9</v>
      </c>
      <c r="H1506" s="342">
        <f t="shared" ref="H1506:H1569" ca="1" si="186">IF($A1506&gt;$A$8,0,IF($A1506=$A$8,$G1506,$C$16*$G1506+$D$16*H1507))</f>
        <v>97.934732834539645</v>
      </c>
      <c r="I1506" s="342">
        <f t="shared" ref="I1506:I1569" ca="1" si="187">IF($A1506&gt;$A$8,0,IF($A1506=$A$8,$G1506,$C$17*$G1506+$D$17*I1507))</f>
        <v>99.025675336804397</v>
      </c>
      <c r="J1506" s="340">
        <f t="shared" ref="J1506:J1569" ca="1" si="188" xml:space="preserve"> ($C$16 - $C$17)*$G1506 + ($C$17*$D$16 - $C$16*$D$17)*$G1507 + ($D$16 + $D$17)*J1507 - $D$16*$D$17*J1508</f>
        <v>-1.0909425022647963</v>
      </c>
      <c r="K1506" s="170">
        <f t="shared" ca="1" si="184"/>
        <v>1.1901555432477751</v>
      </c>
      <c r="L1506" s="341">
        <f t="shared" ca="1" si="185"/>
        <v>0.8191682477506177</v>
      </c>
      <c r="M1506" s="341">
        <f t="shared" ref="M1506:M1569" ca="1" si="189">-L1506</f>
        <v>-0.8191682477506177</v>
      </c>
      <c r="N1506" s="170"/>
      <c r="O1506" s="340"/>
      <c r="P1506" s="3">
        <f t="shared" ref="P1506:P1569" ca="1" si="190">IF(G1506&gt;=D1506,C1506,NA())</f>
        <v>226618300</v>
      </c>
      <c r="Q1506" s="3" t="e">
        <f t="shared" ref="Q1506:Q1569" ca="1" si="191">IF(G1506&lt;D1506,C1506,NA())</f>
        <v>#N/A</v>
      </c>
      <c r="S1506" s="99"/>
      <c r="T1506" s="350"/>
      <c r="U1506" s="350"/>
      <c r="V1506" s="349"/>
      <c r="W1506" s="313"/>
      <c r="X1506" s="302"/>
      <c r="Y1506" s="211"/>
      <c r="Z1506" s="320"/>
      <c r="AA1506" s="246"/>
      <c r="AB1506" s="125"/>
      <c r="AC1506" s="125"/>
      <c r="AD1506" s="125"/>
      <c r="AE1506" s="125"/>
      <c r="AF1506" s="125"/>
      <c r="AG1506" s="125"/>
      <c r="AH1506" s="125"/>
      <c r="AJ1506" s="125"/>
      <c r="AK1506" s="125"/>
      <c r="AM1506" s="246"/>
      <c r="AO1506" s="246"/>
      <c r="AP1506" s="211"/>
      <c r="AQ1506" s="211"/>
      <c r="AR1506" s="199"/>
      <c r="AT1506" s="225"/>
      <c r="AU1506" s="225"/>
      <c r="AV1506" s="225"/>
      <c r="AW1506" s="99"/>
      <c r="AX1506" s="199"/>
      <c r="AY1506" s="199"/>
      <c r="AZ1506" s="37"/>
      <c r="BA1506" s="123"/>
      <c r="BB1506" s="211"/>
      <c r="BC1506" s="211"/>
      <c r="BD1506" s="123"/>
      <c r="BE1506" s="123"/>
      <c r="BF1506" s="37"/>
      <c r="BG1506" s="37"/>
    </row>
    <row r="1507" spans="1:59" x14ac:dyDescent="0.25">
      <c r="A1507">
        <v>1475</v>
      </c>
      <c r="B1507" s="61">
        <f ca="1">OFFSET(InputPriceData!B$15,CalculationsAndCharts!$A1507+$A$11,0,1,1)</f>
        <v>40331</v>
      </c>
      <c r="C1507" s="3">
        <f ca="1">OFFSET(InputPriceData!G$15,CalculationsAndCharts!$A1507+$A$11,IF($C$7,8,0),1,1)</f>
        <v>240243700</v>
      </c>
      <c r="D1507" s="4">
        <f ca="1">OFFSET(InputPriceData!C$15,CalculationsAndCharts!$A1507+$A$11,IF($C$7,8,0),1,1)</f>
        <v>95.58</v>
      </c>
      <c r="E1507" s="4">
        <f ca="1">OFFSET(InputPriceData!D$15,CalculationsAndCharts!$A1507+$A$11,IF($C$7,8,0),1,1)</f>
        <v>97.58</v>
      </c>
      <c r="F1507" s="4">
        <f ca="1">OFFSET(InputPriceData!E$15,CalculationsAndCharts!$A1507+$A$11,IF($C$7,8,0),1,1)</f>
        <v>95.07</v>
      </c>
      <c r="G1507" s="4">
        <f ca="1">OFFSET(InputPriceData!F$15,CalculationsAndCharts!$A1507+$A$11,IF($C$7,8,0),1,1)</f>
        <v>97.57</v>
      </c>
      <c r="H1507" s="342">
        <f t="shared" ca="1" si="186"/>
        <v>97.93969466804532</v>
      </c>
      <c r="I1507" s="342">
        <f t="shared" ca="1" si="187"/>
        <v>99.128009458332073</v>
      </c>
      <c r="J1507" s="340">
        <f t="shared" ca="1" si="188"/>
        <v>-1.1883147902868099</v>
      </c>
      <c r="K1507" s="170">
        <f t="shared" ca="1" si="184"/>
        <v>1.4120920408143849</v>
      </c>
      <c r="L1507" s="341">
        <f t="shared" ca="1" si="185"/>
        <v>0.81427045683180177</v>
      </c>
      <c r="M1507" s="341">
        <f t="shared" ca="1" si="189"/>
        <v>-0.81427045683180177</v>
      </c>
      <c r="N1507" s="170"/>
      <c r="O1507" s="340"/>
      <c r="P1507" s="3">
        <f t="shared" ca="1" si="190"/>
        <v>240243700</v>
      </c>
      <c r="Q1507" s="3" t="e">
        <f t="shared" ca="1" si="191"/>
        <v>#N/A</v>
      </c>
      <c r="S1507" s="99"/>
      <c r="T1507" s="350"/>
      <c r="U1507" s="350"/>
      <c r="V1507" s="349"/>
      <c r="W1507" s="313"/>
      <c r="X1507" s="302"/>
      <c r="Y1507" s="211"/>
      <c r="Z1507" s="320"/>
      <c r="AA1507" s="246"/>
      <c r="AB1507" s="125"/>
      <c r="AC1507" s="125"/>
      <c r="AD1507" s="125"/>
      <c r="AE1507" s="125"/>
      <c r="AF1507" s="125"/>
      <c r="AG1507" s="125"/>
      <c r="AH1507" s="125"/>
      <c r="AJ1507" s="125"/>
      <c r="AK1507" s="125"/>
      <c r="AM1507" s="246"/>
      <c r="AO1507" s="246"/>
      <c r="AP1507" s="211"/>
      <c r="AQ1507" s="211"/>
      <c r="AR1507" s="199"/>
      <c r="AT1507" s="225"/>
      <c r="AU1507" s="225"/>
      <c r="AV1507" s="225"/>
      <c r="AW1507" s="99"/>
      <c r="AX1507" s="199"/>
      <c r="AY1507" s="199"/>
      <c r="AZ1507" s="37"/>
      <c r="BA1507" s="123"/>
      <c r="BB1507" s="211"/>
      <c r="BC1507" s="211"/>
      <c r="BD1507" s="123"/>
      <c r="BE1507" s="123"/>
      <c r="BF1507" s="37"/>
      <c r="BG1507" s="37"/>
    </row>
    <row r="1508" spans="1:59" x14ac:dyDescent="0.25">
      <c r="A1508">
        <v>1476</v>
      </c>
      <c r="B1508" s="61">
        <f ca="1">OFFSET(InputPriceData!B$15,CalculationsAndCharts!$A1508+$A$11,0,1,1)</f>
        <v>40330</v>
      </c>
      <c r="C1508" s="3">
        <f ca="1">OFFSET(InputPriceData!G$15,CalculationsAndCharts!$A1508+$A$11,IF($C$7,8,0),1,1)</f>
        <v>277909400</v>
      </c>
      <c r="D1508" s="4">
        <f ca="1">OFFSET(InputPriceData!C$15,CalculationsAndCharts!$A1508+$A$11,IF($C$7,8,0),1,1)</f>
        <v>95.82</v>
      </c>
      <c r="E1508" s="4">
        <f ca="1">OFFSET(InputPriceData!D$15,CalculationsAndCharts!$A1508+$A$11,IF($C$7,8,0),1,1)</f>
        <v>97.23</v>
      </c>
      <c r="F1508" s="4">
        <f ca="1">OFFSET(InputPriceData!E$15,CalculationsAndCharts!$A1508+$A$11,IF($C$7,8,0),1,1)</f>
        <v>94.95</v>
      </c>
      <c r="G1508" s="4">
        <f ca="1">OFFSET(InputPriceData!F$15,CalculationsAndCharts!$A1508+$A$11,IF($C$7,8,0),1,1)</f>
        <v>95.09</v>
      </c>
      <c r="H1508" s="342">
        <f t="shared" ca="1" si="186"/>
        <v>97.992508192051801</v>
      </c>
      <c r="I1508" s="342">
        <f t="shared" ca="1" si="187"/>
        <v>99.269646681816823</v>
      </c>
      <c r="J1508" s="340">
        <f t="shared" ca="1" si="188"/>
        <v>-1.277138489765075</v>
      </c>
      <c r="K1508" s="170">
        <f t="shared" ca="1" si="184"/>
        <v>1.6310827220394166</v>
      </c>
      <c r="L1508" s="341">
        <f t="shared" ca="1" si="185"/>
        <v>0.80591083736485425</v>
      </c>
      <c r="M1508" s="341">
        <f t="shared" ca="1" si="189"/>
        <v>-0.80591083736485425</v>
      </c>
      <c r="N1508" s="170"/>
      <c r="O1508" s="340"/>
      <c r="P1508" s="3" t="e">
        <f t="shared" ca="1" si="190"/>
        <v>#N/A</v>
      </c>
      <c r="Q1508" s="3">
        <f t="shared" ca="1" si="191"/>
        <v>277909400</v>
      </c>
      <c r="S1508" s="99"/>
      <c r="T1508" s="350"/>
      <c r="U1508" s="350"/>
      <c r="V1508" s="349"/>
      <c r="W1508" s="313"/>
      <c r="X1508" s="302"/>
      <c r="Y1508" s="211"/>
      <c r="Z1508" s="320"/>
      <c r="AA1508" s="246"/>
      <c r="AB1508" s="125"/>
      <c r="AC1508" s="125"/>
      <c r="AD1508" s="125"/>
      <c r="AE1508" s="125"/>
      <c r="AF1508" s="125"/>
      <c r="AG1508" s="125"/>
      <c r="AH1508" s="125"/>
      <c r="AJ1508" s="125"/>
      <c r="AK1508" s="125"/>
      <c r="AM1508" s="246"/>
      <c r="AO1508" s="246"/>
      <c r="AP1508" s="211"/>
      <c r="AQ1508" s="211"/>
      <c r="AR1508" s="199"/>
      <c r="AT1508" s="225"/>
      <c r="AU1508" s="225"/>
      <c r="AV1508" s="225"/>
      <c r="AW1508" s="99"/>
      <c r="AX1508" s="199"/>
      <c r="AY1508" s="199"/>
      <c r="AZ1508" s="37"/>
      <c r="BA1508" s="123"/>
      <c r="BB1508" s="211"/>
      <c r="BC1508" s="211"/>
      <c r="BD1508" s="123"/>
      <c r="BE1508" s="123"/>
      <c r="BF1508" s="37"/>
      <c r="BG1508" s="37"/>
    </row>
    <row r="1509" spans="1:59" x14ac:dyDescent="0.25">
      <c r="A1509">
        <v>1477</v>
      </c>
      <c r="B1509" s="61">
        <f ca="1">OFFSET(InputPriceData!B$15,CalculationsAndCharts!$A1509+$A$11,0,1,1)</f>
        <v>40326</v>
      </c>
      <c r="C1509" s="3">
        <f ca="1">OFFSET(InputPriceData!G$15,CalculationsAndCharts!$A1509+$A$11,IF($C$7,8,0),1,1)</f>
        <v>297933500</v>
      </c>
      <c r="D1509" s="4">
        <f ca="1">OFFSET(InputPriceData!C$15,CalculationsAndCharts!$A1509+$A$11,IF($C$7,8,0),1,1)</f>
        <v>97.84</v>
      </c>
      <c r="E1509" s="4">
        <f ca="1">OFFSET(InputPriceData!D$15,CalculationsAndCharts!$A1509+$A$11,IF($C$7,8,0),1,1)</f>
        <v>97.91</v>
      </c>
      <c r="F1509" s="4">
        <f ca="1">OFFSET(InputPriceData!E$15,CalculationsAndCharts!$A1509+$A$11,IF($C$7,8,0),1,1)</f>
        <v>96.26</v>
      </c>
      <c r="G1509" s="4">
        <f ca="1">OFFSET(InputPriceData!F$15,CalculationsAndCharts!$A1509+$A$11,IF($C$7,8,0),1,1)</f>
        <v>96.72</v>
      </c>
      <c r="H1509" s="342">
        <f t="shared" ca="1" si="186"/>
        <v>98.40715221948777</v>
      </c>
      <c r="I1509" s="342">
        <f t="shared" ca="1" si="187"/>
        <v>99.649614561981991</v>
      </c>
      <c r="J1509" s="340">
        <f t="shared" ca="1" si="188"/>
        <v>-1.2424623424942753</v>
      </c>
      <c r="K1509" s="170">
        <f t="shared" ca="1" si="184"/>
        <v>1.5437126725163619</v>
      </c>
      <c r="L1509" s="341">
        <f t="shared" ca="1" si="185"/>
        <v>0.79444151284638487</v>
      </c>
      <c r="M1509" s="341">
        <f t="shared" ca="1" si="189"/>
        <v>-0.79444151284638487</v>
      </c>
      <c r="N1509" s="170"/>
      <c r="O1509" s="340"/>
      <c r="P1509" s="3" t="e">
        <f t="shared" ca="1" si="190"/>
        <v>#N/A</v>
      </c>
      <c r="Q1509" s="3">
        <f t="shared" ca="1" si="191"/>
        <v>297933500</v>
      </c>
      <c r="S1509" s="99"/>
      <c r="T1509" s="350"/>
      <c r="U1509" s="350"/>
      <c r="V1509" s="349"/>
      <c r="W1509" s="313"/>
      <c r="X1509" s="302"/>
      <c r="Y1509" s="211"/>
      <c r="Z1509" s="320"/>
      <c r="AA1509" s="246"/>
      <c r="AB1509" s="125"/>
      <c r="AC1509" s="125"/>
      <c r="AD1509" s="125"/>
      <c r="AE1509" s="125"/>
      <c r="AF1509" s="125"/>
      <c r="AG1509" s="125"/>
      <c r="AH1509" s="125"/>
      <c r="AJ1509" s="125"/>
      <c r="AK1509" s="125"/>
      <c r="AM1509" s="246"/>
      <c r="AO1509" s="246"/>
      <c r="AP1509" s="211"/>
      <c r="AQ1509" s="211"/>
      <c r="AR1509" s="199"/>
      <c r="AT1509" s="225"/>
      <c r="AU1509" s="225"/>
      <c r="AV1509" s="225"/>
      <c r="AW1509" s="99"/>
      <c r="AX1509" s="199"/>
      <c r="AY1509" s="199"/>
      <c r="AZ1509" s="37"/>
      <c r="BA1509" s="123"/>
      <c r="BB1509" s="211"/>
      <c r="BC1509" s="211"/>
      <c r="BD1509" s="123"/>
      <c r="BE1509" s="123"/>
      <c r="BF1509" s="37"/>
      <c r="BG1509" s="37"/>
    </row>
    <row r="1510" spans="1:59" x14ac:dyDescent="0.25">
      <c r="A1510">
        <v>1478</v>
      </c>
      <c r="B1510" s="61">
        <f ca="1">OFFSET(InputPriceData!B$15,CalculationsAndCharts!$A1510+$A$11,0,1,1)</f>
        <v>40325</v>
      </c>
      <c r="C1510" s="3">
        <f ca="1">OFFSET(InputPriceData!G$15,CalculationsAndCharts!$A1510+$A$11,IF($C$7,8,0),1,1)</f>
        <v>300870500</v>
      </c>
      <c r="D1510" s="4">
        <f ca="1">OFFSET(InputPriceData!C$15,CalculationsAndCharts!$A1510+$A$11,IF($C$7,8,0),1,1)</f>
        <v>96.56</v>
      </c>
      <c r="E1510" s="4">
        <f ca="1">OFFSET(InputPriceData!D$15,CalculationsAndCharts!$A1510+$A$11,IF($C$7,8,0),1,1)</f>
        <v>97.98</v>
      </c>
      <c r="F1510" s="4">
        <f ca="1">OFFSET(InputPriceData!E$15,CalculationsAndCharts!$A1510+$A$11,IF($C$7,8,0),1,1)</f>
        <v>96.2</v>
      </c>
      <c r="G1510" s="4">
        <f ca="1">OFFSET(InputPriceData!F$15,CalculationsAndCharts!$A1510+$A$11,IF($C$7,8,0),1,1)</f>
        <v>97.95</v>
      </c>
      <c r="H1510" s="342">
        <f t="shared" ca="1" si="186"/>
        <v>98.648173965128876</v>
      </c>
      <c r="I1510" s="342">
        <f t="shared" ca="1" si="187"/>
        <v>99.915943158525806</v>
      </c>
      <c r="J1510" s="340">
        <f t="shared" ca="1" si="188"/>
        <v>-1.2677691933969883</v>
      </c>
      <c r="K1510" s="170">
        <f t="shared" ca="1" si="184"/>
        <v>1.6072387277264504</v>
      </c>
      <c r="L1510" s="341">
        <f t="shared" ca="1" si="185"/>
        <v>0.78395860634292136</v>
      </c>
      <c r="M1510" s="341">
        <f t="shared" ca="1" si="189"/>
        <v>-0.78395860634292136</v>
      </c>
      <c r="N1510" s="170"/>
      <c r="O1510" s="340"/>
      <c r="P1510" s="3">
        <f t="shared" ca="1" si="190"/>
        <v>300870500</v>
      </c>
      <c r="Q1510" s="3" t="e">
        <f t="shared" ca="1" si="191"/>
        <v>#N/A</v>
      </c>
      <c r="S1510" s="99"/>
      <c r="T1510" s="350"/>
      <c r="U1510" s="350"/>
      <c r="V1510" s="349"/>
      <c r="W1510" s="313"/>
      <c r="X1510" s="302"/>
      <c r="Y1510" s="211"/>
      <c r="Z1510" s="320"/>
      <c r="AA1510" s="246"/>
      <c r="AB1510" s="125"/>
      <c r="AC1510" s="125"/>
      <c r="AD1510" s="125"/>
      <c r="AE1510" s="125"/>
      <c r="AF1510" s="125"/>
      <c r="AG1510" s="125"/>
      <c r="AH1510" s="125"/>
      <c r="AJ1510" s="125"/>
      <c r="AK1510" s="125"/>
      <c r="AM1510" s="246"/>
      <c r="AO1510" s="246"/>
      <c r="AP1510" s="211"/>
      <c r="AQ1510" s="211"/>
      <c r="AR1510" s="199"/>
      <c r="AT1510" s="225"/>
      <c r="AU1510" s="225"/>
      <c r="AV1510" s="225"/>
      <c r="AW1510" s="99"/>
      <c r="AX1510" s="199"/>
      <c r="AY1510" s="199"/>
      <c r="AZ1510" s="37"/>
      <c r="BA1510" s="123"/>
      <c r="BB1510" s="211"/>
      <c r="BC1510" s="211"/>
      <c r="BD1510" s="123"/>
      <c r="BE1510" s="123"/>
      <c r="BF1510" s="37"/>
      <c r="BG1510" s="37"/>
    </row>
    <row r="1511" spans="1:59" x14ac:dyDescent="0.25">
      <c r="A1511">
        <v>1479</v>
      </c>
      <c r="B1511" s="61">
        <f ca="1">OFFSET(InputPriceData!B$15,CalculationsAndCharts!$A1511+$A$11,0,1,1)</f>
        <v>40324</v>
      </c>
      <c r="C1511" s="3">
        <f ca="1">OFFSET(InputPriceData!G$15,CalculationsAndCharts!$A1511+$A$11,IF($C$7,8,0),1,1)</f>
        <v>349719300</v>
      </c>
      <c r="D1511" s="4">
        <f ca="1">OFFSET(InputPriceData!C$15,CalculationsAndCharts!$A1511+$A$11,IF($C$7,8,0),1,1)</f>
        <v>95.93</v>
      </c>
      <c r="E1511" s="4">
        <f ca="1">OFFSET(InputPriceData!D$15,CalculationsAndCharts!$A1511+$A$11,IF($C$7,8,0),1,1)</f>
        <v>96.81</v>
      </c>
      <c r="F1511" s="4">
        <f ca="1">OFFSET(InputPriceData!E$15,CalculationsAndCharts!$A1511+$A$11,IF($C$7,8,0),1,1)</f>
        <v>94.49</v>
      </c>
      <c r="G1511" s="4">
        <f ca="1">OFFSET(InputPriceData!F$15,CalculationsAndCharts!$A1511+$A$11,IF($C$7,8,0),1,1)</f>
        <v>94.77</v>
      </c>
      <c r="H1511" s="342">
        <f t="shared" ca="1" si="186"/>
        <v>98.747913103004421</v>
      </c>
      <c r="I1511" s="342">
        <f t="shared" ca="1" si="187"/>
        <v>100.09466526384634</v>
      </c>
      <c r="J1511" s="340">
        <f t="shared" ca="1" si="188"/>
        <v>-1.346752160841969</v>
      </c>
      <c r="K1511" s="170">
        <f t="shared" ca="1" si="184"/>
        <v>1.8137413827325128</v>
      </c>
      <c r="L1511" s="341">
        <f t="shared" ca="1" si="185"/>
        <v>0.77173370400690355</v>
      </c>
      <c r="M1511" s="341">
        <f t="shared" ca="1" si="189"/>
        <v>-0.77173370400690355</v>
      </c>
      <c r="N1511" s="170"/>
      <c r="O1511" s="340"/>
      <c r="P1511" s="3" t="e">
        <f t="shared" ca="1" si="190"/>
        <v>#N/A</v>
      </c>
      <c r="Q1511" s="3">
        <f t="shared" ca="1" si="191"/>
        <v>349719300</v>
      </c>
      <c r="S1511" s="99"/>
      <c r="T1511" s="350"/>
      <c r="U1511" s="350"/>
      <c r="V1511" s="349"/>
      <c r="W1511" s="313"/>
      <c r="X1511" s="302"/>
      <c r="Y1511" s="211"/>
      <c r="Z1511" s="320"/>
      <c r="AA1511" s="246"/>
      <c r="AB1511" s="125"/>
      <c r="AC1511" s="125"/>
      <c r="AD1511" s="125"/>
      <c r="AE1511" s="125"/>
      <c r="AF1511" s="125"/>
      <c r="AG1511" s="125"/>
      <c r="AH1511" s="125"/>
      <c r="AJ1511" s="125"/>
      <c r="AK1511" s="125"/>
      <c r="AM1511" s="246"/>
      <c r="AO1511" s="246"/>
      <c r="AP1511" s="211"/>
      <c r="AQ1511" s="211"/>
      <c r="AR1511" s="199"/>
      <c r="AT1511" s="225"/>
      <c r="AU1511" s="225"/>
      <c r="AV1511" s="225"/>
      <c r="AW1511" s="99"/>
      <c r="AX1511" s="199"/>
      <c r="AY1511" s="199"/>
      <c r="AZ1511" s="37"/>
      <c r="BA1511" s="123"/>
      <c r="BB1511" s="211"/>
      <c r="BC1511" s="211"/>
      <c r="BD1511" s="123"/>
      <c r="BE1511" s="123"/>
      <c r="BF1511" s="37"/>
      <c r="BG1511" s="37"/>
    </row>
    <row r="1512" spans="1:59" x14ac:dyDescent="0.25">
      <c r="A1512">
        <v>1480</v>
      </c>
      <c r="B1512" s="61">
        <f ca="1">OFFSET(InputPriceData!B$15,CalculationsAndCharts!$A1512+$A$11,0,1,1)</f>
        <v>40323</v>
      </c>
      <c r="C1512" s="3">
        <f ca="1">OFFSET(InputPriceData!G$15,CalculationsAndCharts!$A1512+$A$11,IF($C$7,8,0),1,1)</f>
        <v>396505200</v>
      </c>
      <c r="D1512" s="4">
        <f ca="1">OFFSET(InputPriceData!C$15,CalculationsAndCharts!$A1512+$A$11,IF($C$7,8,0),1,1)</f>
        <v>92.95</v>
      </c>
      <c r="E1512" s="4">
        <f ca="1">OFFSET(InputPriceData!D$15,CalculationsAndCharts!$A1512+$A$11,IF($C$7,8,0),1,1)</f>
        <v>95.39</v>
      </c>
      <c r="F1512" s="4">
        <f ca="1">OFFSET(InputPriceData!E$15,CalculationsAndCharts!$A1512+$A$11,IF($C$7,8,0),1,1)</f>
        <v>92.31</v>
      </c>
      <c r="G1512" s="4">
        <f ca="1">OFFSET(InputPriceData!F$15,CalculationsAndCharts!$A1512+$A$11,IF($C$7,8,0),1,1)</f>
        <v>95.35</v>
      </c>
      <c r="H1512" s="342">
        <f t="shared" ca="1" si="186"/>
        <v>99.316186403433633</v>
      </c>
      <c r="I1512" s="342">
        <f t="shared" ca="1" si="187"/>
        <v>100.57872574237783</v>
      </c>
      <c r="J1512" s="340">
        <f t="shared" ca="1" si="188"/>
        <v>-1.2625393389442565</v>
      </c>
      <c r="K1512" s="170">
        <f t="shared" ca="1" si="184"/>
        <v>1.5940055823818002</v>
      </c>
      <c r="L1512" s="341">
        <f t="shared" ca="1" si="185"/>
        <v>0.75538234279708427</v>
      </c>
      <c r="M1512" s="341">
        <f t="shared" ca="1" si="189"/>
        <v>-0.75538234279708427</v>
      </c>
      <c r="N1512" s="170"/>
      <c r="O1512" s="340"/>
      <c r="P1512" s="3">
        <f t="shared" ca="1" si="190"/>
        <v>396505200</v>
      </c>
      <c r="Q1512" s="3" t="e">
        <f t="shared" ca="1" si="191"/>
        <v>#N/A</v>
      </c>
      <c r="S1512" s="99"/>
      <c r="T1512" s="350"/>
      <c r="U1512" s="350"/>
      <c r="V1512" s="349"/>
      <c r="W1512" s="313"/>
      <c r="X1512" s="302"/>
      <c r="Y1512" s="211"/>
      <c r="Z1512" s="320"/>
      <c r="AA1512" s="246"/>
      <c r="AB1512" s="125"/>
      <c r="AC1512" s="125"/>
      <c r="AD1512" s="125"/>
      <c r="AE1512" s="125"/>
      <c r="AF1512" s="125"/>
      <c r="AG1512" s="125"/>
      <c r="AH1512" s="125"/>
      <c r="AJ1512" s="125"/>
      <c r="AK1512" s="125"/>
      <c r="AM1512" s="246"/>
      <c r="AO1512" s="246"/>
      <c r="AP1512" s="211"/>
      <c r="AQ1512" s="211"/>
      <c r="AR1512" s="199"/>
      <c r="AT1512" s="225"/>
      <c r="AU1512" s="225"/>
      <c r="AV1512" s="225"/>
      <c r="AW1512" s="99"/>
      <c r="AX1512" s="199"/>
      <c r="AY1512" s="199"/>
      <c r="AZ1512" s="37"/>
      <c r="BA1512" s="123"/>
      <c r="BB1512" s="211"/>
      <c r="BC1512" s="211"/>
      <c r="BD1512" s="123"/>
      <c r="BE1512" s="123"/>
      <c r="BF1512" s="37"/>
      <c r="BG1512" s="37"/>
    </row>
    <row r="1513" spans="1:59" x14ac:dyDescent="0.25">
      <c r="A1513">
        <v>1481</v>
      </c>
      <c r="B1513" s="61">
        <f ca="1">OFFSET(InputPriceData!B$15,CalculationsAndCharts!$A1513+$A$11,0,1,1)</f>
        <v>40322</v>
      </c>
      <c r="C1513" s="3">
        <f ca="1">OFFSET(InputPriceData!G$15,CalculationsAndCharts!$A1513+$A$11,IF($C$7,8,0),1,1)</f>
        <v>269823000</v>
      </c>
      <c r="D1513" s="4">
        <f ca="1">OFFSET(InputPriceData!C$15,CalculationsAndCharts!$A1513+$A$11,IF($C$7,8,0),1,1)</f>
        <v>95.97</v>
      </c>
      <c r="E1513" s="4">
        <f ca="1">OFFSET(InputPriceData!D$15,CalculationsAndCharts!$A1513+$A$11,IF($C$7,8,0),1,1)</f>
        <v>96.74</v>
      </c>
      <c r="F1513" s="4">
        <f ca="1">OFFSET(InputPriceData!E$15,CalculationsAndCharts!$A1513+$A$11,IF($C$7,8,0),1,1)</f>
        <v>95.16</v>
      </c>
      <c r="G1513" s="4">
        <f ca="1">OFFSET(InputPriceData!F$15,CalculationsAndCharts!$A1513+$A$11,IF($C$7,8,0),1,1)</f>
        <v>95.25</v>
      </c>
      <c r="H1513" s="342">
        <f t="shared" ca="1" si="186"/>
        <v>99.882784461067004</v>
      </c>
      <c r="I1513" s="342">
        <f t="shared" ca="1" si="187"/>
        <v>101.05406444623036</v>
      </c>
      <c r="J1513" s="340">
        <f t="shared" ca="1" si="188"/>
        <v>-1.1712799851634166</v>
      </c>
      <c r="K1513" s="170">
        <f t="shared" ca="1" si="184"/>
        <v>1.3718968036444135</v>
      </c>
      <c r="L1513" s="341">
        <f t="shared" ca="1" si="185"/>
        <v>0.7406421079177079</v>
      </c>
      <c r="M1513" s="341">
        <f t="shared" ca="1" si="189"/>
        <v>-0.7406421079177079</v>
      </c>
      <c r="N1513" s="170"/>
      <c r="O1513" s="340"/>
      <c r="P1513" s="3" t="e">
        <f t="shared" ca="1" si="190"/>
        <v>#N/A</v>
      </c>
      <c r="Q1513" s="3">
        <f t="shared" ca="1" si="191"/>
        <v>269823000</v>
      </c>
      <c r="S1513" s="99"/>
      <c r="T1513" s="350"/>
      <c r="U1513" s="350"/>
      <c r="V1513" s="349"/>
      <c r="W1513" s="313"/>
      <c r="X1513" s="302"/>
      <c r="Y1513" s="211"/>
      <c r="Z1513" s="320"/>
      <c r="AA1513" s="246"/>
      <c r="AB1513" s="125"/>
      <c r="AC1513" s="125"/>
      <c r="AD1513" s="125"/>
      <c r="AE1513" s="125"/>
      <c r="AF1513" s="125"/>
      <c r="AG1513" s="125"/>
      <c r="AH1513" s="125"/>
      <c r="AJ1513" s="125"/>
      <c r="AK1513" s="125"/>
      <c r="AM1513" s="246"/>
      <c r="AO1513" s="246"/>
      <c r="AP1513" s="211"/>
      <c r="AQ1513" s="211"/>
      <c r="AR1513" s="199"/>
      <c r="AT1513" s="225"/>
      <c r="AU1513" s="225"/>
      <c r="AV1513" s="225"/>
      <c r="AW1513" s="99"/>
      <c r="AX1513" s="199"/>
      <c r="AY1513" s="199"/>
      <c r="AZ1513" s="37"/>
      <c r="BA1513" s="123"/>
      <c r="BB1513" s="211"/>
      <c r="BC1513" s="211"/>
      <c r="BD1513" s="123"/>
      <c r="BE1513" s="123"/>
      <c r="BF1513" s="37"/>
      <c r="BG1513" s="37"/>
    </row>
    <row r="1514" spans="1:59" x14ac:dyDescent="0.25">
      <c r="A1514">
        <v>1482</v>
      </c>
      <c r="B1514" s="61">
        <f ca="1">OFFSET(InputPriceData!B$15,CalculationsAndCharts!$A1514+$A$11,0,1,1)</f>
        <v>40319</v>
      </c>
      <c r="C1514" s="3">
        <f ca="1">OFFSET(InputPriceData!G$15,CalculationsAndCharts!$A1514+$A$11,IF($C$7,8,0),1,1)</f>
        <v>500909400</v>
      </c>
      <c r="D1514" s="4">
        <f ca="1">OFFSET(InputPriceData!C$15,CalculationsAndCharts!$A1514+$A$11,IF($C$7,8,0),1,1)</f>
        <v>93.66</v>
      </c>
      <c r="E1514" s="4">
        <f ca="1">OFFSET(InputPriceData!D$15,CalculationsAndCharts!$A1514+$A$11,IF($C$7,8,0),1,1)</f>
        <v>96.73</v>
      </c>
      <c r="F1514" s="4">
        <f ca="1">OFFSET(InputPriceData!E$15,CalculationsAndCharts!$A1514+$A$11,IF($C$7,8,0),1,1)</f>
        <v>93.17</v>
      </c>
      <c r="G1514" s="4">
        <f ca="1">OFFSET(InputPriceData!F$15,CalculationsAndCharts!$A1514+$A$11,IF($C$7,8,0),1,1)</f>
        <v>96.49</v>
      </c>
      <c r="H1514" s="342">
        <f t="shared" ca="1" si="186"/>
        <v>100.544610812648</v>
      </c>
      <c r="I1514" s="342">
        <f t="shared" ca="1" si="187"/>
        <v>101.58170666861494</v>
      </c>
      <c r="J1514" s="340">
        <f t="shared" ca="1" si="188"/>
        <v>-1.0370958559670005</v>
      </c>
      <c r="K1514" s="170">
        <f t="shared" ca="1" si="184"/>
        <v>1.0755678144639254</v>
      </c>
      <c r="L1514" s="341">
        <f t="shared" ca="1" si="185"/>
        <v>0.7280853521523265</v>
      </c>
      <c r="M1514" s="341">
        <f t="shared" ca="1" si="189"/>
        <v>-0.7280853521523265</v>
      </c>
      <c r="N1514" s="170"/>
      <c r="O1514" s="340"/>
      <c r="P1514" s="3">
        <f t="shared" ca="1" si="190"/>
        <v>500909400</v>
      </c>
      <c r="Q1514" s="3" t="e">
        <f t="shared" ca="1" si="191"/>
        <v>#N/A</v>
      </c>
      <c r="S1514" s="99"/>
      <c r="T1514" s="350"/>
      <c r="U1514" s="350"/>
      <c r="V1514" s="349"/>
      <c r="W1514" s="313"/>
      <c r="X1514" s="302"/>
      <c r="Y1514" s="211"/>
      <c r="Z1514" s="320"/>
      <c r="AA1514" s="246"/>
      <c r="AB1514" s="125"/>
      <c r="AC1514" s="125"/>
      <c r="AD1514" s="125"/>
      <c r="AE1514" s="125"/>
      <c r="AF1514" s="125"/>
      <c r="AG1514" s="125"/>
      <c r="AH1514" s="125"/>
      <c r="AJ1514" s="125"/>
      <c r="AK1514" s="125"/>
      <c r="AM1514" s="246"/>
      <c r="AO1514" s="246"/>
      <c r="AP1514" s="211"/>
      <c r="AQ1514" s="211"/>
      <c r="AR1514" s="199"/>
      <c r="AT1514" s="225"/>
      <c r="AU1514" s="225"/>
      <c r="AV1514" s="225"/>
      <c r="AW1514" s="99"/>
      <c r="AX1514" s="199"/>
      <c r="AY1514" s="199"/>
      <c r="AZ1514" s="37"/>
      <c r="BA1514" s="123"/>
      <c r="BB1514" s="211"/>
      <c r="BC1514" s="211"/>
      <c r="BD1514" s="123"/>
      <c r="BE1514" s="123"/>
      <c r="BF1514" s="37"/>
      <c r="BG1514" s="37"/>
    </row>
    <row r="1515" spans="1:59" x14ac:dyDescent="0.25">
      <c r="A1515">
        <v>1483</v>
      </c>
      <c r="B1515" s="61">
        <f ca="1">OFFSET(InputPriceData!B$15,CalculationsAndCharts!$A1515+$A$11,0,1,1)</f>
        <v>40318</v>
      </c>
      <c r="C1515" s="3">
        <f ca="1">OFFSET(InputPriceData!G$15,CalculationsAndCharts!$A1515+$A$11,IF($C$7,8,0),1,1)</f>
        <v>530418300</v>
      </c>
      <c r="D1515" s="4">
        <f ca="1">OFFSET(InputPriceData!C$15,CalculationsAndCharts!$A1515+$A$11,IF($C$7,8,0),1,1)</f>
        <v>96.73</v>
      </c>
      <c r="E1515" s="4">
        <f ca="1">OFFSET(InputPriceData!D$15,CalculationsAndCharts!$A1515+$A$11,IF($C$7,8,0),1,1)</f>
        <v>97.18</v>
      </c>
      <c r="F1515" s="4">
        <f ca="1">OFFSET(InputPriceData!E$15,CalculationsAndCharts!$A1515+$A$11,IF($C$7,8,0),1,1)</f>
        <v>95.04</v>
      </c>
      <c r="G1515" s="4">
        <f ca="1">OFFSET(InputPriceData!F$15,CalculationsAndCharts!$A1515+$A$11,IF($C$7,8,0),1,1)</f>
        <v>95.1</v>
      </c>
      <c r="H1515" s="342">
        <f t="shared" ca="1" si="186"/>
        <v>101.12384092874058</v>
      </c>
      <c r="I1515" s="342">
        <f t="shared" ca="1" si="187"/>
        <v>102.04458909303449</v>
      </c>
      <c r="J1515" s="340">
        <f t="shared" ca="1" si="188"/>
        <v>-0.92074816429397477</v>
      </c>
      <c r="K1515" s="170">
        <f t="shared" ca="1" si="184"/>
        <v>0.84777718205072439</v>
      </c>
      <c r="L1515" s="341">
        <f t="shared" ca="1" si="185"/>
        <v>0.71862762518220957</v>
      </c>
      <c r="M1515" s="341">
        <f t="shared" ca="1" si="189"/>
        <v>-0.71862762518220957</v>
      </c>
      <c r="N1515" s="170"/>
      <c r="O1515" s="340"/>
      <c r="P1515" s="3" t="e">
        <f t="shared" ca="1" si="190"/>
        <v>#N/A</v>
      </c>
      <c r="Q1515" s="3">
        <f t="shared" ca="1" si="191"/>
        <v>530418300</v>
      </c>
      <c r="S1515" s="99"/>
      <c r="T1515" s="350"/>
      <c r="U1515" s="350"/>
      <c r="V1515" s="349"/>
      <c r="W1515" s="313"/>
      <c r="X1515" s="302"/>
      <c r="Y1515" s="211"/>
      <c r="Z1515" s="320"/>
      <c r="AA1515" s="246"/>
      <c r="AB1515" s="125"/>
      <c r="AC1515" s="125"/>
      <c r="AD1515" s="125"/>
      <c r="AE1515" s="125"/>
      <c r="AF1515" s="125"/>
      <c r="AG1515" s="125"/>
      <c r="AH1515" s="125"/>
      <c r="AJ1515" s="125"/>
      <c r="AK1515" s="125"/>
      <c r="AM1515" s="246"/>
      <c r="AO1515" s="246"/>
      <c r="AP1515" s="211"/>
      <c r="AQ1515" s="211"/>
      <c r="AR1515" s="199"/>
      <c r="AT1515" s="225"/>
      <c r="AU1515" s="225"/>
      <c r="AV1515" s="225"/>
      <c r="AW1515" s="99"/>
      <c r="AX1515" s="199"/>
      <c r="AY1515" s="199"/>
      <c r="AZ1515" s="37"/>
      <c r="BA1515" s="123"/>
      <c r="BB1515" s="211"/>
      <c r="BC1515" s="211"/>
      <c r="BD1515" s="123"/>
      <c r="BE1515" s="123"/>
      <c r="BF1515" s="37"/>
      <c r="BG1515" s="37"/>
    </row>
    <row r="1516" spans="1:59" x14ac:dyDescent="0.25">
      <c r="A1516">
        <v>1484</v>
      </c>
      <c r="B1516" s="61">
        <f ca="1">OFFSET(InputPriceData!B$15,CalculationsAndCharts!$A1516+$A$11,0,1,1)</f>
        <v>40317</v>
      </c>
      <c r="C1516" s="3">
        <f ca="1">OFFSET(InputPriceData!G$15,CalculationsAndCharts!$A1516+$A$11,IF($C$7,8,0),1,1)</f>
        <v>394742700</v>
      </c>
      <c r="D1516" s="4">
        <f ca="1">OFFSET(InputPriceData!C$15,CalculationsAndCharts!$A1516+$A$11,IF($C$7,8,0),1,1)</f>
        <v>98.84</v>
      </c>
      <c r="E1516" s="4">
        <f ca="1">OFFSET(InputPriceData!D$15,CalculationsAndCharts!$A1516+$A$11,IF($C$7,8,0),1,1)</f>
        <v>99.72</v>
      </c>
      <c r="F1516" s="4">
        <f ca="1">OFFSET(InputPriceData!E$15,CalculationsAndCharts!$A1516+$A$11,IF($C$7,8,0),1,1)</f>
        <v>97.59</v>
      </c>
      <c r="G1516" s="4">
        <f ca="1">OFFSET(InputPriceData!F$15,CalculationsAndCharts!$A1516+$A$11,IF($C$7,8,0),1,1)</f>
        <v>98.83</v>
      </c>
      <c r="H1516" s="342">
        <f t="shared" ca="1" si="186"/>
        <v>101.98438963284637</v>
      </c>
      <c r="I1516" s="342">
        <f t="shared" ca="1" si="187"/>
        <v>102.67591537421944</v>
      </c>
      <c r="J1516" s="340">
        <f t="shared" ca="1" si="188"/>
        <v>-0.69152574137313794</v>
      </c>
      <c r="K1516" s="170">
        <f t="shared" ca="1" si="184"/>
        <v>0.47820785098166807</v>
      </c>
      <c r="L1516" s="341">
        <f t="shared" ca="1" si="185"/>
        <v>0.71117781933833701</v>
      </c>
      <c r="M1516" s="341">
        <f t="shared" ca="1" si="189"/>
        <v>-0.71117781933833701</v>
      </c>
      <c r="N1516" s="170"/>
      <c r="O1516" s="340"/>
      <c r="P1516" s="3" t="e">
        <f t="shared" ca="1" si="190"/>
        <v>#N/A</v>
      </c>
      <c r="Q1516" s="3">
        <f t="shared" ca="1" si="191"/>
        <v>394742700</v>
      </c>
      <c r="S1516" s="99"/>
      <c r="T1516" s="350"/>
      <c r="U1516" s="350"/>
      <c r="V1516" s="349"/>
      <c r="W1516" s="313"/>
      <c r="X1516" s="302"/>
      <c r="Y1516" s="211"/>
      <c r="Z1516" s="320"/>
      <c r="AA1516" s="246"/>
      <c r="AB1516" s="125"/>
      <c r="AC1516" s="125"/>
      <c r="AD1516" s="125"/>
      <c r="AE1516" s="125"/>
      <c r="AF1516" s="125"/>
      <c r="AG1516" s="125"/>
      <c r="AH1516" s="125"/>
      <c r="AJ1516" s="125"/>
      <c r="AK1516" s="125"/>
      <c r="AM1516" s="246"/>
      <c r="AO1516" s="246"/>
      <c r="AP1516" s="211"/>
      <c r="AQ1516" s="211"/>
      <c r="AR1516" s="199"/>
      <c r="AT1516" s="225"/>
      <c r="AU1516" s="225"/>
      <c r="AV1516" s="225"/>
      <c r="AW1516" s="99"/>
      <c r="AX1516" s="199"/>
      <c r="AY1516" s="199"/>
      <c r="AZ1516" s="37"/>
      <c r="BA1516" s="123"/>
      <c r="BB1516" s="211"/>
      <c r="BC1516" s="211"/>
      <c r="BD1516" s="123"/>
      <c r="BE1516" s="123"/>
      <c r="BF1516" s="37"/>
      <c r="BG1516" s="37"/>
    </row>
    <row r="1517" spans="1:59" x14ac:dyDescent="0.25">
      <c r="A1517">
        <v>1485</v>
      </c>
      <c r="B1517" s="61">
        <f ca="1">OFFSET(InputPriceData!B$15,CalculationsAndCharts!$A1517+$A$11,0,1,1)</f>
        <v>40316</v>
      </c>
      <c r="C1517" s="3">
        <f ca="1">OFFSET(InputPriceData!G$15,CalculationsAndCharts!$A1517+$A$11,IF($C$7,8,0),1,1)</f>
        <v>360556800</v>
      </c>
      <c r="D1517" s="4">
        <f ca="1">OFFSET(InputPriceData!C$15,CalculationsAndCharts!$A1517+$A$11,IF($C$7,8,0),1,1)</f>
        <v>101.59</v>
      </c>
      <c r="E1517" s="4">
        <f ca="1">OFFSET(InputPriceData!D$15,CalculationsAndCharts!$A1517+$A$11,IF($C$7,8,0),1,1)</f>
        <v>101.89</v>
      </c>
      <c r="F1517" s="4">
        <f ca="1">OFFSET(InputPriceData!E$15,CalculationsAndCharts!$A1517+$A$11,IF($C$7,8,0),1,1)</f>
        <v>99.07</v>
      </c>
      <c r="G1517" s="4">
        <f ca="1">OFFSET(InputPriceData!F$15,CalculationsAndCharts!$A1517+$A$11,IF($C$7,8,0),1,1)</f>
        <v>99.4</v>
      </c>
      <c r="H1517" s="342">
        <f t="shared" ca="1" si="186"/>
        <v>102.43501672325299</v>
      </c>
      <c r="I1517" s="342">
        <f t="shared" ca="1" si="187"/>
        <v>103.02554404460304</v>
      </c>
      <c r="J1517" s="340">
        <f t="shared" ca="1" si="188"/>
        <v>-0.59052732135010544</v>
      </c>
      <c r="K1517" s="170">
        <f t="shared" ca="1" si="184"/>
        <v>0.34872251726093068</v>
      </c>
      <c r="L1517" s="341">
        <f t="shared" ca="1" si="185"/>
        <v>0.70791073611362343</v>
      </c>
      <c r="M1517" s="341">
        <f t="shared" ca="1" si="189"/>
        <v>-0.70791073611362343</v>
      </c>
      <c r="N1517" s="170"/>
      <c r="O1517" s="340"/>
      <c r="P1517" s="3" t="e">
        <f t="shared" ca="1" si="190"/>
        <v>#N/A</v>
      </c>
      <c r="Q1517" s="3">
        <f t="shared" ca="1" si="191"/>
        <v>360556800</v>
      </c>
      <c r="S1517" s="99"/>
      <c r="T1517" s="350"/>
      <c r="U1517" s="350"/>
      <c r="V1517" s="349"/>
      <c r="W1517" s="313"/>
      <c r="X1517" s="302"/>
      <c r="Y1517" s="211"/>
      <c r="Z1517" s="320"/>
      <c r="AA1517" s="246"/>
      <c r="AB1517" s="125"/>
      <c r="AC1517" s="125"/>
      <c r="AD1517" s="125"/>
      <c r="AE1517" s="125"/>
      <c r="AF1517" s="125"/>
      <c r="AG1517" s="125"/>
      <c r="AH1517" s="125"/>
      <c r="AJ1517" s="125"/>
      <c r="AK1517" s="125"/>
      <c r="AM1517" s="246"/>
      <c r="AO1517" s="246"/>
      <c r="AP1517" s="211"/>
      <c r="AQ1517" s="211"/>
      <c r="AR1517" s="199"/>
      <c r="AT1517" s="225"/>
      <c r="AU1517" s="225"/>
      <c r="AV1517" s="225"/>
      <c r="AW1517" s="99"/>
      <c r="AX1517" s="199"/>
      <c r="AY1517" s="199"/>
      <c r="AZ1517" s="37"/>
      <c r="BA1517" s="123"/>
      <c r="BB1517" s="211"/>
      <c r="BC1517" s="211"/>
      <c r="BD1517" s="123"/>
      <c r="BE1517" s="123"/>
      <c r="BF1517" s="37"/>
      <c r="BG1517" s="37"/>
    </row>
    <row r="1518" spans="1:59" x14ac:dyDescent="0.25">
      <c r="A1518">
        <v>1486</v>
      </c>
      <c r="B1518" s="61">
        <f ca="1">OFFSET(InputPriceData!B$15,CalculationsAndCharts!$A1518+$A$11,0,1,1)</f>
        <v>40315</v>
      </c>
      <c r="C1518" s="3">
        <f ca="1">OFFSET(InputPriceData!G$15,CalculationsAndCharts!$A1518+$A$11,IF($C$7,8,0),1,1)</f>
        <v>325739800</v>
      </c>
      <c r="D1518" s="4">
        <f ca="1">OFFSET(InputPriceData!C$15,CalculationsAndCharts!$A1518+$A$11,IF($C$7,8,0),1,1)</f>
        <v>100.99</v>
      </c>
      <c r="E1518" s="4">
        <f ca="1">OFFSET(InputPriceData!D$15,CalculationsAndCharts!$A1518+$A$11,IF($C$7,8,0),1,1)</f>
        <v>101.27</v>
      </c>
      <c r="F1518" s="4">
        <f ca="1">OFFSET(InputPriceData!E$15,CalculationsAndCharts!$A1518+$A$11,IF($C$7,8,0),1,1)</f>
        <v>98.84</v>
      </c>
      <c r="G1518" s="4">
        <f ca="1">OFFSET(InputPriceData!F$15,CalculationsAndCharts!$A1518+$A$11,IF($C$7,8,0),1,1)</f>
        <v>100.77</v>
      </c>
      <c r="H1518" s="342">
        <f t="shared" ca="1" si="186"/>
        <v>102.86859054086057</v>
      </c>
      <c r="I1518" s="342">
        <f t="shared" ca="1" si="187"/>
        <v>103.35513895774878</v>
      </c>
      <c r="J1518" s="340">
        <f t="shared" ca="1" si="188"/>
        <v>-0.48654841688827188</v>
      </c>
      <c r="K1518" s="170">
        <f t="shared" ca="1" si="184"/>
        <v>0.23672936197648362</v>
      </c>
      <c r="L1518" s="341">
        <f t="shared" ca="1" si="185"/>
        <v>0.70561998819783134</v>
      </c>
      <c r="M1518" s="341">
        <f t="shared" ca="1" si="189"/>
        <v>-0.70561998819783134</v>
      </c>
      <c r="N1518" s="170"/>
      <c r="O1518" s="340"/>
      <c r="P1518" s="3" t="e">
        <f t="shared" ca="1" si="190"/>
        <v>#N/A</v>
      </c>
      <c r="Q1518" s="3">
        <f t="shared" ca="1" si="191"/>
        <v>325739800</v>
      </c>
      <c r="S1518" s="99"/>
      <c r="T1518" s="350"/>
      <c r="U1518" s="350"/>
      <c r="V1518" s="349"/>
      <c r="W1518" s="313"/>
      <c r="X1518" s="302"/>
      <c r="Y1518" s="211"/>
      <c r="Z1518" s="320"/>
      <c r="AA1518" s="246"/>
      <c r="AB1518" s="125"/>
      <c r="AC1518" s="125"/>
      <c r="AD1518" s="125"/>
      <c r="AE1518" s="125"/>
      <c r="AF1518" s="125"/>
      <c r="AG1518" s="125"/>
      <c r="AH1518" s="125"/>
      <c r="AJ1518" s="125"/>
      <c r="AK1518" s="125"/>
      <c r="AM1518" s="246"/>
      <c r="AO1518" s="246"/>
      <c r="AP1518" s="211"/>
      <c r="AQ1518" s="211"/>
      <c r="AR1518" s="199"/>
      <c r="AT1518" s="225"/>
      <c r="AU1518" s="225"/>
      <c r="AV1518" s="225"/>
      <c r="AW1518" s="99"/>
      <c r="AX1518" s="199"/>
      <c r="AY1518" s="199"/>
      <c r="AZ1518" s="37"/>
      <c r="BA1518" s="123"/>
      <c r="BB1518" s="211"/>
      <c r="BC1518" s="211"/>
      <c r="BD1518" s="123"/>
      <c r="BE1518" s="123"/>
      <c r="BF1518" s="37"/>
      <c r="BG1518" s="37"/>
    </row>
    <row r="1519" spans="1:59" x14ac:dyDescent="0.25">
      <c r="A1519">
        <v>1487</v>
      </c>
      <c r="B1519" s="61">
        <f ca="1">OFFSET(InputPriceData!B$15,CalculationsAndCharts!$A1519+$A$11,0,1,1)</f>
        <v>40312</v>
      </c>
      <c r="C1519" s="3">
        <f ca="1">OFFSET(InputPriceData!G$15,CalculationsAndCharts!$A1519+$A$11,IF($C$7,8,0),1,1)</f>
        <v>345601400</v>
      </c>
      <c r="D1519" s="4">
        <f ca="1">OFFSET(InputPriceData!C$15,CalculationsAndCharts!$A1519+$A$11,IF($C$7,8,0),1,1)</f>
        <v>101.8</v>
      </c>
      <c r="E1519" s="4">
        <f ca="1">OFFSET(InputPriceData!D$15,CalculationsAndCharts!$A1519+$A$11,IF($C$7,8,0),1,1)</f>
        <v>101.99</v>
      </c>
      <c r="F1519" s="4">
        <f ca="1">OFFSET(InputPriceData!E$15,CalculationsAndCharts!$A1519+$A$11,IF($C$7,8,0),1,1)</f>
        <v>99.81</v>
      </c>
      <c r="G1519" s="4">
        <f ca="1">OFFSET(InputPriceData!F$15,CalculationsAndCharts!$A1519+$A$11,IF($C$7,8,0),1,1)</f>
        <v>100.71</v>
      </c>
      <c r="H1519" s="342">
        <f t="shared" ca="1" si="186"/>
        <v>103.16838918955493</v>
      </c>
      <c r="I1519" s="342">
        <f t="shared" ca="1" si="187"/>
        <v>103.5901515902714</v>
      </c>
      <c r="J1519" s="340">
        <f t="shared" ca="1" si="188"/>
        <v>-0.42176240071652721</v>
      </c>
      <c r="K1519" s="170">
        <f t="shared" ca="1" si="184"/>
        <v>0.17788352265816848</v>
      </c>
      <c r="L1519" s="341">
        <f t="shared" ca="1" si="185"/>
        <v>0.7040487605658502</v>
      </c>
      <c r="M1519" s="341">
        <f t="shared" ca="1" si="189"/>
        <v>-0.7040487605658502</v>
      </c>
      <c r="N1519" s="170"/>
      <c r="O1519" s="340"/>
      <c r="P1519" s="3" t="e">
        <f t="shared" ca="1" si="190"/>
        <v>#N/A</v>
      </c>
      <c r="Q1519" s="3">
        <f t="shared" ca="1" si="191"/>
        <v>345601400</v>
      </c>
      <c r="S1519" s="99"/>
      <c r="T1519" s="350"/>
      <c r="U1519" s="350"/>
      <c r="V1519" s="349"/>
      <c r="W1519" s="313"/>
      <c r="X1519" s="302"/>
      <c r="Y1519" s="211"/>
      <c r="Z1519" s="320"/>
      <c r="AA1519" s="246"/>
      <c r="AB1519" s="125"/>
      <c r="AC1519" s="125"/>
      <c r="AD1519" s="125"/>
      <c r="AE1519" s="125"/>
      <c r="AF1519" s="125"/>
      <c r="AG1519" s="125"/>
      <c r="AH1519" s="125"/>
      <c r="AJ1519" s="125"/>
      <c r="AK1519" s="125"/>
      <c r="AM1519" s="246"/>
      <c r="AO1519" s="246"/>
      <c r="AP1519" s="211"/>
      <c r="AQ1519" s="211"/>
      <c r="AR1519" s="199"/>
      <c r="AT1519" s="225"/>
      <c r="AU1519" s="225"/>
      <c r="AV1519" s="225"/>
      <c r="AW1519" s="99"/>
      <c r="AX1519" s="199"/>
      <c r="AY1519" s="199"/>
      <c r="AZ1519" s="37"/>
      <c r="BA1519" s="123"/>
      <c r="BB1519" s="211"/>
      <c r="BC1519" s="211"/>
      <c r="BD1519" s="123"/>
      <c r="BE1519" s="123"/>
      <c r="BF1519" s="37"/>
      <c r="BG1519" s="37"/>
    </row>
    <row r="1520" spans="1:59" x14ac:dyDescent="0.25">
      <c r="A1520">
        <v>1488</v>
      </c>
      <c r="B1520" s="61">
        <f ca="1">OFFSET(InputPriceData!B$15,CalculationsAndCharts!$A1520+$A$11,0,1,1)</f>
        <v>40311</v>
      </c>
      <c r="C1520" s="3">
        <f ca="1">OFFSET(InputPriceData!G$15,CalculationsAndCharts!$A1520+$A$11,IF($C$7,8,0),1,1)</f>
        <v>234452500</v>
      </c>
      <c r="D1520" s="4">
        <f ca="1">OFFSET(InputPriceData!C$15,CalculationsAndCharts!$A1520+$A$11,IF($C$7,8,0),1,1)</f>
        <v>103.58</v>
      </c>
      <c r="E1520" s="4">
        <f ca="1">OFFSET(InputPriceData!D$15,CalculationsAndCharts!$A1520+$A$11,IF($C$7,8,0),1,1)</f>
        <v>104.07</v>
      </c>
      <c r="F1520" s="4">
        <f ca="1">OFFSET(InputPriceData!E$15,CalculationsAndCharts!$A1520+$A$11,IF($C$7,8,0),1,1)</f>
        <v>102.48</v>
      </c>
      <c r="G1520" s="4">
        <f ca="1">OFFSET(InputPriceData!F$15,CalculationsAndCharts!$A1520+$A$11,IF($C$7,8,0),1,1)</f>
        <v>102.57</v>
      </c>
      <c r="H1520" s="342">
        <f t="shared" ca="1" si="186"/>
        <v>103.51958764520563</v>
      </c>
      <c r="I1520" s="342">
        <f t="shared" ca="1" si="187"/>
        <v>103.85198355302336</v>
      </c>
      <c r="J1520" s="340">
        <f t="shared" ca="1" si="188"/>
        <v>-0.33239590781777328</v>
      </c>
      <c r="K1520" s="170">
        <f t="shared" ca="1" si="184"/>
        <v>0.11048703953400163</v>
      </c>
      <c r="L1520" s="341">
        <f t="shared" ca="1" si="185"/>
        <v>0.70244405284277112</v>
      </c>
      <c r="M1520" s="341">
        <f t="shared" ca="1" si="189"/>
        <v>-0.70244405284277112</v>
      </c>
      <c r="N1520" s="170"/>
      <c r="O1520" s="340"/>
      <c r="P1520" s="3" t="e">
        <f t="shared" ca="1" si="190"/>
        <v>#N/A</v>
      </c>
      <c r="Q1520" s="3">
        <f t="shared" ca="1" si="191"/>
        <v>234452500</v>
      </c>
      <c r="S1520" s="99"/>
      <c r="T1520" s="350"/>
      <c r="U1520" s="350"/>
      <c r="V1520" s="349"/>
      <c r="W1520" s="313"/>
      <c r="X1520" s="302"/>
      <c r="Y1520" s="211"/>
      <c r="Z1520" s="320"/>
      <c r="AA1520" s="246"/>
      <c r="AB1520" s="125"/>
      <c r="AC1520" s="125"/>
      <c r="AD1520" s="125"/>
      <c r="AE1520" s="125"/>
      <c r="AF1520" s="125"/>
      <c r="AG1520" s="125"/>
      <c r="AH1520" s="125"/>
      <c r="AJ1520" s="125"/>
      <c r="AK1520" s="125"/>
      <c r="AM1520" s="246"/>
      <c r="AO1520" s="246"/>
      <c r="AP1520" s="211"/>
      <c r="AQ1520" s="211"/>
      <c r="AR1520" s="199"/>
      <c r="AT1520" s="225"/>
      <c r="AU1520" s="225"/>
      <c r="AV1520" s="225"/>
      <c r="AW1520" s="99"/>
      <c r="AX1520" s="199"/>
      <c r="AY1520" s="199"/>
      <c r="AZ1520" s="37"/>
      <c r="BA1520" s="123"/>
      <c r="BB1520" s="211"/>
      <c r="BC1520" s="211"/>
      <c r="BD1520" s="123"/>
      <c r="BE1520" s="123"/>
      <c r="BF1520" s="37"/>
      <c r="BG1520" s="37"/>
    </row>
    <row r="1521" spans="1:59" x14ac:dyDescent="0.25">
      <c r="A1521">
        <v>1489</v>
      </c>
      <c r="B1521" s="61">
        <f ca="1">OFFSET(InputPriceData!B$15,CalculationsAndCharts!$A1521+$A$11,0,1,1)</f>
        <v>40310</v>
      </c>
      <c r="C1521" s="3">
        <f ca="1">OFFSET(InputPriceData!G$15,CalculationsAndCharts!$A1521+$A$11,IF($C$7,8,0),1,1)</f>
        <v>235607100</v>
      </c>
      <c r="D1521" s="4">
        <f ca="1">OFFSET(InputPriceData!C$15,CalculationsAndCharts!$A1521+$A$11,IF($C$7,8,0),1,1)</f>
        <v>102.84</v>
      </c>
      <c r="E1521" s="4">
        <f ca="1">OFFSET(InputPriceData!D$15,CalculationsAndCharts!$A1521+$A$11,IF($C$7,8,0),1,1)</f>
        <v>104.01</v>
      </c>
      <c r="F1521" s="4">
        <f ca="1">OFFSET(InputPriceData!E$15,CalculationsAndCharts!$A1521+$A$11,IF($C$7,8,0),1,1)</f>
        <v>102.66</v>
      </c>
      <c r="G1521" s="4">
        <f ca="1">OFFSET(InputPriceData!F$15,CalculationsAndCharts!$A1521+$A$11,IF($C$7,8,0),1,1)</f>
        <v>103.86</v>
      </c>
      <c r="H1521" s="342">
        <f t="shared" ca="1" si="186"/>
        <v>103.65524302309215</v>
      </c>
      <c r="I1521" s="342">
        <f t="shared" ca="1" si="187"/>
        <v>103.96852751238913</v>
      </c>
      <c r="J1521" s="340">
        <f t="shared" ca="1" si="188"/>
        <v>-0.31328448929701874</v>
      </c>
      <c r="K1521" s="170">
        <f t="shared" ca="1" si="184"/>
        <v>9.8147171234093847E-2</v>
      </c>
      <c r="L1521" s="341">
        <f t="shared" ca="1" si="185"/>
        <v>0.70144494843123473</v>
      </c>
      <c r="M1521" s="341">
        <f t="shared" ca="1" si="189"/>
        <v>-0.70144494843123473</v>
      </c>
      <c r="N1521" s="170"/>
      <c r="O1521" s="340"/>
      <c r="P1521" s="3">
        <f t="shared" ca="1" si="190"/>
        <v>235607100</v>
      </c>
      <c r="Q1521" s="3" t="e">
        <f t="shared" ca="1" si="191"/>
        <v>#N/A</v>
      </c>
      <c r="S1521" s="99"/>
      <c r="T1521" s="350"/>
      <c r="U1521" s="350"/>
      <c r="V1521" s="349"/>
      <c r="W1521" s="313"/>
      <c r="X1521" s="302"/>
      <c r="Y1521" s="211"/>
      <c r="Z1521" s="320"/>
      <c r="AA1521" s="246"/>
      <c r="AB1521" s="125"/>
      <c r="AC1521" s="125"/>
      <c r="AD1521" s="125"/>
      <c r="AE1521" s="125"/>
      <c r="AF1521" s="125"/>
      <c r="AG1521" s="125"/>
      <c r="AH1521" s="125"/>
      <c r="AJ1521" s="125"/>
      <c r="AK1521" s="125"/>
      <c r="AM1521" s="246"/>
      <c r="AO1521" s="246"/>
      <c r="AP1521" s="211"/>
      <c r="AQ1521" s="211"/>
      <c r="AR1521" s="199"/>
      <c r="AT1521" s="225"/>
      <c r="AU1521" s="225"/>
      <c r="AV1521" s="225"/>
      <c r="AW1521" s="99"/>
      <c r="AX1521" s="199"/>
      <c r="AY1521" s="199"/>
      <c r="AZ1521" s="37"/>
      <c r="BA1521" s="123"/>
      <c r="BB1521" s="211"/>
      <c r="BC1521" s="211"/>
      <c r="BD1521" s="123"/>
      <c r="BE1521" s="123"/>
      <c r="BF1521" s="37"/>
      <c r="BG1521" s="37"/>
    </row>
    <row r="1522" spans="1:59" x14ac:dyDescent="0.25">
      <c r="A1522">
        <v>1490</v>
      </c>
      <c r="B1522" s="61">
        <f ca="1">OFFSET(InputPriceData!B$15,CalculationsAndCharts!$A1522+$A$11,0,1,1)</f>
        <v>40309</v>
      </c>
      <c r="C1522" s="3">
        <f ca="1">OFFSET(InputPriceData!G$15,CalculationsAndCharts!$A1522+$A$11,IF($C$7,8,0),1,1)</f>
        <v>317849800</v>
      </c>
      <c r="D1522" s="4">
        <f ca="1">OFFSET(InputPriceData!C$15,CalculationsAndCharts!$A1522+$A$11,IF($C$7,8,0),1,1)</f>
        <v>101.76</v>
      </c>
      <c r="E1522" s="4">
        <f ca="1">OFFSET(InputPriceData!D$15,CalculationsAndCharts!$A1522+$A$11,IF($C$7,8,0),1,1)</f>
        <v>103.78</v>
      </c>
      <c r="F1522" s="4">
        <f ca="1">OFFSET(InputPriceData!E$15,CalculationsAndCharts!$A1522+$A$11,IF($C$7,8,0),1,1)</f>
        <v>101.62</v>
      </c>
      <c r="G1522" s="4">
        <f ca="1">OFFSET(InputPriceData!F$15,CalculationsAndCharts!$A1522+$A$11,IF($C$7,8,0),1,1)</f>
        <v>102.43</v>
      </c>
      <c r="H1522" s="342">
        <f t="shared" ca="1" si="186"/>
        <v>103.62599202639103</v>
      </c>
      <c r="I1522" s="342">
        <f t="shared" ca="1" si="187"/>
        <v>103.97839364987905</v>
      </c>
      <c r="J1522" s="340">
        <f t="shared" ca="1" si="188"/>
        <v>-0.3524016234880647</v>
      </c>
      <c r="K1522" s="170">
        <f t="shared" ca="1" si="184"/>
        <v>0.12418690423702371</v>
      </c>
      <c r="L1522" s="341">
        <f t="shared" ca="1" si="185"/>
        <v>0.7003503368240126</v>
      </c>
      <c r="M1522" s="341">
        <f t="shared" ca="1" si="189"/>
        <v>-0.7003503368240126</v>
      </c>
      <c r="N1522" s="170"/>
      <c r="O1522" s="340"/>
      <c r="P1522" s="3">
        <f t="shared" ca="1" si="190"/>
        <v>317849800</v>
      </c>
      <c r="Q1522" s="3" t="e">
        <f t="shared" ca="1" si="191"/>
        <v>#N/A</v>
      </c>
      <c r="S1522" s="99"/>
      <c r="T1522" s="350"/>
      <c r="U1522" s="350"/>
      <c r="V1522" s="349"/>
      <c r="W1522" s="313"/>
      <c r="X1522" s="302"/>
      <c r="Y1522" s="211"/>
      <c r="Z1522" s="320"/>
      <c r="AA1522" s="246"/>
      <c r="AB1522" s="125"/>
      <c r="AC1522" s="125"/>
      <c r="AD1522" s="125"/>
      <c r="AE1522" s="125"/>
      <c r="AF1522" s="125"/>
      <c r="AG1522" s="125"/>
      <c r="AH1522" s="125"/>
      <c r="AJ1522" s="125"/>
      <c r="AK1522" s="125"/>
      <c r="AM1522" s="246"/>
      <c r="AO1522" s="246"/>
      <c r="AP1522" s="211"/>
      <c r="AQ1522" s="211"/>
      <c r="AR1522" s="199"/>
      <c r="AT1522" s="225"/>
      <c r="AU1522" s="225"/>
      <c r="AV1522" s="225"/>
      <c r="AW1522" s="99"/>
      <c r="AX1522" s="199"/>
      <c r="AY1522" s="199"/>
      <c r="AZ1522" s="37"/>
      <c r="BA1522" s="123"/>
      <c r="BB1522" s="211"/>
      <c r="BC1522" s="211"/>
      <c r="BD1522" s="123"/>
      <c r="BE1522" s="123"/>
      <c r="BF1522" s="37"/>
      <c r="BG1522" s="37"/>
    </row>
    <row r="1523" spans="1:59" x14ac:dyDescent="0.25">
      <c r="A1523">
        <v>1491</v>
      </c>
      <c r="B1523" s="61">
        <f ca="1">OFFSET(InputPriceData!B$15,CalculationsAndCharts!$A1523+$A$11,0,1,1)</f>
        <v>40308</v>
      </c>
      <c r="C1523" s="3">
        <f ca="1">OFFSET(InputPriceData!G$15,CalculationsAndCharts!$A1523+$A$11,IF($C$7,8,0),1,1)</f>
        <v>396159600</v>
      </c>
      <c r="D1523" s="4">
        <f ca="1">OFFSET(InputPriceData!C$15,CalculationsAndCharts!$A1523+$A$11,IF($C$7,8,0),1,1)</f>
        <v>102.41</v>
      </c>
      <c r="E1523" s="4">
        <f ca="1">OFFSET(InputPriceData!D$15,CalculationsAndCharts!$A1523+$A$11,IF($C$7,8,0),1,1)</f>
        <v>103.16</v>
      </c>
      <c r="F1523" s="4">
        <f ca="1">OFFSET(InputPriceData!E$15,CalculationsAndCharts!$A1523+$A$11,IF($C$7,8,0),1,1)</f>
        <v>101.62</v>
      </c>
      <c r="G1523" s="4">
        <f ca="1">OFFSET(InputPriceData!F$15,CalculationsAndCharts!$A1523+$A$11,IF($C$7,8,0),1,1)</f>
        <v>102.72</v>
      </c>
      <c r="H1523" s="342">
        <f t="shared" ca="1" si="186"/>
        <v>103.79684803016117</v>
      </c>
      <c r="I1523" s="342">
        <f t="shared" ca="1" si="187"/>
        <v>104.11915670895897</v>
      </c>
      <c r="J1523" s="340">
        <f t="shared" ca="1" si="188"/>
        <v>-0.32230867879783537</v>
      </c>
      <c r="K1523" s="170">
        <f t="shared" ca="1" si="184"/>
        <v>0.10388288442840621</v>
      </c>
      <c r="L1523" s="341">
        <f t="shared" ca="1" si="185"/>
        <v>0.69866923031492201</v>
      </c>
      <c r="M1523" s="341">
        <f t="shared" ca="1" si="189"/>
        <v>-0.69866923031492201</v>
      </c>
      <c r="N1523" s="170"/>
      <c r="O1523" s="340"/>
      <c r="P1523" s="3">
        <f t="shared" ca="1" si="190"/>
        <v>396159600</v>
      </c>
      <c r="Q1523" s="3" t="e">
        <f t="shared" ca="1" si="191"/>
        <v>#N/A</v>
      </c>
      <c r="S1523" s="99"/>
      <c r="T1523" s="350"/>
      <c r="U1523" s="350"/>
      <c r="V1523" s="349"/>
      <c r="W1523" s="313"/>
      <c r="X1523" s="302"/>
      <c r="Y1523" s="211"/>
      <c r="Z1523" s="320"/>
      <c r="AA1523" s="246"/>
      <c r="AB1523" s="125"/>
      <c r="AC1523" s="125"/>
      <c r="AD1523" s="125"/>
      <c r="AE1523" s="125"/>
      <c r="AF1523" s="125"/>
      <c r="AG1523" s="125"/>
      <c r="AH1523" s="125"/>
      <c r="AJ1523" s="125"/>
      <c r="AK1523" s="125"/>
      <c r="AM1523" s="246"/>
      <c r="AO1523" s="246"/>
      <c r="AP1523" s="211"/>
      <c r="AQ1523" s="211"/>
      <c r="AR1523" s="199"/>
      <c r="AT1523" s="225"/>
      <c r="AU1523" s="225"/>
      <c r="AV1523" s="225"/>
      <c r="AW1523" s="99"/>
      <c r="AX1523" s="199"/>
      <c r="AY1523" s="199"/>
      <c r="AZ1523" s="37"/>
      <c r="BA1523" s="123"/>
      <c r="BB1523" s="211"/>
      <c r="BC1523" s="211"/>
      <c r="BD1523" s="123"/>
      <c r="BE1523" s="123"/>
      <c r="BF1523" s="37"/>
      <c r="BG1523" s="37"/>
    </row>
    <row r="1524" spans="1:59" x14ac:dyDescent="0.25">
      <c r="A1524">
        <v>1492</v>
      </c>
      <c r="B1524" s="61">
        <f ca="1">OFFSET(InputPriceData!B$15,CalculationsAndCharts!$A1524+$A$11,0,1,1)</f>
        <v>40305</v>
      </c>
      <c r="C1524" s="3">
        <f ca="1">OFFSET(InputPriceData!G$15,CalculationsAndCharts!$A1524+$A$11,IF($C$7,8,0),1,1)</f>
        <v>637558800</v>
      </c>
      <c r="D1524" s="4">
        <f ca="1">OFFSET(InputPriceData!C$15,CalculationsAndCharts!$A1524+$A$11,IF($C$7,8,0),1,1)</f>
        <v>99.61</v>
      </c>
      <c r="E1524" s="4">
        <f ca="1">OFFSET(InputPriceData!D$15,CalculationsAndCharts!$A1524+$A$11,IF($C$7,8,0),1,1)</f>
        <v>100.61</v>
      </c>
      <c r="F1524" s="4">
        <f ca="1">OFFSET(InputPriceData!E$15,CalculationsAndCharts!$A1524+$A$11,IF($C$7,8,0),1,1)</f>
        <v>96.75</v>
      </c>
      <c r="G1524" s="4">
        <f ca="1">OFFSET(InputPriceData!F$15,CalculationsAndCharts!$A1524+$A$11,IF($C$7,8,0),1,1)</f>
        <v>98.39</v>
      </c>
      <c r="H1524" s="342">
        <f t="shared" ca="1" si="186"/>
        <v>103.95068346304133</v>
      </c>
      <c r="I1524" s="342">
        <f t="shared" ca="1" si="187"/>
        <v>104.24635277340978</v>
      </c>
      <c r="J1524" s="340">
        <f t="shared" ca="1" si="188"/>
        <v>-0.29566931036848615</v>
      </c>
      <c r="K1524" s="170">
        <f t="shared" ca="1" si="184"/>
        <v>8.7420341093776194E-2</v>
      </c>
      <c r="L1524" s="341">
        <f t="shared" ca="1" si="185"/>
        <v>0.69718316032441652</v>
      </c>
      <c r="M1524" s="341">
        <f t="shared" ca="1" si="189"/>
        <v>-0.69718316032441652</v>
      </c>
      <c r="N1524" s="170"/>
      <c r="O1524" s="340"/>
      <c r="P1524" s="3" t="e">
        <f t="shared" ca="1" si="190"/>
        <v>#N/A</v>
      </c>
      <c r="Q1524" s="3">
        <f t="shared" ca="1" si="191"/>
        <v>637558800</v>
      </c>
      <c r="S1524" s="99"/>
      <c r="T1524" s="350"/>
      <c r="U1524" s="350"/>
      <c r="V1524" s="349"/>
      <c r="W1524" s="313"/>
      <c r="X1524" s="302"/>
      <c r="Y1524" s="211"/>
      <c r="Z1524" s="320"/>
      <c r="AA1524" s="246"/>
      <c r="AB1524" s="125"/>
      <c r="AC1524" s="125"/>
      <c r="AD1524" s="125"/>
      <c r="AE1524" s="125"/>
      <c r="AF1524" s="125"/>
      <c r="AG1524" s="125"/>
      <c r="AH1524" s="125"/>
      <c r="AJ1524" s="125"/>
      <c r="AK1524" s="125"/>
      <c r="AM1524" s="246"/>
      <c r="AO1524" s="246"/>
      <c r="AP1524" s="211"/>
      <c r="AQ1524" s="211"/>
      <c r="AR1524" s="199"/>
      <c r="AT1524" s="225"/>
      <c r="AU1524" s="225"/>
      <c r="AV1524" s="225"/>
      <c r="AW1524" s="99"/>
      <c r="AX1524" s="199"/>
      <c r="AY1524" s="199"/>
      <c r="AZ1524" s="37"/>
      <c r="BA1524" s="123"/>
      <c r="BB1524" s="211"/>
      <c r="BC1524" s="211"/>
      <c r="BD1524" s="123"/>
      <c r="BE1524" s="123"/>
      <c r="BF1524" s="37"/>
      <c r="BG1524" s="37"/>
    </row>
    <row r="1525" spans="1:59" x14ac:dyDescent="0.25">
      <c r="A1525">
        <v>1493</v>
      </c>
      <c r="B1525" s="61">
        <f ca="1">OFFSET(InputPriceData!B$15,CalculationsAndCharts!$A1525+$A$11,0,1,1)</f>
        <v>40304</v>
      </c>
      <c r="C1525" s="3">
        <f ca="1">OFFSET(InputPriceData!G$15,CalculationsAndCharts!$A1525+$A$11,IF($C$7,8,0),1,1)</f>
        <v>647356600</v>
      </c>
      <c r="D1525" s="4">
        <f ca="1">OFFSET(InputPriceData!C$15,CalculationsAndCharts!$A1525+$A$11,IF($C$7,8,0),1,1)</f>
        <v>102.81</v>
      </c>
      <c r="E1525" s="4">
        <f ca="1">OFFSET(InputPriceData!D$15,CalculationsAndCharts!$A1525+$A$11,IF($C$7,8,0),1,1)</f>
        <v>103.47</v>
      </c>
      <c r="F1525" s="4">
        <f ca="1">OFFSET(InputPriceData!E$15,CalculationsAndCharts!$A1525+$A$11,IF($C$7,8,0),1,1)</f>
        <v>92.85</v>
      </c>
      <c r="G1525" s="4">
        <f ca="1">OFFSET(InputPriceData!F$15,CalculationsAndCharts!$A1525+$A$11,IF($C$7,8,0),1,1)</f>
        <v>99.87</v>
      </c>
      <c r="H1525" s="342">
        <f t="shared" ca="1" si="186"/>
        <v>104.74506681490438</v>
      </c>
      <c r="I1525" s="342">
        <f t="shared" ca="1" si="187"/>
        <v>104.77874848008339</v>
      </c>
      <c r="J1525" s="340">
        <f t="shared" ca="1" si="188"/>
        <v>-3.3681665179058295E-2</v>
      </c>
      <c r="K1525" s="170">
        <f t="shared" ca="1" si="184"/>
        <v>1.134454569234188E-3</v>
      </c>
      <c r="L1525" s="341">
        <f t="shared" ca="1" si="185"/>
        <v>0.69593384884867227</v>
      </c>
      <c r="M1525" s="341">
        <f t="shared" ca="1" si="189"/>
        <v>-0.69593384884867227</v>
      </c>
      <c r="N1525" s="170"/>
      <c r="O1525" s="340"/>
      <c r="P1525" s="3" t="e">
        <f t="shared" ca="1" si="190"/>
        <v>#N/A</v>
      </c>
      <c r="Q1525" s="3">
        <f t="shared" ca="1" si="191"/>
        <v>647356600</v>
      </c>
      <c r="S1525" s="99"/>
      <c r="T1525" s="350"/>
      <c r="U1525" s="350"/>
      <c r="V1525" s="349"/>
      <c r="W1525" s="313"/>
      <c r="X1525" s="302"/>
      <c r="Y1525" s="211"/>
      <c r="Z1525" s="320"/>
      <c r="AA1525" s="246"/>
      <c r="AB1525" s="125"/>
      <c r="AC1525" s="125"/>
      <c r="AD1525" s="125"/>
      <c r="AE1525" s="125"/>
      <c r="AF1525" s="125"/>
      <c r="AG1525" s="125"/>
      <c r="AH1525" s="125"/>
      <c r="AJ1525" s="125"/>
      <c r="AK1525" s="125"/>
      <c r="AM1525" s="246"/>
      <c r="AO1525" s="246"/>
      <c r="AP1525" s="211"/>
      <c r="AQ1525" s="211"/>
      <c r="AR1525" s="199"/>
      <c r="AT1525" s="225"/>
      <c r="AU1525" s="225"/>
      <c r="AV1525" s="225"/>
      <c r="AW1525" s="99"/>
      <c r="AX1525" s="199"/>
      <c r="AY1525" s="199"/>
      <c r="AZ1525" s="37"/>
      <c r="BA1525" s="123"/>
      <c r="BB1525" s="211"/>
      <c r="BC1525" s="211"/>
      <c r="BD1525" s="123"/>
      <c r="BE1525" s="123"/>
      <c r="BF1525" s="37"/>
      <c r="BG1525" s="37"/>
    </row>
    <row r="1526" spans="1:59" x14ac:dyDescent="0.25">
      <c r="A1526">
        <v>1494</v>
      </c>
      <c r="B1526" s="61">
        <f ca="1">OFFSET(InputPriceData!B$15,CalculationsAndCharts!$A1526+$A$11,0,1,1)</f>
        <v>40303</v>
      </c>
      <c r="C1526" s="3">
        <f ca="1">OFFSET(InputPriceData!G$15,CalculationsAndCharts!$A1526+$A$11,IF($C$7,8,0),1,1)</f>
        <v>328973200</v>
      </c>
      <c r="D1526" s="4">
        <f ca="1">OFFSET(InputPriceData!C$15,CalculationsAndCharts!$A1526+$A$11,IF($C$7,8,0),1,1)</f>
        <v>103.08</v>
      </c>
      <c r="E1526" s="4">
        <f ca="1">OFFSET(InputPriceData!D$15,CalculationsAndCharts!$A1526+$A$11,IF($C$7,8,0),1,1)</f>
        <v>104.17</v>
      </c>
      <c r="F1526" s="4">
        <f ca="1">OFFSET(InputPriceData!E$15,CalculationsAndCharts!$A1526+$A$11,IF($C$7,8,0),1,1)</f>
        <v>102.55</v>
      </c>
      <c r="G1526" s="4">
        <f ca="1">OFFSET(InputPriceData!F$15,CalculationsAndCharts!$A1526+$A$11,IF($C$7,8,0),1,1)</f>
        <v>103.31</v>
      </c>
      <c r="H1526" s="342">
        <f t="shared" ca="1" si="186"/>
        <v>105.44150493131929</v>
      </c>
      <c r="I1526" s="342">
        <f t="shared" ca="1" si="187"/>
        <v>105.22499834190916</v>
      </c>
      <c r="J1526" s="340">
        <f t="shared" ca="1" si="188"/>
        <v>0.21650658941008644</v>
      </c>
      <c r="K1526" s="170">
        <f t="shared" ca="1" si="184"/>
        <v>4.6875103257987751E-2</v>
      </c>
      <c r="L1526" s="341">
        <f t="shared" ca="1" si="185"/>
        <v>0.69596512992352877</v>
      </c>
      <c r="M1526" s="341">
        <f t="shared" ca="1" si="189"/>
        <v>-0.69596512992352877</v>
      </c>
      <c r="N1526" s="170"/>
      <c r="O1526" s="340"/>
      <c r="P1526" s="3">
        <f t="shared" ca="1" si="190"/>
        <v>328973200</v>
      </c>
      <c r="Q1526" s="3" t="e">
        <f t="shared" ca="1" si="191"/>
        <v>#N/A</v>
      </c>
      <c r="S1526" s="99"/>
      <c r="T1526" s="350"/>
      <c r="U1526" s="350"/>
      <c r="V1526" s="349"/>
      <c r="W1526" s="313"/>
      <c r="X1526" s="302"/>
      <c r="Y1526" s="211"/>
      <c r="Z1526" s="320"/>
      <c r="AA1526" s="246"/>
      <c r="AB1526" s="125"/>
      <c r="AC1526" s="125"/>
      <c r="AD1526" s="125"/>
      <c r="AE1526" s="125"/>
      <c r="AF1526" s="125"/>
      <c r="AG1526" s="125"/>
      <c r="AH1526" s="125"/>
      <c r="AJ1526" s="125"/>
      <c r="AK1526" s="125"/>
      <c r="AM1526" s="246"/>
      <c r="AO1526" s="246"/>
      <c r="AP1526" s="211"/>
      <c r="AQ1526" s="211"/>
      <c r="AR1526" s="199"/>
      <c r="AT1526" s="225"/>
      <c r="AU1526" s="225"/>
      <c r="AV1526" s="225"/>
      <c r="AW1526" s="99"/>
      <c r="AX1526" s="199"/>
      <c r="AY1526" s="199"/>
      <c r="AZ1526" s="37"/>
      <c r="BA1526" s="123"/>
      <c r="BB1526" s="211"/>
      <c r="BC1526" s="211"/>
      <c r="BD1526" s="123"/>
      <c r="BE1526" s="123"/>
      <c r="BF1526" s="37"/>
      <c r="BG1526" s="37"/>
    </row>
    <row r="1527" spans="1:59" x14ac:dyDescent="0.25">
      <c r="A1527">
        <v>1495</v>
      </c>
      <c r="B1527" s="61">
        <f ca="1">OFFSET(InputPriceData!B$15,CalculationsAndCharts!$A1527+$A$11,0,1,1)</f>
        <v>40302</v>
      </c>
      <c r="C1527" s="3">
        <f ca="1">OFFSET(InputPriceData!G$15,CalculationsAndCharts!$A1527+$A$11,IF($C$7,8,0),1,1)</f>
        <v>360353400</v>
      </c>
      <c r="D1527" s="4">
        <f ca="1">OFFSET(InputPriceData!C$15,CalculationsAndCharts!$A1527+$A$11,IF($C$7,8,0),1,1)</f>
        <v>105.24</v>
      </c>
      <c r="E1527" s="4">
        <f ca="1">OFFSET(InputPriceData!D$15,CalculationsAndCharts!$A1527+$A$11,IF($C$7,8,0),1,1)</f>
        <v>105.26</v>
      </c>
      <c r="F1527" s="4">
        <f ca="1">OFFSET(InputPriceData!E$15,CalculationsAndCharts!$A1527+$A$11,IF($C$7,8,0),1,1)</f>
        <v>103.39</v>
      </c>
      <c r="G1527" s="4">
        <f ca="1">OFFSET(InputPriceData!F$15,CalculationsAndCharts!$A1527+$A$11,IF($C$7,8,0),1,1)</f>
        <v>103.92</v>
      </c>
      <c r="H1527" s="342">
        <f t="shared" ca="1" si="186"/>
        <v>105.74600563579348</v>
      </c>
      <c r="I1527" s="342">
        <f t="shared" ca="1" si="187"/>
        <v>105.39908910026453</v>
      </c>
      <c r="J1527" s="340">
        <f t="shared" ca="1" si="188"/>
        <v>0.34691653552888885</v>
      </c>
      <c r="K1527" s="170">
        <f t="shared" ca="1" si="184"/>
        <v>0.1203510826233668</v>
      </c>
      <c r="L1527" s="341">
        <f t="shared" ca="1" si="185"/>
        <v>0.69546657635663411</v>
      </c>
      <c r="M1527" s="341">
        <f t="shared" ca="1" si="189"/>
        <v>-0.69546657635663411</v>
      </c>
      <c r="N1527" s="170"/>
      <c r="O1527" s="340"/>
      <c r="P1527" s="3" t="e">
        <f t="shared" ca="1" si="190"/>
        <v>#N/A</v>
      </c>
      <c r="Q1527" s="3">
        <f t="shared" ca="1" si="191"/>
        <v>360353400</v>
      </c>
      <c r="S1527" s="99"/>
      <c r="T1527" s="350"/>
      <c r="U1527" s="350"/>
      <c r="V1527" s="349"/>
      <c r="W1527" s="313"/>
      <c r="X1527" s="302"/>
      <c r="Y1527" s="211"/>
      <c r="Z1527" s="320"/>
      <c r="AA1527" s="246"/>
      <c r="AB1527" s="125"/>
      <c r="AC1527" s="125"/>
      <c r="AD1527" s="125"/>
      <c r="AE1527" s="125"/>
      <c r="AF1527" s="125"/>
      <c r="AG1527" s="125"/>
      <c r="AH1527" s="125"/>
      <c r="AJ1527" s="125"/>
      <c r="AK1527" s="125"/>
      <c r="AM1527" s="246"/>
      <c r="AO1527" s="246"/>
      <c r="AP1527" s="211"/>
      <c r="AQ1527" s="211"/>
      <c r="AR1527" s="199"/>
      <c r="AT1527" s="225"/>
      <c r="AU1527" s="225"/>
      <c r="AV1527" s="225"/>
      <c r="AW1527" s="99"/>
      <c r="AX1527" s="199"/>
      <c r="AY1527" s="199"/>
      <c r="AZ1527" s="37"/>
      <c r="BA1527" s="123"/>
      <c r="BB1527" s="211"/>
      <c r="BC1527" s="211"/>
      <c r="BD1527" s="123"/>
      <c r="BE1527" s="123"/>
      <c r="BF1527" s="37"/>
      <c r="BG1527" s="37"/>
    </row>
    <row r="1528" spans="1:59" x14ac:dyDescent="0.25">
      <c r="A1528">
        <v>1496</v>
      </c>
      <c r="B1528" s="61">
        <f ca="1">OFFSET(InputPriceData!B$15,CalculationsAndCharts!$A1528+$A$11,0,1,1)</f>
        <v>40301</v>
      </c>
      <c r="C1528" s="3">
        <f ca="1">OFFSET(InputPriceData!G$15,CalculationsAndCharts!$A1528+$A$11,IF($C$7,8,0),1,1)</f>
        <v>182747900</v>
      </c>
      <c r="D1528" s="4">
        <f ca="1">OFFSET(InputPriceData!C$15,CalculationsAndCharts!$A1528+$A$11,IF($C$7,8,0),1,1)</f>
        <v>105.57</v>
      </c>
      <c r="E1528" s="4">
        <f ca="1">OFFSET(InputPriceData!D$15,CalculationsAndCharts!$A1528+$A$11,IF($C$7,8,0),1,1)</f>
        <v>106.72</v>
      </c>
      <c r="F1528" s="4">
        <f ca="1">OFFSET(InputPriceData!E$15,CalculationsAndCharts!$A1528+$A$11,IF($C$7,8,0),1,1)</f>
        <v>105.41</v>
      </c>
      <c r="G1528" s="4">
        <f ca="1">OFFSET(InputPriceData!F$15,CalculationsAndCharts!$A1528+$A$11,IF($C$7,8,0),1,1)</f>
        <v>106.43</v>
      </c>
      <c r="H1528" s="342">
        <f t="shared" ca="1" si="186"/>
        <v>106.00686358376399</v>
      </c>
      <c r="I1528" s="342">
        <f t="shared" ca="1" si="187"/>
        <v>105.53355174574314</v>
      </c>
      <c r="J1528" s="340">
        <f t="shared" ca="1" si="188"/>
        <v>0.47331183802078691</v>
      </c>
      <c r="K1528" s="170">
        <f t="shared" ca="1" si="184"/>
        <v>0.22402409601061563</v>
      </c>
      <c r="L1528" s="341">
        <f t="shared" ca="1" si="185"/>
        <v>0.69397243434278155</v>
      </c>
      <c r="M1528" s="341">
        <f t="shared" ca="1" si="189"/>
        <v>-0.69397243434278155</v>
      </c>
      <c r="N1528" s="170"/>
      <c r="O1528" s="340"/>
      <c r="P1528" s="3">
        <f t="shared" ca="1" si="190"/>
        <v>182747900</v>
      </c>
      <c r="Q1528" s="3" t="e">
        <f t="shared" ca="1" si="191"/>
        <v>#N/A</v>
      </c>
      <c r="S1528" s="99"/>
      <c r="T1528" s="350"/>
      <c r="U1528" s="350"/>
      <c r="V1528" s="349"/>
      <c r="W1528" s="313"/>
      <c r="X1528" s="302"/>
      <c r="Y1528" s="211"/>
      <c r="Z1528" s="320"/>
      <c r="AA1528" s="246"/>
      <c r="AB1528" s="125"/>
      <c r="AC1528" s="125"/>
      <c r="AD1528" s="125"/>
      <c r="AE1528" s="125"/>
      <c r="AF1528" s="125"/>
      <c r="AG1528" s="125"/>
      <c r="AH1528" s="125"/>
      <c r="AJ1528" s="125"/>
      <c r="AK1528" s="125"/>
      <c r="AM1528" s="246"/>
      <c r="AO1528" s="246"/>
      <c r="AP1528" s="211"/>
      <c r="AQ1528" s="211"/>
      <c r="AR1528" s="199"/>
      <c r="AT1528" s="225"/>
      <c r="AU1528" s="225"/>
      <c r="AV1528" s="225"/>
      <c r="AW1528" s="99"/>
      <c r="AX1528" s="199"/>
      <c r="AY1528" s="199"/>
      <c r="AZ1528" s="37"/>
      <c r="BA1528" s="123"/>
      <c r="BB1528" s="211"/>
      <c r="BC1528" s="211"/>
      <c r="BD1528" s="123"/>
      <c r="BE1528" s="123"/>
      <c r="BF1528" s="37"/>
      <c r="BG1528" s="37"/>
    </row>
    <row r="1529" spans="1:59" x14ac:dyDescent="0.25">
      <c r="A1529">
        <v>1497</v>
      </c>
      <c r="B1529" s="61">
        <f ca="1">OFFSET(InputPriceData!B$15,CalculationsAndCharts!$A1529+$A$11,0,1,1)</f>
        <v>40298</v>
      </c>
      <c r="C1529" s="3">
        <f ca="1">OFFSET(InputPriceData!G$15,CalculationsAndCharts!$A1529+$A$11,IF($C$7,8,0),1,1)</f>
        <v>270000900</v>
      </c>
      <c r="D1529" s="4">
        <f ca="1">OFFSET(InputPriceData!C$15,CalculationsAndCharts!$A1529+$A$11,IF($C$7,8,0),1,1)</f>
        <v>106.9</v>
      </c>
      <c r="E1529" s="4">
        <f ca="1">OFFSET(InputPriceData!D$15,CalculationsAndCharts!$A1529+$A$11,IF($C$7,8,0),1,1)</f>
        <v>107.01</v>
      </c>
      <c r="F1529" s="4">
        <f ca="1">OFFSET(InputPriceData!E$15,CalculationsAndCharts!$A1529+$A$11,IF($C$7,8,0),1,1)</f>
        <v>105.04</v>
      </c>
      <c r="G1529" s="4">
        <f ca="1">OFFSET(InputPriceData!F$15,CalculationsAndCharts!$A1529+$A$11,IF($C$7,8,0),1,1)</f>
        <v>105.07</v>
      </c>
      <c r="H1529" s="342">
        <f t="shared" ca="1" si="186"/>
        <v>105.9464155243017</v>
      </c>
      <c r="I1529" s="342">
        <f t="shared" ca="1" si="187"/>
        <v>105.4520564499016</v>
      </c>
      <c r="J1529" s="340">
        <f t="shared" ca="1" si="188"/>
        <v>0.49435907440002624</v>
      </c>
      <c r="K1529" s="170">
        <f t="shared" ca="1" si="184"/>
        <v>0.24439089444165069</v>
      </c>
      <c r="L1529" s="341">
        <f t="shared" ca="1" si="185"/>
        <v>0.69138425982155161</v>
      </c>
      <c r="M1529" s="341">
        <f t="shared" ca="1" si="189"/>
        <v>-0.69138425982155161</v>
      </c>
      <c r="N1529" s="170"/>
      <c r="O1529" s="340"/>
      <c r="P1529" s="3" t="e">
        <f t="shared" ca="1" si="190"/>
        <v>#N/A</v>
      </c>
      <c r="Q1529" s="3">
        <f t="shared" ca="1" si="191"/>
        <v>270000900</v>
      </c>
      <c r="S1529" s="99"/>
      <c r="T1529" s="350"/>
      <c r="U1529" s="350"/>
      <c r="V1529" s="349"/>
      <c r="W1529" s="313"/>
      <c r="X1529" s="302"/>
      <c r="Y1529" s="211"/>
      <c r="Z1529" s="320"/>
      <c r="AA1529" s="246"/>
      <c r="AB1529" s="125"/>
      <c r="AC1529" s="125"/>
      <c r="AD1529" s="125"/>
      <c r="AE1529" s="125"/>
      <c r="AF1529" s="125"/>
      <c r="AG1529" s="125"/>
      <c r="AH1529" s="125"/>
      <c r="AJ1529" s="125"/>
      <c r="AK1529" s="125"/>
      <c r="AM1529" s="246"/>
      <c r="AO1529" s="246"/>
      <c r="AP1529" s="211"/>
      <c r="AQ1529" s="211"/>
      <c r="AR1529" s="199"/>
      <c r="AT1529" s="225"/>
      <c r="AU1529" s="225"/>
      <c r="AV1529" s="225"/>
      <c r="AW1529" s="99"/>
      <c r="AX1529" s="199"/>
      <c r="AY1529" s="199"/>
      <c r="AZ1529" s="37"/>
      <c r="BA1529" s="123"/>
      <c r="BB1529" s="211"/>
      <c r="BC1529" s="211"/>
      <c r="BD1529" s="123"/>
      <c r="BE1529" s="123"/>
      <c r="BF1529" s="37"/>
      <c r="BG1529" s="37"/>
    </row>
    <row r="1530" spans="1:59" x14ac:dyDescent="0.25">
      <c r="A1530">
        <v>1498</v>
      </c>
      <c r="B1530" s="61">
        <f ca="1">OFFSET(InputPriceData!B$15,CalculationsAndCharts!$A1530+$A$11,0,1,1)</f>
        <v>40297</v>
      </c>
      <c r="C1530" s="3">
        <f ca="1">OFFSET(InputPriceData!G$15,CalculationsAndCharts!$A1530+$A$11,IF($C$7,8,0),1,1)</f>
        <v>193775000</v>
      </c>
      <c r="D1530" s="4">
        <f ca="1">OFFSET(InputPriceData!C$15,CalculationsAndCharts!$A1530+$A$11,IF($C$7,8,0),1,1)</f>
        <v>106.21</v>
      </c>
      <c r="E1530" s="4">
        <f ca="1">OFFSET(InputPriceData!D$15,CalculationsAndCharts!$A1530+$A$11,IF($C$7,8,0),1,1)</f>
        <v>107.1</v>
      </c>
      <c r="F1530" s="4">
        <f ca="1">OFFSET(InputPriceData!E$15,CalculationsAndCharts!$A1530+$A$11,IF($C$7,8,0),1,1)</f>
        <v>106.18</v>
      </c>
      <c r="G1530" s="4">
        <f ca="1">OFFSET(InputPriceData!F$15,CalculationsAndCharts!$A1530+$A$11,IF($C$7,8,0),1,1)</f>
        <v>106.88</v>
      </c>
      <c r="H1530" s="342">
        <f t="shared" ca="1" si="186"/>
        <v>106.07161774205909</v>
      </c>
      <c r="I1530" s="342">
        <f t="shared" ca="1" si="187"/>
        <v>105.48678885443813</v>
      </c>
      <c r="J1530" s="340">
        <f t="shared" ca="1" si="188"/>
        <v>0.5848288876208968</v>
      </c>
      <c r="K1530" s="170">
        <f t="shared" ca="1" si="184"/>
        <v>0.34202482779589555</v>
      </c>
      <c r="L1530" s="341">
        <f t="shared" ca="1" si="185"/>
        <v>0.68924588880241111</v>
      </c>
      <c r="M1530" s="341">
        <f t="shared" ca="1" si="189"/>
        <v>-0.68924588880241111</v>
      </c>
      <c r="N1530" s="170"/>
      <c r="O1530" s="340"/>
      <c r="P1530" s="3">
        <f t="shared" ca="1" si="190"/>
        <v>193775000</v>
      </c>
      <c r="Q1530" s="3" t="e">
        <f t="shared" ca="1" si="191"/>
        <v>#N/A</v>
      </c>
      <c r="S1530" s="99"/>
      <c r="T1530" s="350"/>
      <c r="U1530" s="350"/>
      <c r="V1530" s="349"/>
      <c r="W1530" s="313"/>
      <c r="X1530" s="302"/>
      <c r="Y1530" s="211"/>
      <c r="Z1530" s="320"/>
      <c r="AA1530" s="246"/>
      <c r="AB1530" s="125"/>
      <c r="AC1530" s="125"/>
      <c r="AD1530" s="125"/>
      <c r="AE1530" s="125"/>
      <c r="AF1530" s="125"/>
      <c r="AG1530" s="125"/>
      <c r="AH1530" s="125"/>
      <c r="AJ1530" s="125"/>
      <c r="AK1530" s="125"/>
      <c r="AM1530" s="246"/>
      <c r="AO1530" s="246"/>
      <c r="AP1530" s="211"/>
      <c r="AQ1530" s="211"/>
      <c r="AR1530" s="199"/>
      <c r="AT1530" s="225"/>
      <c r="AU1530" s="225"/>
      <c r="AV1530" s="225"/>
      <c r="AW1530" s="99"/>
      <c r="AX1530" s="199"/>
      <c r="AY1530" s="199"/>
      <c r="AZ1530" s="37"/>
      <c r="BA1530" s="123"/>
      <c r="BB1530" s="211"/>
      <c r="BC1530" s="211"/>
      <c r="BD1530" s="123"/>
      <c r="BE1530" s="123"/>
      <c r="BF1530" s="37"/>
      <c r="BG1530" s="37"/>
    </row>
    <row r="1531" spans="1:59" x14ac:dyDescent="0.25">
      <c r="A1531">
        <v>1499</v>
      </c>
      <c r="B1531" s="61">
        <f ca="1">OFFSET(InputPriceData!B$15,CalculationsAndCharts!$A1531+$A$11,0,1,1)</f>
        <v>40296</v>
      </c>
      <c r="C1531" s="3">
        <f ca="1">OFFSET(InputPriceData!G$15,CalculationsAndCharts!$A1531+$A$11,IF($C$7,8,0),1,1)</f>
        <v>300674100</v>
      </c>
      <c r="D1531" s="4">
        <f ca="1">OFFSET(InputPriceData!C$15,CalculationsAndCharts!$A1531+$A$11,IF($C$7,8,0),1,1)</f>
        <v>105.28</v>
      </c>
      <c r="E1531" s="4">
        <f ca="1">OFFSET(InputPriceData!D$15,CalculationsAndCharts!$A1531+$A$11,IF($C$7,8,0),1,1)</f>
        <v>105.84</v>
      </c>
      <c r="F1531" s="4">
        <f ca="1">OFFSET(InputPriceData!E$15,CalculationsAndCharts!$A1531+$A$11,IF($C$7,8,0),1,1)</f>
        <v>104.59</v>
      </c>
      <c r="G1531" s="4">
        <f ca="1">OFFSET(InputPriceData!F$15,CalculationsAndCharts!$A1531+$A$11,IF($C$7,8,0),1,1)</f>
        <v>105.57</v>
      </c>
      <c r="H1531" s="342">
        <f t="shared" ca="1" si="186"/>
        <v>105.95613456235324</v>
      </c>
      <c r="I1531" s="342">
        <f t="shared" ca="1" si="187"/>
        <v>105.3601332957507</v>
      </c>
      <c r="J1531" s="340">
        <f t="shared" ca="1" si="188"/>
        <v>0.59600126660248898</v>
      </c>
      <c r="K1531" s="170">
        <f t="shared" ca="1" si="184"/>
        <v>0.35521750979177114</v>
      </c>
      <c r="L1531" s="341">
        <f t="shared" ca="1" si="185"/>
        <v>0.6868482172671615</v>
      </c>
      <c r="M1531" s="341">
        <f t="shared" ca="1" si="189"/>
        <v>-0.6868482172671615</v>
      </c>
      <c r="N1531" s="170"/>
      <c r="O1531" s="340"/>
      <c r="P1531" s="3">
        <f t="shared" ca="1" si="190"/>
        <v>300674100</v>
      </c>
      <c r="Q1531" s="3" t="e">
        <f t="shared" ca="1" si="191"/>
        <v>#N/A</v>
      </c>
      <c r="S1531" s="99"/>
      <c r="T1531" s="350"/>
      <c r="U1531" s="350"/>
      <c r="V1531" s="349"/>
      <c r="W1531" s="313"/>
      <c r="X1531" s="302"/>
      <c r="Y1531" s="211"/>
      <c r="Z1531" s="320"/>
      <c r="AA1531" s="246"/>
      <c r="AB1531" s="125"/>
      <c r="AC1531" s="125"/>
      <c r="AD1531" s="125"/>
      <c r="AE1531" s="125"/>
      <c r="AF1531" s="125"/>
      <c r="AG1531" s="125"/>
      <c r="AH1531" s="125"/>
      <c r="AJ1531" s="125"/>
      <c r="AK1531" s="125"/>
      <c r="AM1531" s="246"/>
      <c r="AO1531" s="246"/>
      <c r="AP1531" s="211"/>
      <c r="AQ1531" s="211"/>
      <c r="AR1531" s="199"/>
      <c r="AT1531" s="225"/>
      <c r="AU1531" s="225"/>
      <c r="AV1531" s="225"/>
      <c r="AW1531" s="99"/>
      <c r="AX1531" s="199"/>
      <c r="AY1531" s="199"/>
      <c r="AZ1531" s="37"/>
      <c r="BA1531" s="123"/>
      <c r="BB1531" s="211"/>
      <c r="BC1531" s="211"/>
      <c r="BD1531" s="123"/>
      <c r="BE1531" s="123"/>
      <c r="BF1531" s="37"/>
      <c r="BG1531" s="37"/>
    </row>
    <row r="1532" spans="1:59" x14ac:dyDescent="0.25">
      <c r="A1532">
        <v>1500</v>
      </c>
      <c r="B1532" s="61">
        <f ca="1">OFFSET(InputPriceData!B$15,CalculationsAndCharts!$A1532+$A$11,0,1,1)</f>
        <v>40295</v>
      </c>
      <c r="C1532" s="3">
        <f ca="1">OFFSET(InputPriceData!G$15,CalculationsAndCharts!$A1532+$A$11,IF($C$7,8,0),1,1)</f>
        <v>355853300</v>
      </c>
      <c r="D1532" s="4">
        <f ca="1">OFFSET(InputPriceData!C$15,CalculationsAndCharts!$A1532+$A$11,IF($C$7,8,0),1,1)</f>
        <v>106.69</v>
      </c>
      <c r="E1532" s="4">
        <f ca="1">OFFSET(InputPriceData!D$15,CalculationsAndCharts!$A1532+$A$11,IF($C$7,8,0),1,1)</f>
        <v>107.3</v>
      </c>
      <c r="F1532" s="4">
        <f ca="1">OFFSET(InputPriceData!E$15,CalculationsAndCharts!$A1532+$A$11,IF($C$7,8,0),1,1)</f>
        <v>104.57</v>
      </c>
      <c r="G1532" s="4">
        <f ca="1">OFFSET(InputPriceData!F$15,CalculationsAndCharts!$A1532+$A$11,IF($C$7,8,0),1,1)</f>
        <v>104.77</v>
      </c>
      <c r="H1532" s="342">
        <f t="shared" ca="1" si="186"/>
        <v>106.01129664268942</v>
      </c>
      <c r="I1532" s="342">
        <f t="shared" ca="1" si="187"/>
        <v>105.34105450445531</v>
      </c>
      <c r="J1532" s="340">
        <f t="shared" ca="1" si="188"/>
        <v>0.67024213823405221</v>
      </c>
      <c r="K1532" s="170">
        <f t="shared" ca="1" si="184"/>
        <v>0.44922452386455436</v>
      </c>
      <c r="L1532" s="341">
        <f t="shared" ca="1" si="185"/>
        <v>0.6856416840622932</v>
      </c>
      <c r="M1532" s="341">
        <f t="shared" ca="1" si="189"/>
        <v>-0.6856416840622932</v>
      </c>
      <c r="N1532" s="170"/>
      <c r="O1532" s="340"/>
      <c r="P1532" s="3" t="e">
        <f t="shared" ca="1" si="190"/>
        <v>#N/A</v>
      </c>
      <c r="Q1532" s="3">
        <f t="shared" ca="1" si="191"/>
        <v>355853300</v>
      </c>
      <c r="S1532" s="99"/>
      <c r="T1532" s="350"/>
      <c r="U1532" s="350"/>
      <c r="V1532" s="349"/>
      <c r="W1532" s="313"/>
      <c r="X1532" s="302"/>
      <c r="Y1532" s="211"/>
      <c r="Z1532" s="320"/>
      <c r="AA1532" s="246"/>
      <c r="AB1532" s="125"/>
      <c r="AC1532" s="125"/>
      <c r="AD1532" s="125"/>
      <c r="AE1532" s="125"/>
      <c r="AF1532" s="125"/>
      <c r="AG1532" s="125"/>
      <c r="AH1532" s="125"/>
      <c r="AJ1532" s="125"/>
      <c r="AK1532" s="125"/>
      <c r="AM1532" s="246"/>
      <c r="AO1532" s="246"/>
      <c r="AP1532" s="211"/>
      <c r="AQ1532" s="211"/>
      <c r="AR1532" s="199"/>
      <c r="AT1532" s="225"/>
      <c r="AU1532" s="225"/>
      <c r="AV1532" s="225"/>
      <c r="AW1532" s="99"/>
      <c r="AX1532" s="199"/>
      <c r="AY1532" s="199"/>
      <c r="AZ1532" s="37"/>
      <c r="BA1532" s="123"/>
      <c r="BB1532" s="211"/>
      <c r="BC1532" s="211"/>
      <c r="BD1532" s="123"/>
      <c r="BE1532" s="123"/>
      <c r="BF1532" s="37"/>
      <c r="BG1532" s="37"/>
    </row>
    <row r="1533" spans="1:59" x14ac:dyDescent="0.25">
      <c r="A1533">
        <v>1501</v>
      </c>
      <c r="B1533" s="61">
        <f ca="1">OFFSET(InputPriceData!B$15,CalculationsAndCharts!$A1533+$A$11,0,1,1)</f>
        <v>40294</v>
      </c>
      <c r="C1533" s="3">
        <f ca="1">OFFSET(InputPriceData!G$15,CalculationsAndCharts!$A1533+$A$11,IF($C$7,8,0),1,1)</f>
        <v>143457300</v>
      </c>
      <c r="D1533" s="4">
        <f ca="1">OFFSET(InputPriceData!C$15,CalculationsAndCharts!$A1533+$A$11,IF($C$7,8,0),1,1)</f>
        <v>107.75</v>
      </c>
      <c r="E1533" s="4">
        <f ca="1">OFFSET(InputPriceData!D$15,CalculationsAndCharts!$A1533+$A$11,IF($C$7,8,0),1,1)</f>
        <v>107.99</v>
      </c>
      <c r="F1533" s="4">
        <f ca="1">OFFSET(InputPriceData!E$15,CalculationsAndCharts!$A1533+$A$11,IF($C$7,8,0),1,1)</f>
        <v>107.21</v>
      </c>
      <c r="G1533" s="4">
        <f ca="1">OFFSET(InputPriceData!F$15,CalculationsAndCharts!$A1533+$A$11,IF($C$7,8,0),1,1)</f>
        <v>107.31</v>
      </c>
      <c r="H1533" s="342">
        <f t="shared" ca="1" si="186"/>
        <v>106.18862473450218</v>
      </c>
      <c r="I1533" s="342">
        <f t="shared" ca="1" si="187"/>
        <v>105.39296855031489</v>
      </c>
      <c r="J1533" s="340">
        <f t="shared" ca="1" si="188"/>
        <v>0.79565618418724715</v>
      </c>
      <c r="K1533" s="170">
        <f t="shared" ca="1" si="184"/>
        <v>0.63306876343541052</v>
      </c>
      <c r="L1533" s="341">
        <f t="shared" ca="1" si="185"/>
        <v>0.68465771656123431</v>
      </c>
      <c r="M1533" s="341">
        <f t="shared" ca="1" si="189"/>
        <v>-0.68465771656123431</v>
      </c>
      <c r="N1533" s="170"/>
      <c r="O1533" s="340"/>
      <c r="P1533" s="3" t="e">
        <f t="shared" ca="1" si="190"/>
        <v>#N/A</v>
      </c>
      <c r="Q1533" s="3">
        <f t="shared" ca="1" si="191"/>
        <v>143457300</v>
      </c>
      <c r="S1533" s="99"/>
      <c r="T1533" s="350"/>
      <c r="U1533" s="350"/>
      <c r="V1533" s="349"/>
      <c r="W1533" s="313"/>
      <c r="X1533" s="302"/>
      <c r="Y1533" s="211"/>
      <c r="Z1533" s="320"/>
      <c r="AA1533" s="246"/>
      <c r="AB1533" s="125"/>
      <c r="AC1533" s="125"/>
      <c r="AD1533" s="125"/>
      <c r="AE1533" s="125"/>
      <c r="AF1533" s="125"/>
      <c r="AG1533" s="125"/>
      <c r="AH1533" s="125"/>
      <c r="AJ1533" s="125"/>
      <c r="AK1533" s="125"/>
      <c r="AM1533" s="246"/>
      <c r="AO1533" s="246"/>
      <c r="AP1533" s="211"/>
      <c r="AQ1533" s="211"/>
      <c r="AR1533" s="199"/>
      <c r="AT1533" s="225"/>
      <c r="AU1533" s="225"/>
      <c r="AV1533" s="225"/>
      <c r="AW1533" s="99"/>
      <c r="AX1533" s="199"/>
      <c r="AY1533" s="199"/>
      <c r="AZ1533" s="37"/>
      <c r="BA1533" s="123"/>
      <c r="BB1533" s="211"/>
      <c r="BC1533" s="211"/>
      <c r="BD1533" s="123"/>
      <c r="BE1533" s="123"/>
      <c r="BF1533" s="37"/>
      <c r="BG1533" s="37"/>
    </row>
    <row r="1534" spans="1:59" x14ac:dyDescent="0.25">
      <c r="A1534">
        <v>1502</v>
      </c>
      <c r="B1534" s="61">
        <f ca="1">OFFSET(InputPriceData!B$15,CalculationsAndCharts!$A1534+$A$11,0,1,1)</f>
        <v>40291</v>
      </c>
      <c r="C1534" s="3">
        <f ca="1">OFFSET(InputPriceData!G$15,CalculationsAndCharts!$A1534+$A$11,IF($C$7,8,0),1,1)</f>
        <v>177335500</v>
      </c>
      <c r="D1534" s="4">
        <f ca="1">OFFSET(InputPriceData!C$15,CalculationsAndCharts!$A1534+$A$11,IF($C$7,8,0),1,1)</f>
        <v>106.95</v>
      </c>
      <c r="E1534" s="4">
        <f ca="1">OFFSET(InputPriceData!D$15,CalculationsAndCharts!$A1534+$A$11,IF($C$7,8,0),1,1)</f>
        <v>107.76</v>
      </c>
      <c r="F1534" s="4">
        <f ca="1">OFFSET(InputPriceData!E$15,CalculationsAndCharts!$A1534+$A$11,IF($C$7,8,0),1,1)</f>
        <v>106.68</v>
      </c>
      <c r="G1534" s="4">
        <f ca="1">OFFSET(InputPriceData!F$15,CalculationsAndCharts!$A1534+$A$11,IF($C$7,8,0),1,1)</f>
        <v>107.72</v>
      </c>
      <c r="H1534" s="342">
        <f t="shared" ca="1" si="186"/>
        <v>106.02842826800249</v>
      </c>
      <c r="I1534" s="342">
        <f t="shared" ca="1" si="187"/>
        <v>105.21869296397989</v>
      </c>
      <c r="J1534" s="340">
        <f t="shared" ca="1" si="188"/>
        <v>0.80973530402256533</v>
      </c>
      <c r="K1534" s="170">
        <f t="shared" ca="1" si="184"/>
        <v>0.65567126258051633</v>
      </c>
      <c r="L1534" s="341">
        <f t="shared" ca="1" si="185"/>
        <v>0.6816059389619733</v>
      </c>
      <c r="M1534" s="341">
        <f t="shared" ca="1" si="189"/>
        <v>-0.6816059389619733</v>
      </c>
      <c r="N1534" s="170"/>
      <c r="O1534" s="340"/>
      <c r="P1534" s="3">
        <f t="shared" ca="1" si="190"/>
        <v>177335500</v>
      </c>
      <c r="Q1534" s="3" t="e">
        <f t="shared" ca="1" si="191"/>
        <v>#N/A</v>
      </c>
      <c r="S1534" s="99"/>
      <c r="T1534" s="350"/>
      <c r="U1534" s="350"/>
      <c r="V1534" s="349"/>
      <c r="W1534" s="313"/>
      <c r="X1534" s="302"/>
      <c r="Y1534" s="211"/>
      <c r="Z1534" s="320"/>
      <c r="AA1534" s="246"/>
      <c r="AB1534" s="125"/>
      <c r="AC1534" s="125"/>
      <c r="AD1534" s="125"/>
      <c r="AE1534" s="125"/>
      <c r="AF1534" s="125"/>
      <c r="AG1534" s="125"/>
      <c r="AH1534" s="125"/>
      <c r="AJ1534" s="125"/>
      <c r="AK1534" s="125"/>
      <c r="AM1534" s="246"/>
      <c r="AO1534" s="246"/>
      <c r="AP1534" s="211"/>
      <c r="AQ1534" s="211"/>
      <c r="AR1534" s="199"/>
      <c r="AT1534" s="225"/>
      <c r="AU1534" s="225"/>
      <c r="AV1534" s="225"/>
      <c r="AW1534" s="99"/>
      <c r="AX1534" s="199"/>
      <c r="AY1534" s="199"/>
      <c r="AZ1534" s="37"/>
      <c r="BA1534" s="123"/>
      <c r="BB1534" s="211"/>
      <c r="BC1534" s="211"/>
      <c r="BD1534" s="123"/>
      <c r="BE1534" s="123"/>
      <c r="BF1534" s="37"/>
      <c r="BG1534" s="37"/>
    </row>
    <row r="1535" spans="1:59" x14ac:dyDescent="0.25">
      <c r="A1535">
        <v>1503</v>
      </c>
      <c r="B1535" s="61">
        <f ca="1">OFFSET(InputPriceData!B$15,CalculationsAndCharts!$A1535+$A$11,0,1,1)</f>
        <v>40290</v>
      </c>
      <c r="C1535" s="3">
        <f ca="1">OFFSET(InputPriceData!G$15,CalculationsAndCharts!$A1535+$A$11,IF($C$7,8,0),1,1)</f>
        <v>115360300</v>
      </c>
      <c r="D1535" s="4">
        <f ca="1">OFFSET(InputPriceData!C$15,CalculationsAndCharts!$A1535+$A$11,IF($C$7,8,0),1,1)</f>
        <v>105.95</v>
      </c>
      <c r="E1535" s="4">
        <f ca="1">OFFSET(InputPriceData!D$15,CalculationsAndCharts!$A1535+$A$11,IF($C$7,8,0),1,1)</f>
        <v>107.15</v>
      </c>
      <c r="F1535" s="4">
        <f ca="1">OFFSET(InputPriceData!E$15,CalculationsAndCharts!$A1535+$A$11,IF($C$7,8,0),1,1)</f>
        <v>105.34</v>
      </c>
      <c r="G1535" s="4">
        <f ca="1">OFFSET(InputPriceData!F$15,CalculationsAndCharts!$A1535+$A$11,IF($C$7,8,0),1,1)</f>
        <v>107.02</v>
      </c>
      <c r="H1535" s="342">
        <f t="shared" ca="1" si="186"/>
        <v>105.78677516343141</v>
      </c>
      <c r="I1535" s="342">
        <f t="shared" ca="1" si="187"/>
        <v>104.9913014152508</v>
      </c>
      <c r="J1535" s="340">
        <f t="shared" ca="1" si="188"/>
        <v>0.79547374818059047</v>
      </c>
      <c r="K1535" s="170">
        <f t="shared" ca="1" si="184"/>
        <v>0.63277848404447745</v>
      </c>
      <c r="L1535" s="341">
        <f t="shared" ca="1" si="185"/>
        <v>0.67895243683053019</v>
      </c>
      <c r="M1535" s="341">
        <f t="shared" ca="1" si="189"/>
        <v>-0.67895243683053019</v>
      </c>
      <c r="N1535" s="170"/>
      <c r="O1535" s="340"/>
      <c r="P1535" s="3">
        <f t="shared" ca="1" si="190"/>
        <v>115360300</v>
      </c>
      <c r="Q1535" s="3" t="e">
        <f t="shared" ca="1" si="191"/>
        <v>#N/A</v>
      </c>
      <c r="S1535" s="99"/>
      <c r="T1535" s="350"/>
      <c r="U1535" s="350"/>
      <c r="V1535" s="349"/>
      <c r="W1535" s="313"/>
      <c r="X1535" s="302"/>
      <c r="Y1535" s="211"/>
      <c r="Z1535" s="320"/>
      <c r="AA1535" s="246"/>
      <c r="AB1535" s="125"/>
      <c r="AC1535" s="125"/>
      <c r="AD1535" s="125"/>
      <c r="AE1535" s="125"/>
      <c r="AF1535" s="125"/>
      <c r="AG1535" s="125"/>
      <c r="AH1535" s="125"/>
      <c r="AJ1535" s="125"/>
      <c r="AK1535" s="125"/>
      <c r="AM1535" s="246"/>
      <c r="AO1535" s="246"/>
      <c r="AP1535" s="211"/>
      <c r="AQ1535" s="211"/>
      <c r="AR1535" s="199"/>
      <c r="AT1535" s="225"/>
      <c r="AU1535" s="225"/>
      <c r="AV1535" s="225"/>
      <c r="AW1535" s="99"/>
      <c r="AX1535" s="199"/>
      <c r="AY1535" s="199"/>
      <c r="AZ1535" s="37"/>
      <c r="BA1535" s="123"/>
      <c r="BB1535" s="211"/>
      <c r="BC1535" s="211"/>
      <c r="BD1535" s="123"/>
      <c r="BE1535" s="123"/>
      <c r="BF1535" s="37"/>
      <c r="BG1535" s="37"/>
    </row>
    <row r="1536" spans="1:59" x14ac:dyDescent="0.25">
      <c r="A1536">
        <v>1504</v>
      </c>
      <c r="B1536" s="61">
        <f ca="1">OFFSET(InputPriceData!B$15,CalculationsAndCharts!$A1536+$A$11,0,1,1)</f>
        <v>40289</v>
      </c>
      <c r="C1536" s="3">
        <f ca="1">OFFSET(InputPriceData!G$15,CalculationsAndCharts!$A1536+$A$11,IF($C$7,8,0),1,1)</f>
        <v>192910100</v>
      </c>
      <c r="D1536" s="4">
        <f ca="1">OFFSET(InputPriceData!C$15,CalculationsAndCharts!$A1536+$A$11,IF($C$7,8,0),1,1)</f>
        <v>106.96</v>
      </c>
      <c r="E1536" s="4">
        <f ca="1">OFFSET(InputPriceData!D$15,CalculationsAndCharts!$A1536+$A$11,IF($C$7,8,0),1,1)</f>
        <v>107.21</v>
      </c>
      <c r="F1536" s="4">
        <f ca="1">OFFSET(InputPriceData!E$15,CalculationsAndCharts!$A1536+$A$11,IF($C$7,8,0),1,1)</f>
        <v>106.11</v>
      </c>
      <c r="G1536" s="4">
        <f ca="1">OFFSET(InputPriceData!F$15,CalculationsAndCharts!$A1536+$A$11,IF($C$7,8,0),1,1)</f>
        <v>106.7</v>
      </c>
      <c r="H1536" s="342">
        <f t="shared" ca="1" si="186"/>
        <v>105.61060018677877</v>
      </c>
      <c r="I1536" s="342">
        <f t="shared" ca="1" si="187"/>
        <v>104.80687427118269</v>
      </c>
      <c r="J1536" s="340">
        <f t="shared" ca="1" si="188"/>
        <v>0.80372591559604289</v>
      </c>
      <c r="K1536" s="170">
        <f t="shared" ca="1" si="184"/>
        <v>0.64597534740069751</v>
      </c>
      <c r="L1536" s="341">
        <f t="shared" ca="1" si="185"/>
        <v>0.67635721541740801</v>
      </c>
      <c r="M1536" s="341">
        <f t="shared" ca="1" si="189"/>
        <v>-0.67635721541740801</v>
      </c>
      <c r="N1536" s="170"/>
      <c r="O1536" s="340"/>
      <c r="P1536" s="3" t="e">
        <f t="shared" ca="1" si="190"/>
        <v>#N/A</v>
      </c>
      <c r="Q1536" s="3">
        <f t="shared" ca="1" si="191"/>
        <v>192910100</v>
      </c>
      <c r="S1536" s="99"/>
      <c r="T1536" s="350"/>
      <c r="U1536" s="350"/>
      <c r="V1536" s="349"/>
      <c r="W1536" s="313"/>
      <c r="X1536" s="302"/>
      <c r="Y1536" s="211"/>
      <c r="Z1536" s="320"/>
      <c r="AA1536" s="246"/>
      <c r="AB1536" s="125"/>
      <c r="AC1536" s="125"/>
      <c r="AD1536" s="125"/>
      <c r="AE1536" s="125"/>
      <c r="AF1536" s="125"/>
      <c r="AG1536" s="125"/>
      <c r="AH1536" s="125"/>
      <c r="AJ1536" s="125"/>
      <c r="AK1536" s="125"/>
      <c r="AM1536" s="246"/>
      <c r="AO1536" s="246"/>
      <c r="AP1536" s="211"/>
      <c r="AQ1536" s="211"/>
      <c r="AR1536" s="199"/>
      <c r="AT1536" s="225"/>
      <c r="AU1536" s="225"/>
      <c r="AV1536" s="225"/>
      <c r="AW1536" s="99"/>
      <c r="AX1536" s="199"/>
      <c r="AY1536" s="199"/>
      <c r="AZ1536" s="37"/>
      <c r="BA1536" s="123"/>
      <c r="BB1536" s="211"/>
      <c r="BC1536" s="211"/>
      <c r="BD1536" s="123"/>
      <c r="BE1536" s="123"/>
      <c r="BF1536" s="37"/>
      <c r="BG1536" s="37"/>
    </row>
    <row r="1537" spans="1:59" x14ac:dyDescent="0.25">
      <c r="A1537">
        <v>1505</v>
      </c>
      <c r="B1537" s="61">
        <f ca="1">OFFSET(InputPriceData!B$15,CalculationsAndCharts!$A1537+$A$11,0,1,1)</f>
        <v>40288</v>
      </c>
      <c r="C1537" s="3">
        <f ca="1">OFFSET(InputPriceData!G$15,CalculationsAndCharts!$A1537+$A$11,IF($C$7,8,0),1,1)</f>
        <v>157708000</v>
      </c>
      <c r="D1537" s="4">
        <f ca="1">OFFSET(InputPriceData!C$15,CalculationsAndCharts!$A1537+$A$11,IF($C$7,8,0),1,1)</f>
        <v>106.61</v>
      </c>
      <c r="E1537" s="4">
        <f ca="1">OFFSET(InputPriceData!D$15,CalculationsAndCharts!$A1537+$A$11,IF($C$7,8,0),1,1)</f>
        <v>106.98</v>
      </c>
      <c r="F1537" s="4">
        <f ca="1">OFFSET(InputPriceData!E$15,CalculationsAndCharts!$A1537+$A$11,IF($C$7,8,0),1,1)</f>
        <v>106</v>
      </c>
      <c r="G1537" s="4">
        <f ca="1">OFFSET(InputPriceData!F$15,CalculationsAndCharts!$A1537+$A$11,IF($C$7,8,0),1,1)</f>
        <v>106.9</v>
      </c>
      <c r="H1537" s="342">
        <f t="shared" ca="1" si="186"/>
        <v>105.45497164203287</v>
      </c>
      <c r="I1537" s="342">
        <f t="shared" ca="1" si="187"/>
        <v>104.6347719321993</v>
      </c>
      <c r="J1537" s="340">
        <f t="shared" ca="1" si="188"/>
        <v>0.82019970983354185</v>
      </c>
      <c r="K1537" s="170">
        <f t="shared" ca="1" si="184"/>
        <v>0.67272756401102629</v>
      </c>
      <c r="L1537" s="341">
        <f t="shared" ca="1" si="185"/>
        <v>0.67324708944155076</v>
      </c>
      <c r="M1537" s="341">
        <f t="shared" ca="1" si="189"/>
        <v>-0.67324708944155076</v>
      </c>
      <c r="N1537" s="170"/>
      <c r="O1537" s="343"/>
      <c r="P1537" s="3">
        <f t="shared" ca="1" si="190"/>
        <v>157708000</v>
      </c>
      <c r="Q1537" s="3" t="e">
        <f t="shared" ca="1" si="191"/>
        <v>#N/A</v>
      </c>
      <c r="S1537" s="99"/>
      <c r="T1537" s="350"/>
      <c r="U1537" s="350"/>
      <c r="V1537" s="349"/>
      <c r="W1537" s="313"/>
      <c r="X1537" s="302"/>
      <c r="Y1537" s="211"/>
      <c r="Z1537" s="320"/>
      <c r="AA1537" s="246"/>
      <c r="AB1537" s="125"/>
      <c r="AC1537" s="125"/>
      <c r="AD1537" s="125"/>
      <c r="AE1537" s="125"/>
      <c r="AF1537" s="125"/>
      <c r="AG1537" s="125"/>
      <c r="AH1537" s="125"/>
      <c r="AJ1537" s="125"/>
      <c r="AK1537" s="125"/>
      <c r="AM1537" s="246"/>
      <c r="AO1537" s="246"/>
      <c r="AP1537" s="211"/>
      <c r="AQ1537" s="211"/>
      <c r="AR1537" s="199"/>
      <c r="AT1537" s="225"/>
      <c r="AU1537" s="225"/>
      <c r="AV1537" s="225"/>
      <c r="AW1537" s="99"/>
      <c r="AX1537" s="199"/>
      <c r="AY1537" s="199"/>
      <c r="AZ1537" s="37"/>
      <c r="BA1537" s="123"/>
      <c r="BB1537" s="211"/>
      <c r="BC1537" s="211"/>
      <c r="BD1537" s="123"/>
      <c r="BE1537" s="123"/>
      <c r="BF1537" s="37"/>
      <c r="BG1537" s="37"/>
    </row>
    <row r="1538" spans="1:59" x14ac:dyDescent="0.25">
      <c r="A1538">
        <v>1506</v>
      </c>
      <c r="B1538" s="61">
        <f ca="1">OFFSET(InputPriceData!B$15,CalculationsAndCharts!$A1538+$A$11,0,1,1)</f>
        <v>40287</v>
      </c>
      <c r="C1538" s="3">
        <f ca="1">OFFSET(InputPriceData!G$15,CalculationsAndCharts!$A1538+$A$11,IF($C$7,8,0),1,1)</f>
        <v>217947800</v>
      </c>
      <c r="D1538" s="4">
        <f ca="1">OFFSET(InputPriceData!C$15,CalculationsAndCharts!$A1538+$A$11,IF($C$7,8,0),1,1)</f>
        <v>105.24</v>
      </c>
      <c r="E1538" s="4">
        <f ca="1">OFFSET(InputPriceData!D$15,CalculationsAndCharts!$A1538+$A$11,IF($C$7,8,0),1,1)</f>
        <v>106.06</v>
      </c>
      <c r="F1538" s="4">
        <f ca="1">OFFSET(InputPriceData!E$15,CalculationsAndCharts!$A1538+$A$11,IF($C$7,8,0),1,1)</f>
        <v>104.77</v>
      </c>
      <c r="G1538" s="4">
        <f ca="1">OFFSET(InputPriceData!F$15,CalculationsAndCharts!$A1538+$A$11,IF($C$7,8,0),1,1)</f>
        <v>105.95</v>
      </c>
      <c r="H1538" s="342">
        <f t="shared" ca="1" si="186"/>
        <v>105.24853901946614</v>
      </c>
      <c r="I1538" s="342">
        <f t="shared" ca="1" si="187"/>
        <v>104.42884210785378</v>
      </c>
      <c r="J1538" s="340">
        <f t="shared" ca="1" si="188"/>
        <v>0.81969691161232516</v>
      </c>
      <c r="K1538" s="170">
        <f t="shared" ca="1" si="184"/>
        <v>0.67190302690678405</v>
      </c>
      <c r="L1538" s="341">
        <f t="shared" ca="1" si="185"/>
        <v>0.66808823862950084</v>
      </c>
      <c r="M1538" s="341">
        <f t="shared" ca="1" si="189"/>
        <v>-0.66808823862950084</v>
      </c>
      <c r="N1538" s="170"/>
      <c r="O1538" s="340"/>
      <c r="P1538" s="3">
        <f t="shared" ca="1" si="190"/>
        <v>217947800</v>
      </c>
      <c r="Q1538" s="3" t="e">
        <f t="shared" ca="1" si="191"/>
        <v>#N/A</v>
      </c>
      <c r="S1538" s="99"/>
      <c r="T1538" s="350"/>
      <c r="U1538" s="350"/>
      <c r="V1538" s="349"/>
      <c r="W1538" s="313"/>
      <c r="X1538" s="302"/>
      <c r="Y1538" s="211"/>
      <c r="Z1538" s="320"/>
      <c r="AA1538" s="246"/>
      <c r="AB1538" s="125"/>
      <c r="AC1538" s="125"/>
      <c r="AD1538" s="125"/>
      <c r="AE1538" s="125"/>
      <c r="AF1538" s="125"/>
      <c r="AG1538" s="125"/>
      <c r="AH1538" s="125"/>
      <c r="AJ1538" s="125"/>
      <c r="AK1538" s="125"/>
      <c r="AM1538" s="246"/>
      <c r="AO1538" s="246"/>
      <c r="AP1538" s="211"/>
      <c r="AQ1538" s="211"/>
      <c r="AR1538" s="199"/>
      <c r="AT1538" s="225"/>
      <c r="AU1538" s="225"/>
      <c r="AV1538" s="225"/>
      <c r="AW1538" s="99"/>
      <c r="AX1538" s="199"/>
      <c r="AY1538" s="199"/>
      <c r="AZ1538" s="37"/>
      <c r="BA1538" s="123"/>
      <c r="BB1538" s="211"/>
      <c r="BC1538" s="211"/>
      <c r="BD1538" s="123"/>
      <c r="BE1538" s="123"/>
      <c r="BF1538" s="37"/>
      <c r="BG1538" s="37"/>
    </row>
    <row r="1539" spans="1:59" x14ac:dyDescent="0.25">
      <c r="A1539">
        <v>1507</v>
      </c>
      <c r="B1539" s="61">
        <f ca="1">OFFSET(InputPriceData!B$15,CalculationsAndCharts!$A1539+$A$11,0,1,1)</f>
        <v>40284</v>
      </c>
      <c r="C1539" s="3">
        <f ca="1">OFFSET(InputPriceData!G$15,CalculationsAndCharts!$A1539+$A$11,IF($C$7,8,0),1,1)</f>
        <v>366786700</v>
      </c>
      <c r="D1539" s="4">
        <f ca="1">OFFSET(InputPriceData!C$15,CalculationsAndCharts!$A1539+$A$11,IF($C$7,8,0),1,1)</f>
        <v>106.88</v>
      </c>
      <c r="E1539" s="4">
        <f ca="1">OFFSET(InputPriceData!D$15,CalculationsAndCharts!$A1539+$A$11,IF($C$7,8,0),1,1)</f>
        <v>107.26</v>
      </c>
      <c r="F1539" s="4">
        <f ca="1">OFFSET(InputPriceData!E$15,CalculationsAndCharts!$A1539+$A$11,IF($C$7,8,0),1,1)</f>
        <v>105.01</v>
      </c>
      <c r="G1539" s="4">
        <f ca="1">OFFSET(InputPriceData!F$15,CalculationsAndCharts!$A1539+$A$11,IF($C$7,8,0),1,1)</f>
        <v>105.55</v>
      </c>
      <c r="H1539" s="342">
        <f t="shared" ca="1" si="186"/>
        <v>105.14833030796129</v>
      </c>
      <c r="I1539" s="342">
        <f t="shared" ca="1" si="187"/>
        <v>104.29055502674959</v>
      </c>
      <c r="J1539" s="340">
        <f t="shared" ca="1" si="188"/>
        <v>0.85777528121168778</v>
      </c>
      <c r="K1539" s="170">
        <f t="shared" ca="1" si="184"/>
        <v>0.73577843305779</v>
      </c>
      <c r="L1539" s="341">
        <f t="shared" ca="1" si="185"/>
        <v>0.66156856254119323</v>
      </c>
      <c r="M1539" s="341">
        <f t="shared" ca="1" si="189"/>
        <v>-0.66156856254119323</v>
      </c>
      <c r="N1539" s="170"/>
      <c r="O1539" s="340"/>
      <c r="P1539" s="3" t="e">
        <f t="shared" ca="1" si="190"/>
        <v>#N/A</v>
      </c>
      <c r="Q1539" s="3">
        <f t="shared" ca="1" si="191"/>
        <v>366786700</v>
      </c>
      <c r="S1539" s="99"/>
      <c r="T1539" s="350"/>
      <c r="U1539" s="350"/>
      <c r="V1539" s="349"/>
      <c r="W1539" s="313"/>
      <c r="X1539" s="302"/>
      <c r="Y1539" s="211"/>
      <c r="Z1539" s="320"/>
      <c r="AA1539" s="246"/>
      <c r="AB1539" s="125"/>
      <c r="AC1539" s="125"/>
      <c r="AD1539" s="125"/>
      <c r="AE1539" s="125"/>
      <c r="AF1539" s="125"/>
      <c r="AG1539" s="125"/>
      <c r="AH1539" s="125"/>
      <c r="AJ1539" s="125"/>
      <c r="AK1539" s="125"/>
      <c r="AM1539" s="246"/>
      <c r="AO1539" s="246"/>
      <c r="AP1539" s="211"/>
      <c r="AQ1539" s="211"/>
      <c r="AR1539" s="199"/>
      <c r="AT1539" s="225"/>
      <c r="AU1539" s="225"/>
      <c r="AV1539" s="225"/>
      <c r="AW1539" s="99"/>
      <c r="AX1539" s="199"/>
      <c r="AY1539" s="199"/>
      <c r="AZ1539" s="37"/>
      <c r="BA1539" s="123"/>
      <c r="BB1539" s="211"/>
      <c r="BC1539" s="211"/>
      <c r="BD1539" s="123"/>
      <c r="BE1539" s="123"/>
      <c r="BF1539" s="37"/>
      <c r="BG1539" s="37"/>
    </row>
    <row r="1540" spans="1:59" x14ac:dyDescent="0.25">
      <c r="A1540">
        <v>1508</v>
      </c>
      <c r="B1540" s="61">
        <f ca="1">OFFSET(InputPriceData!B$15,CalculationsAndCharts!$A1540+$A$11,0,1,1)</f>
        <v>40283</v>
      </c>
      <c r="C1540" s="3">
        <f ca="1">OFFSET(InputPriceData!G$15,CalculationsAndCharts!$A1540+$A$11,IF($C$7,8,0),1,1)</f>
        <v>144615300</v>
      </c>
      <c r="D1540" s="4">
        <f ca="1">OFFSET(InputPriceData!C$15,CalculationsAndCharts!$A1540+$A$11,IF($C$7,8,0),1,1)</f>
        <v>106.99</v>
      </c>
      <c r="E1540" s="4">
        <f ca="1">OFFSET(InputPriceData!D$15,CalculationsAndCharts!$A1540+$A$11,IF($C$7,8,0),1,1)</f>
        <v>107.51</v>
      </c>
      <c r="F1540" s="4">
        <f ca="1">OFFSET(InputPriceData!E$15,CalculationsAndCharts!$A1540+$A$11,IF($C$7,8,0),1,1)</f>
        <v>106.96</v>
      </c>
      <c r="G1540" s="4">
        <f ca="1">OFFSET(InputPriceData!F$15,CalculationsAndCharts!$A1540+$A$11,IF($C$7,8,0),1,1)</f>
        <v>107.26</v>
      </c>
      <c r="H1540" s="342">
        <f t="shared" ca="1" si="186"/>
        <v>105.09094892338433</v>
      </c>
      <c r="I1540" s="342">
        <f t="shared" ca="1" si="187"/>
        <v>104.17606002918137</v>
      </c>
      <c r="J1540" s="340">
        <f t="shared" ca="1" si="188"/>
        <v>0.91488889420294894</v>
      </c>
      <c r="K1540" s="170">
        <f t="shared" ca="1" si="184"/>
        <v>0.83702168873589466</v>
      </c>
      <c r="L1540" s="341">
        <f t="shared" ca="1" si="185"/>
        <v>0.6524337187491297</v>
      </c>
      <c r="M1540" s="341">
        <f t="shared" ca="1" si="189"/>
        <v>-0.6524337187491297</v>
      </c>
      <c r="N1540" s="170"/>
      <c r="O1540" s="340"/>
      <c r="P1540" s="3">
        <f t="shared" ca="1" si="190"/>
        <v>144615300</v>
      </c>
      <c r="Q1540" s="3" t="e">
        <f t="shared" ca="1" si="191"/>
        <v>#N/A</v>
      </c>
      <c r="S1540" s="99"/>
      <c r="T1540" s="350"/>
      <c r="U1540" s="350"/>
      <c r="V1540" s="349"/>
      <c r="W1540" s="313"/>
      <c r="X1540" s="302"/>
      <c r="Y1540" s="211"/>
      <c r="Z1540" s="320"/>
      <c r="AA1540" s="246"/>
      <c r="AB1540" s="125"/>
      <c r="AC1540" s="125"/>
      <c r="AD1540" s="125"/>
      <c r="AE1540" s="125"/>
      <c r="AF1540" s="125"/>
      <c r="AG1540" s="125"/>
      <c r="AH1540" s="125"/>
      <c r="AJ1540" s="125"/>
      <c r="AK1540" s="125"/>
      <c r="AM1540" s="246"/>
      <c r="AO1540" s="246"/>
      <c r="AP1540" s="211"/>
      <c r="AQ1540" s="211"/>
      <c r="AR1540" s="199"/>
      <c r="AT1540" s="225"/>
      <c r="AU1540" s="225"/>
      <c r="AV1540" s="225"/>
      <c r="AW1540" s="99"/>
      <c r="AX1540" s="199"/>
      <c r="AY1540" s="199"/>
      <c r="AZ1540" s="37"/>
      <c r="BA1540" s="123"/>
      <c r="BB1540" s="211"/>
      <c r="BC1540" s="211"/>
      <c r="BD1540" s="123"/>
      <c r="BE1540" s="123"/>
      <c r="BF1540" s="37"/>
      <c r="BG1540" s="37"/>
    </row>
    <row r="1541" spans="1:59" x14ac:dyDescent="0.25">
      <c r="A1541">
        <v>1509</v>
      </c>
      <c r="B1541" s="61">
        <f ca="1">OFFSET(InputPriceData!B$15,CalculationsAndCharts!$A1541+$A$11,0,1,1)</f>
        <v>40282</v>
      </c>
      <c r="C1541" s="3">
        <f ca="1">OFFSET(InputPriceData!G$15,CalculationsAndCharts!$A1541+$A$11,IF($C$7,8,0),1,1)</f>
        <v>161609000</v>
      </c>
      <c r="D1541" s="4">
        <f ca="1">OFFSET(InputPriceData!C$15,CalculationsAndCharts!$A1541+$A$11,IF($C$7,8,0),1,1)</f>
        <v>106.36</v>
      </c>
      <c r="E1541" s="4">
        <f ca="1">OFFSET(InputPriceData!D$15,CalculationsAndCharts!$A1541+$A$11,IF($C$7,8,0),1,1)</f>
        <v>107.17</v>
      </c>
      <c r="F1541" s="4">
        <f ca="1">OFFSET(InputPriceData!E$15,CalculationsAndCharts!$A1541+$A$11,IF($C$7,8,0),1,1)</f>
        <v>106.19</v>
      </c>
      <c r="G1541" s="4">
        <f ca="1">OFFSET(InputPriceData!F$15,CalculationsAndCharts!$A1541+$A$11,IF($C$7,8,0),1,1)</f>
        <v>107.17</v>
      </c>
      <c r="H1541" s="342">
        <f t="shared" ca="1" si="186"/>
        <v>104.78108448386782</v>
      </c>
      <c r="I1541" s="342">
        <f t="shared" ca="1" si="187"/>
        <v>103.89570185001605</v>
      </c>
      <c r="J1541" s="340">
        <f t="shared" ca="1" si="188"/>
        <v>0.88538263385175542</v>
      </c>
      <c r="K1541" s="170">
        <f t="shared" ca="1" si="184"/>
        <v>0.78390240832627156</v>
      </c>
      <c r="L1541" s="341">
        <f t="shared" ca="1" si="185"/>
        <v>0.64160298528493442</v>
      </c>
      <c r="M1541" s="341">
        <f t="shared" ca="1" si="189"/>
        <v>-0.64160298528493442</v>
      </c>
      <c r="N1541" s="170"/>
      <c r="O1541" s="340"/>
      <c r="P1541" s="3">
        <f t="shared" ca="1" si="190"/>
        <v>161609000</v>
      </c>
      <c r="Q1541" s="3" t="e">
        <f t="shared" ca="1" si="191"/>
        <v>#N/A</v>
      </c>
      <c r="S1541" s="99"/>
      <c r="T1541" s="350"/>
      <c r="U1541" s="350"/>
      <c r="V1541" s="349"/>
      <c r="W1541" s="313"/>
      <c r="X1541" s="302"/>
      <c r="Y1541" s="211"/>
      <c r="Z1541" s="320"/>
      <c r="AA1541" s="246"/>
      <c r="AB1541" s="125"/>
      <c r="AC1541" s="125"/>
      <c r="AD1541" s="125"/>
      <c r="AE1541" s="125"/>
      <c r="AF1541" s="125"/>
      <c r="AG1541" s="125"/>
      <c r="AH1541" s="125"/>
      <c r="AJ1541" s="125"/>
      <c r="AK1541" s="125"/>
      <c r="AM1541" s="246"/>
      <c r="AO1541" s="246"/>
      <c r="AP1541" s="211"/>
      <c r="AQ1541" s="211"/>
      <c r="AR1541" s="199"/>
      <c r="AT1541" s="225"/>
      <c r="AU1541" s="225"/>
      <c r="AV1541" s="225"/>
      <c r="AW1541" s="99"/>
      <c r="AX1541" s="199"/>
      <c r="AY1541" s="199"/>
      <c r="AZ1541" s="37"/>
      <c r="BA1541" s="123"/>
      <c r="BB1541" s="211"/>
      <c r="BC1541" s="211"/>
      <c r="BD1541" s="123"/>
      <c r="BE1541" s="123"/>
      <c r="BF1541" s="37"/>
      <c r="BG1541" s="37"/>
    </row>
    <row r="1542" spans="1:59" x14ac:dyDescent="0.25">
      <c r="A1542">
        <v>1510</v>
      </c>
      <c r="B1542" s="61">
        <f ca="1">OFFSET(InputPriceData!B$15,CalculationsAndCharts!$A1542+$A$11,0,1,1)</f>
        <v>40281</v>
      </c>
      <c r="C1542" s="3">
        <f ca="1">OFFSET(InputPriceData!G$15,CalculationsAndCharts!$A1542+$A$11,IF($C$7,8,0),1,1)</f>
        <v>125043600</v>
      </c>
      <c r="D1542" s="4">
        <f ca="1">OFFSET(InputPriceData!C$15,CalculationsAndCharts!$A1542+$A$11,IF($C$7,8,0),1,1)</f>
        <v>105.78</v>
      </c>
      <c r="E1542" s="4">
        <f ca="1">OFFSET(InputPriceData!D$15,CalculationsAndCharts!$A1542+$A$11,IF($C$7,8,0),1,1)</f>
        <v>106.15</v>
      </c>
      <c r="F1542" s="4">
        <f ca="1">OFFSET(InputPriceData!E$15,CalculationsAndCharts!$A1542+$A$11,IF($C$7,8,0),1,1)</f>
        <v>105.23</v>
      </c>
      <c r="G1542" s="4">
        <f ca="1">OFFSET(InputPriceData!F$15,CalculationsAndCharts!$A1542+$A$11,IF($C$7,8,0),1,1)</f>
        <v>105.97</v>
      </c>
      <c r="H1542" s="342">
        <f t="shared" ca="1" si="186"/>
        <v>104.43981083870608</v>
      </c>
      <c r="I1542" s="342">
        <f t="shared" ca="1" si="187"/>
        <v>103.59803838183569</v>
      </c>
      <c r="J1542" s="340">
        <f t="shared" ca="1" si="188"/>
        <v>0.8417724568703745</v>
      </c>
      <c r="K1542" s="170">
        <f t="shared" ca="1" si="184"/>
        <v>0.70858086914558649</v>
      </c>
      <c r="L1542" s="341">
        <f t="shared" ca="1" si="185"/>
        <v>0.63168319126833872</v>
      </c>
      <c r="M1542" s="341">
        <f t="shared" ca="1" si="189"/>
        <v>-0.63168319126833872</v>
      </c>
      <c r="N1542" s="170"/>
      <c r="O1542" s="340"/>
      <c r="P1542" s="3">
        <f t="shared" ca="1" si="190"/>
        <v>125043600</v>
      </c>
      <c r="Q1542" s="3" t="e">
        <f t="shared" ca="1" si="191"/>
        <v>#N/A</v>
      </c>
      <c r="S1542" s="99"/>
      <c r="T1542" s="350"/>
      <c r="U1542" s="350"/>
      <c r="V1542" s="349"/>
      <c r="W1542" s="313"/>
      <c r="X1542" s="302"/>
      <c r="Y1542" s="211"/>
      <c r="Z1542" s="320"/>
      <c r="AA1542" s="246"/>
      <c r="AB1542" s="125"/>
      <c r="AC1542" s="125"/>
      <c r="AD1542" s="125"/>
      <c r="AE1542" s="125"/>
      <c r="AF1542" s="125"/>
      <c r="AG1542" s="125"/>
      <c r="AH1542" s="125"/>
      <c r="AJ1542" s="125"/>
      <c r="AK1542" s="125"/>
      <c r="AM1542" s="246"/>
      <c r="AO1542" s="246"/>
      <c r="AP1542" s="211"/>
      <c r="AQ1542" s="211"/>
      <c r="AR1542" s="199"/>
      <c r="AT1542" s="225"/>
      <c r="AU1542" s="225"/>
      <c r="AV1542" s="225"/>
      <c r="AW1542" s="99"/>
      <c r="AX1542" s="199"/>
      <c r="AY1542" s="199"/>
      <c r="AZ1542" s="37"/>
      <c r="BA1542" s="123"/>
      <c r="BB1542" s="211"/>
      <c r="BC1542" s="211"/>
      <c r="BD1542" s="123"/>
      <c r="BE1542" s="123"/>
      <c r="BF1542" s="37"/>
      <c r="BG1542" s="37"/>
    </row>
    <row r="1543" spans="1:59" x14ac:dyDescent="0.25">
      <c r="A1543">
        <v>1511</v>
      </c>
      <c r="B1543" s="61">
        <f ca="1">OFFSET(InputPriceData!B$15,CalculationsAndCharts!$A1543+$A$11,0,1,1)</f>
        <v>40280</v>
      </c>
      <c r="C1543" s="3">
        <f ca="1">OFFSET(InputPriceData!G$15,CalculationsAndCharts!$A1543+$A$11,IF($C$7,8,0),1,1)</f>
        <v>110279000</v>
      </c>
      <c r="D1543" s="4">
        <f ca="1">OFFSET(InputPriceData!C$15,CalculationsAndCharts!$A1543+$A$11,IF($C$7,8,0),1,1)</f>
        <v>105.85</v>
      </c>
      <c r="E1543" s="4">
        <f ca="1">OFFSET(InputPriceData!D$15,CalculationsAndCharts!$A1543+$A$11,IF($C$7,8,0),1,1)</f>
        <v>106.16</v>
      </c>
      <c r="F1543" s="4">
        <f ca="1">OFFSET(InputPriceData!E$15,CalculationsAndCharts!$A1543+$A$11,IF($C$7,8,0),1,1)</f>
        <v>105.73</v>
      </c>
      <c r="G1543" s="4">
        <f ca="1">OFFSET(InputPriceData!F$15,CalculationsAndCharts!$A1543+$A$11,IF($C$7,8,0),1,1)</f>
        <v>105.89</v>
      </c>
      <c r="H1543" s="342">
        <f t="shared" ca="1" si="186"/>
        <v>104.22121238709266</v>
      </c>
      <c r="I1543" s="342">
        <f t="shared" ca="1" si="187"/>
        <v>103.38240550745712</v>
      </c>
      <c r="J1543" s="340">
        <f t="shared" ca="1" si="188"/>
        <v>0.83880687963553091</v>
      </c>
      <c r="K1543" s="170">
        <f t="shared" ca="1" si="184"/>
        <v>0.70359698132389603</v>
      </c>
      <c r="L1543" s="341">
        <f t="shared" ca="1" si="185"/>
        <v>0.6223524232634563</v>
      </c>
      <c r="M1543" s="341">
        <f t="shared" ca="1" si="189"/>
        <v>-0.6223524232634563</v>
      </c>
      <c r="N1543" s="170"/>
      <c r="O1543" s="340"/>
      <c r="P1543" s="3">
        <f t="shared" ca="1" si="190"/>
        <v>110279000</v>
      </c>
      <c r="Q1543" s="3" t="e">
        <f t="shared" ca="1" si="191"/>
        <v>#N/A</v>
      </c>
      <c r="S1543" s="99"/>
      <c r="T1543" s="350"/>
      <c r="U1543" s="350"/>
      <c r="V1543" s="349"/>
      <c r="W1543" s="313"/>
      <c r="X1543" s="302"/>
      <c r="Y1543" s="211"/>
      <c r="Z1543" s="320"/>
      <c r="AA1543" s="246"/>
      <c r="AB1543" s="125"/>
      <c r="AC1543" s="125"/>
      <c r="AD1543" s="125"/>
      <c r="AE1543" s="125"/>
      <c r="AF1543" s="125"/>
      <c r="AG1543" s="125"/>
      <c r="AH1543" s="125"/>
      <c r="AJ1543" s="125"/>
      <c r="AK1543" s="125"/>
      <c r="AM1543" s="246"/>
      <c r="AO1543" s="246"/>
      <c r="AP1543" s="211"/>
      <c r="AQ1543" s="211"/>
      <c r="AR1543" s="199"/>
      <c r="AT1543" s="225"/>
      <c r="AU1543" s="225"/>
      <c r="AV1543" s="225"/>
      <c r="AW1543" s="99"/>
      <c r="AX1543" s="199"/>
      <c r="AY1543" s="199"/>
      <c r="AZ1543" s="37"/>
      <c r="BA1543" s="123"/>
      <c r="BB1543" s="211"/>
      <c r="BC1543" s="211"/>
      <c r="BD1543" s="123"/>
      <c r="BE1543" s="123"/>
      <c r="BF1543" s="37"/>
      <c r="BG1543" s="37"/>
    </row>
    <row r="1544" spans="1:59" x14ac:dyDescent="0.25">
      <c r="A1544">
        <v>1512</v>
      </c>
      <c r="B1544" s="61">
        <f ca="1">OFFSET(InputPriceData!B$15,CalculationsAndCharts!$A1544+$A$11,0,1,1)</f>
        <v>40277</v>
      </c>
      <c r="C1544" s="3">
        <f ca="1">OFFSET(InputPriceData!G$15,CalculationsAndCharts!$A1544+$A$11,IF($C$7,8,0),1,1)</f>
        <v>133006500</v>
      </c>
      <c r="D1544" s="4">
        <f ca="1">OFFSET(InputPriceData!C$15,CalculationsAndCharts!$A1544+$A$11,IF($C$7,8,0),1,1)</f>
        <v>105.25</v>
      </c>
      <c r="E1544" s="4">
        <f ca="1">OFFSET(InputPriceData!D$15,CalculationsAndCharts!$A1544+$A$11,IF($C$7,8,0),1,1)</f>
        <v>105.76</v>
      </c>
      <c r="F1544" s="4">
        <f ca="1">OFFSET(InputPriceData!E$15,CalculationsAndCharts!$A1544+$A$11,IF($C$7,8,0),1,1)</f>
        <v>105.06</v>
      </c>
      <c r="G1544" s="4">
        <f ca="1">OFFSET(InputPriceData!F$15,CalculationsAndCharts!$A1544+$A$11,IF($C$7,8,0),1,1)</f>
        <v>105.72</v>
      </c>
      <c r="H1544" s="342">
        <f t="shared" ca="1" si="186"/>
        <v>103.98281415667734</v>
      </c>
      <c r="I1544" s="342">
        <f t="shared" ca="1" si="187"/>
        <v>103.15444237177141</v>
      </c>
      <c r="J1544" s="340">
        <f t="shared" ca="1" si="188"/>
        <v>0.82837178490591312</v>
      </c>
      <c r="K1544" s="170">
        <f t="shared" ca="1" si="184"/>
        <v>0.6861998140282084</v>
      </c>
      <c r="L1544" s="341">
        <f t="shared" ca="1" si="185"/>
        <v>0.61174898400715016</v>
      </c>
      <c r="M1544" s="341">
        <f t="shared" ca="1" si="189"/>
        <v>-0.61174898400715016</v>
      </c>
      <c r="N1544" s="170"/>
      <c r="O1544" s="340"/>
      <c r="P1544" s="3">
        <f t="shared" ca="1" si="190"/>
        <v>133006500</v>
      </c>
      <c r="Q1544" s="3" t="e">
        <f t="shared" ca="1" si="191"/>
        <v>#N/A</v>
      </c>
      <c r="S1544" s="99"/>
      <c r="T1544" s="350"/>
      <c r="U1544" s="350"/>
      <c r="V1544" s="349"/>
      <c r="W1544" s="313"/>
      <c r="X1544" s="302"/>
      <c r="Y1544" s="211"/>
      <c r="Z1544" s="320"/>
      <c r="AA1544" s="246"/>
      <c r="AB1544" s="125"/>
      <c r="AC1544" s="125"/>
      <c r="AD1544" s="125"/>
      <c r="AE1544" s="125"/>
      <c r="AF1544" s="125"/>
      <c r="AG1544" s="125"/>
      <c r="AH1544" s="125"/>
      <c r="AJ1544" s="125"/>
      <c r="AK1544" s="125"/>
      <c r="AM1544" s="246"/>
      <c r="AO1544" s="246"/>
      <c r="AP1544" s="211"/>
      <c r="AQ1544" s="211"/>
      <c r="AR1544" s="199"/>
      <c r="AT1544" s="225"/>
      <c r="AU1544" s="225"/>
      <c r="AV1544" s="225"/>
      <c r="AW1544" s="99"/>
      <c r="AX1544" s="199"/>
      <c r="AY1544" s="199"/>
      <c r="AZ1544" s="37"/>
      <c r="BA1544" s="123"/>
      <c r="BB1544" s="211"/>
      <c r="BC1544" s="211"/>
      <c r="BD1544" s="123"/>
      <c r="BE1544" s="123"/>
      <c r="BF1544" s="37"/>
      <c r="BG1544" s="37"/>
    </row>
    <row r="1545" spans="1:59" x14ac:dyDescent="0.25">
      <c r="A1545">
        <v>1513</v>
      </c>
      <c r="B1545" s="61">
        <f ca="1">OFFSET(InputPriceData!B$15,CalculationsAndCharts!$A1545+$A$11,0,1,1)</f>
        <v>40276</v>
      </c>
      <c r="C1545" s="3">
        <f ca="1">OFFSET(InputPriceData!G$15,CalculationsAndCharts!$A1545+$A$11,IF($C$7,8,0),1,1)</f>
        <v>158704000</v>
      </c>
      <c r="D1545" s="4">
        <f ca="1">OFFSET(InputPriceData!C$15,CalculationsAndCharts!$A1545+$A$11,IF($C$7,8,0),1,1)</f>
        <v>104.31</v>
      </c>
      <c r="E1545" s="4">
        <f ca="1">OFFSET(InputPriceData!D$15,CalculationsAndCharts!$A1545+$A$11,IF($C$7,8,0),1,1)</f>
        <v>105.21</v>
      </c>
      <c r="F1545" s="4">
        <f ca="1">OFFSET(InputPriceData!E$15,CalculationsAndCharts!$A1545+$A$11,IF($C$7,8,0),1,1)</f>
        <v>104</v>
      </c>
      <c r="G1545" s="4">
        <f ca="1">OFFSET(InputPriceData!F$15,CalculationsAndCharts!$A1545+$A$11,IF($C$7,8,0),1,1)</f>
        <v>105.03</v>
      </c>
      <c r="H1545" s="342">
        <f t="shared" ca="1" si="186"/>
        <v>103.73464475048839</v>
      </c>
      <c r="I1545" s="342">
        <f t="shared" ca="1" si="187"/>
        <v>102.92120986011426</v>
      </c>
      <c r="J1545" s="340">
        <f t="shared" ca="1" si="188"/>
        <v>0.81343489037410588</v>
      </c>
      <c r="K1545" s="170">
        <f t="shared" ca="1" si="184"/>
        <v>0.6616763208779336</v>
      </c>
      <c r="L1545" s="341">
        <f t="shared" ca="1" si="185"/>
        <v>0.60063560639274793</v>
      </c>
      <c r="M1545" s="341">
        <f t="shared" ca="1" si="189"/>
        <v>-0.60063560639274793</v>
      </c>
      <c r="N1545" s="170"/>
      <c r="O1545" s="340"/>
      <c r="P1545" s="3">
        <f t="shared" ca="1" si="190"/>
        <v>158704000</v>
      </c>
      <c r="Q1545" s="3" t="e">
        <f t="shared" ca="1" si="191"/>
        <v>#N/A</v>
      </c>
      <c r="S1545" s="99"/>
      <c r="T1545" s="350"/>
      <c r="U1545" s="350"/>
      <c r="V1545" s="349"/>
      <c r="W1545" s="313"/>
      <c r="X1545" s="302"/>
      <c r="Y1545" s="211"/>
      <c r="Z1545" s="320"/>
      <c r="AA1545" s="246"/>
      <c r="AB1545" s="125"/>
      <c r="AC1545" s="125"/>
      <c r="AD1545" s="125"/>
      <c r="AE1545" s="125"/>
      <c r="AF1545" s="125"/>
      <c r="AG1545" s="125"/>
      <c r="AH1545" s="125"/>
      <c r="AJ1545" s="125"/>
      <c r="AK1545" s="125"/>
      <c r="AM1545" s="246"/>
      <c r="AO1545" s="246"/>
      <c r="AP1545" s="211"/>
      <c r="AQ1545" s="211"/>
      <c r="AR1545" s="199"/>
      <c r="AT1545" s="225"/>
      <c r="AU1545" s="225"/>
      <c r="AV1545" s="225"/>
      <c r="AW1545" s="99"/>
      <c r="AX1545" s="199"/>
      <c r="AY1545" s="199"/>
      <c r="AZ1545" s="37"/>
      <c r="BA1545" s="123"/>
      <c r="BB1545" s="211"/>
      <c r="BC1545" s="211"/>
      <c r="BD1545" s="123"/>
      <c r="BE1545" s="123"/>
      <c r="BF1545" s="37"/>
      <c r="BG1545" s="37"/>
    </row>
    <row r="1546" spans="1:59" x14ac:dyDescent="0.25">
      <c r="A1546">
        <v>1514</v>
      </c>
      <c r="B1546" s="61">
        <f ca="1">OFFSET(InputPriceData!B$15,CalculationsAndCharts!$A1546+$A$11,0,1,1)</f>
        <v>40275</v>
      </c>
      <c r="C1546" s="3">
        <f ca="1">OFFSET(InputPriceData!G$15,CalculationsAndCharts!$A1546+$A$11,IF($C$7,8,0),1,1)</f>
        <v>184576300</v>
      </c>
      <c r="D1546" s="4">
        <f ca="1">OFFSET(InputPriceData!C$15,CalculationsAndCharts!$A1546+$A$11,IF($C$7,8,0),1,1)</f>
        <v>105.06</v>
      </c>
      <c r="E1546" s="4">
        <f ca="1">OFFSET(InputPriceData!D$15,CalculationsAndCharts!$A1546+$A$11,IF($C$7,8,0),1,1)</f>
        <v>105.55</v>
      </c>
      <c r="F1546" s="4">
        <f ca="1">OFFSET(InputPriceData!E$15,CalculationsAndCharts!$A1546+$A$11,IF($C$7,8,0),1,1)</f>
        <v>104.18</v>
      </c>
      <c r="G1546" s="4">
        <f ca="1">OFFSET(InputPriceData!F$15,CalculationsAndCharts!$A1546+$A$11,IF($C$7,8,0),1,1)</f>
        <v>104.67</v>
      </c>
      <c r="H1546" s="342">
        <f t="shared" ca="1" si="186"/>
        <v>103.54959400055816</v>
      </c>
      <c r="I1546" s="342">
        <f t="shared" ca="1" si="187"/>
        <v>102.72950166557919</v>
      </c>
      <c r="J1546" s="340">
        <f t="shared" ca="1" si="188"/>
        <v>0.82009233497894174</v>
      </c>
      <c r="K1546" s="170">
        <f t="shared" ca="1" si="184"/>
        <v>0.67255143789121274</v>
      </c>
      <c r="L1546" s="341">
        <f t="shared" ca="1" si="185"/>
        <v>0.58953240787074312</v>
      </c>
      <c r="M1546" s="341">
        <f t="shared" ca="1" si="189"/>
        <v>-0.58953240787074312</v>
      </c>
      <c r="N1546" s="170"/>
      <c r="O1546" s="340"/>
      <c r="P1546" s="3" t="e">
        <f t="shared" ca="1" si="190"/>
        <v>#N/A</v>
      </c>
      <c r="Q1546" s="3">
        <f t="shared" ca="1" si="191"/>
        <v>184576300</v>
      </c>
      <c r="S1546" s="99"/>
      <c r="T1546" s="350"/>
      <c r="U1546" s="350"/>
      <c r="V1546" s="349"/>
      <c r="W1546" s="313"/>
      <c r="X1546" s="302"/>
      <c r="Y1546" s="211"/>
      <c r="Z1546" s="320"/>
      <c r="AA1546" s="246"/>
      <c r="AB1546" s="125"/>
      <c r="AC1546" s="125"/>
      <c r="AD1546" s="125"/>
      <c r="AE1546" s="125"/>
      <c r="AF1546" s="125"/>
      <c r="AG1546" s="125"/>
      <c r="AH1546" s="125"/>
      <c r="AJ1546" s="125"/>
      <c r="AK1546" s="125"/>
      <c r="AM1546" s="246"/>
      <c r="AO1546" s="246"/>
      <c r="AP1546" s="211"/>
      <c r="AQ1546" s="211"/>
      <c r="AR1546" s="199"/>
      <c r="AT1546" s="225"/>
      <c r="AU1546" s="225"/>
      <c r="AV1546" s="225"/>
      <c r="AW1546" s="99"/>
      <c r="AX1546" s="199"/>
      <c r="AY1546" s="199"/>
      <c r="AZ1546" s="37"/>
      <c r="BA1546" s="123"/>
      <c r="BB1546" s="211"/>
      <c r="BC1546" s="211"/>
      <c r="BD1546" s="123"/>
      <c r="BE1546" s="123"/>
      <c r="BF1546" s="37"/>
      <c r="BG1546" s="37"/>
    </row>
    <row r="1547" spans="1:59" x14ac:dyDescent="0.25">
      <c r="A1547">
        <v>1515</v>
      </c>
      <c r="B1547" s="61">
        <f ca="1">OFFSET(InputPriceData!B$15,CalculationsAndCharts!$A1547+$A$11,0,1,1)</f>
        <v>40274</v>
      </c>
      <c r="C1547" s="3">
        <f ca="1">OFFSET(InputPriceData!G$15,CalculationsAndCharts!$A1547+$A$11,IF($C$7,8,0),1,1)</f>
        <v>110384200</v>
      </c>
      <c r="D1547" s="4">
        <f ca="1">OFFSET(InputPriceData!C$15,CalculationsAndCharts!$A1547+$A$11,IF($C$7,8,0),1,1)</f>
        <v>104.72</v>
      </c>
      <c r="E1547" s="4">
        <f ca="1">OFFSET(InputPriceData!D$15,CalculationsAndCharts!$A1547+$A$11,IF($C$7,8,0),1,1)</f>
        <v>105.45</v>
      </c>
      <c r="F1547" s="4">
        <f ca="1">OFFSET(InputPriceData!E$15,CalculationsAndCharts!$A1547+$A$11,IF($C$7,8,0),1,1)</f>
        <v>104.61</v>
      </c>
      <c r="G1547" s="4">
        <f ca="1">OFFSET(InputPriceData!F$15,CalculationsAndCharts!$A1547+$A$11,IF($C$7,8,0),1,1)</f>
        <v>105.27</v>
      </c>
      <c r="H1547" s="342">
        <f t="shared" ca="1" si="186"/>
        <v>103.3895360006379</v>
      </c>
      <c r="I1547" s="342">
        <f t="shared" ca="1" si="187"/>
        <v>102.5530927260864</v>
      </c>
      <c r="J1547" s="340">
        <f t="shared" ca="1" si="188"/>
        <v>0.83644327455147771</v>
      </c>
      <c r="K1547" s="170">
        <f t="shared" ca="1" si="184"/>
        <v>0.6996373515423987</v>
      </c>
      <c r="L1547" s="341">
        <f t="shared" ca="1" si="185"/>
        <v>0.57816703974399797</v>
      </c>
      <c r="M1547" s="341">
        <f t="shared" ca="1" si="189"/>
        <v>-0.57816703974399797</v>
      </c>
      <c r="N1547" s="170"/>
      <c r="O1547" s="340"/>
      <c r="P1547" s="3">
        <f t="shared" ca="1" si="190"/>
        <v>110384200</v>
      </c>
      <c r="Q1547" s="3" t="e">
        <f t="shared" ca="1" si="191"/>
        <v>#N/A</v>
      </c>
      <c r="S1547" s="99"/>
      <c r="T1547" s="350"/>
      <c r="U1547" s="350"/>
      <c r="V1547" s="349"/>
      <c r="W1547" s="313"/>
      <c r="X1547" s="302"/>
      <c r="Y1547" s="211"/>
      <c r="Z1547" s="320"/>
      <c r="AA1547" s="246"/>
      <c r="AB1547" s="125"/>
      <c r="AC1547" s="125"/>
      <c r="AD1547" s="125"/>
      <c r="AE1547" s="125"/>
      <c r="AF1547" s="125"/>
      <c r="AG1547" s="125"/>
      <c r="AH1547" s="125"/>
      <c r="AJ1547" s="125"/>
      <c r="AK1547" s="125"/>
      <c r="AM1547" s="246"/>
      <c r="AO1547" s="246"/>
      <c r="AP1547" s="211"/>
      <c r="AQ1547" s="211"/>
      <c r="AR1547" s="199"/>
      <c r="AT1547" s="225"/>
      <c r="AU1547" s="225"/>
      <c r="AV1547" s="225"/>
      <c r="AW1547" s="99"/>
      <c r="AX1547" s="199"/>
      <c r="AY1547" s="199"/>
      <c r="AZ1547" s="37"/>
      <c r="BA1547" s="123"/>
      <c r="BB1547" s="211"/>
      <c r="BC1547" s="211"/>
      <c r="BD1547" s="123"/>
      <c r="BE1547" s="123"/>
      <c r="BF1547" s="37"/>
      <c r="BG1547" s="37"/>
    </row>
    <row r="1548" spans="1:59" x14ac:dyDescent="0.25">
      <c r="A1548">
        <v>1516</v>
      </c>
      <c r="B1548" s="61">
        <f ca="1">OFFSET(InputPriceData!B$15,CalculationsAndCharts!$A1548+$A$11,0,1,1)</f>
        <v>40273</v>
      </c>
      <c r="C1548" s="3">
        <f ca="1">OFFSET(InputPriceData!G$15,CalculationsAndCharts!$A1548+$A$11,IF($C$7,8,0),1,1)</f>
        <v>105847600</v>
      </c>
      <c r="D1548" s="4">
        <f ca="1">OFFSET(InputPriceData!C$15,CalculationsAndCharts!$A1548+$A$11,IF($C$7,8,0),1,1)</f>
        <v>104.57</v>
      </c>
      <c r="E1548" s="4">
        <f ca="1">OFFSET(InputPriceData!D$15,CalculationsAndCharts!$A1548+$A$11,IF($C$7,8,0),1,1)</f>
        <v>105.09</v>
      </c>
      <c r="F1548" s="4">
        <f ca="1">OFFSET(InputPriceData!E$15,CalculationsAndCharts!$A1548+$A$11,IF($C$7,8,0),1,1)</f>
        <v>104.28</v>
      </c>
      <c r="G1548" s="4">
        <f ca="1">OFFSET(InputPriceData!F$15,CalculationsAndCharts!$A1548+$A$11,IF($C$7,8,0),1,1)</f>
        <v>105.02</v>
      </c>
      <c r="H1548" s="342">
        <f t="shared" ca="1" si="186"/>
        <v>103.12089828644332</v>
      </c>
      <c r="I1548" s="342">
        <f t="shared" ca="1" si="187"/>
        <v>102.30610115573063</v>
      </c>
      <c r="J1548" s="340">
        <f t="shared" ca="1" si="188"/>
        <v>0.81479713071267279</v>
      </c>
      <c r="K1548" s="170">
        <f t="shared" ca="1" si="184"/>
        <v>0.66389436421760439</v>
      </c>
      <c r="L1548" s="341">
        <f t="shared" ca="1" si="185"/>
        <v>0.56686449159224972</v>
      </c>
      <c r="M1548" s="341">
        <f t="shared" ca="1" si="189"/>
        <v>-0.56686449159224972</v>
      </c>
      <c r="N1548" s="170"/>
      <c r="O1548" s="340"/>
      <c r="P1548" s="3">
        <f t="shared" ca="1" si="190"/>
        <v>105847600</v>
      </c>
      <c r="Q1548" s="3" t="e">
        <f t="shared" ca="1" si="191"/>
        <v>#N/A</v>
      </c>
      <c r="S1548" s="99"/>
      <c r="T1548" s="350"/>
      <c r="U1548" s="350"/>
      <c r="V1548" s="349"/>
      <c r="W1548" s="313"/>
      <c r="X1548" s="302"/>
      <c r="Y1548" s="211"/>
      <c r="Z1548" s="320"/>
      <c r="AA1548" s="246"/>
      <c r="AB1548" s="125"/>
      <c r="AC1548" s="125"/>
      <c r="AD1548" s="125"/>
      <c r="AE1548" s="125"/>
      <c r="AF1548" s="125"/>
      <c r="AG1548" s="125"/>
      <c r="AH1548" s="125"/>
      <c r="AJ1548" s="125"/>
      <c r="AK1548" s="125"/>
      <c r="AM1548" s="246"/>
      <c r="AO1548" s="246"/>
      <c r="AP1548" s="211"/>
      <c r="AQ1548" s="211"/>
      <c r="AR1548" s="199"/>
      <c r="AT1548" s="225"/>
      <c r="AU1548" s="225"/>
      <c r="AV1548" s="225"/>
      <c r="AW1548" s="99"/>
      <c r="AX1548" s="199"/>
      <c r="AY1548" s="199"/>
      <c r="AZ1548" s="37"/>
      <c r="BA1548" s="123"/>
      <c r="BB1548" s="211"/>
      <c r="BC1548" s="211"/>
      <c r="BD1548" s="123"/>
      <c r="BE1548" s="123"/>
      <c r="BF1548" s="37"/>
      <c r="BG1548" s="37"/>
    </row>
    <row r="1549" spans="1:59" x14ac:dyDescent="0.25">
      <c r="A1549">
        <v>1517</v>
      </c>
      <c r="B1549" s="61">
        <f ca="1">OFFSET(InputPriceData!B$15,CalculationsAndCharts!$A1549+$A$11,0,1,1)</f>
        <v>40269</v>
      </c>
      <c r="C1549" s="3">
        <f ca="1">OFFSET(InputPriceData!G$15,CalculationsAndCharts!$A1549+$A$11,IF($C$7,8,0),1,1)</f>
        <v>161215200</v>
      </c>
      <c r="D1549" s="4">
        <f ca="1">OFFSET(InputPriceData!C$15,CalculationsAndCharts!$A1549+$A$11,IF($C$7,8,0),1,1)</f>
        <v>104.17</v>
      </c>
      <c r="E1549" s="4">
        <f ca="1">OFFSET(InputPriceData!D$15,CalculationsAndCharts!$A1549+$A$11,IF($C$7,8,0),1,1)</f>
        <v>104.57</v>
      </c>
      <c r="F1549" s="4">
        <f ca="1">OFFSET(InputPriceData!E$15,CalculationsAndCharts!$A1549+$A$11,IF($C$7,8,0),1,1)</f>
        <v>103.55</v>
      </c>
      <c r="G1549" s="4">
        <f ca="1">OFFSET(InputPriceData!F$15,CalculationsAndCharts!$A1549+$A$11,IF($C$7,8,0),1,1)</f>
        <v>104.17</v>
      </c>
      <c r="H1549" s="342">
        <f t="shared" ca="1" si="186"/>
        <v>102.84959804164951</v>
      </c>
      <c r="I1549" s="342">
        <f t="shared" ca="1" si="187"/>
        <v>102.05938307897887</v>
      </c>
      <c r="J1549" s="340">
        <f t="shared" ca="1" si="188"/>
        <v>0.79021496267062197</v>
      </c>
      <c r="K1549" s="170">
        <f t="shared" ca="1" si="184"/>
        <v>0.62443968722853249</v>
      </c>
      <c r="L1549" s="341">
        <f t="shared" ca="1" si="185"/>
        <v>0.55818840636115485</v>
      </c>
      <c r="M1549" s="341">
        <f t="shared" ca="1" si="189"/>
        <v>-0.55818840636115485</v>
      </c>
      <c r="N1549" s="170"/>
      <c r="O1549" s="340"/>
      <c r="P1549" s="3">
        <f t="shared" ca="1" si="190"/>
        <v>161215200</v>
      </c>
      <c r="Q1549" s="3" t="e">
        <f t="shared" ca="1" si="191"/>
        <v>#N/A</v>
      </c>
      <c r="S1549" s="99"/>
      <c r="T1549" s="350"/>
      <c r="U1549" s="350"/>
      <c r="V1549" s="349"/>
      <c r="W1549" s="313"/>
      <c r="X1549" s="302"/>
      <c r="Y1549" s="211"/>
      <c r="Z1549" s="320"/>
      <c r="AA1549" s="246"/>
      <c r="AB1549" s="125"/>
      <c r="AC1549" s="125"/>
      <c r="AD1549" s="125"/>
      <c r="AE1549" s="125"/>
      <c r="AF1549" s="125"/>
      <c r="AG1549" s="125"/>
      <c r="AH1549" s="125"/>
      <c r="AJ1549" s="125"/>
      <c r="AK1549" s="125"/>
      <c r="AM1549" s="246"/>
      <c r="AO1549" s="246"/>
      <c r="AP1549" s="211"/>
      <c r="AQ1549" s="211"/>
      <c r="AR1549" s="199"/>
      <c r="AT1549" s="225"/>
      <c r="AU1549" s="225"/>
      <c r="AV1549" s="225"/>
      <c r="AW1549" s="99"/>
      <c r="AX1549" s="199"/>
      <c r="AY1549" s="199"/>
      <c r="AZ1549" s="37"/>
      <c r="BA1549" s="123"/>
      <c r="BB1549" s="211"/>
      <c r="BC1549" s="211"/>
      <c r="BD1549" s="123"/>
      <c r="BE1549" s="123"/>
      <c r="BF1549" s="37"/>
      <c r="BG1549" s="37"/>
    </row>
    <row r="1550" spans="1:59" x14ac:dyDescent="0.25">
      <c r="A1550">
        <v>1518</v>
      </c>
      <c r="B1550" s="61">
        <f ca="1">OFFSET(InputPriceData!B$15,CalculationsAndCharts!$A1550+$A$11,0,1,1)</f>
        <v>40268</v>
      </c>
      <c r="C1550" s="3">
        <f ca="1">OFFSET(InputPriceData!G$15,CalculationsAndCharts!$A1550+$A$11,IF($C$7,8,0),1,1)</f>
        <v>161078700</v>
      </c>
      <c r="D1550" s="4">
        <f ca="1">OFFSET(InputPriceData!C$15,CalculationsAndCharts!$A1550+$A$11,IF($C$7,8,0),1,1)</f>
        <v>103.42</v>
      </c>
      <c r="E1550" s="4">
        <f ca="1">OFFSET(InputPriceData!D$15,CalculationsAndCharts!$A1550+$A$11,IF($C$7,8,0),1,1)</f>
        <v>103.92</v>
      </c>
      <c r="F1550" s="4">
        <f ca="1">OFFSET(InputPriceData!E$15,CalculationsAndCharts!$A1550+$A$11,IF($C$7,8,0),1,1)</f>
        <v>103.12</v>
      </c>
      <c r="G1550" s="4">
        <f ca="1">OFFSET(InputPriceData!F$15,CalculationsAndCharts!$A1550+$A$11,IF($C$7,8,0),1,1)</f>
        <v>103.47</v>
      </c>
      <c r="H1550" s="342">
        <f t="shared" ca="1" si="186"/>
        <v>102.6609691904566</v>
      </c>
      <c r="I1550" s="342">
        <f t="shared" ca="1" si="187"/>
        <v>101.86750881343148</v>
      </c>
      <c r="J1550" s="340">
        <f t="shared" ca="1" si="188"/>
        <v>0.79346037702506955</v>
      </c>
      <c r="K1550" s="170">
        <f t="shared" ca="1" si="184"/>
        <v>0.62957936990876551</v>
      </c>
      <c r="L1550" s="341">
        <f t="shared" ca="1" si="185"/>
        <v>0.55213737366216364</v>
      </c>
      <c r="M1550" s="341">
        <f t="shared" ca="1" si="189"/>
        <v>-0.55213737366216364</v>
      </c>
      <c r="N1550" s="170"/>
      <c r="O1550" s="340"/>
      <c r="P1550" s="3">
        <f t="shared" ca="1" si="190"/>
        <v>161078700</v>
      </c>
      <c r="Q1550" s="3" t="e">
        <f t="shared" ca="1" si="191"/>
        <v>#N/A</v>
      </c>
      <c r="S1550" s="99"/>
      <c r="T1550" s="350"/>
      <c r="U1550" s="350"/>
      <c r="V1550" s="349"/>
      <c r="W1550" s="313"/>
      <c r="X1550" s="302"/>
      <c r="Y1550" s="211"/>
      <c r="Z1550" s="320"/>
      <c r="AA1550" s="246"/>
      <c r="AB1550" s="125"/>
      <c r="AC1550" s="125"/>
      <c r="AD1550" s="125"/>
      <c r="AE1550" s="125"/>
      <c r="AF1550" s="125"/>
      <c r="AG1550" s="125"/>
      <c r="AH1550" s="125"/>
      <c r="AJ1550" s="125"/>
      <c r="AK1550" s="125"/>
      <c r="AM1550" s="246"/>
      <c r="AO1550" s="246"/>
      <c r="AP1550" s="211"/>
      <c r="AQ1550" s="211"/>
      <c r="AR1550" s="199"/>
      <c r="AT1550" s="225"/>
      <c r="AU1550" s="225"/>
      <c r="AV1550" s="225"/>
      <c r="AW1550" s="99"/>
      <c r="AX1550" s="199"/>
      <c r="AY1550" s="199"/>
      <c r="AZ1550" s="37"/>
      <c r="BA1550" s="123"/>
      <c r="BB1550" s="211"/>
      <c r="BC1550" s="211"/>
      <c r="BD1550" s="123"/>
      <c r="BE1550" s="123"/>
      <c r="BF1550" s="37"/>
      <c r="BG1550" s="37"/>
    </row>
    <row r="1551" spans="1:59" x14ac:dyDescent="0.25">
      <c r="A1551">
        <v>1519</v>
      </c>
      <c r="B1551" s="61">
        <f ca="1">OFFSET(InputPriceData!B$15,CalculationsAndCharts!$A1551+$A$11,0,1,1)</f>
        <v>40267</v>
      </c>
      <c r="C1551" s="3">
        <f ca="1">OFFSET(InputPriceData!G$15,CalculationsAndCharts!$A1551+$A$11,IF($C$7,8,0),1,1)</f>
        <v>145772500</v>
      </c>
      <c r="D1551" s="4">
        <f ca="1">OFFSET(InputPriceData!C$15,CalculationsAndCharts!$A1551+$A$11,IF($C$7,8,0),1,1)</f>
        <v>103.87</v>
      </c>
      <c r="E1551" s="4">
        <f ca="1">OFFSET(InputPriceData!D$15,CalculationsAndCharts!$A1551+$A$11,IF($C$7,8,0),1,1)</f>
        <v>104.2</v>
      </c>
      <c r="F1551" s="4">
        <f ca="1">OFFSET(InputPriceData!E$15,CalculationsAndCharts!$A1551+$A$11,IF($C$7,8,0),1,1)</f>
        <v>103.39</v>
      </c>
      <c r="G1551" s="4">
        <f ca="1">OFFSET(InputPriceData!F$15,CalculationsAndCharts!$A1551+$A$11,IF($C$7,8,0),1,1)</f>
        <v>103.82</v>
      </c>
      <c r="H1551" s="342">
        <f t="shared" ca="1" si="186"/>
        <v>102.54539336052181</v>
      </c>
      <c r="I1551" s="342">
        <f t="shared" ca="1" si="187"/>
        <v>101.72182779647072</v>
      </c>
      <c r="J1551" s="340">
        <f t="shared" ca="1" si="188"/>
        <v>0.82356556405106829</v>
      </c>
      <c r="K1551" s="170">
        <f t="shared" ca="1" si="184"/>
        <v>0.67826023829075421</v>
      </c>
      <c r="L1551" s="341">
        <f t="shared" ca="1" si="185"/>
        <v>0.54673307360261802</v>
      </c>
      <c r="M1551" s="341">
        <f t="shared" ca="1" si="189"/>
        <v>-0.54673307360261802</v>
      </c>
      <c r="N1551" s="170"/>
      <c r="O1551" s="340"/>
      <c r="P1551" s="3" t="e">
        <f t="shared" ca="1" si="190"/>
        <v>#N/A</v>
      </c>
      <c r="Q1551" s="3">
        <f t="shared" ca="1" si="191"/>
        <v>145772500</v>
      </c>
      <c r="S1551" s="99"/>
      <c r="T1551" s="350"/>
      <c r="U1551" s="350"/>
      <c r="V1551" s="349"/>
      <c r="W1551" s="313"/>
      <c r="X1551" s="302"/>
      <c r="Y1551" s="211"/>
      <c r="Z1551" s="320"/>
      <c r="AA1551" s="246"/>
      <c r="AB1551" s="125"/>
      <c r="AC1551" s="125"/>
      <c r="AD1551" s="125"/>
      <c r="AE1551" s="125"/>
      <c r="AF1551" s="125"/>
      <c r="AG1551" s="125"/>
      <c r="AH1551" s="125"/>
      <c r="AJ1551" s="125"/>
      <c r="AK1551" s="125"/>
      <c r="AM1551" s="246"/>
      <c r="AO1551" s="246"/>
      <c r="AP1551" s="211"/>
      <c r="AQ1551" s="211"/>
      <c r="AR1551" s="199"/>
      <c r="AT1551" s="225"/>
      <c r="AU1551" s="225"/>
      <c r="AV1551" s="225"/>
      <c r="AW1551" s="99"/>
      <c r="AX1551" s="199"/>
      <c r="AY1551" s="199"/>
      <c r="AZ1551" s="37"/>
      <c r="BA1551" s="123"/>
      <c r="BB1551" s="211"/>
      <c r="BC1551" s="211"/>
      <c r="BD1551" s="123"/>
      <c r="BE1551" s="123"/>
      <c r="BF1551" s="37"/>
      <c r="BG1551" s="37"/>
    </row>
    <row r="1552" spans="1:59" x14ac:dyDescent="0.25">
      <c r="A1552">
        <v>1520</v>
      </c>
      <c r="B1552" s="61">
        <f ca="1">OFFSET(InputPriceData!B$15,CalculationsAndCharts!$A1552+$A$11,0,1,1)</f>
        <v>40266</v>
      </c>
      <c r="C1552" s="3">
        <f ca="1">OFFSET(InputPriceData!G$15,CalculationsAndCharts!$A1552+$A$11,IF($C$7,8,0),1,1)</f>
        <v>134513500</v>
      </c>
      <c r="D1552" s="4">
        <f ca="1">OFFSET(InputPriceData!C$15,CalculationsAndCharts!$A1552+$A$11,IF($C$7,8,0),1,1)</f>
        <v>103.62</v>
      </c>
      <c r="E1552" s="4">
        <f ca="1">OFFSET(InputPriceData!D$15,CalculationsAndCharts!$A1552+$A$11,IF($C$7,8,0),1,1)</f>
        <v>103.93</v>
      </c>
      <c r="F1552" s="4">
        <f ca="1">OFFSET(InputPriceData!E$15,CalculationsAndCharts!$A1552+$A$11,IF($C$7,8,0),1,1)</f>
        <v>103.19</v>
      </c>
      <c r="G1552" s="4">
        <f ca="1">OFFSET(InputPriceData!F$15,CalculationsAndCharts!$A1552+$A$11,IF($C$7,8,0),1,1)</f>
        <v>103.75</v>
      </c>
      <c r="H1552" s="342">
        <f t="shared" ca="1" si="186"/>
        <v>102.36330669773922</v>
      </c>
      <c r="I1552" s="342">
        <f t="shared" ca="1" si="187"/>
        <v>101.53108486887714</v>
      </c>
      <c r="J1552" s="340">
        <f t="shared" ca="1" si="188"/>
        <v>0.83222182886203977</v>
      </c>
      <c r="K1552" s="170">
        <f t="shared" ca="1" si="184"/>
        <v>0.69259317243447827</v>
      </c>
      <c r="L1552" s="341">
        <f t="shared" ca="1" si="185"/>
        <v>0.54012966559612441</v>
      </c>
      <c r="M1552" s="341">
        <f t="shared" ca="1" si="189"/>
        <v>-0.54012966559612441</v>
      </c>
      <c r="N1552" s="170"/>
      <c r="O1552" s="340"/>
      <c r="P1552" s="3">
        <f t="shared" ca="1" si="190"/>
        <v>134513500</v>
      </c>
      <c r="Q1552" s="3" t="e">
        <f t="shared" ca="1" si="191"/>
        <v>#N/A</v>
      </c>
      <c r="S1552" s="99"/>
      <c r="T1552" s="350"/>
      <c r="U1552" s="350"/>
      <c r="V1552" s="349"/>
      <c r="W1552" s="313"/>
      <c r="X1552" s="302"/>
      <c r="Y1552" s="211"/>
      <c r="Z1552" s="320"/>
      <c r="AA1552" s="246"/>
      <c r="AB1552" s="125"/>
      <c r="AC1552" s="125"/>
      <c r="AD1552" s="125"/>
      <c r="AE1552" s="125"/>
      <c r="AF1552" s="125"/>
      <c r="AG1552" s="125"/>
      <c r="AH1552" s="125"/>
      <c r="AJ1552" s="125"/>
      <c r="AK1552" s="125"/>
      <c r="AM1552" s="246"/>
      <c r="AO1552" s="246"/>
      <c r="AP1552" s="211"/>
      <c r="AQ1552" s="211"/>
      <c r="AR1552" s="199"/>
      <c r="AT1552" s="225"/>
      <c r="AU1552" s="225"/>
      <c r="AV1552" s="225"/>
      <c r="AW1552" s="99"/>
      <c r="AX1552" s="199"/>
      <c r="AY1552" s="199"/>
      <c r="AZ1552" s="37"/>
      <c r="BA1552" s="123"/>
      <c r="BB1552" s="211"/>
      <c r="BC1552" s="211"/>
      <c r="BD1552" s="123"/>
      <c r="BE1552" s="123"/>
      <c r="BF1552" s="37"/>
      <c r="BG1552" s="37"/>
    </row>
    <row r="1553" spans="1:59" x14ac:dyDescent="0.25">
      <c r="A1553">
        <v>1521</v>
      </c>
      <c r="B1553" s="61">
        <f ca="1">OFFSET(InputPriceData!B$15,CalculationsAndCharts!$A1553+$A$11,0,1,1)</f>
        <v>40263</v>
      </c>
      <c r="C1553" s="3">
        <f ca="1">OFFSET(InputPriceData!G$15,CalculationsAndCharts!$A1553+$A$11,IF($C$7,8,0),1,1)</f>
        <v>205808500</v>
      </c>
      <c r="D1553" s="4">
        <f ca="1">OFFSET(InputPriceData!C$15,CalculationsAndCharts!$A1553+$A$11,IF($C$7,8,0),1,1)</f>
        <v>103.35</v>
      </c>
      <c r="E1553" s="4">
        <f ca="1">OFFSET(InputPriceData!D$15,CalculationsAndCharts!$A1553+$A$11,IF($C$7,8,0),1,1)</f>
        <v>103.84</v>
      </c>
      <c r="F1553" s="4">
        <f ca="1">OFFSET(InputPriceData!E$15,CalculationsAndCharts!$A1553+$A$11,IF($C$7,8,0),1,1)</f>
        <v>102.69</v>
      </c>
      <c r="G1553" s="4">
        <f ca="1">OFFSET(InputPriceData!F$15,CalculationsAndCharts!$A1553+$A$11,IF($C$7,8,0),1,1)</f>
        <v>103.09</v>
      </c>
      <c r="H1553" s="342">
        <f t="shared" ca="1" si="186"/>
        <v>102.16520765455911</v>
      </c>
      <c r="I1553" s="342">
        <f t="shared" ca="1" si="187"/>
        <v>101.32936531150234</v>
      </c>
      <c r="J1553" s="340">
        <f t="shared" ca="1" si="188"/>
        <v>0.83584234305673077</v>
      </c>
      <c r="K1553" s="170">
        <f t="shared" ca="1" si="184"/>
        <v>0.69863242244656565</v>
      </c>
      <c r="L1553" s="341">
        <f t="shared" ca="1" si="185"/>
        <v>0.53412444384934255</v>
      </c>
      <c r="M1553" s="341">
        <f t="shared" ca="1" si="189"/>
        <v>-0.53412444384934255</v>
      </c>
      <c r="N1553" s="170"/>
      <c r="O1553" s="340"/>
      <c r="P1553" s="3" t="e">
        <f t="shared" ca="1" si="190"/>
        <v>#N/A</v>
      </c>
      <c r="Q1553" s="3">
        <f t="shared" ca="1" si="191"/>
        <v>205808500</v>
      </c>
      <c r="S1553" s="99"/>
      <c r="T1553" s="350"/>
      <c r="U1553" s="350"/>
      <c r="V1553" s="349"/>
      <c r="W1553" s="313"/>
      <c r="X1553" s="302"/>
      <c r="Y1553" s="211"/>
      <c r="Z1553" s="320"/>
      <c r="AA1553" s="246"/>
      <c r="AB1553" s="125"/>
      <c r="AC1553" s="125"/>
      <c r="AD1553" s="125"/>
      <c r="AE1553" s="125"/>
      <c r="AF1553" s="125"/>
      <c r="AG1553" s="125"/>
      <c r="AH1553" s="125"/>
      <c r="AJ1553" s="125"/>
      <c r="AK1553" s="125"/>
      <c r="AM1553" s="246"/>
      <c r="AO1553" s="246"/>
      <c r="AP1553" s="211"/>
      <c r="AQ1553" s="211"/>
      <c r="AR1553" s="199"/>
      <c r="AT1553" s="225"/>
      <c r="AU1553" s="225"/>
      <c r="AV1553" s="225"/>
      <c r="AW1553" s="99"/>
      <c r="AX1553" s="199"/>
      <c r="AY1553" s="199"/>
      <c r="AZ1553" s="37"/>
      <c r="BA1553" s="123"/>
      <c r="BB1553" s="211"/>
      <c r="BC1553" s="211"/>
      <c r="BD1553" s="123"/>
      <c r="BE1553" s="123"/>
      <c r="BF1553" s="37"/>
      <c r="BG1553" s="37"/>
    </row>
    <row r="1554" spans="1:59" x14ac:dyDescent="0.25">
      <c r="A1554">
        <v>1522</v>
      </c>
      <c r="B1554" s="61">
        <f ca="1">OFFSET(InputPriceData!B$15,CalculationsAndCharts!$A1554+$A$11,0,1,1)</f>
        <v>40262</v>
      </c>
      <c r="C1554" s="3">
        <f ca="1">OFFSET(InputPriceData!G$15,CalculationsAndCharts!$A1554+$A$11,IF($C$7,8,0),1,1)</f>
        <v>223396300</v>
      </c>
      <c r="D1554" s="4">
        <f ca="1">OFFSET(InputPriceData!C$15,CalculationsAndCharts!$A1554+$A$11,IF($C$7,8,0),1,1)</f>
        <v>104.02</v>
      </c>
      <c r="E1554" s="4">
        <f ca="1">OFFSET(InputPriceData!D$15,CalculationsAndCharts!$A1554+$A$11,IF($C$7,8,0),1,1)</f>
        <v>104.5</v>
      </c>
      <c r="F1554" s="4">
        <f ca="1">OFFSET(InputPriceData!E$15,CalculationsAndCharts!$A1554+$A$11,IF($C$7,8,0),1,1)</f>
        <v>103.03</v>
      </c>
      <c r="G1554" s="4">
        <f ca="1">OFFSET(InputPriceData!F$15,CalculationsAndCharts!$A1554+$A$11,IF($C$7,8,0),1,1)</f>
        <v>103.16</v>
      </c>
      <c r="H1554" s="342">
        <f t="shared" ca="1" si="186"/>
        <v>102.03309446235326</v>
      </c>
      <c r="I1554" s="342">
        <f t="shared" ca="1" si="187"/>
        <v>101.16930761254801</v>
      </c>
      <c r="J1554" s="340">
        <f t="shared" ca="1" si="188"/>
        <v>0.8637868498052188</v>
      </c>
      <c r="K1554" s="170">
        <f t="shared" ca="1" si="184"/>
        <v>0.74612772189642362</v>
      </c>
      <c r="L1554" s="341">
        <f t="shared" ca="1" si="185"/>
        <v>0.52763257358804783</v>
      </c>
      <c r="M1554" s="341">
        <f t="shared" ca="1" si="189"/>
        <v>-0.52763257358804783</v>
      </c>
      <c r="N1554" s="170"/>
      <c r="O1554" s="340"/>
      <c r="P1554" s="3" t="e">
        <f t="shared" ca="1" si="190"/>
        <v>#N/A</v>
      </c>
      <c r="Q1554" s="3">
        <f t="shared" ca="1" si="191"/>
        <v>223396300</v>
      </c>
      <c r="S1554" s="99"/>
      <c r="T1554" s="350"/>
      <c r="U1554" s="350"/>
      <c r="V1554" s="349"/>
      <c r="W1554" s="313"/>
      <c r="X1554" s="302"/>
      <c r="Y1554" s="211"/>
      <c r="Z1554" s="320"/>
      <c r="AA1554" s="246"/>
      <c r="AB1554" s="125"/>
      <c r="AC1554" s="125"/>
      <c r="AD1554" s="125"/>
      <c r="AE1554" s="125"/>
      <c r="AF1554" s="125"/>
      <c r="AG1554" s="125"/>
      <c r="AH1554" s="125"/>
      <c r="AJ1554" s="125"/>
      <c r="AK1554" s="125"/>
      <c r="AM1554" s="246"/>
      <c r="AO1554" s="246"/>
      <c r="AP1554" s="211"/>
      <c r="AQ1554" s="211"/>
      <c r="AR1554" s="199"/>
      <c r="AT1554" s="225"/>
      <c r="AU1554" s="225"/>
      <c r="AV1554" s="225"/>
      <c r="AW1554" s="99"/>
      <c r="AX1554" s="199"/>
      <c r="AY1554" s="199"/>
      <c r="AZ1554" s="37"/>
      <c r="BA1554" s="123"/>
      <c r="BB1554" s="211"/>
      <c r="BC1554" s="211"/>
      <c r="BD1554" s="123"/>
      <c r="BE1554" s="123"/>
      <c r="BF1554" s="37"/>
      <c r="BG1554" s="37"/>
    </row>
    <row r="1555" spans="1:59" x14ac:dyDescent="0.25">
      <c r="A1555">
        <v>1523</v>
      </c>
      <c r="B1555" s="61">
        <f ca="1">OFFSET(InputPriceData!B$15,CalculationsAndCharts!$A1555+$A$11,0,1,1)</f>
        <v>40261</v>
      </c>
      <c r="C1555" s="3">
        <f ca="1">OFFSET(InputPriceData!G$15,CalculationsAndCharts!$A1555+$A$11,IF($C$7,8,0),1,1)</f>
        <v>196072600</v>
      </c>
      <c r="D1555" s="4">
        <f ca="1">OFFSET(InputPriceData!C$15,CalculationsAndCharts!$A1555+$A$11,IF($C$7,8,0),1,1)</f>
        <v>103.44</v>
      </c>
      <c r="E1555" s="4">
        <f ca="1">OFFSET(InputPriceData!D$15,CalculationsAndCharts!$A1555+$A$11,IF($C$7,8,0),1,1)</f>
        <v>103.85</v>
      </c>
      <c r="F1555" s="4">
        <f ca="1">OFFSET(InputPriceData!E$15,CalculationsAndCharts!$A1555+$A$11,IF($C$7,8,0),1,1)</f>
        <v>102.21</v>
      </c>
      <c r="G1555" s="4">
        <f ca="1">OFFSET(InputPriceData!F$15,CalculationsAndCharts!$A1555+$A$11,IF($C$7,8,0),1,1)</f>
        <v>103.32</v>
      </c>
      <c r="H1555" s="342">
        <f t="shared" ca="1" si="186"/>
        <v>101.87210795697516</v>
      </c>
      <c r="I1555" s="342">
        <f t="shared" ca="1" si="187"/>
        <v>100.98833557732512</v>
      </c>
      <c r="J1555" s="340">
        <f t="shared" ca="1" si="188"/>
        <v>0.8837723796500192</v>
      </c>
      <c r="K1555" s="170">
        <f t="shared" ca="1" si="184"/>
        <v>0.78105361903225767</v>
      </c>
      <c r="L1555" s="341">
        <f t="shared" ca="1" si="185"/>
        <v>0.51992501545139314</v>
      </c>
      <c r="M1555" s="341">
        <f t="shared" ca="1" si="189"/>
        <v>-0.51992501545139314</v>
      </c>
      <c r="N1555" s="170"/>
      <c r="O1555" s="340"/>
      <c r="P1555" s="3" t="e">
        <f t="shared" ca="1" si="190"/>
        <v>#N/A</v>
      </c>
      <c r="Q1555" s="3">
        <f t="shared" ca="1" si="191"/>
        <v>196072600</v>
      </c>
      <c r="S1555" s="99"/>
      <c r="T1555" s="350"/>
      <c r="U1555" s="350"/>
      <c r="V1555" s="349"/>
      <c r="W1555" s="313"/>
      <c r="X1555" s="302"/>
      <c r="Y1555" s="211"/>
      <c r="Z1555" s="320"/>
      <c r="AA1555" s="246"/>
      <c r="AB1555" s="125"/>
      <c r="AC1555" s="125"/>
      <c r="AD1555" s="125"/>
      <c r="AE1555" s="125"/>
      <c r="AF1555" s="125"/>
      <c r="AG1555" s="125"/>
      <c r="AH1555" s="125"/>
      <c r="AJ1555" s="125"/>
      <c r="AK1555" s="125"/>
      <c r="AM1555" s="246"/>
      <c r="AO1555" s="246"/>
      <c r="AP1555" s="211"/>
      <c r="AQ1555" s="211"/>
      <c r="AR1555" s="199"/>
      <c r="AT1555" s="225"/>
      <c r="AU1555" s="225"/>
      <c r="AV1555" s="225"/>
      <c r="AW1555" s="99"/>
      <c r="AX1555" s="199"/>
      <c r="AY1555" s="199"/>
      <c r="AZ1555" s="37"/>
      <c r="BA1555" s="123"/>
      <c r="BB1555" s="211"/>
      <c r="BC1555" s="211"/>
      <c r="BD1555" s="123"/>
      <c r="BE1555" s="123"/>
      <c r="BF1555" s="37"/>
      <c r="BG1555" s="37"/>
    </row>
    <row r="1556" spans="1:59" x14ac:dyDescent="0.25">
      <c r="A1556">
        <v>1524</v>
      </c>
      <c r="B1556" s="61">
        <f ca="1">OFFSET(InputPriceData!B$15,CalculationsAndCharts!$A1556+$A$11,0,1,1)</f>
        <v>40260</v>
      </c>
      <c r="C1556" s="3">
        <f ca="1">OFFSET(InputPriceData!G$15,CalculationsAndCharts!$A1556+$A$11,IF($C$7,8,0),1,1)</f>
        <v>182941600</v>
      </c>
      <c r="D1556" s="4">
        <f ca="1">OFFSET(InputPriceData!C$15,CalculationsAndCharts!$A1556+$A$11,IF($C$7,8,0),1,1)</f>
        <v>103.25</v>
      </c>
      <c r="E1556" s="4">
        <f ca="1">OFFSET(InputPriceData!D$15,CalculationsAndCharts!$A1556+$A$11,IF($C$7,8,0),1,1)</f>
        <v>103.92</v>
      </c>
      <c r="F1556" s="4">
        <f ca="1">OFFSET(InputPriceData!E$15,CalculationsAndCharts!$A1556+$A$11,IF($C$7,8,0),1,1)</f>
        <v>102.92</v>
      </c>
      <c r="G1556" s="4">
        <f ca="1">OFFSET(InputPriceData!F$15,CalculationsAndCharts!$A1556+$A$11,IF($C$7,8,0),1,1)</f>
        <v>103.83</v>
      </c>
      <c r="H1556" s="342">
        <f t="shared" ca="1" si="186"/>
        <v>101.66526623654305</v>
      </c>
      <c r="I1556" s="342">
        <f t="shared" ca="1" si="187"/>
        <v>100.77636608435468</v>
      </c>
      <c r="J1556" s="340">
        <f t="shared" ca="1" si="188"/>
        <v>0.88890015218834129</v>
      </c>
      <c r="K1556" s="170">
        <f t="shared" ca="1" si="184"/>
        <v>0.79014348056045625</v>
      </c>
      <c r="L1556" s="341">
        <f t="shared" ca="1" si="185"/>
        <v>0.51197472127705546</v>
      </c>
      <c r="M1556" s="341">
        <f t="shared" ca="1" si="189"/>
        <v>-0.51197472127705546</v>
      </c>
      <c r="N1556" s="170"/>
      <c r="O1556" s="340"/>
      <c r="P1556" s="3">
        <f t="shared" ca="1" si="190"/>
        <v>182941600</v>
      </c>
      <c r="Q1556" s="3" t="e">
        <f t="shared" ca="1" si="191"/>
        <v>#N/A</v>
      </c>
      <c r="S1556" s="99"/>
      <c r="T1556" s="350"/>
      <c r="U1556" s="350"/>
      <c r="V1556" s="349"/>
      <c r="W1556" s="313"/>
      <c r="X1556" s="302"/>
      <c r="Y1556" s="211"/>
      <c r="Z1556" s="320"/>
      <c r="AA1556" s="246"/>
      <c r="AB1556" s="125"/>
      <c r="AC1556" s="125"/>
      <c r="AD1556" s="125"/>
      <c r="AE1556" s="125"/>
      <c r="AF1556" s="125"/>
      <c r="AG1556" s="125"/>
      <c r="AH1556" s="125"/>
      <c r="AJ1556" s="125"/>
      <c r="AK1556" s="125"/>
      <c r="AM1556" s="246"/>
      <c r="AO1556" s="246"/>
      <c r="AP1556" s="211"/>
      <c r="AQ1556" s="211"/>
      <c r="AR1556" s="199"/>
      <c r="AT1556" s="225"/>
      <c r="AU1556" s="225"/>
      <c r="AV1556" s="225"/>
      <c r="AW1556" s="99"/>
      <c r="AX1556" s="199"/>
      <c r="AY1556" s="199"/>
      <c r="AZ1556" s="37"/>
      <c r="BA1556" s="123"/>
      <c r="BB1556" s="211"/>
      <c r="BC1556" s="211"/>
      <c r="BD1556" s="123"/>
      <c r="BE1556" s="123"/>
      <c r="BF1556" s="37"/>
      <c r="BG1556" s="37"/>
    </row>
    <row r="1557" spans="1:59" x14ac:dyDescent="0.25">
      <c r="A1557">
        <v>1525</v>
      </c>
      <c r="B1557" s="61">
        <f ca="1">OFFSET(InputPriceData!B$15,CalculationsAndCharts!$A1557+$A$11,0,1,1)</f>
        <v>40259</v>
      </c>
      <c r="C1557" s="3">
        <f ca="1">OFFSET(InputPriceData!G$15,CalculationsAndCharts!$A1557+$A$11,IF($C$7,8,0),1,1)</f>
        <v>184477800</v>
      </c>
      <c r="D1557" s="4">
        <f ca="1">OFFSET(InputPriceData!C$15,CalculationsAndCharts!$A1557+$A$11,IF($C$7,8,0),1,1)</f>
        <v>101.97</v>
      </c>
      <c r="E1557" s="4">
        <f ca="1">OFFSET(InputPriceData!D$15,CalculationsAndCharts!$A1557+$A$11,IF($C$7,8,0),1,1)</f>
        <v>103.29</v>
      </c>
      <c r="F1557" s="4">
        <f ca="1">OFFSET(InputPriceData!E$15,CalculationsAndCharts!$A1557+$A$11,IF($C$7,8,0),1,1)</f>
        <v>101.91</v>
      </c>
      <c r="G1557" s="4">
        <f ca="1">OFFSET(InputPriceData!F$15,CalculationsAndCharts!$A1557+$A$11,IF($C$7,8,0),1,1)</f>
        <v>103.1</v>
      </c>
      <c r="H1557" s="342">
        <f t="shared" ca="1" si="186"/>
        <v>101.35601855604919</v>
      </c>
      <c r="I1557" s="342">
        <f t="shared" ca="1" si="187"/>
        <v>100.4987630011142</v>
      </c>
      <c r="J1557" s="340">
        <f t="shared" ca="1" si="188"/>
        <v>0.85725555493497174</v>
      </c>
      <c r="K1557" s="170">
        <f t="shared" ca="1" si="184"/>
        <v>0.7348870864668664</v>
      </c>
      <c r="L1557" s="341">
        <f t="shared" ca="1" si="185"/>
        <v>0.50307862061799358</v>
      </c>
      <c r="M1557" s="341">
        <f t="shared" ca="1" si="189"/>
        <v>-0.50307862061799358</v>
      </c>
      <c r="N1557" s="170"/>
      <c r="O1557" s="340"/>
      <c r="P1557" s="3">
        <f t="shared" ca="1" si="190"/>
        <v>184477800</v>
      </c>
      <c r="Q1557" s="3" t="e">
        <f t="shared" ca="1" si="191"/>
        <v>#N/A</v>
      </c>
      <c r="S1557" s="99"/>
      <c r="T1557" s="350"/>
      <c r="U1557" s="350"/>
      <c r="V1557" s="349"/>
      <c r="W1557" s="313"/>
      <c r="X1557" s="302"/>
      <c r="Y1557" s="211"/>
      <c r="Z1557" s="320"/>
      <c r="AA1557" s="246"/>
      <c r="AB1557" s="125"/>
      <c r="AC1557" s="125"/>
      <c r="AD1557" s="125"/>
      <c r="AE1557" s="125"/>
      <c r="AF1557" s="125"/>
      <c r="AG1557" s="125"/>
      <c r="AH1557" s="125"/>
      <c r="AJ1557" s="125"/>
      <c r="AK1557" s="125"/>
      <c r="AM1557" s="246"/>
      <c r="AO1557" s="246"/>
      <c r="AP1557" s="211"/>
      <c r="AQ1557" s="211"/>
      <c r="AR1557" s="199"/>
      <c r="AT1557" s="225"/>
      <c r="AU1557" s="225"/>
      <c r="AV1557" s="225"/>
      <c r="AW1557" s="99"/>
      <c r="AX1557" s="199"/>
      <c r="AY1557" s="199"/>
      <c r="AZ1557" s="37"/>
      <c r="BA1557" s="123"/>
      <c r="BB1557" s="211"/>
      <c r="BC1557" s="211"/>
      <c r="BD1557" s="123"/>
      <c r="BE1557" s="123"/>
      <c r="BF1557" s="37"/>
      <c r="BG1557" s="37"/>
    </row>
    <row r="1558" spans="1:59" x14ac:dyDescent="0.25">
      <c r="A1558">
        <v>1526</v>
      </c>
      <c r="B1558" s="61">
        <f ca="1">OFFSET(InputPriceData!B$15,CalculationsAndCharts!$A1558+$A$11,0,1,1)</f>
        <v>40256</v>
      </c>
      <c r="C1558" s="3">
        <f ca="1">OFFSET(InputPriceData!G$15,CalculationsAndCharts!$A1558+$A$11,IF($C$7,8,0),1,1)</f>
        <v>226641100</v>
      </c>
      <c r="D1558" s="4">
        <f ca="1">OFFSET(InputPriceData!C$15,CalculationsAndCharts!$A1558+$A$11,IF($C$7,8,0),1,1)</f>
        <v>102.55</v>
      </c>
      <c r="E1558" s="4">
        <f ca="1">OFFSET(InputPriceData!D$15,CalculationsAndCharts!$A1558+$A$11,IF($C$7,8,0),1,1)</f>
        <v>103.72</v>
      </c>
      <c r="F1558" s="4">
        <f ca="1">OFFSET(InputPriceData!E$15,CalculationsAndCharts!$A1558+$A$11,IF($C$7,8,0),1,1)</f>
        <v>102.16</v>
      </c>
      <c r="G1558" s="4">
        <f ca="1">OFFSET(InputPriceData!F$15,CalculationsAndCharts!$A1558+$A$11,IF($C$7,8,0),1,1)</f>
        <v>102.55</v>
      </c>
      <c r="H1558" s="342">
        <f t="shared" ca="1" si="186"/>
        <v>101.10687834977051</v>
      </c>
      <c r="I1558" s="342">
        <f t="shared" ca="1" si="187"/>
        <v>100.2622869103064</v>
      </c>
      <c r="J1558" s="340">
        <f t="shared" ca="1" si="188"/>
        <v>0.84459143946408366</v>
      </c>
      <c r="K1558" s="170">
        <f t="shared" ca="1" si="184"/>
        <v>0.71333469961601292</v>
      </c>
      <c r="L1558" s="341">
        <f t="shared" ca="1" si="185"/>
        <v>0.49436288557752694</v>
      </c>
      <c r="M1558" s="341">
        <f t="shared" ca="1" si="189"/>
        <v>-0.49436288557752694</v>
      </c>
      <c r="N1558" s="170"/>
      <c r="O1558" s="340"/>
      <c r="P1558" s="3">
        <f t="shared" ca="1" si="190"/>
        <v>226641100</v>
      </c>
      <c r="Q1558" s="3" t="e">
        <f t="shared" ca="1" si="191"/>
        <v>#N/A</v>
      </c>
      <c r="S1558" s="99"/>
      <c r="T1558" s="350"/>
      <c r="U1558" s="350"/>
      <c r="V1558" s="349"/>
      <c r="W1558" s="313"/>
      <c r="X1558" s="302"/>
      <c r="Y1558" s="211"/>
      <c r="Z1558" s="320"/>
      <c r="AA1558" s="246"/>
      <c r="AB1558" s="125"/>
      <c r="AC1558" s="125"/>
      <c r="AD1558" s="125"/>
      <c r="AE1558" s="125"/>
      <c r="AF1558" s="125"/>
      <c r="AG1558" s="125"/>
      <c r="AH1558" s="125"/>
      <c r="AJ1558" s="125"/>
      <c r="AK1558" s="125"/>
      <c r="AM1558" s="246"/>
      <c r="AO1558" s="246"/>
      <c r="AP1558" s="211"/>
      <c r="AQ1558" s="211"/>
      <c r="AR1558" s="199"/>
      <c r="AT1558" s="225"/>
      <c r="AU1558" s="225"/>
      <c r="AV1558" s="225"/>
      <c r="AW1558" s="99"/>
      <c r="AX1558" s="199"/>
      <c r="AY1558" s="199"/>
      <c r="AZ1558" s="37"/>
      <c r="BA1558" s="123"/>
      <c r="BB1558" s="211"/>
      <c r="BC1558" s="211"/>
      <c r="BD1558" s="123"/>
      <c r="BE1558" s="123"/>
      <c r="BF1558" s="37"/>
      <c r="BG1558" s="37"/>
    </row>
    <row r="1559" spans="1:59" x14ac:dyDescent="0.25">
      <c r="A1559">
        <v>1527</v>
      </c>
      <c r="B1559" s="61">
        <f ca="1">OFFSET(InputPriceData!B$15,CalculationsAndCharts!$A1559+$A$11,0,1,1)</f>
        <v>40255</v>
      </c>
      <c r="C1559" s="3">
        <f ca="1">OFFSET(InputPriceData!G$15,CalculationsAndCharts!$A1559+$A$11,IF($C$7,8,0),1,1)</f>
        <v>196509100</v>
      </c>
      <c r="D1559" s="4">
        <f ca="1">OFFSET(InputPriceData!C$15,CalculationsAndCharts!$A1559+$A$11,IF($C$7,8,0),1,1)</f>
        <v>103.14</v>
      </c>
      <c r="E1559" s="4">
        <f ca="1">OFFSET(InputPriceData!D$15,CalculationsAndCharts!$A1559+$A$11,IF($C$7,8,0),1,1)</f>
        <v>103.28</v>
      </c>
      <c r="F1559" s="4">
        <f ca="1">OFFSET(InputPriceData!E$15,CalculationsAndCharts!$A1559+$A$11,IF($C$7,8,0),1,1)</f>
        <v>102.66</v>
      </c>
      <c r="G1559" s="4">
        <f ca="1">OFFSET(InputPriceData!F$15,CalculationsAndCharts!$A1559+$A$11,IF($C$7,8,0),1,1)</f>
        <v>103.08</v>
      </c>
      <c r="H1559" s="342">
        <f t="shared" ca="1" si="186"/>
        <v>100.90071811402345</v>
      </c>
      <c r="I1559" s="342">
        <f t="shared" ca="1" si="187"/>
        <v>100.05431299306153</v>
      </c>
      <c r="J1559" s="340">
        <f t="shared" ca="1" si="188"/>
        <v>0.84640512096188392</v>
      </c>
      <c r="K1559" s="170">
        <f t="shared" ca="1" si="184"/>
        <v>0.7164016287905014</v>
      </c>
      <c r="L1559" s="341">
        <f t="shared" ca="1" si="185"/>
        <v>0.48522536424748514</v>
      </c>
      <c r="M1559" s="341">
        <f t="shared" ca="1" si="189"/>
        <v>-0.48522536424748514</v>
      </c>
      <c r="N1559" s="170"/>
      <c r="O1559" s="340"/>
      <c r="P1559" s="3" t="e">
        <f t="shared" ca="1" si="190"/>
        <v>#N/A</v>
      </c>
      <c r="Q1559" s="3">
        <f t="shared" ca="1" si="191"/>
        <v>196509100</v>
      </c>
      <c r="S1559" s="99"/>
      <c r="T1559" s="350"/>
      <c r="U1559" s="350"/>
      <c r="V1559" s="349"/>
      <c r="W1559" s="313"/>
      <c r="X1559" s="302"/>
      <c r="Y1559" s="211"/>
      <c r="Z1559" s="320"/>
      <c r="AA1559" s="246"/>
      <c r="AB1559" s="125"/>
      <c r="AC1559" s="125"/>
      <c r="AD1559" s="125"/>
      <c r="AE1559" s="125"/>
      <c r="AF1559" s="125"/>
      <c r="AG1559" s="125"/>
      <c r="AH1559" s="125"/>
      <c r="AJ1559" s="125"/>
      <c r="AK1559" s="125"/>
      <c r="AM1559" s="246"/>
      <c r="AO1559" s="246"/>
      <c r="AP1559" s="211"/>
      <c r="AQ1559" s="211"/>
      <c r="AR1559" s="199"/>
      <c r="AT1559" s="225"/>
      <c r="AU1559" s="225"/>
      <c r="AV1559" s="225"/>
      <c r="AW1559" s="99"/>
      <c r="AX1559" s="199"/>
      <c r="AY1559" s="199"/>
      <c r="AZ1559" s="37"/>
      <c r="BA1559" s="123"/>
      <c r="BB1559" s="211"/>
      <c r="BC1559" s="211"/>
      <c r="BD1559" s="123"/>
      <c r="BE1559" s="123"/>
      <c r="BF1559" s="37"/>
      <c r="BG1559" s="37"/>
    </row>
    <row r="1560" spans="1:59" x14ac:dyDescent="0.25">
      <c r="A1560">
        <v>1528</v>
      </c>
      <c r="B1560" s="61">
        <f ca="1">OFFSET(InputPriceData!B$15,CalculationsAndCharts!$A1560+$A$11,0,1,1)</f>
        <v>40254</v>
      </c>
      <c r="C1560" s="3">
        <f ca="1">OFFSET(InputPriceData!G$15,CalculationsAndCharts!$A1560+$A$11,IF($C$7,8,0),1,1)</f>
        <v>177468100</v>
      </c>
      <c r="D1560" s="4">
        <f ca="1">OFFSET(InputPriceData!C$15,CalculationsAndCharts!$A1560+$A$11,IF($C$7,8,0),1,1)</f>
        <v>102.83</v>
      </c>
      <c r="E1560" s="4">
        <f ca="1">OFFSET(InputPriceData!D$15,CalculationsAndCharts!$A1560+$A$11,IF($C$7,8,0),1,1)</f>
        <v>103.46</v>
      </c>
      <c r="F1560" s="4">
        <f ca="1">OFFSET(InputPriceData!E$15,CalculationsAndCharts!$A1560+$A$11,IF($C$7,8,0),1,1)</f>
        <v>102.53</v>
      </c>
      <c r="G1560" s="4">
        <f ca="1">OFFSET(InputPriceData!F$15,CalculationsAndCharts!$A1560+$A$11,IF($C$7,8,0),1,1)</f>
        <v>103.13</v>
      </c>
      <c r="H1560" s="342">
        <f t="shared" ca="1" si="186"/>
        <v>100.5893921303125</v>
      </c>
      <c r="I1560" s="342">
        <f t="shared" ca="1" si="187"/>
        <v>99.779250537885304</v>
      </c>
      <c r="J1560" s="340">
        <f t="shared" ca="1" si="188"/>
        <v>0.81014159242716832</v>
      </c>
      <c r="K1560" s="170">
        <f t="shared" ca="1" si="184"/>
        <v>0.65632939978042815</v>
      </c>
      <c r="L1560" s="341">
        <f t="shared" ca="1" si="185"/>
        <v>0.47532483683399873</v>
      </c>
      <c r="M1560" s="341">
        <f t="shared" ca="1" si="189"/>
        <v>-0.47532483683399873</v>
      </c>
      <c r="N1560" s="170"/>
      <c r="O1560" s="340"/>
      <c r="P1560" s="3">
        <f t="shared" ca="1" si="190"/>
        <v>177468100</v>
      </c>
      <c r="Q1560" s="3" t="e">
        <f t="shared" ca="1" si="191"/>
        <v>#N/A</v>
      </c>
      <c r="S1560" s="99"/>
      <c r="T1560" s="350"/>
      <c r="U1560" s="350"/>
      <c r="V1560" s="349"/>
      <c r="W1560" s="313"/>
      <c r="X1560" s="302"/>
      <c r="Y1560" s="211"/>
      <c r="Z1560" s="320"/>
      <c r="AA1560" s="246"/>
      <c r="AB1560" s="125"/>
      <c r="AC1560" s="125"/>
      <c r="AD1560" s="125"/>
      <c r="AE1560" s="125"/>
      <c r="AF1560" s="125"/>
      <c r="AG1560" s="125"/>
      <c r="AH1560" s="125"/>
      <c r="AJ1560" s="125"/>
      <c r="AK1560" s="125"/>
      <c r="AM1560" s="246"/>
      <c r="AO1560" s="246"/>
      <c r="AP1560" s="211"/>
      <c r="AQ1560" s="211"/>
      <c r="AR1560" s="199"/>
      <c r="AT1560" s="225"/>
      <c r="AU1560" s="225"/>
      <c r="AV1560" s="225"/>
      <c r="AW1560" s="99"/>
      <c r="AX1560" s="199"/>
      <c r="AY1560" s="199"/>
      <c r="AZ1560" s="37"/>
      <c r="BA1560" s="123"/>
      <c r="BB1560" s="211"/>
      <c r="BC1560" s="211"/>
      <c r="BD1560" s="123"/>
      <c r="BE1560" s="123"/>
      <c r="BF1560" s="37"/>
      <c r="BG1560" s="37"/>
    </row>
    <row r="1561" spans="1:59" x14ac:dyDescent="0.25">
      <c r="A1561">
        <v>1529</v>
      </c>
      <c r="B1561" s="61">
        <f ca="1">OFFSET(InputPriceData!B$15,CalculationsAndCharts!$A1561+$A$11,0,1,1)</f>
        <v>40253</v>
      </c>
      <c r="C1561" s="3">
        <f ca="1">OFFSET(InputPriceData!G$15,CalculationsAndCharts!$A1561+$A$11,IF($C$7,8,0),1,1)</f>
        <v>168673000</v>
      </c>
      <c r="D1561" s="4">
        <f ca="1">OFFSET(InputPriceData!C$15,CalculationsAndCharts!$A1561+$A$11,IF($C$7,8,0),1,1)</f>
        <v>101.99</v>
      </c>
      <c r="E1561" s="4">
        <f ca="1">OFFSET(InputPriceData!D$15,CalculationsAndCharts!$A1561+$A$11,IF($C$7,8,0),1,1)</f>
        <v>102.62</v>
      </c>
      <c r="F1561" s="4">
        <f ca="1">OFFSET(InputPriceData!E$15,CalculationsAndCharts!$A1561+$A$11,IF($C$7,8,0),1,1)</f>
        <v>101.71</v>
      </c>
      <c r="G1561" s="4">
        <f ca="1">OFFSET(InputPriceData!F$15,CalculationsAndCharts!$A1561+$A$11,IF($C$7,8,0),1,1)</f>
        <v>102.52</v>
      </c>
      <c r="H1561" s="342">
        <f t="shared" ca="1" si="186"/>
        <v>100.22644814892857</v>
      </c>
      <c r="I1561" s="342">
        <f t="shared" ca="1" si="187"/>
        <v>99.474636950420333</v>
      </c>
      <c r="J1561" s="340">
        <f t="shared" ca="1" si="188"/>
        <v>0.75181119850820921</v>
      </c>
      <c r="K1561" s="170">
        <f t="shared" ca="1" si="184"/>
        <v>0.56522007820234998</v>
      </c>
      <c r="L1561" s="341">
        <f t="shared" ca="1" si="185"/>
        <v>0.46582058181321845</v>
      </c>
      <c r="M1561" s="341">
        <f t="shared" ca="1" si="189"/>
        <v>-0.46582058181321845</v>
      </c>
      <c r="N1561" s="170"/>
      <c r="O1561" s="340"/>
      <c r="P1561" s="3">
        <f t="shared" ca="1" si="190"/>
        <v>168673000</v>
      </c>
      <c r="Q1561" s="3" t="e">
        <f t="shared" ca="1" si="191"/>
        <v>#N/A</v>
      </c>
      <c r="S1561" s="99"/>
      <c r="T1561" s="350"/>
      <c r="U1561" s="350"/>
      <c r="V1561" s="349"/>
      <c r="W1561" s="313"/>
      <c r="X1561" s="302"/>
      <c r="Y1561" s="211"/>
      <c r="Z1561" s="320"/>
      <c r="AA1561" s="246"/>
      <c r="AB1561" s="125"/>
      <c r="AC1561" s="125"/>
      <c r="AD1561" s="125"/>
      <c r="AE1561" s="125"/>
      <c r="AF1561" s="125"/>
      <c r="AG1561" s="125"/>
      <c r="AH1561" s="125"/>
      <c r="AJ1561" s="125"/>
      <c r="AK1561" s="125"/>
      <c r="AM1561" s="246"/>
      <c r="AO1561" s="246"/>
      <c r="AP1561" s="211"/>
      <c r="AQ1561" s="211"/>
      <c r="AR1561" s="199"/>
      <c r="AT1561" s="225"/>
      <c r="AU1561" s="225"/>
      <c r="AV1561" s="225"/>
      <c r="AW1561" s="99"/>
      <c r="AX1561" s="199"/>
      <c r="AY1561" s="199"/>
      <c r="AZ1561" s="37"/>
      <c r="BA1561" s="123"/>
      <c r="BB1561" s="211"/>
      <c r="BC1561" s="211"/>
      <c r="BD1561" s="123"/>
      <c r="BE1561" s="123"/>
      <c r="BF1561" s="37"/>
      <c r="BG1561" s="37"/>
    </row>
    <row r="1562" spans="1:59" x14ac:dyDescent="0.25">
      <c r="A1562">
        <v>1530</v>
      </c>
      <c r="B1562" s="61">
        <f ca="1">OFFSET(InputPriceData!B$15,CalculationsAndCharts!$A1562+$A$11,0,1,1)</f>
        <v>40252</v>
      </c>
      <c r="C1562" s="3">
        <f ca="1">OFFSET(InputPriceData!G$15,CalculationsAndCharts!$A1562+$A$11,IF($C$7,8,0),1,1)</f>
        <v>146816800</v>
      </c>
      <c r="D1562" s="4">
        <f ca="1">OFFSET(InputPriceData!C$15,CalculationsAndCharts!$A1562+$A$11,IF($C$7,8,0),1,1)</f>
        <v>101.51</v>
      </c>
      <c r="E1562" s="4">
        <f ca="1">OFFSET(InputPriceData!D$15,CalculationsAndCharts!$A1562+$A$11,IF($C$7,8,0),1,1)</f>
        <v>101.78</v>
      </c>
      <c r="F1562" s="4">
        <f ca="1">OFFSET(InputPriceData!E$15,CalculationsAndCharts!$A1562+$A$11,IF($C$7,8,0),1,1)</f>
        <v>100.93</v>
      </c>
      <c r="G1562" s="4">
        <f ca="1">OFFSET(InputPriceData!F$15,CalculationsAndCharts!$A1562+$A$11,IF($C$7,8,0),1,1)</f>
        <v>101.71</v>
      </c>
      <c r="H1562" s="342">
        <f t="shared" ca="1" si="186"/>
        <v>99.898797884489795</v>
      </c>
      <c r="I1562" s="342">
        <f t="shared" ca="1" si="187"/>
        <v>99.197785764094903</v>
      </c>
      <c r="J1562" s="340">
        <f t="shared" ca="1" si="188"/>
        <v>0.70101212039485494</v>
      </c>
      <c r="K1562" s="170">
        <f t="shared" ca="1" si="184"/>
        <v>0.4914179929404906</v>
      </c>
      <c r="L1562" s="341">
        <f t="shared" ca="1" si="185"/>
        <v>0.45745241665128439</v>
      </c>
      <c r="M1562" s="341">
        <f t="shared" ca="1" si="189"/>
        <v>-0.45745241665128439</v>
      </c>
      <c r="N1562" s="170"/>
      <c r="O1562" s="340"/>
      <c r="P1562" s="3">
        <f t="shared" ca="1" si="190"/>
        <v>146816800</v>
      </c>
      <c r="Q1562" s="3" t="e">
        <f t="shared" ca="1" si="191"/>
        <v>#N/A</v>
      </c>
      <c r="S1562" s="99"/>
      <c r="T1562" s="350"/>
      <c r="U1562" s="350"/>
      <c r="V1562" s="349"/>
      <c r="W1562" s="313"/>
      <c r="X1562" s="302"/>
      <c r="Y1562" s="211"/>
      <c r="Z1562" s="320"/>
      <c r="AA1562" s="246"/>
      <c r="AB1562" s="125"/>
      <c r="AC1562" s="125"/>
      <c r="AD1562" s="125"/>
      <c r="AE1562" s="125"/>
      <c r="AF1562" s="125"/>
      <c r="AG1562" s="125"/>
      <c r="AH1562" s="125"/>
      <c r="AJ1562" s="125"/>
      <c r="AK1562" s="125"/>
      <c r="AM1562" s="246"/>
      <c r="AO1562" s="246"/>
      <c r="AP1562" s="211"/>
      <c r="AQ1562" s="211"/>
      <c r="AR1562" s="199"/>
      <c r="AT1562" s="225"/>
      <c r="AU1562" s="225"/>
      <c r="AV1562" s="225"/>
      <c r="AW1562" s="99"/>
      <c r="AX1562" s="199"/>
      <c r="AY1562" s="199"/>
      <c r="AZ1562" s="37"/>
      <c r="BA1562" s="123"/>
      <c r="BB1562" s="211"/>
      <c r="BC1562" s="211"/>
      <c r="BD1562" s="123"/>
      <c r="BE1562" s="123"/>
      <c r="BF1562" s="37"/>
      <c r="BG1562" s="37"/>
    </row>
    <row r="1563" spans="1:59" x14ac:dyDescent="0.25">
      <c r="A1563">
        <v>1531</v>
      </c>
      <c r="B1563" s="61">
        <f ca="1">OFFSET(InputPriceData!B$15,CalculationsAndCharts!$A1563+$A$11,0,1,1)</f>
        <v>40249</v>
      </c>
      <c r="C1563" s="3">
        <f ca="1">OFFSET(InputPriceData!G$15,CalculationsAndCharts!$A1563+$A$11,IF($C$7,8,0),1,1)</f>
        <v>162074800</v>
      </c>
      <c r="D1563" s="4">
        <f ca="1">OFFSET(InputPriceData!C$15,CalculationsAndCharts!$A1563+$A$11,IF($C$7,8,0),1,1)</f>
        <v>102.12</v>
      </c>
      <c r="E1563" s="4">
        <f ca="1">OFFSET(InputPriceData!D$15,CalculationsAndCharts!$A1563+$A$11,IF($C$7,8,0),1,1)</f>
        <v>102.13</v>
      </c>
      <c r="F1563" s="4">
        <f ca="1">OFFSET(InputPriceData!E$15,CalculationsAndCharts!$A1563+$A$11,IF($C$7,8,0),1,1)</f>
        <v>101.4</v>
      </c>
      <c r="G1563" s="4">
        <f ca="1">OFFSET(InputPriceData!F$15,CalculationsAndCharts!$A1563+$A$11,IF($C$7,8,0),1,1)</f>
        <v>101.68</v>
      </c>
      <c r="H1563" s="342">
        <f t="shared" ca="1" si="186"/>
        <v>99.640054725131193</v>
      </c>
      <c r="I1563" s="342">
        <f t="shared" ca="1" si="187"/>
        <v>98.969402651739898</v>
      </c>
      <c r="J1563" s="340">
        <f t="shared" ca="1" si="188"/>
        <v>0.67065207339125976</v>
      </c>
      <c r="K1563" s="170">
        <f t="shared" ca="1" si="184"/>
        <v>0.44977420354399567</v>
      </c>
      <c r="L1563" s="341">
        <f t="shared" ca="1" si="185"/>
        <v>0.45132494613140711</v>
      </c>
      <c r="M1563" s="341">
        <f t="shared" ca="1" si="189"/>
        <v>-0.45132494613140711</v>
      </c>
      <c r="N1563" s="170"/>
      <c r="O1563" s="340"/>
      <c r="P1563" s="3" t="e">
        <f t="shared" ca="1" si="190"/>
        <v>#N/A</v>
      </c>
      <c r="Q1563" s="3">
        <f t="shared" ca="1" si="191"/>
        <v>162074800</v>
      </c>
      <c r="S1563" s="99"/>
      <c r="T1563" s="350"/>
      <c r="U1563" s="350"/>
      <c r="V1563" s="349"/>
      <c r="W1563" s="313"/>
      <c r="X1563" s="302"/>
      <c r="Y1563" s="211"/>
      <c r="Z1563" s="320"/>
      <c r="AA1563" s="246"/>
      <c r="AB1563" s="125"/>
      <c r="AC1563" s="125"/>
      <c r="AD1563" s="125"/>
      <c r="AE1563" s="125"/>
      <c r="AF1563" s="125"/>
      <c r="AG1563" s="125"/>
      <c r="AH1563" s="125"/>
      <c r="AJ1563" s="125"/>
      <c r="AK1563" s="125"/>
      <c r="AM1563" s="246"/>
      <c r="AO1563" s="246"/>
      <c r="AP1563" s="211"/>
      <c r="AQ1563" s="211"/>
      <c r="AR1563" s="199"/>
      <c r="AT1563" s="225"/>
      <c r="AU1563" s="225"/>
      <c r="AV1563" s="225"/>
      <c r="AW1563" s="99"/>
      <c r="AX1563" s="199"/>
      <c r="AY1563" s="199"/>
      <c r="AZ1563" s="37"/>
      <c r="BA1563" s="123"/>
      <c r="BB1563" s="211"/>
      <c r="BC1563" s="211"/>
      <c r="BD1563" s="123"/>
      <c r="BE1563" s="123"/>
      <c r="BF1563" s="37"/>
      <c r="BG1563" s="37"/>
    </row>
    <row r="1564" spans="1:59" x14ac:dyDescent="0.25">
      <c r="A1564">
        <v>1532</v>
      </c>
      <c r="B1564" s="61">
        <f ca="1">OFFSET(InputPriceData!B$15,CalculationsAndCharts!$A1564+$A$11,0,1,1)</f>
        <v>40248</v>
      </c>
      <c r="C1564" s="3">
        <f ca="1">OFFSET(InputPriceData!G$15,CalculationsAndCharts!$A1564+$A$11,IF($C$7,8,0),1,1)</f>
        <v>160791100</v>
      </c>
      <c r="D1564" s="4">
        <f ca="1">OFFSET(InputPriceData!C$15,CalculationsAndCharts!$A1564+$A$11,IF($C$7,8,0),1,1)</f>
        <v>101.02</v>
      </c>
      <c r="E1564" s="4">
        <f ca="1">OFFSET(InputPriceData!D$15,CalculationsAndCharts!$A1564+$A$11,IF($C$7,8,0),1,1)</f>
        <v>101.7</v>
      </c>
      <c r="F1564" s="4">
        <f ca="1">OFFSET(InputPriceData!E$15,CalculationsAndCharts!$A1564+$A$11,IF($C$7,8,0),1,1)</f>
        <v>100.71</v>
      </c>
      <c r="G1564" s="4">
        <f ca="1">OFFSET(InputPriceData!F$15,CalculationsAndCharts!$A1564+$A$11,IF($C$7,8,0),1,1)</f>
        <v>101.68</v>
      </c>
      <c r="H1564" s="342">
        <f t="shared" ca="1" si="186"/>
        <v>99.348633971578494</v>
      </c>
      <c r="I1564" s="342">
        <f t="shared" ca="1" si="187"/>
        <v>98.722984710988982</v>
      </c>
      <c r="J1564" s="340">
        <f t="shared" ca="1" si="188"/>
        <v>0.62564926058948811</v>
      </c>
      <c r="K1564" s="170">
        <f t="shared" ca="1" si="184"/>
        <v>0.3914369972761732</v>
      </c>
      <c r="L1564" s="341">
        <f t="shared" ca="1" si="185"/>
        <v>0.44588706307504528</v>
      </c>
      <c r="M1564" s="341">
        <f t="shared" ca="1" si="189"/>
        <v>-0.44588706307504528</v>
      </c>
      <c r="N1564" s="170"/>
      <c r="O1564" s="340"/>
      <c r="P1564" s="3">
        <f t="shared" ca="1" si="190"/>
        <v>160791100</v>
      </c>
      <c r="Q1564" s="3" t="e">
        <f t="shared" ca="1" si="191"/>
        <v>#N/A</v>
      </c>
      <c r="S1564" s="99"/>
      <c r="T1564" s="350"/>
      <c r="U1564" s="350"/>
      <c r="V1564" s="349"/>
      <c r="W1564" s="313"/>
      <c r="X1564" s="302"/>
      <c r="Y1564" s="211"/>
      <c r="Z1564" s="320"/>
      <c r="AA1564" s="246"/>
      <c r="AB1564" s="125"/>
      <c r="AC1564" s="125"/>
      <c r="AD1564" s="125"/>
      <c r="AE1564" s="125"/>
      <c r="AF1564" s="125"/>
      <c r="AG1564" s="125"/>
      <c r="AH1564" s="125"/>
      <c r="AJ1564" s="125"/>
      <c r="AK1564" s="125"/>
      <c r="AM1564" s="246"/>
      <c r="AO1564" s="246"/>
      <c r="AP1564" s="211"/>
      <c r="AQ1564" s="211"/>
      <c r="AR1564" s="199"/>
      <c r="AT1564" s="225"/>
      <c r="AU1564" s="225"/>
      <c r="AV1564" s="225"/>
      <c r="AW1564" s="99"/>
      <c r="AX1564" s="199"/>
      <c r="AY1564" s="199"/>
      <c r="AZ1564" s="37"/>
      <c r="BA1564" s="123"/>
      <c r="BB1564" s="211"/>
      <c r="BC1564" s="211"/>
      <c r="BD1564" s="123"/>
      <c r="BE1564" s="123"/>
      <c r="BF1564" s="37"/>
      <c r="BG1564" s="37"/>
    </row>
    <row r="1565" spans="1:59" x14ac:dyDescent="0.25">
      <c r="A1565">
        <v>1533</v>
      </c>
      <c r="B1565" s="61">
        <f ca="1">OFFSET(InputPriceData!B$15,CalculationsAndCharts!$A1565+$A$11,0,1,1)</f>
        <v>40247</v>
      </c>
      <c r="C1565" s="3">
        <f ca="1">OFFSET(InputPriceData!G$15,CalculationsAndCharts!$A1565+$A$11,IF($C$7,8,0),1,1)</f>
        <v>186088800</v>
      </c>
      <c r="D1565" s="4">
        <f ca="1">OFFSET(InputPriceData!C$15,CalculationsAndCharts!$A1565+$A$11,IF($C$7,8,0),1,1)</f>
        <v>100.85</v>
      </c>
      <c r="E1565" s="4">
        <f ca="1">OFFSET(InputPriceData!D$15,CalculationsAndCharts!$A1565+$A$11,IF($C$7,8,0),1,1)</f>
        <v>101.53</v>
      </c>
      <c r="F1565" s="4">
        <f ca="1">OFFSET(InputPriceData!E$15,CalculationsAndCharts!$A1565+$A$11,IF($C$7,8,0),1,1)</f>
        <v>100.76</v>
      </c>
      <c r="G1565" s="4">
        <f ca="1">OFFSET(InputPriceData!F$15,CalculationsAndCharts!$A1565+$A$11,IF($C$7,8,0),1,1)</f>
        <v>101.25</v>
      </c>
      <c r="H1565" s="342">
        <f t="shared" ca="1" si="186"/>
        <v>99.015581681803994</v>
      </c>
      <c r="I1565" s="342">
        <f t="shared" ca="1" si="187"/>
        <v>98.454165139260709</v>
      </c>
      <c r="J1565" s="340">
        <f t="shared" ca="1" si="188"/>
        <v>0.56141654254326001</v>
      </c>
      <c r="K1565" s="170">
        <f t="shared" ca="1" si="184"/>
        <v>0.31518853424122806</v>
      </c>
      <c r="L1565" s="341">
        <f t="shared" ca="1" si="185"/>
        <v>0.4413577545773496</v>
      </c>
      <c r="M1565" s="341">
        <f t="shared" ca="1" si="189"/>
        <v>-0.4413577545773496</v>
      </c>
      <c r="N1565" s="170"/>
      <c r="O1565" s="340"/>
      <c r="P1565" s="3">
        <f t="shared" ca="1" si="190"/>
        <v>186088800</v>
      </c>
      <c r="Q1565" s="3" t="e">
        <f t="shared" ca="1" si="191"/>
        <v>#N/A</v>
      </c>
      <c r="S1565" s="99"/>
      <c r="T1565" s="350"/>
      <c r="U1565" s="350"/>
      <c r="V1565" s="349"/>
      <c r="W1565" s="313"/>
      <c r="X1565" s="302"/>
      <c r="Y1565" s="211"/>
      <c r="Z1565" s="320"/>
      <c r="AA1565" s="246"/>
      <c r="AB1565" s="125"/>
      <c r="AC1565" s="125"/>
      <c r="AD1565" s="125"/>
      <c r="AE1565" s="125"/>
      <c r="AF1565" s="125"/>
      <c r="AG1565" s="125"/>
      <c r="AH1565" s="125"/>
      <c r="AJ1565" s="125"/>
      <c r="AK1565" s="125"/>
      <c r="AM1565" s="246"/>
      <c r="AO1565" s="246"/>
      <c r="AP1565" s="211"/>
      <c r="AQ1565" s="211"/>
      <c r="AR1565" s="199"/>
      <c r="AT1565" s="225"/>
      <c r="AU1565" s="225"/>
      <c r="AV1565" s="225"/>
      <c r="AW1565" s="99"/>
      <c r="AX1565" s="199"/>
      <c r="AY1565" s="199"/>
      <c r="AZ1565" s="37"/>
      <c r="BA1565" s="123"/>
      <c r="BB1565" s="211"/>
      <c r="BC1565" s="211"/>
      <c r="BD1565" s="123"/>
      <c r="BE1565" s="123"/>
      <c r="BF1565" s="37"/>
      <c r="BG1565" s="37"/>
    </row>
    <row r="1566" spans="1:59" x14ac:dyDescent="0.25">
      <c r="A1566">
        <v>1534</v>
      </c>
      <c r="B1566" s="61">
        <f ca="1">OFFSET(InputPriceData!B$15,CalculationsAndCharts!$A1566+$A$11,0,1,1)</f>
        <v>40246</v>
      </c>
      <c r="C1566" s="3">
        <f ca="1">OFFSET(InputPriceData!G$15,CalculationsAndCharts!$A1566+$A$11,IF($C$7,8,0),1,1)</f>
        <v>154556700</v>
      </c>
      <c r="D1566" s="4">
        <f ca="1">OFFSET(InputPriceData!C$15,CalculationsAndCharts!$A1566+$A$11,IF($C$7,8,0),1,1)</f>
        <v>100.34</v>
      </c>
      <c r="E1566" s="4">
        <f ca="1">OFFSET(InputPriceData!D$15,CalculationsAndCharts!$A1566+$A$11,IF($C$7,8,0),1,1)</f>
        <v>101.27</v>
      </c>
      <c r="F1566" s="4">
        <f ca="1">OFFSET(InputPriceData!E$15,CalculationsAndCharts!$A1566+$A$11,IF($C$7,8,0),1,1)</f>
        <v>100.28</v>
      </c>
      <c r="G1566" s="4">
        <f ca="1">OFFSET(InputPriceData!F$15,CalculationsAndCharts!$A1566+$A$11,IF($C$7,8,0),1,1)</f>
        <v>100.8</v>
      </c>
      <c r="H1566" s="342">
        <f t="shared" ca="1" si="186"/>
        <v>98.696379064918844</v>
      </c>
      <c r="I1566" s="342">
        <f t="shared" ca="1" si="187"/>
        <v>98.199998333738961</v>
      </c>
      <c r="J1566" s="340">
        <f t="shared" ca="1" si="188"/>
        <v>0.49638073117986803</v>
      </c>
      <c r="K1566" s="170">
        <f t="shared" ca="1" si="184"/>
        <v>0.2463938302866604</v>
      </c>
      <c r="L1566" s="341">
        <f t="shared" ca="1" si="185"/>
        <v>0.43786541530896272</v>
      </c>
      <c r="M1566" s="341">
        <f t="shared" ca="1" si="189"/>
        <v>-0.43786541530896272</v>
      </c>
      <c r="N1566" s="170"/>
      <c r="O1566" s="340"/>
      <c r="P1566" s="3">
        <f t="shared" ca="1" si="190"/>
        <v>154556700</v>
      </c>
      <c r="Q1566" s="3" t="e">
        <f t="shared" ca="1" si="191"/>
        <v>#N/A</v>
      </c>
      <c r="S1566" s="99"/>
      <c r="T1566" s="350"/>
      <c r="U1566" s="350"/>
      <c r="V1566" s="349"/>
      <c r="W1566" s="313"/>
      <c r="X1566" s="302"/>
      <c r="Y1566" s="211"/>
      <c r="Z1566" s="320"/>
      <c r="AA1566" s="246"/>
      <c r="AB1566" s="125"/>
      <c r="AC1566" s="125"/>
      <c r="AD1566" s="125"/>
      <c r="AE1566" s="125"/>
      <c r="AF1566" s="125"/>
      <c r="AG1566" s="125"/>
      <c r="AH1566" s="125"/>
      <c r="AJ1566" s="125"/>
      <c r="AK1566" s="125"/>
      <c r="AM1566" s="246"/>
      <c r="AO1566" s="246"/>
      <c r="AP1566" s="211"/>
      <c r="AQ1566" s="211"/>
      <c r="AR1566" s="199"/>
      <c r="AT1566" s="225"/>
      <c r="AU1566" s="225"/>
      <c r="AV1566" s="225"/>
      <c r="AW1566" s="99"/>
      <c r="AX1566" s="199"/>
      <c r="AY1566" s="199"/>
      <c r="AZ1566" s="37"/>
      <c r="BA1566" s="123"/>
      <c r="BB1566" s="211"/>
      <c r="BC1566" s="211"/>
      <c r="BD1566" s="123"/>
      <c r="BE1566" s="123"/>
      <c r="BF1566" s="37"/>
      <c r="BG1566" s="37"/>
    </row>
    <row r="1567" spans="1:59" x14ac:dyDescent="0.25">
      <c r="A1567">
        <v>1535</v>
      </c>
      <c r="B1567" s="61">
        <f ca="1">OFFSET(InputPriceData!B$15,CalculationsAndCharts!$A1567+$A$11,0,1,1)</f>
        <v>40245</v>
      </c>
      <c r="C1567" s="3">
        <f ca="1">OFFSET(InputPriceData!G$15,CalculationsAndCharts!$A1567+$A$11,IF($C$7,8,0),1,1)</f>
        <v>114631200</v>
      </c>
      <c r="D1567" s="4">
        <f ca="1">OFFSET(InputPriceData!C$15,CalculationsAndCharts!$A1567+$A$11,IF($C$7,8,0),1,1)</f>
        <v>100.63</v>
      </c>
      <c r="E1567" s="4">
        <f ca="1">OFFSET(InputPriceData!D$15,CalculationsAndCharts!$A1567+$A$11,IF($C$7,8,0),1,1)</f>
        <v>100.86</v>
      </c>
      <c r="F1567" s="4">
        <f ca="1">OFFSET(InputPriceData!E$15,CalculationsAndCharts!$A1567+$A$11,IF($C$7,8,0),1,1)</f>
        <v>100.46</v>
      </c>
      <c r="G1567" s="4">
        <f ca="1">OFFSET(InputPriceData!F$15,CalculationsAndCharts!$A1567+$A$11,IF($C$7,8,0),1,1)</f>
        <v>100.64</v>
      </c>
      <c r="H1567" s="342">
        <f t="shared" ca="1" si="186"/>
        <v>98.395861788478683</v>
      </c>
      <c r="I1567" s="342">
        <f t="shared" ca="1" si="187"/>
        <v>97.963634545897051</v>
      </c>
      <c r="J1567" s="340">
        <f t="shared" ca="1" si="188"/>
        <v>0.43222724258161571</v>
      </c>
      <c r="K1567" s="170">
        <f t="shared" ca="1" si="184"/>
        <v>0.18682038922970687</v>
      </c>
      <c r="L1567" s="341">
        <f t="shared" ca="1" si="185"/>
        <v>0.4352710188936687</v>
      </c>
      <c r="M1567" s="341">
        <f t="shared" ca="1" si="189"/>
        <v>-0.4352710188936687</v>
      </c>
      <c r="N1567" s="170"/>
      <c r="O1567" s="340"/>
      <c r="P1567" s="3">
        <f t="shared" ca="1" si="190"/>
        <v>114631200</v>
      </c>
      <c r="Q1567" s="3" t="e">
        <f t="shared" ca="1" si="191"/>
        <v>#N/A</v>
      </c>
      <c r="S1567" s="99"/>
      <c r="T1567" s="350"/>
      <c r="U1567" s="350"/>
      <c r="V1567" s="349"/>
      <c r="W1567" s="313"/>
      <c r="X1567" s="302"/>
      <c r="Y1567" s="211"/>
      <c r="Z1567" s="320"/>
      <c r="AA1567" s="246"/>
      <c r="AB1567" s="125"/>
      <c r="AC1567" s="125"/>
      <c r="AD1567" s="125"/>
      <c r="AE1567" s="125"/>
      <c r="AF1567" s="125"/>
      <c r="AG1567" s="125"/>
      <c r="AH1567" s="125"/>
      <c r="AJ1567" s="125"/>
      <c r="AK1567" s="125"/>
      <c r="AM1567" s="246"/>
      <c r="AO1567" s="246"/>
      <c r="AP1567" s="211"/>
      <c r="AQ1567" s="211"/>
      <c r="AR1567" s="199"/>
      <c r="AT1567" s="225"/>
      <c r="AU1567" s="225"/>
      <c r="AV1567" s="225"/>
      <c r="AW1567" s="99"/>
      <c r="AX1567" s="199"/>
      <c r="AY1567" s="199"/>
      <c r="AZ1567" s="37"/>
      <c r="BA1567" s="123"/>
      <c r="BB1567" s="211"/>
      <c r="BC1567" s="211"/>
      <c r="BD1567" s="123"/>
      <c r="BE1567" s="123"/>
      <c r="BF1567" s="37"/>
      <c r="BG1567" s="37"/>
    </row>
    <row r="1568" spans="1:59" x14ac:dyDescent="0.25">
      <c r="A1568">
        <v>1536</v>
      </c>
      <c r="B1568" s="61">
        <f ca="1">OFFSET(InputPriceData!B$15,CalculationsAndCharts!$A1568+$A$11,0,1,1)</f>
        <v>40242</v>
      </c>
      <c r="C1568" s="3">
        <f ca="1">OFFSET(InputPriceData!G$15,CalculationsAndCharts!$A1568+$A$11,IF($C$7,8,0),1,1)</f>
        <v>176118800</v>
      </c>
      <c r="D1568" s="4">
        <f ca="1">OFFSET(InputPriceData!C$15,CalculationsAndCharts!$A1568+$A$11,IF($C$7,8,0),1,1)</f>
        <v>99.84</v>
      </c>
      <c r="E1568" s="4">
        <f ca="1">OFFSET(InputPriceData!D$15,CalculationsAndCharts!$A1568+$A$11,IF($C$7,8,0),1,1)</f>
        <v>100.7</v>
      </c>
      <c r="F1568" s="4">
        <f ca="1">OFFSET(InputPriceData!E$15,CalculationsAndCharts!$A1568+$A$11,IF($C$7,8,0),1,1)</f>
        <v>99.61</v>
      </c>
      <c r="G1568" s="4">
        <f ca="1">OFFSET(InputPriceData!F$15,CalculationsAndCharts!$A1568+$A$11,IF($C$7,8,0),1,1)</f>
        <v>100.62</v>
      </c>
      <c r="H1568" s="342">
        <f t="shared" ca="1" si="186"/>
        <v>98.075270615404207</v>
      </c>
      <c r="I1568" s="342">
        <f t="shared" ca="1" si="187"/>
        <v>97.720328595524052</v>
      </c>
      <c r="J1568" s="340">
        <f t="shared" ca="1" si="188"/>
        <v>0.35494201988013624</v>
      </c>
      <c r="K1568" s="170">
        <f t="shared" ca="1" si="184"/>
        <v>0.12598383747659103</v>
      </c>
      <c r="L1568" s="341">
        <f t="shared" ca="1" si="185"/>
        <v>0.43360305143781419</v>
      </c>
      <c r="M1568" s="341">
        <f t="shared" ca="1" si="189"/>
        <v>-0.43360305143781419</v>
      </c>
      <c r="N1568" s="170"/>
      <c r="O1568" s="340"/>
      <c r="P1568" s="3">
        <f t="shared" ca="1" si="190"/>
        <v>176118800</v>
      </c>
      <c r="Q1568" s="3" t="e">
        <f t="shared" ca="1" si="191"/>
        <v>#N/A</v>
      </c>
      <c r="S1568" s="99"/>
      <c r="T1568" s="350"/>
      <c r="U1568" s="350"/>
      <c r="V1568" s="349"/>
      <c r="W1568" s="313"/>
      <c r="X1568" s="302"/>
      <c r="Y1568" s="211"/>
      <c r="Z1568" s="320"/>
      <c r="AA1568" s="246"/>
      <c r="AB1568" s="125"/>
      <c r="AC1568" s="125"/>
      <c r="AD1568" s="125"/>
      <c r="AE1568" s="125"/>
      <c r="AF1568" s="125"/>
      <c r="AG1568" s="125"/>
      <c r="AH1568" s="125"/>
      <c r="AJ1568" s="125"/>
      <c r="AK1568" s="125"/>
      <c r="AM1568" s="246"/>
      <c r="AO1568" s="246"/>
      <c r="AP1568" s="211"/>
      <c r="AQ1568" s="211"/>
      <c r="AR1568" s="199"/>
      <c r="AT1568" s="225"/>
      <c r="AU1568" s="225"/>
      <c r="AV1568" s="225"/>
      <c r="AW1568" s="99"/>
      <c r="AX1568" s="199"/>
      <c r="AY1568" s="199"/>
      <c r="AZ1568" s="37"/>
      <c r="BA1568" s="123"/>
      <c r="BB1568" s="211"/>
      <c r="BC1568" s="211"/>
      <c r="BD1568" s="123"/>
      <c r="BE1568" s="123"/>
      <c r="BF1568" s="37"/>
      <c r="BG1568" s="37"/>
    </row>
    <row r="1569" spans="1:59" x14ac:dyDescent="0.25">
      <c r="A1569">
        <v>1537</v>
      </c>
      <c r="B1569" s="61">
        <f ca="1">OFFSET(InputPriceData!B$15,CalculationsAndCharts!$A1569+$A$11,0,1,1)</f>
        <v>40241</v>
      </c>
      <c r="C1569" s="3">
        <f ca="1">OFFSET(InputPriceData!G$15,CalculationsAndCharts!$A1569+$A$11,IF($C$7,8,0),1,1)</f>
        <v>135770400</v>
      </c>
      <c r="D1569" s="4">
        <f ca="1">OFFSET(InputPriceData!C$15,CalculationsAndCharts!$A1569+$A$11,IF($C$7,8,0),1,1)</f>
        <v>99.03</v>
      </c>
      <c r="E1569" s="4">
        <f ca="1">OFFSET(InputPriceData!D$15,CalculationsAndCharts!$A1569+$A$11,IF($C$7,8,0),1,1)</f>
        <v>99.34</v>
      </c>
      <c r="F1569" s="4">
        <f ca="1">OFFSET(InputPriceData!E$15,CalculationsAndCharts!$A1569+$A$11,IF($C$7,8,0),1,1)</f>
        <v>98.66</v>
      </c>
      <c r="G1569" s="4">
        <f ca="1">OFFSET(InputPriceData!F$15,CalculationsAndCharts!$A1569+$A$11,IF($C$7,8,0),1,1)</f>
        <v>99.2</v>
      </c>
      <c r="H1569" s="342">
        <f t="shared" ca="1" si="186"/>
        <v>97.711737846176234</v>
      </c>
      <c r="I1569" s="342">
        <f t="shared" ca="1" si="187"/>
        <v>97.456722104208055</v>
      </c>
      <c r="J1569" s="340">
        <f t="shared" ca="1" si="188"/>
        <v>0.25501574196816018</v>
      </c>
      <c r="K1569" s="170">
        <f t="shared" ref="K1569:K1632" ca="1" si="192">J1569*J1569</f>
        <v>6.5033028651571248E-2</v>
      </c>
      <c r="L1569" s="341">
        <f t="shared" ref="L1569:L1632" ca="1" si="193">SQRT(SUM(OFFSET(K1569,0,0,$A$18,1))/$A$18)</f>
        <v>0.43291838966410962</v>
      </c>
      <c r="M1569" s="341">
        <f t="shared" ca="1" si="189"/>
        <v>-0.43291838966410962</v>
      </c>
      <c r="N1569" s="170"/>
      <c r="O1569" s="340"/>
      <c r="P1569" s="3">
        <f t="shared" ca="1" si="190"/>
        <v>135770400</v>
      </c>
      <c r="Q1569" s="3" t="e">
        <f t="shared" ca="1" si="191"/>
        <v>#N/A</v>
      </c>
      <c r="S1569" s="99"/>
      <c r="T1569" s="350"/>
      <c r="U1569" s="350"/>
      <c r="V1569" s="349"/>
      <c r="W1569" s="313"/>
      <c r="X1569" s="302"/>
      <c r="Y1569" s="211"/>
      <c r="Z1569" s="320"/>
      <c r="AA1569" s="246"/>
      <c r="AB1569" s="125"/>
      <c r="AC1569" s="125"/>
      <c r="AD1569" s="125"/>
      <c r="AE1569" s="125"/>
      <c r="AF1569" s="125"/>
      <c r="AG1569" s="125"/>
      <c r="AH1569" s="125"/>
      <c r="AJ1569" s="125"/>
      <c r="AK1569" s="125"/>
      <c r="AM1569" s="246"/>
      <c r="AO1569" s="246"/>
      <c r="AP1569" s="211"/>
      <c r="AQ1569" s="211"/>
      <c r="AR1569" s="199"/>
      <c r="AT1569" s="225"/>
      <c r="AU1569" s="225"/>
      <c r="AV1569" s="225"/>
      <c r="AW1569" s="99"/>
      <c r="AX1569" s="199"/>
      <c r="AY1569" s="199"/>
      <c r="AZ1569" s="37"/>
      <c r="BA1569" s="123"/>
      <c r="BB1569" s="211"/>
      <c r="BC1569" s="211"/>
      <c r="BD1569" s="123"/>
      <c r="BE1569" s="123"/>
      <c r="BF1569" s="37"/>
      <c r="BG1569" s="37"/>
    </row>
    <row r="1570" spans="1:59" x14ac:dyDescent="0.25">
      <c r="A1570">
        <v>1538</v>
      </c>
      <c r="B1570" s="61">
        <f ca="1">OFFSET(InputPriceData!B$15,CalculationsAndCharts!$A1570+$A$11,0,1,1)</f>
        <v>40240</v>
      </c>
      <c r="C1570" s="3">
        <f ca="1">OFFSET(InputPriceData!G$15,CalculationsAndCharts!$A1570+$A$11,IF($C$7,8,0),1,1)</f>
        <v>150785000</v>
      </c>
      <c r="D1570" s="4">
        <f ca="1">OFFSET(InputPriceData!C$15,CalculationsAndCharts!$A1570+$A$11,IF($C$7,8,0),1,1)</f>
        <v>99.07</v>
      </c>
      <c r="E1570" s="4">
        <f ca="1">OFFSET(InputPriceData!D$15,CalculationsAndCharts!$A1570+$A$11,IF($C$7,8,0),1,1)</f>
        <v>99.49</v>
      </c>
      <c r="F1570" s="4">
        <f ca="1">OFFSET(InputPriceData!E$15,CalculationsAndCharts!$A1570+$A$11,IF($C$7,8,0),1,1)</f>
        <v>98.65</v>
      </c>
      <c r="G1570" s="4">
        <f ca="1">OFFSET(InputPriceData!F$15,CalculationsAndCharts!$A1570+$A$11,IF($C$7,8,0),1,1)</f>
        <v>98.9</v>
      </c>
      <c r="H1570" s="342">
        <f t="shared" ref="H1570:H1633" ca="1" si="194">IF($A1570&gt;$A$8,0,IF($A1570=$A$8,$G1570,$C$16*$G1570+$D$16*H1571))</f>
        <v>97.499128967058553</v>
      </c>
      <c r="I1570" s="342">
        <f t="shared" ref="I1570:I1633" ca="1" si="195">IF($A1570&gt;$A$8,0,IF($A1570=$A$8,$G1570,$C$17*$G1570+$D$17*I1571))</f>
        <v>97.298242295499705</v>
      </c>
      <c r="J1570" s="340">
        <f t="shared" ref="J1570:J1633" ca="1" si="196" xml:space="preserve"> ($C$16 - $C$17)*$G1570 + ($C$17*$D$16 - $C$16*$D$17)*$G1571 + ($D$16 + $D$17)*J1571 - $D$16*$D$17*J1572</f>
        <v>0.20088667155883771</v>
      </c>
      <c r="K1570" s="170">
        <f t="shared" ca="1" si="192"/>
        <v>4.0355454809988339E-2</v>
      </c>
      <c r="L1570" s="341">
        <f t="shared" ca="1" si="193"/>
        <v>0.43335631664029084</v>
      </c>
      <c r="M1570" s="341">
        <f t="shared" ref="M1570:M1633" ca="1" si="197">-L1570</f>
        <v>-0.43335631664029084</v>
      </c>
      <c r="N1570" s="170"/>
      <c r="O1570" s="340"/>
      <c r="P1570" s="3" t="e">
        <f t="shared" ref="P1570:P1633" ca="1" si="198">IF(G1570&gt;=D1570,C1570,NA())</f>
        <v>#N/A</v>
      </c>
      <c r="Q1570" s="3">
        <f t="shared" ref="Q1570:Q1633" ca="1" si="199">IF(G1570&lt;D1570,C1570,NA())</f>
        <v>150785000</v>
      </c>
      <c r="S1570" s="99"/>
      <c r="T1570" s="350"/>
      <c r="U1570" s="350"/>
      <c r="V1570" s="349"/>
      <c r="W1570" s="313"/>
      <c r="X1570" s="302"/>
      <c r="Y1570" s="211"/>
      <c r="Z1570" s="320"/>
      <c r="AA1570" s="246"/>
      <c r="AB1570" s="125"/>
      <c r="AC1570" s="125"/>
      <c r="AD1570" s="125"/>
      <c r="AE1570" s="125"/>
      <c r="AF1570" s="125"/>
      <c r="AG1570" s="125"/>
      <c r="AH1570" s="125"/>
      <c r="AJ1570" s="125"/>
      <c r="AK1570" s="125"/>
      <c r="AM1570" s="246"/>
      <c r="AO1570" s="246"/>
      <c r="AP1570" s="211"/>
      <c r="AQ1570" s="211"/>
      <c r="AR1570" s="199"/>
      <c r="AT1570" s="225"/>
      <c r="AU1570" s="225"/>
      <c r="AV1570" s="225"/>
      <c r="AW1570" s="99"/>
      <c r="AX1570" s="199"/>
      <c r="AY1570" s="199"/>
      <c r="AZ1570" s="37"/>
      <c r="BA1570" s="123"/>
      <c r="BB1570" s="211"/>
      <c r="BC1570" s="211"/>
      <c r="BD1570" s="123"/>
      <c r="BE1570" s="123"/>
      <c r="BF1570" s="37"/>
      <c r="BG1570" s="37"/>
    </row>
    <row r="1571" spans="1:59" x14ac:dyDescent="0.25">
      <c r="A1571">
        <v>1539</v>
      </c>
      <c r="B1571" s="61">
        <f ca="1">OFFSET(InputPriceData!B$15,CalculationsAndCharts!$A1571+$A$11,0,1,1)</f>
        <v>40239</v>
      </c>
      <c r="C1571" s="3">
        <f ca="1">OFFSET(InputPriceData!G$15,CalculationsAndCharts!$A1571+$A$11,IF($C$7,8,0),1,1)</f>
        <v>160992400</v>
      </c>
      <c r="D1571" s="4">
        <f ca="1">OFFSET(InputPriceData!C$15,CalculationsAndCharts!$A1571+$A$11,IF($C$7,8,0),1,1)</f>
        <v>98.96</v>
      </c>
      <c r="E1571" s="4">
        <f ca="1">OFFSET(InputPriceData!D$15,CalculationsAndCharts!$A1571+$A$11,IF($C$7,8,0),1,1)</f>
        <v>99.29</v>
      </c>
      <c r="F1571" s="4">
        <f ca="1">OFFSET(InputPriceData!E$15,CalculationsAndCharts!$A1571+$A$11,IF($C$7,8,0),1,1)</f>
        <v>98.64</v>
      </c>
      <c r="G1571" s="4">
        <f ca="1">OFFSET(InputPriceData!F$15,CalculationsAndCharts!$A1571+$A$11,IF($C$7,8,0),1,1)</f>
        <v>98.81</v>
      </c>
      <c r="H1571" s="342">
        <f t="shared" ca="1" si="194"/>
        <v>97.299004533781215</v>
      </c>
      <c r="I1571" s="342">
        <f t="shared" ca="1" si="195"/>
        <v>97.152627958726953</v>
      </c>
      <c r="J1571" s="340">
        <f t="shared" ca="1" si="196"/>
        <v>0.14637657505424204</v>
      </c>
      <c r="K1571" s="170">
        <f t="shared" ca="1" si="192"/>
        <v>2.1426101724610153E-2</v>
      </c>
      <c r="L1571" s="341">
        <f t="shared" ca="1" si="193"/>
        <v>0.43466800793943899</v>
      </c>
      <c r="M1571" s="341">
        <f t="shared" ca="1" si="197"/>
        <v>-0.43466800793943899</v>
      </c>
      <c r="N1571" s="170"/>
      <c r="O1571" s="340"/>
      <c r="P1571" s="3" t="e">
        <f t="shared" ca="1" si="198"/>
        <v>#N/A</v>
      </c>
      <c r="Q1571" s="3">
        <f t="shared" ca="1" si="199"/>
        <v>160992400</v>
      </c>
      <c r="S1571" s="99"/>
      <c r="T1571" s="350"/>
      <c r="U1571" s="350"/>
      <c r="V1571" s="349"/>
      <c r="W1571" s="313"/>
      <c r="X1571" s="302"/>
      <c r="Y1571" s="211"/>
      <c r="Z1571" s="320"/>
      <c r="AA1571" s="246"/>
      <c r="AB1571" s="125"/>
      <c r="AC1571" s="125"/>
      <c r="AD1571" s="125"/>
      <c r="AE1571" s="125"/>
      <c r="AF1571" s="125"/>
      <c r="AG1571" s="125"/>
      <c r="AH1571" s="125"/>
      <c r="AJ1571" s="125"/>
      <c r="AK1571" s="125"/>
      <c r="AM1571" s="246"/>
      <c r="AO1571" s="246"/>
      <c r="AP1571" s="211"/>
      <c r="AQ1571" s="211"/>
      <c r="AR1571" s="199"/>
      <c r="AT1571" s="225"/>
      <c r="AU1571" s="225"/>
      <c r="AV1571" s="225"/>
      <c r="AW1571" s="99"/>
      <c r="AX1571" s="199"/>
      <c r="AY1571" s="199"/>
      <c r="AZ1571" s="37"/>
      <c r="BA1571" s="123"/>
      <c r="BB1571" s="211"/>
      <c r="BC1571" s="211"/>
      <c r="BD1571" s="123"/>
      <c r="BE1571" s="123"/>
      <c r="BF1571" s="37"/>
      <c r="BG1571" s="37"/>
    </row>
    <row r="1572" spans="1:59" x14ac:dyDescent="0.25">
      <c r="A1572">
        <v>1540</v>
      </c>
      <c r="B1572" s="61">
        <f ca="1">OFFSET(InputPriceData!B$15,CalculationsAndCharts!$A1572+$A$11,0,1,1)</f>
        <v>40238</v>
      </c>
      <c r="C1572" s="3">
        <f ca="1">OFFSET(InputPriceData!G$15,CalculationsAndCharts!$A1572+$A$11,IF($C$7,8,0),1,1)</f>
        <v>147709700</v>
      </c>
      <c r="D1572" s="4">
        <f ca="1">OFFSET(InputPriceData!C$15,CalculationsAndCharts!$A1572+$A$11,IF($C$7,8,0),1,1)</f>
        <v>97.93</v>
      </c>
      <c r="E1572" s="4">
        <f ca="1">OFFSET(InputPriceData!D$15,CalculationsAndCharts!$A1572+$A$11,IF($C$7,8,0),1,1)</f>
        <v>98.64</v>
      </c>
      <c r="F1572" s="4">
        <f ca="1">OFFSET(InputPriceData!E$15,CalculationsAndCharts!$A1572+$A$11,IF($C$7,8,0),1,1)</f>
        <v>97.91</v>
      </c>
      <c r="G1572" s="4">
        <f ca="1">OFFSET(InputPriceData!F$15,CalculationsAndCharts!$A1572+$A$11,IF($C$7,8,0),1,1)</f>
        <v>98.54</v>
      </c>
      <c r="H1572" s="342">
        <f t="shared" ca="1" si="194"/>
        <v>97.083148038607106</v>
      </c>
      <c r="I1572" s="342">
        <f t="shared" ca="1" si="195"/>
        <v>97.001957773156676</v>
      </c>
      <c r="J1572" s="340">
        <f t="shared" ca="1" si="196"/>
        <v>8.1190265450405516E-2</v>
      </c>
      <c r="K1572" s="170">
        <f t="shared" ca="1" si="192"/>
        <v>6.5918592039073114E-3</v>
      </c>
      <c r="L1572" s="341">
        <f t="shared" ca="1" si="193"/>
        <v>0.43721494163900243</v>
      </c>
      <c r="M1572" s="341">
        <f t="shared" ca="1" si="197"/>
        <v>-0.43721494163900243</v>
      </c>
      <c r="N1572" s="170"/>
      <c r="O1572" s="340"/>
      <c r="P1572" s="3">
        <f t="shared" ca="1" si="198"/>
        <v>147709700</v>
      </c>
      <c r="Q1572" s="3" t="e">
        <f t="shared" ca="1" si="199"/>
        <v>#N/A</v>
      </c>
      <c r="S1572" s="99"/>
      <c r="T1572" s="350"/>
      <c r="U1572" s="350"/>
      <c r="V1572" s="349"/>
      <c r="W1572" s="313"/>
      <c r="X1572" s="302"/>
      <c r="Y1572" s="211"/>
      <c r="Z1572" s="320"/>
      <c r="AA1572" s="246"/>
      <c r="AB1572" s="125"/>
      <c r="AC1572" s="125"/>
      <c r="AD1572" s="125"/>
      <c r="AE1572" s="125"/>
      <c r="AF1572" s="125"/>
      <c r="AG1572" s="125"/>
      <c r="AH1572" s="125"/>
      <c r="AJ1572" s="125"/>
      <c r="AK1572" s="125"/>
      <c r="AM1572" s="246"/>
      <c r="AO1572" s="246"/>
      <c r="AP1572" s="211"/>
      <c r="AQ1572" s="211"/>
      <c r="AR1572" s="199"/>
      <c r="AT1572" s="225"/>
      <c r="AU1572" s="225"/>
      <c r="AV1572" s="225"/>
      <c r="AW1572" s="99"/>
      <c r="AX1572" s="199"/>
      <c r="AY1572" s="199"/>
      <c r="AZ1572" s="37"/>
      <c r="BA1572" s="123"/>
      <c r="BB1572" s="211"/>
      <c r="BC1572" s="211"/>
      <c r="BD1572" s="123"/>
      <c r="BE1572" s="123"/>
      <c r="BF1572" s="37"/>
      <c r="BG1572" s="37"/>
    </row>
    <row r="1573" spans="1:59" x14ac:dyDescent="0.25">
      <c r="A1573">
        <v>1541</v>
      </c>
      <c r="B1573" s="61">
        <f ca="1">OFFSET(InputPriceData!B$15,CalculationsAndCharts!$A1573+$A$11,0,1,1)</f>
        <v>40235</v>
      </c>
      <c r="C1573" s="3">
        <f ca="1">OFFSET(InputPriceData!G$15,CalculationsAndCharts!$A1573+$A$11,IF($C$7,8,0),1,1)</f>
        <v>173589300</v>
      </c>
      <c r="D1573" s="4">
        <f ca="1">OFFSET(InputPriceData!C$15,CalculationsAndCharts!$A1573+$A$11,IF($C$7,8,0),1,1)</f>
        <v>97.55</v>
      </c>
      <c r="E1573" s="4">
        <f ca="1">OFFSET(InputPriceData!D$15,CalculationsAndCharts!$A1573+$A$11,IF($C$7,8,0),1,1)</f>
        <v>97.86</v>
      </c>
      <c r="F1573" s="4">
        <f ca="1">OFFSET(InputPriceData!E$15,CalculationsAndCharts!$A1573+$A$11,IF($C$7,8,0),1,1)</f>
        <v>96.97</v>
      </c>
      <c r="G1573" s="4">
        <f ca="1">OFFSET(InputPriceData!F$15,CalculationsAndCharts!$A1573+$A$11,IF($C$7,8,0),1,1)</f>
        <v>97.53</v>
      </c>
      <c r="H1573" s="342">
        <f t="shared" ca="1" si="194"/>
        <v>96.8750263298367</v>
      </c>
      <c r="I1573" s="342">
        <f t="shared" ca="1" si="195"/>
        <v>96.862135752534556</v>
      </c>
      <c r="J1573" s="340">
        <f t="shared" ca="1" si="196"/>
        <v>1.2890577302111079E-2</v>
      </c>
      <c r="K1573" s="170">
        <f t="shared" ca="1" si="192"/>
        <v>1.6616698318170134E-4</v>
      </c>
      <c r="L1573" s="341">
        <f t="shared" ca="1" si="193"/>
        <v>0.4400654869565459</v>
      </c>
      <c r="M1573" s="341">
        <f t="shared" ca="1" si="197"/>
        <v>-0.4400654869565459</v>
      </c>
      <c r="N1573" s="170"/>
      <c r="O1573" s="340"/>
      <c r="P1573" s="3" t="e">
        <f t="shared" ca="1" si="198"/>
        <v>#N/A</v>
      </c>
      <c r="Q1573" s="3">
        <f t="shared" ca="1" si="199"/>
        <v>173589300</v>
      </c>
      <c r="S1573" s="99"/>
      <c r="T1573" s="350"/>
      <c r="U1573" s="350"/>
      <c r="V1573" s="349"/>
      <c r="W1573" s="313"/>
      <c r="X1573" s="302"/>
      <c r="Y1573" s="211"/>
      <c r="Z1573" s="320"/>
      <c r="AA1573" s="246"/>
      <c r="AB1573" s="125"/>
      <c r="AC1573" s="125"/>
      <c r="AD1573" s="125"/>
      <c r="AE1573" s="125"/>
      <c r="AF1573" s="125"/>
      <c r="AG1573" s="125"/>
      <c r="AH1573" s="125"/>
      <c r="AJ1573" s="125"/>
      <c r="AK1573" s="125"/>
      <c r="AM1573" s="246"/>
      <c r="AO1573" s="246"/>
      <c r="AP1573" s="211"/>
      <c r="AQ1573" s="211"/>
      <c r="AR1573" s="199"/>
      <c r="AT1573" s="225"/>
      <c r="AU1573" s="225"/>
      <c r="AV1573" s="225"/>
      <c r="AW1573" s="99"/>
      <c r="AX1573" s="199"/>
      <c r="AY1573" s="199"/>
      <c r="AZ1573" s="37"/>
      <c r="BA1573" s="123"/>
      <c r="BB1573" s="211"/>
      <c r="BC1573" s="211"/>
      <c r="BD1573" s="123"/>
      <c r="BE1573" s="123"/>
      <c r="BF1573" s="37"/>
      <c r="BG1573" s="37"/>
    </row>
    <row r="1574" spans="1:59" x14ac:dyDescent="0.25">
      <c r="A1574">
        <v>1542</v>
      </c>
      <c r="B1574" s="61">
        <f ca="1">OFFSET(InputPriceData!B$15,CalculationsAndCharts!$A1574+$A$11,0,1,1)</f>
        <v>40234</v>
      </c>
      <c r="C1574" s="3">
        <f ca="1">OFFSET(InputPriceData!G$15,CalculationsAndCharts!$A1574+$A$11,IF($C$7,8,0),1,1)</f>
        <v>259634700</v>
      </c>
      <c r="D1574" s="4">
        <f ca="1">OFFSET(InputPriceData!C$15,CalculationsAndCharts!$A1574+$A$11,IF($C$7,8,0),1,1)</f>
        <v>96.21</v>
      </c>
      <c r="E1574" s="4">
        <f ca="1">OFFSET(InputPriceData!D$15,CalculationsAndCharts!$A1574+$A$11,IF($C$7,8,0),1,1)</f>
        <v>97.54</v>
      </c>
      <c r="F1574" s="4">
        <f ca="1">OFFSET(InputPriceData!E$15,CalculationsAndCharts!$A1574+$A$11,IF($C$7,8,0),1,1)</f>
        <v>95.94</v>
      </c>
      <c r="G1574" s="4">
        <f ca="1">OFFSET(InputPriceData!F$15,CalculationsAndCharts!$A1574+$A$11,IF($C$7,8,0),1,1)</f>
        <v>97.47</v>
      </c>
      <c r="H1574" s="342">
        <f t="shared" ca="1" si="194"/>
        <v>96.781458662670516</v>
      </c>
      <c r="I1574" s="342">
        <f t="shared" ca="1" si="195"/>
        <v>96.801420820946788</v>
      </c>
      <c r="J1574" s="340">
        <f t="shared" ca="1" si="196"/>
        <v>-1.9962158276309511E-2</v>
      </c>
      <c r="K1574" s="170">
        <f t="shared" ca="1" si="192"/>
        <v>3.9848776304843227E-4</v>
      </c>
      <c r="L1574" s="341">
        <f t="shared" ca="1" si="193"/>
        <v>0.44306995839692948</v>
      </c>
      <c r="M1574" s="341">
        <f t="shared" ca="1" si="197"/>
        <v>-0.44306995839692948</v>
      </c>
      <c r="N1574" s="170"/>
      <c r="O1574" s="340"/>
      <c r="P1574" s="3">
        <f t="shared" ca="1" si="198"/>
        <v>259634700</v>
      </c>
      <c r="Q1574" s="3" t="e">
        <f t="shared" ca="1" si="199"/>
        <v>#N/A</v>
      </c>
      <c r="S1574" s="99"/>
      <c r="T1574" s="350"/>
      <c r="U1574" s="350"/>
      <c r="V1574" s="349"/>
      <c r="W1574" s="313"/>
      <c r="X1574" s="302"/>
      <c r="Y1574" s="211"/>
      <c r="Z1574" s="320"/>
      <c r="AA1574" s="246"/>
      <c r="AB1574" s="125"/>
      <c r="AC1574" s="125"/>
      <c r="AD1574" s="125"/>
      <c r="AE1574" s="125"/>
      <c r="AF1574" s="125"/>
      <c r="AG1574" s="125"/>
      <c r="AH1574" s="125"/>
      <c r="AJ1574" s="125"/>
      <c r="AK1574" s="125"/>
      <c r="AM1574" s="246"/>
      <c r="AO1574" s="246"/>
      <c r="AP1574" s="211"/>
      <c r="AQ1574" s="211"/>
      <c r="AR1574" s="199"/>
      <c r="AT1574" s="225"/>
      <c r="AU1574" s="225"/>
      <c r="AV1574" s="225"/>
      <c r="AW1574" s="99"/>
      <c r="AX1574" s="199"/>
      <c r="AY1574" s="199"/>
      <c r="AZ1574" s="37"/>
      <c r="BA1574" s="123"/>
      <c r="BB1574" s="211"/>
      <c r="BC1574" s="211"/>
      <c r="BD1574" s="123"/>
      <c r="BE1574" s="123"/>
      <c r="BF1574" s="37"/>
      <c r="BG1574" s="37"/>
    </row>
    <row r="1575" spans="1:59" x14ac:dyDescent="0.25">
      <c r="A1575">
        <v>1543</v>
      </c>
      <c r="B1575" s="61">
        <f ca="1">OFFSET(InputPriceData!B$15,CalculationsAndCharts!$A1575+$A$11,0,1,1)</f>
        <v>40233</v>
      </c>
      <c r="C1575" s="3">
        <f ca="1">OFFSET(InputPriceData!G$15,CalculationsAndCharts!$A1575+$A$11,IF($C$7,8,0),1,1)</f>
        <v>176350700</v>
      </c>
      <c r="D1575" s="4">
        <f ca="1">OFFSET(InputPriceData!C$15,CalculationsAndCharts!$A1575+$A$11,IF($C$7,8,0),1,1)</f>
        <v>97</v>
      </c>
      <c r="E1575" s="4">
        <f ca="1">OFFSET(InputPriceData!D$15,CalculationsAndCharts!$A1575+$A$11,IF($C$7,8,0),1,1)</f>
        <v>97.76</v>
      </c>
      <c r="F1575" s="4">
        <f ca="1">OFFSET(InputPriceData!E$15,CalculationsAndCharts!$A1575+$A$11,IF($C$7,8,0),1,1)</f>
        <v>96.75</v>
      </c>
      <c r="G1575" s="4">
        <f ca="1">OFFSET(InputPriceData!F$15,CalculationsAndCharts!$A1575+$A$11,IF($C$7,8,0),1,1)</f>
        <v>97.6</v>
      </c>
      <c r="H1575" s="342">
        <f t="shared" ca="1" si="194"/>
        <v>96.683095614480592</v>
      </c>
      <c r="I1575" s="342">
        <f t="shared" ca="1" si="195"/>
        <v>96.740640895578309</v>
      </c>
      <c r="J1575" s="340">
        <f t="shared" ca="1" si="196"/>
        <v>-5.7545281097764439E-2</v>
      </c>
      <c r="K1575" s="170">
        <f t="shared" ca="1" si="192"/>
        <v>3.3114593766207252E-3</v>
      </c>
      <c r="L1575" s="341">
        <f t="shared" ca="1" si="193"/>
        <v>0.4456305255390195</v>
      </c>
      <c r="M1575" s="341">
        <f t="shared" ca="1" si="197"/>
        <v>-0.4456305255390195</v>
      </c>
      <c r="N1575" s="170"/>
      <c r="O1575" s="340"/>
      <c r="P1575" s="3">
        <f t="shared" ca="1" si="198"/>
        <v>176350700</v>
      </c>
      <c r="Q1575" s="3" t="e">
        <f t="shared" ca="1" si="199"/>
        <v>#N/A</v>
      </c>
      <c r="S1575" s="99"/>
      <c r="T1575" s="350"/>
      <c r="U1575" s="350"/>
      <c r="V1575" s="349"/>
      <c r="W1575" s="313"/>
      <c r="X1575" s="302"/>
      <c r="Y1575" s="211"/>
      <c r="Z1575" s="320"/>
      <c r="AA1575" s="246"/>
      <c r="AB1575" s="125"/>
      <c r="AC1575" s="125"/>
      <c r="AD1575" s="125"/>
      <c r="AE1575" s="125"/>
      <c r="AF1575" s="125"/>
      <c r="AG1575" s="125"/>
      <c r="AH1575" s="125"/>
      <c r="AJ1575" s="125"/>
      <c r="AK1575" s="125"/>
      <c r="AM1575" s="246"/>
      <c r="AO1575" s="246"/>
      <c r="AP1575" s="211"/>
      <c r="AQ1575" s="211"/>
      <c r="AR1575" s="199"/>
      <c r="AT1575" s="225"/>
      <c r="AU1575" s="225"/>
      <c r="AV1575" s="225"/>
      <c r="AW1575" s="99"/>
      <c r="AX1575" s="199"/>
      <c r="AY1575" s="199"/>
      <c r="AZ1575" s="37"/>
      <c r="BA1575" s="123"/>
      <c r="BB1575" s="211"/>
      <c r="BC1575" s="211"/>
      <c r="BD1575" s="123"/>
      <c r="BE1575" s="123"/>
      <c r="BF1575" s="37"/>
      <c r="BG1575" s="37"/>
    </row>
    <row r="1576" spans="1:59" x14ac:dyDescent="0.25">
      <c r="A1576">
        <v>1544</v>
      </c>
      <c r="B1576" s="61">
        <f ca="1">OFFSET(InputPriceData!B$15,CalculationsAndCharts!$A1576+$A$11,0,1,1)</f>
        <v>40232</v>
      </c>
      <c r="C1576" s="3">
        <f ca="1">OFFSET(InputPriceData!G$15,CalculationsAndCharts!$A1576+$A$11,IF($C$7,8,0),1,1)</f>
        <v>207497000</v>
      </c>
      <c r="D1576" s="4">
        <f ca="1">OFFSET(InputPriceData!C$15,CalculationsAndCharts!$A1576+$A$11,IF($C$7,8,0),1,1)</f>
        <v>97.63</v>
      </c>
      <c r="E1576" s="4">
        <f ca="1">OFFSET(InputPriceData!D$15,CalculationsAndCharts!$A1576+$A$11,IF($C$7,8,0),1,1)</f>
        <v>97.93</v>
      </c>
      <c r="F1576" s="4">
        <f ca="1">OFFSET(InputPriceData!E$15,CalculationsAndCharts!$A1576+$A$11,IF($C$7,8,0),1,1)</f>
        <v>96.45</v>
      </c>
      <c r="G1576" s="4">
        <f ca="1">OFFSET(InputPriceData!F$15,CalculationsAndCharts!$A1576+$A$11,IF($C$7,8,0),1,1)</f>
        <v>96.71</v>
      </c>
      <c r="H1576" s="342">
        <f t="shared" ca="1" si="194"/>
        <v>96.55210927369211</v>
      </c>
      <c r="I1576" s="342">
        <f t="shared" ca="1" si="195"/>
        <v>96.662517340630899</v>
      </c>
      <c r="J1576" s="340">
        <f t="shared" ca="1" si="196"/>
        <v>-0.11040806693882868</v>
      </c>
      <c r="K1576" s="170">
        <f t="shared" ca="1" si="192"/>
        <v>1.2189941245168874E-2</v>
      </c>
      <c r="L1576" s="341">
        <f t="shared" ca="1" si="193"/>
        <v>0.44807090436007263</v>
      </c>
      <c r="M1576" s="341">
        <f t="shared" ca="1" si="197"/>
        <v>-0.44807090436007263</v>
      </c>
      <c r="N1576" s="170"/>
      <c r="O1576" s="340"/>
      <c r="P1576" s="3" t="e">
        <f t="shared" ca="1" si="198"/>
        <v>#N/A</v>
      </c>
      <c r="Q1576" s="3">
        <f t="shared" ca="1" si="199"/>
        <v>207497000</v>
      </c>
      <c r="S1576" s="99"/>
      <c r="T1576" s="350"/>
      <c r="U1576" s="350"/>
      <c r="V1576" s="349"/>
      <c r="W1576" s="313"/>
      <c r="X1576" s="302"/>
      <c r="Y1576" s="211"/>
      <c r="Z1576" s="320"/>
      <c r="AA1576" s="246"/>
      <c r="AB1576" s="125"/>
      <c r="AC1576" s="125"/>
      <c r="AD1576" s="125"/>
      <c r="AE1576" s="125"/>
      <c r="AF1576" s="125"/>
      <c r="AG1576" s="125"/>
      <c r="AH1576" s="125"/>
      <c r="AJ1576" s="125"/>
      <c r="AK1576" s="125"/>
      <c r="AM1576" s="246"/>
      <c r="AO1576" s="246"/>
      <c r="AP1576" s="211"/>
      <c r="AQ1576" s="211"/>
      <c r="AR1576" s="199"/>
      <c r="AT1576" s="225"/>
      <c r="AU1576" s="225"/>
      <c r="AV1576" s="225"/>
      <c r="AW1576" s="99"/>
      <c r="AX1576" s="199"/>
      <c r="AY1576" s="199"/>
      <c r="AZ1576" s="37"/>
      <c r="BA1576" s="123"/>
      <c r="BB1576" s="211"/>
      <c r="BC1576" s="211"/>
      <c r="BD1576" s="123"/>
      <c r="BE1576" s="123"/>
      <c r="BF1576" s="37"/>
      <c r="BG1576" s="37"/>
    </row>
    <row r="1577" spans="1:59" x14ac:dyDescent="0.25">
      <c r="A1577">
        <v>1545</v>
      </c>
      <c r="B1577" s="61">
        <f ca="1">OFFSET(InputPriceData!B$15,CalculationsAndCharts!$A1577+$A$11,0,1,1)</f>
        <v>40231</v>
      </c>
      <c r="C1577" s="3">
        <f ca="1">OFFSET(InputPriceData!G$15,CalculationsAndCharts!$A1577+$A$11,IF($C$7,8,0),1,1)</f>
        <v>132346900</v>
      </c>
      <c r="D1577" s="4">
        <f ca="1">OFFSET(InputPriceData!C$15,CalculationsAndCharts!$A1577+$A$11,IF($C$7,8,0),1,1)</f>
        <v>98.24</v>
      </c>
      <c r="E1577" s="4">
        <f ca="1">OFFSET(InputPriceData!D$15,CalculationsAndCharts!$A1577+$A$11,IF($C$7,8,0),1,1)</f>
        <v>98.27</v>
      </c>
      <c r="F1577" s="4">
        <f ca="1">OFFSET(InputPriceData!E$15,CalculationsAndCharts!$A1577+$A$11,IF($C$7,8,0),1,1)</f>
        <v>97.61</v>
      </c>
      <c r="G1577" s="4">
        <f ca="1">OFFSET(InputPriceData!F$15,CalculationsAndCharts!$A1577+$A$11,IF($C$7,8,0),1,1)</f>
        <v>97.9</v>
      </c>
      <c r="H1577" s="342">
        <f t="shared" ca="1" si="194"/>
        <v>96.529553455648127</v>
      </c>
      <c r="I1577" s="342">
        <f t="shared" ca="1" si="195"/>
        <v>96.658200735233706</v>
      </c>
      <c r="J1577" s="340">
        <f t="shared" ca="1" si="196"/>
        <v>-0.12864727958562525</v>
      </c>
      <c r="K1577" s="170">
        <f t="shared" ca="1" si="192"/>
        <v>1.6550122544782029E-2</v>
      </c>
      <c r="L1577" s="341">
        <f t="shared" ca="1" si="193"/>
        <v>0.45050715202944386</v>
      </c>
      <c r="M1577" s="341">
        <f t="shared" ca="1" si="197"/>
        <v>-0.45050715202944386</v>
      </c>
      <c r="N1577" s="170"/>
      <c r="O1577" s="340"/>
      <c r="P1577" s="3" t="e">
        <f t="shared" ca="1" si="198"/>
        <v>#N/A</v>
      </c>
      <c r="Q1577" s="3">
        <f t="shared" ca="1" si="199"/>
        <v>132346900</v>
      </c>
      <c r="S1577" s="99"/>
      <c r="T1577" s="350"/>
      <c r="U1577" s="350"/>
      <c r="V1577" s="349"/>
      <c r="W1577" s="313"/>
      <c r="X1577" s="302"/>
      <c r="Y1577" s="211"/>
      <c r="Z1577" s="320"/>
      <c r="AA1577" s="246"/>
      <c r="AB1577" s="125"/>
      <c r="AC1577" s="125"/>
      <c r="AD1577" s="125"/>
      <c r="AE1577" s="125"/>
      <c r="AF1577" s="125"/>
      <c r="AG1577" s="125"/>
      <c r="AH1577" s="125"/>
      <c r="AJ1577" s="125"/>
      <c r="AK1577" s="125"/>
      <c r="AM1577" s="246"/>
      <c r="AO1577" s="246"/>
      <c r="AP1577" s="211"/>
      <c r="AQ1577" s="211"/>
      <c r="AR1577" s="199"/>
      <c r="AT1577" s="225"/>
      <c r="AU1577" s="225"/>
      <c r="AV1577" s="225"/>
      <c r="AW1577" s="99"/>
      <c r="AX1577" s="199"/>
      <c r="AY1577" s="199"/>
      <c r="AZ1577" s="37"/>
      <c r="BA1577" s="123"/>
      <c r="BB1577" s="211"/>
      <c r="BC1577" s="211"/>
      <c r="BD1577" s="123"/>
      <c r="BE1577" s="123"/>
      <c r="BF1577" s="37"/>
      <c r="BG1577" s="37"/>
    </row>
    <row r="1578" spans="1:59" x14ac:dyDescent="0.25">
      <c r="A1578">
        <v>1546</v>
      </c>
      <c r="B1578" s="61">
        <f ca="1">OFFSET(InputPriceData!B$15,CalculationsAndCharts!$A1578+$A$11,0,1,1)</f>
        <v>40228</v>
      </c>
      <c r="C1578" s="3">
        <f ca="1">OFFSET(InputPriceData!G$15,CalculationsAndCharts!$A1578+$A$11,IF($C$7,8,0),1,1)</f>
        <v>222684900</v>
      </c>
      <c r="D1578" s="4">
        <f ca="1">OFFSET(InputPriceData!C$15,CalculationsAndCharts!$A1578+$A$11,IF($C$7,8,0),1,1)</f>
        <v>97.42</v>
      </c>
      <c r="E1578" s="4">
        <f ca="1">OFFSET(InputPriceData!D$15,CalculationsAndCharts!$A1578+$A$11,IF($C$7,8,0),1,1)</f>
        <v>98.26</v>
      </c>
      <c r="F1578" s="4">
        <f ca="1">OFFSET(InputPriceData!E$15,CalculationsAndCharts!$A1578+$A$11,IF($C$7,8,0),1,1)</f>
        <v>97.19</v>
      </c>
      <c r="G1578" s="4">
        <f ca="1">OFFSET(InputPriceData!F$15,CalculationsAndCharts!$A1578+$A$11,IF($C$7,8,0),1,1)</f>
        <v>97.88</v>
      </c>
      <c r="H1578" s="342">
        <f t="shared" ca="1" si="194"/>
        <v>96.333775377883583</v>
      </c>
      <c r="I1578" s="342">
        <f t="shared" ca="1" si="195"/>
        <v>96.545309892982232</v>
      </c>
      <c r="J1578" s="340">
        <f t="shared" ca="1" si="196"/>
        <v>-0.21153451509870136</v>
      </c>
      <c r="K1578" s="170">
        <f t="shared" ca="1" si="192"/>
        <v>4.4746851078042715E-2</v>
      </c>
      <c r="L1578" s="341">
        <f t="shared" ca="1" si="193"/>
        <v>0.453501739778919</v>
      </c>
      <c r="M1578" s="341">
        <f t="shared" ca="1" si="197"/>
        <v>-0.453501739778919</v>
      </c>
      <c r="N1578" s="170"/>
      <c r="O1578" s="340"/>
      <c r="P1578" s="3">
        <f t="shared" ca="1" si="198"/>
        <v>222684900</v>
      </c>
      <c r="Q1578" s="3" t="e">
        <f t="shared" ca="1" si="199"/>
        <v>#N/A</v>
      </c>
      <c r="S1578" s="99"/>
      <c r="T1578" s="350"/>
      <c r="U1578" s="350"/>
      <c r="V1578" s="349"/>
      <c r="W1578" s="313"/>
      <c r="X1578" s="302"/>
      <c r="Y1578" s="211"/>
      <c r="Z1578" s="320"/>
      <c r="AA1578" s="246"/>
      <c r="AB1578" s="125"/>
      <c r="AC1578" s="125"/>
      <c r="AD1578" s="125"/>
      <c r="AE1578" s="125"/>
      <c r="AF1578" s="125"/>
      <c r="AG1578" s="125"/>
      <c r="AH1578" s="125"/>
      <c r="AJ1578" s="125"/>
      <c r="AK1578" s="125"/>
      <c r="AM1578" s="246"/>
      <c r="AO1578" s="246"/>
      <c r="AP1578" s="211"/>
      <c r="AQ1578" s="211"/>
      <c r="AR1578" s="199"/>
      <c r="AT1578" s="225"/>
      <c r="AU1578" s="225"/>
      <c r="AV1578" s="225"/>
      <c r="AW1578" s="99"/>
      <c r="AX1578" s="199"/>
      <c r="AY1578" s="199"/>
      <c r="AZ1578" s="37"/>
      <c r="BA1578" s="123"/>
      <c r="BB1578" s="211"/>
      <c r="BC1578" s="211"/>
      <c r="BD1578" s="123"/>
      <c r="BE1578" s="123"/>
      <c r="BF1578" s="37"/>
      <c r="BG1578" s="37"/>
    </row>
    <row r="1579" spans="1:59" x14ac:dyDescent="0.25">
      <c r="A1579">
        <v>1547</v>
      </c>
      <c r="B1579" s="61">
        <f ca="1">OFFSET(InputPriceData!B$15,CalculationsAndCharts!$A1579+$A$11,0,1,1)</f>
        <v>40227</v>
      </c>
      <c r="C1579" s="3">
        <f ca="1">OFFSET(InputPriceData!G$15,CalculationsAndCharts!$A1579+$A$11,IF($C$7,8,0),1,1)</f>
        <v>193708600</v>
      </c>
      <c r="D1579" s="4">
        <f ca="1">OFFSET(InputPriceData!C$15,CalculationsAndCharts!$A1579+$A$11,IF($C$7,8,0),1,1)</f>
        <v>96.95</v>
      </c>
      <c r="E1579" s="4">
        <f ca="1">OFFSET(InputPriceData!D$15,CalculationsAndCharts!$A1579+$A$11,IF($C$7,8,0),1,1)</f>
        <v>97.88</v>
      </c>
      <c r="F1579" s="4">
        <f ca="1">OFFSET(InputPriceData!E$15,CalculationsAndCharts!$A1579+$A$11,IF($C$7,8,0),1,1)</f>
        <v>96.91</v>
      </c>
      <c r="G1579" s="4">
        <f ca="1">OFFSET(InputPriceData!F$15,CalculationsAndCharts!$A1579+$A$11,IF($C$7,8,0),1,1)</f>
        <v>97.68</v>
      </c>
      <c r="H1579" s="342">
        <f t="shared" ca="1" si="194"/>
        <v>96.112886146152675</v>
      </c>
      <c r="I1579" s="342">
        <f t="shared" ca="1" si="195"/>
        <v>96.423974428707893</v>
      </c>
      <c r="J1579" s="340">
        <f t="shared" ca="1" si="196"/>
        <v>-0.31108828255528048</v>
      </c>
      <c r="K1579" s="170">
        <f t="shared" ca="1" si="192"/>
        <v>9.6775919543194033E-2</v>
      </c>
      <c r="L1579" s="341">
        <f t="shared" ca="1" si="193"/>
        <v>0.45704526560988185</v>
      </c>
      <c r="M1579" s="341">
        <f t="shared" ca="1" si="197"/>
        <v>-0.45704526560988185</v>
      </c>
      <c r="N1579" s="170"/>
      <c r="O1579" s="340"/>
      <c r="P1579" s="3">
        <f t="shared" ca="1" si="198"/>
        <v>193708600</v>
      </c>
      <c r="Q1579" s="3" t="e">
        <f t="shared" ca="1" si="199"/>
        <v>#N/A</v>
      </c>
      <c r="S1579" s="99"/>
      <c r="T1579" s="350"/>
      <c r="U1579" s="350"/>
      <c r="V1579" s="349"/>
      <c r="W1579" s="313"/>
      <c r="X1579" s="302"/>
      <c r="Y1579" s="211"/>
      <c r="Z1579" s="320"/>
      <c r="AA1579" s="246"/>
      <c r="AB1579" s="125"/>
      <c r="AC1579" s="125"/>
      <c r="AD1579" s="125"/>
      <c r="AE1579" s="125"/>
      <c r="AF1579" s="125"/>
      <c r="AG1579" s="125"/>
      <c r="AH1579" s="125"/>
      <c r="AJ1579" s="125"/>
      <c r="AK1579" s="125"/>
      <c r="AM1579" s="246"/>
      <c r="AO1579" s="246"/>
      <c r="AP1579" s="211"/>
      <c r="AQ1579" s="211"/>
      <c r="AR1579" s="199"/>
      <c r="AT1579" s="225"/>
      <c r="AU1579" s="225"/>
      <c r="AV1579" s="225"/>
      <c r="AW1579" s="99"/>
      <c r="AX1579" s="199"/>
      <c r="AY1579" s="199"/>
      <c r="AZ1579" s="37"/>
      <c r="BA1579" s="123"/>
      <c r="BB1579" s="211"/>
      <c r="BC1579" s="211"/>
      <c r="BD1579" s="123"/>
      <c r="BE1579" s="123"/>
      <c r="BF1579" s="37"/>
      <c r="BG1579" s="37"/>
    </row>
    <row r="1580" spans="1:59" x14ac:dyDescent="0.25">
      <c r="A1580">
        <v>1548</v>
      </c>
      <c r="B1580" s="61">
        <f ca="1">OFFSET(InputPriceData!B$15,CalculationsAndCharts!$A1580+$A$11,0,1,1)</f>
        <v>40226</v>
      </c>
      <c r="C1580" s="3">
        <f ca="1">OFFSET(InputPriceData!G$15,CalculationsAndCharts!$A1580+$A$11,IF($C$7,8,0),1,1)</f>
        <v>168845100</v>
      </c>
      <c r="D1580" s="4">
        <f ca="1">OFFSET(InputPriceData!C$15,CalculationsAndCharts!$A1580+$A$11,IF($C$7,8,0),1,1)</f>
        <v>97.11</v>
      </c>
      <c r="E1580" s="4">
        <f ca="1">OFFSET(InputPriceData!D$15,CalculationsAndCharts!$A1580+$A$11,IF($C$7,8,0),1,1)</f>
        <v>97.24</v>
      </c>
      <c r="F1580" s="4">
        <f ca="1">OFFSET(InputPriceData!E$15,CalculationsAndCharts!$A1580+$A$11,IF($C$7,8,0),1,1)</f>
        <v>96.65</v>
      </c>
      <c r="G1580" s="4">
        <f ca="1">OFFSET(InputPriceData!F$15,CalculationsAndCharts!$A1580+$A$11,IF($C$7,8,0),1,1)</f>
        <v>97.1</v>
      </c>
      <c r="H1580" s="342">
        <f t="shared" ca="1" si="194"/>
        <v>95.889012738460195</v>
      </c>
      <c r="I1580" s="342">
        <f t="shared" ca="1" si="195"/>
        <v>96.309790285863158</v>
      </c>
      <c r="J1580" s="340">
        <f t="shared" ca="1" si="196"/>
        <v>-0.42077754740302542</v>
      </c>
      <c r="K1580" s="170">
        <f t="shared" ca="1" si="192"/>
        <v>0.1770537443985053</v>
      </c>
      <c r="L1580" s="341">
        <f t="shared" ca="1" si="193"/>
        <v>0.45980464999599019</v>
      </c>
      <c r="M1580" s="341">
        <f t="shared" ca="1" si="197"/>
        <v>-0.45980464999599019</v>
      </c>
      <c r="N1580" s="170"/>
      <c r="O1580" s="340"/>
      <c r="P1580" s="3" t="e">
        <f t="shared" ca="1" si="198"/>
        <v>#N/A</v>
      </c>
      <c r="Q1580" s="3">
        <f t="shared" ca="1" si="199"/>
        <v>168845100</v>
      </c>
      <c r="S1580" s="99"/>
      <c r="T1580" s="350"/>
      <c r="U1580" s="350"/>
      <c r="V1580" s="349"/>
      <c r="W1580" s="313"/>
      <c r="X1580" s="302"/>
      <c r="Y1580" s="211"/>
      <c r="Z1580" s="320"/>
      <c r="AA1580" s="246"/>
      <c r="AB1580" s="125"/>
      <c r="AC1580" s="125"/>
      <c r="AD1580" s="125"/>
      <c r="AE1580" s="125"/>
      <c r="AF1580" s="125"/>
      <c r="AG1580" s="125"/>
      <c r="AH1580" s="125"/>
      <c r="AJ1580" s="125"/>
      <c r="AK1580" s="125"/>
      <c r="AM1580" s="246"/>
      <c r="AO1580" s="246"/>
      <c r="AP1580" s="211"/>
      <c r="AQ1580" s="211"/>
      <c r="AR1580" s="199"/>
      <c r="AT1580" s="225"/>
      <c r="AU1580" s="225"/>
      <c r="AV1580" s="225"/>
      <c r="AW1580" s="99"/>
      <c r="AX1580" s="199"/>
      <c r="AY1580" s="199"/>
      <c r="AZ1580" s="37"/>
      <c r="BA1580" s="123"/>
      <c r="BB1580" s="211"/>
      <c r="BC1580" s="211"/>
      <c r="BD1580" s="123"/>
      <c r="BE1580" s="123"/>
      <c r="BF1580" s="37"/>
      <c r="BG1580" s="37"/>
    </row>
    <row r="1581" spans="1:59" x14ac:dyDescent="0.25">
      <c r="A1581">
        <v>1549</v>
      </c>
      <c r="B1581" s="61">
        <f ca="1">OFFSET(InputPriceData!B$15,CalculationsAndCharts!$A1581+$A$11,0,1,1)</f>
        <v>40225</v>
      </c>
      <c r="C1581" s="3">
        <f ca="1">OFFSET(InputPriceData!G$15,CalculationsAndCharts!$A1581+$A$11,IF($C$7,8,0),1,1)</f>
        <v>159317500</v>
      </c>
      <c r="D1581" s="4">
        <f ca="1">OFFSET(InputPriceData!C$15,CalculationsAndCharts!$A1581+$A$11,IF($C$7,8,0),1,1)</f>
        <v>95.87</v>
      </c>
      <c r="E1581" s="4">
        <f ca="1">OFFSET(InputPriceData!D$15,CalculationsAndCharts!$A1581+$A$11,IF($C$7,8,0),1,1)</f>
        <v>96.74</v>
      </c>
      <c r="F1581" s="4">
        <f ca="1">OFFSET(InputPriceData!E$15,CalculationsAndCharts!$A1581+$A$11,IF($C$7,8,0),1,1)</f>
        <v>94.96</v>
      </c>
      <c r="G1581" s="4">
        <f ca="1">OFFSET(InputPriceData!F$15,CalculationsAndCharts!$A1581+$A$11,IF($C$7,8,0),1,1)</f>
        <v>96.65</v>
      </c>
      <c r="H1581" s="342">
        <f t="shared" ca="1" si="194"/>
        <v>95.716014558240218</v>
      </c>
      <c r="I1581" s="342">
        <f t="shared" ca="1" si="195"/>
        <v>96.237953039123454</v>
      </c>
      <c r="J1581" s="340">
        <f t="shared" ca="1" si="196"/>
        <v>-0.52193848088329009</v>
      </c>
      <c r="K1581" s="170">
        <f t="shared" ca="1" si="192"/>
        <v>0.27241977782675658</v>
      </c>
      <c r="L1581" s="341">
        <f t="shared" ca="1" si="193"/>
        <v>0.46099954591217257</v>
      </c>
      <c r="M1581" s="341">
        <f t="shared" ca="1" si="197"/>
        <v>-0.46099954591217257</v>
      </c>
      <c r="N1581" s="170"/>
      <c r="O1581" s="340"/>
      <c r="P1581" s="3">
        <f t="shared" ca="1" si="198"/>
        <v>159317500</v>
      </c>
      <c r="Q1581" s="3" t="e">
        <f t="shared" ca="1" si="199"/>
        <v>#N/A</v>
      </c>
      <c r="S1581" s="99"/>
      <c r="T1581" s="350"/>
      <c r="U1581" s="350"/>
      <c r="V1581" s="349"/>
      <c r="W1581" s="313"/>
      <c r="X1581" s="302"/>
      <c r="Y1581" s="211"/>
      <c r="Z1581" s="320"/>
      <c r="AA1581" s="246"/>
      <c r="AB1581" s="125"/>
      <c r="AC1581" s="125"/>
      <c r="AD1581" s="125"/>
      <c r="AE1581" s="125"/>
      <c r="AF1581" s="125"/>
      <c r="AG1581" s="125"/>
      <c r="AH1581" s="125"/>
      <c r="AJ1581" s="125"/>
      <c r="AK1581" s="125"/>
      <c r="AM1581" s="246"/>
      <c r="AO1581" s="246"/>
      <c r="AP1581" s="211"/>
      <c r="AQ1581" s="211"/>
      <c r="AR1581" s="199"/>
      <c r="AT1581" s="225"/>
      <c r="AU1581" s="225"/>
      <c r="AV1581" s="225"/>
      <c r="AW1581" s="99"/>
      <c r="AX1581" s="199"/>
      <c r="AY1581" s="199"/>
      <c r="AZ1581" s="37"/>
      <c r="BA1581" s="123"/>
      <c r="BB1581" s="211"/>
      <c r="BC1581" s="211"/>
      <c r="BD1581" s="123"/>
      <c r="BE1581" s="123"/>
      <c r="BF1581" s="37"/>
      <c r="BG1581" s="37"/>
    </row>
    <row r="1582" spans="1:59" x14ac:dyDescent="0.25">
      <c r="A1582">
        <v>1550</v>
      </c>
      <c r="B1582" s="61">
        <f ca="1">OFFSET(InputPriceData!B$15,CalculationsAndCharts!$A1582+$A$11,0,1,1)</f>
        <v>40221</v>
      </c>
      <c r="C1582" s="3">
        <f ca="1">OFFSET(InputPriceData!G$15,CalculationsAndCharts!$A1582+$A$11,IF($C$7,8,0),1,1)</f>
        <v>304622100</v>
      </c>
      <c r="D1582" s="4">
        <f ca="1">OFFSET(InputPriceData!C$15,CalculationsAndCharts!$A1582+$A$11,IF($C$7,8,0),1,1)</f>
        <v>94.23</v>
      </c>
      <c r="E1582" s="4">
        <f ca="1">OFFSET(InputPriceData!D$15,CalculationsAndCharts!$A1582+$A$11,IF($C$7,8,0),1,1)</f>
        <v>95.2</v>
      </c>
      <c r="F1582" s="4">
        <f ca="1">OFFSET(InputPriceData!E$15,CalculationsAndCharts!$A1582+$A$11,IF($C$7,8,0),1,1)</f>
        <v>93.8</v>
      </c>
      <c r="G1582" s="4">
        <f ca="1">OFFSET(InputPriceData!F$15,CalculationsAndCharts!$A1582+$A$11,IF($C$7,8,0),1,1)</f>
        <v>95.15</v>
      </c>
      <c r="H1582" s="342">
        <f t="shared" ca="1" si="194"/>
        <v>95.582588066560248</v>
      </c>
      <c r="I1582" s="342">
        <f t="shared" ca="1" si="195"/>
        <v>96.200494224498328</v>
      </c>
      <c r="J1582" s="340">
        <f t="shared" ca="1" si="196"/>
        <v>-0.61790615793812409</v>
      </c>
      <c r="K1582" s="170">
        <f t="shared" ca="1" si="192"/>
        <v>0.38180802001785397</v>
      </c>
      <c r="L1582" s="341">
        <f t="shared" ca="1" si="193"/>
        <v>0.46085548299760809</v>
      </c>
      <c r="M1582" s="341">
        <f t="shared" ca="1" si="197"/>
        <v>-0.46085548299760809</v>
      </c>
      <c r="N1582" s="170"/>
      <c r="O1582" s="340"/>
      <c r="P1582" s="3">
        <f t="shared" ca="1" si="198"/>
        <v>304622100</v>
      </c>
      <c r="Q1582" s="3" t="e">
        <f t="shared" ca="1" si="199"/>
        <v>#N/A</v>
      </c>
      <c r="S1582" s="99"/>
      <c r="T1582" s="350"/>
      <c r="U1582" s="350"/>
      <c r="V1582" s="349"/>
      <c r="W1582" s="313"/>
      <c r="X1582" s="302"/>
      <c r="Y1582" s="211"/>
      <c r="Z1582" s="320"/>
      <c r="AA1582" s="246"/>
      <c r="AB1582" s="125"/>
      <c r="AC1582" s="125"/>
      <c r="AD1582" s="125"/>
      <c r="AE1582" s="125"/>
      <c r="AF1582" s="125"/>
      <c r="AG1582" s="125"/>
      <c r="AH1582" s="125"/>
      <c r="AJ1582" s="125"/>
      <c r="AK1582" s="125"/>
      <c r="AM1582" s="246"/>
      <c r="AO1582" s="246"/>
      <c r="AP1582" s="211"/>
      <c r="AQ1582" s="211"/>
      <c r="AR1582" s="199"/>
      <c r="AT1582" s="225"/>
      <c r="AU1582" s="225"/>
      <c r="AV1582" s="225"/>
      <c r="AW1582" s="99"/>
      <c r="AX1582" s="199"/>
      <c r="AY1582" s="199"/>
      <c r="AZ1582" s="37"/>
      <c r="BA1582" s="123"/>
      <c r="BB1582" s="211"/>
      <c r="BC1582" s="211"/>
      <c r="BD1582" s="123"/>
      <c r="BE1582" s="123"/>
      <c r="BF1582" s="37"/>
      <c r="BG1582" s="37"/>
    </row>
    <row r="1583" spans="1:59" x14ac:dyDescent="0.25">
      <c r="A1583">
        <v>1551</v>
      </c>
      <c r="B1583" s="61">
        <f ca="1">OFFSET(InputPriceData!B$15,CalculationsAndCharts!$A1583+$A$11,0,1,1)</f>
        <v>40220</v>
      </c>
      <c r="C1583" s="3">
        <f ca="1">OFFSET(InputPriceData!G$15,CalculationsAndCharts!$A1583+$A$11,IF($C$7,8,0),1,1)</f>
        <v>223591600</v>
      </c>
      <c r="D1583" s="4">
        <f ca="1">OFFSET(InputPriceData!C$15,CalculationsAndCharts!$A1583+$A$11,IF($C$7,8,0),1,1)</f>
        <v>94.12</v>
      </c>
      <c r="E1583" s="4">
        <f ca="1">OFFSET(InputPriceData!D$15,CalculationsAndCharts!$A1583+$A$11,IF($C$7,8,0),1,1)</f>
        <v>95.33</v>
      </c>
      <c r="F1583" s="4">
        <f ca="1">OFFSET(InputPriceData!E$15,CalculationsAndCharts!$A1583+$A$11,IF($C$7,8,0),1,1)</f>
        <v>93.57</v>
      </c>
      <c r="G1583" s="4">
        <f ca="1">OFFSET(InputPriceData!F$15,CalculationsAndCharts!$A1583+$A$11,IF($C$7,8,0),1,1)</f>
        <v>95.23</v>
      </c>
      <c r="H1583" s="342">
        <f t="shared" ca="1" si="194"/>
        <v>95.644386361783148</v>
      </c>
      <c r="I1583" s="342">
        <f t="shared" ca="1" si="195"/>
        <v>96.295993699452723</v>
      </c>
      <c r="J1583" s="340">
        <f t="shared" ca="1" si="196"/>
        <v>-0.65160733766962919</v>
      </c>
      <c r="K1583" s="170">
        <f t="shared" ca="1" si="192"/>
        <v>0.42459212250490214</v>
      </c>
      <c r="L1583" s="341">
        <f t="shared" ca="1" si="193"/>
        <v>0.45824058520689576</v>
      </c>
      <c r="M1583" s="341">
        <f t="shared" ca="1" si="197"/>
        <v>-0.45824058520689576</v>
      </c>
      <c r="N1583" s="170"/>
      <c r="O1583" s="340"/>
      <c r="P1583" s="3">
        <f t="shared" ca="1" si="198"/>
        <v>223591600</v>
      </c>
      <c r="Q1583" s="3" t="e">
        <f t="shared" ca="1" si="199"/>
        <v>#N/A</v>
      </c>
      <c r="S1583" s="99"/>
      <c r="T1583" s="350"/>
      <c r="U1583" s="350"/>
      <c r="V1583" s="349"/>
      <c r="W1583" s="313"/>
      <c r="X1583" s="302"/>
      <c r="Y1583" s="211"/>
      <c r="Z1583" s="320"/>
      <c r="AA1583" s="246"/>
      <c r="AB1583" s="125"/>
      <c r="AC1583" s="125"/>
      <c r="AD1583" s="125"/>
      <c r="AE1583" s="125"/>
      <c r="AF1583" s="125"/>
      <c r="AG1583" s="125"/>
      <c r="AH1583" s="125"/>
      <c r="AJ1583" s="125"/>
      <c r="AK1583" s="125"/>
      <c r="AM1583" s="246"/>
      <c r="AO1583" s="246"/>
      <c r="AP1583" s="211"/>
      <c r="AQ1583" s="211"/>
      <c r="AR1583" s="199"/>
      <c r="AT1583" s="225"/>
      <c r="AU1583" s="225"/>
      <c r="AV1583" s="225"/>
      <c r="AW1583" s="99"/>
      <c r="AX1583" s="199"/>
      <c r="AY1583" s="199"/>
      <c r="AZ1583" s="37"/>
      <c r="BA1583" s="123"/>
      <c r="BB1583" s="211"/>
      <c r="BC1583" s="211"/>
      <c r="BD1583" s="123"/>
      <c r="BE1583" s="123"/>
      <c r="BF1583" s="37"/>
      <c r="BG1583" s="37"/>
    </row>
    <row r="1584" spans="1:59" x14ac:dyDescent="0.25">
      <c r="A1584">
        <v>1552</v>
      </c>
      <c r="B1584" s="61">
        <f ca="1">OFFSET(InputPriceData!B$15,CalculationsAndCharts!$A1584+$A$11,0,1,1)</f>
        <v>40219</v>
      </c>
      <c r="C1584" s="3">
        <f ca="1">OFFSET(InputPriceData!G$15,CalculationsAndCharts!$A1584+$A$11,IF($C$7,8,0),1,1)</f>
        <v>240511500</v>
      </c>
      <c r="D1584" s="4">
        <f ca="1">OFFSET(InputPriceData!C$15,CalculationsAndCharts!$A1584+$A$11,IF($C$7,8,0),1,1)</f>
        <v>94.28</v>
      </c>
      <c r="E1584" s="4">
        <f ca="1">OFFSET(InputPriceData!D$15,CalculationsAndCharts!$A1584+$A$11,IF($C$7,8,0),1,1)</f>
        <v>94.76</v>
      </c>
      <c r="F1584" s="4">
        <f ca="1">OFFSET(InputPriceData!E$15,CalculationsAndCharts!$A1584+$A$11,IF($C$7,8,0),1,1)</f>
        <v>93.45</v>
      </c>
      <c r="G1584" s="4">
        <f ca="1">OFFSET(InputPriceData!F$15,CalculationsAndCharts!$A1584+$A$11,IF($C$7,8,0),1,1)</f>
        <v>94.24</v>
      </c>
      <c r="H1584" s="342">
        <f t="shared" ca="1" si="194"/>
        <v>95.703584413466459</v>
      </c>
      <c r="I1584" s="342">
        <f t="shared" ca="1" si="195"/>
        <v>96.39290221758479</v>
      </c>
      <c r="J1584" s="340">
        <f t="shared" ca="1" si="196"/>
        <v>-0.68931780411839372</v>
      </c>
      <c r="K1584" s="170">
        <f t="shared" ca="1" si="192"/>
        <v>0.47515903507460422</v>
      </c>
      <c r="L1584" s="341">
        <f t="shared" ca="1" si="193"/>
        <v>0.45435407577613812</v>
      </c>
      <c r="M1584" s="341">
        <f t="shared" ca="1" si="197"/>
        <v>-0.45435407577613812</v>
      </c>
      <c r="N1584" s="170"/>
      <c r="O1584" s="340"/>
      <c r="P1584" s="3" t="e">
        <f t="shared" ca="1" si="198"/>
        <v>#N/A</v>
      </c>
      <c r="Q1584" s="3">
        <f t="shared" ca="1" si="199"/>
        <v>240511500</v>
      </c>
      <c r="S1584" s="99"/>
      <c r="T1584" s="350"/>
      <c r="U1584" s="350"/>
      <c r="V1584" s="349"/>
      <c r="W1584" s="313"/>
      <c r="X1584" s="302"/>
      <c r="Y1584" s="211"/>
      <c r="Z1584" s="320"/>
      <c r="AA1584" s="246"/>
      <c r="AB1584" s="125"/>
      <c r="AC1584" s="125"/>
      <c r="AD1584" s="125"/>
      <c r="AE1584" s="125"/>
      <c r="AF1584" s="125"/>
      <c r="AG1584" s="125"/>
      <c r="AH1584" s="125"/>
      <c r="AJ1584" s="125"/>
      <c r="AK1584" s="125"/>
      <c r="AM1584" s="246"/>
      <c r="AO1584" s="246"/>
      <c r="AP1584" s="211"/>
      <c r="AQ1584" s="211"/>
      <c r="AR1584" s="199"/>
      <c r="AT1584" s="225"/>
      <c r="AU1584" s="225"/>
      <c r="AV1584" s="225"/>
      <c r="AW1584" s="99"/>
      <c r="AX1584" s="199"/>
      <c r="AY1584" s="199"/>
      <c r="AZ1584" s="37"/>
      <c r="BA1584" s="123"/>
      <c r="BB1584" s="211"/>
      <c r="BC1584" s="211"/>
      <c r="BD1584" s="123"/>
      <c r="BE1584" s="123"/>
      <c r="BF1584" s="37"/>
      <c r="BG1584" s="37"/>
    </row>
    <row r="1585" spans="1:59" x14ac:dyDescent="0.25">
      <c r="A1585">
        <v>1553</v>
      </c>
      <c r="B1585" s="61">
        <f ca="1">OFFSET(InputPriceData!B$15,CalculationsAndCharts!$A1585+$A$11,0,1,1)</f>
        <v>40218</v>
      </c>
      <c r="C1585" s="3">
        <f ca="1">OFFSET(InputPriceData!G$15,CalculationsAndCharts!$A1585+$A$11,IF($C$7,8,0),1,1)</f>
        <v>337820500</v>
      </c>
      <c r="D1585" s="4">
        <f ca="1">OFFSET(InputPriceData!C$15,CalculationsAndCharts!$A1585+$A$11,IF($C$7,8,0),1,1)</f>
        <v>94.35</v>
      </c>
      <c r="E1585" s="4">
        <f ca="1">OFFSET(InputPriceData!D$15,CalculationsAndCharts!$A1585+$A$11,IF($C$7,8,0),1,1)</f>
        <v>95.25</v>
      </c>
      <c r="F1585" s="4">
        <f ca="1">OFFSET(InputPriceData!E$15,CalculationsAndCharts!$A1585+$A$11,IF($C$7,8,0),1,1)</f>
        <v>93.59</v>
      </c>
      <c r="G1585" s="4">
        <f ca="1">OFFSET(InputPriceData!F$15,CalculationsAndCharts!$A1585+$A$11,IF($C$7,8,0),1,1)</f>
        <v>94.43</v>
      </c>
      <c r="H1585" s="342">
        <f t="shared" ca="1" si="194"/>
        <v>95.912667901104527</v>
      </c>
      <c r="I1585" s="342">
        <f t="shared" ca="1" si="195"/>
        <v>96.588620601001594</v>
      </c>
      <c r="J1585" s="340">
        <f t="shared" ca="1" si="196"/>
        <v>-0.67595269989713302</v>
      </c>
      <c r="K1585" s="170">
        <f t="shared" ca="1" si="192"/>
        <v>0.45691205249822359</v>
      </c>
      <c r="L1585" s="341">
        <f t="shared" ca="1" si="193"/>
        <v>0.45018465513708616</v>
      </c>
      <c r="M1585" s="341">
        <f t="shared" ca="1" si="197"/>
        <v>-0.45018465513708616</v>
      </c>
      <c r="N1585" s="170"/>
      <c r="O1585" s="340"/>
      <c r="P1585" s="3">
        <f t="shared" ca="1" si="198"/>
        <v>337820500</v>
      </c>
      <c r="Q1585" s="3" t="e">
        <f t="shared" ca="1" si="199"/>
        <v>#N/A</v>
      </c>
      <c r="S1585" s="99"/>
      <c r="T1585" s="350"/>
      <c r="U1585" s="350"/>
      <c r="V1585" s="349"/>
      <c r="W1585" s="313"/>
      <c r="X1585" s="302"/>
      <c r="Y1585" s="211"/>
      <c r="Z1585" s="320"/>
      <c r="AA1585" s="246"/>
      <c r="AB1585" s="125"/>
      <c r="AC1585" s="125"/>
      <c r="AD1585" s="125"/>
      <c r="AE1585" s="125"/>
      <c r="AF1585" s="125"/>
      <c r="AG1585" s="125"/>
      <c r="AH1585" s="125"/>
      <c r="AJ1585" s="125"/>
      <c r="AK1585" s="125"/>
      <c r="AM1585" s="246"/>
      <c r="AO1585" s="246"/>
      <c r="AP1585" s="211"/>
      <c r="AQ1585" s="211"/>
      <c r="AR1585" s="199"/>
      <c r="AT1585" s="225"/>
      <c r="AU1585" s="225"/>
      <c r="AV1585" s="225"/>
      <c r="AW1585" s="99"/>
      <c r="AX1585" s="199"/>
      <c r="AY1585" s="199"/>
      <c r="AZ1585" s="37"/>
      <c r="BA1585" s="123"/>
      <c r="BB1585" s="211"/>
      <c r="BC1585" s="211"/>
      <c r="BD1585" s="123"/>
      <c r="BE1585" s="123"/>
      <c r="BF1585" s="37"/>
      <c r="BG1585" s="37"/>
    </row>
    <row r="1586" spans="1:59" x14ac:dyDescent="0.25">
      <c r="A1586">
        <v>1554</v>
      </c>
      <c r="B1586" s="61">
        <f ca="1">OFFSET(InputPriceData!B$15,CalculationsAndCharts!$A1586+$A$11,0,1,1)</f>
        <v>40217</v>
      </c>
      <c r="C1586" s="3">
        <f ca="1">OFFSET(InputPriceData!G$15,CalculationsAndCharts!$A1586+$A$11,IF($C$7,8,0),1,1)</f>
        <v>224166900</v>
      </c>
      <c r="D1586" s="4">
        <f ca="1">OFFSET(InputPriceData!C$15,CalculationsAndCharts!$A1586+$A$11,IF($C$7,8,0),1,1)</f>
        <v>94</v>
      </c>
      <c r="E1586" s="4">
        <f ca="1">OFFSET(InputPriceData!D$15,CalculationsAndCharts!$A1586+$A$11,IF($C$7,8,0),1,1)</f>
        <v>94.52</v>
      </c>
      <c r="F1586" s="4">
        <f ca="1">OFFSET(InputPriceData!E$15,CalculationsAndCharts!$A1586+$A$11,IF($C$7,8,0),1,1)</f>
        <v>93.19</v>
      </c>
      <c r="G1586" s="4">
        <f ca="1">OFFSET(InputPriceData!F$15,CalculationsAndCharts!$A1586+$A$11,IF($C$7,8,0),1,1)</f>
        <v>93.26</v>
      </c>
      <c r="H1586" s="342">
        <f t="shared" ca="1" si="194"/>
        <v>96.124477601262299</v>
      </c>
      <c r="I1586" s="342">
        <f t="shared" ca="1" si="195"/>
        <v>96.784858837456284</v>
      </c>
      <c r="J1586" s="340">
        <f t="shared" ca="1" si="196"/>
        <v>-0.6603812361940411</v>
      </c>
      <c r="K1586" s="170">
        <f t="shared" ca="1" si="192"/>
        <v>0.4361033771171699</v>
      </c>
      <c r="L1586" s="341">
        <f t="shared" ca="1" si="193"/>
        <v>0.44782728200920852</v>
      </c>
      <c r="M1586" s="341">
        <f t="shared" ca="1" si="197"/>
        <v>-0.44782728200920852</v>
      </c>
      <c r="N1586" s="170"/>
      <c r="O1586" s="340"/>
      <c r="P1586" s="3" t="e">
        <f t="shared" ca="1" si="198"/>
        <v>#N/A</v>
      </c>
      <c r="Q1586" s="3">
        <f t="shared" ca="1" si="199"/>
        <v>224166900</v>
      </c>
      <c r="S1586" s="99"/>
      <c r="T1586" s="350"/>
      <c r="U1586" s="350"/>
      <c r="V1586" s="349"/>
      <c r="W1586" s="313"/>
      <c r="X1586" s="302"/>
      <c r="Y1586" s="211"/>
      <c r="Z1586" s="320"/>
      <c r="AA1586" s="246"/>
      <c r="AB1586" s="125"/>
      <c r="AC1586" s="125"/>
      <c r="AD1586" s="125"/>
      <c r="AE1586" s="125"/>
      <c r="AF1586" s="125"/>
      <c r="AG1586" s="125"/>
      <c r="AH1586" s="125"/>
      <c r="AJ1586" s="125"/>
      <c r="AK1586" s="125"/>
      <c r="AM1586" s="246"/>
      <c r="AO1586" s="246"/>
      <c r="AP1586" s="211"/>
      <c r="AQ1586" s="211"/>
      <c r="AR1586" s="199"/>
      <c r="AT1586" s="225"/>
      <c r="AU1586" s="225"/>
      <c r="AV1586" s="225"/>
      <c r="AW1586" s="99"/>
      <c r="AX1586" s="199"/>
      <c r="AY1586" s="199"/>
      <c r="AZ1586" s="37"/>
      <c r="BA1586" s="123"/>
      <c r="BB1586" s="211"/>
      <c r="BC1586" s="211"/>
      <c r="BD1586" s="123"/>
      <c r="BE1586" s="123"/>
      <c r="BF1586" s="37"/>
      <c r="BG1586" s="37"/>
    </row>
    <row r="1587" spans="1:59" x14ac:dyDescent="0.25">
      <c r="A1587">
        <v>1555</v>
      </c>
      <c r="B1587" s="61">
        <f ca="1">OFFSET(InputPriceData!B$15,CalculationsAndCharts!$A1587+$A$11,0,1,1)</f>
        <v>40214</v>
      </c>
      <c r="C1587" s="3">
        <f ca="1">OFFSET(InputPriceData!G$15,CalculationsAndCharts!$A1587+$A$11,IF($C$7,8,0),1,1)</f>
        <v>493585800</v>
      </c>
      <c r="D1587" s="4">
        <f ca="1">OFFSET(InputPriceData!C$15,CalculationsAndCharts!$A1587+$A$11,IF($C$7,8,0),1,1)</f>
        <v>93.85</v>
      </c>
      <c r="E1587" s="4">
        <f ca="1">OFFSET(InputPriceData!D$15,CalculationsAndCharts!$A1587+$A$11,IF($C$7,8,0),1,1)</f>
        <v>94.13</v>
      </c>
      <c r="F1587" s="4">
        <f ca="1">OFFSET(InputPriceData!E$15,CalculationsAndCharts!$A1587+$A$11,IF($C$7,8,0),1,1)</f>
        <v>92.1</v>
      </c>
      <c r="G1587" s="4">
        <f ca="1">OFFSET(InputPriceData!F$15,CalculationsAndCharts!$A1587+$A$11,IF($C$7,8,0),1,1)</f>
        <v>93.93</v>
      </c>
      <c r="H1587" s="342">
        <f t="shared" ca="1" si="194"/>
        <v>96.533688687156911</v>
      </c>
      <c r="I1587" s="342">
        <f t="shared" ca="1" si="195"/>
        <v>97.105300549952318</v>
      </c>
      <c r="J1587" s="340">
        <f t="shared" ca="1" si="196"/>
        <v>-0.57161186279545828</v>
      </c>
      <c r="K1587" s="170">
        <f t="shared" ca="1" si="192"/>
        <v>0.32674012168849381</v>
      </c>
      <c r="L1587" s="341">
        <f t="shared" ca="1" si="193"/>
        <v>0.44542673385729642</v>
      </c>
      <c r="M1587" s="341">
        <f t="shared" ca="1" si="197"/>
        <v>-0.44542673385729642</v>
      </c>
      <c r="N1587" s="170"/>
      <c r="O1587" s="340"/>
      <c r="P1587" s="3">
        <f t="shared" ca="1" si="198"/>
        <v>493585800</v>
      </c>
      <c r="Q1587" s="3" t="e">
        <f t="shared" ca="1" si="199"/>
        <v>#N/A</v>
      </c>
      <c r="S1587" s="99"/>
      <c r="T1587" s="350"/>
      <c r="U1587" s="350"/>
      <c r="V1587" s="349"/>
      <c r="W1587" s="313"/>
      <c r="X1587" s="302"/>
      <c r="Y1587" s="211"/>
      <c r="Z1587" s="320"/>
      <c r="AA1587" s="246"/>
      <c r="AB1587" s="125"/>
      <c r="AC1587" s="125"/>
      <c r="AD1587" s="125"/>
      <c r="AE1587" s="125"/>
      <c r="AF1587" s="125"/>
      <c r="AG1587" s="125"/>
      <c r="AH1587" s="125"/>
      <c r="AJ1587" s="125"/>
      <c r="AK1587" s="125"/>
      <c r="AM1587" s="246"/>
      <c r="AO1587" s="246"/>
      <c r="AP1587" s="211"/>
      <c r="AQ1587" s="211"/>
      <c r="AR1587" s="199"/>
      <c r="AT1587" s="225"/>
      <c r="AU1587" s="225"/>
      <c r="AV1587" s="225"/>
      <c r="AW1587" s="99"/>
      <c r="AX1587" s="199"/>
      <c r="AY1587" s="199"/>
      <c r="AZ1587" s="37"/>
      <c r="BA1587" s="123"/>
      <c r="BB1587" s="211"/>
      <c r="BC1587" s="211"/>
      <c r="BD1587" s="123"/>
      <c r="BE1587" s="123"/>
      <c r="BF1587" s="37"/>
      <c r="BG1587" s="37"/>
    </row>
    <row r="1588" spans="1:59" x14ac:dyDescent="0.25">
      <c r="A1588">
        <v>1556</v>
      </c>
      <c r="B1588" s="61">
        <f ca="1">OFFSET(InputPriceData!B$15,CalculationsAndCharts!$A1588+$A$11,0,1,1)</f>
        <v>40213</v>
      </c>
      <c r="C1588" s="3">
        <f ca="1">OFFSET(InputPriceData!G$15,CalculationsAndCharts!$A1588+$A$11,IF($C$7,8,0),1,1)</f>
        <v>356715700</v>
      </c>
      <c r="D1588" s="4">
        <f ca="1">OFFSET(InputPriceData!C$15,CalculationsAndCharts!$A1588+$A$11,IF($C$7,8,0),1,1)</f>
        <v>95.98</v>
      </c>
      <c r="E1588" s="4">
        <f ca="1">OFFSET(InputPriceData!D$15,CalculationsAndCharts!$A1588+$A$11,IF($C$7,8,0),1,1)</f>
        <v>96.02</v>
      </c>
      <c r="F1588" s="4">
        <f ca="1">OFFSET(InputPriceData!E$15,CalculationsAndCharts!$A1588+$A$11,IF($C$7,8,0),1,1)</f>
        <v>93.72</v>
      </c>
      <c r="G1588" s="4">
        <f ca="1">OFFSET(InputPriceData!F$15,CalculationsAndCharts!$A1588+$A$11,IF($C$7,8,0),1,1)</f>
        <v>93.74</v>
      </c>
      <c r="H1588" s="342">
        <f t="shared" ca="1" si="194"/>
        <v>96.905644213893623</v>
      </c>
      <c r="I1588" s="342">
        <f t="shared" ca="1" si="195"/>
        <v>97.393964236311618</v>
      </c>
      <c r="J1588" s="340">
        <f t="shared" ca="1" si="196"/>
        <v>-0.48832002241806305</v>
      </c>
      <c r="K1588" s="170">
        <f t="shared" ca="1" si="192"/>
        <v>0.2384564442943776</v>
      </c>
      <c r="L1588" s="341">
        <f t="shared" ca="1" si="193"/>
        <v>0.44514446639874794</v>
      </c>
      <c r="M1588" s="341">
        <f t="shared" ca="1" si="197"/>
        <v>-0.44514446639874794</v>
      </c>
      <c r="N1588" s="170"/>
      <c r="O1588" s="340"/>
      <c r="P1588" s="3" t="e">
        <f t="shared" ca="1" si="198"/>
        <v>#N/A</v>
      </c>
      <c r="Q1588" s="3">
        <f t="shared" ca="1" si="199"/>
        <v>356715700</v>
      </c>
      <c r="S1588" s="99"/>
      <c r="T1588" s="350"/>
      <c r="U1588" s="350"/>
      <c r="V1588" s="349"/>
      <c r="W1588" s="313"/>
      <c r="X1588" s="302"/>
      <c r="Y1588" s="211"/>
      <c r="Z1588" s="320"/>
      <c r="AA1588" s="246"/>
      <c r="AB1588" s="125"/>
      <c r="AC1588" s="125"/>
      <c r="AD1588" s="125"/>
      <c r="AE1588" s="125"/>
      <c r="AF1588" s="125"/>
      <c r="AG1588" s="125"/>
      <c r="AH1588" s="125"/>
      <c r="AJ1588" s="125"/>
      <c r="AK1588" s="125"/>
      <c r="AM1588" s="246"/>
      <c r="AO1588" s="246"/>
      <c r="AP1588" s="211"/>
      <c r="AQ1588" s="211"/>
      <c r="AR1588" s="199"/>
      <c r="AT1588" s="225"/>
      <c r="AU1588" s="225"/>
      <c r="AV1588" s="225"/>
      <c r="AW1588" s="99"/>
      <c r="AX1588" s="199"/>
      <c r="AY1588" s="199"/>
      <c r="AZ1588" s="37"/>
      <c r="BA1588" s="123"/>
      <c r="BB1588" s="211"/>
      <c r="BC1588" s="211"/>
      <c r="BD1588" s="123"/>
      <c r="BE1588" s="123"/>
      <c r="BF1588" s="37"/>
      <c r="BG1588" s="37"/>
    </row>
    <row r="1589" spans="1:59" x14ac:dyDescent="0.25">
      <c r="A1589">
        <v>1557</v>
      </c>
      <c r="B1589" s="61">
        <f ca="1">OFFSET(InputPriceData!B$15,CalculationsAndCharts!$A1589+$A$11,0,1,1)</f>
        <v>40212</v>
      </c>
      <c r="C1589" s="3">
        <f ca="1">OFFSET(InputPriceData!G$15,CalculationsAndCharts!$A1589+$A$11,IF($C$7,8,0),1,1)</f>
        <v>172730700</v>
      </c>
      <c r="D1589" s="4">
        <f ca="1">OFFSET(InputPriceData!C$15,CalculationsAndCharts!$A1589+$A$11,IF($C$7,8,0),1,1)</f>
        <v>96.77</v>
      </c>
      <c r="E1589" s="4">
        <f ca="1">OFFSET(InputPriceData!D$15,CalculationsAndCharts!$A1589+$A$11,IF($C$7,8,0),1,1)</f>
        <v>97.3</v>
      </c>
      <c r="F1589" s="4">
        <f ca="1">OFFSET(InputPriceData!E$15,CalculationsAndCharts!$A1589+$A$11,IF($C$7,8,0),1,1)</f>
        <v>96.44</v>
      </c>
      <c r="G1589" s="4">
        <f ca="1">OFFSET(InputPriceData!F$15,CalculationsAndCharts!$A1589+$A$11,IF($C$7,8,0),1,1)</f>
        <v>96.73</v>
      </c>
      <c r="H1589" s="342">
        <f t="shared" ca="1" si="194"/>
        <v>97.357879101592715</v>
      </c>
      <c r="I1589" s="342">
        <f t="shared" ca="1" si="195"/>
        <v>97.726142803249047</v>
      </c>
      <c r="J1589" s="340">
        <f t="shared" ca="1" si="196"/>
        <v>-0.36826370165640016</v>
      </c>
      <c r="K1589" s="170">
        <f t="shared" ca="1" si="192"/>
        <v>0.1356181539576741</v>
      </c>
      <c r="L1589" s="341">
        <f t="shared" ca="1" si="193"/>
        <v>0.446441716864097</v>
      </c>
      <c r="M1589" s="341">
        <f t="shared" ca="1" si="197"/>
        <v>-0.446441716864097</v>
      </c>
      <c r="N1589" s="170"/>
      <c r="O1589" s="340"/>
      <c r="P1589" s="3" t="e">
        <f t="shared" ca="1" si="198"/>
        <v>#N/A</v>
      </c>
      <c r="Q1589" s="3">
        <f t="shared" ca="1" si="199"/>
        <v>172730700</v>
      </c>
      <c r="S1589" s="99"/>
      <c r="T1589" s="350"/>
      <c r="U1589" s="350"/>
      <c r="V1589" s="349"/>
      <c r="W1589" s="313"/>
      <c r="X1589" s="302"/>
      <c r="Y1589" s="211"/>
      <c r="Z1589" s="320"/>
      <c r="AA1589" s="246"/>
      <c r="AB1589" s="125"/>
      <c r="AC1589" s="125"/>
      <c r="AD1589" s="125"/>
      <c r="AE1589" s="125"/>
      <c r="AF1589" s="125"/>
      <c r="AG1589" s="125"/>
      <c r="AH1589" s="125"/>
      <c r="AJ1589" s="125"/>
      <c r="AK1589" s="125"/>
      <c r="AM1589" s="246"/>
      <c r="AO1589" s="246"/>
      <c r="AP1589" s="211"/>
      <c r="AQ1589" s="211"/>
      <c r="AR1589" s="199"/>
      <c r="AT1589" s="225"/>
      <c r="AU1589" s="225"/>
      <c r="AV1589" s="225"/>
      <c r="AW1589" s="99"/>
      <c r="AX1589" s="199"/>
      <c r="AY1589" s="199"/>
      <c r="AZ1589" s="37"/>
      <c r="BA1589" s="123"/>
      <c r="BB1589" s="211"/>
      <c r="BC1589" s="211"/>
      <c r="BD1589" s="123"/>
      <c r="BE1589" s="123"/>
      <c r="BF1589" s="37"/>
      <c r="BG1589" s="37"/>
    </row>
    <row r="1590" spans="1:59" x14ac:dyDescent="0.25">
      <c r="A1590">
        <v>1558</v>
      </c>
      <c r="B1590" s="61">
        <f ca="1">OFFSET(InputPriceData!B$15,CalculationsAndCharts!$A1590+$A$11,0,1,1)</f>
        <v>40211</v>
      </c>
      <c r="C1590" s="3">
        <f ca="1">OFFSET(InputPriceData!G$15,CalculationsAndCharts!$A1590+$A$11,IF($C$7,8,0),1,1)</f>
        <v>216327900</v>
      </c>
      <c r="D1590" s="4">
        <f ca="1">OFFSET(InputPriceData!C$15,CalculationsAndCharts!$A1590+$A$11,IF($C$7,8,0),1,1)</f>
        <v>96.22</v>
      </c>
      <c r="E1590" s="4">
        <f ca="1">OFFSET(InputPriceData!D$15,CalculationsAndCharts!$A1590+$A$11,IF($C$7,8,0),1,1)</f>
        <v>97.4</v>
      </c>
      <c r="F1590" s="4">
        <f ca="1">OFFSET(InputPriceData!E$15,CalculationsAndCharts!$A1590+$A$11,IF($C$7,8,0),1,1)</f>
        <v>95.89</v>
      </c>
      <c r="G1590" s="4">
        <f ca="1">OFFSET(InputPriceData!F$15,CalculationsAndCharts!$A1590+$A$11,IF($C$7,8,0),1,1)</f>
        <v>97.21</v>
      </c>
      <c r="H1590" s="342">
        <f t="shared" ca="1" si="194"/>
        <v>97.447576116105964</v>
      </c>
      <c r="I1590" s="342">
        <f t="shared" ca="1" si="195"/>
        <v>97.816701239908056</v>
      </c>
      <c r="J1590" s="340">
        <f t="shared" ca="1" si="196"/>
        <v>-0.36912512380216628</v>
      </c>
      <c r="K1590" s="170">
        <f t="shared" ca="1" si="192"/>
        <v>0.13625335702196459</v>
      </c>
      <c r="L1590" s="341">
        <f t="shared" ca="1" si="193"/>
        <v>0.45092821227361651</v>
      </c>
      <c r="M1590" s="341">
        <f t="shared" ca="1" si="197"/>
        <v>-0.45092821227361651</v>
      </c>
      <c r="N1590" s="170"/>
      <c r="O1590" s="343"/>
      <c r="P1590" s="3">
        <f t="shared" ca="1" si="198"/>
        <v>216327900</v>
      </c>
      <c r="Q1590" s="3" t="e">
        <f t="shared" ca="1" si="199"/>
        <v>#N/A</v>
      </c>
      <c r="S1590" s="99"/>
      <c r="T1590" s="350"/>
      <c r="U1590" s="350"/>
      <c r="V1590" s="349"/>
      <c r="W1590" s="313"/>
      <c r="X1590" s="302"/>
      <c r="Y1590" s="211"/>
      <c r="Z1590" s="320"/>
      <c r="AA1590" s="246"/>
      <c r="AB1590" s="125"/>
      <c r="AC1590" s="125"/>
      <c r="AD1590" s="125"/>
      <c r="AE1590" s="125"/>
      <c r="AF1590" s="125"/>
      <c r="AG1590" s="125"/>
      <c r="AH1590" s="125"/>
      <c r="AJ1590" s="125"/>
      <c r="AK1590" s="125"/>
      <c r="AM1590" s="246"/>
      <c r="AO1590" s="246"/>
      <c r="AP1590" s="211"/>
      <c r="AQ1590" s="211"/>
      <c r="AR1590" s="199"/>
      <c r="AT1590" s="225"/>
      <c r="AU1590" s="225"/>
      <c r="AV1590" s="225"/>
      <c r="AW1590" s="99"/>
      <c r="AX1590" s="199"/>
      <c r="AY1590" s="199"/>
      <c r="AZ1590" s="37"/>
      <c r="BA1590" s="123"/>
      <c r="BB1590" s="211"/>
      <c r="BC1590" s="211"/>
      <c r="BD1590" s="123"/>
      <c r="BE1590" s="123"/>
      <c r="BF1590" s="37"/>
      <c r="BG1590" s="37"/>
    </row>
    <row r="1591" spans="1:59" x14ac:dyDescent="0.25">
      <c r="A1591">
        <v>1559</v>
      </c>
      <c r="B1591" s="61">
        <f ca="1">OFFSET(InputPriceData!B$15,CalculationsAndCharts!$A1591+$A$11,0,1,1)</f>
        <v>40210</v>
      </c>
      <c r="C1591" s="3">
        <f ca="1">OFFSET(InputPriceData!G$15,CalculationsAndCharts!$A1591+$A$11,IF($C$7,8,0),1,1)</f>
        <v>187865000</v>
      </c>
      <c r="D1591" s="4">
        <f ca="1">OFFSET(InputPriceData!C$15,CalculationsAndCharts!$A1591+$A$11,IF($C$7,8,0),1,1)</f>
        <v>95.25</v>
      </c>
      <c r="E1591" s="4">
        <f ca="1">OFFSET(InputPriceData!D$15,CalculationsAndCharts!$A1591+$A$11,IF($C$7,8,0),1,1)</f>
        <v>96.06</v>
      </c>
      <c r="F1591" s="4">
        <f ca="1">OFFSET(InputPriceData!E$15,CalculationsAndCharts!$A1591+$A$11,IF($C$7,8,0),1,1)</f>
        <v>94.67</v>
      </c>
      <c r="G1591" s="4">
        <f ca="1">OFFSET(InputPriceData!F$15,CalculationsAndCharts!$A1591+$A$11,IF($C$7,8,0),1,1)</f>
        <v>96.05</v>
      </c>
      <c r="H1591" s="342">
        <f t="shared" ca="1" si="194"/>
        <v>97.481515561263947</v>
      </c>
      <c r="I1591" s="342">
        <f t="shared" ca="1" si="195"/>
        <v>97.87185589808152</v>
      </c>
      <c r="J1591" s="340">
        <f t="shared" ca="1" si="196"/>
        <v>-0.39034033681763824</v>
      </c>
      <c r="K1591" s="170">
        <f t="shared" ca="1" si="192"/>
        <v>0.15236557854690727</v>
      </c>
      <c r="L1591" s="341">
        <f t="shared" ca="1" si="193"/>
        <v>0.45587070657921025</v>
      </c>
      <c r="M1591" s="341">
        <f t="shared" ca="1" si="197"/>
        <v>-0.45587070657921025</v>
      </c>
      <c r="N1591" s="170"/>
      <c r="O1591" s="340"/>
      <c r="P1591" s="3">
        <f t="shared" ca="1" si="198"/>
        <v>187865000</v>
      </c>
      <c r="Q1591" s="3" t="e">
        <f t="shared" ca="1" si="199"/>
        <v>#N/A</v>
      </c>
      <c r="S1591" s="99"/>
      <c r="T1591" s="350"/>
      <c r="U1591" s="350"/>
      <c r="V1591" s="349"/>
      <c r="W1591" s="313"/>
      <c r="X1591" s="302"/>
      <c r="Y1591" s="211"/>
      <c r="Z1591" s="320"/>
      <c r="AA1591" s="246"/>
      <c r="AB1591" s="125"/>
      <c r="AC1591" s="125"/>
      <c r="AD1591" s="125"/>
      <c r="AE1591" s="125"/>
      <c r="AF1591" s="125"/>
      <c r="AG1591" s="125"/>
      <c r="AH1591" s="125"/>
      <c r="AJ1591" s="125"/>
      <c r="AK1591" s="125"/>
      <c r="AM1591" s="246"/>
      <c r="AO1591" s="246"/>
      <c r="AP1591" s="211"/>
      <c r="AQ1591" s="211"/>
      <c r="AR1591" s="199"/>
      <c r="AT1591" s="225"/>
      <c r="AU1591" s="225"/>
      <c r="AV1591" s="225"/>
      <c r="AW1591" s="99"/>
      <c r="AX1591" s="199"/>
      <c r="AY1591" s="199"/>
      <c r="AZ1591" s="37"/>
      <c r="BA1591" s="123"/>
      <c r="BB1591" s="211"/>
      <c r="BC1591" s="211"/>
      <c r="BD1591" s="123"/>
      <c r="BE1591" s="123"/>
      <c r="BF1591" s="37"/>
      <c r="BG1591" s="37"/>
    </row>
    <row r="1592" spans="1:59" x14ac:dyDescent="0.25">
      <c r="A1592">
        <v>1560</v>
      </c>
      <c r="B1592" s="61">
        <f ca="1">OFFSET(InputPriceData!B$15,CalculationsAndCharts!$A1592+$A$11,0,1,1)</f>
        <v>40207</v>
      </c>
      <c r="C1592" s="3">
        <f ca="1">OFFSET(InputPriceData!G$15,CalculationsAndCharts!$A1592+$A$11,IF($C$7,8,0),1,1)</f>
        <v>310677600</v>
      </c>
      <c r="D1592" s="4">
        <f ca="1">OFFSET(InputPriceData!C$15,CalculationsAndCharts!$A1592+$A$11,IF($C$7,8,0),1,1)</f>
        <v>96.03</v>
      </c>
      <c r="E1592" s="4">
        <f ca="1">OFFSET(InputPriceData!D$15,CalculationsAndCharts!$A1592+$A$11,IF($C$7,8,0),1,1)</f>
        <v>96.7</v>
      </c>
      <c r="F1592" s="4">
        <f ca="1">OFFSET(InputPriceData!E$15,CalculationsAndCharts!$A1592+$A$11,IF($C$7,8,0),1,1)</f>
        <v>94.43</v>
      </c>
      <c r="G1592" s="4">
        <f ca="1">OFFSET(InputPriceData!F$15,CalculationsAndCharts!$A1592+$A$11,IF($C$7,8,0),1,1)</f>
        <v>94.58</v>
      </c>
      <c r="H1592" s="342">
        <f t="shared" ca="1" si="194"/>
        <v>97.686017784301654</v>
      </c>
      <c r="I1592" s="342">
        <f t="shared" ca="1" si="195"/>
        <v>98.037479161543487</v>
      </c>
      <c r="J1592" s="340">
        <f t="shared" ca="1" si="196"/>
        <v>-0.35146137724189419</v>
      </c>
      <c r="K1592" s="170">
        <f t="shared" ca="1" si="192"/>
        <v>0.12352509969276906</v>
      </c>
      <c r="L1592" s="341">
        <f t="shared" ca="1" si="193"/>
        <v>0.45918230671487703</v>
      </c>
      <c r="M1592" s="341">
        <f t="shared" ca="1" si="197"/>
        <v>-0.45918230671487703</v>
      </c>
      <c r="N1592" s="170"/>
      <c r="O1592" s="340"/>
      <c r="P1592" s="3" t="e">
        <f t="shared" ca="1" si="198"/>
        <v>#N/A</v>
      </c>
      <c r="Q1592" s="3">
        <f t="shared" ca="1" si="199"/>
        <v>310677600</v>
      </c>
      <c r="S1592" s="99"/>
      <c r="T1592" s="350"/>
      <c r="U1592" s="350"/>
      <c r="V1592" s="349"/>
      <c r="W1592" s="313"/>
      <c r="X1592" s="302"/>
      <c r="Y1592" s="211"/>
      <c r="Z1592" s="320"/>
      <c r="AA1592" s="246"/>
      <c r="AB1592" s="125"/>
      <c r="AC1592" s="125"/>
      <c r="AD1592" s="125"/>
      <c r="AE1592" s="125"/>
      <c r="AF1592" s="125"/>
      <c r="AG1592" s="125"/>
      <c r="AH1592" s="125"/>
      <c r="AJ1592" s="125"/>
      <c r="AK1592" s="125"/>
      <c r="AM1592" s="246"/>
      <c r="AO1592" s="246"/>
      <c r="AP1592" s="211"/>
      <c r="AQ1592" s="211"/>
      <c r="AR1592" s="199"/>
      <c r="AT1592" s="225"/>
      <c r="AU1592" s="225"/>
      <c r="AV1592" s="225"/>
      <c r="AW1592" s="99"/>
      <c r="AX1592" s="199"/>
      <c r="AY1592" s="199"/>
      <c r="AZ1592" s="37"/>
      <c r="BA1592" s="123"/>
      <c r="BB1592" s="211"/>
      <c r="BC1592" s="211"/>
      <c r="BD1592" s="123"/>
      <c r="BE1592" s="123"/>
      <c r="BF1592" s="37"/>
      <c r="BG1592" s="37"/>
    </row>
    <row r="1593" spans="1:59" x14ac:dyDescent="0.25">
      <c r="A1593">
        <v>1561</v>
      </c>
      <c r="B1593" s="61">
        <f ca="1">OFFSET(InputPriceData!B$15,CalculationsAndCharts!$A1593+$A$11,0,1,1)</f>
        <v>40206</v>
      </c>
      <c r="C1593" s="3">
        <f ca="1">OFFSET(InputPriceData!G$15,CalculationsAndCharts!$A1593+$A$11,IF($C$7,8,0),1,1)</f>
        <v>316104000</v>
      </c>
      <c r="D1593" s="4">
        <f ca="1">OFFSET(InputPriceData!C$15,CalculationsAndCharts!$A1593+$A$11,IF($C$7,8,0),1,1)</f>
        <v>97.04</v>
      </c>
      <c r="E1593" s="4">
        <f ca="1">OFFSET(InputPriceData!D$15,CalculationsAndCharts!$A1593+$A$11,IF($C$7,8,0),1,1)</f>
        <v>97.1</v>
      </c>
      <c r="F1593" s="4">
        <f ca="1">OFFSET(InputPriceData!E$15,CalculationsAndCharts!$A1593+$A$11,IF($C$7,8,0),1,1)</f>
        <v>95.04</v>
      </c>
      <c r="G1593" s="4">
        <f ca="1">OFFSET(InputPriceData!F$15,CalculationsAndCharts!$A1593+$A$11,IF($C$7,8,0),1,1)</f>
        <v>95.62</v>
      </c>
      <c r="H1593" s="342">
        <f t="shared" ca="1" si="194"/>
        <v>98.12973461063045</v>
      </c>
      <c r="I1593" s="342">
        <f t="shared" ca="1" si="195"/>
        <v>98.351795448956537</v>
      </c>
      <c r="J1593" s="340">
        <f t="shared" ca="1" si="196"/>
        <v>-0.22206083832613641</v>
      </c>
      <c r="K1593" s="170">
        <f t="shared" ca="1" si="192"/>
        <v>4.9311015918106493E-2</v>
      </c>
      <c r="L1593" s="341">
        <f t="shared" ca="1" si="193"/>
        <v>0.46150067140378781</v>
      </c>
      <c r="M1593" s="341">
        <f t="shared" ca="1" si="197"/>
        <v>-0.46150067140378781</v>
      </c>
      <c r="N1593" s="170"/>
      <c r="O1593" s="340"/>
      <c r="P1593" s="3" t="e">
        <f t="shared" ca="1" si="198"/>
        <v>#N/A</v>
      </c>
      <c r="Q1593" s="3">
        <f t="shared" ca="1" si="199"/>
        <v>316104000</v>
      </c>
      <c r="S1593" s="99"/>
      <c r="T1593" s="350"/>
      <c r="U1593" s="350"/>
      <c r="V1593" s="349"/>
      <c r="W1593" s="313"/>
      <c r="X1593" s="302"/>
      <c r="Y1593" s="211"/>
      <c r="Z1593" s="320"/>
      <c r="AA1593" s="246"/>
      <c r="AB1593" s="125"/>
      <c r="AC1593" s="125"/>
      <c r="AD1593" s="125"/>
      <c r="AE1593" s="125"/>
      <c r="AF1593" s="125"/>
      <c r="AG1593" s="125"/>
      <c r="AH1593" s="125"/>
      <c r="AJ1593" s="125"/>
      <c r="AK1593" s="125"/>
      <c r="AM1593" s="246"/>
      <c r="AO1593" s="246"/>
      <c r="AP1593" s="211"/>
      <c r="AQ1593" s="211"/>
      <c r="AR1593" s="199"/>
      <c r="AT1593" s="225"/>
      <c r="AU1593" s="225"/>
      <c r="AV1593" s="225"/>
      <c r="AW1593" s="99"/>
      <c r="AX1593" s="199"/>
      <c r="AY1593" s="199"/>
      <c r="AZ1593" s="37"/>
      <c r="BA1593" s="123"/>
      <c r="BB1593" s="211"/>
      <c r="BC1593" s="211"/>
      <c r="BD1593" s="123"/>
      <c r="BE1593" s="123"/>
      <c r="BF1593" s="37"/>
      <c r="BG1593" s="37"/>
    </row>
    <row r="1594" spans="1:59" x14ac:dyDescent="0.25">
      <c r="A1594">
        <v>1562</v>
      </c>
      <c r="B1594" s="61">
        <f ca="1">OFFSET(InputPriceData!B$15,CalculationsAndCharts!$A1594+$A$11,0,1,1)</f>
        <v>40205</v>
      </c>
      <c r="C1594" s="3">
        <f ca="1">OFFSET(InputPriceData!G$15,CalculationsAndCharts!$A1594+$A$11,IF($C$7,8,0),1,1)</f>
        <v>271863600</v>
      </c>
      <c r="D1594" s="4">
        <f ca="1">OFFSET(InputPriceData!C$15,CalculationsAndCharts!$A1594+$A$11,IF($C$7,8,0),1,1)</f>
        <v>96.14</v>
      </c>
      <c r="E1594" s="4">
        <f ca="1">OFFSET(InputPriceData!D$15,CalculationsAndCharts!$A1594+$A$11,IF($C$7,8,0),1,1)</f>
        <v>96.95</v>
      </c>
      <c r="F1594" s="4">
        <f ca="1">OFFSET(InputPriceData!E$15,CalculationsAndCharts!$A1594+$A$11,IF($C$7,8,0),1,1)</f>
        <v>95.41</v>
      </c>
      <c r="G1594" s="4">
        <f ca="1">OFFSET(InputPriceData!F$15,CalculationsAndCharts!$A1594+$A$11,IF($C$7,8,0),1,1)</f>
        <v>96.73</v>
      </c>
      <c r="H1594" s="342">
        <f t="shared" ca="1" si="194"/>
        <v>98.488268126434804</v>
      </c>
      <c r="I1594" s="342">
        <f t="shared" ca="1" si="195"/>
        <v>98.600140489770766</v>
      </c>
      <c r="J1594" s="340">
        <f t="shared" ca="1" si="196"/>
        <v>-0.11187236333602116</v>
      </c>
      <c r="K1594" s="170">
        <f t="shared" ca="1" si="192"/>
        <v>1.2515425678386731E-2</v>
      </c>
      <c r="L1594" s="341">
        <f t="shared" ca="1" si="193"/>
        <v>0.4637275481057424</v>
      </c>
      <c r="M1594" s="341">
        <f t="shared" ca="1" si="197"/>
        <v>-0.4637275481057424</v>
      </c>
      <c r="N1594" s="170"/>
      <c r="O1594" s="340"/>
      <c r="P1594" s="3">
        <f t="shared" ca="1" si="198"/>
        <v>271863600</v>
      </c>
      <c r="Q1594" s="3" t="e">
        <f t="shared" ca="1" si="199"/>
        <v>#N/A</v>
      </c>
      <c r="S1594" s="99"/>
      <c r="T1594" s="350"/>
      <c r="U1594" s="350"/>
      <c r="V1594" s="349"/>
      <c r="W1594" s="313"/>
      <c r="X1594" s="302"/>
      <c r="Y1594" s="211"/>
      <c r="Z1594" s="320"/>
      <c r="AA1594" s="246"/>
      <c r="AB1594" s="125"/>
      <c r="AC1594" s="125"/>
      <c r="AD1594" s="125"/>
      <c r="AE1594" s="125"/>
      <c r="AF1594" s="125"/>
      <c r="AG1594" s="125"/>
      <c r="AH1594" s="125"/>
      <c r="AJ1594" s="125"/>
      <c r="AK1594" s="125"/>
      <c r="AM1594" s="246"/>
      <c r="AO1594" s="246"/>
      <c r="AP1594" s="211"/>
      <c r="AQ1594" s="211"/>
      <c r="AR1594" s="199"/>
      <c r="AT1594" s="225"/>
      <c r="AU1594" s="225"/>
      <c r="AV1594" s="225"/>
      <c r="AW1594" s="99"/>
      <c r="AX1594" s="199"/>
      <c r="AY1594" s="199"/>
      <c r="AZ1594" s="37"/>
      <c r="BA1594" s="123"/>
      <c r="BB1594" s="211"/>
      <c r="BC1594" s="211"/>
      <c r="BD1594" s="123"/>
      <c r="BE1594" s="123"/>
      <c r="BF1594" s="37"/>
      <c r="BG1594" s="37"/>
    </row>
    <row r="1595" spans="1:59" x14ac:dyDescent="0.25">
      <c r="A1595">
        <v>1563</v>
      </c>
      <c r="B1595" s="61">
        <f ca="1">OFFSET(InputPriceData!B$15,CalculationsAndCharts!$A1595+$A$11,0,1,1)</f>
        <v>40204</v>
      </c>
      <c r="C1595" s="3">
        <f ca="1">OFFSET(InputPriceData!G$15,CalculationsAndCharts!$A1595+$A$11,IF($C$7,8,0),1,1)</f>
        <v>211168800</v>
      </c>
      <c r="D1595" s="4">
        <f ca="1">OFFSET(InputPriceData!C$15,CalculationsAndCharts!$A1595+$A$11,IF($C$7,8,0),1,1)</f>
        <v>96.29</v>
      </c>
      <c r="E1595" s="4">
        <f ca="1">OFFSET(InputPriceData!D$15,CalculationsAndCharts!$A1595+$A$11,IF($C$7,8,0),1,1)</f>
        <v>97.29</v>
      </c>
      <c r="F1595" s="4">
        <f ca="1">OFFSET(InputPriceData!E$15,CalculationsAndCharts!$A1595+$A$11,IF($C$7,8,0),1,1)</f>
        <v>96.03</v>
      </c>
      <c r="G1595" s="4">
        <f ca="1">OFFSET(InputPriceData!F$15,CalculationsAndCharts!$A1595+$A$11,IF($C$7,8,0),1,1)</f>
        <v>96.27</v>
      </c>
      <c r="H1595" s="342">
        <f t="shared" ca="1" si="194"/>
        <v>98.739449287354063</v>
      </c>
      <c r="I1595" s="342">
        <f t="shared" ca="1" si="195"/>
        <v>98.770153261568112</v>
      </c>
      <c r="J1595" s="340">
        <f t="shared" ca="1" si="196"/>
        <v>-3.0703974214111085E-2</v>
      </c>
      <c r="K1595" s="170">
        <f t="shared" ca="1" si="192"/>
        <v>9.4273403254079837E-4</v>
      </c>
      <c r="L1595" s="341">
        <f t="shared" ca="1" si="193"/>
        <v>0.46603809786649508</v>
      </c>
      <c r="M1595" s="341">
        <f t="shared" ca="1" si="197"/>
        <v>-0.46603809786649508</v>
      </c>
      <c r="N1595" s="170"/>
      <c r="O1595" s="340"/>
      <c r="P1595" s="3" t="e">
        <f t="shared" ca="1" si="198"/>
        <v>#N/A</v>
      </c>
      <c r="Q1595" s="3">
        <f t="shared" ca="1" si="199"/>
        <v>211168800</v>
      </c>
      <c r="S1595" s="99"/>
      <c r="T1595" s="350"/>
      <c r="U1595" s="350"/>
      <c r="V1595" s="349"/>
      <c r="W1595" s="313"/>
      <c r="X1595" s="302"/>
      <c r="Y1595" s="211"/>
      <c r="Z1595" s="320"/>
      <c r="AA1595" s="246"/>
      <c r="AB1595" s="125"/>
      <c r="AC1595" s="125"/>
      <c r="AD1595" s="125"/>
      <c r="AE1595" s="125"/>
      <c r="AF1595" s="125"/>
      <c r="AG1595" s="125"/>
      <c r="AH1595" s="125"/>
      <c r="AJ1595" s="125"/>
      <c r="AK1595" s="125"/>
      <c r="AM1595" s="246"/>
      <c r="AO1595" s="246"/>
      <c r="AP1595" s="211"/>
      <c r="AQ1595" s="211"/>
      <c r="AR1595" s="199"/>
      <c r="AT1595" s="225"/>
      <c r="AU1595" s="225"/>
      <c r="AV1595" s="225"/>
      <c r="AW1595" s="99"/>
      <c r="AX1595" s="199"/>
      <c r="AY1595" s="199"/>
      <c r="AZ1595" s="37"/>
      <c r="BA1595" s="123"/>
      <c r="BB1595" s="211"/>
      <c r="BC1595" s="211"/>
      <c r="BD1595" s="123"/>
      <c r="BE1595" s="123"/>
      <c r="BF1595" s="37"/>
      <c r="BG1595" s="37"/>
    </row>
    <row r="1596" spans="1:59" x14ac:dyDescent="0.25">
      <c r="A1596">
        <v>1564</v>
      </c>
      <c r="B1596" s="61">
        <f ca="1">OFFSET(InputPriceData!B$15,CalculationsAndCharts!$A1596+$A$11,0,1,1)</f>
        <v>40203</v>
      </c>
      <c r="C1596" s="3">
        <f ca="1">OFFSET(InputPriceData!G$15,CalculationsAndCharts!$A1596+$A$11,IF($C$7,8,0),1,1)</f>
        <v>186937500</v>
      </c>
      <c r="D1596" s="4">
        <f ca="1">OFFSET(InputPriceData!C$15,CalculationsAndCharts!$A1596+$A$11,IF($C$7,8,0),1,1)</f>
        <v>97.06</v>
      </c>
      <c r="E1596" s="4">
        <f ca="1">OFFSET(InputPriceData!D$15,CalculationsAndCharts!$A1596+$A$11,IF($C$7,8,0),1,1)</f>
        <v>97.24</v>
      </c>
      <c r="F1596" s="4">
        <f ca="1">OFFSET(InputPriceData!E$15,CalculationsAndCharts!$A1596+$A$11,IF($C$7,8,0),1,1)</f>
        <v>96.36</v>
      </c>
      <c r="G1596" s="4">
        <f ca="1">OFFSET(InputPriceData!F$15,CalculationsAndCharts!$A1596+$A$11,IF($C$7,8,0),1,1)</f>
        <v>96.67</v>
      </c>
      <c r="H1596" s="342">
        <f t="shared" ca="1" si="194"/>
        <v>99.092227756976072</v>
      </c>
      <c r="I1596" s="342">
        <f t="shared" ca="1" si="195"/>
        <v>98.997439921710679</v>
      </c>
      <c r="J1596" s="340">
        <f t="shared" ca="1" si="196"/>
        <v>9.4787835265337128E-2</v>
      </c>
      <c r="K1596" s="170">
        <f t="shared" ca="1" si="192"/>
        <v>8.9847337142886889E-3</v>
      </c>
      <c r="L1596" s="341">
        <f t="shared" ca="1" si="193"/>
        <v>0.4681216053066799</v>
      </c>
      <c r="M1596" s="341">
        <f t="shared" ca="1" si="197"/>
        <v>-0.4681216053066799</v>
      </c>
      <c r="N1596" s="170"/>
      <c r="O1596" s="340"/>
      <c r="P1596" s="3" t="e">
        <f t="shared" ca="1" si="198"/>
        <v>#N/A</v>
      </c>
      <c r="Q1596" s="3">
        <f t="shared" ca="1" si="199"/>
        <v>186937500</v>
      </c>
      <c r="S1596" s="99"/>
      <c r="T1596" s="350"/>
      <c r="U1596" s="350"/>
      <c r="V1596" s="349"/>
      <c r="W1596" s="313"/>
      <c r="X1596" s="302"/>
      <c r="Y1596" s="211"/>
      <c r="Z1596" s="320"/>
      <c r="AA1596" s="246"/>
      <c r="AB1596" s="125"/>
      <c r="AC1596" s="125"/>
      <c r="AD1596" s="125"/>
      <c r="AE1596" s="125"/>
      <c r="AF1596" s="125"/>
      <c r="AG1596" s="125"/>
      <c r="AH1596" s="125"/>
      <c r="AJ1596" s="125"/>
      <c r="AK1596" s="125"/>
      <c r="AM1596" s="246"/>
      <c r="AO1596" s="246"/>
      <c r="AP1596" s="211"/>
      <c r="AQ1596" s="211"/>
      <c r="AR1596" s="199"/>
      <c r="AT1596" s="225"/>
      <c r="AU1596" s="225"/>
      <c r="AV1596" s="225"/>
      <c r="AW1596" s="99"/>
      <c r="AX1596" s="199"/>
      <c r="AY1596" s="199"/>
      <c r="AZ1596" s="37"/>
      <c r="BA1596" s="123"/>
      <c r="BB1596" s="211"/>
      <c r="BC1596" s="211"/>
      <c r="BD1596" s="123"/>
      <c r="BE1596" s="123"/>
      <c r="BF1596" s="37"/>
      <c r="BG1596" s="37"/>
    </row>
    <row r="1597" spans="1:59" x14ac:dyDescent="0.25">
      <c r="A1597">
        <v>1565</v>
      </c>
      <c r="B1597" s="61">
        <f ca="1">OFFSET(InputPriceData!B$15,CalculationsAndCharts!$A1597+$A$11,0,1,1)</f>
        <v>40200</v>
      </c>
      <c r="C1597" s="3">
        <f ca="1">OFFSET(InputPriceData!G$15,CalculationsAndCharts!$A1597+$A$11,IF($C$7,8,0),1,1)</f>
        <v>345942400</v>
      </c>
      <c r="D1597" s="4">
        <f ca="1">OFFSET(InputPriceData!C$15,CalculationsAndCharts!$A1597+$A$11,IF($C$7,8,0),1,1)</f>
        <v>97.93</v>
      </c>
      <c r="E1597" s="4">
        <f ca="1">OFFSET(InputPriceData!D$15,CalculationsAndCharts!$A1597+$A$11,IF($C$7,8,0),1,1)</f>
        <v>98.41</v>
      </c>
      <c r="F1597" s="4">
        <f ca="1">OFFSET(InputPriceData!E$15,CalculationsAndCharts!$A1597+$A$11,IF($C$7,8,0),1,1)</f>
        <v>96.07</v>
      </c>
      <c r="G1597" s="4">
        <f ca="1">OFFSET(InputPriceData!F$15,CalculationsAndCharts!$A1597+$A$11,IF($C$7,8,0),1,1)</f>
        <v>96.18</v>
      </c>
      <c r="H1597" s="342">
        <f t="shared" ca="1" si="194"/>
        <v>99.438260293686938</v>
      </c>
      <c r="I1597" s="342">
        <f t="shared" ca="1" si="195"/>
        <v>99.209025369138928</v>
      </c>
      <c r="J1597" s="340">
        <f t="shared" ca="1" si="196"/>
        <v>0.22923492454795658</v>
      </c>
      <c r="K1597" s="170">
        <f t="shared" ca="1" si="192"/>
        <v>5.2548650632507347E-2</v>
      </c>
      <c r="L1597" s="341">
        <f t="shared" ca="1" si="193"/>
        <v>0.46893983238982645</v>
      </c>
      <c r="M1597" s="341">
        <f t="shared" ca="1" si="197"/>
        <v>-0.46893983238982645</v>
      </c>
      <c r="N1597" s="170"/>
      <c r="O1597" s="340"/>
      <c r="P1597" s="3" t="e">
        <f t="shared" ca="1" si="198"/>
        <v>#N/A</v>
      </c>
      <c r="Q1597" s="3">
        <f t="shared" ca="1" si="199"/>
        <v>345942400</v>
      </c>
      <c r="S1597" s="99"/>
      <c r="T1597" s="350"/>
      <c r="U1597" s="350"/>
      <c r="V1597" s="349"/>
      <c r="W1597" s="313"/>
      <c r="X1597" s="302"/>
      <c r="Y1597" s="211"/>
      <c r="Z1597" s="320"/>
      <c r="AA1597" s="246"/>
      <c r="AB1597" s="125"/>
      <c r="AC1597" s="125"/>
      <c r="AD1597" s="125"/>
      <c r="AE1597" s="125"/>
      <c r="AF1597" s="125"/>
      <c r="AG1597" s="125"/>
      <c r="AH1597" s="125"/>
      <c r="AJ1597" s="125"/>
      <c r="AK1597" s="125"/>
      <c r="AM1597" s="246"/>
      <c r="AO1597" s="246"/>
      <c r="AP1597" s="211"/>
      <c r="AQ1597" s="211"/>
      <c r="AR1597" s="199"/>
      <c r="AT1597" s="225"/>
      <c r="AU1597" s="225"/>
      <c r="AV1597" s="225"/>
      <c r="AW1597" s="99"/>
      <c r="AX1597" s="199"/>
      <c r="AY1597" s="199"/>
      <c r="AZ1597" s="37"/>
      <c r="BA1597" s="123"/>
      <c r="BB1597" s="211"/>
      <c r="BC1597" s="211"/>
      <c r="BD1597" s="123"/>
      <c r="BE1597" s="123"/>
      <c r="BF1597" s="37"/>
      <c r="BG1597" s="37"/>
    </row>
    <row r="1598" spans="1:59" x14ac:dyDescent="0.25">
      <c r="A1598">
        <v>1566</v>
      </c>
      <c r="B1598" s="61">
        <f ca="1">OFFSET(InputPriceData!B$15,CalculationsAndCharts!$A1598+$A$11,0,1,1)</f>
        <v>40199</v>
      </c>
      <c r="C1598" s="3">
        <f ca="1">OFFSET(InputPriceData!G$15,CalculationsAndCharts!$A1598+$A$11,IF($C$7,8,0),1,1)</f>
        <v>344859600</v>
      </c>
      <c r="D1598" s="4">
        <f ca="1">OFFSET(InputPriceData!C$15,CalculationsAndCharts!$A1598+$A$11,IF($C$7,8,0),1,1)</f>
        <v>100.33</v>
      </c>
      <c r="E1598" s="4">
        <f ca="1">OFFSET(InputPriceData!D$15,CalculationsAndCharts!$A1598+$A$11,IF($C$7,8,0),1,1)</f>
        <v>100.64</v>
      </c>
      <c r="F1598" s="4">
        <f ca="1">OFFSET(InputPriceData!E$15,CalculationsAndCharts!$A1598+$A$11,IF($C$7,8,0),1,1)</f>
        <v>98.25</v>
      </c>
      <c r="G1598" s="4">
        <f ca="1">OFFSET(InputPriceData!F$15,CalculationsAndCharts!$A1598+$A$11,IF($C$7,8,0),1,1)</f>
        <v>98.37</v>
      </c>
      <c r="H1598" s="342">
        <f t="shared" ca="1" si="194"/>
        <v>99.903726049927911</v>
      </c>
      <c r="I1598" s="342">
        <f t="shared" ca="1" si="195"/>
        <v>99.484391311787931</v>
      </c>
      <c r="J1598" s="340">
        <f t="shared" ca="1" si="196"/>
        <v>0.41933473813994926</v>
      </c>
      <c r="K1598" s="170">
        <f t="shared" ca="1" si="192"/>
        <v>0.17584162261089981</v>
      </c>
      <c r="L1598" s="341">
        <f t="shared" ca="1" si="193"/>
        <v>0.46812851619005252</v>
      </c>
      <c r="M1598" s="341">
        <f t="shared" ca="1" si="197"/>
        <v>-0.46812851619005252</v>
      </c>
      <c r="N1598" s="170"/>
      <c r="O1598" s="340"/>
      <c r="P1598" s="3" t="e">
        <f t="shared" ca="1" si="198"/>
        <v>#N/A</v>
      </c>
      <c r="Q1598" s="3">
        <f t="shared" ca="1" si="199"/>
        <v>344859600</v>
      </c>
      <c r="S1598" s="99"/>
      <c r="T1598" s="350"/>
      <c r="U1598" s="350"/>
      <c r="V1598" s="349"/>
      <c r="W1598" s="313"/>
      <c r="X1598" s="302"/>
      <c r="Y1598" s="211"/>
      <c r="Z1598" s="320"/>
      <c r="AA1598" s="246"/>
      <c r="AB1598" s="125"/>
      <c r="AC1598" s="125"/>
      <c r="AD1598" s="125"/>
      <c r="AE1598" s="125"/>
      <c r="AF1598" s="125"/>
      <c r="AG1598" s="125"/>
      <c r="AH1598" s="125"/>
      <c r="AJ1598" s="125"/>
      <c r="AK1598" s="125"/>
      <c r="AM1598" s="246"/>
      <c r="AO1598" s="246"/>
      <c r="AP1598" s="211"/>
      <c r="AQ1598" s="211"/>
      <c r="AR1598" s="199"/>
      <c r="AT1598" s="225"/>
      <c r="AU1598" s="225"/>
      <c r="AV1598" s="225"/>
      <c r="AW1598" s="99"/>
      <c r="AX1598" s="199"/>
      <c r="AY1598" s="199"/>
      <c r="AZ1598" s="37"/>
      <c r="BA1598" s="123"/>
      <c r="BB1598" s="211"/>
      <c r="BC1598" s="211"/>
      <c r="BD1598" s="123"/>
      <c r="BE1598" s="123"/>
      <c r="BF1598" s="37"/>
      <c r="BG1598" s="37"/>
    </row>
    <row r="1599" spans="1:59" x14ac:dyDescent="0.25">
      <c r="A1599">
        <v>1567</v>
      </c>
      <c r="B1599" s="61">
        <f ca="1">OFFSET(InputPriceData!B$15,CalculationsAndCharts!$A1599+$A$11,0,1,1)</f>
        <v>40198</v>
      </c>
      <c r="C1599" s="3">
        <f ca="1">OFFSET(InputPriceData!G$15,CalculationsAndCharts!$A1599+$A$11,IF($C$7,8,0),1,1)</f>
        <v>216490200</v>
      </c>
      <c r="D1599" s="4">
        <f ca="1">OFFSET(InputPriceData!C$15,CalculationsAndCharts!$A1599+$A$11,IF($C$7,8,0),1,1)</f>
        <v>100.65</v>
      </c>
      <c r="E1599" s="4">
        <f ca="1">OFFSET(InputPriceData!D$15,CalculationsAndCharts!$A1599+$A$11,IF($C$7,8,0),1,1)</f>
        <v>100.8</v>
      </c>
      <c r="F1599" s="4">
        <f ca="1">OFFSET(InputPriceData!E$15,CalculationsAndCharts!$A1599+$A$11,IF($C$7,8,0),1,1)</f>
        <v>99.5</v>
      </c>
      <c r="G1599" s="4">
        <f ca="1">OFFSET(InputPriceData!F$15,CalculationsAndCharts!$A1599+$A$11,IF($C$7,8,0),1,1)</f>
        <v>100.3</v>
      </c>
      <c r="H1599" s="342">
        <f t="shared" ca="1" si="194"/>
        <v>100.12282977134619</v>
      </c>
      <c r="I1599" s="342">
        <f t="shared" ca="1" si="195"/>
        <v>99.585699612859557</v>
      </c>
      <c r="J1599" s="340">
        <f t="shared" ca="1" si="196"/>
        <v>0.53713015848659063</v>
      </c>
      <c r="K1599" s="170">
        <f t="shared" ca="1" si="192"/>
        <v>0.28850880715582994</v>
      </c>
      <c r="L1599" s="341">
        <f t="shared" ca="1" si="193"/>
        <v>0.46435707169052093</v>
      </c>
      <c r="M1599" s="341">
        <f t="shared" ca="1" si="197"/>
        <v>-0.46435707169052093</v>
      </c>
      <c r="N1599" s="170"/>
      <c r="O1599" s="340"/>
      <c r="P1599" s="3" t="e">
        <f t="shared" ca="1" si="198"/>
        <v>#N/A</v>
      </c>
      <c r="Q1599" s="3">
        <f t="shared" ca="1" si="199"/>
        <v>216490200</v>
      </c>
      <c r="S1599" s="99"/>
      <c r="T1599" s="350"/>
      <c r="U1599" s="350"/>
      <c r="V1599" s="349"/>
      <c r="W1599" s="313"/>
      <c r="X1599" s="302"/>
      <c r="Y1599" s="211"/>
      <c r="Z1599" s="320"/>
      <c r="AA1599" s="246"/>
      <c r="AB1599" s="125"/>
      <c r="AC1599" s="125"/>
      <c r="AD1599" s="125"/>
      <c r="AE1599" s="125"/>
      <c r="AF1599" s="125"/>
      <c r="AG1599" s="125"/>
      <c r="AH1599" s="125"/>
      <c r="AJ1599" s="125"/>
      <c r="AK1599" s="125"/>
      <c r="AM1599" s="246"/>
      <c r="AO1599" s="246"/>
      <c r="AP1599" s="211"/>
      <c r="AQ1599" s="211"/>
      <c r="AR1599" s="199"/>
      <c r="AT1599" s="225"/>
      <c r="AU1599" s="225"/>
      <c r="AV1599" s="225"/>
      <c r="AW1599" s="99"/>
      <c r="AX1599" s="199"/>
      <c r="AY1599" s="199"/>
      <c r="AZ1599" s="37"/>
      <c r="BA1599" s="123"/>
      <c r="BB1599" s="211"/>
      <c r="BC1599" s="211"/>
      <c r="BD1599" s="123"/>
      <c r="BE1599" s="123"/>
      <c r="BF1599" s="37"/>
      <c r="BG1599" s="37"/>
    </row>
    <row r="1600" spans="1:59" x14ac:dyDescent="0.25">
      <c r="A1600">
        <v>1568</v>
      </c>
      <c r="B1600" s="61">
        <f ca="1">OFFSET(InputPriceData!B$15,CalculationsAndCharts!$A1600+$A$11,0,1,1)</f>
        <v>40197</v>
      </c>
      <c r="C1600" s="3">
        <f ca="1">OFFSET(InputPriceData!G$15,CalculationsAndCharts!$A1600+$A$11,IF($C$7,8,0),1,1)</f>
        <v>139172700</v>
      </c>
      <c r="D1600" s="4">
        <f ca="1">OFFSET(InputPriceData!C$15,CalculationsAndCharts!$A1600+$A$11,IF($C$7,8,0),1,1)</f>
        <v>100.06</v>
      </c>
      <c r="E1600" s="4">
        <f ca="1">OFFSET(InputPriceData!D$15,CalculationsAndCharts!$A1600+$A$11,IF($C$7,8,0),1,1)</f>
        <v>101.39</v>
      </c>
      <c r="F1600" s="4">
        <f ca="1">OFFSET(InputPriceData!E$15,CalculationsAndCharts!$A1600+$A$11,IF($C$7,8,0),1,1)</f>
        <v>100.04</v>
      </c>
      <c r="G1600" s="4">
        <f ca="1">OFFSET(InputPriceData!F$15,CalculationsAndCharts!$A1600+$A$11,IF($C$7,8,0),1,1)</f>
        <v>101.33</v>
      </c>
      <c r="H1600" s="342">
        <f t="shared" ca="1" si="194"/>
        <v>100.09751973868137</v>
      </c>
      <c r="I1600" s="342">
        <f t="shared" ca="1" si="195"/>
        <v>99.520763214028605</v>
      </c>
      <c r="J1600" s="340">
        <f t="shared" ca="1" si="196"/>
        <v>0.57675652465270755</v>
      </c>
      <c r="K1600" s="170">
        <f t="shared" ca="1" si="192"/>
        <v>0.33264808872946927</v>
      </c>
      <c r="L1600" s="341">
        <f t="shared" ca="1" si="193"/>
        <v>0.45813867349440851</v>
      </c>
      <c r="M1600" s="341">
        <f t="shared" ca="1" si="197"/>
        <v>-0.45813867349440851</v>
      </c>
      <c r="N1600" s="170"/>
      <c r="O1600" s="340"/>
      <c r="P1600" s="3">
        <f t="shared" ca="1" si="198"/>
        <v>139172700</v>
      </c>
      <c r="Q1600" s="3" t="e">
        <f t="shared" ca="1" si="199"/>
        <v>#N/A</v>
      </c>
      <c r="S1600" s="99"/>
      <c r="T1600" s="350"/>
      <c r="U1600" s="350"/>
      <c r="V1600" s="349"/>
      <c r="W1600" s="313"/>
      <c r="X1600" s="302"/>
      <c r="Y1600" s="211"/>
      <c r="Z1600" s="320"/>
      <c r="AA1600" s="246"/>
      <c r="AB1600" s="125"/>
      <c r="AC1600" s="125"/>
      <c r="AD1600" s="125"/>
      <c r="AE1600" s="125"/>
      <c r="AF1600" s="125"/>
      <c r="AG1600" s="125"/>
      <c r="AH1600" s="125"/>
      <c r="AJ1600" s="125"/>
      <c r="AK1600" s="125"/>
      <c r="AM1600" s="246"/>
      <c r="AO1600" s="246"/>
      <c r="AP1600" s="211"/>
      <c r="AQ1600" s="211"/>
      <c r="AR1600" s="199"/>
      <c r="AT1600" s="225"/>
      <c r="AU1600" s="225"/>
      <c r="AV1600" s="225"/>
      <c r="AW1600" s="99"/>
      <c r="AX1600" s="199"/>
      <c r="AY1600" s="199"/>
      <c r="AZ1600" s="37"/>
      <c r="BA1600" s="123"/>
      <c r="BB1600" s="211"/>
      <c r="BC1600" s="211"/>
      <c r="BD1600" s="123"/>
      <c r="BE1600" s="123"/>
      <c r="BF1600" s="37"/>
      <c r="BG1600" s="37"/>
    </row>
    <row r="1601" spans="1:59" x14ac:dyDescent="0.25">
      <c r="A1601">
        <v>1569</v>
      </c>
      <c r="B1601" s="61">
        <f ca="1">OFFSET(InputPriceData!B$15,CalculationsAndCharts!$A1601+$A$11,0,1,1)</f>
        <v>40193</v>
      </c>
      <c r="C1601" s="3">
        <f ca="1">OFFSET(InputPriceData!G$15,CalculationsAndCharts!$A1601+$A$11,IF($C$7,8,0),1,1)</f>
        <v>212283100</v>
      </c>
      <c r="D1601" s="4">
        <f ca="1">OFFSET(InputPriceData!C$15,CalculationsAndCharts!$A1601+$A$11,IF($C$7,8,0),1,1)</f>
        <v>101.04</v>
      </c>
      <c r="E1601" s="4">
        <f ca="1">OFFSET(InputPriceData!D$15,CalculationsAndCharts!$A1601+$A$11,IF($C$7,8,0),1,1)</f>
        <v>101.14</v>
      </c>
      <c r="F1601" s="4">
        <f ca="1">OFFSET(InputPriceData!E$15,CalculationsAndCharts!$A1601+$A$11,IF($C$7,8,0),1,1)</f>
        <v>99.69</v>
      </c>
      <c r="G1601" s="4">
        <f ca="1">OFFSET(InputPriceData!F$15,CalculationsAndCharts!$A1601+$A$11,IF($C$7,8,0),1,1)</f>
        <v>100.08</v>
      </c>
      <c r="H1601" s="342">
        <f t="shared" ca="1" si="194"/>
        <v>99.921451129921564</v>
      </c>
      <c r="I1601" s="342">
        <f t="shared" ca="1" si="195"/>
        <v>99.356287142576676</v>
      </c>
      <c r="J1601" s="340">
        <f t="shared" ca="1" si="196"/>
        <v>0.56516398734484397</v>
      </c>
      <c r="K1601" s="170">
        <f t="shared" ca="1" si="192"/>
        <v>0.31941033259152296</v>
      </c>
      <c r="L1601" s="341">
        <f t="shared" ca="1" si="193"/>
        <v>0.45095495182914397</v>
      </c>
      <c r="M1601" s="341">
        <f t="shared" ca="1" si="197"/>
        <v>-0.45095495182914397</v>
      </c>
      <c r="N1601" s="170"/>
      <c r="O1601" s="340"/>
      <c r="P1601" s="3" t="e">
        <f t="shared" ca="1" si="198"/>
        <v>#N/A</v>
      </c>
      <c r="Q1601" s="3">
        <f t="shared" ca="1" si="199"/>
        <v>212283100</v>
      </c>
      <c r="S1601" s="99"/>
      <c r="T1601" s="350"/>
      <c r="U1601" s="350"/>
      <c r="V1601" s="349"/>
      <c r="W1601" s="313"/>
      <c r="X1601" s="302"/>
      <c r="Y1601" s="211"/>
      <c r="Z1601" s="320"/>
      <c r="AA1601" s="246"/>
      <c r="AB1601" s="125"/>
      <c r="AC1601" s="125"/>
      <c r="AD1601" s="125"/>
      <c r="AE1601" s="125"/>
      <c r="AF1601" s="125"/>
      <c r="AG1601" s="125"/>
      <c r="AH1601" s="125"/>
      <c r="AJ1601" s="125"/>
      <c r="AK1601" s="125"/>
      <c r="AM1601" s="246"/>
      <c r="AO1601" s="246"/>
      <c r="AP1601" s="211"/>
      <c r="AQ1601" s="211"/>
      <c r="AR1601" s="199"/>
      <c r="AT1601" s="225"/>
      <c r="AU1601" s="225"/>
      <c r="AV1601" s="225"/>
      <c r="AW1601" s="99"/>
      <c r="AX1601" s="199"/>
      <c r="AY1601" s="199"/>
      <c r="AZ1601" s="37"/>
      <c r="BA1601" s="123"/>
      <c r="BB1601" s="211"/>
      <c r="BC1601" s="211"/>
      <c r="BD1601" s="123"/>
      <c r="BE1601" s="123"/>
      <c r="BF1601" s="37"/>
      <c r="BG1601" s="37"/>
    </row>
    <row r="1602" spans="1:59" x14ac:dyDescent="0.25">
      <c r="A1602">
        <v>1570</v>
      </c>
      <c r="B1602" s="61">
        <f ca="1">OFFSET(InputPriceData!B$15,CalculationsAndCharts!$A1602+$A$11,0,1,1)</f>
        <v>40192</v>
      </c>
      <c r="C1602" s="3">
        <f ca="1">OFFSET(InputPriceData!G$15,CalculationsAndCharts!$A1602+$A$11,IF($C$7,8,0),1,1)</f>
        <v>115718800</v>
      </c>
      <c r="D1602" s="4">
        <f ca="1">OFFSET(InputPriceData!C$15,CalculationsAndCharts!$A1602+$A$11,IF($C$7,8,0),1,1)</f>
        <v>100.83</v>
      </c>
      <c r="E1602" s="4">
        <f ca="1">OFFSET(InputPriceData!D$15,CalculationsAndCharts!$A1602+$A$11,IF($C$7,8,0),1,1)</f>
        <v>101.4</v>
      </c>
      <c r="F1602" s="4">
        <f ca="1">OFFSET(InputPriceData!E$15,CalculationsAndCharts!$A1602+$A$11,IF($C$7,8,0),1,1)</f>
        <v>100.77</v>
      </c>
      <c r="G1602" s="4">
        <f ca="1">OFFSET(InputPriceData!F$15,CalculationsAndCharts!$A1602+$A$11,IF($C$7,8,0),1,1)</f>
        <v>101.22</v>
      </c>
      <c r="H1602" s="342">
        <f t="shared" ca="1" si="194"/>
        <v>99.898801291338927</v>
      </c>
      <c r="I1602" s="342">
        <f t="shared" ca="1" si="195"/>
        <v>99.290495064629098</v>
      </c>
      <c r="J1602" s="340">
        <f t="shared" ca="1" si="196"/>
        <v>0.60830622670978185</v>
      </c>
      <c r="K1602" s="170">
        <f t="shared" ca="1" si="192"/>
        <v>0.37003646545389252</v>
      </c>
      <c r="L1602" s="341">
        <f t="shared" ca="1" si="193"/>
        <v>0.44384413386926669</v>
      </c>
      <c r="M1602" s="341">
        <f t="shared" ca="1" si="197"/>
        <v>-0.44384413386926669</v>
      </c>
      <c r="N1602" s="170"/>
      <c r="O1602" s="340"/>
      <c r="P1602" s="3">
        <f t="shared" ca="1" si="198"/>
        <v>115718800</v>
      </c>
      <c r="Q1602" s="3" t="e">
        <f t="shared" ca="1" si="199"/>
        <v>#N/A</v>
      </c>
      <c r="S1602" s="99"/>
      <c r="T1602" s="350"/>
      <c r="U1602" s="350"/>
      <c r="V1602" s="349"/>
      <c r="W1602" s="313"/>
      <c r="X1602" s="302"/>
      <c r="Y1602" s="211"/>
      <c r="Z1602" s="320"/>
      <c r="AA1602" s="246"/>
      <c r="AB1602" s="125"/>
      <c r="AC1602" s="125"/>
      <c r="AD1602" s="125"/>
      <c r="AE1602" s="125"/>
      <c r="AF1602" s="125"/>
      <c r="AG1602" s="125"/>
      <c r="AH1602" s="125"/>
      <c r="AJ1602" s="125"/>
      <c r="AK1602" s="125"/>
      <c r="AM1602" s="246"/>
      <c r="AO1602" s="246"/>
      <c r="AP1602" s="211"/>
      <c r="AQ1602" s="211"/>
      <c r="AR1602" s="199"/>
      <c r="AT1602" s="225"/>
      <c r="AU1602" s="225"/>
      <c r="AV1602" s="225"/>
      <c r="AW1602" s="99"/>
      <c r="AX1602" s="199"/>
      <c r="AY1602" s="199"/>
      <c r="AZ1602" s="37"/>
      <c r="BA1602" s="123"/>
      <c r="BB1602" s="211"/>
      <c r="BC1602" s="211"/>
      <c r="BD1602" s="123"/>
      <c r="BE1602" s="123"/>
      <c r="BF1602" s="37"/>
      <c r="BG1602" s="37"/>
    </row>
    <row r="1603" spans="1:59" x14ac:dyDescent="0.25">
      <c r="A1603">
        <v>1571</v>
      </c>
      <c r="B1603" s="61">
        <f ca="1">OFFSET(InputPriceData!B$15,CalculationsAndCharts!$A1603+$A$11,0,1,1)</f>
        <v>40191</v>
      </c>
      <c r="C1603" s="3">
        <f ca="1">OFFSET(InputPriceData!G$15,CalculationsAndCharts!$A1603+$A$11,IF($C$7,8,0),1,1)</f>
        <v>161822000</v>
      </c>
      <c r="D1603" s="4">
        <f ca="1">OFFSET(InputPriceData!C$15,CalculationsAndCharts!$A1603+$A$11,IF($C$7,8,0),1,1)</f>
        <v>100.35</v>
      </c>
      <c r="E1603" s="4">
        <f ca="1">OFFSET(InputPriceData!D$15,CalculationsAndCharts!$A1603+$A$11,IF($C$7,8,0),1,1)</f>
        <v>101.23</v>
      </c>
      <c r="F1603" s="4">
        <f ca="1">OFFSET(InputPriceData!E$15,CalculationsAndCharts!$A1603+$A$11,IF($C$7,8,0),1,1)</f>
        <v>99.84</v>
      </c>
      <c r="G1603" s="4">
        <f ca="1">OFFSET(InputPriceData!F$15,CalculationsAndCharts!$A1603+$A$11,IF($C$7,8,0),1,1)</f>
        <v>100.94</v>
      </c>
      <c r="H1603" s="342">
        <f t="shared" ca="1" si="194"/>
        <v>99.71005861867306</v>
      </c>
      <c r="I1603" s="342">
        <f t="shared" ca="1" si="195"/>
        <v>99.115085525049935</v>
      </c>
      <c r="J1603" s="340">
        <f t="shared" ca="1" si="196"/>
        <v>0.59497309362308459</v>
      </c>
      <c r="K1603" s="170">
        <f t="shared" ca="1" si="192"/>
        <v>0.35399298213542379</v>
      </c>
      <c r="L1603" s="341">
        <f t="shared" ca="1" si="193"/>
        <v>0.43544828495108889</v>
      </c>
      <c r="M1603" s="341">
        <f t="shared" ca="1" si="197"/>
        <v>-0.43544828495108889</v>
      </c>
      <c r="N1603" s="170"/>
      <c r="O1603" s="340"/>
      <c r="P1603" s="3">
        <f t="shared" ca="1" si="198"/>
        <v>161822000</v>
      </c>
      <c r="Q1603" s="3" t="e">
        <f t="shared" ca="1" si="199"/>
        <v>#N/A</v>
      </c>
      <c r="S1603" s="99"/>
      <c r="T1603" s="350"/>
      <c r="U1603" s="350"/>
      <c r="V1603" s="349"/>
      <c r="W1603" s="313"/>
      <c r="X1603" s="302"/>
      <c r="Y1603" s="211"/>
      <c r="Z1603" s="320"/>
      <c r="AA1603" s="246"/>
      <c r="AB1603" s="125"/>
      <c r="AC1603" s="125"/>
      <c r="AD1603" s="125"/>
      <c r="AE1603" s="125"/>
      <c r="AF1603" s="125"/>
      <c r="AG1603" s="125"/>
      <c r="AH1603" s="125"/>
      <c r="AJ1603" s="125"/>
      <c r="AK1603" s="125"/>
      <c r="AM1603" s="246"/>
      <c r="AO1603" s="246"/>
      <c r="AP1603" s="211"/>
      <c r="AQ1603" s="211"/>
      <c r="AR1603" s="199"/>
      <c r="AT1603" s="225"/>
      <c r="AU1603" s="225"/>
      <c r="AV1603" s="225"/>
      <c r="AW1603" s="99"/>
      <c r="AX1603" s="199"/>
      <c r="AY1603" s="199"/>
      <c r="AZ1603" s="37"/>
      <c r="BA1603" s="123"/>
      <c r="BB1603" s="211"/>
      <c r="BC1603" s="211"/>
      <c r="BD1603" s="123"/>
      <c r="BE1603" s="123"/>
      <c r="BF1603" s="37"/>
      <c r="BG1603" s="37"/>
    </row>
    <row r="1604" spans="1:59" x14ac:dyDescent="0.25">
      <c r="A1604">
        <v>1572</v>
      </c>
      <c r="B1604" s="61">
        <f ca="1">OFFSET(InputPriceData!B$15,CalculationsAndCharts!$A1604+$A$11,0,1,1)</f>
        <v>40190</v>
      </c>
      <c r="C1604" s="3">
        <f ca="1">OFFSET(InputPriceData!G$15,CalculationsAndCharts!$A1604+$A$11,IF($C$7,8,0),1,1)</f>
        <v>163333500</v>
      </c>
      <c r="D1604" s="4">
        <f ca="1">OFFSET(InputPriceData!C$15,CalculationsAndCharts!$A1604+$A$11,IF($C$7,8,0),1,1)</f>
        <v>100.37</v>
      </c>
      <c r="E1604" s="4">
        <f ca="1">OFFSET(InputPriceData!D$15,CalculationsAndCharts!$A1604+$A$11,IF($C$7,8,0),1,1)</f>
        <v>100.58</v>
      </c>
      <c r="F1604" s="4">
        <f ca="1">OFFSET(InputPriceData!E$15,CalculationsAndCharts!$A1604+$A$11,IF($C$7,8,0),1,1)</f>
        <v>99.71</v>
      </c>
      <c r="G1604" s="4">
        <f ca="1">OFFSET(InputPriceData!F$15,CalculationsAndCharts!$A1604+$A$11,IF($C$7,8,0),1,1)</f>
        <v>100.1</v>
      </c>
      <c r="H1604" s="342">
        <f t="shared" ca="1" si="194"/>
        <v>99.534352707054936</v>
      </c>
      <c r="I1604" s="342">
        <f t="shared" ca="1" si="195"/>
        <v>98.9491842091454</v>
      </c>
      <c r="J1604" s="340">
        <f t="shared" ca="1" si="196"/>
        <v>0.58516849790949998</v>
      </c>
      <c r="K1604" s="170">
        <f t="shared" ca="1" si="192"/>
        <v>0.34242217094566046</v>
      </c>
      <c r="L1604" s="341">
        <f t="shared" ca="1" si="193"/>
        <v>0.42761981990475184</v>
      </c>
      <c r="M1604" s="341">
        <f t="shared" ca="1" si="197"/>
        <v>-0.42761981990475184</v>
      </c>
      <c r="N1604" s="170"/>
      <c r="O1604" s="340"/>
      <c r="P1604" s="3" t="e">
        <f t="shared" ca="1" si="198"/>
        <v>#N/A</v>
      </c>
      <c r="Q1604" s="3">
        <f t="shared" ca="1" si="199"/>
        <v>163333500</v>
      </c>
      <c r="S1604" s="99"/>
      <c r="T1604" s="350"/>
      <c r="U1604" s="350"/>
      <c r="V1604" s="349"/>
      <c r="W1604" s="313"/>
      <c r="X1604" s="302"/>
      <c r="Y1604" s="211"/>
      <c r="Z1604" s="320"/>
      <c r="AA1604" s="246"/>
      <c r="AB1604" s="125"/>
      <c r="AC1604" s="125"/>
      <c r="AD1604" s="125"/>
      <c r="AE1604" s="125"/>
      <c r="AF1604" s="125"/>
      <c r="AG1604" s="125"/>
      <c r="AH1604" s="125"/>
      <c r="AJ1604" s="125"/>
      <c r="AK1604" s="125"/>
      <c r="AM1604" s="246"/>
      <c r="AO1604" s="246"/>
      <c r="AP1604" s="211"/>
      <c r="AQ1604" s="211"/>
      <c r="AR1604" s="199"/>
      <c r="AT1604" s="225"/>
      <c r="AU1604" s="225"/>
      <c r="AV1604" s="225"/>
      <c r="AW1604" s="99"/>
      <c r="AX1604" s="199"/>
      <c r="AY1604" s="199"/>
      <c r="AZ1604" s="37"/>
      <c r="BA1604" s="123"/>
      <c r="BB1604" s="211"/>
      <c r="BC1604" s="211"/>
      <c r="BD1604" s="123"/>
      <c r="BE1604" s="123"/>
      <c r="BF1604" s="37"/>
      <c r="BG1604" s="37"/>
    </row>
    <row r="1605" spans="1:59" x14ac:dyDescent="0.25">
      <c r="A1605">
        <v>1573</v>
      </c>
      <c r="B1605" s="61">
        <f ca="1">OFFSET(InputPriceData!B$15,CalculationsAndCharts!$A1605+$A$11,0,1,1)</f>
        <v>40189</v>
      </c>
      <c r="C1605" s="3">
        <f ca="1">OFFSET(InputPriceData!G$15,CalculationsAndCharts!$A1605+$A$11,IF($C$7,8,0),1,1)</f>
        <v>106375700</v>
      </c>
      <c r="D1605" s="4">
        <f ca="1">OFFSET(InputPriceData!C$15,CalculationsAndCharts!$A1605+$A$11,IF($C$7,8,0),1,1)</f>
        <v>101.35</v>
      </c>
      <c r="E1605" s="4">
        <f ca="1">OFFSET(InputPriceData!D$15,CalculationsAndCharts!$A1605+$A$11,IF($C$7,8,0),1,1)</f>
        <v>101.39</v>
      </c>
      <c r="F1605" s="4">
        <f ca="1">OFFSET(InputPriceData!E$15,CalculationsAndCharts!$A1605+$A$11,IF($C$7,8,0),1,1)</f>
        <v>100.61</v>
      </c>
      <c r="G1605" s="4">
        <f ca="1">OFFSET(InputPriceData!F$15,CalculationsAndCharts!$A1605+$A$11,IF($C$7,8,0),1,1)</f>
        <v>101.04</v>
      </c>
      <c r="H1605" s="342">
        <f t="shared" ca="1" si="194"/>
        <v>99.453545950919917</v>
      </c>
      <c r="I1605" s="342">
        <f t="shared" ca="1" si="195"/>
        <v>98.844564591794992</v>
      </c>
      <c r="J1605" s="340">
        <f t="shared" ca="1" si="196"/>
        <v>0.60898135912490758</v>
      </c>
      <c r="K1605" s="170">
        <f t="shared" ca="1" si="192"/>
        <v>0.37085829576161966</v>
      </c>
      <c r="L1605" s="341">
        <f t="shared" ca="1" si="193"/>
        <v>0.42140808786279765</v>
      </c>
      <c r="M1605" s="341">
        <f t="shared" ca="1" si="197"/>
        <v>-0.42140808786279765</v>
      </c>
      <c r="N1605" s="170"/>
      <c r="O1605" s="340"/>
      <c r="P1605" s="3" t="e">
        <f t="shared" ca="1" si="198"/>
        <v>#N/A</v>
      </c>
      <c r="Q1605" s="3">
        <f t="shared" ca="1" si="199"/>
        <v>106375700</v>
      </c>
      <c r="S1605" s="99"/>
      <c r="T1605" s="350"/>
      <c r="U1605" s="350"/>
      <c r="V1605" s="349"/>
      <c r="W1605" s="313"/>
      <c r="X1605" s="302"/>
      <c r="Y1605" s="211"/>
      <c r="Z1605" s="320"/>
      <c r="AA1605" s="246"/>
      <c r="AB1605" s="125"/>
      <c r="AC1605" s="125"/>
      <c r="AD1605" s="125"/>
      <c r="AE1605" s="125"/>
      <c r="AF1605" s="125"/>
      <c r="AG1605" s="125"/>
      <c r="AH1605" s="125"/>
      <c r="AJ1605" s="125"/>
      <c r="AK1605" s="125"/>
      <c r="AM1605" s="246"/>
      <c r="AO1605" s="246"/>
      <c r="AP1605" s="211"/>
      <c r="AQ1605" s="211"/>
      <c r="AR1605" s="199"/>
      <c r="AT1605" s="225"/>
      <c r="AU1605" s="225"/>
      <c r="AV1605" s="225"/>
      <c r="AW1605" s="99"/>
      <c r="AX1605" s="199"/>
      <c r="AY1605" s="199"/>
      <c r="AZ1605" s="37"/>
      <c r="BA1605" s="123"/>
      <c r="BB1605" s="211"/>
      <c r="BC1605" s="211"/>
      <c r="BD1605" s="123"/>
      <c r="BE1605" s="123"/>
      <c r="BF1605" s="37"/>
      <c r="BG1605" s="37"/>
    </row>
    <row r="1606" spans="1:59" x14ac:dyDescent="0.25">
      <c r="A1606">
        <v>1574</v>
      </c>
      <c r="B1606" s="61">
        <f ca="1">OFFSET(InputPriceData!B$15,CalculationsAndCharts!$A1606+$A$11,0,1,1)</f>
        <v>40186</v>
      </c>
      <c r="C1606" s="3">
        <f ca="1">OFFSET(InputPriceData!G$15,CalculationsAndCharts!$A1606+$A$11,IF($C$7,8,0),1,1)</f>
        <v>126402800</v>
      </c>
      <c r="D1606" s="4">
        <f ca="1">OFFSET(InputPriceData!C$15,CalculationsAndCharts!$A1606+$A$11,IF($C$7,8,0),1,1)</f>
        <v>100.3</v>
      </c>
      <c r="E1606" s="4">
        <f ca="1">OFFSET(InputPriceData!D$15,CalculationsAndCharts!$A1606+$A$11,IF($C$7,8,0),1,1)</f>
        <v>100.94</v>
      </c>
      <c r="F1606" s="4">
        <f ca="1">OFFSET(InputPriceData!E$15,CalculationsAndCharts!$A1606+$A$11,IF($C$7,8,0),1,1)</f>
        <v>100.1</v>
      </c>
      <c r="G1606" s="4">
        <f ca="1">OFFSET(InputPriceData!F$15,CalculationsAndCharts!$A1606+$A$11,IF($C$7,8,0),1,1)</f>
        <v>100.9</v>
      </c>
      <c r="H1606" s="342">
        <f t="shared" ca="1" si="194"/>
        <v>99.226909658194202</v>
      </c>
      <c r="I1606" s="342">
        <f t="shared" ca="1" si="195"/>
        <v>98.644979554685449</v>
      </c>
      <c r="J1606" s="340">
        <f t="shared" ca="1" si="196"/>
        <v>0.58193010350872743</v>
      </c>
      <c r="K1606" s="170">
        <f t="shared" ca="1" si="192"/>
        <v>0.3386426453696782</v>
      </c>
      <c r="L1606" s="341">
        <f t="shared" ca="1" si="193"/>
        <v>0.41511299485169545</v>
      </c>
      <c r="M1606" s="341">
        <f t="shared" ca="1" si="197"/>
        <v>-0.41511299485169545</v>
      </c>
      <c r="N1606" s="170"/>
      <c r="O1606" s="340"/>
      <c r="P1606" s="3">
        <f t="shared" ca="1" si="198"/>
        <v>126402800</v>
      </c>
      <c r="Q1606" s="3" t="e">
        <f t="shared" ca="1" si="199"/>
        <v>#N/A</v>
      </c>
      <c r="S1606" s="99"/>
      <c r="T1606" s="350"/>
      <c r="U1606" s="350"/>
      <c r="V1606" s="349"/>
      <c r="W1606" s="313"/>
      <c r="X1606" s="302"/>
      <c r="Y1606" s="211"/>
      <c r="Z1606" s="320"/>
      <c r="AA1606" s="246"/>
      <c r="AB1606" s="125"/>
      <c r="AC1606" s="125"/>
      <c r="AD1606" s="125"/>
      <c r="AE1606" s="125"/>
      <c r="AF1606" s="125"/>
      <c r="AG1606" s="125"/>
      <c r="AH1606" s="125"/>
      <c r="AJ1606" s="125"/>
      <c r="AK1606" s="125"/>
      <c r="AM1606" s="246"/>
      <c r="AO1606" s="246"/>
      <c r="AP1606" s="211"/>
      <c r="AQ1606" s="211"/>
      <c r="AR1606" s="199"/>
      <c r="AT1606" s="225"/>
      <c r="AU1606" s="225"/>
      <c r="AV1606" s="225"/>
      <c r="AW1606" s="99"/>
      <c r="AX1606" s="199"/>
      <c r="AY1606" s="199"/>
      <c r="AZ1606" s="37"/>
      <c r="BA1606" s="123"/>
      <c r="BB1606" s="211"/>
      <c r="BC1606" s="211"/>
      <c r="BD1606" s="123"/>
      <c r="BE1606" s="123"/>
      <c r="BF1606" s="37"/>
      <c r="BG1606" s="37"/>
    </row>
    <row r="1607" spans="1:59" x14ac:dyDescent="0.25">
      <c r="A1607">
        <v>1575</v>
      </c>
      <c r="B1607" s="61">
        <f ca="1">OFFSET(InputPriceData!B$15,CalculationsAndCharts!$A1607+$A$11,0,1,1)</f>
        <v>40185</v>
      </c>
      <c r="C1607" s="3">
        <f ca="1">OFFSET(InputPriceData!G$15,CalculationsAndCharts!$A1607+$A$11,IF($C$7,8,0),1,1)</f>
        <v>131091100</v>
      </c>
      <c r="D1607" s="4">
        <f ca="1">OFFSET(InputPriceData!C$15,CalculationsAndCharts!$A1607+$A$11,IF($C$7,8,0),1,1)</f>
        <v>99.96</v>
      </c>
      <c r="E1607" s="4">
        <f ca="1">OFFSET(InputPriceData!D$15,CalculationsAndCharts!$A1607+$A$11,IF($C$7,8,0),1,1)</f>
        <v>100.69</v>
      </c>
      <c r="F1607" s="4">
        <f ca="1">OFFSET(InputPriceData!E$15,CalculationsAndCharts!$A1607+$A$11,IF($C$7,8,0),1,1)</f>
        <v>99.68</v>
      </c>
      <c r="G1607" s="4">
        <f ca="1">OFFSET(InputPriceData!F$15,CalculationsAndCharts!$A1607+$A$11,IF($C$7,8,0),1,1)</f>
        <v>100.57</v>
      </c>
      <c r="H1607" s="342">
        <f t="shared" ca="1" si="194"/>
        <v>98.987896752221957</v>
      </c>
      <c r="I1607" s="342">
        <f t="shared" ca="1" si="195"/>
        <v>98.439977696020492</v>
      </c>
      <c r="J1607" s="340">
        <f t="shared" ca="1" si="196"/>
        <v>0.54791905620142822</v>
      </c>
      <c r="K1607" s="170">
        <f t="shared" ca="1" si="192"/>
        <v>0.30021529214866388</v>
      </c>
      <c r="L1607" s="341">
        <f t="shared" ca="1" si="193"/>
        <v>0.41260464195085389</v>
      </c>
      <c r="M1607" s="341">
        <f t="shared" ca="1" si="197"/>
        <v>-0.41260464195085389</v>
      </c>
      <c r="N1607" s="170"/>
      <c r="O1607" s="340"/>
      <c r="P1607" s="3">
        <f t="shared" ca="1" si="198"/>
        <v>131091100</v>
      </c>
      <c r="Q1607" s="3" t="e">
        <f t="shared" ca="1" si="199"/>
        <v>#N/A</v>
      </c>
      <c r="S1607" s="99"/>
      <c r="T1607" s="350"/>
      <c r="U1607" s="350"/>
      <c r="V1607" s="349"/>
      <c r="W1607" s="313"/>
      <c r="X1607" s="302"/>
      <c r="Y1607" s="211"/>
      <c r="Z1607" s="320"/>
      <c r="AA1607" s="246"/>
      <c r="AB1607" s="125"/>
      <c r="AC1607" s="125"/>
      <c r="AD1607" s="125"/>
      <c r="AE1607" s="125"/>
      <c r="AF1607" s="125"/>
      <c r="AG1607" s="125"/>
      <c r="AH1607" s="125"/>
      <c r="AJ1607" s="125"/>
      <c r="AK1607" s="125"/>
      <c r="AM1607" s="246"/>
      <c r="AO1607" s="246"/>
      <c r="AP1607" s="211"/>
      <c r="AQ1607" s="211"/>
      <c r="AR1607" s="199"/>
      <c r="AT1607" s="225"/>
      <c r="AU1607" s="225"/>
      <c r="AV1607" s="225"/>
      <c r="AW1607" s="99"/>
      <c r="AX1607" s="199"/>
      <c r="AY1607" s="199"/>
      <c r="AZ1607" s="37"/>
      <c r="BA1607" s="123"/>
      <c r="BB1607" s="211"/>
      <c r="BC1607" s="211"/>
      <c r="BD1607" s="123"/>
      <c r="BE1607" s="123"/>
      <c r="BF1607" s="37"/>
      <c r="BG1607" s="37"/>
    </row>
    <row r="1608" spans="1:59" x14ac:dyDescent="0.25">
      <c r="A1608">
        <v>1576</v>
      </c>
      <c r="B1608" s="61">
        <f ca="1">OFFSET(InputPriceData!B$15,CalculationsAndCharts!$A1608+$A$11,0,1,1)</f>
        <v>40184</v>
      </c>
      <c r="C1608" s="3">
        <f ca="1">OFFSET(InputPriceData!G$15,CalculationsAndCharts!$A1608+$A$11,IF($C$7,8,0),1,1)</f>
        <v>116074400</v>
      </c>
      <c r="D1608" s="4">
        <f ca="1">OFFSET(InputPriceData!C$15,CalculationsAndCharts!$A1608+$A$11,IF($C$7,8,0),1,1)</f>
        <v>99.98</v>
      </c>
      <c r="E1608" s="4">
        <f ca="1">OFFSET(InputPriceData!D$15,CalculationsAndCharts!$A1608+$A$11,IF($C$7,8,0),1,1)</f>
        <v>100.39</v>
      </c>
      <c r="F1608" s="4">
        <f ca="1">OFFSET(InputPriceData!E$15,CalculationsAndCharts!$A1608+$A$11,IF($C$7,8,0),1,1)</f>
        <v>99.9</v>
      </c>
      <c r="G1608" s="4">
        <f ca="1">OFFSET(InputPriceData!F$15,CalculationsAndCharts!$A1608+$A$11,IF($C$7,8,0),1,1)</f>
        <v>100.14</v>
      </c>
      <c r="H1608" s="342">
        <f t="shared" ca="1" si="194"/>
        <v>98.761882002539394</v>
      </c>
      <c r="I1608" s="342">
        <f t="shared" ca="1" si="195"/>
        <v>98.24633930474964</v>
      </c>
      <c r="J1608" s="340">
        <f t="shared" ca="1" si="196"/>
        <v>0.51554269778971284</v>
      </c>
      <c r="K1608" s="170">
        <f t="shared" ca="1" si="192"/>
        <v>0.26578427324429521</v>
      </c>
      <c r="L1608" s="341">
        <f t="shared" ca="1" si="193"/>
        <v>0.41354125779065248</v>
      </c>
      <c r="M1608" s="341">
        <f t="shared" ca="1" si="197"/>
        <v>-0.41354125779065248</v>
      </c>
      <c r="N1608" s="170"/>
      <c r="O1608" s="340"/>
      <c r="P1608" s="3">
        <f t="shared" ca="1" si="198"/>
        <v>116074400</v>
      </c>
      <c r="Q1608" s="3" t="e">
        <f t="shared" ca="1" si="199"/>
        <v>#N/A</v>
      </c>
      <c r="S1608" s="99"/>
      <c r="T1608" s="350"/>
      <c r="U1608" s="350"/>
      <c r="V1608" s="349"/>
      <c r="W1608" s="313"/>
      <c r="X1608" s="302"/>
      <c r="Y1608" s="211"/>
      <c r="Z1608" s="320"/>
      <c r="AA1608" s="246"/>
      <c r="AB1608" s="125"/>
      <c r="AC1608" s="125"/>
      <c r="AD1608" s="125"/>
      <c r="AE1608" s="125"/>
      <c r="AF1608" s="125"/>
      <c r="AG1608" s="125"/>
      <c r="AH1608" s="125"/>
      <c r="AJ1608" s="125"/>
      <c r="AK1608" s="125"/>
      <c r="AM1608" s="246"/>
      <c r="AO1608" s="246"/>
      <c r="AP1608" s="211"/>
      <c r="AQ1608" s="211"/>
      <c r="AR1608" s="199"/>
      <c r="AT1608" s="225"/>
      <c r="AU1608" s="225"/>
      <c r="AV1608" s="225"/>
      <c r="AW1608" s="99"/>
      <c r="AX1608" s="199"/>
      <c r="AY1608" s="199"/>
      <c r="AZ1608" s="37"/>
      <c r="BA1608" s="123"/>
      <c r="BB1608" s="211"/>
      <c r="BC1608" s="211"/>
      <c r="BD1608" s="123"/>
      <c r="BE1608" s="123"/>
      <c r="BF1608" s="37"/>
      <c r="BG1608" s="37"/>
    </row>
    <row r="1609" spans="1:59" x14ac:dyDescent="0.25">
      <c r="A1609">
        <v>1577</v>
      </c>
      <c r="B1609" s="61">
        <f ca="1">OFFSET(InputPriceData!B$15,CalculationsAndCharts!$A1609+$A$11,0,1,1)</f>
        <v>40183</v>
      </c>
      <c r="C1609" s="3">
        <f ca="1">OFFSET(InputPriceData!G$15,CalculationsAndCharts!$A1609+$A$11,IF($C$7,8,0),1,1)</f>
        <v>111579900</v>
      </c>
      <c r="D1609" s="4">
        <f ca="1">OFFSET(InputPriceData!C$15,CalculationsAndCharts!$A1609+$A$11,IF($C$7,8,0),1,1)</f>
        <v>99.75</v>
      </c>
      <c r="E1609" s="4">
        <f ca="1">OFFSET(InputPriceData!D$15,CalculationsAndCharts!$A1609+$A$11,IF($C$7,8,0),1,1)</f>
        <v>100.12</v>
      </c>
      <c r="F1609" s="4">
        <f ca="1">OFFSET(InputPriceData!E$15,CalculationsAndCharts!$A1609+$A$11,IF($C$7,8,0),1,1)</f>
        <v>99.39</v>
      </c>
      <c r="G1609" s="4">
        <f ca="1">OFFSET(InputPriceData!F$15,CalculationsAndCharts!$A1609+$A$11,IF($C$7,8,0),1,1)</f>
        <v>100.07</v>
      </c>
      <c r="H1609" s="342">
        <f t="shared" ca="1" si="194"/>
        <v>98.565008002902175</v>
      </c>
      <c r="I1609" s="342">
        <f t="shared" ca="1" si="195"/>
        <v>98.074188332454156</v>
      </c>
      <c r="J1609" s="340">
        <f t="shared" ca="1" si="196"/>
        <v>0.49081967044796704</v>
      </c>
      <c r="K1609" s="170">
        <f t="shared" ca="1" si="192"/>
        <v>0.24090394889865097</v>
      </c>
      <c r="L1609" s="341">
        <f t="shared" ca="1" si="193"/>
        <v>0.41807085815794076</v>
      </c>
      <c r="M1609" s="341">
        <f t="shared" ca="1" si="197"/>
        <v>-0.41807085815794076</v>
      </c>
      <c r="N1609" s="170"/>
      <c r="O1609" s="340"/>
      <c r="P1609" s="3">
        <f t="shared" ca="1" si="198"/>
        <v>111579900</v>
      </c>
      <c r="Q1609" s="3" t="e">
        <f t="shared" ca="1" si="199"/>
        <v>#N/A</v>
      </c>
      <c r="S1609" s="99"/>
      <c r="T1609" s="350"/>
      <c r="U1609" s="350"/>
      <c r="V1609" s="349"/>
      <c r="W1609" s="313"/>
      <c r="X1609" s="302"/>
      <c r="Y1609" s="211"/>
      <c r="Z1609" s="320"/>
      <c r="AA1609" s="246"/>
      <c r="AB1609" s="125"/>
      <c r="AC1609" s="125"/>
      <c r="AD1609" s="125"/>
      <c r="AE1609" s="125"/>
      <c r="AF1609" s="125"/>
      <c r="AG1609" s="125"/>
      <c r="AH1609" s="125"/>
      <c r="AJ1609" s="125"/>
      <c r="AK1609" s="125"/>
      <c r="AM1609" s="246"/>
      <c r="AO1609" s="246"/>
      <c r="AP1609" s="211"/>
      <c r="AQ1609" s="211"/>
      <c r="AR1609" s="199"/>
      <c r="AT1609" s="225"/>
      <c r="AU1609" s="225"/>
      <c r="AV1609" s="225"/>
      <c r="AW1609" s="99"/>
      <c r="AX1609" s="199"/>
      <c r="AY1609" s="199"/>
      <c r="AZ1609" s="37"/>
      <c r="BA1609" s="123"/>
      <c r="BB1609" s="211"/>
      <c r="BC1609" s="211"/>
      <c r="BD1609" s="123"/>
      <c r="BE1609" s="123"/>
      <c r="BF1609" s="37"/>
      <c r="BG1609" s="37"/>
    </row>
    <row r="1610" spans="1:59" x14ac:dyDescent="0.25">
      <c r="A1610">
        <v>1578</v>
      </c>
      <c r="B1610" s="61">
        <f ca="1">OFFSET(InputPriceData!B$15,CalculationsAndCharts!$A1610+$A$11,0,1,1)</f>
        <v>40182</v>
      </c>
      <c r="C1610" s="3">
        <f ca="1">OFFSET(InputPriceData!G$15,CalculationsAndCharts!$A1610+$A$11,IF($C$7,8,0),1,1)</f>
        <v>118944600</v>
      </c>
      <c r="D1610" s="4">
        <f ca="1">OFFSET(InputPriceData!C$15,CalculationsAndCharts!$A1610+$A$11,IF($C$7,8,0),1,1)</f>
        <v>98.96</v>
      </c>
      <c r="E1610" s="4">
        <f ca="1">OFFSET(InputPriceData!D$15,CalculationsAndCharts!$A1610+$A$11,IF($C$7,8,0),1,1)</f>
        <v>99.86</v>
      </c>
      <c r="F1610" s="4">
        <f ca="1">OFFSET(InputPriceData!E$15,CalculationsAndCharts!$A1610+$A$11,IF($C$7,8,0),1,1)</f>
        <v>98.21</v>
      </c>
      <c r="G1610" s="4">
        <f ca="1">OFFSET(InputPriceData!F$15,CalculationsAndCharts!$A1610+$A$11,IF($C$7,8,0),1,1)</f>
        <v>99.81</v>
      </c>
      <c r="H1610" s="342">
        <f t="shared" ca="1" si="194"/>
        <v>98.350009146173903</v>
      </c>
      <c r="I1610" s="342">
        <f t="shared" ca="1" si="195"/>
        <v>97.892750908131802</v>
      </c>
      <c r="J1610" s="340">
        <f t="shared" ca="1" si="196"/>
        <v>0.45725823804205068</v>
      </c>
      <c r="K1610" s="170">
        <f t="shared" ca="1" si="192"/>
        <v>0.20908509625732069</v>
      </c>
      <c r="L1610" s="341">
        <f t="shared" ca="1" si="193"/>
        <v>0.42486087703101566</v>
      </c>
      <c r="M1610" s="341">
        <f t="shared" ca="1" si="197"/>
        <v>-0.42486087703101566</v>
      </c>
      <c r="N1610" s="170"/>
      <c r="O1610" s="340"/>
      <c r="P1610" s="3">
        <f t="shared" ca="1" si="198"/>
        <v>118944600</v>
      </c>
      <c r="Q1610" s="3" t="e">
        <f t="shared" ca="1" si="199"/>
        <v>#N/A</v>
      </c>
      <c r="S1610" s="99"/>
      <c r="T1610" s="350"/>
      <c r="U1610" s="350"/>
      <c r="V1610" s="349"/>
      <c r="W1610" s="313"/>
      <c r="X1610" s="302"/>
      <c r="Y1610" s="211"/>
      <c r="Z1610" s="320"/>
      <c r="AA1610" s="246"/>
      <c r="AB1610" s="125"/>
      <c r="AC1610" s="125"/>
      <c r="AD1610" s="125"/>
      <c r="AE1610" s="125"/>
      <c r="AF1610" s="125"/>
      <c r="AG1610" s="125"/>
      <c r="AH1610" s="125"/>
      <c r="AJ1610" s="125"/>
      <c r="AK1610" s="125"/>
      <c r="AM1610" s="246"/>
      <c r="AO1610" s="246"/>
      <c r="AP1610" s="211"/>
      <c r="AQ1610" s="211"/>
      <c r="AR1610" s="199"/>
      <c r="AT1610" s="225"/>
      <c r="AU1610" s="225"/>
      <c r="AV1610" s="225"/>
      <c r="AW1610" s="99"/>
      <c r="AX1610" s="199"/>
      <c r="AY1610" s="199"/>
      <c r="AZ1610" s="37"/>
      <c r="BA1610" s="123"/>
      <c r="BB1610" s="211"/>
      <c r="BC1610" s="211"/>
      <c r="BD1610" s="123"/>
      <c r="BE1610" s="123"/>
      <c r="BF1610" s="37"/>
      <c r="BG1610" s="37"/>
    </row>
    <row r="1611" spans="1:59" x14ac:dyDescent="0.25">
      <c r="A1611">
        <v>1579</v>
      </c>
      <c r="B1611" s="61">
        <f ca="1">OFFSET(InputPriceData!B$15,CalculationsAndCharts!$A1611+$A$11,0,1,1)</f>
        <v>40178</v>
      </c>
      <c r="C1611" s="3">
        <f ca="1">OFFSET(InputPriceData!G$15,CalculationsAndCharts!$A1611+$A$11,IF($C$7,8,0),1,1)</f>
        <v>90637900</v>
      </c>
      <c r="D1611" s="4">
        <f ca="1">OFFSET(InputPriceData!C$15,CalculationsAndCharts!$A1611+$A$11,IF($C$7,8,0),1,1)</f>
        <v>99.32</v>
      </c>
      <c r="E1611" s="4">
        <f ca="1">OFFSET(InputPriceData!D$15,CalculationsAndCharts!$A1611+$A$11,IF($C$7,8,0),1,1)</f>
        <v>99.34</v>
      </c>
      <c r="F1611" s="4">
        <f ca="1">OFFSET(InputPriceData!E$15,CalculationsAndCharts!$A1611+$A$11,IF($C$7,8,0),1,1)</f>
        <v>98.1</v>
      </c>
      <c r="G1611" s="4">
        <f ca="1">OFFSET(InputPriceData!F$15,CalculationsAndCharts!$A1611+$A$11,IF($C$7,8,0),1,1)</f>
        <v>98.14</v>
      </c>
      <c r="H1611" s="342">
        <f t="shared" ca="1" si="194"/>
        <v>98.141439024198732</v>
      </c>
      <c r="I1611" s="342">
        <f t="shared" ca="1" si="195"/>
        <v>97.718455536143793</v>
      </c>
      <c r="J1611" s="340">
        <f t="shared" ca="1" si="196"/>
        <v>0.42298348805490743</v>
      </c>
      <c r="K1611" s="170">
        <f t="shared" ca="1" si="192"/>
        <v>0.17891503116709601</v>
      </c>
      <c r="L1611" s="341">
        <f t="shared" ca="1" si="193"/>
        <v>0.43224451094686295</v>
      </c>
      <c r="M1611" s="341">
        <f t="shared" ca="1" si="197"/>
        <v>-0.43224451094686295</v>
      </c>
      <c r="N1611" s="170"/>
      <c r="O1611" s="340"/>
      <c r="P1611" s="3" t="e">
        <f t="shared" ca="1" si="198"/>
        <v>#N/A</v>
      </c>
      <c r="Q1611" s="3">
        <f t="shared" ca="1" si="199"/>
        <v>90637900</v>
      </c>
      <c r="S1611" s="99"/>
      <c r="T1611" s="350"/>
      <c r="U1611" s="350"/>
      <c r="V1611" s="349"/>
      <c r="W1611" s="313"/>
      <c r="X1611" s="302"/>
      <c r="Y1611" s="211"/>
      <c r="Z1611" s="320"/>
      <c r="AA1611" s="246"/>
      <c r="AB1611" s="125"/>
      <c r="AC1611" s="125"/>
      <c r="AD1611" s="125"/>
      <c r="AE1611" s="125"/>
      <c r="AF1611" s="125"/>
      <c r="AG1611" s="125"/>
      <c r="AH1611" s="125"/>
      <c r="AJ1611" s="125"/>
      <c r="AK1611" s="125"/>
      <c r="AM1611" s="246"/>
      <c r="AO1611" s="246"/>
      <c r="AP1611" s="211"/>
      <c r="AQ1611" s="211"/>
      <c r="AR1611" s="199"/>
      <c r="AT1611" s="225"/>
      <c r="AU1611" s="225"/>
      <c r="AV1611" s="225"/>
      <c r="AW1611" s="99"/>
      <c r="AX1611" s="199"/>
      <c r="AY1611" s="199"/>
      <c r="AZ1611" s="37"/>
      <c r="BA1611" s="123"/>
      <c r="BB1611" s="211"/>
      <c r="BC1611" s="211"/>
      <c r="BD1611" s="123"/>
      <c r="BE1611" s="123"/>
      <c r="BF1611" s="37"/>
      <c r="BG1611" s="37"/>
    </row>
    <row r="1612" spans="1:59" x14ac:dyDescent="0.25">
      <c r="A1612">
        <v>1580</v>
      </c>
      <c r="B1612" s="61">
        <f ca="1">OFFSET(InputPriceData!B$15,CalculationsAndCharts!$A1612+$A$11,0,1,1)</f>
        <v>40177</v>
      </c>
      <c r="C1612" s="3">
        <f ca="1">OFFSET(InputPriceData!G$15,CalculationsAndCharts!$A1612+$A$11,IF($C$7,8,0),1,1)</f>
        <v>73138400</v>
      </c>
      <c r="D1612" s="4">
        <f ca="1">OFFSET(InputPriceData!C$15,CalculationsAndCharts!$A1612+$A$11,IF($C$7,8,0),1,1)</f>
        <v>98.84</v>
      </c>
      <c r="E1612" s="4">
        <f ca="1">OFFSET(InputPriceData!D$15,CalculationsAndCharts!$A1612+$A$11,IF($C$7,8,0),1,1)</f>
        <v>99.21</v>
      </c>
      <c r="F1612" s="4">
        <f ca="1">OFFSET(InputPriceData!E$15,CalculationsAndCharts!$A1612+$A$11,IF($C$7,8,0),1,1)</f>
        <v>98.79</v>
      </c>
      <c r="G1612" s="4">
        <f ca="1">OFFSET(InputPriceData!F$15,CalculationsAndCharts!$A1612+$A$11,IF($C$7,8,0),1,1)</f>
        <v>99.1</v>
      </c>
      <c r="H1612" s="342">
        <f t="shared" ca="1" si="194"/>
        <v>98.141644599084259</v>
      </c>
      <c r="I1612" s="342">
        <f t="shared" ca="1" si="195"/>
        <v>97.680133312156869</v>
      </c>
      <c r="J1612" s="340">
        <f t="shared" ca="1" si="196"/>
        <v>0.46151128692736609</v>
      </c>
      <c r="K1612" s="170">
        <f t="shared" ca="1" si="192"/>
        <v>0.21299266796135363</v>
      </c>
      <c r="L1612" s="341">
        <f t="shared" ca="1" si="193"/>
        <v>0.44151092127387076</v>
      </c>
      <c r="M1612" s="341">
        <f t="shared" ca="1" si="197"/>
        <v>-0.44151092127387076</v>
      </c>
      <c r="N1612" s="170"/>
      <c r="O1612" s="340"/>
      <c r="P1612" s="3">
        <f t="shared" ca="1" si="198"/>
        <v>73138400</v>
      </c>
      <c r="Q1612" s="3" t="e">
        <f t="shared" ca="1" si="199"/>
        <v>#N/A</v>
      </c>
      <c r="S1612" s="99"/>
      <c r="T1612" s="350"/>
      <c r="U1612" s="350"/>
      <c r="V1612" s="349"/>
      <c r="W1612" s="313"/>
      <c r="X1612" s="302"/>
      <c r="Y1612" s="211"/>
      <c r="Z1612" s="320"/>
      <c r="AA1612" s="246"/>
      <c r="AB1612" s="125"/>
      <c r="AC1612" s="125"/>
      <c r="AD1612" s="125"/>
      <c r="AE1612" s="125"/>
      <c r="AF1612" s="125"/>
      <c r="AG1612" s="125"/>
      <c r="AH1612" s="125"/>
      <c r="AJ1612" s="125"/>
      <c r="AK1612" s="125"/>
      <c r="AM1612" s="246"/>
      <c r="AO1612" s="246"/>
      <c r="AP1612" s="211"/>
      <c r="AQ1612" s="211"/>
      <c r="AR1612" s="199"/>
      <c r="AT1612" s="225"/>
      <c r="AU1612" s="225"/>
      <c r="AV1612" s="225"/>
      <c r="AW1612" s="99"/>
      <c r="AX1612" s="199"/>
      <c r="AY1612" s="199"/>
      <c r="AZ1612" s="37"/>
      <c r="BA1612" s="123"/>
      <c r="BB1612" s="211"/>
      <c r="BC1612" s="211"/>
      <c r="BD1612" s="123"/>
      <c r="BE1612" s="123"/>
      <c r="BF1612" s="37"/>
      <c r="BG1612" s="37"/>
    </row>
    <row r="1613" spans="1:59" x14ac:dyDescent="0.25">
      <c r="A1613">
        <v>1581</v>
      </c>
      <c r="B1613" s="61">
        <f ca="1">OFFSET(InputPriceData!B$15,CalculationsAndCharts!$A1613+$A$11,0,1,1)</f>
        <v>40176</v>
      </c>
      <c r="C1613" s="3">
        <f ca="1">OFFSET(InputPriceData!G$15,CalculationsAndCharts!$A1613+$A$11,IF($C$7,8,0),1,1)</f>
        <v>80572500</v>
      </c>
      <c r="D1613" s="4">
        <f ca="1">OFFSET(InputPriceData!C$15,CalculationsAndCharts!$A1613+$A$11,IF($C$7,8,0),1,1)</f>
        <v>99.53</v>
      </c>
      <c r="E1613" s="4">
        <f ca="1">OFFSET(InputPriceData!D$15,CalculationsAndCharts!$A1613+$A$11,IF($C$7,8,0),1,1)</f>
        <v>99.54</v>
      </c>
      <c r="F1613" s="4">
        <f ca="1">OFFSET(InputPriceData!E$15,CalculationsAndCharts!$A1613+$A$11,IF($C$7,8,0),1,1)</f>
        <v>99.12</v>
      </c>
      <c r="G1613" s="4">
        <f ca="1">OFFSET(InputPriceData!F$15,CalculationsAndCharts!$A1613+$A$11,IF($C$7,8,0),1,1)</f>
        <v>99.13</v>
      </c>
      <c r="H1613" s="342">
        <f t="shared" ca="1" si="194"/>
        <v>98.004736684667719</v>
      </c>
      <c r="I1613" s="342">
        <f t="shared" ca="1" si="195"/>
        <v>97.551054522352942</v>
      </c>
      <c r="J1613" s="340">
        <f t="shared" ca="1" si="196"/>
        <v>0.45368216231475128</v>
      </c>
      <c r="K1613" s="170">
        <f t="shared" ca="1" si="192"/>
        <v>0.20582750440258832</v>
      </c>
      <c r="L1613" s="341">
        <f t="shared" ca="1" si="193"/>
        <v>0.44963224611560576</v>
      </c>
      <c r="M1613" s="341">
        <f t="shared" ca="1" si="197"/>
        <v>-0.44963224611560576</v>
      </c>
      <c r="N1613" s="170"/>
      <c r="O1613" s="340"/>
      <c r="P1613" s="3" t="e">
        <f t="shared" ca="1" si="198"/>
        <v>#N/A</v>
      </c>
      <c r="Q1613" s="3">
        <f t="shared" ca="1" si="199"/>
        <v>80572500</v>
      </c>
      <c r="S1613" s="99"/>
      <c r="T1613" s="350"/>
      <c r="U1613" s="350"/>
      <c r="V1613" s="349"/>
      <c r="W1613" s="313"/>
      <c r="X1613" s="302"/>
      <c r="Y1613" s="211"/>
      <c r="Z1613" s="320"/>
      <c r="AA1613" s="246"/>
      <c r="AB1613" s="125"/>
      <c r="AC1613" s="125"/>
      <c r="AD1613" s="125"/>
      <c r="AE1613" s="125"/>
      <c r="AF1613" s="125"/>
      <c r="AG1613" s="125"/>
      <c r="AH1613" s="125"/>
      <c r="AJ1613" s="125"/>
      <c r="AK1613" s="125"/>
      <c r="AM1613" s="246"/>
      <c r="AO1613" s="246"/>
      <c r="AP1613" s="211"/>
      <c r="AQ1613" s="211"/>
      <c r="AR1613" s="199"/>
      <c r="AT1613" s="225"/>
      <c r="AU1613" s="225"/>
      <c r="AV1613" s="225"/>
      <c r="AW1613" s="99"/>
      <c r="AX1613" s="199"/>
      <c r="AY1613" s="199"/>
      <c r="AZ1613" s="37"/>
      <c r="BA1613" s="123"/>
      <c r="BB1613" s="211"/>
      <c r="BC1613" s="211"/>
      <c r="BD1613" s="123"/>
      <c r="BE1613" s="123"/>
      <c r="BF1613" s="37"/>
      <c r="BG1613" s="37"/>
    </row>
    <row r="1614" spans="1:59" x14ac:dyDescent="0.25">
      <c r="A1614">
        <v>1582</v>
      </c>
      <c r="B1614" s="61">
        <f ca="1">OFFSET(InputPriceData!B$15,CalculationsAndCharts!$A1614+$A$11,0,1,1)</f>
        <v>40175</v>
      </c>
      <c r="C1614" s="3">
        <f ca="1">OFFSET(InputPriceData!G$15,CalculationsAndCharts!$A1614+$A$11,IF($C$7,8,0),1,1)</f>
        <v>87508500</v>
      </c>
      <c r="D1614" s="4">
        <f ca="1">OFFSET(InputPriceData!C$15,CalculationsAndCharts!$A1614+$A$11,IF($C$7,8,0),1,1)</f>
        <v>99.43</v>
      </c>
      <c r="E1614" s="4">
        <f ca="1">OFFSET(InputPriceData!D$15,CalculationsAndCharts!$A1614+$A$11,IF($C$7,8,0),1,1)</f>
        <v>99.51</v>
      </c>
      <c r="F1614" s="4">
        <f ca="1">OFFSET(InputPriceData!E$15,CalculationsAndCharts!$A1614+$A$11,IF($C$7,8,0),1,1)</f>
        <v>98.92</v>
      </c>
      <c r="G1614" s="4">
        <f ca="1">OFFSET(InputPriceData!F$15,CalculationsAndCharts!$A1614+$A$11,IF($C$7,8,0),1,1)</f>
        <v>99.27</v>
      </c>
      <c r="H1614" s="342">
        <f t="shared" ca="1" si="194"/>
        <v>97.843984782477392</v>
      </c>
      <c r="I1614" s="342">
        <f t="shared" ca="1" si="195"/>
        <v>97.407514024385023</v>
      </c>
      <c r="J1614" s="340">
        <f t="shared" ca="1" si="196"/>
        <v>0.43647075809233898</v>
      </c>
      <c r="K1614" s="170">
        <f t="shared" ca="1" si="192"/>
        <v>0.19050672266970109</v>
      </c>
      <c r="L1614" s="341">
        <f t="shared" ca="1" si="193"/>
        <v>0.45637675622984603</v>
      </c>
      <c r="M1614" s="341">
        <f t="shared" ca="1" si="197"/>
        <v>-0.45637675622984603</v>
      </c>
      <c r="N1614" s="170"/>
      <c r="O1614" s="340"/>
      <c r="P1614" s="3" t="e">
        <f t="shared" ca="1" si="198"/>
        <v>#N/A</v>
      </c>
      <c r="Q1614" s="3">
        <f t="shared" ca="1" si="199"/>
        <v>87508500</v>
      </c>
      <c r="S1614" s="99"/>
      <c r="T1614" s="350"/>
      <c r="U1614" s="350"/>
      <c r="V1614" s="349"/>
      <c r="W1614" s="313"/>
      <c r="X1614" s="302"/>
      <c r="Y1614" s="211"/>
      <c r="Z1614" s="320"/>
      <c r="AA1614" s="246"/>
      <c r="AB1614" s="125"/>
      <c r="AC1614" s="125"/>
      <c r="AD1614" s="125"/>
      <c r="AE1614" s="125"/>
      <c r="AF1614" s="125"/>
      <c r="AG1614" s="125"/>
      <c r="AH1614" s="125"/>
      <c r="AJ1614" s="125"/>
      <c r="AK1614" s="125"/>
      <c r="AM1614" s="246"/>
      <c r="AO1614" s="246"/>
      <c r="AP1614" s="211"/>
      <c r="AQ1614" s="211"/>
      <c r="AR1614" s="199"/>
      <c r="AT1614" s="225"/>
      <c r="AU1614" s="225"/>
      <c r="AV1614" s="225"/>
      <c r="AW1614" s="99"/>
      <c r="AX1614" s="199"/>
      <c r="AY1614" s="199"/>
      <c r="AZ1614" s="37"/>
      <c r="BA1614" s="123"/>
      <c r="BB1614" s="211"/>
      <c r="BC1614" s="211"/>
      <c r="BD1614" s="123"/>
      <c r="BE1614" s="123"/>
      <c r="BF1614" s="37"/>
      <c r="BG1614" s="37"/>
    </row>
    <row r="1615" spans="1:59" x14ac:dyDescent="0.25">
      <c r="A1615">
        <v>1583</v>
      </c>
      <c r="B1615" s="61">
        <f ca="1">OFFSET(InputPriceData!B$15,CalculationsAndCharts!$A1615+$A$11,0,1,1)</f>
        <v>40171</v>
      </c>
      <c r="C1615" s="3">
        <f ca="1">OFFSET(InputPriceData!G$15,CalculationsAndCharts!$A1615+$A$11,IF($C$7,8,0),1,1)</f>
        <v>39677500</v>
      </c>
      <c r="D1615" s="4">
        <f ca="1">OFFSET(InputPriceData!C$15,CalculationsAndCharts!$A1615+$A$11,IF($C$7,8,0),1,1)</f>
        <v>98.8</v>
      </c>
      <c r="E1615" s="4">
        <f ca="1">OFFSET(InputPriceData!D$15,CalculationsAndCharts!$A1615+$A$11,IF($C$7,8,0),1,1)</f>
        <v>99.17</v>
      </c>
      <c r="F1615" s="4">
        <f ca="1">OFFSET(InputPriceData!E$15,CalculationsAndCharts!$A1615+$A$11,IF($C$7,8,0),1,1)</f>
        <v>98.64</v>
      </c>
      <c r="G1615" s="4">
        <f ca="1">OFFSET(InputPriceData!F$15,CalculationsAndCharts!$A1615+$A$11,IF($C$7,8,0),1,1)</f>
        <v>99.06</v>
      </c>
      <c r="H1615" s="342">
        <f t="shared" ca="1" si="194"/>
        <v>97.640268322831304</v>
      </c>
      <c r="I1615" s="342">
        <f t="shared" ca="1" si="195"/>
        <v>97.23819711751095</v>
      </c>
      <c r="J1615" s="340">
        <f t="shared" ca="1" si="196"/>
        <v>0.40207120532033996</v>
      </c>
      <c r="K1615" s="170">
        <f t="shared" ca="1" si="192"/>
        <v>0.16166125414775098</v>
      </c>
      <c r="L1615" s="341">
        <f t="shared" ca="1" si="193"/>
        <v>0.46268521299723187</v>
      </c>
      <c r="M1615" s="341">
        <f t="shared" ca="1" si="197"/>
        <v>-0.46268521299723187</v>
      </c>
      <c r="N1615" s="170"/>
      <c r="O1615" s="340"/>
      <c r="P1615" s="3">
        <f t="shared" ca="1" si="198"/>
        <v>39677500</v>
      </c>
      <c r="Q1615" s="3" t="e">
        <f t="shared" ca="1" si="199"/>
        <v>#N/A</v>
      </c>
      <c r="S1615" s="99"/>
      <c r="T1615" s="350"/>
      <c r="U1615" s="350"/>
      <c r="V1615" s="349"/>
      <c r="W1615" s="313"/>
      <c r="X1615" s="302"/>
      <c r="Y1615" s="211"/>
      <c r="Z1615" s="320"/>
      <c r="AA1615" s="246"/>
      <c r="AB1615" s="125"/>
      <c r="AC1615" s="125"/>
      <c r="AD1615" s="125"/>
      <c r="AE1615" s="125"/>
      <c r="AF1615" s="125"/>
      <c r="AG1615" s="125"/>
      <c r="AH1615" s="125"/>
      <c r="AJ1615" s="125"/>
      <c r="AK1615" s="125"/>
      <c r="AM1615" s="246"/>
      <c r="AO1615" s="246"/>
      <c r="AP1615" s="211"/>
      <c r="AQ1615" s="211"/>
      <c r="AR1615" s="199"/>
      <c r="AT1615" s="225"/>
      <c r="AU1615" s="225"/>
      <c r="AV1615" s="225"/>
      <c r="AW1615" s="99"/>
      <c r="AX1615" s="199"/>
      <c r="AY1615" s="199"/>
      <c r="AZ1615" s="37"/>
      <c r="BA1615" s="123"/>
      <c r="BB1615" s="211"/>
      <c r="BC1615" s="211"/>
      <c r="BD1615" s="123"/>
      <c r="BE1615" s="123"/>
      <c r="BF1615" s="37"/>
      <c r="BG1615" s="37"/>
    </row>
    <row r="1616" spans="1:59" x14ac:dyDescent="0.25">
      <c r="A1616">
        <v>1584</v>
      </c>
      <c r="B1616" s="61">
        <f ca="1">OFFSET(InputPriceData!B$15,CalculationsAndCharts!$A1616+$A$11,0,1,1)</f>
        <v>40170</v>
      </c>
      <c r="C1616" s="3">
        <f ca="1">OFFSET(InputPriceData!G$15,CalculationsAndCharts!$A1616+$A$11,IF($C$7,8,0),1,1)</f>
        <v>111783100</v>
      </c>
      <c r="D1616" s="4">
        <f ca="1">OFFSET(InputPriceData!C$15,CalculationsAndCharts!$A1616+$A$11,IF($C$7,8,0),1,1)</f>
        <v>98.64</v>
      </c>
      <c r="E1616" s="4">
        <f ca="1">OFFSET(InputPriceData!D$15,CalculationsAndCharts!$A1616+$A$11,IF($C$7,8,0),1,1)</f>
        <v>98.73</v>
      </c>
      <c r="F1616" s="4">
        <f ca="1">OFFSET(InputPriceData!E$15,CalculationsAndCharts!$A1616+$A$11,IF($C$7,8,0),1,1)</f>
        <v>98.2</v>
      </c>
      <c r="G1616" s="4">
        <f ca="1">OFFSET(InputPriceData!F$15,CalculationsAndCharts!$A1616+$A$11,IF($C$7,8,0),1,1)</f>
        <v>98.59</v>
      </c>
      <c r="H1616" s="342">
        <f t="shared" ca="1" si="194"/>
        <v>97.437449511807216</v>
      </c>
      <c r="I1616" s="342">
        <f t="shared" ca="1" si="195"/>
        <v>97.072578673648323</v>
      </c>
      <c r="J1616" s="340">
        <f t="shared" ca="1" si="196"/>
        <v>0.36487083815888222</v>
      </c>
      <c r="K1616" s="170">
        <f t="shared" ca="1" si="192"/>
        <v>0.13313072853876523</v>
      </c>
      <c r="L1616" s="341">
        <f t="shared" ca="1" si="193"/>
        <v>0.46745583394807649</v>
      </c>
      <c r="M1616" s="341">
        <f t="shared" ca="1" si="197"/>
        <v>-0.46745583394807649</v>
      </c>
      <c r="N1616" s="170"/>
      <c r="O1616" s="340"/>
      <c r="P1616" s="3" t="e">
        <f t="shared" ca="1" si="198"/>
        <v>#N/A</v>
      </c>
      <c r="Q1616" s="3">
        <f t="shared" ca="1" si="199"/>
        <v>111783100</v>
      </c>
      <c r="S1616" s="99"/>
      <c r="T1616" s="350"/>
      <c r="U1616" s="350"/>
      <c r="V1616" s="349"/>
      <c r="W1616" s="313"/>
      <c r="X1616" s="302"/>
      <c r="Y1616" s="211"/>
      <c r="Z1616" s="320"/>
      <c r="AA1616" s="246"/>
      <c r="AB1616" s="125"/>
      <c r="AC1616" s="125"/>
      <c r="AD1616" s="125"/>
      <c r="AE1616" s="125"/>
      <c r="AF1616" s="125"/>
      <c r="AG1616" s="125"/>
      <c r="AH1616" s="125"/>
      <c r="AJ1616" s="125"/>
      <c r="AK1616" s="125"/>
      <c r="AM1616" s="246"/>
      <c r="AO1616" s="246"/>
      <c r="AP1616" s="211"/>
      <c r="AQ1616" s="211"/>
      <c r="AR1616" s="199"/>
      <c r="AT1616" s="225"/>
      <c r="AU1616" s="225"/>
      <c r="AV1616" s="225"/>
      <c r="AW1616" s="99"/>
      <c r="AX1616" s="199"/>
      <c r="AY1616" s="199"/>
      <c r="AZ1616" s="37"/>
      <c r="BA1616" s="123"/>
      <c r="BB1616" s="211"/>
      <c r="BC1616" s="211"/>
      <c r="BD1616" s="123"/>
      <c r="BE1616" s="123"/>
      <c r="BF1616" s="37"/>
      <c r="BG1616" s="37"/>
    </row>
    <row r="1617" spans="1:59" x14ac:dyDescent="0.25">
      <c r="A1617">
        <v>1585</v>
      </c>
      <c r="B1617" s="61">
        <f ca="1">OFFSET(InputPriceData!B$15,CalculationsAndCharts!$A1617+$A$11,0,1,1)</f>
        <v>40169</v>
      </c>
      <c r="C1617" s="3">
        <f ca="1">OFFSET(InputPriceData!G$15,CalculationsAndCharts!$A1617+$A$11,IF($C$7,8,0),1,1)</f>
        <v>91707500</v>
      </c>
      <c r="D1617" s="4">
        <f ca="1">OFFSET(InputPriceData!C$15,CalculationsAndCharts!$A1617+$A$11,IF($C$7,8,0),1,1)</f>
        <v>98.26</v>
      </c>
      <c r="E1617" s="4">
        <f ca="1">OFFSET(InputPriceData!D$15,CalculationsAndCharts!$A1617+$A$11,IF($C$7,8,0),1,1)</f>
        <v>98.61</v>
      </c>
      <c r="F1617" s="4">
        <f ca="1">OFFSET(InputPriceData!E$15,CalculationsAndCharts!$A1617+$A$11,IF($C$7,8,0),1,1)</f>
        <v>98.14</v>
      </c>
      <c r="G1617" s="4">
        <f ca="1">OFFSET(InputPriceData!F$15,CalculationsAndCharts!$A1617+$A$11,IF($C$7,8,0),1,1)</f>
        <v>98.4</v>
      </c>
      <c r="H1617" s="342">
        <f t="shared" ca="1" si="194"/>
        <v>97.272799442065391</v>
      </c>
      <c r="I1617" s="342">
        <f t="shared" ca="1" si="195"/>
        <v>96.934631280343623</v>
      </c>
      <c r="J1617" s="340">
        <f t="shared" ca="1" si="196"/>
        <v>0.33816816172175446</v>
      </c>
      <c r="K1617" s="170">
        <f t="shared" ca="1" si="192"/>
        <v>0.11435770560227068</v>
      </c>
      <c r="L1617" s="341">
        <f t="shared" ca="1" si="193"/>
        <v>0.47077441581514357</v>
      </c>
      <c r="M1617" s="341">
        <f t="shared" ca="1" si="197"/>
        <v>-0.47077441581514357</v>
      </c>
      <c r="N1617" s="170"/>
      <c r="O1617" s="340"/>
      <c r="P1617" s="3">
        <f t="shared" ca="1" si="198"/>
        <v>91707500</v>
      </c>
      <c r="Q1617" s="3" t="e">
        <f t="shared" ca="1" si="199"/>
        <v>#N/A</v>
      </c>
      <c r="S1617" s="99"/>
      <c r="T1617" s="350"/>
      <c r="U1617" s="350"/>
      <c r="V1617" s="349"/>
      <c r="W1617" s="313"/>
      <c r="X1617" s="302"/>
      <c r="Y1617" s="211"/>
      <c r="Z1617" s="320"/>
      <c r="AA1617" s="246"/>
      <c r="AB1617" s="125"/>
      <c r="AC1617" s="125"/>
      <c r="AD1617" s="125"/>
      <c r="AE1617" s="125"/>
      <c r="AF1617" s="125"/>
      <c r="AG1617" s="125"/>
      <c r="AH1617" s="125"/>
      <c r="AJ1617" s="125"/>
      <c r="AK1617" s="125"/>
      <c r="AM1617" s="246"/>
      <c r="AO1617" s="246"/>
      <c r="AP1617" s="211"/>
      <c r="AQ1617" s="211"/>
      <c r="AR1617" s="199"/>
      <c r="AT1617" s="225"/>
      <c r="AU1617" s="225"/>
      <c r="AV1617" s="225"/>
      <c r="AW1617" s="99"/>
      <c r="AX1617" s="199"/>
      <c r="AY1617" s="199"/>
      <c r="AZ1617" s="37"/>
      <c r="BA1617" s="123"/>
      <c r="BB1617" s="211"/>
      <c r="BC1617" s="211"/>
      <c r="BD1617" s="123"/>
      <c r="BE1617" s="123"/>
      <c r="BF1617" s="37"/>
      <c r="BG1617" s="37"/>
    </row>
    <row r="1618" spans="1:59" x14ac:dyDescent="0.25">
      <c r="A1618">
        <v>1586</v>
      </c>
      <c r="B1618" s="61">
        <f ca="1">OFFSET(InputPriceData!B$15,CalculationsAndCharts!$A1618+$A$11,0,1,1)</f>
        <v>40168</v>
      </c>
      <c r="C1618" s="3">
        <f ca="1">OFFSET(InputPriceData!G$15,CalculationsAndCharts!$A1618+$A$11,IF($C$7,8,0),1,1)</f>
        <v>118039600</v>
      </c>
      <c r="D1618" s="4">
        <f ca="1">OFFSET(InputPriceData!C$15,CalculationsAndCharts!$A1618+$A$11,IF($C$7,8,0),1,1)</f>
        <v>97.55</v>
      </c>
      <c r="E1618" s="4">
        <f ca="1">OFFSET(InputPriceData!D$15,CalculationsAndCharts!$A1618+$A$11,IF($C$7,8,0),1,1)</f>
        <v>98.37</v>
      </c>
      <c r="F1618" s="4">
        <f ca="1">OFFSET(InputPriceData!E$15,CalculationsAndCharts!$A1618+$A$11,IF($C$7,8,0),1,1)</f>
        <v>97.55</v>
      </c>
      <c r="G1618" s="4">
        <f ca="1">OFFSET(InputPriceData!F$15,CalculationsAndCharts!$A1618+$A$11,IF($C$7,8,0),1,1)</f>
        <v>98.05</v>
      </c>
      <c r="H1618" s="342">
        <f t="shared" ca="1" si="194"/>
        <v>97.111770790931885</v>
      </c>
      <c r="I1618" s="342">
        <f t="shared" ca="1" si="195"/>
        <v>96.801415942193046</v>
      </c>
      <c r="J1618" s="340">
        <f t="shared" ca="1" si="196"/>
        <v>0.31035484873881902</v>
      </c>
      <c r="K1618" s="170">
        <f t="shared" ca="1" si="192"/>
        <v>9.6320132135695236E-2</v>
      </c>
      <c r="L1618" s="341">
        <f t="shared" ca="1" si="193"/>
        <v>0.47391394737126441</v>
      </c>
      <c r="M1618" s="341">
        <f t="shared" ca="1" si="197"/>
        <v>-0.47391394737126441</v>
      </c>
      <c r="N1618" s="170"/>
      <c r="O1618" s="340"/>
      <c r="P1618" s="3">
        <f t="shared" ca="1" si="198"/>
        <v>118039600</v>
      </c>
      <c r="Q1618" s="3" t="e">
        <f t="shared" ca="1" si="199"/>
        <v>#N/A</v>
      </c>
      <c r="S1618" s="99"/>
      <c r="T1618" s="350"/>
      <c r="U1618" s="350"/>
      <c r="V1618" s="349"/>
      <c r="W1618" s="313"/>
      <c r="X1618" s="302"/>
      <c r="Y1618" s="211"/>
      <c r="Z1618" s="320"/>
      <c r="AA1618" s="246"/>
      <c r="AB1618" s="125"/>
      <c r="AC1618" s="125"/>
      <c r="AD1618" s="125"/>
      <c r="AE1618" s="125"/>
      <c r="AF1618" s="125"/>
      <c r="AG1618" s="125"/>
      <c r="AH1618" s="125"/>
      <c r="AJ1618" s="125"/>
      <c r="AK1618" s="125"/>
      <c r="AM1618" s="246"/>
      <c r="AO1618" s="246"/>
      <c r="AP1618" s="211"/>
      <c r="AQ1618" s="211"/>
      <c r="AR1618" s="199"/>
      <c r="AT1618" s="225"/>
      <c r="AU1618" s="225"/>
      <c r="AV1618" s="225"/>
      <c r="AW1618" s="99"/>
      <c r="AX1618" s="199"/>
      <c r="AY1618" s="199"/>
      <c r="AZ1618" s="37"/>
      <c r="BA1618" s="123"/>
      <c r="BB1618" s="211"/>
      <c r="BC1618" s="211"/>
      <c r="BD1618" s="123"/>
      <c r="BE1618" s="123"/>
      <c r="BF1618" s="37"/>
      <c r="BG1618" s="37"/>
    </row>
    <row r="1619" spans="1:59" x14ac:dyDescent="0.25">
      <c r="A1619">
        <v>1587</v>
      </c>
      <c r="B1619" s="61">
        <f ca="1">OFFSET(InputPriceData!B$15,CalculationsAndCharts!$A1619+$A$11,0,1,1)</f>
        <v>40165</v>
      </c>
      <c r="C1619" s="3">
        <f ca="1">OFFSET(InputPriceData!G$15,CalculationsAndCharts!$A1619+$A$11,IF($C$7,8,0),1,1)</f>
        <v>174591200</v>
      </c>
      <c r="D1619" s="4">
        <f ca="1">OFFSET(InputPriceData!C$15,CalculationsAndCharts!$A1619+$A$11,IF($C$7,8,0),1,1)</f>
        <v>97.05</v>
      </c>
      <c r="E1619" s="4">
        <f ca="1">OFFSET(InputPriceData!D$15,CalculationsAndCharts!$A1619+$A$11,IF($C$7,8,0),1,1)</f>
        <v>97.14</v>
      </c>
      <c r="F1619" s="4">
        <f ca="1">OFFSET(InputPriceData!E$15,CalculationsAndCharts!$A1619+$A$11,IF($C$7,8,0),1,1)</f>
        <v>96.24</v>
      </c>
      <c r="G1619" s="4">
        <f ca="1">OFFSET(InputPriceData!F$15,CalculationsAndCharts!$A1619+$A$11,IF($C$7,8,0),1,1)</f>
        <v>97.06</v>
      </c>
      <c r="H1619" s="342">
        <f t="shared" ca="1" si="194"/>
        <v>96.977738046779308</v>
      </c>
      <c r="I1619" s="342">
        <f t="shared" ca="1" si="195"/>
        <v>96.687908300574236</v>
      </c>
      <c r="J1619" s="340">
        <f t="shared" ca="1" si="196"/>
        <v>0.2898297462050447</v>
      </c>
      <c r="K1619" s="170">
        <f t="shared" ca="1" si="192"/>
        <v>8.4001281785280629E-2</v>
      </c>
      <c r="L1619" s="341">
        <f t="shared" ca="1" si="193"/>
        <v>0.47643549889604919</v>
      </c>
      <c r="M1619" s="341">
        <f t="shared" ca="1" si="197"/>
        <v>-0.47643549889604919</v>
      </c>
      <c r="N1619" s="170"/>
      <c r="O1619" s="340"/>
      <c r="P1619" s="3">
        <f t="shared" ca="1" si="198"/>
        <v>174591200</v>
      </c>
      <c r="Q1619" s="3" t="e">
        <f t="shared" ca="1" si="199"/>
        <v>#N/A</v>
      </c>
      <c r="S1619" s="99"/>
      <c r="T1619" s="350"/>
      <c r="U1619" s="350"/>
      <c r="V1619" s="349"/>
      <c r="W1619" s="313"/>
      <c r="X1619" s="302"/>
      <c r="Y1619" s="211"/>
      <c r="Z1619" s="320"/>
      <c r="AA1619" s="246"/>
      <c r="AB1619" s="125"/>
      <c r="AC1619" s="125"/>
      <c r="AD1619" s="125"/>
      <c r="AE1619" s="125"/>
      <c r="AF1619" s="125"/>
      <c r="AG1619" s="125"/>
      <c r="AH1619" s="125"/>
      <c r="AJ1619" s="125"/>
      <c r="AK1619" s="125"/>
      <c r="AM1619" s="246"/>
      <c r="AO1619" s="246"/>
      <c r="AP1619" s="211"/>
      <c r="AQ1619" s="211"/>
      <c r="AR1619" s="199"/>
      <c r="AT1619" s="225"/>
      <c r="AU1619" s="225"/>
      <c r="AV1619" s="225"/>
      <c r="AW1619" s="99"/>
      <c r="AX1619" s="199"/>
      <c r="AY1619" s="199"/>
      <c r="AZ1619" s="37"/>
      <c r="BA1619" s="123"/>
      <c r="BB1619" s="211"/>
      <c r="BC1619" s="211"/>
      <c r="BD1619" s="123"/>
      <c r="BE1619" s="123"/>
      <c r="BF1619" s="37"/>
      <c r="BG1619" s="37"/>
    </row>
    <row r="1620" spans="1:59" x14ac:dyDescent="0.25">
      <c r="A1620">
        <v>1588</v>
      </c>
      <c r="B1620" s="61">
        <f ca="1">OFFSET(InputPriceData!B$15,CalculationsAndCharts!$A1620+$A$11,0,1,1)</f>
        <v>40164</v>
      </c>
      <c r="C1620" s="3">
        <f ca="1">OFFSET(InputPriceData!G$15,CalculationsAndCharts!$A1620+$A$11,IF($C$7,8,0),1,1)</f>
        <v>183390100</v>
      </c>
      <c r="D1620" s="4">
        <f ca="1">OFFSET(InputPriceData!C$15,CalculationsAndCharts!$A1620+$A$11,IF($C$7,8,0),1,1)</f>
        <v>96.99</v>
      </c>
      <c r="E1620" s="4">
        <f ca="1">OFFSET(InputPriceData!D$15,CalculationsAndCharts!$A1620+$A$11,IF($C$7,8,0),1,1)</f>
        <v>97.17</v>
      </c>
      <c r="F1620" s="4">
        <f ca="1">OFFSET(InputPriceData!E$15,CalculationsAndCharts!$A1620+$A$11,IF($C$7,8,0),1,1)</f>
        <v>96.43</v>
      </c>
      <c r="G1620" s="4">
        <f ca="1">OFFSET(InputPriceData!F$15,CalculationsAndCharts!$A1620+$A$11,IF($C$7,8,0),1,1)</f>
        <v>96.51</v>
      </c>
      <c r="H1620" s="342">
        <f t="shared" ca="1" si="194"/>
        <v>96.965986339176368</v>
      </c>
      <c r="I1620" s="342">
        <f t="shared" ca="1" si="195"/>
        <v>96.654081782444621</v>
      </c>
      <c r="J1620" s="340">
        <f t="shared" ca="1" si="196"/>
        <v>0.31190455673170175</v>
      </c>
      <c r="K1620" s="170">
        <f t="shared" ca="1" si="192"/>
        <v>9.7284452509999356E-2</v>
      </c>
      <c r="L1620" s="341">
        <f t="shared" ca="1" si="193"/>
        <v>0.47834006489196018</v>
      </c>
      <c r="M1620" s="341">
        <f t="shared" ca="1" si="197"/>
        <v>-0.47834006489196018</v>
      </c>
      <c r="N1620" s="170"/>
      <c r="O1620" s="340"/>
      <c r="P1620" s="3" t="e">
        <f t="shared" ca="1" si="198"/>
        <v>#N/A</v>
      </c>
      <c r="Q1620" s="3">
        <f t="shared" ca="1" si="199"/>
        <v>183390100</v>
      </c>
      <c r="S1620" s="99"/>
      <c r="T1620" s="350"/>
      <c r="U1620" s="350"/>
      <c r="V1620" s="349"/>
      <c r="W1620" s="313"/>
      <c r="X1620" s="302"/>
      <c r="Y1620" s="211"/>
      <c r="Z1620" s="320"/>
      <c r="AA1620" s="246"/>
      <c r="AB1620" s="125"/>
      <c r="AC1620" s="125"/>
      <c r="AD1620" s="125"/>
      <c r="AE1620" s="125"/>
      <c r="AF1620" s="125"/>
      <c r="AG1620" s="125"/>
      <c r="AH1620" s="125"/>
      <c r="AJ1620" s="125"/>
      <c r="AK1620" s="125"/>
      <c r="AM1620" s="246"/>
      <c r="AO1620" s="246"/>
      <c r="AP1620" s="211"/>
      <c r="AQ1620" s="211"/>
      <c r="AR1620" s="199"/>
      <c r="AT1620" s="225"/>
      <c r="AU1620" s="225"/>
      <c r="AV1620" s="225"/>
      <c r="AW1620" s="99"/>
      <c r="AX1620" s="199"/>
      <c r="AY1620" s="199"/>
      <c r="AZ1620" s="37"/>
      <c r="BA1620" s="123"/>
      <c r="BB1620" s="211"/>
      <c r="BC1620" s="211"/>
      <c r="BD1620" s="123"/>
      <c r="BE1620" s="123"/>
      <c r="BF1620" s="37"/>
      <c r="BG1620" s="37"/>
    </row>
    <row r="1621" spans="1:59" x14ac:dyDescent="0.25">
      <c r="A1621">
        <v>1589</v>
      </c>
      <c r="B1621" s="61">
        <f ca="1">OFFSET(InputPriceData!B$15,CalculationsAndCharts!$A1621+$A$11,0,1,1)</f>
        <v>40163</v>
      </c>
      <c r="C1621" s="3">
        <f ca="1">OFFSET(InputPriceData!G$15,CalculationsAndCharts!$A1621+$A$11,IF($C$7,8,0),1,1)</f>
        <v>155358200</v>
      </c>
      <c r="D1621" s="4">
        <f ca="1">OFFSET(InputPriceData!C$15,CalculationsAndCharts!$A1621+$A$11,IF($C$7,8,0),1,1)</f>
        <v>97.93</v>
      </c>
      <c r="E1621" s="4">
        <f ca="1">OFFSET(InputPriceData!D$15,CalculationsAndCharts!$A1621+$A$11,IF($C$7,8,0),1,1)</f>
        <v>98.22</v>
      </c>
      <c r="F1621" s="4">
        <f ca="1">OFFSET(InputPriceData!E$15,CalculationsAndCharts!$A1621+$A$11,IF($C$7,8,0),1,1)</f>
        <v>97.47</v>
      </c>
      <c r="G1621" s="4">
        <f ca="1">OFFSET(InputPriceData!F$15,CalculationsAndCharts!$A1621+$A$11,IF($C$7,8,0),1,1)</f>
        <v>97.69</v>
      </c>
      <c r="H1621" s="342">
        <f t="shared" ca="1" si="194"/>
        <v>97.031127244772989</v>
      </c>
      <c r="I1621" s="342">
        <f t="shared" ca="1" si="195"/>
        <v>96.667180126303222</v>
      </c>
      <c r="J1621" s="340">
        <f t="shared" ca="1" si="196"/>
        <v>0.36394711846971906</v>
      </c>
      <c r="K1621" s="170">
        <f t="shared" ca="1" si="192"/>
        <v>0.13245750504241172</v>
      </c>
      <c r="L1621" s="341">
        <f t="shared" ca="1" si="193"/>
        <v>0.4793915128408997</v>
      </c>
      <c r="M1621" s="341">
        <f t="shared" ca="1" si="197"/>
        <v>-0.4793915128408997</v>
      </c>
      <c r="N1621" s="170"/>
      <c r="O1621" s="340"/>
      <c r="P1621" s="3" t="e">
        <f t="shared" ca="1" si="198"/>
        <v>#N/A</v>
      </c>
      <c r="Q1621" s="3">
        <f t="shared" ca="1" si="199"/>
        <v>155358200</v>
      </c>
      <c r="S1621" s="99"/>
      <c r="T1621" s="350"/>
      <c r="U1621" s="350"/>
      <c r="V1621" s="349"/>
      <c r="W1621" s="313"/>
      <c r="X1621" s="302"/>
      <c r="Y1621" s="211"/>
      <c r="Z1621" s="320"/>
      <c r="AA1621" s="246"/>
      <c r="AB1621" s="125"/>
      <c r="AC1621" s="125"/>
      <c r="AD1621" s="125"/>
      <c r="AE1621" s="125"/>
      <c r="AF1621" s="125"/>
      <c r="AG1621" s="125"/>
      <c r="AH1621" s="125"/>
      <c r="AJ1621" s="125"/>
      <c r="AK1621" s="125"/>
      <c r="AM1621" s="246"/>
      <c r="AO1621" s="246"/>
      <c r="AP1621" s="211"/>
      <c r="AQ1621" s="211"/>
      <c r="AR1621" s="199"/>
      <c r="AT1621" s="225"/>
      <c r="AU1621" s="225"/>
      <c r="AV1621" s="225"/>
      <c r="AW1621" s="99"/>
      <c r="AX1621" s="199"/>
      <c r="AY1621" s="199"/>
      <c r="AZ1621" s="37"/>
      <c r="BA1621" s="123"/>
      <c r="BB1621" s="211"/>
      <c r="BC1621" s="211"/>
      <c r="BD1621" s="123"/>
      <c r="BE1621" s="123"/>
      <c r="BF1621" s="37"/>
      <c r="BG1621" s="37"/>
    </row>
    <row r="1622" spans="1:59" x14ac:dyDescent="0.25">
      <c r="A1622">
        <v>1590</v>
      </c>
      <c r="B1622" s="61">
        <f ca="1">OFFSET(InputPriceData!B$15,CalculationsAndCharts!$A1622+$A$11,0,1,1)</f>
        <v>40162</v>
      </c>
      <c r="C1622" s="3">
        <f ca="1">OFFSET(InputPriceData!G$15,CalculationsAndCharts!$A1622+$A$11,IF($C$7,8,0),1,1)</f>
        <v>120408800</v>
      </c>
      <c r="D1622" s="4">
        <f ca="1">OFFSET(InputPriceData!C$15,CalculationsAndCharts!$A1622+$A$11,IF($C$7,8,0),1,1)</f>
        <v>97.64</v>
      </c>
      <c r="E1622" s="4">
        <f ca="1">OFFSET(InputPriceData!D$15,CalculationsAndCharts!$A1622+$A$11,IF($C$7,8,0),1,1)</f>
        <v>98.04</v>
      </c>
      <c r="F1622" s="4">
        <f ca="1">OFFSET(InputPriceData!E$15,CalculationsAndCharts!$A1622+$A$11,IF($C$7,8,0),1,1)</f>
        <v>97.23</v>
      </c>
      <c r="G1622" s="4">
        <f ca="1">OFFSET(InputPriceData!F$15,CalculationsAndCharts!$A1622+$A$11,IF($C$7,8,0),1,1)</f>
        <v>97.54</v>
      </c>
      <c r="H1622" s="342">
        <f t="shared" ca="1" si="194"/>
        <v>96.937002565454847</v>
      </c>
      <c r="I1622" s="342">
        <f t="shared" ca="1" si="195"/>
        <v>96.574196501421696</v>
      </c>
      <c r="J1622" s="340">
        <f t="shared" ca="1" si="196"/>
        <v>0.36280606403309529</v>
      </c>
      <c r="K1622" s="170">
        <f t="shared" ca="1" si="192"/>
        <v>0.13162824009918644</v>
      </c>
      <c r="L1622" s="341">
        <f t="shared" ca="1" si="193"/>
        <v>0.47954201813857755</v>
      </c>
      <c r="M1622" s="341">
        <f t="shared" ca="1" si="197"/>
        <v>-0.47954201813857755</v>
      </c>
      <c r="N1622" s="170"/>
      <c r="O1622" s="340"/>
      <c r="P1622" s="3" t="e">
        <f t="shared" ca="1" si="198"/>
        <v>#N/A</v>
      </c>
      <c r="Q1622" s="3">
        <f t="shared" ca="1" si="199"/>
        <v>120408800</v>
      </c>
      <c r="S1622" s="99"/>
      <c r="T1622" s="350"/>
      <c r="U1622" s="350"/>
      <c r="V1622" s="349"/>
      <c r="W1622" s="313"/>
      <c r="X1622" s="302"/>
      <c r="Y1622" s="211"/>
      <c r="Z1622" s="320"/>
      <c r="AA1622" s="246"/>
      <c r="AB1622" s="125"/>
      <c r="AC1622" s="125"/>
      <c r="AD1622" s="125"/>
      <c r="AE1622" s="125"/>
      <c r="AF1622" s="125"/>
      <c r="AG1622" s="125"/>
      <c r="AH1622" s="125"/>
      <c r="AJ1622" s="125"/>
      <c r="AK1622" s="125"/>
      <c r="AM1622" s="246"/>
      <c r="AO1622" s="246"/>
      <c r="AP1622" s="211"/>
      <c r="AQ1622" s="211"/>
      <c r="AR1622" s="199"/>
      <c r="AT1622" s="225"/>
      <c r="AU1622" s="225"/>
      <c r="AV1622" s="225"/>
      <c r="AW1622" s="99"/>
      <c r="AX1622" s="199"/>
      <c r="AY1622" s="199"/>
      <c r="AZ1622" s="37"/>
      <c r="BA1622" s="123"/>
      <c r="BB1622" s="211"/>
      <c r="BC1622" s="211"/>
      <c r="BD1622" s="123"/>
      <c r="BE1622" s="123"/>
      <c r="BF1622" s="37"/>
      <c r="BG1622" s="37"/>
    </row>
    <row r="1623" spans="1:59" x14ac:dyDescent="0.25">
      <c r="A1623">
        <v>1591</v>
      </c>
      <c r="B1623" s="61">
        <f ca="1">OFFSET(InputPriceData!B$15,CalculationsAndCharts!$A1623+$A$11,0,1,1)</f>
        <v>40161</v>
      </c>
      <c r="C1623" s="3">
        <f ca="1">OFFSET(InputPriceData!G$15,CalculationsAndCharts!$A1623+$A$11,IF($C$7,8,0),1,1)</f>
        <v>107141500</v>
      </c>
      <c r="D1623" s="4">
        <f ca="1">OFFSET(InputPriceData!C$15,CalculationsAndCharts!$A1623+$A$11,IF($C$7,8,0),1,1)</f>
        <v>98</v>
      </c>
      <c r="E1623" s="4">
        <f ca="1">OFFSET(InputPriceData!D$15,CalculationsAndCharts!$A1623+$A$11,IF($C$7,8,0),1,1)</f>
        <v>98.11</v>
      </c>
      <c r="F1623" s="4">
        <f ca="1">OFFSET(InputPriceData!E$15,CalculationsAndCharts!$A1623+$A$11,IF($C$7,8,0),1,1)</f>
        <v>97.35</v>
      </c>
      <c r="G1623" s="4">
        <f ca="1">OFFSET(InputPriceData!F$15,CalculationsAndCharts!$A1623+$A$11,IF($C$7,8,0),1,1)</f>
        <v>98</v>
      </c>
      <c r="H1623" s="342">
        <f t="shared" ca="1" si="194"/>
        <v>96.850860074805539</v>
      </c>
      <c r="I1623" s="342">
        <f t="shared" ca="1" si="195"/>
        <v>96.486396183369123</v>
      </c>
      <c r="J1623" s="340">
        <f t="shared" ca="1" si="196"/>
        <v>0.36446389143635488</v>
      </c>
      <c r="K1623" s="170">
        <f t="shared" ca="1" si="192"/>
        <v>0.13283392816093106</v>
      </c>
      <c r="L1623" s="341">
        <f t="shared" ca="1" si="193"/>
        <v>0.47964095784162963</v>
      </c>
      <c r="M1623" s="341">
        <f t="shared" ca="1" si="197"/>
        <v>-0.47964095784162963</v>
      </c>
      <c r="N1623" s="170"/>
      <c r="O1623" s="340"/>
      <c r="P1623" s="3">
        <f t="shared" ca="1" si="198"/>
        <v>107141500</v>
      </c>
      <c r="Q1623" s="3" t="e">
        <f t="shared" ca="1" si="199"/>
        <v>#N/A</v>
      </c>
      <c r="S1623" s="99"/>
      <c r="T1623" s="350"/>
      <c r="U1623" s="350"/>
      <c r="V1623" s="349"/>
      <c r="W1623" s="313"/>
      <c r="X1623" s="302"/>
      <c r="Y1623" s="211"/>
      <c r="Z1623" s="320"/>
      <c r="AA1623" s="246"/>
      <c r="AB1623" s="125"/>
      <c r="AC1623" s="125"/>
      <c r="AD1623" s="125"/>
      <c r="AE1623" s="125"/>
      <c r="AF1623" s="125"/>
      <c r="AG1623" s="125"/>
      <c r="AH1623" s="125"/>
      <c r="AJ1623" s="125"/>
      <c r="AK1623" s="125"/>
      <c r="AM1623" s="246"/>
      <c r="AO1623" s="246"/>
      <c r="AP1623" s="211"/>
      <c r="AQ1623" s="211"/>
      <c r="AR1623" s="199"/>
      <c r="AT1623" s="225"/>
      <c r="AU1623" s="225"/>
      <c r="AV1623" s="225"/>
      <c r="AW1623" s="99"/>
      <c r="AX1623" s="199"/>
      <c r="AY1623" s="199"/>
      <c r="AZ1623" s="37"/>
      <c r="BA1623" s="123"/>
      <c r="BB1623" s="211"/>
      <c r="BC1623" s="211"/>
      <c r="BD1623" s="123"/>
      <c r="BE1623" s="123"/>
      <c r="BF1623" s="37"/>
      <c r="BG1623" s="37"/>
    </row>
    <row r="1624" spans="1:59" x14ac:dyDescent="0.25">
      <c r="A1624">
        <v>1592</v>
      </c>
      <c r="B1624" s="61">
        <f ca="1">OFFSET(InputPriceData!B$15,CalculationsAndCharts!$A1624+$A$11,0,1,1)</f>
        <v>40158</v>
      </c>
      <c r="C1624" s="3">
        <f ca="1">OFFSET(InputPriceData!G$15,CalculationsAndCharts!$A1624+$A$11,IF($C$7,8,0),1,1)</f>
        <v>124854000</v>
      </c>
      <c r="D1624" s="4">
        <f ca="1">OFFSET(InputPriceData!C$15,CalculationsAndCharts!$A1624+$A$11,IF($C$7,8,0),1,1)</f>
        <v>97.33</v>
      </c>
      <c r="E1624" s="4">
        <f ca="1">OFFSET(InputPriceData!D$15,CalculationsAndCharts!$A1624+$A$11,IF($C$7,8,0),1,1)</f>
        <v>97.55</v>
      </c>
      <c r="F1624" s="4">
        <f ca="1">OFFSET(InputPriceData!E$15,CalculationsAndCharts!$A1624+$A$11,IF($C$7,8,0),1,1)</f>
        <v>96.89</v>
      </c>
      <c r="G1624" s="4">
        <f ca="1">OFFSET(InputPriceData!F$15,CalculationsAndCharts!$A1624+$A$11,IF($C$7,8,0),1,1)</f>
        <v>97.33</v>
      </c>
      <c r="H1624" s="342">
        <f t="shared" ca="1" si="194"/>
        <v>96.686697228349189</v>
      </c>
      <c r="I1624" s="342">
        <f t="shared" ca="1" si="195"/>
        <v>96.348795836402687</v>
      </c>
      <c r="J1624" s="340">
        <f t="shared" ca="1" si="196"/>
        <v>0.33790139194644075</v>
      </c>
      <c r="K1624" s="170">
        <f t="shared" ca="1" si="192"/>
        <v>0.11417735067934218</v>
      </c>
      <c r="L1624" s="341">
        <f t="shared" ca="1" si="193"/>
        <v>0.48066264437518724</v>
      </c>
      <c r="M1624" s="341">
        <f t="shared" ca="1" si="197"/>
        <v>-0.48066264437518724</v>
      </c>
      <c r="N1624" s="170"/>
      <c r="O1624" s="340"/>
      <c r="P1624" s="3">
        <f t="shared" ca="1" si="198"/>
        <v>124854000</v>
      </c>
      <c r="Q1624" s="3" t="e">
        <f t="shared" ca="1" si="199"/>
        <v>#N/A</v>
      </c>
      <c r="S1624" s="99"/>
      <c r="T1624" s="350"/>
      <c r="U1624" s="350"/>
      <c r="V1624" s="349"/>
      <c r="W1624" s="313"/>
      <c r="X1624" s="302"/>
      <c r="Y1624" s="211"/>
      <c r="Z1624" s="320"/>
      <c r="AA1624" s="246"/>
      <c r="AB1624" s="125"/>
      <c r="AC1624" s="125"/>
      <c r="AD1624" s="125"/>
      <c r="AE1624" s="125"/>
      <c r="AF1624" s="125"/>
      <c r="AG1624" s="125"/>
      <c r="AH1624" s="125"/>
      <c r="AJ1624" s="125"/>
      <c r="AK1624" s="125"/>
      <c r="AM1624" s="246"/>
      <c r="AO1624" s="246"/>
      <c r="AP1624" s="211"/>
      <c r="AQ1624" s="211"/>
      <c r="AR1624" s="199"/>
      <c r="AT1624" s="225"/>
      <c r="AU1624" s="225"/>
      <c r="AV1624" s="225"/>
      <c r="AW1624" s="99"/>
      <c r="AX1624" s="199"/>
      <c r="AY1624" s="199"/>
      <c r="AZ1624" s="37"/>
      <c r="BA1624" s="123"/>
      <c r="BB1624" s="211"/>
      <c r="BC1624" s="211"/>
      <c r="BD1624" s="123"/>
      <c r="BE1624" s="123"/>
      <c r="BF1624" s="37"/>
      <c r="BG1624" s="37"/>
    </row>
    <row r="1625" spans="1:59" x14ac:dyDescent="0.25">
      <c r="A1625">
        <v>1593</v>
      </c>
      <c r="B1625" s="61">
        <f ca="1">OFFSET(InputPriceData!B$15,CalculationsAndCharts!$A1625+$A$11,0,1,1)</f>
        <v>40157</v>
      </c>
      <c r="C1625" s="3">
        <f ca="1">OFFSET(InputPriceData!G$15,CalculationsAndCharts!$A1625+$A$11,IF($C$7,8,0),1,1)</f>
        <v>138014600</v>
      </c>
      <c r="D1625" s="4">
        <f ca="1">OFFSET(InputPriceData!C$15,CalculationsAndCharts!$A1625+$A$11,IF($C$7,8,0),1,1)</f>
        <v>96.97</v>
      </c>
      <c r="E1625" s="4">
        <f ca="1">OFFSET(InputPriceData!D$15,CalculationsAndCharts!$A1625+$A$11,IF($C$7,8,0),1,1)</f>
        <v>97.34</v>
      </c>
      <c r="F1625" s="4">
        <f ca="1">OFFSET(InputPriceData!E$15,CalculationsAndCharts!$A1625+$A$11,IF($C$7,8,0),1,1)</f>
        <v>96.75</v>
      </c>
      <c r="G1625" s="4">
        <f ca="1">OFFSET(InputPriceData!F$15,CalculationsAndCharts!$A1625+$A$11,IF($C$7,8,0),1,1)</f>
        <v>96.92</v>
      </c>
      <c r="H1625" s="342">
        <f t="shared" ca="1" si="194"/>
        <v>96.594796832399069</v>
      </c>
      <c r="I1625" s="342">
        <f t="shared" ca="1" si="195"/>
        <v>96.259595457893852</v>
      </c>
      <c r="J1625" s="340">
        <f t="shared" ca="1" si="196"/>
        <v>0.33520137450516596</v>
      </c>
      <c r="K1625" s="170">
        <f t="shared" ca="1" si="192"/>
        <v>0.11235996147015252</v>
      </c>
      <c r="L1625" s="341">
        <f t="shared" ca="1" si="193"/>
        <v>0.48483707812509652</v>
      </c>
      <c r="M1625" s="341">
        <f t="shared" ca="1" si="197"/>
        <v>-0.48483707812509652</v>
      </c>
      <c r="N1625" s="170"/>
      <c r="O1625" s="340"/>
      <c r="P1625" s="3" t="e">
        <f t="shared" ca="1" si="198"/>
        <v>#N/A</v>
      </c>
      <c r="Q1625" s="3">
        <f t="shared" ca="1" si="199"/>
        <v>138014600</v>
      </c>
      <c r="S1625" s="99"/>
      <c r="T1625" s="350"/>
      <c r="U1625" s="350"/>
      <c r="V1625" s="349"/>
      <c r="W1625" s="313"/>
      <c r="X1625" s="302"/>
      <c r="Y1625" s="211"/>
      <c r="Z1625" s="320"/>
      <c r="AA1625" s="246"/>
      <c r="AB1625" s="125"/>
      <c r="AC1625" s="125"/>
      <c r="AD1625" s="125"/>
      <c r="AE1625" s="125"/>
      <c r="AF1625" s="125"/>
      <c r="AG1625" s="125"/>
      <c r="AH1625" s="125"/>
      <c r="AJ1625" s="125"/>
      <c r="AK1625" s="125"/>
      <c r="AM1625" s="246"/>
      <c r="AO1625" s="246"/>
      <c r="AP1625" s="211"/>
      <c r="AQ1625" s="211"/>
      <c r="AR1625" s="199"/>
      <c r="AT1625" s="225"/>
      <c r="AU1625" s="225"/>
      <c r="AV1625" s="225"/>
      <c r="AW1625" s="99"/>
      <c r="AX1625" s="199"/>
      <c r="AY1625" s="199"/>
      <c r="AZ1625" s="37"/>
      <c r="BA1625" s="123"/>
      <c r="BB1625" s="211"/>
      <c r="BC1625" s="211"/>
      <c r="BD1625" s="123"/>
      <c r="BE1625" s="123"/>
      <c r="BF1625" s="37"/>
      <c r="BG1625" s="37"/>
    </row>
    <row r="1626" spans="1:59" x14ac:dyDescent="0.25">
      <c r="A1626">
        <v>1594</v>
      </c>
      <c r="B1626" s="61">
        <f ca="1">OFFSET(InputPriceData!B$15,CalculationsAndCharts!$A1626+$A$11,0,1,1)</f>
        <v>40156</v>
      </c>
      <c r="C1626" s="3">
        <f ca="1">OFFSET(InputPriceData!G$15,CalculationsAndCharts!$A1626+$A$11,IF($C$7,8,0),1,1)</f>
        <v>155063400</v>
      </c>
      <c r="D1626" s="4">
        <f ca="1">OFFSET(InputPriceData!C$15,CalculationsAndCharts!$A1626+$A$11,IF($C$7,8,0),1,1)</f>
        <v>95.99</v>
      </c>
      <c r="E1626" s="4">
        <f ca="1">OFFSET(InputPriceData!D$15,CalculationsAndCharts!$A1626+$A$11,IF($C$7,8,0),1,1)</f>
        <v>96.51</v>
      </c>
      <c r="F1626" s="4">
        <f ca="1">OFFSET(InputPriceData!E$15,CalculationsAndCharts!$A1626+$A$11,IF($C$7,8,0),1,1)</f>
        <v>95.5</v>
      </c>
      <c r="G1626" s="4">
        <f ca="1">OFFSET(InputPriceData!F$15,CalculationsAndCharts!$A1626+$A$11,IF($C$7,8,0),1,1)</f>
        <v>96.37</v>
      </c>
      <c r="H1626" s="342">
        <f t="shared" ca="1" si="194"/>
        <v>96.54833923702752</v>
      </c>
      <c r="I1626" s="342">
        <f t="shared" ca="1" si="195"/>
        <v>96.199558681338758</v>
      </c>
      <c r="J1626" s="340">
        <f t="shared" ca="1" si="196"/>
        <v>0.34878055568870375</v>
      </c>
      <c r="K1626" s="170">
        <f t="shared" ca="1" si="192"/>
        <v>0.12164787602652098</v>
      </c>
      <c r="L1626" s="341">
        <f t="shared" ca="1" si="193"/>
        <v>0.49260848012140401</v>
      </c>
      <c r="M1626" s="341">
        <f t="shared" ca="1" si="197"/>
        <v>-0.49260848012140401</v>
      </c>
      <c r="N1626" s="170"/>
      <c r="O1626" s="340"/>
      <c r="P1626" s="3">
        <f t="shared" ca="1" si="198"/>
        <v>155063400</v>
      </c>
      <c r="Q1626" s="3" t="e">
        <f t="shared" ca="1" si="199"/>
        <v>#N/A</v>
      </c>
      <c r="S1626" s="99"/>
      <c r="T1626" s="350"/>
      <c r="U1626" s="350"/>
      <c r="V1626" s="349"/>
      <c r="W1626" s="313"/>
      <c r="X1626" s="302"/>
      <c r="Y1626" s="211"/>
      <c r="Z1626" s="320"/>
      <c r="AA1626" s="246"/>
      <c r="AB1626" s="125"/>
      <c r="AC1626" s="125"/>
      <c r="AD1626" s="125"/>
      <c r="AE1626" s="125"/>
      <c r="AF1626" s="125"/>
      <c r="AG1626" s="125"/>
      <c r="AH1626" s="125"/>
      <c r="AJ1626" s="125"/>
      <c r="AK1626" s="125"/>
      <c r="AM1626" s="246"/>
      <c r="AO1626" s="246"/>
      <c r="AP1626" s="211"/>
      <c r="AQ1626" s="211"/>
      <c r="AR1626" s="199"/>
      <c r="AT1626" s="225"/>
      <c r="AU1626" s="225"/>
      <c r="AV1626" s="225"/>
      <c r="AW1626" s="99"/>
      <c r="AX1626" s="199"/>
      <c r="AY1626" s="199"/>
      <c r="AZ1626" s="37"/>
      <c r="BA1626" s="123"/>
      <c r="BB1626" s="211"/>
      <c r="BC1626" s="211"/>
      <c r="BD1626" s="123"/>
      <c r="BE1626" s="123"/>
      <c r="BF1626" s="37"/>
      <c r="BG1626" s="37"/>
    </row>
    <row r="1627" spans="1:59" x14ac:dyDescent="0.25">
      <c r="A1627">
        <v>1595</v>
      </c>
      <c r="B1627" s="61">
        <f ca="1">OFFSET(InputPriceData!B$15,CalculationsAndCharts!$A1627+$A$11,0,1,1)</f>
        <v>40155</v>
      </c>
      <c r="C1627" s="3">
        <f ca="1">OFFSET(InputPriceData!G$15,CalculationsAndCharts!$A1627+$A$11,IF($C$7,8,0),1,1)</f>
        <v>169863700</v>
      </c>
      <c r="D1627" s="4">
        <f ca="1">OFFSET(InputPriceData!C$15,CalculationsAndCharts!$A1627+$A$11,IF($C$7,8,0),1,1)</f>
        <v>96.39</v>
      </c>
      <c r="E1627" s="4">
        <f ca="1">OFFSET(InputPriceData!D$15,CalculationsAndCharts!$A1627+$A$11,IF($C$7,8,0),1,1)</f>
        <v>97.03</v>
      </c>
      <c r="F1627" s="4">
        <f ca="1">OFFSET(InputPriceData!E$15,CalculationsAndCharts!$A1627+$A$11,IF($C$7,8,0),1,1)</f>
        <v>95.72</v>
      </c>
      <c r="G1627" s="4">
        <f ca="1">OFFSET(InputPriceData!F$15,CalculationsAndCharts!$A1627+$A$11,IF($C$7,8,0),1,1)</f>
        <v>96.02</v>
      </c>
      <c r="H1627" s="342">
        <f t="shared" ca="1" si="194"/>
        <v>96.573816270888585</v>
      </c>
      <c r="I1627" s="342">
        <f t="shared" ca="1" si="195"/>
        <v>96.184064016005919</v>
      </c>
      <c r="J1627" s="340">
        <f t="shared" ca="1" si="196"/>
        <v>0.38975225488261134</v>
      </c>
      <c r="K1627" s="170">
        <f t="shared" ca="1" si="192"/>
        <v>0.15190682018608004</v>
      </c>
      <c r="L1627" s="341">
        <f t="shared" ca="1" si="193"/>
        <v>0.50140671648060497</v>
      </c>
      <c r="M1627" s="341">
        <f t="shared" ca="1" si="197"/>
        <v>-0.50140671648060497</v>
      </c>
      <c r="N1627" s="170"/>
      <c r="O1627" s="340"/>
      <c r="P1627" s="3" t="e">
        <f t="shared" ca="1" si="198"/>
        <v>#N/A</v>
      </c>
      <c r="Q1627" s="3">
        <f t="shared" ca="1" si="199"/>
        <v>169863700</v>
      </c>
      <c r="S1627" s="99"/>
      <c r="T1627" s="350"/>
      <c r="U1627" s="350"/>
      <c r="V1627" s="349"/>
      <c r="W1627" s="313"/>
      <c r="X1627" s="302"/>
      <c r="Y1627" s="211"/>
      <c r="Z1627" s="320"/>
      <c r="AA1627" s="246"/>
      <c r="AB1627" s="125"/>
      <c r="AC1627" s="125"/>
      <c r="AD1627" s="125"/>
      <c r="AE1627" s="125"/>
      <c r="AF1627" s="125"/>
      <c r="AG1627" s="125"/>
      <c r="AH1627" s="125"/>
      <c r="AJ1627" s="125"/>
      <c r="AK1627" s="125"/>
      <c r="AM1627" s="246"/>
      <c r="AO1627" s="246"/>
      <c r="AP1627" s="211"/>
      <c r="AQ1627" s="211"/>
      <c r="AR1627" s="199"/>
      <c r="AT1627" s="225"/>
      <c r="AU1627" s="225"/>
      <c r="AV1627" s="225"/>
      <c r="AW1627" s="99"/>
      <c r="AX1627" s="199"/>
      <c r="AY1627" s="199"/>
      <c r="AZ1627" s="37"/>
      <c r="BA1627" s="123"/>
      <c r="BB1627" s="211"/>
      <c r="BC1627" s="211"/>
      <c r="BD1627" s="123"/>
      <c r="BE1627" s="123"/>
      <c r="BF1627" s="37"/>
      <c r="BG1627" s="37"/>
    </row>
    <row r="1628" spans="1:59" x14ac:dyDescent="0.25">
      <c r="A1628">
        <v>1596</v>
      </c>
      <c r="B1628" s="61">
        <f ca="1">OFFSET(InputPriceData!B$15,CalculationsAndCharts!$A1628+$A$11,0,1,1)</f>
        <v>40154</v>
      </c>
      <c r="C1628" s="3">
        <f ca="1">OFFSET(InputPriceData!G$15,CalculationsAndCharts!$A1628+$A$11,IF($C$7,8,0),1,1)</f>
        <v>127973800</v>
      </c>
      <c r="D1628" s="4">
        <f ca="1">OFFSET(InputPriceData!C$15,CalculationsAndCharts!$A1628+$A$11,IF($C$7,8,0),1,1)</f>
        <v>97.15</v>
      </c>
      <c r="E1628" s="4">
        <f ca="1">OFFSET(InputPriceData!D$15,CalculationsAndCharts!$A1628+$A$11,IF($C$7,8,0),1,1)</f>
        <v>97.7</v>
      </c>
      <c r="F1628" s="4">
        <f ca="1">OFFSET(InputPriceData!E$15,CalculationsAndCharts!$A1628+$A$11,IF($C$7,8,0),1,1)</f>
        <v>96.79</v>
      </c>
      <c r="G1628" s="4">
        <f ca="1">OFFSET(InputPriceData!F$15,CalculationsAndCharts!$A1628+$A$11,IF($C$7,8,0),1,1)</f>
        <v>97.09</v>
      </c>
      <c r="H1628" s="342">
        <f t="shared" ca="1" si="194"/>
        <v>96.652932881015531</v>
      </c>
      <c r="I1628" s="342">
        <f t="shared" ca="1" si="195"/>
        <v>96.198978926551916</v>
      </c>
      <c r="J1628" s="340">
        <f t="shared" ca="1" si="196"/>
        <v>0.45395395446355424</v>
      </c>
      <c r="K1628" s="170">
        <f t="shared" ca="1" si="192"/>
        <v>0.20607419277309869</v>
      </c>
      <c r="L1628" s="341">
        <f t="shared" ca="1" si="193"/>
        <v>0.51032729382165321</v>
      </c>
      <c r="M1628" s="341">
        <f t="shared" ca="1" si="197"/>
        <v>-0.51032729382165321</v>
      </c>
      <c r="N1628" s="170"/>
      <c r="O1628" s="340"/>
      <c r="P1628" s="3" t="e">
        <f t="shared" ca="1" si="198"/>
        <v>#N/A</v>
      </c>
      <c r="Q1628" s="3">
        <f t="shared" ca="1" si="199"/>
        <v>127973800</v>
      </c>
      <c r="S1628" s="99"/>
      <c r="T1628" s="350"/>
      <c r="U1628" s="350"/>
      <c r="V1628" s="349"/>
      <c r="W1628" s="313"/>
      <c r="X1628" s="302"/>
      <c r="Y1628" s="211"/>
      <c r="Z1628" s="320"/>
      <c r="AA1628" s="246"/>
      <c r="AB1628" s="125"/>
      <c r="AC1628" s="125"/>
      <c r="AD1628" s="125"/>
      <c r="AE1628" s="125"/>
      <c r="AF1628" s="125"/>
      <c r="AG1628" s="125"/>
      <c r="AH1628" s="125"/>
      <c r="AJ1628" s="125"/>
      <c r="AK1628" s="125"/>
      <c r="AM1628" s="246"/>
      <c r="AO1628" s="246"/>
      <c r="AP1628" s="211"/>
      <c r="AQ1628" s="211"/>
      <c r="AR1628" s="199"/>
      <c r="AT1628" s="225"/>
      <c r="AU1628" s="225"/>
      <c r="AV1628" s="225"/>
      <c r="AW1628" s="99"/>
      <c r="AX1628" s="199"/>
      <c r="AY1628" s="199"/>
      <c r="AZ1628" s="37"/>
      <c r="BA1628" s="123"/>
      <c r="BB1628" s="211"/>
      <c r="BC1628" s="211"/>
      <c r="BD1628" s="123"/>
      <c r="BE1628" s="123"/>
      <c r="BF1628" s="37"/>
      <c r="BG1628" s="37"/>
    </row>
    <row r="1629" spans="1:59" x14ac:dyDescent="0.25">
      <c r="A1629">
        <v>1597</v>
      </c>
      <c r="B1629" s="61">
        <f ca="1">OFFSET(InputPriceData!B$15,CalculationsAndCharts!$A1629+$A$11,0,1,1)</f>
        <v>40151</v>
      </c>
      <c r="C1629" s="3">
        <f ca="1">OFFSET(InputPriceData!G$15,CalculationsAndCharts!$A1629+$A$11,IF($C$7,8,0),1,1)</f>
        <v>274907800</v>
      </c>
      <c r="D1629" s="4">
        <f ca="1">OFFSET(InputPriceData!C$15,CalculationsAndCharts!$A1629+$A$11,IF($C$7,8,0),1,1)</f>
        <v>97.97</v>
      </c>
      <c r="E1629" s="4">
        <f ca="1">OFFSET(InputPriceData!D$15,CalculationsAndCharts!$A1629+$A$11,IF($C$7,8,0),1,1)</f>
        <v>98.44</v>
      </c>
      <c r="F1629" s="4">
        <f ca="1">OFFSET(InputPriceData!E$15,CalculationsAndCharts!$A1629+$A$11,IF($C$7,8,0),1,1)</f>
        <v>96.39</v>
      </c>
      <c r="G1629" s="4">
        <f ca="1">OFFSET(InputPriceData!F$15,CalculationsAndCharts!$A1629+$A$11,IF($C$7,8,0),1,1)</f>
        <v>97.24</v>
      </c>
      <c r="H1629" s="342">
        <f t="shared" ca="1" si="194"/>
        <v>96.590494721160596</v>
      </c>
      <c r="I1629" s="342">
        <f t="shared" ca="1" si="195"/>
        <v>96.117977010783903</v>
      </c>
      <c r="J1629" s="340">
        <f t="shared" ca="1" si="196"/>
        <v>0.47251771037663132</v>
      </c>
      <c r="K1629" s="170">
        <f t="shared" ca="1" si="192"/>
        <v>0.22327298661957404</v>
      </c>
      <c r="L1629" s="341">
        <f t="shared" ca="1" si="193"/>
        <v>0.51839899752255247</v>
      </c>
      <c r="M1629" s="341">
        <f t="shared" ca="1" si="197"/>
        <v>-0.51839899752255247</v>
      </c>
      <c r="N1629" s="170"/>
      <c r="O1629" s="340"/>
      <c r="P1629" s="3" t="e">
        <f t="shared" ca="1" si="198"/>
        <v>#N/A</v>
      </c>
      <c r="Q1629" s="3">
        <f t="shared" ca="1" si="199"/>
        <v>274907800</v>
      </c>
      <c r="S1629" s="99"/>
      <c r="T1629" s="350"/>
      <c r="U1629" s="350"/>
      <c r="V1629" s="349"/>
      <c r="W1629" s="313"/>
      <c r="X1629" s="302"/>
      <c r="Y1629" s="211"/>
      <c r="Z1629" s="320"/>
      <c r="AA1629" s="246"/>
      <c r="AB1629" s="125"/>
      <c r="AC1629" s="125"/>
      <c r="AD1629" s="125"/>
      <c r="AE1629" s="125"/>
      <c r="AF1629" s="125"/>
      <c r="AG1629" s="125"/>
      <c r="AH1629" s="125"/>
      <c r="AJ1629" s="125"/>
      <c r="AK1629" s="125"/>
      <c r="AM1629" s="246"/>
      <c r="AO1629" s="246"/>
      <c r="AP1629" s="211"/>
      <c r="AQ1629" s="211"/>
      <c r="AR1629" s="199"/>
      <c r="AT1629" s="225"/>
      <c r="AU1629" s="225"/>
      <c r="AV1629" s="225"/>
      <c r="AW1629" s="99"/>
      <c r="AX1629" s="199"/>
      <c r="AY1629" s="199"/>
      <c r="AZ1629" s="37"/>
      <c r="BA1629" s="123"/>
      <c r="BB1629" s="211"/>
      <c r="BC1629" s="211"/>
      <c r="BD1629" s="123"/>
      <c r="BE1629" s="123"/>
      <c r="BF1629" s="37"/>
      <c r="BG1629" s="37"/>
    </row>
    <row r="1630" spans="1:59" x14ac:dyDescent="0.25">
      <c r="A1630">
        <v>1598</v>
      </c>
      <c r="B1630" s="61">
        <f ca="1">OFFSET(InputPriceData!B$15,CalculationsAndCharts!$A1630+$A$11,0,1,1)</f>
        <v>40150</v>
      </c>
      <c r="C1630" s="3">
        <f ca="1">OFFSET(InputPriceData!G$15,CalculationsAndCharts!$A1630+$A$11,IF($C$7,8,0),1,1)</f>
        <v>167324900</v>
      </c>
      <c r="D1630" s="4">
        <f ca="1">OFFSET(InputPriceData!C$15,CalculationsAndCharts!$A1630+$A$11,IF($C$7,8,0),1,1)</f>
        <v>97.71</v>
      </c>
      <c r="E1630" s="4">
        <f ca="1">OFFSET(InputPriceData!D$15,CalculationsAndCharts!$A1630+$A$11,IF($C$7,8,0),1,1)</f>
        <v>98.27</v>
      </c>
      <c r="F1630" s="4">
        <f ca="1">OFFSET(InputPriceData!E$15,CalculationsAndCharts!$A1630+$A$11,IF($C$7,8,0),1,1)</f>
        <v>96.61</v>
      </c>
      <c r="G1630" s="4">
        <f ca="1">OFFSET(InputPriceData!F$15,CalculationsAndCharts!$A1630+$A$11,IF($C$7,8,0),1,1)</f>
        <v>96.69</v>
      </c>
      <c r="H1630" s="342">
        <f t="shared" ca="1" si="194"/>
        <v>96.497708252754961</v>
      </c>
      <c r="I1630" s="342">
        <f t="shared" ca="1" si="195"/>
        <v>96.015974920855172</v>
      </c>
      <c r="J1630" s="340">
        <f t="shared" ca="1" si="196"/>
        <v>0.48173333189973261</v>
      </c>
      <c r="K1630" s="170">
        <f t="shared" ca="1" si="192"/>
        <v>0.23206700306321792</v>
      </c>
      <c r="L1630" s="341">
        <f t="shared" ca="1" si="193"/>
        <v>0.52882524276122689</v>
      </c>
      <c r="M1630" s="341">
        <f t="shared" ca="1" si="197"/>
        <v>-0.52882524276122689</v>
      </c>
      <c r="N1630" s="170"/>
      <c r="O1630" s="340"/>
      <c r="P1630" s="3" t="e">
        <f t="shared" ca="1" si="198"/>
        <v>#N/A</v>
      </c>
      <c r="Q1630" s="3">
        <f t="shared" ca="1" si="199"/>
        <v>167324900</v>
      </c>
      <c r="S1630" s="99"/>
      <c r="T1630" s="350"/>
      <c r="U1630" s="350"/>
      <c r="V1630" s="349"/>
      <c r="W1630" s="313"/>
      <c r="X1630" s="302"/>
      <c r="Y1630" s="211"/>
      <c r="Z1630" s="320"/>
      <c r="AA1630" s="246"/>
      <c r="AB1630" s="125"/>
      <c r="AC1630" s="125"/>
      <c r="AD1630" s="125"/>
      <c r="AE1630" s="125"/>
      <c r="AF1630" s="125"/>
      <c r="AG1630" s="125"/>
      <c r="AH1630" s="125"/>
      <c r="AJ1630" s="125"/>
      <c r="AK1630" s="125"/>
      <c r="AM1630" s="246"/>
      <c r="AO1630" s="246"/>
      <c r="AP1630" s="211"/>
      <c r="AQ1630" s="211"/>
      <c r="AR1630" s="199"/>
      <c r="AT1630" s="225"/>
      <c r="AU1630" s="225"/>
      <c r="AV1630" s="225"/>
      <c r="AW1630" s="99"/>
      <c r="AX1630" s="199"/>
      <c r="AY1630" s="199"/>
      <c r="AZ1630" s="37"/>
      <c r="BA1630" s="123"/>
      <c r="BB1630" s="211"/>
      <c r="BC1630" s="211"/>
      <c r="BD1630" s="123"/>
      <c r="BE1630" s="123"/>
      <c r="BF1630" s="37"/>
      <c r="BG1630" s="37"/>
    </row>
    <row r="1631" spans="1:59" x14ac:dyDescent="0.25">
      <c r="A1631">
        <v>1599</v>
      </c>
      <c r="B1631" s="61">
        <f ca="1">OFFSET(InputPriceData!B$15,CalculationsAndCharts!$A1631+$A$11,0,1,1)</f>
        <v>40149</v>
      </c>
      <c r="C1631" s="3">
        <f ca="1">OFFSET(InputPriceData!G$15,CalculationsAndCharts!$A1631+$A$11,IF($C$7,8,0),1,1)</f>
        <v>132315100</v>
      </c>
      <c r="D1631" s="4">
        <f ca="1">OFFSET(InputPriceData!C$15,CalculationsAndCharts!$A1631+$A$11,IF($C$7,8,0),1,1)</f>
        <v>97.48</v>
      </c>
      <c r="E1631" s="4">
        <f ca="1">OFFSET(InputPriceData!D$15,CalculationsAndCharts!$A1631+$A$11,IF($C$7,8,0),1,1)</f>
        <v>98.12</v>
      </c>
      <c r="F1631" s="4">
        <f ca="1">OFFSET(InputPriceData!E$15,CalculationsAndCharts!$A1631+$A$11,IF($C$7,8,0),1,1)</f>
        <v>97.16</v>
      </c>
      <c r="G1631" s="4">
        <f ca="1">OFFSET(InputPriceData!F$15,CalculationsAndCharts!$A1631+$A$11,IF($C$7,8,0),1,1)</f>
        <v>97.45</v>
      </c>
      <c r="H1631" s="342">
        <f t="shared" ca="1" si="194"/>
        <v>96.470238003148523</v>
      </c>
      <c r="I1631" s="342">
        <f t="shared" ca="1" si="195"/>
        <v>95.954699913660178</v>
      </c>
      <c r="J1631" s="340">
        <f t="shared" ca="1" si="196"/>
        <v>0.5155380894882774</v>
      </c>
      <c r="K1631" s="170">
        <f t="shared" ca="1" si="192"/>
        <v>0.26577952171322311</v>
      </c>
      <c r="L1631" s="341">
        <f t="shared" ca="1" si="193"/>
        <v>0.54138857974417398</v>
      </c>
      <c r="M1631" s="341">
        <f t="shared" ca="1" si="197"/>
        <v>-0.54138857974417398</v>
      </c>
      <c r="N1631" s="170"/>
      <c r="O1631" s="340"/>
      <c r="P1631" s="3" t="e">
        <f t="shared" ca="1" si="198"/>
        <v>#N/A</v>
      </c>
      <c r="Q1631" s="3">
        <f t="shared" ca="1" si="199"/>
        <v>132315100</v>
      </c>
      <c r="S1631" s="99"/>
      <c r="T1631" s="350"/>
      <c r="U1631" s="350"/>
      <c r="V1631" s="349"/>
      <c r="W1631" s="313"/>
      <c r="X1631" s="302"/>
      <c r="Y1631" s="211"/>
      <c r="Z1631" s="320"/>
      <c r="AA1631" s="246"/>
      <c r="AB1631" s="125"/>
      <c r="AC1631" s="125"/>
      <c r="AD1631" s="125"/>
      <c r="AE1631" s="125"/>
      <c r="AF1631" s="125"/>
      <c r="AG1631" s="125"/>
      <c r="AH1631" s="125"/>
      <c r="AJ1631" s="125"/>
      <c r="AK1631" s="125"/>
      <c r="AM1631" s="246"/>
      <c r="AO1631" s="246"/>
      <c r="AP1631" s="211"/>
      <c r="AQ1631" s="211"/>
      <c r="AR1631" s="199"/>
      <c r="AT1631" s="225"/>
      <c r="AU1631" s="225"/>
      <c r="AV1631" s="225"/>
      <c r="AW1631" s="99"/>
      <c r="AX1631" s="199"/>
      <c r="AY1631" s="199"/>
      <c r="AZ1631" s="37"/>
      <c r="BA1631" s="123"/>
      <c r="BB1631" s="211"/>
      <c r="BC1631" s="211"/>
      <c r="BD1631" s="123"/>
      <c r="BE1631" s="123"/>
      <c r="BF1631" s="37"/>
      <c r="BG1631" s="37"/>
    </row>
    <row r="1632" spans="1:59" x14ac:dyDescent="0.25">
      <c r="A1632">
        <v>1600</v>
      </c>
      <c r="B1632" s="61">
        <f ca="1">OFFSET(InputPriceData!B$15,CalculationsAndCharts!$A1632+$A$11,0,1,1)</f>
        <v>40148</v>
      </c>
      <c r="C1632" s="3">
        <f ca="1">OFFSET(InputPriceData!G$15,CalculationsAndCharts!$A1632+$A$11,IF($C$7,8,0),1,1)</f>
        <v>159613700</v>
      </c>
      <c r="D1632" s="4">
        <f ca="1">OFFSET(InputPriceData!C$15,CalculationsAndCharts!$A1632+$A$11,IF($C$7,8,0),1,1)</f>
        <v>97.16</v>
      </c>
      <c r="E1632" s="4">
        <f ca="1">OFFSET(InputPriceData!D$15,CalculationsAndCharts!$A1632+$A$11,IF($C$7,8,0),1,1)</f>
        <v>97.81</v>
      </c>
      <c r="F1632" s="4">
        <f ca="1">OFFSET(InputPriceData!E$15,CalculationsAndCharts!$A1632+$A$11,IF($C$7,8,0),1,1)</f>
        <v>97</v>
      </c>
      <c r="G1632" s="4">
        <f ca="1">OFFSET(InputPriceData!F$15,CalculationsAndCharts!$A1632+$A$11,IF($C$7,8,0),1,1)</f>
        <v>97.5</v>
      </c>
      <c r="H1632" s="342">
        <f t="shared" ca="1" si="194"/>
        <v>96.33027200359831</v>
      </c>
      <c r="I1632" s="342">
        <f t="shared" ca="1" si="195"/>
        <v>95.818763542174736</v>
      </c>
      <c r="J1632" s="340">
        <f t="shared" ca="1" si="196"/>
        <v>0.51150846142349782</v>
      </c>
      <c r="K1632" s="170">
        <f t="shared" ca="1" si="192"/>
        <v>0.26164090610783397</v>
      </c>
      <c r="L1632" s="341">
        <f t="shared" ca="1" si="193"/>
        <v>0.55399255066286779</v>
      </c>
      <c r="M1632" s="341">
        <f t="shared" ca="1" si="197"/>
        <v>-0.55399255066286779</v>
      </c>
      <c r="N1632" s="170"/>
      <c r="O1632" s="340"/>
      <c r="P1632" s="3">
        <f t="shared" ca="1" si="198"/>
        <v>159613700</v>
      </c>
      <c r="Q1632" s="3" t="e">
        <f t="shared" ca="1" si="199"/>
        <v>#N/A</v>
      </c>
      <c r="S1632" s="99"/>
      <c r="T1632" s="350"/>
      <c r="U1632" s="350"/>
      <c r="V1632" s="349"/>
      <c r="W1632" s="313"/>
      <c r="X1632" s="302"/>
      <c r="Y1632" s="211"/>
      <c r="Z1632" s="320"/>
      <c r="AA1632" s="246"/>
      <c r="AB1632" s="125"/>
      <c r="AC1632" s="125"/>
      <c r="AD1632" s="125"/>
      <c r="AE1632" s="125"/>
      <c r="AF1632" s="125"/>
      <c r="AG1632" s="125"/>
      <c r="AH1632" s="125"/>
      <c r="AJ1632" s="125"/>
      <c r="AK1632" s="125"/>
      <c r="AM1632" s="246"/>
      <c r="AO1632" s="246"/>
      <c r="AP1632" s="211"/>
      <c r="AQ1632" s="211"/>
      <c r="AR1632" s="199"/>
      <c r="AT1632" s="225"/>
      <c r="AU1632" s="225"/>
      <c r="AV1632" s="225"/>
      <c r="AW1632" s="99"/>
      <c r="AX1632" s="199"/>
      <c r="AY1632" s="199"/>
      <c r="AZ1632" s="37"/>
      <c r="BA1632" s="123"/>
      <c r="BB1632" s="211"/>
      <c r="BC1632" s="211"/>
      <c r="BD1632" s="123"/>
      <c r="BE1632" s="123"/>
      <c r="BF1632" s="37"/>
      <c r="BG1632" s="37"/>
    </row>
    <row r="1633" spans="1:59" x14ac:dyDescent="0.25">
      <c r="A1633">
        <v>1601</v>
      </c>
      <c r="B1633" s="61">
        <f ca="1">OFFSET(InputPriceData!B$15,CalculationsAndCharts!$A1633+$A$11,0,1,1)</f>
        <v>40147</v>
      </c>
      <c r="C1633" s="3">
        <f ca="1">OFFSET(InputPriceData!G$15,CalculationsAndCharts!$A1633+$A$11,IF($C$7,8,0),1,1)</f>
        <v>160874800</v>
      </c>
      <c r="D1633" s="4">
        <f ca="1">OFFSET(InputPriceData!C$15,CalculationsAndCharts!$A1633+$A$11,IF($C$7,8,0),1,1)</f>
        <v>95.9</v>
      </c>
      <c r="E1633" s="4">
        <f ca="1">OFFSET(InputPriceData!D$15,CalculationsAndCharts!$A1633+$A$11,IF($C$7,8,0),1,1)</f>
        <v>96.53</v>
      </c>
      <c r="F1633" s="4">
        <f ca="1">OFFSET(InputPriceData!E$15,CalculationsAndCharts!$A1633+$A$11,IF($C$7,8,0),1,1)</f>
        <v>94.71</v>
      </c>
      <c r="G1633" s="4">
        <f ca="1">OFFSET(InputPriceData!F$15,CalculationsAndCharts!$A1633+$A$11,IF($C$7,8,0),1,1)</f>
        <v>96.3</v>
      </c>
      <c r="H1633" s="342">
        <f t="shared" ca="1" si="194"/>
        <v>96.16316800411235</v>
      </c>
      <c r="I1633" s="342">
        <f t="shared" ca="1" si="195"/>
        <v>95.665923864190631</v>
      </c>
      <c r="J1633" s="340">
        <f t="shared" ca="1" si="196"/>
        <v>0.49724413992164929</v>
      </c>
      <c r="K1633" s="170">
        <f t="shared" ref="K1633:K1696" ca="1" si="200">J1633*J1633</f>
        <v>0.24725173468642073</v>
      </c>
      <c r="L1633" s="341">
        <f t="shared" ref="L1633:L1696" ca="1" si="201">SQRT(SUM(OFFSET(K1633,0,0,$A$18,1))/$A$18)</f>
        <v>0.56571308506718765</v>
      </c>
      <c r="M1633" s="341">
        <f t="shared" ca="1" si="197"/>
        <v>-0.56571308506718765</v>
      </c>
      <c r="N1633" s="170"/>
      <c r="O1633" s="340"/>
      <c r="P1633" s="3">
        <f t="shared" ca="1" si="198"/>
        <v>160874800</v>
      </c>
      <c r="Q1633" s="3" t="e">
        <f t="shared" ca="1" si="199"/>
        <v>#N/A</v>
      </c>
      <c r="S1633" s="99"/>
      <c r="T1633" s="350"/>
      <c r="U1633" s="350"/>
      <c r="V1633" s="349"/>
      <c r="W1633" s="313"/>
      <c r="X1633" s="302"/>
      <c r="Y1633" s="211"/>
      <c r="Z1633" s="320"/>
      <c r="AA1633" s="246"/>
      <c r="AB1633" s="125"/>
      <c r="AC1633" s="125"/>
      <c r="AD1633" s="125"/>
      <c r="AE1633" s="125"/>
      <c r="AF1633" s="125"/>
      <c r="AG1633" s="125"/>
      <c r="AH1633" s="125"/>
      <c r="AJ1633" s="125"/>
      <c r="AK1633" s="125"/>
      <c r="AM1633" s="246"/>
      <c r="AO1633" s="246"/>
      <c r="AP1633" s="211"/>
      <c r="AQ1633" s="211"/>
      <c r="AR1633" s="199"/>
      <c r="AT1633" s="225"/>
      <c r="AU1633" s="225"/>
      <c r="AV1633" s="225"/>
      <c r="AW1633" s="99"/>
      <c r="AX1633" s="199"/>
      <c r="AY1633" s="199"/>
      <c r="AZ1633" s="37"/>
      <c r="BA1633" s="123"/>
      <c r="BB1633" s="211"/>
      <c r="BC1633" s="211"/>
      <c r="BD1633" s="123"/>
      <c r="BE1633" s="123"/>
      <c r="BF1633" s="37"/>
      <c r="BG1633" s="37"/>
    </row>
    <row r="1634" spans="1:59" x14ac:dyDescent="0.25">
      <c r="A1634">
        <v>1602</v>
      </c>
      <c r="B1634" s="61">
        <f ca="1">OFFSET(InputPriceData!B$15,CalculationsAndCharts!$A1634+$A$11,0,1,1)</f>
        <v>40144</v>
      </c>
      <c r="C1634" s="3">
        <f ca="1">OFFSET(InputPriceData!G$15,CalculationsAndCharts!$A1634+$A$11,IF($C$7,8,0),1,1)</f>
        <v>126001800</v>
      </c>
      <c r="D1634" s="4">
        <f ca="1">OFFSET(InputPriceData!C$15,CalculationsAndCharts!$A1634+$A$11,IF($C$7,8,0),1,1)</f>
        <v>94.96</v>
      </c>
      <c r="E1634" s="4">
        <f ca="1">OFFSET(InputPriceData!D$15,CalculationsAndCharts!$A1634+$A$11,IF($C$7,8,0),1,1)</f>
        <v>96.64</v>
      </c>
      <c r="F1634" s="4">
        <f ca="1">OFFSET(InputPriceData!E$15,CalculationsAndCharts!$A1634+$A$11,IF($C$7,8,0),1,1)</f>
        <v>94.86</v>
      </c>
      <c r="G1634" s="4">
        <f ca="1">OFFSET(InputPriceData!F$15,CalculationsAndCharts!$A1634+$A$11,IF($C$7,8,0),1,1)</f>
        <v>95.98</v>
      </c>
      <c r="H1634" s="342">
        <f t="shared" ref="H1634:H1697" ca="1" si="202">IF($A1634&gt;$A$8,0,IF($A1634=$A$8,$G1634,$C$16*$G1634+$D$16*H1635))</f>
        <v>96.143620576128413</v>
      </c>
      <c r="I1634" s="342">
        <f t="shared" ref="I1634:I1697" ca="1" si="203">IF($A1634&gt;$A$8,0,IF($A1634=$A$8,$G1634,$C$17*$G1634+$D$17*I1635))</f>
        <v>95.608280579117064</v>
      </c>
      <c r="J1634" s="340">
        <f t="shared" ref="J1634:J1697" ca="1" si="204" xml:space="preserve"> ($C$16 - $C$17)*$G1634 + ($C$17*$D$16 - $C$16*$D$17)*$G1635 + ($D$16 + $D$17)*J1635 - $D$16*$D$17*J1636</f>
        <v>0.53533999701127211</v>
      </c>
      <c r="K1634" s="170">
        <f t="shared" ca="1" si="200"/>
        <v>0.28658891240002882</v>
      </c>
      <c r="L1634" s="341">
        <f t="shared" ca="1" si="201"/>
        <v>0.57714639680892876</v>
      </c>
      <c r="M1634" s="341">
        <f t="shared" ref="M1634:M1697" ca="1" si="205">-L1634</f>
        <v>-0.57714639680892876</v>
      </c>
      <c r="N1634" s="170"/>
      <c r="O1634" s="340"/>
      <c r="P1634" s="3">
        <f t="shared" ref="P1634:P1697" ca="1" si="206">IF(G1634&gt;=D1634,C1634,NA())</f>
        <v>126001800</v>
      </c>
      <c r="Q1634" s="3" t="e">
        <f t="shared" ref="Q1634:Q1697" ca="1" si="207">IF(G1634&lt;D1634,C1634,NA())</f>
        <v>#N/A</v>
      </c>
      <c r="S1634" s="99"/>
      <c r="T1634" s="350"/>
      <c r="U1634" s="350"/>
      <c r="V1634" s="349"/>
      <c r="W1634" s="313"/>
      <c r="X1634" s="302"/>
      <c r="Y1634" s="211"/>
      <c r="Z1634" s="320"/>
      <c r="AA1634" s="246"/>
      <c r="AB1634" s="125"/>
      <c r="AC1634" s="125"/>
      <c r="AD1634" s="125"/>
      <c r="AE1634" s="125"/>
      <c r="AF1634" s="125"/>
      <c r="AG1634" s="125"/>
      <c r="AH1634" s="125"/>
      <c r="AJ1634" s="125"/>
      <c r="AK1634" s="125"/>
      <c r="AM1634" s="246"/>
      <c r="AO1634" s="246"/>
      <c r="AP1634" s="211"/>
      <c r="AQ1634" s="211"/>
      <c r="AR1634" s="199"/>
      <c r="AT1634" s="225"/>
      <c r="AU1634" s="225"/>
      <c r="AV1634" s="225"/>
      <c r="AW1634" s="99"/>
      <c r="AX1634" s="199"/>
      <c r="AY1634" s="199"/>
      <c r="AZ1634" s="37"/>
      <c r="BA1634" s="123"/>
      <c r="BB1634" s="211"/>
      <c r="BC1634" s="211"/>
      <c r="BD1634" s="123"/>
      <c r="BE1634" s="123"/>
      <c r="BF1634" s="37"/>
      <c r="BG1634" s="37"/>
    </row>
    <row r="1635" spans="1:59" x14ac:dyDescent="0.25">
      <c r="A1635">
        <v>1603</v>
      </c>
      <c r="B1635" s="61">
        <f ca="1">OFFSET(InputPriceData!B$15,CalculationsAndCharts!$A1635+$A$11,0,1,1)</f>
        <v>40142</v>
      </c>
      <c r="C1635" s="3">
        <f ca="1">OFFSET(InputPriceData!G$15,CalculationsAndCharts!$A1635+$A$11,IF($C$7,8,0),1,1)</f>
        <v>109564800</v>
      </c>
      <c r="D1635" s="4">
        <f ca="1">OFFSET(InputPriceData!C$15,CalculationsAndCharts!$A1635+$A$11,IF($C$7,8,0),1,1)</f>
        <v>97.38</v>
      </c>
      <c r="E1635" s="4">
        <f ca="1">OFFSET(InputPriceData!D$15,CalculationsAndCharts!$A1635+$A$11,IF($C$7,8,0),1,1)</f>
        <v>97.67</v>
      </c>
      <c r="F1635" s="4">
        <f ca="1">OFFSET(InputPriceData!E$15,CalculationsAndCharts!$A1635+$A$11,IF($C$7,8,0),1,1)</f>
        <v>97.08</v>
      </c>
      <c r="G1635" s="4">
        <f ca="1">OFFSET(InputPriceData!F$15,CalculationsAndCharts!$A1635+$A$11,IF($C$7,8,0),1,1)</f>
        <v>97.57</v>
      </c>
      <c r="H1635" s="342">
        <f t="shared" ca="1" si="202"/>
        <v>96.166994944146751</v>
      </c>
      <c r="I1635" s="342">
        <f t="shared" ca="1" si="203"/>
        <v>95.574487904491349</v>
      </c>
      <c r="J1635" s="340">
        <f t="shared" ca="1" si="204"/>
        <v>0.59250703965533003</v>
      </c>
      <c r="K1635" s="170">
        <f t="shared" ca="1" si="200"/>
        <v>0.35106459204112284</v>
      </c>
      <c r="L1635" s="341">
        <f t="shared" ca="1" si="201"/>
        <v>0.58656124574140356</v>
      </c>
      <c r="M1635" s="341">
        <f t="shared" ca="1" si="205"/>
        <v>-0.58656124574140356</v>
      </c>
      <c r="N1635" s="170"/>
      <c r="O1635" s="340"/>
      <c r="P1635" s="3">
        <f t="shared" ca="1" si="206"/>
        <v>109564800</v>
      </c>
      <c r="Q1635" s="3" t="e">
        <f t="shared" ca="1" si="207"/>
        <v>#N/A</v>
      </c>
      <c r="S1635" s="99"/>
      <c r="T1635" s="350"/>
      <c r="U1635" s="350"/>
      <c r="V1635" s="349"/>
      <c r="W1635" s="313"/>
      <c r="X1635" s="302"/>
      <c r="Y1635" s="211"/>
      <c r="Z1635" s="320"/>
      <c r="AA1635" s="246"/>
      <c r="AB1635" s="125"/>
      <c r="AC1635" s="125"/>
      <c r="AD1635" s="125"/>
      <c r="AE1635" s="125"/>
      <c r="AF1635" s="125"/>
      <c r="AG1635" s="125"/>
      <c r="AH1635" s="125"/>
      <c r="AJ1635" s="125"/>
      <c r="AK1635" s="125"/>
      <c r="AM1635" s="246"/>
      <c r="AO1635" s="246"/>
      <c r="AP1635" s="211"/>
      <c r="AQ1635" s="211"/>
      <c r="AR1635" s="199"/>
      <c r="AT1635" s="225"/>
      <c r="AU1635" s="225"/>
      <c r="AV1635" s="225"/>
      <c r="AW1635" s="99"/>
      <c r="AX1635" s="199"/>
      <c r="AY1635" s="199"/>
      <c r="AZ1635" s="37"/>
      <c r="BA1635" s="123"/>
      <c r="BB1635" s="211"/>
      <c r="BC1635" s="211"/>
      <c r="BD1635" s="123"/>
      <c r="BE1635" s="123"/>
      <c r="BF1635" s="37"/>
      <c r="BG1635" s="37"/>
    </row>
    <row r="1636" spans="1:59" x14ac:dyDescent="0.25">
      <c r="A1636">
        <v>1604</v>
      </c>
      <c r="B1636" s="61">
        <f ca="1">OFFSET(InputPriceData!B$15,CalculationsAndCharts!$A1636+$A$11,0,1,1)</f>
        <v>40141</v>
      </c>
      <c r="C1636" s="3">
        <f ca="1">OFFSET(InputPriceData!G$15,CalculationsAndCharts!$A1636+$A$11,IF($C$7,8,0),1,1)</f>
        <v>138420100</v>
      </c>
      <c r="D1636" s="4">
        <f ca="1">OFFSET(InputPriceData!C$15,CalculationsAndCharts!$A1636+$A$11,IF($C$7,8,0),1,1)</f>
        <v>97.23</v>
      </c>
      <c r="E1636" s="4">
        <f ca="1">OFFSET(InputPriceData!D$15,CalculationsAndCharts!$A1636+$A$11,IF($C$7,8,0),1,1)</f>
        <v>97.41</v>
      </c>
      <c r="F1636" s="4">
        <f ca="1">OFFSET(InputPriceData!E$15,CalculationsAndCharts!$A1636+$A$11,IF($C$7,8,0),1,1)</f>
        <v>96.37</v>
      </c>
      <c r="G1636" s="4">
        <f ca="1">OFFSET(InputPriceData!F$15,CalculationsAndCharts!$A1636+$A$11,IF($C$7,8,0),1,1)</f>
        <v>97.22</v>
      </c>
      <c r="H1636" s="342">
        <f t="shared" ca="1" si="202"/>
        <v>95.966565650453433</v>
      </c>
      <c r="I1636" s="342">
        <f t="shared" ca="1" si="203"/>
        <v>95.393077713990579</v>
      </c>
      <c r="J1636" s="340">
        <f t="shared" ca="1" si="204"/>
        <v>0.57348793646278839</v>
      </c>
      <c r="K1636" s="170">
        <f t="shared" ca="1" si="200"/>
        <v>0.32888841326834722</v>
      </c>
      <c r="L1636" s="341">
        <f t="shared" ca="1" si="201"/>
        <v>0.59315975228021089</v>
      </c>
      <c r="M1636" s="341">
        <f t="shared" ca="1" si="205"/>
        <v>-0.59315975228021089</v>
      </c>
      <c r="N1636" s="170"/>
      <c r="O1636" s="340"/>
      <c r="P1636" s="3" t="e">
        <f t="shared" ca="1" si="206"/>
        <v>#N/A</v>
      </c>
      <c r="Q1636" s="3">
        <f t="shared" ca="1" si="207"/>
        <v>138420100</v>
      </c>
      <c r="S1636" s="99"/>
      <c r="T1636" s="350"/>
      <c r="U1636" s="350"/>
      <c r="V1636" s="349"/>
      <c r="W1636" s="313"/>
      <c r="X1636" s="302"/>
      <c r="Y1636" s="211"/>
      <c r="Z1636" s="320"/>
      <c r="AA1636" s="246"/>
      <c r="AB1636" s="125"/>
      <c r="AC1636" s="125"/>
      <c r="AD1636" s="125"/>
      <c r="AE1636" s="125"/>
      <c r="AF1636" s="125"/>
      <c r="AG1636" s="125"/>
      <c r="AH1636" s="125"/>
      <c r="AJ1636" s="125"/>
      <c r="AK1636" s="125"/>
      <c r="AM1636" s="246"/>
      <c r="AO1636" s="246"/>
      <c r="AP1636" s="211"/>
      <c r="AQ1636" s="211"/>
      <c r="AR1636" s="199"/>
      <c r="AT1636" s="225"/>
      <c r="AU1636" s="225"/>
      <c r="AV1636" s="225"/>
      <c r="AW1636" s="99"/>
      <c r="AX1636" s="199"/>
      <c r="AY1636" s="199"/>
      <c r="AZ1636" s="37"/>
      <c r="BA1636" s="123"/>
      <c r="BB1636" s="211"/>
      <c r="BC1636" s="211"/>
      <c r="BD1636" s="123"/>
      <c r="BE1636" s="123"/>
      <c r="BF1636" s="37"/>
      <c r="BG1636" s="37"/>
    </row>
    <row r="1637" spans="1:59" x14ac:dyDescent="0.25">
      <c r="A1637">
        <v>1605</v>
      </c>
      <c r="B1637" s="61">
        <f ca="1">OFFSET(InputPriceData!B$15,CalculationsAndCharts!$A1637+$A$11,0,1,1)</f>
        <v>40140</v>
      </c>
      <c r="C1637" s="3">
        <f ca="1">OFFSET(InputPriceData!G$15,CalculationsAndCharts!$A1637+$A$11,IF($C$7,8,0),1,1)</f>
        <v>148010200</v>
      </c>
      <c r="D1637" s="4">
        <f ca="1">OFFSET(InputPriceData!C$15,CalculationsAndCharts!$A1637+$A$11,IF($C$7,8,0),1,1)</f>
        <v>96.99</v>
      </c>
      <c r="E1637" s="4">
        <f ca="1">OFFSET(InputPriceData!D$15,CalculationsAndCharts!$A1637+$A$11,IF($C$7,8,0),1,1)</f>
        <v>97.88</v>
      </c>
      <c r="F1637" s="4">
        <f ca="1">OFFSET(InputPriceData!E$15,CalculationsAndCharts!$A1637+$A$11,IF($C$7,8,0),1,1)</f>
        <v>96.88</v>
      </c>
      <c r="G1637" s="4">
        <f ca="1">OFFSET(InputPriceData!F$15,CalculationsAndCharts!$A1637+$A$11,IF($C$7,8,0),1,1)</f>
        <v>97.08</v>
      </c>
      <c r="H1637" s="342">
        <f t="shared" ca="1" si="202"/>
        <v>95.787503600518207</v>
      </c>
      <c r="I1637" s="342">
        <f t="shared" ca="1" si="203"/>
        <v>95.226993869807913</v>
      </c>
      <c r="J1637" s="340">
        <f t="shared" ca="1" si="204"/>
        <v>0.5605097307102318</v>
      </c>
      <c r="K1637" s="170">
        <f t="shared" ca="1" si="200"/>
        <v>0.31417115822085656</v>
      </c>
      <c r="L1637" s="341">
        <f t="shared" ca="1" si="201"/>
        <v>0.59774425273428222</v>
      </c>
      <c r="M1637" s="341">
        <f t="shared" ca="1" si="205"/>
        <v>-0.59774425273428222</v>
      </c>
      <c r="N1637" s="170"/>
      <c r="O1637" s="340"/>
      <c r="P1637" s="3">
        <f t="shared" ca="1" si="206"/>
        <v>148010200</v>
      </c>
      <c r="Q1637" s="3" t="e">
        <f t="shared" ca="1" si="207"/>
        <v>#N/A</v>
      </c>
      <c r="S1637" s="99"/>
      <c r="T1637" s="350"/>
      <c r="U1637" s="350"/>
      <c r="V1637" s="349"/>
      <c r="W1637" s="313"/>
      <c r="X1637" s="302"/>
      <c r="Y1637" s="211"/>
      <c r="Z1637" s="320"/>
      <c r="AA1637" s="246"/>
      <c r="AB1637" s="125"/>
      <c r="AC1637" s="125"/>
      <c r="AD1637" s="125"/>
      <c r="AE1637" s="125"/>
      <c r="AF1637" s="125"/>
      <c r="AG1637" s="125"/>
      <c r="AH1637" s="125"/>
      <c r="AJ1637" s="125"/>
      <c r="AK1637" s="125"/>
      <c r="AM1637" s="246"/>
      <c r="AO1637" s="246"/>
      <c r="AP1637" s="211"/>
      <c r="AQ1637" s="211"/>
      <c r="AR1637" s="199"/>
      <c r="AT1637" s="225"/>
      <c r="AU1637" s="225"/>
      <c r="AV1637" s="225"/>
      <c r="AW1637" s="99"/>
      <c r="AX1637" s="199"/>
      <c r="AY1637" s="199"/>
      <c r="AZ1637" s="37"/>
      <c r="BA1637" s="123"/>
      <c r="BB1637" s="211"/>
      <c r="BC1637" s="211"/>
      <c r="BD1637" s="123"/>
      <c r="BE1637" s="123"/>
      <c r="BF1637" s="37"/>
      <c r="BG1637" s="37"/>
    </row>
    <row r="1638" spans="1:59" x14ac:dyDescent="0.25">
      <c r="A1638">
        <v>1606</v>
      </c>
      <c r="B1638" s="61">
        <f ca="1">OFFSET(InputPriceData!B$15,CalculationsAndCharts!$A1638+$A$11,0,1,1)</f>
        <v>40137</v>
      </c>
      <c r="C1638" s="3">
        <f ca="1">OFFSET(InputPriceData!G$15,CalculationsAndCharts!$A1638+$A$11,IF($C$7,8,0),1,1)</f>
        <v>134196000</v>
      </c>
      <c r="D1638" s="4">
        <f ca="1">OFFSET(InputPriceData!C$15,CalculationsAndCharts!$A1638+$A$11,IF($C$7,8,0),1,1)</f>
        <v>95.7</v>
      </c>
      <c r="E1638" s="4">
        <f ca="1">OFFSET(InputPriceData!D$15,CalculationsAndCharts!$A1638+$A$11,IF($C$7,8,0),1,1)</f>
        <v>96.15</v>
      </c>
      <c r="F1638" s="4">
        <f ca="1">OFFSET(InputPriceData!E$15,CalculationsAndCharts!$A1638+$A$11,IF($C$7,8,0),1,1)</f>
        <v>95.49</v>
      </c>
      <c r="G1638" s="4">
        <f ca="1">OFFSET(InputPriceData!F$15,CalculationsAndCharts!$A1638+$A$11,IF($C$7,8,0),1,1)</f>
        <v>95.86</v>
      </c>
      <c r="H1638" s="342">
        <f t="shared" ca="1" si="202"/>
        <v>95.602861257735086</v>
      </c>
      <c r="I1638" s="342">
        <f t="shared" ca="1" si="203"/>
        <v>95.058538767063183</v>
      </c>
      <c r="J1638" s="340">
        <f t="shared" ca="1" si="204"/>
        <v>0.54432249067184657</v>
      </c>
      <c r="K1638" s="170">
        <f t="shared" ca="1" si="200"/>
        <v>0.29628697385120251</v>
      </c>
      <c r="L1638" s="341">
        <f t="shared" ca="1" si="201"/>
        <v>0.60145244602315251</v>
      </c>
      <c r="M1638" s="341">
        <f t="shared" ca="1" si="205"/>
        <v>-0.60145244602315251</v>
      </c>
      <c r="N1638" s="170"/>
      <c r="O1638" s="340"/>
      <c r="P1638" s="3">
        <f t="shared" ca="1" si="206"/>
        <v>134196000</v>
      </c>
      <c r="Q1638" s="3" t="e">
        <f t="shared" ca="1" si="207"/>
        <v>#N/A</v>
      </c>
      <c r="S1638" s="99"/>
      <c r="T1638" s="350"/>
      <c r="U1638" s="350"/>
      <c r="V1638" s="349"/>
      <c r="W1638" s="313"/>
      <c r="X1638" s="302"/>
      <c r="Y1638" s="211"/>
      <c r="Z1638" s="320"/>
      <c r="AA1638" s="246"/>
      <c r="AB1638" s="125"/>
      <c r="AC1638" s="125"/>
      <c r="AD1638" s="125"/>
      <c r="AE1638" s="125"/>
      <c r="AF1638" s="125"/>
      <c r="AG1638" s="125"/>
      <c r="AH1638" s="125"/>
      <c r="AJ1638" s="125"/>
      <c r="AK1638" s="125"/>
      <c r="AM1638" s="246"/>
      <c r="AO1638" s="246"/>
      <c r="AP1638" s="211"/>
      <c r="AQ1638" s="211"/>
      <c r="AR1638" s="199"/>
      <c r="AT1638" s="225"/>
      <c r="AU1638" s="225"/>
      <c r="AV1638" s="225"/>
      <c r="AW1638" s="99"/>
      <c r="AX1638" s="199"/>
      <c r="AY1638" s="199"/>
      <c r="AZ1638" s="37"/>
      <c r="BA1638" s="123"/>
      <c r="BB1638" s="211"/>
      <c r="BC1638" s="211"/>
      <c r="BD1638" s="123"/>
      <c r="BE1638" s="123"/>
      <c r="BF1638" s="37"/>
      <c r="BG1638" s="37"/>
    </row>
    <row r="1639" spans="1:59" x14ac:dyDescent="0.25">
      <c r="A1639">
        <v>1607</v>
      </c>
      <c r="B1639" s="61">
        <f ca="1">OFFSET(InputPriceData!B$15,CalculationsAndCharts!$A1639+$A$11,0,1,1)</f>
        <v>40136</v>
      </c>
      <c r="C1639" s="3">
        <f ca="1">OFFSET(InputPriceData!G$15,CalculationsAndCharts!$A1639+$A$11,IF($C$7,8,0),1,1)</f>
        <v>208734600</v>
      </c>
      <c r="D1639" s="4">
        <f ca="1">OFFSET(InputPriceData!C$15,CalculationsAndCharts!$A1639+$A$11,IF($C$7,8,0),1,1)</f>
        <v>96.8</v>
      </c>
      <c r="E1639" s="4">
        <f ca="1">OFFSET(InputPriceData!D$15,CalculationsAndCharts!$A1639+$A$11,IF($C$7,8,0),1,1)</f>
        <v>97.5</v>
      </c>
      <c r="F1639" s="4">
        <f ca="1">OFFSET(InputPriceData!E$15,CalculationsAndCharts!$A1639+$A$11,IF($C$7,8,0),1,1)</f>
        <v>95.6</v>
      </c>
      <c r="G1639" s="4">
        <f ca="1">OFFSET(InputPriceData!F$15,CalculationsAndCharts!$A1639+$A$11,IF($C$7,8,0),1,1)</f>
        <v>96.2</v>
      </c>
      <c r="H1639" s="342">
        <f t="shared" ca="1" si="202"/>
        <v>95.566127151697231</v>
      </c>
      <c r="I1639" s="342">
        <f t="shared" ca="1" si="203"/>
        <v>94.985678654978031</v>
      </c>
      <c r="J1639" s="340">
        <f t="shared" ca="1" si="204"/>
        <v>0.5804484967191611</v>
      </c>
      <c r="K1639" s="170">
        <f t="shared" ca="1" si="200"/>
        <v>0.33692045734353399</v>
      </c>
      <c r="L1639" s="341">
        <f t="shared" ca="1" si="201"/>
        <v>0.60440440546110463</v>
      </c>
      <c r="M1639" s="341">
        <f t="shared" ca="1" si="205"/>
        <v>-0.60440440546110463</v>
      </c>
      <c r="N1639" s="170"/>
      <c r="O1639" s="340"/>
      <c r="P1639" s="3" t="e">
        <f t="shared" ca="1" si="206"/>
        <v>#N/A</v>
      </c>
      <c r="Q1639" s="3">
        <f t="shared" ca="1" si="207"/>
        <v>208734600</v>
      </c>
      <c r="S1639" s="99"/>
      <c r="T1639" s="350"/>
      <c r="U1639" s="350"/>
      <c r="V1639" s="349"/>
      <c r="W1639" s="313"/>
      <c r="X1639" s="302"/>
      <c r="Y1639" s="211"/>
      <c r="Z1639" s="320"/>
      <c r="AA1639" s="246"/>
      <c r="AB1639" s="125"/>
      <c r="AC1639" s="125"/>
      <c r="AD1639" s="125"/>
      <c r="AE1639" s="125"/>
      <c r="AF1639" s="125"/>
      <c r="AG1639" s="125"/>
      <c r="AH1639" s="125"/>
      <c r="AJ1639" s="125"/>
      <c r="AK1639" s="125"/>
      <c r="AM1639" s="246"/>
      <c r="AO1639" s="246"/>
      <c r="AP1639" s="211"/>
      <c r="AQ1639" s="211"/>
      <c r="AR1639" s="199"/>
      <c r="AT1639" s="225"/>
      <c r="AU1639" s="225"/>
      <c r="AV1639" s="225"/>
      <c r="AW1639" s="99"/>
      <c r="AX1639" s="199"/>
      <c r="AY1639" s="199"/>
      <c r="AZ1639" s="37"/>
      <c r="BA1639" s="123"/>
      <c r="BB1639" s="211"/>
      <c r="BC1639" s="211"/>
      <c r="BD1639" s="123"/>
      <c r="BE1639" s="123"/>
      <c r="BF1639" s="37"/>
      <c r="BG1639" s="37"/>
    </row>
    <row r="1640" spans="1:59" x14ac:dyDescent="0.25">
      <c r="A1640">
        <v>1608</v>
      </c>
      <c r="B1640" s="61">
        <f ca="1">OFFSET(InputPriceData!B$15,CalculationsAndCharts!$A1640+$A$11,0,1,1)</f>
        <v>40135</v>
      </c>
      <c r="C1640" s="3">
        <f ca="1">OFFSET(InputPriceData!G$15,CalculationsAndCharts!$A1640+$A$11,IF($C$7,8,0),1,1)</f>
        <v>156486800</v>
      </c>
      <c r="D1640" s="4">
        <f ca="1">OFFSET(InputPriceData!C$15,CalculationsAndCharts!$A1640+$A$11,IF($C$7,8,0),1,1)</f>
        <v>97.46</v>
      </c>
      <c r="E1640" s="4">
        <f ca="1">OFFSET(InputPriceData!D$15,CalculationsAndCharts!$A1640+$A$11,IF($C$7,8,0),1,1)</f>
        <v>97.61</v>
      </c>
      <c r="F1640" s="4">
        <f ca="1">OFFSET(InputPriceData!E$15,CalculationsAndCharts!$A1640+$A$11,IF($C$7,8,0),1,1)</f>
        <v>96.86</v>
      </c>
      <c r="G1640" s="4">
        <f ca="1">OFFSET(InputPriceData!F$15,CalculationsAndCharts!$A1640+$A$11,IF($C$7,8,0),1,1)</f>
        <v>97.47</v>
      </c>
      <c r="H1640" s="342">
        <f t="shared" ca="1" si="202"/>
        <v>95.475573887653965</v>
      </c>
      <c r="I1640" s="342">
        <f t="shared" ca="1" si="203"/>
        <v>94.875285805430579</v>
      </c>
      <c r="J1640" s="340">
        <f t="shared" ca="1" si="204"/>
        <v>0.60028808222335628</v>
      </c>
      <c r="K1640" s="170">
        <f t="shared" ca="1" si="200"/>
        <v>0.36034578165939496</v>
      </c>
      <c r="L1640" s="341">
        <f t="shared" ca="1" si="201"/>
        <v>0.60578648912380484</v>
      </c>
      <c r="M1640" s="341">
        <f t="shared" ca="1" si="205"/>
        <v>-0.60578648912380484</v>
      </c>
      <c r="N1640" s="170"/>
      <c r="O1640" s="340"/>
      <c r="P1640" s="3">
        <f t="shared" ca="1" si="206"/>
        <v>156486800</v>
      </c>
      <c r="Q1640" s="3" t="e">
        <f t="shared" ca="1" si="207"/>
        <v>#N/A</v>
      </c>
      <c r="S1640" s="99"/>
      <c r="T1640" s="350"/>
      <c r="U1640" s="350"/>
      <c r="V1640" s="349"/>
      <c r="W1640" s="313"/>
      <c r="X1640" s="302"/>
      <c r="Y1640" s="211"/>
      <c r="Z1640" s="320"/>
      <c r="AA1640" s="246"/>
      <c r="AB1640" s="125"/>
      <c r="AC1640" s="125"/>
      <c r="AD1640" s="125"/>
      <c r="AE1640" s="125"/>
      <c r="AF1640" s="125"/>
      <c r="AG1640" s="125"/>
      <c r="AH1640" s="125"/>
      <c r="AJ1640" s="125"/>
      <c r="AK1640" s="125"/>
      <c r="AM1640" s="246"/>
      <c r="AO1640" s="246"/>
      <c r="AP1640" s="211"/>
      <c r="AQ1640" s="211"/>
      <c r="AR1640" s="199"/>
      <c r="AT1640" s="225"/>
      <c r="AU1640" s="225"/>
      <c r="AV1640" s="225"/>
      <c r="AW1640" s="99"/>
      <c r="AX1640" s="199"/>
      <c r="AY1640" s="199"/>
      <c r="AZ1640" s="37"/>
      <c r="BA1640" s="123"/>
      <c r="BB1640" s="211"/>
      <c r="BC1640" s="211"/>
      <c r="BD1640" s="123"/>
      <c r="BE1640" s="123"/>
      <c r="BF1640" s="37"/>
      <c r="BG1640" s="37"/>
    </row>
    <row r="1641" spans="1:59" x14ac:dyDescent="0.25">
      <c r="A1641">
        <v>1609</v>
      </c>
      <c r="B1641" s="61">
        <f ca="1">OFFSET(InputPriceData!B$15,CalculationsAndCharts!$A1641+$A$11,0,1,1)</f>
        <v>40134</v>
      </c>
      <c r="C1641" s="3">
        <f ca="1">OFFSET(InputPriceData!G$15,CalculationsAndCharts!$A1641+$A$11,IF($C$7,8,0),1,1)</f>
        <v>147134100</v>
      </c>
      <c r="D1641" s="4">
        <f ca="1">OFFSET(InputPriceData!C$15,CalculationsAndCharts!$A1641+$A$11,IF($C$7,8,0),1,1)</f>
        <v>97.16</v>
      </c>
      <c r="E1641" s="4">
        <f ca="1">OFFSET(InputPriceData!D$15,CalculationsAndCharts!$A1641+$A$11,IF($C$7,8,0),1,1)</f>
        <v>97.57</v>
      </c>
      <c r="F1641" s="4">
        <f ca="1">OFFSET(InputPriceData!E$15,CalculationsAndCharts!$A1641+$A$11,IF($C$7,8,0),1,1)</f>
        <v>96.8</v>
      </c>
      <c r="G1641" s="4">
        <f ca="1">OFFSET(InputPriceData!F$15,CalculationsAndCharts!$A1641+$A$11,IF($C$7,8,0),1,1)</f>
        <v>97.53</v>
      </c>
      <c r="H1641" s="342">
        <f t="shared" ca="1" si="202"/>
        <v>95.190655871604534</v>
      </c>
      <c r="I1641" s="342">
        <f t="shared" ca="1" si="203"/>
        <v>94.639402696833358</v>
      </c>
      <c r="J1641" s="340">
        <f t="shared" ca="1" si="204"/>
        <v>0.55125317477114066</v>
      </c>
      <c r="K1641" s="170">
        <f t="shared" ca="1" si="200"/>
        <v>0.30388006269526174</v>
      </c>
      <c r="L1641" s="341">
        <f t="shared" ca="1" si="201"/>
        <v>0.60556386933552375</v>
      </c>
      <c r="M1641" s="341">
        <f t="shared" ca="1" si="205"/>
        <v>-0.60556386933552375</v>
      </c>
      <c r="N1641" s="170"/>
      <c r="O1641" s="340"/>
      <c r="P1641" s="3">
        <f t="shared" ca="1" si="206"/>
        <v>147134100</v>
      </c>
      <c r="Q1641" s="3" t="e">
        <f t="shared" ca="1" si="207"/>
        <v>#N/A</v>
      </c>
      <c r="S1641" s="99"/>
      <c r="T1641" s="350"/>
      <c r="U1641" s="350"/>
      <c r="V1641" s="349"/>
      <c r="W1641" s="313"/>
      <c r="X1641" s="302"/>
      <c r="Y1641" s="211"/>
      <c r="Z1641" s="320"/>
      <c r="AA1641" s="246"/>
      <c r="AB1641" s="125"/>
      <c r="AC1641" s="125"/>
      <c r="AD1641" s="125"/>
      <c r="AE1641" s="125"/>
      <c r="AF1641" s="125"/>
      <c r="AG1641" s="125"/>
      <c r="AH1641" s="125"/>
      <c r="AJ1641" s="125"/>
      <c r="AK1641" s="125"/>
      <c r="AM1641" s="246"/>
      <c r="AO1641" s="246"/>
      <c r="AP1641" s="211"/>
      <c r="AQ1641" s="211"/>
      <c r="AR1641" s="199"/>
      <c r="AT1641" s="225"/>
      <c r="AU1641" s="225"/>
      <c r="AV1641" s="225"/>
      <c r="AW1641" s="99"/>
      <c r="AX1641" s="199"/>
      <c r="AY1641" s="199"/>
      <c r="AZ1641" s="37"/>
      <c r="BA1641" s="123"/>
      <c r="BB1641" s="211"/>
      <c r="BC1641" s="211"/>
      <c r="BD1641" s="123"/>
      <c r="BE1641" s="123"/>
      <c r="BF1641" s="37"/>
      <c r="BG1641" s="37"/>
    </row>
    <row r="1642" spans="1:59" x14ac:dyDescent="0.25">
      <c r="A1642">
        <v>1610</v>
      </c>
      <c r="B1642" s="61">
        <f ca="1">OFFSET(InputPriceData!B$15,CalculationsAndCharts!$A1642+$A$11,0,1,1)</f>
        <v>40133</v>
      </c>
      <c r="C1642" s="3">
        <f ca="1">OFFSET(InputPriceData!G$15,CalculationsAndCharts!$A1642+$A$11,IF($C$7,8,0),1,1)</f>
        <v>210922200</v>
      </c>
      <c r="D1642" s="4">
        <f ca="1">OFFSET(InputPriceData!C$15,CalculationsAndCharts!$A1642+$A$11,IF($C$7,8,0),1,1)</f>
        <v>96.69</v>
      </c>
      <c r="E1642" s="4">
        <f ca="1">OFFSET(InputPriceData!D$15,CalculationsAndCharts!$A1642+$A$11,IF($C$7,8,0),1,1)</f>
        <v>97.84</v>
      </c>
      <c r="F1642" s="4">
        <f ca="1">OFFSET(InputPriceData!E$15,CalculationsAndCharts!$A1642+$A$11,IF($C$7,8,0),1,1)</f>
        <v>96.64</v>
      </c>
      <c r="G1642" s="4">
        <f ca="1">OFFSET(InputPriceData!F$15,CalculationsAndCharts!$A1642+$A$11,IF($C$7,8,0),1,1)</f>
        <v>97.42</v>
      </c>
      <c r="H1642" s="342">
        <f t="shared" ca="1" si="202"/>
        <v>94.856463853262326</v>
      </c>
      <c r="I1642" s="342">
        <f t="shared" ca="1" si="203"/>
        <v>94.376621123818211</v>
      </c>
      <c r="J1642" s="340">
        <f t="shared" ca="1" si="204"/>
        <v>0.47984272944407724</v>
      </c>
      <c r="K1642" s="170">
        <f t="shared" ca="1" si="200"/>
        <v>0.23024904500034191</v>
      </c>
      <c r="L1642" s="341">
        <f t="shared" ca="1" si="201"/>
        <v>0.60563912518816621</v>
      </c>
      <c r="M1642" s="341">
        <f t="shared" ca="1" si="205"/>
        <v>-0.60563912518816621</v>
      </c>
      <c r="N1642" s="170"/>
      <c r="O1642" s="340"/>
      <c r="P1642" s="3">
        <f t="shared" ca="1" si="206"/>
        <v>210922200</v>
      </c>
      <c r="Q1642" s="3" t="e">
        <f t="shared" ca="1" si="207"/>
        <v>#N/A</v>
      </c>
      <c r="S1642" s="99"/>
      <c r="T1642" s="350"/>
      <c r="U1642" s="350"/>
      <c r="V1642" s="349"/>
      <c r="W1642" s="313"/>
      <c r="X1642" s="302"/>
      <c r="Y1642" s="211"/>
      <c r="Z1642" s="320"/>
      <c r="AA1642" s="246"/>
      <c r="AB1642" s="125"/>
      <c r="AC1642" s="125"/>
      <c r="AD1642" s="125"/>
      <c r="AE1642" s="125"/>
      <c r="AF1642" s="125"/>
      <c r="AG1642" s="125"/>
      <c r="AH1642" s="125"/>
      <c r="AJ1642" s="125"/>
      <c r="AK1642" s="125"/>
      <c r="AM1642" s="246"/>
      <c r="AO1642" s="246"/>
      <c r="AP1642" s="211"/>
      <c r="AQ1642" s="211"/>
      <c r="AR1642" s="199"/>
      <c r="AT1642" s="225"/>
      <c r="AU1642" s="225"/>
      <c r="AV1642" s="225"/>
      <c r="AW1642" s="99"/>
      <c r="AX1642" s="199"/>
      <c r="AY1642" s="199"/>
      <c r="AZ1642" s="37"/>
      <c r="BA1642" s="123"/>
      <c r="BB1642" s="211"/>
      <c r="BC1642" s="211"/>
      <c r="BD1642" s="123"/>
      <c r="BE1642" s="123"/>
      <c r="BF1642" s="37"/>
      <c r="BG1642" s="37"/>
    </row>
    <row r="1643" spans="1:59" x14ac:dyDescent="0.25">
      <c r="A1643">
        <v>1611</v>
      </c>
      <c r="B1643" s="61">
        <f ca="1">OFFSET(InputPriceData!B$15,CalculationsAndCharts!$A1643+$A$11,0,1,1)</f>
        <v>40130</v>
      </c>
      <c r="C1643" s="3">
        <f ca="1">OFFSET(InputPriceData!G$15,CalculationsAndCharts!$A1643+$A$11,IF($C$7,8,0),1,1)</f>
        <v>150963000</v>
      </c>
      <c r="D1643" s="4">
        <f ca="1">OFFSET(InputPriceData!C$15,CalculationsAndCharts!$A1643+$A$11,IF($C$7,8,0),1,1)</f>
        <v>95.75</v>
      </c>
      <c r="E1643" s="4">
        <f ca="1">OFFSET(InputPriceData!D$15,CalculationsAndCharts!$A1643+$A$11,IF($C$7,8,0),1,1)</f>
        <v>96.44</v>
      </c>
      <c r="F1643" s="4">
        <f ca="1">OFFSET(InputPriceData!E$15,CalculationsAndCharts!$A1643+$A$11,IF($C$7,8,0),1,1)</f>
        <v>95.26</v>
      </c>
      <c r="G1643" s="4">
        <f ca="1">OFFSET(InputPriceData!F$15,CalculationsAndCharts!$A1643+$A$11,IF($C$7,8,0),1,1)</f>
        <v>96.02</v>
      </c>
      <c r="H1643" s="342">
        <f t="shared" ca="1" si="202"/>
        <v>94.490244403728383</v>
      </c>
      <c r="I1643" s="342">
        <f t="shared" ca="1" si="203"/>
        <v>94.099950316892588</v>
      </c>
      <c r="J1643" s="340">
        <f t="shared" ca="1" si="204"/>
        <v>0.39029408683573769</v>
      </c>
      <c r="K1643" s="170">
        <f t="shared" ca="1" si="200"/>
        <v>0.15232947421894236</v>
      </c>
      <c r="L1643" s="341">
        <f t="shared" ca="1" si="201"/>
        <v>0.60668014728725617</v>
      </c>
      <c r="M1643" s="341">
        <f t="shared" ca="1" si="205"/>
        <v>-0.60668014728725617</v>
      </c>
      <c r="N1643" s="170"/>
      <c r="O1643" s="340"/>
      <c r="P1643" s="3">
        <f t="shared" ca="1" si="206"/>
        <v>150963000</v>
      </c>
      <c r="Q1643" s="3" t="e">
        <f t="shared" ca="1" si="207"/>
        <v>#N/A</v>
      </c>
      <c r="S1643" s="99"/>
      <c r="T1643" s="350"/>
      <c r="U1643" s="350"/>
      <c r="V1643" s="349"/>
      <c r="W1643" s="313"/>
      <c r="X1643" s="302"/>
      <c r="Y1643" s="211"/>
      <c r="Z1643" s="320"/>
      <c r="AA1643" s="246"/>
      <c r="AB1643" s="125"/>
      <c r="AC1643" s="125"/>
      <c r="AD1643" s="125"/>
      <c r="AE1643" s="125"/>
      <c r="AF1643" s="125"/>
      <c r="AG1643" s="125"/>
      <c r="AH1643" s="125"/>
      <c r="AJ1643" s="125"/>
      <c r="AK1643" s="125"/>
      <c r="AM1643" s="246"/>
      <c r="AO1643" s="246"/>
      <c r="AP1643" s="211"/>
      <c r="AQ1643" s="211"/>
      <c r="AR1643" s="199"/>
      <c r="AT1643" s="225"/>
      <c r="AU1643" s="225"/>
      <c r="AV1643" s="225"/>
      <c r="AW1643" s="99"/>
      <c r="AX1643" s="199"/>
      <c r="AY1643" s="199"/>
      <c r="AZ1643" s="37"/>
      <c r="BA1643" s="123"/>
      <c r="BB1643" s="211"/>
      <c r="BC1643" s="211"/>
      <c r="BD1643" s="123"/>
      <c r="BE1643" s="123"/>
      <c r="BF1643" s="37"/>
      <c r="BG1643" s="37"/>
    </row>
    <row r="1644" spans="1:59" x14ac:dyDescent="0.25">
      <c r="A1644">
        <v>1612</v>
      </c>
      <c r="B1644" s="61">
        <f ca="1">OFFSET(InputPriceData!B$15,CalculationsAndCharts!$A1644+$A$11,0,1,1)</f>
        <v>40129</v>
      </c>
      <c r="C1644" s="3">
        <f ca="1">OFFSET(InputPriceData!G$15,CalculationsAndCharts!$A1644+$A$11,IF($C$7,8,0),1,1)</f>
        <v>157144500</v>
      </c>
      <c r="D1644" s="4">
        <f ca="1">OFFSET(InputPriceData!C$15,CalculationsAndCharts!$A1644+$A$11,IF($C$7,8,0),1,1)</f>
        <v>96.36</v>
      </c>
      <c r="E1644" s="4">
        <f ca="1">OFFSET(InputPriceData!D$15,CalculationsAndCharts!$A1644+$A$11,IF($C$7,8,0),1,1)</f>
        <v>96.86</v>
      </c>
      <c r="F1644" s="4">
        <f ca="1">OFFSET(InputPriceData!E$15,CalculationsAndCharts!$A1644+$A$11,IF($C$7,8,0),1,1)</f>
        <v>95.26</v>
      </c>
      <c r="G1644" s="4">
        <f ca="1">OFFSET(InputPriceData!F$15,CalculationsAndCharts!$A1644+$A$11,IF($C$7,8,0),1,1)</f>
        <v>95.51</v>
      </c>
      <c r="H1644" s="342">
        <f t="shared" ca="1" si="202"/>
        <v>94.271707889975289</v>
      </c>
      <c r="I1644" s="342">
        <f t="shared" ca="1" si="203"/>
        <v>93.925400345701007</v>
      </c>
      <c r="J1644" s="340">
        <f t="shared" ca="1" si="204"/>
        <v>0.34630754427422716</v>
      </c>
      <c r="K1644" s="170">
        <f t="shared" ca="1" si="200"/>
        <v>0.11992891522124581</v>
      </c>
      <c r="L1644" s="341">
        <f t="shared" ca="1" si="201"/>
        <v>0.6092856442399136</v>
      </c>
      <c r="M1644" s="341">
        <f t="shared" ca="1" si="205"/>
        <v>-0.6092856442399136</v>
      </c>
      <c r="N1644" s="170"/>
      <c r="O1644" s="340"/>
      <c r="P1644" s="3" t="e">
        <f t="shared" ca="1" si="206"/>
        <v>#N/A</v>
      </c>
      <c r="Q1644" s="3">
        <f t="shared" ca="1" si="207"/>
        <v>157144500</v>
      </c>
      <c r="S1644" s="99"/>
      <c r="T1644" s="350"/>
      <c r="U1644" s="350"/>
      <c r="V1644" s="349"/>
      <c r="W1644" s="313"/>
      <c r="X1644" s="302"/>
      <c r="Y1644" s="211"/>
      <c r="Z1644" s="320"/>
      <c r="AA1644" s="246"/>
      <c r="AB1644" s="125"/>
      <c r="AC1644" s="125"/>
      <c r="AD1644" s="125"/>
      <c r="AE1644" s="125"/>
      <c r="AF1644" s="125"/>
      <c r="AG1644" s="125"/>
      <c r="AH1644" s="125"/>
      <c r="AJ1644" s="125"/>
      <c r="AK1644" s="125"/>
      <c r="AM1644" s="246"/>
      <c r="AO1644" s="246"/>
      <c r="AP1644" s="211"/>
      <c r="AQ1644" s="211"/>
      <c r="AR1644" s="199"/>
      <c r="AT1644" s="225"/>
      <c r="AU1644" s="225"/>
      <c r="AV1644" s="225"/>
      <c r="AW1644" s="99"/>
      <c r="AX1644" s="199"/>
      <c r="AY1644" s="199"/>
      <c r="AZ1644" s="37"/>
      <c r="BA1644" s="123"/>
      <c r="BB1644" s="211"/>
      <c r="BC1644" s="211"/>
      <c r="BD1644" s="123"/>
      <c r="BE1644" s="123"/>
      <c r="BF1644" s="37"/>
      <c r="BG1644" s="37"/>
    </row>
    <row r="1645" spans="1:59" x14ac:dyDescent="0.25">
      <c r="A1645">
        <v>1613</v>
      </c>
      <c r="B1645" s="61">
        <f ca="1">OFFSET(InputPriceData!B$15,CalculationsAndCharts!$A1645+$A$11,0,1,1)</f>
        <v>40128</v>
      </c>
      <c r="C1645" s="3">
        <f ca="1">OFFSET(InputPriceData!G$15,CalculationsAndCharts!$A1645+$A$11,IF($C$7,8,0),1,1)</f>
        <v>169466200</v>
      </c>
      <c r="D1645" s="4">
        <f ca="1">OFFSET(InputPriceData!C$15,CalculationsAndCharts!$A1645+$A$11,IF($C$7,8,0),1,1)</f>
        <v>96.63</v>
      </c>
      <c r="E1645" s="4">
        <f ca="1">OFFSET(InputPriceData!D$15,CalculationsAndCharts!$A1645+$A$11,IF($C$7,8,0),1,1)</f>
        <v>97.08</v>
      </c>
      <c r="F1645" s="4">
        <f ca="1">OFFSET(InputPriceData!E$15,CalculationsAndCharts!$A1645+$A$11,IF($C$7,8,0),1,1)</f>
        <v>96.02</v>
      </c>
      <c r="G1645" s="4">
        <f ca="1">OFFSET(InputPriceData!F$15,CalculationsAndCharts!$A1645+$A$11,IF($C$7,8,0),1,1)</f>
        <v>96.49</v>
      </c>
      <c r="H1645" s="342">
        <f t="shared" ca="1" si="202"/>
        <v>94.094809017114613</v>
      </c>
      <c r="I1645" s="342">
        <f t="shared" ca="1" si="203"/>
        <v>93.781345831673832</v>
      </c>
      <c r="J1645" s="340">
        <f t="shared" ca="1" si="204"/>
        <v>0.31346318544072971</v>
      </c>
      <c r="K1645" s="170">
        <f t="shared" ca="1" si="200"/>
        <v>9.8259168626649296E-2</v>
      </c>
      <c r="L1645" s="341">
        <f t="shared" ca="1" si="201"/>
        <v>0.61389330701046108</v>
      </c>
      <c r="M1645" s="341">
        <f t="shared" ca="1" si="205"/>
        <v>-0.61389330701046108</v>
      </c>
      <c r="N1645" s="170"/>
      <c r="O1645" s="340"/>
      <c r="P1645" s="3" t="e">
        <f t="shared" ca="1" si="206"/>
        <v>#N/A</v>
      </c>
      <c r="Q1645" s="3">
        <f t="shared" ca="1" si="207"/>
        <v>169466200</v>
      </c>
      <c r="S1645" s="99"/>
      <c r="T1645" s="350"/>
      <c r="U1645" s="350"/>
      <c r="V1645" s="349"/>
      <c r="W1645" s="313"/>
      <c r="X1645" s="302"/>
      <c r="Y1645" s="211"/>
      <c r="Z1645" s="320"/>
      <c r="AA1645" s="246"/>
      <c r="AB1645" s="125"/>
      <c r="AC1645" s="125"/>
      <c r="AD1645" s="125"/>
      <c r="AE1645" s="125"/>
      <c r="AF1645" s="125"/>
      <c r="AG1645" s="125"/>
      <c r="AH1645" s="125"/>
      <c r="AJ1645" s="125"/>
      <c r="AK1645" s="125"/>
      <c r="AM1645" s="246"/>
      <c r="AO1645" s="246"/>
      <c r="AP1645" s="211"/>
      <c r="AQ1645" s="211"/>
      <c r="AR1645" s="199"/>
      <c r="AT1645" s="225"/>
      <c r="AU1645" s="225"/>
      <c r="AV1645" s="225"/>
      <c r="AW1645" s="99"/>
      <c r="AX1645" s="199"/>
      <c r="AY1645" s="199"/>
      <c r="AZ1645" s="37"/>
      <c r="BA1645" s="123"/>
      <c r="BB1645" s="211"/>
      <c r="BC1645" s="211"/>
      <c r="BD1645" s="123"/>
      <c r="BE1645" s="123"/>
      <c r="BF1645" s="37"/>
      <c r="BG1645" s="37"/>
    </row>
    <row r="1646" spans="1:59" x14ac:dyDescent="0.25">
      <c r="A1646">
        <v>1614</v>
      </c>
      <c r="B1646" s="61">
        <f ca="1">OFFSET(InputPriceData!B$15,CalculationsAndCharts!$A1646+$A$11,0,1,1)</f>
        <v>40127</v>
      </c>
      <c r="C1646" s="3">
        <f ca="1">OFFSET(InputPriceData!G$15,CalculationsAndCharts!$A1646+$A$11,IF($C$7,8,0),1,1)</f>
        <v>171899800</v>
      </c>
      <c r="D1646" s="4">
        <f ca="1">OFFSET(InputPriceData!C$15,CalculationsAndCharts!$A1646+$A$11,IF($C$7,8,0),1,1)</f>
        <v>95.75</v>
      </c>
      <c r="E1646" s="4">
        <f ca="1">OFFSET(InputPriceData!D$15,CalculationsAndCharts!$A1646+$A$11,IF($C$7,8,0),1,1)</f>
        <v>96.3</v>
      </c>
      <c r="F1646" s="4">
        <f ca="1">OFFSET(InputPriceData!E$15,CalculationsAndCharts!$A1646+$A$11,IF($C$7,8,0),1,1)</f>
        <v>95.45</v>
      </c>
      <c r="G1646" s="4">
        <f ca="1">OFFSET(InputPriceData!F$15,CalculationsAndCharts!$A1646+$A$11,IF($C$7,8,0),1,1)</f>
        <v>96</v>
      </c>
      <c r="H1646" s="342">
        <f t="shared" ca="1" si="202"/>
        <v>93.752638876702406</v>
      </c>
      <c r="I1646" s="342">
        <f t="shared" ca="1" si="203"/>
        <v>93.535104543644195</v>
      </c>
      <c r="J1646" s="340">
        <f t="shared" ca="1" si="204"/>
        <v>0.21753433305817879</v>
      </c>
      <c r="K1646" s="170">
        <f t="shared" ca="1" si="200"/>
        <v>4.7321186059066656E-2</v>
      </c>
      <c r="L1646" s="341">
        <f t="shared" ca="1" si="201"/>
        <v>0.62160900812423303</v>
      </c>
      <c r="M1646" s="341">
        <f t="shared" ca="1" si="205"/>
        <v>-0.62160900812423303</v>
      </c>
      <c r="N1646" s="170"/>
      <c r="O1646" s="340"/>
      <c r="P1646" s="3">
        <f t="shared" ca="1" si="206"/>
        <v>171899800</v>
      </c>
      <c r="Q1646" s="3" t="e">
        <f t="shared" ca="1" si="207"/>
        <v>#N/A</v>
      </c>
      <c r="S1646" s="99"/>
      <c r="T1646" s="350"/>
      <c r="U1646" s="350"/>
      <c r="V1646" s="349"/>
      <c r="W1646" s="313"/>
      <c r="X1646" s="302"/>
      <c r="Y1646" s="211"/>
      <c r="Z1646" s="320"/>
      <c r="AA1646" s="246"/>
      <c r="AB1646" s="125"/>
      <c r="AC1646" s="125"/>
      <c r="AD1646" s="125"/>
      <c r="AE1646" s="125"/>
      <c r="AF1646" s="125"/>
      <c r="AG1646" s="125"/>
      <c r="AH1646" s="125"/>
      <c r="AJ1646" s="125"/>
      <c r="AK1646" s="125"/>
      <c r="AM1646" s="246"/>
      <c r="AO1646" s="246"/>
      <c r="AP1646" s="211"/>
      <c r="AQ1646" s="211"/>
      <c r="AR1646" s="199"/>
      <c r="AT1646" s="225"/>
      <c r="AU1646" s="225"/>
      <c r="AV1646" s="225"/>
      <c r="AW1646" s="99"/>
      <c r="AX1646" s="199"/>
      <c r="AY1646" s="199"/>
      <c r="AZ1646" s="37"/>
      <c r="BA1646" s="123"/>
      <c r="BB1646" s="211"/>
      <c r="BC1646" s="211"/>
      <c r="BD1646" s="123"/>
      <c r="BE1646" s="123"/>
      <c r="BF1646" s="37"/>
      <c r="BG1646" s="37"/>
    </row>
    <row r="1647" spans="1:59" x14ac:dyDescent="0.25">
      <c r="A1647">
        <v>1615</v>
      </c>
      <c r="B1647" s="61">
        <f ca="1">OFFSET(InputPriceData!B$15,CalculationsAndCharts!$A1647+$A$11,0,1,1)</f>
        <v>40126</v>
      </c>
      <c r="C1647" s="3">
        <f ca="1">OFFSET(InputPriceData!G$15,CalculationsAndCharts!$A1647+$A$11,IF($C$7,8,0),1,1)</f>
        <v>159495700</v>
      </c>
      <c r="D1647" s="4">
        <f ca="1">OFFSET(InputPriceData!C$15,CalculationsAndCharts!$A1647+$A$11,IF($C$7,8,0),1,1)</f>
        <v>94.56</v>
      </c>
      <c r="E1647" s="4">
        <f ca="1">OFFSET(InputPriceData!D$15,CalculationsAndCharts!$A1647+$A$11,IF($C$7,8,0),1,1)</f>
        <v>96.03</v>
      </c>
      <c r="F1647" s="4">
        <f ca="1">OFFSET(InputPriceData!E$15,CalculationsAndCharts!$A1647+$A$11,IF($C$7,8,0),1,1)</f>
        <v>94.49</v>
      </c>
      <c r="G1647" s="4">
        <f ca="1">OFFSET(InputPriceData!F$15,CalculationsAndCharts!$A1647+$A$11,IF($C$7,8,0),1,1)</f>
        <v>95.98</v>
      </c>
      <c r="H1647" s="342">
        <f t="shared" ca="1" si="202"/>
        <v>93.431587287659895</v>
      </c>
      <c r="I1647" s="342">
        <f t="shared" ca="1" si="203"/>
        <v>93.311023138520937</v>
      </c>
      <c r="J1647" s="340">
        <f t="shared" ca="1" si="204"/>
        <v>0.12056414913891828</v>
      </c>
      <c r="K1647" s="170">
        <f t="shared" ca="1" si="200"/>
        <v>1.4535714057591327E-2</v>
      </c>
      <c r="L1647" s="341">
        <f t="shared" ca="1" si="201"/>
        <v>0.63337412566484041</v>
      </c>
      <c r="M1647" s="341">
        <f t="shared" ca="1" si="205"/>
        <v>-0.63337412566484041</v>
      </c>
      <c r="N1647" s="170"/>
      <c r="O1647" s="340"/>
      <c r="P1647" s="3">
        <f t="shared" ca="1" si="206"/>
        <v>159495700</v>
      </c>
      <c r="Q1647" s="3" t="e">
        <f t="shared" ca="1" si="207"/>
        <v>#N/A</v>
      </c>
      <c r="S1647" s="99"/>
      <c r="T1647" s="350"/>
      <c r="U1647" s="350"/>
      <c r="V1647" s="349"/>
      <c r="W1647" s="313"/>
      <c r="X1647" s="302"/>
      <c r="Y1647" s="211"/>
      <c r="Z1647" s="320"/>
      <c r="AA1647" s="246"/>
      <c r="AB1647" s="125"/>
      <c r="AC1647" s="125"/>
      <c r="AD1647" s="125"/>
      <c r="AE1647" s="125"/>
      <c r="AF1647" s="125"/>
      <c r="AG1647" s="125"/>
      <c r="AH1647" s="125"/>
      <c r="AJ1647" s="125"/>
      <c r="AK1647" s="125"/>
      <c r="AM1647" s="246"/>
      <c r="AO1647" s="246"/>
      <c r="AP1647" s="211"/>
      <c r="AQ1647" s="211"/>
      <c r="AR1647" s="199"/>
      <c r="AT1647" s="225"/>
      <c r="AU1647" s="225"/>
      <c r="AV1647" s="225"/>
      <c r="AW1647" s="99"/>
      <c r="AX1647" s="199"/>
      <c r="AY1647" s="199"/>
      <c r="AZ1647" s="37"/>
      <c r="BA1647" s="123"/>
      <c r="BB1647" s="211"/>
      <c r="BC1647" s="211"/>
      <c r="BD1647" s="123"/>
      <c r="BE1647" s="123"/>
      <c r="BF1647" s="37"/>
      <c r="BG1647" s="37"/>
    </row>
    <row r="1648" spans="1:59" x14ac:dyDescent="0.25">
      <c r="A1648">
        <v>1616</v>
      </c>
      <c r="B1648" s="61">
        <f ca="1">OFFSET(InputPriceData!B$15,CalculationsAndCharts!$A1648+$A$11,0,1,1)</f>
        <v>40123</v>
      </c>
      <c r="C1648" s="3">
        <f ca="1">OFFSET(InputPriceData!G$15,CalculationsAndCharts!$A1648+$A$11,IF($C$7,8,0),1,1)</f>
        <v>170954100</v>
      </c>
      <c r="D1648" s="4">
        <f ca="1">OFFSET(InputPriceData!C$15,CalculationsAndCharts!$A1648+$A$11,IF($C$7,8,0),1,1)</f>
        <v>93.08</v>
      </c>
      <c r="E1648" s="4">
        <f ca="1">OFFSET(InputPriceData!D$15,CalculationsAndCharts!$A1648+$A$11,IF($C$7,8,0),1,1)</f>
        <v>94.08</v>
      </c>
      <c r="F1648" s="4">
        <f ca="1">OFFSET(InputPriceData!E$15,CalculationsAndCharts!$A1648+$A$11,IF($C$7,8,0),1,1)</f>
        <v>92.9</v>
      </c>
      <c r="G1648" s="4">
        <f ca="1">OFFSET(InputPriceData!F$15,CalculationsAndCharts!$A1648+$A$11,IF($C$7,8,0),1,1)</f>
        <v>93.84</v>
      </c>
      <c r="H1648" s="342">
        <f t="shared" ca="1" si="202"/>
        <v>93.067528328754165</v>
      </c>
      <c r="I1648" s="342">
        <f t="shared" ca="1" si="203"/>
        <v>93.068388878386486</v>
      </c>
      <c r="J1648" s="340">
        <f t="shared" ca="1" si="204"/>
        <v>-8.6054963235447646E-4</v>
      </c>
      <c r="K1648" s="170">
        <f t="shared" ca="1" si="200"/>
        <v>7.4054566974542458E-7</v>
      </c>
      <c r="L1648" s="341">
        <f t="shared" ca="1" si="201"/>
        <v>0.64672384026061447</v>
      </c>
      <c r="M1648" s="341">
        <f t="shared" ca="1" si="205"/>
        <v>-0.64672384026061447</v>
      </c>
      <c r="N1648" s="170"/>
      <c r="O1648" s="340"/>
      <c r="P1648" s="3">
        <f t="shared" ca="1" si="206"/>
        <v>170954100</v>
      </c>
      <c r="Q1648" s="3" t="e">
        <f t="shared" ca="1" si="207"/>
        <v>#N/A</v>
      </c>
      <c r="S1648" s="99"/>
      <c r="T1648" s="350"/>
      <c r="U1648" s="350"/>
      <c r="V1648" s="349"/>
      <c r="W1648" s="313"/>
      <c r="X1648" s="302"/>
      <c r="Y1648" s="211"/>
      <c r="Z1648" s="320"/>
      <c r="AA1648" s="246"/>
      <c r="AB1648" s="125"/>
      <c r="AC1648" s="125"/>
      <c r="AD1648" s="125"/>
      <c r="AE1648" s="125"/>
      <c r="AF1648" s="125"/>
      <c r="AG1648" s="125"/>
      <c r="AH1648" s="125"/>
      <c r="AJ1648" s="125"/>
      <c r="AK1648" s="125"/>
      <c r="AM1648" s="246"/>
      <c r="AO1648" s="246"/>
      <c r="AP1648" s="211"/>
      <c r="AQ1648" s="211"/>
      <c r="AR1648" s="199"/>
      <c r="AT1648" s="225"/>
      <c r="AU1648" s="225"/>
      <c r="AV1648" s="225"/>
      <c r="AW1648" s="99"/>
      <c r="AX1648" s="199"/>
      <c r="AY1648" s="199"/>
      <c r="AZ1648" s="37"/>
      <c r="BA1648" s="123"/>
      <c r="BB1648" s="211"/>
      <c r="BC1648" s="211"/>
      <c r="BD1648" s="123"/>
      <c r="BE1648" s="123"/>
      <c r="BF1648" s="37"/>
      <c r="BG1648" s="37"/>
    </row>
    <row r="1649" spans="1:59" x14ac:dyDescent="0.25">
      <c r="A1649">
        <v>1617</v>
      </c>
      <c r="B1649" s="61">
        <f ca="1">OFFSET(InputPriceData!B$15,CalculationsAndCharts!$A1649+$A$11,0,1,1)</f>
        <v>40122</v>
      </c>
      <c r="C1649" s="3">
        <f ca="1">OFFSET(InputPriceData!G$15,CalculationsAndCharts!$A1649+$A$11,IF($C$7,8,0),1,1)</f>
        <v>180015300</v>
      </c>
      <c r="D1649" s="4">
        <f ca="1">OFFSET(InputPriceData!C$15,CalculationsAndCharts!$A1649+$A$11,IF($C$7,8,0),1,1)</f>
        <v>92.56</v>
      </c>
      <c r="E1649" s="4">
        <f ca="1">OFFSET(InputPriceData!D$15,CalculationsAndCharts!$A1649+$A$11,IF($C$7,8,0),1,1)</f>
        <v>93.62</v>
      </c>
      <c r="F1649" s="4">
        <f ca="1">OFFSET(InputPriceData!E$15,CalculationsAndCharts!$A1649+$A$11,IF($C$7,8,0),1,1)</f>
        <v>92.36</v>
      </c>
      <c r="G1649" s="4">
        <f ca="1">OFFSET(InputPriceData!F$15,CalculationsAndCharts!$A1649+$A$11,IF($C$7,8,0),1,1)</f>
        <v>93.6</v>
      </c>
      <c r="H1649" s="342">
        <f t="shared" ca="1" si="202"/>
        <v>92.9571752328619</v>
      </c>
      <c r="I1649" s="342">
        <f t="shared" ca="1" si="203"/>
        <v>92.99824241278526</v>
      </c>
      <c r="J1649" s="340">
        <f t="shared" ca="1" si="204"/>
        <v>-4.1067179923391012E-2</v>
      </c>
      <c r="K1649" s="170">
        <f t="shared" ca="1" si="200"/>
        <v>1.6865132668601698E-3</v>
      </c>
      <c r="L1649" s="341">
        <f t="shared" ca="1" si="201"/>
        <v>0.66012338283402561</v>
      </c>
      <c r="M1649" s="341">
        <f t="shared" ca="1" si="205"/>
        <v>-0.66012338283402561</v>
      </c>
      <c r="N1649" s="170"/>
      <c r="O1649" s="340"/>
      <c r="P1649" s="3">
        <f t="shared" ca="1" si="206"/>
        <v>180015300</v>
      </c>
      <c r="Q1649" s="3" t="e">
        <f t="shared" ca="1" si="207"/>
        <v>#N/A</v>
      </c>
      <c r="S1649" s="99"/>
      <c r="T1649" s="350"/>
      <c r="U1649" s="350"/>
      <c r="V1649" s="349"/>
      <c r="W1649" s="313"/>
      <c r="X1649" s="302"/>
      <c r="Y1649" s="211"/>
      <c r="Z1649" s="320"/>
      <c r="AA1649" s="246"/>
      <c r="AB1649" s="125"/>
      <c r="AC1649" s="125"/>
      <c r="AD1649" s="125"/>
      <c r="AE1649" s="125"/>
      <c r="AF1649" s="125"/>
      <c r="AG1649" s="125"/>
      <c r="AH1649" s="125"/>
      <c r="AJ1649" s="125"/>
      <c r="AK1649" s="125"/>
      <c r="AM1649" s="246"/>
      <c r="AO1649" s="246"/>
      <c r="AP1649" s="211"/>
      <c r="AQ1649" s="211"/>
      <c r="AR1649" s="199"/>
      <c r="AT1649" s="225"/>
      <c r="AU1649" s="225"/>
      <c r="AV1649" s="225"/>
      <c r="AW1649" s="99"/>
      <c r="AX1649" s="199"/>
      <c r="AY1649" s="199"/>
      <c r="AZ1649" s="37"/>
      <c r="BA1649" s="123"/>
      <c r="BB1649" s="211"/>
      <c r="BC1649" s="211"/>
      <c r="BD1649" s="123"/>
      <c r="BE1649" s="123"/>
      <c r="BF1649" s="37"/>
      <c r="BG1649" s="37"/>
    </row>
    <row r="1650" spans="1:59" x14ac:dyDescent="0.25">
      <c r="A1650">
        <v>1618</v>
      </c>
      <c r="B1650" s="61">
        <f ca="1">OFFSET(InputPriceData!B$15,CalculationsAndCharts!$A1650+$A$11,0,1,1)</f>
        <v>40121</v>
      </c>
      <c r="C1650" s="3">
        <f ca="1">OFFSET(InputPriceData!G$15,CalculationsAndCharts!$A1650+$A$11,IF($C$7,8,0),1,1)</f>
        <v>247996700</v>
      </c>
      <c r="D1650" s="4">
        <f ca="1">OFFSET(InputPriceData!C$15,CalculationsAndCharts!$A1650+$A$11,IF($C$7,8,0),1,1)</f>
        <v>92.42</v>
      </c>
      <c r="E1650" s="4">
        <f ca="1">OFFSET(InputPriceData!D$15,CalculationsAndCharts!$A1650+$A$11,IF($C$7,8,0),1,1)</f>
        <v>93.14</v>
      </c>
      <c r="F1650" s="4">
        <f ca="1">OFFSET(InputPriceData!E$15,CalculationsAndCharts!$A1650+$A$11,IF($C$7,8,0),1,1)</f>
        <v>91.67</v>
      </c>
      <c r="G1650" s="4">
        <f ca="1">OFFSET(InputPriceData!F$15,CalculationsAndCharts!$A1650+$A$11,IF($C$7,8,0),1,1)</f>
        <v>91.91</v>
      </c>
      <c r="H1650" s="342">
        <f t="shared" ca="1" si="202"/>
        <v>92.865343123270733</v>
      </c>
      <c r="I1650" s="342">
        <f t="shared" ca="1" si="203"/>
        <v>92.94353717758392</v>
      </c>
      <c r="J1650" s="340">
        <f t="shared" ca="1" si="204"/>
        <v>-7.8194054313210415E-2</v>
      </c>
      <c r="K1650" s="170">
        <f t="shared" ca="1" si="200"/>
        <v>6.1143101299373E-3</v>
      </c>
      <c r="L1650" s="341">
        <f t="shared" ca="1" si="201"/>
        <v>0.67298768236563133</v>
      </c>
      <c r="M1650" s="341">
        <f t="shared" ca="1" si="205"/>
        <v>-0.67298768236563133</v>
      </c>
      <c r="N1650" s="170"/>
      <c r="O1650" s="340"/>
      <c r="P1650" s="3" t="e">
        <f t="shared" ca="1" si="206"/>
        <v>#N/A</v>
      </c>
      <c r="Q1650" s="3">
        <f t="shared" ca="1" si="207"/>
        <v>247996700</v>
      </c>
      <c r="S1650" s="99"/>
      <c r="T1650" s="350"/>
      <c r="U1650" s="350"/>
      <c r="V1650" s="349"/>
      <c r="W1650" s="313"/>
      <c r="X1650" s="302"/>
      <c r="Y1650" s="211"/>
      <c r="Z1650" s="320"/>
      <c r="AA1650" s="246"/>
      <c r="AB1650" s="125"/>
      <c r="AC1650" s="125"/>
      <c r="AD1650" s="125"/>
      <c r="AE1650" s="125"/>
      <c r="AF1650" s="125"/>
      <c r="AG1650" s="125"/>
      <c r="AH1650" s="125"/>
      <c r="AJ1650" s="125"/>
      <c r="AK1650" s="125"/>
      <c r="AM1650" s="246"/>
      <c r="AO1650" s="246"/>
      <c r="AP1650" s="211"/>
      <c r="AQ1650" s="211"/>
      <c r="AR1650" s="199"/>
      <c r="AT1650" s="225"/>
      <c r="AU1650" s="225"/>
      <c r="AV1650" s="225"/>
      <c r="AW1650" s="99"/>
      <c r="AX1650" s="199"/>
      <c r="AY1650" s="199"/>
      <c r="AZ1650" s="37"/>
      <c r="BA1650" s="123"/>
      <c r="BB1650" s="211"/>
      <c r="BC1650" s="211"/>
      <c r="BD1650" s="123"/>
      <c r="BE1650" s="123"/>
      <c r="BF1650" s="37"/>
      <c r="BG1650" s="37"/>
    </row>
    <row r="1651" spans="1:59" x14ac:dyDescent="0.25">
      <c r="A1651">
        <v>1619</v>
      </c>
      <c r="B1651" s="61">
        <f ca="1">OFFSET(InputPriceData!B$15,CalculationsAndCharts!$A1651+$A$11,0,1,1)</f>
        <v>40120</v>
      </c>
      <c r="C1651" s="3">
        <f ca="1">OFFSET(InputPriceData!G$15,CalculationsAndCharts!$A1651+$A$11,IF($C$7,8,0),1,1)</f>
        <v>228362600</v>
      </c>
      <c r="D1651" s="4">
        <f ca="1">OFFSET(InputPriceData!C$15,CalculationsAndCharts!$A1651+$A$11,IF($C$7,8,0),1,1)</f>
        <v>90.87</v>
      </c>
      <c r="E1651" s="4">
        <f ca="1">OFFSET(InputPriceData!D$15,CalculationsAndCharts!$A1651+$A$11,IF($C$7,8,0),1,1)</f>
        <v>91.8</v>
      </c>
      <c r="F1651" s="4">
        <f ca="1">OFFSET(InputPriceData!E$15,CalculationsAndCharts!$A1651+$A$11,IF($C$7,8,0),1,1)</f>
        <v>90.7</v>
      </c>
      <c r="G1651" s="4">
        <f ca="1">OFFSET(InputPriceData!F$15,CalculationsAndCharts!$A1651+$A$11,IF($C$7,8,0),1,1)</f>
        <v>91.67</v>
      </c>
      <c r="H1651" s="342">
        <f t="shared" ca="1" si="202"/>
        <v>93.00182071230941</v>
      </c>
      <c r="I1651" s="342">
        <f t="shared" ca="1" si="203"/>
        <v>93.037495102818824</v>
      </c>
      <c r="J1651" s="340">
        <f t="shared" ca="1" si="204"/>
        <v>-3.5674390509437173E-2</v>
      </c>
      <c r="K1651" s="170">
        <f t="shared" ca="1" si="200"/>
        <v>1.2726621382198211E-3</v>
      </c>
      <c r="L1651" s="341">
        <f t="shared" ca="1" si="201"/>
        <v>0.68520697910416817</v>
      </c>
      <c r="M1651" s="341">
        <f t="shared" ca="1" si="205"/>
        <v>-0.68520697910416817</v>
      </c>
      <c r="N1651" s="170"/>
      <c r="O1651" s="340"/>
      <c r="P1651" s="3">
        <f t="shared" ca="1" si="206"/>
        <v>228362600</v>
      </c>
      <c r="Q1651" s="3" t="e">
        <f t="shared" ca="1" si="207"/>
        <v>#N/A</v>
      </c>
      <c r="S1651" s="99"/>
      <c r="T1651" s="350"/>
      <c r="U1651" s="350"/>
      <c r="V1651" s="349"/>
      <c r="W1651" s="313"/>
      <c r="X1651" s="302"/>
      <c r="Y1651" s="211"/>
      <c r="Z1651" s="320"/>
      <c r="AA1651" s="246"/>
      <c r="AB1651" s="125"/>
      <c r="AC1651" s="125"/>
      <c r="AD1651" s="125"/>
      <c r="AE1651" s="125"/>
      <c r="AF1651" s="125"/>
      <c r="AG1651" s="125"/>
      <c r="AH1651" s="125"/>
      <c r="AJ1651" s="125"/>
      <c r="AK1651" s="125"/>
      <c r="AM1651" s="246"/>
      <c r="AO1651" s="246"/>
      <c r="AP1651" s="211"/>
      <c r="AQ1651" s="211"/>
      <c r="AR1651" s="199"/>
      <c r="AT1651" s="225"/>
      <c r="AU1651" s="225"/>
      <c r="AV1651" s="225"/>
      <c r="AW1651" s="99"/>
      <c r="AX1651" s="199"/>
      <c r="AY1651" s="199"/>
      <c r="AZ1651" s="37"/>
      <c r="BA1651" s="123"/>
      <c r="BB1651" s="211"/>
      <c r="BC1651" s="211"/>
      <c r="BD1651" s="123"/>
      <c r="BE1651" s="123"/>
      <c r="BF1651" s="37"/>
      <c r="BG1651" s="37"/>
    </row>
    <row r="1652" spans="1:59" x14ac:dyDescent="0.25">
      <c r="A1652">
        <v>1620</v>
      </c>
      <c r="B1652" s="61">
        <f ca="1">OFFSET(InputPriceData!B$15,CalculationsAndCharts!$A1652+$A$11,0,1,1)</f>
        <v>40119</v>
      </c>
      <c r="C1652" s="3">
        <f ca="1">OFFSET(InputPriceData!G$15,CalculationsAndCharts!$A1652+$A$11,IF($C$7,8,0),1,1)</f>
        <v>254222900</v>
      </c>
      <c r="D1652" s="4">
        <f ca="1">OFFSET(InputPriceData!C$15,CalculationsAndCharts!$A1652+$A$11,IF($C$7,8,0),1,1)</f>
        <v>91.22</v>
      </c>
      <c r="E1652" s="4">
        <f ca="1">OFFSET(InputPriceData!D$15,CalculationsAndCharts!$A1652+$A$11,IF($C$7,8,0),1,1)</f>
        <v>92.34</v>
      </c>
      <c r="F1652" s="4">
        <f ca="1">OFFSET(InputPriceData!E$15,CalculationsAndCharts!$A1652+$A$11,IF($C$7,8,0),1,1)</f>
        <v>90.3</v>
      </c>
      <c r="G1652" s="4">
        <f ca="1">OFFSET(InputPriceData!F$15,CalculationsAndCharts!$A1652+$A$11,IF($C$7,8,0),1,1)</f>
        <v>91.38</v>
      </c>
      <c r="H1652" s="342">
        <f t="shared" ca="1" si="202"/>
        <v>93.192080814067907</v>
      </c>
      <c r="I1652" s="342">
        <f t="shared" ca="1" si="203"/>
        <v>93.161812839438724</v>
      </c>
      <c r="J1652" s="340">
        <f t="shared" ca="1" si="204"/>
        <v>3.0267974629155675E-2</v>
      </c>
      <c r="K1652" s="170">
        <f t="shared" ca="1" si="200"/>
        <v>9.1615028815121167E-4</v>
      </c>
      <c r="L1652" s="341">
        <f t="shared" ca="1" si="201"/>
        <v>0.69658131813268909</v>
      </c>
      <c r="M1652" s="341">
        <f t="shared" ca="1" si="205"/>
        <v>-0.69658131813268909</v>
      </c>
      <c r="N1652" s="170"/>
      <c r="O1652" s="340"/>
      <c r="P1652" s="3">
        <f t="shared" ca="1" si="206"/>
        <v>254222900</v>
      </c>
      <c r="Q1652" s="3" t="e">
        <f t="shared" ca="1" si="207"/>
        <v>#N/A</v>
      </c>
      <c r="S1652" s="99"/>
      <c r="T1652" s="350"/>
      <c r="U1652" s="350"/>
      <c r="V1652" s="349"/>
      <c r="W1652" s="313"/>
      <c r="X1652" s="302"/>
      <c r="Y1652" s="211"/>
      <c r="Z1652" s="320"/>
      <c r="AA1652" s="246"/>
      <c r="AB1652" s="125"/>
      <c r="AC1652" s="125"/>
      <c r="AD1652" s="125"/>
      <c r="AE1652" s="125"/>
      <c r="AF1652" s="125"/>
      <c r="AG1652" s="125"/>
      <c r="AH1652" s="125"/>
      <c r="AJ1652" s="125"/>
      <c r="AK1652" s="125"/>
      <c r="AM1652" s="246"/>
      <c r="AO1652" s="246"/>
      <c r="AP1652" s="211"/>
      <c r="AQ1652" s="211"/>
      <c r="AR1652" s="199"/>
      <c r="AT1652" s="225"/>
      <c r="AU1652" s="225"/>
      <c r="AV1652" s="225"/>
      <c r="AW1652" s="99"/>
      <c r="AX1652" s="199"/>
      <c r="AY1652" s="199"/>
      <c r="AZ1652" s="37"/>
      <c r="BA1652" s="123"/>
      <c r="BB1652" s="211"/>
      <c r="BC1652" s="211"/>
      <c r="BD1652" s="123"/>
      <c r="BE1652" s="123"/>
      <c r="BF1652" s="37"/>
      <c r="BG1652" s="37"/>
    </row>
    <row r="1653" spans="1:59" x14ac:dyDescent="0.25">
      <c r="A1653">
        <v>1621</v>
      </c>
      <c r="B1653" s="61">
        <f ca="1">OFFSET(InputPriceData!B$15,CalculationsAndCharts!$A1653+$A$11,0,1,1)</f>
        <v>40116</v>
      </c>
      <c r="C1653" s="3">
        <f ca="1">OFFSET(InputPriceData!G$15,CalculationsAndCharts!$A1653+$A$11,IF($C$7,8,0),1,1)</f>
        <v>325608100</v>
      </c>
      <c r="D1653" s="4">
        <f ca="1">OFFSET(InputPriceData!C$15,CalculationsAndCharts!$A1653+$A$11,IF($C$7,8,0),1,1)</f>
        <v>93.12</v>
      </c>
      <c r="E1653" s="4">
        <f ca="1">OFFSET(InputPriceData!D$15,CalculationsAndCharts!$A1653+$A$11,IF($C$7,8,0),1,1)</f>
        <v>93.4</v>
      </c>
      <c r="F1653" s="4">
        <f ca="1">OFFSET(InputPriceData!E$15,CalculationsAndCharts!$A1653+$A$11,IF($C$7,8,0),1,1)</f>
        <v>90.61</v>
      </c>
      <c r="G1653" s="4">
        <f ca="1">OFFSET(InputPriceData!F$15,CalculationsAndCharts!$A1653+$A$11,IF($C$7,8,0),1,1)</f>
        <v>90.72</v>
      </c>
      <c r="H1653" s="342">
        <f t="shared" ca="1" si="202"/>
        <v>93.450949501791897</v>
      </c>
      <c r="I1653" s="342">
        <f t="shared" ca="1" si="203"/>
        <v>93.32379582484225</v>
      </c>
      <c r="J1653" s="340">
        <f t="shared" ca="1" si="204"/>
        <v>0.12715367694962076</v>
      </c>
      <c r="K1653" s="170">
        <f t="shared" ca="1" si="200"/>
        <v>1.6168057561808519E-2</v>
      </c>
      <c r="L1653" s="341">
        <f t="shared" ca="1" si="201"/>
        <v>0.70689443165416466</v>
      </c>
      <c r="M1653" s="341">
        <f t="shared" ca="1" si="205"/>
        <v>-0.70689443165416466</v>
      </c>
      <c r="N1653" s="170"/>
      <c r="O1653" s="340"/>
      <c r="P1653" s="3" t="e">
        <f t="shared" ca="1" si="206"/>
        <v>#N/A</v>
      </c>
      <c r="Q1653" s="3">
        <f t="shared" ca="1" si="207"/>
        <v>325608100</v>
      </c>
      <c r="S1653" s="99"/>
      <c r="T1653" s="350"/>
      <c r="U1653" s="350"/>
      <c r="V1653" s="349"/>
      <c r="W1653" s="313"/>
      <c r="X1653" s="302"/>
      <c r="Y1653" s="211"/>
      <c r="Z1653" s="320"/>
      <c r="AA1653" s="246"/>
      <c r="AB1653" s="125"/>
      <c r="AC1653" s="125"/>
      <c r="AD1653" s="125"/>
      <c r="AE1653" s="125"/>
      <c r="AF1653" s="125"/>
      <c r="AG1653" s="125"/>
      <c r="AH1653" s="125"/>
      <c r="AJ1653" s="125"/>
      <c r="AK1653" s="125"/>
      <c r="AM1653" s="246"/>
      <c r="AO1653" s="246"/>
      <c r="AP1653" s="211"/>
      <c r="AQ1653" s="211"/>
      <c r="AR1653" s="199"/>
      <c r="AT1653" s="225"/>
      <c r="AU1653" s="225"/>
      <c r="AV1653" s="225"/>
      <c r="AW1653" s="99"/>
      <c r="AX1653" s="199"/>
      <c r="AY1653" s="199"/>
      <c r="AZ1653" s="37"/>
      <c r="BA1653" s="123"/>
      <c r="BB1653" s="211"/>
      <c r="BC1653" s="211"/>
      <c r="BD1653" s="123"/>
      <c r="BE1653" s="123"/>
      <c r="BF1653" s="37"/>
      <c r="BG1653" s="37"/>
    </row>
    <row r="1654" spans="1:59" x14ac:dyDescent="0.25">
      <c r="A1654">
        <v>1622</v>
      </c>
      <c r="B1654" s="61">
        <f ca="1">OFFSET(InputPriceData!B$15,CalculationsAndCharts!$A1654+$A$11,0,1,1)</f>
        <v>40115</v>
      </c>
      <c r="C1654" s="3">
        <f ca="1">OFFSET(InputPriceData!G$15,CalculationsAndCharts!$A1654+$A$11,IF($C$7,8,0),1,1)</f>
        <v>198110600</v>
      </c>
      <c r="D1654" s="4">
        <f ca="1">OFFSET(InputPriceData!C$15,CalculationsAndCharts!$A1654+$A$11,IF($C$7,8,0),1,1)</f>
        <v>92.14</v>
      </c>
      <c r="E1654" s="4">
        <f ca="1">OFFSET(InputPriceData!D$15,CalculationsAndCharts!$A1654+$A$11,IF($C$7,8,0),1,1)</f>
        <v>93.61</v>
      </c>
      <c r="F1654" s="4">
        <f ca="1">OFFSET(InputPriceData!E$15,CalculationsAndCharts!$A1654+$A$11,IF($C$7,8,0),1,1)</f>
        <v>91.92</v>
      </c>
      <c r="G1654" s="4">
        <f ca="1">OFFSET(InputPriceData!F$15,CalculationsAndCharts!$A1654+$A$11,IF($C$7,8,0),1,1)</f>
        <v>93.42</v>
      </c>
      <c r="H1654" s="342">
        <f t="shared" ca="1" si="202"/>
        <v>93.841085144905023</v>
      </c>
      <c r="I1654" s="342">
        <f t="shared" ca="1" si="203"/>
        <v>93.560504536191544</v>
      </c>
      <c r="J1654" s="340">
        <f t="shared" ca="1" si="204"/>
        <v>0.28058060871345214</v>
      </c>
      <c r="K1654" s="170">
        <f t="shared" ca="1" si="200"/>
        <v>7.872547798601133E-2</v>
      </c>
      <c r="L1654" s="341">
        <f t="shared" ca="1" si="201"/>
        <v>0.71555038264828597</v>
      </c>
      <c r="M1654" s="341">
        <f t="shared" ca="1" si="205"/>
        <v>-0.71555038264828597</v>
      </c>
      <c r="N1654" s="170"/>
      <c r="O1654" s="340"/>
      <c r="P1654" s="3">
        <f t="shared" ca="1" si="206"/>
        <v>198110600</v>
      </c>
      <c r="Q1654" s="3" t="e">
        <f t="shared" ca="1" si="207"/>
        <v>#N/A</v>
      </c>
      <c r="S1654" s="99"/>
      <c r="T1654" s="350"/>
      <c r="U1654" s="350"/>
      <c r="V1654" s="349"/>
      <c r="W1654" s="313"/>
      <c r="X1654" s="302"/>
      <c r="Y1654" s="211"/>
      <c r="Z1654" s="320"/>
      <c r="AA1654" s="246"/>
      <c r="AB1654" s="125"/>
      <c r="AC1654" s="125"/>
      <c r="AD1654" s="125"/>
      <c r="AE1654" s="125"/>
      <c r="AF1654" s="125"/>
      <c r="AG1654" s="125"/>
      <c r="AH1654" s="125"/>
      <c r="AJ1654" s="125"/>
      <c r="AK1654" s="125"/>
      <c r="AM1654" s="246"/>
      <c r="AO1654" s="246"/>
      <c r="AP1654" s="211"/>
      <c r="AQ1654" s="211"/>
      <c r="AR1654" s="199"/>
      <c r="AT1654" s="225"/>
      <c r="AU1654" s="225"/>
      <c r="AV1654" s="225"/>
      <c r="AW1654" s="99"/>
      <c r="AX1654" s="199"/>
      <c r="AY1654" s="199"/>
      <c r="AZ1654" s="37"/>
      <c r="BA1654" s="123"/>
      <c r="BB1654" s="211"/>
      <c r="BC1654" s="211"/>
      <c r="BD1654" s="123"/>
      <c r="BE1654" s="123"/>
      <c r="BF1654" s="37"/>
      <c r="BG1654" s="37"/>
    </row>
    <row r="1655" spans="1:59" x14ac:dyDescent="0.25">
      <c r="A1655">
        <v>1623</v>
      </c>
      <c r="B1655" s="61">
        <f ca="1">OFFSET(InputPriceData!B$15,CalculationsAndCharts!$A1655+$A$11,0,1,1)</f>
        <v>40114</v>
      </c>
      <c r="C1655" s="3">
        <f ca="1">OFFSET(InputPriceData!G$15,CalculationsAndCharts!$A1655+$A$11,IF($C$7,8,0),1,1)</f>
        <v>248821400</v>
      </c>
      <c r="D1655" s="4">
        <f ca="1">OFFSET(InputPriceData!C$15,CalculationsAndCharts!$A1655+$A$11,IF($C$7,8,0),1,1)</f>
        <v>92.98</v>
      </c>
      <c r="E1655" s="4">
        <f ca="1">OFFSET(InputPriceData!D$15,CalculationsAndCharts!$A1655+$A$11,IF($C$7,8,0),1,1)</f>
        <v>93.27</v>
      </c>
      <c r="F1655" s="4">
        <f ca="1">OFFSET(InputPriceData!E$15,CalculationsAndCharts!$A1655+$A$11,IF($C$7,8,0),1,1)</f>
        <v>91.41</v>
      </c>
      <c r="G1655" s="4">
        <f ca="1">OFFSET(InputPriceData!F$15,CalculationsAndCharts!$A1655+$A$11,IF($C$7,8,0),1,1)</f>
        <v>91.46</v>
      </c>
      <c r="H1655" s="342">
        <f t="shared" ca="1" si="202"/>
        <v>93.901240165605742</v>
      </c>
      <c r="I1655" s="342">
        <f t="shared" ca="1" si="203"/>
        <v>93.573277675845333</v>
      </c>
      <c r="J1655" s="340">
        <f t="shared" ca="1" si="204"/>
        <v>0.32796248976039144</v>
      </c>
      <c r="K1655" s="170">
        <f t="shared" ca="1" si="200"/>
        <v>0.10755939468983486</v>
      </c>
      <c r="L1655" s="341">
        <f t="shared" ca="1" si="201"/>
        <v>0.72343113078996024</v>
      </c>
      <c r="M1655" s="341">
        <f t="shared" ca="1" si="205"/>
        <v>-0.72343113078996024</v>
      </c>
      <c r="N1655" s="170"/>
      <c r="O1655" s="340"/>
      <c r="P1655" s="3" t="e">
        <f t="shared" ca="1" si="206"/>
        <v>#N/A</v>
      </c>
      <c r="Q1655" s="3">
        <f t="shared" ca="1" si="207"/>
        <v>248821400</v>
      </c>
      <c r="S1655" s="99"/>
      <c r="T1655" s="350"/>
      <c r="U1655" s="350"/>
      <c r="V1655" s="349"/>
      <c r="W1655" s="313"/>
      <c r="X1655" s="302"/>
      <c r="Y1655" s="211"/>
      <c r="Z1655" s="320"/>
      <c r="AA1655" s="246"/>
      <c r="AB1655" s="125"/>
      <c r="AC1655" s="125"/>
      <c r="AD1655" s="125"/>
      <c r="AE1655" s="125"/>
      <c r="AF1655" s="125"/>
      <c r="AG1655" s="125"/>
      <c r="AH1655" s="125"/>
      <c r="AJ1655" s="125"/>
      <c r="AK1655" s="125"/>
      <c r="AM1655" s="246"/>
      <c r="AO1655" s="246"/>
      <c r="AP1655" s="211"/>
      <c r="AQ1655" s="211"/>
      <c r="AR1655" s="199"/>
      <c r="AT1655" s="225"/>
      <c r="AU1655" s="225"/>
      <c r="AV1655" s="225"/>
      <c r="AW1655" s="99"/>
      <c r="AX1655" s="199"/>
      <c r="AY1655" s="199"/>
      <c r="AZ1655" s="37"/>
      <c r="BA1655" s="123"/>
      <c r="BB1655" s="211"/>
      <c r="BC1655" s="211"/>
      <c r="BD1655" s="123"/>
      <c r="BE1655" s="123"/>
      <c r="BF1655" s="37"/>
      <c r="BG1655" s="37"/>
    </row>
    <row r="1656" spans="1:59" x14ac:dyDescent="0.25">
      <c r="A1656">
        <v>1624</v>
      </c>
      <c r="B1656" s="61">
        <f ca="1">OFFSET(InputPriceData!B$15,CalculationsAndCharts!$A1656+$A$11,0,1,1)</f>
        <v>40113</v>
      </c>
      <c r="C1656" s="3">
        <f ca="1">OFFSET(InputPriceData!G$15,CalculationsAndCharts!$A1656+$A$11,IF($C$7,8,0),1,1)</f>
        <v>253266300</v>
      </c>
      <c r="D1656" s="4">
        <f ca="1">OFFSET(InputPriceData!C$15,CalculationsAndCharts!$A1656+$A$11,IF($C$7,8,0),1,1)</f>
        <v>93.76</v>
      </c>
      <c r="E1656" s="4">
        <f ca="1">OFFSET(InputPriceData!D$15,CalculationsAndCharts!$A1656+$A$11,IF($C$7,8,0),1,1)</f>
        <v>94.07</v>
      </c>
      <c r="F1656" s="4">
        <f ca="1">OFFSET(InputPriceData!E$15,CalculationsAndCharts!$A1656+$A$11,IF($C$7,8,0),1,1)</f>
        <v>92.99</v>
      </c>
      <c r="G1656" s="4">
        <f ca="1">OFFSET(InputPriceData!F$15,CalculationsAndCharts!$A1656+$A$11,IF($C$7,8,0),1,1)</f>
        <v>93.22</v>
      </c>
      <c r="H1656" s="342">
        <f t="shared" ca="1" si="202"/>
        <v>94.249988760692275</v>
      </c>
      <c r="I1656" s="342">
        <f t="shared" ca="1" si="203"/>
        <v>93.765393828194902</v>
      </c>
      <c r="J1656" s="340">
        <f t="shared" ca="1" si="204"/>
        <v>0.48459493249734997</v>
      </c>
      <c r="K1656" s="170">
        <f t="shared" ca="1" si="200"/>
        <v>0.23483224860211119</v>
      </c>
      <c r="L1656" s="341">
        <f t="shared" ca="1" si="201"/>
        <v>0.73189994714345197</v>
      </c>
      <c r="M1656" s="341">
        <f t="shared" ca="1" si="205"/>
        <v>-0.73189994714345197</v>
      </c>
      <c r="N1656" s="170"/>
      <c r="O1656" s="340"/>
      <c r="P1656" s="3" t="e">
        <f t="shared" ca="1" si="206"/>
        <v>#N/A</v>
      </c>
      <c r="Q1656" s="3">
        <f t="shared" ca="1" si="207"/>
        <v>253266300</v>
      </c>
      <c r="S1656" s="99"/>
      <c r="T1656" s="350"/>
      <c r="U1656" s="350"/>
      <c r="V1656" s="349"/>
      <c r="W1656" s="313"/>
      <c r="X1656" s="302"/>
      <c r="Y1656" s="211"/>
      <c r="Z1656" s="320"/>
      <c r="AA1656" s="246"/>
      <c r="AB1656" s="125"/>
      <c r="AC1656" s="125"/>
      <c r="AD1656" s="125"/>
      <c r="AE1656" s="125"/>
      <c r="AF1656" s="125"/>
      <c r="AG1656" s="125"/>
      <c r="AH1656" s="125"/>
      <c r="AJ1656" s="125"/>
      <c r="AK1656" s="125"/>
      <c r="AM1656" s="246"/>
      <c r="AO1656" s="246"/>
      <c r="AP1656" s="211"/>
      <c r="AQ1656" s="211"/>
      <c r="AR1656" s="199"/>
      <c r="AT1656" s="225"/>
      <c r="AU1656" s="225"/>
      <c r="AV1656" s="225"/>
      <c r="AW1656" s="99"/>
      <c r="AX1656" s="199"/>
      <c r="AY1656" s="199"/>
      <c r="AZ1656" s="37"/>
      <c r="BA1656" s="123"/>
      <c r="BB1656" s="211"/>
      <c r="BC1656" s="211"/>
      <c r="BD1656" s="123"/>
      <c r="BE1656" s="123"/>
      <c r="BF1656" s="37"/>
      <c r="BG1656" s="37"/>
    </row>
    <row r="1657" spans="1:59" x14ac:dyDescent="0.25">
      <c r="A1657">
        <v>1625</v>
      </c>
      <c r="B1657" s="61">
        <f ca="1">OFFSET(InputPriceData!B$15,CalculationsAndCharts!$A1657+$A$11,0,1,1)</f>
        <v>40112</v>
      </c>
      <c r="C1657" s="3">
        <f ca="1">OFFSET(InputPriceData!G$15,CalculationsAndCharts!$A1657+$A$11,IF($C$7,8,0),1,1)</f>
        <v>242028200</v>
      </c>
      <c r="D1657" s="4">
        <f ca="1">OFFSET(InputPriceData!C$15,CalculationsAndCharts!$A1657+$A$11,IF($C$7,8,0),1,1)</f>
        <v>94.78</v>
      </c>
      <c r="E1657" s="4">
        <f ca="1">OFFSET(InputPriceData!D$15,CalculationsAndCharts!$A1657+$A$11,IF($C$7,8,0),1,1)</f>
        <v>95.75</v>
      </c>
      <c r="F1657" s="4">
        <f ca="1">OFFSET(InputPriceData!E$15,CalculationsAndCharts!$A1657+$A$11,IF($C$7,8,0),1,1)</f>
        <v>93.39</v>
      </c>
      <c r="G1657" s="4">
        <f ca="1">OFFSET(InputPriceData!F$15,CalculationsAndCharts!$A1657+$A$11,IF($C$7,8,0),1,1)</f>
        <v>93.65</v>
      </c>
      <c r="H1657" s="342">
        <f t="shared" ca="1" si="202"/>
        <v>94.397130012219748</v>
      </c>
      <c r="I1657" s="342">
        <f t="shared" ca="1" si="203"/>
        <v>93.81497508530353</v>
      </c>
      <c r="J1657" s="340">
        <f t="shared" ca="1" si="204"/>
        <v>0.58215492691618942</v>
      </c>
      <c r="K1657" s="170">
        <f t="shared" ca="1" si="200"/>
        <v>0.33890435893279386</v>
      </c>
      <c r="L1657" s="341">
        <f t="shared" ca="1" si="201"/>
        <v>0.74066120172192196</v>
      </c>
      <c r="M1657" s="341">
        <f t="shared" ca="1" si="205"/>
        <v>-0.74066120172192196</v>
      </c>
      <c r="N1657" s="170"/>
      <c r="O1657" s="340"/>
      <c r="P1657" s="3" t="e">
        <f t="shared" ca="1" si="206"/>
        <v>#N/A</v>
      </c>
      <c r="Q1657" s="3">
        <f t="shared" ca="1" si="207"/>
        <v>242028200</v>
      </c>
      <c r="S1657" s="99"/>
      <c r="T1657" s="350"/>
      <c r="U1657" s="350"/>
      <c r="V1657" s="349"/>
      <c r="W1657" s="313"/>
      <c r="X1657" s="302"/>
      <c r="Y1657" s="211"/>
      <c r="Z1657" s="320"/>
      <c r="AA1657" s="246"/>
      <c r="AB1657" s="125"/>
      <c r="AC1657" s="125"/>
      <c r="AD1657" s="125"/>
      <c r="AE1657" s="125"/>
      <c r="AF1657" s="125"/>
      <c r="AG1657" s="125"/>
      <c r="AH1657" s="125"/>
      <c r="AJ1657" s="125"/>
      <c r="AK1657" s="125"/>
      <c r="AM1657" s="246"/>
      <c r="AO1657" s="246"/>
      <c r="AP1657" s="211"/>
      <c r="AQ1657" s="211"/>
      <c r="AR1657" s="199"/>
      <c r="AT1657" s="225"/>
      <c r="AU1657" s="225"/>
      <c r="AV1657" s="225"/>
      <c r="AW1657" s="99"/>
      <c r="AX1657" s="199"/>
      <c r="AY1657" s="199"/>
      <c r="AZ1657" s="37"/>
      <c r="BA1657" s="123"/>
      <c r="BB1657" s="211"/>
      <c r="BC1657" s="211"/>
      <c r="BD1657" s="123"/>
      <c r="BE1657" s="123"/>
      <c r="BF1657" s="37"/>
      <c r="BG1657" s="37"/>
    </row>
    <row r="1658" spans="1:59" x14ac:dyDescent="0.25">
      <c r="A1658">
        <v>1626</v>
      </c>
      <c r="B1658" s="61">
        <f ca="1">OFFSET(InputPriceData!B$15,CalculationsAndCharts!$A1658+$A$11,0,1,1)</f>
        <v>40109</v>
      </c>
      <c r="C1658" s="3">
        <f ca="1">OFFSET(InputPriceData!G$15,CalculationsAndCharts!$A1658+$A$11,IF($C$7,8,0),1,1)</f>
        <v>240033200</v>
      </c>
      <c r="D1658" s="4">
        <f ca="1">OFFSET(InputPriceData!C$15,CalculationsAndCharts!$A1658+$A$11,IF($C$7,8,0),1,1)</f>
        <v>96.09</v>
      </c>
      <c r="E1658" s="4">
        <f ca="1">OFFSET(InputPriceData!D$15,CalculationsAndCharts!$A1658+$A$11,IF($C$7,8,0),1,1)</f>
        <v>96.15</v>
      </c>
      <c r="F1658" s="4">
        <f ca="1">OFFSET(InputPriceData!E$15,CalculationsAndCharts!$A1658+$A$11,IF($C$7,8,0),1,1)</f>
        <v>94.28</v>
      </c>
      <c r="G1658" s="4">
        <f ca="1">OFFSET(InputPriceData!F$15,CalculationsAndCharts!$A1658+$A$11,IF($C$7,8,0),1,1)</f>
        <v>94.68</v>
      </c>
      <c r="H1658" s="342">
        <f t="shared" ca="1" si="202"/>
        <v>94.503862871108282</v>
      </c>
      <c r="I1658" s="342">
        <f t="shared" ca="1" si="203"/>
        <v>93.829972820331136</v>
      </c>
      <c r="J1658" s="340">
        <f t="shared" ca="1" si="204"/>
        <v>0.67389005077712927</v>
      </c>
      <c r="K1658" s="170">
        <f t="shared" ca="1" si="200"/>
        <v>0.45412780053640184</v>
      </c>
      <c r="L1658" s="341">
        <f t="shared" ca="1" si="201"/>
        <v>0.75146378481887866</v>
      </c>
      <c r="M1658" s="341">
        <f t="shared" ca="1" si="205"/>
        <v>-0.75146378481887866</v>
      </c>
      <c r="N1658" s="170"/>
      <c r="O1658" s="340"/>
      <c r="P1658" s="3" t="e">
        <f t="shared" ca="1" si="206"/>
        <v>#N/A</v>
      </c>
      <c r="Q1658" s="3">
        <f t="shared" ca="1" si="207"/>
        <v>240033200</v>
      </c>
      <c r="S1658" s="99"/>
      <c r="T1658" s="350"/>
      <c r="U1658" s="350"/>
      <c r="V1658" s="349"/>
      <c r="W1658" s="313"/>
      <c r="X1658" s="302"/>
      <c r="Y1658" s="211"/>
      <c r="Z1658" s="320"/>
      <c r="AA1658" s="246"/>
      <c r="AB1658" s="125"/>
      <c r="AC1658" s="125"/>
      <c r="AD1658" s="125"/>
      <c r="AE1658" s="125"/>
      <c r="AF1658" s="125"/>
      <c r="AG1658" s="125"/>
      <c r="AH1658" s="125"/>
      <c r="AJ1658" s="125"/>
      <c r="AK1658" s="125"/>
      <c r="AM1658" s="246"/>
      <c r="AO1658" s="246"/>
      <c r="AP1658" s="211"/>
      <c r="AQ1658" s="211"/>
      <c r="AR1658" s="199"/>
      <c r="AT1658" s="225"/>
      <c r="AU1658" s="225"/>
      <c r="AV1658" s="225"/>
      <c r="AW1658" s="99"/>
      <c r="AX1658" s="199"/>
      <c r="AY1658" s="199"/>
      <c r="AZ1658" s="37"/>
      <c r="BA1658" s="123"/>
      <c r="BB1658" s="211"/>
      <c r="BC1658" s="211"/>
      <c r="BD1658" s="123"/>
      <c r="BE1658" s="123"/>
      <c r="BF1658" s="37"/>
      <c r="BG1658" s="37"/>
    </row>
    <row r="1659" spans="1:59" x14ac:dyDescent="0.25">
      <c r="A1659">
        <v>1627</v>
      </c>
      <c r="B1659" s="61">
        <f ca="1">OFFSET(InputPriceData!B$15,CalculationsAndCharts!$A1659+$A$11,0,1,1)</f>
        <v>40108</v>
      </c>
      <c r="C1659" s="3">
        <f ca="1">OFFSET(InputPriceData!G$15,CalculationsAndCharts!$A1659+$A$11,IF($C$7,8,0),1,1)</f>
        <v>238444000</v>
      </c>
      <c r="D1659" s="4">
        <f ca="1">OFFSET(InputPriceData!C$15,CalculationsAndCharts!$A1659+$A$11,IF($C$7,8,0),1,1)</f>
        <v>94.77</v>
      </c>
      <c r="E1659" s="4">
        <f ca="1">OFFSET(InputPriceData!D$15,CalculationsAndCharts!$A1659+$A$11,IF($C$7,8,0),1,1)</f>
        <v>96.08</v>
      </c>
      <c r="F1659" s="4">
        <f ca="1">OFFSET(InputPriceData!E$15,CalculationsAndCharts!$A1659+$A$11,IF($C$7,8,0),1,1)</f>
        <v>94.17</v>
      </c>
      <c r="G1659" s="4">
        <f ca="1">OFFSET(InputPriceData!F$15,CalculationsAndCharts!$A1659+$A$11,IF($C$7,8,0),1,1)</f>
        <v>95.77</v>
      </c>
      <c r="H1659" s="342">
        <f t="shared" ca="1" si="202"/>
        <v>94.478700424123758</v>
      </c>
      <c r="I1659" s="342">
        <f t="shared" ca="1" si="203"/>
        <v>93.752697622179426</v>
      </c>
      <c r="J1659" s="340">
        <f t="shared" ca="1" si="204"/>
        <v>0.7260028019443121</v>
      </c>
      <c r="K1659" s="170">
        <f t="shared" ca="1" si="200"/>
        <v>0.52708006843099209</v>
      </c>
      <c r="L1659" s="341">
        <f t="shared" ca="1" si="201"/>
        <v>0.76169867082112397</v>
      </c>
      <c r="M1659" s="341">
        <f t="shared" ca="1" si="205"/>
        <v>-0.76169867082112397</v>
      </c>
      <c r="N1659" s="170"/>
      <c r="O1659" s="340"/>
      <c r="P1659" s="3">
        <f t="shared" ca="1" si="206"/>
        <v>238444000</v>
      </c>
      <c r="Q1659" s="3" t="e">
        <f t="shared" ca="1" si="207"/>
        <v>#N/A</v>
      </c>
      <c r="S1659" s="99"/>
      <c r="T1659" s="350"/>
      <c r="U1659" s="350"/>
      <c r="V1659" s="349"/>
      <c r="W1659" s="313"/>
      <c r="X1659" s="302"/>
      <c r="Y1659" s="211"/>
      <c r="Z1659" s="320"/>
      <c r="AA1659" s="246"/>
      <c r="AB1659" s="125"/>
      <c r="AC1659" s="125"/>
      <c r="AD1659" s="125"/>
      <c r="AE1659" s="125"/>
      <c r="AF1659" s="125"/>
      <c r="AG1659" s="125"/>
      <c r="AH1659" s="125"/>
      <c r="AJ1659" s="125"/>
      <c r="AK1659" s="125"/>
      <c r="AM1659" s="246"/>
      <c r="AO1659" s="246"/>
      <c r="AP1659" s="211"/>
      <c r="AQ1659" s="211"/>
      <c r="AR1659" s="199"/>
      <c r="AT1659" s="225"/>
      <c r="AU1659" s="225"/>
      <c r="AV1659" s="225"/>
      <c r="AW1659" s="99"/>
      <c r="AX1659" s="199"/>
      <c r="AY1659" s="199"/>
      <c r="AZ1659" s="37"/>
      <c r="BA1659" s="123"/>
      <c r="BB1659" s="211"/>
      <c r="BC1659" s="211"/>
      <c r="BD1659" s="123"/>
      <c r="BE1659" s="123"/>
      <c r="BF1659" s="37"/>
      <c r="BG1659" s="37"/>
    </row>
    <row r="1660" spans="1:59" x14ac:dyDescent="0.25">
      <c r="A1660">
        <v>1628</v>
      </c>
      <c r="B1660" s="61">
        <f ca="1">OFFSET(InputPriceData!B$15,CalculationsAndCharts!$A1660+$A$11,0,1,1)</f>
        <v>40107</v>
      </c>
      <c r="C1660" s="3">
        <f ca="1">OFFSET(InputPriceData!G$15,CalculationsAndCharts!$A1660+$A$11,IF($C$7,8,0),1,1)</f>
        <v>225379300</v>
      </c>
      <c r="D1660" s="4">
        <f ca="1">OFFSET(InputPriceData!C$15,CalculationsAndCharts!$A1660+$A$11,IF($C$7,8,0),1,1)</f>
        <v>95.52</v>
      </c>
      <c r="E1660" s="4">
        <f ca="1">OFFSET(InputPriceData!D$15,CalculationsAndCharts!$A1660+$A$11,IF($C$7,8,0),1,1)</f>
        <v>96.63</v>
      </c>
      <c r="F1660" s="4">
        <f ca="1">OFFSET(InputPriceData!E$15,CalculationsAndCharts!$A1660+$A$11,IF($C$7,8,0),1,1)</f>
        <v>94.74</v>
      </c>
      <c r="G1660" s="4">
        <f ca="1">OFFSET(InputPriceData!F$15,CalculationsAndCharts!$A1660+$A$11,IF($C$7,8,0),1,1)</f>
        <v>94.81</v>
      </c>
      <c r="H1660" s="342">
        <f t="shared" ca="1" si="202"/>
        <v>94.294229056141432</v>
      </c>
      <c r="I1660" s="342">
        <f t="shared" ca="1" si="203"/>
        <v>93.569306496923005</v>
      </c>
      <c r="J1660" s="340">
        <f t="shared" ca="1" si="204"/>
        <v>0.72492255921840676</v>
      </c>
      <c r="K1660" s="170">
        <f t="shared" ca="1" si="200"/>
        <v>0.52551271686376444</v>
      </c>
      <c r="L1660" s="341">
        <f t="shared" ca="1" si="201"/>
        <v>0.77079884903669083</v>
      </c>
      <c r="M1660" s="341">
        <f t="shared" ca="1" si="205"/>
        <v>-0.77079884903669083</v>
      </c>
      <c r="N1660" s="170"/>
      <c r="O1660" s="340"/>
      <c r="P1660" s="3" t="e">
        <f t="shared" ca="1" si="206"/>
        <v>#N/A</v>
      </c>
      <c r="Q1660" s="3">
        <f t="shared" ca="1" si="207"/>
        <v>225379300</v>
      </c>
      <c r="S1660" s="99"/>
      <c r="T1660" s="350"/>
      <c r="U1660" s="350"/>
      <c r="V1660" s="349"/>
      <c r="W1660" s="313"/>
      <c r="X1660" s="302"/>
      <c r="Y1660" s="211"/>
      <c r="Z1660" s="320"/>
      <c r="AA1660" s="246"/>
      <c r="AB1660" s="125"/>
      <c r="AC1660" s="125"/>
      <c r="AD1660" s="125"/>
      <c r="AE1660" s="125"/>
      <c r="AF1660" s="125"/>
      <c r="AG1660" s="125"/>
      <c r="AH1660" s="125"/>
      <c r="AJ1660" s="125"/>
      <c r="AK1660" s="125"/>
      <c r="AM1660" s="246"/>
      <c r="AO1660" s="246"/>
      <c r="AP1660" s="211"/>
      <c r="AQ1660" s="211"/>
      <c r="AR1660" s="199"/>
      <c r="AT1660" s="225"/>
      <c r="AU1660" s="225"/>
      <c r="AV1660" s="225"/>
      <c r="AW1660" s="99"/>
      <c r="AX1660" s="199"/>
      <c r="AY1660" s="199"/>
      <c r="AZ1660" s="37"/>
      <c r="BA1660" s="123"/>
      <c r="BB1660" s="211"/>
      <c r="BC1660" s="211"/>
      <c r="BD1660" s="123"/>
      <c r="BE1660" s="123"/>
      <c r="BF1660" s="37"/>
      <c r="BG1660" s="37"/>
    </row>
    <row r="1661" spans="1:59" x14ac:dyDescent="0.25">
      <c r="A1661">
        <v>1629</v>
      </c>
      <c r="B1661" s="61">
        <f ca="1">OFFSET(InputPriceData!B$15,CalculationsAndCharts!$A1661+$A$11,0,1,1)</f>
        <v>40106</v>
      </c>
      <c r="C1661" s="3">
        <f ca="1">OFFSET(InputPriceData!G$15,CalculationsAndCharts!$A1661+$A$11,IF($C$7,8,0),1,1)</f>
        <v>180921100</v>
      </c>
      <c r="D1661" s="4">
        <f ca="1">OFFSET(InputPriceData!C$15,CalculationsAndCharts!$A1661+$A$11,IF($C$7,8,0),1,1)</f>
        <v>96.31</v>
      </c>
      <c r="E1661" s="4">
        <f ca="1">OFFSET(InputPriceData!D$15,CalculationsAndCharts!$A1661+$A$11,IF($C$7,8,0),1,1)</f>
        <v>96.35</v>
      </c>
      <c r="F1661" s="4">
        <f ca="1">OFFSET(InputPriceData!E$15,CalculationsAndCharts!$A1661+$A$11,IF($C$7,8,0),1,1)</f>
        <v>95.2</v>
      </c>
      <c r="G1661" s="4">
        <f ca="1">OFFSET(InputPriceData!F$15,CalculationsAndCharts!$A1661+$A$11,IF($C$7,8,0),1,1)</f>
        <v>95.67</v>
      </c>
      <c r="H1661" s="342">
        <f t="shared" ca="1" si="202"/>
        <v>94.220547492733061</v>
      </c>
      <c r="I1661" s="342">
        <f t="shared" ca="1" si="203"/>
        <v>93.456516178461456</v>
      </c>
      <c r="J1661" s="340">
        <f t="shared" ca="1" si="204"/>
        <v>0.76403131427158388</v>
      </c>
      <c r="K1661" s="170">
        <f t="shared" ca="1" si="200"/>
        <v>0.58374384918756372</v>
      </c>
      <c r="L1661" s="341">
        <f t="shared" ca="1" si="201"/>
        <v>0.78033140243907151</v>
      </c>
      <c r="M1661" s="341">
        <f t="shared" ca="1" si="205"/>
        <v>-0.78033140243907151</v>
      </c>
      <c r="N1661" s="170"/>
      <c r="O1661" s="340"/>
      <c r="P1661" s="3" t="e">
        <f t="shared" ca="1" si="206"/>
        <v>#N/A</v>
      </c>
      <c r="Q1661" s="3">
        <f t="shared" ca="1" si="207"/>
        <v>180921100</v>
      </c>
      <c r="S1661" s="99"/>
      <c r="T1661" s="350"/>
      <c r="U1661" s="350"/>
      <c r="V1661" s="349"/>
      <c r="W1661" s="313"/>
      <c r="X1661" s="302"/>
      <c r="Y1661" s="211"/>
      <c r="Z1661" s="320"/>
      <c r="AA1661" s="246"/>
      <c r="AB1661" s="125"/>
      <c r="AC1661" s="125"/>
      <c r="AD1661" s="125"/>
      <c r="AE1661" s="125"/>
      <c r="AF1661" s="125"/>
      <c r="AG1661" s="125"/>
      <c r="AH1661" s="125"/>
      <c r="AJ1661" s="125"/>
      <c r="AK1661" s="125"/>
      <c r="AM1661" s="246"/>
      <c r="AO1661" s="246"/>
      <c r="AP1661" s="211"/>
      <c r="AQ1661" s="211"/>
      <c r="AR1661" s="199"/>
      <c r="AT1661" s="225"/>
      <c r="AU1661" s="225"/>
      <c r="AV1661" s="225"/>
      <c r="AW1661" s="99"/>
      <c r="AX1661" s="199"/>
      <c r="AY1661" s="199"/>
      <c r="AZ1661" s="37"/>
      <c r="BA1661" s="123"/>
      <c r="BB1661" s="211"/>
      <c r="BC1661" s="211"/>
      <c r="BD1661" s="123"/>
      <c r="BE1661" s="123"/>
      <c r="BF1661" s="37"/>
      <c r="BG1661" s="37"/>
    </row>
    <row r="1662" spans="1:59" x14ac:dyDescent="0.25">
      <c r="A1662">
        <v>1630</v>
      </c>
      <c r="B1662" s="61">
        <f ca="1">OFFSET(InputPriceData!B$15,CalculationsAndCharts!$A1662+$A$11,0,1,1)</f>
        <v>40105</v>
      </c>
      <c r="C1662" s="3">
        <f ca="1">OFFSET(InputPriceData!G$15,CalculationsAndCharts!$A1662+$A$11,IF($C$7,8,0),1,1)</f>
        <v>159530400</v>
      </c>
      <c r="D1662" s="4">
        <f ca="1">OFFSET(InputPriceData!C$15,CalculationsAndCharts!$A1662+$A$11,IF($C$7,8,0),1,1)</f>
        <v>95.54</v>
      </c>
      <c r="E1662" s="4">
        <f ca="1">OFFSET(InputPriceData!D$15,CalculationsAndCharts!$A1662+$A$11,IF($C$7,8,0),1,1)</f>
        <v>96.47</v>
      </c>
      <c r="F1662" s="4">
        <f ca="1">OFFSET(InputPriceData!E$15,CalculationsAndCharts!$A1662+$A$11,IF($C$7,8,0),1,1)</f>
        <v>95.24</v>
      </c>
      <c r="G1662" s="4">
        <f ca="1">OFFSET(InputPriceData!F$15,CalculationsAndCharts!$A1662+$A$11,IF($C$7,8,0),1,1)</f>
        <v>96.17</v>
      </c>
      <c r="H1662" s="342">
        <f t="shared" ca="1" si="202"/>
        <v>94.013482848837796</v>
      </c>
      <c r="I1662" s="342">
        <f t="shared" ca="1" si="203"/>
        <v>93.25529037650341</v>
      </c>
      <c r="J1662" s="340">
        <f t="shared" ca="1" si="204"/>
        <v>0.75819247233435572</v>
      </c>
      <c r="K1662" s="170">
        <f t="shared" ca="1" si="200"/>
        <v>0.57485582510448274</v>
      </c>
      <c r="L1662" s="341">
        <f t="shared" ca="1" si="201"/>
        <v>0.79065483806415404</v>
      </c>
      <c r="M1662" s="341">
        <f t="shared" ca="1" si="205"/>
        <v>-0.79065483806415404</v>
      </c>
      <c r="N1662" s="170"/>
      <c r="O1662" s="340"/>
      <c r="P1662" s="3">
        <f t="shared" ca="1" si="206"/>
        <v>159530400</v>
      </c>
      <c r="Q1662" s="3" t="e">
        <f t="shared" ca="1" si="207"/>
        <v>#N/A</v>
      </c>
      <c r="S1662" s="99"/>
      <c r="T1662" s="350"/>
      <c r="U1662" s="350"/>
      <c r="V1662" s="349"/>
      <c r="W1662" s="313"/>
      <c r="X1662" s="302"/>
      <c r="Y1662" s="211"/>
      <c r="Z1662" s="320"/>
      <c r="AA1662" s="246"/>
      <c r="AB1662" s="125"/>
      <c r="AC1662" s="125"/>
      <c r="AD1662" s="125"/>
      <c r="AE1662" s="125"/>
      <c r="AF1662" s="125"/>
      <c r="AG1662" s="125"/>
      <c r="AH1662" s="125"/>
      <c r="AJ1662" s="125"/>
      <c r="AK1662" s="125"/>
      <c r="AM1662" s="246"/>
      <c r="AO1662" s="246"/>
      <c r="AP1662" s="211"/>
      <c r="AQ1662" s="211"/>
      <c r="AR1662" s="199"/>
      <c r="AT1662" s="225"/>
      <c r="AU1662" s="225"/>
      <c r="AV1662" s="225"/>
      <c r="AW1662" s="99"/>
      <c r="AX1662" s="199"/>
      <c r="AY1662" s="199"/>
      <c r="AZ1662" s="37"/>
      <c r="BA1662" s="123"/>
      <c r="BB1662" s="211"/>
      <c r="BC1662" s="211"/>
      <c r="BD1662" s="123"/>
      <c r="BE1662" s="123"/>
      <c r="BF1662" s="37"/>
      <c r="BG1662" s="37"/>
    </row>
    <row r="1663" spans="1:59" x14ac:dyDescent="0.25">
      <c r="A1663">
        <v>1631</v>
      </c>
      <c r="B1663" s="61">
        <f ca="1">OFFSET(InputPriceData!B$15,CalculationsAndCharts!$A1663+$A$11,0,1,1)</f>
        <v>40102</v>
      </c>
      <c r="C1663" s="3">
        <f ca="1">OFFSET(InputPriceData!G$15,CalculationsAndCharts!$A1663+$A$11,IF($C$7,8,0),1,1)</f>
        <v>192069400</v>
      </c>
      <c r="D1663" s="4">
        <f ca="1">OFFSET(InputPriceData!C$15,CalculationsAndCharts!$A1663+$A$11,IF($C$7,8,0),1,1)</f>
        <v>95.31</v>
      </c>
      <c r="E1663" s="4">
        <f ca="1">OFFSET(InputPriceData!D$15,CalculationsAndCharts!$A1663+$A$11,IF($C$7,8,0),1,1)</f>
        <v>95.72</v>
      </c>
      <c r="F1663" s="4">
        <f ca="1">OFFSET(InputPriceData!E$15,CalculationsAndCharts!$A1663+$A$11,IF($C$7,8,0),1,1)</f>
        <v>94.81</v>
      </c>
      <c r="G1663" s="4">
        <f ca="1">OFFSET(InputPriceData!F$15,CalculationsAndCharts!$A1663+$A$11,IF($C$7,8,0),1,1)</f>
        <v>95.38</v>
      </c>
      <c r="H1663" s="342">
        <f t="shared" ca="1" si="202"/>
        <v>93.705408970100351</v>
      </c>
      <c r="I1663" s="342">
        <f t="shared" ca="1" si="203"/>
        <v>92.990316774367358</v>
      </c>
      <c r="J1663" s="340">
        <f t="shared" ca="1" si="204"/>
        <v>0.71509219573294935</v>
      </c>
      <c r="K1663" s="170">
        <f t="shared" ca="1" si="200"/>
        <v>0.51135684839817075</v>
      </c>
      <c r="L1663" s="341">
        <f t="shared" ca="1" si="201"/>
        <v>0.80088899951208148</v>
      </c>
      <c r="M1663" s="341">
        <f t="shared" ca="1" si="205"/>
        <v>-0.80088899951208148</v>
      </c>
      <c r="N1663" s="170"/>
      <c r="O1663" s="340"/>
      <c r="P1663" s="3">
        <f t="shared" ca="1" si="206"/>
        <v>192069400</v>
      </c>
      <c r="Q1663" s="3" t="e">
        <f t="shared" ca="1" si="207"/>
        <v>#N/A</v>
      </c>
      <c r="S1663" s="99"/>
      <c r="T1663" s="350"/>
      <c r="U1663" s="350"/>
      <c r="V1663" s="349"/>
      <c r="W1663" s="313"/>
      <c r="X1663" s="302"/>
      <c r="Y1663" s="211"/>
      <c r="Z1663" s="320"/>
      <c r="AA1663" s="246"/>
      <c r="AB1663" s="125"/>
      <c r="AC1663" s="125"/>
      <c r="AD1663" s="125"/>
      <c r="AE1663" s="125"/>
      <c r="AF1663" s="125"/>
      <c r="AG1663" s="125"/>
      <c r="AH1663" s="125"/>
      <c r="AJ1663" s="125"/>
      <c r="AK1663" s="125"/>
      <c r="AM1663" s="246"/>
      <c r="AO1663" s="246"/>
      <c r="AP1663" s="211"/>
      <c r="AQ1663" s="211"/>
      <c r="AR1663" s="199"/>
      <c r="AT1663" s="225"/>
      <c r="AU1663" s="225"/>
      <c r="AV1663" s="225"/>
      <c r="AW1663" s="99"/>
      <c r="AX1663" s="199"/>
      <c r="AY1663" s="199"/>
      <c r="AZ1663" s="37"/>
      <c r="BA1663" s="123"/>
      <c r="BB1663" s="211"/>
      <c r="BC1663" s="211"/>
      <c r="BD1663" s="123"/>
      <c r="BE1663" s="123"/>
      <c r="BF1663" s="37"/>
      <c r="BG1663" s="37"/>
    </row>
    <row r="1664" spans="1:59" x14ac:dyDescent="0.25">
      <c r="A1664">
        <v>1632</v>
      </c>
      <c r="B1664" s="61">
        <f ca="1">OFFSET(InputPriceData!B$15,CalculationsAndCharts!$A1664+$A$11,0,1,1)</f>
        <v>40101</v>
      </c>
      <c r="C1664" s="3">
        <f ca="1">OFFSET(InputPriceData!G$15,CalculationsAndCharts!$A1664+$A$11,IF($C$7,8,0),1,1)</f>
        <v>173873600</v>
      </c>
      <c r="D1664" s="4">
        <f ca="1">OFFSET(InputPriceData!C$15,CalculationsAndCharts!$A1664+$A$11,IF($C$7,8,0),1,1)</f>
        <v>95.29</v>
      </c>
      <c r="E1664" s="4">
        <f ca="1">OFFSET(InputPriceData!D$15,CalculationsAndCharts!$A1664+$A$11,IF($C$7,8,0),1,1)</f>
        <v>96.1</v>
      </c>
      <c r="F1664" s="4">
        <f ca="1">OFFSET(InputPriceData!E$15,CalculationsAndCharts!$A1664+$A$11,IF($C$7,8,0),1,1)</f>
        <v>95.24</v>
      </c>
      <c r="G1664" s="4">
        <f ca="1">OFFSET(InputPriceData!F$15,CalculationsAndCharts!$A1664+$A$11,IF($C$7,8,0),1,1)</f>
        <v>96.1</v>
      </c>
      <c r="H1664" s="342">
        <f t="shared" ca="1" si="202"/>
        <v>93.466181680114687</v>
      </c>
      <c r="I1664" s="342">
        <f t="shared" ca="1" si="203"/>
        <v>92.773072844764386</v>
      </c>
      <c r="J1664" s="340">
        <f t="shared" ca="1" si="204"/>
        <v>0.69310883535024881</v>
      </c>
      <c r="K1664" s="170">
        <f t="shared" ca="1" si="200"/>
        <v>0.4803998576405783</v>
      </c>
      <c r="L1664" s="341">
        <f t="shared" ca="1" si="201"/>
        <v>0.81098694174033081</v>
      </c>
      <c r="M1664" s="341">
        <f t="shared" ca="1" si="205"/>
        <v>-0.81098694174033081</v>
      </c>
      <c r="N1664" s="170"/>
      <c r="O1664" s="340"/>
      <c r="P1664" s="3">
        <f t="shared" ca="1" si="206"/>
        <v>173873600</v>
      </c>
      <c r="Q1664" s="3" t="e">
        <f t="shared" ca="1" si="207"/>
        <v>#N/A</v>
      </c>
      <c r="S1664" s="99"/>
      <c r="T1664" s="350"/>
      <c r="U1664" s="350"/>
      <c r="V1664" s="349"/>
      <c r="W1664" s="313"/>
      <c r="X1664" s="302"/>
      <c r="Y1664" s="211"/>
      <c r="Z1664" s="320"/>
      <c r="AA1664" s="246"/>
      <c r="AB1664" s="125"/>
      <c r="AC1664" s="125"/>
      <c r="AD1664" s="125"/>
      <c r="AE1664" s="125"/>
      <c r="AF1664" s="125"/>
      <c r="AG1664" s="125"/>
      <c r="AH1664" s="125"/>
      <c r="AJ1664" s="125"/>
      <c r="AK1664" s="125"/>
      <c r="AM1664" s="246"/>
      <c r="AO1664" s="246"/>
      <c r="AP1664" s="211"/>
      <c r="AQ1664" s="211"/>
      <c r="AR1664" s="199"/>
      <c r="AT1664" s="225"/>
      <c r="AU1664" s="225"/>
      <c r="AV1664" s="225"/>
      <c r="AW1664" s="99"/>
      <c r="AX1664" s="199"/>
      <c r="AY1664" s="199"/>
      <c r="AZ1664" s="37"/>
      <c r="BA1664" s="123"/>
      <c r="BB1664" s="211"/>
      <c r="BC1664" s="211"/>
      <c r="BD1664" s="123"/>
      <c r="BE1664" s="123"/>
      <c r="BF1664" s="37"/>
      <c r="BG1664" s="37"/>
    </row>
    <row r="1665" spans="1:59" x14ac:dyDescent="0.25">
      <c r="A1665">
        <v>1633</v>
      </c>
      <c r="B1665" s="61">
        <f ca="1">OFFSET(InputPriceData!B$15,CalculationsAndCharts!$A1665+$A$11,0,1,1)</f>
        <v>40100</v>
      </c>
      <c r="C1665" s="3">
        <f ca="1">OFFSET(InputPriceData!G$15,CalculationsAndCharts!$A1665+$A$11,IF($C$7,8,0),1,1)</f>
        <v>191421600</v>
      </c>
      <c r="D1665" s="4">
        <f ca="1">OFFSET(InputPriceData!C$15,CalculationsAndCharts!$A1665+$A$11,IF($C$7,8,0),1,1)</f>
        <v>95.24</v>
      </c>
      <c r="E1665" s="4">
        <f ca="1">OFFSET(InputPriceData!D$15,CalculationsAndCharts!$A1665+$A$11,IF($C$7,8,0),1,1)</f>
        <v>95.85</v>
      </c>
      <c r="F1665" s="4">
        <f ca="1">OFFSET(InputPriceData!E$15,CalculationsAndCharts!$A1665+$A$11,IF($C$7,8,0),1,1)</f>
        <v>94.1</v>
      </c>
      <c r="G1665" s="4">
        <f ca="1">OFFSET(InputPriceData!F$15,CalculationsAndCharts!$A1665+$A$11,IF($C$7,8,0),1,1)</f>
        <v>95.75</v>
      </c>
      <c r="H1665" s="342">
        <f t="shared" ca="1" si="202"/>
        <v>93.089921920131061</v>
      </c>
      <c r="I1665" s="342">
        <f t="shared" ca="1" si="203"/>
        <v>92.470624921561154</v>
      </c>
      <c r="J1665" s="340">
        <f t="shared" ca="1" si="204"/>
        <v>0.6192969985698652</v>
      </c>
      <c r="K1665" s="170">
        <f t="shared" ca="1" si="200"/>
        <v>0.38352877243764361</v>
      </c>
      <c r="L1665" s="341">
        <f t="shared" ca="1" si="201"/>
        <v>0.82161869718899816</v>
      </c>
      <c r="M1665" s="341">
        <f t="shared" ca="1" si="205"/>
        <v>-0.82161869718899816</v>
      </c>
      <c r="N1665" s="170"/>
      <c r="O1665" s="340"/>
      <c r="P1665" s="3">
        <f t="shared" ca="1" si="206"/>
        <v>191421600</v>
      </c>
      <c r="Q1665" s="3" t="e">
        <f t="shared" ca="1" si="207"/>
        <v>#N/A</v>
      </c>
      <c r="S1665" s="99"/>
      <c r="T1665" s="350"/>
      <c r="U1665" s="350"/>
      <c r="V1665" s="349"/>
      <c r="W1665" s="313"/>
      <c r="X1665" s="302"/>
      <c r="Y1665" s="211"/>
      <c r="Z1665" s="320"/>
      <c r="AA1665" s="246"/>
      <c r="AB1665" s="125"/>
      <c r="AC1665" s="125"/>
      <c r="AD1665" s="125"/>
      <c r="AE1665" s="125"/>
      <c r="AF1665" s="125"/>
      <c r="AG1665" s="125"/>
      <c r="AH1665" s="125"/>
      <c r="AJ1665" s="125"/>
      <c r="AK1665" s="125"/>
      <c r="AM1665" s="246"/>
      <c r="AO1665" s="246"/>
      <c r="AP1665" s="211"/>
      <c r="AQ1665" s="211"/>
      <c r="AR1665" s="199"/>
      <c r="AT1665" s="225"/>
      <c r="AU1665" s="225"/>
      <c r="AV1665" s="225"/>
      <c r="AW1665" s="99"/>
      <c r="AX1665" s="199"/>
      <c r="AY1665" s="199"/>
      <c r="AZ1665" s="37"/>
      <c r="BA1665" s="123"/>
      <c r="BB1665" s="211"/>
      <c r="BC1665" s="211"/>
      <c r="BD1665" s="123"/>
      <c r="BE1665" s="123"/>
      <c r="BF1665" s="37"/>
      <c r="BG1665" s="37"/>
    </row>
    <row r="1666" spans="1:59" x14ac:dyDescent="0.25">
      <c r="A1666">
        <v>1634</v>
      </c>
      <c r="B1666" s="61">
        <f ca="1">OFFSET(InputPriceData!B$15,CalculationsAndCharts!$A1666+$A$11,0,1,1)</f>
        <v>40099</v>
      </c>
      <c r="C1666" s="3">
        <f ca="1">OFFSET(InputPriceData!G$15,CalculationsAndCharts!$A1666+$A$11,IF($C$7,8,0),1,1)</f>
        <v>157692700</v>
      </c>
      <c r="D1666" s="4">
        <f ca="1">OFFSET(InputPriceData!C$15,CalculationsAndCharts!$A1666+$A$11,IF($C$7,8,0),1,1)</f>
        <v>94.07</v>
      </c>
      <c r="E1666" s="4">
        <f ca="1">OFFSET(InputPriceData!D$15,CalculationsAndCharts!$A1666+$A$11,IF($C$7,8,0),1,1)</f>
        <v>94.35</v>
      </c>
      <c r="F1666" s="4">
        <f ca="1">OFFSET(InputPriceData!E$15,CalculationsAndCharts!$A1666+$A$11,IF($C$7,8,0),1,1)</f>
        <v>93.52</v>
      </c>
      <c r="G1666" s="4">
        <f ca="1">OFFSET(InputPriceData!F$15,CalculationsAndCharts!$A1666+$A$11,IF($C$7,8,0),1,1)</f>
        <v>94.13</v>
      </c>
      <c r="H1666" s="342">
        <f t="shared" ca="1" si="202"/>
        <v>92.709910765864066</v>
      </c>
      <c r="I1666" s="342">
        <f t="shared" ca="1" si="203"/>
        <v>92.172499914430347</v>
      </c>
      <c r="J1666" s="340">
        <f t="shared" ca="1" si="204"/>
        <v>0.5374108514336744</v>
      </c>
      <c r="K1666" s="170">
        <f t="shared" ca="1" si="200"/>
        <v>0.28881042323866685</v>
      </c>
      <c r="L1666" s="341">
        <f t="shared" ca="1" si="201"/>
        <v>0.83256089819667256</v>
      </c>
      <c r="M1666" s="341">
        <f t="shared" ca="1" si="205"/>
        <v>-0.83256089819667256</v>
      </c>
      <c r="N1666" s="170"/>
      <c r="O1666" s="340"/>
      <c r="P1666" s="3">
        <f t="shared" ca="1" si="206"/>
        <v>157692700</v>
      </c>
      <c r="Q1666" s="3" t="e">
        <f t="shared" ca="1" si="207"/>
        <v>#N/A</v>
      </c>
      <c r="S1666" s="99"/>
      <c r="T1666" s="350"/>
      <c r="U1666" s="350"/>
      <c r="V1666" s="349"/>
      <c r="W1666" s="313"/>
      <c r="X1666" s="302"/>
      <c r="Y1666" s="211"/>
      <c r="Z1666" s="320"/>
      <c r="AA1666" s="246"/>
      <c r="AB1666" s="125"/>
      <c r="AC1666" s="125"/>
      <c r="AD1666" s="125"/>
      <c r="AE1666" s="125"/>
      <c r="AF1666" s="125"/>
      <c r="AG1666" s="125"/>
      <c r="AH1666" s="125"/>
      <c r="AJ1666" s="125"/>
      <c r="AK1666" s="125"/>
      <c r="AM1666" s="246"/>
      <c r="AO1666" s="246"/>
      <c r="AP1666" s="211"/>
      <c r="AQ1666" s="211"/>
      <c r="AR1666" s="199"/>
      <c r="AT1666" s="225"/>
      <c r="AU1666" s="225"/>
      <c r="AV1666" s="225"/>
      <c r="AW1666" s="99"/>
      <c r="AX1666" s="199"/>
      <c r="AY1666" s="199"/>
      <c r="AZ1666" s="37"/>
      <c r="BA1666" s="123"/>
      <c r="BB1666" s="211"/>
      <c r="BC1666" s="211"/>
      <c r="BD1666" s="123"/>
      <c r="BE1666" s="123"/>
      <c r="BF1666" s="37"/>
      <c r="BG1666" s="37"/>
    </row>
    <row r="1667" spans="1:59" x14ac:dyDescent="0.25">
      <c r="A1667">
        <v>1635</v>
      </c>
      <c r="B1667" s="61">
        <f ca="1">OFFSET(InputPriceData!B$15,CalculationsAndCharts!$A1667+$A$11,0,1,1)</f>
        <v>40098</v>
      </c>
      <c r="C1667" s="3">
        <f ca="1">OFFSET(InputPriceData!G$15,CalculationsAndCharts!$A1667+$A$11,IF($C$7,8,0),1,1)</f>
        <v>118031000</v>
      </c>
      <c r="D1667" s="4">
        <f ca="1">OFFSET(InputPriceData!C$15,CalculationsAndCharts!$A1667+$A$11,IF($C$7,8,0),1,1)</f>
        <v>94.4</v>
      </c>
      <c r="E1667" s="4">
        <f ca="1">OFFSET(InputPriceData!D$15,CalculationsAndCharts!$A1667+$A$11,IF($C$7,8,0),1,1)</f>
        <v>94.68</v>
      </c>
      <c r="F1667" s="4">
        <f ca="1">OFFSET(InputPriceData!E$15,CalculationsAndCharts!$A1667+$A$11,IF($C$7,8,0),1,1)</f>
        <v>93.97</v>
      </c>
      <c r="G1667" s="4">
        <f ca="1">OFFSET(InputPriceData!F$15,CalculationsAndCharts!$A1667+$A$11,IF($C$7,8,0),1,1)</f>
        <v>94.32</v>
      </c>
      <c r="H1667" s="342">
        <f t="shared" ca="1" si="202"/>
        <v>92.507040875273219</v>
      </c>
      <c r="I1667" s="342">
        <f t="shared" ca="1" si="203"/>
        <v>91.994545361196742</v>
      </c>
      <c r="J1667" s="340">
        <f t="shared" ca="1" si="204"/>
        <v>0.51249551407642835</v>
      </c>
      <c r="K1667" s="170">
        <f t="shared" ca="1" si="200"/>
        <v>0.26265165194846257</v>
      </c>
      <c r="L1667" s="341">
        <f t="shared" ca="1" si="201"/>
        <v>0.84290764420270092</v>
      </c>
      <c r="M1667" s="341">
        <f t="shared" ca="1" si="205"/>
        <v>-0.84290764420270092</v>
      </c>
      <c r="N1667" s="170"/>
      <c r="O1667" s="340"/>
      <c r="P1667" s="3" t="e">
        <f t="shared" ca="1" si="206"/>
        <v>#N/A</v>
      </c>
      <c r="Q1667" s="3">
        <f t="shared" ca="1" si="207"/>
        <v>118031000</v>
      </c>
      <c r="S1667" s="99"/>
      <c r="T1667" s="350"/>
      <c r="U1667" s="350"/>
      <c r="V1667" s="349"/>
      <c r="W1667" s="313"/>
      <c r="X1667" s="302"/>
      <c r="Y1667" s="211"/>
      <c r="Z1667" s="320"/>
      <c r="AA1667" s="246"/>
      <c r="AB1667" s="125"/>
      <c r="AC1667" s="125"/>
      <c r="AD1667" s="125"/>
      <c r="AE1667" s="125"/>
      <c r="AF1667" s="125"/>
      <c r="AG1667" s="125"/>
      <c r="AH1667" s="125"/>
      <c r="AJ1667" s="125"/>
      <c r="AK1667" s="125"/>
      <c r="AM1667" s="246"/>
      <c r="AO1667" s="246"/>
      <c r="AP1667" s="211"/>
      <c r="AQ1667" s="211"/>
      <c r="AR1667" s="199"/>
      <c r="AT1667" s="225"/>
      <c r="AU1667" s="225"/>
      <c r="AV1667" s="225"/>
      <c r="AW1667" s="99"/>
      <c r="AX1667" s="199"/>
      <c r="AY1667" s="199"/>
      <c r="AZ1667" s="37"/>
      <c r="BA1667" s="123"/>
      <c r="BB1667" s="211"/>
      <c r="BC1667" s="211"/>
      <c r="BD1667" s="123"/>
      <c r="BE1667" s="123"/>
      <c r="BF1667" s="37"/>
      <c r="BG1667" s="37"/>
    </row>
    <row r="1668" spans="1:59" x14ac:dyDescent="0.25">
      <c r="A1668">
        <v>1636</v>
      </c>
      <c r="B1668" s="61">
        <f ca="1">OFFSET(InputPriceData!B$15,CalculationsAndCharts!$A1668+$A$11,0,1,1)</f>
        <v>40095</v>
      </c>
      <c r="C1668" s="3">
        <f ca="1">OFFSET(InputPriceData!G$15,CalculationsAndCharts!$A1668+$A$11,IF($C$7,8,0),1,1)</f>
        <v>135008300</v>
      </c>
      <c r="D1668" s="4">
        <f ca="1">OFFSET(InputPriceData!C$15,CalculationsAndCharts!$A1668+$A$11,IF($C$7,8,0),1,1)</f>
        <v>93.41</v>
      </c>
      <c r="E1668" s="4">
        <f ca="1">OFFSET(InputPriceData!D$15,CalculationsAndCharts!$A1668+$A$11,IF($C$7,8,0),1,1)</f>
        <v>93.96</v>
      </c>
      <c r="F1668" s="4">
        <f ca="1">OFFSET(InputPriceData!E$15,CalculationsAndCharts!$A1668+$A$11,IF($C$7,8,0),1,1)</f>
        <v>93.17</v>
      </c>
      <c r="G1668" s="4">
        <f ca="1">OFFSET(InputPriceData!F$15,CalculationsAndCharts!$A1668+$A$11,IF($C$7,8,0),1,1)</f>
        <v>93.96</v>
      </c>
      <c r="H1668" s="342">
        <f t="shared" ca="1" si="202"/>
        <v>92.248046714597976</v>
      </c>
      <c r="I1668" s="342">
        <f t="shared" ca="1" si="203"/>
        <v>91.783140394032813</v>
      </c>
      <c r="J1668" s="340">
        <f t="shared" ca="1" si="204"/>
        <v>0.46490632056510311</v>
      </c>
      <c r="K1668" s="170">
        <f t="shared" ca="1" si="200"/>
        <v>0.21613788690138241</v>
      </c>
      <c r="L1668" s="341">
        <f t="shared" ca="1" si="201"/>
        <v>0.85155062900612011</v>
      </c>
      <c r="M1668" s="341">
        <f t="shared" ca="1" si="205"/>
        <v>-0.85155062900612011</v>
      </c>
      <c r="N1668" s="170"/>
      <c r="O1668" s="340"/>
      <c r="P1668" s="3">
        <f t="shared" ca="1" si="206"/>
        <v>135008300</v>
      </c>
      <c r="Q1668" s="3" t="e">
        <f t="shared" ca="1" si="207"/>
        <v>#N/A</v>
      </c>
      <c r="S1668" s="99"/>
      <c r="T1668" s="350"/>
      <c r="U1668" s="350"/>
      <c r="V1668" s="349"/>
      <c r="W1668" s="313"/>
      <c r="X1668" s="302"/>
      <c r="Y1668" s="211"/>
      <c r="Z1668" s="320"/>
      <c r="AA1668" s="246"/>
      <c r="AB1668" s="125"/>
      <c r="AC1668" s="125"/>
      <c r="AD1668" s="125"/>
      <c r="AE1668" s="125"/>
      <c r="AF1668" s="125"/>
      <c r="AG1668" s="125"/>
      <c r="AH1668" s="125"/>
      <c r="AJ1668" s="125"/>
      <c r="AK1668" s="125"/>
      <c r="AM1668" s="246"/>
      <c r="AO1668" s="246"/>
      <c r="AP1668" s="211"/>
      <c r="AQ1668" s="211"/>
      <c r="AR1668" s="199"/>
      <c r="AT1668" s="225"/>
      <c r="AU1668" s="225"/>
      <c r="AV1668" s="225"/>
      <c r="AW1668" s="99"/>
      <c r="AX1668" s="199"/>
      <c r="AY1668" s="199"/>
      <c r="AZ1668" s="37"/>
      <c r="BA1668" s="123"/>
      <c r="BB1668" s="211"/>
      <c r="BC1668" s="211"/>
      <c r="BD1668" s="123"/>
      <c r="BE1668" s="123"/>
      <c r="BF1668" s="37"/>
      <c r="BG1668" s="37"/>
    </row>
    <row r="1669" spans="1:59" x14ac:dyDescent="0.25">
      <c r="A1669">
        <v>1637</v>
      </c>
      <c r="B1669" s="61">
        <f ca="1">OFFSET(InputPriceData!B$15,CalculationsAndCharts!$A1669+$A$11,0,1,1)</f>
        <v>40094</v>
      </c>
      <c r="C1669" s="3">
        <f ca="1">OFFSET(InputPriceData!G$15,CalculationsAndCharts!$A1669+$A$11,IF($C$7,8,0),1,1)</f>
        <v>183305800</v>
      </c>
      <c r="D1669" s="4">
        <f ca="1">OFFSET(InputPriceData!C$15,CalculationsAndCharts!$A1669+$A$11,IF($C$7,8,0),1,1)</f>
        <v>93.34</v>
      </c>
      <c r="E1669" s="4">
        <f ca="1">OFFSET(InputPriceData!D$15,CalculationsAndCharts!$A1669+$A$11,IF($C$7,8,0),1,1)</f>
        <v>93.88</v>
      </c>
      <c r="F1669" s="4">
        <f ca="1">OFFSET(InputPriceData!E$15,CalculationsAndCharts!$A1669+$A$11,IF($C$7,8,0),1,1)</f>
        <v>92.72</v>
      </c>
      <c r="G1669" s="4">
        <f ca="1">OFFSET(InputPriceData!F$15,CalculationsAndCharts!$A1669+$A$11,IF($C$7,8,0),1,1)</f>
        <v>93.39</v>
      </c>
      <c r="H1669" s="342">
        <f t="shared" ca="1" si="202"/>
        <v>92.003481959540537</v>
      </c>
      <c r="I1669" s="342">
        <f t="shared" ca="1" si="203"/>
        <v>91.585244066217626</v>
      </c>
      <c r="J1669" s="340">
        <f t="shared" ca="1" si="204"/>
        <v>0.41823789332286526</v>
      </c>
      <c r="K1669" s="170">
        <f t="shared" ca="1" si="200"/>
        <v>0.17492293541114842</v>
      </c>
      <c r="L1669" s="341">
        <f t="shared" ca="1" si="201"/>
        <v>0.8598425353222845</v>
      </c>
      <c r="M1669" s="341">
        <f t="shared" ca="1" si="205"/>
        <v>-0.8598425353222845</v>
      </c>
      <c r="N1669" s="170"/>
      <c r="O1669" s="340"/>
      <c r="P1669" s="3">
        <f t="shared" ca="1" si="206"/>
        <v>183305800</v>
      </c>
      <c r="Q1669" s="3" t="e">
        <f t="shared" ca="1" si="207"/>
        <v>#N/A</v>
      </c>
      <c r="S1669" s="99"/>
      <c r="T1669" s="350"/>
      <c r="U1669" s="350"/>
      <c r="V1669" s="349"/>
      <c r="W1669" s="313"/>
      <c r="X1669" s="302"/>
      <c r="Y1669" s="211"/>
      <c r="Z1669" s="320"/>
      <c r="AA1669" s="246"/>
      <c r="AB1669" s="125"/>
      <c r="AC1669" s="125"/>
      <c r="AD1669" s="125"/>
      <c r="AE1669" s="125"/>
      <c r="AF1669" s="125"/>
      <c r="AG1669" s="125"/>
      <c r="AH1669" s="125"/>
      <c r="AJ1669" s="125"/>
      <c r="AK1669" s="125"/>
      <c r="AM1669" s="246"/>
      <c r="AO1669" s="246"/>
      <c r="AP1669" s="211"/>
      <c r="AQ1669" s="211"/>
      <c r="AR1669" s="199"/>
      <c r="AT1669" s="225"/>
      <c r="AU1669" s="225"/>
      <c r="AV1669" s="225"/>
      <c r="AW1669" s="99"/>
      <c r="AX1669" s="199"/>
      <c r="AY1669" s="199"/>
      <c r="AZ1669" s="37"/>
      <c r="BA1669" s="123"/>
      <c r="BB1669" s="211"/>
      <c r="BC1669" s="211"/>
      <c r="BD1669" s="123"/>
      <c r="BE1669" s="123"/>
      <c r="BF1669" s="37"/>
      <c r="BG1669" s="37"/>
    </row>
    <row r="1670" spans="1:59" x14ac:dyDescent="0.25">
      <c r="A1670">
        <v>1638</v>
      </c>
      <c r="B1670" s="61">
        <f ca="1">OFFSET(InputPriceData!B$15,CalculationsAndCharts!$A1670+$A$11,0,1,1)</f>
        <v>40093</v>
      </c>
      <c r="C1670" s="3">
        <f ca="1">OFFSET(InputPriceData!G$15,CalculationsAndCharts!$A1670+$A$11,IF($C$7,8,0),1,1)</f>
        <v>159200300</v>
      </c>
      <c r="D1670" s="4">
        <f ca="1">OFFSET(InputPriceData!C$15,CalculationsAndCharts!$A1670+$A$11,IF($C$7,8,0),1,1)</f>
        <v>92.21</v>
      </c>
      <c r="E1670" s="4">
        <f ca="1">OFFSET(InputPriceData!D$15,CalculationsAndCharts!$A1670+$A$11,IF($C$7,8,0),1,1)</f>
        <v>92.77</v>
      </c>
      <c r="F1670" s="4">
        <f ca="1">OFFSET(InputPriceData!E$15,CalculationsAndCharts!$A1670+$A$11,IF($C$7,8,0),1,1)</f>
        <v>92.04</v>
      </c>
      <c r="G1670" s="4">
        <f ca="1">OFFSET(InputPriceData!F$15,CalculationsAndCharts!$A1670+$A$11,IF($C$7,8,0),1,1)</f>
        <v>92.68</v>
      </c>
      <c r="H1670" s="342">
        <f t="shared" ca="1" si="202"/>
        <v>91.805407953760607</v>
      </c>
      <c r="I1670" s="342">
        <f t="shared" ca="1" si="203"/>
        <v>91.421175344964681</v>
      </c>
      <c r="J1670" s="340">
        <f t="shared" ca="1" si="204"/>
        <v>0.38423260879588172</v>
      </c>
      <c r="K1670" s="170">
        <f t="shared" ca="1" si="200"/>
        <v>0.14763469766208909</v>
      </c>
      <c r="L1670" s="341">
        <f t="shared" ca="1" si="201"/>
        <v>0.86744369165751634</v>
      </c>
      <c r="M1670" s="341">
        <f t="shared" ca="1" si="205"/>
        <v>-0.86744369165751634</v>
      </c>
      <c r="N1670" s="170"/>
      <c r="O1670" s="340"/>
      <c r="P1670" s="3">
        <f t="shared" ca="1" si="206"/>
        <v>159200300</v>
      </c>
      <c r="Q1670" s="3" t="e">
        <f t="shared" ca="1" si="207"/>
        <v>#N/A</v>
      </c>
      <c r="S1670" s="99"/>
      <c r="T1670" s="350"/>
      <c r="U1670" s="350"/>
      <c r="V1670" s="349"/>
      <c r="W1670" s="313"/>
      <c r="X1670" s="302"/>
      <c r="Y1670" s="211"/>
      <c r="Z1670" s="320"/>
      <c r="AA1670" s="246"/>
      <c r="AB1670" s="125"/>
      <c r="AC1670" s="125"/>
      <c r="AD1670" s="125"/>
      <c r="AE1670" s="125"/>
      <c r="AF1670" s="125"/>
      <c r="AG1670" s="125"/>
      <c r="AH1670" s="125"/>
      <c r="AJ1670" s="125"/>
      <c r="AK1670" s="125"/>
      <c r="AM1670" s="246"/>
      <c r="AO1670" s="246"/>
      <c r="AP1670" s="211"/>
      <c r="AQ1670" s="211"/>
      <c r="AR1670" s="199"/>
      <c r="AT1670" s="225"/>
      <c r="AU1670" s="225"/>
      <c r="AV1670" s="225"/>
      <c r="AW1670" s="99"/>
      <c r="AX1670" s="199"/>
      <c r="AY1670" s="199"/>
      <c r="AZ1670" s="37"/>
      <c r="BA1670" s="123"/>
      <c r="BB1670" s="211"/>
      <c r="BC1670" s="211"/>
      <c r="BD1670" s="123"/>
      <c r="BE1670" s="123"/>
      <c r="BF1670" s="37"/>
      <c r="BG1670" s="37"/>
    </row>
    <row r="1671" spans="1:59" x14ac:dyDescent="0.25">
      <c r="A1671">
        <v>1639</v>
      </c>
      <c r="B1671" s="61">
        <f ca="1">OFFSET(InputPriceData!B$15,CalculationsAndCharts!$A1671+$A$11,0,1,1)</f>
        <v>40092</v>
      </c>
      <c r="C1671" s="3">
        <f ca="1">OFFSET(InputPriceData!G$15,CalculationsAndCharts!$A1671+$A$11,IF($C$7,8,0),1,1)</f>
        <v>202491100</v>
      </c>
      <c r="D1671" s="4">
        <f ca="1">OFFSET(InputPriceData!C$15,CalculationsAndCharts!$A1671+$A$11,IF($C$7,8,0),1,1)</f>
        <v>91.78</v>
      </c>
      <c r="E1671" s="4">
        <f ca="1">OFFSET(InputPriceData!D$15,CalculationsAndCharts!$A1671+$A$11,IF($C$7,8,0),1,1)</f>
        <v>92.95</v>
      </c>
      <c r="F1671" s="4">
        <f ca="1">OFFSET(InputPriceData!E$15,CalculationsAndCharts!$A1671+$A$11,IF($C$7,8,0),1,1)</f>
        <v>91.72</v>
      </c>
      <c r="G1671" s="4">
        <f ca="1">OFFSET(InputPriceData!F$15,CalculationsAndCharts!$A1671+$A$11,IF($C$7,8,0),1,1)</f>
        <v>92.42</v>
      </c>
      <c r="H1671" s="342">
        <f t="shared" ca="1" si="202"/>
        <v>91.680466232869279</v>
      </c>
      <c r="I1671" s="342">
        <f t="shared" ca="1" si="203"/>
        <v>91.30673673996148</v>
      </c>
      <c r="J1671" s="340">
        <f t="shared" ca="1" si="204"/>
        <v>0.37372949290774748</v>
      </c>
      <c r="K1671" s="170">
        <f t="shared" ca="1" si="200"/>
        <v>0.13967373386908208</v>
      </c>
      <c r="L1671" s="341">
        <f t="shared" ca="1" si="201"/>
        <v>0.8747092692623597</v>
      </c>
      <c r="M1671" s="341">
        <f t="shared" ca="1" si="205"/>
        <v>-0.8747092692623597</v>
      </c>
      <c r="N1671" s="170"/>
      <c r="O1671" s="340"/>
      <c r="P1671" s="3">
        <f t="shared" ca="1" si="206"/>
        <v>202491100</v>
      </c>
      <c r="Q1671" s="3" t="e">
        <f t="shared" ca="1" si="207"/>
        <v>#N/A</v>
      </c>
      <c r="S1671" s="99"/>
      <c r="T1671" s="350"/>
      <c r="U1671" s="350"/>
      <c r="V1671" s="349"/>
      <c r="W1671" s="313"/>
      <c r="X1671" s="302"/>
      <c r="Y1671" s="211"/>
      <c r="Z1671" s="320"/>
      <c r="AA1671" s="246"/>
      <c r="AB1671" s="125"/>
      <c r="AC1671" s="125"/>
      <c r="AD1671" s="125"/>
      <c r="AE1671" s="125"/>
      <c r="AF1671" s="125"/>
      <c r="AG1671" s="125"/>
      <c r="AH1671" s="125"/>
      <c r="AJ1671" s="125"/>
      <c r="AK1671" s="125"/>
      <c r="AM1671" s="246"/>
      <c r="AO1671" s="246"/>
      <c r="AP1671" s="211"/>
      <c r="AQ1671" s="211"/>
      <c r="AR1671" s="199"/>
      <c r="AT1671" s="225"/>
      <c r="AU1671" s="225"/>
      <c r="AV1671" s="225"/>
      <c r="AW1671" s="99"/>
      <c r="AX1671" s="199"/>
      <c r="AY1671" s="199"/>
      <c r="AZ1671" s="37"/>
      <c r="BA1671" s="123"/>
      <c r="BB1671" s="211"/>
      <c r="BC1671" s="211"/>
      <c r="BD1671" s="123"/>
      <c r="BE1671" s="123"/>
      <c r="BF1671" s="37"/>
      <c r="BG1671" s="37"/>
    </row>
    <row r="1672" spans="1:59" x14ac:dyDescent="0.25">
      <c r="A1672">
        <v>1640</v>
      </c>
      <c r="B1672" s="61">
        <f ca="1">OFFSET(InputPriceData!B$15,CalculationsAndCharts!$A1672+$A$11,0,1,1)</f>
        <v>40091</v>
      </c>
      <c r="C1672" s="3">
        <f ca="1">OFFSET(InputPriceData!G$15,CalculationsAndCharts!$A1672+$A$11,IF($C$7,8,0),1,1)</f>
        <v>149875000</v>
      </c>
      <c r="D1672" s="4">
        <f ca="1">OFFSET(InputPriceData!C$15,CalculationsAndCharts!$A1672+$A$11,IF($C$7,8,0),1,1)</f>
        <v>90.14</v>
      </c>
      <c r="E1672" s="4">
        <f ca="1">OFFSET(InputPriceData!D$15,CalculationsAndCharts!$A1672+$A$11,IF($C$7,8,0),1,1)</f>
        <v>91.38</v>
      </c>
      <c r="F1672" s="4">
        <f ca="1">OFFSET(InputPriceData!E$15,CalculationsAndCharts!$A1672+$A$11,IF($C$7,8,0),1,1)</f>
        <v>89.87</v>
      </c>
      <c r="G1672" s="4">
        <f ca="1">OFFSET(InputPriceData!F$15,CalculationsAndCharts!$A1672+$A$11,IF($C$7,8,0),1,1)</f>
        <v>91.12</v>
      </c>
      <c r="H1672" s="342">
        <f t="shared" ca="1" si="202"/>
        <v>91.574818551850612</v>
      </c>
      <c r="I1672" s="342">
        <f t="shared" ca="1" si="203"/>
        <v>91.205530989048896</v>
      </c>
      <c r="J1672" s="340">
        <f t="shared" ca="1" si="204"/>
        <v>0.36928756280166125</v>
      </c>
      <c r="K1672" s="170">
        <f t="shared" ca="1" si="200"/>
        <v>0.1363733040399909</v>
      </c>
      <c r="L1672" s="341">
        <f t="shared" ca="1" si="201"/>
        <v>0.8808861933348654</v>
      </c>
      <c r="M1672" s="341">
        <f t="shared" ca="1" si="205"/>
        <v>-0.8808861933348654</v>
      </c>
      <c r="N1672" s="170"/>
      <c r="O1672" s="340"/>
      <c r="P1672" s="3">
        <f t="shared" ca="1" si="206"/>
        <v>149875000</v>
      </c>
      <c r="Q1672" s="3" t="e">
        <f t="shared" ca="1" si="207"/>
        <v>#N/A</v>
      </c>
      <c r="S1672" s="99"/>
      <c r="T1672" s="350"/>
      <c r="U1672" s="350"/>
      <c r="V1672" s="349"/>
      <c r="W1672" s="313"/>
      <c r="X1672" s="302"/>
      <c r="Y1672" s="211"/>
      <c r="Z1672" s="320"/>
      <c r="AA1672" s="246"/>
      <c r="AB1672" s="125"/>
      <c r="AC1672" s="125"/>
      <c r="AD1672" s="125"/>
      <c r="AE1672" s="125"/>
      <c r="AF1672" s="125"/>
      <c r="AG1672" s="125"/>
      <c r="AH1672" s="125"/>
      <c r="AJ1672" s="125"/>
      <c r="AK1672" s="125"/>
      <c r="AM1672" s="246"/>
      <c r="AO1672" s="246"/>
      <c r="AP1672" s="211"/>
      <c r="AQ1672" s="211"/>
      <c r="AR1672" s="199"/>
      <c r="AT1672" s="225"/>
      <c r="AU1672" s="225"/>
      <c r="AV1672" s="225"/>
      <c r="AW1672" s="99"/>
      <c r="AX1672" s="199"/>
      <c r="AY1672" s="199"/>
      <c r="AZ1672" s="37"/>
      <c r="BA1672" s="123"/>
      <c r="BB1672" s="211"/>
      <c r="BC1672" s="211"/>
      <c r="BD1672" s="123"/>
      <c r="BE1672" s="123"/>
      <c r="BF1672" s="37"/>
      <c r="BG1672" s="37"/>
    </row>
    <row r="1673" spans="1:59" x14ac:dyDescent="0.25">
      <c r="A1673">
        <v>1641</v>
      </c>
      <c r="B1673" s="61">
        <f ca="1">OFFSET(InputPriceData!B$15,CalculationsAndCharts!$A1673+$A$11,0,1,1)</f>
        <v>40088</v>
      </c>
      <c r="C1673" s="3">
        <f ca="1">OFFSET(InputPriceData!G$15,CalculationsAndCharts!$A1673+$A$11,IF($C$7,8,0),1,1)</f>
        <v>224748800</v>
      </c>
      <c r="D1673" s="4">
        <f ca="1">OFFSET(InputPriceData!C$15,CalculationsAndCharts!$A1673+$A$11,IF($C$7,8,0),1,1)</f>
        <v>89.37</v>
      </c>
      <c r="E1673" s="4">
        <f ca="1">OFFSET(InputPriceData!D$15,CalculationsAndCharts!$A1673+$A$11,IF($C$7,8,0),1,1)</f>
        <v>90.31</v>
      </c>
      <c r="F1673" s="4">
        <f ca="1">OFFSET(InputPriceData!E$15,CalculationsAndCharts!$A1673+$A$11,IF($C$7,8,0),1,1)</f>
        <v>89.34</v>
      </c>
      <c r="G1673" s="4">
        <f ca="1">OFFSET(InputPriceData!F$15,CalculationsAndCharts!$A1673+$A$11,IF($C$7,8,0),1,1)</f>
        <v>89.78</v>
      </c>
      <c r="H1673" s="342">
        <f t="shared" ca="1" si="202"/>
        <v>91.639792630686415</v>
      </c>
      <c r="I1673" s="342">
        <f t="shared" ca="1" si="203"/>
        <v>91.21330653350789</v>
      </c>
      <c r="J1673" s="340">
        <f t="shared" ca="1" si="204"/>
        <v>0.42648609717846719</v>
      </c>
      <c r="K1673" s="170">
        <f t="shared" ca="1" si="200"/>
        <v>0.18189039108652097</v>
      </c>
      <c r="L1673" s="341">
        <f t="shared" ca="1" si="201"/>
        <v>0.88525003149821579</v>
      </c>
      <c r="M1673" s="341">
        <f t="shared" ca="1" si="205"/>
        <v>-0.88525003149821579</v>
      </c>
      <c r="N1673" s="170"/>
      <c r="O1673" s="340"/>
      <c r="P1673" s="3">
        <f t="shared" ca="1" si="206"/>
        <v>224748800</v>
      </c>
      <c r="Q1673" s="3" t="e">
        <f t="shared" ca="1" si="207"/>
        <v>#N/A</v>
      </c>
      <c r="S1673" s="99"/>
      <c r="T1673" s="350"/>
      <c r="U1673" s="350"/>
      <c r="V1673" s="349"/>
      <c r="W1673" s="313"/>
      <c r="X1673" s="302"/>
      <c r="Y1673" s="211"/>
      <c r="Z1673" s="320"/>
      <c r="AA1673" s="246"/>
      <c r="AB1673" s="125"/>
      <c r="AC1673" s="125"/>
      <c r="AD1673" s="125"/>
      <c r="AE1673" s="125"/>
      <c r="AF1673" s="125"/>
      <c r="AG1673" s="125"/>
      <c r="AH1673" s="125"/>
      <c r="AJ1673" s="125"/>
      <c r="AK1673" s="125"/>
      <c r="AM1673" s="246"/>
      <c r="AO1673" s="246"/>
      <c r="AP1673" s="211"/>
      <c r="AQ1673" s="211"/>
      <c r="AR1673" s="199"/>
      <c r="AT1673" s="225"/>
      <c r="AU1673" s="225"/>
      <c r="AV1673" s="225"/>
      <c r="AW1673" s="99"/>
      <c r="AX1673" s="199"/>
      <c r="AY1673" s="199"/>
      <c r="AZ1673" s="37"/>
      <c r="BA1673" s="123"/>
      <c r="BB1673" s="211"/>
      <c r="BC1673" s="211"/>
      <c r="BD1673" s="123"/>
      <c r="BE1673" s="123"/>
      <c r="BF1673" s="37"/>
      <c r="BG1673" s="37"/>
    </row>
    <row r="1674" spans="1:59" x14ac:dyDescent="0.25">
      <c r="A1674">
        <v>1642</v>
      </c>
      <c r="B1674" s="61">
        <f ca="1">OFFSET(InputPriceData!B$15,CalculationsAndCharts!$A1674+$A$11,0,1,1)</f>
        <v>40087</v>
      </c>
      <c r="C1674" s="3">
        <f ca="1">OFFSET(InputPriceData!G$15,CalculationsAndCharts!$A1674+$A$11,IF($C$7,8,0),1,1)</f>
        <v>281840600</v>
      </c>
      <c r="D1674" s="4">
        <f ca="1">OFFSET(InputPriceData!C$15,CalculationsAndCharts!$A1674+$A$11,IF($C$7,8,0),1,1)</f>
        <v>90.23</v>
      </c>
      <c r="E1674" s="4">
        <f ca="1">OFFSET(InputPriceData!D$15,CalculationsAndCharts!$A1674+$A$11,IF($C$7,8,0),1,1)</f>
        <v>92.62</v>
      </c>
      <c r="F1674" s="4">
        <f ca="1">OFFSET(InputPriceData!E$15,CalculationsAndCharts!$A1674+$A$11,IF($C$7,8,0),1,1)</f>
        <v>90.18</v>
      </c>
      <c r="G1674" s="4">
        <f ca="1">OFFSET(InputPriceData!F$15,CalculationsAndCharts!$A1674+$A$11,IF($C$7,8,0),1,1)</f>
        <v>90.2</v>
      </c>
      <c r="H1674" s="342">
        <f t="shared" ca="1" si="202"/>
        <v>91.90547729221305</v>
      </c>
      <c r="I1674" s="342">
        <f t="shared" ca="1" si="203"/>
        <v>91.343607127463159</v>
      </c>
      <c r="J1674" s="340">
        <f t="shared" ca="1" si="204"/>
        <v>0.56187016474982987</v>
      </c>
      <c r="K1674" s="170">
        <f t="shared" ca="1" si="200"/>
        <v>0.31569808203600097</v>
      </c>
      <c r="L1674" s="341">
        <f t="shared" ca="1" si="201"/>
        <v>0.88721836563059975</v>
      </c>
      <c r="M1674" s="341">
        <f t="shared" ca="1" si="205"/>
        <v>-0.88721836563059975</v>
      </c>
      <c r="N1674" s="170"/>
      <c r="O1674" s="340"/>
      <c r="P1674" s="3" t="e">
        <f t="shared" ca="1" si="206"/>
        <v>#N/A</v>
      </c>
      <c r="Q1674" s="3">
        <f t="shared" ca="1" si="207"/>
        <v>281840600</v>
      </c>
      <c r="S1674" s="99"/>
      <c r="T1674" s="350"/>
      <c r="U1674" s="350"/>
      <c r="V1674" s="349"/>
      <c r="W1674" s="313"/>
      <c r="X1674" s="302"/>
      <c r="Y1674" s="211"/>
      <c r="Z1674" s="320"/>
      <c r="AA1674" s="246"/>
      <c r="AB1674" s="125"/>
      <c r="AC1674" s="125"/>
      <c r="AD1674" s="125"/>
      <c r="AE1674" s="125"/>
      <c r="AF1674" s="125"/>
      <c r="AG1674" s="125"/>
      <c r="AH1674" s="125"/>
      <c r="AJ1674" s="125"/>
      <c r="AK1674" s="125"/>
      <c r="AM1674" s="246"/>
      <c r="AO1674" s="246"/>
      <c r="AP1674" s="211"/>
      <c r="AQ1674" s="211"/>
      <c r="AR1674" s="199"/>
      <c r="AT1674" s="225"/>
      <c r="AU1674" s="225"/>
      <c r="AV1674" s="225"/>
      <c r="AW1674" s="99"/>
      <c r="AX1674" s="199"/>
      <c r="AY1674" s="199"/>
      <c r="AZ1674" s="37"/>
      <c r="BA1674" s="123"/>
      <c r="BB1674" s="211"/>
      <c r="BC1674" s="211"/>
      <c r="BD1674" s="123"/>
      <c r="BE1674" s="123"/>
      <c r="BF1674" s="37"/>
      <c r="BG1674" s="37"/>
    </row>
    <row r="1675" spans="1:59" x14ac:dyDescent="0.25">
      <c r="A1675">
        <v>1643</v>
      </c>
      <c r="B1675" s="61">
        <f ca="1">OFFSET(InputPriceData!B$15,CalculationsAndCharts!$A1675+$A$11,0,1,1)</f>
        <v>40086</v>
      </c>
      <c r="C1675" s="3">
        <f ca="1">OFFSET(InputPriceData!G$15,CalculationsAndCharts!$A1675+$A$11,IF($C$7,8,0),1,1)</f>
        <v>254383000</v>
      </c>
      <c r="D1675" s="4">
        <f ca="1">OFFSET(InputPriceData!C$15,CalculationsAndCharts!$A1675+$A$11,IF($C$7,8,0),1,1)</f>
        <v>93.17</v>
      </c>
      <c r="E1675" s="4">
        <f ca="1">OFFSET(InputPriceData!D$15,CalculationsAndCharts!$A1675+$A$11,IF($C$7,8,0),1,1)</f>
        <v>93.26</v>
      </c>
      <c r="F1675" s="4">
        <f ca="1">OFFSET(InputPriceData!E$15,CalculationsAndCharts!$A1675+$A$11,IF($C$7,8,0),1,1)</f>
        <v>91.64</v>
      </c>
      <c r="G1675" s="4">
        <f ca="1">OFFSET(InputPriceData!F$15,CalculationsAndCharts!$A1675+$A$11,IF($C$7,8,0),1,1)</f>
        <v>92.49</v>
      </c>
      <c r="H1675" s="342">
        <f t="shared" ca="1" si="202"/>
        <v>92.149116905386336</v>
      </c>
      <c r="I1675" s="342">
        <f t="shared" ca="1" si="203"/>
        <v>91.447571411778</v>
      </c>
      <c r="J1675" s="340">
        <f t="shared" ca="1" si="204"/>
        <v>0.70154549360828411</v>
      </c>
      <c r="K1675" s="170">
        <f t="shared" ca="1" si="200"/>
        <v>0.49216607960209102</v>
      </c>
      <c r="L1675" s="341">
        <f t="shared" ca="1" si="201"/>
        <v>0.88595228372142321</v>
      </c>
      <c r="M1675" s="341">
        <f t="shared" ca="1" si="205"/>
        <v>-0.88595228372142321</v>
      </c>
      <c r="N1675" s="170"/>
      <c r="O1675" s="340"/>
      <c r="P1675" s="3" t="e">
        <f t="shared" ca="1" si="206"/>
        <v>#N/A</v>
      </c>
      <c r="Q1675" s="3">
        <f t="shared" ca="1" si="207"/>
        <v>254383000</v>
      </c>
      <c r="S1675" s="99"/>
      <c r="T1675" s="350"/>
      <c r="U1675" s="350"/>
      <c r="V1675" s="349"/>
      <c r="W1675" s="313"/>
      <c r="X1675" s="302"/>
      <c r="Y1675" s="211"/>
      <c r="Z1675" s="320"/>
      <c r="AA1675" s="246"/>
      <c r="AB1675" s="125"/>
      <c r="AC1675" s="125"/>
      <c r="AD1675" s="125"/>
      <c r="AE1675" s="125"/>
      <c r="AF1675" s="125"/>
      <c r="AG1675" s="125"/>
      <c r="AH1675" s="125"/>
      <c r="AJ1675" s="125"/>
      <c r="AK1675" s="125"/>
      <c r="AM1675" s="246"/>
      <c r="AO1675" s="246"/>
      <c r="AP1675" s="211"/>
      <c r="AQ1675" s="211"/>
      <c r="AR1675" s="199"/>
      <c r="AT1675" s="225"/>
      <c r="AU1675" s="225"/>
      <c r="AV1675" s="225"/>
      <c r="AW1675" s="99"/>
      <c r="AX1675" s="199"/>
      <c r="AY1675" s="199"/>
      <c r="AZ1675" s="37"/>
      <c r="BA1675" s="123"/>
      <c r="BB1675" s="211"/>
      <c r="BC1675" s="211"/>
      <c r="BD1675" s="123"/>
      <c r="BE1675" s="123"/>
      <c r="BF1675" s="37"/>
      <c r="BG1675" s="37"/>
    </row>
    <row r="1676" spans="1:59" x14ac:dyDescent="0.25">
      <c r="A1676">
        <v>1644</v>
      </c>
      <c r="B1676" s="61">
        <f ca="1">OFFSET(InputPriceData!B$15,CalculationsAndCharts!$A1676+$A$11,0,1,1)</f>
        <v>40085</v>
      </c>
      <c r="C1676" s="3">
        <f ca="1">OFFSET(InputPriceData!G$15,CalculationsAndCharts!$A1676+$A$11,IF($C$7,8,0),1,1)</f>
        <v>133733900</v>
      </c>
      <c r="D1676" s="4">
        <f ca="1">OFFSET(InputPriceData!C$15,CalculationsAndCharts!$A1676+$A$11,IF($C$7,8,0),1,1)</f>
        <v>93.3</v>
      </c>
      <c r="E1676" s="4">
        <f ca="1">OFFSET(InputPriceData!D$15,CalculationsAndCharts!$A1676+$A$11,IF($C$7,8,0),1,1)</f>
        <v>93.75</v>
      </c>
      <c r="F1676" s="4">
        <f ca="1">OFFSET(InputPriceData!E$15,CalculationsAndCharts!$A1676+$A$11,IF($C$7,8,0),1,1)</f>
        <v>92.66</v>
      </c>
      <c r="G1676" s="4">
        <f ca="1">OFFSET(InputPriceData!F$15,CalculationsAndCharts!$A1676+$A$11,IF($C$7,8,0),1,1)</f>
        <v>92.85</v>
      </c>
      <c r="H1676" s="342">
        <f t="shared" ca="1" si="202"/>
        <v>92.100419320441517</v>
      </c>
      <c r="I1676" s="342">
        <f t="shared" ca="1" si="203"/>
        <v>91.352805176485106</v>
      </c>
      <c r="J1676" s="340">
        <f t="shared" ca="1" si="204"/>
        <v>0.74761414395637937</v>
      </c>
      <c r="K1676" s="170">
        <f t="shared" ca="1" si="200"/>
        <v>0.55892690824362989</v>
      </c>
      <c r="L1676" s="341">
        <f t="shared" ca="1" si="201"/>
        <v>0.88184144866299496</v>
      </c>
      <c r="M1676" s="341">
        <f t="shared" ca="1" si="205"/>
        <v>-0.88184144866299496</v>
      </c>
      <c r="N1676" s="170"/>
      <c r="O1676" s="340"/>
      <c r="P1676" s="3" t="e">
        <f t="shared" ca="1" si="206"/>
        <v>#N/A</v>
      </c>
      <c r="Q1676" s="3">
        <f t="shared" ca="1" si="207"/>
        <v>133733900</v>
      </c>
      <c r="S1676" s="99"/>
      <c r="T1676" s="350"/>
      <c r="U1676" s="350"/>
      <c r="V1676" s="349"/>
      <c r="W1676" s="313"/>
      <c r="X1676" s="302"/>
      <c r="Y1676" s="211"/>
      <c r="Z1676" s="320"/>
      <c r="AA1676" s="246"/>
      <c r="AB1676" s="125"/>
      <c r="AC1676" s="125"/>
      <c r="AD1676" s="125"/>
      <c r="AE1676" s="125"/>
      <c r="AF1676" s="125"/>
      <c r="AG1676" s="125"/>
      <c r="AH1676" s="125"/>
      <c r="AJ1676" s="125"/>
      <c r="AK1676" s="125"/>
      <c r="AM1676" s="246"/>
      <c r="AO1676" s="246"/>
      <c r="AP1676" s="211"/>
      <c r="AQ1676" s="211"/>
      <c r="AR1676" s="199"/>
      <c r="AT1676" s="225"/>
      <c r="AU1676" s="225"/>
      <c r="AV1676" s="225"/>
      <c r="AW1676" s="99"/>
      <c r="AX1676" s="199"/>
      <c r="AY1676" s="199"/>
      <c r="AZ1676" s="37"/>
      <c r="BA1676" s="123"/>
      <c r="BB1676" s="211"/>
      <c r="BC1676" s="211"/>
      <c r="BD1676" s="123"/>
      <c r="BE1676" s="123"/>
      <c r="BF1676" s="37"/>
      <c r="BG1676" s="37"/>
    </row>
    <row r="1677" spans="1:59" x14ac:dyDescent="0.25">
      <c r="A1677">
        <v>1645</v>
      </c>
      <c r="B1677" s="61">
        <f ca="1">OFFSET(InputPriceData!B$15,CalculationsAndCharts!$A1677+$A$11,0,1,1)</f>
        <v>40084</v>
      </c>
      <c r="C1677" s="3">
        <f ca="1">OFFSET(InputPriceData!G$15,CalculationsAndCharts!$A1677+$A$11,IF($C$7,8,0),1,1)</f>
        <v>118285800</v>
      </c>
      <c r="D1677" s="4">
        <f ca="1">OFFSET(InputPriceData!C$15,CalculationsAndCharts!$A1677+$A$11,IF($C$7,8,0),1,1)</f>
        <v>91.85</v>
      </c>
      <c r="E1677" s="4">
        <f ca="1">OFFSET(InputPriceData!D$15,CalculationsAndCharts!$A1677+$A$11,IF($C$7,8,0),1,1)</f>
        <v>93.34</v>
      </c>
      <c r="F1677" s="4">
        <f ca="1">OFFSET(InputPriceData!E$15,CalculationsAndCharts!$A1677+$A$11,IF($C$7,8,0),1,1)</f>
        <v>91.83</v>
      </c>
      <c r="G1677" s="4">
        <f ca="1">OFFSET(InputPriceData!F$15,CalculationsAndCharts!$A1677+$A$11,IF($C$7,8,0),1,1)</f>
        <v>93.13</v>
      </c>
      <c r="H1677" s="342">
        <f t="shared" ca="1" si="202"/>
        <v>91.99333636621887</v>
      </c>
      <c r="I1677" s="342">
        <f t="shared" ca="1" si="203"/>
        <v>91.216696556165573</v>
      </c>
      <c r="J1677" s="340">
        <f t="shared" ca="1" si="204"/>
        <v>0.77663981005327232</v>
      </c>
      <c r="K1677" s="170">
        <f t="shared" ca="1" si="200"/>
        <v>0.60316939455958285</v>
      </c>
      <c r="L1677" s="341">
        <f t="shared" ca="1" si="201"/>
        <v>0.87612878895159907</v>
      </c>
      <c r="M1677" s="341">
        <f t="shared" ca="1" si="205"/>
        <v>-0.87612878895159907</v>
      </c>
      <c r="N1677" s="170"/>
      <c r="O1677" s="340"/>
      <c r="P1677" s="3">
        <f t="shared" ca="1" si="206"/>
        <v>118285800</v>
      </c>
      <c r="Q1677" s="3" t="e">
        <f t="shared" ca="1" si="207"/>
        <v>#N/A</v>
      </c>
      <c r="S1677" s="99"/>
      <c r="T1677" s="350"/>
      <c r="U1677" s="350"/>
      <c r="V1677" s="349"/>
      <c r="W1677" s="313"/>
      <c r="X1677" s="302"/>
      <c r="Y1677" s="211"/>
      <c r="Z1677" s="320"/>
      <c r="AA1677" s="246"/>
      <c r="AB1677" s="125"/>
      <c r="AC1677" s="125"/>
      <c r="AD1677" s="125"/>
      <c r="AE1677" s="125"/>
      <c r="AF1677" s="125"/>
      <c r="AG1677" s="125"/>
      <c r="AH1677" s="125"/>
      <c r="AJ1677" s="125"/>
      <c r="AK1677" s="125"/>
      <c r="AM1677" s="246"/>
      <c r="AO1677" s="246"/>
      <c r="AP1677" s="211"/>
      <c r="AQ1677" s="211"/>
      <c r="AR1677" s="199"/>
      <c r="AT1677" s="225"/>
      <c r="AU1677" s="225"/>
      <c r="AV1677" s="225"/>
      <c r="AW1677" s="99"/>
      <c r="AX1677" s="199"/>
      <c r="AY1677" s="199"/>
      <c r="AZ1677" s="37"/>
      <c r="BA1677" s="123"/>
      <c r="BB1677" s="211"/>
      <c r="BC1677" s="211"/>
      <c r="BD1677" s="123"/>
      <c r="BE1677" s="123"/>
      <c r="BF1677" s="37"/>
      <c r="BG1677" s="37"/>
    </row>
    <row r="1678" spans="1:59" x14ac:dyDescent="0.25">
      <c r="A1678">
        <v>1646</v>
      </c>
      <c r="B1678" s="61">
        <f ca="1">OFFSET(InputPriceData!B$15,CalculationsAndCharts!$A1678+$A$11,0,1,1)</f>
        <v>40081</v>
      </c>
      <c r="C1678" s="3">
        <f ca="1">OFFSET(InputPriceData!G$15,CalculationsAndCharts!$A1678+$A$11,IF($C$7,8,0),1,1)</f>
        <v>204059000</v>
      </c>
      <c r="D1678" s="4">
        <f ca="1">OFFSET(InputPriceData!C$15,CalculationsAndCharts!$A1678+$A$11,IF($C$7,8,0),1,1)</f>
        <v>91.78</v>
      </c>
      <c r="E1678" s="4">
        <f ca="1">OFFSET(InputPriceData!D$15,CalculationsAndCharts!$A1678+$A$11,IF($C$7,8,0),1,1)</f>
        <v>92.29</v>
      </c>
      <c r="F1678" s="4">
        <f ca="1">OFFSET(InputPriceData!E$15,CalculationsAndCharts!$A1678+$A$11,IF($C$7,8,0),1,1)</f>
        <v>91.18</v>
      </c>
      <c r="G1678" s="4">
        <f ca="1">OFFSET(InputPriceData!F$15,CalculationsAndCharts!$A1678+$A$11,IF($C$7,8,0),1,1)</f>
        <v>91.5</v>
      </c>
      <c r="H1678" s="342">
        <f t="shared" ca="1" si="202"/>
        <v>91.830955847107276</v>
      </c>
      <c r="I1678" s="342">
        <f t="shared" ca="1" si="203"/>
        <v>91.042759879453357</v>
      </c>
      <c r="J1678" s="340">
        <f t="shared" ca="1" si="204"/>
        <v>0.78819596765390154</v>
      </c>
      <c r="K1678" s="170">
        <f t="shared" ca="1" si="200"/>
        <v>0.62125288342587015</v>
      </c>
      <c r="L1678" s="341">
        <f t="shared" ca="1" si="201"/>
        <v>0.86934293444173827</v>
      </c>
      <c r="M1678" s="341">
        <f t="shared" ca="1" si="205"/>
        <v>-0.86934293444173827</v>
      </c>
      <c r="N1678" s="170"/>
      <c r="O1678" s="340"/>
      <c r="P1678" s="3" t="e">
        <f t="shared" ca="1" si="206"/>
        <v>#N/A</v>
      </c>
      <c r="Q1678" s="3">
        <f t="shared" ca="1" si="207"/>
        <v>204059000</v>
      </c>
      <c r="S1678" s="99"/>
      <c r="T1678" s="350"/>
      <c r="U1678" s="350"/>
      <c r="V1678" s="349"/>
      <c r="W1678" s="313"/>
      <c r="X1678" s="302"/>
      <c r="Y1678" s="211"/>
      <c r="Z1678" s="320"/>
      <c r="AA1678" s="246"/>
      <c r="AB1678" s="125"/>
      <c r="AC1678" s="125"/>
      <c r="AD1678" s="125"/>
      <c r="AE1678" s="125"/>
      <c r="AF1678" s="125"/>
      <c r="AG1678" s="125"/>
      <c r="AH1678" s="125"/>
      <c r="AJ1678" s="125"/>
      <c r="AK1678" s="125"/>
      <c r="AM1678" s="246"/>
      <c r="AO1678" s="246"/>
      <c r="AP1678" s="211"/>
      <c r="AQ1678" s="211"/>
      <c r="AR1678" s="199"/>
      <c r="AT1678" s="225"/>
      <c r="AU1678" s="225"/>
      <c r="AV1678" s="225"/>
      <c r="AW1678" s="99"/>
      <c r="AX1678" s="199"/>
      <c r="AY1678" s="199"/>
      <c r="AZ1678" s="37"/>
      <c r="BA1678" s="123"/>
      <c r="BB1678" s="211"/>
      <c r="BC1678" s="211"/>
      <c r="BD1678" s="123"/>
      <c r="BE1678" s="123"/>
      <c r="BF1678" s="37"/>
      <c r="BG1678" s="37"/>
    </row>
    <row r="1679" spans="1:59" x14ac:dyDescent="0.25">
      <c r="A1679">
        <v>1647</v>
      </c>
      <c r="B1679" s="61">
        <f ca="1">OFFSET(InputPriceData!B$15,CalculationsAndCharts!$A1679+$A$11,0,1,1)</f>
        <v>40080</v>
      </c>
      <c r="C1679" s="3">
        <f ca="1">OFFSET(InputPriceData!G$15,CalculationsAndCharts!$A1679+$A$11,IF($C$7,8,0),1,1)</f>
        <v>228636800</v>
      </c>
      <c r="D1679" s="4">
        <f ca="1">OFFSET(InputPriceData!C$15,CalculationsAndCharts!$A1679+$A$11,IF($C$7,8,0),1,1)</f>
        <v>93.21</v>
      </c>
      <c r="E1679" s="4">
        <f ca="1">OFFSET(InputPriceData!D$15,CalculationsAndCharts!$A1679+$A$11,IF($C$7,8,0),1,1)</f>
        <v>93.41</v>
      </c>
      <c r="F1679" s="4">
        <f ca="1">OFFSET(InputPriceData!E$15,CalculationsAndCharts!$A1679+$A$11,IF($C$7,8,0),1,1)</f>
        <v>91.58</v>
      </c>
      <c r="G1679" s="4">
        <f ca="1">OFFSET(InputPriceData!F$15,CalculationsAndCharts!$A1679+$A$11,IF($C$7,8,0),1,1)</f>
        <v>91.99</v>
      </c>
      <c r="H1679" s="342">
        <f t="shared" ca="1" si="202"/>
        <v>91.878235253836891</v>
      </c>
      <c r="I1679" s="342">
        <f t="shared" ca="1" si="203"/>
        <v>91.001192595767307</v>
      </c>
      <c r="J1679" s="340">
        <f t="shared" ca="1" si="204"/>
        <v>0.87704265806957027</v>
      </c>
      <c r="K1679" s="170">
        <f t="shared" ca="1" si="200"/>
        <v>0.76920382407373711</v>
      </c>
      <c r="L1679" s="341">
        <f t="shared" ca="1" si="201"/>
        <v>0.86217072745709589</v>
      </c>
      <c r="M1679" s="341">
        <f t="shared" ca="1" si="205"/>
        <v>-0.86217072745709589</v>
      </c>
      <c r="N1679" s="170"/>
      <c r="O1679" s="340"/>
      <c r="P1679" s="3" t="e">
        <f t="shared" ca="1" si="206"/>
        <v>#N/A</v>
      </c>
      <c r="Q1679" s="3">
        <f t="shared" ca="1" si="207"/>
        <v>228636800</v>
      </c>
      <c r="S1679" s="99"/>
      <c r="T1679" s="350"/>
      <c r="U1679" s="350"/>
      <c r="V1679" s="349"/>
      <c r="W1679" s="313"/>
      <c r="X1679" s="302"/>
      <c r="Y1679" s="211"/>
      <c r="Z1679" s="320"/>
      <c r="AA1679" s="246"/>
      <c r="AB1679" s="125"/>
      <c r="AC1679" s="125"/>
      <c r="AD1679" s="125"/>
      <c r="AE1679" s="125"/>
      <c r="AF1679" s="125"/>
      <c r="AG1679" s="125"/>
      <c r="AH1679" s="125"/>
      <c r="AJ1679" s="125"/>
      <c r="AK1679" s="125"/>
      <c r="AM1679" s="246"/>
      <c r="AO1679" s="246"/>
      <c r="AP1679" s="211"/>
      <c r="AQ1679" s="211"/>
      <c r="AR1679" s="199"/>
      <c r="AT1679" s="225"/>
      <c r="AU1679" s="225"/>
      <c r="AV1679" s="225"/>
      <c r="AW1679" s="99"/>
      <c r="AX1679" s="199"/>
      <c r="AY1679" s="199"/>
      <c r="AZ1679" s="37"/>
      <c r="BA1679" s="123"/>
      <c r="BB1679" s="211"/>
      <c r="BC1679" s="211"/>
      <c r="BD1679" s="123"/>
      <c r="BE1679" s="123"/>
      <c r="BF1679" s="37"/>
      <c r="BG1679" s="37"/>
    </row>
    <row r="1680" spans="1:59" x14ac:dyDescent="0.25">
      <c r="A1680">
        <v>1648</v>
      </c>
      <c r="B1680" s="61">
        <f ca="1">OFFSET(InputPriceData!B$15,CalculationsAndCharts!$A1680+$A$11,0,1,1)</f>
        <v>40079</v>
      </c>
      <c r="C1680" s="3">
        <f ca="1">OFFSET(InputPriceData!G$15,CalculationsAndCharts!$A1680+$A$11,IF($C$7,8,0),1,1)</f>
        <v>225947400</v>
      </c>
      <c r="D1680" s="4">
        <f ca="1">OFFSET(InputPriceData!C$15,CalculationsAndCharts!$A1680+$A$11,IF($C$7,8,0),1,1)</f>
        <v>94.01</v>
      </c>
      <c r="E1680" s="4">
        <f ca="1">OFFSET(InputPriceData!D$15,CalculationsAndCharts!$A1680+$A$11,IF($C$7,8,0),1,1)</f>
        <v>94.63</v>
      </c>
      <c r="F1680" s="4">
        <f ca="1">OFFSET(InputPriceData!E$15,CalculationsAndCharts!$A1680+$A$11,IF($C$7,8,0),1,1)</f>
        <v>92.84</v>
      </c>
      <c r="G1680" s="4">
        <f ca="1">OFFSET(InputPriceData!F$15,CalculationsAndCharts!$A1680+$A$11,IF($C$7,8,0),1,1)</f>
        <v>93.01</v>
      </c>
      <c r="H1680" s="342">
        <f t="shared" ca="1" si="202"/>
        <v>91.86226886152788</v>
      </c>
      <c r="I1680" s="342">
        <f t="shared" ca="1" si="203"/>
        <v>90.911301013564326</v>
      </c>
      <c r="J1680" s="340">
        <f t="shared" ca="1" si="204"/>
        <v>0.95096784796352674</v>
      </c>
      <c r="K1680" s="170">
        <f t="shared" ca="1" si="200"/>
        <v>0.90433984786038135</v>
      </c>
      <c r="L1680" s="341">
        <f t="shared" ca="1" si="201"/>
        <v>0.85338344948004385</v>
      </c>
      <c r="M1680" s="341">
        <f t="shared" ca="1" si="205"/>
        <v>-0.85338344948004385</v>
      </c>
      <c r="N1680" s="170"/>
      <c r="O1680" s="340"/>
      <c r="P1680" s="3" t="e">
        <f t="shared" ca="1" si="206"/>
        <v>#N/A</v>
      </c>
      <c r="Q1680" s="3">
        <f t="shared" ca="1" si="207"/>
        <v>225947400</v>
      </c>
      <c r="S1680" s="99"/>
      <c r="T1680" s="350"/>
      <c r="U1680" s="350"/>
      <c r="V1680" s="349"/>
      <c r="W1680" s="313"/>
      <c r="X1680" s="302"/>
      <c r="Y1680" s="211"/>
      <c r="Z1680" s="320"/>
      <c r="AA1680" s="246"/>
      <c r="AB1680" s="125"/>
      <c r="AC1680" s="125"/>
      <c r="AD1680" s="125"/>
      <c r="AE1680" s="125"/>
      <c r="AF1680" s="125"/>
      <c r="AG1680" s="125"/>
      <c r="AH1680" s="125"/>
      <c r="AJ1680" s="125"/>
      <c r="AK1680" s="125"/>
      <c r="AM1680" s="246"/>
      <c r="AO1680" s="246"/>
      <c r="AP1680" s="211"/>
      <c r="AQ1680" s="211"/>
      <c r="AR1680" s="199"/>
      <c r="AT1680" s="225"/>
      <c r="AU1680" s="225"/>
      <c r="AV1680" s="225"/>
      <c r="AW1680" s="99"/>
      <c r="AX1680" s="199"/>
      <c r="AY1680" s="199"/>
      <c r="AZ1680" s="37"/>
      <c r="BA1680" s="123"/>
      <c r="BB1680" s="211"/>
      <c r="BC1680" s="211"/>
      <c r="BD1680" s="123"/>
      <c r="BE1680" s="123"/>
      <c r="BF1680" s="37"/>
      <c r="BG1680" s="37"/>
    </row>
    <row r="1681" spans="1:59" x14ac:dyDescent="0.25">
      <c r="A1681">
        <v>1649</v>
      </c>
      <c r="B1681" s="61">
        <f ca="1">OFFSET(InputPriceData!B$15,CalculationsAndCharts!$A1681+$A$11,0,1,1)</f>
        <v>40078</v>
      </c>
      <c r="C1681" s="3">
        <f ca="1">OFFSET(InputPriceData!G$15,CalculationsAndCharts!$A1681+$A$11,IF($C$7,8,0),1,1)</f>
        <v>143126700</v>
      </c>
      <c r="D1681" s="4">
        <f ca="1">OFFSET(InputPriceData!C$15,CalculationsAndCharts!$A1681+$A$11,IF($C$7,8,0),1,1)</f>
        <v>93.8</v>
      </c>
      <c r="E1681" s="4">
        <f ca="1">OFFSET(InputPriceData!D$15,CalculationsAndCharts!$A1681+$A$11,IF($C$7,8,0),1,1)</f>
        <v>94.05</v>
      </c>
      <c r="F1681" s="4">
        <f ca="1">OFFSET(InputPriceData!E$15,CalculationsAndCharts!$A1681+$A$11,IF($C$7,8,0),1,1)</f>
        <v>93.38</v>
      </c>
      <c r="G1681" s="4">
        <f ca="1">OFFSET(InputPriceData!F$15,CalculationsAndCharts!$A1681+$A$11,IF($C$7,8,0),1,1)</f>
        <v>93.79</v>
      </c>
      <c r="H1681" s="342">
        <f t="shared" ca="1" si="202"/>
        <v>91.698307270317585</v>
      </c>
      <c r="I1681" s="342">
        <f t="shared" ca="1" si="203"/>
        <v>90.720510196615635</v>
      </c>
      <c r="J1681" s="340">
        <f t="shared" ca="1" si="204"/>
        <v>0.97779707370191959</v>
      </c>
      <c r="K1681" s="170">
        <f t="shared" ca="1" si="200"/>
        <v>0.95608711734003715</v>
      </c>
      <c r="L1681" s="341">
        <f t="shared" ca="1" si="201"/>
        <v>0.84353585538242537</v>
      </c>
      <c r="M1681" s="341">
        <f t="shared" ca="1" si="205"/>
        <v>-0.84353585538242537</v>
      </c>
      <c r="N1681" s="170"/>
      <c r="O1681" s="343"/>
      <c r="P1681" s="3" t="e">
        <f t="shared" ca="1" si="206"/>
        <v>#N/A</v>
      </c>
      <c r="Q1681" s="3">
        <f t="shared" ca="1" si="207"/>
        <v>143126700</v>
      </c>
      <c r="S1681" s="99"/>
      <c r="T1681" s="350"/>
      <c r="U1681" s="350"/>
      <c r="V1681" s="349"/>
      <c r="W1681" s="313"/>
      <c r="X1681" s="302"/>
      <c r="Y1681" s="211"/>
      <c r="Z1681" s="320"/>
      <c r="AA1681" s="246"/>
      <c r="AB1681" s="125"/>
      <c r="AC1681" s="125"/>
      <c r="AD1681" s="125"/>
      <c r="AE1681" s="125"/>
      <c r="AF1681" s="125"/>
      <c r="AG1681" s="125"/>
      <c r="AH1681" s="125"/>
      <c r="AJ1681" s="125"/>
      <c r="AK1681" s="125"/>
      <c r="AM1681" s="246"/>
      <c r="AO1681" s="246"/>
      <c r="AP1681" s="211"/>
      <c r="AQ1681" s="211"/>
      <c r="AR1681" s="199"/>
      <c r="AT1681" s="225"/>
      <c r="AU1681" s="225"/>
      <c r="AV1681" s="225"/>
      <c r="AW1681" s="99"/>
      <c r="AX1681" s="199"/>
      <c r="AY1681" s="199"/>
      <c r="AZ1681" s="37"/>
      <c r="BA1681" s="123"/>
      <c r="BB1681" s="211"/>
      <c r="BC1681" s="211"/>
      <c r="BD1681" s="123"/>
      <c r="BE1681" s="123"/>
      <c r="BF1681" s="37"/>
      <c r="BG1681" s="37"/>
    </row>
    <row r="1682" spans="1:59" x14ac:dyDescent="0.25">
      <c r="A1682">
        <v>1650</v>
      </c>
      <c r="B1682" s="61">
        <f ca="1">OFFSET(InputPriceData!B$15,CalculationsAndCharts!$A1682+$A$11,0,1,1)</f>
        <v>40077</v>
      </c>
      <c r="C1682" s="3">
        <f ca="1">OFFSET(InputPriceData!G$15,CalculationsAndCharts!$A1682+$A$11,IF($C$7,8,0),1,1)</f>
        <v>151892000</v>
      </c>
      <c r="D1682" s="4">
        <f ca="1">OFFSET(InputPriceData!C$15,CalculationsAndCharts!$A1682+$A$11,IF($C$7,8,0),1,1)</f>
        <v>92.76</v>
      </c>
      <c r="E1682" s="4">
        <f ca="1">OFFSET(InputPriceData!D$15,CalculationsAndCharts!$A1682+$A$11,IF($C$7,8,0),1,1)</f>
        <v>93.73</v>
      </c>
      <c r="F1682" s="4">
        <f ca="1">OFFSET(InputPriceData!E$15,CalculationsAndCharts!$A1682+$A$11,IF($C$7,8,0),1,1)</f>
        <v>92.56</v>
      </c>
      <c r="G1682" s="4">
        <f ca="1">OFFSET(InputPriceData!F$15,CalculationsAndCharts!$A1682+$A$11,IF($C$7,8,0),1,1)</f>
        <v>93.25</v>
      </c>
      <c r="H1682" s="342">
        <f t="shared" ca="1" si="202"/>
        <v>91.3994940232201</v>
      </c>
      <c r="I1682" s="342">
        <f t="shared" ca="1" si="203"/>
        <v>90.441465669035239</v>
      </c>
      <c r="J1682" s="340">
        <f t="shared" ca="1" si="204"/>
        <v>0.95802835418482557</v>
      </c>
      <c r="K1682" s="170">
        <f t="shared" ca="1" si="200"/>
        <v>0.91781832742208558</v>
      </c>
      <c r="L1682" s="341">
        <f t="shared" ca="1" si="201"/>
        <v>0.83328579546293569</v>
      </c>
      <c r="M1682" s="341">
        <f t="shared" ca="1" si="205"/>
        <v>-0.83328579546293569</v>
      </c>
      <c r="N1682" s="170"/>
      <c r="O1682" s="340"/>
      <c r="P1682" s="3">
        <f t="shared" ca="1" si="206"/>
        <v>151892000</v>
      </c>
      <c r="Q1682" s="3" t="e">
        <f t="shared" ca="1" si="207"/>
        <v>#N/A</v>
      </c>
      <c r="S1682" s="99"/>
      <c r="T1682" s="350"/>
      <c r="U1682" s="350"/>
      <c r="V1682" s="349"/>
      <c r="W1682" s="313"/>
      <c r="X1682" s="302"/>
      <c r="Y1682" s="211"/>
      <c r="Z1682" s="320"/>
      <c r="AA1682" s="246"/>
      <c r="AB1682" s="125"/>
      <c r="AC1682" s="125"/>
      <c r="AD1682" s="125"/>
      <c r="AE1682" s="125"/>
      <c r="AF1682" s="125"/>
      <c r="AG1682" s="125"/>
      <c r="AH1682" s="125"/>
      <c r="AJ1682" s="125"/>
      <c r="AK1682" s="125"/>
      <c r="AM1682" s="246"/>
      <c r="AO1682" s="246"/>
      <c r="AP1682" s="211"/>
      <c r="AQ1682" s="211"/>
      <c r="AR1682" s="199"/>
      <c r="AT1682" s="225"/>
      <c r="AU1682" s="225"/>
      <c r="AV1682" s="225"/>
      <c r="AW1682" s="99"/>
      <c r="AX1682" s="199"/>
      <c r="AY1682" s="199"/>
      <c r="AZ1682" s="37"/>
      <c r="BA1682" s="123"/>
      <c r="BB1682" s="211"/>
      <c r="BC1682" s="211"/>
      <c r="BD1682" s="123"/>
      <c r="BE1682" s="123"/>
      <c r="BF1682" s="37"/>
      <c r="BG1682" s="37"/>
    </row>
    <row r="1683" spans="1:59" x14ac:dyDescent="0.25">
      <c r="A1683">
        <v>1651</v>
      </c>
      <c r="B1683" s="61">
        <f ca="1">OFFSET(InputPriceData!B$15,CalculationsAndCharts!$A1683+$A$11,0,1,1)</f>
        <v>40074</v>
      </c>
      <c r="C1683" s="3">
        <f ca="1">OFFSET(InputPriceData!G$15,CalculationsAndCharts!$A1683+$A$11,IF($C$7,8,0),1,1)</f>
        <v>153799100</v>
      </c>
      <c r="D1683" s="4">
        <f ca="1">OFFSET(InputPriceData!C$15,CalculationsAndCharts!$A1683+$A$11,IF($C$7,8,0),1,1)</f>
        <v>93.86</v>
      </c>
      <c r="E1683" s="4">
        <f ca="1">OFFSET(InputPriceData!D$15,CalculationsAndCharts!$A1683+$A$11,IF($C$7,8,0),1,1)</f>
        <v>93.87</v>
      </c>
      <c r="F1683" s="4">
        <f ca="1">OFFSET(InputPriceData!E$15,CalculationsAndCharts!$A1683+$A$11,IF($C$7,8,0),1,1)</f>
        <v>93.17</v>
      </c>
      <c r="G1683" s="4">
        <f ca="1">OFFSET(InputPriceData!F$15,CalculationsAndCharts!$A1683+$A$11,IF($C$7,8,0),1,1)</f>
        <v>93.48</v>
      </c>
      <c r="H1683" s="342">
        <f t="shared" ca="1" si="202"/>
        <v>91.135136026537253</v>
      </c>
      <c r="I1683" s="342">
        <f t="shared" ca="1" si="203"/>
        <v>90.186144366220262</v>
      </c>
      <c r="J1683" s="340">
        <f t="shared" ca="1" si="204"/>
        <v>0.9489916603169577</v>
      </c>
      <c r="K1683" s="170">
        <f t="shared" ca="1" si="200"/>
        <v>0.90058517135113603</v>
      </c>
      <c r="L1683" s="341">
        <f t="shared" ca="1" si="201"/>
        <v>0.82363760135170572</v>
      </c>
      <c r="M1683" s="341">
        <f t="shared" ca="1" si="205"/>
        <v>-0.82363760135170572</v>
      </c>
      <c r="N1683" s="170"/>
      <c r="O1683" s="340"/>
      <c r="P1683" s="3" t="e">
        <f t="shared" ca="1" si="206"/>
        <v>#N/A</v>
      </c>
      <c r="Q1683" s="3">
        <f t="shared" ca="1" si="207"/>
        <v>153799100</v>
      </c>
      <c r="S1683" s="99"/>
      <c r="T1683" s="350"/>
      <c r="U1683" s="350"/>
      <c r="V1683" s="349"/>
      <c r="W1683" s="313"/>
      <c r="X1683" s="302"/>
      <c r="Y1683" s="211"/>
      <c r="Z1683" s="320"/>
      <c r="AA1683" s="246"/>
      <c r="AB1683" s="125"/>
      <c r="AC1683" s="125"/>
      <c r="AD1683" s="125"/>
      <c r="AE1683" s="125"/>
      <c r="AF1683" s="125"/>
      <c r="AG1683" s="125"/>
      <c r="AH1683" s="125"/>
      <c r="AJ1683" s="125"/>
      <c r="AK1683" s="125"/>
      <c r="AM1683" s="246"/>
      <c r="AO1683" s="246"/>
      <c r="AP1683" s="211"/>
      <c r="AQ1683" s="211"/>
      <c r="AR1683" s="199"/>
      <c r="AT1683" s="225"/>
      <c r="AU1683" s="225"/>
      <c r="AV1683" s="225"/>
      <c r="AW1683" s="99"/>
      <c r="AX1683" s="199"/>
      <c r="AY1683" s="199"/>
      <c r="AZ1683" s="37"/>
      <c r="BA1683" s="123"/>
      <c r="BB1683" s="211"/>
      <c r="BC1683" s="211"/>
      <c r="BD1683" s="123"/>
      <c r="BE1683" s="123"/>
      <c r="BF1683" s="37"/>
      <c r="BG1683" s="37"/>
    </row>
    <row r="1684" spans="1:59" x14ac:dyDescent="0.25">
      <c r="A1684">
        <v>1652</v>
      </c>
      <c r="B1684" s="61">
        <f ca="1">OFFSET(InputPriceData!B$15,CalculationsAndCharts!$A1684+$A$11,0,1,1)</f>
        <v>40073</v>
      </c>
      <c r="C1684" s="3">
        <f ca="1">OFFSET(InputPriceData!G$15,CalculationsAndCharts!$A1684+$A$11,IF($C$7,8,0),1,1)</f>
        <v>229170900</v>
      </c>
      <c r="D1684" s="4">
        <f ca="1">OFFSET(InputPriceData!C$15,CalculationsAndCharts!$A1684+$A$11,IF($C$7,8,0),1,1)</f>
        <v>93.43</v>
      </c>
      <c r="E1684" s="4">
        <f ca="1">OFFSET(InputPriceData!D$15,CalculationsAndCharts!$A1684+$A$11,IF($C$7,8,0),1,1)</f>
        <v>94.21</v>
      </c>
      <c r="F1684" s="4">
        <f ca="1">OFFSET(InputPriceData!E$15,CalculationsAndCharts!$A1684+$A$11,IF($C$7,8,0),1,1)</f>
        <v>92.91</v>
      </c>
      <c r="G1684" s="4">
        <f ca="1">OFFSET(InputPriceData!F$15,CalculationsAndCharts!$A1684+$A$11,IF($C$7,8,0),1,1)</f>
        <v>93.42</v>
      </c>
      <c r="H1684" s="342">
        <f t="shared" ca="1" si="202"/>
        <v>90.80015545889971</v>
      </c>
      <c r="I1684" s="342">
        <f t="shared" ca="1" si="203"/>
        <v>89.886702944967553</v>
      </c>
      <c r="J1684" s="340">
        <f t="shared" ca="1" si="204"/>
        <v>0.91345251393212279</v>
      </c>
      <c r="K1684" s="170">
        <f t="shared" ca="1" si="200"/>
        <v>0.83439549520891498</v>
      </c>
      <c r="L1684" s="341">
        <f t="shared" ca="1" si="201"/>
        <v>0.81362600468112423</v>
      </c>
      <c r="M1684" s="341">
        <f t="shared" ca="1" si="205"/>
        <v>-0.81362600468112423</v>
      </c>
      <c r="N1684" s="170"/>
      <c r="O1684" s="340"/>
      <c r="P1684" s="3" t="e">
        <f t="shared" ca="1" si="206"/>
        <v>#N/A</v>
      </c>
      <c r="Q1684" s="3">
        <f t="shared" ca="1" si="207"/>
        <v>229170900</v>
      </c>
      <c r="S1684" s="99"/>
      <c r="T1684" s="350"/>
      <c r="U1684" s="350"/>
      <c r="V1684" s="349"/>
      <c r="W1684" s="313"/>
      <c r="X1684" s="302"/>
      <c r="Y1684" s="211"/>
      <c r="Z1684" s="320"/>
      <c r="AA1684" s="246"/>
      <c r="AB1684" s="125"/>
      <c r="AC1684" s="125"/>
      <c r="AD1684" s="125"/>
      <c r="AE1684" s="125"/>
      <c r="AF1684" s="125"/>
      <c r="AG1684" s="125"/>
      <c r="AH1684" s="125"/>
      <c r="AJ1684" s="125"/>
      <c r="AK1684" s="125"/>
      <c r="AM1684" s="246"/>
      <c r="AO1684" s="246"/>
      <c r="AP1684" s="211"/>
      <c r="AQ1684" s="211"/>
      <c r="AR1684" s="199"/>
      <c r="AT1684" s="225"/>
      <c r="AU1684" s="225"/>
      <c r="AV1684" s="225"/>
      <c r="AW1684" s="99"/>
      <c r="AX1684" s="199"/>
      <c r="AY1684" s="199"/>
      <c r="AZ1684" s="37"/>
      <c r="BA1684" s="123"/>
      <c r="BB1684" s="211"/>
      <c r="BC1684" s="211"/>
      <c r="BD1684" s="123"/>
      <c r="BE1684" s="123"/>
      <c r="BF1684" s="37"/>
      <c r="BG1684" s="37"/>
    </row>
    <row r="1685" spans="1:59" x14ac:dyDescent="0.25">
      <c r="A1685">
        <v>1653</v>
      </c>
      <c r="B1685" s="61">
        <f ca="1">OFFSET(InputPriceData!B$15,CalculationsAndCharts!$A1685+$A$11,0,1,1)</f>
        <v>40072</v>
      </c>
      <c r="C1685" s="3">
        <f ca="1">OFFSET(InputPriceData!G$15,CalculationsAndCharts!$A1685+$A$11,IF($C$7,8,0),1,1)</f>
        <v>206406300</v>
      </c>
      <c r="D1685" s="4">
        <f ca="1">OFFSET(InputPriceData!C$15,CalculationsAndCharts!$A1685+$A$11,IF($C$7,8,0),1,1)</f>
        <v>92.5</v>
      </c>
      <c r="E1685" s="4">
        <f ca="1">OFFSET(InputPriceData!D$15,CalculationsAndCharts!$A1685+$A$11,IF($C$7,8,0),1,1)</f>
        <v>93.58</v>
      </c>
      <c r="F1685" s="4">
        <f ca="1">OFFSET(InputPriceData!E$15,CalculationsAndCharts!$A1685+$A$11,IF($C$7,8,0),1,1)</f>
        <v>92.18</v>
      </c>
      <c r="G1685" s="4">
        <f ca="1">OFFSET(InputPriceData!F$15,CalculationsAndCharts!$A1685+$A$11,IF($C$7,8,0),1,1)</f>
        <v>93.56</v>
      </c>
      <c r="H1685" s="342">
        <f t="shared" ca="1" si="202"/>
        <v>90.425891953028241</v>
      </c>
      <c r="I1685" s="342">
        <f t="shared" ca="1" si="203"/>
        <v>89.565494121782791</v>
      </c>
      <c r="J1685" s="340">
        <f t="shared" ca="1" si="204"/>
        <v>0.86039783124541769</v>
      </c>
      <c r="K1685" s="170">
        <f t="shared" ca="1" si="200"/>
        <v>0.74028442801181826</v>
      </c>
      <c r="L1685" s="341">
        <f t="shared" ca="1" si="201"/>
        <v>0.80388545188299665</v>
      </c>
      <c r="M1685" s="341">
        <f t="shared" ca="1" si="205"/>
        <v>-0.80388545188299665</v>
      </c>
      <c r="N1685" s="170"/>
      <c r="O1685" s="340"/>
      <c r="P1685" s="3">
        <f t="shared" ca="1" si="206"/>
        <v>206406300</v>
      </c>
      <c r="Q1685" s="3" t="e">
        <f t="shared" ca="1" si="207"/>
        <v>#N/A</v>
      </c>
      <c r="S1685" s="99"/>
      <c r="T1685" s="350"/>
      <c r="U1685" s="350"/>
      <c r="V1685" s="349"/>
      <c r="W1685" s="313"/>
      <c r="X1685" s="302"/>
      <c r="Y1685" s="211"/>
      <c r="Z1685" s="320"/>
      <c r="AA1685" s="246"/>
      <c r="AB1685" s="125"/>
      <c r="AC1685" s="125"/>
      <c r="AD1685" s="125"/>
      <c r="AE1685" s="125"/>
      <c r="AF1685" s="125"/>
      <c r="AG1685" s="125"/>
      <c r="AH1685" s="125"/>
      <c r="AJ1685" s="125"/>
      <c r="AK1685" s="125"/>
      <c r="AM1685" s="246"/>
      <c r="AO1685" s="246"/>
      <c r="AP1685" s="211"/>
      <c r="AQ1685" s="211"/>
      <c r="AR1685" s="199"/>
      <c r="AT1685" s="225"/>
      <c r="AU1685" s="225"/>
      <c r="AV1685" s="225"/>
      <c r="AW1685" s="99"/>
      <c r="AX1685" s="199"/>
      <c r="AY1685" s="199"/>
      <c r="AZ1685" s="37"/>
      <c r="BA1685" s="123"/>
      <c r="BB1685" s="211"/>
      <c r="BC1685" s="211"/>
      <c r="BD1685" s="123"/>
      <c r="BE1685" s="123"/>
      <c r="BF1685" s="37"/>
      <c r="BG1685" s="37"/>
    </row>
    <row r="1686" spans="1:59" x14ac:dyDescent="0.25">
      <c r="A1686">
        <v>1654</v>
      </c>
      <c r="B1686" s="61">
        <f ca="1">OFFSET(InputPriceData!B$15,CalculationsAndCharts!$A1686+$A$11,0,1,1)</f>
        <v>40071</v>
      </c>
      <c r="C1686" s="3">
        <f ca="1">OFFSET(InputPriceData!G$15,CalculationsAndCharts!$A1686+$A$11,IF($C$7,8,0),1,1)</f>
        <v>196795900</v>
      </c>
      <c r="D1686" s="4">
        <f ca="1">OFFSET(InputPriceData!C$15,CalculationsAndCharts!$A1686+$A$11,IF($C$7,8,0),1,1)</f>
        <v>91.93</v>
      </c>
      <c r="E1686" s="4">
        <f ca="1">OFFSET(InputPriceData!D$15,CalculationsAndCharts!$A1686+$A$11,IF($C$7,8,0),1,1)</f>
        <v>92.51</v>
      </c>
      <c r="F1686" s="4">
        <f ca="1">OFFSET(InputPriceData!E$15,CalculationsAndCharts!$A1686+$A$11,IF($C$7,8,0),1,1)</f>
        <v>91.33</v>
      </c>
      <c r="G1686" s="4">
        <f ca="1">OFFSET(InputPriceData!F$15,CalculationsAndCharts!$A1686+$A$11,IF($C$7,8,0),1,1)</f>
        <v>92.17</v>
      </c>
      <c r="H1686" s="342">
        <f t="shared" ca="1" si="202"/>
        <v>89.978162232032261</v>
      </c>
      <c r="I1686" s="342">
        <f t="shared" ca="1" si="203"/>
        <v>89.202357223763045</v>
      </c>
      <c r="J1686" s="340">
        <f t="shared" ca="1" si="204"/>
        <v>0.77580500826919552</v>
      </c>
      <c r="K1686" s="170">
        <f t="shared" ca="1" si="200"/>
        <v>0.60187341085556656</v>
      </c>
      <c r="L1686" s="341">
        <f t="shared" ca="1" si="201"/>
        <v>0.79480352040214142</v>
      </c>
      <c r="M1686" s="341">
        <f t="shared" ca="1" si="205"/>
        <v>-0.79480352040214142</v>
      </c>
      <c r="N1686" s="170"/>
      <c r="O1686" s="340"/>
      <c r="P1686" s="3">
        <f t="shared" ca="1" si="206"/>
        <v>196795900</v>
      </c>
      <c r="Q1686" s="3" t="e">
        <f t="shared" ca="1" si="207"/>
        <v>#N/A</v>
      </c>
      <c r="S1686" s="99"/>
      <c r="T1686" s="350"/>
      <c r="U1686" s="350"/>
      <c r="V1686" s="349"/>
      <c r="W1686" s="313"/>
      <c r="X1686" s="302"/>
      <c r="Y1686" s="211"/>
      <c r="Z1686" s="320"/>
      <c r="AA1686" s="246"/>
      <c r="AB1686" s="125"/>
      <c r="AC1686" s="125"/>
      <c r="AD1686" s="125"/>
      <c r="AE1686" s="125"/>
      <c r="AF1686" s="125"/>
      <c r="AG1686" s="125"/>
      <c r="AH1686" s="125"/>
      <c r="AJ1686" s="125"/>
      <c r="AK1686" s="125"/>
      <c r="AM1686" s="246"/>
      <c r="AO1686" s="246"/>
      <c r="AP1686" s="211"/>
      <c r="AQ1686" s="211"/>
      <c r="AR1686" s="199"/>
      <c r="AT1686" s="225"/>
      <c r="AU1686" s="225"/>
      <c r="AV1686" s="225"/>
      <c r="AW1686" s="99"/>
      <c r="AX1686" s="199"/>
      <c r="AY1686" s="199"/>
      <c r="AZ1686" s="37"/>
      <c r="BA1686" s="123"/>
      <c r="BB1686" s="211"/>
      <c r="BC1686" s="211"/>
      <c r="BD1686" s="123"/>
      <c r="BE1686" s="123"/>
      <c r="BF1686" s="37"/>
      <c r="BG1686" s="37"/>
    </row>
    <row r="1687" spans="1:59" x14ac:dyDescent="0.25">
      <c r="A1687">
        <v>1655</v>
      </c>
      <c r="B1687" s="61">
        <f ca="1">OFFSET(InputPriceData!B$15,CalculationsAndCharts!$A1687+$A$11,0,1,1)</f>
        <v>40070</v>
      </c>
      <c r="C1687" s="3">
        <f ca="1">OFFSET(InputPriceData!G$15,CalculationsAndCharts!$A1687+$A$11,IF($C$7,8,0),1,1)</f>
        <v>149593800</v>
      </c>
      <c r="D1687" s="4">
        <f ca="1">OFFSET(InputPriceData!C$15,CalculationsAndCharts!$A1687+$A$11,IF($C$7,8,0),1,1)</f>
        <v>90.56</v>
      </c>
      <c r="E1687" s="4">
        <f ca="1">OFFSET(InputPriceData!D$15,CalculationsAndCharts!$A1687+$A$11,IF($C$7,8,0),1,1)</f>
        <v>91.94</v>
      </c>
      <c r="F1687" s="4">
        <f ca="1">OFFSET(InputPriceData!E$15,CalculationsAndCharts!$A1687+$A$11,IF($C$7,8,0),1,1)</f>
        <v>89.93</v>
      </c>
      <c r="G1687" s="4">
        <f ca="1">OFFSET(InputPriceData!F$15,CalculationsAndCharts!$A1687+$A$11,IF($C$7,8,0),1,1)</f>
        <v>91.79</v>
      </c>
      <c r="H1687" s="342">
        <f t="shared" ca="1" si="202"/>
        <v>89.665042550894015</v>
      </c>
      <c r="I1687" s="342">
        <f t="shared" ca="1" si="203"/>
        <v>88.932571516832411</v>
      </c>
      <c r="J1687" s="340">
        <f t="shared" ca="1" si="204"/>
        <v>0.73247103406157843</v>
      </c>
      <c r="K1687" s="170">
        <f t="shared" ca="1" si="200"/>
        <v>0.53651381573923795</v>
      </c>
      <c r="L1687" s="341">
        <f t="shared" ca="1" si="201"/>
        <v>0.78719449888702986</v>
      </c>
      <c r="M1687" s="341">
        <f t="shared" ca="1" si="205"/>
        <v>-0.78719449888702986</v>
      </c>
      <c r="N1687" s="170"/>
      <c r="O1687" s="340"/>
      <c r="P1687" s="3">
        <f t="shared" ca="1" si="206"/>
        <v>149593800</v>
      </c>
      <c r="Q1687" s="3" t="e">
        <f t="shared" ca="1" si="207"/>
        <v>#N/A</v>
      </c>
      <c r="S1687" s="99"/>
      <c r="T1687" s="350"/>
      <c r="U1687" s="350"/>
      <c r="V1687" s="349"/>
      <c r="W1687" s="313"/>
      <c r="X1687" s="302"/>
      <c r="Y1687" s="211"/>
      <c r="Z1687" s="320"/>
      <c r="AA1687" s="246"/>
      <c r="AB1687" s="125"/>
      <c r="AC1687" s="125"/>
      <c r="AD1687" s="125"/>
      <c r="AE1687" s="125"/>
      <c r="AF1687" s="125"/>
      <c r="AG1687" s="125"/>
      <c r="AH1687" s="125"/>
      <c r="AJ1687" s="125"/>
      <c r="AK1687" s="125"/>
      <c r="AM1687" s="246"/>
      <c r="AO1687" s="246"/>
      <c r="AP1687" s="211"/>
      <c r="AQ1687" s="211"/>
      <c r="AR1687" s="199"/>
      <c r="AT1687" s="225"/>
      <c r="AU1687" s="225"/>
      <c r="AV1687" s="225"/>
      <c r="AW1687" s="99"/>
      <c r="AX1687" s="199"/>
      <c r="AY1687" s="199"/>
      <c r="AZ1687" s="37"/>
      <c r="BA1687" s="123"/>
      <c r="BB1687" s="211"/>
      <c r="BC1687" s="211"/>
      <c r="BD1687" s="123"/>
      <c r="BE1687" s="123"/>
      <c r="BF1687" s="37"/>
      <c r="BG1687" s="37"/>
    </row>
    <row r="1688" spans="1:59" x14ac:dyDescent="0.25">
      <c r="A1688">
        <v>1656</v>
      </c>
      <c r="B1688" s="61">
        <f ca="1">OFFSET(InputPriceData!B$15,CalculationsAndCharts!$A1688+$A$11,0,1,1)</f>
        <v>40067</v>
      </c>
      <c r="C1688" s="3">
        <f ca="1">OFFSET(InputPriceData!G$15,CalculationsAndCharts!$A1688+$A$11,IF($C$7,8,0),1,1)</f>
        <v>152360100</v>
      </c>
      <c r="D1688" s="4">
        <f ca="1">OFFSET(InputPriceData!C$15,CalculationsAndCharts!$A1688+$A$11,IF($C$7,8,0),1,1)</f>
        <v>91.53</v>
      </c>
      <c r="E1688" s="4">
        <f ca="1">OFFSET(InputPriceData!D$15,CalculationsAndCharts!$A1688+$A$11,IF($C$7,8,0),1,1)</f>
        <v>91.8</v>
      </c>
      <c r="F1688" s="4">
        <f ca="1">OFFSET(InputPriceData!E$15,CalculationsAndCharts!$A1688+$A$11,IF($C$7,8,0),1,1)</f>
        <v>90.91</v>
      </c>
      <c r="G1688" s="4">
        <f ca="1">OFFSET(InputPriceData!F$15,CalculationsAndCharts!$A1688+$A$11,IF($C$7,8,0),1,1)</f>
        <v>91.34</v>
      </c>
      <c r="H1688" s="342">
        <f t="shared" ca="1" si="202"/>
        <v>89.361477201021742</v>
      </c>
      <c r="I1688" s="342">
        <f t="shared" ca="1" si="203"/>
        <v>88.672805291089901</v>
      </c>
      <c r="J1688" s="340">
        <f t="shared" ca="1" si="204"/>
        <v>0.68867190993180127</v>
      </c>
      <c r="K1688" s="170">
        <f t="shared" ca="1" si="200"/>
        <v>0.474268999529115</v>
      </c>
      <c r="L1688" s="341">
        <f t="shared" ca="1" si="201"/>
        <v>0.78040949569817641</v>
      </c>
      <c r="M1688" s="341">
        <f t="shared" ca="1" si="205"/>
        <v>-0.78040949569817641</v>
      </c>
      <c r="N1688" s="170"/>
      <c r="O1688" s="340"/>
      <c r="P1688" s="3" t="e">
        <f t="shared" ca="1" si="206"/>
        <v>#N/A</v>
      </c>
      <c r="Q1688" s="3">
        <f t="shared" ca="1" si="207"/>
        <v>152360100</v>
      </c>
      <c r="S1688" s="99"/>
      <c r="T1688" s="350"/>
      <c r="U1688" s="350"/>
      <c r="V1688" s="349"/>
      <c r="W1688" s="313"/>
      <c r="X1688" s="302"/>
      <c r="Y1688" s="211"/>
      <c r="Z1688" s="320"/>
      <c r="AA1688" s="246"/>
      <c r="AB1688" s="125"/>
      <c r="AC1688" s="125"/>
      <c r="AD1688" s="125"/>
      <c r="AE1688" s="125"/>
      <c r="AF1688" s="125"/>
      <c r="AG1688" s="125"/>
      <c r="AH1688" s="125"/>
      <c r="AJ1688" s="125"/>
      <c r="AK1688" s="125"/>
      <c r="AM1688" s="246"/>
      <c r="AO1688" s="246"/>
      <c r="AP1688" s="211"/>
      <c r="AQ1688" s="211"/>
      <c r="AR1688" s="199"/>
      <c r="AT1688" s="225"/>
      <c r="AU1688" s="225"/>
      <c r="AV1688" s="225"/>
      <c r="AW1688" s="99"/>
      <c r="AX1688" s="199"/>
      <c r="AY1688" s="199"/>
      <c r="AZ1688" s="37"/>
      <c r="BA1688" s="123"/>
      <c r="BB1688" s="211"/>
      <c r="BC1688" s="211"/>
      <c r="BD1688" s="123"/>
      <c r="BE1688" s="123"/>
      <c r="BF1688" s="37"/>
      <c r="BG1688" s="37"/>
    </row>
    <row r="1689" spans="1:59" x14ac:dyDescent="0.25">
      <c r="A1689">
        <v>1657</v>
      </c>
      <c r="B1689" s="61">
        <f ca="1">OFFSET(InputPriceData!B$15,CalculationsAndCharts!$A1689+$A$11,0,1,1)</f>
        <v>40066</v>
      </c>
      <c r="C1689" s="3">
        <f ca="1">OFFSET(InputPriceData!G$15,CalculationsAndCharts!$A1689+$A$11,IF($C$7,8,0),1,1)</f>
        <v>162902400</v>
      </c>
      <c r="D1689" s="4">
        <f ca="1">OFFSET(InputPriceData!C$15,CalculationsAndCharts!$A1689+$A$11,IF($C$7,8,0),1,1)</f>
        <v>90.5</v>
      </c>
      <c r="E1689" s="4">
        <f ca="1">OFFSET(InputPriceData!D$15,CalculationsAndCharts!$A1689+$A$11,IF($C$7,8,0),1,1)</f>
        <v>91.42</v>
      </c>
      <c r="F1689" s="4">
        <f ca="1">OFFSET(InputPriceData!E$15,CalculationsAndCharts!$A1689+$A$11,IF($C$7,8,0),1,1)</f>
        <v>89.99</v>
      </c>
      <c r="G1689" s="4">
        <f ca="1">OFFSET(InputPriceData!F$15,CalculationsAndCharts!$A1689+$A$11,IF($C$7,8,0),1,1)</f>
        <v>91.36</v>
      </c>
      <c r="H1689" s="342">
        <f t="shared" ca="1" si="202"/>
        <v>89.078831086881991</v>
      </c>
      <c r="I1689" s="342">
        <f t="shared" ca="1" si="203"/>
        <v>88.430333044825346</v>
      </c>
      <c r="J1689" s="340">
        <f t="shared" ca="1" si="204"/>
        <v>0.64849804205660089</v>
      </c>
      <c r="K1689" s="170">
        <f t="shared" ca="1" si="200"/>
        <v>0.4205497105512449</v>
      </c>
      <c r="L1689" s="341">
        <f t="shared" ca="1" si="201"/>
        <v>0.77461317747336922</v>
      </c>
      <c r="M1689" s="341">
        <f t="shared" ca="1" si="205"/>
        <v>-0.77461317747336922</v>
      </c>
      <c r="N1689" s="170"/>
      <c r="O1689" s="340"/>
      <c r="P1689" s="3">
        <f t="shared" ca="1" si="206"/>
        <v>162902400</v>
      </c>
      <c r="Q1689" s="3" t="e">
        <f t="shared" ca="1" si="207"/>
        <v>#N/A</v>
      </c>
      <c r="S1689" s="99"/>
      <c r="T1689" s="350"/>
      <c r="U1689" s="350"/>
      <c r="V1689" s="349"/>
      <c r="W1689" s="313"/>
      <c r="X1689" s="302"/>
      <c r="Y1689" s="211"/>
      <c r="Z1689" s="320"/>
      <c r="AA1689" s="246"/>
      <c r="AB1689" s="125"/>
      <c r="AC1689" s="125"/>
      <c r="AD1689" s="125"/>
      <c r="AE1689" s="125"/>
      <c r="AF1689" s="125"/>
      <c r="AG1689" s="125"/>
      <c r="AH1689" s="125"/>
      <c r="AJ1689" s="125"/>
      <c r="AK1689" s="125"/>
      <c r="AM1689" s="246"/>
      <c r="AO1689" s="246"/>
      <c r="AP1689" s="211"/>
      <c r="AQ1689" s="211"/>
      <c r="AR1689" s="199"/>
      <c r="AT1689" s="225"/>
      <c r="AU1689" s="225"/>
      <c r="AV1689" s="225"/>
      <c r="AW1689" s="99"/>
      <c r="AX1689" s="199"/>
      <c r="AY1689" s="199"/>
      <c r="AZ1689" s="37"/>
      <c r="BA1689" s="123"/>
      <c r="BB1689" s="211"/>
      <c r="BC1689" s="211"/>
      <c r="BD1689" s="123"/>
      <c r="BE1689" s="123"/>
      <c r="BF1689" s="37"/>
      <c r="BG1689" s="37"/>
    </row>
    <row r="1690" spans="1:59" x14ac:dyDescent="0.25">
      <c r="A1690">
        <v>1658</v>
      </c>
      <c r="B1690" s="61">
        <f ca="1">OFFSET(InputPriceData!B$15,CalculationsAndCharts!$A1690+$A$11,0,1,1)</f>
        <v>40065</v>
      </c>
      <c r="C1690" s="3">
        <f ca="1">OFFSET(InputPriceData!G$15,CalculationsAndCharts!$A1690+$A$11,IF($C$7,8,0),1,1)</f>
        <v>154612500</v>
      </c>
      <c r="D1690" s="4">
        <f ca="1">OFFSET(InputPriceData!C$15,CalculationsAndCharts!$A1690+$A$11,IF($C$7,8,0),1,1)</f>
        <v>89.9</v>
      </c>
      <c r="E1690" s="4">
        <f ca="1">OFFSET(InputPriceData!D$15,CalculationsAndCharts!$A1690+$A$11,IF($C$7,8,0),1,1)</f>
        <v>90.74</v>
      </c>
      <c r="F1690" s="4">
        <f ca="1">OFFSET(InputPriceData!E$15,CalculationsAndCharts!$A1690+$A$11,IF($C$7,8,0),1,1)</f>
        <v>89.62</v>
      </c>
      <c r="G1690" s="4">
        <f ca="1">OFFSET(InputPriceData!F$15,CalculationsAndCharts!$A1690+$A$11,IF($C$7,8,0),1,1)</f>
        <v>90.43</v>
      </c>
      <c r="H1690" s="342">
        <f t="shared" ca="1" si="202"/>
        <v>88.75294981357942</v>
      </c>
      <c r="I1690" s="342">
        <f t="shared" ca="1" si="203"/>
        <v>88.163999685264017</v>
      </c>
      <c r="J1690" s="340">
        <f t="shared" ca="1" si="204"/>
        <v>0.58895012831535642</v>
      </c>
      <c r="K1690" s="170">
        <f t="shared" ca="1" si="200"/>
        <v>0.34686225364267481</v>
      </c>
      <c r="L1690" s="341">
        <f t="shared" ca="1" si="201"/>
        <v>0.76943198956285885</v>
      </c>
      <c r="M1690" s="341">
        <f t="shared" ca="1" si="205"/>
        <v>-0.76943198956285885</v>
      </c>
      <c r="N1690" s="170"/>
      <c r="O1690" s="340"/>
      <c r="P1690" s="3">
        <f t="shared" ca="1" si="206"/>
        <v>154612500</v>
      </c>
      <c r="Q1690" s="3" t="e">
        <f t="shared" ca="1" si="207"/>
        <v>#N/A</v>
      </c>
      <c r="S1690" s="99"/>
      <c r="T1690" s="350"/>
      <c r="U1690" s="350"/>
      <c r="V1690" s="349"/>
      <c r="W1690" s="313"/>
      <c r="X1690" s="302"/>
      <c r="Y1690" s="211"/>
      <c r="Z1690" s="320"/>
      <c r="AA1690" s="246"/>
      <c r="AB1690" s="125"/>
      <c r="AC1690" s="125"/>
      <c r="AD1690" s="125"/>
      <c r="AE1690" s="125"/>
      <c r="AF1690" s="125"/>
      <c r="AG1690" s="125"/>
      <c r="AH1690" s="125"/>
      <c r="AJ1690" s="125"/>
      <c r="AK1690" s="125"/>
      <c r="AM1690" s="246"/>
      <c r="AO1690" s="246"/>
      <c r="AP1690" s="211"/>
      <c r="AQ1690" s="211"/>
      <c r="AR1690" s="199"/>
      <c r="AT1690" s="225"/>
      <c r="AU1690" s="225"/>
      <c r="AV1690" s="225"/>
      <c r="AW1690" s="99"/>
      <c r="AX1690" s="199"/>
      <c r="AY1690" s="199"/>
      <c r="AZ1690" s="37"/>
      <c r="BA1690" s="123"/>
      <c r="BB1690" s="211"/>
      <c r="BC1690" s="211"/>
      <c r="BD1690" s="123"/>
      <c r="BE1690" s="123"/>
      <c r="BF1690" s="37"/>
      <c r="BG1690" s="37"/>
    </row>
    <row r="1691" spans="1:59" x14ac:dyDescent="0.25">
      <c r="A1691">
        <v>1659</v>
      </c>
      <c r="B1691" s="61">
        <f ca="1">OFFSET(InputPriceData!B$15,CalculationsAndCharts!$A1691+$A$11,0,1,1)</f>
        <v>40064</v>
      </c>
      <c r="C1691" s="3">
        <f ca="1">OFFSET(InputPriceData!G$15,CalculationsAndCharts!$A1691+$A$11,IF($C$7,8,0),1,1)</f>
        <v>132909100</v>
      </c>
      <c r="D1691" s="4">
        <f ca="1">OFFSET(InputPriceData!C$15,CalculationsAndCharts!$A1691+$A$11,IF($C$7,8,0),1,1)</f>
        <v>89.8</v>
      </c>
      <c r="E1691" s="4">
        <f ca="1">OFFSET(InputPriceData!D$15,CalculationsAndCharts!$A1691+$A$11,IF($C$7,8,0),1,1)</f>
        <v>89.84</v>
      </c>
      <c r="F1691" s="4">
        <f ca="1">OFFSET(InputPriceData!E$15,CalculationsAndCharts!$A1691+$A$11,IF($C$7,8,0),1,1)</f>
        <v>89.27</v>
      </c>
      <c r="G1691" s="4">
        <f ca="1">OFFSET(InputPriceData!F$15,CalculationsAndCharts!$A1691+$A$11,IF($C$7,8,0),1,1)</f>
        <v>89.75</v>
      </c>
      <c r="H1691" s="342">
        <f t="shared" ca="1" si="202"/>
        <v>88.513371215519328</v>
      </c>
      <c r="I1691" s="342">
        <f t="shared" ca="1" si="203"/>
        <v>87.957999656651666</v>
      </c>
      <c r="J1691" s="340">
        <f t="shared" ca="1" si="204"/>
        <v>0.55537155886763112</v>
      </c>
      <c r="K1691" s="170">
        <f t="shared" ca="1" si="200"/>
        <v>0.30843756839906267</v>
      </c>
      <c r="L1691" s="341">
        <f t="shared" ca="1" si="201"/>
        <v>0.7651906603051295</v>
      </c>
      <c r="M1691" s="341">
        <f t="shared" ca="1" si="205"/>
        <v>-0.7651906603051295</v>
      </c>
      <c r="N1691" s="170"/>
      <c r="O1691" s="340"/>
      <c r="P1691" s="3" t="e">
        <f t="shared" ca="1" si="206"/>
        <v>#N/A</v>
      </c>
      <c r="Q1691" s="3">
        <f t="shared" ca="1" si="207"/>
        <v>132909100</v>
      </c>
      <c r="S1691" s="99"/>
      <c r="T1691" s="350"/>
      <c r="U1691" s="350"/>
      <c r="V1691" s="349"/>
      <c r="W1691" s="313"/>
      <c r="X1691" s="302"/>
      <c r="Y1691" s="211"/>
      <c r="Z1691" s="320"/>
      <c r="AA1691" s="246"/>
      <c r="AB1691" s="125"/>
      <c r="AC1691" s="125"/>
      <c r="AD1691" s="125"/>
      <c r="AE1691" s="125"/>
      <c r="AF1691" s="125"/>
      <c r="AG1691" s="125"/>
      <c r="AH1691" s="125"/>
      <c r="AJ1691" s="125"/>
      <c r="AK1691" s="125"/>
      <c r="AM1691" s="246"/>
      <c r="AO1691" s="246"/>
      <c r="AP1691" s="211"/>
      <c r="AQ1691" s="211"/>
      <c r="AR1691" s="199"/>
      <c r="AT1691" s="225"/>
      <c r="AU1691" s="225"/>
      <c r="AV1691" s="225"/>
      <c r="AW1691" s="99"/>
      <c r="AX1691" s="199"/>
      <c r="AY1691" s="199"/>
      <c r="AZ1691" s="37"/>
      <c r="BA1691" s="123"/>
      <c r="BB1691" s="211"/>
      <c r="BC1691" s="211"/>
      <c r="BD1691" s="123"/>
      <c r="BE1691" s="123"/>
      <c r="BF1691" s="37"/>
      <c r="BG1691" s="37"/>
    </row>
    <row r="1692" spans="1:59" x14ac:dyDescent="0.25">
      <c r="A1692">
        <v>1660</v>
      </c>
      <c r="B1692" s="61">
        <f ca="1">OFFSET(InputPriceData!B$15,CalculationsAndCharts!$A1692+$A$11,0,1,1)</f>
        <v>40060</v>
      </c>
      <c r="C1692" s="3">
        <f ca="1">OFFSET(InputPriceData!G$15,CalculationsAndCharts!$A1692+$A$11,IF($C$7,8,0),1,1)</f>
        <v>142687900</v>
      </c>
      <c r="D1692" s="4">
        <f ca="1">OFFSET(InputPriceData!C$15,CalculationsAndCharts!$A1692+$A$11,IF($C$7,8,0),1,1)</f>
        <v>87.92</v>
      </c>
      <c r="E1692" s="4">
        <f ca="1">OFFSET(InputPriceData!D$15,CalculationsAndCharts!$A1692+$A$11,IF($C$7,8,0),1,1)</f>
        <v>89</v>
      </c>
      <c r="F1692" s="4">
        <f ca="1">OFFSET(InputPriceData!E$15,CalculationsAndCharts!$A1692+$A$11,IF($C$7,8,0),1,1)</f>
        <v>87.66</v>
      </c>
      <c r="G1692" s="4">
        <f ca="1">OFFSET(InputPriceData!F$15,CalculationsAndCharts!$A1692+$A$11,IF($C$7,8,0),1,1)</f>
        <v>88.98</v>
      </c>
      <c r="H1692" s="342">
        <f t="shared" ca="1" si="202"/>
        <v>88.33670996059351</v>
      </c>
      <c r="I1692" s="342">
        <f t="shared" ca="1" si="203"/>
        <v>87.795090534529095</v>
      </c>
      <c r="J1692" s="340">
        <f t="shared" ca="1" si="204"/>
        <v>0.54161942606439395</v>
      </c>
      <c r="K1692" s="170">
        <f t="shared" ca="1" si="200"/>
        <v>0.29335160269032351</v>
      </c>
      <c r="L1692" s="341">
        <f t="shared" ca="1" si="201"/>
        <v>0.76131959323230913</v>
      </c>
      <c r="M1692" s="341">
        <f t="shared" ca="1" si="205"/>
        <v>-0.76131959323230913</v>
      </c>
      <c r="N1692" s="170"/>
      <c r="O1692" s="340"/>
      <c r="P1692" s="3">
        <f t="shared" ca="1" si="206"/>
        <v>142687900</v>
      </c>
      <c r="Q1692" s="3" t="e">
        <f t="shared" ca="1" si="207"/>
        <v>#N/A</v>
      </c>
      <c r="S1692" s="99"/>
      <c r="T1692" s="350"/>
      <c r="U1692" s="350"/>
      <c r="V1692" s="349"/>
      <c r="W1692" s="313"/>
      <c r="X1692" s="302"/>
      <c r="Y1692" s="211"/>
      <c r="Z1692" s="320"/>
      <c r="AA1692" s="246"/>
      <c r="AB1692" s="125"/>
      <c r="AC1692" s="125"/>
      <c r="AD1692" s="125"/>
      <c r="AE1692" s="125"/>
      <c r="AF1692" s="125"/>
      <c r="AG1692" s="125"/>
      <c r="AH1692" s="125"/>
      <c r="AJ1692" s="125"/>
      <c r="AK1692" s="125"/>
      <c r="AM1692" s="246"/>
      <c r="AO1692" s="246"/>
      <c r="AP1692" s="211"/>
      <c r="AQ1692" s="211"/>
      <c r="AR1692" s="199"/>
      <c r="AT1692" s="225"/>
      <c r="AU1692" s="225"/>
      <c r="AV1692" s="225"/>
      <c r="AW1692" s="99"/>
      <c r="AX1692" s="199"/>
      <c r="AY1692" s="199"/>
      <c r="AZ1692" s="37"/>
      <c r="BA1692" s="123"/>
      <c r="BB1692" s="211"/>
      <c r="BC1692" s="211"/>
      <c r="BD1692" s="123"/>
      <c r="BE1692" s="123"/>
      <c r="BF1692" s="37"/>
      <c r="BG1692" s="37"/>
    </row>
    <row r="1693" spans="1:59" x14ac:dyDescent="0.25">
      <c r="A1693">
        <v>1661</v>
      </c>
      <c r="B1693" s="61">
        <f ca="1">OFFSET(InputPriceData!B$15,CalculationsAndCharts!$A1693+$A$11,0,1,1)</f>
        <v>40059</v>
      </c>
      <c r="C1693" s="3">
        <f ca="1">OFFSET(InputPriceData!G$15,CalculationsAndCharts!$A1693+$A$11,IF($C$7,8,0),1,1)</f>
        <v>143572300</v>
      </c>
      <c r="D1693" s="4">
        <f ca="1">OFFSET(InputPriceData!C$15,CalculationsAndCharts!$A1693+$A$11,IF($C$7,8,0),1,1)</f>
        <v>87.53</v>
      </c>
      <c r="E1693" s="4">
        <f ca="1">OFFSET(InputPriceData!D$15,CalculationsAndCharts!$A1693+$A$11,IF($C$7,8,0),1,1)</f>
        <v>87.85</v>
      </c>
      <c r="F1693" s="4">
        <f ca="1">OFFSET(InputPriceData!E$15,CalculationsAndCharts!$A1693+$A$11,IF($C$7,8,0),1,1)</f>
        <v>86.82</v>
      </c>
      <c r="G1693" s="4">
        <f ca="1">OFFSET(InputPriceData!F$15,CalculationsAndCharts!$A1693+$A$11,IF($C$7,8,0),1,1)</f>
        <v>87.75</v>
      </c>
      <c r="H1693" s="342">
        <f t="shared" ca="1" si="202"/>
        <v>88.244811383535435</v>
      </c>
      <c r="I1693" s="342">
        <f t="shared" ca="1" si="203"/>
        <v>87.687371492213558</v>
      </c>
      <c r="J1693" s="340">
        <f t="shared" ca="1" si="204"/>
        <v>0.55743989132185945</v>
      </c>
      <c r="K1693" s="170">
        <f t="shared" ca="1" si="200"/>
        <v>0.31073923243692647</v>
      </c>
      <c r="L1693" s="341">
        <f t="shared" ca="1" si="201"/>
        <v>0.75761908532159983</v>
      </c>
      <c r="M1693" s="341">
        <f t="shared" ca="1" si="205"/>
        <v>-0.75761908532159983</v>
      </c>
      <c r="N1693" s="170"/>
      <c r="O1693" s="340"/>
      <c r="P1693" s="3">
        <f t="shared" ca="1" si="206"/>
        <v>143572300</v>
      </c>
      <c r="Q1693" s="3" t="e">
        <f t="shared" ca="1" si="207"/>
        <v>#N/A</v>
      </c>
      <c r="S1693" s="99"/>
      <c r="T1693" s="350"/>
      <c r="U1693" s="350"/>
      <c r="V1693" s="349"/>
      <c r="W1693" s="313"/>
      <c r="X1693" s="302"/>
      <c r="Y1693" s="211"/>
      <c r="Z1693" s="320"/>
      <c r="AA1693" s="246"/>
      <c r="AB1693" s="125"/>
      <c r="AC1693" s="125"/>
      <c r="AD1693" s="125"/>
      <c r="AE1693" s="125"/>
      <c r="AF1693" s="125"/>
      <c r="AG1693" s="125"/>
      <c r="AH1693" s="125"/>
      <c r="AJ1693" s="125"/>
      <c r="AK1693" s="125"/>
      <c r="AM1693" s="246"/>
      <c r="AO1693" s="246"/>
      <c r="AP1693" s="211"/>
      <c r="AQ1693" s="211"/>
      <c r="AR1693" s="199"/>
      <c r="AT1693" s="225"/>
      <c r="AU1693" s="225"/>
      <c r="AV1693" s="225"/>
      <c r="AW1693" s="99"/>
      <c r="AX1693" s="199"/>
      <c r="AY1693" s="199"/>
      <c r="AZ1693" s="37"/>
      <c r="BA1693" s="123"/>
      <c r="BB1693" s="211"/>
      <c r="BC1693" s="211"/>
      <c r="BD1693" s="123"/>
      <c r="BE1693" s="123"/>
      <c r="BF1693" s="37"/>
      <c r="BG1693" s="37"/>
    </row>
    <row r="1694" spans="1:59" x14ac:dyDescent="0.25">
      <c r="A1694">
        <v>1662</v>
      </c>
      <c r="B1694" s="61">
        <f ca="1">OFFSET(InputPriceData!B$15,CalculationsAndCharts!$A1694+$A$11,0,1,1)</f>
        <v>40058</v>
      </c>
      <c r="C1694" s="3">
        <f ca="1">OFFSET(InputPriceData!G$15,CalculationsAndCharts!$A1694+$A$11,IF($C$7,8,0),1,1)</f>
        <v>171805000</v>
      </c>
      <c r="D1694" s="4">
        <f ca="1">OFFSET(InputPriceData!C$15,CalculationsAndCharts!$A1694+$A$11,IF($C$7,8,0),1,1)</f>
        <v>86.99</v>
      </c>
      <c r="E1694" s="4">
        <f ca="1">OFFSET(InputPriceData!D$15,CalculationsAndCharts!$A1694+$A$11,IF($C$7,8,0),1,1)</f>
        <v>87.57</v>
      </c>
      <c r="F1694" s="4">
        <f ca="1">OFFSET(InputPriceData!E$15,CalculationsAndCharts!$A1694+$A$11,IF($C$7,8,0),1,1)</f>
        <v>86.81</v>
      </c>
      <c r="G1694" s="4">
        <f ca="1">OFFSET(InputPriceData!F$15,CalculationsAndCharts!$A1694+$A$11,IF($C$7,8,0),1,1)</f>
        <v>87.03</v>
      </c>
      <c r="H1694" s="342">
        <f t="shared" ca="1" si="202"/>
        <v>88.315498724040495</v>
      </c>
      <c r="I1694" s="342">
        <f t="shared" ca="1" si="203"/>
        <v>87.681677991505708</v>
      </c>
      <c r="J1694" s="340">
        <f t="shared" ca="1" si="204"/>
        <v>0.63382073253477933</v>
      </c>
      <c r="K1694" s="170">
        <f t="shared" ca="1" si="200"/>
        <v>0.40172872099092427</v>
      </c>
      <c r="L1694" s="341">
        <f t="shared" ca="1" si="201"/>
        <v>0.75362590952927078</v>
      </c>
      <c r="M1694" s="341">
        <f t="shared" ca="1" si="205"/>
        <v>-0.75362590952927078</v>
      </c>
      <c r="N1694" s="170"/>
      <c r="O1694" s="340"/>
      <c r="P1694" s="3">
        <f t="shared" ca="1" si="206"/>
        <v>171805000</v>
      </c>
      <c r="Q1694" s="3" t="e">
        <f t="shared" ca="1" si="207"/>
        <v>#N/A</v>
      </c>
      <c r="S1694" s="99"/>
      <c r="T1694" s="350"/>
      <c r="U1694" s="350"/>
      <c r="V1694" s="349"/>
      <c r="W1694" s="313"/>
      <c r="X1694" s="302"/>
      <c r="Y1694" s="211"/>
      <c r="Z1694" s="320"/>
      <c r="AA1694" s="246"/>
      <c r="AB1694" s="125"/>
      <c r="AC1694" s="125"/>
      <c r="AD1694" s="125"/>
      <c r="AE1694" s="125"/>
      <c r="AF1694" s="125"/>
      <c r="AG1694" s="125"/>
      <c r="AH1694" s="125"/>
      <c r="AJ1694" s="125"/>
      <c r="AK1694" s="125"/>
      <c r="AM1694" s="246"/>
      <c r="AO1694" s="246"/>
      <c r="AP1694" s="211"/>
      <c r="AQ1694" s="211"/>
      <c r="AR1694" s="199"/>
      <c r="AT1694" s="225"/>
      <c r="AU1694" s="225"/>
      <c r="AV1694" s="225"/>
      <c r="AW1694" s="99"/>
      <c r="AX1694" s="199"/>
      <c r="AY1694" s="199"/>
      <c r="AZ1694" s="37"/>
      <c r="BA1694" s="123"/>
      <c r="BB1694" s="211"/>
      <c r="BC1694" s="211"/>
      <c r="BD1694" s="123"/>
      <c r="BE1694" s="123"/>
      <c r="BF1694" s="37"/>
      <c r="BG1694" s="37"/>
    </row>
    <row r="1695" spans="1:59" x14ac:dyDescent="0.25">
      <c r="A1695">
        <v>1663</v>
      </c>
      <c r="B1695" s="61">
        <f ca="1">OFFSET(InputPriceData!B$15,CalculationsAndCharts!$A1695+$A$11,0,1,1)</f>
        <v>40057</v>
      </c>
      <c r="C1695" s="3">
        <f ca="1">OFFSET(InputPriceData!G$15,CalculationsAndCharts!$A1695+$A$11,IF($C$7,8,0),1,1)</f>
        <v>321276800</v>
      </c>
      <c r="D1695" s="4">
        <f ca="1">OFFSET(InputPriceData!C$15,CalculationsAndCharts!$A1695+$A$11,IF($C$7,8,0),1,1)</f>
        <v>88.88</v>
      </c>
      <c r="E1695" s="4">
        <f ca="1">OFFSET(InputPriceData!D$15,CalculationsAndCharts!$A1695+$A$11,IF($C$7,8,0),1,1)</f>
        <v>90.01</v>
      </c>
      <c r="F1695" s="4">
        <f ca="1">OFFSET(InputPriceData!E$15,CalculationsAndCharts!$A1695+$A$11,IF($C$7,8,0),1,1)</f>
        <v>87.17</v>
      </c>
      <c r="G1695" s="4">
        <f ca="1">OFFSET(InputPriceData!F$15,CalculationsAndCharts!$A1695+$A$11,IF($C$7,8,0),1,1)</f>
        <v>87.36</v>
      </c>
      <c r="H1695" s="342">
        <f t="shared" ca="1" si="202"/>
        <v>88.499141398903433</v>
      </c>
      <c r="I1695" s="342">
        <f t="shared" ca="1" si="203"/>
        <v>87.740921445278957</v>
      </c>
      <c r="J1695" s="340">
        <f t="shared" ca="1" si="204"/>
        <v>0.75821995362446126</v>
      </c>
      <c r="K1695" s="170">
        <f t="shared" ca="1" si="200"/>
        <v>0.57489749807428014</v>
      </c>
      <c r="L1695" s="341">
        <f t="shared" ca="1" si="201"/>
        <v>0.74862907769735398</v>
      </c>
      <c r="M1695" s="341">
        <f t="shared" ca="1" si="205"/>
        <v>-0.74862907769735398</v>
      </c>
      <c r="N1695" s="170"/>
      <c r="O1695" s="340"/>
      <c r="P1695" s="3" t="e">
        <f t="shared" ca="1" si="206"/>
        <v>#N/A</v>
      </c>
      <c r="Q1695" s="3">
        <f t="shared" ca="1" si="207"/>
        <v>321276800</v>
      </c>
      <c r="S1695" s="99"/>
      <c r="T1695" s="350"/>
      <c r="U1695" s="350"/>
      <c r="V1695" s="349"/>
      <c r="W1695" s="313"/>
      <c r="X1695" s="302"/>
      <c r="Y1695" s="211"/>
      <c r="Z1695" s="320"/>
      <c r="AA1695" s="246"/>
      <c r="AB1695" s="125"/>
      <c r="AC1695" s="125"/>
      <c r="AD1695" s="125"/>
      <c r="AE1695" s="125"/>
      <c r="AF1695" s="125"/>
      <c r="AG1695" s="125"/>
      <c r="AH1695" s="125"/>
      <c r="AJ1695" s="125"/>
      <c r="AK1695" s="125"/>
      <c r="AM1695" s="246"/>
      <c r="AO1695" s="246"/>
      <c r="AP1695" s="211"/>
      <c r="AQ1695" s="211"/>
      <c r="AR1695" s="199"/>
      <c r="AT1695" s="225"/>
      <c r="AU1695" s="225"/>
      <c r="AV1695" s="225"/>
      <c r="AW1695" s="99"/>
      <c r="AX1695" s="199"/>
      <c r="AY1695" s="199"/>
      <c r="AZ1695" s="37"/>
      <c r="BA1695" s="123"/>
      <c r="BB1695" s="211"/>
      <c r="BC1695" s="211"/>
      <c r="BD1695" s="123"/>
      <c r="BE1695" s="123"/>
      <c r="BF1695" s="37"/>
      <c r="BG1695" s="37"/>
    </row>
    <row r="1696" spans="1:59" x14ac:dyDescent="0.25">
      <c r="A1696">
        <v>1664</v>
      </c>
      <c r="B1696" s="61">
        <f ca="1">OFFSET(InputPriceData!B$15,CalculationsAndCharts!$A1696+$A$11,0,1,1)</f>
        <v>40056</v>
      </c>
      <c r="C1696" s="3">
        <f ca="1">OFFSET(InputPriceData!G$15,CalculationsAndCharts!$A1696+$A$11,IF($C$7,8,0),1,1)</f>
        <v>176051600</v>
      </c>
      <c r="D1696" s="4">
        <f ca="1">OFFSET(InputPriceData!C$15,CalculationsAndCharts!$A1696+$A$11,IF($C$7,8,0),1,1)</f>
        <v>89.25</v>
      </c>
      <c r="E1696" s="4">
        <f ca="1">OFFSET(InputPriceData!D$15,CalculationsAndCharts!$A1696+$A$11,IF($C$7,8,0),1,1)</f>
        <v>89.43</v>
      </c>
      <c r="F1696" s="4">
        <f ca="1">OFFSET(InputPriceData!E$15,CalculationsAndCharts!$A1696+$A$11,IF($C$7,8,0),1,1)</f>
        <v>88.74</v>
      </c>
      <c r="G1696" s="4">
        <f ca="1">OFFSET(InputPriceData!F$15,CalculationsAndCharts!$A1696+$A$11,IF($C$7,8,0),1,1)</f>
        <v>89.33</v>
      </c>
      <c r="H1696" s="342">
        <f t="shared" ca="1" si="202"/>
        <v>88.661875884461068</v>
      </c>
      <c r="I1696" s="342">
        <f t="shared" ca="1" si="203"/>
        <v>87.77555066757705</v>
      </c>
      <c r="J1696" s="340">
        <f t="shared" ca="1" si="204"/>
        <v>0.88632521688400678</v>
      </c>
      <c r="K1696" s="170">
        <f t="shared" ca="1" si="200"/>
        <v>0.78557239008448165</v>
      </c>
      <c r="L1696" s="341">
        <f t="shared" ca="1" si="201"/>
        <v>0.74196322701979955</v>
      </c>
      <c r="M1696" s="341">
        <f t="shared" ca="1" si="205"/>
        <v>-0.74196322701979955</v>
      </c>
      <c r="N1696" s="170"/>
      <c r="O1696" s="340"/>
      <c r="P1696" s="3">
        <f t="shared" ca="1" si="206"/>
        <v>176051600</v>
      </c>
      <c r="Q1696" s="3" t="e">
        <f t="shared" ca="1" si="207"/>
        <v>#N/A</v>
      </c>
      <c r="S1696" s="99"/>
      <c r="T1696" s="350"/>
      <c r="U1696" s="350"/>
      <c r="V1696" s="349"/>
      <c r="W1696" s="313"/>
      <c r="X1696" s="302"/>
      <c r="Y1696" s="211"/>
      <c r="Z1696" s="320"/>
      <c r="AA1696" s="246"/>
      <c r="AB1696" s="125"/>
      <c r="AC1696" s="125"/>
      <c r="AD1696" s="125"/>
      <c r="AE1696" s="125"/>
      <c r="AF1696" s="125"/>
      <c r="AG1696" s="125"/>
      <c r="AH1696" s="125"/>
      <c r="AJ1696" s="125"/>
      <c r="AK1696" s="125"/>
      <c r="AM1696" s="246"/>
      <c r="AO1696" s="246"/>
      <c r="AP1696" s="211"/>
      <c r="AQ1696" s="211"/>
      <c r="AR1696" s="199"/>
      <c r="AT1696" s="225"/>
      <c r="AU1696" s="225"/>
      <c r="AV1696" s="225"/>
      <c r="AW1696" s="99"/>
      <c r="AX1696" s="199"/>
      <c r="AY1696" s="199"/>
      <c r="AZ1696" s="37"/>
      <c r="BA1696" s="123"/>
      <c r="BB1696" s="211"/>
      <c r="BC1696" s="211"/>
      <c r="BD1696" s="123"/>
      <c r="BE1696" s="123"/>
      <c r="BF1696" s="37"/>
      <c r="BG1696" s="37"/>
    </row>
    <row r="1697" spans="1:59" x14ac:dyDescent="0.25">
      <c r="A1697">
        <v>1665</v>
      </c>
      <c r="B1697" s="61">
        <f ca="1">OFFSET(InputPriceData!B$15,CalculationsAndCharts!$A1697+$A$11,0,1,1)</f>
        <v>40053</v>
      </c>
      <c r="C1697" s="3">
        <f ca="1">OFFSET(InputPriceData!G$15,CalculationsAndCharts!$A1697+$A$11,IF($C$7,8,0),1,1)</f>
        <v>147024400</v>
      </c>
      <c r="D1697" s="4">
        <f ca="1">OFFSET(InputPriceData!C$15,CalculationsAndCharts!$A1697+$A$11,IF($C$7,8,0),1,1)</f>
        <v>90.87</v>
      </c>
      <c r="E1697" s="4">
        <f ca="1">OFFSET(InputPriceData!D$15,CalculationsAndCharts!$A1697+$A$11,IF($C$7,8,0),1,1)</f>
        <v>90.97</v>
      </c>
      <c r="F1697" s="4">
        <f ca="1">OFFSET(InputPriceData!E$15,CalculationsAndCharts!$A1697+$A$11,IF($C$7,8,0),1,1)</f>
        <v>89.51</v>
      </c>
      <c r="G1697" s="4">
        <f ca="1">OFFSET(InputPriceData!F$15,CalculationsAndCharts!$A1697+$A$11,IF($C$7,8,0),1,1)</f>
        <v>90.13</v>
      </c>
      <c r="H1697" s="342">
        <f t="shared" ca="1" si="202"/>
        <v>88.566429582241213</v>
      </c>
      <c r="I1697" s="342">
        <f t="shared" ca="1" si="203"/>
        <v>87.63423709190225</v>
      </c>
      <c r="J1697" s="340">
        <f t="shared" ca="1" si="204"/>
        <v>0.93219249033897256</v>
      </c>
      <c r="K1697" s="170">
        <f t="shared" ref="K1697:K1760" ca="1" si="208">J1697*J1697</f>
        <v>0.86898283904437545</v>
      </c>
      <c r="L1697" s="341">
        <f t="shared" ref="L1697:L1760" ca="1" si="209">SQRT(SUM(OFFSET(K1697,0,0,$A$18,1))/$A$18)</f>
        <v>0.7337618834528814</v>
      </c>
      <c r="M1697" s="341">
        <f t="shared" ca="1" si="205"/>
        <v>-0.7337618834528814</v>
      </c>
      <c r="N1697" s="170"/>
      <c r="O1697" s="340"/>
      <c r="P1697" s="3" t="e">
        <f t="shared" ca="1" si="206"/>
        <v>#N/A</v>
      </c>
      <c r="Q1697" s="3">
        <f t="shared" ca="1" si="207"/>
        <v>147024400</v>
      </c>
      <c r="S1697" s="99"/>
      <c r="T1697" s="350"/>
      <c r="U1697" s="350"/>
      <c r="V1697" s="349"/>
      <c r="W1697" s="313"/>
      <c r="X1697" s="302"/>
      <c r="Y1697" s="211"/>
      <c r="Z1697" s="320"/>
      <c r="AA1697" s="246"/>
      <c r="AB1697" s="125"/>
      <c r="AC1697" s="125"/>
      <c r="AD1697" s="125"/>
      <c r="AE1697" s="125"/>
      <c r="AF1697" s="125"/>
      <c r="AG1697" s="125"/>
      <c r="AH1697" s="125"/>
      <c r="AJ1697" s="125"/>
      <c r="AK1697" s="125"/>
      <c r="AM1697" s="246"/>
      <c r="AO1697" s="246"/>
      <c r="AP1697" s="211"/>
      <c r="AQ1697" s="211"/>
      <c r="AR1697" s="199"/>
      <c r="AT1697" s="225"/>
      <c r="AU1697" s="225"/>
      <c r="AV1697" s="225"/>
      <c r="AW1697" s="99"/>
      <c r="AX1697" s="199"/>
      <c r="AY1697" s="199"/>
      <c r="AZ1697" s="37"/>
      <c r="BA1697" s="123"/>
      <c r="BB1697" s="211"/>
      <c r="BC1697" s="211"/>
      <c r="BD1697" s="123"/>
      <c r="BE1697" s="123"/>
      <c r="BF1697" s="37"/>
      <c r="BG1697" s="37"/>
    </row>
    <row r="1698" spans="1:59" x14ac:dyDescent="0.25">
      <c r="A1698">
        <v>1666</v>
      </c>
      <c r="B1698" s="61">
        <f ca="1">OFFSET(InputPriceData!B$15,CalculationsAndCharts!$A1698+$A$11,0,1,1)</f>
        <v>40052</v>
      </c>
      <c r="C1698" s="3">
        <f ca="1">OFFSET(InputPriceData!G$15,CalculationsAndCharts!$A1698+$A$11,IF($C$7,8,0),1,1)</f>
        <v>196230100</v>
      </c>
      <c r="D1698" s="4">
        <f ca="1">OFFSET(InputPriceData!C$15,CalculationsAndCharts!$A1698+$A$11,IF($C$7,8,0),1,1)</f>
        <v>89.89</v>
      </c>
      <c r="E1698" s="4">
        <f ca="1">OFFSET(InputPriceData!D$15,CalculationsAndCharts!$A1698+$A$11,IF($C$7,8,0),1,1)</f>
        <v>90.43</v>
      </c>
      <c r="F1698" s="4">
        <f ca="1">OFFSET(InputPriceData!E$15,CalculationsAndCharts!$A1698+$A$11,IF($C$7,8,0),1,1)</f>
        <v>88.87</v>
      </c>
      <c r="G1698" s="4">
        <f ca="1">OFFSET(InputPriceData!F$15,CalculationsAndCharts!$A1698+$A$11,IF($C$7,8,0),1,1)</f>
        <v>90.15</v>
      </c>
      <c r="H1698" s="342">
        <f t="shared" ref="H1698:H1761" ca="1" si="210">IF($A1698&gt;$A$8,0,IF($A1698=$A$8,$G1698,$C$16*$G1698+$D$16*H1699))</f>
        <v>88.34306237970425</v>
      </c>
      <c r="I1698" s="342">
        <f t="shared" ref="I1698:I1761" ca="1" si="211">IF($A1698&gt;$A$8,0,IF($A1698=$A$8,$G1698,$C$17*$G1698+$D$17*I1699))</f>
        <v>87.407349554802451</v>
      </c>
      <c r="J1698" s="340">
        <f t="shared" ref="J1698:J1761" ca="1" si="212" xml:space="preserve"> ($C$16 - $C$17)*$G1698 + ($C$17*$D$16 - $C$16*$D$17)*$G1699 + ($D$16 + $D$17)*J1699 - $D$16*$D$17*J1700</f>
        <v>0.93571282490180041</v>
      </c>
      <c r="K1698" s="170">
        <f t="shared" ca="1" si="208"/>
        <v>0.87555849068570735</v>
      </c>
      <c r="L1698" s="341">
        <f t="shared" ca="1" si="209"/>
        <v>0.72495066469855174</v>
      </c>
      <c r="M1698" s="341">
        <f t="shared" ref="M1698:M1761" ca="1" si="213">-L1698</f>
        <v>-0.72495066469855174</v>
      </c>
      <c r="N1698" s="170"/>
      <c r="O1698" s="340"/>
      <c r="P1698" s="3">
        <f t="shared" ref="P1698:P1761" ca="1" si="214">IF(G1698&gt;=D1698,C1698,NA())</f>
        <v>196230100</v>
      </c>
      <c r="Q1698" s="3" t="e">
        <f t="shared" ref="Q1698:Q1761" ca="1" si="215">IF(G1698&lt;D1698,C1698,NA())</f>
        <v>#N/A</v>
      </c>
      <c r="S1698" s="99"/>
      <c r="T1698" s="350"/>
      <c r="U1698" s="350"/>
      <c r="V1698" s="349"/>
      <c r="W1698" s="313"/>
      <c r="X1698" s="302"/>
      <c r="Y1698" s="211"/>
      <c r="Z1698" s="320"/>
      <c r="AA1698" s="246"/>
      <c r="AB1698" s="125"/>
      <c r="AC1698" s="125"/>
      <c r="AD1698" s="125"/>
      <c r="AE1698" s="125"/>
      <c r="AF1698" s="125"/>
      <c r="AG1698" s="125"/>
      <c r="AH1698" s="125"/>
      <c r="AJ1698" s="125"/>
      <c r="AK1698" s="125"/>
      <c r="AM1698" s="246"/>
      <c r="AO1698" s="246"/>
      <c r="AP1698" s="211"/>
      <c r="AQ1698" s="211"/>
      <c r="AR1698" s="199"/>
      <c r="AT1698" s="225"/>
      <c r="AU1698" s="225"/>
      <c r="AV1698" s="225"/>
      <c r="AW1698" s="99"/>
      <c r="AX1698" s="199"/>
      <c r="AY1698" s="199"/>
      <c r="AZ1698" s="37"/>
      <c r="BA1698" s="123"/>
      <c r="BB1698" s="211"/>
      <c r="BC1698" s="211"/>
      <c r="BD1698" s="123"/>
      <c r="BE1698" s="123"/>
      <c r="BF1698" s="37"/>
      <c r="BG1698" s="37"/>
    </row>
    <row r="1699" spans="1:59" x14ac:dyDescent="0.25">
      <c r="A1699">
        <v>1667</v>
      </c>
      <c r="B1699" s="61">
        <f ca="1">OFFSET(InputPriceData!B$15,CalculationsAndCharts!$A1699+$A$11,0,1,1)</f>
        <v>40051</v>
      </c>
      <c r="C1699" s="3">
        <f ca="1">OFFSET(InputPriceData!G$15,CalculationsAndCharts!$A1699+$A$11,IF($C$7,8,0),1,1)</f>
        <v>194620700</v>
      </c>
      <c r="D1699" s="4">
        <f ca="1">OFFSET(InputPriceData!C$15,CalculationsAndCharts!$A1699+$A$11,IF($C$7,8,0),1,1)</f>
        <v>89.66</v>
      </c>
      <c r="E1699" s="4">
        <f ca="1">OFFSET(InputPriceData!D$15,CalculationsAndCharts!$A1699+$A$11,IF($C$7,8,0),1,1)</f>
        <v>90.36</v>
      </c>
      <c r="F1699" s="4">
        <f ca="1">OFFSET(InputPriceData!E$15,CalculationsAndCharts!$A1699+$A$11,IF($C$7,8,0),1,1)</f>
        <v>89.35</v>
      </c>
      <c r="G1699" s="4">
        <f ca="1">OFFSET(InputPriceData!F$15,CalculationsAndCharts!$A1699+$A$11,IF($C$7,8,0),1,1)</f>
        <v>89.95</v>
      </c>
      <c r="H1699" s="342">
        <f t="shared" ca="1" si="210"/>
        <v>88.084928433947724</v>
      </c>
      <c r="I1699" s="342">
        <f t="shared" ca="1" si="211"/>
        <v>87.158017696148121</v>
      </c>
      <c r="J1699" s="340">
        <f t="shared" ca="1" si="212"/>
        <v>0.92691073779958821</v>
      </c>
      <c r="K1699" s="170">
        <f t="shared" ca="1" si="208"/>
        <v>0.85916351584817696</v>
      </c>
      <c r="L1699" s="341">
        <f t="shared" ca="1" si="209"/>
        <v>0.71697449457916185</v>
      </c>
      <c r="M1699" s="341">
        <f t="shared" ca="1" si="213"/>
        <v>-0.71697449457916185</v>
      </c>
      <c r="N1699" s="170"/>
      <c r="O1699" s="340"/>
      <c r="P1699" s="3">
        <f t="shared" ca="1" si="214"/>
        <v>194620700</v>
      </c>
      <c r="Q1699" s="3" t="e">
        <f t="shared" ca="1" si="215"/>
        <v>#N/A</v>
      </c>
      <c r="S1699" s="99"/>
      <c r="T1699" s="350"/>
      <c r="U1699" s="350"/>
      <c r="V1699" s="349"/>
      <c r="W1699" s="313"/>
      <c r="X1699" s="302"/>
      <c r="Y1699" s="211"/>
      <c r="Z1699" s="320"/>
      <c r="AA1699" s="246"/>
      <c r="AB1699" s="125"/>
      <c r="AC1699" s="125"/>
      <c r="AD1699" s="125"/>
      <c r="AE1699" s="125"/>
      <c r="AF1699" s="125"/>
      <c r="AG1699" s="125"/>
      <c r="AH1699" s="125"/>
      <c r="AJ1699" s="125"/>
      <c r="AK1699" s="125"/>
      <c r="AM1699" s="246"/>
      <c r="AO1699" s="246"/>
      <c r="AP1699" s="211"/>
      <c r="AQ1699" s="211"/>
      <c r="AR1699" s="199"/>
      <c r="AT1699" s="225"/>
      <c r="AU1699" s="225"/>
      <c r="AV1699" s="225"/>
      <c r="AW1699" s="99"/>
      <c r="AX1699" s="199"/>
      <c r="AY1699" s="199"/>
      <c r="AZ1699" s="37"/>
      <c r="BA1699" s="123"/>
      <c r="BB1699" s="211"/>
      <c r="BC1699" s="211"/>
      <c r="BD1699" s="123"/>
      <c r="BE1699" s="123"/>
      <c r="BF1699" s="37"/>
      <c r="BG1699" s="37"/>
    </row>
    <row r="1700" spans="1:59" x14ac:dyDescent="0.25">
      <c r="A1700">
        <v>1668</v>
      </c>
      <c r="B1700" s="61">
        <f ca="1">OFFSET(InputPriceData!B$15,CalculationsAndCharts!$A1700+$A$11,0,1,1)</f>
        <v>40050</v>
      </c>
      <c r="C1700" s="3">
        <f ca="1">OFFSET(InputPriceData!G$15,CalculationsAndCharts!$A1700+$A$11,IF($C$7,8,0),1,1)</f>
        <v>215310600</v>
      </c>
      <c r="D1700" s="4">
        <f ca="1">OFFSET(InputPriceData!C$15,CalculationsAndCharts!$A1700+$A$11,IF($C$7,8,0),1,1)</f>
        <v>90.12</v>
      </c>
      <c r="E1700" s="4">
        <f ca="1">OFFSET(InputPriceData!D$15,CalculationsAndCharts!$A1700+$A$11,IF($C$7,8,0),1,1)</f>
        <v>90.9</v>
      </c>
      <c r="F1700" s="4">
        <f ca="1">OFFSET(InputPriceData!E$15,CalculationsAndCharts!$A1700+$A$11,IF($C$7,8,0),1,1)</f>
        <v>89.75</v>
      </c>
      <c r="G1700" s="4">
        <f ca="1">OFFSET(InputPriceData!F$15,CalculationsAndCharts!$A1700+$A$11,IF($C$7,8,0),1,1)</f>
        <v>89.94</v>
      </c>
      <c r="H1700" s="342">
        <f t="shared" ca="1" si="210"/>
        <v>87.818489638797388</v>
      </c>
      <c r="I1700" s="342">
        <f t="shared" ca="1" si="211"/>
        <v>86.904201123070678</v>
      </c>
      <c r="J1700" s="340">
        <f t="shared" ca="1" si="212"/>
        <v>0.91428851572670544</v>
      </c>
      <c r="K1700" s="170">
        <f t="shared" ca="1" si="208"/>
        <v>0.83592348998974209</v>
      </c>
      <c r="L1700" s="341">
        <f t="shared" ca="1" si="209"/>
        <v>0.71107041533778903</v>
      </c>
      <c r="M1700" s="341">
        <f t="shared" ca="1" si="213"/>
        <v>-0.71107041533778903</v>
      </c>
      <c r="N1700" s="170"/>
      <c r="O1700" s="340"/>
      <c r="P1700" s="3" t="e">
        <f t="shared" ca="1" si="214"/>
        <v>#N/A</v>
      </c>
      <c r="Q1700" s="3">
        <f t="shared" ca="1" si="215"/>
        <v>215310600</v>
      </c>
      <c r="S1700" s="99"/>
      <c r="T1700" s="350"/>
      <c r="U1700" s="350"/>
      <c r="V1700" s="349"/>
      <c r="W1700" s="313"/>
      <c r="X1700" s="302"/>
      <c r="Y1700" s="211"/>
      <c r="Z1700" s="320"/>
      <c r="AA1700" s="246"/>
      <c r="AB1700" s="125"/>
      <c r="AC1700" s="125"/>
      <c r="AD1700" s="125"/>
      <c r="AE1700" s="125"/>
      <c r="AF1700" s="125"/>
      <c r="AG1700" s="125"/>
      <c r="AH1700" s="125"/>
      <c r="AJ1700" s="125"/>
      <c r="AK1700" s="125"/>
      <c r="AM1700" s="246"/>
      <c r="AO1700" s="246"/>
      <c r="AP1700" s="211"/>
      <c r="AQ1700" s="211"/>
      <c r="AR1700" s="199"/>
      <c r="AT1700" s="225"/>
      <c r="AU1700" s="225"/>
      <c r="AV1700" s="225"/>
      <c r="AW1700" s="99"/>
      <c r="AX1700" s="199"/>
      <c r="AY1700" s="199"/>
      <c r="AZ1700" s="37"/>
      <c r="BA1700" s="123"/>
      <c r="BB1700" s="211"/>
      <c r="BC1700" s="211"/>
      <c r="BD1700" s="123"/>
      <c r="BE1700" s="123"/>
      <c r="BF1700" s="37"/>
      <c r="BG1700" s="37"/>
    </row>
    <row r="1701" spans="1:59" x14ac:dyDescent="0.25">
      <c r="A1701">
        <v>1669</v>
      </c>
      <c r="B1701" s="61">
        <f ca="1">OFFSET(InputPriceData!B$15,CalculationsAndCharts!$A1701+$A$11,0,1,1)</f>
        <v>40049</v>
      </c>
      <c r="C1701" s="3">
        <f ca="1">OFFSET(InputPriceData!G$15,CalculationsAndCharts!$A1701+$A$11,IF($C$7,8,0),1,1)</f>
        <v>191279000</v>
      </c>
      <c r="D1701" s="4">
        <f ca="1">OFFSET(InputPriceData!C$15,CalculationsAndCharts!$A1701+$A$11,IF($C$7,8,0),1,1)</f>
        <v>90.14</v>
      </c>
      <c r="E1701" s="4">
        <f ca="1">OFFSET(InputPriceData!D$15,CalculationsAndCharts!$A1701+$A$11,IF($C$7,8,0),1,1)</f>
        <v>90.63</v>
      </c>
      <c r="F1701" s="4">
        <f ca="1">OFFSET(InputPriceData!E$15,CalculationsAndCharts!$A1701+$A$11,IF($C$7,8,0),1,1)</f>
        <v>89.44</v>
      </c>
      <c r="G1701" s="4">
        <f ca="1">OFFSET(InputPriceData!F$15,CalculationsAndCharts!$A1701+$A$11,IF($C$7,8,0),1,1)</f>
        <v>89.76</v>
      </c>
      <c r="H1701" s="342">
        <f t="shared" ca="1" si="210"/>
        <v>87.515416730054156</v>
      </c>
      <c r="I1701" s="342">
        <f t="shared" ca="1" si="211"/>
        <v>86.62821940698619</v>
      </c>
      <c r="J1701" s="340">
        <f t="shared" ca="1" si="212"/>
        <v>0.8871973230679594</v>
      </c>
      <c r="K1701" s="170">
        <f t="shared" ca="1" si="208"/>
        <v>0.78711909005895309</v>
      </c>
      <c r="L1701" s="341">
        <f t="shared" ca="1" si="209"/>
        <v>0.70809809528855405</v>
      </c>
      <c r="M1701" s="341">
        <f t="shared" ca="1" si="213"/>
        <v>-0.70809809528855405</v>
      </c>
      <c r="N1701" s="170"/>
      <c r="O1701" s="340"/>
      <c r="P1701" s="3" t="e">
        <f t="shared" ca="1" si="214"/>
        <v>#N/A</v>
      </c>
      <c r="Q1701" s="3">
        <f t="shared" ca="1" si="215"/>
        <v>191279000</v>
      </c>
      <c r="S1701" s="99"/>
      <c r="T1701" s="350"/>
      <c r="U1701" s="350"/>
      <c r="V1701" s="349"/>
      <c r="W1701" s="313"/>
      <c r="X1701" s="302"/>
      <c r="Y1701" s="211"/>
      <c r="Z1701" s="320"/>
      <c r="AA1701" s="246"/>
      <c r="AB1701" s="125"/>
      <c r="AC1701" s="125"/>
      <c r="AD1701" s="125"/>
      <c r="AE1701" s="125"/>
      <c r="AF1701" s="125"/>
      <c r="AG1701" s="125"/>
      <c r="AH1701" s="125"/>
      <c r="AJ1701" s="125"/>
      <c r="AK1701" s="125"/>
      <c r="AM1701" s="246"/>
      <c r="AO1701" s="246"/>
      <c r="AP1701" s="211"/>
      <c r="AQ1701" s="211"/>
      <c r="AR1701" s="199"/>
      <c r="AT1701" s="225"/>
      <c r="AU1701" s="225"/>
      <c r="AV1701" s="225"/>
      <c r="AW1701" s="99"/>
      <c r="AX1701" s="199"/>
      <c r="AY1701" s="199"/>
      <c r="AZ1701" s="37"/>
      <c r="BA1701" s="123"/>
      <c r="BB1701" s="211"/>
      <c r="BC1701" s="211"/>
      <c r="BD1701" s="123"/>
      <c r="BE1701" s="123"/>
      <c r="BF1701" s="37"/>
      <c r="BG1701" s="37"/>
    </row>
    <row r="1702" spans="1:59" x14ac:dyDescent="0.25">
      <c r="A1702">
        <v>1670</v>
      </c>
      <c r="B1702" s="61">
        <f ca="1">OFFSET(InputPriceData!B$15,CalculationsAndCharts!$A1702+$A$11,0,1,1)</f>
        <v>40046</v>
      </c>
      <c r="C1702" s="3">
        <f ca="1">OFFSET(InputPriceData!G$15,CalculationsAndCharts!$A1702+$A$11,IF($C$7,8,0),1,1)</f>
        <v>224605000</v>
      </c>
      <c r="D1702" s="4">
        <f ca="1">OFFSET(InputPriceData!C$15,CalculationsAndCharts!$A1702+$A$11,IF($C$7,8,0),1,1)</f>
        <v>88.77</v>
      </c>
      <c r="E1702" s="4">
        <f ca="1">OFFSET(InputPriceData!D$15,CalculationsAndCharts!$A1702+$A$11,IF($C$7,8,0),1,1)</f>
        <v>89.91</v>
      </c>
      <c r="F1702" s="4">
        <f ca="1">OFFSET(InputPriceData!E$15,CalculationsAndCharts!$A1702+$A$11,IF($C$7,8,0),1,1)</f>
        <v>88.59</v>
      </c>
      <c r="G1702" s="4">
        <f ca="1">OFFSET(InputPriceData!F$15,CalculationsAndCharts!$A1702+$A$11,IF($C$7,8,0),1,1)</f>
        <v>89.77</v>
      </c>
      <c r="H1702" s="342">
        <f t="shared" ca="1" si="210"/>
        <v>87.194761977204749</v>
      </c>
      <c r="I1702" s="342">
        <f t="shared" ca="1" si="211"/>
        <v>86.343512080348575</v>
      </c>
      <c r="J1702" s="340">
        <f t="shared" ca="1" si="212"/>
        <v>0.85124989685617236</v>
      </c>
      <c r="K1702" s="170">
        <f t="shared" ca="1" si="208"/>
        <v>0.72462638689764414</v>
      </c>
      <c r="L1702" s="341">
        <f t="shared" ca="1" si="209"/>
        <v>0.70802008206590217</v>
      </c>
      <c r="M1702" s="341">
        <f t="shared" ca="1" si="213"/>
        <v>-0.70802008206590217</v>
      </c>
      <c r="N1702" s="170"/>
      <c r="O1702" s="340"/>
      <c r="P1702" s="3">
        <f t="shared" ca="1" si="214"/>
        <v>224605000</v>
      </c>
      <c r="Q1702" s="3" t="e">
        <f t="shared" ca="1" si="215"/>
        <v>#N/A</v>
      </c>
      <c r="S1702" s="99"/>
      <c r="T1702" s="350"/>
      <c r="U1702" s="350"/>
      <c r="V1702" s="349"/>
      <c r="W1702" s="313"/>
      <c r="X1702" s="302"/>
      <c r="Y1702" s="211"/>
      <c r="Z1702" s="320"/>
      <c r="AA1702" s="246"/>
      <c r="AB1702" s="125"/>
      <c r="AC1702" s="125"/>
      <c r="AD1702" s="125"/>
      <c r="AE1702" s="125"/>
      <c r="AF1702" s="125"/>
      <c r="AG1702" s="125"/>
      <c r="AH1702" s="125"/>
      <c r="AJ1702" s="125"/>
      <c r="AK1702" s="125"/>
      <c r="AM1702" s="246"/>
      <c r="AO1702" s="246"/>
      <c r="AP1702" s="211"/>
      <c r="AQ1702" s="211"/>
      <c r="AR1702" s="199"/>
      <c r="AT1702" s="225"/>
      <c r="AU1702" s="225"/>
      <c r="AV1702" s="225"/>
      <c r="AW1702" s="99"/>
      <c r="AX1702" s="199"/>
      <c r="AY1702" s="199"/>
      <c r="AZ1702" s="37"/>
      <c r="BA1702" s="123"/>
      <c r="BB1702" s="211"/>
      <c r="BC1702" s="211"/>
      <c r="BD1702" s="123"/>
      <c r="BE1702" s="123"/>
      <c r="BF1702" s="37"/>
      <c r="BG1702" s="37"/>
    </row>
    <row r="1703" spans="1:59" x14ac:dyDescent="0.25">
      <c r="A1703">
        <v>1671</v>
      </c>
      <c r="B1703" s="61">
        <f ca="1">OFFSET(InputPriceData!B$15,CalculationsAndCharts!$A1703+$A$11,0,1,1)</f>
        <v>40045</v>
      </c>
      <c r="C1703" s="3">
        <f ca="1">OFFSET(InputPriceData!G$15,CalculationsAndCharts!$A1703+$A$11,IF($C$7,8,0),1,1)</f>
        <v>174131300</v>
      </c>
      <c r="D1703" s="4">
        <f ca="1">OFFSET(InputPriceData!C$15,CalculationsAndCharts!$A1703+$A$11,IF($C$7,8,0),1,1)</f>
        <v>87.26</v>
      </c>
      <c r="E1703" s="4">
        <f ca="1">OFFSET(InputPriceData!D$15,CalculationsAndCharts!$A1703+$A$11,IF($C$7,8,0),1,1)</f>
        <v>88.25</v>
      </c>
      <c r="F1703" s="4">
        <f ca="1">OFFSET(InputPriceData!E$15,CalculationsAndCharts!$A1703+$A$11,IF($C$7,8,0),1,1)</f>
        <v>87.07</v>
      </c>
      <c r="G1703" s="4">
        <f ca="1">OFFSET(InputPriceData!F$15,CalculationsAndCharts!$A1703+$A$11,IF($C$7,8,0),1,1)</f>
        <v>88.05</v>
      </c>
      <c r="H1703" s="342">
        <f t="shared" ca="1" si="210"/>
        <v>86.826870831091142</v>
      </c>
      <c r="I1703" s="342">
        <f t="shared" ca="1" si="211"/>
        <v>86.032013178562082</v>
      </c>
      <c r="J1703" s="340">
        <f t="shared" ca="1" si="212"/>
        <v>0.79485765252905927</v>
      </c>
      <c r="K1703" s="170">
        <f t="shared" ca="1" si="208"/>
        <v>0.63179868778400672</v>
      </c>
      <c r="L1703" s="341">
        <f t="shared" ca="1" si="209"/>
        <v>0.70899727055773876</v>
      </c>
      <c r="M1703" s="341">
        <f t="shared" ca="1" si="213"/>
        <v>-0.70899727055773876</v>
      </c>
      <c r="N1703" s="170"/>
      <c r="O1703" s="340"/>
      <c r="P1703" s="3">
        <f t="shared" ca="1" si="214"/>
        <v>174131300</v>
      </c>
      <c r="Q1703" s="3" t="e">
        <f t="shared" ca="1" si="215"/>
        <v>#N/A</v>
      </c>
      <c r="S1703" s="99"/>
      <c r="T1703" s="350"/>
      <c r="U1703" s="350"/>
      <c r="V1703" s="349"/>
      <c r="W1703" s="313"/>
      <c r="X1703" s="302"/>
      <c r="Y1703" s="211"/>
      <c r="Z1703" s="320"/>
      <c r="AA1703" s="246"/>
      <c r="AB1703" s="125"/>
      <c r="AC1703" s="125"/>
      <c r="AD1703" s="125"/>
      <c r="AE1703" s="125"/>
      <c r="AF1703" s="125"/>
      <c r="AG1703" s="125"/>
      <c r="AH1703" s="125"/>
      <c r="AJ1703" s="125"/>
      <c r="AK1703" s="125"/>
      <c r="AM1703" s="246"/>
      <c r="AO1703" s="246"/>
      <c r="AP1703" s="211"/>
      <c r="AQ1703" s="211"/>
      <c r="AR1703" s="199"/>
      <c r="AT1703" s="225"/>
      <c r="AU1703" s="225"/>
      <c r="AV1703" s="225"/>
      <c r="AW1703" s="99"/>
      <c r="AX1703" s="199"/>
      <c r="AY1703" s="199"/>
      <c r="AZ1703" s="37"/>
      <c r="BA1703" s="123"/>
      <c r="BB1703" s="211"/>
      <c r="BC1703" s="211"/>
      <c r="BD1703" s="123"/>
      <c r="BE1703" s="123"/>
      <c r="BF1703" s="37"/>
      <c r="BG1703" s="37"/>
    </row>
    <row r="1704" spans="1:59" x14ac:dyDescent="0.25">
      <c r="A1704">
        <v>1672</v>
      </c>
      <c r="B1704" s="61">
        <f ca="1">OFFSET(InputPriceData!B$15,CalculationsAndCharts!$A1704+$A$11,0,1,1)</f>
        <v>40044</v>
      </c>
      <c r="C1704" s="3">
        <f ca="1">OFFSET(InputPriceData!G$15,CalculationsAndCharts!$A1704+$A$11,IF($C$7,8,0),1,1)</f>
        <v>192812800</v>
      </c>
      <c r="D1704" s="4">
        <f ca="1">OFFSET(InputPriceData!C$15,CalculationsAndCharts!$A1704+$A$11,IF($C$7,8,0),1,1)</f>
        <v>85.71</v>
      </c>
      <c r="E1704" s="4">
        <f ca="1">OFFSET(InputPriceData!D$15,CalculationsAndCharts!$A1704+$A$11,IF($C$7,8,0),1,1)</f>
        <v>87.44</v>
      </c>
      <c r="F1704" s="4">
        <f ca="1">OFFSET(InputPriceData!E$15,CalculationsAndCharts!$A1704+$A$11,IF($C$7,8,0),1,1)</f>
        <v>85.62</v>
      </c>
      <c r="G1704" s="4">
        <f ca="1">OFFSET(InputPriceData!F$15,CalculationsAndCharts!$A1704+$A$11,IF($C$7,8,0),1,1)</f>
        <v>87.15</v>
      </c>
      <c r="H1704" s="342">
        <f t="shared" ca="1" si="210"/>
        <v>86.6521380926756</v>
      </c>
      <c r="I1704" s="342">
        <f t="shared" ca="1" si="211"/>
        <v>85.848559831158624</v>
      </c>
      <c r="J1704" s="340">
        <f t="shared" ca="1" si="212"/>
        <v>0.80357826151695655</v>
      </c>
      <c r="K1704" s="170">
        <f t="shared" ca="1" si="208"/>
        <v>0.64573802238261424</v>
      </c>
      <c r="L1704" s="341">
        <f t="shared" ca="1" si="209"/>
        <v>0.71150576907309671</v>
      </c>
      <c r="M1704" s="341">
        <f t="shared" ca="1" si="213"/>
        <v>-0.71150576907309671</v>
      </c>
      <c r="N1704" s="170"/>
      <c r="O1704" s="340"/>
      <c r="P1704" s="3">
        <f t="shared" ca="1" si="214"/>
        <v>192812800</v>
      </c>
      <c r="Q1704" s="3" t="e">
        <f t="shared" ca="1" si="215"/>
        <v>#N/A</v>
      </c>
      <c r="S1704" s="99"/>
      <c r="T1704" s="350"/>
      <c r="U1704" s="350"/>
      <c r="V1704" s="349"/>
      <c r="W1704" s="313"/>
      <c r="X1704" s="302"/>
      <c r="Y1704" s="211"/>
      <c r="Z1704" s="320"/>
      <c r="AA1704" s="246"/>
      <c r="AB1704" s="125"/>
      <c r="AC1704" s="125"/>
      <c r="AD1704" s="125"/>
      <c r="AE1704" s="125"/>
      <c r="AF1704" s="125"/>
      <c r="AG1704" s="125"/>
      <c r="AH1704" s="125"/>
      <c r="AJ1704" s="125"/>
      <c r="AK1704" s="125"/>
      <c r="AM1704" s="246"/>
      <c r="AO1704" s="246"/>
      <c r="AP1704" s="211"/>
      <c r="AQ1704" s="211"/>
      <c r="AR1704" s="199"/>
      <c r="AT1704" s="225"/>
      <c r="AU1704" s="225"/>
      <c r="AV1704" s="225"/>
      <c r="AW1704" s="99"/>
      <c r="AX1704" s="199"/>
      <c r="AY1704" s="199"/>
      <c r="AZ1704" s="37"/>
      <c r="BA1704" s="123"/>
      <c r="BB1704" s="211"/>
      <c r="BC1704" s="211"/>
      <c r="BD1704" s="123"/>
      <c r="BE1704" s="123"/>
      <c r="BF1704" s="37"/>
      <c r="BG1704" s="37"/>
    </row>
    <row r="1705" spans="1:59" x14ac:dyDescent="0.25">
      <c r="A1705">
        <v>1673</v>
      </c>
      <c r="B1705" s="61">
        <f ca="1">OFFSET(InputPriceData!B$15,CalculationsAndCharts!$A1705+$A$11,0,1,1)</f>
        <v>40043</v>
      </c>
      <c r="C1705" s="3">
        <f ca="1">OFFSET(InputPriceData!G$15,CalculationsAndCharts!$A1705+$A$11,IF($C$7,8,0),1,1)</f>
        <v>173461500</v>
      </c>
      <c r="D1705" s="4">
        <f ca="1">OFFSET(InputPriceData!C$15,CalculationsAndCharts!$A1705+$A$11,IF($C$7,8,0),1,1)</f>
        <v>85.9</v>
      </c>
      <c r="E1705" s="4">
        <f ca="1">OFFSET(InputPriceData!D$15,CalculationsAndCharts!$A1705+$A$11,IF($C$7,8,0),1,1)</f>
        <v>86.69</v>
      </c>
      <c r="F1705" s="4">
        <f ca="1">OFFSET(InputPriceData!E$15,CalculationsAndCharts!$A1705+$A$11,IF($C$7,8,0),1,1)</f>
        <v>85.74</v>
      </c>
      <c r="G1705" s="4">
        <f ca="1">OFFSET(InputPriceData!F$15,CalculationsAndCharts!$A1705+$A$11,IF($C$7,8,0),1,1)</f>
        <v>86.39</v>
      </c>
      <c r="H1705" s="342">
        <f t="shared" ca="1" si="210"/>
        <v>86.581014963057839</v>
      </c>
      <c r="I1705" s="342">
        <f t="shared" ca="1" si="211"/>
        <v>85.730247088536686</v>
      </c>
      <c r="J1705" s="340">
        <f t="shared" ca="1" si="212"/>
        <v>0.85076787452112723</v>
      </c>
      <c r="K1705" s="170">
        <f t="shared" ca="1" si="208"/>
        <v>0.72380597631719645</v>
      </c>
      <c r="L1705" s="341">
        <f t="shared" ca="1" si="209"/>
        <v>0.71427423977903159</v>
      </c>
      <c r="M1705" s="341">
        <f t="shared" ca="1" si="213"/>
        <v>-0.71427423977903159</v>
      </c>
      <c r="N1705" s="170"/>
      <c r="O1705" s="340"/>
      <c r="P1705" s="3">
        <f t="shared" ca="1" si="214"/>
        <v>173461500</v>
      </c>
      <c r="Q1705" s="3" t="e">
        <f t="shared" ca="1" si="215"/>
        <v>#N/A</v>
      </c>
      <c r="S1705" s="99"/>
      <c r="T1705" s="350"/>
      <c r="U1705" s="350"/>
      <c r="V1705" s="349"/>
      <c r="W1705" s="313"/>
      <c r="X1705" s="302"/>
      <c r="Y1705" s="211"/>
      <c r="Z1705" s="320"/>
      <c r="AA1705" s="246"/>
      <c r="AB1705" s="125"/>
      <c r="AC1705" s="125"/>
      <c r="AD1705" s="125"/>
      <c r="AE1705" s="125"/>
      <c r="AF1705" s="125"/>
      <c r="AG1705" s="125"/>
      <c r="AH1705" s="125"/>
      <c r="AJ1705" s="125"/>
      <c r="AK1705" s="125"/>
      <c r="AM1705" s="246"/>
      <c r="AO1705" s="246"/>
      <c r="AP1705" s="211"/>
      <c r="AQ1705" s="211"/>
      <c r="AR1705" s="199"/>
      <c r="AT1705" s="225"/>
      <c r="AU1705" s="225"/>
      <c r="AV1705" s="225"/>
      <c r="AW1705" s="99"/>
      <c r="AX1705" s="199"/>
      <c r="AY1705" s="199"/>
      <c r="AZ1705" s="37"/>
      <c r="BA1705" s="123"/>
      <c r="BB1705" s="211"/>
      <c r="BC1705" s="211"/>
      <c r="BD1705" s="123"/>
      <c r="BE1705" s="123"/>
      <c r="BF1705" s="37"/>
      <c r="BG1705" s="37"/>
    </row>
    <row r="1706" spans="1:59" x14ac:dyDescent="0.25">
      <c r="A1706">
        <v>1674</v>
      </c>
      <c r="B1706" s="61">
        <f ca="1">OFFSET(InputPriceData!B$15,CalculationsAndCharts!$A1706+$A$11,0,1,1)</f>
        <v>40042</v>
      </c>
      <c r="C1706" s="3">
        <f ca="1">OFFSET(InputPriceData!G$15,CalculationsAndCharts!$A1706+$A$11,IF($C$7,8,0),1,1)</f>
        <v>237667500</v>
      </c>
      <c r="D1706" s="4">
        <f ca="1">OFFSET(InputPriceData!C$15,CalculationsAndCharts!$A1706+$A$11,IF($C$7,8,0),1,1)</f>
        <v>86.18</v>
      </c>
      <c r="E1706" s="4">
        <f ca="1">OFFSET(InputPriceData!D$15,CalculationsAndCharts!$A1706+$A$11,IF($C$7,8,0),1,1)</f>
        <v>86.27</v>
      </c>
      <c r="F1706" s="4">
        <f ca="1">OFFSET(InputPriceData!E$15,CalculationsAndCharts!$A1706+$A$11,IF($C$7,8,0),1,1)</f>
        <v>85.53</v>
      </c>
      <c r="G1706" s="4">
        <f ca="1">OFFSET(InputPriceData!F$15,CalculationsAndCharts!$A1706+$A$11,IF($C$7,8,0),1,1)</f>
        <v>85.71</v>
      </c>
      <c r="H1706" s="342">
        <f t="shared" ca="1" si="210"/>
        <v>86.608302814923249</v>
      </c>
      <c r="I1706" s="342">
        <f t="shared" ca="1" si="211"/>
        <v>85.670269551130929</v>
      </c>
      <c r="J1706" s="340">
        <f t="shared" ca="1" si="212"/>
        <v>0.93803326379228635</v>
      </c>
      <c r="K1706" s="170">
        <f t="shared" ca="1" si="208"/>
        <v>0.8799064039808091</v>
      </c>
      <c r="L1706" s="341">
        <f t="shared" ca="1" si="209"/>
        <v>0.71593952580276654</v>
      </c>
      <c r="M1706" s="341">
        <f t="shared" ca="1" si="213"/>
        <v>-0.71593952580276654</v>
      </c>
      <c r="N1706" s="170"/>
      <c r="O1706" s="340"/>
      <c r="P1706" s="3" t="e">
        <f t="shared" ca="1" si="214"/>
        <v>#N/A</v>
      </c>
      <c r="Q1706" s="3">
        <f t="shared" ca="1" si="215"/>
        <v>237667500</v>
      </c>
      <c r="S1706" s="99"/>
      <c r="T1706" s="350"/>
      <c r="U1706" s="350"/>
      <c r="V1706" s="349"/>
      <c r="W1706" s="313"/>
      <c r="X1706" s="302"/>
      <c r="Y1706" s="211"/>
      <c r="Z1706" s="320"/>
      <c r="AA1706" s="246"/>
      <c r="AB1706" s="125"/>
      <c r="AC1706" s="125"/>
      <c r="AD1706" s="125"/>
      <c r="AE1706" s="125"/>
      <c r="AF1706" s="125"/>
      <c r="AG1706" s="125"/>
      <c r="AH1706" s="125"/>
      <c r="AJ1706" s="125"/>
      <c r="AK1706" s="125"/>
      <c r="AM1706" s="246"/>
      <c r="AO1706" s="246"/>
      <c r="AP1706" s="211"/>
      <c r="AQ1706" s="211"/>
      <c r="AR1706" s="199"/>
      <c r="AT1706" s="225"/>
      <c r="AU1706" s="225"/>
      <c r="AV1706" s="225"/>
      <c r="AW1706" s="99"/>
      <c r="AX1706" s="199"/>
      <c r="AY1706" s="199"/>
      <c r="AZ1706" s="37"/>
      <c r="BA1706" s="123"/>
      <c r="BB1706" s="211"/>
      <c r="BC1706" s="211"/>
      <c r="BD1706" s="123"/>
      <c r="BE1706" s="123"/>
      <c r="BF1706" s="37"/>
      <c r="BG1706" s="37"/>
    </row>
    <row r="1707" spans="1:59" x14ac:dyDescent="0.25">
      <c r="A1707">
        <v>1675</v>
      </c>
      <c r="B1707" s="61">
        <f ca="1">OFFSET(InputPriceData!B$15,CalculationsAndCharts!$A1707+$A$11,0,1,1)</f>
        <v>40039</v>
      </c>
      <c r="C1707" s="3">
        <f ca="1">OFFSET(InputPriceData!G$15,CalculationsAndCharts!$A1707+$A$11,IF($C$7,8,0),1,1)</f>
        <v>199616100</v>
      </c>
      <c r="D1707" s="4">
        <f ca="1">OFFSET(InputPriceData!C$15,CalculationsAndCharts!$A1707+$A$11,IF($C$7,8,0),1,1)</f>
        <v>88.51</v>
      </c>
      <c r="E1707" s="4">
        <f ca="1">OFFSET(InputPriceData!D$15,CalculationsAndCharts!$A1707+$A$11,IF($C$7,8,0),1,1)</f>
        <v>88.58</v>
      </c>
      <c r="F1707" s="4">
        <f ca="1">OFFSET(InputPriceData!E$15,CalculationsAndCharts!$A1707+$A$11,IF($C$7,8,0),1,1)</f>
        <v>86.92</v>
      </c>
      <c r="G1707" s="4">
        <f ca="1">OFFSET(InputPriceData!F$15,CalculationsAndCharts!$A1707+$A$11,IF($C$7,8,0),1,1)</f>
        <v>87.87</v>
      </c>
      <c r="H1707" s="342">
        <f t="shared" ca="1" si="210"/>
        <v>86.736631788483706</v>
      </c>
      <c r="I1707" s="342">
        <f t="shared" ca="1" si="211"/>
        <v>85.666657692142834</v>
      </c>
      <c r="J1707" s="340">
        <f t="shared" ca="1" si="212"/>
        <v>1.0699740963408453</v>
      </c>
      <c r="K1707" s="170">
        <f t="shared" ca="1" si="208"/>
        <v>1.1448445668404084</v>
      </c>
      <c r="L1707" s="341">
        <f t="shared" ca="1" si="209"/>
        <v>0.71567395508690101</v>
      </c>
      <c r="M1707" s="341">
        <f t="shared" ca="1" si="213"/>
        <v>-0.71567395508690101</v>
      </c>
      <c r="N1707" s="170"/>
      <c r="O1707" s="340"/>
      <c r="P1707" s="3" t="e">
        <f t="shared" ca="1" si="214"/>
        <v>#N/A</v>
      </c>
      <c r="Q1707" s="3">
        <f t="shared" ca="1" si="215"/>
        <v>199616100</v>
      </c>
      <c r="S1707" s="99"/>
      <c r="T1707" s="350"/>
      <c r="U1707" s="350"/>
      <c r="V1707" s="349"/>
      <c r="W1707" s="313"/>
      <c r="X1707" s="302"/>
      <c r="Y1707" s="211"/>
      <c r="Z1707" s="320"/>
      <c r="AA1707" s="246"/>
      <c r="AB1707" s="125"/>
      <c r="AC1707" s="125"/>
      <c r="AD1707" s="125"/>
      <c r="AE1707" s="125"/>
      <c r="AF1707" s="125"/>
      <c r="AG1707" s="125"/>
      <c r="AH1707" s="125"/>
      <c r="AJ1707" s="125"/>
      <c r="AK1707" s="125"/>
      <c r="AM1707" s="246"/>
      <c r="AO1707" s="246"/>
      <c r="AP1707" s="211"/>
      <c r="AQ1707" s="211"/>
      <c r="AR1707" s="199"/>
      <c r="AT1707" s="225"/>
      <c r="AU1707" s="225"/>
      <c r="AV1707" s="225"/>
      <c r="AW1707" s="99"/>
      <c r="AX1707" s="199"/>
      <c r="AY1707" s="199"/>
      <c r="AZ1707" s="37"/>
      <c r="BA1707" s="123"/>
      <c r="BB1707" s="211"/>
      <c r="BC1707" s="211"/>
      <c r="BD1707" s="123"/>
      <c r="BE1707" s="123"/>
      <c r="BF1707" s="37"/>
      <c r="BG1707" s="37"/>
    </row>
    <row r="1708" spans="1:59" x14ac:dyDescent="0.25">
      <c r="A1708">
        <v>1676</v>
      </c>
      <c r="B1708" s="61">
        <f ca="1">OFFSET(InputPriceData!B$15,CalculationsAndCharts!$A1708+$A$11,0,1,1)</f>
        <v>40038</v>
      </c>
      <c r="C1708" s="3">
        <f ca="1">OFFSET(InputPriceData!G$15,CalculationsAndCharts!$A1708+$A$11,IF($C$7,8,0),1,1)</f>
        <v>176449500</v>
      </c>
      <c r="D1708" s="4">
        <f ca="1">OFFSET(InputPriceData!C$15,CalculationsAndCharts!$A1708+$A$11,IF($C$7,8,0),1,1)</f>
        <v>88.28</v>
      </c>
      <c r="E1708" s="4">
        <f ca="1">OFFSET(InputPriceData!D$15,CalculationsAndCharts!$A1708+$A$11,IF($C$7,8,0),1,1)</f>
        <v>88.59</v>
      </c>
      <c r="F1708" s="4">
        <f ca="1">OFFSET(InputPriceData!E$15,CalculationsAndCharts!$A1708+$A$11,IF($C$7,8,0),1,1)</f>
        <v>87.41</v>
      </c>
      <c r="G1708" s="4">
        <f ca="1">OFFSET(InputPriceData!F$15,CalculationsAndCharts!$A1708+$A$11,IF($C$7,8,0),1,1)</f>
        <v>88.55</v>
      </c>
      <c r="H1708" s="342">
        <f t="shared" ca="1" si="210"/>
        <v>86.574722043981382</v>
      </c>
      <c r="I1708" s="342">
        <f t="shared" ca="1" si="211"/>
        <v>85.466353845973998</v>
      </c>
      <c r="J1708" s="340">
        <f t="shared" ca="1" si="212"/>
        <v>1.1083681980073483</v>
      </c>
      <c r="K1708" s="170">
        <f t="shared" ca="1" si="208"/>
        <v>1.2284800623540564</v>
      </c>
      <c r="L1708" s="341">
        <f t="shared" ca="1" si="209"/>
        <v>0.71124187479492584</v>
      </c>
      <c r="M1708" s="341">
        <f t="shared" ca="1" si="213"/>
        <v>-0.71124187479492584</v>
      </c>
      <c r="N1708" s="170"/>
      <c r="O1708" s="340"/>
      <c r="P1708" s="3">
        <f t="shared" ca="1" si="214"/>
        <v>176449500</v>
      </c>
      <c r="Q1708" s="3" t="e">
        <f t="shared" ca="1" si="215"/>
        <v>#N/A</v>
      </c>
      <c r="S1708" s="99"/>
      <c r="T1708" s="350"/>
      <c r="U1708" s="350"/>
      <c r="V1708" s="349"/>
      <c r="W1708" s="313"/>
      <c r="X1708" s="302"/>
      <c r="Y1708" s="211"/>
      <c r="Z1708" s="320"/>
      <c r="AA1708" s="246"/>
      <c r="AB1708" s="125"/>
      <c r="AC1708" s="125"/>
      <c r="AD1708" s="125"/>
      <c r="AE1708" s="125"/>
      <c r="AF1708" s="125"/>
      <c r="AG1708" s="125"/>
      <c r="AH1708" s="125"/>
      <c r="AJ1708" s="125"/>
      <c r="AK1708" s="125"/>
      <c r="AM1708" s="246"/>
      <c r="AO1708" s="246"/>
      <c r="AP1708" s="211"/>
      <c r="AQ1708" s="211"/>
      <c r="AR1708" s="199"/>
      <c r="AT1708" s="225"/>
      <c r="AU1708" s="225"/>
      <c r="AV1708" s="225"/>
      <c r="AW1708" s="99"/>
      <c r="AX1708" s="199"/>
      <c r="AY1708" s="199"/>
      <c r="AZ1708" s="37"/>
      <c r="BA1708" s="123"/>
      <c r="BB1708" s="211"/>
      <c r="BC1708" s="211"/>
      <c r="BD1708" s="123"/>
      <c r="BE1708" s="123"/>
      <c r="BF1708" s="37"/>
      <c r="BG1708" s="37"/>
    </row>
    <row r="1709" spans="1:59" x14ac:dyDescent="0.25">
      <c r="A1709">
        <v>1677</v>
      </c>
      <c r="B1709" s="61">
        <f ca="1">OFFSET(InputPriceData!B$15,CalculationsAndCharts!$A1709+$A$11,0,1,1)</f>
        <v>40037</v>
      </c>
      <c r="C1709" s="3">
        <f ca="1">OFFSET(InputPriceData!G$15,CalculationsAndCharts!$A1709+$A$11,IF($C$7,8,0),1,1)</f>
        <v>219052400</v>
      </c>
      <c r="D1709" s="4">
        <f ca="1">OFFSET(InputPriceData!C$15,CalculationsAndCharts!$A1709+$A$11,IF($C$7,8,0),1,1)</f>
        <v>86.8</v>
      </c>
      <c r="E1709" s="4">
        <f ca="1">OFFSET(InputPriceData!D$15,CalculationsAndCharts!$A1709+$A$11,IF($C$7,8,0),1,1)</f>
        <v>88.54</v>
      </c>
      <c r="F1709" s="4">
        <f ca="1">OFFSET(InputPriceData!E$15,CalculationsAndCharts!$A1709+$A$11,IF($C$7,8,0),1,1)</f>
        <v>86.75</v>
      </c>
      <c r="G1709" s="4">
        <f ca="1">OFFSET(InputPriceData!F$15,CalculationsAndCharts!$A1709+$A$11,IF($C$7,8,0),1,1)</f>
        <v>87.88</v>
      </c>
      <c r="H1709" s="342">
        <f t="shared" ca="1" si="210"/>
        <v>86.292539478835863</v>
      </c>
      <c r="I1709" s="342">
        <f t="shared" ca="1" si="211"/>
        <v>85.186022377426184</v>
      </c>
      <c r="J1709" s="340">
        <f t="shared" ca="1" si="212"/>
        <v>1.1065171014096467</v>
      </c>
      <c r="K1709" s="170">
        <f t="shared" ca="1" si="208"/>
        <v>1.2243800957120063</v>
      </c>
      <c r="L1709" s="341">
        <f t="shared" ca="1" si="209"/>
        <v>0.70476947847728288</v>
      </c>
      <c r="M1709" s="341">
        <f t="shared" ca="1" si="213"/>
        <v>-0.70476947847728288</v>
      </c>
      <c r="N1709" s="170"/>
      <c r="O1709" s="340"/>
      <c r="P1709" s="3">
        <f t="shared" ca="1" si="214"/>
        <v>219052400</v>
      </c>
      <c r="Q1709" s="3" t="e">
        <f t="shared" ca="1" si="215"/>
        <v>#N/A</v>
      </c>
      <c r="S1709" s="99"/>
      <c r="T1709" s="350"/>
      <c r="U1709" s="350"/>
      <c r="V1709" s="349"/>
      <c r="W1709" s="313"/>
      <c r="X1709" s="302"/>
      <c r="Y1709" s="211"/>
      <c r="Z1709" s="320"/>
      <c r="AA1709" s="246"/>
      <c r="AB1709" s="125"/>
      <c r="AC1709" s="125"/>
      <c r="AD1709" s="125"/>
      <c r="AE1709" s="125"/>
      <c r="AF1709" s="125"/>
      <c r="AG1709" s="125"/>
      <c r="AH1709" s="125"/>
      <c r="AJ1709" s="125"/>
      <c r="AK1709" s="125"/>
      <c r="AM1709" s="246"/>
      <c r="AO1709" s="246"/>
      <c r="AP1709" s="211"/>
      <c r="AQ1709" s="211"/>
      <c r="AR1709" s="199"/>
      <c r="AT1709" s="225"/>
      <c r="AU1709" s="225"/>
      <c r="AV1709" s="225"/>
      <c r="AW1709" s="99"/>
      <c r="AX1709" s="199"/>
      <c r="AY1709" s="199"/>
      <c r="AZ1709" s="37"/>
      <c r="BA1709" s="123"/>
      <c r="BB1709" s="211"/>
      <c r="BC1709" s="211"/>
      <c r="BD1709" s="123"/>
      <c r="BE1709" s="123"/>
      <c r="BF1709" s="37"/>
      <c r="BG1709" s="37"/>
    </row>
    <row r="1710" spans="1:59" x14ac:dyDescent="0.25">
      <c r="A1710">
        <v>1678</v>
      </c>
      <c r="B1710" s="61">
        <f ca="1">OFFSET(InputPriceData!B$15,CalculationsAndCharts!$A1710+$A$11,0,1,1)</f>
        <v>40036</v>
      </c>
      <c r="C1710" s="3">
        <f ca="1">OFFSET(InputPriceData!G$15,CalculationsAndCharts!$A1710+$A$11,IF($C$7,8,0),1,1)</f>
        <v>157301000</v>
      </c>
      <c r="D1710" s="4">
        <f ca="1">OFFSET(InputPriceData!C$15,CalculationsAndCharts!$A1710+$A$11,IF($C$7,8,0),1,1)</f>
        <v>87.65</v>
      </c>
      <c r="E1710" s="4">
        <f ca="1">OFFSET(InputPriceData!D$15,CalculationsAndCharts!$A1710+$A$11,IF($C$7,8,0),1,1)</f>
        <v>87.71</v>
      </c>
      <c r="F1710" s="4">
        <f ca="1">OFFSET(InputPriceData!E$15,CalculationsAndCharts!$A1710+$A$11,IF($C$7,8,0),1,1)</f>
        <v>86.71</v>
      </c>
      <c r="G1710" s="4">
        <f ca="1">OFFSET(InputPriceData!F$15,CalculationsAndCharts!$A1710+$A$11,IF($C$7,8,0),1,1)</f>
        <v>86.95</v>
      </c>
      <c r="H1710" s="342">
        <f t="shared" ca="1" si="210"/>
        <v>86.06575940438384</v>
      </c>
      <c r="I1710" s="342">
        <f t="shared" ca="1" si="211"/>
        <v>84.941115320828558</v>
      </c>
      <c r="J1710" s="340">
        <f t="shared" ca="1" si="212"/>
        <v>1.124644083555244</v>
      </c>
      <c r="K1710" s="170">
        <f t="shared" ca="1" si="208"/>
        <v>1.2648243146758147</v>
      </c>
      <c r="L1710" s="341">
        <f t="shared" ca="1" si="209"/>
        <v>0.69798021892453499</v>
      </c>
      <c r="M1710" s="341">
        <f t="shared" ca="1" si="213"/>
        <v>-0.69798021892453499</v>
      </c>
      <c r="N1710" s="170"/>
      <c r="O1710" s="340"/>
      <c r="P1710" s="3" t="e">
        <f t="shared" ca="1" si="214"/>
        <v>#N/A</v>
      </c>
      <c r="Q1710" s="3">
        <f t="shared" ca="1" si="215"/>
        <v>157301000</v>
      </c>
      <c r="S1710" s="99"/>
      <c r="T1710" s="350"/>
      <c r="U1710" s="350"/>
      <c r="V1710" s="349"/>
      <c r="W1710" s="313"/>
      <c r="X1710" s="302"/>
      <c r="Y1710" s="211"/>
      <c r="Z1710" s="320"/>
      <c r="AA1710" s="246"/>
      <c r="AB1710" s="125"/>
      <c r="AC1710" s="125"/>
      <c r="AD1710" s="125"/>
      <c r="AE1710" s="125"/>
      <c r="AF1710" s="125"/>
      <c r="AG1710" s="125"/>
      <c r="AH1710" s="125"/>
      <c r="AJ1710" s="125"/>
      <c r="AK1710" s="125"/>
      <c r="AM1710" s="246"/>
      <c r="AO1710" s="246"/>
      <c r="AP1710" s="211"/>
      <c r="AQ1710" s="211"/>
      <c r="AR1710" s="199"/>
      <c r="AT1710" s="225"/>
      <c r="AU1710" s="225"/>
      <c r="AV1710" s="225"/>
      <c r="AW1710" s="99"/>
      <c r="AX1710" s="199"/>
      <c r="AY1710" s="199"/>
      <c r="AZ1710" s="37"/>
      <c r="BA1710" s="123"/>
      <c r="BB1710" s="211"/>
      <c r="BC1710" s="211"/>
      <c r="BD1710" s="123"/>
      <c r="BE1710" s="123"/>
      <c r="BF1710" s="37"/>
      <c r="BG1710" s="37"/>
    </row>
    <row r="1711" spans="1:59" x14ac:dyDescent="0.25">
      <c r="A1711">
        <v>1679</v>
      </c>
      <c r="B1711" s="61">
        <f ca="1">OFFSET(InputPriceData!B$15,CalculationsAndCharts!$A1711+$A$11,0,1,1)</f>
        <v>40035</v>
      </c>
      <c r="C1711" s="3">
        <f ca="1">OFFSET(InputPriceData!G$15,CalculationsAndCharts!$A1711+$A$11,IF($C$7,8,0),1,1)</f>
        <v>130898700</v>
      </c>
      <c r="D1711" s="4">
        <f ca="1">OFFSET(InputPriceData!C$15,CalculationsAndCharts!$A1711+$A$11,IF($C$7,8,0),1,1)</f>
        <v>87.83</v>
      </c>
      <c r="E1711" s="4">
        <f ca="1">OFFSET(InputPriceData!D$15,CalculationsAndCharts!$A1711+$A$11,IF($C$7,8,0),1,1)</f>
        <v>88.25</v>
      </c>
      <c r="F1711" s="4">
        <f ca="1">OFFSET(InputPriceData!E$15,CalculationsAndCharts!$A1711+$A$11,IF($C$7,8,0),1,1)</f>
        <v>87.42</v>
      </c>
      <c r="G1711" s="4">
        <f ca="1">OFFSET(InputPriceData!F$15,CalculationsAndCharts!$A1711+$A$11,IF($C$7,8,0),1,1)</f>
        <v>88.05</v>
      </c>
      <c r="H1711" s="342">
        <f t="shared" ca="1" si="210"/>
        <v>85.939439319295815</v>
      </c>
      <c r="I1711" s="342">
        <f t="shared" ca="1" si="211"/>
        <v>84.758489440903887</v>
      </c>
      <c r="J1711" s="340">
        <f t="shared" ca="1" si="212"/>
        <v>1.1809498783918948</v>
      </c>
      <c r="K1711" s="170">
        <f t="shared" ca="1" si="208"/>
        <v>1.3946426152738312</v>
      </c>
      <c r="L1711" s="341">
        <f t="shared" ca="1" si="209"/>
        <v>0.68860136045836684</v>
      </c>
      <c r="M1711" s="341">
        <f t="shared" ca="1" si="213"/>
        <v>-0.68860136045836684</v>
      </c>
      <c r="N1711" s="170"/>
      <c r="O1711" s="340"/>
      <c r="P1711" s="3">
        <f t="shared" ca="1" si="214"/>
        <v>130898700</v>
      </c>
      <c r="Q1711" s="3" t="e">
        <f t="shared" ca="1" si="215"/>
        <v>#N/A</v>
      </c>
      <c r="S1711" s="99"/>
      <c r="T1711" s="350"/>
      <c r="U1711" s="350"/>
      <c r="V1711" s="349"/>
      <c r="W1711" s="313"/>
      <c r="X1711" s="302"/>
      <c r="Y1711" s="211"/>
      <c r="Z1711" s="320"/>
      <c r="AA1711" s="246"/>
      <c r="AB1711" s="125"/>
      <c r="AC1711" s="125"/>
      <c r="AD1711" s="125"/>
      <c r="AE1711" s="125"/>
      <c r="AF1711" s="125"/>
      <c r="AG1711" s="125"/>
      <c r="AH1711" s="125"/>
      <c r="AJ1711" s="125"/>
      <c r="AK1711" s="125"/>
      <c r="AM1711" s="246"/>
      <c r="AO1711" s="246"/>
      <c r="AP1711" s="211"/>
      <c r="AQ1711" s="211"/>
      <c r="AR1711" s="199"/>
      <c r="AT1711" s="225"/>
      <c r="AU1711" s="225"/>
      <c r="AV1711" s="225"/>
      <c r="AW1711" s="99"/>
      <c r="AX1711" s="199"/>
      <c r="AY1711" s="199"/>
      <c r="AZ1711" s="37"/>
      <c r="BA1711" s="123"/>
      <c r="BB1711" s="211"/>
      <c r="BC1711" s="211"/>
      <c r="BD1711" s="123"/>
      <c r="BE1711" s="123"/>
      <c r="BF1711" s="37"/>
      <c r="BG1711" s="37"/>
    </row>
    <row r="1712" spans="1:59" x14ac:dyDescent="0.25">
      <c r="A1712">
        <v>1680</v>
      </c>
      <c r="B1712" s="61">
        <f ca="1">OFFSET(InputPriceData!B$15,CalculationsAndCharts!$A1712+$A$11,0,1,1)</f>
        <v>40032</v>
      </c>
      <c r="C1712" s="3">
        <f ca="1">OFFSET(InputPriceData!G$15,CalculationsAndCharts!$A1712+$A$11,IF($C$7,8,0),1,1)</f>
        <v>220640900</v>
      </c>
      <c r="D1712" s="4">
        <f ca="1">OFFSET(InputPriceData!C$15,CalculationsAndCharts!$A1712+$A$11,IF($C$7,8,0),1,1)</f>
        <v>88</v>
      </c>
      <c r="E1712" s="4">
        <f ca="1">OFFSET(InputPriceData!D$15,CalculationsAndCharts!$A1712+$A$11,IF($C$7,8,0),1,1)</f>
        <v>88.95</v>
      </c>
      <c r="F1712" s="4">
        <f ca="1">OFFSET(InputPriceData!E$15,CalculationsAndCharts!$A1712+$A$11,IF($C$7,8,0),1,1)</f>
        <v>87.52</v>
      </c>
      <c r="G1712" s="4">
        <f ca="1">OFFSET(InputPriceData!F$15,CalculationsAndCharts!$A1712+$A$11,IF($C$7,8,0),1,1)</f>
        <v>88.23</v>
      </c>
      <c r="H1712" s="342">
        <f t="shared" ca="1" si="210"/>
        <v>85.637930650623801</v>
      </c>
      <c r="I1712" s="342">
        <f t="shared" ca="1" si="211"/>
        <v>84.459261208258781</v>
      </c>
      <c r="J1712" s="340">
        <f t="shared" ca="1" si="212"/>
        <v>1.178669442364968</v>
      </c>
      <c r="K1712" s="170">
        <f t="shared" ca="1" si="208"/>
        <v>1.3892616543649445</v>
      </c>
      <c r="L1712" s="341">
        <f t="shared" ca="1" si="209"/>
        <v>0.67485507953867796</v>
      </c>
      <c r="M1712" s="341">
        <f t="shared" ca="1" si="213"/>
        <v>-0.67485507953867796</v>
      </c>
      <c r="N1712" s="170"/>
      <c r="O1712" s="340"/>
      <c r="P1712" s="3">
        <f t="shared" ca="1" si="214"/>
        <v>220640900</v>
      </c>
      <c r="Q1712" s="3" t="e">
        <f t="shared" ca="1" si="215"/>
        <v>#N/A</v>
      </c>
      <c r="S1712" s="99"/>
      <c r="T1712" s="350"/>
      <c r="U1712" s="350"/>
      <c r="V1712" s="349"/>
      <c r="W1712" s="313"/>
      <c r="X1712" s="302"/>
      <c r="Y1712" s="211"/>
      <c r="Z1712" s="320"/>
      <c r="AA1712" s="246"/>
      <c r="AB1712" s="125"/>
      <c r="AC1712" s="125"/>
      <c r="AD1712" s="125"/>
      <c r="AE1712" s="125"/>
      <c r="AF1712" s="125"/>
      <c r="AG1712" s="125"/>
      <c r="AH1712" s="125"/>
      <c r="AJ1712" s="125"/>
      <c r="AK1712" s="125"/>
      <c r="AM1712" s="246"/>
      <c r="AO1712" s="246"/>
      <c r="AP1712" s="211"/>
      <c r="AQ1712" s="211"/>
      <c r="AR1712" s="199"/>
      <c r="AT1712" s="225"/>
      <c r="AU1712" s="225"/>
      <c r="AV1712" s="225"/>
      <c r="AW1712" s="99"/>
      <c r="AX1712" s="199"/>
      <c r="AY1712" s="199"/>
      <c r="AZ1712" s="37"/>
      <c r="BA1712" s="123"/>
      <c r="BB1712" s="211"/>
      <c r="BC1712" s="211"/>
      <c r="BD1712" s="123"/>
      <c r="BE1712" s="123"/>
      <c r="BF1712" s="37"/>
      <c r="BG1712" s="37"/>
    </row>
    <row r="1713" spans="1:59" x14ac:dyDescent="0.25">
      <c r="A1713">
        <v>1681</v>
      </c>
      <c r="B1713" s="61">
        <f ca="1">OFFSET(InputPriceData!B$15,CalculationsAndCharts!$A1713+$A$11,0,1,1)</f>
        <v>40031</v>
      </c>
      <c r="C1713" s="3">
        <f ca="1">OFFSET(InputPriceData!G$15,CalculationsAndCharts!$A1713+$A$11,IF($C$7,8,0),1,1)</f>
        <v>193203800</v>
      </c>
      <c r="D1713" s="4">
        <f ca="1">OFFSET(InputPriceData!C$15,CalculationsAndCharts!$A1713+$A$11,IF($C$7,8,0),1,1)</f>
        <v>87.94</v>
      </c>
      <c r="E1713" s="4">
        <f ca="1">OFFSET(InputPriceData!D$15,CalculationsAndCharts!$A1713+$A$11,IF($C$7,8,0),1,1)</f>
        <v>88.07</v>
      </c>
      <c r="F1713" s="4">
        <f ca="1">OFFSET(InputPriceData!E$15,CalculationsAndCharts!$A1713+$A$11,IF($C$7,8,0),1,1)</f>
        <v>86.68</v>
      </c>
      <c r="G1713" s="4">
        <f ca="1">OFFSET(InputPriceData!F$15,CalculationsAndCharts!$A1713+$A$11,IF($C$7,8,0),1,1)</f>
        <v>87.09</v>
      </c>
      <c r="H1713" s="342">
        <f t="shared" ca="1" si="210"/>
        <v>85.267635029284335</v>
      </c>
      <c r="I1713" s="342">
        <f t="shared" ca="1" si="211"/>
        <v>84.116466772645936</v>
      </c>
      <c r="J1713" s="340">
        <f t="shared" ca="1" si="212"/>
        <v>1.1511682566383445</v>
      </c>
      <c r="K1713" s="170">
        <f t="shared" ca="1" si="208"/>
        <v>1.3251883550917656</v>
      </c>
      <c r="L1713" s="341">
        <f t="shared" ca="1" si="209"/>
        <v>0.66006876599761277</v>
      </c>
      <c r="M1713" s="341">
        <f t="shared" ca="1" si="213"/>
        <v>-0.66006876599761277</v>
      </c>
      <c r="N1713" s="170"/>
      <c r="O1713" s="340"/>
      <c r="P1713" s="3" t="e">
        <f t="shared" ca="1" si="214"/>
        <v>#N/A</v>
      </c>
      <c r="Q1713" s="3">
        <f t="shared" ca="1" si="215"/>
        <v>193203800</v>
      </c>
      <c r="S1713" s="99"/>
      <c r="T1713" s="350"/>
      <c r="U1713" s="350"/>
      <c r="V1713" s="349"/>
      <c r="W1713" s="313"/>
      <c r="X1713" s="302"/>
      <c r="Y1713" s="211"/>
      <c r="Z1713" s="320"/>
      <c r="AA1713" s="246"/>
      <c r="AB1713" s="125"/>
      <c r="AC1713" s="125"/>
      <c r="AD1713" s="125"/>
      <c r="AE1713" s="125"/>
      <c r="AF1713" s="125"/>
      <c r="AG1713" s="125"/>
      <c r="AH1713" s="125"/>
      <c r="AJ1713" s="125"/>
      <c r="AK1713" s="125"/>
      <c r="AM1713" s="246"/>
      <c r="AO1713" s="246"/>
      <c r="AP1713" s="211"/>
      <c r="AQ1713" s="211"/>
      <c r="AR1713" s="199"/>
      <c r="AT1713" s="225"/>
      <c r="AU1713" s="225"/>
      <c r="AV1713" s="225"/>
      <c r="AW1713" s="99"/>
      <c r="AX1713" s="199"/>
      <c r="AY1713" s="199"/>
      <c r="AZ1713" s="37"/>
      <c r="BA1713" s="123"/>
      <c r="BB1713" s="211"/>
      <c r="BC1713" s="211"/>
      <c r="BD1713" s="123"/>
      <c r="BE1713" s="123"/>
      <c r="BF1713" s="37"/>
      <c r="BG1713" s="37"/>
    </row>
    <row r="1714" spans="1:59" x14ac:dyDescent="0.25">
      <c r="A1714">
        <v>1682</v>
      </c>
      <c r="B1714" s="61">
        <f ca="1">OFFSET(InputPriceData!B$15,CalculationsAndCharts!$A1714+$A$11,0,1,1)</f>
        <v>40030</v>
      </c>
      <c r="C1714" s="3">
        <f ca="1">OFFSET(InputPriceData!G$15,CalculationsAndCharts!$A1714+$A$11,IF($C$7,8,0),1,1)</f>
        <v>184726400</v>
      </c>
      <c r="D1714" s="4">
        <f ca="1">OFFSET(InputPriceData!C$15,CalculationsAndCharts!$A1714+$A$11,IF($C$7,8,0),1,1)</f>
        <v>87.85</v>
      </c>
      <c r="E1714" s="4">
        <f ca="1">OFFSET(InputPriceData!D$15,CalculationsAndCharts!$A1714+$A$11,IF($C$7,8,0),1,1)</f>
        <v>87.93</v>
      </c>
      <c r="F1714" s="4">
        <f ca="1">OFFSET(InputPriceData!E$15,CalculationsAndCharts!$A1714+$A$11,IF($C$7,8,0),1,1)</f>
        <v>86.82</v>
      </c>
      <c r="G1714" s="4">
        <f ca="1">OFFSET(InputPriceData!F$15,CalculationsAndCharts!$A1714+$A$11,IF($C$7,8,0),1,1)</f>
        <v>87.54</v>
      </c>
      <c r="H1714" s="342">
        <f t="shared" ca="1" si="210"/>
        <v>85.007297176324954</v>
      </c>
      <c r="I1714" s="342">
        <f t="shared" ca="1" si="211"/>
        <v>83.846145570159209</v>
      </c>
      <c r="J1714" s="340">
        <f t="shared" ca="1" si="212"/>
        <v>1.1611516061656926</v>
      </c>
      <c r="K1714" s="170">
        <f t="shared" ca="1" si="208"/>
        <v>1.3482730525011677</v>
      </c>
      <c r="L1714" s="341">
        <f t="shared" ca="1" si="209"/>
        <v>0.64617398686871053</v>
      </c>
      <c r="M1714" s="341">
        <f t="shared" ca="1" si="213"/>
        <v>-0.64617398686871053</v>
      </c>
      <c r="N1714" s="170"/>
      <c r="O1714" s="340"/>
      <c r="P1714" s="3" t="e">
        <f t="shared" ca="1" si="214"/>
        <v>#N/A</v>
      </c>
      <c r="Q1714" s="3">
        <f t="shared" ca="1" si="215"/>
        <v>184726400</v>
      </c>
      <c r="S1714" s="99"/>
      <c r="T1714" s="350"/>
      <c r="U1714" s="350"/>
      <c r="V1714" s="349"/>
      <c r="W1714" s="313"/>
      <c r="X1714" s="302"/>
      <c r="Y1714" s="211"/>
      <c r="Z1714" s="320"/>
      <c r="AA1714" s="246"/>
      <c r="AB1714" s="125"/>
      <c r="AC1714" s="125"/>
      <c r="AD1714" s="125"/>
      <c r="AE1714" s="125"/>
      <c r="AF1714" s="125"/>
      <c r="AG1714" s="125"/>
      <c r="AH1714" s="125"/>
      <c r="AJ1714" s="125"/>
      <c r="AK1714" s="125"/>
      <c r="AM1714" s="246"/>
      <c r="AO1714" s="246"/>
      <c r="AP1714" s="211"/>
      <c r="AQ1714" s="211"/>
      <c r="AR1714" s="199"/>
      <c r="AT1714" s="225"/>
      <c r="AU1714" s="225"/>
      <c r="AV1714" s="225"/>
      <c r="AW1714" s="99"/>
      <c r="AX1714" s="199"/>
      <c r="AY1714" s="199"/>
      <c r="AZ1714" s="37"/>
      <c r="BA1714" s="123"/>
      <c r="BB1714" s="211"/>
      <c r="BC1714" s="211"/>
      <c r="BD1714" s="123"/>
      <c r="BE1714" s="123"/>
      <c r="BF1714" s="37"/>
      <c r="BG1714" s="37"/>
    </row>
    <row r="1715" spans="1:59" x14ac:dyDescent="0.25">
      <c r="A1715">
        <v>1683</v>
      </c>
      <c r="B1715" s="61">
        <f ca="1">OFFSET(InputPriceData!B$15,CalculationsAndCharts!$A1715+$A$11,0,1,1)</f>
        <v>40029</v>
      </c>
      <c r="C1715" s="3">
        <f ca="1">OFFSET(InputPriceData!G$15,CalculationsAndCharts!$A1715+$A$11,IF($C$7,8,0),1,1)</f>
        <v>176714600</v>
      </c>
      <c r="D1715" s="4">
        <f ca="1">OFFSET(InputPriceData!C$15,CalculationsAndCharts!$A1715+$A$11,IF($C$7,8,0),1,1)</f>
        <v>87.17</v>
      </c>
      <c r="E1715" s="4">
        <f ca="1">OFFSET(InputPriceData!D$15,CalculationsAndCharts!$A1715+$A$11,IF($C$7,8,0),1,1)</f>
        <v>87.91</v>
      </c>
      <c r="F1715" s="4">
        <f ca="1">OFFSET(InputPriceData!E$15,CalculationsAndCharts!$A1715+$A$11,IF($C$7,8,0),1,1)</f>
        <v>86.99</v>
      </c>
      <c r="G1715" s="4">
        <f ca="1">OFFSET(InputPriceData!F$15,CalculationsAndCharts!$A1715+$A$11,IF($C$7,8,0),1,1)</f>
        <v>87.79</v>
      </c>
      <c r="H1715" s="342">
        <f t="shared" ca="1" si="210"/>
        <v>84.64548248722852</v>
      </c>
      <c r="I1715" s="342">
        <f t="shared" ca="1" si="211"/>
        <v>83.510340621991872</v>
      </c>
      <c r="J1715" s="340">
        <f t="shared" ca="1" si="212"/>
        <v>1.1351418652365974</v>
      </c>
      <c r="K1715" s="170">
        <f t="shared" ca="1" si="208"/>
        <v>1.2885470542128215</v>
      </c>
      <c r="L1715" s="341">
        <f t="shared" ca="1" si="209"/>
        <v>0.63295155277438664</v>
      </c>
      <c r="M1715" s="341">
        <f t="shared" ca="1" si="213"/>
        <v>-0.63295155277438664</v>
      </c>
      <c r="N1715" s="170"/>
      <c r="O1715" s="340"/>
      <c r="P1715" s="3">
        <f t="shared" ca="1" si="214"/>
        <v>176714600</v>
      </c>
      <c r="Q1715" s="3" t="e">
        <f t="shared" ca="1" si="215"/>
        <v>#N/A</v>
      </c>
      <c r="S1715" s="99"/>
      <c r="T1715" s="350"/>
      <c r="U1715" s="350"/>
      <c r="V1715" s="349"/>
      <c r="W1715" s="313"/>
      <c r="X1715" s="302"/>
      <c r="Y1715" s="211"/>
      <c r="Z1715" s="320"/>
      <c r="AA1715" s="246"/>
      <c r="AB1715" s="125"/>
      <c r="AC1715" s="125"/>
      <c r="AD1715" s="125"/>
      <c r="AE1715" s="125"/>
      <c r="AF1715" s="125"/>
      <c r="AG1715" s="125"/>
      <c r="AH1715" s="125"/>
      <c r="AJ1715" s="125"/>
      <c r="AK1715" s="125"/>
      <c r="AM1715" s="246"/>
      <c r="AO1715" s="246"/>
      <c r="AP1715" s="211"/>
      <c r="AQ1715" s="211"/>
      <c r="AR1715" s="199"/>
      <c r="AT1715" s="225"/>
      <c r="AU1715" s="225"/>
      <c r="AV1715" s="225"/>
      <c r="AW1715" s="99"/>
      <c r="AX1715" s="199"/>
      <c r="AY1715" s="199"/>
      <c r="AZ1715" s="37"/>
      <c r="BA1715" s="123"/>
      <c r="BB1715" s="211"/>
      <c r="BC1715" s="211"/>
      <c r="BD1715" s="123"/>
      <c r="BE1715" s="123"/>
      <c r="BF1715" s="37"/>
      <c r="BG1715" s="37"/>
    </row>
    <row r="1716" spans="1:59" x14ac:dyDescent="0.25">
      <c r="A1716">
        <v>1684</v>
      </c>
      <c r="B1716" s="61">
        <f ca="1">OFFSET(InputPriceData!B$15,CalculationsAndCharts!$A1716+$A$11,0,1,1)</f>
        <v>40028</v>
      </c>
      <c r="C1716" s="3">
        <f ca="1">OFFSET(InputPriceData!G$15,CalculationsAndCharts!$A1716+$A$11,IF($C$7,8,0),1,1)</f>
        <v>175776900</v>
      </c>
      <c r="D1716" s="4">
        <f ca="1">OFFSET(InputPriceData!C$15,CalculationsAndCharts!$A1716+$A$11,IF($C$7,8,0),1,1)</f>
        <v>87.05</v>
      </c>
      <c r="E1716" s="4">
        <f ca="1">OFFSET(InputPriceData!D$15,CalculationsAndCharts!$A1716+$A$11,IF($C$7,8,0),1,1)</f>
        <v>87.64</v>
      </c>
      <c r="F1716" s="4">
        <f ca="1">OFFSET(InputPriceData!E$15,CalculationsAndCharts!$A1716+$A$11,IF($C$7,8,0),1,1)</f>
        <v>86.58</v>
      </c>
      <c r="G1716" s="4">
        <f ca="1">OFFSET(InputPriceData!F$15,CalculationsAndCharts!$A1716+$A$11,IF($C$7,8,0),1,1)</f>
        <v>87.57</v>
      </c>
      <c r="H1716" s="342">
        <f t="shared" ca="1" si="210"/>
        <v>84.196265699689746</v>
      </c>
      <c r="I1716" s="342">
        <f t="shared" ca="1" si="211"/>
        <v>83.121280678536593</v>
      </c>
      <c r="J1716" s="340">
        <f t="shared" ca="1" si="212"/>
        <v>1.0749850211530942</v>
      </c>
      <c r="K1716" s="170">
        <f t="shared" ca="1" si="208"/>
        <v>1.1555927957035186</v>
      </c>
      <c r="L1716" s="341">
        <f t="shared" ca="1" si="209"/>
        <v>0.62031176579390312</v>
      </c>
      <c r="M1716" s="341">
        <f t="shared" ca="1" si="213"/>
        <v>-0.62031176579390312</v>
      </c>
      <c r="N1716" s="170"/>
      <c r="O1716" s="340"/>
      <c r="P1716" s="3">
        <f t="shared" ca="1" si="214"/>
        <v>175776900</v>
      </c>
      <c r="Q1716" s="3" t="e">
        <f t="shared" ca="1" si="215"/>
        <v>#N/A</v>
      </c>
      <c r="S1716" s="99"/>
      <c r="T1716" s="350"/>
      <c r="U1716" s="350"/>
      <c r="V1716" s="349"/>
      <c r="W1716" s="313"/>
      <c r="X1716" s="302"/>
      <c r="Y1716" s="211"/>
      <c r="Z1716" s="320"/>
      <c r="AA1716" s="246"/>
      <c r="AB1716" s="125"/>
      <c r="AC1716" s="125"/>
      <c r="AD1716" s="125"/>
      <c r="AE1716" s="125"/>
      <c r="AF1716" s="125"/>
      <c r="AG1716" s="125"/>
      <c r="AH1716" s="125"/>
      <c r="AJ1716" s="125"/>
      <c r="AK1716" s="125"/>
      <c r="AM1716" s="246"/>
      <c r="AO1716" s="246"/>
      <c r="AP1716" s="211"/>
      <c r="AQ1716" s="211"/>
      <c r="AR1716" s="199"/>
      <c r="AT1716" s="225"/>
      <c r="AU1716" s="225"/>
      <c r="AV1716" s="225"/>
      <c r="AW1716" s="99"/>
      <c r="AX1716" s="199"/>
      <c r="AY1716" s="199"/>
      <c r="AZ1716" s="37"/>
      <c r="BA1716" s="123"/>
      <c r="BB1716" s="211"/>
      <c r="BC1716" s="211"/>
      <c r="BD1716" s="123"/>
      <c r="BE1716" s="123"/>
      <c r="BF1716" s="37"/>
      <c r="BG1716" s="37"/>
    </row>
    <row r="1717" spans="1:59" x14ac:dyDescent="0.25">
      <c r="A1717">
        <v>1685</v>
      </c>
      <c r="B1717" s="61">
        <f ca="1">OFFSET(InputPriceData!B$15,CalculationsAndCharts!$A1717+$A$11,0,1,1)</f>
        <v>40025</v>
      </c>
      <c r="C1717" s="3">
        <f ca="1">OFFSET(InputPriceData!G$15,CalculationsAndCharts!$A1717+$A$11,IF($C$7,8,0),1,1)</f>
        <v>207358000</v>
      </c>
      <c r="D1717" s="4">
        <f ca="1">OFFSET(InputPriceData!C$15,CalculationsAndCharts!$A1717+$A$11,IF($C$7,8,0),1,1)</f>
        <v>86.01</v>
      </c>
      <c r="E1717" s="4">
        <f ca="1">OFFSET(InputPriceData!D$15,CalculationsAndCharts!$A1717+$A$11,IF($C$7,8,0),1,1)</f>
        <v>86.72</v>
      </c>
      <c r="F1717" s="4">
        <f ca="1">OFFSET(InputPriceData!E$15,CalculationsAndCharts!$A1717+$A$11,IF($C$7,8,0),1,1)</f>
        <v>85.77</v>
      </c>
      <c r="G1717" s="4">
        <f ca="1">OFFSET(InputPriceData!F$15,CalculationsAndCharts!$A1717+$A$11,IF($C$7,8,0),1,1)</f>
        <v>86.14</v>
      </c>
      <c r="H1717" s="342">
        <f t="shared" ca="1" si="210"/>
        <v>83.714303656788275</v>
      </c>
      <c r="I1717" s="342">
        <f t="shared" ca="1" si="211"/>
        <v>82.716851649312645</v>
      </c>
      <c r="J1717" s="340">
        <f t="shared" ca="1" si="212"/>
        <v>0.99745200747557017</v>
      </c>
      <c r="K1717" s="170">
        <f t="shared" ca="1" si="208"/>
        <v>0.99491050721704488</v>
      </c>
      <c r="L1717" s="341">
        <f t="shared" ca="1" si="209"/>
        <v>0.61175959931464474</v>
      </c>
      <c r="M1717" s="341">
        <f t="shared" ca="1" si="213"/>
        <v>-0.61175959931464474</v>
      </c>
      <c r="N1717" s="170"/>
      <c r="O1717" s="340"/>
      <c r="P1717" s="3">
        <f t="shared" ca="1" si="214"/>
        <v>207358000</v>
      </c>
      <c r="Q1717" s="3" t="e">
        <f t="shared" ca="1" si="215"/>
        <v>#N/A</v>
      </c>
      <c r="S1717" s="99"/>
      <c r="T1717" s="350"/>
      <c r="U1717" s="350"/>
      <c r="V1717" s="349"/>
      <c r="W1717" s="313"/>
      <c r="X1717" s="302"/>
      <c r="Y1717" s="211"/>
      <c r="Z1717" s="320"/>
      <c r="AA1717" s="246"/>
      <c r="AB1717" s="125"/>
      <c r="AC1717" s="125"/>
      <c r="AD1717" s="125"/>
      <c r="AE1717" s="125"/>
      <c r="AF1717" s="125"/>
      <c r="AG1717" s="125"/>
      <c r="AH1717" s="125"/>
      <c r="AJ1717" s="125"/>
      <c r="AK1717" s="125"/>
      <c r="AM1717" s="246"/>
      <c r="AO1717" s="246"/>
      <c r="AP1717" s="211"/>
      <c r="AQ1717" s="211"/>
      <c r="AR1717" s="199"/>
      <c r="AT1717" s="225"/>
      <c r="AU1717" s="225"/>
      <c r="AV1717" s="225"/>
      <c r="AW1717" s="99"/>
      <c r="AX1717" s="199"/>
      <c r="AY1717" s="199"/>
      <c r="AZ1717" s="37"/>
      <c r="BA1717" s="123"/>
      <c r="BB1717" s="211"/>
      <c r="BC1717" s="211"/>
      <c r="BD1717" s="123"/>
      <c r="BE1717" s="123"/>
      <c r="BF1717" s="37"/>
      <c r="BG1717" s="37"/>
    </row>
    <row r="1718" spans="1:59" x14ac:dyDescent="0.25">
      <c r="A1718">
        <v>1686</v>
      </c>
      <c r="B1718" s="61">
        <f ca="1">OFFSET(InputPriceData!B$15,CalculationsAndCharts!$A1718+$A$11,0,1,1)</f>
        <v>40024</v>
      </c>
      <c r="C1718" s="3">
        <f ca="1">OFFSET(InputPriceData!G$15,CalculationsAndCharts!$A1718+$A$11,IF($C$7,8,0),1,1)</f>
        <v>225575400</v>
      </c>
      <c r="D1718" s="4">
        <f ca="1">OFFSET(InputPriceData!C$15,CalculationsAndCharts!$A1718+$A$11,IF($C$7,8,0),1,1)</f>
        <v>86.16</v>
      </c>
      <c r="E1718" s="4">
        <f ca="1">OFFSET(InputPriceData!D$15,CalculationsAndCharts!$A1718+$A$11,IF($C$7,8,0),1,1)</f>
        <v>87.03</v>
      </c>
      <c r="F1718" s="4">
        <f ca="1">OFFSET(InputPriceData!E$15,CalculationsAndCharts!$A1718+$A$11,IF($C$7,8,0),1,1)</f>
        <v>85.96</v>
      </c>
      <c r="G1718" s="4">
        <f ca="1">OFFSET(InputPriceData!F$15,CalculationsAndCharts!$A1718+$A$11,IF($C$7,8,0),1,1)</f>
        <v>86.02</v>
      </c>
      <c r="H1718" s="342">
        <f t="shared" ca="1" si="210"/>
        <v>83.367775607758034</v>
      </c>
      <c r="I1718" s="342">
        <f t="shared" ca="1" si="211"/>
        <v>82.40565634470471</v>
      </c>
      <c r="J1718" s="340">
        <f t="shared" ca="1" si="212"/>
        <v>0.96211926305325934</v>
      </c>
      <c r="K1718" s="170">
        <f t="shared" ca="1" si="208"/>
        <v>0.92567347633814689</v>
      </c>
      <c r="L1718" s="341">
        <f t="shared" ca="1" si="209"/>
        <v>0.60825777037226259</v>
      </c>
      <c r="M1718" s="341">
        <f t="shared" ca="1" si="213"/>
        <v>-0.60825777037226259</v>
      </c>
      <c r="N1718" s="170"/>
      <c r="O1718" s="340"/>
      <c r="P1718" s="3" t="e">
        <f t="shared" ca="1" si="214"/>
        <v>#N/A</v>
      </c>
      <c r="Q1718" s="3">
        <f t="shared" ca="1" si="215"/>
        <v>225575400</v>
      </c>
      <c r="S1718" s="99"/>
      <c r="T1718" s="350"/>
      <c r="U1718" s="350"/>
      <c r="V1718" s="349"/>
      <c r="W1718" s="313"/>
      <c r="X1718" s="302"/>
      <c r="Y1718" s="211"/>
      <c r="Z1718" s="320"/>
      <c r="AA1718" s="246"/>
      <c r="AB1718" s="125"/>
      <c r="AC1718" s="125"/>
      <c r="AD1718" s="125"/>
      <c r="AE1718" s="125"/>
      <c r="AF1718" s="125"/>
      <c r="AG1718" s="125"/>
      <c r="AH1718" s="125"/>
      <c r="AJ1718" s="125"/>
      <c r="AK1718" s="125"/>
      <c r="AM1718" s="246"/>
      <c r="AO1718" s="246"/>
      <c r="AP1718" s="211"/>
      <c r="AQ1718" s="211"/>
      <c r="AR1718" s="199"/>
      <c r="AT1718" s="225"/>
      <c r="AU1718" s="225"/>
      <c r="AV1718" s="225"/>
      <c r="AW1718" s="99"/>
      <c r="AX1718" s="199"/>
      <c r="AY1718" s="199"/>
      <c r="AZ1718" s="37"/>
      <c r="BA1718" s="123"/>
      <c r="BB1718" s="211"/>
      <c r="BC1718" s="211"/>
      <c r="BD1718" s="123"/>
      <c r="BE1718" s="123"/>
      <c r="BF1718" s="37"/>
      <c r="BG1718" s="37"/>
    </row>
    <row r="1719" spans="1:59" x14ac:dyDescent="0.25">
      <c r="A1719">
        <v>1687</v>
      </c>
      <c r="B1719" s="61">
        <f ca="1">OFFSET(InputPriceData!B$15,CalculationsAndCharts!$A1719+$A$11,0,1,1)</f>
        <v>40023</v>
      </c>
      <c r="C1719" s="3">
        <f ca="1">OFFSET(InputPriceData!G$15,CalculationsAndCharts!$A1719+$A$11,IF($C$7,8,0),1,1)</f>
        <v>194399300</v>
      </c>
      <c r="D1719" s="4">
        <f ca="1">OFFSET(InputPriceData!C$15,CalculationsAndCharts!$A1719+$A$11,IF($C$7,8,0),1,1)</f>
        <v>84.95</v>
      </c>
      <c r="E1719" s="4">
        <f ca="1">OFFSET(InputPriceData!D$15,CalculationsAndCharts!$A1719+$A$11,IF($C$7,8,0),1,1)</f>
        <v>85.52</v>
      </c>
      <c r="F1719" s="4">
        <f ca="1">OFFSET(InputPriceData!E$15,CalculationsAndCharts!$A1719+$A$11,IF($C$7,8,0),1,1)</f>
        <v>84.55</v>
      </c>
      <c r="G1719" s="4">
        <f ca="1">OFFSET(InputPriceData!F$15,CalculationsAndCharts!$A1719+$A$11,IF($C$7,8,0),1,1)</f>
        <v>85.13</v>
      </c>
      <c r="H1719" s="342">
        <f t="shared" ca="1" si="210"/>
        <v>82.988886408866321</v>
      </c>
      <c r="I1719" s="342">
        <f t="shared" ca="1" si="211"/>
        <v>82.077079648768773</v>
      </c>
      <c r="J1719" s="340">
        <f t="shared" ca="1" si="212"/>
        <v>0.91180676009747907</v>
      </c>
      <c r="K1719" s="170">
        <f t="shared" ca="1" si="208"/>
        <v>0.83139156775946177</v>
      </c>
      <c r="L1719" s="341">
        <f t="shared" ca="1" si="209"/>
        <v>0.60717061700880737</v>
      </c>
      <c r="M1719" s="341">
        <f t="shared" ca="1" si="213"/>
        <v>-0.60717061700880737</v>
      </c>
      <c r="N1719" s="170"/>
      <c r="O1719" s="340"/>
      <c r="P1719" s="3">
        <f t="shared" ca="1" si="214"/>
        <v>194399300</v>
      </c>
      <c r="Q1719" s="3" t="e">
        <f t="shared" ca="1" si="215"/>
        <v>#N/A</v>
      </c>
      <c r="S1719" s="99"/>
      <c r="T1719" s="350"/>
      <c r="U1719" s="350"/>
      <c r="V1719" s="349"/>
      <c r="W1719" s="313"/>
      <c r="X1719" s="302"/>
      <c r="Y1719" s="211"/>
      <c r="Z1719" s="320"/>
      <c r="AA1719" s="246"/>
      <c r="AB1719" s="125"/>
      <c r="AC1719" s="125"/>
      <c r="AD1719" s="125"/>
      <c r="AE1719" s="125"/>
      <c r="AF1719" s="125"/>
      <c r="AG1719" s="125"/>
      <c r="AH1719" s="125"/>
      <c r="AJ1719" s="125"/>
      <c r="AK1719" s="125"/>
      <c r="AM1719" s="246"/>
      <c r="AO1719" s="246"/>
      <c r="AP1719" s="211"/>
      <c r="AQ1719" s="211"/>
      <c r="AR1719" s="199"/>
      <c r="AT1719" s="225"/>
      <c r="AU1719" s="225"/>
      <c r="AV1719" s="225"/>
      <c r="AW1719" s="99"/>
      <c r="AX1719" s="199"/>
      <c r="AY1719" s="199"/>
      <c r="AZ1719" s="37"/>
      <c r="BA1719" s="123"/>
      <c r="BB1719" s="211"/>
      <c r="BC1719" s="211"/>
      <c r="BD1719" s="123"/>
      <c r="BE1719" s="123"/>
      <c r="BF1719" s="37"/>
      <c r="BG1719" s="37"/>
    </row>
    <row r="1720" spans="1:59" x14ac:dyDescent="0.25">
      <c r="A1720">
        <v>1688</v>
      </c>
      <c r="B1720" s="61">
        <f ca="1">OFFSET(InputPriceData!B$15,CalculationsAndCharts!$A1720+$A$11,0,1,1)</f>
        <v>40022</v>
      </c>
      <c r="C1720" s="3">
        <f ca="1">OFFSET(InputPriceData!G$15,CalculationsAndCharts!$A1720+$A$11,IF($C$7,8,0),1,1)</f>
        <v>186685200</v>
      </c>
      <c r="D1720" s="4">
        <f ca="1">OFFSET(InputPriceData!C$15,CalculationsAndCharts!$A1720+$A$11,IF($C$7,8,0),1,1)</f>
        <v>85.14</v>
      </c>
      <c r="E1720" s="4">
        <f ca="1">OFFSET(InputPriceData!D$15,CalculationsAndCharts!$A1720+$A$11,IF($C$7,8,0),1,1)</f>
        <v>85.76</v>
      </c>
      <c r="F1720" s="4">
        <f ca="1">OFFSET(InputPriceData!E$15,CalculationsAndCharts!$A1720+$A$11,IF($C$7,8,0),1,1)</f>
        <v>84.62</v>
      </c>
      <c r="G1720" s="4">
        <f ca="1">OFFSET(InputPriceData!F$15,CalculationsAndCharts!$A1720+$A$11,IF($C$7,8,0),1,1)</f>
        <v>85.34</v>
      </c>
      <c r="H1720" s="342">
        <f t="shared" ca="1" si="210"/>
        <v>82.68301303870436</v>
      </c>
      <c r="I1720" s="342">
        <f t="shared" ca="1" si="211"/>
        <v>81.799541435020487</v>
      </c>
      <c r="J1720" s="340">
        <f t="shared" ca="1" si="212"/>
        <v>0.88347160368381172</v>
      </c>
      <c r="K1720" s="170">
        <f t="shared" ca="1" si="208"/>
        <v>0.78052207451564604</v>
      </c>
      <c r="L1720" s="341">
        <f t="shared" ca="1" si="209"/>
        <v>0.60809191765483017</v>
      </c>
      <c r="M1720" s="341">
        <f t="shared" ca="1" si="213"/>
        <v>-0.60809191765483017</v>
      </c>
      <c r="N1720" s="170"/>
      <c r="O1720" s="340"/>
      <c r="P1720" s="3">
        <f t="shared" ca="1" si="214"/>
        <v>186685200</v>
      </c>
      <c r="Q1720" s="3" t="e">
        <f t="shared" ca="1" si="215"/>
        <v>#N/A</v>
      </c>
      <c r="S1720" s="99"/>
      <c r="T1720" s="350"/>
      <c r="U1720" s="350"/>
      <c r="V1720" s="349"/>
      <c r="W1720" s="313"/>
      <c r="X1720" s="302"/>
      <c r="Y1720" s="211"/>
      <c r="Z1720" s="320"/>
      <c r="AA1720" s="246"/>
      <c r="AB1720" s="125"/>
      <c r="AC1720" s="125"/>
      <c r="AD1720" s="125"/>
      <c r="AE1720" s="125"/>
      <c r="AF1720" s="125"/>
      <c r="AG1720" s="125"/>
      <c r="AH1720" s="125"/>
      <c r="AJ1720" s="125"/>
      <c r="AK1720" s="125"/>
      <c r="AM1720" s="246"/>
      <c r="AO1720" s="246"/>
      <c r="AP1720" s="211"/>
      <c r="AQ1720" s="211"/>
      <c r="AR1720" s="199"/>
      <c r="AT1720" s="225"/>
      <c r="AU1720" s="225"/>
      <c r="AV1720" s="225"/>
      <c r="AW1720" s="99"/>
      <c r="AX1720" s="199"/>
      <c r="AY1720" s="199"/>
      <c r="AZ1720" s="37"/>
      <c r="BA1720" s="123"/>
      <c r="BB1720" s="211"/>
      <c r="BC1720" s="211"/>
      <c r="BD1720" s="123"/>
      <c r="BE1720" s="123"/>
      <c r="BF1720" s="37"/>
      <c r="BG1720" s="37"/>
    </row>
    <row r="1721" spans="1:59" x14ac:dyDescent="0.25">
      <c r="A1721">
        <v>1689</v>
      </c>
      <c r="B1721" s="61">
        <f ca="1">OFFSET(InputPriceData!B$15,CalculationsAndCharts!$A1721+$A$11,0,1,1)</f>
        <v>40021</v>
      </c>
      <c r="C1721" s="3">
        <f ca="1">OFFSET(InputPriceData!G$15,CalculationsAndCharts!$A1721+$A$11,IF($C$7,8,0),1,1)</f>
        <v>159259400</v>
      </c>
      <c r="D1721" s="4">
        <f ca="1">OFFSET(InputPriceData!C$15,CalculationsAndCharts!$A1721+$A$11,IF($C$7,8,0),1,1)</f>
        <v>85.33</v>
      </c>
      <c r="E1721" s="4">
        <f ca="1">OFFSET(InputPriceData!D$15,CalculationsAndCharts!$A1721+$A$11,IF($C$7,8,0),1,1)</f>
        <v>85.79</v>
      </c>
      <c r="F1721" s="4">
        <f ca="1">OFFSET(InputPriceData!E$15,CalculationsAndCharts!$A1721+$A$11,IF($C$7,8,0),1,1)</f>
        <v>84.86</v>
      </c>
      <c r="G1721" s="4">
        <f ca="1">OFFSET(InputPriceData!F$15,CalculationsAndCharts!$A1721+$A$11,IF($C$7,8,0),1,1)</f>
        <v>85.74</v>
      </c>
      <c r="H1721" s="342">
        <f t="shared" ca="1" si="210"/>
        <v>82.303443472804972</v>
      </c>
      <c r="I1721" s="342">
        <f t="shared" ca="1" si="211"/>
        <v>81.4776815654769</v>
      </c>
      <c r="J1721" s="340">
        <f t="shared" ca="1" si="212"/>
        <v>0.82576190732802057</v>
      </c>
      <c r="K1721" s="170">
        <f t="shared" ca="1" si="208"/>
        <v>0.68188272759401047</v>
      </c>
      <c r="L1721" s="341">
        <f t="shared" ca="1" si="209"/>
        <v>0.60988029823637291</v>
      </c>
      <c r="M1721" s="341">
        <f t="shared" ca="1" si="213"/>
        <v>-0.60988029823637291</v>
      </c>
      <c r="N1721" s="170"/>
      <c r="O1721" s="340"/>
      <c r="P1721" s="3">
        <f t="shared" ca="1" si="214"/>
        <v>159259400</v>
      </c>
      <c r="Q1721" s="3" t="e">
        <f t="shared" ca="1" si="215"/>
        <v>#N/A</v>
      </c>
      <c r="S1721" s="99"/>
      <c r="T1721" s="350"/>
      <c r="U1721" s="350"/>
      <c r="V1721" s="349"/>
      <c r="W1721" s="313"/>
      <c r="X1721" s="302"/>
      <c r="Y1721" s="211"/>
      <c r="Z1721" s="320"/>
      <c r="AA1721" s="246"/>
      <c r="AB1721" s="125"/>
      <c r="AC1721" s="125"/>
      <c r="AD1721" s="125"/>
      <c r="AE1721" s="125"/>
      <c r="AF1721" s="125"/>
      <c r="AG1721" s="125"/>
      <c r="AH1721" s="125"/>
      <c r="AJ1721" s="125"/>
      <c r="AK1721" s="125"/>
      <c r="AM1721" s="246"/>
      <c r="AO1721" s="246"/>
      <c r="AP1721" s="211"/>
      <c r="AQ1721" s="211"/>
      <c r="AR1721" s="199"/>
      <c r="AT1721" s="225"/>
      <c r="AU1721" s="225"/>
      <c r="AV1721" s="225"/>
      <c r="AW1721" s="99"/>
      <c r="AX1721" s="199"/>
      <c r="AY1721" s="199"/>
      <c r="AZ1721" s="37"/>
      <c r="BA1721" s="123"/>
      <c r="BB1721" s="211"/>
      <c r="BC1721" s="211"/>
      <c r="BD1721" s="123"/>
      <c r="BE1721" s="123"/>
      <c r="BF1721" s="37"/>
      <c r="BG1721" s="37"/>
    </row>
    <row r="1722" spans="1:59" x14ac:dyDescent="0.25">
      <c r="A1722">
        <v>1690</v>
      </c>
      <c r="B1722" s="61">
        <f ca="1">OFFSET(InputPriceData!B$15,CalculationsAndCharts!$A1722+$A$11,0,1,1)</f>
        <v>40018</v>
      </c>
      <c r="C1722" s="3">
        <f ca="1">OFFSET(InputPriceData!G$15,CalculationsAndCharts!$A1722+$A$11,IF($C$7,8,0),1,1)</f>
        <v>154003100</v>
      </c>
      <c r="D1722" s="4">
        <f ca="1">OFFSET(InputPriceData!C$15,CalculationsAndCharts!$A1722+$A$11,IF($C$7,8,0),1,1)</f>
        <v>84.74</v>
      </c>
      <c r="E1722" s="4">
        <f ca="1">OFFSET(InputPriceData!D$15,CalculationsAndCharts!$A1722+$A$11,IF($C$7,8,0),1,1)</f>
        <v>85.56</v>
      </c>
      <c r="F1722" s="4">
        <f ca="1">OFFSET(InputPriceData!E$15,CalculationsAndCharts!$A1722+$A$11,IF($C$7,8,0),1,1)</f>
        <v>84.3</v>
      </c>
      <c r="G1722" s="4">
        <f ca="1">OFFSET(InputPriceData!F$15,CalculationsAndCharts!$A1722+$A$11,IF($C$7,8,0),1,1)</f>
        <v>85.49</v>
      </c>
      <c r="H1722" s="342">
        <f t="shared" ca="1" si="210"/>
        <v>81.81250682606283</v>
      </c>
      <c r="I1722" s="342">
        <f t="shared" ca="1" si="211"/>
        <v>81.090198071429356</v>
      </c>
      <c r="J1722" s="340">
        <f t="shared" ca="1" si="212"/>
        <v>0.72230875463342414</v>
      </c>
      <c r="K1722" s="170">
        <f t="shared" ca="1" si="208"/>
        <v>0.52172993702008807</v>
      </c>
      <c r="L1722" s="341">
        <f t="shared" ca="1" si="209"/>
        <v>0.61660172651232559</v>
      </c>
      <c r="M1722" s="341">
        <f t="shared" ca="1" si="213"/>
        <v>-0.61660172651232559</v>
      </c>
      <c r="N1722" s="170"/>
      <c r="O1722" s="340"/>
      <c r="P1722" s="3">
        <f t="shared" ca="1" si="214"/>
        <v>154003100</v>
      </c>
      <c r="Q1722" s="3" t="e">
        <f t="shared" ca="1" si="215"/>
        <v>#N/A</v>
      </c>
      <c r="S1722" s="99"/>
      <c r="T1722" s="350"/>
      <c r="U1722" s="350"/>
      <c r="V1722" s="349"/>
      <c r="W1722" s="313"/>
      <c r="X1722" s="302"/>
      <c r="Y1722" s="211"/>
      <c r="Z1722" s="320"/>
      <c r="AA1722" s="246"/>
      <c r="AB1722" s="125"/>
      <c r="AC1722" s="125"/>
      <c r="AD1722" s="125"/>
      <c r="AE1722" s="125"/>
      <c r="AF1722" s="125"/>
      <c r="AG1722" s="125"/>
      <c r="AH1722" s="125"/>
      <c r="AJ1722" s="125"/>
      <c r="AK1722" s="125"/>
      <c r="AM1722" s="246"/>
      <c r="AO1722" s="246"/>
      <c r="AP1722" s="211"/>
      <c r="AQ1722" s="211"/>
      <c r="AR1722" s="199"/>
      <c r="AT1722" s="225"/>
      <c r="AU1722" s="225"/>
      <c r="AV1722" s="225"/>
      <c r="AW1722" s="99"/>
      <c r="AX1722" s="199"/>
      <c r="AY1722" s="199"/>
      <c r="AZ1722" s="37"/>
      <c r="BA1722" s="123"/>
      <c r="BB1722" s="211"/>
      <c r="BC1722" s="211"/>
      <c r="BD1722" s="123"/>
      <c r="BE1722" s="123"/>
      <c r="BF1722" s="37"/>
      <c r="BG1722" s="37"/>
    </row>
    <row r="1723" spans="1:59" x14ac:dyDescent="0.25">
      <c r="A1723">
        <v>1691</v>
      </c>
      <c r="B1723" s="61">
        <f ca="1">OFFSET(InputPriceData!B$15,CalculationsAndCharts!$A1723+$A$11,0,1,1)</f>
        <v>40017</v>
      </c>
      <c r="C1723" s="3">
        <f ca="1">OFFSET(InputPriceData!G$15,CalculationsAndCharts!$A1723+$A$11,IF($C$7,8,0),1,1)</f>
        <v>258795500</v>
      </c>
      <c r="D1723" s="4">
        <f ca="1">OFFSET(InputPriceData!C$15,CalculationsAndCharts!$A1723+$A$11,IF($C$7,8,0),1,1)</f>
        <v>83.35</v>
      </c>
      <c r="E1723" s="4">
        <f ca="1">OFFSET(InputPriceData!D$15,CalculationsAndCharts!$A1723+$A$11,IF($C$7,8,0),1,1)</f>
        <v>85.51</v>
      </c>
      <c r="F1723" s="4">
        <f ca="1">OFFSET(InputPriceData!E$15,CalculationsAndCharts!$A1723+$A$11,IF($C$7,8,0),1,1)</f>
        <v>83.29</v>
      </c>
      <c r="G1723" s="4">
        <f ca="1">OFFSET(InputPriceData!F$15,CalculationsAndCharts!$A1723+$A$11,IF($C$7,8,0),1,1)</f>
        <v>85.14</v>
      </c>
      <c r="H1723" s="342">
        <f t="shared" ca="1" si="210"/>
        <v>81.287150658357518</v>
      </c>
      <c r="I1723" s="342">
        <f t="shared" ca="1" si="211"/>
        <v>80.69021607792294</v>
      </c>
      <c r="J1723" s="340">
        <f t="shared" ca="1" si="212"/>
        <v>0.59693458043453185</v>
      </c>
      <c r="K1723" s="170">
        <f t="shared" ca="1" si="208"/>
        <v>0.35633089331855056</v>
      </c>
      <c r="L1723" s="341">
        <f t="shared" ca="1" si="209"/>
        <v>0.62863683458087138</v>
      </c>
      <c r="M1723" s="341">
        <f t="shared" ca="1" si="213"/>
        <v>-0.62863683458087138</v>
      </c>
      <c r="N1723" s="170"/>
      <c r="O1723" s="340"/>
      <c r="P1723" s="3">
        <f t="shared" ca="1" si="214"/>
        <v>258795500</v>
      </c>
      <c r="Q1723" s="3" t="e">
        <f t="shared" ca="1" si="215"/>
        <v>#N/A</v>
      </c>
      <c r="S1723" s="99"/>
      <c r="T1723" s="350"/>
      <c r="U1723" s="350"/>
      <c r="V1723" s="349"/>
      <c r="W1723" s="313"/>
      <c r="X1723" s="302"/>
      <c r="Y1723" s="211"/>
      <c r="Z1723" s="320"/>
      <c r="AA1723" s="246"/>
      <c r="AB1723" s="125"/>
      <c r="AC1723" s="125"/>
      <c r="AD1723" s="125"/>
      <c r="AE1723" s="125"/>
      <c r="AF1723" s="125"/>
      <c r="AG1723" s="125"/>
      <c r="AH1723" s="125"/>
      <c r="AJ1723" s="125"/>
      <c r="AK1723" s="125"/>
      <c r="AM1723" s="246"/>
      <c r="AO1723" s="246"/>
      <c r="AP1723" s="211"/>
      <c r="AQ1723" s="211"/>
      <c r="AR1723" s="199"/>
      <c r="AT1723" s="225"/>
      <c r="AU1723" s="225"/>
      <c r="AV1723" s="225"/>
      <c r="AW1723" s="99"/>
      <c r="AX1723" s="199"/>
      <c r="AY1723" s="199"/>
      <c r="AZ1723" s="37"/>
      <c r="BA1723" s="123"/>
      <c r="BB1723" s="211"/>
      <c r="BC1723" s="211"/>
      <c r="BD1723" s="123"/>
      <c r="BE1723" s="123"/>
      <c r="BF1723" s="37"/>
      <c r="BG1723" s="37"/>
    </row>
    <row r="1724" spans="1:59" x14ac:dyDescent="0.25">
      <c r="A1724">
        <v>1692</v>
      </c>
      <c r="B1724" s="61">
        <f ca="1">OFFSET(InputPriceData!B$15,CalculationsAndCharts!$A1724+$A$11,0,1,1)</f>
        <v>40016</v>
      </c>
      <c r="C1724" s="3">
        <f ca="1">OFFSET(InputPriceData!G$15,CalculationsAndCharts!$A1724+$A$11,IF($C$7,8,0),1,1)</f>
        <v>196068100</v>
      </c>
      <c r="D1724" s="4">
        <f ca="1">OFFSET(InputPriceData!C$15,CalculationsAndCharts!$A1724+$A$11,IF($C$7,8,0),1,1)</f>
        <v>82.79</v>
      </c>
      <c r="E1724" s="4">
        <f ca="1">OFFSET(InputPriceData!D$15,CalculationsAndCharts!$A1724+$A$11,IF($C$7,8,0),1,1)</f>
        <v>83.81</v>
      </c>
      <c r="F1724" s="4">
        <f ca="1">OFFSET(InputPriceData!E$15,CalculationsAndCharts!$A1724+$A$11,IF($C$7,8,0),1,1)</f>
        <v>82.73</v>
      </c>
      <c r="G1724" s="4">
        <f ca="1">OFFSET(InputPriceData!F$15,CalculationsAndCharts!$A1724+$A$11,IF($C$7,8,0),1,1)</f>
        <v>83.3</v>
      </c>
      <c r="H1724" s="342">
        <f t="shared" ca="1" si="210"/>
        <v>80.736743609551453</v>
      </c>
      <c r="I1724" s="342">
        <f t="shared" ca="1" si="211"/>
        <v>80.285690266825029</v>
      </c>
      <c r="J1724" s="340">
        <f t="shared" ca="1" si="212"/>
        <v>0.45105334272637354</v>
      </c>
      <c r="K1724" s="170">
        <f t="shared" ca="1" si="208"/>
        <v>0.20344911798463539</v>
      </c>
      <c r="L1724" s="341">
        <f t="shared" ca="1" si="209"/>
        <v>0.64748513869966751</v>
      </c>
      <c r="M1724" s="341">
        <f t="shared" ca="1" si="213"/>
        <v>-0.64748513869966751</v>
      </c>
      <c r="N1724" s="170"/>
      <c r="O1724" s="340"/>
      <c r="P1724" s="3">
        <f t="shared" ca="1" si="214"/>
        <v>196068100</v>
      </c>
      <c r="Q1724" s="3" t="e">
        <f t="shared" ca="1" si="215"/>
        <v>#N/A</v>
      </c>
      <c r="S1724" s="99"/>
      <c r="T1724" s="350"/>
      <c r="U1724" s="350"/>
      <c r="V1724" s="349"/>
      <c r="W1724" s="313"/>
      <c r="X1724" s="302"/>
      <c r="Y1724" s="211"/>
      <c r="Z1724" s="320"/>
      <c r="AA1724" s="246"/>
      <c r="AB1724" s="125"/>
      <c r="AC1724" s="125"/>
      <c r="AD1724" s="125"/>
      <c r="AE1724" s="125"/>
      <c r="AF1724" s="125"/>
      <c r="AG1724" s="125"/>
      <c r="AH1724" s="125"/>
      <c r="AJ1724" s="125"/>
      <c r="AK1724" s="125"/>
      <c r="AM1724" s="246"/>
      <c r="AO1724" s="246"/>
      <c r="AP1724" s="211"/>
      <c r="AQ1724" s="211"/>
      <c r="AR1724" s="199"/>
      <c r="AT1724" s="225"/>
      <c r="AU1724" s="225"/>
      <c r="AV1724" s="225"/>
      <c r="AW1724" s="99"/>
      <c r="AX1724" s="199"/>
      <c r="AY1724" s="199"/>
      <c r="AZ1724" s="37"/>
      <c r="BA1724" s="123"/>
      <c r="BB1724" s="211"/>
      <c r="BC1724" s="211"/>
      <c r="BD1724" s="123"/>
      <c r="BE1724" s="123"/>
      <c r="BF1724" s="37"/>
      <c r="BG1724" s="37"/>
    </row>
    <row r="1725" spans="1:59" x14ac:dyDescent="0.25">
      <c r="A1725">
        <v>1693</v>
      </c>
      <c r="B1725" s="61">
        <f ca="1">OFFSET(InputPriceData!B$15,CalculationsAndCharts!$A1725+$A$11,0,1,1)</f>
        <v>40015</v>
      </c>
      <c r="C1725" s="3">
        <f ca="1">OFFSET(InputPriceData!G$15,CalculationsAndCharts!$A1725+$A$11,IF($C$7,8,0),1,1)</f>
        <v>217718300</v>
      </c>
      <c r="D1725" s="4">
        <f ca="1">OFFSET(InputPriceData!C$15,CalculationsAndCharts!$A1725+$A$11,IF($C$7,8,0),1,1)</f>
        <v>83.58</v>
      </c>
      <c r="E1725" s="4">
        <f ca="1">OFFSET(InputPriceData!D$15,CalculationsAndCharts!$A1725+$A$11,IF($C$7,8,0),1,1)</f>
        <v>83.61</v>
      </c>
      <c r="F1725" s="4">
        <f ca="1">OFFSET(InputPriceData!E$15,CalculationsAndCharts!$A1725+$A$11,IF($C$7,8,0),1,1)</f>
        <v>82.32</v>
      </c>
      <c r="G1725" s="4">
        <f ca="1">OFFSET(InputPriceData!F$15,CalculationsAndCharts!$A1725+$A$11,IF($C$7,8,0),1,1)</f>
        <v>83.32</v>
      </c>
      <c r="H1725" s="342">
        <f t="shared" ca="1" si="210"/>
        <v>80.370564125201668</v>
      </c>
      <c r="I1725" s="342">
        <f t="shared" ca="1" si="211"/>
        <v>80.011662109263682</v>
      </c>
      <c r="J1725" s="340">
        <f t="shared" ca="1" si="212"/>
        <v>0.35890201593793747</v>
      </c>
      <c r="K1725" s="170">
        <f t="shared" ca="1" si="208"/>
        <v>0.12881065704431552</v>
      </c>
      <c r="L1725" s="341">
        <f t="shared" ca="1" si="209"/>
        <v>0.66930270283661697</v>
      </c>
      <c r="M1725" s="341">
        <f t="shared" ca="1" si="213"/>
        <v>-0.66930270283661697</v>
      </c>
      <c r="N1725" s="170"/>
      <c r="O1725" s="340"/>
      <c r="P1725" s="3" t="e">
        <f t="shared" ca="1" si="214"/>
        <v>#N/A</v>
      </c>
      <c r="Q1725" s="3">
        <f t="shared" ca="1" si="215"/>
        <v>217718300</v>
      </c>
      <c r="S1725" s="99"/>
      <c r="T1725" s="350"/>
      <c r="U1725" s="350"/>
      <c r="V1725" s="349"/>
      <c r="W1725" s="313"/>
      <c r="X1725" s="302"/>
      <c r="Y1725" s="211"/>
      <c r="Z1725" s="320"/>
      <c r="AA1725" s="246"/>
      <c r="AB1725" s="125"/>
      <c r="AC1725" s="125"/>
      <c r="AD1725" s="125"/>
      <c r="AE1725" s="125"/>
      <c r="AF1725" s="125"/>
      <c r="AG1725" s="125"/>
      <c r="AH1725" s="125"/>
      <c r="AJ1725" s="125"/>
      <c r="AK1725" s="125"/>
      <c r="AM1725" s="246"/>
      <c r="AO1725" s="246"/>
      <c r="AP1725" s="211"/>
      <c r="AQ1725" s="211"/>
      <c r="AR1725" s="199"/>
      <c r="AT1725" s="225"/>
      <c r="AU1725" s="225"/>
      <c r="AV1725" s="225"/>
      <c r="AW1725" s="99"/>
      <c r="AX1725" s="199"/>
      <c r="AY1725" s="199"/>
      <c r="AZ1725" s="37"/>
      <c r="BA1725" s="123"/>
      <c r="BB1725" s="211"/>
      <c r="BC1725" s="211"/>
      <c r="BD1725" s="123"/>
      <c r="BE1725" s="123"/>
      <c r="BF1725" s="37"/>
      <c r="BG1725" s="37"/>
    </row>
    <row r="1726" spans="1:59" x14ac:dyDescent="0.25">
      <c r="A1726">
        <v>1694</v>
      </c>
      <c r="B1726" s="61">
        <f ca="1">OFFSET(InputPriceData!B$15,CalculationsAndCharts!$A1726+$A$11,0,1,1)</f>
        <v>40014</v>
      </c>
      <c r="C1726" s="3">
        <f ca="1">OFFSET(InputPriceData!G$15,CalculationsAndCharts!$A1726+$A$11,IF($C$7,8,0),1,1)</f>
        <v>164179400</v>
      </c>
      <c r="D1726" s="4">
        <f ca="1">OFFSET(InputPriceData!C$15,CalculationsAndCharts!$A1726+$A$11,IF($C$7,8,0),1,1)</f>
        <v>82.54</v>
      </c>
      <c r="E1726" s="4">
        <f ca="1">OFFSET(InputPriceData!D$15,CalculationsAndCharts!$A1726+$A$11,IF($C$7,8,0),1,1)</f>
        <v>83.08</v>
      </c>
      <c r="F1726" s="4">
        <f ca="1">OFFSET(InputPriceData!E$15,CalculationsAndCharts!$A1726+$A$11,IF($C$7,8,0),1,1)</f>
        <v>82.12</v>
      </c>
      <c r="G1726" s="4">
        <f ca="1">OFFSET(InputPriceData!F$15,CalculationsAndCharts!$A1726+$A$11,IF($C$7,8,0),1,1)</f>
        <v>82.94</v>
      </c>
      <c r="H1726" s="342">
        <f t="shared" ca="1" si="210"/>
        <v>79.949216143087625</v>
      </c>
      <c r="I1726" s="342">
        <f t="shared" ca="1" si="211"/>
        <v>79.710904119196755</v>
      </c>
      <c r="J1726" s="340">
        <f t="shared" ca="1" si="212"/>
        <v>0.23831202389082348</v>
      </c>
      <c r="K1726" s="170">
        <f t="shared" ca="1" si="208"/>
        <v>5.6792620730940421E-2</v>
      </c>
      <c r="L1726" s="341">
        <f t="shared" ca="1" si="209"/>
        <v>0.69191291322350668</v>
      </c>
      <c r="M1726" s="341">
        <f t="shared" ca="1" si="213"/>
        <v>-0.69191291322350668</v>
      </c>
      <c r="N1726" s="170"/>
      <c r="O1726" s="340"/>
      <c r="P1726" s="3">
        <f t="shared" ca="1" si="214"/>
        <v>164179400</v>
      </c>
      <c r="Q1726" s="3" t="e">
        <f t="shared" ca="1" si="215"/>
        <v>#N/A</v>
      </c>
      <c r="S1726" s="99"/>
      <c r="T1726" s="350"/>
      <c r="U1726" s="350"/>
      <c r="V1726" s="349"/>
      <c r="W1726" s="313"/>
      <c r="X1726" s="302"/>
      <c r="Y1726" s="211"/>
      <c r="Z1726" s="320"/>
      <c r="AA1726" s="246"/>
      <c r="AB1726" s="125"/>
      <c r="AC1726" s="125"/>
      <c r="AD1726" s="125"/>
      <c r="AE1726" s="125"/>
      <c r="AF1726" s="125"/>
      <c r="AG1726" s="125"/>
      <c r="AH1726" s="125"/>
      <c r="AJ1726" s="125"/>
      <c r="AK1726" s="125"/>
      <c r="AM1726" s="246"/>
      <c r="AO1726" s="246"/>
      <c r="AP1726" s="211"/>
      <c r="AQ1726" s="211"/>
      <c r="AR1726" s="199"/>
      <c r="AT1726" s="225"/>
      <c r="AU1726" s="225"/>
      <c r="AV1726" s="225"/>
      <c r="AW1726" s="99"/>
      <c r="AX1726" s="199"/>
      <c r="AY1726" s="199"/>
      <c r="AZ1726" s="37"/>
      <c r="BA1726" s="123"/>
      <c r="BB1726" s="211"/>
      <c r="BC1726" s="211"/>
      <c r="BD1726" s="123"/>
      <c r="BE1726" s="123"/>
      <c r="BF1726" s="37"/>
      <c r="BG1726" s="37"/>
    </row>
    <row r="1727" spans="1:59" x14ac:dyDescent="0.25">
      <c r="A1727">
        <v>1695</v>
      </c>
      <c r="B1727" s="61">
        <f ca="1">OFFSET(InputPriceData!B$15,CalculationsAndCharts!$A1727+$A$11,0,1,1)</f>
        <v>40011</v>
      </c>
      <c r="C1727" s="3">
        <f ca="1">OFFSET(InputPriceData!G$15,CalculationsAndCharts!$A1727+$A$11,IF($C$7,8,0),1,1)</f>
        <v>138561700</v>
      </c>
      <c r="D1727" s="4">
        <f ca="1">OFFSET(InputPriceData!C$15,CalculationsAndCharts!$A1727+$A$11,IF($C$7,8,0),1,1)</f>
        <v>82</v>
      </c>
      <c r="E1727" s="4">
        <f ca="1">OFFSET(InputPriceData!D$15,CalculationsAndCharts!$A1727+$A$11,IF($C$7,8,0),1,1)</f>
        <v>82.23</v>
      </c>
      <c r="F1727" s="4">
        <f ca="1">OFFSET(InputPriceData!E$15,CalculationsAndCharts!$A1727+$A$11,IF($C$7,8,0),1,1)</f>
        <v>81.55</v>
      </c>
      <c r="G1727" s="4">
        <f ca="1">OFFSET(InputPriceData!F$15,CalculationsAndCharts!$A1727+$A$11,IF($C$7,8,0),1,1)</f>
        <v>82.06</v>
      </c>
      <c r="H1727" s="342">
        <f t="shared" ca="1" si="210"/>
        <v>79.521961306385862</v>
      </c>
      <c r="I1727" s="342">
        <f t="shared" ca="1" si="211"/>
        <v>79.41734994821465</v>
      </c>
      <c r="J1727" s="340">
        <f t="shared" ca="1" si="212"/>
        <v>0.1046113581711639</v>
      </c>
      <c r="K1727" s="170">
        <f t="shared" ca="1" si="208"/>
        <v>1.0943536258415541E-2</v>
      </c>
      <c r="L1727" s="341">
        <f t="shared" ca="1" si="209"/>
        <v>0.71194949686697573</v>
      </c>
      <c r="M1727" s="341">
        <f t="shared" ca="1" si="213"/>
        <v>-0.71194949686697573</v>
      </c>
      <c r="N1727" s="170"/>
      <c r="O1727" s="340"/>
      <c r="P1727" s="3">
        <f t="shared" ca="1" si="214"/>
        <v>138561700</v>
      </c>
      <c r="Q1727" s="3" t="e">
        <f t="shared" ca="1" si="215"/>
        <v>#N/A</v>
      </c>
      <c r="S1727" s="99"/>
      <c r="T1727" s="350"/>
      <c r="U1727" s="350"/>
      <c r="V1727" s="349"/>
      <c r="W1727" s="313"/>
      <c r="X1727" s="302"/>
      <c r="Y1727" s="211"/>
      <c r="Z1727" s="320"/>
      <c r="AA1727" s="246"/>
      <c r="AB1727" s="125"/>
      <c r="AC1727" s="125"/>
      <c r="AD1727" s="125"/>
      <c r="AE1727" s="125"/>
      <c r="AF1727" s="125"/>
      <c r="AG1727" s="125"/>
      <c r="AH1727" s="125"/>
      <c r="AJ1727" s="125"/>
      <c r="AK1727" s="125"/>
      <c r="AM1727" s="246"/>
      <c r="AO1727" s="246"/>
      <c r="AP1727" s="211"/>
      <c r="AQ1727" s="211"/>
      <c r="AR1727" s="199"/>
      <c r="AT1727" s="225"/>
      <c r="AU1727" s="225"/>
      <c r="AV1727" s="225"/>
      <c r="AW1727" s="99"/>
      <c r="AX1727" s="199"/>
      <c r="AY1727" s="199"/>
      <c r="AZ1727" s="37"/>
      <c r="BA1727" s="123"/>
      <c r="BB1727" s="211"/>
      <c r="BC1727" s="211"/>
      <c r="BD1727" s="123"/>
      <c r="BE1727" s="123"/>
      <c r="BF1727" s="37"/>
      <c r="BG1727" s="37"/>
    </row>
    <row r="1728" spans="1:59" x14ac:dyDescent="0.25">
      <c r="A1728">
        <v>1696</v>
      </c>
      <c r="B1728" s="61">
        <f ca="1">OFFSET(InputPriceData!B$15,CalculationsAndCharts!$A1728+$A$11,0,1,1)</f>
        <v>40010</v>
      </c>
      <c r="C1728" s="3">
        <f ca="1">OFFSET(InputPriceData!G$15,CalculationsAndCharts!$A1728+$A$11,IF($C$7,8,0),1,1)</f>
        <v>231174500</v>
      </c>
      <c r="D1728" s="4">
        <f ca="1">OFFSET(InputPriceData!C$15,CalculationsAndCharts!$A1728+$A$11,IF($C$7,8,0),1,1)</f>
        <v>81.08</v>
      </c>
      <c r="E1728" s="4">
        <f ca="1">OFFSET(InputPriceData!D$15,CalculationsAndCharts!$A1728+$A$11,IF($C$7,8,0),1,1)</f>
        <v>82.4</v>
      </c>
      <c r="F1728" s="4">
        <f ca="1">OFFSET(InputPriceData!E$15,CalculationsAndCharts!$A1728+$A$11,IF($C$7,8,0),1,1)</f>
        <v>80.92</v>
      </c>
      <c r="G1728" s="4">
        <f ca="1">OFFSET(InputPriceData!F$15,CalculationsAndCharts!$A1728+$A$11,IF($C$7,8,0),1,1)</f>
        <v>81.180000000000007</v>
      </c>
      <c r="H1728" s="342">
        <f t="shared" ca="1" si="210"/>
        <v>79.159384350155278</v>
      </c>
      <c r="I1728" s="342">
        <f t="shared" ca="1" si="211"/>
        <v>79.177109034415977</v>
      </c>
      <c r="J1728" s="340">
        <f t="shared" ca="1" si="212"/>
        <v>-1.7724684260765067E-2</v>
      </c>
      <c r="K1728" s="170">
        <f t="shared" ca="1" si="208"/>
        <v>3.1416443214381289E-4</v>
      </c>
      <c r="L1728" s="341">
        <f t="shared" ca="1" si="209"/>
        <v>0.73134170329658155</v>
      </c>
      <c r="M1728" s="341">
        <f t="shared" ca="1" si="213"/>
        <v>-0.73134170329658155</v>
      </c>
      <c r="N1728" s="170"/>
      <c r="O1728" s="340"/>
      <c r="P1728" s="3">
        <f t="shared" ca="1" si="214"/>
        <v>231174500</v>
      </c>
      <c r="Q1728" s="3" t="e">
        <f t="shared" ca="1" si="215"/>
        <v>#N/A</v>
      </c>
      <c r="S1728" s="99"/>
      <c r="T1728" s="350"/>
      <c r="U1728" s="350"/>
      <c r="V1728" s="349"/>
      <c r="W1728" s="313"/>
      <c r="X1728" s="302"/>
      <c r="Y1728" s="211"/>
      <c r="Z1728" s="320"/>
      <c r="AA1728" s="246"/>
      <c r="AB1728" s="125"/>
      <c r="AC1728" s="125"/>
      <c r="AD1728" s="125"/>
      <c r="AE1728" s="125"/>
      <c r="AF1728" s="125"/>
      <c r="AG1728" s="125"/>
      <c r="AH1728" s="125"/>
      <c r="AJ1728" s="125"/>
      <c r="AK1728" s="125"/>
      <c r="AM1728" s="246"/>
      <c r="AO1728" s="246"/>
      <c r="AP1728" s="211"/>
      <c r="AQ1728" s="211"/>
      <c r="AR1728" s="199"/>
      <c r="AT1728" s="225"/>
      <c r="AU1728" s="225"/>
      <c r="AV1728" s="225"/>
      <c r="AW1728" s="99"/>
      <c r="AX1728" s="199"/>
      <c r="AY1728" s="199"/>
      <c r="AZ1728" s="37"/>
      <c r="BA1728" s="123"/>
      <c r="BB1728" s="211"/>
      <c r="BC1728" s="211"/>
      <c r="BD1728" s="123"/>
      <c r="BE1728" s="123"/>
      <c r="BF1728" s="37"/>
      <c r="BG1728" s="37"/>
    </row>
    <row r="1729" spans="1:59" x14ac:dyDescent="0.25">
      <c r="A1729">
        <v>1697</v>
      </c>
      <c r="B1729" s="61">
        <f ca="1">OFFSET(InputPriceData!B$15,CalculationsAndCharts!$A1729+$A$11,0,1,1)</f>
        <v>40009</v>
      </c>
      <c r="C1729" s="3">
        <f ca="1">OFFSET(InputPriceData!G$15,CalculationsAndCharts!$A1729+$A$11,IF($C$7,8,0),1,1)</f>
        <v>220877900</v>
      </c>
      <c r="D1729" s="4">
        <f ca="1">OFFSET(InputPriceData!C$15,CalculationsAndCharts!$A1729+$A$11,IF($C$7,8,0),1,1)</f>
        <v>80.040000000000006</v>
      </c>
      <c r="E1729" s="4">
        <f ca="1">OFFSET(InputPriceData!D$15,CalculationsAndCharts!$A1729+$A$11,IF($C$7,8,0),1,1)</f>
        <v>81.52</v>
      </c>
      <c r="F1729" s="4">
        <f ca="1">OFFSET(InputPriceData!E$15,CalculationsAndCharts!$A1729+$A$11,IF($C$7,8,0),1,1)</f>
        <v>79.06</v>
      </c>
      <c r="G1729" s="4">
        <f ca="1">OFFSET(InputPriceData!F$15,CalculationsAndCharts!$A1729+$A$11,IF($C$7,8,0),1,1)</f>
        <v>81.31</v>
      </c>
      <c r="H1729" s="342">
        <f t="shared" ca="1" si="210"/>
        <v>78.870724971606023</v>
      </c>
      <c r="I1729" s="342">
        <f t="shared" ca="1" si="211"/>
        <v>78.995028037544699</v>
      </c>
      <c r="J1729" s="340">
        <f t="shared" ca="1" si="212"/>
        <v>-0.12430306593874454</v>
      </c>
      <c r="K1729" s="170">
        <f t="shared" ca="1" si="208"/>
        <v>1.5451252201771874E-2</v>
      </c>
      <c r="L1729" s="341">
        <f t="shared" ca="1" si="209"/>
        <v>0.74731964447667376</v>
      </c>
      <c r="M1729" s="341">
        <f t="shared" ca="1" si="213"/>
        <v>-0.74731964447667376</v>
      </c>
      <c r="N1729" s="170"/>
      <c r="O1729" s="340"/>
      <c r="P1729" s="3">
        <f t="shared" ca="1" si="214"/>
        <v>220877900</v>
      </c>
      <c r="Q1729" s="3" t="e">
        <f t="shared" ca="1" si="215"/>
        <v>#N/A</v>
      </c>
      <c r="S1729" s="99"/>
      <c r="T1729" s="350"/>
      <c r="U1729" s="350"/>
      <c r="V1729" s="349"/>
      <c r="W1729" s="313"/>
      <c r="X1729" s="302"/>
      <c r="Y1729" s="211"/>
      <c r="Z1729" s="320"/>
      <c r="AA1729" s="246"/>
      <c r="AB1729" s="125"/>
      <c r="AC1729" s="125"/>
      <c r="AD1729" s="125"/>
      <c r="AE1729" s="125"/>
      <c r="AF1729" s="125"/>
      <c r="AG1729" s="125"/>
      <c r="AH1729" s="125"/>
      <c r="AJ1729" s="125"/>
      <c r="AK1729" s="125"/>
      <c r="AM1729" s="246"/>
      <c r="AO1729" s="246"/>
      <c r="AP1729" s="211"/>
      <c r="AQ1729" s="211"/>
      <c r="AR1729" s="199"/>
      <c r="AT1729" s="225"/>
      <c r="AU1729" s="225"/>
      <c r="AV1729" s="225"/>
      <c r="AW1729" s="99"/>
      <c r="AX1729" s="199"/>
      <c r="AY1729" s="199"/>
      <c r="AZ1729" s="37"/>
      <c r="BA1729" s="123"/>
      <c r="BB1729" s="211"/>
      <c r="BC1729" s="211"/>
      <c r="BD1729" s="123"/>
      <c r="BE1729" s="123"/>
      <c r="BF1729" s="37"/>
      <c r="BG1729" s="37"/>
    </row>
    <row r="1730" spans="1:59" x14ac:dyDescent="0.25">
      <c r="A1730">
        <v>1698</v>
      </c>
      <c r="B1730" s="61">
        <f ca="1">OFFSET(InputPriceData!B$15,CalculationsAndCharts!$A1730+$A$11,0,1,1)</f>
        <v>40008</v>
      </c>
      <c r="C1730" s="3">
        <f ca="1">OFFSET(InputPriceData!G$15,CalculationsAndCharts!$A1730+$A$11,IF($C$7,8,0),1,1)</f>
        <v>181487400</v>
      </c>
      <c r="D1730" s="4">
        <f ca="1">OFFSET(InputPriceData!C$15,CalculationsAndCharts!$A1730+$A$11,IF($C$7,8,0),1,1)</f>
        <v>78.8</v>
      </c>
      <c r="E1730" s="4">
        <f ca="1">OFFSET(InputPriceData!D$15,CalculationsAndCharts!$A1730+$A$11,IF($C$7,8,0),1,1)</f>
        <v>79.069999999999993</v>
      </c>
      <c r="F1730" s="4">
        <f ca="1">OFFSET(InputPriceData!E$15,CalculationsAndCharts!$A1730+$A$11,IF($C$7,8,0),1,1)</f>
        <v>78.23</v>
      </c>
      <c r="G1730" s="4">
        <f ca="1">OFFSET(InputPriceData!F$15,CalculationsAndCharts!$A1730+$A$11,IF($C$7,8,0),1,1)</f>
        <v>79</v>
      </c>
      <c r="H1730" s="342">
        <f t="shared" ca="1" si="210"/>
        <v>78.522257110406869</v>
      </c>
      <c r="I1730" s="342">
        <f t="shared" ca="1" si="211"/>
        <v>78.784576040957845</v>
      </c>
      <c r="J1730" s="340">
        <f t="shared" ca="1" si="212"/>
        <v>-0.26231893055104688</v>
      </c>
      <c r="K1730" s="170">
        <f t="shared" ca="1" si="208"/>
        <v>6.8811221325444955E-2</v>
      </c>
      <c r="L1730" s="341">
        <f t="shared" ca="1" si="209"/>
        <v>0.76086187604728039</v>
      </c>
      <c r="M1730" s="341">
        <f t="shared" ca="1" si="213"/>
        <v>-0.76086187604728039</v>
      </c>
      <c r="N1730" s="170"/>
      <c r="O1730" s="340"/>
      <c r="P1730" s="3">
        <f t="shared" ca="1" si="214"/>
        <v>181487400</v>
      </c>
      <c r="Q1730" s="3" t="e">
        <f t="shared" ca="1" si="215"/>
        <v>#N/A</v>
      </c>
      <c r="S1730" s="99"/>
      <c r="T1730" s="350"/>
      <c r="U1730" s="350"/>
      <c r="V1730" s="349"/>
      <c r="W1730" s="313"/>
      <c r="X1730" s="302"/>
      <c r="Y1730" s="211"/>
      <c r="Z1730" s="320"/>
      <c r="AA1730" s="246"/>
      <c r="AB1730" s="125"/>
      <c r="AC1730" s="125"/>
      <c r="AD1730" s="125"/>
      <c r="AE1730" s="125"/>
      <c r="AF1730" s="125"/>
      <c r="AG1730" s="125"/>
      <c r="AH1730" s="125"/>
      <c r="AJ1730" s="125"/>
      <c r="AK1730" s="125"/>
      <c r="AM1730" s="246"/>
      <c r="AO1730" s="246"/>
      <c r="AP1730" s="211"/>
      <c r="AQ1730" s="211"/>
      <c r="AR1730" s="199"/>
      <c r="AT1730" s="225"/>
      <c r="AU1730" s="225"/>
      <c r="AV1730" s="225"/>
      <c r="AW1730" s="99"/>
      <c r="AX1730" s="199"/>
      <c r="AY1730" s="199"/>
      <c r="AZ1730" s="37"/>
      <c r="BA1730" s="123"/>
      <c r="BB1730" s="211"/>
      <c r="BC1730" s="211"/>
      <c r="BD1730" s="123"/>
      <c r="BE1730" s="123"/>
      <c r="BF1730" s="37"/>
      <c r="BG1730" s="37"/>
    </row>
    <row r="1731" spans="1:59" x14ac:dyDescent="0.25">
      <c r="A1731">
        <v>1699</v>
      </c>
      <c r="B1731" s="61">
        <f ca="1">OFFSET(InputPriceData!B$15,CalculationsAndCharts!$A1731+$A$11,0,1,1)</f>
        <v>40007</v>
      </c>
      <c r="C1731" s="3">
        <f ca="1">OFFSET(InputPriceData!G$15,CalculationsAndCharts!$A1731+$A$11,IF($C$7,8,0),1,1)</f>
        <v>217413500</v>
      </c>
      <c r="D1731" s="4">
        <f ca="1">OFFSET(InputPriceData!C$15,CalculationsAndCharts!$A1731+$A$11,IF($C$7,8,0),1,1)</f>
        <v>76.989999999999995</v>
      </c>
      <c r="E1731" s="4">
        <f ca="1">OFFSET(InputPriceData!D$15,CalculationsAndCharts!$A1731+$A$11,IF($C$7,8,0),1,1)</f>
        <v>78.61</v>
      </c>
      <c r="F1731" s="4">
        <f ca="1">OFFSET(InputPriceData!E$15,CalculationsAndCharts!$A1731+$A$11,IF($C$7,8,0),1,1)</f>
        <v>76.36</v>
      </c>
      <c r="G1731" s="4">
        <f ca="1">OFFSET(InputPriceData!F$15,CalculationsAndCharts!$A1731+$A$11,IF($C$7,8,0),1,1)</f>
        <v>78.55</v>
      </c>
      <c r="H1731" s="342">
        <f t="shared" ca="1" si="210"/>
        <v>78.454008126179275</v>
      </c>
      <c r="I1731" s="342">
        <f t="shared" ca="1" si="211"/>
        <v>78.764992044681293</v>
      </c>
      <c r="J1731" s="340">
        <f t="shared" ca="1" si="212"/>
        <v>-0.31098391850208507</v>
      </c>
      <c r="K1731" s="170">
        <f t="shared" ca="1" si="208"/>
        <v>9.6710997566911483E-2</v>
      </c>
      <c r="L1731" s="341">
        <f t="shared" ca="1" si="209"/>
        <v>0.77066048167589907</v>
      </c>
      <c r="M1731" s="341">
        <f t="shared" ca="1" si="213"/>
        <v>-0.77066048167589907</v>
      </c>
      <c r="N1731" s="170"/>
      <c r="O1731" s="340"/>
      <c r="P1731" s="3">
        <f t="shared" ca="1" si="214"/>
        <v>217413500</v>
      </c>
      <c r="Q1731" s="3" t="e">
        <f t="shared" ca="1" si="215"/>
        <v>#N/A</v>
      </c>
      <c r="S1731" s="99"/>
      <c r="T1731" s="350"/>
      <c r="U1731" s="350"/>
      <c r="V1731" s="349"/>
      <c r="W1731" s="313"/>
      <c r="X1731" s="302"/>
      <c r="Y1731" s="211"/>
      <c r="Z1731" s="320"/>
      <c r="AA1731" s="246"/>
      <c r="AB1731" s="125"/>
      <c r="AC1731" s="125"/>
      <c r="AD1731" s="125"/>
      <c r="AE1731" s="125"/>
      <c r="AF1731" s="125"/>
      <c r="AG1731" s="125"/>
      <c r="AH1731" s="125"/>
      <c r="AJ1731" s="125"/>
      <c r="AK1731" s="125"/>
      <c r="AM1731" s="246"/>
      <c r="AO1731" s="246"/>
      <c r="AP1731" s="211"/>
      <c r="AQ1731" s="211"/>
      <c r="AR1731" s="199"/>
      <c r="AT1731" s="225"/>
      <c r="AU1731" s="225"/>
      <c r="AV1731" s="225"/>
      <c r="AW1731" s="99"/>
      <c r="AX1731" s="199"/>
      <c r="AY1731" s="199"/>
      <c r="AZ1731" s="37"/>
      <c r="BA1731" s="123"/>
      <c r="BB1731" s="211"/>
      <c r="BC1731" s="211"/>
      <c r="BD1731" s="123"/>
      <c r="BE1731" s="123"/>
      <c r="BF1731" s="37"/>
      <c r="BG1731" s="37"/>
    </row>
    <row r="1732" spans="1:59" x14ac:dyDescent="0.25">
      <c r="A1732">
        <v>1700</v>
      </c>
      <c r="B1732" s="61">
        <f ca="1">OFFSET(InputPriceData!B$15,CalculationsAndCharts!$A1732+$A$11,0,1,1)</f>
        <v>40004</v>
      </c>
      <c r="C1732" s="3">
        <f ca="1">OFFSET(InputPriceData!G$15,CalculationsAndCharts!$A1732+$A$11,IF($C$7,8,0),1,1)</f>
        <v>173520300</v>
      </c>
      <c r="D1732" s="4">
        <f ca="1">OFFSET(InputPriceData!C$15,CalculationsAndCharts!$A1732+$A$11,IF($C$7,8,0),1,1)</f>
        <v>76.459999999999994</v>
      </c>
      <c r="E1732" s="4">
        <f ca="1">OFFSET(InputPriceData!D$15,CalculationsAndCharts!$A1732+$A$11,IF($C$7,8,0),1,1)</f>
        <v>77.150000000000006</v>
      </c>
      <c r="F1732" s="4">
        <f ca="1">OFFSET(InputPriceData!E$15,CalculationsAndCharts!$A1732+$A$11,IF($C$7,8,0),1,1)</f>
        <v>76.150000000000006</v>
      </c>
      <c r="G1732" s="4">
        <f ca="1">OFFSET(InputPriceData!F$15,CalculationsAndCharts!$A1732+$A$11,IF($C$7,8,0),1,1)</f>
        <v>76.69</v>
      </c>
      <c r="H1732" s="342">
        <f t="shared" ca="1" si="210"/>
        <v>78.440295001347749</v>
      </c>
      <c r="I1732" s="342">
        <f t="shared" ca="1" si="211"/>
        <v>78.784536776015955</v>
      </c>
      <c r="J1732" s="340">
        <f t="shared" ca="1" si="212"/>
        <v>-0.34424177466828698</v>
      </c>
      <c r="K1732" s="170">
        <f t="shared" ca="1" si="208"/>
        <v>0.11850239942677167</v>
      </c>
      <c r="L1732" s="341">
        <f t="shared" ca="1" si="209"/>
        <v>0.77957178768810187</v>
      </c>
      <c r="M1732" s="341">
        <f t="shared" ca="1" si="213"/>
        <v>-0.77957178768810187</v>
      </c>
      <c r="N1732" s="170"/>
      <c r="O1732" s="340"/>
      <c r="P1732" s="3">
        <f t="shared" ca="1" si="214"/>
        <v>173520300</v>
      </c>
      <c r="Q1732" s="3" t="e">
        <f t="shared" ca="1" si="215"/>
        <v>#N/A</v>
      </c>
      <c r="S1732" s="99"/>
      <c r="T1732" s="350"/>
      <c r="U1732" s="350"/>
      <c r="V1732" s="349"/>
      <c r="W1732" s="313"/>
      <c r="X1732" s="302"/>
      <c r="Y1732" s="211"/>
      <c r="Z1732" s="320"/>
      <c r="AA1732" s="246"/>
      <c r="AB1732" s="125"/>
      <c r="AC1732" s="125"/>
      <c r="AD1732" s="125"/>
      <c r="AE1732" s="125"/>
      <c r="AF1732" s="125"/>
      <c r="AG1732" s="125"/>
      <c r="AH1732" s="125"/>
      <c r="AJ1732" s="125"/>
      <c r="AK1732" s="125"/>
      <c r="AM1732" s="246"/>
      <c r="AO1732" s="246"/>
      <c r="AP1732" s="211"/>
      <c r="AQ1732" s="211"/>
      <c r="AR1732" s="199"/>
      <c r="AT1732" s="225"/>
      <c r="AU1732" s="225"/>
      <c r="AV1732" s="225"/>
      <c r="AW1732" s="99"/>
      <c r="AX1732" s="199"/>
      <c r="AY1732" s="199"/>
      <c r="AZ1732" s="37"/>
      <c r="BA1732" s="123"/>
      <c r="BB1732" s="211"/>
      <c r="BC1732" s="211"/>
      <c r="BD1732" s="123"/>
      <c r="BE1732" s="123"/>
      <c r="BF1732" s="37"/>
      <c r="BG1732" s="37"/>
    </row>
    <row r="1733" spans="1:59" x14ac:dyDescent="0.25">
      <c r="A1733">
        <v>1701</v>
      </c>
      <c r="B1733" s="61">
        <f ca="1">OFFSET(InputPriceData!B$15,CalculationsAndCharts!$A1733+$A$11,0,1,1)</f>
        <v>40003</v>
      </c>
      <c r="C1733" s="3">
        <f ca="1">OFFSET(InputPriceData!G$15,CalculationsAndCharts!$A1733+$A$11,IF($C$7,8,0),1,1)</f>
        <v>163777600</v>
      </c>
      <c r="D1733" s="4">
        <f ca="1">OFFSET(InputPriceData!C$15,CalculationsAndCharts!$A1733+$A$11,IF($C$7,8,0),1,1)</f>
        <v>77.25</v>
      </c>
      <c r="E1733" s="4">
        <f ca="1">OFFSET(InputPriceData!D$15,CalculationsAndCharts!$A1733+$A$11,IF($C$7,8,0),1,1)</f>
        <v>77.5</v>
      </c>
      <c r="F1733" s="4">
        <f ca="1">OFFSET(InputPriceData!E$15,CalculationsAndCharts!$A1733+$A$11,IF($C$7,8,0),1,1)</f>
        <v>76.64</v>
      </c>
      <c r="G1733" s="4">
        <f ca="1">OFFSET(InputPriceData!F$15,CalculationsAndCharts!$A1733+$A$11,IF($C$7,8,0),1,1)</f>
        <v>76.87</v>
      </c>
      <c r="H1733" s="342">
        <f t="shared" ca="1" si="210"/>
        <v>78.690337144397418</v>
      </c>
      <c r="I1733" s="342">
        <f t="shared" ca="1" si="211"/>
        <v>78.974949210199227</v>
      </c>
      <c r="J1733" s="340">
        <f t="shared" ca="1" si="212"/>
        <v>-0.28461206580188597</v>
      </c>
      <c r="K1733" s="170">
        <f t="shared" ca="1" si="208"/>
        <v>8.1004028000017075E-2</v>
      </c>
      <c r="L1733" s="341">
        <f t="shared" ca="1" si="209"/>
        <v>0.78781967309880574</v>
      </c>
      <c r="M1733" s="341">
        <f t="shared" ca="1" si="213"/>
        <v>-0.78781967309880574</v>
      </c>
      <c r="N1733" s="170"/>
      <c r="O1733" s="340"/>
      <c r="P1733" s="3" t="e">
        <f t="shared" ca="1" si="214"/>
        <v>#N/A</v>
      </c>
      <c r="Q1733" s="3">
        <f t="shared" ca="1" si="215"/>
        <v>163777600</v>
      </c>
      <c r="S1733" s="99"/>
      <c r="T1733" s="350"/>
      <c r="U1733" s="350"/>
      <c r="V1733" s="349"/>
      <c r="W1733" s="313"/>
      <c r="X1733" s="302"/>
      <c r="Y1733" s="211"/>
      <c r="Z1733" s="320"/>
      <c r="AA1733" s="246"/>
      <c r="AB1733" s="125"/>
      <c r="AC1733" s="125"/>
      <c r="AD1733" s="125"/>
      <c r="AE1733" s="125"/>
      <c r="AF1733" s="125"/>
      <c r="AG1733" s="125"/>
      <c r="AH1733" s="125"/>
      <c r="AJ1733" s="125"/>
      <c r="AK1733" s="125"/>
      <c r="AM1733" s="246"/>
      <c r="AO1733" s="246"/>
      <c r="AP1733" s="211"/>
      <c r="AQ1733" s="211"/>
      <c r="AR1733" s="199"/>
      <c r="AT1733" s="225"/>
      <c r="AU1733" s="225"/>
      <c r="AV1733" s="225"/>
      <c r="AW1733" s="99"/>
      <c r="AX1733" s="199"/>
      <c r="AY1733" s="199"/>
      <c r="AZ1733" s="37"/>
      <c r="BA1733" s="123"/>
      <c r="BB1733" s="211"/>
      <c r="BC1733" s="211"/>
      <c r="BD1733" s="123"/>
      <c r="BE1733" s="123"/>
      <c r="BF1733" s="37"/>
      <c r="BG1733" s="37"/>
    </row>
    <row r="1734" spans="1:59" x14ac:dyDescent="0.25">
      <c r="A1734">
        <v>1702</v>
      </c>
      <c r="B1734" s="61">
        <f ca="1">OFFSET(InputPriceData!B$15,CalculationsAndCharts!$A1734+$A$11,0,1,1)</f>
        <v>40002</v>
      </c>
      <c r="C1734" s="3">
        <f ca="1">OFFSET(InputPriceData!G$15,CalculationsAndCharts!$A1734+$A$11,IF($C$7,8,0),1,1)</f>
        <v>248050500</v>
      </c>
      <c r="D1734" s="4">
        <f ca="1">OFFSET(InputPriceData!C$15,CalculationsAndCharts!$A1734+$A$11,IF($C$7,8,0),1,1)</f>
        <v>77.23</v>
      </c>
      <c r="E1734" s="4">
        <f ca="1">OFFSET(InputPriceData!D$15,CalculationsAndCharts!$A1734+$A$11,IF($C$7,8,0),1,1)</f>
        <v>77.42</v>
      </c>
      <c r="F1734" s="4">
        <f ca="1">OFFSET(InputPriceData!E$15,CalculationsAndCharts!$A1734+$A$11,IF($C$7,8,0),1,1)</f>
        <v>75.849999999999994</v>
      </c>
      <c r="G1734" s="4">
        <f ca="1">OFFSET(InputPriceData!F$15,CalculationsAndCharts!$A1734+$A$11,IF($C$7,8,0),1,1)</f>
        <v>76.72</v>
      </c>
      <c r="H1734" s="342">
        <f t="shared" ca="1" si="210"/>
        <v>78.950385307882755</v>
      </c>
      <c r="I1734" s="342">
        <f t="shared" ca="1" si="211"/>
        <v>79.166308229308257</v>
      </c>
      <c r="J1734" s="340">
        <f t="shared" ca="1" si="212"/>
        <v>-0.21592292142556968</v>
      </c>
      <c r="K1734" s="170">
        <f t="shared" ca="1" si="208"/>
        <v>4.6622707996952735E-2</v>
      </c>
      <c r="L1734" s="341">
        <f t="shared" ca="1" si="209"/>
        <v>0.79589546515840448</v>
      </c>
      <c r="M1734" s="341">
        <f t="shared" ca="1" si="213"/>
        <v>-0.79589546515840448</v>
      </c>
      <c r="N1734" s="170"/>
      <c r="O1734" s="340"/>
      <c r="P1734" s="3" t="e">
        <f t="shared" ca="1" si="214"/>
        <v>#N/A</v>
      </c>
      <c r="Q1734" s="3">
        <f t="shared" ca="1" si="215"/>
        <v>248050500</v>
      </c>
      <c r="S1734" s="99"/>
      <c r="T1734" s="350"/>
      <c r="U1734" s="350"/>
      <c r="V1734" s="349"/>
      <c r="W1734" s="313"/>
      <c r="X1734" s="302"/>
      <c r="Y1734" s="211"/>
      <c r="Z1734" s="320"/>
      <c r="AA1734" s="246"/>
      <c r="AB1734" s="125"/>
      <c r="AC1734" s="125"/>
      <c r="AD1734" s="125"/>
      <c r="AE1734" s="125"/>
      <c r="AF1734" s="125"/>
      <c r="AG1734" s="125"/>
      <c r="AH1734" s="125"/>
      <c r="AJ1734" s="125"/>
      <c r="AK1734" s="125"/>
      <c r="AM1734" s="246"/>
      <c r="AO1734" s="246"/>
      <c r="AP1734" s="211"/>
      <c r="AQ1734" s="211"/>
      <c r="AR1734" s="199"/>
      <c r="AT1734" s="225"/>
      <c r="AU1734" s="225"/>
      <c r="AV1734" s="225"/>
      <c r="AW1734" s="99"/>
      <c r="AX1734" s="199"/>
      <c r="AY1734" s="199"/>
      <c r="AZ1734" s="37"/>
      <c r="BA1734" s="123"/>
      <c r="BB1734" s="211"/>
      <c r="BC1734" s="211"/>
      <c r="BD1734" s="123"/>
      <c r="BE1734" s="123"/>
      <c r="BF1734" s="37"/>
      <c r="BG1734" s="37"/>
    </row>
    <row r="1735" spans="1:59" x14ac:dyDescent="0.25">
      <c r="A1735">
        <v>1703</v>
      </c>
      <c r="B1735" s="61">
        <f ca="1">OFFSET(InputPriceData!B$15,CalculationsAndCharts!$A1735+$A$11,0,1,1)</f>
        <v>40001</v>
      </c>
      <c r="C1735" s="3">
        <f ca="1">OFFSET(InputPriceData!G$15,CalculationsAndCharts!$A1735+$A$11,IF($C$7,8,0),1,1)</f>
        <v>197088900</v>
      </c>
      <c r="D1735" s="4">
        <f ca="1">OFFSET(InputPriceData!C$15,CalculationsAndCharts!$A1735+$A$11,IF($C$7,8,0),1,1)</f>
        <v>78.209999999999994</v>
      </c>
      <c r="E1735" s="4">
        <f ca="1">OFFSET(InputPriceData!D$15,CalculationsAndCharts!$A1735+$A$11,IF($C$7,8,0),1,1)</f>
        <v>78.31</v>
      </c>
      <c r="F1735" s="4">
        <f ca="1">OFFSET(InputPriceData!E$15,CalculationsAndCharts!$A1735+$A$11,IF($C$7,8,0),1,1)</f>
        <v>76.72</v>
      </c>
      <c r="G1735" s="4">
        <f ca="1">OFFSET(InputPriceData!F$15,CalculationsAndCharts!$A1735+$A$11,IF($C$7,8,0),1,1)</f>
        <v>76.77</v>
      </c>
      <c r="H1735" s="342">
        <f t="shared" ca="1" si="210"/>
        <v>79.269011780437424</v>
      </c>
      <c r="I1735" s="342">
        <f t="shared" ca="1" si="211"/>
        <v>79.388699886518097</v>
      </c>
      <c r="J1735" s="340">
        <f t="shared" ca="1" si="212"/>
        <v>-0.11968810608073865</v>
      </c>
      <c r="K1735" s="170">
        <f t="shared" ca="1" si="208"/>
        <v>1.432524273719415E-2</v>
      </c>
      <c r="L1735" s="341">
        <f t="shared" ca="1" si="209"/>
        <v>0.80515797415456836</v>
      </c>
      <c r="M1735" s="341">
        <f t="shared" ca="1" si="213"/>
        <v>-0.80515797415456836</v>
      </c>
      <c r="N1735" s="170"/>
      <c r="O1735" s="340"/>
      <c r="P1735" s="3" t="e">
        <f t="shared" ca="1" si="214"/>
        <v>#N/A</v>
      </c>
      <c r="Q1735" s="3">
        <f t="shared" ca="1" si="215"/>
        <v>197088900</v>
      </c>
      <c r="S1735" s="99"/>
      <c r="T1735" s="350"/>
      <c r="U1735" s="350"/>
      <c r="V1735" s="349"/>
      <c r="W1735" s="313"/>
      <c r="X1735" s="302"/>
      <c r="Y1735" s="211"/>
      <c r="Z1735" s="320"/>
      <c r="AA1735" s="246"/>
      <c r="AB1735" s="125"/>
      <c r="AC1735" s="125"/>
      <c r="AD1735" s="125"/>
      <c r="AE1735" s="125"/>
      <c r="AF1735" s="125"/>
      <c r="AG1735" s="125"/>
      <c r="AH1735" s="125"/>
      <c r="AJ1735" s="125"/>
      <c r="AK1735" s="125"/>
      <c r="AM1735" s="246"/>
      <c r="AO1735" s="246"/>
      <c r="AP1735" s="211"/>
      <c r="AQ1735" s="211"/>
      <c r="AR1735" s="199"/>
      <c r="AT1735" s="225"/>
      <c r="AU1735" s="225"/>
      <c r="AV1735" s="225"/>
      <c r="AW1735" s="99"/>
      <c r="AX1735" s="199"/>
      <c r="AY1735" s="199"/>
      <c r="AZ1735" s="37"/>
      <c r="BA1735" s="123"/>
      <c r="BB1735" s="211"/>
      <c r="BC1735" s="211"/>
      <c r="BD1735" s="123"/>
      <c r="BE1735" s="123"/>
      <c r="BF1735" s="37"/>
      <c r="BG1735" s="37"/>
    </row>
    <row r="1736" spans="1:59" x14ac:dyDescent="0.25">
      <c r="A1736">
        <v>1704</v>
      </c>
      <c r="B1736" s="61">
        <f ca="1">OFFSET(InputPriceData!B$15,CalculationsAndCharts!$A1736+$A$11,0,1,1)</f>
        <v>40000</v>
      </c>
      <c r="C1736" s="3">
        <f ca="1">OFFSET(InputPriceData!G$15,CalculationsAndCharts!$A1736+$A$11,IF($C$7,8,0),1,1)</f>
        <v>174499600</v>
      </c>
      <c r="D1736" s="4">
        <f ca="1">OFFSET(InputPriceData!C$15,CalculationsAndCharts!$A1736+$A$11,IF($C$7,8,0),1,1)</f>
        <v>77.540000000000006</v>
      </c>
      <c r="E1736" s="4">
        <f ca="1">OFFSET(InputPriceData!D$15,CalculationsAndCharts!$A1736+$A$11,IF($C$7,8,0),1,1)</f>
        <v>78.400000000000006</v>
      </c>
      <c r="F1736" s="4">
        <f ca="1">OFFSET(InputPriceData!E$15,CalculationsAndCharts!$A1736+$A$11,IF($C$7,8,0),1,1)</f>
        <v>77.3</v>
      </c>
      <c r="G1736" s="4">
        <f ca="1">OFFSET(InputPriceData!F$15,CalculationsAndCharts!$A1736+$A$11,IF($C$7,8,0),1,1)</f>
        <v>78.290000000000006</v>
      </c>
      <c r="H1736" s="342">
        <f t="shared" ca="1" si="210"/>
        <v>79.626013463357054</v>
      </c>
      <c r="I1736" s="342">
        <f t="shared" ca="1" si="211"/>
        <v>79.626763512565205</v>
      </c>
      <c r="J1736" s="340">
        <f t="shared" ca="1" si="212"/>
        <v>-7.500492082122695E-4</v>
      </c>
      <c r="K1736" s="170">
        <f t="shared" ca="1" si="208"/>
        <v>5.6257381473985237E-7</v>
      </c>
      <c r="L1736" s="341">
        <f t="shared" ca="1" si="209"/>
        <v>0.81525389279576899</v>
      </c>
      <c r="M1736" s="341">
        <f t="shared" ca="1" si="213"/>
        <v>-0.81525389279576899</v>
      </c>
      <c r="N1736" s="170"/>
      <c r="O1736" s="340"/>
      <c r="P1736" s="3">
        <f t="shared" ca="1" si="214"/>
        <v>174499600</v>
      </c>
      <c r="Q1736" s="3" t="e">
        <f t="shared" ca="1" si="215"/>
        <v>#N/A</v>
      </c>
      <c r="S1736" s="99"/>
      <c r="T1736" s="350"/>
      <c r="U1736" s="350"/>
      <c r="V1736" s="349"/>
      <c r="W1736" s="313"/>
      <c r="X1736" s="302"/>
      <c r="Y1736" s="211"/>
      <c r="Z1736" s="320"/>
      <c r="AA1736" s="246"/>
      <c r="AB1736" s="125"/>
      <c r="AC1736" s="125"/>
      <c r="AD1736" s="125"/>
      <c r="AE1736" s="125"/>
      <c r="AF1736" s="125"/>
      <c r="AG1736" s="125"/>
      <c r="AH1736" s="125"/>
      <c r="AJ1736" s="125"/>
      <c r="AK1736" s="125"/>
      <c r="AM1736" s="246"/>
      <c r="AO1736" s="246"/>
      <c r="AP1736" s="211"/>
      <c r="AQ1736" s="211"/>
      <c r="AR1736" s="199"/>
      <c r="AT1736" s="225"/>
      <c r="AU1736" s="225"/>
      <c r="AV1736" s="225"/>
      <c r="AW1736" s="99"/>
      <c r="AX1736" s="199"/>
      <c r="AY1736" s="199"/>
      <c r="AZ1736" s="37"/>
      <c r="BA1736" s="123"/>
      <c r="BB1736" s="211"/>
      <c r="BC1736" s="211"/>
      <c r="BD1736" s="123"/>
      <c r="BE1736" s="123"/>
      <c r="BF1736" s="37"/>
      <c r="BG1736" s="37"/>
    </row>
    <row r="1737" spans="1:59" x14ac:dyDescent="0.25">
      <c r="A1737">
        <v>1705</v>
      </c>
      <c r="B1737" s="61">
        <f ca="1">OFFSET(InputPriceData!B$15,CalculationsAndCharts!$A1737+$A$11,0,1,1)</f>
        <v>39996</v>
      </c>
      <c r="C1737" s="3">
        <f ca="1">OFFSET(InputPriceData!G$15,CalculationsAndCharts!$A1737+$A$11,IF($C$7,8,0),1,1)</f>
        <v>212309900</v>
      </c>
      <c r="D1737" s="4">
        <f ca="1">OFFSET(InputPriceData!C$15,CalculationsAndCharts!$A1737+$A$11,IF($C$7,8,0),1,1)</f>
        <v>79.45</v>
      </c>
      <c r="E1737" s="4">
        <f ca="1">OFFSET(InputPriceData!D$15,CalculationsAndCharts!$A1737+$A$11,IF($C$7,8,0),1,1)</f>
        <v>80.52</v>
      </c>
      <c r="F1737" s="4">
        <f ca="1">OFFSET(InputPriceData!E$15,CalculationsAndCharts!$A1737+$A$11,IF($C$7,8,0),1,1)</f>
        <v>78.25</v>
      </c>
      <c r="G1737" s="4">
        <f ca="1">OFFSET(InputPriceData!F$15,CalculationsAndCharts!$A1737+$A$11,IF($C$7,8,0),1,1)</f>
        <v>78.3</v>
      </c>
      <c r="H1737" s="342">
        <f t="shared" ca="1" si="210"/>
        <v>79.81687252955092</v>
      </c>
      <c r="I1737" s="342">
        <f t="shared" ca="1" si="211"/>
        <v>79.748287468252954</v>
      </c>
      <c r="J1737" s="340">
        <f t="shared" ca="1" si="212"/>
        <v>6.8585061297900596E-2</v>
      </c>
      <c r="K1737" s="170">
        <f t="shared" ca="1" si="208"/>
        <v>4.703910633236782E-3</v>
      </c>
      <c r="L1737" s="341">
        <f t="shared" ca="1" si="209"/>
        <v>0.82500311902563006</v>
      </c>
      <c r="M1737" s="341">
        <f t="shared" ca="1" si="213"/>
        <v>-0.82500311902563006</v>
      </c>
      <c r="N1737" s="170"/>
      <c r="O1737" s="340"/>
      <c r="P1737" s="3" t="e">
        <f t="shared" ca="1" si="214"/>
        <v>#N/A</v>
      </c>
      <c r="Q1737" s="3">
        <f t="shared" ca="1" si="215"/>
        <v>212309900</v>
      </c>
      <c r="S1737" s="99"/>
      <c r="T1737" s="350"/>
      <c r="U1737" s="350"/>
      <c r="V1737" s="349"/>
      <c r="W1737" s="313"/>
      <c r="X1737" s="302"/>
      <c r="Y1737" s="211"/>
      <c r="Z1737" s="320"/>
      <c r="AA1737" s="246"/>
      <c r="AB1737" s="125"/>
      <c r="AC1737" s="125"/>
      <c r="AD1737" s="125"/>
      <c r="AE1737" s="125"/>
      <c r="AF1737" s="125"/>
      <c r="AG1737" s="125"/>
      <c r="AH1737" s="125"/>
      <c r="AJ1737" s="125"/>
      <c r="AK1737" s="125"/>
      <c r="AM1737" s="246"/>
      <c r="AO1737" s="246"/>
      <c r="AP1737" s="211"/>
      <c r="AQ1737" s="211"/>
      <c r="AR1737" s="199"/>
      <c r="AT1737" s="225"/>
      <c r="AU1737" s="225"/>
      <c r="AV1737" s="225"/>
      <c r="AW1737" s="99"/>
      <c r="AX1737" s="199"/>
      <c r="AY1737" s="199"/>
      <c r="AZ1737" s="37"/>
      <c r="BA1737" s="123"/>
      <c r="BB1737" s="211"/>
      <c r="BC1737" s="211"/>
      <c r="BD1737" s="123"/>
      <c r="BE1737" s="123"/>
      <c r="BF1737" s="37"/>
      <c r="BG1737" s="37"/>
    </row>
    <row r="1738" spans="1:59" x14ac:dyDescent="0.25">
      <c r="A1738">
        <v>1706</v>
      </c>
      <c r="B1738" s="61">
        <f ca="1">OFFSET(InputPriceData!B$15,CalculationsAndCharts!$A1738+$A$11,0,1,1)</f>
        <v>39995</v>
      </c>
      <c r="C1738" s="3">
        <f ca="1">OFFSET(InputPriceData!G$15,CalculationsAndCharts!$A1738+$A$11,IF($C$7,8,0),1,1)</f>
        <v>173041100</v>
      </c>
      <c r="D1738" s="4">
        <f ca="1">OFFSET(InputPriceData!C$15,CalculationsAndCharts!$A1738+$A$11,IF($C$7,8,0),1,1)</f>
        <v>80.5</v>
      </c>
      <c r="E1738" s="4">
        <f ca="1">OFFSET(InputPriceData!D$15,CalculationsAndCharts!$A1738+$A$11,IF($C$7,8,0),1,1)</f>
        <v>81.28</v>
      </c>
      <c r="F1738" s="4">
        <f ca="1">OFFSET(InputPriceData!E$15,CalculationsAndCharts!$A1738+$A$11,IF($C$7,8,0),1,1)</f>
        <v>80.39</v>
      </c>
      <c r="G1738" s="4">
        <f ca="1">OFFSET(InputPriceData!F$15,CalculationsAndCharts!$A1738+$A$11,IF($C$7,8,0),1,1)</f>
        <v>80.5</v>
      </c>
      <c r="H1738" s="342">
        <f t="shared" ca="1" si="210"/>
        <v>80.033568605201054</v>
      </c>
      <c r="I1738" s="342">
        <f t="shared" ca="1" si="211"/>
        <v>79.879949965366862</v>
      </c>
      <c r="J1738" s="340">
        <f t="shared" ca="1" si="212"/>
        <v>0.153618639834121</v>
      </c>
      <c r="K1738" s="170">
        <f t="shared" ca="1" si="208"/>
        <v>2.3598686504485385E-2</v>
      </c>
      <c r="L1738" s="341">
        <f t="shared" ca="1" si="209"/>
        <v>0.83510255195127281</v>
      </c>
      <c r="M1738" s="341">
        <f t="shared" ca="1" si="213"/>
        <v>-0.83510255195127281</v>
      </c>
      <c r="N1738" s="170"/>
      <c r="O1738" s="340"/>
      <c r="P1738" s="3">
        <f t="shared" ca="1" si="214"/>
        <v>173041100</v>
      </c>
      <c r="Q1738" s="3" t="e">
        <f t="shared" ca="1" si="215"/>
        <v>#N/A</v>
      </c>
      <c r="S1738" s="99"/>
      <c r="T1738" s="350"/>
      <c r="U1738" s="350"/>
      <c r="V1738" s="349"/>
      <c r="W1738" s="313"/>
      <c r="X1738" s="302"/>
      <c r="Y1738" s="211"/>
      <c r="Z1738" s="320"/>
      <c r="AA1738" s="246"/>
      <c r="AB1738" s="125"/>
      <c r="AC1738" s="125"/>
      <c r="AD1738" s="125"/>
      <c r="AE1738" s="125"/>
      <c r="AF1738" s="125"/>
      <c r="AG1738" s="125"/>
      <c r="AH1738" s="125"/>
      <c r="AJ1738" s="125"/>
      <c r="AK1738" s="125"/>
      <c r="AM1738" s="246"/>
      <c r="AO1738" s="246"/>
      <c r="AP1738" s="211"/>
      <c r="AQ1738" s="211"/>
      <c r="AR1738" s="199"/>
      <c r="AT1738" s="225"/>
      <c r="AU1738" s="225"/>
      <c r="AV1738" s="225"/>
      <c r="AW1738" s="99"/>
      <c r="AX1738" s="199"/>
      <c r="AY1738" s="199"/>
      <c r="AZ1738" s="37"/>
      <c r="BA1738" s="123"/>
      <c r="BB1738" s="211"/>
      <c r="BC1738" s="211"/>
      <c r="BD1738" s="123"/>
      <c r="BE1738" s="123"/>
      <c r="BF1738" s="37"/>
      <c r="BG1738" s="37"/>
    </row>
    <row r="1739" spans="1:59" x14ac:dyDescent="0.25">
      <c r="A1739">
        <v>1707</v>
      </c>
      <c r="B1739" s="61">
        <f ca="1">OFFSET(InputPriceData!B$15,CalculationsAndCharts!$A1739+$A$11,0,1,1)</f>
        <v>39994</v>
      </c>
      <c r="C1739" s="3">
        <f ca="1">OFFSET(InputPriceData!G$15,CalculationsAndCharts!$A1739+$A$11,IF($C$7,8,0),1,1)</f>
        <v>228888200</v>
      </c>
      <c r="D1739" s="4">
        <f ca="1">OFFSET(InputPriceData!C$15,CalculationsAndCharts!$A1739+$A$11,IF($C$7,8,0),1,1)</f>
        <v>80.84</v>
      </c>
      <c r="E1739" s="4">
        <f ca="1">OFFSET(InputPriceData!D$15,CalculationsAndCharts!$A1739+$A$11,IF($C$7,8,0),1,1)</f>
        <v>81.13</v>
      </c>
      <c r="F1739" s="4">
        <f ca="1">OFFSET(InputPriceData!E$15,CalculationsAndCharts!$A1739+$A$11,IF($C$7,8,0),1,1)</f>
        <v>79.569999999999993</v>
      </c>
      <c r="G1739" s="4">
        <f ca="1">OFFSET(InputPriceData!F$15,CalculationsAndCharts!$A1739+$A$11,IF($C$7,8,0),1,1)</f>
        <v>80.16</v>
      </c>
      <c r="H1739" s="342">
        <f t="shared" ca="1" si="210"/>
        <v>79.966935548801203</v>
      </c>
      <c r="I1739" s="342">
        <f t="shared" ca="1" si="211"/>
        <v>79.823581780400218</v>
      </c>
      <c r="J1739" s="340">
        <f t="shared" ca="1" si="212"/>
        <v>0.14335376840091352</v>
      </c>
      <c r="K1739" s="170">
        <f t="shared" ca="1" si="208"/>
        <v>2.055030291474275E-2</v>
      </c>
      <c r="L1739" s="341">
        <f t="shared" ca="1" si="209"/>
        <v>0.84609647634279184</v>
      </c>
      <c r="M1739" s="341">
        <f t="shared" ca="1" si="213"/>
        <v>-0.84609647634279184</v>
      </c>
      <c r="N1739" s="170"/>
      <c r="O1739" s="340"/>
      <c r="P1739" s="3" t="e">
        <f t="shared" ca="1" si="214"/>
        <v>#N/A</v>
      </c>
      <c r="Q1739" s="3">
        <f t="shared" ca="1" si="215"/>
        <v>228888200</v>
      </c>
      <c r="S1739" s="99"/>
      <c r="T1739" s="350"/>
      <c r="U1739" s="350"/>
      <c r="V1739" s="349"/>
      <c r="W1739" s="313"/>
      <c r="X1739" s="302"/>
      <c r="Y1739" s="211"/>
      <c r="Z1739" s="320"/>
      <c r="AA1739" s="246"/>
      <c r="AB1739" s="125"/>
      <c r="AC1739" s="125"/>
      <c r="AD1739" s="125"/>
      <c r="AE1739" s="125"/>
      <c r="AF1739" s="125"/>
      <c r="AG1739" s="125"/>
      <c r="AH1739" s="125"/>
      <c r="AJ1739" s="125"/>
      <c r="AK1739" s="125"/>
      <c r="AM1739" s="246"/>
      <c r="AO1739" s="246"/>
      <c r="AP1739" s="211"/>
      <c r="AQ1739" s="211"/>
      <c r="AR1739" s="199"/>
      <c r="AT1739" s="225"/>
      <c r="AU1739" s="225"/>
      <c r="AV1739" s="225"/>
      <c r="AW1739" s="99"/>
      <c r="AX1739" s="199"/>
      <c r="AY1739" s="199"/>
      <c r="AZ1739" s="37"/>
      <c r="BA1739" s="123"/>
      <c r="BB1739" s="211"/>
      <c r="BC1739" s="211"/>
      <c r="BD1739" s="123"/>
      <c r="BE1739" s="123"/>
      <c r="BF1739" s="37"/>
      <c r="BG1739" s="37"/>
    </row>
    <row r="1740" spans="1:59" x14ac:dyDescent="0.25">
      <c r="A1740">
        <v>1708</v>
      </c>
      <c r="B1740" s="61">
        <f ca="1">OFFSET(InputPriceData!B$15,CalculationsAndCharts!$A1740+$A$11,0,1,1)</f>
        <v>39993</v>
      </c>
      <c r="C1740" s="3">
        <f ca="1">OFFSET(InputPriceData!G$15,CalculationsAndCharts!$A1740+$A$11,IF($C$7,8,0),1,1)</f>
        <v>168481300</v>
      </c>
      <c r="D1740" s="4">
        <f ca="1">OFFSET(InputPriceData!C$15,CalculationsAndCharts!$A1740+$A$11,IF($C$7,8,0),1,1)</f>
        <v>80.3</v>
      </c>
      <c r="E1740" s="4">
        <f ca="1">OFFSET(InputPriceData!D$15,CalculationsAndCharts!$A1740+$A$11,IF($C$7,8,0),1,1)</f>
        <v>80.92</v>
      </c>
      <c r="F1740" s="4">
        <f ca="1">OFFSET(InputPriceData!E$15,CalculationsAndCharts!$A1740+$A$11,IF($C$7,8,0),1,1)</f>
        <v>79.86</v>
      </c>
      <c r="G1740" s="4">
        <f ca="1">OFFSET(InputPriceData!F$15,CalculationsAndCharts!$A1740+$A$11,IF($C$7,8,0),1,1)</f>
        <v>80.819999999999993</v>
      </c>
      <c r="H1740" s="342">
        <f t="shared" ca="1" si="210"/>
        <v>79.939354912915661</v>
      </c>
      <c r="I1740" s="342">
        <f t="shared" ca="1" si="211"/>
        <v>79.79299830589116</v>
      </c>
      <c r="J1740" s="340">
        <f t="shared" ca="1" si="212"/>
        <v>0.14635660702443518</v>
      </c>
      <c r="K1740" s="170">
        <f t="shared" ca="1" si="208"/>
        <v>2.1420256419704947E-2</v>
      </c>
      <c r="L1740" s="341">
        <f t="shared" ca="1" si="209"/>
        <v>0.85774728684804524</v>
      </c>
      <c r="M1740" s="341">
        <f t="shared" ca="1" si="213"/>
        <v>-0.85774728684804524</v>
      </c>
      <c r="N1740" s="170"/>
      <c r="O1740" s="340"/>
      <c r="P1740" s="3">
        <f t="shared" ca="1" si="214"/>
        <v>168481300</v>
      </c>
      <c r="Q1740" s="3" t="e">
        <f t="shared" ca="1" si="215"/>
        <v>#N/A</v>
      </c>
      <c r="S1740" s="99"/>
      <c r="T1740" s="350"/>
      <c r="U1740" s="350"/>
      <c r="V1740" s="349"/>
      <c r="W1740" s="313"/>
      <c r="X1740" s="302"/>
      <c r="Y1740" s="211"/>
      <c r="Z1740" s="320"/>
      <c r="AA1740" s="246"/>
      <c r="AB1740" s="125"/>
      <c r="AC1740" s="125"/>
      <c r="AD1740" s="125"/>
      <c r="AE1740" s="125"/>
      <c r="AF1740" s="125"/>
      <c r="AG1740" s="125"/>
      <c r="AH1740" s="125"/>
      <c r="AJ1740" s="125"/>
      <c r="AK1740" s="125"/>
      <c r="AM1740" s="246"/>
      <c r="AO1740" s="246"/>
      <c r="AP1740" s="211"/>
      <c r="AQ1740" s="211"/>
      <c r="AR1740" s="199"/>
      <c r="AT1740" s="225"/>
      <c r="AU1740" s="225"/>
      <c r="AV1740" s="225"/>
      <c r="AW1740" s="99"/>
      <c r="AX1740" s="199"/>
      <c r="AY1740" s="199"/>
      <c r="AZ1740" s="37"/>
      <c r="BA1740" s="123"/>
      <c r="BB1740" s="211"/>
      <c r="BC1740" s="211"/>
      <c r="BD1740" s="123"/>
      <c r="BE1740" s="123"/>
      <c r="BF1740" s="37"/>
      <c r="BG1740" s="37"/>
    </row>
    <row r="1741" spans="1:59" x14ac:dyDescent="0.25">
      <c r="A1741">
        <v>1709</v>
      </c>
      <c r="B1741" s="61">
        <f ca="1">OFFSET(InputPriceData!B$15,CalculationsAndCharts!$A1741+$A$11,0,1,1)</f>
        <v>39990</v>
      </c>
      <c r="C1741" s="3">
        <f ca="1">OFFSET(InputPriceData!G$15,CalculationsAndCharts!$A1741+$A$11,IF($C$7,8,0),1,1)</f>
        <v>167579000</v>
      </c>
      <c r="D1741" s="4">
        <f ca="1">OFFSET(InputPriceData!C$15,CalculationsAndCharts!$A1741+$A$11,IF($C$7,8,0),1,1)</f>
        <v>80.010000000000005</v>
      </c>
      <c r="E1741" s="4">
        <f ca="1">OFFSET(InputPriceData!D$15,CalculationsAndCharts!$A1741+$A$11,IF($C$7,8,0),1,1)</f>
        <v>80.42</v>
      </c>
      <c r="F1741" s="4">
        <f ca="1">OFFSET(InputPriceData!E$15,CalculationsAndCharts!$A1741+$A$11,IF($C$7,8,0),1,1)</f>
        <v>79.569999999999993</v>
      </c>
      <c r="G1741" s="4">
        <f ca="1">OFFSET(InputPriceData!F$15,CalculationsAndCharts!$A1741+$A$11,IF($C$7,8,0),1,1)</f>
        <v>80.069999999999993</v>
      </c>
      <c r="H1741" s="342">
        <f t="shared" ca="1" si="210"/>
        <v>79.813548471903601</v>
      </c>
      <c r="I1741" s="342">
        <f t="shared" ca="1" si="211"/>
        <v>79.69963451551763</v>
      </c>
      <c r="J1741" s="340">
        <f t="shared" ca="1" si="212"/>
        <v>0.1139139563859112</v>
      </c>
      <c r="K1741" s="170">
        <f t="shared" ca="1" si="208"/>
        <v>1.297638945949128E-2</v>
      </c>
      <c r="L1741" s="341">
        <f t="shared" ca="1" si="209"/>
        <v>0.87169329081202263</v>
      </c>
      <c r="M1741" s="341">
        <f t="shared" ca="1" si="213"/>
        <v>-0.87169329081202263</v>
      </c>
      <c r="N1741" s="170"/>
      <c r="O1741" s="340"/>
      <c r="P1741" s="3">
        <f t="shared" ca="1" si="214"/>
        <v>167579000</v>
      </c>
      <c r="Q1741" s="3" t="e">
        <f t="shared" ca="1" si="215"/>
        <v>#N/A</v>
      </c>
      <c r="S1741" s="99"/>
      <c r="T1741" s="350"/>
      <c r="U1741" s="350"/>
      <c r="V1741" s="349"/>
      <c r="W1741" s="313"/>
      <c r="X1741" s="302"/>
      <c r="Y1741" s="211"/>
      <c r="Z1741" s="320"/>
      <c r="AA1741" s="246"/>
      <c r="AB1741" s="125"/>
      <c r="AC1741" s="125"/>
      <c r="AD1741" s="125"/>
      <c r="AE1741" s="125"/>
      <c r="AF1741" s="125"/>
      <c r="AG1741" s="125"/>
      <c r="AH1741" s="125"/>
      <c r="AJ1741" s="125"/>
      <c r="AK1741" s="125"/>
      <c r="AM1741" s="246"/>
      <c r="AO1741" s="246"/>
      <c r="AP1741" s="211"/>
      <c r="AQ1741" s="211"/>
      <c r="AR1741" s="199"/>
      <c r="AT1741" s="225"/>
      <c r="AU1741" s="225"/>
      <c r="AV1741" s="225"/>
      <c r="AW1741" s="99"/>
      <c r="AX1741" s="199"/>
      <c r="AY1741" s="199"/>
      <c r="AZ1741" s="37"/>
      <c r="BA1741" s="123"/>
      <c r="BB1741" s="211"/>
      <c r="BC1741" s="211"/>
      <c r="BD1741" s="123"/>
      <c r="BE1741" s="123"/>
      <c r="BF1741" s="37"/>
      <c r="BG1741" s="37"/>
    </row>
    <row r="1742" spans="1:59" x14ac:dyDescent="0.25">
      <c r="A1742">
        <v>1710</v>
      </c>
      <c r="B1742" s="61">
        <f ca="1">OFFSET(InputPriceData!B$15,CalculationsAndCharts!$A1742+$A$11,0,1,1)</f>
        <v>39989</v>
      </c>
      <c r="C1742" s="3">
        <f ca="1">OFFSET(InputPriceData!G$15,CalculationsAndCharts!$A1742+$A$11,IF($C$7,8,0),1,1)</f>
        <v>279411000</v>
      </c>
      <c r="D1742" s="4">
        <f ca="1">OFFSET(InputPriceData!C$15,CalculationsAndCharts!$A1742+$A$11,IF($C$7,8,0),1,1)</f>
        <v>78.180000000000007</v>
      </c>
      <c r="E1742" s="4">
        <f ca="1">OFFSET(InputPriceData!D$15,CalculationsAndCharts!$A1742+$A$11,IF($C$7,8,0),1,1)</f>
        <v>80.36</v>
      </c>
      <c r="F1742" s="4">
        <f ca="1">OFFSET(InputPriceData!E$15,CalculationsAndCharts!$A1742+$A$11,IF($C$7,8,0),1,1)</f>
        <v>78.09</v>
      </c>
      <c r="G1742" s="4">
        <f ca="1">OFFSET(InputPriceData!F$15,CalculationsAndCharts!$A1742+$A$11,IF($C$7,8,0),1,1)</f>
        <v>80.28</v>
      </c>
      <c r="H1742" s="342">
        <f t="shared" ca="1" si="210"/>
        <v>79.776912539318388</v>
      </c>
      <c r="I1742" s="342">
        <f t="shared" ca="1" si="211"/>
        <v>79.665964926019242</v>
      </c>
      <c r="J1742" s="340">
        <f t="shared" ca="1" si="212"/>
        <v>0.11094761329910321</v>
      </c>
      <c r="K1742" s="170">
        <f t="shared" ca="1" si="208"/>
        <v>1.2309372896767345E-2</v>
      </c>
      <c r="L1742" s="341">
        <f t="shared" ca="1" si="209"/>
        <v>0.88423848219662804</v>
      </c>
      <c r="M1742" s="341">
        <f t="shared" ca="1" si="213"/>
        <v>-0.88423848219662804</v>
      </c>
      <c r="N1742" s="170"/>
      <c r="O1742" s="340"/>
      <c r="P1742" s="3">
        <f t="shared" ca="1" si="214"/>
        <v>279411000</v>
      </c>
      <c r="Q1742" s="3" t="e">
        <f t="shared" ca="1" si="215"/>
        <v>#N/A</v>
      </c>
      <c r="S1742" s="99"/>
      <c r="T1742" s="350"/>
      <c r="U1742" s="350"/>
      <c r="V1742" s="349"/>
      <c r="W1742" s="313"/>
      <c r="X1742" s="302"/>
      <c r="Y1742" s="211"/>
      <c r="Z1742" s="320"/>
      <c r="AA1742" s="246"/>
      <c r="AB1742" s="125"/>
      <c r="AC1742" s="125"/>
      <c r="AD1742" s="125"/>
      <c r="AE1742" s="125"/>
      <c r="AF1742" s="125"/>
      <c r="AG1742" s="125"/>
      <c r="AH1742" s="125"/>
      <c r="AJ1742" s="125"/>
      <c r="AK1742" s="125"/>
      <c r="AM1742" s="246"/>
      <c r="AO1742" s="246"/>
      <c r="AP1742" s="211"/>
      <c r="AQ1742" s="211"/>
      <c r="AR1742" s="199"/>
      <c r="AT1742" s="225"/>
      <c r="AU1742" s="225"/>
      <c r="AV1742" s="225"/>
      <c r="AW1742" s="99"/>
      <c r="AX1742" s="199"/>
      <c r="AY1742" s="199"/>
      <c r="AZ1742" s="37"/>
      <c r="BA1742" s="123"/>
      <c r="BB1742" s="211"/>
      <c r="BC1742" s="211"/>
      <c r="BD1742" s="123"/>
      <c r="BE1742" s="123"/>
      <c r="BF1742" s="37"/>
      <c r="BG1742" s="37"/>
    </row>
    <row r="1743" spans="1:59" x14ac:dyDescent="0.25">
      <c r="A1743">
        <v>1711</v>
      </c>
      <c r="B1743" s="61">
        <f ca="1">OFFSET(InputPriceData!B$15,CalculationsAndCharts!$A1743+$A$11,0,1,1)</f>
        <v>39988</v>
      </c>
      <c r="C1743" s="3">
        <f ca="1">OFFSET(InputPriceData!G$15,CalculationsAndCharts!$A1743+$A$11,IF($C$7,8,0),1,1)</f>
        <v>211577700</v>
      </c>
      <c r="D1743" s="4">
        <f ca="1">OFFSET(InputPriceData!C$15,CalculationsAndCharts!$A1743+$A$11,IF($C$7,8,0),1,1)</f>
        <v>78.599999999999994</v>
      </c>
      <c r="E1743" s="4">
        <f ca="1">OFFSET(InputPriceData!D$15,CalculationsAndCharts!$A1743+$A$11,IF($C$7,8,0),1,1)</f>
        <v>79.41</v>
      </c>
      <c r="F1743" s="4">
        <f ca="1">OFFSET(InputPriceData!E$15,CalculationsAndCharts!$A1743+$A$11,IF($C$7,8,0),1,1)</f>
        <v>78.12</v>
      </c>
      <c r="G1743" s="4">
        <f ca="1">OFFSET(InputPriceData!F$15,CalculationsAndCharts!$A1743+$A$11,IF($C$7,8,0),1,1)</f>
        <v>78.569999999999993</v>
      </c>
      <c r="H1743" s="342">
        <f t="shared" ca="1" si="210"/>
        <v>79.705042902078162</v>
      </c>
      <c r="I1743" s="342">
        <f t="shared" ca="1" si="211"/>
        <v>79.610143555657359</v>
      </c>
      <c r="J1743" s="340">
        <f t="shared" ca="1" si="212"/>
        <v>9.4899346420756231E-2</v>
      </c>
      <c r="K1743" s="170">
        <f t="shared" ca="1" si="208"/>
        <v>9.0058859510866989E-3</v>
      </c>
      <c r="L1743" s="341">
        <f t="shared" ca="1" si="209"/>
        <v>0.89540190838934108</v>
      </c>
      <c r="M1743" s="341">
        <f t="shared" ca="1" si="213"/>
        <v>-0.89540190838934108</v>
      </c>
      <c r="N1743" s="170"/>
      <c r="O1743" s="340"/>
      <c r="P1743" s="3" t="e">
        <f t="shared" ca="1" si="214"/>
        <v>#N/A</v>
      </c>
      <c r="Q1743" s="3">
        <f t="shared" ca="1" si="215"/>
        <v>211577700</v>
      </c>
      <c r="S1743" s="99"/>
      <c r="T1743" s="350"/>
      <c r="U1743" s="350"/>
      <c r="V1743" s="349"/>
      <c r="W1743" s="313"/>
      <c r="X1743" s="302"/>
      <c r="Y1743" s="211"/>
      <c r="Z1743" s="320"/>
      <c r="AA1743" s="246"/>
      <c r="AB1743" s="125"/>
      <c r="AC1743" s="125"/>
      <c r="AD1743" s="125"/>
      <c r="AE1743" s="125"/>
      <c r="AF1743" s="125"/>
      <c r="AG1743" s="125"/>
      <c r="AH1743" s="125"/>
      <c r="AJ1743" s="125"/>
      <c r="AK1743" s="125"/>
      <c r="AM1743" s="246"/>
      <c r="AO1743" s="246"/>
      <c r="AP1743" s="211"/>
      <c r="AQ1743" s="211"/>
      <c r="AR1743" s="199"/>
      <c r="AT1743" s="225"/>
      <c r="AU1743" s="225"/>
      <c r="AV1743" s="225"/>
      <c r="AW1743" s="99"/>
      <c r="AX1743" s="199"/>
      <c r="AY1743" s="199"/>
      <c r="AZ1743" s="37"/>
      <c r="BA1743" s="123"/>
      <c r="BB1743" s="211"/>
      <c r="BC1743" s="211"/>
      <c r="BD1743" s="123"/>
      <c r="BE1743" s="123"/>
      <c r="BF1743" s="37"/>
      <c r="BG1743" s="37"/>
    </row>
    <row r="1744" spans="1:59" x14ac:dyDescent="0.25">
      <c r="A1744">
        <v>1712</v>
      </c>
      <c r="B1744" s="61">
        <f ca="1">OFFSET(InputPriceData!B$15,CalculationsAndCharts!$A1744+$A$11,0,1,1)</f>
        <v>39987</v>
      </c>
      <c r="C1744" s="3">
        <f ca="1">OFFSET(InputPriceData!G$15,CalculationsAndCharts!$A1744+$A$11,IF($C$7,8,0),1,1)</f>
        <v>188309800</v>
      </c>
      <c r="D1744" s="4">
        <f ca="1">OFFSET(InputPriceData!C$15,CalculationsAndCharts!$A1744+$A$11,IF($C$7,8,0),1,1)</f>
        <v>78</v>
      </c>
      <c r="E1744" s="4">
        <f ca="1">OFFSET(InputPriceData!D$15,CalculationsAndCharts!$A1744+$A$11,IF($C$7,8,0),1,1)</f>
        <v>78.36</v>
      </c>
      <c r="F1744" s="4">
        <f ca="1">OFFSET(InputPriceData!E$15,CalculationsAndCharts!$A1744+$A$11,IF($C$7,8,0),1,1)</f>
        <v>77.459999999999994</v>
      </c>
      <c r="G1744" s="4">
        <f ca="1">OFFSET(InputPriceData!F$15,CalculationsAndCharts!$A1744+$A$11,IF($C$7,8,0),1,1)</f>
        <v>77.900000000000006</v>
      </c>
      <c r="H1744" s="342">
        <f t="shared" ca="1" si="210"/>
        <v>79.867191888089323</v>
      </c>
      <c r="I1744" s="342">
        <f t="shared" ca="1" si="211"/>
        <v>79.704702060717125</v>
      </c>
      <c r="J1744" s="340">
        <f t="shared" ca="1" si="212"/>
        <v>0.16248982737215856</v>
      </c>
      <c r="K1744" s="170">
        <f t="shared" ca="1" si="208"/>
        <v>2.6402943999433888E-2</v>
      </c>
      <c r="L1744" s="341">
        <f t="shared" ca="1" si="209"/>
        <v>0.9059657532109936</v>
      </c>
      <c r="M1744" s="341">
        <f t="shared" ca="1" si="213"/>
        <v>-0.9059657532109936</v>
      </c>
      <c r="N1744" s="170"/>
      <c r="O1744" s="340"/>
      <c r="P1744" s="3" t="e">
        <f t="shared" ca="1" si="214"/>
        <v>#N/A</v>
      </c>
      <c r="Q1744" s="3">
        <f t="shared" ca="1" si="215"/>
        <v>188309800</v>
      </c>
      <c r="S1744" s="99"/>
      <c r="T1744" s="350"/>
      <c r="U1744" s="350"/>
      <c r="V1744" s="349"/>
      <c r="W1744" s="313"/>
      <c r="X1744" s="302"/>
      <c r="Y1744" s="211"/>
      <c r="Z1744" s="320"/>
      <c r="AA1744" s="246"/>
      <c r="AB1744" s="125"/>
      <c r="AC1744" s="125"/>
      <c r="AD1744" s="125"/>
      <c r="AE1744" s="125"/>
      <c r="AF1744" s="125"/>
      <c r="AG1744" s="125"/>
      <c r="AH1744" s="125"/>
      <c r="AJ1744" s="125"/>
      <c r="AK1744" s="125"/>
      <c r="AM1744" s="246"/>
      <c r="AO1744" s="246"/>
      <c r="AP1744" s="211"/>
      <c r="AQ1744" s="211"/>
      <c r="AR1744" s="199"/>
      <c r="AT1744" s="225"/>
      <c r="AU1744" s="225"/>
      <c r="AV1744" s="225"/>
      <c r="AW1744" s="99"/>
      <c r="AX1744" s="199"/>
      <c r="AY1744" s="199"/>
      <c r="AZ1744" s="37"/>
      <c r="BA1744" s="123"/>
      <c r="BB1744" s="211"/>
      <c r="BC1744" s="211"/>
      <c r="BD1744" s="123"/>
      <c r="BE1744" s="123"/>
      <c r="BF1744" s="37"/>
      <c r="BG1744" s="37"/>
    </row>
    <row r="1745" spans="1:59" x14ac:dyDescent="0.25">
      <c r="A1745">
        <v>1713</v>
      </c>
      <c r="B1745" s="61">
        <f ca="1">OFFSET(InputPriceData!B$15,CalculationsAndCharts!$A1745+$A$11,0,1,1)</f>
        <v>39986</v>
      </c>
      <c r="C1745" s="3">
        <f ca="1">OFFSET(InputPriceData!G$15,CalculationsAndCharts!$A1745+$A$11,IF($C$7,8,0),1,1)</f>
        <v>251913600</v>
      </c>
      <c r="D1745" s="4">
        <f ca="1">OFFSET(InputPriceData!C$15,CalculationsAndCharts!$A1745+$A$11,IF($C$7,8,0),1,1)</f>
        <v>79.459999999999994</v>
      </c>
      <c r="E1745" s="4">
        <f ca="1">OFFSET(InputPriceData!D$15,CalculationsAndCharts!$A1745+$A$11,IF($C$7,8,0),1,1)</f>
        <v>79.5</v>
      </c>
      <c r="F1745" s="4">
        <f ca="1">OFFSET(InputPriceData!E$15,CalculationsAndCharts!$A1745+$A$11,IF($C$7,8,0),1,1)</f>
        <v>77.81</v>
      </c>
      <c r="G1745" s="4">
        <f ca="1">OFFSET(InputPriceData!F$15,CalculationsAndCharts!$A1745+$A$11,IF($C$7,8,0),1,1)</f>
        <v>77.84</v>
      </c>
      <c r="H1745" s="342">
        <f t="shared" ca="1" si="210"/>
        <v>80.148219300673517</v>
      </c>
      <c r="I1745" s="342">
        <f t="shared" ca="1" si="211"/>
        <v>79.868765884418693</v>
      </c>
      <c r="J1745" s="340">
        <f t="shared" ca="1" si="212"/>
        <v>0.27945341625478731</v>
      </c>
      <c r="K1745" s="170">
        <f t="shared" ca="1" si="208"/>
        <v>7.8094211856471432E-2</v>
      </c>
      <c r="L1745" s="341">
        <f t="shared" ca="1" si="209"/>
        <v>0.9162048107417563</v>
      </c>
      <c r="M1745" s="341">
        <f t="shared" ca="1" si="213"/>
        <v>-0.9162048107417563</v>
      </c>
      <c r="N1745" s="170"/>
      <c r="O1745" s="340"/>
      <c r="P1745" s="3" t="e">
        <f t="shared" ca="1" si="214"/>
        <v>#N/A</v>
      </c>
      <c r="Q1745" s="3">
        <f t="shared" ca="1" si="215"/>
        <v>251913600</v>
      </c>
      <c r="S1745" s="99"/>
      <c r="T1745" s="350"/>
      <c r="U1745" s="350"/>
      <c r="V1745" s="349"/>
      <c r="W1745" s="313"/>
      <c r="X1745" s="302"/>
      <c r="Y1745" s="211"/>
      <c r="Z1745" s="320"/>
      <c r="AA1745" s="246"/>
      <c r="AB1745" s="125"/>
      <c r="AC1745" s="125"/>
      <c r="AD1745" s="125"/>
      <c r="AE1745" s="125"/>
      <c r="AF1745" s="125"/>
      <c r="AG1745" s="125"/>
      <c r="AH1745" s="125"/>
      <c r="AJ1745" s="125"/>
      <c r="AK1745" s="125"/>
      <c r="AM1745" s="246"/>
      <c r="AO1745" s="246"/>
      <c r="AP1745" s="211"/>
      <c r="AQ1745" s="211"/>
      <c r="AR1745" s="199"/>
      <c r="AT1745" s="225"/>
      <c r="AU1745" s="225"/>
      <c r="AV1745" s="225"/>
      <c r="AW1745" s="99"/>
      <c r="AX1745" s="199"/>
      <c r="AY1745" s="199"/>
      <c r="AZ1745" s="37"/>
      <c r="BA1745" s="123"/>
      <c r="BB1745" s="211"/>
      <c r="BC1745" s="211"/>
      <c r="BD1745" s="123"/>
      <c r="BE1745" s="123"/>
      <c r="BF1745" s="37"/>
      <c r="BG1745" s="37"/>
    </row>
    <row r="1746" spans="1:59" x14ac:dyDescent="0.25">
      <c r="A1746">
        <v>1714</v>
      </c>
      <c r="B1746" s="61">
        <f ca="1">OFFSET(InputPriceData!B$15,CalculationsAndCharts!$A1746+$A$11,0,1,1)</f>
        <v>39983</v>
      </c>
      <c r="C1746" s="3">
        <f ca="1">OFFSET(InputPriceData!G$15,CalculationsAndCharts!$A1746+$A$11,IF($C$7,8,0),1,1)</f>
        <v>215655600</v>
      </c>
      <c r="D1746" s="4">
        <f ca="1">OFFSET(InputPriceData!C$15,CalculationsAndCharts!$A1746+$A$11,IF($C$7,8,0),1,1)</f>
        <v>80.709999999999994</v>
      </c>
      <c r="E1746" s="4">
        <f ca="1">OFFSET(InputPriceData!D$15,CalculationsAndCharts!$A1746+$A$11,IF($C$7,8,0),1,1)</f>
        <v>80.819999999999993</v>
      </c>
      <c r="F1746" s="4">
        <f ca="1">OFFSET(InputPriceData!E$15,CalculationsAndCharts!$A1746+$A$11,IF($C$7,8,0),1,1)</f>
        <v>79.790000000000006</v>
      </c>
      <c r="G1746" s="4">
        <f ca="1">OFFSET(InputPriceData!F$15,CalculationsAndCharts!$A1746+$A$11,IF($C$7,8,0),1,1)</f>
        <v>80.239999999999995</v>
      </c>
      <c r="H1746" s="342">
        <f t="shared" ca="1" si="210"/>
        <v>80.477964915055452</v>
      </c>
      <c r="I1746" s="342">
        <f t="shared" ca="1" si="211"/>
        <v>80.053199146638576</v>
      </c>
      <c r="J1746" s="340">
        <f t="shared" ca="1" si="212"/>
        <v>0.42476576841683428</v>
      </c>
      <c r="K1746" s="170">
        <f t="shared" ca="1" si="208"/>
        <v>0.1804259580187437</v>
      </c>
      <c r="L1746" s="341">
        <f t="shared" ca="1" si="209"/>
        <v>0.92414787043903079</v>
      </c>
      <c r="M1746" s="341">
        <f t="shared" ca="1" si="213"/>
        <v>-0.92414787043903079</v>
      </c>
      <c r="N1746" s="170"/>
      <c r="O1746" s="340"/>
      <c r="P1746" s="3" t="e">
        <f t="shared" ca="1" si="214"/>
        <v>#N/A</v>
      </c>
      <c r="Q1746" s="3">
        <f t="shared" ca="1" si="215"/>
        <v>215655600</v>
      </c>
      <c r="S1746" s="99"/>
      <c r="T1746" s="350"/>
      <c r="U1746" s="350"/>
      <c r="V1746" s="349"/>
      <c r="W1746" s="313"/>
      <c r="X1746" s="302"/>
      <c r="Y1746" s="211"/>
      <c r="Z1746" s="320"/>
      <c r="AA1746" s="246"/>
      <c r="AB1746" s="125"/>
      <c r="AC1746" s="125"/>
      <c r="AD1746" s="125"/>
      <c r="AE1746" s="125"/>
      <c r="AF1746" s="125"/>
      <c r="AG1746" s="125"/>
      <c r="AH1746" s="125"/>
      <c r="AJ1746" s="125"/>
      <c r="AK1746" s="125"/>
      <c r="AM1746" s="246"/>
      <c r="AO1746" s="246"/>
      <c r="AP1746" s="211"/>
      <c r="AQ1746" s="211"/>
      <c r="AR1746" s="199"/>
      <c r="AT1746" s="225"/>
      <c r="AU1746" s="225"/>
      <c r="AV1746" s="225"/>
      <c r="AW1746" s="99"/>
      <c r="AX1746" s="199"/>
      <c r="AY1746" s="199"/>
      <c r="AZ1746" s="37"/>
      <c r="BA1746" s="123"/>
      <c r="BB1746" s="211"/>
      <c r="BC1746" s="211"/>
      <c r="BD1746" s="123"/>
      <c r="BE1746" s="123"/>
      <c r="BF1746" s="37"/>
      <c r="BG1746" s="37"/>
    </row>
    <row r="1747" spans="1:59" x14ac:dyDescent="0.25">
      <c r="A1747">
        <v>1715</v>
      </c>
      <c r="B1747" s="61">
        <f ca="1">OFFSET(InputPriceData!B$15,CalculationsAndCharts!$A1747+$A$11,0,1,1)</f>
        <v>39982</v>
      </c>
      <c r="C1747" s="3">
        <f ca="1">OFFSET(InputPriceData!G$15,CalculationsAndCharts!$A1747+$A$11,IF($C$7,8,0),1,1)</f>
        <v>211725100</v>
      </c>
      <c r="D1747" s="4">
        <f ca="1">OFFSET(InputPriceData!C$15,CalculationsAndCharts!$A1747+$A$11,IF($C$7,8,0),1,1)</f>
        <v>79.489999999999995</v>
      </c>
      <c r="E1747" s="4">
        <f ca="1">OFFSET(InputPriceData!D$15,CalculationsAndCharts!$A1747+$A$11,IF($C$7,8,0),1,1)</f>
        <v>80.34</v>
      </c>
      <c r="F1747" s="4">
        <f ca="1">OFFSET(InputPriceData!E$15,CalculationsAndCharts!$A1747+$A$11,IF($C$7,8,0),1,1)</f>
        <v>79.11</v>
      </c>
      <c r="G1747" s="4">
        <f ca="1">OFFSET(InputPriceData!F$15,CalculationsAndCharts!$A1747+$A$11,IF($C$7,8,0),1,1)</f>
        <v>79.95</v>
      </c>
      <c r="H1747" s="342">
        <f t="shared" ca="1" si="210"/>
        <v>80.511959902920509</v>
      </c>
      <c r="I1747" s="342">
        <f t="shared" ca="1" si="211"/>
        <v>80.036217250878451</v>
      </c>
      <c r="J1747" s="340">
        <f t="shared" ca="1" si="212"/>
        <v>0.47574265204202471</v>
      </c>
      <c r="K1747" s="170">
        <f t="shared" ca="1" si="208"/>
        <v>0.22633107097197899</v>
      </c>
      <c r="L1747" s="341">
        <f t="shared" ca="1" si="209"/>
        <v>0.9289207888343205</v>
      </c>
      <c r="M1747" s="341">
        <f t="shared" ca="1" si="213"/>
        <v>-0.9289207888343205</v>
      </c>
      <c r="N1747" s="170"/>
      <c r="O1747" s="340"/>
      <c r="P1747" s="3">
        <f t="shared" ca="1" si="214"/>
        <v>211725100</v>
      </c>
      <c r="Q1747" s="3" t="e">
        <f t="shared" ca="1" si="215"/>
        <v>#N/A</v>
      </c>
      <c r="S1747" s="99"/>
      <c r="T1747" s="350"/>
      <c r="U1747" s="350"/>
      <c r="V1747" s="349"/>
      <c r="W1747" s="313"/>
      <c r="X1747" s="302"/>
      <c r="Y1747" s="211"/>
      <c r="Z1747" s="320"/>
      <c r="AA1747" s="246"/>
      <c r="AB1747" s="125"/>
      <c r="AC1747" s="125"/>
      <c r="AD1747" s="125"/>
      <c r="AE1747" s="125"/>
      <c r="AF1747" s="125"/>
      <c r="AG1747" s="125"/>
      <c r="AH1747" s="125"/>
      <c r="AJ1747" s="125"/>
      <c r="AK1747" s="125"/>
      <c r="AM1747" s="246"/>
      <c r="AO1747" s="246"/>
      <c r="AP1747" s="211"/>
      <c r="AQ1747" s="211"/>
      <c r="AR1747" s="199"/>
      <c r="AT1747" s="225"/>
      <c r="AU1747" s="225"/>
      <c r="AV1747" s="225"/>
      <c r="AW1747" s="99"/>
      <c r="AX1747" s="199"/>
      <c r="AY1747" s="199"/>
      <c r="AZ1747" s="37"/>
      <c r="BA1747" s="123"/>
      <c r="BB1747" s="211"/>
      <c r="BC1747" s="211"/>
      <c r="BD1747" s="123"/>
      <c r="BE1747" s="123"/>
      <c r="BF1747" s="37"/>
      <c r="BG1747" s="37"/>
    </row>
    <row r="1748" spans="1:59" x14ac:dyDescent="0.25">
      <c r="A1748">
        <v>1716</v>
      </c>
      <c r="B1748" s="61">
        <f ca="1">OFFSET(InputPriceData!B$15,CalculationsAndCharts!$A1748+$A$11,0,1,1)</f>
        <v>39981</v>
      </c>
      <c r="C1748" s="3">
        <f ca="1">OFFSET(InputPriceData!G$15,CalculationsAndCharts!$A1748+$A$11,IF($C$7,8,0),1,1)</f>
        <v>223445200</v>
      </c>
      <c r="D1748" s="4">
        <f ca="1">OFFSET(InputPriceData!C$15,CalculationsAndCharts!$A1748+$A$11,IF($C$7,8,0),1,1)</f>
        <v>79.41</v>
      </c>
      <c r="E1748" s="4">
        <f ca="1">OFFSET(InputPriceData!D$15,CalculationsAndCharts!$A1748+$A$11,IF($C$7,8,0),1,1)</f>
        <v>80.040000000000006</v>
      </c>
      <c r="F1748" s="4">
        <f ca="1">OFFSET(InputPriceData!E$15,CalculationsAndCharts!$A1748+$A$11,IF($C$7,8,0),1,1)</f>
        <v>78.739999999999995</v>
      </c>
      <c r="G1748" s="4">
        <f ca="1">OFFSET(InputPriceData!F$15,CalculationsAndCharts!$A1748+$A$11,IF($C$7,8,0),1,1)</f>
        <v>79.37</v>
      </c>
      <c r="H1748" s="342">
        <f t="shared" ca="1" si="210"/>
        <v>80.59223988905201</v>
      </c>
      <c r="I1748" s="342">
        <f t="shared" ca="1" si="211"/>
        <v>80.044055182776503</v>
      </c>
      <c r="J1748" s="340">
        <f t="shared" ca="1" si="212"/>
        <v>0.54818470627548266</v>
      </c>
      <c r="K1748" s="170">
        <f t="shared" ca="1" si="208"/>
        <v>0.30050647219433718</v>
      </c>
      <c r="L1748" s="341">
        <f t="shared" ca="1" si="209"/>
        <v>0.93317236280757532</v>
      </c>
      <c r="M1748" s="341">
        <f t="shared" ca="1" si="213"/>
        <v>-0.93317236280757532</v>
      </c>
      <c r="N1748" s="170"/>
      <c r="O1748" s="340"/>
      <c r="P1748" s="3" t="e">
        <f t="shared" ca="1" si="214"/>
        <v>#N/A</v>
      </c>
      <c r="Q1748" s="3">
        <f t="shared" ca="1" si="215"/>
        <v>223445200</v>
      </c>
      <c r="S1748" s="99"/>
      <c r="T1748" s="350"/>
      <c r="U1748" s="350"/>
      <c r="V1748" s="349"/>
      <c r="W1748" s="313"/>
      <c r="X1748" s="302"/>
      <c r="Y1748" s="211"/>
      <c r="Z1748" s="320"/>
      <c r="AA1748" s="246"/>
      <c r="AB1748" s="125"/>
      <c r="AC1748" s="125"/>
      <c r="AD1748" s="125"/>
      <c r="AE1748" s="125"/>
      <c r="AF1748" s="125"/>
      <c r="AG1748" s="125"/>
      <c r="AH1748" s="125"/>
      <c r="AJ1748" s="125"/>
      <c r="AK1748" s="125"/>
      <c r="AM1748" s="246"/>
      <c r="AO1748" s="246"/>
      <c r="AP1748" s="211"/>
      <c r="AQ1748" s="211"/>
      <c r="AR1748" s="199"/>
      <c r="AT1748" s="225"/>
      <c r="AU1748" s="225"/>
      <c r="AV1748" s="225"/>
      <c r="AW1748" s="99"/>
      <c r="AX1748" s="199"/>
      <c r="AY1748" s="199"/>
      <c r="AZ1748" s="37"/>
      <c r="BA1748" s="123"/>
      <c r="BB1748" s="211"/>
      <c r="BC1748" s="211"/>
      <c r="BD1748" s="123"/>
      <c r="BE1748" s="123"/>
      <c r="BF1748" s="37"/>
      <c r="BG1748" s="37"/>
    </row>
    <row r="1749" spans="1:59" x14ac:dyDescent="0.25">
      <c r="A1749">
        <v>1717</v>
      </c>
      <c r="B1749" s="61">
        <f ca="1">OFFSET(InputPriceData!B$15,CalculationsAndCharts!$A1749+$A$11,0,1,1)</f>
        <v>39980</v>
      </c>
      <c r="C1749" s="3">
        <f ca="1">OFFSET(InputPriceData!G$15,CalculationsAndCharts!$A1749+$A$11,IF($C$7,8,0),1,1)</f>
        <v>227319000</v>
      </c>
      <c r="D1749" s="4">
        <f ca="1">OFFSET(InputPriceData!C$15,CalculationsAndCharts!$A1749+$A$11,IF($C$7,8,0),1,1)</f>
        <v>80.819999999999993</v>
      </c>
      <c r="E1749" s="4">
        <f ca="1">OFFSET(InputPriceData!D$15,CalculationsAndCharts!$A1749+$A$11,IF($C$7,8,0),1,1)</f>
        <v>80.88</v>
      </c>
      <c r="F1749" s="4">
        <f ca="1">OFFSET(InputPriceData!E$15,CalculationsAndCharts!$A1749+$A$11,IF($C$7,8,0),1,1)</f>
        <v>79.39</v>
      </c>
      <c r="G1749" s="4">
        <f ca="1">OFFSET(InputPriceData!F$15,CalculationsAndCharts!$A1749+$A$11,IF($C$7,8,0),1,1)</f>
        <v>79.44</v>
      </c>
      <c r="H1749" s="342">
        <f t="shared" ca="1" si="210"/>
        <v>80.766845587488007</v>
      </c>
      <c r="I1749" s="342">
        <f t="shared" ca="1" si="211"/>
        <v>80.105332926665284</v>
      </c>
      <c r="J1749" s="340">
        <f t="shared" ca="1" si="212"/>
        <v>0.66151266082270921</v>
      </c>
      <c r="K1749" s="170">
        <f t="shared" ca="1" si="208"/>
        <v>0.43759900042874073</v>
      </c>
      <c r="L1749" s="341">
        <f t="shared" ca="1" si="209"/>
        <v>0.93711690290031979</v>
      </c>
      <c r="M1749" s="341">
        <f t="shared" ca="1" si="213"/>
        <v>-0.93711690290031979</v>
      </c>
      <c r="N1749" s="170"/>
      <c r="O1749" s="340"/>
      <c r="P1749" s="3" t="e">
        <f t="shared" ca="1" si="214"/>
        <v>#N/A</v>
      </c>
      <c r="Q1749" s="3">
        <f t="shared" ca="1" si="215"/>
        <v>227319000</v>
      </c>
      <c r="S1749" s="99"/>
      <c r="T1749" s="350"/>
      <c r="U1749" s="350"/>
      <c r="V1749" s="349"/>
      <c r="W1749" s="313"/>
      <c r="X1749" s="302"/>
      <c r="Y1749" s="211"/>
      <c r="Z1749" s="320"/>
      <c r="AA1749" s="246"/>
      <c r="AB1749" s="125"/>
      <c r="AC1749" s="125"/>
      <c r="AD1749" s="125"/>
      <c r="AE1749" s="125"/>
      <c r="AF1749" s="125"/>
      <c r="AG1749" s="125"/>
      <c r="AH1749" s="125"/>
      <c r="AJ1749" s="125"/>
      <c r="AK1749" s="125"/>
      <c r="AM1749" s="246"/>
      <c r="AO1749" s="246"/>
      <c r="AP1749" s="211"/>
      <c r="AQ1749" s="211"/>
      <c r="AR1749" s="199"/>
      <c r="AT1749" s="225"/>
      <c r="AU1749" s="225"/>
      <c r="AV1749" s="225"/>
      <c r="AW1749" s="99"/>
      <c r="AX1749" s="199"/>
      <c r="AY1749" s="199"/>
      <c r="AZ1749" s="37"/>
      <c r="BA1749" s="123"/>
      <c r="BB1749" s="211"/>
      <c r="BC1749" s="211"/>
      <c r="BD1749" s="123"/>
      <c r="BE1749" s="123"/>
      <c r="BF1749" s="37"/>
      <c r="BG1749" s="37"/>
    </row>
    <row r="1750" spans="1:59" x14ac:dyDescent="0.25">
      <c r="A1750">
        <v>1718</v>
      </c>
      <c r="B1750" s="61">
        <f ca="1">OFFSET(InputPriceData!B$15,CalculationsAndCharts!$A1750+$A$11,0,1,1)</f>
        <v>39979</v>
      </c>
      <c r="C1750" s="3">
        <f ca="1">OFFSET(InputPriceData!G$15,CalculationsAndCharts!$A1750+$A$11,IF($C$7,8,0),1,1)</f>
        <v>224190500</v>
      </c>
      <c r="D1750" s="4">
        <f ca="1">OFFSET(InputPriceData!C$15,CalculationsAndCharts!$A1750+$A$11,IF($C$7,8,0),1,1)</f>
        <v>81.459999999999994</v>
      </c>
      <c r="E1750" s="4">
        <f ca="1">OFFSET(InputPriceData!D$15,CalculationsAndCharts!$A1750+$A$11,IF($C$7,8,0),1,1)</f>
        <v>81.510000000000005</v>
      </c>
      <c r="F1750" s="4">
        <f ca="1">OFFSET(InputPriceData!E$15,CalculationsAndCharts!$A1750+$A$11,IF($C$7,8,0),1,1)</f>
        <v>80.099999999999994</v>
      </c>
      <c r="G1750" s="4">
        <f ca="1">OFFSET(InputPriceData!F$15,CalculationsAndCharts!$A1750+$A$11,IF($C$7,8,0),1,1)</f>
        <v>80.540000000000006</v>
      </c>
      <c r="H1750" s="342">
        <f t="shared" ca="1" si="210"/>
        <v>80.956394957129163</v>
      </c>
      <c r="I1750" s="342">
        <f t="shared" ca="1" si="211"/>
        <v>80.165817738180309</v>
      </c>
      <c r="J1750" s="340">
        <f t="shared" ca="1" si="212"/>
        <v>0.79057721894882704</v>
      </c>
      <c r="K1750" s="170">
        <f t="shared" ca="1" si="208"/>
        <v>0.62501233912086163</v>
      </c>
      <c r="L1750" s="341">
        <f t="shared" ca="1" si="209"/>
        <v>0.93855090158599919</v>
      </c>
      <c r="M1750" s="341">
        <f t="shared" ca="1" si="213"/>
        <v>-0.93855090158599919</v>
      </c>
      <c r="N1750" s="170"/>
      <c r="O1750" s="340"/>
      <c r="P1750" s="3" t="e">
        <f t="shared" ca="1" si="214"/>
        <v>#N/A</v>
      </c>
      <c r="Q1750" s="3">
        <f t="shared" ca="1" si="215"/>
        <v>224190500</v>
      </c>
      <c r="S1750" s="99"/>
      <c r="T1750" s="350"/>
      <c r="U1750" s="350"/>
      <c r="V1750" s="349"/>
      <c r="W1750" s="313"/>
      <c r="X1750" s="302"/>
      <c r="Y1750" s="211"/>
      <c r="Z1750" s="320"/>
      <c r="AA1750" s="246"/>
      <c r="AB1750" s="125"/>
      <c r="AC1750" s="125"/>
      <c r="AD1750" s="125"/>
      <c r="AE1750" s="125"/>
      <c r="AF1750" s="125"/>
      <c r="AG1750" s="125"/>
      <c r="AH1750" s="125"/>
      <c r="AJ1750" s="125"/>
      <c r="AK1750" s="125"/>
      <c r="AM1750" s="246"/>
      <c r="AO1750" s="246"/>
      <c r="AP1750" s="211"/>
      <c r="AQ1750" s="211"/>
      <c r="AR1750" s="199"/>
      <c r="AT1750" s="225"/>
      <c r="AU1750" s="225"/>
      <c r="AV1750" s="225"/>
      <c r="AW1750" s="99"/>
      <c r="AX1750" s="199"/>
      <c r="AY1750" s="199"/>
      <c r="AZ1750" s="37"/>
      <c r="BA1750" s="123"/>
      <c r="BB1750" s="211"/>
      <c r="BC1750" s="211"/>
      <c r="BD1750" s="123"/>
      <c r="BE1750" s="123"/>
      <c r="BF1750" s="37"/>
      <c r="BG1750" s="37"/>
    </row>
    <row r="1751" spans="1:59" x14ac:dyDescent="0.25">
      <c r="A1751">
        <v>1719</v>
      </c>
      <c r="B1751" s="61">
        <f ca="1">OFFSET(InputPriceData!B$15,CalculationsAndCharts!$A1751+$A$11,0,1,1)</f>
        <v>39976</v>
      </c>
      <c r="C1751" s="3">
        <f ca="1">OFFSET(InputPriceData!G$15,CalculationsAndCharts!$A1751+$A$11,IF($C$7,8,0),1,1)</f>
        <v>184361800</v>
      </c>
      <c r="D1751" s="4">
        <f ca="1">OFFSET(InputPriceData!C$15,CalculationsAndCharts!$A1751+$A$11,IF($C$7,8,0),1,1)</f>
        <v>81.84</v>
      </c>
      <c r="E1751" s="4">
        <f ca="1">OFFSET(InputPriceData!D$15,CalculationsAndCharts!$A1751+$A$11,IF($C$7,8,0),1,1)</f>
        <v>82.48</v>
      </c>
      <c r="F1751" s="4">
        <f ca="1">OFFSET(InputPriceData!E$15,CalculationsAndCharts!$A1751+$A$11,IF($C$7,8,0),1,1)</f>
        <v>81.489999999999995</v>
      </c>
      <c r="G1751" s="4">
        <f ca="1">OFFSET(InputPriceData!F$15,CalculationsAndCharts!$A1751+$A$11,IF($C$7,8,0),1,1)</f>
        <v>82.43</v>
      </c>
      <c r="H1751" s="342">
        <f t="shared" ca="1" si="210"/>
        <v>81.015879951004763</v>
      </c>
      <c r="I1751" s="342">
        <f t="shared" ca="1" si="211"/>
        <v>80.131801168923971</v>
      </c>
      <c r="J1751" s="340">
        <f t="shared" ca="1" si="212"/>
        <v>0.88407878208075485</v>
      </c>
      <c r="K1751" s="170">
        <f t="shared" ca="1" si="208"/>
        <v>0.78159529292539087</v>
      </c>
      <c r="L1751" s="341">
        <f t="shared" ca="1" si="209"/>
        <v>0.93624431334506142</v>
      </c>
      <c r="M1751" s="341">
        <f t="shared" ca="1" si="213"/>
        <v>-0.93624431334506142</v>
      </c>
      <c r="N1751" s="170"/>
      <c r="O1751" s="340"/>
      <c r="P1751" s="3">
        <f t="shared" ca="1" si="214"/>
        <v>184361800</v>
      </c>
      <c r="Q1751" s="3" t="e">
        <f t="shared" ca="1" si="215"/>
        <v>#N/A</v>
      </c>
      <c r="S1751" s="99"/>
      <c r="T1751" s="350"/>
      <c r="U1751" s="350"/>
      <c r="V1751" s="349"/>
      <c r="W1751" s="313"/>
      <c r="X1751" s="302"/>
      <c r="Y1751" s="211"/>
      <c r="Z1751" s="320"/>
      <c r="AA1751" s="246"/>
      <c r="AB1751" s="125"/>
      <c r="AC1751" s="125"/>
      <c r="AD1751" s="125"/>
      <c r="AE1751" s="125"/>
      <c r="AF1751" s="125"/>
      <c r="AG1751" s="125"/>
      <c r="AH1751" s="125"/>
      <c r="AJ1751" s="125"/>
      <c r="AK1751" s="125"/>
      <c r="AM1751" s="246"/>
      <c r="AO1751" s="246"/>
      <c r="AP1751" s="211"/>
      <c r="AQ1751" s="211"/>
      <c r="AR1751" s="199"/>
      <c r="AT1751" s="225"/>
      <c r="AU1751" s="225"/>
      <c r="AV1751" s="225"/>
      <c r="AW1751" s="99"/>
      <c r="AX1751" s="199"/>
      <c r="AY1751" s="199"/>
      <c r="AZ1751" s="37"/>
      <c r="BA1751" s="123"/>
      <c r="BB1751" s="211"/>
      <c r="BC1751" s="211"/>
      <c r="BD1751" s="123"/>
      <c r="BE1751" s="123"/>
      <c r="BF1751" s="37"/>
      <c r="BG1751" s="37"/>
    </row>
    <row r="1752" spans="1:59" x14ac:dyDescent="0.25">
      <c r="A1752">
        <v>1720</v>
      </c>
      <c r="B1752" s="61">
        <f ca="1">OFFSET(InputPriceData!B$15,CalculationsAndCharts!$A1752+$A$11,0,1,1)</f>
        <v>39975</v>
      </c>
      <c r="C1752" s="3">
        <f ca="1">OFFSET(InputPriceData!G$15,CalculationsAndCharts!$A1752+$A$11,IF($C$7,8,0),1,1)</f>
        <v>275414200</v>
      </c>
      <c r="D1752" s="4">
        <f ca="1">OFFSET(InputPriceData!C$15,CalculationsAndCharts!$A1752+$A$11,IF($C$7,8,0),1,1)</f>
        <v>81.99</v>
      </c>
      <c r="E1752" s="4">
        <f ca="1">OFFSET(InputPriceData!D$15,CalculationsAndCharts!$A1752+$A$11,IF($C$7,8,0),1,1)</f>
        <v>83.32</v>
      </c>
      <c r="F1752" s="4">
        <f ca="1">OFFSET(InputPriceData!E$15,CalculationsAndCharts!$A1752+$A$11,IF($C$7,8,0),1,1)</f>
        <v>81.98</v>
      </c>
      <c r="G1752" s="4">
        <f ca="1">OFFSET(InputPriceData!F$15,CalculationsAndCharts!$A1752+$A$11,IF($C$7,8,0),1,1)</f>
        <v>82.2</v>
      </c>
      <c r="H1752" s="342">
        <f t="shared" ca="1" si="210"/>
        <v>80.813862801148289</v>
      </c>
      <c r="I1752" s="342">
        <f t="shared" ca="1" si="211"/>
        <v>79.922874002462507</v>
      </c>
      <c r="J1752" s="340">
        <f t="shared" ca="1" si="212"/>
        <v>0.89098879868574554</v>
      </c>
      <c r="K1752" s="170">
        <f t="shared" ca="1" si="208"/>
        <v>0.79386103938346797</v>
      </c>
      <c r="L1752" s="341">
        <f t="shared" ca="1" si="209"/>
        <v>0.93079743864091047</v>
      </c>
      <c r="M1752" s="341">
        <f t="shared" ca="1" si="213"/>
        <v>-0.93079743864091047</v>
      </c>
      <c r="N1752" s="170"/>
      <c r="O1752" s="340"/>
      <c r="P1752" s="3">
        <f t="shared" ca="1" si="214"/>
        <v>275414200</v>
      </c>
      <c r="Q1752" s="3" t="e">
        <f t="shared" ca="1" si="215"/>
        <v>#N/A</v>
      </c>
      <c r="S1752" s="99"/>
      <c r="T1752" s="350"/>
      <c r="U1752" s="350"/>
      <c r="V1752" s="349"/>
      <c r="W1752" s="313"/>
      <c r="X1752" s="302"/>
      <c r="Y1752" s="211"/>
      <c r="Z1752" s="320"/>
      <c r="AA1752" s="246"/>
      <c r="AB1752" s="125"/>
      <c r="AC1752" s="125"/>
      <c r="AD1752" s="125"/>
      <c r="AE1752" s="125"/>
      <c r="AF1752" s="125"/>
      <c r="AG1752" s="125"/>
      <c r="AH1752" s="125"/>
      <c r="AJ1752" s="125"/>
      <c r="AK1752" s="125"/>
      <c r="AM1752" s="246"/>
      <c r="AO1752" s="246"/>
      <c r="AP1752" s="211"/>
      <c r="AQ1752" s="211"/>
      <c r="AR1752" s="199"/>
      <c r="AT1752" s="225"/>
      <c r="AU1752" s="225"/>
      <c r="AV1752" s="225"/>
      <c r="AW1752" s="99"/>
      <c r="AX1752" s="199"/>
      <c r="AY1752" s="199"/>
      <c r="AZ1752" s="37"/>
      <c r="BA1752" s="123"/>
      <c r="BB1752" s="211"/>
      <c r="BC1752" s="211"/>
      <c r="BD1752" s="123"/>
      <c r="BE1752" s="123"/>
      <c r="BF1752" s="37"/>
      <c r="BG1752" s="37"/>
    </row>
    <row r="1753" spans="1:59" x14ac:dyDescent="0.25">
      <c r="A1753">
        <v>1721</v>
      </c>
      <c r="B1753" s="61">
        <f ca="1">OFFSET(InputPriceData!B$15,CalculationsAndCharts!$A1753+$A$11,0,1,1)</f>
        <v>39974</v>
      </c>
      <c r="C1753" s="3">
        <f ca="1">OFFSET(InputPriceData!G$15,CalculationsAndCharts!$A1753+$A$11,IF($C$7,8,0),1,1)</f>
        <v>296100400</v>
      </c>
      <c r="D1753" s="4">
        <f ca="1">OFFSET(InputPriceData!C$15,CalculationsAndCharts!$A1753+$A$11,IF($C$7,8,0),1,1)</f>
        <v>82.77</v>
      </c>
      <c r="E1753" s="4">
        <f ca="1">OFFSET(InputPriceData!D$15,CalculationsAndCharts!$A1753+$A$11,IF($C$7,8,0),1,1)</f>
        <v>82.78</v>
      </c>
      <c r="F1753" s="4">
        <f ca="1">OFFSET(InputPriceData!E$15,CalculationsAndCharts!$A1753+$A$11,IF($C$7,8,0),1,1)</f>
        <v>80.790000000000006</v>
      </c>
      <c r="G1753" s="4">
        <f ca="1">OFFSET(InputPriceData!F$15,CalculationsAndCharts!$A1753+$A$11,IF($C$7,8,0),1,1)</f>
        <v>81.84</v>
      </c>
      <c r="H1753" s="342">
        <f t="shared" ca="1" si="210"/>
        <v>80.61584320131233</v>
      </c>
      <c r="I1753" s="342">
        <f t="shared" ca="1" si="211"/>
        <v>79.715862548140933</v>
      </c>
      <c r="J1753" s="340">
        <f t="shared" ca="1" si="212"/>
        <v>0.89998065317137377</v>
      </c>
      <c r="K1753" s="170">
        <f t="shared" ca="1" si="208"/>
        <v>0.80996517608277252</v>
      </c>
      <c r="L1753" s="341">
        <f t="shared" ca="1" si="209"/>
        <v>0.92469572075193496</v>
      </c>
      <c r="M1753" s="341">
        <f t="shared" ca="1" si="213"/>
        <v>-0.92469572075193496</v>
      </c>
      <c r="N1753" s="170"/>
      <c r="O1753" s="340"/>
      <c r="P1753" s="3" t="e">
        <f t="shared" ca="1" si="214"/>
        <v>#N/A</v>
      </c>
      <c r="Q1753" s="3">
        <f t="shared" ca="1" si="215"/>
        <v>296100400</v>
      </c>
      <c r="S1753" s="99"/>
      <c r="T1753" s="350"/>
      <c r="U1753" s="350"/>
      <c r="V1753" s="349"/>
      <c r="W1753" s="313"/>
      <c r="X1753" s="302"/>
      <c r="Y1753" s="211"/>
      <c r="Z1753" s="320"/>
      <c r="AA1753" s="246"/>
      <c r="AB1753" s="125"/>
      <c r="AC1753" s="125"/>
      <c r="AD1753" s="125"/>
      <c r="AE1753" s="125"/>
      <c r="AF1753" s="125"/>
      <c r="AG1753" s="125"/>
      <c r="AH1753" s="125"/>
      <c r="AJ1753" s="125"/>
      <c r="AK1753" s="125"/>
      <c r="AM1753" s="246"/>
      <c r="AO1753" s="246"/>
      <c r="AP1753" s="211"/>
      <c r="AQ1753" s="211"/>
      <c r="AR1753" s="199"/>
      <c r="AT1753" s="225"/>
      <c r="AU1753" s="225"/>
      <c r="AV1753" s="225"/>
      <c r="AW1753" s="99"/>
      <c r="AX1753" s="199"/>
      <c r="AY1753" s="199"/>
      <c r="AZ1753" s="37"/>
      <c r="BA1753" s="123"/>
      <c r="BB1753" s="211"/>
      <c r="BC1753" s="211"/>
      <c r="BD1753" s="123"/>
      <c r="BE1753" s="123"/>
      <c r="BF1753" s="37"/>
      <c r="BG1753" s="37"/>
    </row>
    <row r="1754" spans="1:59" x14ac:dyDescent="0.25">
      <c r="A1754">
        <v>1722</v>
      </c>
      <c r="B1754" s="61">
        <f ca="1">OFFSET(InputPriceData!B$15,CalculationsAndCharts!$A1754+$A$11,0,1,1)</f>
        <v>39973</v>
      </c>
      <c r="C1754" s="3">
        <f ca="1">OFFSET(InputPriceData!G$15,CalculationsAndCharts!$A1754+$A$11,IF($C$7,8,0),1,1)</f>
        <v>225125500</v>
      </c>
      <c r="D1754" s="4">
        <f ca="1">OFFSET(InputPriceData!C$15,CalculationsAndCharts!$A1754+$A$11,IF($C$7,8,0),1,1)</f>
        <v>82.09</v>
      </c>
      <c r="E1754" s="4">
        <f ca="1">OFFSET(InputPriceData!D$15,CalculationsAndCharts!$A1754+$A$11,IF($C$7,8,0),1,1)</f>
        <v>82.48</v>
      </c>
      <c r="F1754" s="4">
        <f ca="1">OFFSET(InputPriceData!E$15,CalculationsAndCharts!$A1754+$A$11,IF($C$7,8,0),1,1)</f>
        <v>81.510000000000005</v>
      </c>
      <c r="G1754" s="4">
        <f ca="1">OFFSET(InputPriceData!F$15,CalculationsAndCharts!$A1754+$A$11,IF($C$7,8,0),1,1)</f>
        <v>82.05</v>
      </c>
      <c r="H1754" s="342">
        <f t="shared" ca="1" si="210"/>
        <v>80.440963658642659</v>
      </c>
      <c r="I1754" s="342">
        <f t="shared" ca="1" si="211"/>
        <v>79.52275914342647</v>
      </c>
      <c r="J1754" s="340">
        <f t="shared" ca="1" si="212"/>
        <v>0.9182045152161652</v>
      </c>
      <c r="K1754" s="170">
        <f t="shared" ca="1" si="208"/>
        <v>0.84309953176335295</v>
      </c>
      <c r="L1754" s="341">
        <f t="shared" ca="1" si="209"/>
        <v>0.91844462228411639</v>
      </c>
      <c r="M1754" s="341">
        <f t="shared" ca="1" si="213"/>
        <v>-0.91844462228411639</v>
      </c>
      <c r="N1754" s="170"/>
      <c r="O1754" s="340"/>
      <c r="P1754" s="3" t="e">
        <f t="shared" ca="1" si="214"/>
        <v>#N/A</v>
      </c>
      <c r="Q1754" s="3">
        <f t="shared" ca="1" si="215"/>
        <v>225125500</v>
      </c>
      <c r="S1754" s="99"/>
      <c r="T1754" s="350"/>
      <c r="U1754" s="350"/>
      <c r="V1754" s="349"/>
      <c r="W1754" s="313"/>
      <c r="X1754" s="302"/>
      <c r="Y1754" s="211"/>
      <c r="Z1754" s="320"/>
      <c r="AA1754" s="246"/>
      <c r="AB1754" s="125"/>
      <c r="AC1754" s="125"/>
      <c r="AD1754" s="125"/>
      <c r="AE1754" s="125"/>
      <c r="AF1754" s="125"/>
      <c r="AG1754" s="125"/>
      <c r="AH1754" s="125"/>
      <c r="AJ1754" s="125"/>
      <c r="AK1754" s="125"/>
      <c r="AM1754" s="246"/>
      <c r="AO1754" s="246"/>
      <c r="AP1754" s="211"/>
      <c r="AQ1754" s="211"/>
      <c r="AR1754" s="199"/>
      <c r="AT1754" s="225"/>
      <c r="AU1754" s="225"/>
      <c r="AV1754" s="225"/>
      <c r="AW1754" s="99"/>
      <c r="AX1754" s="199"/>
      <c r="AY1754" s="199"/>
      <c r="AZ1754" s="37"/>
      <c r="BA1754" s="123"/>
      <c r="BB1754" s="211"/>
      <c r="BC1754" s="211"/>
      <c r="BD1754" s="123"/>
      <c r="BE1754" s="123"/>
      <c r="BF1754" s="37"/>
      <c r="BG1754" s="37"/>
    </row>
    <row r="1755" spans="1:59" x14ac:dyDescent="0.25">
      <c r="A1755">
        <v>1723</v>
      </c>
      <c r="B1755" s="61">
        <f ca="1">OFFSET(InputPriceData!B$15,CalculationsAndCharts!$A1755+$A$11,0,1,1)</f>
        <v>39972</v>
      </c>
      <c r="C1755" s="3">
        <f ca="1">OFFSET(InputPriceData!G$15,CalculationsAndCharts!$A1755+$A$11,IF($C$7,8,0),1,1)</f>
        <v>238565100</v>
      </c>
      <c r="D1755" s="4">
        <f ca="1">OFFSET(InputPriceData!C$15,CalculationsAndCharts!$A1755+$A$11,IF($C$7,8,0),1,1)</f>
        <v>81.349999999999994</v>
      </c>
      <c r="E1755" s="4">
        <f ca="1">OFFSET(InputPriceData!D$15,CalculationsAndCharts!$A1755+$A$11,IF($C$7,8,0),1,1)</f>
        <v>82.44</v>
      </c>
      <c r="F1755" s="4">
        <f ca="1">OFFSET(InputPriceData!E$15,CalculationsAndCharts!$A1755+$A$11,IF($C$7,8,0),1,1)</f>
        <v>80.66</v>
      </c>
      <c r="G1755" s="4">
        <f ca="1">OFFSET(InputPriceData!F$15,CalculationsAndCharts!$A1755+$A$11,IF($C$7,8,0),1,1)</f>
        <v>81.63</v>
      </c>
      <c r="H1755" s="342">
        <f t="shared" ca="1" si="210"/>
        <v>80.211101324163053</v>
      </c>
      <c r="I1755" s="342">
        <f t="shared" ca="1" si="211"/>
        <v>79.293009974647049</v>
      </c>
      <c r="J1755" s="340">
        <f t="shared" ca="1" si="212"/>
        <v>0.91809134951595539</v>
      </c>
      <c r="K1755" s="170">
        <f t="shared" ca="1" si="208"/>
        <v>0.84289172605602813</v>
      </c>
      <c r="L1755" s="341">
        <f t="shared" ca="1" si="209"/>
        <v>0.91216483002027293</v>
      </c>
      <c r="M1755" s="341">
        <f t="shared" ca="1" si="213"/>
        <v>-0.91216483002027293</v>
      </c>
      <c r="N1755" s="170"/>
      <c r="O1755" s="340"/>
      <c r="P1755" s="3">
        <f t="shared" ca="1" si="214"/>
        <v>238565100</v>
      </c>
      <c r="Q1755" s="3" t="e">
        <f t="shared" ca="1" si="215"/>
        <v>#N/A</v>
      </c>
      <c r="S1755" s="99"/>
      <c r="T1755" s="350"/>
      <c r="U1755" s="350"/>
      <c r="V1755" s="349"/>
      <c r="W1755" s="313"/>
      <c r="X1755" s="302"/>
      <c r="Y1755" s="211"/>
      <c r="Z1755" s="320"/>
      <c r="AA1755" s="246"/>
      <c r="AB1755" s="125"/>
      <c r="AC1755" s="125"/>
      <c r="AD1755" s="125"/>
      <c r="AE1755" s="125"/>
      <c r="AF1755" s="125"/>
      <c r="AG1755" s="125"/>
      <c r="AH1755" s="125"/>
      <c r="AJ1755" s="125"/>
      <c r="AK1755" s="125"/>
      <c r="AM1755" s="246"/>
      <c r="AO1755" s="246"/>
      <c r="AP1755" s="211"/>
      <c r="AQ1755" s="211"/>
      <c r="AR1755" s="199"/>
      <c r="AT1755" s="225"/>
      <c r="AU1755" s="225"/>
      <c r="AV1755" s="225"/>
      <c r="AW1755" s="99"/>
      <c r="AX1755" s="199"/>
      <c r="AY1755" s="199"/>
      <c r="AZ1755" s="37"/>
      <c r="BA1755" s="123"/>
      <c r="BB1755" s="211"/>
      <c r="BC1755" s="211"/>
      <c r="BD1755" s="123"/>
      <c r="BE1755" s="123"/>
      <c r="BF1755" s="37"/>
      <c r="BG1755" s="37"/>
    </row>
    <row r="1756" spans="1:59" x14ac:dyDescent="0.25">
      <c r="A1756">
        <v>1724</v>
      </c>
      <c r="B1756" s="61">
        <f ca="1">OFFSET(InputPriceData!B$15,CalculationsAndCharts!$A1756+$A$11,0,1,1)</f>
        <v>39969</v>
      </c>
      <c r="C1756" s="3">
        <f ca="1">OFFSET(InputPriceData!G$15,CalculationsAndCharts!$A1756+$A$11,IF($C$7,8,0),1,1)</f>
        <v>284257900</v>
      </c>
      <c r="D1756" s="4">
        <f ca="1">OFFSET(InputPriceData!C$15,CalculationsAndCharts!$A1756+$A$11,IF($C$7,8,0),1,1)</f>
        <v>82.78</v>
      </c>
      <c r="E1756" s="4">
        <f ca="1">OFFSET(InputPriceData!D$15,CalculationsAndCharts!$A1756+$A$11,IF($C$7,8,0),1,1)</f>
        <v>82.94</v>
      </c>
      <c r="F1756" s="4">
        <f ca="1">OFFSET(InputPriceData!E$15,CalculationsAndCharts!$A1756+$A$11,IF($C$7,8,0),1,1)</f>
        <v>81.319999999999993</v>
      </c>
      <c r="G1756" s="4">
        <f ca="1">OFFSET(InputPriceData!F$15,CalculationsAndCharts!$A1756+$A$11,IF($C$7,8,0),1,1)</f>
        <v>81.97</v>
      </c>
      <c r="H1756" s="342">
        <f t="shared" ca="1" si="210"/>
        <v>80.008401513329204</v>
      </c>
      <c r="I1756" s="342">
        <f t="shared" ca="1" si="211"/>
        <v>79.080556335978613</v>
      </c>
      <c r="J1756" s="340">
        <f t="shared" ca="1" si="212"/>
        <v>0.92784517735055139</v>
      </c>
      <c r="K1756" s="170">
        <f t="shared" ca="1" si="208"/>
        <v>0.86089667313267615</v>
      </c>
      <c r="L1756" s="341">
        <f t="shared" ca="1" si="209"/>
        <v>0.90489749179716295</v>
      </c>
      <c r="M1756" s="341">
        <f t="shared" ca="1" si="213"/>
        <v>-0.90489749179716295</v>
      </c>
      <c r="N1756" s="170"/>
      <c r="O1756" s="340"/>
      <c r="P1756" s="3" t="e">
        <f t="shared" ca="1" si="214"/>
        <v>#N/A</v>
      </c>
      <c r="Q1756" s="3">
        <f t="shared" ca="1" si="215"/>
        <v>284257900</v>
      </c>
      <c r="S1756" s="99"/>
      <c r="T1756" s="350"/>
      <c r="U1756" s="350"/>
      <c r="V1756" s="349"/>
      <c r="W1756" s="313"/>
      <c r="X1756" s="302"/>
      <c r="Y1756" s="211"/>
      <c r="Z1756" s="320"/>
      <c r="AA1756" s="246"/>
      <c r="AB1756" s="125"/>
      <c r="AC1756" s="125"/>
      <c r="AD1756" s="125"/>
      <c r="AE1756" s="125"/>
      <c r="AF1756" s="125"/>
      <c r="AG1756" s="125"/>
      <c r="AH1756" s="125"/>
      <c r="AJ1756" s="125"/>
      <c r="AK1756" s="125"/>
      <c r="AM1756" s="246"/>
      <c r="AO1756" s="246"/>
      <c r="AP1756" s="211"/>
      <c r="AQ1756" s="211"/>
      <c r="AR1756" s="199"/>
      <c r="AT1756" s="225"/>
      <c r="AU1756" s="225"/>
      <c r="AV1756" s="225"/>
      <c r="AW1756" s="99"/>
      <c r="AX1756" s="199"/>
      <c r="AY1756" s="199"/>
      <c r="AZ1756" s="37"/>
      <c r="BA1756" s="123"/>
      <c r="BB1756" s="211"/>
      <c r="BC1756" s="211"/>
      <c r="BD1756" s="123"/>
      <c r="BE1756" s="123"/>
      <c r="BF1756" s="37"/>
      <c r="BG1756" s="37"/>
    </row>
    <row r="1757" spans="1:59" x14ac:dyDescent="0.25">
      <c r="A1757">
        <v>1725</v>
      </c>
      <c r="B1757" s="61">
        <f ca="1">OFFSET(InputPriceData!B$15,CalculationsAndCharts!$A1757+$A$11,0,1,1)</f>
        <v>39968</v>
      </c>
      <c r="C1757" s="3">
        <f ca="1">OFFSET(InputPriceData!G$15,CalculationsAndCharts!$A1757+$A$11,IF($C$7,8,0),1,1)</f>
        <v>210102300</v>
      </c>
      <c r="D1757" s="4">
        <f ca="1">OFFSET(InputPriceData!C$15,CalculationsAndCharts!$A1757+$A$11,IF($C$7,8,0),1,1)</f>
        <v>81.489999999999995</v>
      </c>
      <c r="E1757" s="4">
        <f ca="1">OFFSET(InputPriceData!D$15,CalculationsAndCharts!$A1757+$A$11,IF($C$7,8,0),1,1)</f>
        <v>82.07</v>
      </c>
      <c r="F1757" s="4">
        <f ca="1">OFFSET(InputPriceData!E$15,CalculationsAndCharts!$A1757+$A$11,IF($C$7,8,0),1,1)</f>
        <v>80.88</v>
      </c>
      <c r="G1757" s="4">
        <f ca="1">OFFSET(InputPriceData!F$15,CalculationsAndCharts!$A1757+$A$11,IF($C$7,8,0),1,1)</f>
        <v>81.95</v>
      </c>
      <c r="H1757" s="342">
        <f t="shared" ca="1" si="210"/>
        <v>79.728173158090513</v>
      </c>
      <c r="I1757" s="342">
        <f t="shared" ca="1" si="211"/>
        <v>78.817879639249398</v>
      </c>
      <c r="J1757" s="340">
        <f t="shared" ca="1" si="212"/>
        <v>0.91029351884107901</v>
      </c>
      <c r="K1757" s="170">
        <f t="shared" ca="1" si="208"/>
        <v>0.82863429044407388</v>
      </c>
      <c r="L1757" s="341">
        <f t="shared" ca="1" si="209"/>
        <v>0.89598317105261194</v>
      </c>
      <c r="M1757" s="341">
        <f t="shared" ca="1" si="213"/>
        <v>-0.89598317105261194</v>
      </c>
      <c r="N1757" s="170"/>
      <c r="O1757" s="340"/>
      <c r="P1757" s="3">
        <f t="shared" ca="1" si="214"/>
        <v>210102300</v>
      </c>
      <c r="Q1757" s="3" t="e">
        <f t="shared" ca="1" si="215"/>
        <v>#N/A</v>
      </c>
      <c r="S1757" s="99"/>
      <c r="T1757" s="350"/>
      <c r="U1757" s="350"/>
      <c r="V1757" s="349"/>
      <c r="W1757" s="313"/>
      <c r="X1757" s="302"/>
      <c r="Y1757" s="211"/>
      <c r="Z1757" s="320"/>
      <c r="AA1757" s="246"/>
      <c r="AB1757" s="125"/>
      <c r="AC1757" s="125"/>
      <c r="AD1757" s="125"/>
      <c r="AE1757" s="125"/>
      <c r="AF1757" s="125"/>
      <c r="AG1757" s="125"/>
      <c r="AH1757" s="125"/>
      <c r="AJ1757" s="125"/>
      <c r="AK1757" s="125"/>
      <c r="AM1757" s="246"/>
      <c r="AO1757" s="246"/>
      <c r="AP1757" s="211"/>
      <c r="AQ1757" s="211"/>
      <c r="AR1757" s="199"/>
      <c r="AT1757" s="225"/>
      <c r="AU1757" s="225"/>
      <c r="AV1757" s="225"/>
      <c r="AW1757" s="99"/>
      <c r="AX1757" s="199"/>
      <c r="AY1757" s="199"/>
      <c r="AZ1757" s="37"/>
      <c r="BA1757" s="123"/>
      <c r="BB1757" s="211"/>
      <c r="BC1757" s="211"/>
      <c r="BD1757" s="123"/>
      <c r="BE1757" s="123"/>
      <c r="BF1757" s="37"/>
      <c r="BG1757" s="37"/>
    </row>
    <row r="1758" spans="1:59" x14ac:dyDescent="0.25">
      <c r="A1758">
        <v>1726</v>
      </c>
      <c r="B1758" s="61">
        <f ca="1">OFFSET(InputPriceData!B$15,CalculationsAndCharts!$A1758+$A$11,0,1,1)</f>
        <v>39967</v>
      </c>
      <c r="C1758" s="3">
        <f ca="1">OFFSET(InputPriceData!G$15,CalculationsAndCharts!$A1758+$A$11,IF($C$7,8,0),1,1)</f>
        <v>235310500</v>
      </c>
      <c r="D1758" s="4">
        <f ca="1">OFFSET(InputPriceData!C$15,CalculationsAndCharts!$A1758+$A$11,IF($C$7,8,0),1,1)</f>
        <v>81.53</v>
      </c>
      <c r="E1758" s="4">
        <f ca="1">OFFSET(InputPriceData!D$15,CalculationsAndCharts!$A1758+$A$11,IF($C$7,8,0),1,1)</f>
        <v>81.599999999999994</v>
      </c>
      <c r="F1758" s="4">
        <f ca="1">OFFSET(InputPriceData!E$15,CalculationsAndCharts!$A1758+$A$11,IF($C$7,8,0),1,1)</f>
        <v>80.42</v>
      </c>
      <c r="G1758" s="4">
        <f ca="1">OFFSET(InputPriceData!F$15,CalculationsAndCharts!$A1758+$A$11,IF($C$7,8,0),1,1)</f>
        <v>81.19</v>
      </c>
      <c r="H1758" s="342">
        <f t="shared" ca="1" si="210"/>
        <v>79.410769323532008</v>
      </c>
      <c r="I1758" s="342">
        <f t="shared" ca="1" si="211"/>
        <v>78.533141424635716</v>
      </c>
      <c r="J1758" s="340">
        <f t="shared" ca="1" si="212"/>
        <v>0.87762789889626847</v>
      </c>
      <c r="K1758" s="170">
        <f t="shared" ca="1" si="208"/>
        <v>0.7702307289210788</v>
      </c>
      <c r="L1758" s="341">
        <f t="shared" ca="1" si="209"/>
        <v>0.88676053533117871</v>
      </c>
      <c r="M1758" s="341">
        <f t="shared" ca="1" si="213"/>
        <v>-0.88676053533117871</v>
      </c>
      <c r="N1758" s="170"/>
      <c r="O1758" s="340"/>
      <c r="P1758" s="3" t="e">
        <f t="shared" ca="1" si="214"/>
        <v>#N/A</v>
      </c>
      <c r="Q1758" s="3">
        <f t="shared" ca="1" si="215"/>
        <v>235310500</v>
      </c>
      <c r="S1758" s="99"/>
      <c r="T1758" s="350"/>
      <c r="U1758" s="350"/>
      <c r="V1758" s="349"/>
      <c r="W1758" s="313"/>
      <c r="X1758" s="302"/>
      <c r="Y1758" s="211"/>
      <c r="Z1758" s="320"/>
      <c r="AA1758" s="246"/>
      <c r="AB1758" s="125"/>
      <c r="AC1758" s="125"/>
      <c r="AD1758" s="125"/>
      <c r="AE1758" s="125"/>
      <c r="AF1758" s="125"/>
      <c r="AG1758" s="125"/>
      <c r="AH1758" s="125"/>
      <c r="AJ1758" s="125"/>
      <c r="AK1758" s="125"/>
      <c r="AM1758" s="246"/>
      <c r="AO1758" s="246"/>
      <c r="AP1758" s="211"/>
      <c r="AQ1758" s="211"/>
      <c r="AR1758" s="199"/>
      <c r="AT1758" s="225"/>
      <c r="AU1758" s="225"/>
      <c r="AV1758" s="225"/>
      <c r="AW1758" s="99"/>
      <c r="AX1758" s="199"/>
      <c r="AY1758" s="199"/>
      <c r="AZ1758" s="37"/>
      <c r="BA1758" s="123"/>
      <c r="BB1758" s="211"/>
      <c r="BC1758" s="211"/>
      <c r="BD1758" s="123"/>
      <c r="BE1758" s="123"/>
      <c r="BF1758" s="37"/>
      <c r="BG1758" s="37"/>
    </row>
    <row r="1759" spans="1:59" x14ac:dyDescent="0.25">
      <c r="A1759">
        <v>1727</v>
      </c>
      <c r="B1759" s="61">
        <f ca="1">OFFSET(InputPriceData!B$15,CalculationsAndCharts!$A1759+$A$11,0,1,1)</f>
        <v>39966</v>
      </c>
      <c r="C1759" s="3">
        <f ca="1">OFFSET(InputPriceData!G$15,CalculationsAndCharts!$A1759+$A$11,IF($C$7,8,0),1,1)</f>
        <v>230874500</v>
      </c>
      <c r="D1759" s="4">
        <f ca="1">OFFSET(InputPriceData!C$15,CalculationsAndCharts!$A1759+$A$11,IF($C$7,8,0),1,1)</f>
        <v>81.84</v>
      </c>
      <c r="E1759" s="4">
        <f ca="1">OFFSET(InputPriceData!D$15,CalculationsAndCharts!$A1759+$A$11,IF($C$7,8,0),1,1)</f>
        <v>82.68</v>
      </c>
      <c r="F1759" s="4">
        <f ca="1">OFFSET(InputPriceData!E$15,CalculationsAndCharts!$A1759+$A$11,IF($C$7,8,0),1,1)</f>
        <v>81.69</v>
      </c>
      <c r="G1759" s="4">
        <f ca="1">OFFSET(InputPriceData!F$15,CalculationsAndCharts!$A1759+$A$11,IF($C$7,8,0),1,1)</f>
        <v>82.23</v>
      </c>
      <c r="H1759" s="342">
        <f t="shared" ca="1" si="210"/>
        <v>79.156593512607998</v>
      </c>
      <c r="I1759" s="342">
        <f t="shared" ca="1" si="211"/>
        <v>78.291608826875333</v>
      </c>
      <c r="J1759" s="340">
        <f t="shared" ca="1" si="212"/>
        <v>0.86498468573265708</v>
      </c>
      <c r="K1759" s="170">
        <f t="shared" ca="1" si="208"/>
        <v>0.74819850655202358</v>
      </c>
      <c r="L1759" s="341">
        <f t="shared" ca="1" si="209"/>
        <v>0.87810737821968399</v>
      </c>
      <c r="M1759" s="341">
        <f t="shared" ca="1" si="213"/>
        <v>-0.87810737821968399</v>
      </c>
      <c r="N1759" s="170"/>
      <c r="O1759" s="340"/>
      <c r="P1759" s="3">
        <f t="shared" ca="1" si="214"/>
        <v>230874500</v>
      </c>
      <c r="Q1759" s="3" t="e">
        <f t="shared" ca="1" si="215"/>
        <v>#N/A</v>
      </c>
      <c r="S1759" s="99"/>
      <c r="T1759" s="350"/>
      <c r="U1759" s="350"/>
      <c r="V1759" s="349"/>
      <c r="W1759" s="313"/>
      <c r="X1759" s="302"/>
      <c r="Y1759" s="211"/>
      <c r="Z1759" s="320"/>
      <c r="AA1759" s="246"/>
      <c r="AB1759" s="125"/>
      <c r="AC1759" s="125"/>
      <c r="AD1759" s="125"/>
      <c r="AE1759" s="125"/>
      <c r="AF1759" s="125"/>
      <c r="AG1759" s="125"/>
      <c r="AH1759" s="125"/>
      <c r="AJ1759" s="125"/>
      <c r="AK1759" s="125"/>
      <c r="AM1759" s="246"/>
      <c r="AO1759" s="246"/>
      <c r="AP1759" s="211"/>
      <c r="AQ1759" s="211"/>
      <c r="AR1759" s="199"/>
      <c r="AT1759" s="225"/>
      <c r="AU1759" s="225"/>
      <c r="AV1759" s="225"/>
      <c r="AW1759" s="99"/>
      <c r="AX1759" s="199"/>
      <c r="AY1759" s="199"/>
      <c r="AZ1759" s="37"/>
      <c r="BA1759" s="123"/>
      <c r="BB1759" s="211"/>
      <c r="BC1759" s="211"/>
      <c r="BD1759" s="123"/>
      <c r="BE1759" s="123"/>
      <c r="BF1759" s="37"/>
      <c r="BG1759" s="37"/>
    </row>
    <row r="1760" spans="1:59" x14ac:dyDescent="0.25">
      <c r="A1760">
        <v>1728</v>
      </c>
      <c r="B1760" s="61">
        <f ca="1">OFFSET(InputPriceData!B$15,CalculationsAndCharts!$A1760+$A$11,0,1,1)</f>
        <v>39965</v>
      </c>
      <c r="C1760" s="3">
        <f ca="1">OFFSET(InputPriceData!G$15,CalculationsAndCharts!$A1760+$A$11,IF($C$7,8,0),1,1)</f>
        <v>276246800</v>
      </c>
      <c r="D1760" s="4">
        <f ca="1">OFFSET(InputPriceData!C$15,CalculationsAndCharts!$A1760+$A$11,IF($C$7,8,0),1,1)</f>
        <v>81.2</v>
      </c>
      <c r="E1760" s="4">
        <f ca="1">OFFSET(InputPriceData!D$15,CalculationsAndCharts!$A1760+$A$11,IF($C$7,8,0),1,1)</f>
        <v>82.51</v>
      </c>
      <c r="F1760" s="4">
        <f ca="1">OFFSET(InputPriceData!E$15,CalculationsAndCharts!$A1760+$A$11,IF($C$7,8,0),1,1)</f>
        <v>81</v>
      </c>
      <c r="G1760" s="4">
        <f ca="1">OFFSET(InputPriceData!F$15,CalculationsAndCharts!$A1760+$A$11,IF($C$7,8,0),1,1)</f>
        <v>82.16</v>
      </c>
      <c r="H1760" s="342">
        <f t="shared" ca="1" si="210"/>
        <v>78.717535442980562</v>
      </c>
      <c r="I1760" s="342">
        <f t="shared" ca="1" si="211"/>
        <v>77.933573265682185</v>
      </c>
      <c r="J1760" s="340">
        <f t="shared" ca="1" si="212"/>
        <v>0.78396217729837958</v>
      </c>
      <c r="K1760" s="170">
        <f t="shared" ca="1" si="208"/>
        <v>0.61459669543441597</v>
      </c>
      <c r="L1760" s="341">
        <f t="shared" ca="1" si="209"/>
        <v>0.8710037633962916</v>
      </c>
      <c r="M1760" s="341">
        <f t="shared" ca="1" si="213"/>
        <v>-0.8710037633962916</v>
      </c>
      <c r="N1760" s="170"/>
      <c r="O1760" s="340"/>
      <c r="P1760" s="3">
        <f t="shared" ca="1" si="214"/>
        <v>276246800</v>
      </c>
      <c r="Q1760" s="3" t="e">
        <f t="shared" ca="1" si="215"/>
        <v>#N/A</v>
      </c>
      <c r="S1760" s="99"/>
      <c r="T1760" s="350"/>
      <c r="U1760" s="350"/>
      <c r="V1760" s="349"/>
      <c r="W1760" s="313"/>
      <c r="X1760" s="302"/>
      <c r="Y1760" s="211"/>
      <c r="Z1760" s="320"/>
      <c r="AA1760" s="246"/>
      <c r="AB1760" s="125"/>
      <c r="AC1760" s="125"/>
      <c r="AD1760" s="125"/>
      <c r="AE1760" s="125"/>
      <c r="AF1760" s="125"/>
      <c r="AG1760" s="125"/>
      <c r="AH1760" s="125"/>
      <c r="AJ1760" s="125"/>
      <c r="AK1760" s="125"/>
      <c r="AM1760" s="246"/>
      <c r="AO1760" s="246"/>
      <c r="AP1760" s="211"/>
      <c r="AQ1760" s="211"/>
      <c r="AR1760" s="199"/>
      <c r="AT1760" s="225"/>
      <c r="AU1760" s="225"/>
      <c r="AV1760" s="225"/>
      <c r="AW1760" s="99"/>
      <c r="AX1760" s="199"/>
      <c r="AY1760" s="199"/>
      <c r="AZ1760" s="37"/>
      <c r="BA1760" s="123"/>
      <c r="BB1760" s="211"/>
      <c r="BC1760" s="211"/>
      <c r="BD1760" s="123"/>
      <c r="BE1760" s="123"/>
      <c r="BF1760" s="37"/>
      <c r="BG1760" s="37"/>
    </row>
    <row r="1761" spans="1:59" x14ac:dyDescent="0.25">
      <c r="A1761">
        <v>1729</v>
      </c>
      <c r="B1761" s="61">
        <f ca="1">OFFSET(InputPriceData!B$15,CalculationsAndCharts!$A1761+$A$11,0,1,1)</f>
        <v>39962</v>
      </c>
      <c r="C1761" s="3">
        <f ca="1">OFFSET(InputPriceData!G$15,CalculationsAndCharts!$A1761+$A$11,IF($C$7,8,0),1,1)</f>
        <v>258641500</v>
      </c>
      <c r="D1761" s="4">
        <f ca="1">OFFSET(InputPriceData!C$15,CalculationsAndCharts!$A1761+$A$11,IF($C$7,8,0),1,1)</f>
        <v>79.25</v>
      </c>
      <c r="E1761" s="4">
        <f ca="1">OFFSET(InputPriceData!D$15,CalculationsAndCharts!$A1761+$A$11,IF($C$7,8,0),1,1)</f>
        <v>81.23</v>
      </c>
      <c r="F1761" s="4">
        <f ca="1">OFFSET(InputPriceData!E$15,CalculationsAndCharts!$A1761+$A$11,IF($C$7,8,0),1,1)</f>
        <v>78.61</v>
      </c>
      <c r="G1761" s="4">
        <f ca="1">OFFSET(InputPriceData!F$15,CalculationsAndCharts!$A1761+$A$11,IF($C$7,8,0),1,1)</f>
        <v>80.22</v>
      </c>
      <c r="H1761" s="342">
        <f t="shared" ca="1" si="210"/>
        <v>78.225754791977792</v>
      </c>
      <c r="I1761" s="342">
        <f t="shared" ca="1" si="211"/>
        <v>77.549352653471473</v>
      </c>
      <c r="J1761" s="340">
        <f t="shared" ca="1" si="212"/>
        <v>0.67640213850631448</v>
      </c>
      <c r="K1761" s="170">
        <f t="shared" ref="K1761:K1824" ca="1" si="216">J1761*J1761</f>
        <v>0.45751985297591541</v>
      </c>
      <c r="L1761" s="341">
        <f t="shared" ref="L1761:L1824" ca="1" si="217">SQRT(SUM(OFFSET(K1761,0,0,$A$18,1))/$A$18)</f>
        <v>0.86621745025964469</v>
      </c>
      <c r="M1761" s="341">
        <f t="shared" ca="1" si="213"/>
        <v>-0.86621745025964469</v>
      </c>
      <c r="N1761" s="170"/>
      <c r="O1761" s="340"/>
      <c r="P1761" s="3">
        <f t="shared" ca="1" si="214"/>
        <v>258641500</v>
      </c>
      <c r="Q1761" s="3" t="e">
        <f t="shared" ca="1" si="215"/>
        <v>#N/A</v>
      </c>
      <c r="S1761" s="99"/>
      <c r="T1761" s="350"/>
      <c r="U1761" s="350"/>
      <c r="V1761" s="349"/>
      <c r="W1761" s="313"/>
      <c r="X1761" s="302"/>
      <c r="Y1761" s="211"/>
      <c r="Z1761" s="320"/>
      <c r="AA1761" s="246"/>
      <c r="AB1761" s="125"/>
      <c r="AC1761" s="125"/>
      <c r="AD1761" s="125"/>
      <c r="AE1761" s="125"/>
      <c r="AF1761" s="125"/>
      <c r="AG1761" s="125"/>
      <c r="AH1761" s="125"/>
      <c r="AJ1761" s="125"/>
      <c r="AK1761" s="125"/>
      <c r="AM1761" s="246"/>
      <c r="AO1761" s="246"/>
      <c r="AP1761" s="211"/>
      <c r="AQ1761" s="211"/>
      <c r="AR1761" s="199"/>
      <c r="AT1761" s="225"/>
      <c r="AU1761" s="225"/>
      <c r="AV1761" s="225"/>
      <c r="AW1761" s="99"/>
      <c r="AX1761" s="199"/>
      <c r="AY1761" s="199"/>
      <c r="AZ1761" s="37"/>
      <c r="BA1761" s="123"/>
      <c r="BB1761" s="211"/>
      <c r="BC1761" s="211"/>
      <c r="BD1761" s="123"/>
      <c r="BE1761" s="123"/>
      <c r="BF1761" s="37"/>
      <c r="BG1761" s="37"/>
    </row>
    <row r="1762" spans="1:59" x14ac:dyDescent="0.25">
      <c r="A1762">
        <v>1730</v>
      </c>
      <c r="B1762" s="61">
        <f ca="1">OFFSET(InputPriceData!B$15,CalculationsAndCharts!$A1762+$A$11,0,1,1)</f>
        <v>39961</v>
      </c>
      <c r="C1762" s="3">
        <f ca="1">OFFSET(InputPriceData!G$15,CalculationsAndCharts!$A1762+$A$11,IF($C$7,8,0),1,1)</f>
        <v>289095000</v>
      </c>
      <c r="D1762" s="4">
        <f ca="1">OFFSET(InputPriceData!C$15,CalculationsAndCharts!$A1762+$A$11,IF($C$7,8,0),1,1)</f>
        <v>78.42</v>
      </c>
      <c r="E1762" s="4">
        <f ca="1">OFFSET(InputPriceData!D$15,CalculationsAndCharts!$A1762+$A$11,IF($C$7,8,0),1,1)</f>
        <v>79.180000000000007</v>
      </c>
      <c r="F1762" s="4">
        <f ca="1">OFFSET(InputPriceData!E$15,CalculationsAndCharts!$A1762+$A$11,IF($C$7,8,0),1,1)</f>
        <v>77.239999999999995</v>
      </c>
      <c r="G1762" s="4">
        <f ca="1">OFFSET(InputPriceData!F$15,CalculationsAndCharts!$A1762+$A$11,IF($C$7,8,0),1,1)</f>
        <v>78.819999999999993</v>
      </c>
      <c r="H1762" s="342">
        <f t="shared" ref="H1762:H1825" ca="1" si="218">IF($A1762&gt;$A$8,0,IF($A1762=$A$8,$G1762,$C$16*$G1762+$D$16*H1763))</f>
        <v>77.940862619403191</v>
      </c>
      <c r="I1762" s="342">
        <f t="shared" ref="I1762:I1825" ca="1" si="219">IF($A1762&gt;$A$8,0,IF($A1762=$A$8,$G1762,$C$17*$G1762+$D$17*I1763))</f>
        <v>77.306566531059786</v>
      </c>
      <c r="J1762" s="340">
        <f t="shared" ref="J1762:J1825" ca="1" si="220" xml:space="preserve"> ($C$16 - $C$17)*$G1762 + ($C$17*$D$16 - $C$16*$D$17)*$G1763 + ($D$16 + $D$17)*J1763 - $D$16*$D$17*J1764</f>
        <v>0.63429608834339835</v>
      </c>
      <c r="K1762" s="170">
        <f t="shared" ca="1" si="216"/>
        <v>0.40233152768773622</v>
      </c>
      <c r="L1762" s="341">
        <f t="shared" ca="1" si="217"/>
        <v>0.86547682058168351</v>
      </c>
      <c r="M1762" s="341">
        <f t="shared" ref="M1762:M1825" ca="1" si="221">-L1762</f>
        <v>-0.86547682058168351</v>
      </c>
      <c r="N1762" s="170"/>
      <c r="O1762" s="340"/>
      <c r="P1762" s="3">
        <f t="shared" ref="P1762:P1825" ca="1" si="222">IF(G1762&gt;=D1762,C1762,NA())</f>
        <v>289095000</v>
      </c>
      <c r="Q1762" s="3" t="e">
        <f t="shared" ref="Q1762:Q1825" ca="1" si="223">IF(G1762&lt;D1762,C1762,NA())</f>
        <v>#N/A</v>
      </c>
      <c r="S1762" s="99"/>
      <c r="T1762" s="350"/>
      <c r="U1762" s="350"/>
      <c r="V1762" s="349"/>
      <c r="W1762" s="313"/>
      <c r="X1762" s="302"/>
      <c r="Y1762" s="211"/>
      <c r="Z1762" s="320"/>
      <c r="AA1762" s="246"/>
      <c r="AB1762" s="125"/>
      <c r="AC1762" s="125"/>
      <c r="AD1762" s="125"/>
      <c r="AE1762" s="125"/>
      <c r="AF1762" s="125"/>
      <c r="AG1762" s="125"/>
      <c r="AH1762" s="125"/>
      <c r="AJ1762" s="125"/>
      <c r="AK1762" s="125"/>
      <c r="AM1762" s="246"/>
      <c r="AO1762" s="246"/>
      <c r="AP1762" s="211"/>
      <c r="AQ1762" s="211"/>
      <c r="AR1762" s="199"/>
      <c r="AT1762" s="225"/>
      <c r="AU1762" s="225"/>
      <c r="AV1762" s="225"/>
      <c r="AW1762" s="99"/>
      <c r="AX1762" s="199"/>
      <c r="AY1762" s="199"/>
      <c r="AZ1762" s="37"/>
      <c r="BA1762" s="123"/>
      <c r="BB1762" s="211"/>
      <c r="BC1762" s="211"/>
      <c r="BD1762" s="123"/>
      <c r="BE1762" s="123"/>
      <c r="BF1762" s="37"/>
      <c r="BG1762" s="37"/>
    </row>
    <row r="1763" spans="1:59" x14ac:dyDescent="0.25">
      <c r="A1763">
        <v>1731</v>
      </c>
      <c r="B1763" s="61">
        <f ca="1">OFFSET(InputPriceData!B$15,CalculationsAndCharts!$A1763+$A$11,0,1,1)</f>
        <v>39960</v>
      </c>
      <c r="C1763" s="3">
        <f ca="1">OFFSET(InputPriceData!G$15,CalculationsAndCharts!$A1763+$A$11,IF($C$7,8,0),1,1)</f>
        <v>246015800</v>
      </c>
      <c r="D1763" s="4">
        <f ca="1">OFFSET(InputPriceData!C$15,CalculationsAndCharts!$A1763+$A$11,IF($C$7,8,0),1,1)</f>
        <v>79.27</v>
      </c>
      <c r="E1763" s="4">
        <f ca="1">OFFSET(InputPriceData!D$15,CalculationsAndCharts!$A1763+$A$11,IF($C$7,8,0),1,1)</f>
        <v>79.540000000000006</v>
      </c>
      <c r="F1763" s="4">
        <f ca="1">OFFSET(InputPriceData!E$15,CalculationsAndCharts!$A1763+$A$11,IF($C$7,8,0),1,1)</f>
        <v>77.62</v>
      </c>
      <c r="G1763" s="4">
        <f ca="1">OFFSET(InputPriceData!F$15,CalculationsAndCharts!$A1763+$A$11,IF($C$7,8,0),1,1)</f>
        <v>77.739999999999995</v>
      </c>
      <c r="H1763" s="342">
        <f t="shared" ca="1" si="218"/>
        <v>77.815271565032219</v>
      </c>
      <c r="I1763" s="342">
        <f t="shared" ca="1" si="219"/>
        <v>77.168981670247049</v>
      </c>
      <c r="J1763" s="340">
        <f t="shared" ca="1" si="220"/>
        <v>0.6462898947851734</v>
      </c>
      <c r="K1763" s="170">
        <f t="shared" ca="1" si="216"/>
        <v>0.41769062810143048</v>
      </c>
      <c r="L1763" s="341">
        <f t="shared" ca="1" si="217"/>
        <v>0.86995300319599767</v>
      </c>
      <c r="M1763" s="341">
        <f t="shared" ca="1" si="221"/>
        <v>-0.86995300319599767</v>
      </c>
      <c r="N1763" s="170"/>
      <c r="O1763" s="340"/>
      <c r="P1763" s="3" t="e">
        <f t="shared" ca="1" si="222"/>
        <v>#N/A</v>
      </c>
      <c r="Q1763" s="3">
        <f t="shared" ca="1" si="223"/>
        <v>246015800</v>
      </c>
      <c r="S1763" s="99"/>
      <c r="T1763" s="350"/>
      <c r="U1763" s="350"/>
      <c r="V1763" s="349"/>
      <c r="W1763" s="313"/>
      <c r="X1763" s="302"/>
      <c r="Y1763" s="211"/>
      <c r="Z1763" s="320"/>
      <c r="AA1763" s="246"/>
      <c r="AB1763" s="125"/>
      <c r="AC1763" s="125"/>
      <c r="AD1763" s="125"/>
      <c r="AE1763" s="125"/>
      <c r="AF1763" s="125"/>
      <c r="AG1763" s="125"/>
      <c r="AH1763" s="125"/>
      <c r="AJ1763" s="125"/>
      <c r="AK1763" s="125"/>
      <c r="AM1763" s="246"/>
      <c r="AO1763" s="246"/>
      <c r="AP1763" s="211"/>
      <c r="AQ1763" s="211"/>
      <c r="AR1763" s="199"/>
      <c r="AT1763" s="225"/>
      <c r="AU1763" s="225"/>
      <c r="AV1763" s="225"/>
      <c r="AW1763" s="99"/>
      <c r="AX1763" s="199"/>
      <c r="AY1763" s="199"/>
      <c r="AZ1763" s="37"/>
      <c r="BA1763" s="123"/>
      <c r="BB1763" s="211"/>
      <c r="BC1763" s="211"/>
      <c r="BD1763" s="123"/>
      <c r="BE1763" s="123"/>
      <c r="BF1763" s="37"/>
      <c r="BG1763" s="37"/>
    </row>
    <row r="1764" spans="1:59" x14ac:dyDescent="0.25">
      <c r="A1764">
        <v>1732</v>
      </c>
      <c r="B1764" s="61">
        <f ca="1">OFFSET(InputPriceData!B$15,CalculationsAndCharts!$A1764+$A$11,0,1,1)</f>
        <v>39959</v>
      </c>
      <c r="C1764" s="3">
        <f ca="1">OFFSET(InputPriceData!G$15,CalculationsAndCharts!$A1764+$A$11,IF($C$7,8,0),1,1)</f>
        <v>236318500</v>
      </c>
      <c r="D1764" s="4">
        <f ca="1">OFFSET(InputPriceData!C$15,CalculationsAndCharts!$A1764+$A$11,IF($C$7,8,0),1,1)</f>
        <v>76.599999999999994</v>
      </c>
      <c r="E1764" s="4">
        <f ca="1">OFFSET(InputPriceData!D$15,CalculationsAndCharts!$A1764+$A$11,IF($C$7,8,0),1,1)</f>
        <v>79.38</v>
      </c>
      <c r="F1764" s="4">
        <f ca="1">OFFSET(InputPriceData!E$15,CalculationsAndCharts!$A1764+$A$11,IF($C$7,8,0),1,1)</f>
        <v>76.569999999999993</v>
      </c>
      <c r="G1764" s="4">
        <f ca="1">OFFSET(InputPriceData!F$15,CalculationsAndCharts!$A1764+$A$11,IF($C$7,8,0),1,1)</f>
        <v>79.150000000000006</v>
      </c>
      <c r="H1764" s="342">
        <f t="shared" ca="1" si="218"/>
        <v>77.826024645751104</v>
      </c>
      <c r="I1764" s="342">
        <f t="shared" ca="1" si="219"/>
        <v>77.11707091299678</v>
      </c>
      <c r="J1764" s="340">
        <f t="shared" ca="1" si="220"/>
        <v>0.70895373275433204</v>
      </c>
      <c r="K1764" s="170">
        <f t="shared" ca="1" si="216"/>
        <v>0.50261539518630083</v>
      </c>
      <c r="L1764" s="341">
        <f t="shared" ca="1" si="217"/>
        <v>0.87966950331212501</v>
      </c>
      <c r="M1764" s="341">
        <f t="shared" ca="1" si="221"/>
        <v>-0.87966950331212501</v>
      </c>
      <c r="N1764" s="170"/>
      <c r="O1764" s="343"/>
      <c r="P1764" s="3">
        <f t="shared" ca="1" si="222"/>
        <v>236318500</v>
      </c>
      <c r="Q1764" s="3" t="e">
        <f t="shared" ca="1" si="223"/>
        <v>#N/A</v>
      </c>
      <c r="S1764" s="99"/>
      <c r="T1764" s="350"/>
      <c r="U1764" s="350"/>
      <c r="V1764" s="349"/>
      <c r="W1764" s="313"/>
      <c r="X1764" s="302"/>
      <c r="Y1764" s="211"/>
      <c r="Z1764" s="320"/>
      <c r="AA1764" s="246"/>
      <c r="AB1764" s="125"/>
      <c r="AC1764" s="125"/>
      <c r="AD1764" s="125"/>
      <c r="AE1764" s="125"/>
      <c r="AF1764" s="125"/>
      <c r="AG1764" s="125"/>
      <c r="AH1764" s="125"/>
      <c r="AJ1764" s="125"/>
      <c r="AK1764" s="125"/>
      <c r="AM1764" s="246"/>
      <c r="AO1764" s="246"/>
      <c r="AP1764" s="211"/>
      <c r="AQ1764" s="211"/>
      <c r="AR1764" s="199"/>
      <c r="AT1764" s="225"/>
      <c r="AU1764" s="225"/>
      <c r="AV1764" s="225"/>
      <c r="AW1764" s="99"/>
      <c r="AX1764" s="199"/>
      <c r="AY1764" s="199"/>
      <c r="AZ1764" s="37"/>
      <c r="BA1764" s="123"/>
      <c r="BB1764" s="211"/>
      <c r="BC1764" s="211"/>
      <c r="BD1764" s="123"/>
      <c r="BE1764" s="123"/>
      <c r="BF1764" s="37"/>
      <c r="BG1764" s="37"/>
    </row>
    <row r="1765" spans="1:59" x14ac:dyDescent="0.25">
      <c r="A1765">
        <v>1733</v>
      </c>
      <c r="B1765" s="61">
        <f ca="1">OFFSET(InputPriceData!B$15,CalculationsAndCharts!$A1765+$A$11,0,1,1)</f>
        <v>39955</v>
      </c>
      <c r="C1765" s="3">
        <f ca="1">OFFSET(InputPriceData!G$15,CalculationsAndCharts!$A1765+$A$11,IF($C$7,8,0),1,1)</f>
        <v>166811900</v>
      </c>
      <c r="D1765" s="4">
        <f ca="1">OFFSET(InputPriceData!C$15,CalculationsAndCharts!$A1765+$A$11,IF($C$7,8,0),1,1)</f>
        <v>77.56</v>
      </c>
      <c r="E1765" s="4">
        <f ca="1">OFFSET(InputPriceData!D$15,CalculationsAndCharts!$A1765+$A$11,IF($C$7,8,0),1,1)</f>
        <v>78.02</v>
      </c>
      <c r="F1765" s="4">
        <f ca="1">OFFSET(InputPriceData!E$15,CalculationsAndCharts!$A1765+$A$11,IF($C$7,8,0),1,1)</f>
        <v>76.88</v>
      </c>
      <c r="G1765" s="4">
        <f ca="1">OFFSET(InputPriceData!F$15,CalculationsAndCharts!$A1765+$A$11,IF($C$7,8,0),1,1)</f>
        <v>77.17</v>
      </c>
      <c r="H1765" s="342">
        <f t="shared" ca="1" si="218"/>
        <v>77.636885309429843</v>
      </c>
      <c r="I1765" s="342">
        <f t="shared" ca="1" si="219"/>
        <v>76.932259177814672</v>
      </c>
      <c r="J1765" s="340">
        <f t="shared" ca="1" si="220"/>
        <v>0.70462613161517451</v>
      </c>
      <c r="K1765" s="170">
        <f t="shared" ca="1" si="216"/>
        <v>0.49649798535496525</v>
      </c>
      <c r="L1765" s="341">
        <f t="shared" ca="1" si="217"/>
        <v>0.89315346842902488</v>
      </c>
      <c r="M1765" s="341">
        <f t="shared" ca="1" si="221"/>
        <v>-0.89315346842902488</v>
      </c>
      <c r="N1765" s="170"/>
      <c r="O1765" s="340"/>
      <c r="P1765" s="3" t="e">
        <f t="shared" ca="1" si="222"/>
        <v>#N/A</v>
      </c>
      <c r="Q1765" s="3">
        <f t="shared" ca="1" si="223"/>
        <v>166811900</v>
      </c>
      <c r="S1765" s="99"/>
      <c r="T1765" s="350"/>
      <c r="U1765" s="350"/>
      <c r="V1765" s="349"/>
      <c r="W1765" s="313"/>
      <c r="X1765" s="302"/>
      <c r="Y1765" s="211"/>
      <c r="Z1765" s="320"/>
      <c r="AA1765" s="246"/>
      <c r="AB1765" s="125"/>
      <c r="AC1765" s="125"/>
      <c r="AD1765" s="125"/>
      <c r="AE1765" s="125"/>
      <c r="AF1765" s="125"/>
      <c r="AG1765" s="125"/>
      <c r="AH1765" s="125"/>
      <c r="AJ1765" s="125"/>
      <c r="AK1765" s="125"/>
      <c r="AM1765" s="246"/>
      <c r="AO1765" s="246"/>
      <c r="AP1765" s="211"/>
      <c r="AQ1765" s="211"/>
      <c r="AR1765" s="199"/>
      <c r="AT1765" s="225"/>
      <c r="AU1765" s="225"/>
      <c r="AV1765" s="225"/>
      <c r="AW1765" s="99"/>
      <c r="AX1765" s="199"/>
      <c r="AY1765" s="199"/>
      <c r="AZ1765" s="37"/>
      <c r="BA1765" s="123"/>
      <c r="BB1765" s="211"/>
      <c r="BC1765" s="211"/>
      <c r="BD1765" s="123"/>
      <c r="BE1765" s="123"/>
      <c r="BF1765" s="37"/>
      <c r="BG1765" s="37"/>
    </row>
    <row r="1766" spans="1:59" x14ac:dyDescent="0.25">
      <c r="A1766">
        <v>1734</v>
      </c>
      <c r="B1766" s="61">
        <f ca="1">OFFSET(InputPriceData!B$15,CalculationsAndCharts!$A1766+$A$11,0,1,1)</f>
        <v>39954</v>
      </c>
      <c r="C1766" s="3">
        <f ca="1">OFFSET(InputPriceData!G$15,CalculationsAndCharts!$A1766+$A$11,IF($C$7,8,0),1,1)</f>
        <v>258988400</v>
      </c>
      <c r="D1766" s="4">
        <f ca="1">OFFSET(InputPriceData!C$15,CalculationsAndCharts!$A1766+$A$11,IF($C$7,8,0),1,1)</f>
        <v>77.56</v>
      </c>
      <c r="E1766" s="4">
        <f ca="1">OFFSET(InputPriceData!D$15,CalculationsAndCharts!$A1766+$A$11,IF($C$7,8,0),1,1)</f>
        <v>77.849999999999994</v>
      </c>
      <c r="F1766" s="4">
        <f ca="1">OFFSET(InputPriceData!E$15,CalculationsAndCharts!$A1766+$A$11,IF($C$7,8,0),1,1)</f>
        <v>76.510000000000005</v>
      </c>
      <c r="G1766" s="4">
        <f ca="1">OFFSET(InputPriceData!F$15,CalculationsAndCharts!$A1766+$A$11,IF($C$7,8,0),1,1)</f>
        <v>77.34</v>
      </c>
      <c r="H1766" s="342">
        <f t="shared" ca="1" si="218"/>
        <v>77.703583210776969</v>
      </c>
      <c r="I1766" s="342">
        <f t="shared" ca="1" si="219"/>
        <v>76.910646375797825</v>
      </c>
      <c r="J1766" s="340">
        <f t="shared" ca="1" si="220"/>
        <v>0.79293683497914469</v>
      </c>
      <c r="K1766" s="170">
        <f t="shared" ca="1" si="216"/>
        <v>0.62874882426674339</v>
      </c>
      <c r="L1766" s="341">
        <f t="shared" ca="1" si="217"/>
        <v>0.91314598888846898</v>
      </c>
      <c r="M1766" s="341">
        <f t="shared" ca="1" si="221"/>
        <v>-0.91314598888846898</v>
      </c>
      <c r="N1766" s="170"/>
      <c r="O1766" s="340"/>
      <c r="P1766" s="3" t="e">
        <f t="shared" ca="1" si="222"/>
        <v>#N/A</v>
      </c>
      <c r="Q1766" s="3">
        <f t="shared" ca="1" si="223"/>
        <v>258988400</v>
      </c>
      <c r="S1766" s="99"/>
      <c r="T1766" s="350"/>
      <c r="U1766" s="350"/>
      <c r="V1766" s="349"/>
      <c r="W1766" s="313"/>
      <c r="X1766" s="302"/>
      <c r="Y1766" s="211"/>
      <c r="Z1766" s="320"/>
      <c r="AA1766" s="246"/>
      <c r="AB1766" s="125"/>
      <c r="AC1766" s="125"/>
      <c r="AD1766" s="125"/>
      <c r="AE1766" s="125"/>
      <c r="AF1766" s="125"/>
      <c r="AG1766" s="125"/>
      <c r="AH1766" s="125"/>
      <c r="AJ1766" s="125"/>
      <c r="AK1766" s="125"/>
      <c r="AM1766" s="246"/>
      <c r="AO1766" s="246"/>
      <c r="AP1766" s="211"/>
      <c r="AQ1766" s="211"/>
      <c r="AR1766" s="199"/>
      <c r="AT1766" s="225"/>
      <c r="AU1766" s="225"/>
      <c r="AV1766" s="225"/>
      <c r="AW1766" s="99"/>
      <c r="AX1766" s="199"/>
      <c r="AY1766" s="199"/>
      <c r="AZ1766" s="37"/>
      <c r="BA1766" s="123"/>
      <c r="BB1766" s="211"/>
      <c r="BC1766" s="211"/>
      <c r="BD1766" s="123"/>
      <c r="BE1766" s="123"/>
      <c r="BF1766" s="37"/>
      <c r="BG1766" s="37"/>
    </row>
    <row r="1767" spans="1:59" x14ac:dyDescent="0.25">
      <c r="A1767">
        <v>1735</v>
      </c>
      <c r="B1767" s="61">
        <f ca="1">OFFSET(InputPriceData!B$15,CalculationsAndCharts!$A1767+$A$11,0,1,1)</f>
        <v>39953</v>
      </c>
      <c r="C1767" s="3">
        <f ca="1">OFFSET(InputPriceData!G$15,CalculationsAndCharts!$A1767+$A$11,IF($C$7,8,0),1,1)</f>
        <v>285722200</v>
      </c>
      <c r="D1767" s="4">
        <f ca="1">OFFSET(InputPriceData!C$15,CalculationsAndCharts!$A1767+$A$11,IF($C$7,8,0),1,1)</f>
        <v>79.709999999999994</v>
      </c>
      <c r="E1767" s="4">
        <f ca="1">OFFSET(InputPriceData!D$15,CalculationsAndCharts!$A1767+$A$11,IF($C$7,8,0),1,1)</f>
        <v>80.45</v>
      </c>
      <c r="F1767" s="4">
        <f ca="1">OFFSET(InputPriceData!E$15,CalculationsAndCharts!$A1767+$A$11,IF($C$7,8,0),1,1)</f>
        <v>78.38</v>
      </c>
      <c r="G1767" s="4">
        <f ca="1">OFFSET(InputPriceData!F$15,CalculationsAndCharts!$A1767+$A$11,IF($C$7,8,0),1,1)</f>
        <v>78.47</v>
      </c>
      <c r="H1767" s="342">
        <f t="shared" ca="1" si="218"/>
        <v>77.755523669459393</v>
      </c>
      <c r="I1767" s="342">
        <f t="shared" ca="1" si="219"/>
        <v>76.871614228143073</v>
      </c>
      <c r="J1767" s="340">
        <f t="shared" ca="1" si="220"/>
        <v>0.8839094413163131</v>
      </c>
      <c r="K1767" s="170">
        <f t="shared" ca="1" si="216"/>
        <v>0.78129590044811681</v>
      </c>
      <c r="L1767" s="341">
        <f t="shared" ca="1" si="217"/>
        <v>0.93898226579722155</v>
      </c>
      <c r="M1767" s="341">
        <f t="shared" ca="1" si="221"/>
        <v>-0.93898226579722155</v>
      </c>
      <c r="N1767" s="170"/>
      <c r="O1767" s="340"/>
      <c r="P1767" s="3" t="e">
        <f t="shared" ca="1" si="222"/>
        <v>#N/A</v>
      </c>
      <c r="Q1767" s="3">
        <f t="shared" ca="1" si="223"/>
        <v>285722200</v>
      </c>
      <c r="S1767" s="99"/>
      <c r="T1767" s="350"/>
      <c r="U1767" s="350"/>
      <c r="V1767" s="349"/>
      <c r="W1767" s="313"/>
      <c r="X1767" s="302"/>
      <c r="Y1767" s="211"/>
      <c r="Z1767" s="320"/>
      <c r="AA1767" s="246"/>
      <c r="AB1767" s="125"/>
      <c r="AC1767" s="125"/>
      <c r="AD1767" s="125"/>
      <c r="AE1767" s="125"/>
      <c r="AF1767" s="125"/>
      <c r="AG1767" s="125"/>
      <c r="AH1767" s="125"/>
      <c r="AJ1767" s="125"/>
      <c r="AK1767" s="125"/>
      <c r="AM1767" s="246"/>
      <c r="AO1767" s="246"/>
      <c r="AP1767" s="211"/>
      <c r="AQ1767" s="211"/>
      <c r="AR1767" s="199"/>
      <c r="AT1767" s="225"/>
      <c r="AU1767" s="225"/>
      <c r="AV1767" s="225"/>
      <c r="AW1767" s="99"/>
      <c r="AX1767" s="199"/>
      <c r="AY1767" s="199"/>
      <c r="AZ1767" s="37"/>
      <c r="BA1767" s="123"/>
      <c r="BB1767" s="211"/>
      <c r="BC1767" s="211"/>
      <c r="BD1767" s="123"/>
      <c r="BE1767" s="123"/>
      <c r="BF1767" s="37"/>
      <c r="BG1767" s="37"/>
    </row>
    <row r="1768" spans="1:59" x14ac:dyDescent="0.25">
      <c r="A1768">
        <v>1736</v>
      </c>
      <c r="B1768" s="61">
        <f ca="1">OFFSET(InputPriceData!B$15,CalculationsAndCharts!$A1768+$A$11,0,1,1)</f>
        <v>39952</v>
      </c>
      <c r="C1768" s="3">
        <f ca="1">OFFSET(InputPriceData!G$15,CalculationsAndCharts!$A1768+$A$11,IF($C$7,8,0),1,1)</f>
        <v>206102200</v>
      </c>
      <c r="D1768" s="4">
        <f ca="1">OFFSET(InputPriceData!C$15,CalculationsAndCharts!$A1768+$A$11,IF($C$7,8,0),1,1)</f>
        <v>79.05</v>
      </c>
      <c r="E1768" s="4">
        <f ca="1">OFFSET(InputPriceData!D$15,CalculationsAndCharts!$A1768+$A$11,IF($C$7,8,0),1,1)</f>
        <v>79.73</v>
      </c>
      <c r="F1768" s="4">
        <f ca="1">OFFSET(InputPriceData!E$15,CalculationsAndCharts!$A1768+$A$11,IF($C$7,8,0),1,1)</f>
        <v>78.73</v>
      </c>
      <c r="G1768" s="4">
        <f ca="1">OFFSET(InputPriceData!F$15,CalculationsAndCharts!$A1768+$A$11,IF($C$7,8,0),1,1)</f>
        <v>78.989999999999995</v>
      </c>
      <c r="H1768" s="342">
        <f t="shared" ca="1" si="218"/>
        <v>77.653455622239306</v>
      </c>
      <c r="I1768" s="342">
        <f t="shared" ca="1" si="219"/>
        <v>76.726306430701527</v>
      </c>
      <c r="J1768" s="340">
        <f t="shared" ca="1" si="220"/>
        <v>0.92714919153776587</v>
      </c>
      <c r="K1768" s="170">
        <f t="shared" ca="1" si="216"/>
        <v>0.85960562336913282</v>
      </c>
      <c r="L1768" s="341">
        <f t="shared" ca="1" si="217"/>
        <v>0.96721157106429434</v>
      </c>
      <c r="M1768" s="341">
        <f t="shared" ca="1" si="221"/>
        <v>-0.96721157106429434</v>
      </c>
      <c r="N1768" s="170"/>
      <c r="O1768" s="340"/>
      <c r="P1768" s="3" t="e">
        <f t="shared" ca="1" si="222"/>
        <v>#N/A</v>
      </c>
      <c r="Q1768" s="3">
        <f t="shared" ca="1" si="223"/>
        <v>206102200</v>
      </c>
      <c r="S1768" s="99"/>
      <c r="T1768" s="350"/>
      <c r="U1768" s="350"/>
      <c r="V1768" s="349"/>
      <c r="W1768" s="313"/>
      <c r="X1768" s="302"/>
      <c r="Y1768" s="211"/>
      <c r="Z1768" s="320"/>
      <c r="AA1768" s="246"/>
      <c r="AB1768" s="125"/>
      <c r="AC1768" s="125"/>
      <c r="AD1768" s="125"/>
      <c r="AE1768" s="125"/>
      <c r="AF1768" s="125"/>
      <c r="AG1768" s="125"/>
      <c r="AH1768" s="125"/>
      <c r="AJ1768" s="125"/>
      <c r="AK1768" s="125"/>
      <c r="AM1768" s="246"/>
      <c r="AO1768" s="246"/>
      <c r="AP1768" s="211"/>
      <c r="AQ1768" s="211"/>
      <c r="AR1768" s="199"/>
      <c r="AT1768" s="225"/>
      <c r="AU1768" s="225"/>
      <c r="AV1768" s="225"/>
      <c r="AW1768" s="99"/>
      <c r="AX1768" s="199"/>
      <c r="AY1768" s="199"/>
      <c r="AZ1768" s="37"/>
      <c r="BA1768" s="123"/>
      <c r="BB1768" s="211"/>
      <c r="BC1768" s="211"/>
      <c r="BD1768" s="123"/>
      <c r="BE1768" s="123"/>
      <c r="BF1768" s="37"/>
      <c r="BG1768" s="37"/>
    </row>
    <row r="1769" spans="1:59" x14ac:dyDescent="0.25">
      <c r="A1769">
        <v>1737</v>
      </c>
      <c r="B1769" s="61">
        <f ca="1">OFFSET(InputPriceData!B$15,CalculationsAndCharts!$A1769+$A$11,0,1,1)</f>
        <v>39951</v>
      </c>
      <c r="C1769" s="3">
        <f ca="1">OFFSET(InputPriceData!G$15,CalculationsAndCharts!$A1769+$A$11,IF($C$7,8,0),1,1)</f>
        <v>241447400</v>
      </c>
      <c r="D1769" s="4">
        <f ca="1">OFFSET(InputPriceData!C$15,CalculationsAndCharts!$A1769+$A$11,IF($C$7,8,0),1,1)</f>
        <v>77.63</v>
      </c>
      <c r="E1769" s="4">
        <f ca="1">OFFSET(InputPriceData!D$15,CalculationsAndCharts!$A1769+$A$11,IF($C$7,8,0),1,1)</f>
        <v>79.180000000000007</v>
      </c>
      <c r="F1769" s="4">
        <f ca="1">OFFSET(InputPriceData!E$15,CalculationsAndCharts!$A1769+$A$11,IF($C$7,8,0),1,1)</f>
        <v>76.78</v>
      </c>
      <c r="G1769" s="4">
        <f ca="1">OFFSET(InputPriceData!F$15,CalculationsAndCharts!$A1769+$A$11,IF($C$7,8,0),1,1)</f>
        <v>79.09</v>
      </c>
      <c r="H1769" s="342">
        <f t="shared" ca="1" si="218"/>
        <v>77.462520711130637</v>
      </c>
      <c r="I1769" s="342">
        <f t="shared" ca="1" si="219"/>
        <v>76.520516106219858</v>
      </c>
      <c r="J1769" s="340">
        <f t="shared" ca="1" si="220"/>
        <v>0.94200460491077498</v>
      </c>
      <c r="K1769" s="170">
        <f t="shared" ca="1" si="216"/>
        <v>0.88737267567310529</v>
      </c>
      <c r="L1769" s="341">
        <f t="shared" ca="1" si="217"/>
        <v>0.9981072666486831</v>
      </c>
      <c r="M1769" s="341">
        <f t="shared" ca="1" si="221"/>
        <v>-0.9981072666486831</v>
      </c>
      <c r="N1769" s="170"/>
      <c r="O1769" s="340"/>
      <c r="P1769" s="3">
        <f t="shared" ca="1" si="222"/>
        <v>241447400</v>
      </c>
      <c r="Q1769" s="3" t="e">
        <f t="shared" ca="1" si="223"/>
        <v>#N/A</v>
      </c>
      <c r="S1769" s="99"/>
      <c r="T1769" s="350"/>
      <c r="U1769" s="350"/>
      <c r="V1769" s="349"/>
      <c r="W1769" s="313"/>
      <c r="X1769" s="302"/>
      <c r="Y1769" s="211"/>
      <c r="Z1769" s="320"/>
      <c r="AA1769" s="246"/>
      <c r="AB1769" s="125"/>
      <c r="AC1769" s="125"/>
      <c r="AD1769" s="125"/>
      <c r="AE1769" s="125"/>
      <c r="AF1769" s="125"/>
      <c r="AG1769" s="125"/>
      <c r="AH1769" s="125"/>
      <c r="AJ1769" s="125"/>
      <c r="AK1769" s="125"/>
      <c r="AM1769" s="246"/>
      <c r="AO1769" s="246"/>
      <c r="AP1769" s="211"/>
      <c r="AQ1769" s="211"/>
      <c r="AR1769" s="199"/>
      <c r="AT1769" s="225"/>
      <c r="AU1769" s="225"/>
      <c r="AV1769" s="225"/>
      <c r="AW1769" s="99"/>
      <c r="AX1769" s="199"/>
      <c r="AY1769" s="199"/>
      <c r="AZ1769" s="37"/>
      <c r="BA1769" s="123"/>
      <c r="BB1769" s="211"/>
      <c r="BC1769" s="211"/>
      <c r="BD1769" s="123"/>
      <c r="BE1769" s="123"/>
      <c r="BF1769" s="37"/>
      <c r="BG1769" s="37"/>
    </row>
    <row r="1770" spans="1:59" x14ac:dyDescent="0.25">
      <c r="A1770">
        <v>1738</v>
      </c>
      <c r="B1770" s="61">
        <f ca="1">OFFSET(InputPriceData!B$15,CalculationsAndCharts!$A1770+$A$11,0,1,1)</f>
        <v>39948</v>
      </c>
      <c r="C1770" s="3">
        <f ca="1">OFFSET(InputPriceData!G$15,CalculationsAndCharts!$A1770+$A$11,IF($C$7,8,0),1,1)</f>
        <v>271502700</v>
      </c>
      <c r="D1770" s="4">
        <f ca="1">OFFSET(InputPriceData!C$15,CalculationsAndCharts!$A1770+$A$11,IF($C$7,8,0),1,1)</f>
        <v>77.48</v>
      </c>
      <c r="E1770" s="4">
        <f ca="1">OFFSET(InputPriceData!D$15,CalculationsAndCharts!$A1770+$A$11,IF($C$7,8,0),1,1)</f>
        <v>78.02</v>
      </c>
      <c r="F1770" s="4">
        <f ca="1">OFFSET(InputPriceData!E$15,CalculationsAndCharts!$A1770+$A$11,IF($C$7,8,0),1,1)</f>
        <v>76.42</v>
      </c>
      <c r="G1770" s="4">
        <f ca="1">OFFSET(InputPriceData!F$15,CalculationsAndCharts!$A1770+$A$11,IF($C$7,8,0),1,1)</f>
        <v>76.900000000000006</v>
      </c>
      <c r="H1770" s="342">
        <f t="shared" ca="1" si="218"/>
        <v>77.230023669863584</v>
      </c>
      <c r="I1770" s="342">
        <f t="shared" ca="1" si="219"/>
        <v>76.286926661330753</v>
      </c>
      <c r="J1770" s="340">
        <f t="shared" ca="1" si="220"/>
        <v>0.94309700853282774</v>
      </c>
      <c r="K1770" s="170">
        <f t="shared" ca="1" si="216"/>
        <v>0.88943196750356857</v>
      </c>
      <c r="L1770" s="341">
        <f t="shared" ca="1" si="217"/>
        <v>1.0251890396948802</v>
      </c>
      <c r="M1770" s="341">
        <f t="shared" ca="1" si="221"/>
        <v>-1.0251890396948802</v>
      </c>
      <c r="N1770" s="170"/>
      <c r="O1770" s="340"/>
      <c r="P1770" s="3" t="e">
        <f t="shared" ca="1" si="222"/>
        <v>#N/A</v>
      </c>
      <c r="Q1770" s="3">
        <f t="shared" ca="1" si="223"/>
        <v>271502700</v>
      </c>
      <c r="S1770" s="99"/>
      <c r="T1770" s="350"/>
      <c r="U1770" s="350"/>
      <c r="V1770" s="349"/>
      <c r="W1770" s="313"/>
      <c r="X1770" s="302"/>
      <c r="Y1770" s="211"/>
      <c r="Z1770" s="320"/>
      <c r="AA1770" s="246"/>
      <c r="AB1770" s="125"/>
      <c r="AC1770" s="125"/>
      <c r="AD1770" s="125"/>
      <c r="AE1770" s="125"/>
      <c r="AF1770" s="125"/>
      <c r="AG1770" s="125"/>
      <c r="AH1770" s="125"/>
      <c r="AJ1770" s="125"/>
      <c r="AK1770" s="125"/>
      <c r="AM1770" s="246"/>
      <c r="AO1770" s="246"/>
      <c r="AP1770" s="211"/>
      <c r="AQ1770" s="211"/>
      <c r="AR1770" s="199"/>
      <c r="AT1770" s="225"/>
      <c r="AU1770" s="225"/>
      <c r="AV1770" s="225"/>
      <c r="AW1770" s="99"/>
      <c r="AX1770" s="199"/>
      <c r="AY1770" s="199"/>
      <c r="AZ1770" s="37"/>
      <c r="BA1770" s="123"/>
      <c r="BB1770" s="211"/>
      <c r="BC1770" s="211"/>
      <c r="BD1770" s="123"/>
      <c r="BE1770" s="123"/>
      <c r="BF1770" s="37"/>
      <c r="BG1770" s="37"/>
    </row>
    <row r="1771" spans="1:59" x14ac:dyDescent="0.25">
      <c r="A1771">
        <v>1739</v>
      </c>
      <c r="B1771" s="61">
        <f ca="1">OFFSET(InputPriceData!B$15,CalculationsAndCharts!$A1771+$A$11,0,1,1)</f>
        <v>39947</v>
      </c>
      <c r="C1771" s="3">
        <f ca="1">OFFSET(InputPriceData!G$15,CalculationsAndCharts!$A1771+$A$11,IF($C$7,8,0),1,1)</f>
        <v>260098700</v>
      </c>
      <c r="D1771" s="4">
        <f ca="1">OFFSET(InputPriceData!C$15,CalculationsAndCharts!$A1771+$A$11,IF($C$7,8,0),1,1)</f>
        <v>76.91</v>
      </c>
      <c r="E1771" s="4">
        <f ca="1">OFFSET(InputPriceData!D$15,CalculationsAndCharts!$A1771+$A$11,IF($C$7,8,0),1,1)</f>
        <v>78.13</v>
      </c>
      <c r="F1771" s="4">
        <f ca="1">OFFSET(InputPriceData!E$15,CalculationsAndCharts!$A1771+$A$11,IF($C$7,8,0),1,1)</f>
        <v>76.72</v>
      </c>
      <c r="G1771" s="4">
        <f ca="1">OFFSET(InputPriceData!F$15,CalculationsAndCharts!$A1771+$A$11,IF($C$7,8,0),1,1)</f>
        <v>77.540000000000006</v>
      </c>
      <c r="H1771" s="342">
        <f t="shared" ca="1" si="218"/>
        <v>77.27716990841553</v>
      </c>
      <c r="I1771" s="342">
        <f t="shared" ca="1" si="219"/>
        <v>76.231192721451734</v>
      </c>
      <c r="J1771" s="340">
        <f t="shared" ca="1" si="220"/>
        <v>1.0459771869637919</v>
      </c>
      <c r="K1771" s="170">
        <f t="shared" ca="1" si="216"/>
        <v>1.0940682756486872</v>
      </c>
      <c r="L1771" s="341">
        <f t="shared" ca="1" si="217"/>
        <v>1.0488802035589415</v>
      </c>
      <c r="M1771" s="341">
        <f t="shared" ca="1" si="221"/>
        <v>-1.0488802035589415</v>
      </c>
      <c r="N1771" s="170"/>
      <c r="O1771" s="340"/>
      <c r="P1771" s="3">
        <f t="shared" ca="1" si="222"/>
        <v>260098700</v>
      </c>
      <c r="Q1771" s="3" t="e">
        <f t="shared" ca="1" si="223"/>
        <v>#N/A</v>
      </c>
      <c r="S1771" s="99"/>
      <c r="T1771" s="350"/>
      <c r="U1771" s="350"/>
      <c r="V1771" s="349"/>
      <c r="W1771" s="313"/>
      <c r="X1771" s="302"/>
      <c r="Y1771" s="211"/>
      <c r="Z1771" s="320"/>
      <c r="AA1771" s="246"/>
      <c r="AB1771" s="125"/>
      <c r="AC1771" s="125"/>
      <c r="AD1771" s="125"/>
      <c r="AE1771" s="125"/>
      <c r="AF1771" s="125"/>
      <c r="AG1771" s="125"/>
      <c r="AH1771" s="125"/>
      <c r="AJ1771" s="125"/>
      <c r="AK1771" s="125"/>
      <c r="AM1771" s="246"/>
      <c r="AO1771" s="246"/>
      <c r="AP1771" s="211"/>
      <c r="AQ1771" s="211"/>
      <c r="AR1771" s="199"/>
      <c r="AT1771" s="225"/>
      <c r="AU1771" s="225"/>
      <c r="AV1771" s="225"/>
      <c r="AW1771" s="99"/>
      <c r="AX1771" s="199"/>
      <c r="AY1771" s="199"/>
      <c r="AZ1771" s="37"/>
      <c r="BA1771" s="123"/>
      <c r="BB1771" s="211"/>
      <c r="BC1771" s="211"/>
      <c r="BD1771" s="123"/>
      <c r="BE1771" s="123"/>
      <c r="BF1771" s="37"/>
      <c r="BG1771" s="37"/>
    </row>
    <row r="1772" spans="1:59" x14ac:dyDescent="0.25">
      <c r="A1772">
        <v>1740</v>
      </c>
      <c r="B1772" s="61">
        <f ca="1">OFFSET(InputPriceData!B$15,CalculationsAndCharts!$A1772+$A$11,0,1,1)</f>
        <v>39946</v>
      </c>
      <c r="C1772" s="3">
        <f ca="1">OFFSET(InputPriceData!G$15,CalculationsAndCharts!$A1772+$A$11,IF($C$7,8,0),1,1)</f>
        <v>269619100</v>
      </c>
      <c r="D1772" s="4">
        <f ca="1">OFFSET(InputPriceData!C$15,CalculationsAndCharts!$A1772+$A$11,IF($C$7,8,0),1,1)</f>
        <v>77.8</v>
      </c>
      <c r="E1772" s="4">
        <f ca="1">OFFSET(InputPriceData!D$15,CalculationsAndCharts!$A1772+$A$11,IF($C$7,8,0),1,1)</f>
        <v>78.03</v>
      </c>
      <c r="F1772" s="4">
        <f ca="1">OFFSET(InputPriceData!E$15,CalculationsAndCharts!$A1772+$A$11,IF($C$7,8,0),1,1)</f>
        <v>76.72</v>
      </c>
      <c r="G1772" s="4">
        <f ca="1">OFFSET(InputPriceData!F$15,CalculationsAndCharts!$A1772+$A$11,IF($C$7,8,0),1,1)</f>
        <v>76.88</v>
      </c>
      <c r="H1772" s="342">
        <f t="shared" ca="1" si="218"/>
        <v>77.239622752474901</v>
      </c>
      <c r="I1772" s="342">
        <f t="shared" ca="1" si="219"/>
        <v>76.112210241583711</v>
      </c>
      <c r="J1772" s="340">
        <f t="shared" ca="1" si="220"/>
        <v>1.1274125108911783</v>
      </c>
      <c r="K1772" s="170">
        <f t="shared" ca="1" si="216"/>
        <v>1.2710589697139514</v>
      </c>
      <c r="L1772" s="341">
        <f t="shared" ca="1" si="217"/>
        <v>1.0660749956447855</v>
      </c>
      <c r="M1772" s="341">
        <f t="shared" ca="1" si="221"/>
        <v>-1.0660749956447855</v>
      </c>
      <c r="N1772" s="170"/>
      <c r="O1772" s="340"/>
      <c r="P1772" s="3" t="e">
        <f t="shared" ca="1" si="222"/>
        <v>#N/A</v>
      </c>
      <c r="Q1772" s="3">
        <f t="shared" ca="1" si="223"/>
        <v>269619100</v>
      </c>
      <c r="S1772" s="99"/>
      <c r="T1772" s="350"/>
      <c r="U1772" s="350"/>
      <c r="V1772" s="349"/>
      <c r="W1772" s="313"/>
      <c r="X1772" s="302"/>
      <c r="Y1772" s="211"/>
      <c r="Z1772" s="320"/>
      <c r="AA1772" s="246"/>
      <c r="AB1772" s="125"/>
      <c r="AC1772" s="125"/>
      <c r="AD1772" s="125"/>
      <c r="AE1772" s="125"/>
      <c r="AF1772" s="125"/>
      <c r="AG1772" s="125"/>
      <c r="AH1772" s="125"/>
      <c r="AJ1772" s="125"/>
      <c r="AK1772" s="125"/>
      <c r="AM1772" s="246"/>
      <c r="AO1772" s="246"/>
      <c r="AP1772" s="211"/>
      <c r="AQ1772" s="211"/>
      <c r="AR1772" s="199"/>
      <c r="AT1772" s="225"/>
      <c r="AU1772" s="225"/>
      <c r="AV1772" s="225"/>
      <c r="AW1772" s="99"/>
      <c r="AX1772" s="199"/>
      <c r="AY1772" s="199"/>
      <c r="AZ1772" s="37"/>
      <c r="BA1772" s="123"/>
      <c r="BB1772" s="211"/>
      <c r="BC1772" s="211"/>
      <c r="BD1772" s="123"/>
      <c r="BE1772" s="123"/>
      <c r="BF1772" s="37"/>
      <c r="BG1772" s="37"/>
    </row>
    <row r="1773" spans="1:59" x14ac:dyDescent="0.25">
      <c r="A1773">
        <v>1741</v>
      </c>
      <c r="B1773" s="61">
        <f ca="1">OFFSET(InputPriceData!B$15,CalculationsAndCharts!$A1773+$A$11,0,1,1)</f>
        <v>39945</v>
      </c>
      <c r="C1773" s="3">
        <f ca="1">OFFSET(InputPriceData!G$15,CalculationsAndCharts!$A1773+$A$11,IF($C$7,8,0),1,1)</f>
        <v>282431300</v>
      </c>
      <c r="D1773" s="4">
        <f ca="1">OFFSET(InputPriceData!C$15,CalculationsAndCharts!$A1773+$A$11,IF($C$7,8,0),1,1)</f>
        <v>79.44</v>
      </c>
      <c r="E1773" s="4">
        <f ca="1">OFFSET(InputPriceData!D$15,CalculationsAndCharts!$A1773+$A$11,IF($C$7,8,0),1,1)</f>
        <v>79.61</v>
      </c>
      <c r="F1773" s="4">
        <f ca="1">OFFSET(InputPriceData!E$15,CalculationsAndCharts!$A1773+$A$11,IF($C$7,8,0),1,1)</f>
        <v>77.89</v>
      </c>
      <c r="G1773" s="4">
        <f ca="1">OFFSET(InputPriceData!F$15,CalculationsAndCharts!$A1773+$A$11,IF($C$7,8,0),1,1)</f>
        <v>78.86</v>
      </c>
      <c r="H1773" s="342">
        <f t="shared" ca="1" si="218"/>
        <v>77.290997431399887</v>
      </c>
      <c r="I1773" s="342">
        <f t="shared" ca="1" si="219"/>
        <v>76.042411172636776</v>
      </c>
      <c r="J1773" s="340">
        <f t="shared" ca="1" si="220"/>
        <v>1.2485862587630998</v>
      </c>
      <c r="K1773" s="170">
        <f t="shared" ca="1" si="216"/>
        <v>1.5589676455720345</v>
      </c>
      <c r="L1773" s="341">
        <f t="shared" ca="1" si="217"/>
        <v>1.0799818154068075</v>
      </c>
      <c r="M1773" s="341">
        <f t="shared" ca="1" si="221"/>
        <v>-1.0799818154068075</v>
      </c>
      <c r="N1773" s="170"/>
      <c r="O1773" s="340"/>
      <c r="P1773" s="3" t="e">
        <f t="shared" ca="1" si="222"/>
        <v>#N/A</v>
      </c>
      <c r="Q1773" s="3">
        <f t="shared" ca="1" si="223"/>
        <v>282431300</v>
      </c>
      <c r="S1773" s="99"/>
      <c r="T1773" s="350"/>
      <c r="U1773" s="350"/>
      <c r="V1773" s="349"/>
      <c r="W1773" s="313"/>
      <c r="X1773" s="302"/>
      <c r="Y1773" s="211"/>
      <c r="Z1773" s="320"/>
      <c r="AA1773" s="246"/>
      <c r="AB1773" s="125"/>
      <c r="AC1773" s="125"/>
      <c r="AD1773" s="125"/>
      <c r="AE1773" s="125"/>
      <c r="AF1773" s="125"/>
      <c r="AG1773" s="125"/>
      <c r="AH1773" s="125"/>
      <c r="AJ1773" s="125"/>
      <c r="AK1773" s="125"/>
      <c r="AM1773" s="246"/>
      <c r="AO1773" s="246"/>
      <c r="AP1773" s="211"/>
      <c r="AQ1773" s="211"/>
      <c r="AR1773" s="199"/>
      <c r="AT1773" s="225"/>
      <c r="AU1773" s="225"/>
      <c r="AV1773" s="225"/>
      <c r="AW1773" s="99"/>
      <c r="AX1773" s="199"/>
      <c r="AY1773" s="199"/>
      <c r="AZ1773" s="37"/>
      <c r="BA1773" s="123"/>
      <c r="BB1773" s="211"/>
      <c r="BC1773" s="211"/>
      <c r="BD1773" s="123"/>
      <c r="BE1773" s="123"/>
      <c r="BF1773" s="37"/>
      <c r="BG1773" s="37"/>
    </row>
    <row r="1774" spans="1:59" x14ac:dyDescent="0.25">
      <c r="A1774">
        <v>1742</v>
      </c>
      <c r="B1774" s="61">
        <f ca="1">OFFSET(InputPriceData!B$15,CalculationsAndCharts!$A1774+$A$11,0,1,1)</f>
        <v>39944</v>
      </c>
      <c r="C1774" s="3">
        <f ca="1">OFFSET(InputPriceData!G$15,CalculationsAndCharts!$A1774+$A$11,IF($C$7,8,0),1,1)</f>
        <v>247923600</v>
      </c>
      <c r="D1774" s="4">
        <f ca="1">OFFSET(InputPriceData!C$15,CalculationsAndCharts!$A1774+$A$11,IF($C$7,8,0),1,1)</f>
        <v>79.5</v>
      </c>
      <c r="E1774" s="4">
        <f ca="1">OFFSET(InputPriceData!D$15,CalculationsAndCharts!$A1774+$A$11,IF($C$7,8,0),1,1)</f>
        <v>79.849999999999994</v>
      </c>
      <c r="F1774" s="4">
        <f ca="1">OFFSET(InputPriceData!E$15,CalculationsAndCharts!$A1774+$A$11,IF($C$7,8,0),1,1)</f>
        <v>78.92</v>
      </c>
      <c r="G1774" s="4">
        <f ca="1">OFFSET(InputPriceData!F$15,CalculationsAndCharts!$A1774+$A$11,IF($C$7,8,0),1,1)</f>
        <v>79.099999999999994</v>
      </c>
      <c r="H1774" s="342">
        <f t="shared" ca="1" si="218"/>
        <v>77.066854207314151</v>
      </c>
      <c r="I1774" s="342">
        <f t="shared" ca="1" si="219"/>
        <v>75.786266733785567</v>
      </c>
      <c r="J1774" s="340">
        <f t="shared" ca="1" si="220"/>
        <v>1.2805874735285721</v>
      </c>
      <c r="K1774" s="170">
        <f t="shared" ca="1" si="216"/>
        <v>1.6399042773582913</v>
      </c>
      <c r="L1774" s="341">
        <f t="shared" ca="1" si="217"/>
        <v>1.0866739463864381</v>
      </c>
      <c r="M1774" s="341">
        <f t="shared" ca="1" si="221"/>
        <v>-1.0866739463864381</v>
      </c>
      <c r="N1774" s="170"/>
      <c r="O1774" s="340"/>
      <c r="P1774" s="3" t="e">
        <f t="shared" ca="1" si="222"/>
        <v>#N/A</v>
      </c>
      <c r="Q1774" s="3">
        <f t="shared" ca="1" si="223"/>
        <v>247923600</v>
      </c>
      <c r="S1774" s="99"/>
      <c r="T1774" s="350"/>
      <c r="U1774" s="350"/>
      <c r="V1774" s="349"/>
      <c r="W1774" s="313"/>
      <c r="X1774" s="302"/>
      <c r="Y1774" s="211"/>
      <c r="Z1774" s="320"/>
      <c r="AA1774" s="246"/>
      <c r="AB1774" s="125"/>
      <c r="AC1774" s="125"/>
      <c r="AD1774" s="125"/>
      <c r="AE1774" s="125"/>
      <c r="AF1774" s="125"/>
      <c r="AG1774" s="125"/>
      <c r="AH1774" s="125"/>
      <c r="AJ1774" s="125"/>
      <c r="AK1774" s="125"/>
      <c r="AM1774" s="246"/>
      <c r="AO1774" s="246"/>
      <c r="AP1774" s="211"/>
      <c r="AQ1774" s="211"/>
      <c r="AR1774" s="199"/>
      <c r="AT1774" s="225"/>
      <c r="AU1774" s="225"/>
      <c r="AV1774" s="225"/>
      <c r="AW1774" s="99"/>
      <c r="AX1774" s="199"/>
      <c r="AY1774" s="199"/>
      <c r="AZ1774" s="37"/>
      <c r="BA1774" s="123"/>
      <c r="BB1774" s="211"/>
      <c r="BC1774" s="211"/>
      <c r="BD1774" s="123"/>
      <c r="BE1774" s="123"/>
      <c r="BF1774" s="37"/>
      <c r="BG1774" s="37"/>
    </row>
    <row r="1775" spans="1:59" x14ac:dyDescent="0.25">
      <c r="A1775">
        <v>1743</v>
      </c>
      <c r="B1775" s="61">
        <f ca="1">OFFSET(InputPriceData!B$15,CalculationsAndCharts!$A1775+$A$11,0,1,1)</f>
        <v>39941</v>
      </c>
      <c r="C1775" s="3">
        <f ca="1">OFFSET(InputPriceData!G$15,CalculationsAndCharts!$A1775+$A$11,IF($C$7,8,0),1,1)</f>
        <v>299081700</v>
      </c>
      <c r="D1775" s="4">
        <f ca="1">OFFSET(InputPriceData!C$15,CalculationsAndCharts!$A1775+$A$11,IF($C$7,8,0),1,1)</f>
        <v>79.78</v>
      </c>
      <c r="E1775" s="4">
        <f ca="1">OFFSET(InputPriceData!D$15,CalculationsAndCharts!$A1775+$A$11,IF($C$7,8,0),1,1)</f>
        <v>80.81</v>
      </c>
      <c r="F1775" s="4">
        <f ca="1">OFFSET(InputPriceData!E$15,CalculationsAndCharts!$A1775+$A$11,IF($C$7,8,0),1,1)</f>
        <v>79.27</v>
      </c>
      <c r="G1775" s="4">
        <f ca="1">OFFSET(InputPriceData!F$15,CalculationsAndCharts!$A1775+$A$11,IF($C$7,8,0),1,1)</f>
        <v>80.61</v>
      </c>
      <c r="H1775" s="342">
        <f t="shared" ca="1" si="218"/>
        <v>76.776404808359032</v>
      </c>
      <c r="I1775" s="342">
        <f t="shared" ca="1" si="219"/>
        <v>75.485018255038796</v>
      </c>
      <c r="J1775" s="340">
        <f t="shared" ca="1" si="220"/>
        <v>1.2913865533202182</v>
      </c>
      <c r="K1775" s="170">
        <f t="shared" ca="1" si="216"/>
        <v>1.6676792300962728</v>
      </c>
      <c r="L1775" s="341">
        <f t="shared" ca="1" si="217"/>
        <v>1.0877926020082742</v>
      </c>
      <c r="M1775" s="341">
        <f t="shared" ca="1" si="221"/>
        <v>-1.0877926020082742</v>
      </c>
      <c r="N1775" s="170"/>
      <c r="O1775" s="340"/>
      <c r="P1775" s="3">
        <f t="shared" ca="1" si="222"/>
        <v>299081700</v>
      </c>
      <c r="Q1775" s="3" t="e">
        <f t="shared" ca="1" si="223"/>
        <v>#N/A</v>
      </c>
      <c r="S1775" s="99"/>
      <c r="T1775" s="350"/>
      <c r="U1775" s="350"/>
      <c r="V1775" s="349"/>
      <c r="W1775" s="313"/>
      <c r="X1775" s="302"/>
      <c r="Y1775" s="211"/>
      <c r="Z1775" s="320"/>
      <c r="AA1775" s="246"/>
      <c r="AB1775" s="125"/>
      <c r="AC1775" s="125"/>
      <c r="AD1775" s="125"/>
      <c r="AE1775" s="125"/>
      <c r="AF1775" s="125"/>
      <c r="AG1775" s="125"/>
      <c r="AH1775" s="125"/>
      <c r="AJ1775" s="125"/>
      <c r="AK1775" s="125"/>
      <c r="AM1775" s="246"/>
      <c r="AO1775" s="246"/>
      <c r="AP1775" s="211"/>
      <c r="AQ1775" s="211"/>
      <c r="AR1775" s="199"/>
      <c r="AT1775" s="225"/>
      <c r="AU1775" s="225"/>
      <c r="AV1775" s="225"/>
      <c r="AW1775" s="99"/>
      <c r="AX1775" s="199"/>
      <c r="AY1775" s="199"/>
      <c r="AZ1775" s="37"/>
      <c r="BA1775" s="123"/>
      <c r="BB1775" s="211"/>
      <c r="BC1775" s="211"/>
      <c r="BD1775" s="123"/>
      <c r="BE1775" s="123"/>
      <c r="BF1775" s="37"/>
      <c r="BG1775" s="37"/>
    </row>
    <row r="1776" spans="1:59" x14ac:dyDescent="0.25">
      <c r="A1776">
        <v>1744</v>
      </c>
      <c r="B1776" s="61">
        <f ca="1">OFFSET(InputPriceData!B$15,CalculationsAndCharts!$A1776+$A$11,0,1,1)</f>
        <v>39940</v>
      </c>
      <c r="C1776" s="3">
        <f ca="1">OFFSET(InputPriceData!G$15,CalculationsAndCharts!$A1776+$A$11,IF($C$7,8,0),1,1)</f>
        <v>317728000</v>
      </c>
      <c r="D1776" s="4">
        <f ca="1">OFFSET(InputPriceData!C$15,CalculationsAndCharts!$A1776+$A$11,IF($C$7,8,0),1,1)</f>
        <v>80.63</v>
      </c>
      <c r="E1776" s="4">
        <f ca="1">OFFSET(InputPriceData!D$15,CalculationsAndCharts!$A1776+$A$11,IF($C$7,8,0),1,1)</f>
        <v>80.75</v>
      </c>
      <c r="F1776" s="4">
        <f ca="1">OFFSET(InputPriceData!E$15,CalculationsAndCharts!$A1776+$A$11,IF($C$7,8,0),1,1)</f>
        <v>78.27</v>
      </c>
      <c r="G1776" s="4">
        <f ca="1">OFFSET(InputPriceData!F$15,CalculationsAndCharts!$A1776+$A$11,IF($C$7,8,0),1,1)</f>
        <v>78.77</v>
      </c>
      <c r="H1776" s="342">
        <f t="shared" ca="1" si="218"/>
        <v>76.228748352410321</v>
      </c>
      <c r="I1776" s="342">
        <f t="shared" ca="1" si="219"/>
        <v>75.019110823678687</v>
      </c>
      <c r="J1776" s="340">
        <f t="shared" ca="1" si="220"/>
        <v>1.2096375287316179</v>
      </c>
      <c r="K1776" s="170">
        <f t="shared" ca="1" si="216"/>
        <v>1.4632229509159358</v>
      </c>
      <c r="L1776" s="341">
        <f t="shared" ca="1" si="217"/>
        <v>1.0863601696138556</v>
      </c>
      <c r="M1776" s="341">
        <f t="shared" ca="1" si="221"/>
        <v>-1.0863601696138556</v>
      </c>
      <c r="N1776" s="170"/>
      <c r="O1776" s="340"/>
      <c r="P1776" s="3" t="e">
        <f t="shared" ca="1" si="222"/>
        <v>#N/A</v>
      </c>
      <c r="Q1776" s="3">
        <f t="shared" ca="1" si="223"/>
        <v>317728000</v>
      </c>
      <c r="S1776" s="99"/>
      <c r="T1776" s="350"/>
      <c r="U1776" s="350"/>
      <c r="V1776" s="349"/>
      <c r="W1776" s="313"/>
      <c r="X1776" s="302"/>
      <c r="Y1776" s="211"/>
      <c r="Z1776" s="320"/>
      <c r="AA1776" s="246"/>
      <c r="AB1776" s="125"/>
      <c r="AC1776" s="125"/>
      <c r="AD1776" s="125"/>
      <c r="AE1776" s="125"/>
      <c r="AF1776" s="125"/>
      <c r="AG1776" s="125"/>
      <c r="AH1776" s="125"/>
      <c r="AJ1776" s="125"/>
      <c r="AK1776" s="125"/>
      <c r="AM1776" s="246"/>
      <c r="AO1776" s="246"/>
      <c r="AP1776" s="211"/>
      <c r="AQ1776" s="211"/>
      <c r="AR1776" s="199"/>
      <c r="AT1776" s="225"/>
      <c r="AU1776" s="225"/>
      <c r="AV1776" s="225"/>
      <c r="AW1776" s="99"/>
      <c r="AX1776" s="199"/>
      <c r="AY1776" s="199"/>
      <c r="AZ1776" s="37"/>
      <c r="BA1776" s="123"/>
      <c r="BB1776" s="211"/>
      <c r="BC1776" s="211"/>
      <c r="BD1776" s="123"/>
      <c r="BE1776" s="123"/>
      <c r="BF1776" s="37"/>
      <c r="BG1776" s="37"/>
    </row>
    <row r="1777" spans="1:59" x14ac:dyDescent="0.25">
      <c r="A1777">
        <v>1745</v>
      </c>
      <c r="B1777" s="61">
        <f ca="1">OFFSET(InputPriceData!B$15,CalculationsAndCharts!$A1777+$A$11,0,1,1)</f>
        <v>39939</v>
      </c>
      <c r="C1777" s="3">
        <f ca="1">OFFSET(InputPriceData!G$15,CalculationsAndCharts!$A1777+$A$11,IF($C$7,8,0),1,1)</f>
        <v>291941000</v>
      </c>
      <c r="D1777" s="4">
        <f ca="1">OFFSET(InputPriceData!C$15,CalculationsAndCharts!$A1777+$A$11,IF($C$7,8,0),1,1)</f>
        <v>79.48</v>
      </c>
      <c r="E1777" s="4">
        <f ca="1">OFFSET(InputPriceData!D$15,CalculationsAndCharts!$A1777+$A$11,IF($C$7,8,0),1,1)</f>
        <v>79.930000000000007</v>
      </c>
      <c r="F1777" s="4">
        <f ca="1">OFFSET(InputPriceData!E$15,CalculationsAndCharts!$A1777+$A$11,IF($C$7,8,0),1,1)</f>
        <v>78.55</v>
      </c>
      <c r="G1777" s="4">
        <f ca="1">OFFSET(InputPriceData!F$15,CalculationsAndCharts!$A1777+$A$11,IF($C$7,8,0),1,1)</f>
        <v>79.88</v>
      </c>
      <c r="H1777" s="342">
        <f t="shared" ca="1" si="218"/>
        <v>75.865712402754653</v>
      </c>
      <c r="I1777" s="342">
        <f t="shared" ca="1" si="219"/>
        <v>74.678120898558575</v>
      </c>
      <c r="J1777" s="340">
        <f t="shared" ca="1" si="220"/>
        <v>1.1875915041960701</v>
      </c>
      <c r="K1777" s="170">
        <f t="shared" ca="1" si="216"/>
        <v>1.4103735808386844</v>
      </c>
      <c r="L1777" s="341">
        <f t="shared" ca="1" si="217"/>
        <v>1.0854330717376013</v>
      </c>
      <c r="M1777" s="341">
        <f t="shared" ca="1" si="221"/>
        <v>-1.0854330717376013</v>
      </c>
      <c r="N1777" s="170"/>
      <c r="O1777" s="340"/>
      <c r="P1777" s="3">
        <f t="shared" ca="1" si="222"/>
        <v>291941000</v>
      </c>
      <c r="Q1777" s="3" t="e">
        <f t="shared" ca="1" si="223"/>
        <v>#N/A</v>
      </c>
      <c r="S1777" s="99"/>
      <c r="T1777" s="350"/>
      <c r="U1777" s="350"/>
      <c r="V1777" s="349"/>
      <c r="W1777" s="313"/>
      <c r="X1777" s="302"/>
      <c r="Y1777" s="211"/>
      <c r="Z1777" s="320"/>
      <c r="AA1777" s="246"/>
      <c r="AB1777" s="125"/>
      <c r="AC1777" s="125"/>
      <c r="AD1777" s="125"/>
      <c r="AE1777" s="125"/>
      <c r="AF1777" s="125"/>
      <c r="AG1777" s="125"/>
      <c r="AH1777" s="125"/>
      <c r="AJ1777" s="125"/>
      <c r="AK1777" s="125"/>
      <c r="AM1777" s="246"/>
      <c r="AO1777" s="246"/>
      <c r="AP1777" s="211"/>
      <c r="AQ1777" s="211"/>
      <c r="AR1777" s="199"/>
      <c r="AT1777" s="225"/>
      <c r="AU1777" s="225"/>
      <c r="AV1777" s="225"/>
      <c r="AW1777" s="99"/>
      <c r="AX1777" s="199"/>
      <c r="AY1777" s="199"/>
      <c r="AZ1777" s="37"/>
      <c r="BA1777" s="123"/>
      <c r="BB1777" s="211"/>
      <c r="BC1777" s="211"/>
      <c r="BD1777" s="123"/>
      <c r="BE1777" s="123"/>
      <c r="BF1777" s="37"/>
      <c r="BG1777" s="37"/>
    </row>
    <row r="1778" spans="1:59" x14ac:dyDescent="0.25">
      <c r="A1778">
        <v>1746</v>
      </c>
      <c r="B1778" s="61">
        <f ca="1">OFFSET(InputPriceData!B$15,CalculationsAndCharts!$A1778+$A$11,0,1,1)</f>
        <v>39938</v>
      </c>
      <c r="C1778" s="3">
        <f ca="1">OFFSET(InputPriceData!G$15,CalculationsAndCharts!$A1778+$A$11,IF($C$7,8,0),1,1)</f>
        <v>243036300</v>
      </c>
      <c r="D1778" s="4">
        <f ca="1">OFFSET(InputPriceData!C$15,CalculationsAndCharts!$A1778+$A$11,IF($C$7,8,0),1,1)</f>
        <v>78.52</v>
      </c>
      <c r="E1778" s="4">
        <f ca="1">OFFSET(InputPriceData!D$15,CalculationsAndCharts!$A1778+$A$11,IF($C$7,8,0),1,1)</f>
        <v>78.83</v>
      </c>
      <c r="F1778" s="4">
        <f ca="1">OFFSET(InputPriceData!E$15,CalculationsAndCharts!$A1778+$A$11,IF($C$7,8,0),1,1)</f>
        <v>77.88</v>
      </c>
      <c r="G1778" s="4">
        <f ca="1">OFFSET(InputPriceData!F$15,CalculationsAndCharts!$A1778+$A$11,IF($C$7,8,0),1,1)</f>
        <v>78.52</v>
      </c>
      <c r="H1778" s="342">
        <f t="shared" ca="1" si="218"/>
        <v>75.292242746005314</v>
      </c>
      <c r="I1778" s="342">
        <f t="shared" ca="1" si="219"/>
        <v>74.205222798427542</v>
      </c>
      <c r="J1778" s="340">
        <f t="shared" ca="1" si="220"/>
        <v>1.0870199475777751</v>
      </c>
      <c r="K1778" s="170">
        <f t="shared" ca="1" si="216"/>
        <v>1.1816123664319889</v>
      </c>
      <c r="L1778" s="341">
        <f t="shared" ca="1" si="217"/>
        <v>1.0842133243420278</v>
      </c>
      <c r="M1778" s="341">
        <f t="shared" ca="1" si="221"/>
        <v>-1.0842133243420278</v>
      </c>
      <c r="N1778" s="170"/>
      <c r="O1778" s="340"/>
      <c r="P1778" s="3">
        <f t="shared" ca="1" si="222"/>
        <v>243036300</v>
      </c>
      <c r="Q1778" s="3" t="e">
        <f t="shared" ca="1" si="223"/>
        <v>#N/A</v>
      </c>
      <c r="S1778" s="99"/>
      <c r="T1778" s="350"/>
      <c r="U1778" s="350"/>
      <c r="V1778" s="349"/>
      <c r="W1778" s="313"/>
      <c r="X1778" s="302"/>
      <c r="Y1778" s="211"/>
      <c r="Z1778" s="320"/>
      <c r="AA1778" s="246"/>
      <c r="AB1778" s="125"/>
      <c r="AC1778" s="125"/>
      <c r="AD1778" s="125"/>
      <c r="AE1778" s="125"/>
      <c r="AF1778" s="125"/>
      <c r="AG1778" s="125"/>
      <c r="AH1778" s="125"/>
      <c r="AJ1778" s="125"/>
      <c r="AK1778" s="125"/>
      <c r="AM1778" s="246"/>
      <c r="AO1778" s="246"/>
      <c r="AP1778" s="211"/>
      <c r="AQ1778" s="211"/>
      <c r="AR1778" s="199"/>
      <c r="AT1778" s="225"/>
      <c r="AU1778" s="225"/>
      <c r="AV1778" s="225"/>
      <c r="AW1778" s="99"/>
      <c r="AX1778" s="199"/>
      <c r="AY1778" s="199"/>
      <c r="AZ1778" s="37"/>
      <c r="BA1778" s="123"/>
      <c r="BB1778" s="211"/>
      <c r="BC1778" s="211"/>
      <c r="BD1778" s="123"/>
      <c r="BE1778" s="123"/>
      <c r="BF1778" s="37"/>
      <c r="BG1778" s="37"/>
    </row>
    <row r="1779" spans="1:59" x14ac:dyDescent="0.25">
      <c r="A1779">
        <v>1747</v>
      </c>
      <c r="B1779" s="61">
        <f ca="1">OFFSET(InputPriceData!B$15,CalculationsAndCharts!$A1779+$A$11,0,1,1)</f>
        <v>39937</v>
      </c>
      <c r="C1779" s="3">
        <f ca="1">OFFSET(InputPriceData!G$15,CalculationsAndCharts!$A1779+$A$11,IF($C$7,8,0),1,1)</f>
        <v>287120000</v>
      </c>
      <c r="D1779" s="4">
        <f ca="1">OFFSET(InputPriceData!C$15,CalculationsAndCharts!$A1779+$A$11,IF($C$7,8,0),1,1)</f>
        <v>76.77</v>
      </c>
      <c r="E1779" s="4">
        <f ca="1">OFFSET(InputPriceData!D$15,CalculationsAndCharts!$A1779+$A$11,IF($C$7,8,0),1,1)</f>
        <v>78.84</v>
      </c>
      <c r="F1779" s="4">
        <f ca="1">OFFSET(InputPriceData!E$15,CalculationsAndCharts!$A1779+$A$11,IF($C$7,8,0),1,1)</f>
        <v>76.62</v>
      </c>
      <c r="G1779" s="4">
        <f ca="1">OFFSET(InputPriceData!F$15,CalculationsAndCharts!$A1779+$A$11,IF($C$7,8,0),1,1)</f>
        <v>78.790000000000006</v>
      </c>
      <c r="H1779" s="342">
        <f t="shared" ca="1" si="218"/>
        <v>74.831134566863227</v>
      </c>
      <c r="I1779" s="342">
        <f t="shared" ca="1" si="219"/>
        <v>73.812970325557316</v>
      </c>
      <c r="J1779" s="340">
        <f t="shared" ca="1" si="220"/>
        <v>1.0181642413059033</v>
      </c>
      <c r="K1779" s="170">
        <f t="shared" ca="1" si="216"/>
        <v>1.0366584222740258</v>
      </c>
      <c r="L1779" s="341">
        <f t="shared" ca="1" si="217"/>
        <v>1.0844142171427298</v>
      </c>
      <c r="M1779" s="341">
        <f t="shared" ca="1" si="221"/>
        <v>-1.0844142171427298</v>
      </c>
      <c r="N1779" s="170"/>
      <c r="O1779" s="340"/>
      <c r="P1779" s="3">
        <f t="shared" ca="1" si="222"/>
        <v>287120000</v>
      </c>
      <c r="Q1779" s="3" t="e">
        <f t="shared" ca="1" si="223"/>
        <v>#N/A</v>
      </c>
      <c r="S1779" s="99"/>
      <c r="T1779" s="350"/>
      <c r="U1779" s="350"/>
      <c r="V1779" s="349"/>
      <c r="W1779" s="313"/>
      <c r="X1779" s="302"/>
      <c r="Y1779" s="211"/>
      <c r="Z1779" s="320"/>
      <c r="AA1779" s="246"/>
      <c r="AB1779" s="125"/>
      <c r="AC1779" s="125"/>
      <c r="AD1779" s="125"/>
      <c r="AE1779" s="125"/>
      <c r="AF1779" s="125"/>
      <c r="AG1779" s="125"/>
      <c r="AH1779" s="125"/>
      <c r="AJ1779" s="125"/>
      <c r="AK1779" s="125"/>
      <c r="AM1779" s="246"/>
      <c r="AO1779" s="246"/>
      <c r="AP1779" s="211"/>
      <c r="AQ1779" s="211"/>
      <c r="AR1779" s="199"/>
      <c r="AT1779" s="225"/>
      <c r="AU1779" s="225"/>
      <c r="AV1779" s="225"/>
      <c r="AW1779" s="99"/>
      <c r="AX1779" s="199"/>
      <c r="AY1779" s="199"/>
      <c r="AZ1779" s="37"/>
      <c r="BA1779" s="123"/>
      <c r="BB1779" s="211"/>
      <c r="BC1779" s="211"/>
      <c r="BD1779" s="123"/>
      <c r="BE1779" s="123"/>
      <c r="BF1779" s="37"/>
      <c r="BG1779" s="37"/>
    </row>
    <row r="1780" spans="1:59" x14ac:dyDescent="0.25">
      <c r="A1780">
        <v>1748</v>
      </c>
      <c r="B1780" s="61">
        <f ca="1">OFFSET(InputPriceData!B$15,CalculationsAndCharts!$A1780+$A$11,0,1,1)</f>
        <v>39934</v>
      </c>
      <c r="C1780" s="3">
        <f ca="1">OFFSET(InputPriceData!G$15,CalculationsAndCharts!$A1780+$A$11,IF($C$7,8,0),1,1)</f>
        <v>236110300</v>
      </c>
      <c r="D1780" s="4">
        <f ca="1">OFFSET(InputPriceData!C$15,CalculationsAndCharts!$A1780+$A$11,IF($C$7,8,0),1,1)</f>
        <v>75.8</v>
      </c>
      <c r="E1780" s="4">
        <f ca="1">OFFSET(InputPriceData!D$15,CalculationsAndCharts!$A1780+$A$11,IF($C$7,8,0),1,1)</f>
        <v>76.47</v>
      </c>
      <c r="F1780" s="4">
        <f ca="1">OFFSET(InputPriceData!E$15,CalculationsAndCharts!$A1780+$A$11,IF($C$7,8,0),1,1)</f>
        <v>75.180000000000007</v>
      </c>
      <c r="G1780" s="4">
        <f ca="1">OFFSET(InputPriceData!F$15,CalculationsAndCharts!$A1780+$A$11,IF($C$7,8,0),1,1)</f>
        <v>76.19</v>
      </c>
      <c r="H1780" s="342">
        <f t="shared" ca="1" si="218"/>
        <v>74.265582362129408</v>
      </c>
      <c r="I1780" s="342">
        <f t="shared" ca="1" si="219"/>
        <v>73.360513082426166</v>
      </c>
      <c r="J1780" s="340">
        <f t="shared" ca="1" si="220"/>
        <v>0.90506927970323281</v>
      </c>
      <c r="K1780" s="170">
        <f t="shared" ca="1" si="216"/>
        <v>0.81915040106252868</v>
      </c>
      <c r="L1780" s="341">
        <f t="shared" ca="1" si="217"/>
        <v>1.0825689544530659</v>
      </c>
      <c r="M1780" s="341">
        <f t="shared" ca="1" si="221"/>
        <v>-1.0825689544530659</v>
      </c>
      <c r="N1780" s="170"/>
      <c r="O1780" s="340"/>
      <c r="P1780" s="3">
        <f t="shared" ca="1" si="222"/>
        <v>236110300</v>
      </c>
      <c r="Q1780" s="3" t="e">
        <f t="shared" ca="1" si="223"/>
        <v>#N/A</v>
      </c>
      <c r="S1780" s="99"/>
      <c r="T1780" s="350"/>
      <c r="U1780" s="350"/>
      <c r="V1780" s="349"/>
      <c r="W1780" s="313"/>
      <c r="X1780" s="302"/>
      <c r="Y1780" s="211"/>
      <c r="Z1780" s="320"/>
      <c r="AA1780" s="246"/>
      <c r="AB1780" s="125"/>
      <c r="AC1780" s="125"/>
      <c r="AD1780" s="125"/>
      <c r="AE1780" s="125"/>
      <c r="AF1780" s="125"/>
      <c r="AG1780" s="125"/>
      <c r="AH1780" s="125"/>
      <c r="AJ1780" s="125"/>
      <c r="AK1780" s="125"/>
      <c r="AM1780" s="246"/>
      <c r="AO1780" s="246"/>
      <c r="AP1780" s="211"/>
      <c r="AQ1780" s="211"/>
      <c r="AR1780" s="199"/>
      <c r="AT1780" s="225"/>
      <c r="AU1780" s="225"/>
      <c r="AV1780" s="225"/>
      <c r="AW1780" s="99"/>
      <c r="AX1780" s="199"/>
      <c r="AY1780" s="199"/>
      <c r="AZ1780" s="37"/>
      <c r="BA1780" s="123"/>
      <c r="BB1780" s="211"/>
      <c r="BC1780" s="211"/>
      <c r="BD1780" s="123"/>
      <c r="BE1780" s="123"/>
      <c r="BF1780" s="37"/>
      <c r="BG1780" s="37"/>
    </row>
    <row r="1781" spans="1:59" x14ac:dyDescent="0.25">
      <c r="A1781">
        <v>1749</v>
      </c>
      <c r="B1781" s="61">
        <f ca="1">OFFSET(InputPriceData!B$15,CalculationsAndCharts!$A1781+$A$11,0,1,1)</f>
        <v>39933</v>
      </c>
      <c r="C1781" s="3">
        <f ca="1">OFFSET(InputPriceData!G$15,CalculationsAndCharts!$A1781+$A$11,IF($C$7,8,0),1,1)</f>
        <v>301419800</v>
      </c>
      <c r="D1781" s="4">
        <f ca="1">OFFSET(InputPriceData!C$15,CalculationsAndCharts!$A1781+$A$11,IF($C$7,8,0),1,1)</f>
        <v>76.77</v>
      </c>
      <c r="E1781" s="4">
        <f ca="1">OFFSET(InputPriceData!D$15,CalculationsAndCharts!$A1781+$A$11,IF($C$7,8,0),1,1)</f>
        <v>77.17</v>
      </c>
      <c r="F1781" s="4">
        <f ca="1">OFFSET(InputPriceData!E$15,CalculationsAndCharts!$A1781+$A$11,IF($C$7,8,0),1,1)</f>
        <v>75.349999999999994</v>
      </c>
      <c r="G1781" s="4">
        <f ca="1">OFFSET(InputPriceData!F$15,CalculationsAndCharts!$A1781+$A$11,IF($C$7,8,0),1,1)</f>
        <v>75.790000000000006</v>
      </c>
      <c r="H1781" s="342">
        <f t="shared" ca="1" si="218"/>
        <v>73.990665556719335</v>
      </c>
      <c r="I1781" s="342">
        <f t="shared" ca="1" si="219"/>
        <v>73.103286999010379</v>
      </c>
      <c r="J1781" s="340">
        <f t="shared" ca="1" si="220"/>
        <v>0.88737855770895291</v>
      </c>
      <c r="K1781" s="170">
        <f t="shared" ca="1" si="216"/>
        <v>0.78744070468162142</v>
      </c>
      <c r="L1781" s="341">
        <f t="shared" ca="1" si="217"/>
        <v>1.0809016147070027</v>
      </c>
      <c r="M1781" s="341">
        <f t="shared" ca="1" si="221"/>
        <v>-1.0809016147070027</v>
      </c>
      <c r="N1781" s="170"/>
      <c r="O1781" s="340"/>
      <c r="P1781" s="3" t="e">
        <f t="shared" ca="1" si="222"/>
        <v>#N/A</v>
      </c>
      <c r="Q1781" s="3">
        <f t="shared" ca="1" si="223"/>
        <v>301419800</v>
      </c>
      <c r="S1781" s="99"/>
      <c r="T1781" s="350"/>
      <c r="U1781" s="350"/>
      <c r="V1781" s="349"/>
      <c r="W1781" s="313"/>
      <c r="X1781" s="302"/>
      <c r="Y1781" s="211"/>
      <c r="Z1781" s="320"/>
      <c r="AA1781" s="246"/>
      <c r="AB1781" s="125"/>
      <c r="AC1781" s="125"/>
      <c r="AD1781" s="125"/>
      <c r="AE1781" s="125"/>
      <c r="AF1781" s="125"/>
      <c r="AG1781" s="125"/>
      <c r="AH1781" s="125"/>
      <c r="AJ1781" s="125"/>
      <c r="AK1781" s="125"/>
      <c r="AM1781" s="246"/>
      <c r="AO1781" s="246"/>
      <c r="AP1781" s="211"/>
      <c r="AQ1781" s="211"/>
      <c r="AR1781" s="199"/>
      <c r="AT1781" s="225"/>
      <c r="AU1781" s="225"/>
      <c r="AV1781" s="225"/>
      <c r="AW1781" s="99"/>
      <c r="AX1781" s="199"/>
      <c r="AY1781" s="199"/>
      <c r="AZ1781" s="37"/>
      <c r="BA1781" s="123"/>
      <c r="BB1781" s="211"/>
      <c r="BC1781" s="211"/>
      <c r="BD1781" s="123"/>
      <c r="BE1781" s="123"/>
      <c r="BF1781" s="37"/>
      <c r="BG1781" s="37"/>
    </row>
    <row r="1782" spans="1:59" x14ac:dyDescent="0.25">
      <c r="A1782">
        <v>1750</v>
      </c>
      <c r="B1782" s="61">
        <f ca="1">OFFSET(InputPriceData!B$15,CalculationsAndCharts!$A1782+$A$11,0,1,1)</f>
        <v>39932</v>
      </c>
      <c r="C1782" s="3">
        <f ca="1">OFFSET(InputPriceData!G$15,CalculationsAndCharts!$A1782+$A$11,IF($C$7,8,0),1,1)</f>
        <v>311505700</v>
      </c>
      <c r="D1782" s="4">
        <f ca="1">OFFSET(InputPriceData!C$15,CalculationsAndCharts!$A1782+$A$11,IF($C$7,8,0),1,1)</f>
        <v>75.010000000000005</v>
      </c>
      <c r="E1782" s="4">
        <f ca="1">OFFSET(InputPriceData!D$15,CalculationsAndCharts!$A1782+$A$11,IF($C$7,8,0),1,1)</f>
        <v>76.599999999999994</v>
      </c>
      <c r="F1782" s="4">
        <f ca="1">OFFSET(InputPriceData!E$15,CalculationsAndCharts!$A1782+$A$11,IF($C$7,8,0),1,1)</f>
        <v>74.819999999999993</v>
      </c>
      <c r="G1782" s="4">
        <f ca="1">OFFSET(InputPriceData!F$15,CalculationsAndCharts!$A1782+$A$11,IF($C$7,8,0),1,1)</f>
        <v>75.760000000000005</v>
      </c>
      <c r="H1782" s="342">
        <f t="shared" ca="1" si="218"/>
        <v>73.733617779107817</v>
      </c>
      <c r="I1782" s="342">
        <f t="shared" ca="1" si="219"/>
        <v>72.859040362556783</v>
      </c>
      <c r="J1782" s="340">
        <f t="shared" ca="1" si="220"/>
        <v>0.87457741655103238</v>
      </c>
      <c r="K1782" s="170">
        <f t="shared" ca="1" si="216"/>
        <v>0.76488565754107796</v>
      </c>
      <c r="L1782" s="341">
        <f t="shared" ca="1" si="217"/>
        <v>1.0778732503922661</v>
      </c>
      <c r="M1782" s="341">
        <f t="shared" ca="1" si="221"/>
        <v>-1.0778732503922661</v>
      </c>
      <c r="N1782" s="170"/>
      <c r="O1782" s="340"/>
      <c r="P1782" s="3">
        <f t="shared" ca="1" si="222"/>
        <v>311505700</v>
      </c>
      <c r="Q1782" s="3" t="e">
        <f t="shared" ca="1" si="223"/>
        <v>#N/A</v>
      </c>
      <c r="S1782" s="99"/>
      <c r="T1782" s="350"/>
      <c r="U1782" s="350"/>
      <c r="V1782" s="349"/>
      <c r="W1782" s="313"/>
      <c r="X1782" s="302"/>
      <c r="Y1782" s="211"/>
      <c r="Z1782" s="320"/>
      <c r="AA1782" s="246"/>
      <c r="AB1782" s="125"/>
      <c r="AC1782" s="125"/>
      <c r="AD1782" s="125"/>
      <c r="AE1782" s="125"/>
      <c r="AF1782" s="125"/>
      <c r="AG1782" s="125"/>
      <c r="AH1782" s="125"/>
      <c r="AJ1782" s="125"/>
      <c r="AK1782" s="125"/>
      <c r="AM1782" s="246"/>
      <c r="AO1782" s="246"/>
      <c r="AP1782" s="211"/>
      <c r="AQ1782" s="211"/>
      <c r="AR1782" s="199"/>
      <c r="AT1782" s="225"/>
      <c r="AU1782" s="225"/>
      <c r="AV1782" s="225"/>
      <c r="AW1782" s="99"/>
      <c r="AX1782" s="199"/>
      <c r="AY1782" s="199"/>
      <c r="AZ1782" s="37"/>
      <c r="BA1782" s="123"/>
      <c r="BB1782" s="211"/>
      <c r="BC1782" s="211"/>
      <c r="BD1782" s="123"/>
      <c r="BE1782" s="123"/>
      <c r="BF1782" s="37"/>
      <c r="BG1782" s="37"/>
    </row>
    <row r="1783" spans="1:59" x14ac:dyDescent="0.25">
      <c r="A1783">
        <v>1751</v>
      </c>
      <c r="B1783" s="61">
        <f ca="1">OFFSET(InputPriceData!B$15,CalculationsAndCharts!$A1783+$A$11,0,1,1)</f>
        <v>39931</v>
      </c>
      <c r="C1783" s="3">
        <f ca="1">OFFSET(InputPriceData!G$15,CalculationsAndCharts!$A1783+$A$11,IF($C$7,8,0),1,1)</f>
        <v>247926300</v>
      </c>
      <c r="D1783" s="4">
        <f ca="1">OFFSET(InputPriceData!C$15,CalculationsAndCharts!$A1783+$A$11,IF($C$7,8,0),1,1)</f>
        <v>73.66</v>
      </c>
      <c r="E1783" s="4">
        <f ca="1">OFFSET(InputPriceData!D$15,CalculationsAndCharts!$A1783+$A$11,IF($C$7,8,0),1,1)</f>
        <v>75.069999999999993</v>
      </c>
      <c r="F1783" s="4">
        <f ca="1">OFFSET(InputPriceData!E$15,CalculationsAndCharts!$A1783+$A$11,IF($C$7,8,0),1,1)</f>
        <v>73.48</v>
      </c>
      <c r="G1783" s="4">
        <f ca="1">OFFSET(InputPriceData!F$15,CalculationsAndCharts!$A1783+$A$11,IF($C$7,8,0),1,1)</f>
        <v>74.180000000000007</v>
      </c>
      <c r="H1783" s="342">
        <f t="shared" ca="1" si="218"/>
        <v>73.444134604694653</v>
      </c>
      <c r="I1783" s="342">
        <f t="shared" ca="1" si="219"/>
        <v>72.595316759152865</v>
      </c>
      <c r="J1783" s="340">
        <f t="shared" ca="1" si="220"/>
        <v>0.84881784554179351</v>
      </c>
      <c r="K1783" s="170">
        <f t="shared" ca="1" si="216"/>
        <v>0.72049173491021201</v>
      </c>
      <c r="L1783" s="341">
        <f t="shared" ca="1" si="217"/>
        <v>1.0736566570452846</v>
      </c>
      <c r="M1783" s="341">
        <f t="shared" ca="1" si="221"/>
        <v>-1.0736566570452846</v>
      </c>
      <c r="N1783" s="170"/>
      <c r="O1783" s="340"/>
      <c r="P1783" s="3">
        <f t="shared" ca="1" si="222"/>
        <v>247926300</v>
      </c>
      <c r="Q1783" s="3" t="e">
        <f t="shared" ca="1" si="223"/>
        <v>#N/A</v>
      </c>
      <c r="S1783" s="99"/>
      <c r="T1783" s="350"/>
      <c r="U1783" s="350"/>
      <c r="V1783" s="349"/>
      <c r="W1783" s="313"/>
      <c r="X1783" s="302"/>
      <c r="Y1783" s="211"/>
      <c r="Z1783" s="320"/>
      <c r="AA1783" s="246"/>
      <c r="AB1783" s="125"/>
      <c r="AC1783" s="125"/>
      <c r="AD1783" s="125"/>
      <c r="AE1783" s="125"/>
      <c r="AF1783" s="125"/>
      <c r="AG1783" s="125"/>
      <c r="AH1783" s="125"/>
      <c r="AJ1783" s="125"/>
      <c r="AK1783" s="125"/>
      <c r="AM1783" s="246"/>
      <c r="AO1783" s="246"/>
      <c r="AP1783" s="211"/>
      <c r="AQ1783" s="211"/>
      <c r="AR1783" s="199"/>
      <c r="AT1783" s="225"/>
      <c r="AU1783" s="225"/>
      <c r="AV1783" s="225"/>
      <c r="AW1783" s="99"/>
      <c r="AX1783" s="199"/>
      <c r="AY1783" s="199"/>
      <c r="AZ1783" s="37"/>
      <c r="BA1783" s="123"/>
      <c r="BB1783" s="211"/>
      <c r="BC1783" s="211"/>
      <c r="BD1783" s="123"/>
      <c r="BE1783" s="123"/>
      <c r="BF1783" s="37"/>
      <c r="BG1783" s="37"/>
    </row>
    <row r="1784" spans="1:59" x14ac:dyDescent="0.25">
      <c r="A1784">
        <v>1752</v>
      </c>
      <c r="B1784" s="61">
        <f ca="1">OFFSET(InputPriceData!B$15,CalculationsAndCharts!$A1784+$A$11,0,1,1)</f>
        <v>39930</v>
      </c>
      <c r="C1784" s="3">
        <f ca="1">OFFSET(InputPriceData!G$15,CalculationsAndCharts!$A1784+$A$11,IF($C$7,8,0),1,1)</f>
        <v>289581600</v>
      </c>
      <c r="D1784" s="4">
        <f ca="1">OFFSET(InputPriceData!C$15,CalculationsAndCharts!$A1784+$A$11,IF($C$7,8,0),1,1)</f>
        <v>74.28</v>
      </c>
      <c r="E1784" s="4">
        <f ca="1">OFFSET(InputPriceData!D$15,CalculationsAndCharts!$A1784+$A$11,IF($C$7,8,0),1,1)</f>
        <v>75.430000000000007</v>
      </c>
      <c r="F1784" s="4">
        <f ca="1">OFFSET(InputPriceData!E$15,CalculationsAndCharts!$A1784+$A$11,IF($C$7,8,0),1,1)</f>
        <v>74.16</v>
      </c>
      <c r="G1784" s="4">
        <f ca="1">OFFSET(InputPriceData!F$15,CalculationsAndCharts!$A1784+$A$11,IF($C$7,8,0),1,1)</f>
        <v>74.42</v>
      </c>
      <c r="H1784" s="342">
        <f t="shared" ca="1" si="218"/>
        <v>73.339010976793901</v>
      </c>
      <c r="I1784" s="342">
        <f t="shared" ca="1" si="219"/>
        <v>72.451254646348573</v>
      </c>
      <c r="J1784" s="340">
        <f t="shared" ca="1" si="220"/>
        <v>0.88775633044531643</v>
      </c>
      <c r="K1784" s="170">
        <f t="shared" ca="1" si="216"/>
        <v>0.78811130224573389</v>
      </c>
      <c r="L1784" s="341">
        <f t="shared" ca="1" si="217"/>
        <v>1.0684876498011149</v>
      </c>
      <c r="M1784" s="341">
        <f t="shared" ca="1" si="221"/>
        <v>-1.0684876498011149</v>
      </c>
      <c r="N1784" s="170"/>
      <c r="O1784" s="340"/>
      <c r="P1784" s="3">
        <f t="shared" ca="1" si="222"/>
        <v>289581600</v>
      </c>
      <c r="Q1784" s="3" t="e">
        <f t="shared" ca="1" si="223"/>
        <v>#N/A</v>
      </c>
      <c r="S1784" s="99"/>
      <c r="T1784" s="350"/>
      <c r="U1784" s="350"/>
      <c r="V1784" s="349"/>
      <c r="W1784" s="313"/>
      <c r="X1784" s="302"/>
      <c r="Y1784" s="211"/>
      <c r="Z1784" s="320"/>
      <c r="AA1784" s="246"/>
      <c r="AB1784" s="125"/>
      <c r="AC1784" s="125"/>
      <c r="AD1784" s="125"/>
      <c r="AE1784" s="125"/>
      <c r="AF1784" s="125"/>
      <c r="AG1784" s="125"/>
      <c r="AH1784" s="125"/>
      <c r="AJ1784" s="125"/>
      <c r="AK1784" s="125"/>
      <c r="AM1784" s="246"/>
      <c r="AO1784" s="246"/>
      <c r="AP1784" s="211"/>
      <c r="AQ1784" s="211"/>
      <c r="AR1784" s="199"/>
      <c r="AT1784" s="225"/>
      <c r="AU1784" s="225"/>
      <c r="AV1784" s="225"/>
      <c r="AW1784" s="99"/>
      <c r="AX1784" s="199"/>
      <c r="AY1784" s="199"/>
      <c r="AZ1784" s="37"/>
      <c r="BA1784" s="123"/>
      <c r="BB1784" s="211"/>
      <c r="BC1784" s="211"/>
      <c r="BD1784" s="123"/>
      <c r="BE1784" s="123"/>
      <c r="BF1784" s="37"/>
      <c r="BG1784" s="37"/>
    </row>
    <row r="1785" spans="1:59" x14ac:dyDescent="0.25">
      <c r="A1785">
        <v>1753</v>
      </c>
      <c r="B1785" s="61">
        <f ca="1">OFFSET(InputPriceData!B$15,CalculationsAndCharts!$A1785+$A$11,0,1,1)</f>
        <v>39927</v>
      </c>
      <c r="C1785" s="3">
        <f ca="1">OFFSET(InputPriceData!G$15,CalculationsAndCharts!$A1785+$A$11,IF($C$7,8,0),1,1)</f>
        <v>287703000</v>
      </c>
      <c r="D1785" s="4">
        <f ca="1">OFFSET(InputPriceData!C$15,CalculationsAndCharts!$A1785+$A$11,IF($C$7,8,0),1,1)</f>
        <v>74.58</v>
      </c>
      <c r="E1785" s="4">
        <f ca="1">OFFSET(InputPriceData!D$15,CalculationsAndCharts!$A1785+$A$11,IF($C$7,8,0),1,1)</f>
        <v>75.69</v>
      </c>
      <c r="F1785" s="4">
        <f ca="1">OFFSET(InputPriceData!E$15,CalculationsAndCharts!$A1785+$A$11,IF($C$7,8,0),1,1)</f>
        <v>74.290000000000006</v>
      </c>
      <c r="G1785" s="4">
        <f ca="1">OFFSET(InputPriceData!F$15,CalculationsAndCharts!$A1785+$A$11,IF($C$7,8,0),1,1)</f>
        <v>75.13</v>
      </c>
      <c r="H1785" s="342">
        <f t="shared" ca="1" si="218"/>
        <v>73.184583973478752</v>
      </c>
      <c r="I1785" s="342">
        <f t="shared" ca="1" si="219"/>
        <v>72.272277796016624</v>
      </c>
      <c r="J1785" s="340">
        <f t="shared" ca="1" si="220"/>
        <v>0.91230617746210729</v>
      </c>
      <c r="K1785" s="170">
        <f t="shared" ca="1" si="216"/>
        <v>0.83230256143552206</v>
      </c>
      <c r="L1785" s="341">
        <f t="shared" ca="1" si="217"/>
        <v>1.0624125825610742</v>
      </c>
      <c r="M1785" s="341">
        <f t="shared" ca="1" si="221"/>
        <v>-1.0624125825610742</v>
      </c>
      <c r="N1785" s="170"/>
      <c r="O1785" s="340"/>
      <c r="P1785" s="3">
        <f t="shared" ca="1" si="222"/>
        <v>287703000</v>
      </c>
      <c r="Q1785" s="3" t="e">
        <f t="shared" ca="1" si="223"/>
        <v>#N/A</v>
      </c>
      <c r="S1785" s="99"/>
      <c r="T1785" s="350"/>
      <c r="U1785" s="350"/>
      <c r="V1785" s="349"/>
      <c r="W1785" s="313"/>
      <c r="X1785" s="302"/>
      <c r="Y1785" s="211"/>
      <c r="Z1785" s="320"/>
      <c r="AA1785" s="246"/>
      <c r="AB1785" s="125"/>
      <c r="AC1785" s="125"/>
      <c r="AD1785" s="125"/>
      <c r="AE1785" s="125"/>
      <c r="AF1785" s="125"/>
      <c r="AG1785" s="125"/>
      <c r="AH1785" s="125"/>
      <c r="AJ1785" s="125"/>
      <c r="AK1785" s="125"/>
      <c r="AM1785" s="246"/>
      <c r="AO1785" s="246"/>
      <c r="AP1785" s="211"/>
      <c r="AQ1785" s="211"/>
      <c r="AR1785" s="199"/>
      <c r="AT1785" s="225"/>
      <c r="AU1785" s="225"/>
      <c r="AV1785" s="225"/>
      <c r="AW1785" s="99"/>
      <c r="AX1785" s="199"/>
      <c r="AY1785" s="199"/>
      <c r="AZ1785" s="37"/>
      <c r="BA1785" s="123"/>
      <c r="BB1785" s="211"/>
      <c r="BC1785" s="211"/>
      <c r="BD1785" s="123"/>
      <c r="BE1785" s="123"/>
      <c r="BF1785" s="37"/>
      <c r="BG1785" s="37"/>
    </row>
    <row r="1786" spans="1:59" x14ac:dyDescent="0.25">
      <c r="A1786">
        <v>1754</v>
      </c>
      <c r="B1786" s="61">
        <f ca="1">OFFSET(InputPriceData!B$15,CalculationsAndCharts!$A1786+$A$11,0,1,1)</f>
        <v>39926</v>
      </c>
      <c r="C1786" s="3">
        <f ca="1">OFFSET(InputPriceData!G$15,CalculationsAndCharts!$A1786+$A$11,IF($C$7,8,0),1,1)</f>
        <v>324903700</v>
      </c>
      <c r="D1786" s="4">
        <f ca="1">OFFSET(InputPriceData!C$15,CalculationsAndCharts!$A1786+$A$11,IF($C$7,8,0),1,1)</f>
        <v>73.44</v>
      </c>
      <c r="E1786" s="4">
        <f ca="1">OFFSET(InputPriceData!D$15,CalculationsAndCharts!$A1786+$A$11,IF($C$7,8,0),1,1)</f>
        <v>74.05</v>
      </c>
      <c r="F1786" s="4">
        <f ca="1">OFFSET(InputPriceData!E$15,CalculationsAndCharts!$A1786+$A$11,IF($C$7,8,0),1,1)</f>
        <v>72.5</v>
      </c>
      <c r="G1786" s="4">
        <f ca="1">OFFSET(InputPriceData!F$15,CalculationsAndCharts!$A1786+$A$11,IF($C$7,8,0),1,1)</f>
        <v>74.010000000000005</v>
      </c>
      <c r="H1786" s="342">
        <f t="shared" ca="1" si="218"/>
        <v>72.906667398261433</v>
      </c>
      <c r="I1786" s="342">
        <f t="shared" ca="1" si="219"/>
        <v>72.012484868381776</v>
      </c>
      <c r="J1786" s="340">
        <f t="shared" ca="1" si="220"/>
        <v>0.89418252987963764</v>
      </c>
      <c r="K1786" s="170">
        <f t="shared" ca="1" si="216"/>
        <v>0.79956239674194907</v>
      </c>
      <c r="L1786" s="341">
        <f t="shared" ca="1" si="217"/>
        <v>1.0558400807972088</v>
      </c>
      <c r="M1786" s="341">
        <f t="shared" ca="1" si="221"/>
        <v>-1.0558400807972088</v>
      </c>
      <c r="N1786" s="170"/>
      <c r="O1786" s="340"/>
      <c r="P1786" s="3">
        <f t="shared" ca="1" si="222"/>
        <v>324903700</v>
      </c>
      <c r="Q1786" s="3" t="e">
        <f t="shared" ca="1" si="223"/>
        <v>#N/A</v>
      </c>
      <c r="S1786" s="99"/>
      <c r="T1786" s="350"/>
      <c r="U1786" s="350"/>
      <c r="V1786" s="349"/>
      <c r="W1786" s="313"/>
      <c r="X1786" s="302"/>
      <c r="Y1786" s="211"/>
      <c r="Z1786" s="320"/>
      <c r="AA1786" s="246"/>
      <c r="AB1786" s="125"/>
      <c r="AC1786" s="125"/>
      <c r="AD1786" s="125"/>
      <c r="AE1786" s="125"/>
      <c r="AF1786" s="125"/>
      <c r="AG1786" s="125"/>
      <c r="AH1786" s="125"/>
      <c r="AJ1786" s="125"/>
      <c r="AK1786" s="125"/>
      <c r="AM1786" s="246"/>
      <c r="AO1786" s="246"/>
      <c r="AP1786" s="211"/>
      <c r="AQ1786" s="211"/>
      <c r="AR1786" s="199"/>
      <c r="AT1786" s="225"/>
      <c r="AU1786" s="225"/>
      <c r="AV1786" s="225"/>
      <c r="AW1786" s="99"/>
      <c r="AX1786" s="199"/>
      <c r="AY1786" s="199"/>
      <c r="AZ1786" s="37"/>
      <c r="BA1786" s="123"/>
      <c r="BB1786" s="211"/>
      <c r="BC1786" s="211"/>
      <c r="BD1786" s="123"/>
      <c r="BE1786" s="123"/>
      <c r="BF1786" s="37"/>
      <c r="BG1786" s="37"/>
    </row>
    <row r="1787" spans="1:59" x14ac:dyDescent="0.25">
      <c r="A1787">
        <v>1755</v>
      </c>
      <c r="B1787" s="61">
        <f ca="1">OFFSET(InputPriceData!B$15,CalculationsAndCharts!$A1787+$A$11,0,1,1)</f>
        <v>39925</v>
      </c>
      <c r="C1787" s="3">
        <f ca="1">OFFSET(InputPriceData!G$15,CalculationsAndCharts!$A1787+$A$11,IF($C$7,8,0),1,1)</f>
        <v>340395200</v>
      </c>
      <c r="D1787" s="4">
        <f ca="1">OFFSET(InputPriceData!C$15,CalculationsAndCharts!$A1787+$A$11,IF($C$7,8,0),1,1)</f>
        <v>73.069999999999993</v>
      </c>
      <c r="E1787" s="4">
        <f ca="1">OFFSET(InputPriceData!D$15,CalculationsAndCharts!$A1787+$A$11,IF($C$7,8,0),1,1)</f>
        <v>74.849999999999994</v>
      </c>
      <c r="F1787" s="4">
        <f ca="1">OFFSET(InputPriceData!E$15,CalculationsAndCharts!$A1787+$A$11,IF($C$7,8,0),1,1)</f>
        <v>72.88</v>
      </c>
      <c r="G1787" s="4">
        <f ca="1">OFFSET(InputPriceData!F$15,CalculationsAndCharts!$A1787+$A$11,IF($C$7,8,0),1,1)</f>
        <v>73.290000000000006</v>
      </c>
      <c r="H1787" s="342">
        <f t="shared" ca="1" si="218"/>
        <v>72.749048455155929</v>
      </c>
      <c r="I1787" s="342">
        <f t="shared" ca="1" si="219"/>
        <v>71.830892583689206</v>
      </c>
      <c r="J1787" s="340">
        <f t="shared" ca="1" si="220"/>
        <v>0.91815587146669231</v>
      </c>
      <c r="K1787" s="170">
        <f t="shared" ca="1" si="216"/>
        <v>0.84301020430876117</v>
      </c>
      <c r="L1787" s="341">
        <f t="shared" ca="1" si="217"/>
        <v>1.0494338305878694</v>
      </c>
      <c r="M1787" s="341">
        <f t="shared" ca="1" si="221"/>
        <v>-1.0494338305878694</v>
      </c>
      <c r="N1787" s="170"/>
      <c r="O1787" s="340"/>
      <c r="P1787" s="3">
        <f t="shared" ca="1" si="222"/>
        <v>340395200</v>
      </c>
      <c r="Q1787" s="3" t="e">
        <f t="shared" ca="1" si="223"/>
        <v>#N/A</v>
      </c>
      <c r="S1787" s="99"/>
      <c r="T1787" s="350"/>
      <c r="U1787" s="350"/>
      <c r="V1787" s="349"/>
      <c r="W1787" s="313"/>
      <c r="X1787" s="302"/>
      <c r="Y1787" s="211"/>
      <c r="Z1787" s="320"/>
      <c r="AA1787" s="246"/>
      <c r="AB1787" s="125"/>
      <c r="AC1787" s="125"/>
      <c r="AD1787" s="125"/>
      <c r="AE1787" s="125"/>
      <c r="AF1787" s="125"/>
      <c r="AG1787" s="125"/>
      <c r="AH1787" s="125"/>
      <c r="AJ1787" s="125"/>
      <c r="AK1787" s="125"/>
      <c r="AM1787" s="246"/>
      <c r="AO1787" s="246"/>
      <c r="AP1787" s="211"/>
      <c r="AQ1787" s="211"/>
      <c r="AR1787" s="199"/>
      <c r="AT1787" s="225"/>
      <c r="AU1787" s="225"/>
      <c r="AV1787" s="225"/>
      <c r="AW1787" s="99"/>
      <c r="AX1787" s="199"/>
      <c r="AY1787" s="199"/>
      <c r="AZ1787" s="37"/>
      <c r="BA1787" s="123"/>
      <c r="BB1787" s="211"/>
      <c r="BC1787" s="211"/>
      <c r="BD1787" s="123"/>
      <c r="BE1787" s="123"/>
      <c r="BF1787" s="37"/>
      <c r="BG1787" s="37"/>
    </row>
    <row r="1788" spans="1:59" x14ac:dyDescent="0.25">
      <c r="A1788">
        <v>1756</v>
      </c>
      <c r="B1788" s="61">
        <f ca="1">OFFSET(InputPriceData!B$15,CalculationsAndCharts!$A1788+$A$11,0,1,1)</f>
        <v>39924</v>
      </c>
      <c r="C1788" s="3">
        <f ca="1">OFFSET(InputPriceData!G$15,CalculationsAndCharts!$A1788+$A$11,IF($C$7,8,0),1,1)</f>
        <v>114090900</v>
      </c>
      <c r="D1788" s="4">
        <f ca="1">OFFSET(InputPriceData!C$15,CalculationsAndCharts!$A1788+$A$11,IF($C$7,8,0),1,1)</f>
        <v>71.8</v>
      </c>
      <c r="E1788" s="4">
        <f ca="1">OFFSET(InputPriceData!D$15,CalculationsAndCharts!$A1788+$A$11,IF($C$7,8,0),1,1)</f>
        <v>73.8</v>
      </c>
      <c r="F1788" s="4">
        <f ca="1">OFFSET(InputPriceData!E$15,CalculationsAndCharts!$A1788+$A$11,IF($C$7,8,0),1,1)</f>
        <v>71.739999999999995</v>
      </c>
      <c r="G1788" s="4">
        <f ca="1">OFFSET(InputPriceData!F$15,CalculationsAndCharts!$A1788+$A$11,IF($C$7,8,0),1,1)</f>
        <v>73.739999999999995</v>
      </c>
      <c r="H1788" s="342">
        <f t="shared" ca="1" si="218"/>
        <v>72.671769663035349</v>
      </c>
      <c r="I1788" s="342">
        <f t="shared" ca="1" si="219"/>
        <v>71.698246454933681</v>
      </c>
      <c r="J1788" s="340">
        <f t="shared" ca="1" si="220"/>
        <v>0.97352320810163473</v>
      </c>
      <c r="K1788" s="170">
        <f t="shared" ca="1" si="216"/>
        <v>0.94774743671249884</v>
      </c>
      <c r="L1788" s="341">
        <f t="shared" ca="1" si="217"/>
        <v>1.0422834708806878</v>
      </c>
      <c r="M1788" s="341">
        <f t="shared" ca="1" si="221"/>
        <v>-1.0422834708806878</v>
      </c>
      <c r="N1788" s="170"/>
      <c r="O1788" s="340"/>
      <c r="P1788" s="3">
        <f t="shared" ca="1" si="222"/>
        <v>114090900</v>
      </c>
      <c r="Q1788" s="3" t="e">
        <f t="shared" ca="1" si="223"/>
        <v>#N/A</v>
      </c>
      <c r="S1788" s="99"/>
      <c r="T1788" s="350"/>
      <c r="U1788" s="350"/>
      <c r="V1788" s="349"/>
      <c r="W1788" s="313"/>
      <c r="X1788" s="302"/>
      <c r="Y1788" s="211"/>
      <c r="Z1788" s="320"/>
      <c r="AA1788" s="246"/>
      <c r="AB1788" s="125"/>
      <c r="AC1788" s="125"/>
      <c r="AD1788" s="125"/>
      <c r="AE1788" s="125"/>
      <c r="AF1788" s="125"/>
      <c r="AG1788" s="125"/>
      <c r="AH1788" s="125"/>
      <c r="AJ1788" s="125"/>
      <c r="AK1788" s="125"/>
      <c r="AM1788" s="246"/>
      <c r="AO1788" s="246"/>
      <c r="AP1788" s="211"/>
      <c r="AQ1788" s="211"/>
      <c r="AR1788" s="199"/>
      <c r="AT1788" s="225"/>
      <c r="AU1788" s="225"/>
      <c r="AV1788" s="225"/>
      <c r="AW1788" s="99"/>
      <c r="AX1788" s="199"/>
      <c r="AY1788" s="199"/>
      <c r="AZ1788" s="37"/>
      <c r="BA1788" s="123"/>
      <c r="BB1788" s="211"/>
      <c r="BC1788" s="211"/>
      <c r="BD1788" s="123"/>
      <c r="BE1788" s="123"/>
      <c r="BF1788" s="37"/>
      <c r="BG1788" s="37"/>
    </row>
    <row r="1789" spans="1:59" x14ac:dyDescent="0.25">
      <c r="A1789">
        <v>1757</v>
      </c>
      <c r="B1789" s="61">
        <f ca="1">OFFSET(InputPriceData!B$15,CalculationsAndCharts!$A1789+$A$11,0,1,1)</f>
        <v>39923</v>
      </c>
      <c r="C1789" s="3">
        <f ca="1">OFFSET(InputPriceData!G$15,CalculationsAndCharts!$A1789+$A$11,IF($C$7,8,0),1,1)</f>
        <v>293690100</v>
      </c>
      <c r="D1789" s="4">
        <f ca="1">OFFSET(InputPriceData!C$15,CalculationsAndCharts!$A1789+$A$11,IF($C$7,8,0),1,1)</f>
        <v>74.16</v>
      </c>
      <c r="E1789" s="4">
        <f ca="1">OFFSET(InputPriceData!D$15,CalculationsAndCharts!$A1789+$A$11,IF($C$7,8,0),1,1)</f>
        <v>75.47</v>
      </c>
      <c r="F1789" s="4">
        <f ca="1">OFFSET(InputPriceData!E$15,CalculationsAndCharts!$A1789+$A$11,IF($C$7,8,0),1,1)</f>
        <v>72.25</v>
      </c>
      <c r="G1789" s="4">
        <f ca="1">OFFSET(InputPriceData!F$15,CalculationsAndCharts!$A1789+$A$11,IF($C$7,8,0),1,1)</f>
        <v>72.33</v>
      </c>
      <c r="H1789" s="342">
        <f t="shared" ca="1" si="218"/>
        <v>72.519165329183252</v>
      </c>
      <c r="I1789" s="342">
        <f t="shared" ca="1" si="219"/>
        <v>71.512632496291303</v>
      </c>
      <c r="J1789" s="340">
        <f t="shared" ca="1" si="220"/>
        <v>1.0065328328919316</v>
      </c>
      <c r="K1789" s="170">
        <f t="shared" ca="1" si="216"/>
        <v>1.0131083436894572</v>
      </c>
      <c r="L1789" s="341">
        <f t="shared" ca="1" si="217"/>
        <v>1.0349068556901526</v>
      </c>
      <c r="M1789" s="341">
        <f t="shared" ca="1" si="221"/>
        <v>-1.0349068556901526</v>
      </c>
      <c r="N1789" s="170"/>
      <c r="O1789" s="340"/>
      <c r="P1789" s="3" t="e">
        <f t="shared" ca="1" si="222"/>
        <v>#N/A</v>
      </c>
      <c r="Q1789" s="3">
        <f t="shared" ca="1" si="223"/>
        <v>293690100</v>
      </c>
      <c r="S1789" s="99"/>
      <c r="T1789" s="350"/>
      <c r="U1789" s="350"/>
      <c r="V1789" s="349"/>
      <c r="W1789" s="313"/>
      <c r="X1789" s="302"/>
      <c r="Y1789" s="211"/>
      <c r="Z1789" s="320"/>
      <c r="AA1789" s="246"/>
      <c r="AB1789" s="125"/>
      <c r="AC1789" s="125"/>
      <c r="AD1789" s="125"/>
      <c r="AE1789" s="125"/>
      <c r="AF1789" s="125"/>
      <c r="AG1789" s="125"/>
      <c r="AH1789" s="125"/>
      <c r="AJ1789" s="125"/>
      <c r="AK1789" s="125"/>
      <c r="AM1789" s="246"/>
      <c r="AO1789" s="246"/>
      <c r="AP1789" s="211"/>
      <c r="AQ1789" s="211"/>
      <c r="AR1789" s="199"/>
      <c r="AT1789" s="225"/>
      <c r="AU1789" s="225"/>
      <c r="AV1789" s="225"/>
      <c r="AW1789" s="99"/>
      <c r="AX1789" s="199"/>
      <c r="AY1789" s="199"/>
      <c r="AZ1789" s="37"/>
      <c r="BA1789" s="123"/>
      <c r="BB1789" s="211"/>
      <c r="BC1789" s="211"/>
      <c r="BD1789" s="123"/>
      <c r="BE1789" s="123"/>
      <c r="BF1789" s="37"/>
      <c r="BG1789" s="37"/>
    </row>
    <row r="1790" spans="1:59" x14ac:dyDescent="0.25">
      <c r="A1790">
        <v>1758</v>
      </c>
      <c r="B1790" s="61">
        <f ca="1">OFFSET(InputPriceData!B$15,CalculationsAndCharts!$A1790+$A$11,0,1,1)</f>
        <v>39920</v>
      </c>
      <c r="C1790" s="3">
        <f ca="1">OFFSET(InputPriceData!G$15,CalculationsAndCharts!$A1790+$A$11,IF($C$7,8,0),1,1)</f>
        <v>262649000</v>
      </c>
      <c r="D1790" s="4">
        <f ca="1">OFFSET(InputPriceData!C$15,CalculationsAndCharts!$A1790+$A$11,IF($C$7,8,0),1,1)</f>
        <v>75.28</v>
      </c>
      <c r="E1790" s="4">
        <f ca="1">OFFSET(InputPriceData!D$15,CalculationsAndCharts!$A1790+$A$11,IF($C$7,8,0),1,1)</f>
        <v>75.989999999999995</v>
      </c>
      <c r="F1790" s="4">
        <f ca="1">OFFSET(InputPriceData!E$15,CalculationsAndCharts!$A1790+$A$11,IF($C$7,8,0),1,1)</f>
        <v>74.680000000000007</v>
      </c>
      <c r="G1790" s="4">
        <f ca="1">OFFSET(InputPriceData!F$15,CalculationsAndCharts!$A1790+$A$11,IF($C$7,8,0),1,1)</f>
        <v>75.489999999999995</v>
      </c>
      <c r="H1790" s="342">
        <f t="shared" ca="1" si="218"/>
        <v>72.546188947638001</v>
      </c>
      <c r="I1790" s="342">
        <f t="shared" ca="1" si="219"/>
        <v>71.438326359590505</v>
      </c>
      <c r="J1790" s="340">
        <f t="shared" ca="1" si="220"/>
        <v>1.1078625880474711</v>
      </c>
      <c r="K1790" s="170">
        <f t="shared" ca="1" si="216"/>
        <v>1.2273595139952407</v>
      </c>
      <c r="L1790" s="341">
        <f t="shared" ca="1" si="217"/>
        <v>1.02814851822155</v>
      </c>
      <c r="M1790" s="341">
        <f t="shared" ca="1" si="221"/>
        <v>-1.02814851822155</v>
      </c>
      <c r="N1790" s="170"/>
      <c r="O1790" s="340"/>
      <c r="P1790" s="3">
        <f t="shared" ca="1" si="222"/>
        <v>262649000</v>
      </c>
      <c r="Q1790" s="3" t="e">
        <f t="shared" ca="1" si="223"/>
        <v>#N/A</v>
      </c>
      <c r="S1790" s="99"/>
      <c r="T1790" s="350"/>
      <c r="U1790" s="350"/>
      <c r="V1790" s="349"/>
      <c r="W1790" s="313"/>
      <c r="X1790" s="302"/>
      <c r="Y1790" s="211"/>
      <c r="Z1790" s="320"/>
      <c r="AA1790" s="246"/>
      <c r="AB1790" s="125"/>
      <c r="AC1790" s="125"/>
      <c r="AD1790" s="125"/>
      <c r="AE1790" s="125"/>
      <c r="AF1790" s="125"/>
      <c r="AG1790" s="125"/>
      <c r="AH1790" s="125"/>
      <c r="AJ1790" s="125"/>
      <c r="AK1790" s="125"/>
      <c r="AM1790" s="246"/>
      <c r="AO1790" s="246"/>
      <c r="AP1790" s="211"/>
      <c r="AQ1790" s="211"/>
      <c r="AR1790" s="199"/>
      <c r="AT1790" s="225"/>
      <c r="AU1790" s="225"/>
      <c r="AV1790" s="225"/>
      <c r="AW1790" s="99"/>
      <c r="AX1790" s="199"/>
      <c r="AY1790" s="199"/>
      <c r="AZ1790" s="37"/>
      <c r="BA1790" s="123"/>
      <c r="BB1790" s="211"/>
      <c r="BC1790" s="211"/>
      <c r="BD1790" s="123"/>
      <c r="BE1790" s="123"/>
      <c r="BF1790" s="37"/>
      <c r="BG1790" s="37"/>
    </row>
    <row r="1791" spans="1:59" x14ac:dyDescent="0.25">
      <c r="A1791">
        <v>1759</v>
      </c>
      <c r="B1791" s="61">
        <f ca="1">OFFSET(InputPriceData!B$15,CalculationsAndCharts!$A1791+$A$11,0,1,1)</f>
        <v>39919</v>
      </c>
      <c r="C1791" s="3">
        <f ca="1">OFFSET(InputPriceData!G$15,CalculationsAndCharts!$A1791+$A$11,IF($C$7,8,0),1,1)</f>
        <v>335202900</v>
      </c>
      <c r="D1791" s="4">
        <f ca="1">OFFSET(InputPriceData!C$15,CalculationsAndCharts!$A1791+$A$11,IF($C$7,8,0),1,1)</f>
        <v>74.489999999999995</v>
      </c>
      <c r="E1791" s="4">
        <f ca="1">OFFSET(InputPriceData!D$15,CalculationsAndCharts!$A1791+$A$11,IF($C$7,8,0),1,1)</f>
        <v>75.55</v>
      </c>
      <c r="F1791" s="4">
        <f ca="1">OFFSET(InputPriceData!E$15,CalculationsAndCharts!$A1791+$A$11,IF($C$7,8,0),1,1)</f>
        <v>73.489999999999995</v>
      </c>
      <c r="G1791" s="4">
        <f ca="1">OFFSET(InputPriceData!F$15,CalculationsAndCharts!$A1791+$A$11,IF($C$7,8,0),1,1)</f>
        <v>74.989999999999995</v>
      </c>
      <c r="H1791" s="342">
        <f t="shared" ca="1" si="218"/>
        <v>72.125644511586287</v>
      </c>
      <c r="I1791" s="342">
        <f t="shared" ca="1" si="219"/>
        <v>71.069992392280554</v>
      </c>
      <c r="J1791" s="340">
        <f t="shared" ca="1" si="220"/>
        <v>1.0556521193057093</v>
      </c>
      <c r="K1791" s="170">
        <f t="shared" ca="1" si="216"/>
        <v>1.1144013969946356</v>
      </c>
      <c r="L1791" s="341">
        <f t="shared" ca="1" si="217"/>
        <v>1.0198712747127783</v>
      </c>
      <c r="M1791" s="341">
        <f t="shared" ca="1" si="221"/>
        <v>-1.0198712747127783</v>
      </c>
      <c r="N1791" s="170"/>
      <c r="O1791" s="340"/>
      <c r="P1791" s="3">
        <f t="shared" ca="1" si="222"/>
        <v>335202900</v>
      </c>
      <c r="Q1791" s="3" t="e">
        <f t="shared" ca="1" si="223"/>
        <v>#N/A</v>
      </c>
      <c r="S1791" s="99"/>
      <c r="T1791" s="350"/>
      <c r="U1791" s="350"/>
      <c r="V1791" s="349"/>
      <c r="W1791" s="313"/>
      <c r="X1791" s="302"/>
      <c r="Y1791" s="211"/>
      <c r="Z1791" s="320"/>
      <c r="AA1791" s="246"/>
      <c r="AB1791" s="125"/>
      <c r="AC1791" s="125"/>
      <c r="AD1791" s="125"/>
      <c r="AE1791" s="125"/>
      <c r="AF1791" s="125"/>
      <c r="AG1791" s="125"/>
      <c r="AH1791" s="125"/>
      <c r="AJ1791" s="125"/>
      <c r="AK1791" s="125"/>
      <c r="AM1791" s="246"/>
      <c r="AO1791" s="246"/>
      <c r="AP1791" s="211"/>
      <c r="AQ1791" s="211"/>
      <c r="AR1791" s="199"/>
      <c r="AT1791" s="225"/>
      <c r="AU1791" s="225"/>
      <c r="AV1791" s="225"/>
      <c r="AW1791" s="99"/>
      <c r="AX1791" s="199"/>
      <c r="AY1791" s="199"/>
      <c r="AZ1791" s="37"/>
      <c r="BA1791" s="123"/>
      <c r="BB1791" s="211"/>
      <c r="BC1791" s="211"/>
      <c r="BD1791" s="123"/>
      <c r="BE1791" s="123"/>
      <c r="BF1791" s="37"/>
      <c r="BG1791" s="37"/>
    </row>
    <row r="1792" spans="1:59" x14ac:dyDescent="0.25">
      <c r="A1792">
        <v>1760</v>
      </c>
      <c r="B1792" s="61">
        <f ca="1">OFFSET(InputPriceData!B$15,CalculationsAndCharts!$A1792+$A$11,0,1,1)</f>
        <v>39918</v>
      </c>
      <c r="C1792" s="3">
        <f ca="1">OFFSET(InputPriceData!G$15,CalculationsAndCharts!$A1792+$A$11,IF($C$7,8,0),1,1)</f>
        <v>250726100</v>
      </c>
      <c r="D1792" s="4">
        <f ca="1">OFFSET(InputPriceData!C$15,CalculationsAndCharts!$A1792+$A$11,IF($C$7,8,0),1,1)</f>
        <v>72.680000000000007</v>
      </c>
      <c r="E1792" s="4">
        <f ca="1">OFFSET(InputPriceData!D$15,CalculationsAndCharts!$A1792+$A$11,IF($C$7,8,0),1,1)</f>
        <v>74.05</v>
      </c>
      <c r="F1792" s="4">
        <f ca="1">OFFSET(InputPriceData!E$15,CalculationsAndCharts!$A1792+$A$11,IF($C$7,8,0),1,1)</f>
        <v>72.48</v>
      </c>
      <c r="G1792" s="4">
        <f ca="1">OFFSET(InputPriceData!F$15,CalculationsAndCharts!$A1792+$A$11,IF($C$7,8,0),1,1)</f>
        <v>73.91</v>
      </c>
      <c r="H1792" s="342">
        <f t="shared" ca="1" si="218"/>
        <v>71.716450870384335</v>
      </c>
      <c r="I1792" s="342">
        <f t="shared" ca="1" si="219"/>
        <v>70.713628064306064</v>
      </c>
      <c r="J1792" s="340">
        <f t="shared" ca="1" si="220"/>
        <v>1.0028228060782443</v>
      </c>
      <c r="K1792" s="170">
        <f t="shared" ca="1" si="216"/>
        <v>1.0056535803906439</v>
      </c>
      <c r="L1792" s="341">
        <f t="shared" ca="1" si="217"/>
        <v>1.0126964951551498</v>
      </c>
      <c r="M1792" s="341">
        <f t="shared" ca="1" si="221"/>
        <v>-1.0126964951551498</v>
      </c>
      <c r="N1792" s="170"/>
      <c r="O1792" s="340"/>
      <c r="P1792" s="3">
        <f t="shared" ca="1" si="222"/>
        <v>250726100</v>
      </c>
      <c r="Q1792" s="3" t="e">
        <f t="shared" ca="1" si="223"/>
        <v>#N/A</v>
      </c>
      <c r="S1792" s="99"/>
      <c r="T1792" s="350"/>
      <c r="U1792" s="350"/>
      <c r="V1792" s="349"/>
      <c r="W1792" s="313"/>
      <c r="X1792" s="302"/>
      <c r="Y1792" s="211"/>
      <c r="Z1792" s="320"/>
      <c r="AA1792" s="246"/>
      <c r="AB1792" s="125"/>
      <c r="AC1792" s="125"/>
      <c r="AD1792" s="125"/>
      <c r="AE1792" s="125"/>
      <c r="AF1792" s="125"/>
      <c r="AG1792" s="125"/>
      <c r="AH1792" s="125"/>
      <c r="AJ1792" s="125"/>
      <c r="AK1792" s="125"/>
      <c r="AM1792" s="246"/>
      <c r="AO1792" s="246"/>
      <c r="AP1792" s="211"/>
      <c r="AQ1792" s="211"/>
      <c r="AR1792" s="199"/>
      <c r="AT1792" s="225"/>
      <c r="AU1792" s="225"/>
      <c r="AV1792" s="225"/>
      <c r="AW1792" s="99"/>
      <c r="AX1792" s="199"/>
      <c r="AY1792" s="199"/>
      <c r="AZ1792" s="37"/>
      <c r="BA1792" s="123"/>
      <c r="BB1792" s="211"/>
      <c r="BC1792" s="211"/>
      <c r="BD1792" s="123"/>
      <c r="BE1792" s="123"/>
      <c r="BF1792" s="37"/>
      <c r="BG1792" s="37"/>
    </row>
    <row r="1793" spans="1:59" x14ac:dyDescent="0.25">
      <c r="A1793">
        <v>1761</v>
      </c>
      <c r="B1793" s="61">
        <f ca="1">OFFSET(InputPriceData!B$15,CalculationsAndCharts!$A1793+$A$11,0,1,1)</f>
        <v>39917</v>
      </c>
      <c r="C1793" s="3">
        <f ca="1">OFFSET(InputPriceData!G$15,CalculationsAndCharts!$A1793+$A$11,IF($C$7,8,0),1,1)</f>
        <v>276598800</v>
      </c>
      <c r="D1793" s="4">
        <f ca="1">OFFSET(InputPriceData!C$15,CalculationsAndCharts!$A1793+$A$11,IF($C$7,8,0),1,1)</f>
        <v>73.709999999999994</v>
      </c>
      <c r="E1793" s="4">
        <f ca="1">OFFSET(InputPriceData!D$15,CalculationsAndCharts!$A1793+$A$11,IF($C$7,8,0),1,1)</f>
        <v>74.349999999999994</v>
      </c>
      <c r="F1793" s="4">
        <f ca="1">OFFSET(InputPriceData!E$15,CalculationsAndCharts!$A1793+$A$11,IF($C$7,8,0),1,1)</f>
        <v>72.89</v>
      </c>
      <c r="G1793" s="4">
        <f ca="1">OFFSET(InputPriceData!F$15,CalculationsAndCharts!$A1793+$A$11,IF($C$7,8,0),1,1)</f>
        <v>73.13</v>
      </c>
      <c r="H1793" s="342">
        <f t="shared" ca="1" si="218"/>
        <v>71.403086709010665</v>
      </c>
      <c r="I1793" s="342">
        <f t="shared" ca="1" si="219"/>
        <v>70.423048797424798</v>
      </c>
      <c r="J1793" s="340">
        <f t="shared" ca="1" si="220"/>
        <v>0.98003791158584286</v>
      </c>
      <c r="K1793" s="170">
        <f t="shared" ca="1" si="216"/>
        <v>0.96047430814554036</v>
      </c>
      <c r="L1793" s="341">
        <f t="shared" ca="1" si="217"/>
        <v>1.0067468348463384</v>
      </c>
      <c r="M1793" s="341">
        <f t="shared" ca="1" si="221"/>
        <v>-1.0067468348463384</v>
      </c>
      <c r="N1793" s="170"/>
      <c r="O1793" s="340"/>
      <c r="P1793" s="3" t="e">
        <f t="shared" ca="1" si="222"/>
        <v>#N/A</v>
      </c>
      <c r="Q1793" s="3">
        <f t="shared" ca="1" si="223"/>
        <v>276598800</v>
      </c>
      <c r="S1793" s="99"/>
      <c r="T1793" s="350"/>
      <c r="U1793" s="350"/>
      <c r="V1793" s="349"/>
      <c r="W1793" s="313"/>
      <c r="X1793" s="302"/>
      <c r="Y1793" s="211"/>
      <c r="Z1793" s="320"/>
      <c r="AA1793" s="246"/>
      <c r="AB1793" s="125"/>
      <c r="AC1793" s="125"/>
      <c r="AD1793" s="125"/>
      <c r="AE1793" s="125"/>
      <c r="AF1793" s="125"/>
      <c r="AG1793" s="125"/>
      <c r="AH1793" s="125"/>
      <c r="AJ1793" s="125"/>
      <c r="AK1793" s="125"/>
      <c r="AM1793" s="246"/>
      <c r="AO1793" s="246"/>
      <c r="AP1793" s="211"/>
      <c r="AQ1793" s="211"/>
      <c r="AR1793" s="199"/>
      <c r="AT1793" s="225"/>
      <c r="AU1793" s="225"/>
      <c r="AV1793" s="225"/>
      <c r="AW1793" s="99"/>
      <c r="AX1793" s="199"/>
      <c r="AY1793" s="199"/>
      <c r="AZ1793" s="37"/>
      <c r="BA1793" s="123"/>
      <c r="BB1793" s="211"/>
      <c r="BC1793" s="211"/>
      <c r="BD1793" s="123"/>
      <c r="BE1793" s="123"/>
      <c r="BF1793" s="37"/>
      <c r="BG1793" s="37"/>
    </row>
    <row r="1794" spans="1:59" x14ac:dyDescent="0.25">
      <c r="A1794">
        <v>1762</v>
      </c>
      <c r="B1794" s="61">
        <f ca="1">OFFSET(InputPriceData!B$15,CalculationsAndCharts!$A1794+$A$11,0,1,1)</f>
        <v>39916</v>
      </c>
      <c r="C1794" s="3">
        <f ca="1">OFFSET(InputPriceData!G$15,CalculationsAndCharts!$A1794+$A$11,IF($C$7,8,0),1,1)</f>
        <v>224847500</v>
      </c>
      <c r="D1794" s="4">
        <f ca="1">OFFSET(InputPriceData!C$15,CalculationsAndCharts!$A1794+$A$11,IF($C$7,8,0),1,1)</f>
        <v>73.62</v>
      </c>
      <c r="E1794" s="4">
        <f ca="1">OFFSET(InputPriceData!D$15,CalculationsAndCharts!$A1794+$A$11,IF($C$7,8,0),1,1)</f>
        <v>75.02</v>
      </c>
      <c r="F1794" s="4">
        <f ca="1">OFFSET(InputPriceData!E$15,CalculationsAndCharts!$A1794+$A$11,IF($C$7,8,0),1,1)</f>
        <v>73.319999999999993</v>
      </c>
      <c r="G1794" s="4">
        <f ca="1">OFFSET(InputPriceData!F$15,CalculationsAndCharts!$A1794+$A$11,IF($C$7,8,0),1,1)</f>
        <v>74.41</v>
      </c>
      <c r="H1794" s="342">
        <f t="shared" ca="1" si="218"/>
        <v>71.156384810297894</v>
      </c>
      <c r="I1794" s="342">
        <f t="shared" ca="1" si="219"/>
        <v>70.176962324463418</v>
      </c>
      <c r="J1794" s="340">
        <f t="shared" ca="1" si="220"/>
        <v>0.97942248583446101</v>
      </c>
      <c r="K1794" s="170">
        <f t="shared" ca="1" si="216"/>
        <v>0.95926840575815497</v>
      </c>
      <c r="L1794" s="341">
        <f t="shared" ca="1" si="217"/>
        <v>1.00071212804137</v>
      </c>
      <c r="M1794" s="341">
        <f t="shared" ca="1" si="221"/>
        <v>-1.00071212804137</v>
      </c>
      <c r="N1794" s="170"/>
      <c r="O1794" s="340"/>
      <c r="P1794" s="3">
        <f t="shared" ca="1" si="222"/>
        <v>224847500</v>
      </c>
      <c r="Q1794" s="3" t="e">
        <f t="shared" ca="1" si="223"/>
        <v>#N/A</v>
      </c>
      <c r="S1794" s="99"/>
      <c r="T1794" s="350"/>
      <c r="U1794" s="350"/>
      <c r="V1794" s="349"/>
      <c r="W1794" s="313"/>
      <c r="X1794" s="302"/>
      <c r="Y1794" s="211"/>
      <c r="Z1794" s="320"/>
      <c r="AA1794" s="246"/>
      <c r="AB1794" s="125"/>
      <c r="AC1794" s="125"/>
      <c r="AD1794" s="125"/>
      <c r="AE1794" s="125"/>
      <c r="AF1794" s="125"/>
      <c r="AG1794" s="125"/>
      <c r="AH1794" s="125"/>
      <c r="AJ1794" s="125"/>
      <c r="AK1794" s="125"/>
      <c r="AM1794" s="246"/>
      <c r="AO1794" s="246"/>
      <c r="AP1794" s="211"/>
      <c r="AQ1794" s="211"/>
      <c r="AR1794" s="199"/>
      <c r="AT1794" s="225"/>
      <c r="AU1794" s="225"/>
      <c r="AV1794" s="225"/>
      <c r="AW1794" s="99"/>
      <c r="AX1794" s="199"/>
      <c r="AY1794" s="199"/>
      <c r="AZ1794" s="37"/>
      <c r="BA1794" s="123"/>
      <c r="BB1794" s="211"/>
      <c r="BC1794" s="211"/>
      <c r="BD1794" s="123"/>
      <c r="BE1794" s="123"/>
      <c r="BF1794" s="37"/>
      <c r="BG1794" s="37"/>
    </row>
    <row r="1795" spans="1:59" x14ac:dyDescent="0.25">
      <c r="A1795">
        <v>1763</v>
      </c>
      <c r="B1795" s="61">
        <f ca="1">OFFSET(InputPriceData!B$15,CalculationsAndCharts!$A1795+$A$11,0,1,1)</f>
        <v>39912</v>
      </c>
      <c r="C1795" s="3">
        <f ca="1">OFFSET(InputPriceData!G$15,CalculationsAndCharts!$A1795+$A$11,IF($C$7,8,0),1,1)</f>
        <v>269653500</v>
      </c>
      <c r="D1795" s="4">
        <f ca="1">OFFSET(InputPriceData!C$15,CalculationsAndCharts!$A1795+$A$11,IF($C$7,8,0),1,1)</f>
        <v>73.400000000000006</v>
      </c>
      <c r="E1795" s="4">
        <f ca="1">OFFSET(InputPriceData!D$15,CalculationsAndCharts!$A1795+$A$11,IF($C$7,8,0),1,1)</f>
        <v>74.400000000000006</v>
      </c>
      <c r="F1795" s="4">
        <f ca="1">OFFSET(InputPriceData!E$15,CalculationsAndCharts!$A1795+$A$11,IF($C$7,8,0),1,1)</f>
        <v>73.11</v>
      </c>
      <c r="G1795" s="4">
        <f ca="1">OFFSET(InputPriceData!F$15,CalculationsAndCharts!$A1795+$A$11,IF($C$7,8,0),1,1)</f>
        <v>74.39</v>
      </c>
      <c r="H1795" s="342">
        <f t="shared" ca="1" si="218"/>
        <v>70.691582640340457</v>
      </c>
      <c r="I1795" s="342">
        <f t="shared" ca="1" si="219"/>
        <v>69.792140717596453</v>
      </c>
      <c r="J1795" s="340">
        <f t="shared" ca="1" si="220"/>
        <v>0.89944192274397894</v>
      </c>
      <c r="K1795" s="170">
        <f t="shared" ca="1" si="216"/>
        <v>0.8089957723893858</v>
      </c>
      <c r="L1795" s="341">
        <f t="shared" ca="1" si="217"/>
        <v>0.9941114413560459</v>
      </c>
      <c r="M1795" s="341">
        <f t="shared" ca="1" si="221"/>
        <v>-0.9941114413560459</v>
      </c>
      <c r="N1795" s="170"/>
      <c r="O1795" s="340"/>
      <c r="P1795" s="3">
        <f t="shared" ca="1" si="222"/>
        <v>269653500</v>
      </c>
      <c r="Q1795" s="3" t="e">
        <f t="shared" ca="1" si="223"/>
        <v>#N/A</v>
      </c>
      <c r="S1795" s="99"/>
      <c r="T1795" s="350"/>
      <c r="U1795" s="350"/>
      <c r="V1795" s="349"/>
      <c r="W1795" s="313"/>
      <c r="X1795" s="302"/>
      <c r="Y1795" s="211"/>
      <c r="Z1795" s="320"/>
      <c r="AA1795" s="246"/>
      <c r="AB1795" s="125"/>
      <c r="AC1795" s="125"/>
      <c r="AD1795" s="125"/>
      <c r="AE1795" s="125"/>
      <c r="AF1795" s="125"/>
      <c r="AG1795" s="125"/>
      <c r="AH1795" s="125"/>
      <c r="AJ1795" s="125"/>
      <c r="AK1795" s="125"/>
      <c r="AM1795" s="246"/>
      <c r="AO1795" s="246"/>
      <c r="AP1795" s="211"/>
      <c r="AQ1795" s="211"/>
      <c r="AR1795" s="199"/>
      <c r="AT1795" s="225"/>
      <c r="AU1795" s="225"/>
      <c r="AV1795" s="225"/>
      <c r="AW1795" s="99"/>
      <c r="AX1795" s="199"/>
      <c r="AY1795" s="199"/>
      <c r="AZ1795" s="37"/>
      <c r="BA1795" s="123"/>
      <c r="BB1795" s="211"/>
      <c r="BC1795" s="211"/>
      <c r="BD1795" s="123"/>
      <c r="BE1795" s="123"/>
      <c r="BF1795" s="37"/>
      <c r="BG1795" s="37"/>
    </row>
    <row r="1796" spans="1:59" x14ac:dyDescent="0.25">
      <c r="A1796">
        <v>1764</v>
      </c>
      <c r="B1796" s="61">
        <f ca="1">OFFSET(InputPriceData!B$15,CalculationsAndCharts!$A1796+$A$11,0,1,1)</f>
        <v>39911</v>
      </c>
      <c r="C1796" s="3">
        <f ca="1">OFFSET(InputPriceData!G$15,CalculationsAndCharts!$A1796+$A$11,IF($C$7,8,0),1,1)</f>
        <v>230402800</v>
      </c>
      <c r="D1796" s="4">
        <f ca="1">OFFSET(InputPriceData!C$15,CalculationsAndCharts!$A1796+$A$11,IF($C$7,8,0),1,1)</f>
        <v>71.14</v>
      </c>
      <c r="E1796" s="4">
        <f ca="1">OFFSET(InputPriceData!D$15,CalculationsAndCharts!$A1796+$A$11,IF($C$7,8,0),1,1)</f>
        <v>71.900000000000006</v>
      </c>
      <c r="F1796" s="4">
        <f ca="1">OFFSET(InputPriceData!E$15,CalculationsAndCharts!$A1796+$A$11,IF($C$7,8,0),1,1)</f>
        <v>70.69</v>
      </c>
      <c r="G1796" s="4">
        <f ca="1">OFFSET(InputPriceData!F$15,CalculationsAndCharts!$A1796+$A$11,IF($C$7,8,0),1,1)</f>
        <v>71.55</v>
      </c>
      <c r="H1796" s="342">
        <f t="shared" ca="1" si="218"/>
        <v>70.163237303246234</v>
      </c>
      <c r="I1796" s="342">
        <f t="shared" ca="1" si="219"/>
        <v>69.374153510105231</v>
      </c>
      <c r="J1796" s="340">
        <f t="shared" ca="1" si="220"/>
        <v>0.78908379314098809</v>
      </c>
      <c r="K1796" s="170">
        <f t="shared" ca="1" si="216"/>
        <v>0.62265323259776972</v>
      </c>
      <c r="L1796" s="341">
        <f t="shared" ca="1" si="217"/>
        <v>0.98911147905312546</v>
      </c>
      <c r="M1796" s="341">
        <f t="shared" ca="1" si="221"/>
        <v>-0.98911147905312546</v>
      </c>
      <c r="N1796" s="170"/>
      <c r="O1796" s="340"/>
      <c r="P1796" s="3">
        <f t="shared" ca="1" si="222"/>
        <v>230402800</v>
      </c>
      <c r="Q1796" s="3" t="e">
        <f t="shared" ca="1" si="223"/>
        <v>#N/A</v>
      </c>
      <c r="S1796" s="99"/>
      <c r="T1796" s="350"/>
      <c r="U1796" s="350"/>
      <c r="V1796" s="349"/>
      <c r="W1796" s="313"/>
      <c r="X1796" s="302"/>
      <c r="Y1796" s="211"/>
      <c r="Z1796" s="320"/>
      <c r="AA1796" s="246"/>
      <c r="AB1796" s="125"/>
      <c r="AC1796" s="125"/>
      <c r="AD1796" s="125"/>
      <c r="AE1796" s="125"/>
      <c r="AF1796" s="125"/>
      <c r="AG1796" s="125"/>
      <c r="AH1796" s="125"/>
      <c r="AJ1796" s="125"/>
      <c r="AK1796" s="125"/>
      <c r="AM1796" s="246"/>
      <c r="AO1796" s="246"/>
      <c r="AP1796" s="211"/>
      <c r="AQ1796" s="211"/>
      <c r="AR1796" s="199"/>
      <c r="AT1796" s="225"/>
      <c r="AU1796" s="225"/>
      <c r="AV1796" s="225"/>
      <c r="AW1796" s="99"/>
      <c r="AX1796" s="199"/>
      <c r="AY1796" s="199"/>
      <c r="AZ1796" s="37"/>
      <c r="BA1796" s="123"/>
      <c r="BB1796" s="211"/>
      <c r="BC1796" s="211"/>
      <c r="BD1796" s="123"/>
      <c r="BE1796" s="123"/>
      <c r="BF1796" s="37"/>
      <c r="BG1796" s="37"/>
    </row>
    <row r="1797" spans="1:59" x14ac:dyDescent="0.25">
      <c r="A1797">
        <v>1765</v>
      </c>
      <c r="B1797" s="61">
        <f ca="1">OFFSET(InputPriceData!B$15,CalculationsAndCharts!$A1797+$A$11,0,1,1)</f>
        <v>39910</v>
      </c>
      <c r="C1797" s="3">
        <f ca="1">OFFSET(InputPriceData!G$15,CalculationsAndCharts!$A1797+$A$11,IF($C$7,8,0),1,1)</f>
        <v>258947800</v>
      </c>
      <c r="D1797" s="4">
        <f ca="1">OFFSET(InputPriceData!C$15,CalculationsAndCharts!$A1797+$A$11,IF($C$7,8,0),1,1)</f>
        <v>71.3</v>
      </c>
      <c r="E1797" s="4">
        <f ca="1">OFFSET(InputPriceData!D$15,CalculationsAndCharts!$A1797+$A$11,IF($C$7,8,0),1,1)</f>
        <v>71.650000000000006</v>
      </c>
      <c r="F1797" s="4">
        <f ca="1">OFFSET(InputPriceData!E$15,CalculationsAndCharts!$A1797+$A$11,IF($C$7,8,0),1,1)</f>
        <v>70.66</v>
      </c>
      <c r="G1797" s="4">
        <f ca="1">OFFSET(InputPriceData!F$15,CalculationsAndCharts!$A1797+$A$11,IF($C$7,8,0),1,1)</f>
        <v>70.78</v>
      </c>
      <c r="H1797" s="342">
        <f t="shared" ca="1" si="218"/>
        <v>69.965128346567127</v>
      </c>
      <c r="I1797" s="342">
        <f t="shared" ca="1" si="219"/>
        <v>69.176349283751165</v>
      </c>
      <c r="J1797" s="340">
        <f t="shared" ca="1" si="220"/>
        <v>0.78877906281594801</v>
      </c>
      <c r="K1797" s="170">
        <f t="shared" ca="1" si="216"/>
        <v>0.62217240993680523</v>
      </c>
      <c r="L1797" s="341">
        <f t="shared" ca="1" si="217"/>
        <v>0.98766992836449086</v>
      </c>
      <c r="M1797" s="341">
        <f t="shared" ca="1" si="221"/>
        <v>-0.98766992836449086</v>
      </c>
      <c r="N1797" s="170"/>
      <c r="O1797" s="340"/>
      <c r="P1797" s="3" t="e">
        <f t="shared" ca="1" si="222"/>
        <v>#N/A</v>
      </c>
      <c r="Q1797" s="3">
        <f t="shared" ca="1" si="223"/>
        <v>258947800</v>
      </c>
      <c r="S1797" s="99"/>
      <c r="T1797" s="350"/>
      <c r="U1797" s="350"/>
      <c r="V1797" s="349"/>
      <c r="W1797" s="313"/>
      <c r="X1797" s="302"/>
      <c r="Y1797" s="211"/>
      <c r="Z1797" s="320"/>
      <c r="AA1797" s="246"/>
      <c r="AB1797" s="125"/>
      <c r="AC1797" s="125"/>
      <c r="AD1797" s="125"/>
      <c r="AE1797" s="125"/>
      <c r="AF1797" s="125"/>
      <c r="AG1797" s="125"/>
      <c r="AH1797" s="125"/>
      <c r="AJ1797" s="125"/>
      <c r="AK1797" s="125"/>
      <c r="AM1797" s="246"/>
      <c r="AO1797" s="246"/>
      <c r="AP1797" s="211"/>
      <c r="AQ1797" s="211"/>
      <c r="AR1797" s="199"/>
      <c r="AT1797" s="225"/>
      <c r="AU1797" s="225"/>
      <c r="AV1797" s="225"/>
      <c r="AW1797" s="99"/>
      <c r="AX1797" s="199"/>
      <c r="AY1797" s="199"/>
      <c r="AZ1797" s="37"/>
      <c r="BA1797" s="123"/>
      <c r="BB1797" s="211"/>
      <c r="BC1797" s="211"/>
      <c r="BD1797" s="123"/>
      <c r="BE1797" s="123"/>
      <c r="BF1797" s="37"/>
      <c r="BG1797" s="37"/>
    </row>
    <row r="1798" spans="1:59" x14ac:dyDescent="0.25">
      <c r="A1798">
        <v>1766</v>
      </c>
      <c r="B1798" s="61">
        <f ca="1">OFFSET(InputPriceData!B$15,CalculationsAndCharts!$A1798+$A$11,0,1,1)</f>
        <v>39909</v>
      </c>
      <c r="C1798" s="3">
        <f ca="1">OFFSET(InputPriceData!G$15,CalculationsAndCharts!$A1798+$A$11,IF($C$7,8,0),1,1)</f>
        <v>264866600</v>
      </c>
      <c r="D1798" s="4">
        <f ca="1">OFFSET(InputPriceData!C$15,CalculationsAndCharts!$A1798+$A$11,IF($C$7,8,0),1,1)</f>
        <v>72.25</v>
      </c>
      <c r="E1798" s="4">
        <f ca="1">OFFSET(InputPriceData!D$15,CalculationsAndCharts!$A1798+$A$11,IF($C$7,8,0),1,1)</f>
        <v>73.06</v>
      </c>
      <c r="F1798" s="4">
        <f ca="1">OFFSET(InputPriceData!E$15,CalculationsAndCharts!$A1798+$A$11,IF($C$7,8,0),1,1)</f>
        <v>71.34</v>
      </c>
      <c r="G1798" s="4">
        <f ca="1">OFFSET(InputPriceData!F$15,CalculationsAndCharts!$A1798+$A$11,IF($C$7,8,0),1,1)</f>
        <v>72.47</v>
      </c>
      <c r="H1798" s="342">
        <f t="shared" ca="1" si="218"/>
        <v>69.848718110362427</v>
      </c>
      <c r="I1798" s="342">
        <f t="shared" ca="1" si="219"/>
        <v>69.030562855001278</v>
      </c>
      <c r="J1798" s="340">
        <f t="shared" ca="1" si="220"/>
        <v>0.81815525536114486</v>
      </c>
      <c r="K1798" s="170">
        <f t="shared" ca="1" si="216"/>
        <v>0.66937802187506013</v>
      </c>
      <c r="L1798" s="341">
        <f t="shared" ca="1" si="217"/>
        <v>0.98665309883577434</v>
      </c>
      <c r="M1798" s="341">
        <f t="shared" ca="1" si="221"/>
        <v>-0.98665309883577434</v>
      </c>
      <c r="N1798" s="170"/>
      <c r="O1798" s="340"/>
      <c r="P1798" s="3">
        <f t="shared" ca="1" si="222"/>
        <v>264866600</v>
      </c>
      <c r="Q1798" s="3" t="e">
        <f t="shared" ca="1" si="223"/>
        <v>#N/A</v>
      </c>
      <c r="S1798" s="99"/>
      <c r="T1798" s="350"/>
      <c r="U1798" s="350"/>
      <c r="V1798" s="349"/>
      <c r="W1798" s="313"/>
      <c r="X1798" s="302"/>
      <c r="Y1798" s="211"/>
      <c r="Z1798" s="320"/>
      <c r="AA1798" s="246"/>
      <c r="AB1798" s="125"/>
      <c r="AC1798" s="125"/>
      <c r="AD1798" s="125"/>
      <c r="AE1798" s="125"/>
      <c r="AF1798" s="125"/>
      <c r="AG1798" s="125"/>
      <c r="AH1798" s="125"/>
      <c r="AJ1798" s="125"/>
      <c r="AK1798" s="125"/>
      <c r="AM1798" s="246"/>
      <c r="AO1798" s="246"/>
      <c r="AP1798" s="211"/>
      <c r="AQ1798" s="211"/>
      <c r="AR1798" s="199"/>
      <c r="AT1798" s="225"/>
      <c r="AU1798" s="225"/>
      <c r="AV1798" s="225"/>
      <c r="AW1798" s="99"/>
      <c r="AX1798" s="199"/>
      <c r="AY1798" s="199"/>
      <c r="AZ1798" s="37"/>
      <c r="BA1798" s="123"/>
      <c r="BB1798" s="211"/>
      <c r="BC1798" s="211"/>
      <c r="BD1798" s="123"/>
      <c r="BE1798" s="123"/>
      <c r="BF1798" s="37"/>
      <c r="BG1798" s="37"/>
    </row>
    <row r="1799" spans="1:59" x14ac:dyDescent="0.25">
      <c r="A1799">
        <v>1767</v>
      </c>
      <c r="B1799" s="61">
        <f ca="1">OFFSET(InputPriceData!B$15,CalculationsAndCharts!$A1799+$A$11,0,1,1)</f>
        <v>39906</v>
      </c>
      <c r="C1799" s="3">
        <f ca="1">OFFSET(InputPriceData!G$15,CalculationsAndCharts!$A1799+$A$11,IF($C$7,8,0),1,1)</f>
        <v>284646300</v>
      </c>
      <c r="D1799" s="4">
        <f ca="1">OFFSET(InputPriceData!C$15,CalculationsAndCharts!$A1799+$A$11,IF($C$7,8,0),1,1)</f>
        <v>72.38</v>
      </c>
      <c r="E1799" s="4">
        <f ca="1">OFFSET(InputPriceData!D$15,CalculationsAndCharts!$A1799+$A$11,IF($C$7,8,0),1,1)</f>
        <v>73.06</v>
      </c>
      <c r="F1799" s="4">
        <f ca="1">OFFSET(InputPriceData!E$15,CalculationsAndCharts!$A1799+$A$11,IF($C$7,8,0),1,1)</f>
        <v>71.67</v>
      </c>
      <c r="G1799" s="4">
        <f ca="1">OFFSET(InputPriceData!F$15,CalculationsAndCharts!$A1799+$A$11,IF($C$7,8,0),1,1)</f>
        <v>73.05</v>
      </c>
      <c r="H1799" s="342">
        <f t="shared" ca="1" si="218"/>
        <v>69.474249268985631</v>
      </c>
      <c r="I1799" s="342">
        <f t="shared" ca="1" si="219"/>
        <v>68.71788675091048</v>
      </c>
      <c r="J1799" s="340">
        <f t="shared" ca="1" si="220"/>
        <v>0.75636251807514165</v>
      </c>
      <c r="K1799" s="170">
        <f t="shared" ca="1" si="216"/>
        <v>0.57208425874896895</v>
      </c>
      <c r="L1799" s="341">
        <f t="shared" ca="1" si="217"/>
        <v>0.98500131669776214</v>
      </c>
      <c r="M1799" s="341">
        <f t="shared" ca="1" si="221"/>
        <v>-0.98500131669776214</v>
      </c>
      <c r="N1799" s="170"/>
      <c r="O1799" s="340"/>
      <c r="P1799" s="3">
        <f t="shared" ca="1" si="222"/>
        <v>284646300</v>
      </c>
      <c r="Q1799" s="3" t="e">
        <f t="shared" ca="1" si="223"/>
        <v>#N/A</v>
      </c>
      <c r="S1799" s="99"/>
      <c r="T1799" s="350"/>
      <c r="U1799" s="350"/>
      <c r="V1799" s="349"/>
      <c r="W1799" s="313"/>
      <c r="X1799" s="302"/>
      <c r="Y1799" s="211"/>
      <c r="Z1799" s="320"/>
      <c r="AA1799" s="246"/>
      <c r="AB1799" s="125"/>
      <c r="AC1799" s="125"/>
      <c r="AD1799" s="125"/>
      <c r="AE1799" s="125"/>
      <c r="AF1799" s="125"/>
      <c r="AG1799" s="125"/>
      <c r="AH1799" s="125"/>
      <c r="AJ1799" s="125"/>
      <c r="AK1799" s="125"/>
      <c r="AM1799" s="246"/>
      <c r="AO1799" s="246"/>
      <c r="AP1799" s="211"/>
      <c r="AQ1799" s="211"/>
      <c r="AR1799" s="199"/>
      <c r="AT1799" s="225"/>
      <c r="AU1799" s="225"/>
      <c r="AV1799" s="225"/>
      <c r="AW1799" s="99"/>
      <c r="AX1799" s="199"/>
      <c r="AY1799" s="199"/>
      <c r="AZ1799" s="37"/>
      <c r="BA1799" s="123"/>
      <c r="BB1799" s="211"/>
      <c r="BC1799" s="211"/>
      <c r="BD1799" s="123"/>
      <c r="BE1799" s="123"/>
      <c r="BF1799" s="37"/>
      <c r="BG1799" s="37"/>
    </row>
    <row r="1800" spans="1:59" x14ac:dyDescent="0.25">
      <c r="A1800">
        <v>1768</v>
      </c>
      <c r="B1800" s="61">
        <f ca="1">OFFSET(InputPriceData!B$15,CalculationsAndCharts!$A1800+$A$11,0,1,1)</f>
        <v>39905</v>
      </c>
      <c r="C1800" s="3">
        <f ca="1">OFFSET(InputPriceData!G$15,CalculationsAndCharts!$A1800+$A$11,IF($C$7,8,0),1,1)</f>
        <v>476230700</v>
      </c>
      <c r="D1800" s="4">
        <f ca="1">OFFSET(InputPriceData!C$15,CalculationsAndCharts!$A1800+$A$11,IF($C$7,8,0),1,1)</f>
        <v>72.02</v>
      </c>
      <c r="E1800" s="4">
        <f ca="1">OFFSET(InputPriceData!D$15,CalculationsAndCharts!$A1800+$A$11,IF($C$7,8,0),1,1)</f>
        <v>73.349999999999994</v>
      </c>
      <c r="F1800" s="4">
        <f ca="1">OFFSET(InputPriceData!E$15,CalculationsAndCharts!$A1800+$A$11,IF($C$7,8,0),1,1)</f>
        <v>70.33</v>
      </c>
      <c r="G1800" s="4">
        <f ca="1">OFFSET(InputPriceData!F$15,CalculationsAndCharts!$A1800+$A$11,IF($C$7,8,0),1,1)</f>
        <v>72.33</v>
      </c>
      <c r="H1800" s="342">
        <f t="shared" ca="1" si="218"/>
        <v>68.963427735983586</v>
      </c>
      <c r="I1800" s="342">
        <f t="shared" ca="1" si="219"/>
        <v>68.324058273720524</v>
      </c>
      <c r="J1800" s="340">
        <f t="shared" ca="1" si="220"/>
        <v>0.63936946226304492</v>
      </c>
      <c r="K1800" s="170">
        <f t="shared" ca="1" si="216"/>
        <v>0.40879330927453522</v>
      </c>
      <c r="L1800" s="341">
        <f t="shared" ca="1" si="217"/>
        <v>0.98366528462465297</v>
      </c>
      <c r="M1800" s="341">
        <f t="shared" ca="1" si="221"/>
        <v>-0.98366528462465297</v>
      </c>
      <c r="N1800" s="170"/>
      <c r="O1800" s="340"/>
      <c r="P1800" s="3">
        <f t="shared" ca="1" si="222"/>
        <v>476230700</v>
      </c>
      <c r="Q1800" s="3" t="e">
        <f t="shared" ca="1" si="223"/>
        <v>#N/A</v>
      </c>
      <c r="S1800" s="99"/>
      <c r="T1800" s="350"/>
      <c r="U1800" s="350"/>
      <c r="V1800" s="349"/>
      <c r="W1800" s="313"/>
      <c r="X1800" s="302"/>
      <c r="Y1800" s="211"/>
      <c r="Z1800" s="320"/>
      <c r="AA1800" s="246"/>
      <c r="AB1800" s="125"/>
      <c r="AC1800" s="125"/>
      <c r="AD1800" s="125"/>
      <c r="AE1800" s="125"/>
      <c r="AF1800" s="125"/>
      <c r="AG1800" s="125"/>
      <c r="AH1800" s="125"/>
      <c r="AJ1800" s="125"/>
      <c r="AK1800" s="125"/>
      <c r="AM1800" s="246"/>
      <c r="AO1800" s="246"/>
      <c r="AP1800" s="211"/>
      <c r="AQ1800" s="211"/>
      <c r="AR1800" s="199"/>
      <c r="AT1800" s="225"/>
      <c r="AU1800" s="225"/>
      <c r="AV1800" s="225"/>
      <c r="AW1800" s="99"/>
      <c r="AX1800" s="199"/>
      <c r="AY1800" s="199"/>
      <c r="AZ1800" s="37"/>
      <c r="BA1800" s="123"/>
      <c r="BB1800" s="211"/>
      <c r="BC1800" s="211"/>
      <c r="BD1800" s="123"/>
      <c r="BE1800" s="123"/>
      <c r="BF1800" s="37"/>
      <c r="BG1800" s="37"/>
    </row>
    <row r="1801" spans="1:59" x14ac:dyDescent="0.25">
      <c r="A1801">
        <v>1769</v>
      </c>
      <c r="B1801" s="61">
        <f ca="1">OFFSET(InputPriceData!B$15,CalculationsAndCharts!$A1801+$A$11,0,1,1)</f>
        <v>39904</v>
      </c>
      <c r="C1801" s="3">
        <f ca="1">OFFSET(InputPriceData!G$15,CalculationsAndCharts!$A1801+$A$11,IF($C$7,8,0),1,1)</f>
        <v>377018300</v>
      </c>
      <c r="D1801" s="4">
        <f ca="1">OFFSET(InputPriceData!C$15,CalculationsAndCharts!$A1801+$A$11,IF($C$7,8,0),1,1)</f>
        <v>68.08</v>
      </c>
      <c r="E1801" s="4">
        <f ca="1">OFFSET(InputPriceData!D$15,CalculationsAndCharts!$A1801+$A$11,IF($C$7,8,0),1,1)</f>
        <v>70.59</v>
      </c>
      <c r="F1801" s="4">
        <f ca="1">OFFSET(InputPriceData!E$15,CalculationsAndCharts!$A1801+$A$11,IF($C$7,8,0),1,1)</f>
        <v>67.91</v>
      </c>
      <c r="G1801" s="4">
        <f ca="1">OFFSET(InputPriceData!F$15,CalculationsAndCharts!$A1801+$A$11,IF($C$7,8,0),1,1)</f>
        <v>70.27</v>
      </c>
      <c r="H1801" s="342">
        <f t="shared" ca="1" si="218"/>
        <v>68.482488841124095</v>
      </c>
      <c r="I1801" s="342">
        <f t="shared" ca="1" si="219"/>
        <v>67.959881753149659</v>
      </c>
      <c r="J1801" s="340">
        <f t="shared" ca="1" si="220"/>
        <v>0.52260708797441691</v>
      </c>
      <c r="K1801" s="170">
        <f t="shared" ca="1" si="216"/>
        <v>0.27311816840109993</v>
      </c>
      <c r="L1801" s="341">
        <f t="shared" ca="1" si="217"/>
        <v>0.98292009332627961</v>
      </c>
      <c r="M1801" s="341">
        <f t="shared" ca="1" si="221"/>
        <v>-0.98292009332627961</v>
      </c>
      <c r="N1801" s="170"/>
      <c r="O1801" s="340"/>
      <c r="P1801" s="3">
        <f t="shared" ca="1" si="222"/>
        <v>377018300</v>
      </c>
      <c r="Q1801" s="3" t="e">
        <f t="shared" ca="1" si="223"/>
        <v>#N/A</v>
      </c>
      <c r="S1801" s="99"/>
      <c r="T1801" s="350"/>
      <c r="U1801" s="350"/>
      <c r="V1801" s="349"/>
      <c r="W1801" s="313"/>
      <c r="X1801" s="302"/>
      <c r="Y1801" s="211"/>
      <c r="Z1801" s="320"/>
      <c r="AA1801" s="246"/>
      <c r="AB1801" s="125"/>
      <c r="AC1801" s="125"/>
      <c r="AD1801" s="125"/>
      <c r="AE1801" s="125"/>
      <c r="AF1801" s="125"/>
      <c r="AG1801" s="125"/>
      <c r="AH1801" s="125"/>
      <c r="AJ1801" s="125"/>
      <c r="AK1801" s="125"/>
      <c r="AM1801" s="246"/>
      <c r="AO1801" s="246"/>
      <c r="AP1801" s="211"/>
      <c r="AQ1801" s="211"/>
      <c r="AR1801" s="199"/>
      <c r="AT1801" s="225"/>
      <c r="AU1801" s="225"/>
      <c r="AV1801" s="225"/>
      <c r="AW1801" s="99"/>
      <c r="AX1801" s="199"/>
      <c r="AY1801" s="199"/>
      <c r="AZ1801" s="37"/>
      <c r="BA1801" s="123"/>
      <c r="BB1801" s="211"/>
      <c r="BC1801" s="211"/>
      <c r="BD1801" s="123"/>
      <c r="BE1801" s="123"/>
      <c r="BF1801" s="37"/>
      <c r="BG1801" s="37"/>
    </row>
    <row r="1802" spans="1:59" x14ac:dyDescent="0.25">
      <c r="A1802">
        <v>1770</v>
      </c>
      <c r="B1802" s="61">
        <f ca="1">OFFSET(InputPriceData!B$15,CalculationsAndCharts!$A1802+$A$11,0,1,1)</f>
        <v>39903</v>
      </c>
      <c r="C1802" s="3">
        <f ca="1">OFFSET(InputPriceData!G$15,CalculationsAndCharts!$A1802+$A$11,IF($C$7,8,0),1,1)</f>
        <v>364238300</v>
      </c>
      <c r="D1802" s="4">
        <f ca="1">OFFSET(InputPriceData!C$15,CalculationsAndCharts!$A1802+$A$11,IF($C$7,8,0),1,1)</f>
        <v>68.97</v>
      </c>
      <c r="E1802" s="4">
        <f ca="1">OFFSET(InputPriceData!D$15,CalculationsAndCharts!$A1802+$A$11,IF($C$7,8,0),1,1)</f>
        <v>70.290000000000006</v>
      </c>
      <c r="F1802" s="4">
        <f ca="1">OFFSET(InputPriceData!E$15,CalculationsAndCharts!$A1802+$A$11,IF($C$7,8,0),1,1)</f>
        <v>68.53</v>
      </c>
      <c r="G1802" s="4">
        <f ca="1">OFFSET(InputPriceData!F$15,CalculationsAndCharts!$A1802+$A$11,IF($C$7,8,0),1,1)</f>
        <v>68.94</v>
      </c>
      <c r="H1802" s="342">
        <f t="shared" ca="1" si="218"/>
        <v>68.227130104141821</v>
      </c>
      <c r="I1802" s="342">
        <f t="shared" ca="1" si="219"/>
        <v>67.749871003435999</v>
      </c>
      <c r="J1802" s="340">
        <f t="shared" ca="1" si="220"/>
        <v>0.47725910070581024</v>
      </c>
      <c r="K1802" s="170">
        <f t="shared" ca="1" si="216"/>
        <v>0.2277762492065187</v>
      </c>
      <c r="L1802" s="341">
        <f t="shared" ca="1" si="217"/>
        <v>0.98294054678005505</v>
      </c>
      <c r="M1802" s="341">
        <f t="shared" ca="1" si="221"/>
        <v>-0.98294054678005505</v>
      </c>
      <c r="N1802" s="170"/>
      <c r="O1802" s="340"/>
      <c r="P1802" s="3" t="e">
        <f t="shared" ca="1" si="222"/>
        <v>#N/A</v>
      </c>
      <c r="Q1802" s="3">
        <f t="shared" ca="1" si="223"/>
        <v>364238300</v>
      </c>
      <c r="S1802" s="99"/>
      <c r="T1802" s="350"/>
      <c r="U1802" s="350"/>
      <c r="V1802" s="349"/>
      <c r="W1802" s="313"/>
      <c r="X1802" s="302"/>
      <c r="Y1802" s="211"/>
      <c r="Z1802" s="320"/>
      <c r="AA1802" s="246"/>
      <c r="AB1802" s="125"/>
      <c r="AC1802" s="125"/>
      <c r="AD1802" s="125"/>
      <c r="AE1802" s="125"/>
      <c r="AF1802" s="125"/>
      <c r="AG1802" s="125"/>
      <c r="AH1802" s="125"/>
      <c r="AJ1802" s="125"/>
      <c r="AK1802" s="125"/>
      <c r="AM1802" s="246"/>
      <c r="AO1802" s="246"/>
      <c r="AP1802" s="211"/>
      <c r="AQ1802" s="211"/>
      <c r="AR1802" s="199"/>
      <c r="AT1802" s="225"/>
      <c r="AU1802" s="225"/>
      <c r="AV1802" s="225"/>
      <c r="AW1802" s="99"/>
      <c r="AX1802" s="199"/>
      <c r="AY1802" s="199"/>
      <c r="AZ1802" s="37"/>
      <c r="BA1802" s="123"/>
      <c r="BB1802" s="211"/>
      <c r="BC1802" s="211"/>
      <c r="BD1802" s="123"/>
      <c r="BE1802" s="123"/>
      <c r="BF1802" s="37"/>
      <c r="BG1802" s="37"/>
    </row>
    <row r="1803" spans="1:59" x14ac:dyDescent="0.25">
      <c r="A1803">
        <v>1771</v>
      </c>
      <c r="B1803" s="61">
        <f ca="1">OFFSET(InputPriceData!B$15,CalculationsAndCharts!$A1803+$A$11,0,1,1)</f>
        <v>39902</v>
      </c>
      <c r="C1803" s="3">
        <f ca="1">OFFSET(InputPriceData!G$15,CalculationsAndCharts!$A1803+$A$11,IF($C$7,8,0),1,1)</f>
        <v>324108500</v>
      </c>
      <c r="D1803" s="4">
        <f ca="1">OFFSET(InputPriceData!C$15,CalculationsAndCharts!$A1803+$A$11,IF($C$7,8,0),1,1)</f>
        <v>69.180000000000007</v>
      </c>
      <c r="E1803" s="4">
        <f ca="1">OFFSET(InputPriceData!D$15,CalculationsAndCharts!$A1803+$A$11,IF($C$7,8,0),1,1)</f>
        <v>69.239999999999995</v>
      </c>
      <c r="F1803" s="4">
        <f ca="1">OFFSET(InputPriceData!E$15,CalculationsAndCharts!$A1803+$A$11,IF($C$7,8,0),1,1)</f>
        <v>67.59</v>
      </c>
      <c r="G1803" s="4">
        <f ca="1">OFFSET(InputPriceData!F$15,CalculationsAndCharts!$A1803+$A$11,IF($C$7,8,0),1,1)</f>
        <v>68.31</v>
      </c>
      <c r="H1803" s="342">
        <f t="shared" ca="1" si="218"/>
        <v>68.125291547590649</v>
      </c>
      <c r="I1803" s="342">
        <f t="shared" ca="1" si="219"/>
        <v>67.641677458293813</v>
      </c>
      <c r="J1803" s="340">
        <f t="shared" ca="1" si="220"/>
        <v>0.48361408929682287</v>
      </c>
      <c r="K1803" s="170">
        <f t="shared" ca="1" si="216"/>
        <v>0.23388258736639536</v>
      </c>
      <c r="L1803" s="341">
        <f t="shared" ca="1" si="217"/>
        <v>0.98149950708909417</v>
      </c>
      <c r="M1803" s="341">
        <f t="shared" ca="1" si="221"/>
        <v>-0.98149950708909417</v>
      </c>
      <c r="N1803" s="170"/>
      <c r="O1803" s="340"/>
      <c r="P1803" s="3" t="e">
        <f t="shared" ca="1" si="222"/>
        <v>#N/A</v>
      </c>
      <c r="Q1803" s="3">
        <f t="shared" ca="1" si="223"/>
        <v>324108500</v>
      </c>
      <c r="S1803" s="99"/>
      <c r="T1803" s="350"/>
      <c r="U1803" s="350"/>
      <c r="V1803" s="349"/>
      <c r="W1803" s="313"/>
      <c r="X1803" s="302"/>
      <c r="Y1803" s="211"/>
      <c r="Z1803" s="320"/>
      <c r="AA1803" s="246"/>
      <c r="AB1803" s="125"/>
      <c r="AC1803" s="125"/>
      <c r="AD1803" s="125"/>
      <c r="AE1803" s="125"/>
      <c r="AF1803" s="125"/>
      <c r="AG1803" s="125"/>
      <c r="AH1803" s="125"/>
      <c r="AJ1803" s="125"/>
      <c r="AK1803" s="125"/>
      <c r="AM1803" s="246"/>
      <c r="AO1803" s="246"/>
      <c r="AP1803" s="211"/>
      <c r="AQ1803" s="211"/>
      <c r="AR1803" s="199"/>
      <c r="AT1803" s="225"/>
      <c r="AU1803" s="225"/>
      <c r="AV1803" s="225"/>
      <c r="AW1803" s="99"/>
      <c r="AX1803" s="199"/>
      <c r="AY1803" s="199"/>
      <c r="AZ1803" s="37"/>
      <c r="BA1803" s="123"/>
      <c r="BB1803" s="211"/>
      <c r="BC1803" s="211"/>
      <c r="BD1803" s="123"/>
      <c r="BE1803" s="123"/>
      <c r="BF1803" s="37"/>
      <c r="BG1803" s="37"/>
    </row>
    <row r="1804" spans="1:59" x14ac:dyDescent="0.25">
      <c r="A1804">
        <v>1772</v>
      </c>
      <c r="B1804" s="61">
        <f ca="1">OFFSET(InputPriceData!B$15,CalculationsAndCharts!$A1804+$A$11,0,1,1)</f>
        <v>39899</v>
      </c>
      <c r="C1804" s="3">
        <f ca="1">OFFSET(InputPriceData!G$15,CalculationsAndCharts!$A1804+$A$11,IF($C$7,8,0),1,1)</f>
        <v>322332300</v>
      </c>
      <c r="D1804" s="4">
        <f ca="1">OFFSET(InputPriceData!C$15,CalculationsAndCharts!$A1804+$A$11,IF($C$7,8,0),1,1)</f>
        <v>71.13</v>
      </c>
      <c r="E1804" s="4">
        <f ca="1">OFFSET(InputPriceData!D$15,CalculationsAndCharts!$A1804+$A$11,IF($C$7,8,0),1,1)</f>
        <v>71.55</v>
      </c>
      <c r="F1804" s="4">
        <f ca="1">OFFSET(InputPriceData!E$15,CalculationsAndCharts!$A1804+$A$11,IF($C$7,8,0),1,1)</f>
        <v>70.489999999999995</v>
      </c>
      <c r="G1804" s="4">
        <f ca="1">OFFSET(InputPriceData!F$15,CalculationsAndCharts!$A1804+$A$11,IF($C$7,8,0),1,1)</f>
        <v>70.75</v>
      </c>
      <c r="H1804" s="342">
        <f t="shared" ca="1" si="218"/>
        <v>68.09890462581788</v>
      </c>
      <c r="I1804" s="342">
        <f t="shared" ca="1" si="219"/>
        <v>67.580920863593249</v>
      </c>
      <c r="J1804" s="340">
        <f t="shared" ca="1" si="220"/>
        <v>0.51798376222461973</v>
      </c>
      <c r="K1804" s="170">
        <f t="shared" ca="1" si="216"/>
        <v>0.26830717792837139</v>
      </c>
      <c r="L1804" s="341">
        <f t="shared" ca="1" si="217"/>
        <v>0.97953467044618125</v>
      </c>
      <c r="M1804" s="341">
        <f t="shared" ca="1" si="221"/>
        <v>-0.97953467044618125</v>
      </c>
      <c r="N1804" s="170"/>
      <c r="O1804" s="340"/>
      <c r="P1804" s="3" t="e">
        <f t="shared" ca="1" si="222"/>
        <v>#N/A</v>
      </c>
      <c r="Q1804" s="3">
        <f t="shared" ca="1" si="223"/>
        <v>322332300</v>
      </c>
      <c r="S1804" s="99"/>
      <c r="T1804" s="350"/>
      <c r="U1804" s="350"/>
      <c r="V1804" s="349"/>
      <c r="W1804" s="313"/>
      <c r="X1804" s="302"/>
      <c r="Y1804" s="211"/>
      <c r="Z1804" s="320"/>
      <c r="AA1804" s="246"/>
      <c r="AB1804" s="125"/>
      <c r="AC1804" s="125"/>
      <c r="AD1804" s="125"/>
      <c r="AE1804" s="125"/>
      <c r="AF1804" s="125"/>
      <c r="AG1804" s="125"/>
      <c r="AH1804" s="125"/>
      <c r="AJ1804" s="125"/>
      <c r="AK1804" s="125"/>
      <c r="AM1804" s="246"/>
      <c r="AO1804" s="246"/>
      <c r="AP1804" s="211"/>
      <c r="AQ1804" s="211"/>
      <c r="AR1804" s="199"/>
      <c r="AT1804" s="225"/>
      <c r="AU1804" s="225"/>
      <c r="AV1804" s="225"/>
      <c r="AW1804" s="99"/>
      <c r="AX1804" s="199"/>
      <c r="AY1804" s="199"/>
      <c r="AZ1804" s="37"/>
      <c r="BA1804" s="123"/>
      <c r="BB1804" s="211"/>
      <c r="BC1804" s="211"/>
      <c r="BD1804" s="123"/>
      <c r="BE1804" s="123"/>
      <c r="BF1804" s="37"/>
      <c r="BG1804" s="37"/>
    </row>
    <row r="1805" spans="1:59" x14ac:dyDescent="0.25">
      <c r="A1805">
        <v>1773</v>
      </c>
      <c r="B1805" s="61">
        <f ca="1">OFFSET(InputPriceData!B$15,CalculationsAndCharts!$A1805+$A$11,0,1,1)</f>
        <v>39898</v>
      </c>
      <c r="C1805" s="3">
        <f ca="1">OFFSET(InputPriceData!G$15,CalculationsAndCharts!$A1805+$A$11,IF($C$7,8,0),1,1)</f>
        <v>422025200</v>
      </c>
      <c r="D1805" s="4">
        <f ca="1">OFFSET(InputPriceData!C$15,CalculationsAndCharts!$A1805+$A$11,IF($C$7,8,0),1,1)</f>
        <v>71.3</v>
      </c>
      <c r="E1805" s="4">
        <f ca="1">OFFSET(InputPriceData!D$15,CalculationsAndCharts!$A1805+$A$11,IF($C$7,8,0),1,1)</f>
        <v>72.209999999999994</v>
      </c>
      <c r="F1805" s="4">
        <f ca="1">OFFSET(InputPriceData!E$15,CalculationsAndCharts!$A1805+$A$11,IF($C$7,8,0),1,1)</f>
        <v>70.5</v>
      </c>
      <c r="G1805" s="4">
        <f ca="1">OFFSET(InputPriceData!F$15,CalculationsAndCharts!$A1805+$A$11,IF($C$7,8,0),1,1)</f>
        <v>72.05</v>
      </c>
      <c r="H1805" s="342">
        <f t="shared" ca="1" si="218"/>
        <v>67.720176715220433</v>
      </c>
      <c r="I1805" s="342">
        <f t="shared" ca="1" si="219"/>
        <v>67.292822760283542</v>
      </c>
      <c r="J1805" s="340">
        <f t="shared" ca="1" si="220"/>
        <v>0.42735395493687789</v>
      </c>
      <c r="K1805" s="170">
        <f t="shared" ca="1" si="216"/>
        <v>0.18263140280019105</v>
      </c>
      <c r="L1805" s="341">
        <f t="shared" ca="1" si="217"/>
        <v>0.97682593249769301</v>
      </c>
      <c r="M1805" s="341">
        <f t="shared" ca="1" si="221"/>
        <v>-0.97682593249769301</v>
      </c>
      <c r="N1805" s="170"/>
      <c r="O1805" s="340"/>
      <c r="P1805" s="3">
        <f t="shared" ca="1" si="222"/>
        <v>422025200</v>
      </c>
      <c r="Q1805" s="3" t="e">
        <f t="shared" ca="1" si="223"/>
        <v>#N/A</v>
      </c>
      <c r="S1805" s="99"/>
      <c r="T1805" s="350"/>
      <c r="U1805" s="350"/>
      <c r="V1805" s="349"/>
      <c r="W1805" s="313"/>
      <c r="X1805" s="302"/>
      <c r="Y1805" s="211"/>
      <c r="Z1805" s="320"/>
      <c r="AA1805" s="246"/>
      <c r="AB1805" s="125"/>
      <c r="AC1805" s="125"/>
      <c r="AD1805" s="125"/>
      <c r="AE1805" s="125"/>
      <c r="AF1805" s="125"/>
      <c r="AG1805" s="125"/>
      <c r="AH1805" s="125"/>
      <c r="AJ1805" s="125"/>
      <c r="AK1805" s="125"/>
      <c r="AM1805" s="246"/>
      <c r="AO1805" s="246"/>
      <c r="AP1805" s="211"/>
      <c r="AQ1805" s="211"/>
      <c r="AR1805" s="199"/>
      <c r="AT1805" s="225"/>
      <c r="AU1805" s="225"/>
      <c r="AV1805" s="225"/>
      <c r="AW1805" s="99"/>
      <c r="AX1805" s="199"/>
      <c r="AY1805" s="199"/>
      <c r="AZ1805" s="37"/>
      <c r="BA1805" s="123"/>
      <c r="BB1805" s="211"/>
      <c r="BC1805" s="211"/>
      <c r="BD1805" s="123"/>
      <c r="BE1805" s="123"/>
      <c r="BF1805" s="37"/>
      <c r="BG1805" s="37"/>
    </row>
    <row r="1806" spans="1:59" x14ac:dyDescent="0.25">
      <c r="A1806">
        <v>1774</v>
      </c>
      <c r="B1806" s="61">
        <f ca="1">OFFSET(InputPriceData!B$15,CalculationsAndCharts!$A1806+$A$11,0,1,1)</f>
        <v>39897</v>
      </c>
      <c r="C1806" s="3">
        <f ca="1">OFFSET(InputPriceData!G$15,CalculationsAndCharts!$A1806+$A$11,IF($C$7,8,0),1,1)</f>
        <v>441775100</v>
      </c>
      <c r="D1806" s="4">
        <f ca="1">OFFSET(InputPriceData!C$15,CalculationsAndCharts!$A1806+$A$11,IF($C$7,8,0),1,1)</f>
        <v>70.42</v>
      </c>
      <c r="E1806" s="4">
        <f ca="1">OFFSET(InputPriceData!D$15,CalculationsAndCharts!$A1806+$A$11,IF($C$7,8,0),1,1)</f>
        <v>71.69</v>
      </c>
      <c r="F1806" s="4">
        <f ca="1">OFFSET(InputPriceData!E$15,CalculationsAndCharts!$A1806+$A$11,IF($C$7,8,0),1,1)</f>
        <v>68.540000000000006</v>
      </c>
      <c r="G1806" s="4">
        <f ca="1">OFFSET(InputPriceData!F$15,CalculationsAndCharts!$A1806+$A$11,IF($C$7,8,0),1,1)</f>
        <v>70.61</v>
      </c>
      <c r="H1806" s="342">
        <f t="shared" ca="1" si="218"/>
        <v>67.101630531680499</v>
      </c>
      <c r="I1806" s="342">
        <f t="shared" ca="1" si="219"/>
        <v>66.860352102127507</v>
      </c>
      <c r="J1806" s="340">
        <f t="shared" ca="1" si="220"/>
        <v>0.24127842955298051</v>
      </c>
      <c r="K1806" s="170">
        <f t="shared" ca="1" si="216"/>
        <v>5.8215280567552583E-2</v>
      </c>
      <c r="L1806" s="341">
        <f t="shared" ca="1" si="217"/>
        <v>0.97511612739774989</v>
      </c>
      <c r="M1806" s="341">
        <f t="shared" ca="1" si="221"/>
        <v>-0.97511612739774989</v>
      </c>
      <c r="N1806" s="170"/>
      <c r="O1806" s="340"/>
      <c r="P1806" s="3">
        <f t="shared" ca="1" si="222"/>
        <v>441775100</v>
      </c>
      <c r="Q1806" s="3" t="e">
        <f t="shared" ca="1" si="223"/>
        <v>#N/A</v>
      </c>
      <c r="S1806" s="99"/>
      <c r="T1806" s="350"/>
      <c r="U1806" s="350"/>
      <c r="V1806" s="349"/>
      <c r="W1806" s="313"/>
      <c r="X1806" s="302"/>
      <c r="Y1806" s="211"/>
      <c r="Z1806" s="320"/>
      <c r="AA1806" s="246"/>
      <c r="AB1806" s="125"/>
      <c r="AC1806" s="125"/>
      <c r="AD1806" s="125"/>
      <c r="AE1806" s="125"/>
      <c r="AF1806" s="125"/>
      <c r="AG1806" s="125"/>
      <c r="AH1806" s="125"/>
      <c r="AJ1806" s="125"/>
      <c r="AK1806" s="125"/>
      <c r="AM1806" s="246"/>
      <c r="AO1806" s="246"/>
      <c r="AP1806" s="211"/>
      <c r="AQ1806" s="211"/>
      <c r="AR1806" s="199"/>
      <c r="AT1806" s="225"/>
      <c r="AU1806" s="225"/>
      <c r="AV1806" s="225"/>
      <c r="AW1806" s="99"/>
      <c r="AX1806" s="199"/>
      <c r="AY1806" s="199"/>
      <c r="AZ1806" s="37"/>
      <c r="BA1806" s="123"/>
      <c r="BB1806" s="211"/>
      <c r="BC1806" s="211"/>
      <c r="BD1806" s="123"/>
      <c r="BE1806" s="123"/>
      <c r="BF1806" s="37"/>
      <c r="BG1806" s="37"/>
    </row>
    <row r="1807" spans="1:59" x14ac:dyDescent="0.25">
      <c r="A1807">
        <v>1775</v>
      </c>
      <c r="B1807" s="61">
        <f ca="1">OFFSET(InputPriceData!B$15,CalculationsAndCharts!$A1807+$A$11,0,1,1)</f>
        <v>39896</v>
      </c>
      <c r="C1807" s="3">
        <f ca="1">OFFSET(InputPriceData!G$15,CalculationsAndCharts!$A1807+$A$11,IF($C$7,8,0),1,1)</f>
        <v>330271000</v>
      </c>
      <c r="D1807" s="4">
        <f ca="1">OFFSET(InputPriceData!C$15,CalculationsAndCharts!$A1807+$A$11,IF($C$7,8,0),1,1)</f>
        <v>70.430000000000007</v>
      </c>
      <c r="E1807" s="4">
        <f ca="1">OFFSET(InputPriceData!D$15,CalculationsAndCharts!$A1807+$A$11,IF($C$7,8,0),1,1)</f>
        <v>71.400000000000006</v>
      </c>
      <c r="F1807" s="4">
        <f ca="1">OFFSET(InputPriceData!E$15,CalculationsAndCharts!$A1807+$A$11,IF($C$7,8,0),1,1)</f>
        <v>69.8</v>
      </c>
      <c r="G1807" s="4">
        <f ca="1">OFFSET(InputPriceData!F$15,CalculationsAndCharts!$A1807+$A$11,IF($C$7,8,0),1,1)</f>
        <v>69.87</v>
      </c>
      <c r="H1807" s="342">
        <f t="shared" ca="1" si="218"/>
        <v>66.600434893349146</v>
      </c>
      <c r="I1807" s="342">
        <f t="shared" ca="1" si="219"/>
        <v>66.519475020502739</v>
      </c>
      <c r="J1807" s="340">
        <f t="shared" ca="1" si="220"/>
        <v>8.0959872846394415E-2</v>
      </c>
      <c r="K1807" s="170">
        <f t="shared" ca="1" si="216"/>
        <v>6.5545010113043515E-3</v>
      </c>
      <c r="L1807" s="341">
        <f t="shared" ca="1" si="217"/>
        <v>0.97506121758525244</v>
      </c>
      <c r="M1807" s="341">
        <f t="shared" ca="1" si="221"/>
        <v>-0.97506121758525244</v>
      </c>
      <c r="N1807" s="170"/>
      <c r="O1807" s="340"/>
      <c r="P1807" s="3" t="e">
        <f t="shared" ca="1" si="222"/>
        <v>#N/A</v>
      </c>
      <c r="Q1807" s="3">
        <f t="shared" ca="1" si="223"/>
        <v>330271000</v>
      </c>
      <c r="S1807" s="99"/>
      <c r="T1807" s="350"/>
      <c r="U1807" s="350"/>
      <c r="V1807" s="349"/>
      <c r="W1807" s="313"/>
      <c r="X1807" s="302"/>
      <c r="Y1807" s="211"/>
      <c r="Z1807" s="320"/>
      <c r="AA1807" s="246"/>
      <c r="AB1807" s="125"/>
      <c r="AC1807" s="125"/>
      <c r="AD1807" s="125"/>
      <c r="AE1807" s="125"/>
      <c r="AF1807" s="125"/>
      <c r="AG1807" s="125"/>
      <c r="AH1807" s="125"/>
      <c r="AJ1807" s="125"/>
      <c r="AK1807" s="125"/>
      <c r="AM1807" s="246"/>
      <c r="AO1807" s="246"/>
      <c r="AP1807" s="211"/>
      <c r="AQ1807" s="211"/>
      <c r="AR1807" s="199"/>
      <c r="AT1807" s="225"/>
      <c r="AU1807" s="225"/>
      <c r="AV1807" s="225"/>
      <c r="AW1807" s="99"/>
      <c r="AX1807" s="199"/>
      <c r="AY1807" s="199"/>
      <c r="AZ1807" s="37"/>
      <c r="BA1807" s="123"/>
      <c r="BB1807" s="211"/>
      <c r="BC1807" s="211"/>
      <c r="BD1807" s="123"/>
      <c r="BE1807" s="123"/>
      <c r="BF1807" s="37"/>
      <c r="BG1807" s="37"/>
    </row>
    <row r="1808" spans="1:59" x14ac:dyDescent="0.25">
      <c r="A1808">
        <v>1776</v>
      </c>
      <c r="B1808" s="61">
        <f ca="1">OFFSET(InputPriceData!B$15,CalculationsAndCharts!$A1808+$A$11,0,1,1)</f>
        <v>39895</v>
      </c>
      <c r="C1808" s="3">
        <f ca="1">OFFSET(InputPriceData!G$15,CalculationsAndCharts!$A1808+$A$11,IF($C$7,8,0),1,1)</f>
        <v>419933300</v>
      </c>
      <c r="D1808" s="4">
        <f ca="1">OFFSET(InputPriceData!C$15,CalculationsAndCharts!$A1808+$A$11,IF($C$7,8,0),1,1)</f>
        <v>68.260000000000005</v>
      </c>
      <c r="E1808" s="4">
        <f ca="1">OFFSET(InputPriceData!D$15,CalculationsAndCharts!$A1808+$A$11,IF($C$7,8,0),1,1)</f>
        <v>71.34</v>
      </c>
      <c r="F1808" s="4">
        <f ca="1">OFFSET(InputPriceData!E$15,CalculationsAndCharts!$A1808+$A$11,IF($C$7,8,0),1,1)</f>
        <v>67.89</v>
      </c>
      <c r="G1808" s="4">
        <f ca="1">OFFSET(InputPriceData!F$15,CalculationsAndCharts!$A1808+$A$11,IF($C$7,8,0),1,1)</f>
        <v>71.28</v>
      </c>
      <c r="H1808" s="342">
        <f t="shared" ca="1" si="218"/>
        <v>66.13335416382759</v>
      </c>
      <c r="I1808" s="342">
        <f t="shared" ca="1" si="219"/>
        <v>66.214881840548443</v>
      </c>
      <c r="J1808" s="340">
        <f t="shared" ca="1" si="220"/>
        <v>-8.1527676720861031E-2</v>
      </c>
      <c r="K1808" s="170">
        <f t="shared" ca="1" si="216"/>
        <v>6.6467620715012256E-3</v>
      </c>
      <c r="L1808" s="341">
        <f t="shared" ca="1" si="217"/>
        <v>0.97635450447667804</v>
      </c>
      <c r="M1808" s="341">
        <f t="shared" ca="1" si="221"/>
        <v>-0.97635450447667804</v>
      </c>
      <c r="N1808" s="170"/>
      <c r="O1808" s="340"/>
      <c r="P1808" s="3">
        <f t="shared" ca="1" si="222"/>
        <v>419933300</v>
      </c>
      <c r="Q1808" s="3" t="e">
        <f t="shared" ca="1" si="223"/>
        <v>#N/A</v>
      </c>
      <c r="S1808" s="99"/>
      <c r="T1808" s="350"/>
      <c r="U1808" s="350"/>
      <c r="V1808" s="349"/>
      <c r="W1808" s="313"/>
      <c r="X1808" s="302"/>
      <c r="Y1808" s="211"/>
      <c r="Z1808" s="320"/>
      <c r="AA1808" s="246"/>
      <c r="AB1808" s="125"/>
      <c r="AC1808" s="125"/>
      <c r="AD1808" s="125"/>
      <c r="AE1808" s="125"/>
      <c r="AF1808" s="125"/>
      <c r="AG1808" s="125"/>
      <c r="AH1808" s="125"/>
      <c r="AJ1808" s="125"/>
      <c r="AK1808" s="125"/>
      <c r="AM1808" s="246"/>
      <c r="AO1808" s="246"/>
      <c r="AP1808" s="211"/>
      <c r="AQ1808" s="211"/>
      <c r="AR1808" s="199"/>
      <c r="AT1808" s="225"/>
      <c r="AU1808" s="225"/>
      <c r="AV1808" s="225"/>
      <c r="AW1808" s="99"/>
      <c r="AX1808" s="199"/>
      <c r="AY1808" s="199"/>
      <c r="AZ1808" s="37"/>
      <c r="BA1808" s="123"/>
      <c r="BB1808" s="211"/>
      <c r="BC1808" s="211"/>
      <c r="BD1808" s="123"/>
      <c r="BE1808" s="123"/>
      <c r="BF1808" s="37"/>
      <c r="BG1808" s="37"/>
    </row>
    <row r="1809" spans="1:59" x14ac:dyDescent="0.25">
      <c r="A1809">
        <v>1777</v>
      </c>
      <c r="B1809" s="61">
        <f ca="1">OFFSET(InputPriceData!B$15,CalculationsAndCharts!$A1809+$A$11,0,1,1)</f>
        <v>39892</v>
      </c>
      <c r="C1809" s="3">
        <f ca="1">OFFSET(InputPriceData!G$15,CalculationsAndCharts!$A1809+$A$11,IF($C$7,8,0),1,1)</f>
        <v>371078200</v>
      </c>
      <c r="D1809" s="4">
        <f ca="1">OFFSET(InputPriceData!C$15,CalculationsAndCharts!$A1809+$A$11,IF($C$7,8,0),1,1)</f>
        <v>68.28</v>
      </c>
      <c r="E1809" s="4">
        <f ca="1">OFFSET(InputPriceData!D$15,CalculationsAndCharts!$A1809+$A$11,IF($C$7,8,0),1,1)</f>
        <v>68.41</v>
      </c>
      <c r="F1809" s="4">
        <f ca="1">OFFSET(InputPriceData!E$15,CalculationsAndCharts!$A1809+$A$11,IF($C$7,8,0),1,1)</f>
        <v>66.349999999999994</v>
      </c>
      <c r="G1809" s="4">
        <f ca="1">OFFSET(InputPriceData!F$15,CalculationsAndCharts!$A1809+$A$11,IF($C$7,8,0),1,1)</f>
        <v>66.5</v>
      </c>
      <c r="H1809" s="342">
        <f t="shared" ca="1" si="218"/>
        <v>65.398119044374397</v>
      </c>
      <c r="I1809" s="342">
        <f t="shared" ca="1" si="219"/>
        <v>65.754416553325569</v>
      </c>
      <c r="J1809" s="340">
        <f t="shared" ca="1" si="220"/>
        <v>-0.35629750895119416</v>
      </c>
      <c r="K1809" s="170">
        <f t="shared" ca="1" si="216"/>
        <v>0.12694791488482629</v>
      </c>
      <c r="L1809" s="341">
        <f t="shared" ca="1" si="217"/>
        <v>0.97818811773608627</v>
      </c>
      <c r="M1809" s="341">
        <f t="shared" ca="1" si="221"/>
        <v>-0.97818811773608627</v>
      </c>
      <c r="N1809" s="170"/>
      <c r="O1809" s="340"/>
      <c r="P1809" s="3" t="e">
        <f t="shared" ca="1" si="222"/>
        <v>#N/A</v>
      </c>
      <c r="Q1809" s="3">
        <f t="shared" ca="1" si="223"/>
        <v>371078200</v>
      </c>
      <c r="S1809" s="99"/>
      <c r="T1809" s="350"/>
      <c r="U1809" s="350"/>
      <c r="V1809" s="349"/>
      <c r="W1809" s="313"/>
      <c r="X1809" s="302"/>
      <c r="Y1809" s="211"/>
      <c r="Z1809" s="320"/>
      <c r="AA1809" s="246"/>
      <c r="AB1809" s="125"/>
      <c r="AC1809" s="125"/>
      <c r="AD1809" s="125"/>
      <c r="AE1809" s="125"/>
      <c r="AF1809" s="125"/>
      <c r="AG1809" s="125"/>
      <c r="AH1809" s="125"/>
      <c r="AJ1809" s="125"/>
      <c r="AK1809" s="125"/>
      <c r="AM1809" s="246"/>
      <c r="AO1809" s="246"/>
      <c r="AP1809" s="211"/>
      <c r="AQ1809" s="211"/>
      <c r="AR1809" s="199"/>
      <c r="AT1809" s="225"/>
      <c r="AU1809" s="225"/>
      <c r="AV1809" s="225"/>
      <c r="AW1809" s="99"/>
      <c r="AX1809" s="199"/>
      <c r="AY1809" s="199"/>
      <c r="AZ1809" s="37"/>
      <c r="BA1809" s="123"/>
      <c r="BB1809" s="211"/>
      <c r="BC1809" s="211"/>
      <c r="BD1809" s="123"/>
      <c r="BE1809" s="123"/>
      <c r="BF1809" s="37"/>
      <c r="BG1809" s="37"/>
    </row>
    <row r="1810" spans="1:59" x14ac:dyDescent="0.25">
      <c r="A1810">
        <v>1778</v>
      </c>
      <c r="B1810" s="61">
        <f ca="1">OFFSET(InputPriceData!B$15,CalculationsAndCharts!$A1810+$A$11,0,1,1)</f>
        <v>39891</v>
      </c>
      <c r="C1810" s="3">
        <f ca="1">OFFSET(InputPriceData!G$15,CalculationsAndCharts!$A1810+$A$11,IF($C$7,8,0),1,1)</f>
        <v>428520400</v>
      </c>
      <c r="D1810" s="4">
        <f ca="1">OFFSET(InputPriceData!C$15,CalculationsAndCharts!$A1810+$A$11,IF($C$7,8,0),1,1)</f>
        <v>69.66</v>
      </c>
      <c r="E1810" s="4">
        <f ca="1">OFFSET(InputPriceData!D$15,CalculationsAndCharts!$A1810+$A$11,IF($C$7,8,0),1,1)</f>
        <v>69.72</v>
      </c>
      <c r="F1810" s="4">
        <f ca="1">OFFSET(InputPriceData!E$15,CalculationsAndCharts!$A1810+$A$11,IF($C$7,8,0),1,1)</f>
        <v>67.73</v>
      </c>
      <c r="G1810" s="4">
        <f ca="1">OFFSET(InputPriceData!F$15,CalculationsAndCharts!$A1810+$A$11,IF($C$7,8,0),1,1)</f>
        <v>67.95</v>
      </c>
      <c r="H1810" s="342">
        <f t="shared" ca="1" si="218"/>
        <v>65.240707479285035</v>
      </c>
      <c r="I1810" s="342">
        <f t="shared" ca="1" si="219"/>
        <v>65.686636239991529</v>
      </c>
      <c r="J1810" s="340">
        <f t="shared" ca="1" si="220"/>
        <v>-0.44592876070652898</v>
      </c>
      <c r="K1810" s="170">
        <f t="shared" ca="1" si="216"/>
        <v>0.1988524596252608</v>
      </c>
      <c r="L1810" s="341">
        <f t="shared" ca="1" si="217"/>
        <v>0.97871046203901091</v>
      </c>
      <c r="M1810" s="341">
        <f t="shared" ca="1" si="221"/>
        <v>-0.97871046203901091</v>
      </c>
      <c r="N1810" s="170"/>
      <c r="O1810" s="340"/>
      <c r="P1810" s="3" t="e">
        <f t="shared" ca="1" si="222"/>
        <v>#N/A</v>
      </c>
      <c r="Q1810" s="3">
        <f t="shared" ca="1" si="223"/>
        <v>428520400</v>
      </c>
      <c r="S1810" s="99"/>
      <c r="T1810" s="350"/>
      <c r="U1810" s="350"/>
      <c r="V1810" s="349"/>
      <c r="W1810" s="313"/>
      <c r="X1810" s="302"/>
      <c r="Y1810" s="211"/>
      <c r="Z1810" s="320"/>
      <c r="AA1810" s="246"/>
      <c r="AB1810" s="125"/>
      <c r="AC1810" s="125"/>
      <c r="AD1810" s="125"/>
      <c r="AE1810" s="125"/>
      <c r="AF1810" s="125"/>
      <c r="AG1810" s="125"/>
      <c r="AH1810" s="125"/>
      <c r="AJ1810" s="125"/>
      <c r="AK1810" s="125"/>
      <c r="AM1810" s="246"/>
      <c r="AO1810" s="246"/>
      <c r="AP1810" s="211"/>
      <c r="AQ1810" s="211"/>
      <c r="AR1810" s="199"/>
      <c r="AT1810" s="225"/>
      <c r="AU1810" s="225"/>
      <c r="AV1810" s="225"/>
      <c r="AW1810" s="99"/>
      <c r="AX1810" s="199"/>
      <c r="AY1810" s="199"/>
      <c r="AZ1810" s="37"/>
      <c r="BA1810" s="123"/>
      <c r="BB1810" s="211"/>
      <c r="BC1810" s="211"/>
      <c r="BD1810" s="123"/>
      <c r="BE1810" s="123"/>
      <c r="BF1810" s="37"/>
      <c r="BG1810" s="37"/>
    </row>
    <row r="1811" spans="1:59" x14ac:dyDescent="0.25">
      <c r="A1811">
        <v>1779</v>
      </c>
      <c r="B1811" s="61">
        <f ca="1">OFFSET(InputPriceData!B$15,CalculationsAndCharts!$A1811+$A$11,0,1,1)</f>
        <v>39890</v>
      </c>
      <c r="C1811" s="3">
        <f ca="1">OFFSET(InputPriceData!G$15,CalculationsAndCharts!$A1811+$A$11,IF($C$7,8,0),1,1)</f>
        <v>473273200</v>
      </c>
      <c r="D1811" s="4">
        <f ca="1">OFFSET(InputPriceData!C$15,CalculationsAndCharts!$A1811+$A$11,IF($C$7,8,0),1,1)</f>
        <v>66.98</v>
      </c>
      <c r="E1811" s="4">
        <f ca="1">OFFSET(InputPriceData!D$15,CalculationsAndCharts!$A1811+$A$11,IF($C$7,8,0),1,1)</f>
        <v>69.64</v>
      </c>
      <c r="F1811" s="4">
        <f ca="1">OFFSET(InputPriceData!E$15,CalculationsAndCharts!$A1811+$A$11,IF($C$7,8,0),1,1)</f>
        <v>66.34</v>
      </c>
      <c r="G1811" s="4">
        <f ca="1">OFFSET(InputPriceData!F$15,CalculationsAndCharts!$A1811+$A$11,IF($C$7,8,0),1,1)</f>
        <v>68.8</v>
      </c>
      <c r="H1811" s="342">
        <f t="shared" ca="1" si="218"/>
        <v>64.853665690611464</v>
      </c>
      <c r="I1811" s="342">
        <f t="shared" ca="1" si="219"/>
        <v>65.480875898172584</v>
      </c>
      <c r="J1811" s="340">
        <f t="shared" ca="1" si="220"/>
        <v>-0.62721020756114743</v>
      </c>
      <c r="K1811" s="170">
        <f t="shared" ca="1" si="216"/>
        <v>0.39339264446889766</v>
      </c>
      <c r="L1811" s="341">
        <f t="shared" ca="1" si="217"/>
        <v>0.9784914738885383</v>
      </c>
      <c r="M1811" s="341">
        <f t="shared" ca="1" si="221"/>
        <v>-0.9784914738885383</v>
      </c>
      <c r="N1811" s="170"/>
      <c r="O1811" s="340"/>
      <c r="P1811" s="3">
        <f t="shared" ca="1" si="222"/>
        <v>473273200</v>
      </c>
      <c r="Q1811" s="3" t="e">
        <f t="shared" ca="1" si="223"/>
        <v>#N/A</v>
      </c>
      <c r="S1811" s="99"/>
      <c r="T1811" s="350"/>
      <c r="U1811" s="350"/>
      <c r="V1811" s="349"/>
      <c r="W1811" s="313"/>
      <c r="X1811" s="302"/>
      <c r="Y1811" s="211"/>
      <c r="Z1811" s="320"/>
      <c r="AA1811" s="246"/>
      <c r="AB1811" s="125"/>
      <c r="AC1811" s="125"/>
      <c r="AD1811" s="125"/>
      <c r="AE1811" s="125"/>
      <c r="AF1811" s="125"/>
      <c r="AG1811" s="125"/>
      <c r="AH1811" s="125"/>
      <c r="AJ1811" s="125"/>
      <c r="AK1811" s="125"/>
      <c r="AM1811" s="246"/>
      <c r="AO1811" s="246"/>
      <c r="AP1811" s="211"/>
      <c r="AQ1811" s="211"/>
      <c r="AR1811" s="199"/>
      <c r="AT1811" s="225"/>
      <c r="AU1811" s="225"/>
      <c r="AV1811" s="225"/>
      <c r="AW1811" s="99"/>
      <c r="AX1811" s="199"/>
      <c r="AY1811" s="199"/>
      <c r="AZ1811" s="37"/>
      <c r="BA1811" s="123"/>
      <c r="BB1811" s="211"/>
      <c r="BC1811" s="211"/>
      <c r="BD1811" s="123"/>
      <c r="BE1811" s="123"/>
      <c r="BF1811" s="37"/>
      <c r="BG1811" s="37"/>
    </row>
    <row r="1812" spans="1:59" x14ac:dyDescent="0.25">
      <c r="A1812">
        <v>1780</v>
      </c>
      <c r="B1812" s="61">
        <f ca="1">OFFSET(InputPriceData!B$15,CalculationsAndCharts!$A1812+$A$11,0,1,1)</f>
        <v>39889</v>
      </c>
      <c r="C1812" s="3">
        <f ca="1">OFFSET(InputPriceData!G$15,CalculationsAndCharts!$A1812+$A$11,IF($C$7,8,0),1,1)</f>
        <v>356814300</v>
      </c>
      <c r="D1812" s="4">
        <f ca="1">OFFSET(InputPriceData!C$15,CalculationsAndCharts!$A1812+$A$11,IF($C$7,8,0),1,1)</f>
        <v>65.48</v>
      </c>
      <c r="E1812" s="4">
        <f ca="1">OFFSET(InputPriceData!D$15,CalculationsAndCharts!$A1812+$A$11,IF($C$7,8,0),1,1)</f>
        <v>67.45</v>
      </c>
      <c r="F1812" s="4">
        <f ca="1">OFFSET(InputPriceData!E$15,CalculationsAndCharts!$A1812+$A$11,IF($C$7,8,0),1,1)</f>
        <v>64.94</v>
      </c>
      <c r="G1812" s="4">
        <f ca="1">OFFSET(InputPriceData!F$15,CalculationsAndCharts!$A1812+$A$11,IF($C$7,8,0),1,1)</f>
        <v>67.290000000000006</v>
      </c>
      <c r="H1812" s="342">
        <f t="shared" ca="1" si="218"/>
        <v>64.289903646413109</v>
      </c>
      <c r="I1812" s="342">
        <f t="shared" ca="1" si="219"/>
        <v>65.179137343461008</v>
      </c>
      <c r="J1812" s="340">
        <f t="shared" ca="1" si="220"/>
        <v>-0.88923369704792932</v>
      </c>
      <c r="K1812" s="170">
        <f t="shared" ca="1" si="216"/>
        <v>0.79073656796552849</v>
      </c>
      <c r="L1812" s="341">
        <f t="shared" ca="1" si="217"/>
        <v>0.97532313328044562</v>
      </c>
      <c r="M1812" s="341">
        <f t="shared" ca="1" si="221"/>
        <v>-0.97532313328044562</v>
      </c>
      <c r="N1812" s="170"/>
      <c r="O1812" s="340"/>
      <c r="P1812" s="3">
        <f t="shared" ca="1" si="222"/>
        <v>356814300</v>
      </c>
      <c r="Q1812" s="3" t="e">
        <f t="shared" ca="1" si="223"/>
        <v>#N/A</v>
      </c>
      <c r="S1812" s="99"/>
      <c r="T1812" s="350"/>
      <c r="U1812" s="350"/>
      <c r="V1812" s="349"/>
      <c r="W1812" s="313"/>
      <c r="X1812" s="302"/>
      <c r="Y1812" s="211"/>
      <c r="Z1812" s="320"/>
      <c r="AA1812" s="246"/>
      <c r="AB1812" s="125"/>
      <c r="AC1812" s="125"/>
      <c r="AD1812" s="125"/>
      <c r="AE1812" s="125"/>
      <c r="AF1812" s="125"/>
      <c r="AG1812" s="125"/>
      <c r="AH1812" s="125"/>
      <c r="AJ1812" s="125"/>
      <c r="AK1812" s="125"/>
      <c r="AM1812" s="246"/>
      <c r="AO1812" s="246"/>
      <c r="AP1812" s="211"/>
      <c r="AQ1812" s="211"/>
      <c r="AR1812" s="199"/>
      <c r="AT1812" s="225"/>
      <c r="AU1812" s="225"/>
      <c r="AV1812" s="225"/>
      <c r="AW1812" s="99"/>
      <c r="AX1812" s="199"/>
      <c r="AY1812" s="199"/>
      <c r="AZ1812" s="37"/>
      <c r="BA1812" s="123"/>
      <c r="BB1812" s="211"/>
      <c r="BC1812" s="211"/>
      <c r="BD1812" s="123"/>
      <c r="BE1812" s="123"/>
      <c r="BF1812" s="37"/>
      <c r="BG1812" s="37"/>
    </row>
    <row r="1813" spans="1:59" x14ac:dyDescent="0.25">
      <c r="A1813">
        <v>1781</v>
      </c>
      <c r="B1813" s="61">
        <f ca="1">OFFSET(InputPriceData!B$15,CalculationsAndCharts!$A1813+$A$11,0,1,1)</f>
        <v>39888</v>
      </c>
      <c r="C1813" s="3">
        <f ca="1">OFFSET(InputPriceData!G$15,CalculationsAndCharts!$A1813+$A$11,IF($C$7,8,0),1,1)</f>
        <v>360644900</v>
      </c>
      <c r="D1813" s="4">
        <f ca="1">OFFSET(InputPriceData!C$15,CalculationsAndCharts!$A1813+$A$11,IF($C$7,8,0),1,1)</f>
        <v>66.239999999999995</v>
      </c>
      <c r="E1813" s="4">
        <f ca="1">OFFSET(InputPriceData!D$15,CalculationsAndCharts!$A1813+$A$11,IF($C$7,8,0),1,1)</f>
        <v>67.11</v>
      </c>
      <c r="F1813" s="4">
        <f ca="1">OFFSET(InputPriceData!E$15,CalculationsAndCharts!$A1813+$A$11,IF($C$7,8,0),1,1)</f>
        <v>65.25</v>
      </c>
      <c r="G1813" s="4">
        <f ca="1">OFFSET(InputPriceData!F$15,CalculationsAndCharts!$A1813+$A$11,IF($C$7,8,0),1,1)</f>
        <v>65.3</v>
      </c>
      <c r="H1813" s="342">
        <f t="shared" ca="1" si="218"/>
        <v>63.861318453043552</v>
      </c>
      <c r="I1813" s="342">
        <f t="shared" ca="1" si="219"/>
        <v>64.987240738321105</v>
      </c>
      <c r="J1813" s="340">
        <f t="shared" ca="1" si="220"/>
        <v>-1.1259222852775808</v>
      </c>
      <c r="K1813" s="170">
        <f t="shared" ca="1" si="216"/>
        <v>1.26770099248469</v>
      </c>
      <c r="L1813" s="341">
        <f t="shared" ca="1" si="217"/>
        <v>0.96741378957329649</v>
      </c>
      <c r="M1813" s="341">
        <f t="shared" ca="1" si="221"/>
        <v>-0.96741378957329649</v>
      </c>
      <c r="N1813" s="170"/>
      <c r="O1813" s="340"/>
      <c r="P1813" s="3" t="e">
        <f t="shared" ca="1" si="222"/>
        <v>#N/A</v>
      </c>
      <c r="Q1813" s="3">
        <f t="shared" ca="1" si="223"/>
        <v>360644900</v>
      </c>
      <c r="S1813" s="99"/>
      <c r="T1813" s="350"/>
      <c r="U1813" s="350"/>
      <c r="V1813" s="349"/>
      <c r="W1813" s="313"/>
      <c r="X1813" s="302"/>
      <c r="Y1813" s="211"/>
      <c r="Z1813" s="320"/>
      <c r="AA1813" s="246"/>
      <c r="AB1813" s="125"/>
      <c r="AC1813" s="125"/>
      <c r="AD1813" s="125"/>
      <c r="AE1813" s="125"/>
      <c r="AF1813" s="125"/>
      <c r="AG1813" s="125"/>
      <c r="AH1813" s="125"/>
      <c r="AJ1813" s="125"/>
      <c r="AK1813" s="125"/>
      <c r="AM1813" s="246"/>
      <c r="AO1813" s="246"/>
      <c r="AP1813" s="211"/>
      <c r="AQ1813" s="211"/>
      <c r="AR1813" s="199"/>
      <c r="AT1813" s="225"/>
      <c r="AU1813" s="225"/>
      <c r="AV1813" s="225"/>
      <c r="AW1813" s="99"/>
      <c r="AX1813" s="199"/>
      <c r="AY1813" s="199"/>
      <c r="AZ1813" s="37"/>
      <c r="BA1813" s="123"/>
      <c r="BB1813" s="211"/>
      <c r="BC1813" s="211"/>
      <c r="BD1813" s="123"/>
      <c r="BE1813" s="123"/>
      <c r="BF1813" s="37"/>
      <c r="BG1813" s="37"/>
    </row>
    <row r="1814" spans="1:59" x14ac:dyDescent="0.25">
      <c r="A1814">
        <v>1782</v>
      </c>
      <c r="B1814" s="61">
        <f ca="1">OFFSET(InputPriceData!B$15,CalculationsAndCharts!$A1814+$A$11,0,1,1)</f>
        <v>39885</v>
      </c>
      <c r="C1814" s="3">
        <f ca="1">OFFSET(InputPriceData!G$15,CalculationsAndCharts!$A1814+$A$11,IF($C$7,8,0),1,1)</f>
        <v>337474700</v>
      </c>
      <c r="D1814" s="4">
        <f ca="1">OFFSET(InputPriceData!C$15,CalculationsAndCharts!$A1814+$A$11,IF($C$7,8,0),1,1)</f>
        <v>65.430000000000007</v>
      </c>
      <c r="E1814" s="4">
        <f ca="1">OFFSET(InputPriceData!D$15,CalculationsAndCharts!$A1814+$A$11,IF($C$7,8,0),1,1)</f>
        <v>66.260000000000005</v>
      </c>
      <c r="F1814" s="4">
        <f ca="1">OFFSET(InputPriceData!E$15,CalculationsAndCharts!$A1814+$A$11,IF($C$7,8,0),1,1)</f>
        <v>64.319999999999993</v>
      </c>
      <c r="G1814" s="4">
        <f ca="1">OFFSET(InputPriceData!F$15,CalculationsAndCharts!$A1814+$A$11,IF($C$7,8,0),1,1)</f>
        <v>65.5</v>
      </c>
      <c r="H1814" s="342">
        <f t="shared" ca="1" si="218"/>
        <v>63.655792517764056</v>
      </c>
      <c r="I1814" s="342">
        <f t="shared" ca="1" si="219"/>
        <v>64.958808078168488</v>
      </c>
      <c r="J1814" s="340">
        <f t="shared" ca="1" si="220"/>
        <v>-1.3030155604044504</v>
      </c>
      <c r="K1814" s="170">
        <f t="shared" ca="1" si="216"/>
        <v>1.697849550656124</v>
      </c>
      <c r="L1814" s="341">
        <f t="shared" ca="1" si="217"/>
        <v>0.9542302567059856</v>
      </c>
      <c r="M1814" s="341">
        <f t="shared" ca="1" si="221"/>
        <v>-0.9542302567059856</v>
      </c>
      <c r="N1814" s="170"/>
      <c r="O1814" s="340"/>
      <c r="P1814" s="3">
        <f t="shared" ca="1" si="222"/>
        <v>337474700</v>
      </c>
      <c r="Q1814" s="3" t="e">
        <f t="shared" ca="1" si="223"/>
        <v>#N/A</v>
      </c>
      <c r="S1814" s="99"/>
      <c r="T1814" s="350"/>
      <c r="U1814" s="350"/>
      <c r="V1814" s="349"/>
      <c r="W1814" s="313"/>
      <c r="X1814" s="302"/>
      <c r="Y1814" s="211"/>
      <c r="Z1814" s="320"/>
      <c r="AA1814" s="246"/>
      <c r="AB1814" s="125"/>
      <c r="AC1814" s="125"/>
      <c r="AD1814" s="125"/>
      <c r="AE1814" s="125"/>
      <c r="AF1814" s="125"/>
      <c r="AG1814" s="125"/>
      <c r="AH1814" s="125"/>
      <c r="AJ1814" s="125"/>
      <c r="AK1814" s="125"/>
      <c r="AM1814" s="246"/>
      <c r="AO1814" s="246"/>
      <c r="AP1814" s="211"/>
      <c r="AQ1814" s="211"/>
      <c r="AR1814" s="199"/>
      <c r="AT1814" s="225"/>
      <c r="AU1814" s="225"/>
      <c r="AV1814" s="225"/>
      <c r="AW1814" s="99"/>
      <c r="AX1814" s="199"/>
      <c r="AY1814" s="199"/>
      <c r="AZ1814" s="37"/>
      <c r="BA1814" s="123"/>
      <c r="BB1814" s="211"/>
      <c r="BC1814" s="211"/>
      <c r="BD1814" s="123"/>
      <c r="BE1814" s="123"/>
      <c r="BF1814" s="37"/>
      <c r="BG1814" s="37"/>
    </row>
    <row r="1815" spans="1:59" x14ac:dyDescent="0.25">
      <c r="A1815">
        <v>1783</v>
      </c>
      <c r="B1815" s="61">
        <f ca="1">OFFSET(InputPriceData!B$15,CalculationsAndCharts!$A1815+$A$11,0,1,1)</f>
        <v>39884</v>
      </c>
      <c r="C1815" s="3">
        <f ca="1">OFFSET(InputPriceData!G$15,CalculationsAndCharts!$A1815+$A$11,IF($C$7,8,0),1,1)</f>
        <v>409702700</v>
      </c>
      <c r="D1815" s="4">
        <f ca="1">OFFSET(InputPriceData!C$15,CalculationsAndCharts!$A1815+$A$11,IF($C$7,8,0),1,1)</f>
        <v>62.51</v>
      </c>
      <c r="E1815" s="4">
        <f ca="1">OFFSET(InputPriceData!D$15,CalculationsAndCharts!$A1815+$A$11,IF($C$7,8,0),1,1)</f>
        <v>65.2</v>
      </c>
      <c r="F1815" s="4">
        <f ca="1">OFFSET(InputPriceData!E$15,CalculationsAndCharts!$A1815+$A$11,IF($C$7,8,0),1,1)</f>
        <v>61.95</v>
      </c>
      <c r="G1815" s="4">
        <f ca="1">OFFSET(InputPriceData!F$15,CalculationsAndCharts!$A1815+$A$11,IF($C$7,8,0),1,1)</f>
        <v>64.989999999999995</v>
      </c>
      <c r="H1815" s="342">
        <f t="shared" ca="1" si="218"/>
        <v>63.392334306016068</v>
      </c>
      <c r="I1815" s="342">
        <f t="shared" ca="1" si="219"/>
        <v>64.909608812547447</v>
      </c>
      <c r="J1815" s="340">
        <f t="shared" ca="1" si="220"/>
        <v>-1.5172745065313988</v>
      </c>
      <c r="K1815" s="170">
        <f t="shared" ca="1" si="216"/>
        <v>2.3021219281701</v>
      </c>
      <c r="L1815" s="341">
        <f t="shared" ca="1" si="217"/>
        <v>0.93646530887179014</v>
      </c>
      <c r="M1815" s="341">
        <f t="shared" ca="1" si="221"/>
        <v>-0.93646530887179014</v>
      </c>
      <c r="N1815" s="170"/>
      <c r="O1815" s="340"/>
      <c r="P1815" s="3">
        <f t="shared" ca="1" si="222"/>
        <v>409702700</v>
      </c>
      <c r="Q1815" s="3" t="e">
        <f t="shared" ca="1" si="223"/>
        <v>#N/A</v>
      </c>
      <c r="S1815" s="99"/>
      <c r="T1815" s="350"/>
      <c r="U1815" s="350"/>
      <c r="V1815" s="349"/>
      <c r="W1815" s="313"/>
      <c r="X1815" s="302"/>
      <c r="Y1815" s="211"/>
      <c r="Z1815" s="320"/>
      <c r="AA1815" s="246"/>
      <c r="AB1815" s="125"/>
      <c r="AC1815" s="125"/>
      <c r="AD1815" s="125"/>
      <c r="AE1815" s="125"/>
      <c r="AF1815" s="125"/>
      <c r="AG1815" s="125"/>
      <c r="AH1815" s="125"/>
      <c r="AJ1815" s="125"/>
      <c r="AK1815" s="125"/>
      <c r="AM1815" s="246"/>
      <c r="AO1815" s="246"/>
      <c r="AP1815" s="211"/>
      <c r="AQ1815" s="211"/>
      <c r="AR1815" s="199"/>
      <c r="AT1815" s="225"/>
      <c r="AU1815" s="225"/>
      <c r="AV1815" s="225"/>
      <c r="AW1815" s="99"/>
      <c r="AX1815" s="199"/>
      <c r="AY1815" s="199"/>
      <c r="AZ1815" s="37"/>
      <c r="BA1815" s="123"/>
      <c r="BB1815" s="211"/>
      <c r="BC1815" s="211"/>
      <c r="BD1815" s="123"/>
      <c r="BE1815" s="123"/>
      <c r="BF1815" s="37"/>
      <c r="BG1815" s="37"/>
    </row>
    <row r="1816" spans="1:59" x14ac:dyDescent="0.25">
      <c r="A1816">
        <v>1784</v>
      </c>
      <c r="B1816" s="61">
        <f ca="1">OFFSET(InputPriceData!B$15,CalculationsAndCharts!$A1816+$A$11,0,1,1)</f>
        <v>39883</v>
      </c>
      <c r="C1816" s="3">
        <f ca="1">OFFSET(InputPriceData!G$15,CalculationsAndCharts!$A1816+$A$11,IF($C$7,8,0),1,1)</f>
        <v>356648300</v>
      </c>
      <c r="D1816" s="4">
        <f ca="1">OFFSET(InputPriceData!C$15,CalculationsAndCharts!$A1816+$A$11,IF($C$7,8,0),1,1)</f>
        <v>62.84</v>
      </c>
      <c r="E1816" s="4">
        <f ca="1">OFFSET(InputPriceData!D$15,CalculationsAndCharts!$A1816+$A$11,IF($C$7,8,0),1,1)</f>
        <v>63.48</v>
      </c>
      <c r="F1816" s="4">
        <f ca="1">OFFSET(InputPriceData!E$15,CalculationsAndCharts!$A1816+$A$11,IF($C$7,8,0),1,1)</f>
        <v>61.83</v>
      </c>
      <c r="G1816" s="4">
        <f ca="1">OFFSET(InputPriceData!F$15,CalculationsAndCharts!$A1816+$A$11,IF($C$7,8,0),1,1)</f>
        <v>62.53</v>
      </c>
      <c r="H1816" s="342">
        <f t="shared" ca="1" si="218"/>
        <v>63.164096349732645</v>
      </c>
      <c r="I1816" s="342">
        <f t="shared" ca="1" si="219"/>
        <v>64.902300522779029</v>
      </c>
      <c r="J1816" s="340">
        <f t="shared" ca="1" si="220"/>
        <v>-1.7382041730464068</v>
      </c>
      <c r="K1816" s="170">
        <f t="shared" ca="1" si="216"/>
        <v>3.0213537471959429</v>
      </c>
      <c r="L1816" s="341">
        <f t="shared" ca="1" si="217"/>
        <v>0.91201998124736972</v>
      </c>
      <c r="M1816" s="341">
        <f t="shared" ca="1" si="221"/>
        <v>-0.91201998124736972</v>
      </c>
      <c r="N1816" s="170"/>
      <c r="O1816" s="340"/>
      <c r="P1816" s="3" t="e">
        <f t="shared" ca="1" si="222"/>
        <v>#N/A</v>
      </c>
      <c r="Q1816" s="3">
        <f t="shared" ca="1" si="223"/>
        <v>356648300</v>
      </c>
      <c r="S1816" s="99"/>
      <c r="T1816" s="350"/>
      <c r="U1816" s="350"/>
      <c r="V1816" s="349"/>
      <c r="W1816" s="313"/>
      <c r="X1816" s="302"/>
      <c r="Y1816" s="211"/>
      <c r="Z1816" s="320"/>
      <c r="AA1816" s="246"/>
      <c r="AB1816" s="125"/>
      <c r="AC1816" s="125"/>
      <c r="AD1816" s="125"/>
      <c r="AE1816" s="125"/>
      <c r="AF1816" s="125"/>
      <c r="AG1816" s="125"/>
      <c r="AH1816" s="125"/>
      <c r="AJ1816" s="125"/>
      <c r="AK1816" s="125"/>
      <c r="AM1816" s="246"/>
      <c r="AO1816" s="246"/>
      <c r="AP1816" s="211"/>
      <c r="AQ1816" s="211"/>
      <c r="AR1816" s="199"/>
      <c r="AT1816" s="225"/>
      <c r="AU1816" s="225"/>
      <c r="AV1816" s="225"/>
      <c r="AW1816" s="99"/>
      <c r="AX1816" s="199"/>
      <c r="AY1816" s="199"/>
      <c r="AZ1816" s="37"/>
      <c r="BA1816" s="123"/>
      <c r="BB1816" s="211"/>
      <c r="BC1816" s="211"/>
      <c r="BD1816" s="123"/>
      <c r="BE1816" s="123"/>
      <c r="BF1816" s="37"/>
      <c r="BG1816" s="37"/>
    </row>
    <row r="1817" spans="1:59" x14ac:dyDescent="0.25">
      <c r="A1817">
        <v>1785</v>
      </c>
      <c r="B1817" s="61">
        <f ca="1">OFFSET(InputPriceData!B$15,CalculationsAndCharts!$A1817+$A$11,0,1,1)</f>
        <v>39882</v>
      </c>
      <c r="C1817" s="3">
        <f ca="1">OFFSET(InputPriceData!G$15,CalculationsAndCharts!$A1817+$A$11,IF($C$7,8,0),1,1)</f>
        <v>406227900</v>
      </c>
      <c r="D1817" s="4">
        <f ca="1">OFFSET(InputPriceData!C$15,CalculationsAndCharts!$A1817+$A$11,IF($C$7,8,0),1,1)</f>
        <v>59.83</v>
      </c>
      <c r="E1817" s="4">
        <f ca="1">OFFSET(InputPriceData!D$15,CalculationsAndCharts!$A1817+$A$11,IF($C$7,8,0),1,1)</f>
        <v>62.29</v>
      </c>
      <c r="F1817" s="4">
        <f ca="1">OFFSET(InputPriceData!E$15,CalculationsAndCharts!$A1817+$A$11,IF($C$7,8,0),1,1)</f>
        <v>59.71</v>
      </c>
      <c r="G1817" s="4">
        <f ca="1">OFFSET(InputPriceData!F$15,CalculationsAndCharts!$A1817+$A$11,IF($C$7,8,0),1,1)</f>
        <v>62.12</v>
      </c>
      <c r="H1817" s="342">
        <f t="shared" ca="1" si="218"/>
        <v>63.254681542551587</v>
      </c>
      <c r="I1817" s="342">
        <f t="shared" ca="1" si="219"/>
        <v>65.117964206668034</v>
      </c>
      <c r="J1817" s="340">
        <f t="shared" ca="1" si="220"/>
        <v>-1.8632826641164637</v>
      </c>
      <c r="K1817" s="170">
        <f t="shared" ca="1" si="216"/>
        <v>3.4718222863969466</v>
      </c>
      <c r="L1817" s="341">
        <f t="shared" ca="1" si="217"/>
        <v>0.87872600529267919</v>
      </c>
      <c r="M1817" s="341">
        <f t="shared" ca="1" si="221"/>
        <v>-0.87872600529267919</v>
      </c>
      <c r="N1817" s="170"/>
      <c r="O1817" s="340"/>
      <c r="P1817" s="3">
        <f t="shared" ca="1" si="222"/>
        <v>406227900</v>
      </c>
      <c r="Q1817" s="3" t="e">
        <f t="shared" ca="1" si="223"/>
        <v>#N/A</v>
      </c>
      <c r="S1817" s="99"/>
      <c r="T1817" s="350"/>
      <c r="U1817" s="350"/>
      <c r="V1817" s="349"/>
      <c r="W1817" s="313"/>
      <c r="X1817" s="302"/>
      <c r="Y1817" s="211"/>
      <c r="Z1817" s="320"/>
      <c r="AA1817" s="246"/>
      <c r="AB1817" s="125"/>
      <c r="AC1817" s="125"/>
      <c r="AD1817" s="125"/>
      <c r="AE1817" s="125"/>
      <c r="AF1817" s="125"/>
      <c r="AG1817" s="125"/>
      <c r="AH1817" s="125"/>
      <c r="AJ1817" s="125"/>
      <c r="AK1817" s="125"/>
      <c r="AM1817" s="246"/>
      <c r="AO1817" s="246"/>
      <c r="AP1817" s="211"/>
      <c r="AQ1817" s="211"/>
      <c r="AR1817" s="199"/>
      <c r="AT1817" s="225"/>
      <c r="AU1817" s="225"/>
      <c r="AV1817" s="225"/>
      <c r="AW1817" s="99"/>
      <c r="AX1817" s="199"/>
      <c r="AY1817" s="199"/>
      <c r="AZ1817" s="37"/>
      <c r="BA1817" s="123"/>
      <c r="BB1817" s="211"/>
      <c r="BC1817" s="211"/>
      <c r="BD1817" s="123"/>
      <c r="BE1817" s="123"/>
      <c r="BF1817" s="37"/>
      <c r="BG1817" s="37"/>
    </row>
    <row r="1818" spans="1:59" x14ac:dyDescent="0.25">
      <c r="A1818">
        <v>1786</v>
      </c>
      <c r="B1818" s="61">
        <f ca="1">OFFSET(InputPriceData!B$15,CalculationsAndCharts!$A1818+$A$11,0,1,1)</f>
        <v>39881</v>
      </c>
      <c r="C1818" s="3">
        <f ca="1">OFFSET(InputPriceData!G$15,CalculationsAndCharts!$A1818+$A$11,IF($C$7,8,0),1,1)</f>
        <v>379905300</v>
      </c>
      <c r="D1818" s="4">
        <f ca="1">OFFSET(InputPriceData!C$15,CalculationsAndCharts!$A1818+$A$11,IF($C$7,8,0),1,1)</f>
        <v>58.49</v>
      </c>
      <c r="E1818" s="4">
        <f ca="1">OFFSET(InputPriceData!D$15,CalculationsAndCharts!$A1818+$A$11,IF($C$7,8,0),1,1)</f>
        <v>60.25</v>
      </c>
      <c r="F1818" s="4">
        <f ca="1">OFFSET(InputPriceData!E$15,CalculationsAndCharts!$A1818+$A$11,IF($C$7,8,0),1,1)</f>
        <v>58.3</v>
      </c>
      <c r="G1818" s="4">
        <f ca="1">OFFSET(InputPriceData!F$15,CalculationsAndCharts!$A1818+$A$11,IF($C$7,8,0),1,1)</f>
        <v>58.63</v>
      </c>
      <c r="H1818" s="342">
        <f t="shared" ca="1" si="218"/>
        <v>63.416778905773242</v>
      </c>
      <c r="I1818" s="342">
        <f t="shared" ca="1" si="219"/>
        <v>65.390506407274216</v>
      </c>
      <c r="J1818" s="340">
        <f t="shared" ca="1" si="220"/>
        <v>-1.9737275015009952</v>
      </c>
      <c r="K1818" s="170">
        <f t="shared" ca="1" si="216"/>
        <v>3.8956002501813609</v>
      </c>
      <c r="L1818" s="341">
        <f t="shared" ca="1" si="217"/>
        <v>0.83876977807349551</v>
      </c>
      <c r="M1818" s="341">
        <f t="shared" ca="1" si="221"/>
        <v>-0.83876977807349551</v>
      </c>
      <c r="N1818" s="170"/>
      <c r="O1818" s="340"/>
      <c r="P1818" s="3">
        <f t="shared" ca="1" si="222"/>
        <v>379905300</v>
      </c>
      <c r="Q1818" s="3" t="e">
        <f t="shared" ca="1" si="223"/>
        <v>#N/A</v>
      </c>
      <c r="S1818" s="99"/>
      <c r="T1818" s="350"/>
      <c r="U1818" s="350"/>
      <c r="V1818" s="349"/>
      <c r="W1818" s="313"/>
      <c r="X1818" s="302"/>
      <c r="Y1818" s="211"/>
      <c r="Z1818" s="320"/>
      <c r="AA1818" s="246"/>
      <c r="AB1818" s="125"/>
      <c r="AC1818" s="125"/>
      <c r="AD1818" s="125"/>
      <c r="AE1818" s="125"/>
      <c r="AF1818" s="125"/>
      <c r="AG1818" s="125"/>
      <c r="AH1818" s="125"/>
      <c r="AJ1818" s="125"/>
      <c r="AK1818" s="125"/>
      <c r="AM1818" s="246"/>
      <c r="AO1818" s="246"/>
      <c r="AP1818" s="211"/>
      <c r="AQ1818" s="211"/>
      <c r="AR1818" s="199"/>
      <c r="AT1818" s="225"/>
      <c r="AU1818" s="225"/>
      <c r="AV1818" s="225"/>
      <c r="AW1818" s="99"/>
      <c r="AX1818" s="199"/>
      <c r="AY1818" s="199"/>
      <c r="AZ1818" s="37"/>
      <c r="BA1818" s="123"/>
      <c r="BB1818" s="211"/>
      <c r="BC1818" s="211"/>
      <c r="BD1818" s="123"/>
      <c r="BE1818" s="123"/>
      <c r="BF1818" s="37"/>
      <c r="BG1818" s="37"/>
    </row>
    <row r="1819" spans="1:59" x14ac:dyDescent="0.25">
      <c r="A1819">
        <v>1787</v>
      </c>
      <c r="B1819" s="61">
        <f ca="1">OFFSET(InputPriceData!B$15,CalculationsAndCharts!$A1819+$A$11,0,1,1)</f>
        <v>39878</v>
      </c>
      <c r="C1819" s="3">
        <f ca="1">OFFSET(InputPriceData!G$15,CalculationsAndCharts!$A1819+$A$11,IF($C$7,8,0),1,1)</f>
        <v>490470000</v>
      </c>
      <c r="D1819" s="4">
        <f ca="1">OFFSET(InputPriceData!C$15,CalculationsAndCharts!$A1819+$A$11,IF($C$7,8,0),1,1)</f>
        <v>59.74</v>
      </c>
      <c r="E1819" s="4">
        <f ca="1">OFFSET(InputPriceData!D$15,CalculationsAndCharts!$A1819+$A$11,IF($C$7,8,0),1,1)</f>
        <v>60.64</v>
      </c>
      <c r="F1819" s="4">
        <f ca="1">OFFSET(InputPriceData!E$15,CalculationsAndCharts!$A1819+$A$11,IF($C$7,8,0),1,1)</f>
        <v>57.76</v>
      </c>
      <c r="G1819" s="4">
        <f ca="1">OFFSET(InputPriceData!F$15,CalculationsAndCharts!$A1819+$A$11,IF($C$7,8,0),1,1)</f>
        <v>59.32</v>
      </c>
      <c r="H1819" s="342">
        <f t="shared" ca="1" si="218"/>
        <v>64.100604463740851</v>
      </c>
      <c r="I1819" s="342">
        <f t="shared" ca="1" si="219"/>
        <v>66.005097898844596</v>
      </c>
      <c r="J1819" s="340">
        <f t="shared" ca="1" si="220"/>
        <v>-1.9044934351037752</v>
      </c>
      <c r="K1819" s="170">
        <f t="shared" ca="1" si="216"/>
        <v>3.6270952443533777</v>
      </c>
      <c r="L1819" s="341">
        <f t="shared" ca="1" si="217"/>
        <v>0.79136099067222732</v>
      </c>
      <c r="M1819" s="341">
        <f t="shared" ca="1" si="221"/>
        <v>-0.79136099067222732</v>
      </c>
      <c r="N1819" s="170"/>
      <c r="O1819" s="340"/>
      <c r="P1819" s="3" t="e">
        <f t="shared" ca="1" si="222"/>
        <v>#N/A</v>
      </c>
      <c r="Q1819" s="3">
        <f t="shared" ca="1" si="223"/>
        <v>490470000</v>
      </c>
      <c r="S1819" s="99"/>
      <c r="T1819" s="350"/>
      <c r="U1819" s="350"/>
      <c r="V1819" s="349"/>
      <c r="W1819" s="313"/>
      <c r="X1819" s="302"/>
      <c r="Y1819" s="211"/>
      <c r="Z1819" s="320"/>
      <c r="AA1819" s="246"/>
      <c r="AB1819" s="125"/>
      <c r="AC1819" s="125"/>
      <c r="AD1819" s="125"/>
      <c r="AE1819" s="125"/>
      <c r="AF1819" s="125"/>
      <c r="AG1819" s="125"/>
      <c r="AH1819" s="125"/>
      <c r="AJ1819" s="125"/>
      <c r="AK1819" s="125"/>
      <c r="AM1819" s="246"/>
      <c r="AO1819" s="246"/>
      <c r="AP1819" s="211"/>
      <c r="AQ1819" s="211"/>
      <c r="AR1819" s="199"/>
      <c r="AT1819" s="225"/>
      <c r="AU1819" s="225"/>
      <c r="AV1819" s="225"/>
      <c r="AW1819" s="99"/>
      <c r="AX1819" s="199"/>
      <c r="AY1819" s="199"/>
      <c r="AZ1819" s="37"/>
      <c r="BA1819" s="123"/>
      <c r="BB1819" s="211"/>
      <c r="BC1819" s="211"/>
      <c r="BD1819" s="123"/>
      <c r="BE1819" s="123"/>
      <c r="BF1819" s="37"/>
      <c r="BG1819" s="37"/>
    </row>
    <row r="1820" spans="1:59" x14ac:dyDescent="0.25">
      <c r="A1820">
        <v>1788</v>
      </c>
      <c r="B1820" s="61">
        <f ca="1">OFFSET(InputPriceData!B$15,CalculationsAndCharts!$A1820+$A$11,0,1,1)</f>
        <v>39877</v>
      </c>
      <c r="C1820" s="3">
        <f ca="1">OFFSET(InputPriceData!G$15,CalculationsAndCharts!$A1820+$A$11,IF($C$7,8,0),1,1)</f>
        <v>485549400</v>
      </c>
      <c r="D1820" s="4">
        <f ca="1">OFFSET(InputPriceData!C$15,CalculationsAndCharts!$A1820+$A$11,IF($C$7,8,0),1,1)</f>
        <v>60.34</v>
      </c>
      <c r="E1820" s="4">
        <f ca="1">OFFSET(InputPriceData!D$15,CalculationsAndCharts!$A1820+$A$11,IF($C$7,8,0),1,1)</f>
        <v>61.74</v>
      </c>
      <c r="F1820" s="4">
        <f ca="1">OFFSET(InputPriceData!E$15,CalculationsAndCharts!$A1820+$A$11,IF($C$7,8,0),1,1)</f>
        <v>58.68</v>
      </c>
      <c r="G1820" s="4">
        <f ca="1">OFFSET(InputPriceData!F$15,CalculationsAndCharts!$A1820+$A$11,IF($C$7,8,0),1,1)</f>
        <v>59.22</v>
      </c>
      <c r="H1820" s="342">
        <f t="shared" ca="1" si="218"/>
        <v>64.783547958560973</v>
      </c>
      <c r="I1820" s="342">
        <f t="shared" ca="1" si="219"/>
        <v>66.612834071466835</v>
      </c>
      <c r="J1820" s="340">
        <f t="shared" ca="1" si="220"/>
        <v>-1.8292861129058933</v>
      </c>
      <c r="K1820" s="170">
        <f t="shared" ca="1" si="216"/>
        <v>3.3462876828703525</v>
      </c>
      <c r="L1820" s="341">
        <f t="shared" ca="1" si="217"/>
        <v>0.74431966900653201</v>
      </c>
      <c r="M1820" s="341">
        <f t="shared" ca="1" si="221"/>
        <v>-0.74431966900653201</v>
      </c>
      <c r="N1820" s="170"/>
      <c r="O1820" s="340"/>
      <c r="P1820" s="3" t="e">
        <f t="shared" ca="1" si="222"/>
        <v>#N/A</v>
      </c>
      <c r="Q1820" s="3">
        <f t="shared" ca="1" si="223"/>
        <v>485549400</v>
      </c>
      <c r="S1820" s="99"/>
      <c r="T1820" s="350"/>
      <c r="U1820" s="350"/>
      <c r="V1820" s="349"/>
      <c r="W1820" s="313"/>
      <c r="X1820" s="302"/>
      <c r="Y1820" s="211"/>
      <c r="Z1820" s="320"/>
      <c r="AA1820" s="246"/>
      <c r="AB1820" s="125"/>
      <c r="AC1820" s="125"/>
      <c r="AD1820" s="125"/>
      <c r="AE1820" s="125"/>
      <c r="AF1820" s="125"/>
      <c r="AG1820" s="125"/>
      <c r="AH1820" s="125"/>
      <c r="AJ1820" s="125"/>
      <c r="AK1820" s="125"/>
      <c r="AM1820" s="246"/>
      <c r="AO1820" s="246"/>
      <c r="AP1820" s="211"/>
      <c r="AQ1820" s="211"/>
      <c r="AR1820" s="199"/>
      <c r="AT1820" s="225"/>
      <c r="AU1820" s="225"/>
      <c r="AV1820" s="225"/>
      <c r="AW1820" s="99"/>
      <c r="AX1820" s="199"/>
      <c r="AY1820" s="199"/>
      <c r="AZ1820" s="37"/>
      <c r="BA1820" s="123"/>
      <c r="BB1820" s="211"/>
      <c r="BC1820" s="211"/>
      <c r="BD1820" s="123"/>
      <c r="BE1820" s="123"/>
      <c r="BF1820" s="37"/>
      <c r="BG1820" s="37"/>
    </row>
    <row r="1821" spans="1:59" x14ac:dyDescent="0.25">
      <c r="A1821">
        <v>1789</v>
      </c>
      <c r="B1821" s="61">
        <f ca="1">OFFSET(InputPriceData!B$15,CalculationsAndCharts!$A1821+$A$11,0,1,1)</f>
        <v>39876</v>
      </c>
      <c r="C1821" s="3">
        <f ca="1">OFFSET(InputPriceData!G$15,CalculationsAndCharts!$A1821+$A$11,IF($C$7,8,0),1,1)</f>
        <v>462753100</v>
      </c>
      <c r="D1821" s="4">
        <f ca="1">OFFSET(InputPriceData!C$15,CalculationsAndCharts!$A1821+$A$11,IF($C$7,8,0),1,1)</f>
        <v>61.31</v>
      </c>
      <c r="E1821" s="4">
        <f ca="1">OFFSET(InputPriceData!D$15,CalculationsAndCharts!$A1821+$A$11,IF($C$7,8,0),1,1)</f>
        <v>62.72</v>
      </c>
      <c r="F1821" s="4">
        <f ca="1">OFFSET(InputPriceData!E$15,CalculationsAndCharts!$A1821+$A$11,IF($C$7,8,0),1,1)</f>
        <v>60.31</v>
      </c>
      <c r="G1821" s="4">
        <f ca="1">OFFSET(InputPriceData!F$15,CalculationsAndCharts!$A1821+$A$11,IF($C$7,8,0),1,1)</f>
        <v>61.74</v>
      </c>
      <c r="H1821" s="342">
        <f t="shared" ca="1" si="218"/>
        <v>65.578340524069688</v>
      </c>
      <c r="I1821" s="342">
        <f t="shared" ca="1" si="219"/>
        <v>67.284909896145649</v>
      </c>
      <c r="J1821" s="340">
        <f t="shared" ca="1" si="220"/>
        <v>-1.7065693720759891</v>
      </c>
      <c r="K1821" s="170">
        <f t="shared" ca="1" si="216"/>
        <v>2.912379021707836</v>
      </c>
      <c r="L1821" s="341">
        <f t="shared" ca="1" si="217"/>
        <v>0.6980409355863455</v>
      </c>
      <c r="M1821" s="341">
        <f t="shared" ca="1" si="221"/>
        <v>-0.6980409355863455</v>
      </c>
      <c r="N1821" s="170"/>
      <c r="O1821" s="340"/>
      <c r="P1821" s="3">
        <f t="shared" ca="1" si="222"/>
        <v>462753100</v>
      </c>
      <c r="Q1821" s="3" t="e">
        <f t="shared" ca="1" si="223"/>
        <v>#N/A</v>
      </c>
      <c r="S1821" s="99"/>
      <c r="T1821" s="350"/>
      <c r="U1821" s="350"/>
      <c r="V1821" s="349"/>
      <c r="W1821" s="313"/>
      <c r="X1821" s="302"/>
      <c r="Y1821" s="211"/>
      <c r="Z1821" s="320"/>
      <c r="AA1821" s="246"/>
      <c r="AB1821" s="125"/>
      <c r="AC1821" s="125"/>
      <c r="AD1821" s="125"/>
      <c r="AE1821" s="125"/>
      <c r="AF1821" s="125"/>
      <c r="AG1821" s="125"/>
      <c r="AH1821" s="125"/>
      <c r="AJ1821" s="125"/>
      <c r="AK1821" s="125"/>
      <c r="AM1821" s="246"/>
      <c r="AO1821" s="246"/>
      <c r="AP1821" s="211"/>
      <c r="AQ1821" s="211"/>
      <c r="AR1821" s="199"/>
      <c r="AT1821" s="225"/>
      <c r="AU1821" s="225"/>
      <c r="AV1821" s="225"/>
      <c r="AW1821" s="99"/>
      <c r="AX1821" s="199"/>
      <c r="AY1821" s="199"/>
      <c r="AZ1821" s="37"/>
      <c r="BA1821" s="123"/>
      <c r="BB1821" s="211"/>
      <c r="BC1821" s="211"/>
      <c r="BD1821" s="123"/>
      <c r="BE1821" s="123"/>
      <c r="BF1821" s="37"/>
      <c r="BG1821" s="37"/>
    </row>
    <row r="1822" spans="1:59" x14ac:dyDescent="0.25">
      <c r="A1822">
        <v>1790</v>
      </c>
      <c r="B1822" s="61">
        <f ca="1">OFFSET(InputPriceData!B$15,CalculationsAndCharts!$A1822+$A$11,0,1,1)</f>
        <v>39875</v>
      </c>
      <c r="C1822" s="3">
        <f ca="1">OFFSET(InputPriceData!G$15,CalculationsAndCharts!$A1822+$A$11,IF($C$7,8,0),1,1)</f>
        <v>443761000</v>
      </c>
      <c r="D1822" s="4">
        <f ca="1">OFFSET(InputPriceData!C$15,CalculationsAndCharts!$A1822+$A$11,IF($C$7,8,0),1,1)</f>
        <v>61.64</v>
      </c>
      <c r="E1822" s="4">
        <f ca="1">OFFSET(InputPriceData!D$15,CalculationsAndCharts!$A1822+$A$11,IF($C$7,8,0),1,1)</f>
        <v>61.72</v>
      </c>
      <c r="F1822" s="4">
        <f ca="1">OFFSET(InputPriceData!E$15,CalculationsAndCharts!$A1822+$A$11,IF($C$7,8,0),1,1)</f>
        <v>59.94</v>
      </c>
      <c r="G1822" s="4">
        <f ca="1">OFFSET(InputPriceData!F$15,CalculationsAndCharts!$A1822+$A$11,IF($C$7,8,0),1,1)</f>
        <v>60.31</v>
      </c>
      <c r="H1822" s="342">
        <f t="shared" ca="1" si="218"/>
        <v>66.126674884651067</v>
      </c>
      <c r="I1822" s="342">
        <f t="shared" ca="1" si="219"/>
        <v>67.788992613977072</v>
      </c>
      <c r="J1822" s="340">
        <f t="shared" ca="1" si="220"/>
        <v>-1.6623177293260309</v>
      </c>
      <c r="K1822" s="170">
        <f t="shared" ca="1" si="216"/>
        <v>2.7633002332316514</v>
      </c>
      <c r="L1822" s="341">
        <f t="shared" ca="1" si="217"/>
        <v>0.65516393585355015</v>
      </c>
      <c r="M1822" s="341">
        <f t="shared" ca="1" si="221"/>
        <v>-0.65516393585355015</v>
      </c>
      <c r="N1822" s="170"/>
      <c r="O1822" s="340"/>
      <c r="P1822" s="3" t="e">
        <f t="shared" ca="1" si="222"/>
        <v>#N/A</v>
      </c>
      <c r="Q1822" s="3">
        <f t="shared" ca="1" si="223"/>
        <v>443761000</v>
      </c>
      <c r="S1822" s="99"/>
      <c r="T1822" s="350"/>
      <c r="U1822" s="350"/>
      <c r="V1822" s="349"/>
      <c r="W1822" s="313"/>
      <c r="X1822" s="302"/>
      <c r="Y1822" s="211"/>
      <c r="Z1822" s="320"/>
      <c r="AA1822" s="246"/>
      <c r="AB1822" s="125"/>
      <c r="AC1822" s="125"/>
      <c r="AD1822" s="125"/>
      <c r="AE1822" s="125"/>
      <c r="AF1822" s="125"/>
      <c r="AG1822" s="125"/>
      <c r="AH1822" s="125"/>
      <c r="AJ1822" s="125"/>
      <c r="AK1822" s="125"/>
      <c r="AM1822" s="246"/>
      <c r="AO1822" s="246"/>
      <c r="AP1822" s="211"/>
      <c r="AQ1822" s="211"/>
      <c r="AR1822" s="199"/>
      <c r="AT1822" s="225"/>
      <c r="AU1822" s="225"/>
      <c r="AV1822" s="225"/>
      <c r="AW1822" s="99"/>
      <c r="AX1822" s="199"/>
      <c r="AY1822" s="199"/>
      <c r="AZ1822" s="37"/>
      <c r="BA1822" s="123"/>
      <c r="BB1822" s="211"/>
      <c r="BC1822" s="211"/>
      <c r="BD1822" s="123"/>
      <c r="BE1822" s="123"/>
      <c r="BF1822" s="37"/>
      <c r="BG1822" s="37"/>
    </row>
    <row r="1823" spans="1:59" x14ac:dyDescent="0.25">
      <c r="A1823">
        <v>1791</v>
      </c>
      <c r="B1823" s="61">
        <f ca="1">OFFSET(InputPriceData!B$15,CalculationsAndCharts!$A1823+$A$11,0,1,1)</f>
        <v>39874</v>
      </c>
      <c r="C1823" s="3">
        <f ca="1">OFFSET(InputPriceData!G$15,CalculationsAndCharts!$A1823+$A$11,IF($C$7,8,0),1,1)</f>
        <v>426452600</v>
      </c>
      <c r="D1823" s="4">
        <f ca="1">OFFSET(InputPriceData!C$15,CalculationsAndCharts!$A1823+$A$11,IF($C$7,8,0),1,1)</f>
        <v>62.42</v>
      </c>
      <c r="E1823" s="4">
        <f ca="1">OFFSET(InputPriceData!D$15,CalculationsAndCharts!$A1823+$A$11,IF($C$7,8,0),1,1)</f>
        <v>63.63</v>
      </c>
      <c r="F1823" s="4">
        <f ca="1">OFFSET(InputPriceData!E$15,CalculationsAndCharts!$A1823+$A$11,IF($C$7,8,0),1,1)</f>
        <v>60.57</v>
      </c>
      <c r="G1823" s="4">
        <f ca="1">OFFSET(InputPriceData!F$15,CalculationsAndCharts!$A1823+$A$11,IF($C$7,8,0),1,1)</f>
        <v>60.77</v>
      </c>
      <c r="H1823" s="342">
        <f t="shared" ca="1" si="218"/>
        <v>66.957628439601223</v>
      </c>
      <c r="I1823" s="342">
        <f t="shared" ca="1" si="219"/>
        <v>68.468901033429532</v>
      </c>
      <c r="J1823" s="340">
        <f t="shared" ca="1" si="220"/>
        <v>-1.5112725938283422</v>
      </c>
      <c r="K1823" s="170">
        <f t="shared" ca="1" si="216"/>
        <v>2.2839448528566453</v>
      </c>
      <c r="L1823" s="341">
        <f t="shared" ca="1" si="217"/>
        <v>0.61184547747536999</v>
      </c>
      <c r="M1823" s="341">
        <f t="shared" ca="1" si="221"/>
        <v>-0.61184547747536999</v>
      </c>
      <c r="N1823" s="170"/>
      <c r="O1823" s="340"/>
      <c r="P1823" s="3" t="e">
        <f t="shared" ca="1" si="222"/>
        <v>#N/A</v>
      </c>
      <c r="Q1823" s="3">
        <f t="shared" ca="1" si="223"/>
        <v>426452600</v>
      </c>
      <c r="S1823" s="99"/>
      <c r="T1823" s="350"/>
      <c r="U1823" s="350"/>
      <c r="V1823" s="349"/>
      <c r="W1823" s="313"/>
      <c r="X1823" s="302"/>
      <c r="Y1823" s="211"/>
      <c r="Z1823" s="320"/>
      <c r="AA1823" s="246"/>
      <c r="AB1823" s="125"/>
      <c r="AC1823" s="125"/>
      <c r="AD1823" s="125"/>
      <c r="AE1823" s="125"/>
      <c r="AF1823" s="125"/>
      <c r="AG1823" s="125"/>
      <c r="AH1823" s="125"/>
      <c r="AJ1823" s="125"/>
      <c r="AK1823" s="125"/>
      <c r="AM1823" s="246"/>
      <c r="AO1823" s="246"/>
      <c r="AP1823" s="211"/>
      <c r="AQ1823" s="211"/>
      <c r="AR1823" s="199"/>
      <c r="AT1823" s="225"/>
      <c r="AU1823" s="225"/>
      <c r="AV1823" s="225"/>
      <c r="AW1823" s="99"/>
      <c r="AX1823" s="199"/>
      <c r="AY1823" s="199"/>
      <c r="AZ1823" s="37"/>
      <c r="BA1823" s="123"/>
      <c r="BB1823" s="211"/>
      <c r="BC1823" s="211"/>
      <c r="BD1823" s="123"/>
      <c r="BE1823" s="123"/>
      <c r="BF1823" s="37"/>
      <c r="BG1823" s="37"/>
    </row>
    <row r="1824" spans="1:59" x14ac:dyDescent="0.25">
      <c r="A1824">
        <v>1792</v>
      </c>
      <c r="B1824" s="61">
        <f ca="1">OFFSET(InputPriceData!B$15,CalculationsAndCharts!$A1824+$A$11,0,1,1)</f>
        <v>39871</v>
      </c>
      <c r="C1824" s="3">
        <f ca="1">OFFSET(InputPriceData!G$15,CalculationsAndCharts!$A1824+$A$11,IF($C$7,8,0),1,1)</f>
        <v>470510900</v>
      </c>
      <c r="D1824" s="4">
        <f ca="1">OFFSET(InputPriceData!C$15,CalculationsAndCharts!$A1824+$A$11,IF($C$7,8,0),1,1)</f>
        <v>63.71</v>
      </c>
      <c r="E1824" s="4">
        <f ca="1">OFFSET(InputPriceData!D$15,CalculationsAndCharts!$A1824+$A$11,IF($C$7,8,0),1,1)</f>
        <v>65.150000000000006</v>
      </c>
      <c r="F1824" s="4">
        <f ca="1">OFFSET(InputPriceData!E$15,CalculationsAndCharts!$A1824+$A$11,IF($C$7,8,0),1,1)</f>
        <v>63.53</v>
      </c>
      <c r="G1824" s="4">
        <f ca="1">OFFSET(InputPriceData!F$15,CalculationsAndCharts!$A1824+$A$11,IF($C$7,8,0),1,1)</f>
        <v>63.64</v>
      </c>
      <c r="H1824" s="342">
        <f t="shared" ca="1" si="218"/>
        <v>67.841575359544251</v>
      </c>
      <c r="I1824" s="342">
        <f t="shared" ca="1" si="219"/>
        <v>69.168801127377677</v>
      </c>
      <c r="J1824" s="340">
        <f t="shared" ca="1" si="220"/>
        <v>-1.3272257678334536</v>
      </c>
      <c r="K1824" s="170">
        <f t="shared" ca="1" si="216"/>
        <v>1.7615282388011004</v>
      </c>
      <c r="L1824" s="341">
        <f t="shared" ca="1" si="217"/>
        <v>0.57440128942737756</v>
      </c>
      <c r="M1824" s="341">
        <f t="shared" ca="1" si="221"/>
        <v>-0.57440128942737756</v>
      </c>
      <c r="N1824" s="170"/>
      <c r="O1824" s="340"/>
      <c r="P1824" s="3" t="e">
        <f t="shared" ca="1" si="222"/>
        <v>#N/A</v>
      </c>
      <c r="Q1824" s="3">
        <f t="shared" ca="1" si="223"/>
        <v>470510900</v>
      </c>
      <c r="S1824" s="99"/>
      <c r="T1824" s="350"/>
      <c r="U1824" s="350"/>
      <c r="V1824" s="349"/>
      <c r="W1824" s="313"/>
      <c r="X1824" s="302"/>
      <c r="Y1824" s="211"/>
      <c r="Z1824" s="320"/>
      <c r="AA1824" s="246"/>
      <c r="AB1824" s="125"/>
      <c r="AC1824" s="125"/>
      <c r="AD1824" s="125"/>
      <c r="AE1824" s="125"/>
      <c r="AF1824" s="125"/>
      <c r="AG1824" s="125"/>
      <c r="AH1824" s="125"/>
      <c r="AJ1824" s="125"/>
      <c r="AK1824" s="125"/>
      <c r="AM1824" s="246"/>
      <c r="AO1824" s="246"/>
      <c r="AP1824" s="211"/>
      <c r="AQ1824" s="211"/>
      <c r="AR1824" s="199"/>
      <c r="AT1824" s="225"/>
      <c r="AU1824" s="225"/>
      <c r="AV1824" s="225"/>
      <c r="AW1824" s="99"/>
      <c r="AX1824" s="199"/>
      <c r="AY1824" s="199"/>
      <c r="AZ1824" s="37"/>
      <c r="BA1824" s="123"/>
      <c r="BB1824" s="211"/>
      <c r="BC1824" s="211"/>
      <c r="BD1824" s="123"/>
      <c r="BE1824" s="123"/>
      <c r="BF1824" s="37"/>
      <c r="BG1824" s="37"/>
    </row>
    <row r="1825" spans="1:59" x14ac:dyDescent="0.25">
      <c r="A1825">
        <v>1793</v>
      </c>
      <c r="B1825" s="61">
        <f ca="1">OFFSET(InputPriceData!B$15,CalculationsAndCharts!$A1825+$A$11,0,1,1)</f>
        <v>39870</v>
      </c>
      <c r="C1825" s="3">
        <f ca="1">OFFSET(InputPriceData!G$15,CalculationsAndCharts!$A1825+$A$11,IF($C$7,8,0),1,1)</f>
        <v>363353900</v>
      </c>
      <c r="D1825" s="4">
        <f ca="1">OFFSET(InputPriceData!C$15,CalculationsAndCharts!$A1825+$A$11,IF($C$7,8,0),1,1)</f>
        <v>66.98</v>
      </c>
      <c r="E1825" s="4">
        <f ca="1">OFFSET(InputPriceData!D$15,CalculationsAndCharts!$A1825+$A$11,IF($C$7,8,0),1,1)</f>
        <v>68.58</v>
      </c>
      <c r="F1825" s="4">
        <f ca="1">OFFSET(InputPriceData!E$15,CalculationsAndCharts!$A1825+$A$11,IF($C$7,8,0),1,1)</f>
        <v>65.010000000000005</v>
      </c>
      <c r="G1825" s="4">
        <f ca="1">OFFSET(InputPriceData!F$15,CalculationsAndCharts!$A1825+$A$11,IF($C$7,8,0),1,1)</f>
        <v>65.09</v>
      </c>
      <c r="H1825" s="342">
        <f t="shared" ca="1" si="218"/>
        <v>68.441800410907717</v>
      </c>
      <c r="I1825" s="342">
        <f t="shared" ca="1" si="219"/>
        <v>69.671419411684738</v>
      </c>
      <c r="J1825" s="340">
        <f t="shared" ca="1" si="220"/>
        <v>-1.2296190007770536</v>
      </c>
      <c r="K1825" s="170">
        <f t="shared" ref="K1825:K1888" ca="1" si="224">J1825*J1825</f>
        <v>1.5119628870719597</v>
      </c>
      <c r="L1825" s="341">
        <f t="shared" ref="L1825:L1888" ca="1" si="225">SQRT(SUM(OFFSET(K1825,0,0,$A$18,1))/$A$18)</f>
        <v>0.54623621971448022</v>
      </c>
      <c r="M1825" s="341">
        <f t="shared" ca="1" si="221"/>
        <v>-0.54623621971448022</v>
      </c>
      <c r="N1825" s="170"/>
      <c r="O1825" s="343"/>
      <c r="P1825" s="3" t="e">
        <f t="shared" ca="1" si="222"/>
        <v>#N/A</v>
      </c>
      <c r="Q1825" s="3">
        <f t="shared" ca="1" si="223"/>
        <v>363353900</v>
      </c>
      <c r="S1825" s="99"/>
      <c r="T1825" s="350"/>
      <c r="U1825" s="350"/>
      <c r="V1825" s="349"/>
      <c r="W1825" s="313"/>
      <c r="X1825" s="302"/>
      <c r="Y1825" s="211"/>
      <c r="Z1825" s="320"/>
      <c r="AA1825" s="246"/>
      <c r="AB1825" s="125"/>
      <c r="AC1825" s="125"/>
      <c r="AD1825" s="125"/>
      <c r="AE1825" s="125"/>
      <c r="AF1825" s="125"/>
      <c r="AG1825" s="125"/>
      <c r="AH1825" s="125"/>
      <c r="AJ1825" s="125"/>
      <c r="AK1825" s="125"/>
      <c r="AM1825" s="246"/>
      <c r="AO1825" s="246"/>
      <c r="AP1825" s="211"/>
      <c r="AQ1825" s="211"/>
      <c r="AR1825" s="199"/>
      <c r="AT1825" s="225"/>
      <c r="AU1825" s="225"/>
      <c r="AV1825" s="225"/>
      <c r="AW1825" s="99"/>
      <c r="AX1825" s="199"/>
      <c r="AY1825" s="199"/>
      <c r="AZ1825" s="37"/>
      <c r="BA1825" s="123"/>
      <c r="BB1825" s="211"/>
      <c r="BC1825" s="211"/>
      <c r="BD1825" s="123"/>
      <c r="BE1825" s="123"/>
      <c r="BF1825" s="37"/>
      <c r="BG1825" s="37"/>
    </row>
    <row r="1826" spans="1:59" x14ac:dyDescent="0.25">
      <c r="A1826">
        <v>1794</v>
      </c>
      <c r="B1826" s="61">
        <f ca="1">OFFSET(InputPriceData!B$15,CalculationsAndCharts!$A1826+$A$11,0,1,1)</f>
        <v>39869</v>
      </c>
      <c r="C1826" s="3">
        <f ca="1">OFFSET(InputPriceData!G$15,CalculationsAndCharts!$A1826+$A$11,IF($C$7,8,0),1,1)</f>
        <v>461985800</v>
      </c>
      <c r="D1826" s="4">
        <f ca="1">OFFSET(InputPriceData!C$15,CalculationsAndCharts!$A1826+$A$11,IF($C$7,8,0),1,1)</f>
        <v>66.400000000000006</v>
      </c>
      <c r="E1826" s="4">
        <f ca="1">OFFSET(InputPriceData!D$15,CalculationsAndCharts!$A1826+$A$11,IF($C$7,8,0),1,1)</f>
        <v>67.5</v>
      </c>
      <c r="F1826" s="4">
        <f ca="1">OFFSET(InputPriceData!E$15,CalculationsAndCharts!$A1826+$A$11,IF($C$7,8,0),1,1)</f>
        <v>65.099999999999994</v>
      </c>
      <c r="G1826" s="4">
        <f ca="1">OFFSET(InputPriceData!F$15,CalculationsAndCharts!$A1826+$A$11,IF($C$7,8,0),1,1)</f>
        <v>66.17</v>
      </c>
      <c r="H1826" s="342">
        <f t="shared" ref="H1826:H1889" ca="1" si="226">IF($A1826&gt;$A$8,0,IF($A1826=$A$8,$G1826,$C$16*$G1826+$D$16*H1827))</f>
        <v>68.920629041037387</v>
      </c>
      <c r="I1826" s="342">
        <f t="shared" ref="I1826:I1889" ca="1" si="227">IF($A1826&gt;$A$8,0,IF($A1826=$A$8,$G1826,$C$17*$G1826+$D$17*I1827))</f>
        <v>70.087912085474258</v>
      </c>
      <c r="J1826" s="340">
        <f t="shared" ref="J1826:J1889" ca="1" si="228" xml:space="preserve"> ($C$16 - $C$17)*$G1826 + ($C$17*$D$16 - $C$16*$D$17)*$G1827 + ($D$16 + $D$17)*J1827 - $D$16*$D$17*J1828</f>
        <v>-1.1672830444369049</v>
      </c>
      <c r="K1826" s="170">
        <f t="shared" ca="1" si="224"/>
        <v>1.3625497058298892</v>
      </c>
      <c r="L1826" s="341">
        <f t="shared" ca="1" si="225"/>
        <v>0.52189060005468701</v>
      </c>
      <c r="M1826" s="341">
        <f t="shared" ref="M1826:M1889" ca="1" si="229">-L1826</f>
        <v>-0.52189060005468701</v>
      </c>
      <c r="N1826" s="170"/>
      <c r="O1826" s="340"/>
      <c r="P1826" s="3" t="e">
        <f t="shared" ref="P1826:P1889" ca="1" si="230">IF(G1826&gt;=D1826,C1826,NA())</f>
        <v>#N/A</v>
      </c>
      <c r="Q1826" s="3">
        <f t="shared" ref="Q1826:Q1889" ca="1" si="231">IF(G1826&lt;D1826,C1826,NA())</f>
        <v>461985800</v>
      </c>
      <c r="S1826" s="99"/>
      <c r="T1826" s="350"/>
      <c r="U1826" s="350"/>
      <c r="V1826" s="349"/>
      <c r="W1826" s="313"/>
      <c r="X1826" s="302"/>
      <c r="Y1826" s="211"/>
      <c r="Z1826" s="320"/>
      <c r="AA1826" s="246"/>
      <c r="AB1826" s="125"/>
      <c r="AC1826" s="125"/>
      <c r="AD1826" s="125"/>
      <c r="AE1826" s="125"/>
      <c r="AF1826" s="125"/>
      <c r="AG1826" s="125"/>
      <c r="AH1826" s="125"/>
      <c r="AJ1826" s="125"/>
      <c r="AK1826" s="125"/>
      <c r="AM1826" s="246"/>
      <c r="AO1826" s="246"/>
      <c r="AP1826" s="211"/>
      <c r="AQ1826" s="211"/>
      <c r="AR1826" s="199"/>
      <c r="AT1826" s="225"/>
      <c r="AU1826" s="225"/>
      <c r="AV1826" s="225"/>
      <c r="AW1826" s="99"/>
      <c r="AX1826" s="199"/>
      <c r="AY1826" s="199"/>
      <c r="AZ1826" s="37"/>
      <c r="BA1826" s="123"/>
      <c r="BB1826" s="211"/>
      <c r="BC1826" s="211"/>
      <c r="BD1826" s="123"/>
      <c r="BE1826" s="123"/>
      <c r="BF1826" s="37"/>
      <c r="BG1826" s="37"/>
    </row>
    <row r="1827" spans="1:59" x14ac:dyDescent="0.25">
      <c r="A1827">
        <v>1795</v>
      </c>
      <c r="B1827" s="61">
        <f ca="1">OFFSET(InputPriceData!B$15,CalculationsAndCharts!$A1827+$A$11,0,1,1)</f>
        <v>39868</v>
      </c>
      <c r="C1827" s="3">
        <f ca="1">OFFSET(InputPriceData!G$15,CalculationsAndCharts!$A1827+$A$11,IF($C$7,8,0),1,1)</f>
        <v>426260900</v>
      </c>
      <c r="D1827" s="4">
        <f ca="1">OFFSET(InputPriceData!C$15,CalculationsAndCharts!$A1827+$A$11,IF($C$7,8,0),1,1)</f>
        <v>64.81</v>
      </c>
      <c r="E1827" s="4">
        <f ca="1">OFFSET(InputPriceData!D$15,CalculationsAndCharts!$A1827+$A$11,IF($C$7,8,0),1,1)</f>
        <v>67.099999999999994</v>
      </c>
      <c r="F1827" s="4">
        <f ca="1">OFFSET(InputPriceData!E$15,CalculationsAndCharts!$A1827+$A$11,IF($C$7,8,0),1,1)</f>
        <v>64.3</v>
      </c>
      <c r="G1827" s="4">
        <f ca="1">OFFSET(InputPriceData!F$15,CalculationsAndCharts!$A1827+$A$11,IF($C$7,8,0),1,1)</f>
        <v>66.69</v>
      </c>
      <c r="H1827" s="342">
        <f t="shared" ca="1" si="226"/>
        <v>69.313576046899868</v>
      </c>
      <c r="I1827" s="342">
        <f t="shared" ca="1" si="227"/>
        <v>70.44408591142647</v>
      </c>
      <c r="J1827" s="340">
        <f t="shared" ca="1" si="228"/>
        <v>-1.1305098645266294</v>
      </c>
      <c r="K1827" s="170">
        <f t="shared" ca="1" si="224"/>
        <v>1.278052553792018</v>
      </c>
      <c r="L1827" s="341">
        <f t="shared" ca="1" si="225"/>
        <v>0.5011468724058552</v>
      </c>
      <c r="M1827" s="341">
        <f t="shared" ca="1" si="229"/>
        <v>-0.5011468724058552</v>
      </c>
      <c r="N1827" s="170"/>
      <c r="O1827" s="340"/>
      <c r="P1827" s="3">
        <f t="shared" ca="1" si="230"/>
        <v>426260900</v>
      </c>
      <c r="Q1827" s="3" t="e">
        <f t="shared" ca="1" si="231"/>
        <v>#N/A</v>
      </c>
      <c r="S1827" s="99"/>
      <c r="T1827" s="350"/>
      <c r="U1827" s="350"/>
      <c r="V1827" s="349"/>
      <c r="W1827" s="313"/>
      <c r="X1827" s="302"/>
      <c r="Y1827" s="211"/>
      <c r="Z1827" s="320"/>
      <c r="AA1827" s="246"/>
      <c r="AB1827" s="125"/>
      <c r="AC1827" s="125"/>
      <c r="AD1827" s="125"/>
      <c r="AE1827" s="125"/>
      <c r="AF1827" s="125"/>
      <c r="AG1827" s="125"/>
      <c r="AH1827" s="125"/>
      <c r="AJ1827" s="125"/>
      <c r="AK1827" s="125"/>
      <c r="AM1827" s="246"/>
      <c r="AO1827" s="246"/>
      <c r="AP1827" s="211"/>
      <c r="AQ1827" s="211"/>
      <c r="AR1827" s="199"/>
      <c r="AT1827" s="225"/>
      <c r="AU1827" s="225"/>
      <c r="AV1827" s="225"/>
      <c r="AW1827" s="99"/>
      <c r="AX1827" s="199"/>
      <c r="AY1827" s="199"/>
      <c r="AZ1827" s="37"/>
      <c r="BA1827" s="123"/>
      <c r="BB1827" s="211"/>
      <c r="BC1827" s="211"/>
      <c r="BD1827" s="123"/>
      <c r="BE1827" s="123"/>
      <c r="BF1827" s="37"/>
      <c r="BG1827" s="37"/>
    </row>
    <row r="1828" spans="1:59" x14ac:dyDescent="0.25">
      <c r="A1828">
        <v>1796</v>
      </c>
      <c r="B1828" s="61">
        <f ca="1">OFFSET(InputPriceData!B$15,CalculationsAndCharts!$A1828+$A$11,0,1,1)</f>
        <v>39867</v>
      </c>
      <c r="C1828" s="3">
        <f ca="1">OFFSET(InputPriceData!G$15,CalculationsAndCharts!$A1828+$A$11,IF($C$7,8,0),1,1)</f>
        <v>379641400</v>
      </c>
      <c r="D1828" s="4">
        <f ca="1">OFFSET(InputPriceData!C$15,CalculationsAndCharts!$A1828+$A$11,IF($C$7,8,0),1,1)</f>
        <v>67.37</v>
      </c>
      <c r="E1828" s="4">
        <f ca="1">OFFSET(InputPriceData!D$15,CalculationsAndCharts!$A1828+$A$11,IF($C$7,8,0),1,1)</f>
        <v>67.37</v>
      </c>
      <c r="F1828" s="4">
        <f ca="1">OFFSET(InputPriceData!E$15,CalculationsAndCharts!$A1828+$A$11,IF($C$7,8,0),1,1)</f>
        <v>64.2</v>
      </c>
      <c r="G1828" s="4">
        <f ca="1">OFFSET(InputPriceData!F$15,CalculationsAndCharts!$A1828+$A$11,IF($C$7,8,0),1,1)</f>
        <v>64.260000000000005</v>
      </c>
      <c r="H1828" s="342">
        <f t="shared" ca="1" si="226"/>
        <v>69.688372625028421</v>
      </c>
      <c r="I1828" s="342">
        <f t="shared" ca="1" si="227"/>
        <v>70.785366448828881</v>
      </c>
      <c r="J1828" s="340">
        <f t="shared" ca="1" si="228"/>
        <v>-1.096993823800485</v>
      </c>
      <c r="K1828" s="170">
        <f t="shared" ca="1" si="224"/>
        <v>1.2033954494564096</v>
      </c>
      <c r="L1828" s="341">
        <f t="shared" ca="1" si="225"/>
        <v>0.48264344894702416</v>
      </c>
      <c r="M1828" s="341">
        <f t="shared" ca="1" si="229"/>
        <v>-0.48264344894702416</v>
      </c>
      <c r="N1828" s="170"/>
      <c r="O1828" s="340"/>
      <c r="P1828" s="3" t="e">
        <f t="shared" ca="1" si="230"/>
        <v>#N/A</v>
      </c>
      <c r="Q1828" s="3">
        <f t="shared" ca="1" si="231"/>
        <v>379641400</v>
      </c>
      <c r="S1828" s="99"/>
      <c r="T1828" s="350"/>
      <c r="U1828" s="350"/>
      <c r="V1828" s="349"/>
      <c r="W1828" s="313"/>
      <c r="X1828" s="302"/>
      <c r="Y1828" s="211"/>
      <c r="Z1828" s="320"/>
      <c r="AA1828" s="246"/>
      <c r="AB1828" s="125"/>
      <c r="AC1828" s="125"/>
      <c r="AD1828" s="125"/>
      <c r="AE1828" s="125"/>
      <c r="AF1828" s="125"/>
      <c r="AG1828" s="125"/>
      <c r="AH1828" s="125"/>
      <c r="AJ1828" s="125"/>
      <c r="AK1828" s="125"/>
      <c r="AM1828" s="246"/>
      <c r="AO1828" s="246"/>
      <c r="AP1828" s="211"/>
      <c r="AQ1828" s="211"/>
      <c r="AR1828" s="199"/>
      <c r="AT1828" s="225"/>
      <c r="AU1828" s="225"/>
      <c r="AV1828" s="225"/>
      <c r="AW1828" s="99"/>
      <c r="AX1828" s="199"/>
      <c r="AY1828" s="199"/>
      <c r="AZ1828" s="37"/>
      <c r="BA1828" s="123"/>
      <c r="BB1828" s="211"/>
      <c r="BC1828" s="211"/>
      <c r="BD1828" s="123"/>
      <c r="BE1828" s="123"/>
      <c r="BF1828" s="37"/>
      <c r="BG1828" s="37"/>
    </row>
    <row r="1829" spans="1:59" x14ac:dyDescent="0.25">
      <c r="A1829">
        <v>1797</v>
      </c>
      <c r="B1829" s="61">
        <f ca="1">OFFSET(InputPriceData!B$15,CalculationsAndCharts!$A1829+$A$11,0,1,1)</f>
        <v>39864</v>
      </c>
      <c r="C1829" s="3">
        <f ca="1">OFFSET(InputPriceData!G$15,CalculationsAndCharts!$A1829+$A$11,IF($C$7,8,0),1,1)</f>
        <v>477176600</v>
      </c>
      <c r="D1829" s="4">
        <f ca="1">OFFSET(InputPriceData!C$15,CalculationsAndCharts!$A1829+$A$11,IF($C$7,8,0),1,1)</f>
        <v>66.05</v>
      </c>
      <c r="E1829" s="4">
        <f ca="1">OFFSET(InputPriceData!D$15,CalculationsAndCharts!$A1829+$A$11,IF($C$7,8,0),1,1)</f>
        <v>67.430000000000007</v>
      </c>
      <c r="F1829" s="4">
        <f ca="1">OFFSET(InputPriceData!E$15,CalculationsAndCharts!$A1829+$A$11,IF($C$7,8,0),1,1)</f>
        <v>65.22</v>
      </c>
      <c r="G1829" s="4">
        <f ca="1">OFFSET(InputPriceData!F$15,CalculationsAndCharts!$A1829+$A$11,IF($C$7,8,0),1,1)</f>
        <v>66.64</v>
      </c>
      <c r="H1829" s="342">
        <f t="shared" ca="1" si="226"/>
        <v>70.463854428603909</v>
      </c>
      <c r="I1829" s="342">
        <f t="shared" ca="1" si="227"/>
        <v>71.378581580540597</v>
      </c>
      <c r="J1829" s="340">
        <f t="shared" ca="1" si="228"/>
        <v>-0.91472715193671494</v>
      </c>
      <c r="K1829" s="170">
        <f t="shared" ca="1" si="224"/>
        <v>0.83672576249025399</v>
      </c>
      <c r="L1829" s="341">
        <f t="shared" ca="1" si="225"/>
        <v>0.46970660867229869</v>
      </c>
      <c r="M1829" s="341">
        <f t="shared" ca="1" si="229"/>
        <v>-0.46970660867229869</v>
      </c>
      <c r="N1829" s="170"/>
      <c r="O1829" s="340"/>
      <c r="P1829" s="3">
        <f t="shared" ca="1" si="230"/>
        <v>477176600</v>
      </c>
      <c r="Q1829" s="3" t="e">
        <f t="shared" ca="1" si="231"/>
        <v>#N/A</v>
      </c>
      <c r="S1829" s="99"/>
      <c r="T1829" s="350"/>
      <c r="U1829" s="350"/>
      <c r="V1829" s="349"/>
      <c r="W1829" s="313"/>
      <c r="X1829" s="302"/>
      <c r="Y1829" s="211"/>
      <c r="Z1829" s="320"/>
      <c r="AA1829" s="246"/>
      <c r="AB1829" s="125"/>
      <c r="AC1829" s="125"/>
      <c r="AD1829" s="125"/>
      <c r="AE1829" s="125"/>
      <c r="AF1829" s="125"/>
      <c r="AG1829" s="125"/>
      <c r="AH1829" s="125"/>
      <c r="AJ1829" s="125"/>
      <c r="AK1829" s="125"/>
      <c r="AM1829" s="246"/>
      <c r="AO1829" s="246"/>
      <c r="AP1829" s="211"/>
      <c r="AQ1829" s="211"/>
      <c r="AR1829" s="199"/>
      <c r="AT1829" s="225"/>
      <c r="AU1829" s="225"/>
      <c r="AV1829" s="225"/>
      <c r="AW1829" s="99"/>
      <c r="AX1829" s="199"/>
      <c r="AY1829" s="199"/>
      <c r="AZ1829" s="37"/>
      <c r="BA1829" s="123"/>
      <c r="BB1829" s="211"/>
      <c r="BC1829" s="211"/>
      <c r="BD1829" s="123"/>
      <c r="BE1829" s="123"/>
      <c r="BF1829" s="37"/>
      <c r="BG1829" s="37"/>
    </row>
    <row r="1830" spans="1:59" x14ac:dyDescent="0.25">
      <c r="A1830">
        <v>1798</v>
      </c>
      <c r="B1830" s="61">
        <f ca="1">OFFSET(InputPriceData!B$15,CalculationsAndCharts!$A1830+$A$11,0,1,1)</f>
        <v>39863</v>
      </c>
      <c r="C1830" s="3">
        <f ca="1">OFFSET(InputPriceData!G$15,CalculationsAndCharts!$A1830+$A$11,IF($C$7,8,0),1,1)</f>
        <v>316867500</v>
      </c>
      <c r="D1830" s="4">
        <f ca="1">OFFSET(InputPriceData!C$15,CalculationsAndCharts!$A1830+$A$11,IF($C$7,8,0),1,1)</f>
        <v>68.72</v>
      </c>
      <c r="E1830" s="4">
        <f ca="1">OFFSET(InputPriceData!D$15,CalculationsAndCharts!$A1830+$A$11,IF($C$7,8,0),1,1)</f>
        <v>68.989999999999995</v>
      </c>
      <c r="F1830" s="4">
        <f ca="1">OFFSET(InputPriceData!E$15,CalculationsAndCharts!$A1830+$A$11,IF($C$7,8,0),1,1)</f>
        <v>67.16</v>
      </c>
      <c r="G1830" s="4">
        <f ca="1">OFFSET(InputPriceData!F$15,CalculationsAndCharts!$A1830+$A$11,IF($C$7,8,0),1,1)</f>
        <v>67.290000000000006</v>
      </c>
      <c r="H1830" s="342">
        <f t="shared" ca="1" si="226"/>
        <v>71.010119346975898</v>
      </c>
      <c r="I1830" s="342">
        <f t="shared" ca="1" si="227"/>
        <v>71.809361724226122</v>
      </c>
      <c r="J1830" s="340">
        <f t="shared" ca="1" si="228"/>
        <v>-0.79924237725023817</v>
      </c>
      <c r="K1830" s="170">
        <f t="shared" ca="1" si="224"/>
        <v>0.63878837759261198</v>
      </c>
      <c r="L1830" s="341">
        <f t="shared" ca="1" si="225"/>
        <v>0.47025712790969249</v>
      </c>
      <c r="M1830" s="341">
        <f t="shared" ca="1" si="229"/>
        <v>-0.47025712790969249</v>
      </c>
      <c r="N1830" s="170"/>
      <c r="O1830" s="340"/>
      <c r="P1830" s="3" t="e">
        <f t="shared" ca="1" si="230"/>
        <v>#N/A</v>
      </c>
      <c r="Q1830" s="3">
        <f t="shared" ca="1" si="231"/>
        <v>316867500</v>
      </c>
      <c r="S1830" s="99"/>
      <c r="T1830" s="350"/>
      <c r="U1830" s="350"/>
      <c r="V1830" s="349"/>
      <c r="W1830" s="313"/>
      <c r="X1830" s="302"/>
      <c r="Y1830" s="211"/>
      <c r="Z1830" s="320"/>
      <c r="AA1830" s="246"/>
      <c r="AB1830" s="125"/>
      <c r="AC1830" s="125"/>
      <c r="AD1830" s="125"/>
      <c r="AE1830" s="125"/>
      <c r="AF1830" s="125"/>
      <c r="AG1830" s="125"/>
      <c r="AH1830" s="125"/>
      <c r="AJ1830" s="125"/>
      <c r="AK1830" s="125"/>
      <c r="AM1830" s="246"/>
      <c r="AO1830" s="246"/>
      <c r="AP1830" s="211"/>
      <c r="AQ1830" s="211"/>
      <c r="AR1830" s="199"/>
      <c r="AT1830" s="225"/>
      <c r="AU1830" s="225"/>
      <c r="AV1830" s="225"/>
      <c r="AW1830" s="99"/>
      <c r="AX1830" s="199"/>
      <c r="AY1830" s="199"/>
      <c r="AZ1830" s="37"/>
      <c r="BA1830" s="123"/>
      <c r="BB1830" s="211"/>
      <c r="BC1830" s="211"/>
      <c r="BD1830" s="123"/>
      <c r="BE1830" s="123"/>
      <c r="BF1830" s="37"/>
      <c r="BG1830" s="37"/>
    </row>
    <row r="1831" spans="1:59" x14ac:dyDescent="0.25">
      <c r="A1831">
        <v>1799</v>
      </c>
      <c r="B1831" s="61">
        <f ca="1">OFFSET(InputPriceData!B$15,CalculationsAndCharts!$A1831+$A$11,0,1,1)</f>
        <v>39862</v>
      </c>
      <c r="C1831" s="3">
        <f ca="1">OFFSET(InputPriceData!G$15,CalculationsAndCharts!$A1831+$A$11,IF($C$7,8,0),1,1)</f>
        <v>362964800</v>
      </c>
      <c r="D1831" s="4">
        <f ca="1">OFFSET(InputPriceData!C$15,CalculationsAndCharts!$A1831+$A$11,IF($C$7,8,0),1,1)</f>
        <v>68.680000000000007</v>
      </c>
      <c r="E1831" s="4">
        <f ca="1">OFFSET(InputPriceData!D$15,CalculationsAndCharts!$A1831+$A$11,IF($C$7,8,0),1,1)</f>
        <v>68.81</v>
      </c>
      <c r="F1831" s="4">
        <f ca="1">OFFSET(InputPriceData!E$15,CalculationsAndCharts!$A1831+$A$11,IF($C$7,8,0),1,1)</f>
        <v>67.38</v>
      </c>
      <c r="G1831" s="4">
        <f ca="1">OFFSET(InputPriceData!F$15,CalculationsAndCharts!$A1831+$A$11,IF($C$7,8,0),1,1)</f>
        <v>68.03</v>
      </c>
      <c r="H1831" s="342">
        <f t="shared" ca="1" si="226"/>
        <v>71.541564967972462</v>
      </c>
      <c r="I1831" s="342">
        <f t="shared" ca="1" si="227"/>
        <v>72.220212790064863</v>
      </c>
      <c r="J1831" s="340">
        <f t="shared" ca="1" si="228"/>
        <v>-0.67864782209242014</v>
      </c>
      <c r="K1831" s="170">
        <f t="shared" ca="1" si="224"/>
        <v>0.46056286643078514</v>
      </c>
      <c r="L1831" s="341">
        <f t="shared" ca="1" si="225"/>
        <v>0.48629169896560875</v>
      </c>
      <c r="M1831" s="341">
        <f t="shared" ca="1" si="229"/>
        <v>-0.48629169896560875</v>
      </c>
      <c r="N1831" s="170"/>
      <c r="O1831" s="340"/>
      <c r="P1831" s="3" t="e">
        <f t="shared" ca="1" si="230"/>
        <v>#N/A</v>
      </c>
      <c r="Q1831" s="3">
        <f t="shared" ca="1" si="231"/>
        <v>362964800</v>
      </c>
      <c r="S1831" s="99"/>
      <c r="T1831" s="350"/>
      <c r="U1831" s="350"/>
      <c r="V1831" s="349"/>
      <c r="W1831" s="313"/>
      <c r="X1831" s="302"/>
      <c r="Y1831" s="211"/>
      <c r="Z1831" s="320"/>
      <c r="AA1831" s="246"/>
      <c r="AB1831" s="125"/>
      <c r="AC1831" s="125"/>
      <c r="AD1831" s="125"/>
      <c r="AE1831" s="125"/>
      <c r="AF1831" s="125"/>
      <c r="AG1831" s="125"/>
      <c r="AH1831" s="125"/>
      <c r="AJ1831" s="125"/>
      <c r="AK1831" s="125"/>
      <c r="AM1831" s="246"/>
      <c r="AO1831" s="246"/>
      <c r="AP1831" s="211"/>
      <c r="AQ1831" s="211"/>
      <c r="AR1831" s="199"/>
      <c r="AT1831" s="225"/>
      <c r="AU1831" s="225"/>
      <c r="AV1831" s="225"/>
      <c r="AW1831" s="99"/>
      <c r="AX1831" s="199"/>
      <c r="AY1831" s="199"/>
      <c r="AZ1831" s="37"/>
      <c r="BA1831" s="123"/>
      <c r="BB1831" s="211"/>
      <c r="BC1831" s="211"/>
      <c r="BD1831" s="123"/>
      <c r="BE1831" s="123"/>
      <c r="BF1831" s="37"/>
      <c r="BG1831" s="37"/>
    </row>
    <row r="1832" spans="1:59" x14ac:dyDescent="0.25">
      <c r="A1832">
        <v>1800</v>
      </c>
      <c r="B1832" s="61">
        <f ca="1">OFFSET(InputPriceData!B$15,CalculationsAndCharts!$A1832+$A$11,0,1,1)</f>
        <v>39861</v>
      </c>
      <c r="C1832" s="3">
        <f ca="1">OFFSET(InputPriceData!G$15,CalculationsAndCharts!$A1832+$A$11,IF($C$7,8,0),1,1)</f>
        <v>478910100</v>
      </c>
      <c r="D1832" s="4">
        <f ca="1">OFFSET(InputPriceData!C$15,CalculationsAndCharts!$A1832+$A$11,IF($C$7,8,0),1,1)</f>
        <v>69</v>
      </c>
      <c r="E1832" s="4">
        <f ca="1">OFFSET(InputPriceData!D$15,CalculationsAndCharts!$A1832+$A$11,IF($C$7,8,0),1,1)</f>
        <v>71.41</v>
      </c>
      <c r="F1832" s="4">
        <f ca="1">OFFSET(InputPriceData!E$15,CalculationsAndCharts!$A1832+$A$11,IF($C$7,8,0),1,1)</f>
        <v>68.150000000000006</v>
      </c>
      <c r="G1832" s="4">
        <f ca="1">OFFSET(InputPriceData!F$15,CalculationsAndCharts!$A1832+$A$11,IF($C$7,8,0),1,1)</f>
        <v>68.19</v>
      </c>
      <c r="H1832" s="342">
        <f t="shared" ca="1" si="226"/>
        <v>72.043217106254247</v>
      </c>
      <c r="I1832" s="342">
        <f t="shared" ca="1" si="227"/>
        <v>72.601141225525311</v>
      </c>
      <c r="J1832" s="340">
        <f t="shared" ca="1" si="228"/>
        <v>-0.55792411927108287</v>
      </c>
      <c r="K1832" s="170">
        <f t="shared" ca="1" si="224"/>
        <v>0.31127932286441351</v>
      </c>
      <c r="L1832" s="341">
        <f t="shared" ca="1" si="225"/>
        <v>0.51376385165187721</v>
      </c>
      <c r="M1832" s="341">
        <f t="shared" ca="1" si="229"/>
        <v>-0.51376385165187721</v>
      </c>
      <c r="N1832" s="170"/>
      <c r="O1832" s="340"/>
      <c r="P1832" s="3" t="e">
        <f t="shared" ca="1" si="230"/>
        <v>#N/A</v>
      </c>
      <c r="Q1832" s="3">
        <f t="shared" ca="1" si="231"/>
        <v>478910100</v>
      </c>
      <c r="S1832" s="99"/>
      <c r="T1832" s="350"/>
      <c r="U1832" s="350"/>
      <c r="V1832" s="349"/>
      <c r="W1832" s="313"/>
      <c r="X1832" s="302"/>
      <c r="Y1832" s="211"/>
      <c r="Z1832" s="320"/>
      <c r="AA1832" s="246"/>
      <c r="AB1832" s="125"/>
      <c r="AC1832" s="125"/>
      <c r="AD1832" s="125"/>
      <c r="AE1832" s="125"/>
      <c r="AF1832" s="125"/>
      <c r="AG1832" s="125"/>
      <c r="AH1832" s="125"/>
      <c r="AJ1832" s="125"/>
      <c r="AK1832" s="125"/>
      <c r="AM1832" s="246"/>
      <c r="AO1832" s="246"/>
      <c r="AP1832" s="211"/>
      <c r="AQ1832" s="211"/>
      <c r="AR1832" s="199"/>
      <c r="AT1832" s="225"/>
      <c r="AU1832" s="225"/>
      <c r="AV1832" s="225"/>
      <c r="AW1832" s="99"/>
      <c r="AX1832" s="199"/>
      <c r="AY1832" s="199"/>
      <c r="AZ1832" s="37"/>
      <c r="BA1832" s="123"/>
      <c r="BB1832" s="211"/>
      <c r="BC1832" s="211"/>
      <c r="BD1832" s="123"/>
      <c r="BE1832" s="123"/>
      <c r="BF1832" s="37"/>
      <c r="BG1832" s="37"/>
    </row>
    <row r="1833" spans="1:59" x14ac:dyDescent="0.25">
      <c r="A1833">
        <v>1801</v>
      </c>
      <c r="B1833" s="61">
        <f ca="1">OFFSET(InputPriceData!B$15,CalculationsAndCharts!$A1833+$A$11,0,1,1)</f>
        <v>39857</v>
      </c>
      <c r="C1833" s="3">
        <f ca="1">OFFSET(InputPriceData!G$15,CalculationsAndCharts!$A1833+$A$11,IF($C$7,8,0),1,1)</f>
        <v>293998400</v>
      </c>
      <c r="D1833" s="4">
        <f ca="1">OFFSET(InputPriceData!C$15,CalculationsAndCharts!$A1833+$A$11,IF($C$7,8,0),1,1)</f>
        <v>71.92</v>
      </c>
      <c r="E1833" s="4">
        <f ca="1">OFFSET(InputPriceData!D$15,CalculationsAndCharts!$A1833+$A$11,IF($C$7,8,0),1,1)</f>
        <v>72.510000000000005</v>
      </c>
      <c r="F1833" s="4">
        <f ca="1">OFFSET(InputPriceData!E$15,CalculationsAndCharts!$A1833+$A$11,IF($C$7,8,0),1,1)</f>
        <v>71.22</v>
      </c>
      <c r="G1833" s="4">
        <f ca="1">OFFSET(InputPriceData!F$15,CalculationsAndCharts!$A1833+$A$11,IF($C$7,8,0),1,1)</f>
        <v>71.239999999999995</v>
      </c>
      <c r="H1833" s="342">
        <f t="shared" ca="1" si="226"/>
        <v>72.593676692862005</v>
      </c>
      <c r="I1833" s="342">
        <f t="shared" ca="1" si="227"/>
        <v>73.002154064209435</v>
      </c>
      <c r="J1833" s="340">
        <f t="shared" ca="1" si="228"/>
        <v>-0.40847737134745321</v>
      </c>
      <c r="K1833" s="170">
        <f t="shared" ca="1" si="224"/>
        <v>0.1668537629029252</v>
      </c>
      <c r="L1833" s="341">
        <f t="shared" ca="1" si="225"/>
        <v>0.54647890820251199</v>
      </c>
      <c r="M1833" s="341">
        <f t="shared" ca="1" si="229"/>
        <v>-0.54647890820251199</v>
      </c>
      <c r="N1833" s="170"/>
      <c r="O1833" s="340"/>
      <c r="P1833" s="3" t="e">
        <f t="shared" ca="1" si="230"/>
        <v>#N/A</v>
      </c>
      <c r="Q1833" s="3">
        <f t="shared" ca="1" si="231"/>
        <v>293998400</v>
      </c>
      <c r="S1833" s="99"/>
      <c r="T1833" s="350"/>
      <c r="U1833" s="350"/>
      <c r="V1833" s="349"/>
      <c r="W1833" s="313"/>
      <c r="X1833" s="302"/>
      <c r="Y1833" s="211"/>
      <c r="Z1833" s="320"/>
      <c r="AA1833" s="246"/>
      <c r="AB1833" s="125"/>
      <c r="AC1833" s="125"/>
      <c r="AD1833" s="125"/>
      <c r="AE1833" s="125"/>
      <c r="AF1833" s="125"/>
      <c r="AG1833" s="125"/>
      <c r="AH1833" s="125"/>
      <c r="AJ1833" s="125"/>
      <c r="AK1833" s="125"/>
      <c r="AM1833" s="246"/>
      <c r="AO1833" s="246"/>
      <c r="AP1833" s="211"/>
      <c r="AQ1833" s="211"/>
      <c r="AR1833" s="199"/>
      <c r="AT1833" s="225"/>
      <c r="AU1833" s="225"/>
      <c r="AV1833" s="225"/>
      <c r="AW1833" s="99"/>
      <c r="AX1833" s="199"/>
      <c r="AY1833" s="199"/>
      <c r="AZ1833" s="37"/>
      <c r="BA1833" s="123"/>
      <c r="BB1833" s="211"/>
      <c r="BC1833" s="211"/>
      <c r="BD1833" s="123"/>
      <c r="BE1833" s="123"/>
      <c r="BF1833" s="37"/>
      <c r="BG1833" s="37"/>
    </row>
    <row r="1834" spans="1:59" x14ac:dyDescent="0.25">
      <c r="A1834">
        <v>1802</v>
      </c>
      <c r="B1834" s="61">
        <f ca="1">OFFSET(InputPriceData!B$15,CalculationsAndCharts!$A1834+$A$11,0,1,1)</f>
        <v>39856</v>
      </c>
      <c r="C1834" s="3">
        <f ca="1">OFFSET(InputPriceData!G$15,CalculationsAndCharts!$A1834+$A$11,IF($C$7,8,0),1,1)</f>
        <v>469302200</v>
      </c>
      <c r="D1834" s="4">
        <f ca="1">OFFSET(InputPriceData!C$15,CalculationsAndCharts!$A1834+$A$11,IF($C$7,8,0),1,1)</f>
        <v>70.73</v>
      </c>
      <c r="E1834" s="4">
        <f ca="1">OFFSET(InputPriceData!D$15,CalculationsAndCharts!$A1834+$A$11,IF($C$7,8,0),1,1)</f>
        <v>72.150000000000006</v>
      </c>
      <c r="F1834" s="4">
        <f ca="1">OFFSET(InputPriceData!E$15,CalculationsAndCharts!$A1834+$A$11,IF($C$7,8,0),1,1)</f>
        <v>69.760000000000005</v>
      </c>
      <c r="G1834" s="4">
        <f ca="1">OFFSET(InputPriceData!F$15,CalculationsAndCharts!$A1834+$A$11,IF($C$7,8,0),1,1)</f>
        <v>72.010000000000005</v>
      </c>
      <c r="H1834" s="342">
        <f t="shared" ca="1" si="226"/>
        <v>72.787059077556577</v>
      </c>
      <c r="I1834" s="342">
        <f t="shared" ca="1" si="227"/>
        <v>73.162349888228476</v>
      </c>
      <c r="J1834" s="340">
        <f t="shared" ca="1" si="228"/>
        <v>-0.37529081067192188</v>
      </c>
      <c r="K1834" s="170">
        <f t="shared" ca="1" si="224"/>
        <v>0.14084319257478831</v>
      </c>
      <c r="L1834" s="341">
        <f t="shared" ca="1" si="225"/>
        <v>0.58843523747401161</v>
      </c>
      <c r="M1834" s="341">
        <f t="shared" ca="1" si="229"/>
        <v>-0.58843523747401161</v>
      </c>
      <c r="N1834" s="170"/>
      <c r="O1834" s="340"/>
      <c r="P1834" s="3">
        <f t="shared" ca="1" si="230"/>
        <v>469302200</v>
      </c>
      <c r="Q1834" s="3" t="e">
        <f t="shared" ca="1" si="231"/>
        <v>#N/A</v>
      </c>
      <c r="S1834" s="99"/>
      <c r="T1834" s="350"/>
      <c r="U1834" s="350"/>
      <c r="V1834" s="349"/>
      <c r="W1834" s="313"/>
      <c r="X1834" s="302"/>
      <c r="Y1834" s="211"/>
      <c r="Z1834" s="320"/>
      <c r="AA1834" s="246"/>
      <c r="AB1834" s="125"/>
      <c r="AC1834" s="125"/>
      <c r="AD1834" s="125"/>
      <c r="AE1834" s="125"/>
      <c r="AF1834" s="125"/>
      <c r="AG1834" s="125"/>
      <c r="AH1834" s="125"/>
      <c r="AJ1834" s="125"/>
      <c r="AK1834" s="125"/>
      <c r="AM1834" s="246"/>
      <c r="AO1834" s="246"/>
      <c r="AP1834" s="211"/>
      <c r="AQ1834" s="211"/>
      <c r="AR1834" s="199"/>
      <c r="AT1834" s="225"/>
      <c r="AU1834" s="225"/>
      <c r="AV1834" s="225"/>
      <c r="AW1834" s="99"/>
      <c r="AX1834" s="199"/>
      <c r="AY1834" s="199"/>
      <c r="AZ1834" s="37"/>
      <c r="BA1834" s="123"/>
      <c r="BB1834" s="211"/>
      <c r="BC1834" s="211"/>
      <c r="BD1834" s="123"/>
      <c r="BE1834" s="123"/>
      <c r="BF1834" s="37"/>
      <c r="BG1834" s="37"/>
    </row>
    <row r="1835" spans="1:59" x14ac:dyDescent="0.25">
      <c r="A1835">
        <v>1803</v>
      </c>
      <c r="B1835" s="61">
        <f ca="1">OFFSET(InputPriceData!B$15,CalculationsAndCharts!$A1835+$A$11,0,1,1)</f>
        <v>39855</v>
      </c>
      <c r="C1835" s="3">
        <f ca="1">OFFSET(InputPriceData!G$15,CalculationsAndCharts!$A1835+$A$11,IF($C$7,8,0),1,1)</f>
        <v>324442500</v>
      </c>
      <c r="D1835" s="4">
        <f ca="1">OFFSET(InputPriceData!C$15,CalculationsAndCharts!$A1835+$A$11,IF($C$7,8,0),1,1)</f>
        <v>71.83</v>
      </c>
      <c r="E1835" s="4">
        <f ca="1">OFFSET(InputPriceData!D$15,CalculationsAndCharts!$A1835+$A$11,IF($C$7,8,0),1,1)</f>
        <v>72.349999999999994</v>
      </c>
      <c r="F1835" s="4">
        <f ca="1">OFFSET(InputPriceData!E$15,CalculationsAndCharts!$A1835+$A$11,IF($C$7,8,0),1,1)</f>
        <v>70.930000000000007</v>
      </c>
      <c r="G1835" s="4">
        <f ca="1">OFFSET(InputPriceData!F$15,CalculationsAndCharts!$A1835+$A$11,IF($C$7,8,0),1,1)</f>
        <v>71.959999999999994</v>
      </c>
      <c r="H1835" s="342">
        <f t="shared" ca="1" si="226"/>
        <v>72.898067517207522</v>
      </c>
      <c r="I1835" s="342">
        <f t="shared" ca="1" si="227"/>
        <v>73.26710896897653</v>
      </c>
      <c r="J1835" s="340">
        <f t="shared" ca="1" si="228"/>
        <v>-0.36904145176902736</v>
      </c>
      <c r="K1835" s="170">
        <f t="shared" ca="1" si="224"/>
        <v>0.13619159312379134</v>
      </c>
      <c r="L1835" s="341">
        <f t="shared" ca="1" si="225"/>
        <v>0.63297199993635589</v>
      </c>
      <c r="M1835" s="341">
        <f t="shared" ca="1" si="229"/>
        <v>-0.63297199993635589</v>
      </c>
      <c r="N1835" s="170"/>
      <c r="O1835" s="340"/>
      <c r="P1835" s="3">
        <f t="shared" ca="1" si="230"/>
        <v>324442500</v>
      </c>
      <c r="Q1835" s="3" t="e">
        <f t="shared" ca="1" si="231"/>
        <v>#N/A</v>
      </c>
      <c r="S1835" s="99"/>
      <c r="T1835" s="350"/>
      <c r="U1835" s="350"/>
      <c r="V1835" s="349"/>
      <c r="W1835" s="313"/>
      <c r="X1835" s="302"/>
      <c r="Y1835" s="211"/>
      <c r="Z1835" s="320"/>
      <c r="AA1835" s="246"/>
      <c r="AB1835" s="125"/>
      <c r="AC1835" s="125"/>
      <c r="AD1835" s="125"/>
      <c r="AE1835" s="125"/>
      <c r="AF1835" s="125"/>
      <c r="AG1835" s="125"/>
      <c r="AH1835" s="125"/>
      <c r="AJ1835" s="125"/>
      <c r="AK1835" s="125"/>
      <c r="AM1835" s="246"/>
      <c r="AO1835" s="246"/>
      <c r="AP1835" s="211"/>
      <c r="AQ1835" s="211"/>
      <c r="AR1835" s="199"/>
      <c r="AT1835" s="225"/>
      <c r="AU1835" s="225"/>
      <c r="AV1835" s="225"/>
      <c r="AW1835" s="99"/>
      <c r="AX1835" s="199"/>
      <c r="AY1835" s="199"/>
      <c r="AZ1835" s="37"/>
      <c r="BA1835" s="123"/>
      <c r="BB1835" s="211"/>
      <c r="BC1835" s="211"/>
      <c r="BD1835" s="123"/>
      <c r="BE1835" s="123"/>
      <c r="BF1835" s="37"/>
      <c r="BG1835" s="37"/>
    </row>
    <row r="1836" spans="1:59" x14ac:dyDescent="0.25">
      <c r="A1836">
        <v>1804</v>
      </c>
      <c r="B1836" s="61">
        <f ca="1">OFFSET(InputPriceData!B$15,CalculationsAndCharts!$A1836+$A$11,0,1,1)</f>
        <v>39854</v>
      </c>
      <c r="C1836" s="3">
        <f ca="1">OFFSET(InputPriceData!G$15,CalculationsAndCharts!$A1836+$A$11,IF($C$7,8,0),1,1)</f>
        <v>536212800</v>
      </c>
      <c r="D1836" s="4">
        <f ca="1">OFFSET(InputPriceData!C$15,CalculationsAndCharts!$A1836+$A$11,IF($C$7,8,0),1,1)</f>
        <v>74.260000000000005</v>
      </c>
      <c r="E1836" s="4">
        <f ca="1">OFFSET(InputPriceData!D$15,CalculationsAndCharts!$A1836+$A$11,IF($C$7,8,0),1,1)</f>
        <v>74.91</v>
      </c>
      <c r="F1836" s="4">
        <f ca="1">OFFSET(InputPriceData!E$15,CalculationsAndCharts!$A1836+$A$11,IF($C$7,8,0),1,1)</f>
        <v>70.97</v>
      </c>
      <c r="G1836" s="4">
        <f ca="1">OFFSET(InputPriceData!F$15,CalculationsAndCharts!$A1836+$A$11,IF($C$7,8,0),1,1)</f>
        <v>71.540000000000006</v>
      </c>
      <c r="H1836" s="342">
        <f t="shared" ca="1" si="226"/>
        <v>73.032077162522882</v>
      </c>
      <c r="I1836" s="342">
        <f t="shared" ca="1" si="227"/>
        <v>73.385937057065306</v>
      </c>
      <c r="J1836" s="340">
        <f t="shared" ca="1" si="228"/>
        <v>-0.35385989454244382</v>
      </c>
      <c r="K1836" s="170">
        <f t="shared" ca="1" si="224"/>
        <v>0.12521682496558947</v>
      </c>
      <c r="L1836" s="341">
        <f t="shared" ca="1" si="225"/>
        <v>0.6724864360456283</v>
      </c>
      <c r="M1836" s="341">
        <f t="shared" ca="1" si="229"/>
        <v>-0.6724864360456283</v>
      </c>
      <c r="N1836" s="170"/>
      <c r="O1836" s="340"/>
      <c r="P1836" s="3" t="e">
        <f t="shared" ca="1" si="230"/>
        <v>#N/A</v>
      </c>
      <c r="Q1836" s="3">
        <f t="shared" ca="1" si="231"/>
        <v>536212800</v>
      </c>
      <c r="S1836" s="99"/>
      <c r="T1836" s="350"/>
      <c r="U1836" s="350"/>
      <c r="V1836" s="349"/>
      <c r="W1836" s="313"/>
      <c r="X1836" s="302"/>
      <c r="Y1836" s="211"/>
      <c r="Z1836" s="320"/>
      <c r="AA1836" s="246"/>
      <c r="AB1836" s="125"/>
      <c r="AC1836" s="125"/>
      <c r="AD1836" s="125"/>
      <c r="AE1836" s="125"/>
      <c r="AF1836" s="125"/>
      <c r="AG1836" s="125"/>
      <c r="AH1836" s="125"/>
      <c r="AJ1836" s="125"/>
      <c r="AK1836" s="125"/>
      <c r="AM1836" s="246"/>
      <c r="AO1836" s="246"/>
      <c r="AP1836" s="211"/>
      <c r="AQ1836" s="211"/>
      <c r="AR1836" s="199"/>
      <c r="AT1836" s="225"/>
      <c r="AU1836" s="225"/>
      <c r="AV1836" s="225"/>
      <c r="AW1836" s="99"/>
      <c r="AX1836" s="199"/>
      <c r="AY1836" s="199"/>
      <c r="AZ1836" s="37"/>
      <c r="BA1836" s="123"/>
      <c r="BB1836" s="211"/>
      <c r="BC1836" s="211"/>
      <c r="BD1836" s="123"/>
      <c r="BE1836" s="123"/>
      <c r="BF1836" s="37"/>
      <c r="BG1836" s="37"/>
    </row>
    <row r="1837" spans="1:59" x14ac:dyDescent="0.25">
      <c r="A1837">
        <v>1805</v>
      </c>
      <c r="B1837" s="61">
        <f ca="1">OFFSET(InputPriceData!B$15,CalculationsAndCharts!$A1837+$A$11,0,1,1)</f>
        <v>39853</v>
      </c>
      <c r="C1837" s="3">
        <f ca="1">OFFSET(InputPriceData!G$15,CalculationsAndCharts!$A1837+$A$11,IF($C$7,8,0),1,1)</f>
        <v>240075200</v>
      </c>
      <c r="D1837" s="4">
        <f ca="1">OFFSET(InputPriceData!C$15,CalculationsAndCharts!$A1837+$A$11,IF($C$7,8,0),1,1)</f>
        <v>74.849999999999994</v>
      </c>
      <c r="E1837" s="4">
        <f ca="1">OFFSET(InputPriceData!D$15,CalculationsAndCharts!$A1837+$A$11,IF($C$7,8,0),1,1)</f>
        <v>75.52</v>
      </c>
      <c r="F1837" s="4">
        <f ca="1">OFFSET(InputPriceData!E$15,CalculationsAndCharts!$A1837+$A$11,IF($C$7,8,0),1,1)</f>
        <v>74.3</v>
      </c>
      <c r="G1837" s="4">
        <f ca="1">OFFSET(InputPriceData!F$15,CalculationsAndCharts!$A1837+$A$11,IF($C$7,8,0),1,1)</f>
        <v>74.97</v>
      </c>
      <c r="H1837" s="342">
        <f t="shared" ca="1" si="226"/>
        <v>73.245231042883304</v>
      </c>
      <c r="I1837" s="342">
        <f t="shared" ca="1" si="227"/>
        <v>73.553749516798504</v>
      </c>
      <c r="J1837" s="340">
        <f t="shared" ca="1" si="228"/>
        <v>-0.30851847391524334</v>
      </c>
      <c r="K1837" s="170">
        <f t="shared" ca="1" si="224"/>
        <v>9.5183648746990687E-2</v>
      </c>
      <c r="L1837" s="341">
        <f t="shared" ca="1" si="225"/>
        <v>0.72382351700130809</v>
      </c>
      <c r="M1837" s="341">
        <f t="shared" ca="1" si="229"/>
        <v>-0.72382351700130809</v>
      </c>
      <c r="N1837" s="170"/>
      <c r="O1837" s="340"/>
      <c r="P1837" s="3">
        <f t="shared" ca="1" si="230"/>
        <v>240075200</v>
      </c>
      <c r="Q1837" s="3" t="e">
        <f t="shared" ca="1" si="231"/>
        <v>#N/A</v>
      </c>
      <c r="S1837" s="99"/>
      <c r="T1837" s="350"/>
      <c r="U1837" s="350"/>
      <c r="V1837" s="349"/>
      <c r="W1837" s="313"/>
      <c r="X1837" s="302"/>
      <c r="Y1837" s="211"/>
      <c r="Z1837" s="320"/>
      <c r="AA1837" s="246"/>
      <c r="AB1837" s="125"/>
      <c r="AC1837" s="125"/>
      <c r="AD1837" s="125"/>
      <c r="AE1837" s="125"/>
      <c r="AF1837" s="125"/>
      <c r="AG1837" s="125"/>
      <c r="AH1837" s="125"/>
      <c r="AJ1837" s="125"/>
      <c r="AK1837" s="125"/>
      <c r="AM1837" s="246"/>
      <c r="AO1837" s="246"/>
      <c r="AP1837" s="211"/>
      <c r="AQ1837" s="211"/>
      <c r="AR1837" s="199"/>
      <c r="AT1837" s="225"/>
      <c r="AU1837" s="225"/>
      <c r="AV1837" s="225"/>
      <c r="AW1837" s="99"/>
      <c r="AX1837" s="199"/>
      <c r="AY1837" s="199"/>
      <c r="AZ1837" s="37"/>
      <c r="BA1837" s="123"/>
      <c r="BB1837" s="211"/>
      <c r="BC1837" s="211"/>
      <c r="BD1837" s="123"/>
      <c r="BE1837" s="123"/>
      <c r="BF1837" s="37"/>
      <c r="BG1837" s="37"/>
    </row>
    <row r="1838" spans="1:59" x14ac:dyDescent="0.25">
      <c r="A1838">
        <v>1806</v>
      </c>
      <c r="B1838" s="61">
        <f ca="1">OFFSET(InputPriceData!B$15,CalculationsAndCharts!$A1838+$A$11,0,1,1)</f>
        <v>39850</v>
      </c>
      <c r="C1838" s="3">
        <f ca="1">OFFSET(InputPriceData!G$15,CalculationsAndCharts!$A1838+$A$11,IF($C$7,8,0),1,1)</f>
        <v>366101700</v>
      </c>
      <c r="D1838" s="4">
        <f ca="1">OFFSET(InputPriceData!C$15,CalculationsAndCharts!$A1838+$A$11,IF($C$7,8,0),1,1)</f>
        <v>73.040000000000006</v>
      </c>
      <c r="E1838" s="4">
        <f ca="1">OFFSET(InputPriceData!D$15,CalculationsAndCharts!$A1838+$A$11,IF($C$7,8,0),1,1)</f>
        <v>75.180000000000007</v>
      </c>
      <c r="F1838" s="4">
        <f ca="1">OFFSET(InputPriceData!E$15,CalculationsAndCharts!$A1838+$A$11,IF($C$7,8,0),1,1)</f>
        <v>72.89</v>
      </c>
      <c r="G1838" s="4">
        <f ca="1">OFFSET(InputPriceData!F$15,CalculationsAndCharts!$A1838+$A$11,IF($C$7,8,0),1,1)</f>
        <v>74.87</v>
      </c>
      <c r="H1838" s="342">
        <f t="shared" ca="1" si="226"/>
        <v>72.998835477580911</v>
      </c>
      <c r="I1838" s="342">
        <f t="shared" ca="1" si="227"/>
        <v>73.424999472871093</v>
      </c>
      <c r="J1838" s="340">
        <f t="shared" ca="1" si="228"/>
        <v>-0.42616399529022353</v>
      </c>
      <c r="K1838" s="170">
        <f t="shared" ca="1" si="224"/>
        <v>0.18161575088172566</v>
      </c>
      <c r="L1838" s="341">
        <f t="shared" ca="1" si="225"/>
        <v>0.78655631294345252</v>
      </c>
      <c r="M1838" s="341">
        <f t="shared" ca="1" si="229"/>
        <v>-0.78655631294345252</v>
      </c>
      <c r="N1838" s="170"/>
      <c r="O1838" s="340"/>
      <c r="P1838" s="3">
        <f t="shared" ca="1" si="230"/>
        <v>366101700</v>
      </c>
      <c r="Q1838" s="3" t="e">
        <f t="shared" ca="1" si="231"/>
        <v>#N/A</v>
      </c>
      <c r="S1838" s="99"/>
      <c r="T1838" s="350"/>
      <c r="U1838" s="350"/>
      <c r="V1838" s="349"/>
      <c r="W1838" s="313"/>
      <c r="X1838" s="302"/>
      <c r="Y1838" s="211"/>
      <c r="Z1838" s="320"/>
      <c r="AA1838" s="246"/>
      <c r="AB1838" s="125"/>
      <c r="AC1838" s="125"/>
      <c r="AD1838" s="125"/>
      <c r="AE1838" s="125"/>
      <c r="AF1838" s="125"/>
      <c r="AG1838" s="125"/>
      <c r="AH1838" s="125"/>
      <c r="AJ1838" s="125"/>
      <c r="AK1838" s="125"/>
      <c r="AM1838" s="246"/>
      <c r="AO1838" s="246"/>
      <c r="AP1838" s="211"/>
      <c r="AQ1838" s="211"/>
      <c r="AR1838" s="199"/>
      <c r="AT1838" s="225"/>
      <c r="AU1838" s="225"/>
      <c r="AV1838" s="225"/>
      <c r="AW1838" s="99"/>
      <c r="AX1838" s="199"/>
      <c r="AY1838" s="199"/>
      <c r="AZ1838" s="37"/>
      <c r="BA1838" s="123"/>
      <c r="BB1838" s="211"/>
      <c r="BC1838" s="211"/>
      <c r="BD1838" s="123"/>
      <c r="BE1838" s="123"/>
      <c r="BF1838" s="37"/>
      <c r="BG1838" s="37"/>
    </row>
    <row r="1839" spans="1:59" x14ac:dyDescent="0.25">
      <c r="A1839">
        <v>1807</v>
      </c>
      <c r="B1839" s="61">
        <f ca="1">OFFSET(InputPriceData!B$15,CalculationsAndCharts!$A1839+$A$11,0,1,1)</f>
        <v>39849</v>
      </c>
      <c r="C1839" s="3">
        <f ca="1">OFFSET(InputPriceData!G$15,CalculationsAndCharts!$A1839+$A$11,IF($C$7,8,0),1,1)</f>
        <v>417679400</v>
      </c>
      <c r="D1839" s="4">
        <f ca="1">OFFSET(InputPriceData!C$15,CalculationsAndCharts!$A1839+$A$11,IF($C$7,8,0),1,1)</f>
        <v>71.19</v>
      </c>
      <c r="E1839" s="4">
        <f ca="1">OFFSET(InputPriceData!D$15,CalculationsAndCharts!$A1839+$A$11,IF($C$7,8,0),1,1)</f>
        <v>73.41</v>
      </c>
      <c r="F1839" s="4">
        <f ca="1">OFFSET(InputPriceData!E$15,CalculationsAndCharts!$A1839+$A$11,IF($C$7,8,0),1,1)</f>
        <v>66.91</v>
      </c>
      <c r="G1839" s="4">
        <f ca="1">OFFSET(InputPriceData!F$15,CalculationsAndCharts!$A1839+$A$11,IF($C$7,8,0),1,1)</f>
        <v>72.790000000000006</v>
      </c>
      <c r="H1839" s="342">
        <f t="shared" ca="1" si="226"/>
        <v>72.73152626009248</v>
      </c>
      <c r="I1839" s="342">
        <f t="shared" ca="1" si="227"/>
        <v>73.293635788586656</v>
      </c>
      <c r="J1839" s="340">
        <f t="shared" ca="1" si="228"/>
        <v>-0.56210952849422213</v>
      </c>
      <c r="K1839" s="170">
        <f t="shared" ca="1" si="224"/>
        <v>0.31596712202399674</v>
      </c>
      <c r="L1839" s="341">
        <f t="shared" ca="1" si="225"/>
        <v>0.85243984567532782</v>
      </c>
      <c r="M1839" s="341">
        <f t="shared" ca="1" si="229"/>
        <v>-0.85243984567532782</v>
      </c>
      <c r="N1839" s="170"/>
      <c r="O1839" s="340"/>
      <c r="P1839" s="3">
        <f t="shared" ca="1" si="230"/>
        <v>417679400</v>
      </c>
      <c r="Q1839" s="3" t="e">
        <f t="shared" ca="1" si="231"/>
        <v>#N/A</v>
      </c>
      <c r="S1839" s="99"/>
      <c r="T1839" s="350"/>
      <c r="U1839" s="350"/>
      <c r="V1839" s="349"/>
      <c r="W1839" s="313"/>
      <c r="X1839" s="302"/>
      <c r="Y1839" s="211"/>
      <c r="Z1839" s="320"/>
      <c r="AA1839" s="246"/>
      <c r="AB1839" s="125"/>
      <c r="AC1839" s="125"/>
      <c r="AD1839" s="125"/>
      <c r="AE1839" s="125"/>
      <c r="AF1839" s="125"/>
      <c r="AG1839" s="125"/>
      <c r="AH1839" s="125"/>
      <c r="AJ1839" s="125"/>
      <c r="AK1839" s="125"/>
      <c r="AM1839" s="246"/>
      <c r="AO1839" s="246"/>
      <c r="AP1839" s="211"/>
      <c r="AQ1839" s="211"/>
      <c r="AR1839" s="199"/>
      <c r="AT1839" s="225"/>
      <c r="AU1839" s="225"/>
      <c r="AV1839" s="225"/>
      <c r="AW1839" s="99"/>
      <c r="AX1839" s="199"/>
      <c r="AY1839" s="199"/>
      <c r="AZ1839" s="37"/>
      <c r="BA1839" s="123"/>
      <c r="BB1839" s="211"/>
      <c r="BC1839" s="211"/>
      <c r="BD1839" s="123"/>
      <c r="BE1839" s="123"/>
      <c r="BF1839" s="37"/>
      <c r="BG1839" s="37"/>
    </row>
    <row r="1840" spans="1:59" x14ac:dyDescent="0.25">
      <c r="A1840">
        <v>1808</v>
      </c>
      <c r="B1840" s="61">
        <f ca="1">OFFSET(InputPriceData!B$15,CalculationsAndCharts!$A1840+$A$11,0,1,1)</f>
        <v>39848</v>
      </c>
      <c r="C1840" s="3">
        <f ca="1">OFFSET(InputPriceData!G$15,CalculationsAndCharts!$A1840+$A$11,IF($C$7,8,0),1,1)</f>
        <v>322989300</v>
      </c>
      <c r="D1840" s="4">
        <f ca="1">OFFSET(InputPriceData!C$15,CalculationsAndCharts!$A1840+$A$11,IF($C$7,8,0),1,1)</f>
        <v>72.56</v>
      </c>
      <c r="E1840" s="4">
        <f ca="1">OFFSET(InputPriceData!D$15,CalculationsAndCharts!$A1840+$A$11,IF($C$7,8,0),1,1)</f>
        <v>73.48</v>
      </c>
      <c r="F1840" s="4">
        <f ca="1">OFFSET(InputPriceData!E$15,CalculationsAndCharts!$A1840+$A$11,IF($C$7,8,0),1,1)</f>
        <v>71.48</v>
      </c>
      <c r="G1840" s="4">
        <f ca="1">OFFSET(InputPriceData!F$15,CalculationsAndCharts!$A1840+$A$11,IF($C$7,8,0),1,1)</f>
        <v>71.73</v>
      </c>
      <c r="H1840" s="342">
        <f t="shared" ca="1" si="226"/>
        <v>72.723172868677125</v>
      </c>
      <c r="I1840" s="342">
        <f t="shared" ca="1" si="227"/>
        <v>73.339420860276363</v>
      </c>
      <c r="J1840" s="340">
        <f t="shared" ca="1" si="228"/>
        <v>-0.61624799159928267</v>
      </c>
      <c r="K1840" s="170">
        <f t="shared" ca="1" si="224"/>
        <v>0.37976158715014957</v>
      </c>
      <c r="L1840" s="341">
        <f t="shared" ca="1" si="225"/>
        <v>0.91986320039747649</v>
      </c>
      <c r="M1840" s="341">
        <f t="shared" ca="1" si="229"/>
        <v>-0.91986320039747649</v>
      </c>
      <c r="N1840" s="170"/>
      <c r="O1840" s="340"/>
      <c r="P1840" s="3" t="e">
        <f t="shared" ca="1" si="230"/>
        <v>#N/A</v>
      </c>
      <c r="Q1840" s="3">
        <f t="shared" ca="1" si="231"/>
        <v>322989300</v>
      </c>
      <c r="S1840" s="99"/>
      <c r="T1840" s="350"/>
      <c r="U1840" s="350"/>
      <c r="V1840" s="349"/>
      <c r="W1840" s="313"/>
      <c r="X1840" s="302"/>
      <c r="Y1840" s="211"/>
      <c r="Z1840" s="320"/>
      <c r="AA1840" s="246"/>
      <c r="AB1840" s="125"/>
      <c r="AC1840" s="125"/>
      <c r="AD1840" s="125"/>
      <c r="AE1840" s="125"/>
      <c r="AF1840" s="125"/>
      <c r="AG1840" s="125"/>
      <c r="AH1840" s="125"/>
      <c r="AJ1840" s="125"/>
      <c r="AK1840" s="125"/>
      <c r="AM1840" s="246"/>
      <c r="AO1840" s="246"/>
      <c r="AP1840" s="211"/>
      <c r="AQ1840" s="211"/>
      <c r="AR1840" s="199"/>
      <c r="AT1840" s="225"/>
      <c r="AU1840" s="225"/>
      <c r="AV1840" s="225"/>
      <c r="AW1840" s="99"/>
      <c r="AX1840" s="199"/>
      <c r="AY1840" s="199"/>
      <c r="AZ1840" s="37"/>
      <c r="BA1840" s="123"/>
      <c r="BB1840" s="211"/>
      <c r="BC1840" s="211"/>
      <c r="BD1840" s="123"/>
      <c r="BE1840" s="123"/>
      <c r="BF1840" s="37"/>
      <c r="BG1840" s="37"/>
    </row>
    <row r="1841" spans="1:59" x14ac:dyDescent="0.25">
      <c r="A1841">
        <v>1809</v>
      </c>
      <c r="B1841" s="61">
        <f ca="1">OFFSET(InputPriceData!B$15,CalculationsAndCharts!$A1841+$A$11,0,1,1)</f>
        <v>39847</v>
      </c>
      <c r="C1841" s="3">
        <f ca="1">OFFSET(InputPriceData!G$15,CalculationsAndCharts!$A1841+$A$11,IF($C$7,8,0),1,1)</f>
        <v>278385800</v>
      </c>
      <c r="D1841" s="4">
        <f ca="1">OFFSET(InputPriceData!C$15,CalculationsAndCharts!$A1841+$A$11,IF($C$7,8,0),1,1)</f>
        <v>71.53</v>
      </c>
      <c r="E1841" s="4">
        <f ca="1">OFFSET(InputPriceData!D$15,CalculationsAndCharts!$A1841+$A$11,IF($C$7,8,0),1,1)</f>
        <v>72.61</v>
      </c>
      <c r="F1841" s="4">
        <f ca="1">OFFSET(InputPriceData!E$15,CalculationsAndCharts!$A1841+$A$11,IF($C$7,8,0),1,1)</f>
        <v>70.77</v>
      </c>
      <c r="G1841" s="4">
        <f ca="1">OFFSET(InputPriceData!F$15,CalculationsAndCharts!$A1841+$A$11,IF($C$7,8,0),1,1)</f>
        <v>72.08</v>
      </c>
      <c r="H1841" s="342">
        <f t="shared" ca="1" si="226"/>
        <v>72.865054707059571</v>
      </c>
      <c r="I1841" s="342">
        <f t="shared" ca="1" si="227"/>
        <v>73.485731847574215</v>
      </c>
      <c r="J1841" s="340">
        <f t="shared" ca="1" si="228"/>
        <v>-0.62067714051469181</v>
      </c>
      <c r="K1841" s="170">
        <f t="shared" ca="1" si="224"/>
        <v>0.38524011275749448</v>
      </c>
      <c r="L1841" s="341">
        <f t="shared" ca="1" si="225"/>
        <v>0.97724964180891771</v>
      </c>
      <c r="M1841" s="341">
        <f t="shared" ca="1" si="229"/>
        <v>-0.97724964180891771</v>
      </c>
      <c r="N1841" s="170"/>
      <c r="O1841" s="340"/>
      <c r="P1841" s="3">
        <f t="shared" ca="1" si="230"/>
        <v>278385800</v>
      </c>
      <c r="Q1841" s="3" t="e">
        <f t="shared" ca="1" si="231"/>
        <v>#N/A</v>
      </c>
      <c r="S1841" s="99"/>
      <c r="T1841" s="350"/>
      <c r="U1841" s="350"/>
      <c r="V1841" s="349"/>
      <c r="W1841" s="313"/>
      <c r="X1841" s="302"/>
      <c r="Y1841" s="211"/>
      <c r="Z1841" s="320"/>
      <c r="AA1841" s="246"/>
      <c r="AB1841" s="125"/>
      <c r="AC1841" s="125"/>
      <c r="AD1841" s="125"/>
      <c r="AE1841" s="125"/>
      <c r="AF1841" s="125"/>
      <c r="AG1841" s="125"/>
      <c r="AH1841" s="125"/>
      <c r="AJ1841" s="125"/>
      <c r="AK1841" s="125"/>
      <c r="AM1841" s="246"/>
      <c r="AO1841" s="246"/>
      <c r="AP1841" s="211"/>
      <c r="AQ1841" s="211"/>
      <c r="AR1841" s="199"/>
      <c r="AT1841" s="225"/>
      <c r="AU1841" s="225"/>
      <c r="AV1841" s="225"/>
      <c r="AW1841" s="99"/>
      <c r="AX1841" s="199"/>
      <c r="AY1841" s="199"/>
      <c r="AZ1841" s="37"/>
      <c r="BA1841" s="123"/>
      <c r="BB1841" s="211"/>
      <c r="BC1841" s="211"/>
      <c r="BD1841" s="123"/>
      <c r="BE1841" s="123"/>
      <c r="BF1841" s="37"/>
      <c r="BG1841" s="37"/>
    </row>
    <row r="1842" spans="1:59" x14ac:dyDescent="0.25">
      <c r="A1842">
        <v>1810</v>
      </c>
      <c r="B1842" s="61">
        <f ca="1">OFFSET(InputPriceData!B$15,CalculationsAndCharts!$A1842+$A$11,0,1,1)</f>
        <v>39846</v>
      </c>
      <c r="C1842" s="3">
        <f ca="1">OFFSET(InputPriceData!G$15,CalculationsAndCharts!$A1842+$A$11,IF($C$7,8,0),1,1)</f>
        <v>288233300</v>
      </c>
      <c r="D1842" s="4">
        <f ca="1">OFFSET(InputPriceData!C$15,CalculationsAndCharts!$A1842+$A$11,IF($C$7,8,0),1,1)</f>
        <v>70.209999999999994</v>
      </c>
      <c r="E1842" s="4">
        <f ca="1">OFFSET(InputPriceData!D$15,CalculationsAndCharts!$A1842+$A$11,IF($C$7,8,0),1,1)</f>
        <v>71.599999999999994</v>
      </c>
      <c r="F1842" s="4">
        <f ca="1">OFFSET(InputPriceData!E$15,CalculationsAndCharts!$A1842+$A$11,IF($C$7,8,0),1,1)</f>
        <v>69.989999999999995</v>
      </c>
      <c r="G1842" s="4">
        <f ca="1">OFFSET(InputPriceData!F$15,CalculationsAndCharts!$A1842+$A$11,IF($C$7,8,0),1,1)</f>
        <v>71.08</v>
      </c>
      <c r="H1842" s="342">
        <f t="shared" ca="1" si="226"/>
        <v>72.977205379496652</v>
      </c>
      <c r="I1842" s="342">
        <f t="shared" ca="1" si="227"/>
        <v>73.613525651899153</v>
      </c>
      <c r="J1842" s="340">
        <f t="shared" ca="1" si="228"/>
        <v>-0.63632027240254296</v>
      </c>
      <c r="K1842" s="170">
        <f t="shared" ca="1" si="224"/>
        <v>0.40490348907044649</v>
      </c>
      <c r="L1842" s="341">
        <f t="shared" ca="1" si="225"/>
        <v>1.0168845108978699</v>
      </c>
      <c r="M1842" s="341">
        <f t="shared" ca="1" si="229"/>
        <v>-1.0168845108978699</v>
      </c>
      <c r="N1842" s="170"/>
      <c r="O1842" s="340"/>
      <c r="P1842" s="3">
        <f t="shared" ca="1" si="230"/>
        <v>288233300</v>
      </c>
      <c r="Q1842" s="3" t="e">
        <f t="shared" ca="1" si="231"/>
        <v>#N/A</v>
      </c>
      <c r="S1842" s="99"/>
      <c r="T1842" s="350"/>
      <c r="U1842" s="350"/>
      <c r="V1842" s="349"/>
      <c r="W1842" s="313"/>
      <c r="X1842" s="302"/>
      <c r="Y1842" s="211"/>
      <c r="Z1842" s="320"/>
      <c r="AA1842" s="246"/>
      <c r="AB1842" s="125"/>
      <c r="AC1842" s="125"/>
      <c r="AD1842" s="125"/>
      <c r="AE1842" s="125"/>
      <c r="AF1842" s="125"/>
      <c r="AG1842" s="125"/>
      <c r="AH1842" s="125"/>
      <c r="AJ1842" s="125"/>
      <c r="AK1842" s="125"/>
      <c r="AM1842" s="246"/>
      <c r="AO1842" s="246"/>
      <c r="AP1842" s="211"/>
      <c r="AQ1842" s="211"/>
      <c r="AR1842" s="199"/>
      <c r="AT1842" s="225"/>
      <c r="AU1842" s="225"/>
      <c r="AV1842" s="225"/>
      <c r="AW1842" s="99"/>
      <c r="AX1842" s="199"/>
      <c r="AY1842" s="199"/>
      <c r="AZ1842" s="37"/>
      <c r="BA1842" s="123"/>
      <c r="BB1842" s="211"/>
      <c r="BC1842" s="211"/>
      <c r="BD1842" s="123"/>
      <c r="BE1842" s="123"/>
      <c r="BF1842" s="37"/>
      <c r="BG1842" s="37"/>
    </row>
    <row r="1843" spans="1:59" x14ac:dyDescent="0.25">
      <c r="A1843">
        <v>1811</v>
      </c>
      <c r="B1843" s="61">
        <f ca="1">OFFSET(InputPriceData!B$15,CalculationsAndCharts!$A1843+$A$11,0,1,1)</f>
        <v>39843</v>
      </c>
      <c r="C1843" s="3">
        <f ca="1">OFFSET(InputPriceData!G$15,CalculationsAndCharts!$A1843+$A$11,IF($C$7,8,0),1,1)</f>
        <v>383383600</v>
      </c>
      <c r="D1843" s="4">
        <f ca="1">OFFSET(InputPriceData!C$15,CalculationsAndCharts!$A1843+$A$11,IF($C$7,8,0),1,1)</f>
        <v>73.150000000000006</v>
      </c>
      <c r="E1843" s="4">
        <f ca="1">OFFSET(InputPriceData!D$15,CalculationsAndCharts!$A1843+$A$11,IF($C$7,8,0),1,1)</f>
        <v>73.510000000000005</v>
      </c>
      <c r="F1843" s="4">
        <f ca="1">OFFSET(InputPriceData!E$15,CalculationsAndCharts!$A1843+$A$11,IF($C$7,8,0),1,1)</f>
        <v>70.760000000000005</v>
      </c>
      <c r="G1843" s="4">
        <f ca="1">OFFSET(InputPriceData!F$15,CalculationsAndCharts!$A1843+$A$11,IF($C$7,8,0),1,1)</f>
        <v>71.3</v>
      </c>
      <c r="H1843" s="342">
        <f t="shared" ca="1" si="226"/>
        <v>73.248234719424744</v>
      </c>
      <c r="I1843" s="342">
        <f t="shared" ca="1" si="227"/>
        <v>73.843846165708172</v>
      </c>
      <c r="J1843" s="340">
        <f t="shared" ca="1" si="228"/>
        <v>-0.59561144628346741</v>
      </c>
      <c r="K1843" s="170">
        <f t="shared" ca="1" si="224"/>
        <v>0.35475299494388379</v>
      </c>
      <c r="L1843" s="341">
        <f t="shared" ca="1" si="225"/>
        <v>1.0483648333960918</v>
      </c>
      <c r="M1843" s="341">
        <f t="shared" ca="1" si="229"/>
        <v>-1.0483648333960918</v>
      </c>
      <c r="N1843" s="170"/>
      <c r="O1843" s="340"/>
      <c r="P1843" s="3" t="e">
        <f t="shared" ca="1" si="230"/>
        <v>#N/A</v>
      </c>
      <c r="Q1843" s="3">
        <f t="shared" ca="1" si="231"/>
        <v>383383600</v>
      </c>
      <c r="S1843" s="99"/>
      <c r="T1843" s="350"/>
      <c r="U1843" s="350"/>
      <c r="V1843" s="349"/>
      <c r="W1843" s="313"/>
      <c r="X1843" s="302"/>
      <c r="Y1843" s="211"/>
      <c r="Z1843" s="320"/>
      <c r="AA1843" s="246"/>
      <c r="AB1843" s="125"/>
      <c r="AC1843" s="125"/>
      <c r="AD1843" s="125"/>
      <c r="AE1843" s="125"/>
      <c r="AF1843" s="125"/>
      <c r="AG1843" s="125"/>
      <c r="AH1843" s="125"/>
      <c r="AJ1843" s="125"/>
      <c r="AK1843" s="125"/>
      <c r="AM1843" s="246"/>
      <c r="AO1843" s="246"/>
      <c r="AP1843" s="211"/>
      <c r="AQ1843" s="211"/>
      <c r="AR1843" s="199"/>
      <c r="AT1843" s="225"/>
      <c r="AU1843" s="225"/>
      <c r="AV1843" s="225"/>
      <c r="AW1843" s="99"/>
      <c r="AX1843" s="199"/>
      <c r="AY1843" s="199"/>
      <c r="AZ1843" s="37"/>
      <c r="BA1843" s="123"/>
      <c r="BB1843" s="211"/>
      <c r="BC1843" s="211"/>
      <c r="BD1843" s="123"/>
      <c r="BE1843" s="123"/>
      <c r="BF1843" s="37"/>
      <c r="BG1843" s="37"/>
    </row>
    <row r="1844" spans="1:59" x14ac:dyDescent="0.25">
      <c r="A1844">
        <v>1812</v>
      </c>
      <c r="B1844" s="61">
        <f ca="1">OFFSET(InputPriceData!B$15,CalculationsAndCharts!$A1844+$A$11,0,1,1)</f>
        <v>39842</v>
      </c>
      <c r="C1844" s="3">
        <f ca="1">OFFSET(InputPriceData!G$15,CalculationsAndCharts!$A1844+$A$11,IF($C$7,8,0),1,1)</f>
        <v>294392500</v>
      </c>
      <c r="D1844" s="4">
        <f ca="1">OFFSET(InputPriceData!C$15,CalculationsAndCharts!$A1844+$A$11,IF($C$7,8,0),1,1)</f>
        <v>74.12</v>
      </c>
      <c r="E1844" s="4">
        <f ca="1">OFFSET(InputPriceData!D$15,CalculationsAndCharts!$A1844+$A$11,IF($C$7,8,0),1,1)</f>
        <v>75.31</v>
      </c>
      <c r="F1844" s="4">
        <f ca="1">OFFSET(InputPriceData!E$15,CalculationsAndCharts!$A1844+$A$11,IF($C$7,8,0),1,1)</f>
        <v>72.709999999999994</v>
      </c>
      <c r="G1844" s="4">
        <f ca="1">OFFSET(InputPriceData!F$15,CalculationsAndCharts!$A1844+$A$11,IF($C$7,8,0),1,1)</f>
        <v>72.78</v>
      </c>
      <c r="H1844" s="342">
        <f t="shared" ca="1" si="226"/>
        <v>73.526553965056863</v>
      </c>
      <c r="I1844" s="342">
        <f t="shared" ca="1" si="227"/>
        <v>74.07510490804529</v>
      </c>
      <c r="J1844" s="340">
        <f t="shared" ca="1" si="228"/>
        <v>-0.54855094298847107</v>
      </c>
      <c r="K1844" s="170">
        <f t="shared" ca="1" si="224"/>
        <v>0.30090813705354086</v>
      </c>
      <c r="L1844" s="341">
        <f t="shared" ca="1" si="225"/>
        <v>1.0797379041401476</v>
      </c>
      <c r="M1844" s="341">
        <f t="shared" ca="1" si="229"/>
        <v>-1.0797379041401476</v>
      </c>
      <c r="N1844" s="170"/>
      <c r="O1844" s="340"/>
      <c r="P1844" s="3" t="e">
        <f t="shared" ca="1" si="230"/>
        <v>#N/A</v>
      </c>
      <c r="Q1844" s="3">
        <f t="shared" ca="1" si="231"/>
        <v>294392500</v>
      </c>
      <c r="S1844" s="99"/>
      <c r="T1844" s="350"/>
      <c r="U1844" s="350"/>
      <c r="V1844" s="349"/>
      <c r="W1844" s="313"/>
      <c r="X1844" s="302"/>
      <c r="Y1844" s="211"/>
      <c r="Z1844" s="320"/>
      <c r="AA1844" s="246"/>
      <c r="AB1844" s="125"/>
      <c r="AC1844" s="125"/>
      <c r="AD1844" s="125"/>
      <c r="AE1844" s="125"/>
      <c r="AF1844" s="125"/>
      <c r="AG1844" s="125"/>
      <c r="AH1844" s="125"/>
      <c r="AJ1844" s="125"/>
      <c r="AK1844" s="125"/>
      <c r="AM1844" s="246"/>
      <c r="AO1844" s="246"/>
      <c r="AP1844" s="211"/>
      <c r="AQ1844" s="211"/>
      <c r="AR1844" s="199"/>
      <c r="AT1844" s="225"/>
      <c r="AU1844" s="225"/>
      <c r="AV1844" s="225"/>
      <c r="AW1844" s="99"/>
      <c r="AX1844" s="199"/>
      <c r="AY1844" s="199"/>
      <c r="AZ1844" s="37"/>
      <c r="BA1844" s="123"/>
      <c r="BB1844" s="211"/>
      <c r="BC1844" s="211"/>
      <c r="BD1844" s="123"/>
      <c r="BE1844" s="123"/>
      <c r="BF1844" s="37"/>
      <c r="BG1844" s="37"/>
    </row>
    <row r="1845" spans="1:59" x14ac:dyDescent="0.25">
      <c r="A1845">
        <v>1813</v>
      </c>
      <c r="B1845" s="61">
        <f ca="1">OFFSET(InputPriceData!B$15,CalculationsAndCharts!$A1845+$A$11,0,1,1)</f>
        <v>39841</v>
      </c>
      <c r="C1845" s="3">
        <f ca="1">OFFSET(InputPriceData!G$15,CalculationsAndCharts!$A1845+$A$11,IF($C$7,8,0),1,1)</f>
        <v>330007000</v>
      </c>
      <c r="D1845" s="4">
        <f ca="1">OFFSET(InputPriceData!C$15,CalculationsAndCharts!$A1845+$A$11,IF($C$7,8,0),1,1)</f>
        <v>74.37</v>
      </c>
      <c r="E1845" s="4">
        <f ca="1">OFFSET(InputPriceData!D$15,CalculationsAndCharts!$A1845+$A$11,IF($C$7,8,0),1,1)</f>
        <v>75.7</v>
      </c>
      <c r="F1845" s="4">
        <f ca="1">OFFSET(InputPriceData!E$15,CalculationsAndCharts!$A1845+$A$11,IF($C$7,8,0),1,1)</f>
        <v>74.09</v>
      </c>
      <c r="G1845" s="4">
        <f ca="1">OFFSET(InputPriceData!F$15,CalculationsAndCharts!$A1845+$A$11,IF($C$7,8,0),1,1)</f>
        <v>75.22</v>
      </c>
      <c r="H1845" s="342">
        <f t="shared" ca="1" si="226"/>
        <v>73.633204531493561</v>
      </c>
      <c r="I1845" s="342">
        <f t="shared" ca="1" si="227"/>
        <v>74.192841717867594</v>
      </c>
      <c r="J1845" s="340">
        <f t="shared" ca="1" si="228"/>
        <v>-0.55963718637407966</v>
      </c>
      <c r="K1845" s="170">
        <f t="shared" ca="1" si="224"/>
        <v>0.31319378037269635</v>
      </c>
      <c r="L1845" s="341">
        <f t="shared" ca="1" si="225"/>
        <v>1.1078637372674864</v>
      </c>
      <c r="M1845" s="341">
        <f t="shared" ca="1" si="229"/>
        <v>-1.1078637372674864</v>
      </c>
      <c r="N1845" s="170"/>
      <c r="O1845" s="340"/>
      <c r="P1845" s="3">
        <f t="shared" ca="1" si="230"/>
        <v>330007000</v>
      </c>
      <c r="Q1845" s="3" t="e">
        <f t="shared" ca="1" si="231"/>
        <v>#N/A</v>
      </c>
      <c r="S1845" s="99"/>
      <c r="T1845" s="350"/>
      <c r="U1845" s="350"/>
      <c r="V1845" s="349"/>
      <c r="W1845" s="313"/>
      <c r="X1845" s="302"/>
      <c r="Y1845" s="211"/>
      <c r="Z1845" s="320"/>
      <c r="AA1845" s="246"/>
      <c r="AB1845" s="125"/>
      <c r="AC1845" s="125"/>
      <c r="AD1845" s="125"/>
      <c r="AE1845" s="125"/>
      <c r="AF1845" s="125"/>
      <c r="AG1845" s="125"/>
      <c r="AH1845" s="125"/>
      <c r="AJ1845" s="125"/>
      <c r="AK1845" s="125"/>
      <c r="AM1845" s="246"/>
      <c r="AO1845" s="246"/>
      <c r="AP1845" s="211"/>
      <c r="AQ1845" s="211"/>
      <c r="AR1845" s="199"/>
      <c r="AT1845" s="225"/>
      <c r="AU1845" s="225"/>
      <c r="AV1845" s="225"/>
      <c r="AW1845" s="99"/>
      <c r="AX1845" s="199"/>
      <c r="AY1845" s="199"/>
      <c r="AZ1845" s="37"/>
      <c r="BA1845" s="123"/>
      <c r="BB1845" s="211"/>
      <c r="BC1845" s="211"/>
      <c r="BD1845" s="123"/>
      <c r="BE1845" s="123"/>
      <c r="BF1845" s="37"/>
      <c r="BG1845" s="37"/>
    </row>
    <row r="1846" spans="1:59" x14ac:dyDescent="0.25">
      <c r="A1846">
        <v>1814</v>
      </c>
      <c r="B1846" s="61">
        <f ca="1">OFFSET(InputPriceData!B$15,CalculationsAndCharts!$A1846+$A$11,0,1,1)</f>
        <v>39840</v>
      </c>
      <c r="C1846" s="3">
        <f ca="1">OFFSET(InputPriceData!G$15,CalculationsAndCharts!$A1846+$A$11,IF($C$7,8,0),1,1)</f>
        <v>273789700</v>
      </c>
      <c r="D1846" s="4">
        <f ca="1">OFFSET(InputPriceData!C$15,CalculationsAndCharts!$A1846+$A$11,IF($C$7,8,0),1,1)</f>
        <v>72.42</v>
      </c>
      <c r="E1846" s="4">
        <f ca="1">OFFSET(InputPriceData!D$15,CalculationsAndCharts!$A1846+$A$11,IF($C$7,8,0),1,1)</f>
        <v>73.290000000000006</v>
      </c>
      <c r="F1846" s="4">
        <f ca="1">OFFSET(InputPriceData!E$15,CalculationsAndCharts!$A1846+$A$11,IF($C$7,8,0),1,1)</f>
        <v>71.7</v>
      </c>
      <c r="G1846" s="4">
        <f ca="1">OFFSET(InputPriceData!F$15,CalculationsAndCharts!$A1846+$A$11,IF($C$7,8,0),1,1)</f>
        <v>72.760000000000005</v>
      </c>
      <c r="H1846" s="342">
        <f t="shared" ca="1" si="226"/>
        <v>73.40651946456407</v>
      </c>
      <c r="I1846" s="342">
        <f t="shared" ca="1" si="227"/>
        <v>74.099463692219203</v>
      </c>
      <c r="J1846" s="340">
        <f t="shared" ca="1" si="228"/>
        <v>-0.69294422765517494</v>
      </c>
      <c r="K1846" s="170">
        <f t="shared" ca="1" si="224"/>
        <v>0.48017170264062692</v>
      </c>
      <c r="L1846" s="341">
        <f t="shared" ca="1" si="225"/>
        <v>1.132721013157568</v>
      </c>
      <c r="M1846" s="341">
        <f t="shared" ca="1" si="229"/>
        <v>-1.132721013157568</v>
      </c>
      <c r="N1846" s="170"/>
      <c r="O1846" s="340"/>
      <c r="P1846" s="3">
        <f t="shared" ca="1" si="230"/>
        <v>273789700</v>
      </c>
      <c r="Q1846" s="3" t="e">
        <f t="shared" ca="1" si="231"/>
        <v>#N/A</v>
      </c>
      <c r="S1846" s="99"/>
      <c r="T1846" s="350"/>
      <c r="U1846" s="350"/>
      <c r="V1846" s="349"/>
      <c r="W1846" s="313"/>
      <c r="X1846" s="302"/>
      <c r="Y1846" s="211"/>
      <c r="Z1846" s="320"/>
      <c r="AA1846" s="246"/>
      <c r="AB1846" s="125"/>
      <c r="AC1846" s="125"/>
      <c r="AD1846" s="125"/>
      <c r="AE1846" s="125"/>
      <c r="AF1846" s="125"/>
      <c r="AG1846" s="125"/>
      <c r="AH1846" s="125"/>
      <c r="AJ1846" s="125"/>
      <c r="AK1846" s="125"/>
      <c r="AM1846" s="246"/>
      <c r="AO1846" s="246"/>
      <c r="AP1846" s="211"/>
      <c r="AQ1846" s="211"/>
      <c r="AR1846" s="199"/>
      <c r="AT1846" s="225"/>
      <c r="AU1846" s="225"/>
      <c r="AV1846" s="225"/>
      <c r="AW1846" s="99"/>
      <c r="AX1846" s="199"/>
      <c r="AY1846" s="199"/>
      <c r="AZ1846" s="37"/>
      <c r="BA1846" s="123"/>
      <c r="BB1846" s="211"/>
      <c r="BC1846" s="211"/>
      <c r="BD1846" s="123"/>
      <c r="BE1846" s="123"/>
      <c r="BF1846" s="37"/>
      <c r="BG1846" s="37"/>
    </row>
    <row r="1847" spans="1:59" x14ac:dyDescent="0.25">
      <c r="A1847">
        <v>1815</v>
      </c>
      <c r="B1847" s="61">
        <f ca="1">OFFSET(InputPriceData!B$15,CalculationsAndCharts!$A1847+$A$11,0,1,1)</f>
        <v>39839</v>
      </c>
      <c r="C1847" s="3">
        <f ca="1">OFFSET(InputPriceData!G$15,CalculationsAndCharts!$A1847+$A$11,IF($C$7,8,0),1,1)</f>
        <v>317978800</v>
      </c>
      <c r="D1847" s="4">
        <f ca="1">OFFSET(InputPriceData!C$15,CalculationsAndCharts!$A1847+$A$11,IF($C$7,8,0),1,1)</f>
        <v>71.95</v>
      </c>
      <c r="E1847" s="4">
        <f ca="1">OFFSET(InputPriceData!D$15,CalculationsAndCharts!$A1847+$A$11,IF($C$7,8,0),1,1)</f>
        <v>73.47</v>
      </c>
      <c r="F1847" s="4">
        <f ca="1">OFFSET(InputPriceData!E$15,CalculationsAndCharts!$A1847+$A$11,IF($C$7,8,0),1,1)</f>
        <v>71.28</v>
      </c>
      <c r="G1847" s="4">
        <f ca="1">OFFSET(InputPriceData!F$15,CalculationsAndCharts!$A1847+$A$11,IF($C$7,8,0),1,1)</f>
        <v>72.03</v>
      </c>
      <c r="H1847" s="342">
        <f t="shared" ca="1" si="226"/>
        <v>73.49887938807322</v>
      </c>
      <c r="I1847" s="342">
        <f t="shared" ca="1" si="227"/>
        <v>74.221233118784596</v>
      </c>
      <c r="J1847" s="340">
        <f t="shared" ca="1" si="228"/>
        <v>-0.72235373071140885</v>
      </c>
      <c r="K1847" s="170">
        <f t="shared" ca="1" si="224"/>
        <v>0.52179491227269059</v>
      </c>
      <c r="L1847" s="341">
        <f t="shared" ca="1" si="225"/>
        <v>1.1581500223561148</v>
      </c>
      <c r="M1847" s="341">
        <f t="shared" ca="1" si="229"/>
        <v>-1.1581500223561148</v>
      </c>
      <c r="N1847" s="170"/>
      <c r="O1847" s="340"/>
      <c r="P1847" s="3">
        <f t="shared" ca="1" si="230"/>
        <v>317978800</v>
      </c>
      <c r="Q1847" s="3" t="e">
        <f t="shared" ca="1" si="231"/>
        <v>#N/A</v>
      </c>
      <c r="S1847" s="99"/>
      <c r="T1847" s="350"/>
      <c r="U1847" s="350"/>
      <c r="V1847" s="349"/>
      <c r="W1847" s="313"/>
      <c r="X1847" s="302"/>
      <c r="Y1847" s="211"/>
      <c r="Z1847" s="320"/>
      <c r="AA1847" s="246"/>
      <c r="AB1847" s="125"/>
      <c r="AC1847" s="125"/>
      <c r="AD1847" s="125"/>
      <c r="AE1847" s="125"/>
      <c r="AF1847" s="125"/>
      <c r="AG1847" s="125"/>
      <c r="AH1847" s="125"/>
      <c r="AJ1847" s="125"/>
      <c r="AK1847" s="125"/>
      <c r="AM1847" s="246"/>
      <c r="AO1847" s="246"/>
      <c r="AP1847" s="211"/>
      <c r="AQ1847" s="211"/>
      <c r="AR1847" s="199"/>
      <c r="AT1847" s="225"/>
      <c r="AU1847" s="225"/>
      <c r="AV1847" s="225"/>
      <c r="AW1847" s="99"/>
      <c r="AX1847" s="199"/>
      <c r="AY1847" s="199"/>
      <c r="AZ1847" s="37"/>
      <c r="BA1847" s="123"/>
      <c r="BB1847" s="211"/>
      <c r="BC1847" s="211"/>
      <c r="BD1847" s="123"/>
      <c r="BE1847" s="123"/>
      <c r="BF1847" s="37"/>
      <c r="BG1847" s="37"/>
    </row>
    <row r="1848" spans="1:59" x14ac:dyDescent="0.25">
      <c r="A1848">
        <v>1816</v>
      </c>
      <c r="B1848" s="61">
        <f ca="1">OFFSET(InputPriceData!B$15,CalculationsAndCharts!$A1848+$A$11,0,1,1)</f>
        <v>39836</v>
      </c>
      <c r="C1848" s="3">
        <f ca="1">OFFSET(InputPriceData!G$15,CalculationsAndCharts!$A1848+$A$11,IF($C$7,8,0),1,1)</f>
        <v>386800600</v>
      </c>
      <c r="D1848" s="4">
        <f ca="1">OFFSET(InputPriceData!C$15,CalculationsAndCharts!$A1848+$A$11,IF($C$7,8,0),1,1)</f>
        <v>69.64</v>
      </c>
      <c r="E1848" s="4">
        <f ca="1">OFFSET(InputPriceData!D$15,CalculationsAndCharts!$A1848+$A$11,IF($C$7,8,0),1,1)</f>
        <v>72.3</v>
      </c>
      <c r="F1848" s="4">
        <f ca="1">OFFSET(InputPriceData!E$15,CalculationsAndCharts!$A1848+$A$11,IF($C$7,8,0),1,1)</f>
        <v>69.349999999999994</v>
      </c>
      <c r="G1848" s="4">
        <f ca="1">OFFSET(InputPriceData!F$15,CalculationsAndCharts!$A1848+$A$11,IF($C$7,8,0),1,1)</f>
        <v>71.540000000000006</v>
      </c>
      <c r="H1848" s="342">
        <f t="shared" ca="1" si="226"/>
        <v>73.708719300655105</v>
      </c>
      <c r="I1848" s="342">
        <f t="shared" ca="1" si="227"/>
        <v>74.420436129583194</v>
      </c>
      <c r="J1848" s="340">
        <f t="shared" ca="1" si="228"/>
        <v>-0.71171682892812338</v>
      </c>
      <c r="K1848" s="170">
        <f t="shared" ca="1" si="224"/>
        <v>0.50654084457950366</v>
      </c>
      <c r="L1848" s="341">
        <f t="shared" ca="1" si="225"/>
        <v>1.1779404179746502</v>
      </c>
      <c r="M1848" s="341">
        <f t="shared" ca="1" si="229"/>
        <v>-1.1779404179746502</v>
      </c>
      <c r="N1848" s="170"/>
      <c r="O1848" s="340"/>
      <c r="P1848" s="3">
        <f t="shared" ca="1" si="230"/>
        <v>386800600</v>
      </c>
      <c r="Q1848" s="3" t="e">
        <f t="shared" ca="1" si="231"/>
        <v>#N/A</v>
      </c>
      <c r="S1848" s="99"/>
      <c r="T1848" s="350"/>
      <c r="U1848" s="350"/>
      <c r="V1848" s="349"/>
      <c r="W1848" s="313"/>
      <c r="X1848" s="302"/>
      <c r="Y1848" s="211"/>
      <c r="Z1848" s="320"/>
      <c r="AA1848" s="246"/>
      <c r="AB1848" s="125"/>
      <c r="AC1848" s="125"/>
      <c r="AD1848" s="125"/>
      <c r="AE1848" s="125"/>
      <c r="AF1848" s="125"/>
      <c r="AG1848" s="125"/>
      <c r="AH1848" s="125"/>
      <c r="AJ1848" s="125"/>
      <c r="AK1848" s="125"/>
      <c r="AM1848" s="246"/>
      <c r="AO1848" s="246"/>
      <c r="AP1848" s="211"/>
      <c r="AQ1848" s="211"/>
      <c r="AR1848" s="199"/>
      <c r="AT1848" s="225"/>
      <c r="AU1848" s="225"/>
      <c r="AV1848" s="225"/>
      <c r="AW1848" s="99"/>
      <c r="AX1848" s="199"/>
      <c r="AY1848" s="199"/>
      <c r="AZ1848" s="37"/>
      <c r="BA1848" s="123"/>
      <c r="BB1848" s="211"/>
      <c r="BC1848" s="211"/>
      <c r="BD1848" s="123"/>
      <c r="BE1848" s="123"/>
      <c r="BF1848" s="37"/>
      <c r="BG1848" s="37"/>
    </row>
    <row r="1849" spans="1:59" x14ac:dyDescent="0.25">
      <c r="A1849">
        <v>1817</v>
      </c>
      <c r="B1849" s="61">
        <f ca="1">OFFSET(InputPriceData!B$15,CalculationsAndCharts!$A1849+$A$11,0,1,1)</f>
        <v>39835</v>
      </c>
      <c r="C1849" s="3">
        <f ca="1">OFFSET(InputPriceData!G$15,CalculationsAndCharts!$A1849+$A$11,IF($C$7,8,0),1,1)</f>
        <v>427940300</v>
      </c>
      <c r="D1849" s="4">
        <f ca="1">OFFSET(InputPriceData!C$15,CalculationsAndCharts!$A1849+$A$11,IF($C$7,8,0),1,1)</f>
        <v>70.94</v>
      </c>
      <c r="E1849" s="4">
        <f ca="1">OFFSET(InputPriceData!D$15,CalculationsAndCharts!$A1849+$A$11,IF($C$7,8,0),1,1)</f>
        <v>72.34</v>
      </c>
      <c r="F1849" s="4">
        <f ca="1">OFFSET(InputPriceData!E$15,CalculationsAndCharts!$A1849+$A$11,IF($C$7,8,0),1,1)</f>
        <v>69.87</v>
      </c>
      <c r="G1849" s="4">
        <f ca="1">OFFSET(InputPriceData!F$15,CalculationsAndCharts!$A1849+$A$11,IF($C$7,8,0),1,1)</f>
        <v>71.23</v>
      </c>
      <c r="H1849" s="342">
        <f t="shared" ca="1" si="226"/>
        <v>74.018536343605845</v>
      </c>
      <c r="I1849" s="342">
        <f t="shared" ca="1" si="227"/>
        <v>74.682293959545305</v>
      </c>
      <c r="J1849" s="340">
        <f t="shared" ca="1" si="228"/>
        <v>-0.66375761593950644</v>
      </c>
      <c r="K1849" s="170">
        <f t="shared" ca="1" si="224"/>
        <v>0.44057417271769733</v>
      </c>
      <c r="L1849" s="341">
        <f t="shared" ca="1" si="225"/>
        <v>1.1962914030774492</v>
      </c>
      <c r="M1849" s="341">
        <f t="shared" ca="1" si="229"/>
        <v>-1.1962914030774492</v>
      </c>
      <c r="N1849" s="170"/>
      <c r="O1849" s="340"/>
      <c r="P1849" s="3">
        <f t="shared" ca="1" si="230"/>
        <v>427940300</v>
      </c>
      <c r="Q1849" s="3" t="e">
        <f t="shared" ca="1" si="231"/>
        <v>#N/A</v>
      </c>
      <c r="S1849" s="99"/>
      <c r="T1849" s="350"/>
      <c r="U1849" s="350"/>
      <c r="V1849" s="349"/>
      <c r="W1849" s="313"/>
      <c r="X1849" s="302"/>
      <c r="Y1849" s="211"/>
      <c r="Z1849" s="320"/>
      <c r="AA1849" s="246"/>
      <c r="AB1849" s="125"/>
      <c r="AC1849" s="125"/>
      <c r="AD1849" s="125"/>
      <c r="AE1849" s="125"/>
      <c r="AF1849" s="125"/>
      <c r="AG1849" s="125"/>
      <c r="AH1849" s="125"/>
      <c r="AJ1849" s="125"/>
      <c r="AK1849" s="125"/>
      <c r="AM1849" s="246"/>
      <c r="AO1849" s="246"/>
      <c r="AP1849" s="211"/>
      <c r="AQ1849" s="211"/>
      <c r="AR1849" s="199"/>
      <c r="AT1849" s="225"/>
      <c r="AU1849" s="225"/>
      <c r="AV1849" s="225"/>
      <c r="AW1849" s="99"/>
      <c r="AX1849" s="199"/>
      <c r="AY1849" s="199"/>
      <c r="AZ1849" s="37"/>
      <c r="BA1849" s="123"/>
      <c r="BB1849" s="211"/>
      <c r="BC1849" s="211"/>
      <c r="BD1849" s="123"/>
      <c r="BE1849" s="123"/>
      <c r="BF1849" s="37"/>
      <c r="BG1849" s="37"/>
    </row>
    <row r="1850" spans="1:59" x14ac:dyDescent="0.25">
      <c r="A1850">
        <v>1818</v>
      </c>
      <c r="B1850" s="61">
        <f ca="1">OFFSET(InputPriceData!B$15,CalculationsAndCharts!$A1850+$A$11,0,1,1)</f>
        <v>39834</v>
      </c>
      <c r="C1850" s="3">
        <f ca="1">OFFSET(InputPriceData!G$15,CalculationsAndCharts!$A1850+$A$11,IF($C$7,8,0),1,1)</f>
        <v>364360700</v>
      </c>
      <c r="D1850" s="4">
        <f ca="1">OFFSET(InputPriceData!C$15,CalculationsAndCharts!$A1850+$A$11,IF($C$7,8,0),1,1)</f>
        <v>70.53</v>
      </c>
      <c r="E1850" s="4">
        <f ca="1">OFFSET(InputPriceData!D$15,CalculationsAndCharts!$A1850+$A$11,IF($C$7,8,0),1,1)</f>
        <v>72.510000000000005</v>
      </c>
      <c r="F1850" s="4">
        <f ca="1">OFFSET(InputPriceData!E$15,CalculationsAndCharts!$A1850+$A$11,IF($C$7,8,0),1,1)</f>
        <v>69.27</v>
      </c>
      <c r="G1850" s="4">
        <f ca="1">OFFSET(InputPriceData!F$15,CalculationsAndCharts!$A1850+$A$11,IF($C$7,8,0),1,1)</f>
        <v>72.349999999999994</v>
      </c>
      <c r="H1850" s="342">
        <f t="shared" ca="1" si="226"/>
        <v>74.416898678406682</v>
      </c>
      <c r="I1850" s="342">
        <f t="shared" ca="1" si="227"/>
        <v>74.99613886495851</v>
      </c>
      <c r="J1850" s="340">
        <f t="shared" ca="1" si="228"/>
        <v>-0.57924018655188603</v>
      </c>
      <c r="K1850" s="170">
        <f t="shared" ca="1" si="224"/>
        <v>0.33551919371666372</v>
      </c>
      <c r="L1850" s="341">
        <f t="shared" ca="1" si="225"/>
        <v>1.2162706655428737</v>
      </c>
      <c r="M1850" s="341">
        <f t="shared" ca="1" si="229"/>
        <v>-1.2162706655428737</v>
      </c>
      <c r="N1850" s="170"/>
      <c r="O1850" s="340"/>
      <c r="P1850" s="3">
        <f t="shared" ca="1" si="230"/>
        <v>364360700</v>
      </c>
      <c r="Q1850" s="3" t="e">
        <f t="shared" ca="1" si="231"/>
        <v>#N/A</v>
      </c>
      <c r="S1850" s="99"/>
      <c r="T1850" s="350"/>
      <c r="U1850" s="350"/>
      <c r="V1850" s="349"/>
      <c r="W1850" s="313"/>
      <c r="X1850" s="302"/>
      <c r="Y1850" s="211"/>
      <c r="Z1850" s="320"/>
      <c r="AA1850" s="246"/>
      <c r="AB1850" s="125"/>
      <c r="AC1850" s="125"/>
      <c r="AD1850" s="125"/>
      <c r="AE1850" s="125"/>
      <c r="AF1850" s="125"/>
      <c r="AG1850" s="125"/>
      <c r="AH1850" s="125"/>
      <c r="AJ1850" s="125"/>
      <c r="AK1850" s="125"/>
      <c r="AM1850" s="246"/>
      <c r="AO1850" s="246"/>
      <c r="AP1850" s="211"/>
      <c r="AQ1850" s="211"/>
      <c r="AR1850" s="199"/>
      <c r="AT1850" s="225"/>
      <c r="AU1850" s="225"/>
      <c r="AV1850" s="225"/>
      <c r="AW1850" s="99"/>
      <c r="AX1850" s="199"/>
      <c r="AY1850" s="199"/>
      <c r="AZ1850" s="37"/>
      <c r="BA1850" s="123"/>
      <c r="BB1850" s="211"/>
      <c r="BC1850" s="211"/>
      <c r="BD1850" s="123"/>
      <c r="BE1850" s="123"/>
      <c r="BF1850" s="37"/>
      <c r="BG1850" s="37"/>
    </row>
    <row r="1851" spans="1:59" x14ac:dyDescent="0.25">
      <c r="A1851">
        <v>1819</v>
      </c>
      <c r="B1851" s="61">
        <f ca="1">OFFSET(InputPriceData!B$15,CalculationsAndCharts!$A1851+$A$11,0,1,1)</f>
        <v>39833</v>
      </c>
      <c r="C1851" s="3">
        <f ca="1">OFFSET(InputPriceData!G$15,CalculationsAndCharts!$A1851+$A$11,IF($C$7,8,0),1,1)</f>
        <v>419855200</v>
      </c>
      <c r="D1851" s="4">
        <f ca="1">OFFSET(InputPriceData!C$15,CalculationsAndCharts!$A1851+$A$11,IF($C$7,8,0),1,1)</f>
        <v>72.5</v>
      </c>
      <c r="E1851" s="4">
        <f ca="1">OFFSET(InputPriceData!D$15,CalculationsAndCharts!$A1851+$A$11,IF($C$7,8,0),1,1)</f>
        <v>73.22</v>
      </c>
      <c r="F1851" s="4">
        <f ca="1">OFFSET(InputPriceData!E$15,CalculationsAndCharts!$A1851+$A$11,IF($C$7,8,0),1,1)</f>
        <v>68.900000000000006</v>
      </c>
      <c r="G1851" s="4">
        <f ca="1">OFFSET(InputPriceData!F$15,CalculationsAndCharts!$A1851+$A$11,IF($C$7,8,0),1,1)</f>
        <v>69.349999999999994</v>
      </c>
      <c r="H1851" s="342">
        <f t="shared" ca="1" si="226"/>
        <v>74.712169918179058</v>
      </c>
      <c r="I1851" s="342">
        <f t="shared" ca="1" si="227"/>
        <v>75.236696943591099</v>
      </c>
      <c r="J1851" s="340">
        <f t="shared" ca="1" si="228"/>
        <v>-0.5245270254121005</v>
      </c>
      <c r="K1851" s="170">
        <f t="shared" ca="1" si="224"/>
        <v>0.27512860038766634</v>
      </c>
      <c r="L1851" s="341">
        <f t="shared" ca="1" si="225"/>
        <v>1.2394314623097229</v>
      </c>
      <c r="M1851" s="341">
        <f t="shared" ca="1" si="229"/>
        <v>-1.2394314623097229</v>
      </c>
      <c r="N1851" s="170"/>
      <c r="O1851" s="340"/>
      <c r="P1851" s="3" t="e">
        <f t="shared" ca="1" si="230"/>
        <v>#N/A</v>
      </c>
      <c r="Q1851" s="3">
        <f t="shared" ca="1" si="231"/>
        <v>419855200</v>
      </c>
      <c r="S1851" s="99"/>
      <c r="T1851" s="350"/>
      <c r="U1851" s="350"/>
      <c r="V1851" s="349"/>
      <c r="W1851" s="313"/>
      <c r="X1851" s="302"/>
      <c r="Y1851" s="211"/>
      <c r="Z1851" s="320"/>
      <c r="AA1851" s="246"/>
      <c r="AB1851" s="125"/>
      <c r="AC1851" s="125"/>
      <c r="AD1851" s="125"/>
      <c r="AE1851" s="125"/>
      <c r="AF1851" s="125"/>
      <c r="AG1851" s="125"/>
      <c r="AH1851" s="125"/>
      <c r="AJ1851" s="125"/>
      <c r="AK1851" s="125"/>
      <c r="AM1851" s="246"/>
      <c r="AO1851" s="246"/>
      <c r="AP1851" s="211"/>
      <c r="AQ1851" s="211"/>
      <c r="AR1851" s="199"/>
      <c r="AT1851" s="225"/>
      <c r="AU1851" s="225"/>
      <c r="AV1851" s="225"/>
      <c r="AW1851" s="99"/>
      <c r="AX1851" s="199"/>
      <c r="AY1851" s="199"/>
      <c r="AZ1851" s="37"/>
      <c r="BA1851" s="123"/>
      <c r="BB1851" s="211"/>
      <c r="BC1851" s="211"/>
      <c r="BD1851" s="123"/>
      <c r="BE1851" s="123"/>
      <c r="BF1851" s="37"/>
      <c r="BG1851" s="37"/>
    </row>
    <row r="1852" spans="1:59" x14ac:dyDescent="0.25">
      <c r="A1852">
        <v>1820</v>
      </c>
      <c r="B1852" s="61">
        <f ca="1">OFFSET(InputPriceData!B$15,CalculationsAndCharts!$A1852+$A$11,0,1,1)</f>
        <v>39829</v>
      </c>
      <c r="C1852" s="3">
        <f ca="1">OFFSET(InputPriceData!G$15,CalculationsAndCharts!$A1852+$A$11,IF($C$7,8,0),1,1)</f>
        <v>399237200</v>
      </c>
      <c r="D1852" s="4">
        <f ca="1">OFFSET(InputPriceData!C$15,CalculationsAndCharts!$A1852+$A$11,IF($C$7,8,0),1,1)</f>
        <v>73.91</v>
      </c>
      <c r="E1852" s="4">
        <f ca="1">OFFSET(InputPriceData!D$15,CalculationsAndCharts!$A1852+$A$11,IF($C$7,8,0),1,1)</f>
        <v>74.02</v>
      </c>
      <c r="F1852" s="4">
        <f ca="1">OFFSET(InputPriceData!E$15,CalculationsAndCharts!$A1852+$A$11,IF($C$7,8,0),1,1)</f>
        <v>71.489999999999995</v>
      </c>
      <c r="G1852" s="4">
        <f ca="1">OFFSET(InputPriceData!F$15,CalculationsAndCharts!$A1852+$A$11,IF($C$7,8,0),1,1)</f>
        <v>73.22</v>
      </c>
      <c r="H1852" s="342">
        <f t="shared" ca="1" si="226"/>
        <v>75.47819419220464</v>
      </c>
      <c r="I1852" s="342">
        <f t="shared" ca="1" si="227"/>
        <v>75.771851211190295</v>
      </c>
      <c r="J1852" s="340">
        <f t="shared" ca="1" si="228"/>
        <v>-0.29365701898571728</v>
      </c>
      <c r="K1852" s="170">
        <f t="shared" ca="1" si="224"/>
        <v>8.6234444799577911E-2</v>
      </c>
      <c r="L1852" s="341">
        <f t="shared" ca="1" si="225"/>
        <v>1.261580740138134</v>
      </c>
      <c r="M1852" s="341">
        <f t="shared" ca="1" si="229"/>
        <v>-1.261580740138134</v>
      </c>
      <c r="N1852" s="170"/>
      <c r="O1852" s="340"/>
      <c r="P1852" s="3" t="e">
        <f t="shared" ca="1" si="230"/>
        <v>#N/A</v>
      </c>
      <c r="Q1852" s="3">
        <f t="shared" ca="1" si="231"/>
        <v>399237200</v>
      </c>
      <c r="S1852" s="99"/>
      <c r="T1852" s="350"/>
      <c r="U1852" s="350"/>
      <c r="V1852" s="349"/>
      <c r="W1852" s="313"/>
      <c r="X1852" s="302"/>
      <c r="Y1852" s="211"/>
      <c r="Z1852" s="320"/>
      <c r="AA1852" s="246"/>
      <c r="AB1852" s="125"/>
      <c r="AC1852" s="125"/>
      <c r="AD1852" s="125"/>
      <c r="AE1852" s="125"/>
      <c r="AF1852" s="125"/>
      <c r="AG1852" s="125"/>
      <c r="AH1852" s="125"/>
      <c r="AJ1852" s="125"/>
      <c r="AK1852" s="125"/>
      <c r="AM1852" s="246"/>
      <c r="AO1852" s="246"/>
      <c r="AP1852" s="211"/>
      <c r="AQ1852" s="211"/>
      <c r="AR1852" s="199"/>
      <c r="AT1852" s="225"/>
      <c r="AU1852" s="225"/>
      <c r="AV1852" s="225"/>
      <c r="AW1852" s="99"/>
      <c r="AX1852" s="199"/>
      <c r="AY1852" s="199"/>
      <c r="AZ1852" s="37"/>
      <c r="BA1852" s="123"/>
      <c r="BB1852" s="211"/>
      <c r="BC1852" s="211"/>
      <c r="BD1852" s="123"/>
      <c r="BE1852" s="123"/>
      <c r="BF1852" s="37"/>
      <c r="BG1852" s="37"/>
    </row>
    <row r="1853" spans="1:59" x14ac:dyDescent="0.25">
      <c r="A1853">
        <v>1821</v>
      </c>
      <c r="B1853" s="61">
        <f ca="1">OFFSET(InputPriceData!B$15,CalculationsAndCharts!$A1853+$A$11,0,1,1)</f>
        <v>39828</v>
      </c>
      <c r="C1853" s="3">
        <f ca="1">OFFSET(InputPriceData!G$15,CalculationsAndCharts!$A1853+$A$11,IF($C$7,8,0),1,1)</f>
        <v>532647300</v>
      </c>
      <c r="D1853" s="4">
        <f ca="1">OFFSET(InputPriceData!C$15,CalculationsAndCharts!$A1853+$A$11,IF($C$7,8,0),1,1)</f>
        <v>72.41</v>
      </c>
      <c r="E1853" s="4">
        <f ca="1">OFFSET(InputPriceData!D$15,CalculationsAndCharts!$A1853+$A$11,IF($C$7,8,0),1,1)</f>
        <v>73.38</v>
      </c>
      <c r="F1853" s="4">
        <f ca="1">OFFSET(InputPriceData!E$15,CalculationsAndCharts!$A1853+$A$11,IF($C$7,8,0),1,1)</f>
        <v>70.34</v>
      </c>
      <c r="G1853" s="4">
        <f ca="1">OFFSET(InputPriceData!F$15,CalculationsAndCharts!$A1853+$A$11,IF($C$7,8,0),1,1)</f>
        <v>72.650000000000006</v>
      </c>
      <c r="H1853" s="342">
        <f t="shared" ca="1" si="226"/>
        <v>75.800793362519585</v>
      </c>
      <c r="I1853" s="342">
        <f t="shared" ca="1" si="227"/>
        <v>76.003837684934865</v>
      </c>
      <c r="J1853" s="340">
        <f t="shared" ca="1" si="228"/>
        <v>-0.20304432241534742</v>
      </c>
      <c r="K1853" s="170">
        <f t="shared" ca="1" si="224"/>
        <v>4.1226996865107557E-2</v>
      </c>
      <c r="L1853" s="341">
        <f t="shared" ca="1" si="225"/>
        <v>1.2895397154026524</v>
      </c>
      <c r="M1853" s="341">
        <f t="shared" ca="1" si="229"/>
        <v>-1.2895397154026524</v>
      </c>
      <c r="N1853" s="170"/>
      <c r="O1853" s="340"/>
      <c r="P1853" s="3">
        <f t="shared" ca="1" si="230"/>
        <v>532647300</v>
      </c>
      <c r="Q1853" s="3" t="e">
        <f t="shared" ca="1" si="231"/>
        <v>#N/A</v>
      </c>
      <c r="S1853" s="99"/>
      <c r="T1853" s="350"/>
      <c r="U1853" s="350"/>
      <c r="V1853" s="349"/>
      <c r="W1853" s="313"/>
      <c r="X1853" s="302"/>
      <c r="Y1853" s="211"/>
      <c r="Z1853" s="320"/>
      <c r="AA1853" s="246"/>
      <c r="AB1853" s="125"/>
      <c r="AC1853" s="125"/>
      <c r="AD1853" s="125"/>
      <c r="AE1853" s="125"/>
      <c r="AF1853" s="125"/>
      <c r="AG1853" s="125"/>
      <c r="AH1853" s="125"/>
      <c r="AJ1853" s="125"/>
      <c r="AK1853" s="125"/>
      <c r="AM1853" s="246"/>
      <c r="AO1853" s="246"/>
      <c r="AP1853" s="211"/>
      <c r="AQ1853" s="211"/>
      <c r="AR1853" s="199"/>
      <c r="AT1853" s="225"/>
      <c r="AU1853" s="225"/>
      <c r="AV1853" s="225"/>
      <c r="AW1853" s="99"/>
      <c r="AX1853" s="199"/>
      <c r="AY1853" s="199"/>
      <c r="AZ1853" s="37"/>
      <c r="BA1853" s="123"/>
      <c r="BB1853" s="211"/>
      <c r="BC1853" s="211"/>
      <c r="BD1853" s="123"/>
      <c r="BE1853" s="123"/>
      <c r="BF1853" s="37"/>
      <c r="BG1853" s="37"/>
    </row>
    <row r="1854" spans="1:59" x14ac:dyDescent="0.25">
      <c r="A1854">
        <v>1822</v>
      </c>
      <c r="B1854" s="61">
        <f ca="1">OFFSET(InputPriceData!B$15,CalculationsAndCharts!$A1854+$A$11,0,1,1)</f>
        <v>39827</v>
      </c>
      <c r="C1854" s="3">
        <f ca="1">OFFSET(InputPriceData!G$15,CalculationsAndCharts!$A1854+$A$11,IF($C$7,8,0),1,1)</f>
        <v>435491600</v>
      </c>
      <c r="D1854" s="4">
        <f ca="1">OFFSET(InputPriceData!C$15,CalculationsAndCharts!$A1854+$A$11,IF($C$7,8,0),1,1)</f>
        <v>73.63</v>
      </c>
      <c r="E1854" s="4">
        <f ca="1">OFFSET(InputPriceData!D$15,CalculationsAndCharts!$A1854+$A$11,IF($C$7,8,0),1,1)</f>
        <v>73.81</v>
      </c>
      <c r="F1854" s="4">
        <f ca="1">OFFSET(InputPriceData!E$15,CalculationsAndCharts!$A1854+$A$11,IF($C$7,8,0),1,1)</f>
        <v>71.58</v>
      </c>
      <c r="G1854" s="4">
        <f ca="1">OFFSET(InputPriceData!F$15,CalculationsAndCharts!$A1854+$A$11,IF($C$7,8,0),1,1)</f>
        <v>72.62</v>
      </c>
      <c r="H1854" s="342">
        <f t="shared" ca="1" si="226"/>
        <v>76.250906700022384</v>
      </c>
      <c r="I1854" s="342">
        <f t="shared" ca="1" si="227"/>
        <v>76.308732019928954</v>
      </c>
      <c r="J1854" s="340">
        <f t="shared" ca="1" si="228"/>
        <v>-5.7825319906635364E-2</v>
      </c>
      <c r="K1854" s="170">
        <f t="shared" ca="1" si="224"/>
        <v>3.34376762230472E-3</v>
      </c>
      <c r="L1854" s="341">
        <f t="shared" ca="1" si="225"/>
        <v>1.3289502341698205</v>
      </c>
      <c r="M1854" s="341">
        <f t="shared" ca="1" si="229"/>
        <v>-1.3289502341698205</v>
      </c>
      <c r="N1854" s="170"/>
      <c r="O1854" s="340"/>
      <c r="P1854" s="3" t="e">
        <f t="shared" ca="1" si="230"/>
        <v>#N/A</v>
      </c>
      <c r="Q1854" s="3">
        <f t="shared" ca="1" si="231"/>
        <v>435491600</v>
      </c>
      <c r="S1854" s="99"/>
      <c r="T1854" s="350"/>
      <c r="U1854" s="350"/>
      <c r="V1854" s="349"/>
      <c r="W1854" s="313"/>
      <c r="X1854" s="302"/>
      <c r="Y1854" s="211"/>
      <c r="Z1854" s="320"/>
      <c r="AA1854" s="246"/>
      <c r="AB1854" s="125"/>
      <c r="AC1854" s="125"/>
      <c r="AD1854" s="125"/>
      <c r="AE1854" s="125"/>
      <c r="AF1854" s="125"/>
      <c r="AG1854" s="125"/>
      <c r="AH1854" s="125"/>
      <c r="AJ1854" s="125"/>
      <c r="AK1854" s="125"/>
      <c r="AM1854" s="246"/>
      <c r="AO1854" s="246"/>
      <c r="AP1854" s="211"/>
      <c r="AQ1854" s="211"/>
      <c r="AR1854" s="199"/>
      <c r="AT1854" s="225"/>
      <c r="AU1854" s="225"/>
      <c r="AV1854" s="225"/>
      <c r="AW1854" s="99"/>
      <c r="AX1854" s="199"/>
      <c r="AY1854" s="199"/>
      <c r="AZ1854" s="37"/>
      <c r="BA1854" s="123"/>
      <c r="BB1854" s="211"/>
      <c r="BC1854" s="211"/>
      <c r="BD1854" s="123"/>
      <c r="BE1854" s="123"/>
      <c r="BF1854" s="37"/>
      <c r="BG1854" s="37"/>
    </row>
    <row r="1855" spans="1:59" x14ac:dyDescent="0.25">
      <c r="A1855">
        <v>1823</v>
      </c>
      <c r="B1855" s="61">
        <f ca="1">OFFSET(InputPriceData!B$15,CalculationsAndCharts!$A1855+$A$11,0,1,1)</f>
        <v>39826</v>
      </c>
      <c r="C1855" s="3">
        <f ca="1">OFFSET(InputPriceData!G$15,CalculationsAndCharts!$A1855+$A$11,IF($C$7,8,0),1,1)</f>
        <v>356432300</v>
      </c>
      <c r="D1855" s="4">
        <f ca="1">OFFSET(InputPriceData!C$15,CalculationsAndCharts!$A1855+$A$11,IF($C$7,8,0),1,1)</f>
        <v>74.650000000000006</v>
      </c>
      <c r="E1855" s="4">
        <f ca="1">OFFSET(InputPriceData!D$15,CalculationsAndCharts!$A1855+$A$11,IF($C$7,8,0),1,1)</f>
        <v>75.64</v>
      </c>
      <c r="F1855" s="4">
        <f ca="1">OFFSET(InputPriceData!E$15,CalculationsAndCharts!$A1855+$A$11,IF($C$7,8,0),1,1)</f>
        <v>74.2</v>
      </c>
      <c r="G1855" s="4">
        <f ca="1">OFFSET(InputPriceData!F$15,CalculationsAndCharts!$A1855+$A$11,IF($C$7,8,0),1,1)</f>
        <v>74.98</v>
      </c>
      <c r="H1855" s="342">
        <f t="shared" ca="1" si="226"/>
        <v>76.769607657168436</v>
      </c>
      <c r="I1855" s="342">
        <f t="shared" ca="1" si="227"/>
        <v>76.644071294467963</v>
      </c>
      <c r="J1855" s="340">
        <f t="shared" ca="1" si="228"/>
        <v>0.12553636270041674</v>
      </c>
      <c r="K1855" s="170">
        <f t="shared" ca="1" si="224"/>
        <v>1.5759378360050584E-2</v>
      </c>
      <c r="L1855" s="341">
        <f t="shared" ca="1" si="225"/>
        <v>1.3775638403070938</v>
      </c>
      <c r="M1855" s="341">
        <f t="shared" ca="1" si="229"/>
        <v>-1.3775638403070938</v>
      </c>
      <c r="N1855" s="170"/>
      <c r="O1855" s="340"/>
      <c r="P1855" s="3">
        <f t="shared" ca="1" si="230"/>
        <v>356432300</v>
      </c>
      <c r="Q1855" s="3" t="e">
        <f t="shared" ca="1" si="231"/>
        <v>#N/A</v>
      </c>
      <c r="S1855" s="99"/>
      <c r="T1855" s="350"/>
      <c r="U1855" s="350"/>
      <c r="V1855" s="349"/>
      <c r="W1855" s="313"/>
      <c r="X1855" s="302"/>
      <c r="Y1855" s="211"/>
      <c r="Z1855" s="320"/>
      <c r="AA1855" s="246"/>
      <c r="AB1855" s="125"/>
      <c r="AC1855" s="125"/>
      <c r="AD1855" s="125"/>
      <c r="AE1855" s="125"/>
      <c r="AF1855" s="125"/>
      <c r="AG1855" s="125"/>
      <c r="AH1855" s="125"/>
      <c r="AJ1855" s="125"/>
      <c r="AK1855" s="125"/>
      <c r="AM1855" s="246"/>
      <c r="AO1855" s="246"/>
      <c r="AP1855" s="211"/>
      <c r="AQ1855" s="211"/>
      <c r="AR1855" s="199"/>
      <c r="AT1855" s="225"/>
      <c r="AU1855" s="225"/>
      <c r="AV1855" s="225"/>
      <c r="AW1855" s="99"/>
      <c r="AX1855" s="199"/>
      <c r="AY1855" s="199"/>
      <c r="AZ1855" s="37"/>
      <c r="BA1855" s="123"/>
      <c r="BB1855" s="211"/>
      <c r="BC1855" s="211"/>
      <c r="BD1855" s="123"/>
      <c r="BE1855" s="123"/>
      <c r="BF1855" s="37"/>
      <c r="BG1855" s="37"/>
    </row>
    <row r="1856" spans="1:59" x14ac:dyDescent="0.25">
      <c r="A1856">
        <v>1824</v>
      </c>
      <c r="B1856" s="61">
        <f ca="1">OFFSET(InputPriceData!B$15,CalculationsAndCharts!$A1856+$A$11,0,1,1)</f>
        <v>39825</v>
      </c>
      <c r="C1856" s="3">
        <f ca="1">OFFSET(InputPriceData!G$15,CalculationsAndCharts!$A1856+$A$11,IF($C$7,8,0),1,1)</f>
        <v>277858500</v>
      </c>
      <c r="D1856" s="4">
        <f ca="1">OFFSET(InputPriceData!C$15,CalculationsAndCharts!$A1856+$A$11,IF($C$7,8,0),1,1)</f>
        <v>76.47</v>
      </c>
      <c r="E1856" s="4">
        <f ca="1">OFFSET(InputPriceData!D$15,CalculationsAndCharts!$A1856+$A$11,IF($C$7,8,0),1,1)</f>
        <v>76.53</v>
      </c>
      <c r="F1856" s="4">
        <f ca="1">OFFSET(InputPriceData!E$15,CalculationsAndCharts!$A1856+$A$11,IF($C$7,8,0),1,1)</f>
        <v>74.38</v>
      </c>
      <c r="G1856" s="4">
        <f ca="1">OFFSET(InputPriceData!F$15,CalculationsAndCharts!$A1856+$A$11,IF($C$7,8,0),1,1)</f>
        <v>74.84</v>
      </c>
      <c r="H1856" s="342">
        <f t="shared" ca="1" si="226"/>
        <v>77.025265893906777</v>
      </c>
      <c r="I1856" s="342">
        <f t="shared" ca="1" si="227"/>
        <v>76.795350503055957</v>
      </c>
      <c r="J1856" s="340">
        <f t="shared" ca="1" si="228"/>
        <v>0.22991539085076224</v>
      </c>
      <c r="K1856" s="170">
        <f t="shared" ca="1" si="224"/>
        <v>5.2861086950058762E-2</v>
      </c>
      <c r="L1856" s="341">
        <f t="shared" ca="1" si="225"/>
        <v>1.4362047786512999</v>
      </c>
      <c r="M1856" s="341">
        <f t="shared" ca="1" si="229"/>
        <v>-1.4362047786512999</v>
      </c>
      <c r="N1856" s="170"/>
      <c r="O1856" s="340"/>
      <c r="P1856" s="3" t="e">
        <f t="shared" ca="1" si="230"/>
        <v>#N/A</v>
      </c>
      <c r="Q1856" s="3">
        <f t="shared" ca="1" si="231"/>
        <v>277858500</v>
      </c>
      <c r="S1856" s="99"/>
      <c r="T1856" s="350"/>
      <c r="U1856" s="350"/>
      <c r="V1856" s="349"/>
      <c r="W1856" s="313"/>
      <c r="X1856" s="302"/>
      <c r="Y1856" s="211"/>
      <c r="Z1856" s="320"/>
      <c r="AA1856" s="246"/>
      <c r="AB1856" s="125"/>
      <c r="AC1856" s="125"/>
      <c r="AD1856" s="125"/>
      <c r="AE1856" s="125"/>
      <c r="AF1856" s="125"/>
      <c r="AG1856" s="125"/>
      <c r="AH1856" s="125"/>
      <c r="AJ1856" s="125"/>
      <c r="AK1856" s="125"/>
      <c r="AM1856" s="246"/>
      <c r="AO1856" s="246"/>
      <c r="AP1856" s="211"/>
      <c r="AQ1856" s="211"/>
      <c r="AR1856" s="199"/>
      <c r="AT1856" s="225"/>
      <c r="AU1856" s="225"/>
      <c r="AV1856" s="225"/>
      <c r="AW1856" s="99"/>
      <c r="AX1856" s="199"/>
      <c r="AY1856" s="199"/>
      <c r="AZ1856" s="37"/>
      <c r="BA1856" s="123"/>
      <c r="BB1856" s="211"/>
      <c r="BC1856" s="211"/>
      <c r="BD1856" s="123"/>
      <c r="BE1856" s="123"/>
      <c r="BF1856" s="37"/>
      <c r="BG1856" s="37"/>
    </row>
    <row r="1857" spans="1:59" x14ac:dyDescent="0.25">
      <c r="A1857">
        <v>1825</v>
      </c>
      <c r="B1857" s="61">
        <f ca="1">OFFSET(InputPriceData!B$15,CalculationsAndCharts!$A1857+$A$11,0,1,1)</f>
        <v>39822</v>
      </c>
      <c r="C1857" s="3">
        <f ca="1">OFFSET(InputPriceData!G$15,CalculationsAndCharts!$A1857+$A$11,IF($C$7,8,0),1,1)</f>
        <v>330953600</v>
      </c>
      <c r="D1857" s="4">
        <f ca="1">OFFSET(InputPriceData!C$15,CalculationsAndCharts!$A1857+$A$11,IF($C$7,8,0),1,1)</f>
        <v>78.47</v>
      </c>
      <c r="E1857" s="4">
        <f ca="1">OFFSET(InputPriceData!D$15,CalculationsAndCharts!$A1857+$A$11,IF($C$7,8,0),1,1)</f>
        <v>78.599999999999994</v>
      </c>
      <c r="F1857" s="4">
        <f ca="1">OFFSET(InputPriceData!E$15,CalculationsAndCharts!$A1857+$A$11,IF($C$7,8,0),1,1)</f>
        <v>73.47</v>
      </c>
      <c r="G1857" s="4">
        <f ca="1">OFFSET(InputPriceData!F$15,CalculationsAndCharts!$A1857+$A$11,IF($C$7,8,0),1,1)</f>
        <v>76.69</v>
      </c>
      <c r="H1857" s="342">
        <f t="shared" ca="1" si="226"/>
        <v>77.337446735893451</v>
      </c>
      <c r="I1857" s="342">
        <f t="shared" ca="1" si="227"/>
        <v>76.973109639697412</v>
      </c>
      <c r="J1857" s="340">
        <f t="shared" ca="1" si="228"/>
        <v>0.36433709619598825</v>
      </c>
      <c r="K1857" s="170">
        <f t="shared" ca="1" si="224"/>
        <v>0.1327415196645248</v>
      </c>
      <c r="L1857" s="341">
        <f t="shared" ca="1" si="225"/>
        <v>1.5054518156860943</v>
      </c>
      <c r="M1857" s="341">
        <f t="shared" ca="1" si="229"/>
        <v>-1.5054518156860943</v>
      </c>
      <c r="N1857" s="170"/>
      <c r="O1857" s="340"/>
      <c r="P1857" s="3" t="e">
        <f t="shared" ca="1" si="230"/>
        <v>#N/A</v>
      </c>
      <c r="Q1857" s="3">
        <f t="shared" ca="1" si="231"/>
        <v>330953600</v>
      </c>
      <c r="S1857" s="99"/>
      <c r="T1857" s="350"/>
      <c r="U1857" s="350"/>
      <c r="V1857" s="349"/>
      <c r="W1857" s="313"/>
      <c r="X1857" s="302"/>
      <c r="Y1857" s="211"/>
      <c r="Z1857" s="320"/>
      <c r="AA1857" s="246"/>
      <c r="AB1857" s="125"/>
      <c r="AC1857" s="125"/>
      <c r="AD1857" s="125"/>
      <c r="AE1857" s="125"/>
      <c r="AF1857" s="125"/>
      <c r="AG1857" s="125"/>
      <c r="AH1857" s="125"/>
      <c r="AJ1857" s="125"/>
      <c r="AK1857" s="125"/>
      <c r="AM1857" s="246"/>
      <c r="AO1857" s="246"/>
      <c r="AP1857" s="211"/>
      <c r="AQ1857" s="211"/>
      <c r="AR1857" s="199"/>
      <c r="AT1857" s="225"/>
      <c r="AU1857" s="225"/>
      <c r="AV1857" s="225"/>
      <c r="AW1857" s="99"/>
      <c r="AX1857" s="199"/>
      <c r="AY1857" s="199"/>
      <c r="AZ1857" s="37"/>
      <c r="BA1857" s="123"/>
      <c r="BB1857" s="211"/>
      <c r="BC1857" s="211"/>
      <c r="BD1857" s="123"/>
      <c r="BE1857" s="123"/>
      <c r="BF1857" s="37"/>
      <c r="BG1857" s="37"/>
    </row>
    <row r="1858" spans="1:59" x14ac:dyDescent="0.25">
      <c r="A1858">
        <v>1826</v>
      </c>
      <c r="B1858" s="61">
        <f ca="1">OFFSET(InputPriceData!B$15,CalculationsAndCharts!$A1858+$A$11,0,1,1)</f>
        <v>39821</v>
      </c>
      <c r="C1858" s="3">
        <f ca="1">OFFSET(InputPriceData!G$15,CalculationsAndCharts!$A1858+$A$11,IF($C$7,8,0),1,1)</f>
        <v>263834400</v>
      </c>
      <c r="D1858" s="4">
        <f ca="1">OFFSET(InputPriceData!C$15,CalculationsAndCharts!$A1858+$A$11,IF($C$7,8,0),1,1)</f>
        <v>77.61</v>
      </c>
      <c r="E1858" s="4">
        <f ca="1">OFFSET(InputPriceData!D$15,CalculationsAndCharts!$A1858+$A$11,IF($C$7,8,0),1,1)</f>
        <v>78.41</v>
      </c>
      <c r="F1858" s="4">
        <f ca="1">OFFSET(InputPriceData!E$15,CalculationsAndCharts!$A1858+$A$11,IF($C$7,8,0),1,1)</f>
        <v>77.180000000000007</v>
      </c>
      <c r="G1858" s="4">
        <f ca="1">OFFSET(InputPriceData!F$15,CalculationsAndCharts!$A1858+$A$11,IF($C$7,8,0),1,1)</f>
        <v>78.36</v>
      </c>
      <c r="H1858" s="342">
        <f t="shared" ca="1" si="226"/>
        <v>77.429939126735363</v>
      </c>
      <c r="I1858" s="342">
        <f t="shared" ca="1" si="227"/>
        <v>76.998846879669912</v>
      </c>
      <c r="J1858" s="340">
        <f t="shared" ca="1" si="228"/>
        <v>0.43109224706541299</v>
      </c>
      <c r="K1858" s="170">
        <f t="shared" ca="1" si="224"/>
        <v>0.18584052547990706</v>
      </c>
      <c r="L1858" s="341">
        <f t="shared" ca="1" si="225"/>
        <v>1.5803981144875305</v>
      </c>
      <c r="M1858" s="341">
        <f t="shared" ca="1" si="229"/>
        <v>-1.5803981144875305</v>
      </c>
      <c r="N1858" s="170"/>
      <c r="O1858" s="340"/>
      <c r="P1858" s="3">
        <f t="shared" ca="1" si="230"/>
        <v>263834400</v>
      </c>
      <c r="Q1858" s="3" t="e">
        <f t="shared" ca="1" si="231"/>
        <v>#N/A</v>
      </c>
      <c r="S1858" s="99"/>
      <c r="T1858" s="350"/>
      <c r="U1858" s="350"/>
      <c r="V1858" s="349"/>
      <c r="W1858" s="313"/>
      <c r="X1858" s="302"/>
      <c r="Y1858" s="211"/>
      <c r="Z1858" s="320"/>
      <c r="AA1858" s="246"/>
      <c r="AB1858" s="125"/>
      <c r="AC1858" s="125"/>
      <c r="AD1858" s="125"/>
      <c r="AE1858" s="125"/>
      <c r="AF1858" s="125"/>
      <c r="AG1858" s="125"/>
      <c r="AH1858" s="125"/>
      <c r="AJ1858" s="125"/>
      <c r="AK1858" s="125"/>
      <c r="AM1858" s="246"/>
      <c r="AO1858" s="246"/>
      <c r="AP1858" s="211"/>
      <c r="AQ1858" s="211"/>
      <c r="AR1858" s="199"/>
      <c r="AT1858" s="225"/>
      <c r="AU1858" s="225"/>
      <c r="AV1858" s="225"/>
      <c r="AW1858" s="99"/>
      <c r="AX1858" s="199"/>
      <c r="AY1858" s="199"/>
      <c r="AZ1858" s="37"/>
      <c r="BA1858" s="123"/>
      <c r="BB1858" s="211"/>
      <c r="BC1858" s="211"/>
      <c r="BD1858" s="123"/>
      <c r="BE1858" s="123"/>
      <c r="BF1858" s="37"/>
      <c r="BG1858" s="37"/>
    </row>
    <row r="1859" spans="1:59" x14ac:dyDescent="0.25">
      <c r="A1859">
        <v>1827</v>
      </c>
      <c r="B1859" s="61">
        <f ca="1">OFFSET(InputPriceData!B$15,CalculationsAndCharts!$A1859+$A$11,0,1,1)</f>
        <v>39820</v>
      </c>
      <c r="C1859" s="3">
        <f ca="1">OFFSET(InputPriceData!G$15,CalculationsAndCharts!$A1859+$A$11,IF($C$7,8,0),1,1)</f>
        <v>280899200</v>
      </c>
      <c r="D1859" s="4">
        <f ca="1">OFFSET(InputPriceData!C$15,CalculationsAndCharts!$A1859+$A$11,IF($C$7,8,0),1,1)</f>
        <v>79.19</v>
      </c>
      <c r="E1859" s="4">
        <f ca="1">OFFSET(InputPriceData!D$15,CalculationsAndCharts!$A1859+$A$11,IF($C$7,8,0),1,1)</f>
        <v>79.41</v>
      </c>
      <c r="F1859" s="4">
        <f ca="1">OFFSET(InputPriceData!E$15,CalculationsAndCharts!$A1859+$A$11,IF($C$7,8,0),1,1)</f>
        <v>77.64</v>
      </c>
      <c r="G1859" s="4">
        <f ca="1">OFFSET(InputPriceData!F$15,CalculationsAndCharts!$A1859+$A$11,IF($C$7,8,0),1,1)</f>
        <v>78.05</v>
      </c>
      <c r="H1859" s="342">
        <f t="shared" ca="1" si="226"/>
        <v>77.297073287697557</v>
      </c>
      <c r="I1859" s="342">
        <f t="shared" ca="1" si="227"/>
        <v>76.875105686912633</v>
      </c>
      <c r="J1859" s="340">
        <f t="shared" ca="1" si="228"/>
        <v>0.42196760078488549</v>
      </c>
      <c r="K1859" s="170">
        <f t="shared" ca="1" si="224"/>
        <v>0.17805665611215249</v>
      </c>
      <c r="L1859" s="341">
        <f t="shared" ca="1" si="225"/>
        <v>1.6628064950155845</v>
      </c>
      <c r="M1859" s="341">
        <f t="shared" ca="1" si="229"/>
        <v>-1.6628064950155845</v>
      </c>
      <c r="N1859" s="170"/>
      <c r="O1859" s="340"/>
      <c r="P1859" s="3" t="e">
        <f t="shared" ca="1" si="230"/>
        <v>#N/A</v>
      </c>
      <c r="Q1859" s="3">
        <f t="shared" ca="1" si="231"/>
        <v>280899200</v>
      </c>
      <c r="S1859" s="99"/>
      <c r="T1859" s="350"/>
      <c r="U1859" s="350"/>
      <c r="V1859" s="349"/>
      <c r="W1859" s="313"/>
      <c r="X1859" s="302"/>
      <c r="Y1859" s="211"/>
      <c r="Z1859" s="320"/>
      <c r="AA1859" s="246"/>
      <c r="AB1859" s="125"/>
      <c r="AC1859" s="125"/>
      <c r="AD1859" s="125"/>
      <c r="AE1859" s="125"/>
      <c r="AF1859" s="125"/>
      <c r="AG1859" s="125"/>
      <c r="AH1859" s="125"/>
      <c r="AJ1859" s="125"/>
      <c r="AK1859" s="125"/>
      <c r="AM1859" s="246"/>
      <c r="AO1859" s="246"/>
      <c r="AP1859" s="211"/>
      <c r="AQ1859" s="211"/>
      <c r="AR1859" s="199"/>
      <c r="AT1859" s="225"/>
      <c r="AU1859" s="225"/>
      <c r="AV1859" s="225"/>
      <c r="AW1859" s="99"/>
      <c r="AX1859" s="199"/>
      <c r="AY1859" s="199"/>
      <c r="AZ1859" s="37"/>
      <c r="BA1859" s="123"/>
      <c r="BB1859" s="211"/>
      <c r="BC1859" s="211"/>
      <c r="BD1859" s="123"/>
      <c r="BE1859" s="123"/>
      <c r="BF1859" s="37"/>
      <c r="BG1859" s="37"/>
    </row>
    <row r="1860" spans="1:59" x14ac:dyDescent="0.25">
      <c r="A1860">
        <v>1828</v>
      </c>
      <c r="B1860" s="61">
        <f ca="1">OFFSET(InputPriceData!B$15,CalculationsAndCharts!$A1860+$A$11,0,1,1)</f>
        <v>39819</v>
      </c>
      <c r="C1860" s="3">
        <f ca="1">OFFSET(InputPriceData!G$15,CalculationsAndCharts!$A1860+$A$11,IF($C$7,8,0),1,1)</f>
        <v>328260900</v>
      </c>
      <c r="D1860" s="4">
        <f ca="1">OFFSET(InputPriceData!C$15,CalculationsAndCharts!$A1860+$A$11,IF($C$7,8,0),1,1)</f>
        <v>80.599999999999994</v>
      </c>
      <c r="E1860" s="4">
        <f ca="1">OFFSET(InputPriceData!D$15,CalculationsAndCharts!$A1860+$A$11,IF($C$7,8,0),1,1)</f>
        <v>81.3</v>
      </c>
      <c r="F1860" s="4">
        <f ca="1">OFFSET(InputPriceData!E$15,CalculationsAndCharts!$A1860+$A$11,IF($C$7,8,0),1,1)</f>
        <v>79.78</v>
      </c>
      <c r="G1860" s="4">
        <f ca="1">OFFSET(InputPriceData!F$15,CalculationsAndCharts!$A1860+$A$11,IF($C$7,8,0),1,1)</f>
        <v>80.459999999999994</v>
      </c>
      <c r="H1860" s="342">
        <f t="shared" ca="1" si="226"/>
        <v>77.189512328797221</v>
      </c>
      <c r="I1860" s="342">
        <f t="shared" ca="1" si="227"/>
        <v>76.768297112995612</v>
      </c>
      <c r="J1860" s="340">
        <f t="shared" ca="1" si="228"/>
        <v>0.42121521580156662</v>
      </c>
      <c r="K1860" s="170">
        <f t="shared" ca="1" si="224"/>
        <v>0.17742225802276035</v>
      </c>
      <c r="L1860" s="341">
        <f t="shared" ca="1" si="225"/>
        <v>1.7348226472990471</v>
      </c>
      <c r="M1860" s="341">
        <f t="shared" ca="1" si="229"/>
        <v>-1.7348226472990471</v>
      </c>
      <c r="N1860" s="170"/>
      <c r="O1860" s="340"/>
      <c r="P1860" s="3" t="e">
        <f t="shared" ca="1" si="230"/>
        <v>#N/A</v>
      </c>
      <c r="Q1860" s="3">
        <f t="shared" ca="1" si="231"/>
        <v>328260900</v>
      </c>
      <c r="S1860" s="99"/>
      <c r="T1860" s="350"/>
      <c r="U1860" s="350"/>
      <c r="V1860" s="349"/>
      <c r="W1860" s="313"/>
      <c r="X1860" s="302"/>
      <c r="Y1860" s="211"/>
      <c r="Z1860" s="320"/>
      <c r="AA1860" s="246"/>
      <c r="AB1860" s="125"/>
      <c r="AC1860" s="125"/>
      <c r="AD1860" s="125"/>
      <c r="AE1860" s="125"/>
      <c r="AF1860" s="125"/>
      <c r="AG1860" s="125"/>
      <c r="AH1860" s="125"/>
      <c r="AJ1860" s="125"/>
      <c r="AK1860" s="125"/>
      <c r="AM1860" s="246"/>
      <c r="AO1860" s="246"/>
      <c r="AP1860" s="211"/>
      <c r="AQ1860" s="211"/>
      <c r="AR1860" s="199"/>
      <c r="AT1860" s="225"/>
      <c r="AU1860" s="225"/>
      <c r="AV1860" s="225"/>
      <c r="AW1860" s="99"/>
      <c r="AX1860" s="199"/>
      <c r="AY1860" s="199"/>
      <c r="AZ1860" s="37"/>
      <c r="BA1860" s="123"/>
      <c r="BB1860" s="211"/>
      <c r="BC1860" s="211"/>
      <c r="BD1860" s="123"/>
      <c r="BE1860" s="123"/>
      <c r="BF1860" s="37"/>
      <c r="BG1860" s="37"/>
    </row>
    <row r="1861" spans="1:59" x14ac:dyDescent="0.25">
      <c r="A1861">
        <v>1829</v>
      </c>
      <c r="B1861" s="61">
        <f ca="1">OFFSET(InputPriceData!B$15,CalculationsAndCharts!$A1861+$A$11,0,1,1)</f>
        <v>39818</v>
      </c>
      <c r="C1861" s="3">
        <f ca="1">OFFSET(InputPriceData!G$15,CalculationsAndCharts!$A1861+$A$11,IF($C$7,8,0),1,1)</f>
        <v>240349700</v>
      </c>
      <c r="D1861" s="4">
        <f ca="1">OFFSET(InputPriceData!C$15,CalculationsAndCharts!$A1861+$A$11,IF($C$7,8,0),1,1)</f>
        <v>79.73</v>
      </c>
      <c r="E1861" s="4">
        <f ca="1">OFFSET(InputPriceData!D$15,CalculationsAndCharts!$A1861+$A$11,IF($C$7,8,0),1,1)</f>
        <v>80.62</v>
      </c>
      <c r="F1861" s="4">
        <f ca="1">OFFSET(InputPriceData!E$15,CalculationsAndCharts!$A1861+$A$11,IF($C$7,8,0),1,1)</f>
        <v>79.099999999999994</v>
      </c>
      <c r="G1861" s="4">
        <f ca="1">OFFSET(InputPriceData!F$15,CalculationsAndCharts!$A1861+$A$11,IF($C$7,8,0),1,1)</f>
        <v>79.92</v>
      </c>
      <c r="H1861" s="342">
        <f t="shared" ca="1" si="226"/>
        <v>76.72229980433967</v>
      </c>
      <c r="I1861" s="342">
        <f t="shared" ca="1" si="227"/>
        <v>76.432687759631577</v>
      </c>
      <c r="J1861" s="340">
        <f t="shared" ca="1" si="228"/>
        <v>0.28961204470805813</v>
      </c>
      <c r="K1861" s="170">
        <f t="shared" ca="1" si="224"/>
        <v>8.3875136439982262E-2</v>
      </c>
      <c r="L1861" s="341">
        <f t="shared" ca="1" si="225"/>
        <v>1.7999107845393025</v>
      </c>
      <c r="M1861" s="341">
        <f t="shared" ca="1" si="229"/>
        <v>-1.7999107845393025</v>
      </c>
      <c r="N1861" s="170"/>
      <c r="O1861" s="340"/>
      <c r="P1861" s="3">
        <f t="shared" ca="1" si="230"/>
        <v>240349700</v>
      </c>
      <c r="Q1861" s="3" t="e">
        <f t="shared" ca="1" si="231"/>
        <v>#N/A</v>
      </c>
      <c r="S1861" s="99"/>
      <c r="T1861" s="350"/>
      <c r="U1861" s="350"/>
      <c r="V1861" s="349"/>
      <c r="W1861" s="313"/>
      <c r="X1861" s="302"/>
      <c r="Y1861" s="211"/>
      <c r="Z1861" s="320"/>
      <c r="AA1861" s="246"/>
      <c r="AB1861" s="125"/>
      <c r="AC1861" s="125"/>
      <c r="AD1861" s="125"/>
      <c r="AE1861" s="125"/>
      <c r="AF1861" s="125"/>
      <c r="AG1861" s="125"/>
      <c r="AH1861" s="125"/>
      <c r="AJ1861" s="125"/>
      <c r="AK1861" s="125"/>
      <c r="AM1861" s="246"/>
      <c r="AO1861" s="246"/>
      <c r="AP1861" s="211"/>
      <c r="AQ1861" s="211"/>
      <c r="AR1861" s="199"/>
      <c r="AT1861" s="225"/>
      <c r="AU1861" s="225"/>
      <c r="AV1861" s="225"/>
      <c r="AW1861" s="99"/>
      <c r="AX1861" s="199"/>
      <c r="AY1861" s="199"/>
      <c r="AZ1861" s="37"/>
      <c r="BA1861" s="123"/>
      <c r="BB1861" s="211"/>
      <c r="BC1861" s="211"/>
      <c r="BD1861" s="123"/>
      <c r="BE1861" s="123"/>
      <c r="BF1861" s="37"/>
      <c r="BG1861" s="37"/>
    </row>
    <row r="1862" spans="1:59" x14ac:dyDescent="0.25">
      <c r="A1862">
        <v>1830</v>
      </c>
      <c r="B1862" s="61">
        <f ca="1">OFFSET(InputPriceData!B$15,CalculationsAndCharts!$A1862+$A$11,0,1,1)</f>
        <v>39815</v>
      </c>
      <c r="C1862" s="3">
        <f ca="1">OFFSET(InputPriceData!G$15,CalculationsAndCharts!$A1862+$A$11,IF($C$7,8,0),1,1)</f>
        <v>227566300</v>
      </c>
      <c r="D1862" s="4">
        <f ca="1">OFFSET(InputPriceData!C$15,CalculationsAndCharts!$A1862+$A$11,IF($C$7,8,0),1,1)</f>
        <v>77.849999999999994</v>
      </c>
      <c r="E1862" s="4">
        <f ca="1">OFFSET(InputPriceData!D$15,CalculationsAndCharts!$A1862+$A$11,IF($C$7,8,0),1,1)</f>
        <v>80.430000000000007</v>
      </c>
      <c r="F1862" s="4">
        <f ca="1">OFFSET(InputPriceData!E$15,CalculationsAndCharts!$A1862+$A$11,IF($C$7,8,0),1,1)</f>
        <v>77.34</v>
      </c>
      <c r="G1862" s="4">
        <f ca="1">OFFSET(InputPriceData!F$15,CalculationsAndCharts!$A1862+$A$11,IF($C$7,8,0),1,1)</f>
        <v>80.02</v>
      </c>
      <c r="H1862" s="342">
        <f t="shared" ca="1" si="226"/>
        <v>76.26548549067391</v>
      </c>
      <c r="I1862" s="342">
        <f t="shared" ca="1" si="227"/>
        <v>76.115659374143547</v>
      </c>
      <c r="J1862" s="340">
        <f t="shared" ca="1" si="228"/>
        <v>0.14982611653033187</v>
      </c>
      <c r="K1862" s="170">
        <f t="shared" ca="1" si="224"/>
        <v>2.2447865194560584E-2</v>
      </c>
      <c r="L1862" s="341">
        <f t="shared" ca="1" si="225"/>
        <v>1.8643506717834772</v>
      </c>
      <c r="M1862" s="341">
        <f t="shared" ca="1" si="229"/>
        <v>-1.8643506717834772</v>
      </c>
      <c r="N1862" s="170"/>
      <c r="O1862" s="340"/>
      <c r="P1862" s="3">
        <f t="shared" ca="1" si="230"/>
        <v>227566300</v>
      </c>
      <c r="Q1862" s="3" t="e">
        <f t="shared" ca="1" si="231"/>
        <v>#N/A</v>
      </c>
      <c r="S1862" s="99"/>
      <c r="T1862" s="350"/>
      <c r="U1862" s="350"/>
      <c r="V1862" s="349"/>
      <c r="W1862" s="313"/>
      <c r="X1862" s="302"/>
      <c r="Y1862" s="211"/>
      <c r="Z1862" s="320"/>
      <c r="AA1862" s="246"/>
      <c r="AB1862" s="125"/>
      <c r="AC1862" s="125"/>
      <c r="AD1862" s="125"/>
      <c r="AE1862" s="125"/>
      <c r="AF1862" s="125"/>
      <c r="AG1862" s="125"/>
      <c r="AH1862" s="125"/>
      <c r="AJ1862" s="125"/>
      <c r="AK1862" s="125"/>
      <c r="AM1862" s="246"/>
      <c r="AO1862" s="246"/>
      <c r="AP1862" s="211"/>
      <c r="AQ1862" s="211"/>
      <c r="AR1862" s="199"/>
      <c r="AT1862" s="225"/>
      <c r="AU1862" s="225"/>
      <c r="AV1862" s="225"/>
      <c r="AW1862" s="99"/>
      <c r="AX1862" s="199"/>
      <c r="AY1862" s="199"/>
      <c r="AZ1862" s="37"/>
      <c r="BA1862" s="123"/>
      <c r="BB1862" s="211"/>
      <c r="BC1862" s="211"/>
      <c r="BD1862" s="123"/>
      <c r="BE1862" s="123"/>
      <c r="BF1862" s="37"/>
      <c r="BG1862" s="37"/>
    </row>
    <row r="1863" spans="1:59" x14ac:dyDescent="0.25">
      <c r="A1863">
        <v>1831</v>
      </c>
      <c r="B1863" s="61">
        <f ca="1">OFFSET(InputPriceData!B$15,CalculationsAndCharts!$A1863+$A$11,0,1,1)</f>
        <v>39813</v>
      </c>
      <c r="C1863" s="3">
        <f ca="1">OFFSET(InputPriceData!G$15,CalculationsAndCharts!$A1863+$A$11,IF($C$7,8,0),1,1)</f>
        <v>193987200</v>
      </c>
      <c r="D1863" s="4">
        <f ca="1">OFFSET(InputPriceData!C$15,CalculationsAndCharts!$A1863+$A$11,IF($C$7,8,0),1,1)</f>
        <v>76.680000000000007</v>
      </c>
      <c r="E1863" s="4">
        <f ca="1">OFFSET(InputPriceData!D$15,CalculationsAndCharts!$A1863+$A$11,IF($C$7,8,0),1,1)</f>
        <v>78.3</v>
      </c>
      <c r="F1863" s="4">
        <f ca="1">OFFSET(InputPriceData!E$15,CalculationsAndCharts!$A1863+$A$11,IF($C$7,8,0),1,1)</f>
        <v>76.5</v>
      </c>
      <c r="G1863" s="4">
        <f ca="1">OFFSET(InputPriceData!F$15,CalculationsAndCharts!$A1863+$A$11,IF($C$7,8,0),1,1)</f>
        <v>77.680000000000007</v>
      </c>
      <c r="H1863" s="342">
        <f t="shared" ca="1" si="226"/>
        <v>75.729126275055904</v>
      </c>
      <c r="I1863" s="342">
        <f t="shared" ca="1" si="227"/>
        <v>75.760719317247506</v>
      </c>
      <c r="J1863" s="340">
        <f t="shared" ca="1" si="228"/>
        <v>-3.1593042191642579E-2</v>
      </c>
      <c r="K1863" s="170">
        <f t="shared" ca="1" si="224"/>
        <v>9.9812031492290819E-4</v>
      </c>
      <c r="L1863" s="341">
        <f t="shared" ca="1" si="225"/>
        <v>1.9250529228911779</v>
      </c>
      <c r="M1863" s="341">
        <f t="shared" ca="1" si="229"/>
        <v>-1.9250529228911779</v>
      </c>
      <c r="N1863" s="170"/>
      <c r="O1863" s="340"/>
      <c r="P1863" s="3">
        <f t="shared" ca="1" si="230"/>
        <v>193987200</v>
      </c>
      <c r="Q1863" s="3" t="e">
        <f t="shared" ca="1" si="231"/>
        <v>#N/A</v>
      </c>
      <c r="S1863" s="99"/>
      <c r="T1863" s="350"/>
      <c r="U1863" s="350"/>
      <c r="V1863" s="349"/>
      <c r="W1863" s="313"/>
      <c r="X1863" s="302"/>
      <c r="Y1863" s="211"/>
      <c r="Z1863" s="320"/>
      <c r="AA1863" s="246"/>
      <c r="AB1863" s="125"/>
      <c r="AC1863" s="125"/>
      <c r="AD1863" s="125"/>
      <c r="AE1863" s="125"/>
      <c r="AF1863" s="125"/>
      <c r="AG1863" s="125"/>
      <c r="AH1863" s="125"/>
      <c r="AJ1863" s="125"/>
      <c r="AK1863" s="125"/>
      <c r="AM1863" s="246"/>
      <c r="AO1863" s="246"/>
      <c r="AP1863" s="211"/>
      <c r="AQ1863" s="211"/>
      <c r="AR1863" s="199"/>
      <c r="AT1863" s="225"/>
      <c r="AU1863" s="225"/>
      <c r="AV1863" s="225"/>
      <c r="AW1863" s="99"/>
      <c r="AX1863" s="199"/>
      <c r="AY1863" s="199"/>
      <c r="AZ1863" s="37"/>
      <c r="BA1863" s="123"/>
      <c r="BB1863" s="211"/>
      <c r="BC1863" s="211"/>
      <c r="BD1863" s="123"/>
      <c r="BE1863" s="123"/>
      <c r="BF1863" s="37"/>
      <c r="BG1863" s="37"/>
    </row>
    <row r="1864" spans="1:59" x14ac:dyDescent="0.25">
      <c r="A1864">
        <v>1832</v>
      </c>
      <c r="B1864" s="61">
        <f ca="1">OFFSET(InputPriceData!B$15,CalculationsAndCharts!$A1864+$A$11,0,1,1)</f>
        <v>39812</v>
      </c>
      <c r="C1864" s="3">
        <f ca="1">OFFSET(InputPriceData!G$15,CalculationsAndCharts!$A1864+$A$11,IF($C$7,8,0),1,1)</f>
        <v>168256300</v>
      </c>
      <c r="D1864" s="4">
        <f ca="1">OFFSET(InputPriceData!C$15,CalculationsAndCharts!$A1864+$A$11,IF($C$7,8,0),1,1)</f>
        <v>75.33</v>
      </c>
      <c r="E1864" s="4">
        <f ca="1">OFFSET(InputPriceData!D$15,CalculationsAndCharts!$A1864+$A$11,IF($C$7,8,0),1,1)</f>
        <v>76.650000000000006</v>
      </c>
      <c r="F1864" s="4">
        <f ca="1">OFFSET(InputPriceData!E$15,CalculationsAndCharts!$A1864+$A$11,IF($C$7,8,0),1,1)</f>
        <v>74.78</v>
      </c>
      <c r="G1864" s="4">
        <f ca="1">OFFSET(InputPriceData!F$15,CalculationsAndCharts!$A1864+$A$11,IF($C$7,8,0),1,1)</f>
        <v>76.58</v>
      </c>
      <c r="H1864" s="342">
        <f t="shared" ca="1" si="226"/>
        <v>75.450430028635324</v>
      </c>
      <c r="I1864" s="342">
        <f t="shared" ca="1" si="227"/>
        <v>75.586239255179109</v>
      </c>
      <c r="J1864" s="340">
        <f t="shared" ca="1" si="228"/>
        <v>-0.13580922654382352</v>
      </c>
      <c r="K1864" s="170">
        <f t="shared" ca="1" si="224"/>
        <v>1.8444146014431579E-2</v>
      </c>
      <c r="L1864" s="341">
        <f t="shared" ca="1" si="225"/>
        <v>1.9882113677397608</v>
      </c>
      <c r="M1864" s="341">
        <f t="shared" ca="1" si="229"/>
        <v>-1.9882113677397608</v>
      </c>
      <c r="N1864" s="170"/>
      <c r="O1864" s="340"/>
      <c r="P1864" s="3">
        <f t="shared" ca="1" si="230"/>
        <v>168256300</v>
      </c>
      <c r="Q1864" s="3" t="e">
        <f t="shared" ca="1" si="231"/>
        <v>#N/A</v>
      </c>
      <c r="S1864" s="99"/>
      <c r="T1864" s="350"/>
      <c r="U1864" s="350"/>
      <c r="V1864" s="349"/>
      <c r="W1864" s="313"/>
      <c r="X1864" s="302"/>
      <c r="Y1864" s="211"/>
      <c r="Z1864" s="320"/>
      <c r="AA1864" s="246"/>
      <c r="AB1864" s="125"/>
      <c r="AC1864" s="125"/>
      <c r="AD1864" s="125"/>
      <c r="AE1864" s="125"/>
      <c r="AF1864" s="125"/>
      <c r="AG1864" s="125"/>
      <c r="AH1864" s="125"/>
      <c r="AJ1864" s="125"/>
      <c r="AK1864" s="125"/>
      <c r="AM1864" s="246"/>
      <c r="AO1864" s="246"/>
      <c r="AP1864" s="211"/>
      <c r="AQ1864" s="211"/>
      <c r="AR1864" s="199"/>
      <c r="AT1864" s="225"/>
      <c r="AU1864" s="225"/>
      <c r="AV1864" s="225"/>
      <c r="AW1864" s="99"/>
      <c r="AX1864" s="199"/>
      <c r="AY1864" s="199"/>
      <c r="AZ1864" s="37"/>
      <c r="BA1864" s="123"/>
      <c r="BB1864" s="211"/>
      <c r="BC1864" s="211"/>
      <c r="BD1864" s="123"/>
      <c r="BE1864" s="123"/>
      <c r="BF1864" s="37"/>
      <c r="BG1864" s="37"/>
    </row>
    <row r="1865" spans="1:59" x14ac:dyDescent="0.25">
      <c r="A1865">
        <v>1833</v>
      </c>
      <c r="B1865" s="61">
        <f ca="1">OFFSET(InputPriceData!B$15,CalculationsAndCharts!$A1865+$A$11,0,1,1)</f>
        <v>39811</v>
      </c>
      <c r="C1865" s="3">
        <f ca="1">OFFSET(InputPriceData!G$15,CalculationsAndCharts!$A1865+$A$11,IF($C$7,8,0),1,1)</f>
        <v>127795900</v>
      </c>
      <c r="D1865" s="4">
        <f ca="1">OFFSET(InputPriceData!C$15,CalculationsAndCharts!$A1865+$A$11,IF($C$7,8,0),1,1)</f>
        <v>75.09</v>
      </c>
      <c r="E1865" s="4">
        <f ca="1">OFFSET(InputPriceData!D$15,CalculationsAndCharts!$A1865+$A$11,IF($C$7,8,0),1,1)</f>
        <v>75.17</v>
      </c>
      <c r="F1865" s="4">
        <f ca="1">OFFSET(InputPriceData!E$15,CalculationsAndCharts!$A1865+$A$11,IF($C$7,8,0),1,1)</f>
        <v>73.680000000000007</v>
      </c>
      <c r="G1865" s="4">
        <f ca="1">OFFSET(InputPriceData!F$15,CalculationsAndCharts!$A1865+$A$11,IF($C$7,8,0),1,1)</f>
        <v>74.81</v>
      </c>
      <c r="H1865" s="342">
        <f t="shared" ca="1" si="226"/>
        <v>75.289062889868944</v>
      </c>
      <c r="I1865" s="342">
        <f t="shared" ca="1" si="227"/>
        <v>75.495897369286311</v>
      </c>
      <c r="J1865" s="340">
        <f t="shared" ca="1" si="228"/>
        <v>-0.20683447941740143</v>
      </c>
      <c r="K1865" s="170">
        <f t="shared" ca="1" si="224"/>
        <v>4.278050187586746E-2</v>
      </c>
      <c r="L1865" s="341">
        <f t="shared" ca="1" si="225"/>
        <v>2.0576878552902369</v>
      </c>
      <c r="M1865" s="341">
        <f t="shared" ca="1" si="229"/>
        <v>-2.0576878552902369</v>
      </c>
      <c r="N1865" s="170"/>
      <c r="O1865" s="340"/>
      <c r="P1865" s="3" t="e">
        <f t="shared" ca="1" si="230"/>
        <v>#N/A</v>
      </c>
      <c r="Q1865" s="3">
        <f t="shared" ca="1" si="231"/>
        <v>127795900</v>
      </c>
      <c r="S1865" s="99"/>
      <c r="T1865" s="350"/>
      <c r="U1865" s="350"/>
      <c r="V1865" s="349"/>
      <c r="W1865" s="313"/>
      <c r="X1865" s="302"/>
      <c r="Y1865" s="211"/>
      <c r="Z1865" s="320"/>
      <c r="AA1865" s="246"/>
      <c r="AB1865" s="125"/>
      <c r="AC1865" s="125"/>
      <c r="AD1865" s="125"/>
      <c r="AE1865" s="125"/>
      <c r="AF1865" s="125"/>
      <c r="AG1865" s="125"/>
      <c r="AH1865" s="125"/>
      <c r="AJ1865" s="125"/>
      <c r="AK1865" s="125"/>
      <c r="AM1865" s="246"/>
      <c r="AO1865" s="246"/>
      <c r="AP1865" s="211"/>
      <c r="AQ1865" s="211"/>
      <c r="AR1865" s="199"/>
      <c r="AT1865" s="225"/>
      <c r="AU1865" s="225"/>
      <c r="AV1865" s="225"/>
      <c r="AW1865" s="99"/>
      <c r="AX1865" s="199"/>
      <c r="AY1865" s="199"/>
      <c r="AZ1865" s="37"/>
      <c r="BA1865" s="123"/>
      <c r="BB1865" s="211"/>
      <c r="BC1865" s="211"/>
      <c r="BD1865" s="123"/>
      <c r="BE1865" s="123"/>
      <c r="BF1865" s="37"/>
      <c r="BG1865" s="37"/>
    </row>
    <row r="1866" spans="1:59" x14ac:dyDescent="0.25">
      <c r="A1866">
        <v>1834</v>
      </c>
      <c r="B1866" s="61">
        <f ca="1">OFFSET(InputPriceData!B$15,CalculationsAndCharts!$A1866+$A$11,0,1,1)</f>
        <v>39808</v>
      </c>
      <c r="C1866" s="3">
        <f ca="1">OFFSET(InputPriceData!G$15,CalculationsAndCharts!$A1866+$A$11,IF($C$7,8,0),1,1)</f>
        <v>74767700</v>
      </c>
      <c r="D1866" s="4">
        <f ca="1">OFFSET(InputPriceData!C$15,CalculationsAndCharts!$A1866+$A$11,IF($C$7,8,0),1,1)</f>
        <v>75.09</v>
      </c>
      <c r="E1866" s="4">
        <f ca="1">OFFSET(InputPriceData!D$15,CalculationsAndCharts!$A1866+$A$11,IF($C$7,8,0),1,1)</f>
        <v>75.14</v>
      </c>
      <c r="F1866" s="4">
        <f ca="1">OFFSET(InputPriceData!E$15,CalculationsAndCharts!$A1866+$A$11,IF($C$7,8,0),1,1)</f>
        <v>74.459999999999994</v>
      </c>
      <c r="G1866" s="4">
        <f ca="1">OFFSET(InputPriceData!F$15,CalculationsAndCharts!$A1866+$A$11,IF($C$7,8,0),1,1)</f>
        <v>75.02</v>
      </c>
      <c r="H1866" s="342">
        <f t="shared" ca="1" si="226"/>
        <v>75.357500445564497</v>
      </c>
      <c r="I1866" s="342">
        <f t="shared" ca="1" si="227"/>
        <v>75.558251675585069</v>
      </c>
      <c r="J1866" s="340">
        <f t="shared" ca="1" si="228"/>
        <v>-0.2007512300205978</v>
      </c>
      <c r="K1866" s="170">
        <f t="shared" ca="1" si="224"/>
        <v>4.0301056354782969E-2</v>
      </c>
      <c r="L1866" s="341">
        <f t="shared" ca="1" si="225"/>
        <v>2.1246770565166369</v>
      </c>
      <c r="M1866" s="341">
        <f t="shared" ca="1" si="229"/>
        <v>-2.1246770565166369</v>
      </c>
      <c r="N1866" s="170"/>
      <c r="O1866" s="340"/>
      <c r="P1866" s="3" t="e">
        <f t="shared" ca="1" si="230"/>
        <v>#N/A</v>
      </c>
      <c r="Q1866" s="3">
        <f t="shared" ca="1" si="231"/>
        <v>74767700</v>
      </c>
      <c r="S1866" s="99"/>
      <c r="T1866" s="350"/>
      <c r="U1866" s="350"/>
      <c r="V1866" s="349"/>
      <c r="W1866" s="313"/>
      <c r="X1866" s="302"/>
      <c r="Y1866" s="211"/>
      <c r="Z1866" s="320"/>
      <c r="AA1866" s="246"/>
      <c r="AB1866" s="125"/>
      <c r="AC1866" s="125"/>
      <c r="AD1866" s="125"/>
      <c r="AE1866" s="125"/>
      <c r="AF1866" s="125"/>
      <c r="AG1866" s="125"/>
      <c r="AH1866" s="125"/>
      <c r="AJ1866" s="125"/>
      <c r="AK1866" s="125"/>
      <c r="AM1866" s="246"/>
      <c r="AO1866" s="246"/>
      <c r="AP1866" s="211"/>
      <c r="AQ1866" s="211"/>
      <c r="AR1866" s="199"/>
      <c r="AT1866" s="225"/>
      <c r="AU1866" s="225"/>
      <c r="AV1866" s="225"/>
      <c r="AW1866" s="99"/>
      <c r="AX1866" s="199"/>
      <c r="AY1866" s="199"/>
      <c r="AZ1866" s="37"/>
      <c r="BA1866" s="123"/>
      <c r="BB1866" s="211"/>
      <c r="BC1866" s="211"/>
      <c r="BD1866" s="123"/>
      <c r="BE1866" s="123"/>
      <c r="BF1866" s="37"/>
      <c r="BG1866" s="37"/>
    </row>
    <row r="1867" spans="1:59" x14ac:dyDescent="0.25">
      <c r="A1867">
        <v>1835</v>
      </c>
      <c r="B1867" s="61">
        <f ca="1">OFFSET(InputPriceData!B$15,CalculationsAndCharts!$A1867+$A$11,0,1,1)</f>
        <v>39806</v>
      </c>
      <c r="C1867" s="3">
        <f ca="1">OFFSET(InputPriceData!G$15,CalculationsAndCharts!$A1867+$A$11,IF($C$7,8,0),1,1)</f>
        <v>62061600</v>
      </c>
      <c r="D1867" s="4">
        <f ca="1">OFFSET(InputPriceData!C$15,CalculationsAndCharts!$A1867+$A$11,IF($C$7,8,0),1,1)</f>
        <v>74.41</v>
      </c>
      <c r="E1867" s="4">
        <f ca="1">OFFSET(InputPriceData!D$15,CalculationsAndCharts!$A1867+$A$11,IF($C$7,8,0),1,1)</f>
        <v>74.77</v>
      </c>
      <c r="F1867" s="4">
        <f ca="1">OFFSET(InputPriceData!E$15,CalculationsAndCharts!$A1867+$A$11,IF($C$7,8,0),1,1)</f>
        <v>74.03</v>
      </c>
      <c r="G1867" s="4">
        <f ca="1">OFFSET(InputPriceData!F$15,CalculationsAndCharts!$A1867+$A$11,IF($C$7,8,0),1,1)</f>
        <v>74.59</v>
      </c>
      <c r="H1867" s="342">
        <f t="shared" ca="1" si="226"/>
        <v>75.405714794930859</v>
      </c>
      <c r="I1867" s="342">
        <f t="shared" ca="1" si="227"/>
        <v>75.607183646092807</v>
      </c>
      <c r="J1867" s="340">
        <f t="shared" ca="1" si="228"/>
        <v>-0.20146885116197721</v>
      </c>
      <c r="K1867" s="170">
        <f t="shared" ca="1" si="224"/>
        <v>4.0589697988526928E-2</v>
      </c>
      <c r="L1867" s="341">
        <f t="shared" ca="1" si="225"/>
        <v>2.1886778002876999</v>
      </c>
      <c r="M1867" s="341">
        <f t="shared" ca="1" si="229"/>
        <v>-2.1886778002876999</v>
      </c>
      <c r="N1867" s="170"/>
      <c r="O1867" s="340"/>
      <c r="P1867" s="3">
        <f t="shared" ca="1" si="230"/>
        <v>62061600</v>
      </c>
      <c r="Q1867" s="3" t="e">
        <f t="shared" ca="1" si="231"/>
        <v>#N/A</v>
      </c>
      <c r="S1867" s="99"/>
      <c r="T1867" s="350"/>
      <c r="U1867" s="350"/>
      <c r="V1867" s="349"/>
      <c r="W1867" s="313"/>
      <c r="X1867" s="302"/>
      <c r="Y1867" s="211"/>
      <c r="Z1867" s="320"/>
      <c r="AA1867" s="246"/>
      <c r="AB1867" s="125"/>
      <c r="AC1867" s="125"/>
      <c r="AD1867" s="125"/>
      <c r="AE1867" s="125"/>
      <c r="AF1867" s="125"/>
      <c r="AG1867" s="125"/>
      <c r="AH1867" s="125"/>
      <c r="AJ1867" s="125"/>
      <c r="AK1867" s="125"/>
      <c r="AM1867" s="246"/>
      <c r="AO1867" s="246"/>
      <c r="AP1867" s="211"/>
      <c r="AQ1867" s="211"/>
      <c r="AR1867" s="199"/>
      <c r="AT1867" s="225"/>
      <c r="AU1867" s="225"/>
      <c r="AV1867" s="225"/>
      <c r="AW1867" s="99"/>
      <c r="AX1867" s="199"/>
      <c r="AY1867" s="199"/>
      <c r="AZ1867" s="37"/>
      <c r="BA1867" s="123"/>
      <c r="BB1867" s="211"/>
      <c r="BC1867" s="211"/>
      <c r="BD1867" s="123"/>
      <c r="BE1867" s="123"/>
      <c r="BF1867" s="37"/>
      <c r="BG1867" s="37"/>
    </row>
    <row r="1868" spans="1:59" x14ac:dyDescent="0.25">
      <c r="A1868">
        <v>1836</v>
      </c>
      <c r="B1868" s="61">
        <f ca="1">OFFSET(InputPriceData!B$15,CalculationsAndCharts!$A1868+$A$11,0,1,1)</f>
        <v>39805</v>
      </c>
      <c r="C1868" s="3">
        <f ca="1">OFFSET(InputPriceData!G$15,CalculationsAndCharts!$A1868+$A$11,IF($C$7,8,0),1,1)</f>
        <v>221625200</v>
      </c>
      <c r="D1868" s="4">
        <f ca="1">OFFSET(InputPriceData!C$15,CalculationsAndCharts!$A1868+$A$11,IF($C$7,8,0),1,1)</f>
        <v>75.34</v>
      </c>
      <c r="E1868" s="4">
        <f ca="1">OFFSET(InputPriceData!D$15,CalculationsAndCharts!$A1868+$A$11,IF($C$7,8,0),1,1)</f>
        <v>75.69</v>
      </c>
      <c r="F1868" s="4">
        <f ca="1">OFFSET(InputPriceData!E$15,CalculationsAndCharts!$A1868+$A$11,IF($C$7,8,0),1,1)</f>
        <v>73.849999999999994</v>
      </c>
      <c r="G1868" s="4">
        <f ca="1">OFFSET(InputPriceData!F$15,CalculationsAndCharts!$A1868+$A$11,IF($C$7,8,0),1,1)</f>
        <v>74.16</v>
      </c>
      <c r="H1868" s="342">
        <f t="shared" ca="1" si="226"/>
        <v>75.522245479920983</v>
      </c>
      <c r="I1868" s="342">
        <f t="shared" ca="1" si="227"/>
        <v>75.699654886646698</v>
      </c>
      <c r="J1868" s="340">
        <f t="shared" ca="1" si="228"/>
        <v>-0.17740940672574962</v>
      </c>
      <c r="K1868" s="170">
        <f t="shared" ca="1" si="224"/>
        <v>3.1474097594782452E-2</v>
      </c>
      <c r="L1868" s="341">
        <f t="shared" ca="1" si="225"/>
        <v>2.2428779245281056</v>
      </c>
      <c r="M1868" s="341">
        <f t="shared" ca="1" si="229"/>
        <v>-2.2428779245281056</v>
      </c>
      <c r="N1868" s="170"/>
      <c r="O1868" s="340"/>
      <c r="P1868" s="3" t="e">
        <f t="shared" ca="1" si="230"/>
        <v>#N/A</v>
      </c>
      <c r="Q1868" s="3">
        <f t="shared" ca="1" si="231"/>
        <v>221625200</v>
      </c>
      <c r="S1868" s="99"/>
      <c r="T1868" s="350"/>
      <c r="U1868" s="350"/>
      <c r="V1868" s="349"/>
      <c r="W1868" s="313"/>
      <c r="X1868" s="302"/>
      <c r="Y1868" s="211"/>
      <c r="Z1868" s="320"/>
      <c r="AA1868" s="246"/>
      <c r="AB1868" s="125"/>
      <c r="AC1868" s="125"/>
      <c r="AD1868" s="125"/>
      <c r="AE1868" s="125"/>
      <c r="AF1868" s="125"/>
      <c r="AG1868" s="125"/>
      <c r="AH1868" s="125"/>
      <c r="AJ1868" s="125"/>
      <c r="AK1868" s="125"/>
      <c r="AM1868" s="246"/>
      <c r="AO1868" s="246"/>
      <c r="AP1868" s="211"/>
      <c r="AQ1868" s="211"/>
      <c r="AR1868" s="199"/>
      <c r="AT1868" s="225"/>
      <c r="AU1868" s="225"/>
      <c r="AV1868" s="225"/>
      <c r="AW1868" s="99"/>
      <c r="AX1868" s="199"/>
      <c r="AY1868" s="199"/>
      <c r="AZ1868" s="37"/>
      <c r="BA1868" s="123"/>
      <c r="BB1868" s="211"/>
      <c r="BC1868" s="211"/>
      <c r="BD1868" s="123"/>
      <c r="BE1868" s="123"/>
      <c r="BF1868" s="37"/>
      <c r="BG1868" s="37"/>
    </row>
    <row r="1869" spans="1:59" x14ac:dyDescent="0.25">
      <c r="A1869">
        <v>1837</v>
      </c>
      <c r="B1869" s="61">
        <f ca="1">OFFSET(InputPriceData!B$15,CalculationsAndCharts!$A1869+$A$11,0,1,1)</f>
        <v>39804</v>
      </c>
      <c r="C1869" s="3">
        <f ca="1">OFFSET(InputPriceData!G$15,CalculationsAndCharts!$A1869+$A$11,IF($C$7,8,0),1,1)</f>
        <v>243759500</v>
      </c>
      <c r="D1869" s="4">
        <f ca="1">OFFSET(InputPriceData!C$15,CalculationsAndCharts!$A1869+$A$11,IF($C$7,8,0),1,1)</f>
        <v>76.25</v>
      </c>
      <c r="E1869" s="4">
        <f ca="1">OFFSET(InputPriceData!D$15,CalculationsAndCharts!$A1869+$A$11,IF($C$7,8,0),1,1)</f>
        <v>76.319999999999993</v>
      </c>
      <c r="F1869" s="4">
        <f ca="1">OFFSET(InputPriceData!E$15,CalculationsAndCharts!$A1869+$A$11,IF($C$7,8,0),1,1)</f>
        <v>73.59</v>
      </c>
      <c r="G1869" s="4">
        <f ca="1">OFFSET(InputPriceData!F$15,CalculationsAndCharts!$A1869+$A$11,IF($C$7,8,0),1,1)</f>
        <v>74.94</v>
      </c>
      <c r="H1869" s="342">
        <f t="shared" ca="1" si="226"/>
        <v>75.716851977052556</v>
      </c>
      <c r="I1869" s="342">
        <f t="shared" ca="1" si="227"/>
        <v>75.839623512705501</v>
      </c>
      <c r="J1869" s="340">
        <f t="shared" ca="1" si="228"/>
        <v>-0.12277153565297541</v>
      </c>
      <c r="K1869" s="170">
        <f t="shared" ca="1" si="224"/>
        <v>1.5072849966589813E-2</v>
      </c>
      <c r="L1869" s="341">
        <f t="shared" ca="1" si="225"/>
        <v>2.298298159640344</v>
      </c>
      <c r="M1869" s="341">
        <f t="shared" ca="1" si="229"/>
        <v>-2.298298159640344</v>
      </c>
      <c r="N1869" s="170"/>
      <c r="O1869" s="340"/>
      <c r="P1869" s="3" t="e">
        <f t="shared" ca="1" si="230"/>
        <v>#N/A</v>
      </c>
      <c r="Q1869" s="3">
        <f t="shared" ca="1" si="231"/>
        <v>243759500</v>
      </c>
      <c r="S1869" s="99"/>
      <c r="T1869" s="350"/>
      <c r="U1869" s="350"/>
      <c r="V1869" s="349"/>
      <c r="W1869" s="313"/>
      <c r="X1869" s="302"/>
      <c r="Y1869" s="211"/>
      <c r="Z1869" s="320"/>
      <c r="AA1869" s="246"/>
      <c r="AB1869" s="125"/>
      <c r="AC1869" s="125"/>
      <c r="AD1869" s="125"/>
      <c r="AE1869" s="125"/>
      <c r="AF1869" s="125"/>
      <c r="AG1869" s="125"/>
      <c r="AH1869" s="125"/>
      <c r="AJ1869" s="125"/>
      <c r="AK1869" s="125"/>
      <c r="AM1869" s="246"/>
      <c r="AO1869" s="246"/>
      <c r="AP1869" s="211"/>
      <c r="AQ1869" s="211"/>
      <c r="AR1869" s="199"/>
      <c r="AT1869" s="225"/>
      <c r="AU1869" s="225"/>
      <c r="AV1869" s="225"/>
      <c r="AW1869" s="99"/>
      <c r="AX1869" s="199"/>
      <c r="AY1869" s="199"/>
      <c r="AZ1869" s="37"/>
      <c r="BA1869" s="123"/>
      <c r="BB1869" s="211"/>
      <c r="BC1869" s="211"/>
      <c r="BD1869" s="123"/>
      <c r="BE1869" s="123"/>
      <c r="BF1869" s="37"/>
      <c r="BG1869" s="37"/>
    </row>
    <row r="1870" spans="1:59" x14ac:dyDescent="0.25">
      <c r="A1870">
        <v>1838</v>
      </c>
      <c r="B1870" s="61">
        <f ca="1">OFFSET(InputPriceData!B$15,CalculationsAndCharts!$A1870+$A$11,0,1,1)</f>
        <v>39801</v>
      </c>
      <c r="C1870" s="3">
        <f ca="1">OFFSET(InputPriceData!G$15,CalculationsAndCharts!$A1870+$A$11,IF($C$7,8,0),1,1)</f>
        <v>301451300</v>
      </c>
      <c r="D1870" s="4">
        <f ca="1">OFFSET(InputPriceData!C$15,CalculationsAndCharts!$A1870+$A$11,IF($C$7,8,0),1,1)</f>
        <v>76.69</v>
      </c>
      <c r="E1870" s="4">
        <f ca="1">OFFSET(InputPriceData!D$15,CalculationsAndCharts!$A1870+$A$11,IF($C$7,8,0),1,1)</f>
        <v>78</v>
      </c>
      <c r="F1870" s="4">
        <f ca="1">OFFSET(InputPriceData!E$15,CalculationsAndCharts!$A1870+$A$11,IF($C$7,8,0),1,1)</f>
        <v>75.819999999999993</v>
      </c>
      <c r="G1870" s="4">
        <f ca="1">OFFSET(InputPriceData!F$15,CalculationsAndCharts!$A1870+$A$11,IF($C$7,8,0),1,1)</f>
        <v>75.91</v>
      </c>
      <c r="H1870" s="342">
        <f t="shared" ca="1" si="226"/>
        <v>75.827830830917193</v>
      </c>
      <c r="I1870" s="342">
        <f t="shared" ca="1" si="227"/>
        <v>75.921407468406002</v>
      </c>
      <c r="J1870" s="340">
        <f t="shared" ca="1" si="228"/>
        <v>-9.3576637488828329E-2</v>
      </c>
      <c r="K1870" s="170">
        <f t="shared" ca="1" si="224"/>
        <v>8.7565870837155915E-3</v>
      </c>
      <c r="L1870" s="341">
        <f t="shared" ca="1" si="225"/>
        <v>2.3561854158981026</v>
      </c>
      <c r="M1870" s="341">
        <f t="shared" ca="1" si="229"/>
        <v>-2.3561854158981026</v>
      </c>
      <c r="N1870" s="170"/>
      <c r="O1870" s="340"/>
      <c r="P1870" s="3" t="e">
        <f t="shared" ca="1" si="230"/>
        <v>#N/A</v>
      </c>
      <c r="Q1870" s="3">
        <f t="shared" ca="1" si="231"/>
        <v>301451300</v>
      </c>
      <c r="S1870" s="99"/>
      <c r="T1870" s="350"/>
      <c r="U1870" s="350"/>
      <c r="V1870" s="349"/>
      <c r="W1870" s="313"/>
      <c r="X1870" s="302"/>
      <c r="Y1870" s="211"/>
      <c r="Z1870" s="320"/>
      <c r="AA1870" s="246"/>
      <c r="AB1870" s="125"/>
      <c r="AC1870" s="125"/>
      <c r="AD1870" s="125"/>
      <c r="AE1870" s="125"/>
      <c r="AF1870" s="125"/>
      <c r="AG1870" s="125"/>
      <c r="AH1870" s="125"/>
      <c r="AJ1870" s="125"/>
      <c r="AK1870" s="125"/>
      <c r="AM1870" s="246"/>
      <c r="AO1870" s="246"/>
      <c r="AP1870" s="211"/>
      <c r="AQ1870" s="211"/>
      <c r="AR1870" s="199"/>
      <c r="AT1870" s="225"/>
      <c r="AU1870" s="225"/>
      <c r="AV1870" s="225"/>
      <c r="AW1870" s="99"/>
      <c r="AX1870" s="199"/>
      <c r="AY1870" s="199"/>
      <c r="AZ1870" s="37"/>
      <c r="BA1870" s="123"/>
      <c r="BB1870" s="211"/>
      <c r="BC1870" s="211"/>
      <c r="BD1870" s="123"/>
      <c r="BE1870" s="123"/>
      <c r="BF1870" s="37"/>
      <c r="BG1870" s="37"/>
    </row>
    <row r="1871" spans="1:59" x14ac:dyDescent="0.25">
      <c r="A1871">
        <v>1839</v>
      </c>
      <c r="B1871" s="61">
        <f ca="1">OFFSET(InputPriceData!B$15,CalculationsAndCharts!$A1871+$A$11,0,1,1)</f>
        <v>39800</v>
      </c>
      <c r="C1871" s="3">
        <f ca="1">OFFSET(InputPriceData!G$15,CalculationsAndCharts!$A1871+$A$11,IF($C$7,8,0),1,1)</f>
        <v>374673300</v>
      </c>
      <c r="D1871" s="4">
        <f ca="1">OFFSET(InputPriceData!C$15,CalculationsAndCharts!$A1871+$A$11,IF($C$7,8,0),1,1)</f>
        <v>78.040000000000006</v>
      </c>
      <c r="E1871" s="4">
        <f ca="1">OFFSET(InputPriceData!D$15,CalculationsAndCharts!$A1871+$A$11,IF($C$7,8,0),1,1)</f>
        <v>78.27</v>
      </c>
      <c r="F1871" s="4">
        <f ca="1">OFFSET(InputPriceData!E$15,CalculationsAndCharts!$A1871+$A$11,IF($C$7,8,0),1,1)</f>
        <v>75.319999999999993</v>
      </c>
      <c r="G1871" s="4">
        <f ca="1">OFFSET(InputPriceData!F$15,CalculationsAndCharts!$A1871+$A$11,IF($C$7,8,0),1,1)</f>
        <v>76.239999999999995</v>
      </c>
      <c r="H1871" s="342">
        <f t="shared" ca="1" si="226"/>
        <v>75.816092378191087</v>
      </c>
      <c r="I1871" s="342">
        <f t="shared" ca="1" si="227"/>
        <v>75.92244451098837</v>
      </c>
      <c r="J1871" s="340">
        <f t="shared" ca="1" si="228"/>
        <v>-0.10635213279730962</v>
      </c>
      <c r="K1871" s="170">
        <f t="shared" ca="1" si="224"/>
        <v>1.1310776150536581E-2</v>
      </c>
      <c r="L1871" s="341">
        <f t="shared" ca="1" si="225"/>
        <v>2.3993435102903975</v>
      </c>
      <c r="M1871" s="341">
        <f t="shared" ca="1" si="229"/>
        <v>-2.3993435102903975</v>
      </c>
      <c r="N1871" s="170"/>
      <c r="O1871" s="340"/>
      <c r="P1871" s="3" t="e">
        <f t="shared" ca="1" si="230"/>
        <v>#N/A</v>
      </c>
      <c r="Q1871" s="3">
        <f t="shared" ca="1" si="231"/>
        <v>374673300</v>
      </c>
      <c r="S1871" s="99"/>
      <c r="T1871" s="350"/>
      <c r="U1871" s="350"/>
      <c r="V1871" s="349"/>
      <c r="W1871" s="313"/>
      <c r="X1871" s="302"/>
      <c r="Y1871" s="211"/>
      <c r="Z1871" s="320"/>
      <c r="AA1871" s="246"/>
      <c r="AB1871" s="125"/>
      <c r="AC1871" s="125"/>
      <c r="AD1871" s="125"/>
      <c r="AE1871" s="125"/>
      <c r="AF1871" s="125"/>
      <c r="AG1871" s="125"/>
      <c r="AH1871" s="125"/>
      <c r="AJ1871" s="125"/>
      <c r="AK1871" s="125"/>
      <c r="AM1871" s="246"/>
      <c r="AO1871" s="246"/>
      <c r="AP1871" s="211"/>
      <c r="AQ1871" s="211"/>
      <c r="AR1871" s="199"/>
      <c r="AT1871" s="225"/>
      <c r="AU1871" s="225"/>
      <c r="AV1871" s="225"/>
      <c r="AW1871" s="99"/>
      <c r="AX1871" s="199"/>
      <c r="AY1871" s="199"/>
      <c r="AZ1871" s="37"/>
      <c r="BA1871" s="123"/>
      <c r="BB1871" s="211"/>
      <c r="BC1871" s="211"/>
      <c r="BD1871" s="123"/>
      <c r="BE1871" s="123"/>
      <c r="BF1871" s="37"/>
      <c r="BG1871" s="37"/>
    </row>
    <row r="1872" spans="1:59" x14ac:dyDescent="0.25">
      <c r="A1872">
        <v>1840</v>
      </c>
      <c r="B1872" s="61">
        <f ca="1">OFFSET(InputPriceData!B$15,CalculationsAndCharts!$A1872+$A$11,0,1,1)</f>
        <v>39799</v>
      </c>
      <c r="C1872" s="3">
        <f ca="1">OFFSET(InputPriceData!G$15,CalculationsAndCharts!$A1872+$A$11,IF($C$7,8,0),1,1)</f>
        <v>281819800</v>
      </c>
      <c r="D1872" s="4">
        <f ca="1">OFFSET(InputPriceData!C$15,CalculationsAndCharts!$A1872+$A$11,IF($C$7,8,0),1,1)</f>
        <v>77.56</v>
      </c>
      <c r="E1872" s="4">
        <f ca="1">OFFSET(InputPriceData!D$15,CalculationsAndCharts!$A1872+$A$11,IF($C$7,8,0),1,1)</f>
        <v>78.92</v>
      </c>
      <c r="F1872" s="4">
        <f ca="1">OFFSET(InputPriceData!E$15,CalculationsAndCharts!$A1872+$A$11,IF($C$7,8,0),1,1)</f>
        <v>76.900000000000006</v>
      </c>
      <c r="G1872" s="4">
        <f ca="1">OFFSET(InputPriceData!F$15,CalculationsAndCharts!$A1872+$A$11,IF($C$7,8,0),1,1)</f>
        <v>77.69</v>
      </c>
      <c r="H1872" s="342">
        <f t="shared" ca="1" si="226"/>
        <v>75.75553414650409</v>
      </c>
      <c r="I1872" s="342">
        <f t="shared" ca="1" si="227"/>
        <v>75.893575830169127</v>
      </c>
      <c r="J1872" s="340">
        <f t="shared" ca="1" si="228"/>
        <v>-0.13804168366506142</v>
      </c>
      <c r="K1872" s="170">
        <f t="shared" ca="1" si="224"/>
        <v>1.9055506429084886E-2</v>
      </c>
      <c r="L1872" s="341">
        <f t="shared" ca="1" si="225"/>
        <v>2.4289989058610924</v>
      </c>
      <c r="M1872" s="341">
        <f t="shared" ca="1" si="229"/>
        <v>-2.4289989058610924</v>
      </c>
      <c r="N1872" s="170"/>
      <c r="O1872" s="340"/>
      <c r="P1872" s="3">
        <f t="shared" ca="1" si="230"/>
        <v>281819800</v>
      </c>
      <c r="Q1872" s="3" t="e">
        <f t="shared" ca="1" si="231"/>
        <v>#N/A</v>
      </c>
      <c r="S1872" s="99"/>
      <c r="T1872" s="350"/>
      <c r="U1872" s="350"/>
      <c r="V1872" s="349"/>
      <c r="W1872" s="313"/>
      <c r="X1872" s="302"/>
      <c r="Y1872" s="211"/>
      <c r="Z1872" s="320"/>
      <c r="AA1872" s="246"/>
      <c r="AB1872" s="125"/>
      <c r="AC1872" s="125"/>
      <c r="AD1872" s="125"/>
      <c r="AE1872" s="125"/>
      <c r="AF1872" s="125"/>
      <c r="AG1872" s="125"/>
      <c r="AH1872" s="125"/>
      <c r="AJ1872" s="125"/>
      <c r="AK1872" s="125"/>
      <c r="AM1872" s="246"/>
      <c r="AO1872" s="246"/>
      <c r="AP1872" s="211"/>
      <c r="AQ1872" s="211"/>
      <c r="AR1872" s="199"/>
      <c r="AT1872" s="225"/>
      <c r="AU1872" s="225"/>
      <c r="AV1872" s="225"/>
      <c r="AW1872" s="99"/>
      <c r="AX1872" s="199"/>
      <c r="AY1872" s="199"/>
      <c r="AZ1872" s="37"/>
      <c r="BA1872" s="123"/>
      <c r="BB1872" s="211"/>
      <c r="BC1872" s="211"/>
      <c r="BD1872" s="123"/>
      <c r="BE1872" s="123"/>
      <c r="BF1872" s="37"/>
      <c r="BG1872" s="37"/>
    </row>
    <row r="1873" spans="1:59" x14ac:dyDescent="0.25">
      <c r="A1873">
        <v>1841</v>
      </c>
      <c r="B1873" s="61">
        <f ca="1">OFFSET(InputPriceData!B$15,CalculationsAndCharts!$A1873+$A$11,0,1,1)</f>
        <v>39798</v>
      </c>
      <c r="C1873" s="3">
        <f ca="1">OFFSET(InputPriceData!G$15,CalculationsAndCharts!$A1873+$A$11,IF($C$7,8,0),1,1)</f>
        <v>377699500</v>
      </c>
      <c r="D1873" s="4">
        <f ca="1">OFFSET(InputPriceData!C$15,CalculationsAndCharts!$A1873+$A$11,IF($C$7,8,0),1,1)</f>
        <v>78.45</v>
      </c>
      <c r="E1873" s="4">
        <f ca="1">OFFSET(InputPriceData!D$15,CalculationsAndCharts!$A1873+$A$11,IF($C$7,8,0),1,1)</f>
        <v>78.569999999999993</v>
      </c>
      <c r="F1873" s="4">
        <f ca="1">OFFSET(InputPriceData!E$15,CalculationsAndCharts!$A1873+$A$11,IF($C$7,8,0),1,1)</f>
        <v>75.290000000000006</v>
      </c>
      <c r="G1873" s="4">
        <f ca="1">OFFSET(InputPriceData!F$15,CalculationsAndCharts!$A1873+$A$11,IF($C$7,8,0),1,1)</f>
        <v>78.45</v>
      </c>
      <c r="H1873" s="342">
        <f t="shared" ca="1" si="226"/>
        <v>75.479181881718958</v>
      </c>
      <c r="I1873" s="342">
        <f t="shared" ca="1" si="227"/>
        <v>75.730264542002686</v>
      </c>
      <c r="J1873" s="340">
        <f t="shared" ca="1" si="228"/>
        <v>-0.25108266028375131</v>
      </c>
      <c r="K1873" s="170">
        <f t="shared" ca="1" si="224"/>
        <v>6.304250229516567E-2</v>
      </c>
      <c r="L1873" s="341">
        <f t="shared" ca="1" si="225"/>
        <v>2.450384412917209</v>
      </c>
      <c r="M1873" s="341">
        <f t="shared" ca="1" si="229"/>
        <v>-2.450384412917209</v>
      </c>
      <c r="N1873" s="170"/>
      <c r="O1873" s="340"/>
      <c r="P1873" s="3">
        <f t="shared" ca="1" si="230"/>
        <v>377699500</v>
      </c>
      <c r="Q1873" s="3" t="e">
        <f t="shared" ca="1" si="231"/>
        <v>#N/A</v>
      </c>
      <c r="S1873" s="99"/>
      <c r="T1873" s="350"/>
      <c r="U1873" s="350"/>
      <c r="V1873" s="349"/>
      <c r="W1873" s="313"/>
      <c r="X1873" s="302"/>
      <c r="Y1873" s="211"/>
      <c r="Z1873" s="320"/>
      <c r="AA1873" s="246"/>
      <c r="AB1873" s="125"/>
      <c r="AC1873" s="125"/>
      <c r="AD1873" s="125"/>
      <c r="AE1873" s="125"/>
      <c r="AF1873" s="125"/>
      <c r="AG1873" s="125"/>
      <c r="AH1873" s="125"/>
      <c r="AJ1873" s="125"/>
      <c r="AK1873" s="125"/>
      <c r="AM1873" s="246"/>
      <c r="AO1873" s="246"/>
      <c r="AP1873" s="211"/>
      <c r="AQ1873" s="211"/>
      <c r="AR1873" s="199"/>
      <c r="AT1873" s="225"/>
      <c r="AU1873" s="225"/>
      <c r="AV1873" s="225"/>
      <c r="AW1873" s="99"/>
      <c r="AX1873" s="199"/>
      <c r="AY1873" s="199"/>
      <c r="AZ1873" s="37"/>
      <c r="BA1873" s="123"/>
      <c r="BB1873" s="211"/>
      <c r="BC1873" s="211"/>
      <c r="BD1873" s="123"/>
      <c r="BE1873" s="123"/>
      <c r="BF1873" s="37"/>
      <c r="BG1873" s="37"/>
    </row>
    <row r="1874" spans="1:59" x14ac:dyDescent="0.25">
      <c r="A1874">
        <v>1842</v>
      </c>
      <c r="B1874" s="61">
        <f ca="1">OFFSET(InputPriceData!B$15,CalculationsAndCharts!$A1874+$A$11,0,1,1)</f>
        <v>39797</v>
      </c>
      <c r="C1874" s="3">
        <f ca="1">OFFSET(InputPriceData!G$15,CalculationsAndCharts!$A1874+$A$11,IF($C$7,8,0),1,1)</f>
        <v>256694200</v>
      </c>
      <c r="D1874" s="4">
        <f ca="1">OFFSET(InputPriceData!C$15,CalculationsAndCharts!$A1874+$A$11,IF($C$7,8,0),1,1)</f>
        <v>76.010000000000005</v>
      </c>
      <c r="E1874" s="4">
        <f ca="1">OFFSET(InputPriceData!D$15,CalculationsAndCharts!$A1874+$A$11,IF($C$7,8,0),1,1)</f>
        <v>76.12</v>
      </c>
      <c r="F1874" s="4">
        <f ca="1">OFFSET(InputPriceData!E$15,CalculationsAndCharts!$A1874+$A$11,IF($C$7,8,0),1,1)</f>
        <v>73.680000000000007</v>
      </c>
      <c r="G1874" s="4">
        <f ca="1">OFFSET(InputPriceData!F$15,CalculationsAndCharts!$A1874+$A$11,IF($C$7,8,0),1,1)</f>
        <v>74.92</v>
      </c>
      <c r="H1874" s="342">
        <f t="shared" ca="1" si="226"/>
        <v>75.054779293393082</v>
      </c>
      <c r="I1874" s="342">
        <f t="shared" ca="1" si="227"/>
        <v>75.483015864002937</v>
      </c>
      <c r="J1874" s="340">
        <f t="shared" ca="1" si="228"/>
        <v>-0.42823657060986153</v>
      </c>
      <c r="K1874" s="170">
        <f t="shared" ca="1" si="224"/>
        <v>0.18338656040769491</v>
      </c>
      <c r="L1874" s="341">
        <f t="shared" ca="1" si="225"/>
        <v>2.464582461306104</v>
      </c>
      <c r="M1874" s="341">
        <f t="shared" ca="1" si="229"/>
        <v>-2.464582461306104</v>
      </c>
      <c r="N1874" s="170"/>
      <c r="O1874" s="340"/>
      <c r="P1874" s="3" t="e">
        <f t="shared" ca="1" si="230"/>
        <v>#N/A</v>
      </c>
      <c r="Q1874" s="3">
        <f t="shared" ca="1" si="231"/>
        <v>256694200</v>
      </c>
      <c r="S1874" s="99"/>
      <c r="T1874" s="350"/>
      <c r="U1874" s="350"/>
      <c r="V1874" s="349"/>
      <c r="W1874" s="313"/>
      <c r="X1874" s="302"/>
      <c r="Y1874" s="211"/>
      <c r="Z1874" s="320"/>
      <c r="AA1874" s="246"/>
      <c r="AB1874" s="125"/>
      <c r="AC1874" s="125"/>
      <c r="AD1874" s="125"/>
      <c r="AE1874" s="125"/>
      <c r="AF1874" s="125"/>
      <c r="AG1874" s="125"/>
      <c r="AH1874" s="125"/>
      <c r="AJ1874" s="125"/>
      <c r="AK1874" s="125"/>
      <c r="AM1874" s="246"/>
      <c r="AO1874" s="246"/>
      <c r="AP1874" s="211"/>
      <c r="AQ1874" s="211"/>
      <c r="AR1874" s="199"/>
      <c r="AT1874" s="225"/>
      <c r="AU1874" s="225"/>
      <c r="AV1874" s="225"/>
      <c r="AW1874" s="99"/>
      <c r="AX1874" s="199"/>
      <c r="AY1874" s="199"/>
      <c r="AZ1874" s="37"/>
      <c r="BA1874" s="123"/>
      <c r="BB1874" s="211"/>
      <c r="BC1874" s="211"/>
      <c r="BD1874" s="123"/>
      <c r="BE1874" s="123"/>
      <c r="BF1874" s="37"/>
      <c r="BG1874" s="37"/>
    </row>
    <row r="1875" spans="1:59" x14ac:dyDescent="0.25">
      <c r="A1875">
        <v>1843</v>
      </c>
      <c r="B1875" s="61">
        <f ca="1">OFFSET(InputPriceData!B$15,CalculationsAndCharts!$A1875+$A$11,0,1,1)</f>
        <v>39794</v>
      </c>
      <c r="C1875" s="3">
        <f ca="1">OFFSET(InputPriceData!G$15,CalculationsAndCharts!$A1875+$A$11,IF($C$7,8,0),1,1)</f>
        <v>415060400</v>
      </c>
      <c r="D1875" s="4">
        <f ca="1">OFFSET(InputPriceData!C$15,CalculationsAndCharts!$A1875+$A$11,IF($C$7,8,0),1,1)</f>
        <v>73.05</v>
      </c>
      <c r="E1875" s="4">
        <f ca="1">OFFSET(InputPriceData!D$15,CalculationsAndCharts!$A1875+$A$11,IF($C$7,8,0),1,1)</f>
        <v>76.05</v>
      </c>
      <c r="F1875" s="4">
        <f ca="1">OFFSET(InputPriceData!E$15,CalculationsAndCharts!$A1875+$A$11,IF($C$7,8,0),1,1)</f>
        <v>72.75</v>
      </c>
      <c r="G1875" s="4">
        <f ca="1">OFFSET(InputPriceData!F$15,CalculationsAndCharts!$A1875+$A$11,IF($C$7,8,0),1,1)</f>
        <v>75.98</v>
      </c>
      <c r="H1875" s="342">
        <f t="shared" ca="1" si="226"/>
        <v>75.074033478163528</v>
      </c>
      <c r="I1875" s="342">
        <f t="shared" ca="1" si="227"/>
        <v>75.534199124366836</v>
      </c>
      <c r="J1875" s="340">
        <f t="shared" ca="1" si="228"/>
        <v>-0.46016564620332545</v>
      </c>
      <c r="K1875" s="170">
        <f t="shared" ca="1" si="224"/>
        <v>0.21175242194572408</v>
      </c>
      <c r="L1875" s="341">
        <f t="shared" ca="1" si="225"/>
        <v>2.473756997195709</v>
      </c>
      <c r="M1875" s="341">
        <f t="shared" ca="1" si="229"/>
        <v>-2.473756997195709</v>
      </c>
      <c r="N1875" s="170"/>
      <c r="O1875" s="340"/>
      <c r="P1875" s="3">
        <f t="shared" ca="1" si="230"/>
        <v>415060400</v>
      </c>
      <c r="Q1875" s="3" t="e">
        <f t="shared" ca="1" si="231"/>
        <v>#N/A</v>
      </c>
      <c r="S1875" s="99"/>
      <c r="T1875" s="350"/>
      <c r="U1875" s="350"/>
      <c r="V1875" s="349"/>
      <c r="W1875" s="313"/>
      <c r="X1875" s="302"/>
      <c r="Y1875" s="211"/>
      <c r="Z1875" s="320"/>
      <c r="AA1875" s="246"/>
      <c r="AB1875" s="125"/>
      <c r="AC1875" s="125"/>
      <c r="AD1875" s="125"/>
      <c r="AE1875" s="125"/>
      <c r="AF1875" s="125"/>
      <c r="AG1875" s="125"/>
      <c r="AH1875" s="125"/>
      <c r="AJ1875" s="125"/>
      <c r="AK1875" s="125"/>
      <c r="AM1875" s="246"/>
      <c r="AO1875" s="246"/>
      <c r="AP1875" s="211"/>
      <c r="AQ1875" s="211"/>
      <c r="AR1875" s="199"/>
      <c r="AT1875" s="225"/>
      <c r="AU1875" s="225"/>
      <c r="AV1875" s="225"/>
      <c r="AW1875" s="99"/>
      <c r="AX1875" s="199"/>
      <c r="AY1875" s="199"/>
      <c r="AZ1875" s="37"/>
      <c r="BA1875" s="123"/>
      <c r="BB1875" s="211"/>
      <c r="BC1875" s="211"/>
      <c r="BD1875" s="123"/>
      <c r="BE1875" s="123"/>
      <c r="BF1875" s="37"/>
      <c r="BG1875" s="37"/>
    </row>
    <row r="1876" spans="1:59" x14ac:dyDescent="0.25">
      <c r="A1876">
        <v>1844</v>
      </c>
      <c r="B1876" s="61">
        <f ca="1">OFFSET(InputPriceData!B$15,CalculationsAndCharts!$A1876+$A$11,0,1,1)</f>
        <v>39793</v>
      </c>
      <c r="C1876" s="3">
        <f ca="1">OFFSET(InputPriceData!G$15,CalculationsAndCharts!$A1876+$A$11,IF($C$7,8,0),1,1)</f>
        <v>365061000</v>
      </c>
      <c r="D1876" s="4">
        <f ca="1">OFFSET(InputPriceData!C$15,CalculationsAndCharts!$A1876+$A$11,IF($C$7,8,0),1,1)</f>
        <v>76.45</v>
      </c>
      <c r="E1876" s="4">
        <f ca="1">OFFSET(InputPriceData!D$15,CalculationsAndCharts!$A1876+$A$11,IF($C$7,8,0),1,1)</f>
        <v>77.7</v>
      </c>
      <c r="F1876" s="4">
        <f ca="1">OFFSET(InputPriceData!E$15,CalculationsAndCharts!$A1876+$A$11,IF($C$7,8,0),1,1)</f>
        <v>74.599999999999994</v>
      </c>
      <c r="G1876" s="4">
        <f ca="1">OFFSET(InputPriceData!F$15,CalculationsAndCharts!$A1876+$A$11,IF($C$7,8,0),1,1)</f>
        <v>75.09</v>
      </c>
      <c r="H1876" s="342">
        <f t="shared" ca="1" si="226"/>
        <v>74.944609689329752</v>
      </c>
      <c r="I1876" s="342">
        <f t="shared" ca="1" si="227"/>
        <v>75.493671772036549</v>
      </c>
      <c r="J1876" s="340">
        <f t="shared" ca="1" si="228"/>
        <v>-0.549062082706822</v>
      </c>
      <c r="K1876" s="170">
        <f t="shared" ca="1" si="224"/>
        <v>0.30146917066635304</v>
      </c>
      <c r="L1876" s="341">
        <f t="shared" ca="1" si="225"/>
        <v>2.4807584247176604</v>
      </c>
      <c r="M1876" s="341">
        <f t="shared" ca="1" si="229"/>
        <v>-2.4807584247176604</v>
      </c>
      <c r="N1876" s="170"/>
      <c r="O1876" s="340"/>
      <c r="P1876" s="3" t="e">
        <f t="shared" ca="1" si="230"/>
        <v>#N/A</v>
      </c>
      <c r="Q1876" s="3">
        <f t="shared" ca="1" si="231"/>
        <v>365061000</v>
      </c>
      <c r="S1876" s="99"/>
      <c r="T1876" s="350"/>
      <c r="U1876" s="350"/>
      <c r="V1876" s="349"/>
      <c r="W1876" s="313"/>
      <c r="X1876" s="302"/>
      <c r="Y1876" s="211"/>
      <c r="Z1876" s="320"/>
      <c r="AA1876" s="246"/>
      <c r="AB1876" s="125"/>
      <c r="AC1876" s="125"/>
      <c r="AD1876" s="125"/>
      <c r="AE1876" s="125"/>
      <c r="AF1876" s="125"/>
      <c r="AG1876" s="125"/>
      <c r="AH1876" s="125"/>
      <c r="AJ1876" s="125"/>
      <c r="AK1876" s="125"/>
      <c r="AM1876" s="246"/>
      <c r="AO1876" s="246"/>
      <c r="AP1876" s="211"/>
      <c r="AQ1876" s="211"/>
      <c r="AR1876" s="199"/>
      <c r="AT1876" s="225"/>
      <c r="AU1876" s="225"/>
      <c r="AV1876" s="225"/>
      <c r="AW1876" s="99"/>
      <c r="AX1876" s="199"/>
      <c r="AY1876" s="199"/>
      <c r="AZ1876" s="37"/>
      <c r="BA1876" s="123"/>
      <c r="BB1876" s="211"/>
      <c r="BC1876" s="211"/>
      <c r="BD1876" s="123"/>
      <c r="BE1876" s="123"/>
      <c r="BF1876" s="37"/>
      <c r="BG1876" s="37"/>
    </row>
    <row r="1877" spans="1:59" x14ac:dyDescent="0.25">
      <c r="A1877">
        <v>1845</v>
      </c>
      <c r="B1877" s="61">
        <f ca="1">OFFSET(InputPriceData!B$15,CalculationsAndCharts!$A1877+$A$11,0,1,1)</f>
        <v>39792</v>
      </c>
      <c r="C1877" s="3">
        <f ca="1">OFFSET(InputPriceData!G$15,CalculationsAndCharts!$A1877+$A$11,IF($C$7,8,0),1,1)</f>
        <v>396187400</v>
      </c>
      <c r="D1877" s="4">
        <f ca="1">OFFSET(InputPriceData!C$15,CalculationsAndCharts!$A1877+$A$11,IF($C$7,8,0),1,1)</f>
        <v>77.12</v>
      </c>
      <c r="E1877" s="4">
        <f ca="1">OFFSET(InputPriceData!D$15,CalculationsAndCharts!$A1877+$A$11,IF($C$7,8,0),1,1)</f>
        <v>78.010000000000005</v>
      </c>
      <c r="F1877" s="4">
        <f ca="1">OFFSET(InputPriceData!E$15,CalculationsAndCharts!$A1877+$A$11,IF($C$7,8,0),1,1)</f>
        <v>75.989999999999995</v>
      </c>
      <c r="G1877" s="4">
        <f ca="1">OFFSET(InputPriceData!F$15,CalculationsAndCharts!$A1877+$A$11,IF($C$7,8,0),1,1)</f>
        <v>76.94</v>
      </c>
      <c r="H1877" s="342">
        <f t="shared" ca="1" si="226"/>
        <v>74.923839644948288</v>
      </c>
      <c r="I1877" s="342">
        <f t="shared" ca="1" si="227"/>
        <v>75.530369205858051</v>
      </c>
      <c r="J1877" s="340">
        <f t="shared" ca="1" si="228"/>
        <v>-0.60652956090979393</v>
      </c>
      <c r="K1877" s="170">
        <f t="shared" ca="1" si="224"/>
        <v>0.36787810825742745</v>
      </c>
      <c r="L1877" s="341">
        <f t="shared" ca="1" si="225"/>
        <v>2.4856594467220146</v>
      </c>
      <c r="M1877" s="341">
        <f t="shared" ca="1" si="229"/>
        <v>-2.4856594467220146</v>
      </c>
      <c r="N1877" s="170"/>
      <c r="O1877" s="340"/>
      <c r="P1877" s="3" t="e">
        <f t="shared" ca="1" si="230"/>
        <v>#N/A</v>
      </c>
      <c r="Q1877" s="3">
        <f t="shared" ca="1" si="231"/>
        <v>396187400</v>
      </c>
      <c r="S1877" s="99"/>
      <c r="T1877" s="350"/>
      <c r="U1877" s="350"/>
      <c r="V1877" s="349"/>
      <c r="W1877" s="313"/>
      <c r="X1877" s="302"/>
      <c r="Y1877" s="211"/>
      <c r="Z1877" s="320"/>
      <c r="AA1877" s="246"/>
      <c r="AB1877" s="125"/>
      <c r="AC1877" s="125"/>
      <c r="AD1877" s="125"/>
      <c r="AE1877" s="125"/>
      <c r="AF1877" s="125"/>
      <c r="AG1877" s="125"/>
      <c r="AH1877" s="125"/>
      <c r="AJ1877" s="125"/>
      <c r="AK1877" s="125"/>
      <c r="AM1877" s="246"/>
      <c r="AO1877" s="246"/>
      <c r="AP1877" s="211"/>
      <c r="AQ1877" s="211"/>
      <c r="AR1877" s="199"/>
      <c r="AT1877" s="225"/>
      <c r="AU1877" s="225"/>
      <c r="AV1877" s="225"/>
      <c r="AW1877" s="99"/>
      <c r="AX1877" s="199"/>
      <c r="AY1877" s="199"/>
      <c r="AZ1877" s="37"/>
      <c r="BA1877" s="123"/>
      <c r="BB1877" s="211"/>
      <c r="BC1877" s="211"/>
      <c r="BD1877" s="123"/>
      <c r="BE1877" s="123"/>
      <c r="BF1877" s="37"/>
      <c r="BG1877" s="37"/>
    </row>
    <row r="1878" spans="1:59" x14ac:dyDescent="0.25">
      <c r="A1878">
        <v>1846</v>
      </c>
      <c r="B1878" s="61">
        <f ca="1">OFFSET(InputPriceData!B$15,CalculationsAndCharts!$A1878+$A$11,0,1,1)</f>
        <v>39791</v>
      </c>
      <c r="C1878" s="3">
        <f ca="1">OFFSET(InputPriceData!G$15,CalculationsAndCharts!$A1878+$A$11,IF($C$7,8,0),1,1)</f>
        <v>370790000</v>
      </c>
      <c r="D1878" s="4">
        <f ca="1">OFFSET(InputPriceData!C$15,CalculationsAndCharts!$A1878+$A$11,IF($C$7,8,0),1,1)</f>
        <v>77.16</v>
      </c>
      <c r="E1878" s="4">
        <f ca="1">OFFSET(InputPriceData!D$15,CalculationsAndCharts!$A1878+$A$11,IF($C$7,8,0),1,1)</f>
        <v>78.66</v>
      </c>
      <c r="F1878" s="4">
        <f ca="1">OFFSET(InputPriceData!E$15,CalculationsAndCharts!$A1878+$A$11,IF($C$7,8,0),1,1)</f>
        <v>75.97</v>
      </c>
      <c r="G1878" s="4">
        <f ca="1">OFFSET(InputPriceData!F$15,CalculationsAndCharts!$A1878+$A$11,IF($C$7,8,0),1,1)</f>
        <v>76.42</v>
      </c>
      <c r="H1878" s="342">
        <f t="shared" ca="1" si="226"/>
        <v>74.635816737083772</v>
      </c>
      <c r="I1878" s="342">
        <f t="shared" ca="1" si="227"/>
        <v>75.402220951845152</v>
      </c>
      <c r="J1878" s="340">
        <f t="shared" ca="1" si="228"/>
        <v>-0.76640421476142351</v>
      </c>
      <c r="K1878" s="170">
        <f t="shared" ca="1" si="224"/>
        <v>0.5873754204040742</v>
      </c>
      <c r="L1878" s="341">
        <f t="shared" ca="1" si="225"/>
        <v>2.489972107844983</v>
      </c>
      <c r="M1878" s="341">
        <f t="shared" ca="1" si="229"/>
        <v>-2.489972107844983</v>
      </c>
      <c r="N1878" s="170"/>
      <c r="O1878" s="340"/>
      <c r="P1878" s="3" t="e">
        <f t="shared" ca="1" si="230"/>
        <v>#N/A</v>
      </c>
      <c r="Q1878" s="3">
        <f t="shared" ca="1" si="231"/>
        <v>370790000</v>
      </c>
      <c r="S1878" s="99"/>
      <c r="T1878" s="350"/>
      <c r="U1878" s="350"/>
      <c r="V1878" s="349"/>
      <c r="W1878" s="313"/>
      <c r="X1878" s="302"/>
      <c r="Y1878" s="211"/>
      <c r="Z1878" s="320"/>
      <c r="AA1878" s="246"/>
      <c r="AB1878" s="125"/>
      <c r="AC1878" s="125"/>
      <c r="AD1878" s="125"/>
      <c r="AE1878" s="125"/>
      <c r="AF1878" s="125"/>
      <c r="AG1878" s="125"/>
      <c r="AH1878" s="125"/>
      <c r="AJ1878" s="125"/>
      <c r="AK1878" s="125"/>
      <c r="AM1878" s="246"/>
      <c r="AO1878" s="246"/>
      <c r="AP1878" s="211"/>
      <c r="AQ1878" s="211"/>
      <c r="AR1878" s="199"/>
      <c r="AT1878" s="225"/>
      <c r="AU1878" s="225"/>
      <c r="AV1878" s="225"/>
      <c r="AW1878" s="99"/>
      <c r="AX1878" s="199"/>
      <c r="AY1878" s="199"/>
      <c r="AZ1878" s="37"/>
      <c r="BA1878" s="123"/>
      <c r="BB1878" s="211"/>
      <c r="BC1878" s="211"/>
      <c r="BD1878" s="123"/>
      <c r="BE1878" s="123"/>
      <c r="BF1878" s="37"/>
      <c r="BG1878" s="37"/>
    </row>
    <row r="1879" spans="1:59" x14ac:dyDescent="0.25">
      <c r="A1879">
        <v>1847</v>
      </c>
      <c r="B1879" s="61">
        <f ca="1">OFFSET(InputPriceData!B$15,CalculationsAndCharts!$A1879+$A$11,0,1,1)</f>
        <v>39790</v>
      </c>
      <c r="C1879" s="3">
        <f ca="1">OFFSET(InputPriceData!G$15,CalculationsAndCharts!$A1879+$A$11,IF($C$7,8,0),1,1)</f>
        <v>412859300</v>
      </c>
      <c r="D1879" s="4">
        <f ca="1">OFFSET(InputPriceData!C$15,CalculationsAndCharts!$A1879+$A$11,IF($C$7,8,0),1,1)</f>
        <v>77.14</v>
      </c>
      <c r="E1879" s="4">
        <f ca="1">OFFSET(InputPriceData!D$15,CalculationsAndCharts!$A1879+$A$11,IF($C$7,8,0),1,1)</f>
        <v>78.88</v>
      </c>
      <c r="F1879" s="4">
        <f ca="1">OFFSET(InputPriceData!E$15,CalculationsAndCharts!$A1879+$A$11,IF($C$7,8,0),1,1)</f>
        <v>75.209999999999994</v>
      </c>
      <c r="G1879" s="4">
        <f ca="1">OFFSET(InputPriceData!F$15,CalculationsAndCharts!$A1879+$A$11,IF($C$7,8,0),1,1)</f>
        <v>77.7</v>
      </c>
      <c r="H1879" s="342">
        <f t="shared" ca="1" si="226"/>
        <v>74.380933413810027</v>
      </c>
      <c r="I1879" s="342">
        <f t="shared" ca="1" si="227"/>
        <v>75.309695583831072</v>
      </c>
      <c r="J1879" s="340">
        <f t="shared" ca="1" si="228"/>
        <v>-0.92876217002109929</v>
      </c>
      <c r="K1879" s="170">
        <f t="shared" ca="1" si="224"/>
        <v>0.86259916846230134</v>
      </c>
      <c r="L1879" s="341">
        <f t="shared" ca="1" si="225"/>
        <v>2.4928472868413563</v>
      </c>
      <c r="M1879" s="341">
        <f t="shared" ca="1" si="229"/>
        <v>-2.4928472868413563</v>
      </c>
      <c r="N1879" s="170"/>
      <c r="O1879" s="340"/>
      <c r="P1879" s="3">
        <f t="shared" ca="1" si="230"/>
        <v>412859300</v>
      </c>
      <c r="Q1879" s="3" t="e">
        <f t="shared" ca="1" si="231"/>
        <v>#N/A</v>
      </c>
      <c r="S1879" s="99"/>
      <c r="T1879" s="350"/>
      <c r="U1879" s="350"/>
      <c r="V1879" s="349"/>
      <c r="W1879" s="313"/>
      <c r="X1879" s="302"/>
      <c r="Y1879" s="211"/>
      <c r="Z1879" s="320"/>
      <c r="AA1879" s="246"/>
      <c r="AB1879" s="125"/>
      <c r="AC1879" s="125"/>
      <c r="AD1879" s="125"/>
      <c r="AE1879" s="125"/>
      <c r="AF1879" s="125"/>
      <c r="AG1879" s="125"/>
      <c r="AH1879" s="125"/>
      <c r="AJ1879" s="125"/>
      <c r="AK1879" s="125"/>
      <c r="AM1879" s="246"/>
      <c r="AO1879" s="246"/>
      <c r="AP1879" s="211"/>
      <c r="AQ1879" s="211"/>
      <c r="AR1879" s="199"/>
      <c r="AT1879" s="225"/>
      <c r="AU1879" s="225"/>
      <c r="AV1879" s="225"/>
      <c r="AW1879" s="99"/>
      <c r="AX1879" s="199"/>
      <c r="AY1879" s="199"/>
      <c r="AZ1879" s="37"/>
      <c r="BA1879" s="123"/>
      <c r="BB1879" s="211"/>
      <c r="BC1879" s="211"/>
      <c r="BD1879" s="123"/>
      <c r="BE1879" s="123"/>
      <c r="BF1879" s="37"/>
      <c r="BG1879" s="37"/>
    </row>
    <row r="1880" spans="1:59" x14ac:dyDescent="0.25">
      <c r="A1880">
        <v>1848</v>
      </c>
      <c r="B1880" s="61">
        <f ca="1">OFFSET(InputPriceData!B$15,CalculationsAndCharts!$A1880+$A$11,0,1,1)</f>
        <v>39787</v>
      </c>
      <c r="C1880" s="3">
        <f ca="1">OFFSET(InputPriceData!G$15,CalculationsAndCharts!$A1880+$A$11,IF($C$7,8,0),1,1)</f>
        <v>471905300</v>
      </c>
      <c r="D1880" s="4">
        <f ca="1">OFFSET(InputPriceData!C$15,CalculationsAndCharts!$A1880+$A$11,IF($C$7,8,0),1,1)</f>
        <v>71.42</v>
      </c>
      <c r="E1880" s="4">
        <f ca="1">OFFSET(InputPriceData!D$15,CalculationsAndCharts!$A1880+$A$11,IF($C$7,8,0),1,1)</f>
        <v>75.5</v>
      </c>
      <c r="F1880" s="4">
        <f ca="1">OFFSET(InputPriceData!E$15,CalculationsAndCharts!$A1880+$A$11,IF($C$7,8,0),1,1)</f>
        <v>70.22</v>
      </c>
      <c r="G1880" s="4">
        <f ca="1">OFFSET(InputPriceData!F$15,CalculationsAndCharts!$A1880+$A$11,IF($C$7,8,0),1,1)</f>
        <v>75.08</v>
      </c>
      <c r="H1880" s="342">
        <f t="shared" ca="1" si="226"/>
        <v>73.906781044354304</v>
      </c>
      <c r="I1880" s="342">
        <f t="shared" ca="1" si="227"/>
        <v>75.092395182361173</v>
      </c>
      <c r="J1880" s="340">
        <f t="shared" ca="1" si="228"/>
        <v>-1.1856141380069143</v>
      </c>
      <c r="K1880" s="170">
        <f t="shared" ca="1" si="224"/>
        <v>1.4056808842418784</v>
      </c>
      <c r="L1880" s="341">
        <f t="shared" ca="1" si="225"/>
        <v>2.4922805728383381</v>
      </c>
      <c r="M1880" s="341">
        <f t="shared" ca="1" si="229"/>
        <v>-2.4922805728383381</v>
      </c>
      <c r="N1880" s="170"/>
      <c r="O1880" s="340"/>
      <c r="P1880" s="3">
        <f t="shared" ca="1" si="230"/>
        <v>471905300</v>
      </c>
      <c r="Q1880" s="3" t="e">
        <f t="shared" ca="1" si="231"/>
        <v>#N/A</v>
      </c>
      <c r="S1880" s="99"/>
      <c r="T1880" s="350"/>
      <c r="U1880" s="350"/>
      <c r="V1880" s="349"/>
      <c r="W1880" s="313"/>
      <c r="X1880" s="302"/>
      <c r="Y1880" s="211"/>
      <c r="Z1880" s="320"/>
      <c r="AA1880" s="246"/>
      <c r="AB1880" s="125"/>
      <c r="AC1880" s="125"/>
      <c r="AD1880" s="125"/>
      <c r="AE1880" s="125"/>
      <c r="AF1880" s="125"/>
      <c r="AG1880" s="125"/>
      <c r="AH1880" s="125"/>
      <c r="AJ1880" s="125"/>
      <c r="AK1880" s="125"/>
      <c r="AM1880" s="246"/>
      <c r="AO1880" s="246"/>
      <c r="AP1880" s="211"/>
      <c r="AQ1880" s="211"/>
      <c r="AR1880" s="199"/>
      <c r="AT1880" s="225"/>
      <c r="AU1880" s="225"/>
      <c r="AV1880" s="225"/>
      <c r="AW1880" s="99"/>
      <c r="AX1880" s="199"/>
      <c r="AY1880" s="199"/>
      <c r="AZ1880" s="37"/>
      <c r="BA1880" s="123"/>
      <c r="BB1880" s="211"/>
      <c r="BC1880" s="211"/>
      <c r="BD1880" s="123"/>
      <c r="BE1880" s="123"/>
      <c r="BF1880" s="37"/>
      <c r="BG1880" s="37"/>
    </row>
    <row r="1881" spans="1:59" x14ac:dyDescent="0.25">
      <c r="A1881">
        <v>1849</v>
      </c>
      <c r="B1881" s="61">
        <f ca="1">OFFSET(InputPriceData!B$15,CalculationsAndCharts!$A1881+$A$11,0,1,1)</f>
        <v>39786</v>
      </c>
      <c r="C1881" s="3">
        <f ca="1">OFFSET(InputPriceData!G$15,CalculationsAndCharts!$A1881+$A$11,IF($C$7,8,0),1,1)</f>
        <v>444173800</v>
      </c>
      <c r="D1881" s="4">
        <f ca="1">OFFSET(InputPriceData!C$15,CalculationsAndCharts!$A1881+$A$11,IF($C$7,8,0),1,1)</f>
        <v>73.48</v>
      </c>
      <c r="E1881" s="4">
        <f ca="1">OFFSET(InputPriceData!D$15,CalculationsAndCharts!$A1881+$A$11,IF($C$7,8,0),1,1)</f>
        <v>75.180000000000007</v>
      </c>
      <c r="F1881" s="4">
        <f ca="1">OFFSET(InputPriceData!E$15,CalculationsAndCharts!$A1881+$A$11,IF($C$7,8,0),1,1)</f>
        <v>71.5</v>
      </c>
      <c r="G1881" s="4">
        <f ca="1">OFFSET(InputPriceData!F$15,CalculationsAndCharts!$A1881+$A$11,IF($C$7,8,0),1,1)</f>
        <v>72.83</v>
      </c>
      <c r="H1881" s="342">
        <f t="shared" ca="1" si="226"/>
        <v>73.739178336404905</v>
      </c>
      <c r="I1881" s="342">
        <f t="shared" ca="1" si="227"/>
        <v>75.093522017121288</v>
      </c>
      <c r="J1881" s="340">
        <f t="shared" ca="1" si="228"/>
        <v>-1.3543436807164115</v>
      </c>
      <c r="K1881" s="170">
        <f t="shared" ca="1" si="224"/>
        <v>1.8342468054964773</v>
      </c>
      <c r="L1881" s="341">
        <f t="shared" ca="1" si="225"/>
        <v>2.4898453718645399</v>
      </c>
      <c r="M1881" s="341">
        <f t="shared" ca="1" si="229"/>
        <v>-2.4898453718645399</v>
      </c>
      <c r="N1881" s="170"/>
      <c r="O1881" s="340"/>
      <c r="P1881" s="3" t="e">
        <f t="shared" ca="1" si="230"/>
        <v>#N/A</v>
      </c>
      <c r="Q1881" s="3">
        <f t="shared" ca="1" si="231"/>
        <v>444173800</v>
      </c>
      <c r="S1881" s="99"/>
      <c r="T1881" s="350"/>
      <c r="U1881" s="350"/>
      <c r="V1881" s="349"/>
      <c r="W1881" s="313"/>
      <c r="X1881" s="302"/>
      <c r="Y1881" s="211"/>
      <c r="Z1881" s="320"/>
      <c r="AA1881" s="246"/>
      <c r="AB1881" s="125"/>
      <c r="AC1881" s="125"/>
      <c r="AD1881" s="125"/>
      <c r="AE1881" s="125"/>
      <c r="AF1881" s="125"/>
      <c r="AG1881" s="125"/>
      <c r="AH1881" s="125"/>
      <c r="AJ1881" s="125"/>
      <c r="AK1881" s="125"/>
      <c r="AM1881" s="246"/>
      <c r="AO1881" s="246"/>
      <c r="AP1881" s="211"/>
      <c r="AQ1881" s="211"/>
      <c r="AR1881" s="199"/>
      <c r="AT1881" s="225"/>
      <c r="AU1881" s="225"/>
      <c r="AV1881" s="225"/>
      <c r="AW1881" s="99"/>
      <c r="AX1881" s="199"/>
      <c r="AY1881" s="199"/>
      <c r="AZ1881" s="37"/>
      <c r="BA1881" s="123"/>
      <c r="BB1881" s="211"/>
      <c r="BC1881" s="211"/>
      <c r="BD1881" s="123"/>
      <c r="BE1881" s="123"/>
      <c r="BF1881" s="37"/>
      <c r="BG1881" s="37"/>
    </row>
    <row r="1882" spans="1:59" x14ac:dyDescent="0.25">
      <c r="A1882">
        <v>1850</v>
      </c>
      <c r="B1882" s="61">
        <f ca="1">OFFSET(InputPriceData!B$15,CalculationsAndCharts!$A1882+$A$11,0,1,1)</f>
        <v>39785</v>
      </c>
      <c r="C1882" s="3">
        <f ca="1">OFFSET(InputPriceData!G$15,CalculationsAndCharts!$A1882+$A$11,IF($C$7,8,0),1,1)</f>
        <v>519863500</v>
      </c>
      <c r="D1882" s="4">
        <f ca="1">OFFSET(InputPriceData!C$15,CalculationsAndCharts!$A1882+$A$11,IF($C$7,8,0),1,1)</f>
        <v>71.209999999999994</v>
      </c>
      <c r="E1882" s="4">
        <f ca="1">OFFSET(InputPriceData!D$15,CalculationsAndCharts!$A1882+$A$11,IF($C$7,8,0),1,1)</f>
        <v>74.989999999999995</v>
      </c>
      <c r="F1882" s="4">
        <f ca="1">OFFSET(InputPriceData!E$15,CalculationsAndCharts!$A1882+$A$11,IF($C$7,8,0),1,1)</f>
        <v>70.989999999999995</v>
      </c>
      <c r="G1882" s="4">
        <f ca="1">OFFSET(InputPriceData!F$15,CalculationsAndCharts!$A1882+$A$11,IF($C$7,8,0),1,1)</f>
        <v>74.56</v>
      </c>
      <c r="H1882" s="342">
        <f t="shared" ca="1" si="226"/>
        <v>73.869060955891314</v>
      </c>
      <c r="I1882" s="342">
        <f t="shared" ca="1" si="227"/>
        <v>75.2992967459505</v>
      </c>
      <c r="J1882" s="340">
        <f t="shared" ca="1" si="228"/>
        <v>-1.4302357900592075</v>
      </c>
      <c r="K1882" s="170">
        <f t="shared" ca="1" si="224"/>
        <v>2.0455744151662856</v>
      </c>
      <c r="L1882" s="341">
        <f t="shared" ca="1" si="225"/>
        <v>2.4859847960353121</v>
      </c>
      <c r="M1882" s="341">
        <f t="shared" ca="1" si="229"/>
        <v>-2.4859847960353121</v>
      </c>
      <c r="N1882" s="170"/>
      <c r="O1882" s="340"/>
      <c r="P1882" s="3">
        <f t="shared" ca="1" si="230"/>
        <v>519863500</v>
      </c>
      <c r="Q1882" s="3" t="e">
        <f t="shared" ca="1" si="231"/>
        <v>#N/A</v>
      </c>
      <c r="S1882" s="99"/>
      <c r="T1882" s="350"/>
      <c r="U1882" s="350"/>
      <c r="V1882" s="349"/>
      <c r="W1882" s="313"/>
      <c r="X1882" s="302"/>
      <c r="Y1882" s="211"/>
      <c r="Z1882" s="320"/>
      <c r="AA1882" s="246"/>
      <c r="AB1882" s="125"/>
      <c r="AC1882" s="125"/>
      <c r="AD1882" s="125"/>
      <c r="AE1882" s="125"/>
      <c r="AF1882" s="125"/>
      <c r="AG1882" s="125"/>
      <c r="AH1882" s="125"/>
      <c r="AJ1882" s="125"/>
      <c r="AK1882" s="125"/>
      <c r="AM1882" s="246"/>
      <c r="AO1882" s="246"/>
      <c r="AP1882" s="211"/>
      <c r="AQ1882" s="211"/>
      <c r="AR1882" s="199"/>
      <c r="AT1882" s="225"/>
      <c r="AU1882" s="225"/>
      <c r="AV1882" s="225"/>
      <c r="AW1882" s="99"/>
      <c r="AX1882" s="199"/>
      <c r="AY1882" s="199"/>
      <c r="AZ1882" s="37"/>
      <c r="BA1882" s="123"/>
      <c r="BB1882" s="211"/>
      <c r="BC1882" s="211"/>
      <c r="BD1882" s="123"/>
      <c r="BE1882" s="123"/>
      <c r="BF1882" s="37"/>
      <c r="BG1882" s="37"/>
    </row>
    <row r="1883" spans="1:59" x14ac:dyDescent="0.25">
      <c r="A1883">
        <v>1851</v>
      </c>
      <c r="B1883" s="61">
        <f ca="1">OFFSET(InputPriceData!B$15,CalculationsAndCharts!$A1883+$A$11,0,1,1)</f>
        <v>39784</v>
      </c>
      <c r="C1883" s="3">
        <f ca="1">OFFSET(InputPriceData!G$15,CalculationsAndCharts!$A1883+$A$11,IF($C$7,8,0),1,1)</f>
        <v>469508400</v>
      </c>
      <c r="D1883" s="4">
        <f ca="1">OFFSET(InputPriceData!C$15,CalculationsAndCharts!$A1883+$A$11,IF($C$7,8,0),1,1)</f>
        <v>71.27</v>
      </c>
      <c r="E1883" s="4">
        <f ca="1">OFFSET(InputPriceData!D$15,CalculationsAndCharts!$A1883+$A$11,IF($C$7,8,0),1,1)</f>
        <v>72.989999999999995</v>
      </c>
      <c r="F1883" s="4">
        <f ca="1">OFFSET(InputPriceData!E$15,CalculationsAndCharts!$A1883+$A$11,IF($C$7,8,0),1,1)</f>
        <v>70.05</v>
      </c>
      <c r="G1883" s="4">
        <f ca="1">OFFSET(InputPriceData!F$15,CalculationsAndCharts!$A1883+$A$11,IF($C$7,8,0),1,1)</f>
        <v>72.81</v>
      </c>
      <c r="H1883" s="342">
        <f t="shared" ca="1" si="226"/>
        <v>73.770355378161497</v>
      </c>
      <c r="I1883" s="342">
        <f t="shared" ca="1" si="227"/>
        <v>75.366505541036901</v>
      </c>
      <c r="J1883" s="340">
        <f t="shared" ca="1" si="228"/>
        <v>-1.5961501628754311</v>
      </c>
      <c r="K1883" s="170">
        <f t="shared" ca="1" si="224"/>
        <v>2.5476953424472653</v>
      </c>
      <c r="L1883" s="341">
        <f t="shared" ca="1" si="225"/>
        <v>2.4809481017891373</v>
      </c>
      <c r="M1883" s="341">
        <f t="shared" ca="1" si="229"/>
        <v>-2.4809481017891373</v>
      </c>
      <c r="N1883" s="170"/>
      <c r="O1883" s="340"/>
      <c r="P1883" s="3">
        <f t="shared" ca="1" si="230"/>
        <v>469508400</v>
      </c>
      <c r="Q1883" s="3" t="e">
        <f t="shared" ca="1" si="231"/>
        <v>#N/A</v>
      </c>
      <c r="S1883" s="99"/>
      <c r="T1883" s="350"/>
      <c r="U1883" s="350"/>
      <c r="V1883" s="349"/>
      <c r="W1883" s="313"/>
      <c r="X1883" s="302"/>
      <c r="Y1883" s="211"/>
      <c r="Z1883" s="320"/>
      <c r="AA1883" s="246"/>
      <c r="AB1883" s="125"/>
      <c r="AC1883" s="125"/>
      <c r="AD1883" s="125"/>
      <c r="AE1883" s="125"/>
      <c r="AF1883" s="125"/>
      <c r="AG1883" s="125"/>
      <c r="AH1883" s="125"/>
      <c r="AJ1883" s="125"/>
      <c r="AK1883" s="125"/>
      <c r="AM1883" s="246"/>
      <c r="AO1883" s="246"/>
      <c r="AP1883" s="211"/>
      <c r="AQ1883" s="211"/>
      <c r="AR1883" s="199"/>
      <c r="AT1883" s="225"/>
      <c r="AU1883" s="225"/>
      <c r="AV1883" s="225"/>
      <c r="AW1883" s="99"/>
      <c r="AX1883" s="199"/>
      <c r="AY1883" s="199"/>
      <c r="AZ1883" s="37"/>
      <c r="BA1883" s="123"/>
      <c r="BB1883" s="211"/>
      <c r="BC1883" s="211"/>
      <c r="BD1883" s="123"/>
      <c r="BE1883" s="123"/>
      <c r="BF1883" s="37"/>
      <c r="BG1883" s="37"/>
    </row>
    <row r="1884" spans="1:59" x14ac:dyDescent="0.25">
      <c r="A1884">
        <v>1852</v>
      </c>
      <c r="B1884" s="61">
        <f ca="1">OFFSET(InputPriceData!B$15,CalculationsAndCharts!$A1884+$A$11,0,1,1)</f>
        <v>39783</v>
      </c>
      <c r="C1884" s="3">
        <f ca="1">OFFSET(InputPriceData!G$15,CalculationsAndCharts!$A1884+$A$11,IF($C$7,8,0),1,1)</f>
        <v>369927100</v>
      </c>
      <c r="D1884" s="4">
        <f ca="1">OFFSET(InputPriceData!C$15,CalculationsAndCharts!$A1884+$A$11,IF($C$7,8,0),1,1)</f>
        <v>74.72</v>
      </c>
      <c r="E1884" s="4">
        <f ca="1">OFFSET(InputPriceData!D$15,CalculationsAndCharts!$A1884+$A$11,IF($C$7,8,0),1,1)</f>
        <v>74.75</v>
      </c>
      <c r="F1884" s="4">
        <f ca="1">OFFSET(InputPriceData!E$15,CalculationsAndCharts!$A1884+$A$11,IF($C$7,8,0),1,1)</f>
        <v>69.89</v>
      </c>
      <c r="G1884" s="4">
        <f ca="1">OFFSET(InputPriceData!F$15,CalculationsAndCharts!$A1884+$A$11,IF($C$7,8,0),1,1)</f>
        <v>70.11</v>
      </c>
      <c r="H1884" s="342">
        <f t="shared" ca="1" si="226"/>
        <v>73.907549003613141</v>
      </c>
      <c r="I1884" s="342">
        <f t="shared" ca="1" si="227"/>
        <v>75.59891513567662</v>
      </c>
      <c r="J1884" s="340">
        <f t="shared" ca="1" si="228"/>
        <v>-1.6913661320635098</v>
      </c>
      <c r="K1884" s="170">
        <f t="shared" ca="1" si="224"/>
        <v>2.860719392691478</v>
      </c>
      <c r="L1884" s="341">
        <f t="shared" ca="1" si="225"/>
        <v>2.47330397663218</v>
      </c>
      <c r="M1884" s="341">
        <f t="shared" ca="1" si="229"/>
        <v>-2.47330397663218</v>
      </c>
      <c r="N1884" s="170"/>
      <c r="O1884" s="343"/>
      <c r="P1884" s="3" t="e">
        <f t="shared" ca="1" si="230"/>
        <v>#N/A</v>
      </c>
      <c r="Q1884" s="3">
        <f t="shared" ca="1" si="231"/>
        <v>369927100</v>
      </c>
      <c r="S1884" s="99"/>
      <c r="T1884" s="350"/>
      <c r="U1884" s="350"/>
      <c r="V1884" s="349"/>
      <c r="W1884" s="313"/>
      <c r="X1884" s="302"/>
      <c r="Y1884" s="211"/>
      <c r="Z1884" s="320"/>
      <c r="AA1884" s="246"/>
      <c r="AB1884" s="125"/>
      <c r="AC1884" s="125"/>
      <c r="AD1884" s="125"/>
      <c r="AE1884" s="125"/>
      <c r="AF1884" s="125"/>
      <c r="AG1884" s="125"/>
      <c r="AH1884" s="125"/>
      <c r="AJ1884" s="125"/>
      <c r="AK1884" s="125"/>
      <c r="AM1884" s="246"/>
      <c r="AO1884" s="246"/>
      <c r="AP1884" s="211"/>
      <c r="AQ1884" s="211"/>
      <c r="AR1884" s="199"/>
      <c r="AT1884" s="225"/>
      <c r="AU1884" s="225"/>
      <c r="AV1884" s="225"/>
      <c r="AW1884" s="99"/>
      <c r="AX1884" s="199"/>
      <c r="AY1884" s="199"/>
      <c r="AZ1884" s="37"/>
      <c r="BA1884" s="123"/>
      <c r="BB1884" s="211"/>
      <c r="BC1884" s="211"/>
      <c r="BD1884" s="123"/>
      <c r="BE1884" s="123"/>
      <c r="BF1884" s="37"/>
      <c r="BG1884" s="37"/>
    </row>
    <row r="1885" spans="1:59" x14ac:dyDescent="0.25">
      <c r="A1885">
        <v>1853</v>
      </c>
      <c r="B1885" s="61">
        <f ca="1">OFFSET(InputPriceData!B$15,CalculationsAndCharts!$A1885+$A$11,0,1,1)</f>
        <v>39780</v>
      </c>
      <c r="C1885" s="3">
        <f ca="1">OFFSET(InputPriceData!G$15,CalculationsAndCharts!$A1885+$A$11,IF($C$7,8,0),1,1)</f>
        <v>118308100</v>
      </c>
      <c r="D1885" s="4">
        <f ca="1">OFFSET(InputPriceData!C$15,CalculationsAndCharts!$A1885+$A$11,IF($C$7,8,0),1,1)</f>
        <v>75.680000000000007</v>
      </c>
      <c r="E1885" s="4">
        <f ca="1">OFFSET(InputPriceData!D$15,CalculationsAndCharts!$A1885+$A$11,IF($C$7,8,0),1,1)</f>
        <v>76.959999999999994</v>
      </c>
      <c r="F1885" s="4">
        <f ca="1">OFFSET(InputPriceData!E$15,CalculationsAndCharts!$A1885+$A$11,IF($C$7,8,0),1,1)</f>
        <v>75.55</v>
      </c>
      <c r="G1885" s="4">
        <f ca="1">OFFSET(InputPriceData!F$15,CalculationsAndCharts!$A1885+$A$11,IF($C$7,8,0),1,1)</f>
        <v>76.92</v>
      </c>
      <c r="H1885" s="342">
        <f t="shared" ca="1" si="226"/>
        <v>74.450056004129308</v>
      </c>
      <c r="I1885" s="342">
        <f t="shared" ca="1" si="227"/>
        <v>76.097907420738139</v>
      </c>
      <c r="J1885" s="340">
        <f t="shared" ca="1" si="228"/>
        <v>-1.6478514166088609</v>
      </c>
      <c r="K1885" s="170">
        <f t="shared" ca="1" si="224"/>
        <v>2.7154142912198296</v>
      </c>
      <c r="L1885" s="341">
        <f t="shared" ca="1" si="225"/>
        <v>2.4644257582367888</v>
      </c>
      <c r="M1885" s="341">
        <f t="shared" ca="1" si="229"/>
        <v>-2.4644257582367888</v>
      </c>
      <c r="N1885" s="170"/>
      <c r="O1885" s="340"/>
      <c r="P1885" s="3">
        <f t="shared" ca="1" si="230"/>
        <v>118308100</v>
      </c>
      <c r="Q1885" s="3" t="e">
        <f t="shared" ca="1" si="231"/>
        <v>#N/A</v>
      </c>
      <c r="S1885" s="99"/>
      <c r="T1885" s="350"/>
      <c r="U1885" s="350"/>
      <c r="V1885" s="349"/>
      <c r="W1885" s="313"/>
      <c r="X1885" s="302"/>
      <c r="Y1885" s="211"/>
      <c r="Z1885" s="320"/>
      <c r="AA1885" s="246"/>
      <c r="AB1885" s="125"/>
      <c r="AC1885" s="125"/>
      <c r="AD1885" s="125"/>
      <c r="AE1885" s="125"/>
      <c r="AF1885" s="125"/>
      <c r="AG1885" s="125"/>
      <c r="AH1885" s="125"/>
      <c r="AJ1885" s="125"/>
      <c r="AK1885" s="125"/>
      <c r="AM1885" s="246"/>
      <c r="AO1885" s="246"/>
      <c r="AP1885" s="211"/>
      <c r="AQ1885" s="211"/>
      <c r="AR1885" s="199"/>
      <c r="AT1885" s="225"/>
      <c r="AU1885" s="225"/>
      <c r="AV1885" s="225"/>
      <c r="AW1885" s="99"/>
      <c r="AX1885" s="199"/>
      <c r="AY1885" s="199"/>
      <c r="AZ1885" s="37"/>
      <c r="BA1885" s="123"/>
      <c r="BB1885" s="211"/>
      <c r="BC1885" s="211"/>
      <c r="BD1885" s="123"/>
      <c r="BE1885" s="123"/>
      <c r="BF1885" s="37"/>
      <c r="BG1885" s="37"/>
    </row>
    <row r="1886" spans="1:59" x14ac:dyDescent="0.25">
      <c r="A1886">
        <v>1854</v>
      </c>
      <c r="B1886" s="61">
        <f ca="1">OFFSET(InputPriceData!B$15,CalculationsAndCharts!$A1886+$A$11,0,1,1)</f>
        <v>39778</v>
      </c>
      <c r="C1886" s="3">
        <f ca="1">OFFSET(InputPriceData!G$15,CalculationsAndCharts!$A1886+$A$11,IF($C$7,8,0),1,1)</f>
        <v>370134200</v>
      </c>
      <c r="D1886" s="4">
        <f ca="1">OFFSET(InputPriceData!C$15,CalculationsAndCharts!$A1886+$A$11,IF($C$7,8,0),1,1)</f>
        <v>71.98</v>
      </c>
      <c r="E1886" s="4">
        <f ca="1">OFFSET(InputPriceData!D$15,CalculationsAndCharts!$A1886+$A$11,IF($C$7,8,0),1,1)</f>
        <v>76.150000000000006</v>
      </c>
      <c r="F1886" s="4">
        <f ca="1">OFFSET(InputPriceData!E$15,CalculationsAndCharts!$A1886+$A$11,IF($C$7,8,0),1,1)</f>
        <v>71.930000000000007</v>
      </c>
      <c r="G1886" s="4">
        <f ca="1">OFFSET(InputPriceData!F$15,CalculationsAndCharts!$A1886+$A$11,IF($C$7,8,0),1,1)</f>
        <v>75.97</v>
      </c>
      <c r="H1886" s="342">
        <f t="shared" ca="1" si="226"/>
        <v>74.097206861862077</v>
      </c>
      <c r="I1886" s="342">
        <f t="shared" ca="1" si="227"/>
        <v>76.023171731714342</v>
      </c>
      <c r="J1886" s="340">
        <f t="shared" ca="1" si="228"/>
        <v>-1.9259648698523009</v>
      </c>
      <c r="K1886" s="170">
        <f t="shared" ca="1" si="224"/>
        <v>3.70934067990519</v>
      </c>
      <c r="L1886" s="341">
        <f t="shared" ca="1" si="225"/>
        <v>2.457005215531948</v>
      </c>
      <c r="M1886" s="341">
        <f t="shared" ca="1" si="229"/>
        <v>-2.457005215531948</v>
      </c>
      <c r="N1886" s="170"/>
      <c r="O1886" s="340"/>
      <c r="P1886" s="3">
        <f t="shared" ca="1" si="230"/>
        <v>370134200</v>
      </c>
      <c r="Q1886" s="3" t="e">
        <f t="shared" ca="1" si="231"/>
        <v>#N/A</v>
      </c>
      <c r="S1886" s="99"/>
      <c r="T1886" s="350"/>
      <c r="U1886" s="350"/>
      <c r="V1886" s="349"/>
      <c r="W1886" s="313"/>
      <c r="X1886" s="302"/>
      <c r="Y1886" s="211"/>
      <c r="Z1886" s="320"/>
      <c r="AA1886" s="246"/>
      <c r="AB1886" s="125"/>
      <c r="AC1886" s="125"/>
      <c r="AD1886" s="125"/>
      <c r="AE1886" s="125"/>
      <c r="AF1886" s="125"/>
      <c r="AG1886" s="125"/>
      <c r="AH1886" s="125"/>
      <c r="AJ1886" s="125"/>
      <c r="AK1886" s="125"/>
      <c r="AM1886" s="246"/>
      <c r="AO1886" s="246"/>
      <c r="AP1886" s="211"/>
      <c r="AQ1886" s="211"/>
      <c r="AR1886" s="199"/>
      <c r="AT1886" s="225"/>
      <c r="AU1886" s="225"/>
      <c r="AV1886" s="225"/>
      <c r="AW1886" s="99"/>
      <c r="AX1886" s="199"/>
      <c r="AY1886" s="199"/>
      <c r="AZ1886" s="37"/>
      <c r="BA1886" s="123"/>
      <c r="BB1886" s="211"/>
      <c r="BC1886" s="211"/>
      <c r="BD1886" s="123"/>
      <c r="BE1886" s="123"/>
      <c r="BF1886" s="37"/>
      <c r="BG1886" s="37"/>
    </row>
    <row r="1887" spans="1:59" x14ac:dyDescent="0.25">
      <c r="A1887">
        <v>1855</v>
      </c>
      <c r="B1887" s="61">
        <f ca="1">OFFSET(InputPriceData!B$15,CalculationsAndCharts!$A1887+$A$11,0,1,1)</f>
        <v>39777</v>
      </c>
      <c r="C1887" s="3">
        <f ca="1">OFFSET(InputPriceData!G$15,CalculationsAndCharts!$A1887+$A$11,IF($C$7,8,0),1,1)</f>
        <v>454112400</v>
      </c>
      <c r="D1887" s="4">
        <f ca="1">OFFSET(InputPriceData!C$15,CalculationsAndCharts!$A1887+$A$11,IF($C$7,8,0),1,1)</f>
        <v>74.540000000000006</v>
      </c>
      <c r="E1887" s="4">
        <f ca="1">OFFSET(InputPriceData!D$15,CalculationsAndCharts!$A1887+$A$11,IF($C$7,8,0),1,1)</f>
        <v>74.72</v>
      </c>
      <c r="F1887" s="4">
        <f ca="1">OFFSET(InputPriceData!E$15,CalculationsAndCharts!$A1887+$A$11,IF($C$7,8,0),1,1)</f>
        <v>71.569999999999993</v>
      </c>
      <c r="G1887" s="4">
        <f ca="1">OFFSET(InputPriceData!F$15,CalculationsAndCharts!$A1887+$A$11,IF($C$7,8,0),1,1)</f>
        <v>73.14</v>
      </c>
      <c r="H1887" s="342">
        <f t="shared" ca="1" si="226"/>
        <v>73.829664984985229</v>
      </c>
      <c r="I1887" s="342">
        <f t="shared" ca="1" si="227"/>
        <v>76.028005525506558</v>
      </c>
      <c r="J1887" s="340">
        <f t="shared" ca="1" si="228"/>
        <v>-2.1983405405213641</v>
      </c>
      <c r="K1887" s="170">
        <f t="shared" ca="1" si="224"/>
        <v>4.8327011320997633</v>
      </c>
      <c r="L1887" s="341">
        <f t="shared" ca="1" si="225"/>
        <v>2.4450068691275297</v>
      </c>
      <c r="M1887" s="341">
        <f t="shared" ca="1" si="229"/>
        <v>-2.4450068691275297</v>
      </c>
      <c r="N1887" s="170"/>
      <c r="O1887" s="340"/>
      <c r="P1887" s="3" t="e">
        <f t="shared" ca="1" si="230"/>
        <v>#N/A</v>
      </c>
      <c r="Q1887" s="3">
        <f t="shared" ca="1" si="231"/>
        <v>454112400</v>
      </c>
      <c r="S1887" s="99"/>
      <c r="T1887" s="350"/>
      <c r="U1887" s="350"/>
      <c r="V1887" s="349"/>
      <c r="W1887" s="313"/>
      <c r="X1887" s="302"/>
      <c r="Y1887" s="211"/>
      <c r="Z1887" s="320"/>
      <c r="AA1887" s="246"/>
      <c r="AB1887" s="125"/>
      <c r="AC1887" s="125"/>
      <c r="AD1887" s="125"/>
      <c r="AE1887" s="125"/>
      <c r="AF1887" s="125"/>
      <c r="AG1887" s="125"/>
      <c r="AH1887" s="125"/>
      <c r="AJ1887" s="125"/>
      <c r="AK1887" s="125"/>
      <c r="AM1887" s="246"/>
      <c r="AO1887" s="246"/>
      <c r="AP1887" s="211"/>
      <c r="AQ1887" s="211"/>
      <c r="AR1887" s="199"/>
      <c r="AT1887" s="225"/>
      <c r="AU1887" s="225"/>
      <c r="AV1887" s="225"/>
      <c r="AW1887" s="99"/>
      <c r="AX1887" s="199"/>
      <c r="AY1887" s="199"/>
      <c r="AZ1887" s="37"/>
      <c r="BA1887" s="123"/>
      <c r="BB1887" s="211"/>
      <c r="BC1887" s="211"/>
      <c r="BD1887" s="123"/>
      <c r="BE1887" s="123"/>
      <c r="BF1887" s="37"/>
      <c r="BG1887" s="37"/>
    </row>
    <row r="1888" spans="1:59" x14ac:dyDescent="0.25">
      <c r="A1888">
        <v>1856</v>
      </c>
      <c r="B1888" s="61">
        <f ca="1">OFFSET(InputPriceData!B$15,CalculationsAndCharts!$A1888+$A$11,0,1,1)</f>
        <v>39776</v>
      </c>
      <c r="C1888" s="3">
        <f ca="1">OFFSET(InputPriceData!G$15,CalculationsAndCharts!$A1888+$A$11,IF($C$7,8,0),1,1)</f>
        <v>523305300</v>
      </c>
      <c r="D1888" s="4">
        <f ca="1">OFFSET(InputPriceData!C$15,CalculationsAndCharts!$A1888+$A$11,IF($C$7,8,0),1,1)</f>
        <v>69.95</v>
      </c>
      <c r="E1888" s="4">
        <f ca="1">OFFSET(InputPriceData!D$15,CalculationsAndCharts!$A1888+$A$11,IF($C$7,8,0),1,1)</f>
        <v>74.27</v>
      </c>
      <c r="F1888" s="4">
        <f ca="1">OFFSET(InputPriceData!E$15,CalculationsAndCharts!$A1888+$A$11,IF($C$7,8,0),1,1)</f>
        <v>68.61</v>
      </c>
      <c r="G1888" s="4">
        <f ca="1">OFFSET(InputPriceData!F$15,CalculationsAndCharts!$A1888+$A$11,IF($C$7,8,0),1,1)</f>
        <v>72.599999999999994</v>
      </c>
      <c r="H1888" s="342">
        <f t="shared" ca="1" si="226"/>
        <v>73.928188554268843</v>
      </c>
      <c r="I1888" s="342">
        <f t="shared" ca="1" si="227"/>
        <v>76.290551482370802</v>
      </c>
      <c r="J1888" s="340">
        <f t="shared" ca="1" si="228"/>
        <v>-2.3623629281019967</v>
      </c>
      <c r="K1888" s="170">
        <f t="shared" ca="1" si="224"/>
        <v>5.5807586040706392</v>
      </c>
      <c r="L1888" s="341">
        <f t="shared" ca="1" si="225"/>
        <v>2.4267953485233349</v>
      </c>
      <c r="M1888" s="341">
        <f t="shared" ca="1" si="229"/>
        <v>-2.4267953485233349</v>
      </c>
      <c r="N1888" s="170"/>
      <c r="O1888" s="340"/>
      <c r="P1888" s="3">
        <f t="shared" ca="1" si="230"/>
        <v>523305300</v>
      </c>
      <c r="Q1888" s="3" t="e">
        <f t="shared" ca="1" si="231"/>
        <v>#N/A</v>
      </c>
      <c r="S1888" s="99"/>
      <c r="T1888" s="350"/>
      <c r="U1888" s="350"/>
      <c r="V1888" s="349"/>
      <c r="W1888" s="313"/>
      <c r="X1888" s="302"/>
      <c r="Y1888" s="211"/>
      <c r="Z1888" s="320"/>
      <c r="AA1888" s="246"/>
      <c r="AB1888" s="125"/>
      <c r="AC1888" s="125"/>
      <c r="AD1888" s="125"/>
      <c r="AE1888" s="125"/>
      <c r="AF1888" s="125"/>
      <c r="AG1888" s="125"/>
      <c r="AH1888" s="125"/>
      <c r="AJ1888" s="125"/>
      <c r="AK1888" s="125"/>
      <c r="AM1888" s="246"/>
      <c r="AO1888" s="246"/>
      <c r="AP1888" s="211"/>
      <c r="AQ1888" s="211"/>
      <c r="AR1888" s="199"/>
      <c r="AT1888" s="225"/>
      <c r="AU1888" s="225"/>
      <c r="AV1888" s="225"/>
      <c r="AW1888" s="99"/>
      <c r="AX1888" s="199"/>
      <c r="AY1888" s="199"/>
      <c r="AZ1888" s="37"/>
      <c r="BA1888" s="123"/>
      <c r="BB1888" s="211"/>
      <c r="BC1888" s="211"/>
      <c r="BD1888" s="123"/>
      <c r="BE1888" s="123"/>
      <c r="BF1888" s="37"/>
      <c r="BG1888" s="37"/>
    </row>
    <row r="1889" spans="1:59" x14ac:dyDescent="0.25">
      <c r="A1889">
        <v>1857</v>
      </c>
      <c r="B1889" s="61">
        <f ca="1">OFFSET(InputPriceData!B$15,CalculationsAndCharts!$A1889+$A$11,0,1,1)</f>
        <v>39773</v>
      </c>
      <c r="C1889" s="3">
        <f ca="1">OFFSET(InputPriceData!G$15,CalculationsAndCharts!$A1889+$A$11,IF($C$7,8,0),1,1)</f>
        <v>718536500</v>
      </c>
      <c r="D1889" s="4">
        <f ca="1">OFFSET(InputPriceData!C$15,CalculationsAndCharts!$A1889+$A$11,IF($C$7,8,0),1,1)</f>
        <v>66.14</v>
      </c>
      <c r="E1889" s="4">
        <f ca="1">OFFSET(InputPriceData!D$15,CalculationsAndCharts!$A1889+$A$11,IF($C$7,8,0),1,1)</f>
        <v>69.08</v>
      </c>
      <c r="F1889" s="4">
        <f ca="1">OFFSET(InputPriceData!E$15,CalculationsAndCharts!$A1889+$A$11,IF($C$7,8,0),1,1)</f>
        <v>63.47</v>
      </c>
      <c r="G1889" s="4">
        <f ca="1">OFFSET(InputPriceData!F$15,CalculationsAndCharts!$A1889+$A$11,IF($C$7,8,0),1,1)</f>
        <v>67.900000000000006</v>
      </c>
      <c r="H1889" s="342">
        <f t="shared" ca="1" si="226"/>
        <v>74.11792977630725</v>
      </c>
      <c r="I1889" s="342">
        <f t="shared" ca="1" si="227"/>
        <v>76.626056162586337</v>
      </c>
      <c r="J1889" s="340">
        <f t="shared" ca="1" si="228"/>
        <v>-2.5081263862791223</v>
      </c>
      <c r="K1889" s="170">
        <f t="shared" ref="K1889:K1952" ca="1" si="232">J1889*J1889</f>
        <v>6.2906979695495693</v>
      </c>
      <c r="L1889" s="341">
        <f t="shared" ref="L1889:L1952" ca="1" si="233">SQRT(SUM(OFFSET(K1889,0,0,$A$18,1))/$A$18)</f>
        <v>2.4049735502403</v>
      </c>
      <c r="M1889" s="341">
        <f t="shared" ca="1" si="229"/>
        <v>-2.4049735502403</v>
      </c>
      <c r="N1889" s="170"/>
      <c r="O1889" s="340"/>
      <c r="P1889" s="3">
        <f t="shared" ca="1" si="230"/>
        <v>718536500</v>
      </c>
      <c r="Q1889" s="3" t="e">
        <f t="shared" ca="1" si="231"/>
        <v>#N/A</v>
      </c>
      <c r="S1889" s="99"/>
      <c r="T1889" s="350"/>
      <c r="U1889" s="350"/>
      <c r="V1889" s="349"/>
      <c r="W1889" s="313"/>
      <c r="X1889" s="302"/>
      <c r="Y1889" s="211"/>
      <c r="Z1889" s="320"/>
      <c r="AA1889" s="246"/>
      <c r="AB1889" s="125"/>
      <c r="AC1889" s="125"/>
      <c r="AD1889" s="125"/>
      <c r="AE1889" s="125"/>
      <c r="AF1889" s="125"/>
      <c r="AG1889" s="125"/>
      <c r="AH1889" s="125"/>
      <c r="AJ1889" s="125"/>
      <c r="AK1889" s="125"/>
      <c r="AM1889" s="246"/>
      <c r="AO1889" s="246"/>
      <c r="AP1889" s="211"/>
      <c r="AQ1889" s="211"/>
      <c r="AR1889" s="199"/>
      <c r="AT1889" s="225"/>
      <c r="AU1889" s="225"/>
      <c r="AV1889" s="225"/>
      <c r="AW1889" s="99"/>
      <c r="AX1889" s="199"/>
      <c r="AY1889" s="199"/>
      <c r="AZ1889" s="37"/>
      <c r="BA1889" s="123"/>
      <c r="BB1889" s="211"/>
      <c r="BC1889" s="211"/>
      <c r="BD1889" s="123"/>
      <c r="BE1889" s="123"/>
      <c r="BF1889" s="37"/>
      <c r="BG1889" s="37"/>
    </row>
    <row r="1890" spans="1:59" x14ac:dyDescent="0.25">
      <c r="A1890">
        <v>1858</v>
      </c>
      <c r="B1890" s="61">
        <f ca="1">OFFSET(InputPriceData!B$15,CalculationsAndCharts!$A1890+$A$11,0,1,1)</f>
        <v>39772</v>
      </c>
      <c r="C1890" s="3">
        <f ca="1">OFFSET(InputPriceData!G$15,CalculationsAndCharts!$A1890+$A$11,IF($C$7,8,0),1,1)</f>
        <v>814180400</v>
      </c>
      <c r="D1890" s="4">
        <f ca="1">OFFSET(InputPriceData!C$15,CalculationsAndCharts!$A1890+$A$11,IF($C$7,8,0),1,1)</f>
        <v>68.42</v>
      </c>
      <c r="E1890" s="4">
        <f ca="1">OFFSET(InputPriceData!D$15,CalculationsAndCharts!$A1890+$A$11,IF($C$7,8,0),1,1)</f>
        <v>70.45</v>
      </c>
      <c r="F1890" s="4">
        <f ca="1">OFFSET(InputPriceData!E$15,CalculationsAndCharts!$A1890+$A$11,IF($C$7,8,0),1,1)</f>
        <v>64.08</v>
      </c>
      <c r="G1890" s="4">
        <f ca="1">OFFSET(InputPriceData!F$15,CalculationsAndCharts!$A1890+$A$11,IF($C$7,8,0),1,1)</f>
        <v>64.42</v>
      </c>
      <c r="H1890" s="342">
        <f t="shared" ref="H1890:H1953" ca="1" si="234">IF($A1890&gt;$A$8,0,IF($A1890=$A$8,$G1890,$C$16*$G1890+$D$16*H1891))</f>
        <v>75.006205458636856</v>
      </c>
      <c r="I1890" s="342">
        <f t="shared" ref="I1890:I1953" ca="1" si="235">IF($A1890&gt;$A$8,0,IF($A1890=$A$8,$G1890,$C$17*$G1890+$D$17*I1891))</f>
        <v>77.41933399554874</v>
      </c>
      <c r="J1890" s="340">
        <f t="shared" ref="J1890:J1953" ca="1" si="236" xml:space="preserve"> ($C$16 - $C$17)*$G1890 + ($C$17*$D$16 - $C$16*$D$17)*$G1891 + ($D$16 + $D$17)*J1891 - $D$16*$D$17*J1892</f>
        <v>-2.4131285369119144</v>
      </c>
      <c r="K1890" s="170">
        <f t="shared" ca="1" si="232"/>
        <v>5.8231893356586371</v>
      </c>
      <c r="L1890" s="341">
        <f t="shared" ca="1" si="233"/>
        <v>2.3792419695255775</v>
      </c>
      <c r="M1890" s="341">
        <f t="shared" ref="M1890:M1953" ca="1" si="237">-L1890</f>
        <v>-2.3792419695255775</v>
      </c>
      <c r="N1890" s="170"/>
      <c r="O1890" s="340"/>
      <c r="P1890" s="3" t="e">
        <f t="shared" ref="P1890:P1953" ca="1" si="238">IF(G1890&gt;=D1890,C1890,NA())</f>
        <v>#N/A</v>
      </c>
      <c r="Q1890" s="3">
        <f t="shared" ref="Q1890:Q1953" ca="1" si="239">IF(G1890&lt;D1890,C1890,NA())</f>
        <v>814180400</v>
      </c>
      <c r="S1890" s="99"/>
      <c r="T1890" s="350"/>
      <c r="U1890" s="350"/>
      <c r="V1890" s="349"/>
      <c r="W1890" s="313"/>
      <c r="X1890" s="302"/>
      <c r="Y1890" s="211"/>
      <c r="Z1890" s="320"/>
      <c r="AA1890" s="246"/>
      <c r="AB1890" s="125"/>
      <c r="AC1890" s="125"/>
      <c r="AD1890" s="125"/>
      <c r="AE1890" s="125"/>
      <c r="AF1890" s="125"/>
      <c r="AG1890" s="125"/>
      <c r="AH1890" s="125"/>
      <c r="AJ1890" s="125"/>
      <c r="AK1890" s="125"/>
      <c r="AM1890" s="246"/>
      <c r="AO1890" s="246"/>
      <c r="AP1890" s="211"/>
      <c r="AQ1890" s="211"/>
      <c r="AR1890" s="199"/>
      <c r="AT1890" s="225"/>
      <c r="AU1890" s="225"/>
      <c r="AV1890" s="225"/>
      <c r="AW1890" s="99"/>
      <c r="AX1890" s="199"/>
      <c r="AY1890" s="199"/>
      <c r="AZ1890" s="37"/>
      <c r="BA1890" s="123"/>
      <c r="BB1890" s="211"/>
      <c r="BC1890" s="211"/>
      <c r="BD1890" s="123"/>
      <c r="BE1890" s="123"/>
      <c r="BF1890" s="37"/>
      <c r="BG1890" s="37"/>
    </row>
    <row r="1891" spans="1:59" x14ac:dyDescent="0.25">
      <c r="A1891">
        <v>1859</v>
      </c>
      <c r="B1891" s="61">
        <f ca="1">OFFSET(InputPriceData!B$15,CalculationsAndCharts!$A1891+$A$11,0,1,1)</f>
        <v>39771</v>
      </c>
      <c r="C1891" s="3">
        <f ca="1">OFFSET(InputPriceData!G$15,CalculationsAndCharts!$A1891+$A$11,IF($C$7,8,0),1,1)</f>
        <v>558327600</v>
      </c>
      <c r="D1891" s="4">
        <f ca="1">OFFSET(InputPriceData!C$15,CalculationsAndCharts!$A1891+$A$11,IF($C$7,8,0),1,1)</f>
        <v>73.349999999999994</v>
      </c>
      <c r="E1891" s="4">
        <f ca="1">OFFSET(InputPriceData!D$15,CalculationsAndCharts!$A1891+$A$11,IF($C$7,8,0),1,1)</f>
        <v>74.17</v>
      </c>
      <c r="F1891" s="4">
        <f ca="1">OFFSET(InputPriceData!E$15,CalculationsAndCharts!$A1891+$A$11,IF($C$7,8,0),1,1)</f>
        <v>69.09</v>
      </c>
      <c r="G1891" s="4">
        <f ca="1">OFFSET(InputPriceData!F$15,CalculationsAndCharts!$A1891+$A$11,IF($C$7,8,0),1,1)</f>
        <v>69.59</v>
      </c>
      <c r="H1891" s="342">
        <f t="shared" ca="1" si="234"/>
        <v>76.518520524156415</v>
      </c>
      <c r="I1891" s="342">
        <f t="shared" ca="1" si="235"/>
        <v>78.601091631507714</v>
      </c>
      <c r="J1891" s="340">
        <f t="shared" ca="1" si="236"/>
        <v>-2.0825711073513444</v>
      </c>
      <c r="K1891" s="170">
        <f t="shared" ca="1" si="232"/>
        <v>4.3371024171746049</v>
      </c>
      <c r="L1891" s="341">
        <f t="shared" ca="1" si="233"/>
        <v>2.3552975058430117</v>
      </c>
      <c r="M1891" s="341">
        <f t="shared" ca="1" si="237"/>
        <v>-2.3552975058430117</v>
      </c>
      <c r="N1891" s="170"/>
      <c r="O1891" s="340"/>
      <c r="P1891" s="3" t="e">
        <f t="shared" ca="1" si="238"/>
        <v>#N/A</v>
      </c>
      <c r="Q1891" s="3">
        <f t="shared" ca="1" si="239"/>
        <v>558327600</v>
      </c>
      <c r="S1891" s="99"/>
      <c r="T1891" s="350"/>
      <c r="U1891" s="350"/>
      <c r="V1891" s="349"/>
      <c r="W1891" s="313"/>
      <c r="X1891" s="302"/>
      <c r="Y1891" s="211"/>
      <c r="Z1891" s="320"/>
      <c r="AA1891" s="246"/>
      <c r="AB1891" s="125"/>
      <c r="AC1891" s="125"/>
      <c r="AD1891" s="125"/>
      <c r="AE1891" s="125"/>
      <c r="AF1891" s="125"/>
      <c r="AG1891" s="125"/>
      <c r="AH1891" s="125"/>
      <c r="AJ1891" s="125"/>
      <c r="AK1891" s="125"/>
      <c r="AM1891" s="246"/>
      <c r="AO1891" s="246"/>
      <c r="AP1891" s="211"/>
      <c r="AQ1891" s="211"/>
      <c r="AR1891" s="199"/>
      <c r="AT1891" s="225"/>
      <c r="AU1891" s="225"/>
      <c r="AV1891" s="225"/>
      <c r="AW1891" s="99"/>
      <c r="AX1891" s="199"/>
      <c r="AY1891" s="199"/>
      <c r="AZ1891" s="37"/>
      <c r="BA1891" s="123"/>
      <c r="BB1891" s="211"/>
      <c r="BC1891" s="211"/>
      <c r="BD1891" s="123"/>
      <c r="BE1891" s="123"/>
      <c r="BF1891" s="37"/>
      <c r="BG1891" s="37"/>
    </row>
    <row r="1892" spans="1:59" x14ac:dyDescent="0.25">
      <c r="A1892">
        <v>1860</v>
      </c>
      <c r="B1892" s="61">
        <f ca="1">OFFSET(InputPriceData!B$15,CalculationsAndCharts!$A1892+$A$11,0,1,1)</f>
        <v>39770</v>
      </c>
      <c r="C1892" s="3">
        <f ca="1">OFFSET(InputPriceData!G$15,CalculationsAndCharts!$A1892+$A$11,IF($C$7,8,0),1,1)</f>
        <v>523811800</v>
      </c>
      <c r="D1892" s="4">
        <f ca="1">OFFSET(InputPriceData!C$15,CalculationsAndCharts!$A1892+$A$11,IF($C$7,8,0),1,1)</f>
        <v>72.7</v>
      </c>
      <c r="E1892" s="4">
        <f ca="1">OFFSET(InputPriceData!D$15,CalculationsAndCharts!$A1892+$A$11,IF($C$7,8,0),1,1)</f>
        <v>74.47</v>
      </c>
      <c r="F1892" s="4">
        <f ca="1">OFFSET(InputPriceData!E$15,CalculationsAndCharts!$A1892+$A$11,IF($C$7,8,0),1,1)</f>
        <v>70.790000000000006</v>
      </c>
      <c r="G1892" s="4">
        <f ca="1">OFFSET(InputPriceData!F$15,CalculationsAndCharts!$A1892+$A$11,IF($C$7,8,0),1,1)</f>
        <v>74.349999999999994</v>
      </c>
      <c r="H1892" s="342">
        <f t="shared" ca="1" si="234"/>
        <v>77.508309170464472</v>
      </c>
      <c r="I1892" s="342">
        <f t="shared" ca="1" si="235"/>
        <v>79.42028177982661</v>
      </c>
      <c r="J1892" s="340">
        <f t="shared" ca="1" si="236"/>
        <v>-1.9119726093621741</v>
      </c>
      <c r="K1892" s="170">
        <f t="shared" ca="1" si="232"/>
        <v>3.6556392589512008</v>
      </c>
      <c r="L1892" s="341">
        <f t="shared" ca="1" si="233"/>
        <v>2.3374778089426402</v>
      </c>
      <c r="M1892" s="341">
        <f t="shared" ca="1" si="237"/>
        <v>-2.3374778089426402</v>
      </c>
      <c r="N1892" s="170"/>
      <c r="O1892" s="340"/>
      <c r="P1892" s="3">
        <f t="shared" ca="1" si="238"/>
        <v>523811800</v>
      </c>
      <c r="Q1892" s="3" t="e">
        <f t="shared" ca="1" si="239"/>
        <v>#N/A</v>
      </c>
      <c r="S1892" s="99"/>
      <c r="T1892" s="350"/>
      <c r="U1892" s="350"/>
      <c r="V1892" s="349"/>
      <c r="W1892" s="313"/>
      <c r="X1892" s="302"/>
      <c r="Y1892" s="211"/>
      <c r="Z1892" s="320"/>
      <c r="AA1892" s="246"/>
      <c r="AB1892" s="125"/>
      <c r="AC1892" s="125"/>
      <c r="AD1892" s="125"/>
      <c r="AE1892" s="125"/>
      <c r="AF1892" s="125"/>
      <c r="AG1892" s="125"/>
      <c r="AH1892" s="125"/>
      <c r="AJ1892" s="125"/>
      <c r="AK1892" s="125"/>
      <c r="AM1892" s="246"/>
      <c r="AO1892" s="246"/>
      <c r="AP1892" s="211"/>
      <c r="AQ1892" s="211"/>
      <c r="AR1892" s="199"/>
      <c r="AT1892" s="225"/>
      <c r="AU1892" s="225"/>
      <c r="AV1892" s="225"/>
      <c r="AW1892" s="99"/>
      <c r="AX1892" s="199"/>
      <c r="AY1892" s="199"/>
      <c r="AZ1892" s="37"/>
      <c r="BA1892" s="123"/>
      <c r="BB1892" s="211"/>
      <c r="BC1892" s="211"/>
      <c r="BD1892" s="123"/>
      <c r="BE1892" s="123"/>
      <c r="BF1892" s="37"/>
      <c r="BG1892" s="37"/>
    </row>
    <row r="1893" spans="1:59" x14ac:dyDescent="0.25">
      <c r="A1893">
        <v>1861</v>
      </c>
      <c r="B1893" s="61">
        <f ca="1">OFFSET(InputPriceData!B$15,CalculationsAndCharts!$A1893+$A$11,0,1,1)</f>
        <v>39769</v>
      </c>
      <c r="C1893" s="3">
        <f ca="1">OFFSET(InputPriceData!G$15,CalculationsAndCharts!$A1893+$A$11,IF($C$7,8,0),1,1)</f>
        <v>415254900</v>
      </c>
      <c r="D1893" s="4">
        <f ca="1">OFFSET(InputPriceData!C$15,CalculationsAndCharts!$A1893+$A$11,IF($C$7,8,0),1,1)</f>
        <v>73.75</v>
      </c>
      <c r="E1893" s="4">
        <f ca="1">OFFSET(InputPriceData!D$15,CalculationsAndCharts!$A1893+$A$11,IF($C$7,8,0),1,1)</f>
        <v>75.62</v>
      </c>
      <c r="F1893" s="4">
        <f ca="1">OFFSET(InputPriceData!E$15,CalculationsAndCharts!$A1893+$A$11,IF($C$7,8,0),1,1)</f>
        <v>72.709999999999994</v>
      </c>
      <c r="G1893" s="4">
        <f ca="1">OFFSET(InputPriceData!F$15,CalculationsAndCharts!$A1893+$A$11,IF($C$7,8,0),1,1)</f>
        <v>72.98</v>
      </c>
      <c r="H1893" s="342">
        <f t="shared" ca="1" si="234"/>
        <v>77.959496194816538</v>
      </c>
      <c r="I1893" s="342">
        <f t="shared" ca="1" si="235"/>
        <v>79.881216487083563</v>
      </c>
      <c r="J1893" s="340">
        <f t="shared" ca="1" si="236"/>
        <v>-1.921720292267076</v>
      </c>
      <c r="K1893" s="170">
        <f t="shared" ca="1" si="232"/>
        <v>3.693008881711056</v>
      </c>
      <c r="L1893" s="341">
        <f t="shared" ca="1" si="233"/>
        <v>2.3222061437860204</v>
      </c>
      <c r="M1893" s="341">
        <f t="shared" ca="1" si="237"/>
        <v>-2.3222061437860204</v>
      </c>
      <c r="N1893" s="170"/>
      <c r="O1893" s="340"/>
      <c r="P1893" s="3" t="e">
        <f t="shared" ca="1" si="238"/>
        <v>#N/A</v>
      </c>
      <c r="Q1893" s="3">
        <f t="shared" ca="1" si="239"/>
        <v>415254900</v>
      </c>
      <c r="S1893" s="99"/>
      <c r="T1893" s="350"/>
      <c r="U1893" s="350"/>
      <c r="V1893" s="349"/>
      <c r="W1893" s="313"/>
      <c r="X1893" s="302"/>
      <c r="Y1893" s="211"/>
      <c r="Z1893" s="320"/>
      <c r="AA1893" s="246"/>
      <c r="AB1893" s="125"/>
      <c r="AC1893" s="125"/>
      <c r="AD1893" s="125"/>
      <c r="AE1893" s="125"/>
      <c r="AF1893" s="125"/>
      <c r="AG1893" s="125"/>
      <c r="AH1893" s="125"/>
      <c r="AJ1893" s="125"/>
      <c r="AK1893" s="125"/>
      <c r="AM1893" s="246"/>
      <c r="AO1893" s="246"/>
      <c r="AP1893" s="211"/>
      <c r="AQ1893" s="211"/>
      <c r="AR1893" s="199"/>
      <c r="AT1893" s="225"/>
      <c r="AU1893" s="225"/>
      <c r="AV1893" s="225"/>
      <c r="AW1893" s="99"/>
      <c r="AX1893" s="199"/>
      <c r="AY1893" s="199"/>
      <c r="AZ1893" s="37"/>
      <c r="BA1893" s="123"/>
      <c r="BB1893" s="211"/>
      <c r="BC1893" s="211"/>
      <c r="BD1893" s="123"/>
      <c r="BE1893" s="123"/>
      <c r="BF1893" s="37"/>
      <c r="BG1893" s="37"/>
    </row>
    <row r="1894" spans="1:59" x14ac:dyDescent="0.25">
      <c r="A1894">
        <v>1862</v>
      </c>
      <c r="B1894" s="61">
        <f ca="1">OFFSET(InputPriceData!B$15,CalculationsAndCharts!$A1894+$A$11,0,1,1)</f>
        <v>39766</v>
      </c>
      <c r="C1894" s="3">
        <f ca="1">OFFSET(InputPriceData!G$15,CalculationsAndCharts!$A1894+$A$11,IF($C$7,8,0),1,1)</f>
        <v>540352300</v>
      </c>
      <c r="D1894" s="4">
        <f ca="1">OFFSET(InputPriceData!C$15,CalculationsAndCharts!$A1894+$A$11,IF($C$7,8,0),1,1)</f>
        <v>76.34</v>
      </c>
      <c r="E1894" s="4">
        <f ca="1">OFFSET(InputPriceData!D$15,CalculationsAndCharts!$A1894+$A$11,IF($C$7,8,0),1,1)</f>
        <v>78.599999999999994</v>
      </c>
      <c r="F1894" s="4">
        <f ca="1">OFFSET(InputPriceData!E$15,CalculationsAndCharts!$A1894+$A$11,IF($C$7,8,0),1,1)</f>
        <v>73.87</v>
      </c>
      <c r="G1894" s="4">
        <f ca="1">OFFSET(InputPriceData!F$15,CalculationsAndCharts!$A1894+$A$11,IF($C$7,8,0),1,1)</f>
        <v>73.959999999999994</v>
      </c>
      <c r="H1894" s="342">
        <f t="shared" ca="1" si="234"/>
        <v>78.67085279407604</v>
      </c>
      <c r="I1894" s="342">
        <f t="shared" ca="1" si="235"/>
        <v>80.508599804091162</v>
      </c>
      <c r="J1894" s="340">
        <f t="shared" ca="1" si="236"/>
        <v>-1.8377470100151736</v>
      </c>
      <c r="K1894" s="170">
        <f t="shared" ca="1" si="232"/>
        <v>3.3773140728197104</v>
      </c>
      <c r="L1894" s="341">
        <f t="shared" ca="1" si="233"/>
        <v>2.3063937601039206</v>
      </c>
      <c r="M1894" s="341">
        <f t="shared" ca="1" si="237"/>
        <v>-2.3063937601039206</v>
      </c>
      <c r="N1894" s="170"/>
      <c r="O1894" s="340"/>
      <c r="P1894" s="3" t="e">
        <f t="shared" ca="1" si="238"/>
        <v>#N/A</v>
      </c>
      <c r="Q1894" s="3">
        <f t="shared" ca="1" si="239"/>
        <v>540352300</v>
      </c>
      <c r="S1894" s="99"/>
      <c r="T1894" s="350"/>
      <c r="U1894" s="350"/>
      <c r="V1894" s="349"/>
      <c r="W1894" s="313"/>
      <c r="X1894" s="302"/>
      <c r="Y1894" s="211"/>
      <c r="Z1894" s="320"/>
      <c r="AA1894" s="246"/>
      <c r="AB1894" s="125"/>
      <c r="AC1894" s="125"/>
      <c r="AD1894" s="125"/>
      <c r="AE1894" s="125"/>
      <c r="AF1894" s="125"/>
      <c r="AG1894" s="125"/>
      <c r="AH1894" s="125"/>
      <c r="AJ1894" s="125"/>
      <c r="AK1894" s="125"/>
      <c r="AM1894" s="246"/>
      <c r="AO1894" s="246"/>
      <c r="AP1894" s="211"/>
      <c r="AQ1894" s="211"/>
      <c r="AR1894" s="199"/>
      <c r="AT1894" s="225"/>
      <c r="AU1894" s="225"/>
      <c r="AV1894" s="225"/>
      <c r="AW1894" s="99"/>
      <c r="AX1894" s="199"/>
      <c r="AY1894" s="199"/>
      <c r="AZ1894" s="37"/>
      <c r="BA1894" s="123"/>
      <c r="BB1894" s="211"/>
      <c r="BC1894" s="211"/>
      <c r="BD1894" s="123"/>
      <c r="BE1894" s="123"/>
      <c r="BF1894" s="37"/>
      <c r="BG1894" s="37"/>
    </row>
    <row r="1895" spans="1:59" x14ac:dyDescent="0.25">
      <c r="A1895">
        <v>1863</v>
      </c>
      <c r="B1895" s="61">
        <f ca="1">OFFSET(InputPriceData!B$15,CalculationsAndCharts!$A1895+$A$11,0,1,1)</f>
        <v>39765</v>
      </c>
      <c r="C1895" s="3">
        <f ca="1">OFFSET(InputPriceData!G$15,CalculationsAndCharts!$A1895+$A$11,IF($C$7,8,0),1,1)</f>
        <v>753141900</v>
      </c>
      <c r="D1895" s="4">
        <f ca="1">OFFSET(InputPriceData!C$15,CalculationsAndCharts!$A1895+$A$11,IF($C$7,8,0),1,1)</f>
        <v>73.540000000000006</v>
      </c>
      <c r="E1895" s="4">
        <f ca="1">OFFSET(InputPriceData!D$15,CalculationsAndCharts!$A1895+$A$11,IF($C$7,8,0),1,1)</f>
        <v>78.319999999999993</v>
      </c>
      <c r="F1895" s="4">
        <f ca="1">OFFSET(InputPriceData!E$15,CalculationsAndCharts!$A1895+$A$11,IF($C$7,8,0),1,1)</f>
        <v>70.09</v>
      </c>
      <c r="G1895" s="4">
        <f ca="1">OFFSET(InputPriceData!F$15,CalculationsAndCharts!$A1895+$A$11,IF($C$7,8,0),1,1)</f>
        <v>77.84</v>
      </c>
      <c r="H1895" s="342">
        <f t="shared" ca="1" si="234"/>
        <v>79.343831764658333</v>
      </c>
      <c r="I1895" s="342">
        <f t="shared" ca="1" si="235"/>
        <v>81.103927059008555</v>
      </c>
      <c r="J1895" s="340">
        <f t="shared" ca="1" si="236"/>
        <v>-1.7600952943502661</v>
      </c>
      <c r="K1895" s="170">
        <f t="shared" ca="1" si="232"/>
        <v>3.0979354451939498</v>
      </c>
      <c r="L1895" s="341">
        <f t="shared" ca="1" si="233"/>
        <v>2.2918545301092816</v>
      </c>
      <c r="M1895" s="341">
        <f t="shared" ca="1" si="237"/>
        <v>-2.2918545301092816</v>
      </c>
      <c r="N1895" s="170"/>
      <c r="O1895" s="340"/>
      <c r="P1895" s="3">
        <f t="shared" ca="1" si="238"/>
        <v>753141900</v>
      </c>
      <c r="Q1895" s="3" t="e">
        <f t="shared" ca="1" si="239"/>
        <v>#N/A</v>
      </c>
      <c r="S1895" s="99"/>
      <c r="T1895" s="350"/>
      <c r="U1895" s="350"/>
      <c r="V1895" s="349"/>
      <c r="W1895" s="313"/>
      <c r="X1895" s="302"/>
      <c r="Y1895" s="211"/>
      <c r="Z1895" s="320"/>
      <c r="AA1895" s="246"/>
      <c r="AB1895" s="125"/>
      <c r="AC1895" s="125"/>
      <c r="AD1895" s="125"/>
      <c r="AE1895" s="125"/>
      <c r="AF1895" s="125"/>
      <c r="AG1895" s="125"/>
      <c r="AH1895" s="125"/>
      <c r="AJ1895" s="125"/>
      <c r="AK1895" s="125"/>
      <c r="AM1895" s="246"/>
      <c r="AO1895" s="246"/>
      <c r="AP1895" s="211"/>
      <c r="AQ1895" s="211"/>
      <c r="AR1895" s="199"/>
      <c r="AT1895" s="225"/>
      <c r="AU1895" s="225"/>
      <c r="AV1895" s="225"/>
      <c r="AW1895" s="99"/>
      <c r="AX1895" s="199"/>
      <c r="AY1895" s="199"/>
      <c r="AZ1895" s="37"/>
      <c r="BA1895" s="123"/>
      <c r="BB1895" s="211"/>
      <c r="BC1895" s="211"/>
      <c r="BD1895" s="123"/>
      <c r="BE1895" s="123"/>
      <c r="BF1895" s="37"/>
      <c r="BG1895" s="37"/>
    </row>
    <row r="1896" spans="1:59" x14ac:dyDescent="0.25">
      <c r="A1896">
        <v>1864</v>
      </c>
      <c r="B1896" s="61">
        <f ca="1">OFFSET(InputPriceData!B$15,CalculationsAndCharts!$A1896+$A$11,0,1,1)</f>
        <v>39764</v>
      </c>
      <c r="C1896" s="3">
        <f ca="1">OFFSET(InputPriceData!G$15,CalculationsAndCharts!$A1896+$A$11,IF($C$7,8,0),1,1)</f>
        <v>454330600</v>
      </c>
      <c r="D1896" s="4">
        <f ca="1">OFFSET(InputPriceData!C$15,CalculationsAndCharts!$A1896+$A$11,IF($C$7,8,0),1,1)</f>
        <v>75.33</v>
      </c>
      <c r="E1896" s="4">
        <f ca="1">OFFSET(InputPriceData!D$15,CalculationsAndCharts!$A1896+$A$11,IF($C$7,8,0),1,1)</f>
        <v>75.95</v>
      </c>
      <c r="F1896" s="4">
        <f ca="1">OFFSET(InputPriceData!E$15,CalculationsAndCharts!$A1896+$A$11,IF($C$7,8,0),1,1)</f>
        <v>72.680000000000007</v>
      </c>
      <c r="G1896" s="4">
        <f ca="1">OFFSET(InputPriceData!F$15,CalculationsAndCharts!$A1896+$A$11,IF($C$7,8,0),1,1)</f>
        <v>73.28</v>
      </c>
      <c r="H1896" s="342">
        <f t="shared" ca="1" si="234"/>
        <v>79.558664873895225</v>
      </c>
      <c r="I1896" s="342">
        <f t="shared" ca="1" si="235"/>
        <v>81.400647700736613</v>
      </c>
      <c r="J1896" s="340">
        <f t="shared" ca="1" si="236"/>
        <v>-1.8419828268414176</v>
      </c>
      <c r="K1896" s="170">
        <f t="shared" ca="1" si="232"/>
        <v>3.3929007343786997</v>
      </c>
      <c r="L1896" s="341">
        <f t="shared" ca="1" si="233"/>
        <v>2.2783211072938396</v>
      </c>
      <c r="M1896" s="341">
        <f t="shared" ca="1" si="237"/>
        <v>-2.2783211072938396</v>
      </c>
      <c r="N1896" s="170"/>
      <c r="O1896" s="340"/>
      <c r="P1896" s="3" t="e">
        <f t="shared" ca="1" si="238"/>
        <v>#N/A</v>
      </c>
      <c r="Q1896" s="3">
        <f t="shared" ca="1" si="239"/>
        <v>454330600</v>
      </c>
      <c r="S1896" s="99"/>
      <c r="T1896" s="350"/>
      <c r="U1896" s="350"/>
      <c r="V1896" s="349"/>
      <c r="W1896" s="313"/>
      <c r="X1896" s="302"/>
      <c r="Y1896" s="211"/>
      <c r="Z1896" s="320"/>
      <c r="AA1896" s="246"/>
      <c r="AB1896" s="125"/>
      <c r="AC1896" s="125"/>
      <c r="AD1896" s="125"/>
      <c r="AE1896" s="125"/>
      <c r="AF1896" s="125"/>
      <c r="AG1896" s="125"/>
      <c r="AH1896" s="125"/>
      <c r="AJ1896" s="125"/>
      <c r="AK1896" s="125"/>
      <c r="AM1896" s="246"/>
      <c r="AO1896" s="246"/>
      <c r="AP1896" s="211"/>
      <c r="AQ1896" s="211"/>
      <c r="AR1896" s="199"/>
      <c r="AT1896" s="225"/>
      <c r="AU1896" s="225"/>
      <c r="AV1896" s="225"/>
      <c r="AW1896" s="99"/>
      <c r="AX1896" s="199"/>
      <c r="AY1896" s="199"/>
      <c r="AZ1896" s="37"/>
      <c r="BA1896" s="123"/>
      <c r="BB1896" s="211"/>
      <c r="BC1896" s="211"/>
      <c r="BD1896" s="123"/>
      <c r="BE1896" s="123"/>
      <c r="BF1896" s="37"/>
      <c r="BG1896" s="37"/>
    </row>
    <row r="1897" spans="1:59" x14ac:dyDescent="0.25">
      <c r="A1897">
        <v>1865</v>
      </c>
      <c r="B1897" s="61">
        <f ca="1">OFFSET(InputPriceData!B$15,CalculationsAndCharts!$A1897+$A$11,0,1,1)</f>
        <v>39763</v>
      </c>
      <c r="C1897" s="3">
        <f ca="1">OFFSET(InputPriceData!G$15,CalculationsAndCharts!$A1897+$A$11,IF($C$7,8,0),1,1)</f>
        <v>418498200</v>
      </c>
      <c r="D1897" s="4">
        <f ca="1">OFFSET(InputPriceData!C$15,CalculationsAndCharts!$A1897+$A$11,IF($C$7,8,0),1,1)</f>
        <v>77.489999999999995</v>
      </c>
      <c r="E1897" s="4">
        <f ca="1">OFFSET(InputPriceData!D$15,CalculationsAndCharts!$A1897+$A$11,IF($C$7,8,0),1,1)</f>
        <v>78.67</v>
      </c>
      <c r="F1897" s="4">
        <f ca="1">OFFSET(InputPriceData!E$15,CalculationsAndCharts!$A1897+$A$11,IF($C$7,8,0),1,1)</f>
        <v>75.69</v>
      </c>
      <c r="G1897" s="4">
        <f ca="1">OFFSET(InputPriceData!F$15,CalculationsAndCharts!$A1897+$A$11,IF($C$7,8,0),1,1)</f>
        <v>76.650000000000006</v>
      </c>
      <c r="H1897" s="342">
        <f t="shared" ca="1" si="234"/>
        <v>80.455616998737398</v>
      </c>
      <c r="I1897" s="342">
        <f t="shared" ca="1" si="235"/>
        <v>82.13888840080358</v>
      </c>
      <c r="J1897" s="340">
        <f t="shared" ca="1" si="236"/>
        <v>-1.6832714020662114</v>
      </c>
      <c r="K1897" s="170">
        <f t="shared" ca="1" si="232"/>
        <v>2.8334026130139489</v>
      </c>
      <c r="L1897" s="341">
        <f t="shared" ca="1" si="233"/>
        <v>2.2634114325856252</v>
      </c>
      <c r="M1897" s="341">
        <f t="shared" ca="1" si="237"/>
        <v>-2.2634114325856252</v>
      </c>
      <c r="N1897" s="170"/>
      <c r="O1897" s="340"/>
      <c r="P1897" s="3" t="e">
        <f t="shared" ca="1" si="238"/>
        <v>#N/A</v>
      </c>
      <c r="Q1897" s="3">
        <f t="shared" ca="1" si="239"/>
        <v>418498200</v>
      </c>
      <c r="S1897" s="99"/>
      <c r="T1897" s="350"/>
      <c r="U1897" s="350"/>
      <c r="V1897" s="349"/>
      <c r="W1897" s="313"/>
      <c r="X1897" s="302"/>
      <c r="Y1897" s="211"/>
      <c r="Z1897" s="320"/>
      <c r="AA1897" s="246"/>
      <c r="AB1897" s="125"/>
      <c r="AC1897" s="125"/>
      <c r="AD1897" s="125"/>
      <c r="AE1897" s="125"/>
      <c r="AF1897" s="125"/>
      <c r="AG1897" s="125"/>
      <c r="AH1897" s="125"/>
      <c r="AJ1897" s="125"/>
      <c r="AK1897" s="125"/>
      <c r="AM1897" s="246"/>
      <c r="AO1897" s="246"/>
      <c r="AP1897" s="211"/>
      <c r="AQ1897" s="211"/>
      <c r="AR1897" s="199"/>
      <c r="AT1897" s="225"/>
      <c r="AU1897" s="225"/>
      <c r="AV1897" s="225"/>
      <c r="AW1897" s="99"/>
      <c r="AX1897" s="199"/>
      <c r="AY1897" s="199"/>
      <c r="AZ1897" s="37"/>
      <c r="BA1897" s="123"/>
      <c r="BB1897" s="211"/>
      <c r="BC1897" s="211"/>
      <c r="BD1897" s="123"/>
      <c r="BE1897" s="123"/>
      <c r="BF1897" s="37"/>
      <c r="BG1897" s="37"/>
    </row>
    <row r="1898" spans="1:59" x14ac:dyDescent="0.25">
      <c r="A1898">
        <v>1866</v>
      </c>
      <c r="B1898" s="61">
        <f ca="1">OFFSET(InputPriceData!B$15,CalculationsAndCharts!$A1898+$A$11,0,1,1)</f>
        <v>39762</v>
      </c>
      <c r="C1898" s="3">
        <f ca="1">OFFSET(InputPriceData!G$15,CalculationsAndCharts!$A1898+$A$11,IF($C$7,8,0),1,1)</f>
        <v>301773000</v>
      </c>
      <c r="D1898" s="4">
        <f ca="1">OFFSET(InputPriceData!C$15,CalculationsAndCharts!$A1898+$A$11,IF($C$7,8,0),1,1)</f>
        <v>81.290000000000006</v>
      </c>
      <c r="E1898" s="4">
        <f ca="1">OFFSET(InputPriceData!D$15,CalculationsAndCharts!$A1898+$A$11,IF($C$7,8,0),1,1)</f>
        <v>81.569999999999993</v>
      </c>
      <c r="F1898" s="4">
        <f ca="1">OFFSET(InputPriceData!E$15,CalculationsAndCharts!$A1898+$A$11,IF($C$7,8,0),1,1)</f>
        <v>77.63</v>
      </c>
      <c r="G1898" s="4">
        <f ca="1">OFFSET(InputPriceData!F$15,CalculationsAndCharts!$A1898+$A$11,IF($C$7,8,0),1,1)</f>
        <v>79.09</v>
      </c>
      <c r="H1898" s="342">
        <f t="shared" ca="1" si="234"/>
        <v>80.999276569985597</v>
      </c>
      <c r="I1898" s="342">
        <f t="shared" ca="1" si="235"/>
        <v>82.637878255422081</v>
      </c>
      <c r="J1898" s="340">
        <f t="shared" ca="1" si="236"/>
        <v>-1.6386016854365233</v>
      </c>
      <c r="K1898" s="170">
        <f t="shared" ca="1" si="232"/>
        <v>2.6850154835154147</v>
      </c>
      <c r="L1898" s="341">
        <f t="shared" ca="1" si="233"/>
        <v>2.2509124767697606</v>
      </c>
      <c r="M1898" s="341">
        <f t="shared" ca="1" si="237"/>
        <v>-2.2509124767697606</v>
      </c>
      <c r="N1898" s="170"/>
      <c r="O1898" s="340"/>
      <c r="P1898" s="3" t="e">
        <f t="shared" ca="1" si="238"/>
        <v>#N/A</v>
      </c>
      <c r="Q1898" s="3">
        <f t="shared" ca="1" si="239"/>
        <v>301773000</v>
      </c>
      <c r="S1898" s="99"/>
      <c r="T1898" s="350"/>
      <c r="U1898" s="350"/>
      <c r="V1898" s="349"/>
      <c r="W1898" s="313"/>
      <c r="X1898" s="302"/>
      <c r="Y1898" s="211"/>
      <c r="Z1898" s="320"/>
      <c r="AA1898" s="246"/>
      <c r="AB1898" s="125"/>
      <c r="AC1898" s="125"/>
      <c r="AD1898" s="125"/>
      <c r="AE1898" s="125"/>
      <c r="AF1898" s="125"/>
      <c r="AG1898" s="125"/>
      <c r="AH1898" s="125"/>
      <c r="AJ1898" s="125"/>
      <c r="AK1898" s="125"/>
      <c r="AM1898" s="246"/>
      <c r="AO1898" s="246"/>
      <c r="AP1898" s="211"/>
      <c r="AQ1898" s="211"/>
      <c r="AR1898" s="199"/>
      <c r="AT1898" s="225"/>
      <c r="AU1898" s="225"/>
      <c r="AV1898" s="225"/>
      <c r="AW1898" s="99"/>
      <c r="AX1898" s="199"/>
      <c r="AY1898" s="199"/>
      <c r="AZ1898" s="37"/>
      <c r="BA1898" s="123"/>
      <c r="BB1898" s="211"/>
      <c r="BC1898" s="211"/>
      <c r="BD1898" s="123"/>
      <c r="BE1898" s="123"/>
      <c r="BF1898" s="37"/>
      <c r="BG1898" s="37"/>
    </row>
    <row r="1899" spans="1:59" x14ac:dyDescent="0.25">
      <c r="A1899">
        <v>1867</v>
      </c>
      <c r="B1899" s="61">
        <f ca="1">OFFSET(InputPriceData!B$15,CalculationsAndCharts!$A1899+$A$11,0,1,1)</f>
        <v>39759</v>
      </c>
      <c r="C1899" s="3">
        <f ca="1">OFFSET(InputPriceData!G$15,CalculationsAndCharts!$A1899+$A$11,IF($C$7,8,0),1,1)</f>
        <v>380391000</v>
      </c>
      <c r="D1899" s="4">
        <f ca="1">OFFSET(InputPriceData!C$15,CalculationsAndCharts!$A1899+$A$11,IF($C$7,8,0),1,1)</f>
        <v>78.25</v>
      </c>
      <c r="E1899" s="4">
        <f ca="1">OFFSET(InputPriceData!D$15,CalculationsAndCharts!$A1899+$A$11,IF($C$7,8,0),1,1)</f>
        <v>80.260000000000005</v>
      </c>
      <c r="F1899" s="4">
        <f ca="1">OFFSET(InputPriceData!E$15,CalculationsAndCharts!$A1899+$A$11,IF($C$7,8,0),1,1)</f>
        <v>77.27</v>
      </c>
      <c r="G1899" s="4">
        <f ca="1">OFFSET(InputPriceData!F$15,CalculationsAndCharts!$A1899+$A$11,IF($C$7,8,0),1,1)</f>
        <v>80.14</v>
      </c>
      <c r="H1899" s="342">
        <f t="shared" ca="1" si="234"/>
        <v>81.272030365697816</v>
      </c>
      <c r="I1899" s="342">
        <f t="shared" ca="1" si="235"/>
        <v>82.960412642278627</v>
      </c>
      <c r="J1899" s="340">
        <f t="shared" ca="1" si="236"/>
        <v>-1.6883822765808529</v>
      </c>
      <c r="K1899" s="170">
        <f t="shared" ca="1" si="232"/>
        <v>2.8506347118723436</v>
      </c>
      <c r="L1899" s="341">
        <f t="shared" ca="1" si="233"/>
        <v>2.2390356703802681</v>
      </c>
      <c r="M1899" s="341">
        <f t="shared" ca="1" si="237"/>
        <v>-2.2390356703802681</v>
      </c>
      <c r="N1899" s="170"/>
      <c r="O1899" s="340"/>
      <c r="P1899" s="3">
        <f t="shared" ca="1" si="238"/>
        <v>380391000</v>
      </c>
      <c r="Q1899" s="3" t="e">
        <f t="shared" ca="1" si="239"/>
        <v>#N/A</v>
      </c>
      <c r="S1899" s="99"/>
      <c r="T1899" s="350"/>
      <c r="U1899" s="350"/>
      <c r="V1899" s="349"/>
      <c r="W1899" s="313"/>
      <c r="X1899" s="302"/>
      <c r="Y1899" s="211"/>
      <c r="Z1899" s="320"/>
      <c r="AA1899" s="246"/>
      <c r="AB1899" s="125"/>
      <c r="AC1899" s="125"/>
      <c r="AD1899" s="125"/>
      <c r="AE1899" s="125"/>
      <c r="AF1899" s="125"/>
      <c r="AG1899" s="125"/>
      <c r="AH1899" s="125"/>
      <c r="AJ1899" s="125"/>
      <c r="AK1899" s="125"/>
      <c r="AM1899" s="246"/>
      <c r="AO1899" s="246"/>
      <c r="AP1899" s="211"/>
      <c r="AQ1899" s="211"/>
      <c r="AR1899" s="199"/>
      <c r="AT1899" s="225"/>
      <c r="AU1899" s="225"/>
      <c r="AV1899" s="225"/>
      <c r="AW1899" s="99"/>
      <c r="AX1899" s="199"/>
      <c r="AY1899" s="199"/>
      <c r="AZ1899" s="37"/>
      <c r="BA1899" s="123"/>
      <c r="BB1899" s="211"/>
      <c r="BC1899" s="211"/>
      <c r="BD1899" s="123"/>
      <c r="BE1899" s="123"/>
      <c r="BF1899" s="37"/>
      <c r="BG1899" s="37"/>
    </row>
    <row r="1900" spans="1:59" x14ac:dyDescent="0.25">
      <c r="A1900">
        <v>1868</v>
      </c>
      <c r="B1900" s="61">
        <f ca="1">OFFSET(InputPriceData!B$15,CalculationsAndCharts!$A1900+$A$11,0,1,1)</f>
        <v>39758</v>
      </c>
      <c r="C1900" s="3">
        <f ca="1">OFFSET(InputPriceData!G$15,CalculationsAndCharts!$A1900+$A$11,IF($C$7,8,0),1,1)</f>
        <v>477721900</v>
      </c>
      <c r="D1900" s="4">
        <f ca="1">OFFSET(InputPriceData!C$15,CalculationsAndCharts!$A1900+$A$11,IF($C$7,8,0),1,1)</f>
        <v>80.650000000000006</v>
      </c>
      <c r="E1900" s="4">
        <f ca="1">OFFSET(InputPriceData!D$15,CalculationsAndCharts!$A1900+$A$11,IF($C$7,8,0),1,1)</f>
        <v>81.489999999999995</v>
      </c>
      <c r="F1900" s="4">
        <f ca="1">OFFSET(InputPriceData!E$15,CalculationsAndCharts!$A1900+$A$11,IF($C$7,8,0),1,1)</f>
        <v>76.900000000000006</v>
      </c>
      <c r="G1900" s="4">
        <f ca="1">OFFSET(InputPriceData!F$15,CalculationsAndCharts!$A1900+$A$11,IF($C$7,8,0),1,1)</f>
        <v>77.58</v>
      </c>
      <c r="H1900" s="342">
        <f t="shared" ca="1" si="234"/>
        <v>81.433748989368937</v>
      </c>
      <c r="I1900" s="342">
        <f t="shared" ca="1" si="235"/>
        <v>83.216813791576698</v>
      </c>
      <c r="J1900" s="340">
        <f t="shared" ca="1" si="236"/>
        <v>-1.7830648022077984</v>
      </c>
      <c r="K1900" s="170">
        <f t="shared" ca="1" si="232"/>
        <v>3.1793200888723354</v>
      </c>
      <c r="L1900" s="341">
        <f t="shared" ca="1" si="233"/>
        <v>2.2263466387177431</v>
      </c>
      <c r="M1900" s="341">
        <f t="shared" ca="1" si="237"/>
        <v>-2.2263466387177431</v>
      </c>
      <c r="N1900" s="170"/>
      <c r="O1900" s="340"/>
      <c r="P1900" s="3" t="e">
        <f t="shared" ca="1" si="238"/>
        <v>#N/A</v>
      </c>
      <c r="Q1900" s="3">
        <f t="shared" ca="1" si="239"/>
        <v>477721900</v>
      </c>
      <c r="S1900" s="99"/>
      <c r="T1900" s="350"/>
      <c r="U1900" s="350"/>
      <c r="V1900" s="349"/>
      <c r="W1900" s="313"/>
      <c r="X1900" s="302"/>
      <c r="Y1900" s="211"/>
      <c r="Z1900" s="320"/>
      <c r="AA1900" s="246"/>
      <c r="AB1900" s="125"/>
      <c r="AC1900" s="125"/>
      <c r="AD1900" s="125"/>
      <c r="AE1900" s="125"/>
      <c r="AF1900" s="125"/>
      <c r="AG1900" s="125"/>
      <c r="AH1900" s="125"/>
      <c r="AJ1900" s="125"/>
      <c r="AK1900" s="125"/>
      <c r="AM1900" s="246"/>
      <c r="AO1900" s="246"/>
      <c r="AP1900" s="211"/>
      <c r="AQ1900" s="211"/>
      <c r="AR1900" s="199"/>
      <c r="AT1900" s="225"/>
      <c r="AU1900" s="225"/>
      <c r="AV1900" s="225"/>
      <c r="AW1900" s="99"/>
      <c r="AX1900" s="199"/>
      <c r="AY1900" s="199"/>
      <c r="AZ1900" s="37"/>
      <c r="BA1900" s="123"/>
      <c r="BB1900" s="211"/>
      <c r="BC1900" s="211"/>
      <c r="BD1900" s="123"/>
      <c r="BE1900" s="123"/>
      <c r="BF1900" s="37"/>
      <c r="BG1900" s="37"/>
    </row>
    <row r="1901" spans="1:59" x14ac:dyDescent="0.25">
      <c r="A1901">
        <v>1869</v>
      </c>
      <c r="B1901" s="61">
        <f ca="1">OFFSET(InputPriceData!B$15,CalculationsAndCharts!$A1901+$A$11,0,1,1)</f>
        <v>39757</v>
      </c>
      <c r="C1901" s="3">
        <f ca="1">OFFSET(InputPriceData!G$15,CalculationsAndCharts!$A1901+$A$11,IF($C$7,8,0),1,1)</f>
        <v>387844100</v>
      </c>
      <c r="D1901" s="4">
        <f ca="1">OFFSET(InputPriceData!C$15,CalculationsAndCharts!$A1901+$A$11,IF($C$7,8,0),1,1)</f>
        <v>84.7</v>
      </c>
      <c r="E1901" s="4">
        <f ca="1">OFFSET(InputPriceData!D$15,CalculationsAndCharts!$A1901+$A$11,IF($C$7,8,0),1,1)</f>
        <v>85.99</v>
      </c>
      <c r="F1901" s="4">
        <f ca="1">OFFSET(InputPriceData!E$15,CalculationsAndCharts!$A1901+$A$11,IF($C$7,8,0),1,1)</f>
        <v>81.11</v>
      </c>
      <c r="G1901" s="4">
        <f ca="1">OFFSET(InputPriceData!F$15,CalculationsAndCharts!$A1901+$A$11,IF($C$7,8,0),1,1)</f>
        <v>82.13</v>
      </c>
      <c r="H1901" s="342">
        <f t="shared" ca="1" si="234"/>
        <v>81.984284559278777</v>
      </c>
      <c r="I1901" s="342">
        <f t="shared" ca="1" si="235"/>
        <v>83.729251408992766</v>
      </c>
      <c r="J1901" s="340">
        <f t="shared" ca="1" si="236"/>
        <v>-1.7449668497140185</v>
      </c>
      <c r="K1901" s="170">
        <f t="shared" ca="1" si="232"/>
        <v>3.0449093066008661</v>
      </c>
      <c r="L1901" s="341">
        <f t="shared" ca="1" si="233"/>
        <v>2.2120384685997512</v>
      </c>
      <c r="M1901" s="341">
        <f t="shared" ca="1" si="237"/>
        <v>-2.2120384685997512</v>
      </c>
      <c r="N1901" s="170"/>
      <c r="O1901" s="340"/>
      <c r="P1901" s="3" t="e">
        <f t="shared" ca="1" si="238"/>
        <v>#N/A</v>
      </c>
      <c r="Q1901" s="3">
        <f t="shared" ca="1" si="239"/>
        <v>387844100</v>
      </c>
      <c r="S1901" s="99"/>
      <c r="T1901" s="350"/>
      <c r="U1901" s="350"/>
      <c r="V1901" s="349"/>
      <c r="W1901" s="313"/>
      <c r="X1901" s="302"/>
      <c r="Y1901" s="211"/>
      <c r="Z1901" s="320"/>
      <c r="AA1901" s="246"/>
      <c r="AB1901" s="125"/>
      <c r="AC1901" s="125"/>
      <c r="AD1901" s="125"/>
      <c r="AE1901" s="125"/>
      <c r="AF1901" s="125"/>
      <c r="AG1901" s="125"/>
      <c r="AH1901" s="125"/>
      <c r="AJ1901" s="125"/>
      <c r="AK1901" s="125"/>
      <c r="AM1901" s="246"/>
      <c r="AO1901" s="246"/>
      <c r="AP1901" s="211"/>
      <c r="AQ1901" s="211"/>
      <c r="AR1901" s="199"/>
      <c r="AT1901" s="225"/>
      <c r="AU1901" s="225"/>
      <c r="AV1901" s="225"/>
      <c r="AW1901" s="99"/>
      <c r="AX1901" s="199"/>
      <c r="AY1901" s="199"/>
      <c r="AZ1901" s="37"/>
      <c r="BA1901" s="123"/>
      <c r="BB1901" s="211"/>
      <c r="BC1901" s="211"/>
      <c r="BD1901" s="123"/>
      <c r="BE1901" s="123"/>
      <c r="BF1901" s="37"/>
      <c r="BG1901" s="37"/>
    </row>
    <row r="1902" spans="1:59" x14ac:dyDescent="0.25">
      <c r="A1902">
        <v>1870</v>
      </c>
      <c r="B1902" s="61">
        <f ca="1">OFFSET(InputPriceData!B$15,CalculationsAndCharts!$A1902+$A$11,0,1,1)</f>
        <v>39756</v>
      </c>
      <c r="C1902" s="3">
        <f ca="1">OFFSET(InputPriceData!G$15,CalculationsAndCharts!$A1902+$A$11,IF($C$7,8,0),1,1)</f>
        <v>346793400</v>
      </c>
      <c r="D1902" s="4">
        <f ca="1">OFFSET(InputPriceData!C$15,CalculationsAndCharts!$A1902+$A$11,IF($C$7,8,0),1,1)</f>
        <v>84.58</v>
      </c>
      <c r="E1902" s="4">
        <f ca="1">OFFSET(InputPriceData!D$15,CalculationsAndCharts!$A1902+$A$11,IF($C$7,8,0),1,1)</f>
        <v>86.12</v>
      </c>
      <c r="F1902" s="4">
        <f ca="1">OFFSET(InputPriceData!E$15,CalculationsAndCharts!$A1902+$A$11,IF($C$7,8,0),1,1)</f>
        <v>82.57</v>
      </c>
      <c r="G1902" s="4">
        <f ca="1">OFFSET(InputPriceData!F$15,CalculationsAndCharts!$A1902+$A$11,IF($C$7,8,0),1,1)</f>
        <v>85.73</v>
      </c>
      <c r="H1902" s="342">
        <f t="shared" ca="1" si="234"/>
        <v>81.963468067747172</v>
      </c>
      <c r="I1902" s="342">
        <f t="shared" ca="1" si="235"/>
        <v>83.874637900719378</v>
      </c>
      <c r="J1902" s="340">
        <f t="shared" ca="1" si="236"/>
        <v>-1.9111698329722402</v>
      </c>
      <c r="K1902" s="170">
        <f t="shared" ca="1" si="232"/>
        <v>3.6525701304631406</v>
      </c>
      <c r="L1902" s="341">
        <f t="shared" ca="1" si="233"/>
        <v>2.1982396945555474</v>
      </c>
      <c r="M1902" s="341">
        <f t="shared" ca="1" si="237"/>
        <v>-2.1982396945555474</v>
      </c>
      <c r="N1902" s="170"/>
      <c r="O1902" s="340"/>
      <c r="P1902" s="3">
        <f t="shared" ca="1" si="238"/>
        <v>346793400</v>
      </c>
      <c r="Q1902" s="3" t="e">
        <f t="shared" ca="1" si="239"/>
        <v>#N/A</v>
      </c>
      <c r="S1902" s="99"/>
      <c r="T1902" s="350"/>
      <c r="U1902" s="350"/>
      <c r="V1902" s="349"/>
      <c r="W1902" s="313"/>
      <c r="X1902" s="302"/>
      <c r="Y1902" s="211"/>
      <c r="Z1902" s="320"/>
      <c r="AA1902" s="246"/>
      <c r="AB1902" s="125"/>
      <c r="AC1902" s="125"/>
      <c r="AD1902" s="125"/>
      <c r="AE1902" s="125"/>
      <c r="AF1902" s="125"/>
      <c r="AG1902" s="125"/>
      <c r="AH1902" s="125"/>
      <c r="AJ1902" s="125"/>
      <c r="AK1902" s="125"/>
      <c r="AM1902" s="246"/>
      <c r="AO1902" s="246"/>
      <c r="AP1902" s="211"/>
      <c r="AQ1902" s="211"/>
      <c r="AR1902" s="199"/>
      <c r="AT1902" s="225"/>
      <c r="AU1902" s="225"/>
      <c r="AV1902" s="225"/>
      <c r="AW1902" s="99"/>
      <c r="AX1902" s="199"/>
      <c r="AY1902" s="199"/>
      <c r="AZ1902" s="37"/>
      <c r="BA1902" s="123"/>
      <c r="BB1902" s="211"/>
      <c r="BC1902" s="211"/>
      <c r="BD1902" s="123"/>
      <c r="BE1902" s="123"/>
      <c r="BF1902" s="37"/>
      <c r="BG1902" s="37"/>
    </row>
    <row r="1903" spans="1:59" x14ac:dyDescent="0.25">
      <c r="A1903">
        <v>1871</v>
      </c>
      <c r="B1903" s="61">
        <f ca="1">OFFSET(InputPriceData!B$15,CalculationsAndCharts!$A1903+$A$11,0,1,1)</f>
        <v>39755</v>
      </c>
      <c r="C1903" s="3">
        <f ca="1">OFFSET(InputPriceData!G$15,CalculationsAndCharts!$A1903+$A$11,IF($C$7,8,0),1,1)</f>
        <v>205419400</v>
      </c>
      <c r="D1903" s="4">
        <f ca="1">OFFSET(InputPriceData!C$15,CalculationsAndCharts!$A1903+$A$11,IF($C$7,8,0),1,1)</f>
        <v>82.63</v>
      </c>
      <c r="E1903" s="4">
        <f ca="1">OFFSET(InputPriceData!D$15,CalculationsAndCharts!$A1903+$A$11,IF($C$7,8,0),1,1)</f>
        <v>83.41</v>
      </c>
      <c r="F1903" s="4">
        <f ca="1">OFFSET(InputPriceData!E$15,CalculationsAndCharts!$A1903+$A$11,IF($C$7,8,0),1,1)</f>
        <v>81.93</v>
      </c>
      <c r="G1903" s="4">
        <f ca="1">OFFSET(InputPriceData!F$15,CalculationsAndCharts!$A1903+$A$11,IF($C$7,8,0),1,1)</f>
        <v>82.92</v>
      </c>
      <c r="H1903" s="342">
        <f t="shared" ca="1" si="234"/>
        <v>81.425392077425343</v>
      </c>
      <c r="I1903" s="342">
        <f t="shared" ca="1" si="235"/>
        <v>83.705968618966608</v>
      </c>
      <c r="J1903" s="340">
        <f t="shared" ca="1" si="236"/>
        <v>-2.2805765415412931</v>
      </c>
      <c r="K1903" s="170">
        <f t="shared" ca="1" si="232"/>
        <v>5.2010293618284456</v>
      </c>
      <c r="L1903" s="341">
        <f t="shared" ca="1" si="233"/>
        <v>2.1815881857058961</v>
      </c>
      <c r="M1903" s="341">
        <f t="shared" ca="1" si="237"/>
        <v>-2.1815881857058961</v>
      </c>
      <c r="N1903" s="170"/>
      <c r="O1903" s="340"/>
      <c r="P1903" s="3">
        <f t="shared" ca="1" si="238"/>
        <v>205419400</v>
      </c>
      <c r="Q1903" s="3" t="e">
        <f t="shared" ca="1" si="239"/>
        <v>#N/A</v>
      </c>
      <c r="S1903" s="99"/>
      <c r="T1903" s="350"/>
      <c r="U1903" s="350"/>
      <c r="V1903" s="349"/>
      <c r="W1903" s="313"/>
      <c r="X1903" s="302"/>
      <c r="Y1903" s="211"/>
      <c r="Z1903" s="320"/>
      <c r="AA1903" s="246"/>
      <c r="AB1903" s="125"/>
      <c r="AC1903" s="125"/>
      <c r="AD1903" s="125"/>
      <c r="AE1903" s="125"/>
      <c r="AF1903" s="125"/>
      <c r="AG1903" s="125"/>
      <c r="AH1903" s="125"/>
      <c r="AJ1903" s="125"/>
      <c r="AK1903" s="125"/>
      <c r="AM1903" s="246"/>
      <c r="AO1903" s="246"/>
      <c r="AP1903" s="211"/>
      <c r="AQ1903" s="211"/>
      <c r="AR1903" s="199"/>
      <c r="AT1903" s="225"/>
      <c r="AU1903" s="225"/>
      <c r="AV1903" s="225"/>
      <c r="AW1903" s="99"/>
      <c r="AX1903" s="199"/>
      <c r="AY1903" s="199"/>
      <c r="AZ1903" s="37"/>
      <c r="BA1903" s="123"/>
      <c r="BB1903" s="211"/>
      <c r="BC1903" s="211"/>
      <c r="BD1903" s="123"/>
      <c r="BE1903" s="123"/>
      <c r="BF1903" s="37"/>
      <c r="BG1903" s="37"/>
    </row>
    <row r="1904" spans="1:59" x14ac:dyDescent="0.25">
      <c r="A1904">
        <v>1872</v>
      </c>
      <c r="B1904" s="61">
        <f ca="1">OFFSET(InputPriceData!B$15,CalculationsAndCharts!$A1904+$A$11,0,1,1)</f>
        <v>39752</v>
      </c>
      <c r="C1904" s="3">
        <f ca="1">OFFSET(InputPriceData!G$15,CalculationsAndCharts!$A1904+$A$11,IF($C$7,8,0),1,1)</f>
        <v>411394000</v>
      </c>
      <c r="D1904" s="4">
        <f ca="1">OFFSET(InputPriceData!C$15,CalculationsAndCharts!$A1904+$A$11,IF($C$7,8,0),1,1)</f>
        <v>81.180000000000007</v>
      </c>
      <c r="E1904" s="4">
        <f ca="1">OFFSET(InputPriceData!D$15,CalculationsAndCharts!$A1904+$A$11,IF($C$7,8,0),1,1)</f>
        <v>84.16</v>
      </c>
      <c r="F1904" s="4">
        <f ca="1">OFFSET(InputPriceData!E$15,CalculationsAndCharts!$A1904+$A$11,IF($C$7,8,0),1,1)</f>
        <v>80.67</v>
      </c>
      <c r="G1904" s="4">
        <f ca="1">OFFSET(InputPriceData!F$15,CalculationsAndCharts!$A1904+$A$11,IF($C$7,8,0),1,1)</f>
        <v>82.68</v>
      </c>
      <c r="H1904" s="342">
        <f t="shared" ca="1" si="234"/>
        <v>81.21187665991468</v>
      </c>
      <c r="I1904" s="342">
        <f t="shared" ca="1" si="235"/>
        <v>83.77742031159994</v>
      </c>
      <c r="J1904" s="340">
        <f t="shared" ca="1" si="236"/>
        <v>-2.5655436516852896</v>
      </c>
      <c r="K1904" s="170">
        <f t="shared" ca="1" si="232"/>
        <v>6.5820142287026906</v>
      </c>
      <c r="L1904" s="341">
        <f t="shared" ca="1" si="233"/>
        <v>2.157697451174089</v>
      </c>
      <c r="M1904" s="341">
        <f t="shared" ca="1" si="237"/>
        <v>-2.157697451174089</v>
      </c>
      <c r="N1904" s="170"/>
      <c r="O1904" s="340"/>
      <c r="P1904" s="3">
        <f t="shared" ca="1" si="238"/>
        <v>411394000</v>
      </c>
      <c r="Q1904" s="3" t="e">
        <f t="shared" ca="1" si="239"/>
        <v>#N/A</v>
      </c>
      <c r="S1904" s="99"/>
      <c r="T1904" s="350"/>
      <c r="U1904" s="350"/>
      <c r="V1904" s="349"/>
      <c r="W1904" s="313"/>
      <c r="X1904" s="302"/>
      <c r="Y1904" s="211"/>
      <c r="Z1904" s="320"/>
      <c r="AA1904" s="246"/>
      <c r="AB1904" s="125"/>
      <c r="AC1904" s="125"/>
      <c r="AD1904" s="125"/>
      <c r="AE1904" s="125"/>
      <c r="AF1904" s="125"/>
      <c r="AG1904" s="125"/>
      <c r="AH1904" s="125"/>
      <c r="AJ1904" s="125"/>
      <c r="AK1904" s="125"/>
      <c r="AM1904" s="246"/>
      <c r="AO1904" s="246"/>
      <c r="AP1904" s="211"/>
      <c r="AQ1904" s="211"/>
      <c r="AR1904" s="199"/>
      <c r="AT1904" s="225"/>
      <c r="AU1904" s="225"/>
      <c r="AV1904" s="225"/>
      <c r="AW1904" s="99"/>
      <c r="AX1904" s="199"/>
      <c r="AY1904" s="199"/>
      <c r="AZ1904" s="37"/>
      <c r="BA1904" s="123"/>
      <c r="BB1904" s="211"/>
      <c r="BC1904" s="211"/>
      <c r="BD1904" s="123"/>
      <c r="BE1904" s="123"/>
      <c r="BF1904" s="37"/>
      <c r="BG1904" s="37"/>
    </row>
    <row r="1905" spans="1:59" x14ac:dyDescent="0.25">
      <c r="A1905">
        <v>1873</v>
      </c>
      <c r="B1905" s="61">
        <f ca="1">OFFSET(InputPriceData!B$15,CalculationsAndCharts!$A1905+$A$11,0,1,1)</f>
        <v>39751</v>
      </c>
      <c r="C1905" s="3">
        <f ca="1">OFFSET(InputPriceData!G$15,CalculationsAndCharts!$A1905+$A$11,IF($C$7,8,0),1,1)</f>
        <v>414582100</v>
      </c>
      <c r="D1905" s="4">
        <f ca="1">OFFSET(InputPriceData!C$15,CalculationsAndCharts!$A1905+$A$11,IF($C$7,8,0),1,1)</f>
        <v>81.78</v>
      </c>
      <c r="E1905" s="4">
        <f ca="1">OFFSET(InputPriceData!D$15,CalculationsAndCharts!$A1905+$A$11,IF($C$7,8,0),1,1)</f>
        <v>82.43</v>
      </c>
      <c r="F1905" s="4">
        <f ca="1">OFFSET(InputPriceData!E$15,CalculationsAndCharts!$A1905+$A$11,IF($C$7,8,0),1,1)</f>
        <v>79.319999999999993</v>
      </c>
      <c r="G1905" s="4">
        <f ca="1">OFFSET(InputPriceData!F$15,CalculationsAndCharts!$A1905+$A$11,IF($C$7,8,0),1,1)</f>
        <v>82.22</v>
      </c>
      <c r="H1905" s="342">
        <f t="shared" ca="1" si="234"/>
        <v>81.002144754188194</v>
      </c>
      <c r="I1905" s="342">
        <f t="shared" ca="1" si="235"/>
        <v>83.877185794472666</v>
      </c>
      <c r="J1905" s="340">
        <f t="shared" ca="1" si="236"/>
        <v>-2.8750410402844899</v>
      </c>
      <c r="K1905" s="170">
        <f t="shared" ca="1" si="232"/>
        <v>8.2658609833201222</v>
      </c>
      <c r="L1905" s="341">
        <f t="shared" ca="1" si="233"/>
        <v>2.1270067696183315</v>
      </c>
      <c r="M1905" s="341">
        <f t="shared" ca="1" si="237"/>
        <v>-2.1270067696183315</v>
      </c>
      <c r="N1905" s="170"/>
      <c r="O1905" s="340"/>
      <c r="P1905" s="3">
        <f t="shared" ca="1" si="238"/>
        <v>414582100</v>
      </c>
      <c r="Q1905" s="3" t="e">
        <f t="shared" ca="1" si="239"/>
        <v>#N/A</v>
      </c>
      <c r="S1905" s="99"/>
      <c r="T1905" s="350"/>
      <c r="U1905" s="350"/>
      <c r="V1905" s="349"/>
      <c r="W1905" s="313"/>
      <c r="X1905" s="302"/>
      <c r="Y1905" s="211"/>
      <c r="Z1905" s="320"/>
      <c r="AA1905" s="246"/>
      <c r="AB1905" s="125"/>
      <c r="AC1905" s="125"/>
      <c r="AD1905" s="125"/>
      <c r="AE1905" s="125"/>
      <c r="AF1905" s="125"/>
      <c r="AG1905" s="125"/>
      <c r="AH1905" s="125"/>
      <c r="AJ1905" s="125"/>
      <c r="AK1905" s="125"/>
      <c r="AM1905" s="246"/>
      <c r="AO1905" s="246"/>
      <c r="AP1905" s="211"/>
      <c r="AQ1905" s="211"/>
      <c r="AR1905" s="199"/>
      <c r="AT1905" s="225"/>
      <c r="AU1905" s="225"/>
      <c r="AV1905" s="225"/>
      <c r="AW1905" s="99"/>
      <c r="AX1905" s="199"/>
      <c r="AY1905" s="199"/>
      <c r="AZ1905" s="37"/>
      <c r="BA1905" s="123"/>
      <c r="BB1905" s="211"/>
      <c r="BC1905" s="211"/>
      <c r="BD1905" s="123"/>
      <c r="BE1905" s="123"/>
      <c r="BF1905" s="37"/>
      <c r="BG1905" s="37"/>
    </row>
    <row r="1906" spans="1:59" x14ac:dyDescent="0.25">
      <c r="A1906">
        <v>1874</v>
      </c>
      <c r="B1906" s="61">
        <f ca="1">OFFSET(InputPriceData!B$15,CalculationsAndCharts!$A1906+$A$11,0,1,1)</f>
        <v>39750</v>
      </c>
      <c r="C1906" s="3">
        <f ca="1">OFFSET(InputPriceData!G$15,CalculationsAndCharts!$A1906+$A$11,IF($C$7,8,0),1,1)</f>
        <v>531270100</v>
      </c>
      <c r="D1906" s="4">
        <f ca="1">OFFSET(InputPriceData!C$15,CalculationsAndCharts!$A1906+$A$11,IF($C$7,8,0),1,1)</f>
        <v>80.06</v>
      </c>
      <c r="E1906" s="4">
        <f ca="1">OFFSET(InputPriceData!D$15,CalculationsAndCharts!$A1906+$A$11,IF($C$7,8,0),1,1)</f>
        <v>82.97</v>
      </c>
      <c r="F1906" s="4">
        <f ca="1">OFFSET(InputPriceData!E$15,CalculationsAndCharts!$A1906+$A$11,IF($C$7,8,0),1,1)</f>
        <v>78.64</v>
      </c>
      <c r="G1906" s="4">
        <f ca="1">OFFSET(InputPriceData!F$15,CalculationsAndCharts!$A1906+$A$11,IF($C$7,8,0),1,1)</f>
        <v>79.47</v>
      </c>
      <c r="H1906" s="342">
        <f t="shared" ca="1" si="234"/>
        <v>80.828165433357938</v>
      </c>
      <c r="I1906" s="342">
        <f t="shared" ca="1" si="235"/>
        <v>84.027839048515645</v>
      </c>
      <c r="J1906" s="340">
        <f t="shared" ca="1" si="236"/>
        <v>-3.1996736151577196</v>
      </c>
      <c r="K1906" s="170">
        <f t="shared" ca="1" si="232"/>
        <v>10.237911243536471</v>
      </c>
      <c r="L1906" s="341">
        <f t="shared" ca="1" si="233"/>
        <v>2.0878344076948698</v>
      </c>
      <c r="M1906" s="341">
        <f t="shared" ca="1" si="237"/>
        <v>-2.0878344076948698</v>
      </c>
      <c r="N1906" s="170"/>
      <c r="O1906" s="340"/>
      <c r="P1906" s="3" t="e">
        <f t="shared" ca="1" si="238"/>
        <v>#N/A</v>
      </c>
      <c r="Q1906" s="3">
        <f t="shared" ca="1" si="239"/>
        <v>531270100</v>
      </c>
      <c r="S1906" s="99"/>
      <c r="T1906" s="350"/>
      <c r="U1906" s="350"/>
      <c r="V1906" s="349"/>
      <c r="W1906" s="313"/>
      <c r="X1906" s="302"/>
      <c r="Y1906" s="211"/>
      <c r="Z1906" s="320"/>
      <c r="AA1906" s="246"/>
      <c r="AB1906" s="125"/>
      <c r="AC1906" s="125"/>
      <c r="AD1906" s="125"/>
      <c r="AE1906" s="125"/>
      <c r="AF1906" s="125"/>
      <c r="AG1906" s="125"/>
      <c r="AH1906" s="125"/>
      <c r="AJ1906" s="125"/>
      <c r="AK1906" s="125"/>
      <c r="AM1906" s="246"/>
      <c r="AO1906" s="246"/>
      <c r="AP1906" s="211"/>
      <c r="AQ1906" s="211"/>
      <c r="AR1906" s="199"/>
      <c r="AT1906" s="225"/>
      <c r="AU1906" s="225"/>
      <c r="AV1906" s="225"/>
      <c r="AW1906" s="99"/>
      <c r="AX1906" s="199"/>
      <c r="AY1906" s="199"/>
      <c r="AZ1906" s="37"/>
      <c r="BA1906" s="123"/>
      <c r="BB1906" s="211"/>
      <c r="BC1906" s="211"/>
      <c r="BD1906" s="123"/>
      <c r="BE1906" s="123"/>
      <c r="BF1906" s="37"/>
      <c r="BG1906" s="37"/>
    </row>
    <row r="1907" spans="1:59" x14ac:dyDescent="0.25">
      <c r="A1907">
        <v>1875</v>
      </c>
      <c r="B1907" s="61">
        <f ca="1">OFFSET(InputPriceData!B$15,CalculationsAndCharts!$A1907+$A$11,0,1,1)</f>
        <v>39749</v>
      </c>
      <c r="C1907" s="3">
        <f ca="1">OFFSET(InputPriceData!G$15,CalculationsAndCharts!$A1907+$A$11,IF($C$7,8,0),1,1)</f>
        <v>639939500</v>
      </c>
      <c r="D1907" s="4">
        <f ca="1">OFFSET(InputPriceData!C$15,CalculationsAndCharts!$A1907+$A$11,IF($C$7,8,0),1,1)</f>
        <v>74.569999999999993</v>
      </c>
      <c r="E1907" s="4">
        <f ca="1">OFFSET(InputPriceData!D$15,CalculationsAndCharts!$A1907+$A$11,IF($C$7,8,0),1,1)</f>
        <v>80.47</v>
      </c>
      <c r="F1907" s="4">
        <f ca="1">OFFSET(InputPriceData!E$15,CalculationsAndCharts!$A1907+$A$11,IF($C$7,8,0),1,1)</f>
        <v>72.17</v>
      </c>
      <c r="G1907" s="4">
        <f ca="1">OFFSET(InputPriceData!F$15,CalculationsAndCharts!$A1907+$A$11,IF($C$7,8,0),1,1)</f>
        <v>80.06</v>
      </c>
      <c r="H1907" s="342">
        <f t="shared" ca="1" si="234"/>
        <v>81.022189066694779</v>
      </c>
      <c r="I1907" s="342">
        <f t="shared" ca="1" si="235"/>
        <v>84.442188052926156</v>
      </c>
      <c r="J1907" s="340">
        <f t="shared" ca="1" si="236"/>
        <v>-3.4199989862313864</v>
      </c>
      <c r="K1907" s="170">
        <f t="shared" ca="1" si="232"/>
        <v>11.696393065823711</v>
      </c>
      <c r="L1907" s="341">
        <f t="shared" ca="1" si="233"/>
        <v>2.0382980959997323</v>
      </c>
      <c r="M1907" s="341">
        <f t="shared" ca="1" si="237"/>
        <v>-2.0382980959997323</v>
      </c>
      <c r="N1907" s="170"/>
      <c r="O1907" s="340"/>
      <c r="P1907" s="3">
        <f t="shared" ca="1" si="238"/>
        <v>639939500</v>
      </c>
      <c r="Q1907" s="3" t="e">
        <f t="shared" ca="1" si="239"/>
        <v>#N/A</v>
      </c>
      <c r="S1907" s="99"/>
      <c r="T1907" s="350"/>
      <c r="U1907" s="350"/>
      <c r="V1907" s="349"/>
      <c r="W1907" s="313"/>
      <c r="X1907" s="302"/>
      <c r="Y1907" s="211"/>
      <c r="Z1907" s="320"/>
      <c r="AA1907" s="246"/>
      <c r="AB1907" s="125"/>
      <c r="AC1907" s="125"/>
      <c r="AD1907" s="125"/>
      <c r="AE1907" s="125"/>
      <c r="AF1907" s="125"/>
      <c r="AG1907" s="125"/>
      <c r="AH1907" s="125"/>
      <c r="AJ1907" s="125"/>
      <c r="AK1907" s="125"/>
      <c r="AM1907" s="246"/>
      <c r="AO1907" s="246"/>
      <c r="AP1907" s="211"/>
      <c r="AQ1907" s="211"/>
      <c r="AR1907" s="199"/>
      <c r="AT1907" s="225"/>
      <c r="AU1907" s="225"/>
      <c r="AV1907" s="225"/>
      <c r="AW1907" s="99"/>
      <c r="AX1907" s="199"/>
      <c r="AY1907" s="199"/>
      <c r="AZ1907" s="37"/>
      <c r="BA1907" s="123"/>
      <c r="BB1907" s="211"/>
      <c r="BC1907" s="211"/>
      <c r="BD1907" s="123"/>
      <c r="BE1907" s="123"/>
      <c r="BF1907" s="37"/>
      <c r="BG1907" s="37"/>
    </row>
    <row r="1908" spans="1:59" x14ac:dyDescent="0.25">
      <c r="A1908">
        <v>1876</v>
      </c>
      <c r="B1908" s="61">
        <f ca="1">OFFSET(InputPriceData!B$15,CalculationsAndCharts!$A1908+$A$11,0,1,1)</f>
        <v>39748</v>
      </c>
      <c r="C1908" s="3">
        <f ca="1">OFFSET(InputPriceData!G$15,CalculationsAndCharts!$A1908+$A$11,IF($C$7,8,0),1,1)</f>
        <v>397288600</v>
      </c>
      <c r="D1908" s="4">
        <f ca="1">OFFSET(InputPriceData!C$15,CalculationsAndCharts!$A1908+$A$11,IF($C$7,8,0),1,1)</f>
        <v>73.400000000000006</v>
      </c>
      <c r="E1908" s="4">
        <f ca="1">OFFSET(InputPriceData!D$15,CalculationsAndCharts!$A1908+$A$11,IF($C$7,8,0),1,1)</f>
        <v>76.430000000000007</v>
      </c>
      <c r="F1908" s="4">
        <f ca="1">OFFSET(InputPriceData!E$15,CalculationsAndCharts!$A1908+$A$11,IF($C$7,8,0),1,1)</f>
        <v>71.47</v>
      </c>
      <c r="G1908" s="4">
        <f ca="1">OFFSET(InputPriceData!F$15,CalculationsAndCharts!$A1908+$A$11,IF($C$7,8,0),1,1)</f>
        <v>71.680000000000007</v>
      </c>
      <c r="H1908" s="342">
        <f t="shared" ca="1" si="234"/>
        <v>81.159644647651191</v>
      </c>
      <c r="I1908" s="342">
        <f t="shared" ca="1" si="235"/>
        <v>84.840568785010362</v>
      </c>
      <c r="J1908" s="340">
        <f t="shared" ca="1" si="236"/>
        <v>-3.6809241373591877</v>
      </c>
      <c r="K1908" s="170">
        <f t="shared" ca="1" si="232"/>
        <v>13.549202504993479</v>
      </c>
      <c r="L1908" s="341">
        <f t="shared" ca="1" si="233"/>
        <v>1.9802853511069651</v>
      </c>
      <c r="M1908" s="341">
        <f t="shared" ca="1" si="237"/>
        <v>-1.9802853511069651</v>
      </c>
      <c r="N1908" s="170"/>
      <c r="O1908" s="340"/>
      <c r="P1908" s="3" t="e">
        <f t="shared" ca="1" si="238"/>
        <v>#N/A</v>
      </c>
      <c r="Q1908" s="3">
        <f t="shared" ca="1" si="239"/>
        <v>397288600</v>
      </c>
      <c r="S1908" s="99"/>
      <c r="T1908" s="350"/>
      <c r="U1908" s="350"/>
      <c r="V1908" s="349"/>
      <c r="W1908" s="313"/>
      <c r="X1908" s="302"/>
      <c r="Y1908" s="211"/>
      <c r="Z1908" s="320"/>
      <c r="AA1908" s="246"/>
      <c r="AB1908" s="125"/>
      <c r="AC1908" s="125"/>
      <c r="AD1908" s="125"/>
      <c r="AE1908" s="125"/>
      <c r="AF1908" s="125"/>
      <c r="AG1908" s="125"/>
      <c r="AH1908" s="125"/>
      <c r="AJ1908" s="125"/>
      <c r="AK1908" s="125"/>
      <c r="AM1908" s="246"/>
      <c r="AO1908" s="246"/>
      <c r="AP1908" s="211"/>
      <c r="AQ1908" s="211"/>
      <c r="AR1908" s="199"/>
      <c r="AT1908" s="225"/>
      <c r="AU1908" s="225"/>
      <c r="AV1908" s="225"/>
      <c r="AW1908" s="99"/>
      <c r="AX1908" s="199"/>
      <c r="AY1908" s="199"/>
      <c r="AZ1908" s="37"/>
      <c r="BA1908" s="123"/>
      <c r="BB1908" s="211"/>
      <c r="BC1908" s="211"/>
      <c r="BD1908" s="123"/>
      <c r="BE1908" s="123"/>
      <c r="BF1908" s="37"/>
      <c r="BG1908" s="37"/>
    </row>
    <row r="1909" spans="1:59" x14ac:dyDescent="0.25">
      <c r="A1909">
        <v>1877</v>
      </c>
      <c r="B1909" s="61">
        <f ca="1">OFFSET(InputPriceData!B$15,CalculationsAndCharts!$A1909+$A$11,0,1,1)</f>
        <v>39745</v>
      </c>
      <c r="C1909" s="3">
        <f ca="1">OFFSET(InputPriceData!G$15,CalculationsAndCharts!$A1909+$A$11,IF($C$7,8,0),1,1)</f>
        <v>545812600</v>
      </c>
      <c r="D1909" s="4">
        <f ca="1">OFFSET(InputPriceData!C$15,CalculationsAndCharts!$A1909+$A$11,IF($C$7,8,0),1,1)</f>
        <v>71.77</v>
      </c>
      <c r="E1909" s="4">
        <f ca="1">OFFSET(InputPriceData!D$15,CalculationsAndCharts!$A1909+$A$11,IF($C$7,8,0),1,1)</f>
        <v>76.78</v>
      </c>
      <c r="F1909" s="4">
        <f ca="1">OFFSET(InputPriceData!E$15,CalculationsAndCharts!$A1909+$A$11,IF($C$7,8,0),1,1)</f>
        <v>71.72</v>
      </c>
      <c r="G1909" s="4">
        <f ca="1">OFFSET(InputPriceData!F$15,CalculationsAndCharts!$A1909+$A$11,IF($C$7,8,0),1,1)</f>
        <v>74.319999999999993</v>
      </c>
      <c r="H1909" s="342">
        <f t="shared" ca="1" si="234"/>
        <v>82.51387959731565</v>
      </c>
      <c r="I1909" s="342">
        <f t="shared" ca="1" si="235"/>
        <v>86.036984129102223</v>
      </c>
      <c r="J1909" s="340">
        <f t="shared" ca="1" si="236"/>
        <v>-3.5231045317865854</v>
      </c>
      <c r="K1909" s="170">
        <f t="shared" ca="1" si="232"/>
        <v>12.412265541895176</v>
      </c>
      <c r="L1909" s="341">
        <f t="shared" ca="1" si="233"/>
        <v>1.9108848652651982</v>
      </c>
      <c r="M1909" s="341">
        <f t="shared" ca="1" si="237"/>
        <v>-1.9108848652651982</v>
      </c>
      <c r="N1909" s="170"/>
      <c r="O1909" s="340"/>
      <c r="P1909" s="3">
        <f t="shared" ca="1" si="238"/>
        <v>545812600</v>
      </c>
      <c r="Q1909" s="3" t="e">
        <f t="shared" ca="1" si="239"/>
        <v>#N/A</v>
      </c>
      <c r="S1909" s="99"/>
      <c r="T1909" s="350"/>
      <c r="U1909" s="350"/>
      <c r="V1909" s="349"/>
      <c r="W1909" s="313"/>
      <c r="X1909" s="302"/>
      <c r="Y1909" s="211"/>
      <c r="Z1909" s="320"/>
      <c r="AA1909" s="246"/>
      <c r="AB1909" s="125"/>
      <c r="AC1909" s="125"/>
      <c r="AD1909" s="125"/>
      <c r="AE1909" s="125"/>
      <c r="AF1909" s="125"/>
      <c r="AG1909" s="125"/>
      <c r="AH1909" s="125"/>
      <c r="AJ1909" s="125"/>
      <c r="AK1909" s="125"/>
      <c r="AM1909" s="246"/>
      <c r="AO1909" s="246"/>
      <c r="AP1909" s="211"/>
      <c r="AQ1909" s="211"/>
      <c r="AR1909" s="199"/>
      <c r="AT1909" s="225"/>
      <c r="AU1909" s="225"/>
      <c r="AV1909" s="225"/>
      <c r="AW1909" s="99"/>
      <c r="AX1909" s="199"/>
      <c r="AY1909" s="199"/>
      <c r="AZ1909" s="37"/>
      <c r="BA1909" s="123"/>
      <c r="BB1909" s="211"/>
      <c r="BC1909" s="211"/>
      <c r="BD1909" s="123"/>
      <c r="BE1909" s="123"/>
      <c r="BF1909" s="37"/>
      <c r="BG1909" s="37"/>
    </row>
    <row r="1910" spans="1:59" x14ac:dyDescent="0.25">
      <c r="A1910">
        <v>1878</v>
      </c>
      <c r="B1910" s="61">
        <f ca="1">OFFSET(InputPriceData!B$15,CalculationsAndCharts!$A1910+$A$11,0,1,1)</f>
        <v>39744</v>
      </c>
      <c r="C1910" s="3">
        <f ca="1">OFFSET(InputPriceData!G$15,CalculationsAndCharts!$A1910+$A$11,IF($C$7,8,0),1,1)</f>
        <v>634666400</v>
      </c>
      <c r="D1910" s="4">
        <f ca="1">OFFSET(InputPriceData!C$15,CalculationsAndCharts!$A1910+$A$11,IF($C$7,8,0),1,1)</f>
        <v>77.09</v>
      </c>
      <c r="E1910" s="4">
        <f ca="1">OFFSET(InputPriceData!D$15,CalculationsAndCharts!$A1910+$A$11,IF($C$7,8,0),1,1)</f>
        <v>78.94</v>
      </c>
      <c r="F1910" s="4">
        <f ca="1">OFFSET(InputPriceData!E$15,CalculationsAndCharts!$A1910+$A$11,IF($C$7,8,0),1,1)</f>
        <v>73.27</v>
      </c>
      <c r="G1910" s="4">
        <f ca="1">OFFSET(InputPriceData!F$15,CalculationsAndCharts!$A1910+$A$11,IF($C$7,8,0),1,1)</f>
        <v>78.290000000000006</v>
      </c>
      <c r="H1910" s="342">
        <f t="shared" ca="1" si="234"/>
        <v>83.684433825503604</v>
      </c>
      <c r="I1910" s="342">
        <f t="shared" ca="1" si="235"/>
        <v>87.102164504475155</v>
      </c>
      <c r="J1910" s="340">
        <f t="shared" ca="1" si="236"/>
        <v>-3.4177306789715667</v>
      </c>
      <c r="K1910" s="170">
        <f t="shared" ca="1" si="232"/>
        <v>11.680882993983445</v>
      </c>
      <c r="L1910" s="341">
        <f t="shared" ca="1" si="233"/>
        <v>1.844916905902209</v>
      </c>
      <c r="M1910" s="341">
        <f t="shared" ca="1" si="237"/>
        <v>-1.844916905902209</v>
      </c>
      <c r="N1910" s="170"/>
      <c r="O1910" s="340"/>
      <c r="P1910" s="3">
        <f t="shared" ca="1" si="238"/>
        <v>634666400</v>
      </c>
      <c r="Q1910" s="3" t="e">
        <f t="shared" ca="1" si="239"/>
        <v>#N/A</v>
      </c>
      <c r="S1910" s="99"/>
      <c r="T1910" s="350"/>
      <c r="U1910" s="350"/>
      <c r="V1910" s="349"/>
      <c r="W1910" s="313"/>
      <c r="X1910" s="302"/>
      <c r="Y1910" s="211"/>
      <c r="Z1910" s="320"/>
      <c r="AA1910" s="246"/>
      <c r="AB1910" s="125"/>
      <c r="AC1910" s="125"/>
      <c r="AD1910" s="125"/>
      <c r="AE1910" s="125"/>
      <c r="AF1910" s="125"/>
      <c r="AG1910" s="125"/>
      <c r="AH1910" s="125"/>
      <c r="AJ1910" s="125"/>
      <c r="AK1910" s="125"/>
      <c r="AM1910" s="246"/>
      <c r="AO1910" s="246"/>
      <c r="AP1910" s="211"/>
      <c r="AQ1910" s="211"/>
      <c r="AR1910" s="199"/>
      <c r="AT1910" s="225"/>
      <c r="AU1910" s="225"/>
      <c r="AV1910" s="225"/>
      <c r="AW1910" s="99"/>
      <c r="AX1910" s="199"/>
      <c r="AY1910" s="199"/>
      <c r="AZ1910" s="37"/>
      <c r="BA1910" s="123"/>
      <c r="BB1910" s="211"/>
      <c r="BC1910" s="211"/>
      <c r="BD1910" s="123"/>
      <c r="BE1910" s="123"/>
      <c r="BF1910" s="37"/>
      <c r="BG1910" s="37"/>
    </row>
    <row r="1911" spans="1:59" x14ac:dyDescent="0.25">
      <c r="A1911">
        <v>1879</v>
      </c>
      <c r="B1911" s="61">
        <f ca="1">OFFSET(InputPriceData!B$15,CalculationsAndCharts!$A1911+$A$11,0,1,1)</f>
        <v>39743</v>
      </c>
      <c r="C1911" s="3">
        <f ca="1">OFFSET(InputPriceData!G$15,CalculationsAndCharts!$A1911+$A$11,IF($C$7,8,0),1,1)</f>
        <v>516168000</v>
      </c>
      <c r="D1911" s="4">
        <f ca="1">OFFSET(InputPriceData!C$15,CalculationsAndCharts!$A1911+$A$11,IF($C$7,8,0),1,1)</f>
        <v>79.58</v>
      </c>
      <c r="E1911" s="4">
        <f ca="1">OFFSET(InputPriceData!D$15,CalculationsAndCharts!$A1911+$A$11,IF($C$7,8,0),1,1)</f>
        <v>81.849999999999994</v>
      </c>
      <c r="F1911" s="4">
        <f ca="1">OFFSET(InputPriceData!E$15,CalculationsAndCharts!$A1911+$A$11,IF($C$7,8,0),1,1)</f>
        <v>74.739999999999995</v>
      </c>
      <c r="G1911" s="4">
        <f ca="1">OFFSET(InputPriceData!F$15,CalculationsAndCharts!$A1911+$A$11,IF($C$7,8,0),1,1)</f>
        <v>77.39</v>
      </c>
      <c r="H1911" s="342">
        <f t="shared" ca="1" si="234"/>
        <v>84.455067229146977</v>
      </c>
      <c r="I1911" s="342">
        <f t="shared" ca="1" si="235"/>
        <v>87.903270368518349</v>
      </c>
      <c r="J1911" s="340">
        <f t="shared" ca="1" si="236"/>
        <v>-3.4482031393713934</v>
      </c>
      <c r="K1911" s="170">
        <f t="shared" ca="1" si="232"/>
        <v>11.890104890370733</v>
      </c>
      <c r="L1911" s="341">
        <f t="shared" ca="1" si="233"/>
        <v>1.7805395982215266</v>
      </c>
      <c r="M1911" s="341">
        <f t="shared" ca="1" si="237"/>
        <v>-1.7805395982215266</v>
      </c>
      <c r="N1911" s="170"/>
      <c r="O1911" s="340"/>
      <c r="P1911" s="3" t="e">
        <f t="shared" ca="1" si="238"/>
        <v>#N/A</v>
      </c>
      <c r="Q1911" s="3">
        <f t="shared" ca="1" si="239"/>
        <v>516168000</v>
      </c>
      <c r="S1911" s="99"/>
      <c r="T1911" s="350"/>
      <c r="U1911" s="350"/>
      <c r="V1911" s="349"/>
      <c r="W1911" s="313"/>
      <c r="X1911" s="302"/>
      <c r="Y1911" s="211"/>
      <c r="Z1911" s="320"/>
      <c r="AA1911" s="246"/>
      <c r="AB1911" s="125"/>
      <c r="AC1911" s="125"/>
      <c r="AD1911" s="125"/>
      <c r="AE1911" s="125"/>
      <c r="AF1911" s="125"/>
      <c r="AG1911" s="125"/>
      <c r="AH1911" s="125"/>
      <c r="AJ1911" s="125"/>
      <c r="AK1911" s="125"/>
      <c r="AM1911" s="246"/>
      <c r="AO1911" s="246"/>
      <c r="AP1911" s="211"/>
      <c r="AQ1911" s="211"/>
      <c r="AR1911" s="199"/>
      <c r="AT1911" s="225"/>
      <c r="AU1911" s="225"/>
      <c r="AV1911" s="225"/>
      <c r="AW1911" s="99"/>
      <c r="AX1911" s="199"/>
      <c r="AY1911" s="199"/>
      <c r="AZ1911" s="37"/>
      <c r="BA1911" s="123"/>
      <c r="BB1911" s="211"/>
      <c r="BC1911" s="211"/>
      <c r="BD1911" s="123"/>
      <c r="BE1911" s="123"/>
      <c r="BF1911" s="37"/>
      <c r="BG1911" s="37"/>
    </row>
    <row r="1912" spans="1:59" x14ac:dyDescent="0.25">
      <c r="A1912">
        <v>1880</v>
      </c>
      <c r="B1912" s="61">
        <f ca="1">OFFSET(InputPriceData!B$15,CalculationsAndCharts!$A1912+$A$11,0,1,1)</f>
        <v>39742</v>
      </c>
      <c r="C1912" s="3">
        <f ca="1">OFFSET(InputPriceData!G$15,CalculationsAndCharts!$A1912+$A$11,IF($C$7,8,0),1,1)</f>
        <v>356502000</v>
      </c>
      <c r="D1912" s="4">
        <f ca="1">OFFSET(InputPriceData!C$15,CalculationsAndCharts!$A1912+$A$11,IF($C$7,8,0),1,1)</f>
        <v>82.8</v>
      </c>
      <c r="E1912" s="4">
        <f ca="1">OFFSET(InputPriceData!D$15,CalculationsAndCharts!$A1912+$A$11,IF($C$7,8,0),1,1)</f>
        <v>84.22</v>
      </c>
      <c r="F1912" s="4">
        <f ca="1">OFFSET(InputPriceData!E$15,CalculationsAndCharts!$A1912+$A$11,IF($C$7,8,0),1,1)</f>
        <v>81.3</v>
      </c>
      <c r="G1912" s="4">
        <f ca="1">OFFSET(InputPriceData!F$15,CalculationsAndCharts!$A1912+$A$11,IF($C$7,8,0),1,1)</f>
        <v>81.849999999999994</v>
      </c>
      <c r="H1912" s="342">
        <f t="shared" ca="1" si="234"/>
        <v>85.464362547596551</v>
      </c>
      <c r="I1912" s="342">
        <f t="shared" ca="1" si="235"/>
        <v>88.859022220201837</v>
      </c>
      <c r="J1912" s="340">
        <f t="shared" ca="1" si="236"/>
        <v>-3.3946596726053144</v>
      </c>
      <c r="K1912" s="170">
        <f t="shared" ca="1" si="232"/>
        <v>11.523714292812821</v>
      </c>
      <c r="L1912" s="341">
        <f t="shared" ca="1" si="233"/>
        <v>1.7125006536209937</v>
      </c>
      <c r="M1912" s="341">
        <f t="shared" ca="1" si="237"/>
        <v>-1.7125006536209937</v>
      </c>
      <c r="N1912" s="170"/>
      <c r="O1912" s="340"/>
      <c r="P1912" s="3" t="e">
        <f t="shared" ca="1" si="238"/>
        <v>#N/A</v>
      </c>
      <c r="Q1912" s="3">
        <f t="shared" ca="1" si="239"/>
        <v>356502000</v>
      </c>
      <c r="S1912" s="99"/>
      <c r="T1912" s="350"/>
      <c r="U1912" s="350"/>
      <c r="V1912" s="349"/>
      <c r="W1912" s="313"/>
      <c r="X1912" s="302"/>
      <c r="Y1912" s="211"/>
      <c r="Z1912" s="320"/>
      <c r="AA1912" s="246"/>
      <c r="AB1912" s="125"/>
      <c r="AC1912" s="125"/>
      <c r="AD1912" s="125"/>
      <c r="AE1912" s="125"/>
      <c r="AF1912" s="125"/>
      <c r="AG1912" s="125"/>
      <c r="AH1912" s="125"/>
      <c r="AJ1912" s="125"/>
      <c r="AK1912" s="125"/>
      <c r="AM1912" s="246"/>
      <c r="AO1912" s="246"/>
      <c r="AP1912" s="211"/>
      <c r="AQ1912" s="211"/>
      <c r="AR1912" s="199"/>
      <c r="AT1912" s="225"/>
      <c r="AU1912" s="225"/>
      <c r="AV1912" s="225"/>
      <c r="AW1912" s="99"/>
      <c r="AX1912" s="199"/>
      <c r="AY1912" s="199"/>
      <c r="AZ1912" s="37"/>
      <c r="BA1912" s="123"/>
      <c r="BB1912" s="211"/>
      <c r="BC1912" s="211"/>
      <c r="BD1912" s="123"/>
      <c r="BE1912" s="123"/>
      <c r="BF1912" s="37"/>
      <c r="BG1912" s="37"/>
    </row>
    <row r="1913" spans="1:59" x14ac:dyDescent="0.25">
      <c r="A1913">
        <v>1881</v>
      </c>
      <c r="B1913" s="61">
        <f ca="1">OFFSET(InputPriceData!B$15,CalculationsAndCharts!$A1913+$A$11,0,1,1)</f>
        <v>39741</v>
      </c>
      <c r="C1913" s="3">
        <f ca="1">OFFSET(InputPriceData!G$15,CalculationsAndCharts!$A1913+$A$11,IF($C$7,8,0),1,1)</f>
        <v>321294200</v>
      </c>
      <c r="D1913" s="4">
        <f ca="1">OFFSET(InputPriceData!C$15,CalculationsAndCharts!$A1913+$A$11,IF($C$7,8,0),1,1)</f>
        <v>81.41</v>
      </c>
      <c r="E1913" s="4">
        <f ca="1">OFFSET(InputPriceData!D$15,CalculationsAndCharts!$A1913+$A$11,IF($C$7,8,0),1,1)</f>
        <v>84.61</v>
      </c>
      <c r="F1913" s="4">
        <f ca="1">OFFSET(InputPriceData!E$15,CalculationsAndCharts!$A1913+$A$11,IF($C$7,8,0),1,1)</f>
        <v>80.34</v>
      </c>
      <c r="G1913" s="4">
        <f ca="1">OFFSET(InputPriceData!F$15,CalculationsAndCharts!$A1913+$A$11,IF($C$7,8,0),1,1)</f>
        <v>84.37</v>
      </c>
      <c r="H1913" s="342">
        <f t="shared" ca="1" si="234"/>
        <v>85.980700054396053</v>
      </c>
      <c r="I1913" s="342">
        <f t="shared" ca="1" si="235"/>
        <v>89.496206058402009</v>
      </c>
      <c r="J1913" s="340">
        <f t="shared" ca="1" si="236"/>
        <v>-3.5155060040059776</v>
      </c>
      <c r="K1913" s="170">
        <f t="shared" ca="1" si="232"/>
        <v>12.358782464202076</v>
      </c>
      <c r="L1913" s="341">
        <f t="shared" ca="1" si="233"/>
        <v>1.643834913188895</v>
      </c>
      <c r="M1913" s="341">
        <f t="shared" ca="1" si="237"/>
        <v>-1.643834913188895</v>
      </c>
      <c r="N1913" s="170"/>
      <c r="O1913" s="340"/>
      <c r="P1913" s="3">
        <f t="shared" ca="1" si="238"/>
        <v>321294200</v>
      </c>
      <c r="Q1913" s="3" t="e">
        <f t="shared" ca="1" si="239"/>
        <v>#N/A</v>
      </c>
      <c r="S1913" s="99"/>
      <c r="T1913" s="350"/>
      <c r="U1913" s="350"/>
      <c r="V1913" s="349"/>
      <c r="W1913" s="313"/>
      <c r="X1913" s="302"/>
      <c r="Y1913" s="211"/>
      <c r="Z1913" s="320"/>
      <c r="AA1913" s="246"/>
      <c r="AB1913" s="125"/>
      <c r="AC1913" s="125"/>
      <c r="AD1913" s="125"/>
      <c r="AE1913" s="125"/>
      <c r="AF1913" s="125"/>
      <c r="AG1913" s="125"/>
      <c r="AH1913" s="125"/>
      <c r="AJ1913" s="125"/>
      <c r="AK1913" s="125"/>
      <c r="AM1913" s="246"/>
      <c r="AO1913" s="246"/>
      <c r="AP1913" s="211"/>
      <c r="AQ1913" s="211"/>
      <c r="AR1913" s="199"/>
      <c r="AT1913" s="225"/>
      <c r="AU1913" s="225"/>
      <c r="AV1913" s="225"/>
      <c r="AW1913" s="99"/>
      <c r="AX1913" s="199"/>
      <c r="AY1913" s="199"/>
      <c r="AZ1913" s="37"/>
      <c r="BA1913" s="123"/>
      <c r="BB1913" s="211"/>
      <c r="BC1913" s="211"/>
      <c r="BD1913" s="123"/>
      <c r="BE1913" s="123"/>
      <c r="BF1913" s="37"/>
      <c r="BG1913" s="37"/>
    </row>
    <row r="1914" spans="1:59" x14ac:dyDescent="0.25">
      <c r="A1914">
        <v>1882</v>
      </c>
      <c r="B1914" s="61">
        <f ca="1">OFFSET(InputPriceData!B$15,CalculationsAndCharts!$A1914+$A$11,0,1,1)</f>
        <v>39738</v>
      </c>
      <c r="C1914" s="3">
        <f ca="1">OFFSET(InputPriceData!G$15,CalculationsAndCharts!$A1914+$A$11,IF($C$7,8,0),1,1)</f>
        <v>476649000</v>
      </c>
      <c r="D1914" s="4">
        <f ca="1">OFFSET(InputPriceData!C$15,CalculationsAndCharts!$A1914+$A$11,IF($C$7,8,0),1,1)</f>
        <v>78.540000000000006</v>
      </c>
      <c r="E1914" s="4">
        <f ca="1">OFFSET(InputPriceData!D$15,CalculationsAndCharts!$A1914+$A$11,IF($C$7,8,0),1,1)</f>
        <v>84.18</v>
      </c>
      <c r="F1914" s="4">
        <f ca="1">OFFSET(InputPriceData!E$15,CalculationsAndCharts!$A1914+$A$11,IF($C$7,8,0),1,1)</f>
        <v>78.25</v>
      </c>
      <c r="G1914" s="4">
        <f ca="1">OFFSET(InputPriceData!F$15,CalculationsAndCharts!$A1914+$A$11,IF($C$7,8,0),1,1)</f>
        <v>79.59</v>
      </c>
      <c r="H1914" s="342">
        <f t="shared" ca="1" si="234"/>
        <v>86.210800062166925</v>
      </c>
      <c r="I1914" s="342">
        <f t="shared" ca="1" si="235"/>
        <v>89.96222479098401</v>
      </c>
      <c r="J1914" s="340">
        <f t="shared" ca="1" si="236"/>
        <v>-3.751424728817117</v>
      </c>
      <c r="K1914" s="170">
        <f t="shared" ca="1" si="232"/>
        <v>14.07318749598058</v>
      </c>
      <c r="L1914" s="341">
        <f t="shared" ca="1" si="233"/>
        <v>1.5669359862685404</v>
      </c>
      <c r="M1914" s="341">
        <f t="shared" ca="1" si="237"/>
        <v>-1.5669359862685404</v>
      </c>
      <c r="N1914" s="170"/>
      <c r="O1914" s="340"/>
      <c r="P1914" s="3">
        <f t="shared" ca="1" si="238"/>
        <v>476649000</v>
      </c>
      <c r="Q1914" s="3" t="e">
        <f t="shared" ca="1" si="239"/>
        <v>#N/A</v>
      </c>
      <c r="S1914" s="99"/>
      <c r="T1914" s="350"/>
      <c r="U1914" s="350"/>
      <c r="V1914" s="349"/>
      <c r="W1914" s="313"/>
      <c r="X1914" s="302"/>
      <c r="Y1914" s="211"/>
      <c r="Z1914" s="320"/>
      <c r="AA1914" s="246"/>
      <c r="AB1914" s="125"/>
      <c r="AC1914" s="125"/>
      <c r="AD1914" s="125"/>
      <c r="AE1914" s="125"/>
      <c r="AF1914" s="125"/>
      <c r="AG1914" s="125"/>
      <c r="AH1914" s="125"/>
      <c r="AJ1914" s="125"/>
      <c r="AK1914" s="125"/>
      <c r="AM1914" s="246"/>
      <c r="AO1914" s="246"/>
      <c r="AP1914" s="211"/>
      <c r="AQ1914" s="211"/>
      <c r="AR1914" s="199"/>
      <c r="AT1914" s="225"/>
      <c r="AU1914" s="225"/>
      <c r="AV1914" s="225"/>
      <c r="AW1914" s="99"/>
      <c r="AX1914" s="199"/>
      <c r="AY1914" s="199"/>
      <c r="AZ1914" s="37"/>
      <c r="BA1914" s="123"/>
      <c r="BB1914" s="211"/>
      <c r="BC1914" s="211"/>
      <c r="BD1914" s="123"/>
      <c r="BE1914" s="123"/>
      <c r="BF1914" s="37"/>
      <c r="BG1914" s="37"/>
    </row>
    <row r="1915" spans="1:59" x14ac:dyDescent="0.25">
      <c r="A1915">
        <v>1883</v>
      </c>
      <c r="B1915" s="61">
        <f ca="1">OFFSET(InputPriceData!B$15,CalculationsAndCharts!$A1915+$A$11,0,1,1)</f>
        <v>39737</v>
      </c>
      <c r="C1915" s="3">
        <f ca="1">OFFSET(InputPriceData!G$15,CalculationsAndCharts!$A1915+$A$11,IF($C$7,8,0),1,1)</f>
        <v>708811200</v>
      </c>
      <c r="D1915" s="4">
        <f ca="1">OFFSET(InputPriceData!C$15,CalculationsAndCharts!$A1915+$A$11,IF($C$7,8,0),1,1)</f>
        <v>77.95</v>
      </c>
      <c r="E1915" s="4">
        <f ca="1">OFFSET(InputPriceData!D$15,CalculationsAndCharts!$A1915+$A$11,IF($C$7,8,0),1,1)</f>
        <v>80.92</v>
      </c>
      <c r="F1915" s="4">
        <f ca="1">OFFSET(InputPriceData!E$15,CalculationsAndCharts!$A1915+$A$11,IF($C$7,8,0),1,1)</f>
        <v>73.89</v>
      </c>
      <c r="G1915" s="4">
        <f ca="1">OFFSET(InputPriceData!F$15,CalculationsAndCharts!$A1915+$A$11,IF($C$7,8,0),1,1)</f>
        <v>80.06</v>
      </c>
      <c r="H1915" s="342">
        <f t="shared" ca="1" si="234"/>
        <v>87.156628642476477</v>
      </c>
      <c r="I1915" s="342">
        <f t="shared" ca="1" si="235"/>
        <v>90.905154317437109</v>
      </c>
      <c r="J1915" s="340">
        <f t="shared" ca="1" si="236"/>
        <v>-3.7485256749606521</v>
      </c>
      <c r="K1915" s="170">
        <f t="shared" ca="1" si="232"/>
        <v>14.051444735839214</v>
      </c>
      <c r="L1915" s="341">
        <f t="shared" ca="1" si="233"/>
        <v>1.4747396032720812</v>
      </c>
      <c r="M1915" s="341">
        <f t="shared" ca="1" si="237"/>
        <v>-1.4747396032720812</v>
      </c>
      <c r="N1915" s="170"/>
      <c r="O1915" s="340"/>
      <c r="P1915" s="3">
        <f t="shared" ca="1" si="238"/>
        <v>708811200</v>
      </c>
      <c r="Q1915" s="3" t="e">
        <f t="shared" ca="1" si="239"/>
        <v>#N/A</v>
      </c>
      <c r="S1915" s="99"/>
      <c r="T1915" s="350"/>
      <c r="U1915" s="350"/>
      <c r="V1915" s="349"/>
      <c r="W1915" s="313"/>
      <c r="X1915" s="302"/>
      <c r="Y1915" s="211"/>
      <c r="Z1915" s="320"/>
      <c r="AA1915" s="246"/>
      <c r="AB1915" s="125"/>
      <c r="AC1915" s="125"/>
      <c r="AD1915" s="125"/>
      <c r="AE1915" s="125"/>
      <c r="AF1915" s="125"/>
      <c r="AG1915" s="125"/>
      <c r="AH1915" s="125"/>
      <c r="AJ1915" s="125"/>
      <c r="AK1915" s="125"/>
      <c r="AM1915" s="246"/>
      <c r="AO1915" s="246"/>
      <c r="AP1915" s="211"/>
      <c r="AQ1915" s="211"/>
      <c r="AR1915" s="199"/>
      <c r="AT1915" s="225"/>
      <c r="AU1915" s="225"/>
      <c r="AV1915" s="225"/>
      <c r="AW1915" s="99"/>
      <c r="AX1915" s="199"/>
      <c r="AY1915" s="199"/>
      <c r="AZ1915" s="37"/>
      <c r="BA1915" s="123"/>
      <c r="BB1915" s="211"/>
      <c r="BC1915" s="211"/>
      <c r="BD1915" s="123"/>
      <c r="BE1915" s="123"/>
      <c r="BF1915" s="37"/>
      <c r="BG1915" s="37"/>
    </row>
    <row r="1916" spans="1:59" x14ac:dyDescent="0.25">
      <c r="A1916">
        <v>1884</v>
      </c>
      <c r="B1916" s="61">
        <f ca="1">OFFSET(InputPriceData!B$15,CalculationsAndCharts!$A1916+$A$11,0,1,1)</f>
        <v>39736</v>
      </c>
      <c r="C1916" s="3">
        <f ca="1">OFFSET(InputPriceData!G$15,CalculationsAndCharts!$A1916+$A$11,IF($C$7,8,0),1,1)</f>
        <v>484627500</v>
      </c>
      <c r="D1916" s="4">
        <f ca="1">OFFSET(InputPriceData!C$15,CalculationsAndCharts!$A1916+$A$11,IF($C$7,8,0),1,1)</f>
        <v>83.21</v>
      </c>
      <c r="E1916" s="4">
        <f ca="1">OFFSET(InputPriceData!D$15,CalculationsAndCharts!$A1916+$A$11,IF($C$7,8,0),1,1)</f>
        <v>83.5</v>
      </c>
      <c r="F1916" s="4">
        <f ca="1">OFFSET(InputPriceData!E$15,CalculationsAndCharts!$A1916+$A$11,IF($C$7,8,0),1,1)</f>
        <v>76.599999999999994</v>
      </c>
      <c r="G1916" s="4">
        <f ca="1">OFFSET(InputPriceData!F$15,CalculationsAndCharts!$A1916+$A$11,IF($C$7,8,0),1,1)</f>
        <v>76.86</v>
      </c>
      <c r="H1916" s="342">
        <f t="shared" ca="1" si="234"/>
        <v>88.170432734258824</v>
      </c>
      <c r="I1916" s="342">
        <f t="shared" ca="1" si="235"/>
        <v>91.891077437204117</v>
      </c>
      <c r="J1916" s="340">
        <f t="shared" ca="1" si="236"/>
        <v>-3.7206447029453105</v>
      </c>
      <c r="K1916" s="170">
        <f t="shared" ca="1" si="232"/>
        <v>13.843197005554998</v>
      </c>
      <c r="L1916" s="341">
        <f t="shared" ca="1" si="233"/>
        <v>1.3766497377121991</v>
      </c>
      <c r="M1916" s="341">
        <f t="shared" ca="1" si="237"/>
        <v>-1.3766497377121991</v>
      </c>
      <c r="N1916" s="170"/>
      <c r="O1916" s="340"/>
      <c r="P1916" s="3" t="e">
        <f t="shared" ca="1" si="238"/>
        <v>#N/A</v>
      </c>
      <c r="Q1916" s="3">
        <f t="shared" ca="1" si="239"/>
        <v>484627500</v>
      </c>
      <c r="S1916" s="99"/>
      <c r="T1916" s="350"/>
      <c r="U1916" s="350"/>
      <c r="V1916" s="349"/>
      <c r="W1916" s="313"/>
      <c r="X1916" s="302"/>
      <c r="Y1916" s="211"/>
      <c r="Z1916" s="320"/>
      <c r="AA1916" s="246"/>
      <c r="AB1916" s="125"/>
      <c r="AC1916" s="125"/>
      <c r="AD1916" s="125"/>
      <c r="AE1916" s="125"/>
      <c r="AF1916" s="125"/>
      <c r="AG1916" s="125"/>
      <c r="AH1916" s="125"/>
      <c r="AJ1916" s="125"/>
      <c r="AK1916" s="125"/>
      <c r="AM1916" s="246"/>
      <c r="AO1916" s="246"/>
      <c r="AP1916" s="211"/>
      <c r="AQ1916" s="211"/>
      <c r="AR1916" s="199"/>
      <c r="AT1916" s="225"/>
      <c r="AU1916" s="225"/>
      <c r="AV1916" s="225"/>
      <c r="AW1916" s="99"/>
      <c r="AX1916" s="199"/>
      <c r="AY1916" s="199"/>
      <c r="AZ1916" s="37"/>
      <c r="BA1916" s="123"/>
      <c r="BB1916" s="211"/>
      <c r="BC1916" s="211"/>
      <c r="BD1916" s="123"/>
      <c r="BE1916" s="123"/>
      <c r="BF1916" s="37"/>
      <c r="BG1916" s="37"/>
    </row>
    <row r="1917" spans="1:59" x14ac:dyDescent="0.25">
      <c r="A1917">
        <v>1885</v>
      </c>
      <c r="B1917" s="61">
        <f ca="1">OFFSET(InputPriceData!B$15,CalculationsAndCharts!$A1917+$A$11,0,1,1)</f>
        <v>39735</v>
      </c>
      <c r="C1917" s="3">
        <f ca="1">OFFSET(InputPriceData!G$15,CalculationsAndCharts!$A1917+$A$11,IF($C$7,8,0),1,1)</f>
        <v>546268300</v>
      </c>
      <c r="D1917" s="4">
        <f ca="1">OFFSET(InputPriceData!C$15,CalculationsAndCharts!$A1917+$A$11,IF($C$7,8,0),1,1)</f>
        <v>89.4</v>
      </c>
      <c r="E1917" s="4">
        <f ca="1">OFFSET(InputPriceData!D$15,CalculationsAndCharts!$A1917+$A$11,IF($C$7,8,0),1,1)</f>
        <v>90.1</v>
      </c>
      <c r="F1917" s="4">
        <f ca="1">OFFSET(InputPriceData!E$15,CalculationsAndCharts!$A1917+$A$11,IF($C$7,8,0),1,1)</f>
        <v>82.92</v>
      </c>
      <c r="G1917" s="4">
        <f ca="1">OFFSET(InputPriceData!F$15,CalculationsAndCharts!$A1917+$A$11,IF($C$7,8,0),1,1)</f>
        <v>85.26</v>
      </c>
      <c r="H1917" s="342">
        <f t="shared" ca="1" si="234"/>
        <v>89.786208839152934</v>
      </c>
      <c r="I1917" s="342">
        <f t="shared" ca="1" si="235"/>
        <v>93.257539022404487</v>
      </c>
      <c r="J1917" s="340">
        <f t="shared" ca="1" si="236"/>
        <v>-3.4713301832515682</v>
      </c>
      <c r="K1917" s="170">
        <f t="shared" ca="1" si="232"/>
        <v>12.050133241153366</v>
      </c>
      <c r="L1917" s="341">
        <f t="shared" ca="1" si="233"/>
        <v>1.2732523043609147</v>
      </c>
      <c r="M1917" s="341">
        <f t="shared" ca="1" si="237"/>
        <v>-1.2732523043609147</v>
      </c>
      <c r="N1917" s="170"/>
      <c r="O1917" s="340"/>
      <c r="P1917" s="3" t="e">
        <f t="shared" ca="1" si="238"/>
        <v>#N/A</v>
      </c>
      <c r="Q1917" s="3">
        <f t="shared" ca="1" si="239"/>
        <v>546268300</v>
      </c>
      <c r="S1917" s="99"/>
      <c r="T1917" s="350"/>
      <c r="U1917" s="350"/>
      <c r="V1917" s="349"/>
      <c r="W1917" s="313"/>
      <c r="X1917" s="302"/>
      <c r="Y1917" s="211"/>
      <c r="Z1917" s="320"/>
      <c r="AA1917" s="246"/>
      <c r="AB1917" s="125"/>
      <c r="AC1917" s="125"/>
      <c r="AD1917" s="125"/>
      <c r="AE1917" s="125"/>
      <c r="AF1917" s="125"/>
      <c r="AG1917" s="125"/>
      <c r="AH1917" s="125"/>
      <c r="AJ1917" s="125"/>
      <c r="AK1917" s="125"/>
      <c r="AM1917" s="246"/>
      <c r="AO1917" s="246"/>
      <c r="AP1917" s="211"/>
      <c r="AQ1917" s="211"/>
      <c r="AR1917" s="199"/>
      <c r="AT1917" s="225"/>
      <c r="AU1917" s="225"/>
      <c r="AV1917" s="225"/>
      <c r="AW1917" s="99"/>
      <c r="AX1917" s="199"/>
      <c r="AY1917" s="199"/>
      <c r="AZ1917" s="37"/>
      <c r="BA1917" s="123"/>
      <c r="BB1917" s="211"/>
      <c r="BC1917" s="211"/>
      <c r="BD1917" s="123"/>
      <c r="BE1917" s="123"/>
      <c r="BF1917" s="37"/>
      <c r="BG1917" s="37"/>
    </row>
    <row r="1918" spans="1:59" x14ac:dyDescent="0.25">
      <c r="A1918">
        <v>1886</v>
      </c>
      <c r="B1918" s="61">
        <f ca="1">OFFSET(InputPriceData!B$15,CalculationsAndCharts!$A1918+$A$11,0,1,1)</f>
        <v>39734</v>
      </c>
      <c r="C1918" s="3">
        <f ca="1">OFFSET(InputPriceData!G$15,CalculationsAndCharts!$A1918+$A$11,IF($C$7,8,0),1,1)</f>
        <v>455584000</v>
      </c>
      <c r="D1918" s="4">
        <f ca="1">OFFSET(InputPriceData!C$15,CalculationsAndCharts!$A1918+$A$11,IF($C$7,8,0),1,1)</f>
        <v>80.150000000000006</v>
      </c>
      <c r="E1918" s="4">
        <f ca="1">OFFSET(InputPriceData!D$15,CalculationsAndCharts!$A1918+$A$11,IF($C$7,8,0),1,1)</f>
        <v>86.54</v>
      </c>
      <c r="F1918" s="4">
        <f ca="1">OFFSET(InputPriceData!E$15,CalculationsAndCharts!$A1918+$A$11,IF($C$7,8,0),1,1)</f>
        <v>76.8</v>
      </c>
      <c r="G1918" s="4">
        <f ca="1">OFFSET(InputPriceData!F$15,CalculationsAndCharts!$A1918+$A$11,IF($C$7,8,0),1,1)</f>
        <v>86.54</v>
      </c>
      <c r="H1918" s="342">
        <f t="shared" ca="1" si="234"/>
        <v>90.432810101889075</v>
      </c>
      <c r="I1918" s="342">
        <f t="shared" ca="1" si="235"/>
        <v>93.984588024441251</v>
      </c>
      <c r="J1918" s="340">
        <f t="shared" ca="1" si="236"/>
        <v>-3.551777922552207</v>
      </c>
      <c r="K1918" s="170">
        <f t="shared" ca="1" si="232"/>
        <v>12.615126411129271</v>
      </c>
      <c r="L1918" s="341">
        <f t="shared" ca="1" si="233"/>
        <v>1.1769241444011558</v>
      </c>
      <c r="M1918" s="341">
        <f t="shared" ca="1" si="237"/>
        <v>-1.1769241444011558</v>
      </c>
      <c r="N1918" s="170"/>
      <c r="O1918" s="340"/>
      <c r="P1918" s="3">
        <f t="shared" ca="1" si="238"/>
        <v>455584000</v>
      </c>
      <c r="Q1918" s="3" t="e">
        <f t="shared" ca="1" si="239"/>
        <v>#N/A</v>
      </c>
      <c r="S1918" s="99"/>
      <c r="T1918" s="350"/>
      <c r="U1918" s="350"/>
      <c r="V1918" s="349"/>
      <c r="W1918" s="313"/>
      <c r="X1918" s="302"/>
      <c r="Y1918" s="211"/>
      <c r="Z1918" s="320"/>
      <c r="AA1918" s="246"/>
      <c r="AB1918" s="125"/>
      <c r="AC1918" s="125"/>
      <c r="AD1918" s="125"/>
      <c r="AE1918" s="125"/>
      <c r="AF1918" s="125"/>
      <c r="AG1918" s="125"/>
      <c r="AH1918" s="125"/>
      <c r="AJ1918" s="125"/>
      <c r="AK1918" s="125"/>
      <c r="AM1918" s="246"/>
      <c r="AO1918" s="246"/>
      <c r="AP1918" s="211"/>
      <c r="AQ1918" s="211"/>
      <c r="AR1918" s="199"/>
      <c r="AT1918" s="225"/>
      <c r="AU1918" s="225"/>
      <c r="AV1918" s="225"/>
      <c r="AW1918" s="99"/>
      <c r="AX1918" s="199"/>
      <c r="AY1918" s="199"/>
      <c r="AZ1918" s="37"/>
      <c r="BA1918" s="123"/>
      <c r="BB1918" s="211"/>
      <c r="BC1918" s="211"/>
      <c r="BD1918" s="123"/>
      <c r="BE1918" s="123"/>
      <c r="BF1918" s="37"/>
      <c r="BG1918" s="37"/>
    </row>
    <row r="1919" spans="1:59" x14ac:dyDescent="0.25">
      <c r="A1919">
        <v>1887</v>
      </c>
      <c r="B1919" s="61">
        <f ca="1">OFFSET(InputPriceData!B$15,CalculationsAndCharts!$A1919+$A$11,0,1,1)</f>
        <v>39731</v>
      </c>
      <c r="C1919" s="3">
        <f ca="1">OFFSET(InputPriceData!G$15,CalculationsAndCharts!$A1919+$A$11,IF($C$7,8,0),1,1)</f>
        <v>871026300</v>
      </c>
      <c r="D1919" s="4">
        <f ca="1">OFFSET(InputPriceData!C$15,CalculationsAndCharts!$A1919+$A$11,IF($C$7,8,0),1,1)</f>
        <v>74.08</v>
      </c>
      <c r="E1919" s="4">
        <f ca="1">OFFSET(InputPriceData!D$15,CalculationsAndCharts!$A1919+$A$11,IF($C$7,8,0),1,1)</f>
        <v>80.209999999999994</v>
      </c>
      <c r="F1919" s="4">
        <f ca="1">OFFSET(InputPriceData!E$15,CalculationsAndCharts!$A1919+$A$11,IF($C$7,8,0),1,1)</f>
        <v>71.36</v>
      </c>
      <c r="G1919" s="4">
        <f ca="1">OFFSET(InputPriceData!F$15,CalculationsAndCharts!$A1919+$A$11,IF($C$7,8,0),1,1)</f>
        <v>75.56</v>
      </c>
      <c r="H1919" s="342">
        <f t="shared" ca="1" si="234"/>
        <v>90.988925830730381</v>
      </c>
      <c r="I1919" s="342">
        <f t="shared" ca="1" si="235"/>
        <v>94.661368753935903</v>
      </c>
      <c r="J1919" s="340">
        <f t="shared" ca="1" si="236"/>
        <v>-3.6724429232055731</v>
      </c>
      <c r="K1919" s="170">
        <f t="shared" ca="1" si="232"/>
        <v>13.486837024202694</v>
      </c>
      <c r="L1919" s="341">
        <f t="shared" ca="1" si="233"/>
        <v>1.0666427419298365</v>
      </c>
      <c r="M1919" s="341">
        <f t="shared" ca="1" si="237"/>
        <v>-1.0666427419298365</v>
      </c>
      <c r="N1919" s="170"/>
      <c r="O1919" s="340"/>
      <c r="P1919" s="3">
        <f t="shared" ca="1" si="238"/>
        <v>871026300</v>
      </c>
      <c r="Q1919" s="3" t="e">
        <f t="shared" ca="1" si="239"/>
        <v>#N/A</v>
      </c>
      <c r="S1919" s="99"/>
      <c r="T1919" s="350"/>
      <c r="U1919" s="350"/>
      <c r="V1919" s="349"/>
      <c r="W1919" s="313"/>
      <c r="X1919" s="302"/>
      <c r="Y1919" s="211"/>
      <c r="Z1919" s="320"/>
      <c r="AA1919" s="246"/>
      <c r="AB1919" s="125"/>
      <c r="AC1919" s="125"/>
      <c r="AD1919" s="125"/>
      <c r="AE1919" s="125"/>
      <c r="AF1919" s="125"/>
      <c r="AG1919" s="125"/>
      <c r="AH1919" s="125"/>
      <c r="AJ1919" s="125"/>
      <c r="AK1919" s="125"/>
      <c r="AM1919" s="246"/>
      <c r="AO1919" s="246"/>
      <c r="AP1919" s="211"/>
      <c r="AQ1919" s="211"/>
      <c r="AR1919" s="199"/>
      <c r="AT1919" s="225"/>
      <c r="AU1919" s="225"/>
      <c r="AV1919" s="225"/>
      <c r="AW1919" s="99"/>
      <c r="AX1919" s="199"/>
      <c r="AY1919" s="199"/>
      <c r="AZ1919" s="37"/>
      <c r="BA1919" s="123"/>
      <c r="BB1919" s="211"/>
      <c r="BC1919" s="211"/>
      <c r="BD1919" s="123"/>
      <c r="BE1919" s="123"/>
      <c r="BF1919" s="37"/>
      <c r="BG1919" s="37"/>
    </row>
    <row r="1920" spans="1:59" x14ac:dyDescent="0.25">
      <c r="A1920">
        <v>1888</v>
      </c>
      <c r="B1920" s="61">
        <f ca="1">OFFSET(InputPriceData!B$15,CalculationsAndCharts!$A1920+$A$11,0,1,1)</f>
        <v>39730</v>
      </c>
      <c r="C1920" s="3">
        <f ca="1">OFFSET(InputPriceData!G$15,CalculationsAndCharts!$A1920+$A$11,IF($C$7,8,0),1,1)</f>
        <v>534485200</v>
      </c>
      <c r="D1920" s="4">
        <f ca="1">OFFSET(InputPriceData!C$15,CalculationsAndCharts!$A1920+$A$11,IF($C$7,8,0),1,1)</f>
        <v>85.09</v>
      </c>
      <c r="E1920" s="4">
        <f ca="1">OFFSET(InputPriceData!D$15,CalculationsAndCharts!$A1920+$A$11,IF($C$7,8,0),1,1)</f>
        <v>85.91</v>
      </c>
      <c r="F1920" s="4">
        <f ca="1">OFFSET(InputPriceData!E$15,CalculationsAndCharts!$A1920+$A$11,IF($C$7,8,0),1,1)</f>
        <v>77.06</v>
      </c>
      <c r="G1920" s="4">
        <f ca="1">OFFSET(InputPriceData!F$15,CalculationsAndCharts!$A1920+$A$11,IF($C$7,8,0),1,1)</f>
        <v>77.44</v>
      </c>
      <c r="H1920" s="342">
        <f t="shared" ca="1" si="234"/>
        <v>93.1930580922633</v>
      </c>
      <c r="I1920" s="342">
        <f t="shared" ca="1" si="235"/>
        <v>96.397856822475532</v>
      </c>
      <c r="J1920" s="340">
        <f t="shared" ca="1" si="236"/>
        <v>-3.2047987302122949</v>
      </c>
      <c r="K1920" s="170">
        <f t="shared" ca="1" si="232"/>
        <v>10.270734901170337</v>
      </c>
      <c r="L1920" s="341">
        <f t="shared" ca="1" si="233"/>
        <v>0.934697975644882</v>
      </c>
      <c r="M1920" s="341">
        <f t="shared" ca="1" si="237"/>
        <v>-0.934697975644882</v>
      </c>
      <c r="N1920" s="170"/>
      <c r="O1920" s="340"/>
      <c r="P1920" s="3" t="e">
        <f t="shared" ca="1" si="238"/>
        <v>#N/A</v>
      </c>
      <c r="Q1920" s="3">
        <f t="shared" ca="1" si="239"/>
        <v>534485200</v>
      </c>
      <c r="S1920" s="99"/>
      <c r="T1920" s="350"/>
      <c r="U1920" s="350"/>
      <c r="V1920" s="349"/>
      <c r="W1920" s="313"/>
      <c r="X1920" s="302"/>
      <c r="Y1920" s="211"/>
      <c r="Z1920" s="320"/>
      <c r="AA1920" s="246"/>
      <c r="AB1920" s="125"/>
      <c r="AC1920" s="125"/>
      <c r="AD1920" s="125"/>
      <c r="AE1920" s="125"/>
      <c r="AF1920" s="125"/>
      <c r="AG1920" s="125"/>
      <c r="AH1920" s="125"/>
      <c r="AJ1920" s="125"/>
      <c r="AK1920" s="125"/>
      <c r="AM1920" s="246"/>
      <c r="AO1920" s="246"/>
      <c r="AP1920" s="211"/>
      <c r="AQ1920" s="211"/>
      <c r="AR1920" s="199"/>
      <c r="AT1920" s="225"/>
      <c r="AU1920" s="225"/>
      <c r="AV1920" s="225"/>
      <c r="AW1920" s="99"/>
      <c r="AX1920" s="199"/>
      <c r="AY1920" s="199"/>
      <c r="AZ1920" s="37"/>
      <c r="BA1920" s="123"/>
      <c r="BB1920" s="211"/>
      <c r="BC1920" s="211"/>
      <c r="BD1920" s="123"/>
      <c r="BE1920" s="123"/>
      <c r="BF1920" s="37"/>
      <c r="BG1920" s="37"/>
    </row>
    <row r="1921" spans="1:59" x14ac:dyDescent="0.25">
      <c r="A1921">
        <v>1889</v>
      </c>
      <c r="B1921" s="61">
        <f ca="1">OFFSET(InputPriceData!B$15,CalculationsAndCharts!$A1921+$A$11,0,1,1)</f>
        <v>39729</v>
      </c>
      <c r="C1921" s="3">
        <f ca="1">OFFSET(InputPriceData!G$15,CalculationsAndCharts!$A1921+$A$11,IF($C$7,8,0),1,1)</f>
        <v>725414800</v>
      </c>
      <c r="D1921" s="4">
        <f ca="1">OFFSET(InputPriceData!C$15,CalculationsAndCharts!$A1921+$A$11,IF($C$7,8,0),1,1)</f>
        <v>83.27</v>
      </c>
      <c r="E1921" s="4">
        <f ca="1">OFFSET(InputPriceData!D$15,CalculationsAndCharts!$A1921+$A$11,IF($C$7,8,0),1,1)</f>
        <v>87.24</v>
      </c>
      <c r="F1921" s="4">
        <f ca="1">OFFSET(InputPriceData!E$15,CalculationsAndCharts!$A1921+$A$11,IF($C$7,8,0),1,1)</f>
        <v>82.66</v>
      </c>
      <c r="G1921" s="4">
        <f ca="1">OFFSET(InputPriceData!F$15,CalculationsAndCharts!$A1921+$A$11,IF($C$7,8,0),1,1)</f>
        <v>83.26</v>
      </c>
      <c r="H1921" s="342">
        <f t="shared" ca="1" si="234"/>
        <v>95.443494962586612</v>
      </c>
      <c r="I1921" s="342">
        <f t="shared" ca="1" si="235"/>
        <v>98.121298351791495</v>
      </c>
      <c r="J1921" s="340">
        <f t="shared" ca="1" si="236"/>
        <v>-2.6778033892049304</v>
      </c>
      <c r="K1921" s="170">
        <f t="shared" ca="1" si="232"/>
        <v>7.1706309912374122</v>
      </c>
      <c r="L1921" s="341">
        <f t="shared" ca="1" si="233"/>
        <v>0.82190224619045205</v>
      </c>
      <c r="M1921" s="341">
        <f t="shared" ca="1" si="237"/>
        <v>-0.82190224619045205</v>
      </c>
      <c r="N1921" s="170"/>
      <c r="O1921" s="340"/>
      <c r="P1921" s="3" t="e">
        <f t="shared" ca="1" si="238"/>
        <v>#N/A</v>
      </c>
      <c r="Q1921" s="3">
        <f t="shared" ca="1" si="239"/>
        <v>725414800</v>
      </c>
      <c r="S1921" s="99"/>
      <c r="T1921" s="350"/>
      <c r="U1921" s="350"/>
      <c r="V1921" s="349"/>
      <c r="W1921" s="313"/>
      <c r="X1921" s="302"/>
      <c r="Y1921" s="211"/>
      <c r="Z1921" s="320"/>
      <c r="AA1921" s="246"/>
      <c r="AB1921" s="125"/>
      <c r="AC1921" s="125"/>
      <c r="AD1921" s="125"/>
      <c r="AE1921" s="125"/>
      <c r="AF1921" s="125"/>
      <c r="AG1921" s="125"/>
      <c r="AH1921" s="125"/>
      <c r="AJ1921" s="125"/>
      <c r="AK1921" s="125"/>
      <c r="AM1921" s="246"/>
      <c r="AO1921" s="246"/>
      <c r="AP1921" s="211"/>
      <c r="AQ1921" s="211"/>
      <c r="AR1921" s="199"/>
      <c r="AT1921" s="225"/>
      <c r="AU1921" s="225"/>
      <c r="AV1921" s="225"/>
      <c r="AW1921" s="99"/>
      <c r="AX1921" s="199"/>
      <c r="AY1921" s="199"/>
      <c r="AZ1921" s="37"/>
      <c r="BA1921" s="123"/>
      <c r="BB1921" s="211"/>
      <c r="BC1921" s="211"/>
      <c r="BD1921" s="123"/>
      <c r="BE1921" s="123"/>
      <c r="BF1921" s="37"/>
      <c r="BG1921" s="37"/>
    </row>
    <row r="1922" spans="1:59" x14ac:dyDescent="0.25">
      <c r="A1922">
        <v>1890</v>
      </c>
      <c r="B1922" s="61">
        <f ca="1">OFFSET(InputPriceData!B$15,CalculationsAndCharts!$A1922+$A$11,0,1,1)</f>
        <v>39728</v>
      </c>
      <c r="C1922" s="3">
        <f ca="1">OFFSET(InputPriceData!G$15,CalculationsAndCharts!$A1922+$A$11,IF($C$7,8,0),1,1)</f>
        <v>540012100</v>
      </c>
      <c r="D1922" s="4">
        <f ca="1">OFFSET(InputPriceData!C$15,CalculationsAndCharts!$A1922+$A$11,IF($C$7,8,0),1,1)</f>
        <v>91.22</v>
      </c>
      <c r="E1922" s="4">
        <f ca="1">OFFSET(InputPriceData!D$15,CalculationsAndCharts!$A1922+$A$11,IF($C$7,8,0),1,1)</f>
        <v>91.64</v>
      </c>
      <c r="F1922" s="4">
        <f ca="1">OFFSET(InputPriceData!E$15,CalculationsAndCharts!$A1922+$A$11,IF($C$7,8,0),1,1)</f>
        <v>85.08</v>
      </c>
      <c r="G1922" s="4">
        <f ca="1">OFFSET(InputPriceData!F$15,CalculationsAndCharts!$A1922+$A$11,IF($C$7,8,0),1,1)</f>
        <v>85.41</v>
      </c>
      <c r="H1922" s="342">
        <f t="shared" ca="1" si="234"/>
        <v>97.183994242956132</v>
      </c>
      <c r="I1922" s="342">
        <f t="shared" ca="1" si="235"/>
        <v>99.472325474681639</v>
      </c>
      <c r="J1922" s="340">
        <f t="shared" ca="1" si="236"/>
        <v>-2.2883312317255555</v>
      </c>
      <c r="K1922" s="170">
        <f t="shared" ca="1" si="232"/>
        <v>5.2364598260905977</v>
      </c>
      <c r="L1922" s="341">
        <f t="shared" ca="1" si="233"/>
        <v>0.73730248997814618</v>
      </c>
      <c r="M1922" s="341">
        <f t="shared" ca="1" si="237"/>
        <v>-0.73730248997814618</v>
      </c>
      <c r="N1922" s="170"/>
      <c r="O1922" s="340"/>
      <c r="P1922" s="3" t="e">
        <f t="shared" ca="1" si="238"/>
        <v>#N/A</v>
      </c>
      <c r="Q1922" s="3">
        <f t="shared" ca="1" si="239"/>
        <v>540012100</v>
      </c>
      <c r="S1922" s="99"/>
      <c r="T1922" s="350"/>
      <c r="U1922" s="350"/>
      <c r="V1922" s="349"/>
      <c r="W1922" s="313"/>
      <c r="X1922" s="302"/>
      <c r="Y1922" s="211"/>
      <c r="Z1922" s="320"/>
      <c r="AA1922" s="246"/>
      <c r="AB1922" s="125"/>
      <c r="AC1922" s="125"/>
      <c r="AD1922" s="125"/>
      <c r="AE1922" s="125"/>
      <c r="AF1922" s="125"/>
      <c r="AG1922" s="125"/>
      <c r="AH1922" s="125"/>
      <c r="AJ1922" s="125"/>
      <c r="AK1922" s="125"/>
      <c r="AM1922" s="246"/>
      <c r="AO1922" s="246"/>
      <c r="AP1922" s="211"/>
      <c r="AQ1922" s="211"/>
      <c r="AR1922" s="199"/>
      <c r="AT1922" s="225"/>
      <c r="AU1922" s="225"/>
      <c r="AV1922" s="225"/>
      <c r="AW1922" s="99"/>
      <c r="AX1922" s="199"/>
      <c r="AY1922" s="199"/>
      <c r="AZ1922" s="37"/>
      <c r="BA1922" s="123"/>
      <c r="BB1922" s="211"/>
      <c r="BC1922" s="211"/>
      <c r="BD1922" s="123"/>
      <c r="BE1922" s="123"/>
      <c r="BF1922" s="37"/>
      <c r="BG1922" s="37"/>
    </row>
    <row r="1923" spans="1:59" x14ac:dyDescent="0.25">
      <c r="A1923">
        <v>1891</v>
      </c>
      <c r="B1923" s="61">
        <f ca="1">OFFSET(InputPriceData!B$15,CalculationsAndCharts!$A1923+$A$11,0,1,1)</f>
        <v>39727</v>
      </c>
      <c r="C1923" s="3">
        <f ca="1">OFFSET(InputPriceData!G$15,CalculationsAndCharts!$A1923+$A$11,IF($C$7,8,0),1,1)</f>
        <v>610637500</v>
      </c>
      <c r="D1923" s="4">
        <f ca="1">OFFSET(InputPriceData!C$15,CalculationsAndCharts!$A1923+$A$11,IF($C$7,8,0),1,1)</f>
        <v>91.49</v>
      </c>
      <c r="E1923" s="4">
        <f ca="1">OFFSET(InputPriceData!D$15,CalculationsAndCharts!$A1923+$A$11,IF($C$7,8,0),1,1)</f>
        <v>91.89</v>
      </c>
      <c r="F1923" s="4">
        <f ca="1">OFFSET(InputPriceData!E$15,CalculationsAndCharts!$A1923+$A$11,IF($C$7,8,0),1,1)</f>
        <v>85.93</v>
      </c>
      <c r="G1923" s="4">
        <f ca="1">OFFSET(InputPriceData!F$15,CalculationsAndCharts!$A1923+$A$11,IF($C$7,8,0),1,1)</f>
        <v>89.41</v>
      </c>
      <c r="H1923" s="342">
        <f t="shared" ca="1" si="234"/>
        <v>98.865993420521292</v>
      </c>
      <c r="I1923" s="342">
        <f t="shared" ca="1" si="235"/>
        <v>100.75071869965269</v>
      </c>
      <c r="J1923" s="340">
        <f t="shared" ca="1" si="236"/>
        <v>-1.8847252791314568</v>
      </c>
      <c r="K1923" s="170">
        <f t="shared" ca="1" si="232"/>
        <v>3.5521893777971476</v>
      </c>
      <c r="L1923" s="341">
        <f t="shared" ca="1" si="233"/>
        <v>0.67312244861548276</v>
      </c>
      <c r="M1923" s="341">
        <f t="shared" ca="1" si="237"/>
        <v>-0.67312244861548276</v>
      </c>
      <c r="N1923" s="170"/>
      <c r="O1923" s="340"/>
      <c r="P1923" s="3" t="e">
        <f t="shared" ca="1" si="238"/>
        <v>#N/A</v>
      </c>
      <c r="Q1923" s="3">
        <f t="shared" ca="1" si="239"/>
        <v>610637500</v>
      </c>
      <c r="S1923" s="99"/>
      <c r="T1923" s="350"/>
      <c r="U1923" s="350"/>
      <c r="V1923" s="349"/>
      <c r="W1923" s="313"/>
      <c r="X1923" s="302"/>
      <c r="Y1923" s="211"/>
      <c r="Z1923" s="320"/>
      <c r="AA1923" s="246"/>
      <c r="AB1923" s="125"/>
      <c r="AC1923" s="125"/>
      <c r="AD1923" s="125"/>
      <c r="AE1923" s="125"/>
      <c r="AF1923" s="125"/>
      <c r="AG1923" s="125"/>
      <c r="AH1923" s="125"/>
      <c r="AJ1923" s="125"/>
      <c r="AK1923" s="125"/>
      <c r="AM1923" s="246"/>
      <c r="AO1923" s="246"/>
      <c r="AP1923" s="211"/>
      <c r="AQ1923" s="211"/>
      <c r="AR1923" s="199"/>
      <c r="AT1923" s="225"/>
      <c r="AU1923" s="225"/>
      <c r="AV1923" s="225"/>
      <c r="AW1923" s="99"/>
      <c r="AX1923" s="199"/>
      <c r="AY1923" s="199"/>
      <c r="AZ1923" s="37"/>
      <c r="BA1923" s="123"/>
      <c r="BB1923" s="211"/>
      <c r="BC1923" s="211"/>
      <c r="BD1923" s="123"/>
      <c r="BE1923" s="123"/>
      <c r="BF1923" s="37"/>
      <c r="BG1923" s="37"/>
    </row>
    <row r="1924" spans="1:59" x14ac:dyDescent="0.25">
      <c r="A1924">
        <v>1892</v>
      </c>
      <c r="B1924" s="61">
        <f ca="1">OFFSET(InputPriceData!B$15,CalculationsAndCharts!$A1924+$A$11,0,1,1)</f>
        <v>39724</v>
      </c>
      <c r="C1924" s="3">
        <f ca="1">OFFSET(InputPriceData!G$15,CalculationsAndCharts!$A1924+$A$11,IF($C$7,8,0),1,1)</f>
        <v>461798000</v>
      </c>
      <c r="D1924" s="4">
        <f ca="1">OFFSET(InputPriceData!C$15,CalculationsAndCharts!$A1924+$A$11,IF($C$7,8,0),1,1)</f>
        <v>96.36</v>
      </c>
      <c r="E1924" s="4">
        <f ca="1">OFFSET(InputPriceData!D$15,CalculationsAndCharts!$A1924+$A$11,IF($C$7,8,0),1,1)</f>
        <v>98.57</v>
      </c>
      <c r="F1924" s="4">
        <f ca="1">OFFSET(InputPriceData!E$15,CalculationsAndCharts!$A1924+$A$11,IF($C$7,8,0),1,1)</f>
        <v>93.65</v>
      </c>
      <c r="G1924" s="4">
        <f ca="1">OFFSET(InputPriceData!F$15,CalculationsAndCharts!$A1924+$A$11,IF($C$7,8,0),1,1)</f>
        <v>94.21</v>
      </c>
      <c r="H1924" s="342">
        <f t="shared" ca="1" si="234"/>
        <v>100.2168496234529</v>
      </c>
      <c r="I1924" s="342">
        <f t="shared" ca="1" si="235"/>
        <v>101.78169312689386</v>
      </c>
      <c r="J1924" s="340">
        <f t="shared" ca="1" si="236"/>
        <v>-1.5648435034410029</v>
      </c>
      <c r="K1924" s="170">
        <f t="shared" ca="1" si="232"/>
        <v>2.448735190261512</v>
      </c>
      <c r="L1924" s="341">
        <f t="shared" ca="1" si="233"/>
        <v>0.62890728593349099</v>
      </c>
      <c r="M1924" s="341">
        <f t="shared" ca="1" si="237"/>
        <v>-0.62890728593349099</v>
      </c>
      <c r="N1924" s="170"/>
      <c r="O1924" s="340"/>
      <c r="P1924" s="3" t="e">
        <f t="shared" ca="1" si="238"/>
        <v>#N/A</v>
      </c>
      <c r="Q1924" s="3">
        <f t="shared" ca="1" si="239"/>
        <v>461798000</v>
      </c>
      <c r="S1924" s="99"/>
      <c r="T1924" s="350"/>
      <c r="U1924" s="350"/>
      <c r="V1924" s="349"/>
      <c r="W1924" s="313"/>
      <c r="X1924" s="302"/>
      <c r="Y1924" s="211"/>
      <c r="Z1924" s="320"/>
      <c r="AA1924" s="246"/>
      <c r="AB1924" s="125"/>
      <c r="AC1924" s="125"/>
      <c r="AD1924" s="125"/>
      <c r="AE1924" s="125"/>
      <c r="AF1924" s="125"/>
      <c r="AG1924" s="125"/>
      <c r="AH1924" s="125"/>
      <c r="AJ1924" s="125"/>
      <c r="AK1924" s="125"/>
      <c r="AM1924" s="246"/>
      <c r="AO1924" s="246"/>
      <c r="AP1924" s="211"/>
      <c r="AQ1924" s="211"/>
      <c r="AR1924" s="199"/>
      <c r="AT1924" s="225"/>
      <c r="AU1924" s="225"/>
      <c r="AV1924" s="225"/>
      <c r="AW1924" s="99"/>
      <c r="AX1924" s="199"/>
      <c r="AY1924" s="199"/>
      <c r="AZ1924" s="37"/>
      <c r="BA1924" s="123"/>
      <c r="BB1924" s="211"/>
      <c r="BC1924" s="211"/>
      <c r="BD1924" s="123"/>
      <c r="BE1924" s="123"/>
      <c r="BF1924" s="37"/>
      <c r="BG1924" s="37"/>
    </row>
    <row r="1925" spans="1:59" x14ac:dyDescent="0.25">
      <c r="A1925">
        <v>1893</v>
      </c>
      <c r="B1925" s="61">
        <f ca="1">OFFSET(InputPriceData!B$15,CalculationsAndCharts!$A1925+$A$11,0,1,1)</f>
        <v>39723</v>
      </c>
      <c r="C1925" s="3">
        <f ca="1">OFFSET(InputPriceData!G$15,CalculationsAndCharts!$A1925+$A$11,IF($C$7,8,0),1,1)</f>
        <v>365337800</v>
      </c>
      <c r="D1925" s="4">
        <f ca="1">OFFSET(InputPriceData!C$15,CalculationsAndCharts!$A1925+$A$11,IF($C$7,8,0),1,1)</f>
        <v>98.15</v>
      </c>
      <c r="E1925" s="4">
        <f ca="1">OFFSET(InputPriceData!D$15,CalculationsAndCharts!$A1925+$A$11,IF($C$7,8,0),1,1)</f>
        <v>98.28</v>
      </c>
      <c r="F1925" s="4">
        <f ca="1">OFFSET(InputPriceData!E$15,CalculationsAndCharts!$A1925+$A$11,IF($C$7,8,0),1,1)</f>
        <v>94.83</v>
      </c>
      <c r="G1925" s="4">
        <f ca="1">OFFSET(InputPriceData!F$15,CalculationsAndCharts!$A1925+$A$11,IF($C$7,8,0),1,1)</f>
        <v>95.5</v>
      </c>
      <c r="H1925" s="342">
        <f t="shared" ca="1" si="234"/>
        <v>101.07497099823189</v>
      </c>
      <c r="I1925" s="342">
        <f t="shared" ca="1" si="235"/>
        <v>102.4700288657024</v>
      </c>
      <c r="J1925" s="340">
        <f t="shared" ca="1" si="236"/>
        <v>-1.3950578674705538</v>
      </c>
      <c r="K1925" s="170">
        <f t="shared" ca="1" si="232"/>
        <v>1.9461864535914892</v>
      </c>
      <c r="L1925" s="341">
        <f t="shared" ca="1" si="233"/>
        <v>0.60122277189366391</v>
      </c>
      <c r="M1925" s="341">
        <f t="shared" ca="1" si="237"/>
        <v>-0.60122277189366391</v>
      </c>
      <c r="N1925" s="170"/>
      <c r="O1925" s="340"/>
      <c r="P1925" s="3" t="e">
        <f t="shared" ca="1" si="238"/>
        <v>#N/A</v>
      </c>
      <c r="Q1925" s="3">
        <f t="shared" ca="1" si="239"/>
        <v>365337800</v>
      </c>
      <c r="S1925" s="99"/>
      <c r="T1925" s="350"/>
      <c r="U1925" s="350"/>
      <c r="V1925" s="349"/>
      <c r="W1925" s="313"/>
      <c r="X1925" s="302"/>
      <c r="Y1925" s="211"/>
      <c r="Z1925" s="320"/>
      <c r="AA1925" s="246"/>
      <c r="AB1925" s="125"/>
      <c r="AC1925" s="125"/>
      <c r="AD1925" s="125"/>
      <c r="AE1925" s="125"/>
      <c r="AF1925" s="125"/>
      <c r="AG1925" s="125"/>
      <c r="AH1925" s="125"/>
      <c r="AJ1925" s="125"/>
      <c r="AK1925" s="125"/>
      <c r="AM1925" s="246"/>
      <c r="AO1925" s="246"/>
      <c r="AP1925" s="211"/>
      <c r="AQ1925" s="211"/>
      <c r="AR1925" s="199"/>
      <c r="AT1925" s="225"/>
      <c r="AU1925" s="225"/>
      <c r="AV1925" s="225"/>
      <c r="AW1925" s="99"/>
      <c r="AX1925" s="199"/>
      <c r="AY1925" s="199"/>
      <c r="AZ1925" s="37"/>
      <c r="BA1925" s="123"/>
      <c r="BB1925" s="211"/>
      <c r="BC1925" s="211"/>
      <c r="BD1925" s="123"/>
      <c r="BE1925" s="123"/>
      <c r="BF1925" s="37"/>
      <c r="BG1925" s="37"/>
    </row>
    <row r="1926" spans="1:59" x14ac:dyDescent="0.25">
      <c r="A1926">
        <v>1894</v>
      </c>
      <c r="B1926" s="61">
        <f ca="1">OFFSET(InputPriceData!B$15,CalculationsAndCharts!$A1926+$A$11,0,1,1)</f>
        <v>39722</v>
      </c>
      <c r="C1926" s="3">
        <f ca="1">OFFSET(InputPriceData!G$15,CalculationsAndCharts!$A1926+$A$11,IF($C$7,8,0),1,1)</f>
        <v>332783000</v>
      </c>
      <c r="D1926" s="4">
        <f ca="1">OFFSET(InputPriceData!C$15,CalculationsAndCharts!$A1926+$A$11,IF($C$7,8,0),1,1)</f>
        <v>98.42</v>
      </c>
      <c r="E1926" s="4">
        <f ca="1">OFFSET(InputPriceData!D$15,CalculationsAndCharts!$A1926+$A$11,IF($C$7,8,0),1,1)</f>
        <v>99.63</v>
      </c>
      <c r="F1926" s="4">
        <f ca="1">OFFSET(InputPriceData!E$15,CalculationsAndCharts!$A1926+$A$11,IF($C$7,8,0),1,1)</f>
        <v>97.29</v>
      </c>
      <c r="G1926" s="4">
        <f ca="1">OFFSET(InputPriceData!F$15,CalculationsAndCharts!$A1926+$A$11,IF($C$7,8,0),1,1)</f>
        <v>99.1</v>
      </c>
      <c r="H1926" s="342">
        <f t="shared" ca="1" si="234"/>
        <v>101.87139542655073</v>
      </c>
      <c r="I1926" s="342">
        <f t="shared" ca="1" si="235"/>
        <v>103.10366785349353</v>
      </c>
      <c r="J1926" s="340">
        <f t="shared" ca="1" si="236"/>
        <v>-1.2322724269428438</v>
      </c>
      <c r="K1926" s="170">
        <f t="shared" ca="1" si="232"/>
        <v>1.5184953342036063</v>
      </c>
      <c r="L1926" s="341">
        <f t="shared" ca="1" si="233"/>
        <v>0.58225093733238908</v>
      </c>
      <c r="M1926" s="341">
        <f t="shared" ca="1" si="237"/>
        <v>-0.58225093733238908</v>
      </c>
      <c r="N1926" s="170"/>
      <c r="O1926" s="340"/>
      <c r="P1926" s="3">
        <f t="shared" ca="1" si="238"/>
        <v>332783000</v>
      </c>
      <c r="Q1926" s="3" t="e">
        <f t="shared" ca="1" si="239"/>
        <v>#N/A</v>
      </c>
      <c r="S1926" s="99"/>
      <c r="T1926" s="350"/>
      <c r="U1926" s="350"/>
      <c r="V1926" s="349"/>
      <c r="W1926" s="313"/>
      <c r="X1926" s="302"/>
      <c r="Y1926" s="211"/>
      <c r="Z1926" s="320"/>
      <c r="AA1926" s="246"/>
      <c r="AB1926" s="125"/>
      <c r="AC1926" s="125"/>
      <c r="AD1926" s="125"/>
      <c r="AE1926" s="125"/>
      <c r="AF1926" s="125"/>
      <c r="AG1926" s="125"/>
      <c r="AH1926" s="125"/>
      <c r="AJ1926" s="125"/>
      <c r="AK1926" s="125"/>
      <c r="AM1926" s="246"/>
      <c r="AO1926" s="246"/>
      <c r="AP1926" s="211"/>
      <c r="AQ1926" s="211"/>
      <c r="AR1926" s="199"/>
      <c r="AT1926" s="225"/>
      <c r="AU1926" s="225"/>
      <c r="AV1926" s="225"/>
      <c r="AW1926" s="99"/>
      <c r="AX1926" s="199"/>
      <c r="AY1926" s="199"/>
      <c r="AZ1926" s="37"/>
      <c r="BA1926" s="123"/>
      <c r="BB1926" s="211"/>
      <c r="BC1926" s="211"/>
      <c r="BD1926" s="123"/>
      <c r="BE1926" s="123"/>
      <c r="BF1926" s="37"/>
      <c r="BG1926" s="37"/>
    </row>
    <row r="1927" spans="1:59" x14ac:dyDescent="0.25">
      <c r="A1927">
        <v>1895</v>
      </c>
      <c r="B1927" s="61">
        <f ca="1">OFFSET(InputPriceData!B$15,CalculationsAndCharts!$A1927+$A$11,0,1,1)</f>
        <v>39721</v>
      </c>
      <c r="C1927" s="3">
        <f ca="1">OFFSET(InputPriceData!G$15,CalculationsAndCharts!$A1927+$A$11,IF($C$7,8,0),1,1)</f>
        <v>328154400</v>
      </c>
      <c r="D1927" s="4">
        <f ca="1">OFFSET(InputPriceData!C$15,CalculationsAndCharts!$A1927+$A$11,IF($C$7,8,0),1,1)</f>
        <v>96.92</v>
      </c>
      <c r="E1927" s="4">
        <f ca="1">OFFSET(InputPriceData!D$15,CalculationsAndCharts!$A1927+$A$11,IF($C$7,8,0),1,1)</f>
        <v>99.73</v>
      </c>
      <c r="F1927" s="4">
        <f ca="1">OFFSET(InputPriceData!E$15,CalculationsAndCharts!$A1927+$A$11,IF($C$7,8,0),1,1)</f>
        <v>94.37</v>
      </c>
      <c r="G1927" s="4">
        <f ca="1">OFFSET(InputPriceData!F$15,CalculationsAndCharts!$A1927+$A$11,IF($C$7,8,0),1,1)</f>
        <v>99.04</v>
      </c>
      <c r="H1927" s="342">
        <f t="shared" ca="1" si="234"/>
        <v>102.26730905891512</v>
      </c>
      <c r="I1927" s="342">
        <f t="shared" ca="1" si="235"/>
        <v>103.46763765835658</v>
      </c>
      <c r="J1927" s="340">
        <f t="shared" ca="1" si="236"/>
        <v>-1.2003285994415065</v>
      </c>
      <c r="K1927" s="170">
        <f t="shared" ca="1" si="232"/>
        <v>1.4407887466372085</v>
      </c>
      <c r="L1927" s="341">
        <f t="shared" ca="1" si="233"/>
        <v>0.57571470487281529</v>
      </c>
      <c r="M1927" s="341">
        <f t="shared" ca="1" si="237"/>
        <v>-0.57571470487281529</v>
      </c>
      <c r="N1927" s="170"/>
      <c r="O1927" s="340"/>
      <c r="P1927" s="3">
        <f t="shared" ca="1" si="238"/>
        <v>328154400</v>
      </c>
      <c r="Q1927" s="3" t="e">
        <f t="shared" ca="1" si="239"/>
        <v>#N/A</v>
      </c>
      <c r="S1927" s="99"/>
      <c r="T1927" s="350"/>
      <c r="U1927" s="350"/>
      <c r="V1927" s="349"/>
      <c r="W1927" s="313"/>
      <c r="X1927" s="302"/>
      <c r="Y1927" s="211"/>
      <c r="Z1927" s="320"/>
      <c r="AA1927" s="246"/>
      <c r="AB1927" s="125"/>
      <c r="AC1927" s="125"/>
      <c r="AD1927" s="125"/>
      <c r="AE1927" s="125"/>
      <c r="AF1927" s="125"/>
      <c r="AG1927" s="125"/>
      <c r="AH1927" s="125"/>
      <c r="AJ1927" s="125"/>
      <c r="AK1927" s="125"/>
      <c r="AM1927" s="246"/>
      <c r="AO1927" s="246"/>
      <c r="AP1927" s="211"/>
      <c r="AQ1927" s="211"/>
      <c r="AR1927" s="199"/>
      <c r="AT1927" s="225"/>
      <c r="AU1927" s="225"/>
      <c r="AV1927" s="225"/>
      <c r="AW1927" s="99"/>
      <c r="AX1927" s="199"/>
      <c r="AY1927" s="199"/>
      <c r="AZ1927" s="37"/>
      <c r="BA1927" s="123"/>
      <c r="BB1927" s="211"/>
      <c r="BC1927" s="211"/>
      <c r="BD1927" s="123"/>
      <c r="BE1927" s="123"/>
      <c r="BF1927" s="37"/>
      <c r="BG1927" s="37"/>
    </row>
    <row r="1928" spans="1:59" x14ac:dyDescent="0.25">
      <c r="A1928">
        <v>1896</v>
      </c>
      <c r="B1928" s="61">
        <f ca="1">OFFSET(InputPriceData!B$15,CalculationsAndCharts!$A1928+$A$11,0,1,1)</f>
        <v>39720</v>
      </c>
      <c r="C1928" s="3">
        <f ca="1">OFFSET(InputPriceData!G$15,CalculationsAndCharts!$A1928+$A$11,IF($C$7,8,0),1,1)</f>
        <v>459562300</v>
      </c>
      <c r="D1928" s="4">
        <f ca="1">OFFSET(InputPriceData!C$15,CalculationsAndCharts!$A1928+$A$11,IF($C$7,8,0),1,1)</f>
        <v>101.73</v>
      </c>
      <c r="E1928" s="4">
        <f ca="1">OFFSET(InputPriceData!D$15,CalculationsAndCharts!$A1928+$A$11,IF($C$7,8,0),1,1)</f>
        <v>101.9</v>
      </c>
      <c r="F1928" s="4">
        <f ca="1">OFFSET(InputPriceData!E$15,CalculationsAndCharts!$A1928+$A$11,IF($C$7,8,0),1,1)</f>
        <v>94.75</v>
      </c>
      <c r="G1928" s="4">
        <f ca="1">OFFSET(InputPriceData!F$15,CalculationsAndCharts!$A1928+$A$11,IF($C$7,8,0),1,1)</f>
        <v>95.1</v>
      </c>
      <c r="H1928" s="342">
        <f t="shared" ca="1" si="234"/>
        <v>102.72835321018871</v>
      </c>
      <c r="I1928" s="342">
        <f t="shared" ca="1" si="235"/>
        <v>103.87015017275264</v>
      </c>
      <c r="J1928" s="340">
        <f t="shared" ca="1" si="236"/>
        <v>-1.1417969625639761</v>
      </c>
      <c r="K1928" s="170">
        <f t="shared" ca="1" si="232"/>
        <v>1.3037003037203219</v>
      </c>
      <c r="L1928" s="341">
        <f t="shared" ca="1" si="233"/>
        <v>0.57666801442914128</v>
      </c>
      <c r="M1928" s="341">
        <f t="shared" ca="1" si="237"/>
        <v>-0.57666801442914128</v>
      </c>
      <c r="N1928" s="170"/>
      <c r="O1928" s="340"/>
      <c r="P1928" s="3" t="e">
        <f t="shared" ca="1" si="238"/>
        <v>#N/A</v>
      </c>
      <c r="Q1928" s="3">
        <f t="shared" ca="1" si="239"/>
        <v>459562300</v>
      </c>
      <c r="S1928" s="99"/>
      <c r="T1928" s="350"/>
      <c r="U1928" s="350"/>
      <c r="V1928" s="349"/>
      <c r="W1928" s="313"/>
      <c r="X1928" s="302"/>
      <c r="Y1928" s="211"/>
      <c r="Z1928" s="320"/>
      <c r="AA1928" s="246"/>
      <c r="AB1928" s="125"/>
      <c r="AC1928" s="125"/>
      <c r="AD1928" s="125"/>
      <c r="AE1928" s="125"/>
      <c r="AF1928" s="125"/>
      <c r="AG1928" s="125"/>
      <c r="AH1928" s="125"/>
      <c r="AJ1928" s="125"/>
      <c r="AK1928" s="125"/>
      <c r="AM1928" s="246"/>
      <c r="AO1928" s="246"/>
      <c r="AP1928" s="211"/>
      <c r="AQ1928" s="211"/>
      <c r="AR1928" s="199"/>
      <c r="AT1928" s="225"/>
      <c r="AU1928" s="225"/>
      <c r="AV1928" s="225"/>
      <c r="AW1928" s="99"/>
      <c r="AX1928" s="199"/>
      <c r="AY1928" s="199"/>
      <c r="AZ1928" s="37"/>
      <c r="BA1928" s="123"/>
      <c r="BB1928" s="211"/>
      <c r="BC1928" s="211"/>
      <c r="BD1928" s="123"/>
      <c r="BE1928" s="123"/>
      <c r="BF1928" s="37"/>
      <c r="BG1928" s="37"/>
    </row>
    <row r="1929" spans="1:59" x14ac:dyDescent="0.25">
      <c r="A1929">
        <v>1897</v>
      </c>
      <c r="B1929" s="61">
        <f ca="1">OFFSET(InputPriceData!B$15,CalculationsAndCharts!$A1929+$A$11,0,1,1)</f>
        <v>39717</v>
      </c>
      <c r="C1929" s="3">
        <f ca="1">OFFSET(InputPriceData!G$15,CalculationsAndCharts!$A1929+$A$11,IF($C$7,8,0),1,1)</f>
        <v>285917400</v>
      </c>
      <c r="D1929" s="4">
        <f ca="1">OFFSET(InputPriceData!C$15,CalculationsAndCharts!$A1929+$A$11,IF($C$7,8,0),1,1)</f>
        <v>101.46</v>
      </c>
      <c r="E1929" s="4">
        <f ca="1">OFFSET(InputPriceData!D$15,CalculationsAndCharts!$A1929+$A$11,IF($C$7,8,0),1,1)</f>
        <v>103.74</v>
      </c>
      <c r="F1929" s="4">
        <f ca="1">OFFSET(InputPriceData!E$15,CalculationsAndCharts!$A1929+$A$11,IF($C$7,8,0),1,1)</f>
        <v>101.19</v>
      </c>
      <c r="G1929" s="4">
        <f ca="1">OFFSET(InputPriceData!F$15,CalculationsAndCharts!$A1929+$A$11,IF($C$7,8,0),1,1)</f>
        <v>103.19</v>
      </c>
      <c r="H1929" s="342">
        <f t="shared" ca="1" si="234"/>
        <v>103.81811795450139</v>
      </c>
      <c r="I1929" s="342">
        <f t="shared" ca="1" si="235"/>
        <v>104.6674365520938</v>
      </c>
      <c r="J1929" s="340">
        <f t="shared" ca="1" si="236"/>
        <v>-0.84931859759245687</v>
      </c>
      <c r="K1929" s="170">
        <f t="shared" ca="1" si="232"/>
        <v>0.72134208021641766</v>
      </c>
      <c r="L1929" s="341">
        <f t="shared" ca="1" si="233"/>
        <v>0.58503638016439574</v>
      </c>
      <c r="M1929" s="341">
        <f t="shared" ca="1" si="237"/>
        <v>-0.58503638016439574</v>
      </c>
      <c r="N1929" s="170"/>
      <c r="O1929" s="340"/>
      <c r="P1929" s="3">
        <f t="shared" ca="1" si="238"/>
        <v>285917400</v>
      </c>
      <c r="Q1929" s="3" t="e">
        <f t="shared" ca="1" si="239"/>
        <v>#N/A</v>
      </c>
      <c r="S1929" s="99"/>
      <c r="T1929" s="350"/>
      <c r="U1929" s="350"/>
      <c r="V1929" s="349"/>
      <c r="W1929" s="313"/>
      <c r="X1929" s="302"/>
      <c r="Y1929" s="211"/>
      <c r="Z1929" s="320"/>
      <c r="AA1929" s="246"/>
      <c r="AB1929" s="125"/>
      <c r="AC1929" s="125"/>
      <c r="AD1929" s="125"/>
      <c r="AE1929" s="125"/>
      <c r="AF1929" s="125"/>
      <c r="AG1929" s="125"/>
      <c r="AH1929" s="125"/>
      <c r="AJ1929" s="125"/>
      <c r="AK1929" s="125"/>
      <c r="AM1929" s="246"/>
      <c r="AO1929" s="246"/>
      <c r="AP1929" s="211"/>
      <c r="AQ1929" s="211"/>
      <c r="AR1929" s="199"/>
      <c r="AT1929" s="225"/>
      <c r="AU1929" s="225"/>
      <c r="AV1929" s="225"/>
      <c r="AW1929" s="99"/>
      <c r="AX1929" s="199"/>
      <c r="AY1929" s="199"/>
      <c r="AZ1929" s="37"/>
      <c r="BA1929" s="123"/>
      <c r="BB1929" s="211"/>
      <c r="BC1929" s="211"/>
      <c r="BD1929" s="123"/>
      <c r="BE1929" s="123"/>
      <c r="BF1929" s="37"/>
      <c r="BG1929" s="37"/>
    </row>
    <row r="1930" spans="1:59" x14ac:dyDescent="0.25">
      <c r="A1930">
        <v>1898</v>
      </c>
      <c r="B1930" s="61">
        <f ca="1">OFFSET(InputPriceData!B$15,CalculationsAndCharts!$A1930+$A$11,0,1,1)</f>
        <v>39716</v>
      </c>
      <c r="C1930" s="3">
        <f ca="1">OFFSET(InputPriceData!G$15,CalculationsAndCharts!$A1930+$A$11,IF($C$7,8,0),1,1)</f>
        <v>328253000</v>
      </c>
      <c r="D1930" s="4">
        <f ca="1">OFFSET(InputPriceData!C$15,CalculationsAndCharts!$A1930+$A$11,IF($C$7,8,0),1,1)</f>
        <v>101.95</v>
      </c>
      <c r="E1930" s="4">
        <f ca="1">OFFSET(InputPriceData!D$15,CalculationsAndCharts!$A1930+$A$11,IF($C$7,8,0),1,1)</f>
        <v>104.09</v>
      </c>
      <c r="F1930" s="4">
        <f ca="1">OFFSET(InputPriceData!E$15,CalculationsAndCharts!$A1930+$A$11,IF($C$7,8,0),1,1)</f>
        <v>101.13</v>
      </c>
      <c r="G1930" s="4">
        <f ca="1">OFFSET(InputPriceData!F$15,CalculationsAndCharts!$A1930+$A$11,IF($C$7,8,0),1,1)</f>
        <v>103.13</v>
      </c>
      <c r="H1930" s="342">
        <f t="shared" ca="1" si="234"/>
        <v>103.90784909085872</v>
      </c>
      <c r="I1930" s="342">
        <f t="shared" ca="1" si="235"/>
        <v>104.80174896592052</v>
      </c>
      <c r="J1930" s="340">
        <f t="shared" ca="1" si="236"/>
        <v>-0.89389987506182922</v>
      </c>
      <c r="K1930" s="170">
        <f t="shared" ca="1" si="232"/>
        <v>0.79905698663555391</v>
      </c>
      <c r="L1930" s="341">
        <f t="shared" ca="1" si="233"/>
        <v>0.60868871875937058</v>
      </c>
      <c r="M1930" s="341">
        <f t="shared" ca="1" si="237"/>
        <v>-0.60868871875937058</v>
      </c>
      <c r="N1930" s="170"/>
      <c r="O1930" s="340"/>
      <c r="P1930" s="3">
        <f t="shared" ca="1" si="238"/>
        <v>328253000</v>
      </c>
      <c r="Q1930" s="3" t="e">
        <f t="shared" ca="1" si="239"/>
        <v>#N/A</v>
      </c>
      <c r="S1930" s="99"/>
      <c r="T1930" s="350"/>
      <c r="U1930" s="350"/>
      <c r="V1930" s="349"/>
      <c r="W1930" s="313"/>
      <c r="X1930" s="302"/>
      <c r="Y1930" s="211"/>
      <c r="Z1930" s="320"/>
      <c r="AA1930" s="246"/>
      <c r="AB1930" s="125"/>
      <c r="AC1930" s="125"/>
      <c r="AD1930" s="125"/>
      <c r="AE1930" s="125"/>
      <c r="AF1930" s="125"/>
      <c r="AG1930" s="125"/>
      <c r="AH1930" s="125"/>
      <c r="AJ1930" s="125"/>
      <c r="AK1930" s="125"/>
      <c r="AM1930" s="246"/>
      <c r="AO1930" s="246"/>
      <c r="AP1930" s="211"/>
      <c r="AQ1930" s="211"/>
      <c r="AR1930" s="199"/>
      <c r="AT1930" s="225"/>
      <c r="AU1930" s="225"/>
      <c r="AV1930" s="225"/>
      <c r="AW1930" s="99"/>
      <c r="AX1930" s="199"/>
      <c r="AY1930" s="199"/>
      <c r="AZ1930" s="37"/>
      <c r="BA1930" s="123"/>
      <c r="BB1930" s="211"/>
      <c r="BC1930" s="211"/>
      <c r="BD1930" s="123"/>
      <c r="BE1930" s="123"/>
      <c r="BF1930" s="37"/>
      <c r="BG1930" s="37"/>
    </row>
    <row r="1931" spans="1:59" x14ac:dyDescent="0.25">
      <c r="A1931">
        <v>1899</v>
      </c>
      <c r="B1931" s="61">
        <f ca="1">OFFSET(InputPriceData!B$15,CalculationsAndCharts!$A1931+$A$11,0,1,1)</f>
        <v>39715</v>
      </c>
      <c r="C1931" s="3">
        <f ca="1">OFFSET(InputPriceData!G$15,CalculationsAndCharts!$A1931+$A$11,IF($C$7,8,0),1,1)</f>
        <v>311818400</v>
      </c>
      <c r="D1931" s="4">
        <f ca="1">OFFSET(InputPriceData!C$15,CalculationsAndCharts!$A1931+$A$11,IF($C$7,8,0),1,1)</f>
        <v>101.9</v>
      </c>
      <c r="E1931" s="4">
        <f ca="1">OFFSET(InputPriceData!D$15,CalculationsAndCharts!$A1931+$A$11,IF($C$7,8,0),1,1)</f>
        <v>102.46</v>
      </c>
      <c r="F1931" s="4">
        <f ca="1">OFFSET(InputPriceData!E$15,CalculationsAndCharts!$A1931+$A$11,IF($C$7,8,0),1,1)</f>
        <v>100.57</v>
      </c>
      <c r="G1931" s="4">
        <f ca="1">OFFSET(InputPriceData!F$15,CalculationsAndCharts!$A1931+$A$11,IF($C$7,8,0),1,1)</f>
        <v>101.55</v>
      </c>
      <c r="H1931" s="342">
        <f t="shared" ca="1" si="234"/>
        <v>104.01897038955282</v>
      </c>
      <c r="I1931" s="342">
        <f t="shared" ca="1" si="235"/>
        <v>104.95372614464057</v>
      </c>
      <c r="J1931" s="340">
        <f t="shared" ca="1" si="236"/>
        <v>-0.93475575508777664</v>
      </c>
      <c r="K1931" s="170">
        <f t="shared" ca="1" si="232"/>
        <v>0.87376832166971952</v>
      </c>
      <c r="L1931" s="341">
        <f t="shared" ca="1" si="233"/>
        <v>0.6349585621186884</v>
      </c>
      <c r="M1931" s="341">
        <f t="shared" ca="1" si="237"/>
        <v>-0.6349585621186884</v>
      </c>
      <c r="N1931" s="170"/>
      <c r="O1931" s="340"/>
      <c r="P1931" s="3" t="e">
        <f t="shared" ca="1" si="238"/>
        <v>#N/A</v>
      </c>
      <c r="Q1931" s="3">
        <f t="shared" ca="1" si="239"/>
        <v>311818400</v>
      </c>
      <c r="S1931" s="99"/>
      <c r="T1931" s="350"/>
      <c r="U1931" s="350"/>
      <c r="V1931" s="349"/>
      <c r="W1931" s="313"/>
      <c r="X1931" s="302"/>
      <c r="Y1931" s="211"/>
      <c r="Z1931" s="320"/>
      <c r="AA1931" s="246"/>
      <c r="AB1931" s="125"/>
      <c r="AC1931" s="125"/>
      <c r="AD1931" s="125"/>
      <c r="AE1931" s="125"/>
      <c r="AF1931" s="125"/>
      <c r="AG1931" s="125"/>
      <c r="AH1931" s="125"/>
      <c r="AJ1931" s="125"/>
      <c r="AK1931" s="125"/>
      <c r="AM1931" s="246"/>
      <c r="AO1931" s="246"/>
      <c r="AP1931" s="211"/>
      <c r="AQ1931" s="211"/>
      <c r="AR1931" s="199"/>
      <c r="AT1931" s="225"/>
      <c r="AU1931" s="225"/>
      <c r="AV1931" s="225"/>
      <c r="AW1931" s="99"/>
      <c r="AX1931" s="199"/>
      <c r="AY1931" s="199"/>
      <c r="AZ1931" s="37"/>
      <c r="BA1931" s="123"/>
      <c r="BB1931" s="211"/>
      <c r="BC1931" s="211"/>
      <c r="BD1931" s="123"/>
      <c r="BE1931" s="123"/>
      <c r="BF1931" s="37"/>
      <c r="BG1931" s="37"/>
    </row>
    <row r="1932" spans="1:59" x14ac:dyDescent="0.25">
      <c r="A1932">
        <v>1900</v>
      </c>
      <c r="B1932" s="61">
        <f ca="1">OFFSET(InputPriceData!B$15,CalculationsAndCharts!$A1932+$A$11,0,1,1)</f>
        <v>39714</v>
      </c>
      <c r="C1932" s="3">
        <f ca="1">OFFSET(InputPriceData!G$15,CalculationsAndCharts!$A1932+$A$11,IF($C$7,8,0),1,1)</f>
        <v>327470400</v>
      </c>
      <c r="D1932" s="4">
        <f ca="1">OFFSET(InputPriceData!C$15,CalculationsAndCharts!$A1932+$A$11,IF($C$7,8,0),1,1)</f>
        <v>103.19</v>
      </c>
      <c r="E1932" s="4">
        <f ca="1">OFFSET(InputPriceData!D$15,CalculationsAndCharts!$A1932+$A$11,IF($C$7,8,0),1,1)</f>
        <v>104.18</v>
      </c>
      <c r="F1932" s="4">
        <f ca="1">OFFSET(InputPriceData!E$15,CalculationsAndCharts!$A1932+$A$11,IF($C$7,8,0),1,1)</f>
        <v>100.99</v>
      </c>
      <c r="G1932" s="4">
        <f ca="1">OFFSET(InputPriceData!F$15,CalculationsAndCharts!$A1932+$A$11,IF($C$7,8,0),1,1)</f>
        <v>101.22</v>
      </c>
      <c r="H1932" s="342">
        <f t="shared" ca="1" si="234"/>
        <v>104.37168044520322</v>
      </c>
      <c r="I1932" s="342">
        <f t="shared" ca="1" si="235"/>
        <v>105.26315579415335</v>
      </c>
      <c r="J1932" s="340">
        <f t="shared" ca="1" si="236"/>
        <v>-0.89147534895015479</v>
      </c>
      <c r="K1932" s="170">
        <f t="shared" ca="1" si="232"/>
        <v>0.79472829778580023</v>
      </c>
      <c r="L1932" s="341">
        <f t="shared" ca="1" si="233"/>
        <v>0.66139502454833476</v>
      </c>
      <c r="M1932" s="341">
        <f t="shared" ca="1" si="237"/>
        <v>-0.66139502454833476</v>
      </c>
      <c r="N1932" s="170"/>
      <c r="O1932" s="340"/>
      <c r="P1932" s="3" t="e">
        <f t="shared" ca="1" si="238"/>
        <v>#N/A</v>
      </c>
      <c r="Q1932" s="3">
        <f t="shared" ca="1" si="239"/>
        <v>327470400</v>
      </c>
      <c r="S1932" s="99"/>
      <c r="T1932" s="350"/>
      <c r="U1932" s="350"/>
      <c r="V1932" s="349"/>
      <c r="W1932" s="313"/>
      <c r="X1932" s="302"/>
      <c r="Y1932" s="211"/>
      <c r="Z1932" s="320"/>
      <c r="AA1932" s="246"/>
      <c r="AB1932" s="125"/>
      <c r="AC1932" s="125"/>
      <c r="AD1932" s="125"/>
      <c r="AE1932" s="125"/>
      <c r="AF1932" s="125"/>
      <c r="AG1932" s="125"/>
      <c r="AH1932" s="125"/>
      <c r="AJ1932" s="125"/>
      <c r="AK1932" s="125"/>
      <c r="AM1932" s="246"/>
      <c r="AO1932" s="246"/>
      <c r="AP1932" s="211"/>
      <c r="AQ1932" s="211"/>
      <c r="AR1932" s="199"/>
      <c r="AT1932" s="225"/>
      <c r="AU1932" s="225"/>
      <c r="AV1932" s="225"/>
      <c r="AW1932" s="99"/>
      <c r="AX1932" s="199"/>
      <c r="AY1932" s="199"/>
      <c r="AZ1932" s="37"/>
      <c r="BA1932" s="123"/>
      <c r="BB1932" s="211"/>
      <c r="BC1932" s="211"/>
      <c r="BD1932" s="123"/>
      <c r="BE1932" s="123"/>
      <c r="BF1932" s="37"/>
      <c r="BG1932" s="37"/>
    </row>
    <row r="1933" spans="1:59" x14ac:dyDescent="0.25">
      <c r="A1933">
        <v>1901</v>
      </c>
      <c r="B1933" s="61">
        <f ca="1">OFFSET(InputPriceData!B$15,CalculationsAndCharts!$A1933+$A$11,0,1,1)</f>
        <v>39713</v>
      </c>
      <c r="C1933" s="3">
        <f ca="1">OFFSET(InputPriceData!G$15,CalculationsAndCharts!$A1933+$A$11,IF($C$7,8,0),1,1)</f>
        <v>249966500</v>
      </c>
      <c r="D1933" s="4">
        <f ca="1">OFFSET(InputPriceData!C$15,CalculationsAndCharts!$A1933+$A$11,IF($C$7,8,0),1,1)</f>
        <v>106.26</v>
      </c>
      <c r="E1933" s="4">
        <f ca="1">OFFSET(InputPriceData!D$15,CalculationsAndCharts!$A1933+$A$11,IF($C$7,8,0),1,1)</f>
        <v>106.52</v>
      </c>
      <c r="F1933" s="4">
        <f ca="1">OFFSET(InputPriceData!E$15,CalculationsAndCharts!$A1933+$A$11,IF($C$7,8,0),1,1)</f>
        <v>102.77</v>
      </c>
      <c r="G1933" s="4">
        <f ca="1">OFFSET(InputPriceData!F$15,CalculationsAndCharts!$A1933+$A$11,IF($C$7,8,0),1,1)</f>
        <v>103.58</v>
      </c>
      <c r="H1933" s="342">
        <f t="shared" ca="1" si="234"/>
        <v>104.82192050880369</v>
      </c>
      <c r="I1933" s="342">
        <f t="shared" ca="1" si="235"/>
        <v>105.63071541180365</v>
      </c>
      <c r="J1933" s="340">
        <f t="shared" ca="1" si="236"/>
        <v>-0.80879490300000079</v>
      </c>
      <c r="K1933" s="170">
        <f t="shared" ca="1" si="232"/>
        <v>0.65414919511878067</v>
      </c>
      <c r="L1933" s="341">
        <f t="shared" ca="1" si="233"/>
        <v>0.68382130482088643</v>
      </c>
      <c r="M1933" s="341">
        <f t="shared" ca="1" si="237"/>
        <v>-0.68382130482088643</v>
      </c>
      <c r="N1933" s="170"/>
      <c r="O1933" s="340"/>
      <c r="P1933" s="3" t="e">
        <f t="shared" ca="1" si="238"/>
        <v>#N/A</v>
      </c>
      <c r="Q1933" s="3">
        <f t="shared" ca="1" si="239"/>
        <v>249966500</v>
      </c>
      <c r="S1933" s="99"/>
      <c r="T1933" s="350"/>
      <c r="U1933" s="350"/>
      <c r="V1933" s="349"/>
      <c r="W1933" s="313"/>
      <c r="X1933" s="302"/>
      <c r="Y1933" s="211"/>
      <c r="Z1933" s="320"/>
      <c r="AA1933" s="246"/>
      <c r="AB1933" s="125"/>
      <c r="AC1933" s="125"/>
      <c r="AD1933" s="125"/>
      <c r="AE1933" s="125"/>
      <c r="AF1933" s="125"/>
      <c r="AG1933" s="125"/>
      <c r="AH1933" s="125"/>
      <c r="AJ1933" s="125"/>
      <c r="AK1933" s="125"/>
      <c r="AM1933" s="246"/>
      <c r="AO1933" s="246"/>
      <c r="AP1933" s="211"/>
      <c r="AQ1933" s="211"/>
      <c r="AR1933" s="199"/>
      <c r="AT1933" s="225"/>
      <c r="AU1933" s="225"/>
      <c r="AV1933" s="225"/>
      <c r="AW1933" s="99"/>
      <c r="AX1933" s="199"/>
      <c r="AY1933" s="199"/>
      <c r="AZ1933" s="37"/>
      <c r="BA1933" s="123"/>
      <c r="BB1933" s="211"/>
      <c r="BC1933" s="211"/>
      <c r="BD1933" s="123"/>
      <c r="BE1933" s="123"/>
      <c r="BF1933" s="37"/>
      <c r="BG1933" s="37"/>
    </row>
    <row r="1934" spans="1:59" x14ac:dyDescent="0.25">
      <c r="A1934">
        <v>1902</v>
      </c>
      <c r="B1934" s="61">
        <f ca="1">OFFSET(InputPriceData!B$15,CalculationsAndCharts!$A1934+$A$11,0,1,1)</f>
        <v>39710</v>
      </c>
      <c r="C1934" s="3">
        <f ca="1">OFFSET(InputPriceData!G$15,CalculationsAndCharts!$A1934+$A$11,IF($C$7,8,0),1,1)</f>
        <v>501087800</v>
      </c>
      <c r="D1934" s="4">
        <f ca="1">OFFSET(InputPriceData!C$15,CalculationsAndCharts!$A1934+$A$11,IF($C$7,8,0),1,1)</f>
        <v>108.18</v>
      </c>
      <c r="E1934" s="4">
        <f ca="1">OFFSET(InputPriceData!D$15,CalculationsAndCharts!$A1934+$A$11,IF($C$7,8,0),1,1)</f>
        <v>109.29</v>
      </c>
      <c r="F1934" s="4">
        <f ca="1">OFFSET(InputPriceData!E$15,CalculationsAndCharts!$A1934+$A$11,IF($C$7,8,0),1,1)</f>
        <v>105.3</v>
      </c>
      <c r="G1934" s="4">
        <f ca="1">OFFSET(InputPriceData!F$15,CalculationsAndCharts!$A1934+$A$11,IF($C$7,8,0),1,1)</f>
        <v>105.98</v>
      </c>
      <c r="H1934" s="342">
        <f t="shared" ca="1" si="234"/>
        <v>104.99933772434706</v>
      </c>
      <c r="I1934" s="342">
        <f t="shared" ca="1" si="235"/>
        <v>105.817144085604</v>
      </c>
      <c r="J1934" s="340">
        <f t="shared" ca="1" si="236"/>
        <v>-0.81780636125695183</v>
      </c>
      <c r="K1934" s="170">
        <f t="shared" ca="1" si="232"/>
        <v>0.66880724451233597</v>
      </c>
      <c r="L1934" s="341">
        <f t="shared" ca="1" si="233"/>
        <v>0.70513458888171288</v>
      </c>
      <c r="M1934" s="341">
        <f t="shared" ca="1" si="237"/>
        <v>-0.70513458888171288</v>
      </c>
      <c r="N1934" s="170"/>
      <c r="O1934" s="340"/>
      <c r="P1934" s="3" t="e">
        <f t="shared" ca="1" si="238"/>
        <v>#N/A</v>
      </c>
      <c r="Q1934" s="3">
        <f t="shared" ca="1" si="239"/>
        <v>501087800</v>
      </c>
      <c r="S1934" s="99"/>
      <c r="T1934" s="350"/>
      <c r="U1934" s="350"/>
      <c r="V1934" s="349"/>
      <c r="W1934" s="313"/>
      <c r="X1934" s="302"/>
      <c r="Y1934" s="211"/>
      <c r="Z1934" s="320"/>
      <c r="AA1934" s="246"/>
      <c r="AB1934" s="125"/>
      <c r="AC1934" s="125"/>
      <c r="AD1934" s="125"/>
      <c r="AE1934" s="125"/>
      <c r="AF1934" s="125"/>
      <c r="AG1934" s="125"/>
      <c r="AH1934" s="125"/>
      <c r="AJ1934" s="125"/>
      <c r="AK1934" s="125"/>
      <c r="AM1934" s="246"/>
      <c r="AO1934" s="246"/>
      <c r="AP1934" s="211"/>
      <c r="AQ1934" s="211"/>
      <c r="AR1934" s="199"/>
      <c r="AT1934" s="225"/>
      <c r="AU1934" s="225"/>
      <c r="AV1934" s="225"/>
      <c r="AW1934" s="99"/>
      <c r="AX1934" s="199"/>
      <c r="AY1934" s="199"/>
      <c r="AZ1934" s="37"/>
      <c r="BA1934" s="123"/>
      <c r="BB1934" s="211"/>
      <c r="BC1934" s="211"/>
      <c r="BD1934" s="123"/>
      <c r="BE1934" s="123"/>
      <c r="BF1934" s="37"/>
      <c r="BG1934" s="37"/>
    </row>
    <row r="1935" spans="1:59" x14ac:dyDescent="0.25">
      <c r="A1935">
        <v>1903</v>
      </c>
      <c r="B1935" s="61">
        <f ca="1">OFFSET(InputPriceData!B$15,CalculationsAndCharts!$A1935+$A$11,0,1,1)</f>
        <v>39709</v>
      </c>
      <c r="C1935" s="3">
        <f ca="1">OFFSET(InputPriceData!G$15,CalculationsAndCharts!$A1935+$A$11,IF($C$7,8,0),1,1)</f>
        <v>776114700</v>
      </c>
      <c r="D1935" s="4">
        <f ca="1">OFFSET(InputPriceData!C$15,CalculationsAndCharts!$A1935+$A$11,IF($C$7,8,0),1,1)</f>
        <v>100.21</v>
      </c>
      <c r="E1935" s="4">
        <f ca="1">OFFSET(InputPriceData!D$15,CalculationsAndCharts!$A1935+$A$11,IF($C$7,8,0),1,1)</f>
        <v>103.39</v>
      </c>
      <c r="F1935" s="4">
        <f ca="1">OFFSET(InputPriceData!E$15,CalculationsAndCharts!$A1935+$A$11,IF($C$7,8,0),1,1)</f>
        <v>96.61</v>
      </c>
      <c r="G1935" s="4">
        <f ca="1">OFFSET(InputPriceData!F$15,CalculationsAndCharts!$A1935+$A$11,IF($C$7,8,0),1,1)</f>
        <v>101.93</v>
      </c>
      <c r="H1935" s="342">
        <f t="shared" ca="1" si="234"/>
        <v>104.85924311353949</v>
      </c>
      <c r="I1935" s="342">
        <f t="shared" ca="1" si="235"/>
        <v>105.8023390024771</v>
      </c>
      <c r="J1935" s="340">
        <f t="shared" ca="1" si="236"/>
        <v>-0.94309588893760632</v>
      </c>
      <c r="K1935" s="170">
        <f t="shared" ca="1" si="232"/>
        <v>0.88942985573101385</v>
      </c>
      <c r="L1935" s="341">
        <f t="shared" ca="1" si="233"/>
        <v>0.72401853958317453</v>
      </c>
      <c r="M1935" s="341">
        <f t="shared" ca="1" si="237"/>
        <v>-0.72401853958317453</v>
      </c>
      <c r="N1935" s="170"/>
      <c r="O1935" s="340"/>
      <c r="P1935" s="3">
        <f t="shared" ca="1" si="238"/>
        <v>776114700</v>
      </c>
      <c r="Q1935" s="3" t="e">
        <f t="shared" ca="1" si="239"/>
        <v>#N/A</v>
      </c>
      <c r="S1935" s="99"/>
      <c r="T1935" s="350"/>
      <c r="U1935" s="350"/>
      <c r="V1935" s="349"/>
      <c r="W1935" s="313"/>
      <c r="X1935" s="302"/>
      <c r="Y1935" s="211"/>
      <c r="Z1935" s="320"/>
      <c r="AA1935" s="246"/>
      <c r="AB1935" s="125"/>
      <c r="AC1935" s="125"/>
      <c r="AD1935" s="125"/>
      <c r="AE1935" s="125"/>
      <c r="AF1935" s="125"/>
      <c r="AG1935" s="125"/>
      <c r="AH1935" s="125"/>
      <c r="AJ1935" s="125"/>
      <c r="AK1935" s="125"/>
      <c r="AM1935" s="246"/>
      <c r="AO1935" s="246"/>
      <c r="AP1935" s="211"/>
      <c r="AQ1935" s="211"/>
      <c r="AR1935" s="199"/>
      <c r="AT1935" s="225"/>
      <c r="AU1935" s="225"/>
      <c r="AV1935" s="225"/>
      <c r="AW1935" s="99"/>
      <c r="AX1935" s="199"/>
      <c r="AY1935" s="199"/>
      <c r="AZ1935" s="37"/>
      <c r="BA1935" s="123"/>
      <c r="BB1935" s="211"/>
      <c r="BC1935" s="211"/>
      <c r="BD1935" s="123"/>
      <c r="BE1935" s="123"/>
      <c r="BF1935" s="37"/>
      <c r="BG1935" s="37"/>
    </row>
    <row r="1936" spans="1:59" x14ac:dyDescent="0.25">
      <c r="A1936">
        <v>1904</v>
      </c>
      <c r="B1936" s="61">
        <f ca="1">OFFSET(InputPriceData!B$15,CalculationsAndCharts!$A1936+$A$11,0,1,1)</f>
        <v>39708</v>
      </c>
      <c r="C1936" s="3">
        <f ca="1">OFFSET(InputPriceData!G$15,CalculationsAndCharts!$A1936+$A$11,IF($C$7,8,0),1,1)</f>
        <v>624095600</v>
      </c>
      <c r="D1936" s="4">
        <f ca="1">OFFSET(InputPriceData!C$15,CalculationsAndCharts!$A1936+$A$11,IF($C$7,8,0),1,1)</f>
        <v>101.56</v>
      </c>
      <c r="E1936" s="4">
        <f ca="1">OFFSET(InputPriceData!D$15,CalculationsAndCharts!$A1936+$A$11,IF($C$7,8,0),1,1)</f>
        <v>103.44</v>
      </c>
      <c r="F1936" s="4">
        <f ca="1">OFFSET(InputPriceData!E$15,CalculationsAndCharts!$A1936+$A$11,IF($C$7,8,0),1,1)</f>
        <v>98.47</v>
      </c>
      <c r="G1936" s="4">
        <f ca="1">OFFSET(InputPriceData!F$15,CalculationsAndCharts!$A1936+$A$11,IF($C$7,8,0),1,1)</f>
        <v>98.99</v>
      </c>
      <c r="H1936" s="342">
        <f t="shared" ca="1" si="234"/>
        <v>105.27770641547372</v>
      </c>
      <c r="I1936" s="342">
        <f t="shared" ca="1" si="235"/>
        <v>106.1543698208841</v>
      </c>
      <c r="J1936" s="340">
        <f t="shared" ca="1" si="236"/>
        <v>-0.87666340541040122</v>
      </c>
      <c r="K1936" s="170">
        <f t="shared" ca="1" si="232"/>
        <v>0.76853872638576148</v>
      </c>
      <c r="L1936" s="341">
        <f t="shared" ca="1" si="233"/>
        <v>0.73928097902922552</v>
      </c>
      <c r="M1936" s="341">
        <f t="shared" ca="1" si="237"/>
        <v>-0.73928097902922552</v>
      </c>
      <c r="N1936" s="170"/>
      <c r="O1936" s="340"/>
      <c r="P1936" s="3" t="e">
        <f t="shared" ca="1" si="238"/>
        <v>#N/A</v>
      </c>
      <c r="Q1936" s="3">
        <f t="shared" ca="1" si="239"/>
        <v>624095600</v>
      </c>
      <c r="S1936" s="99"/>
      <c r="T1936" s="350"/>
      <c r="U1936" s="350"/>
      <c r="V1936" s="349"/>
      <c r="W1936" s="313"/>
      <c r="X1936" s="302"/>
      <c r="Y1936" s="211"/>
      <c r="Z1936" s="320"/>
      <c r="AA1936" s="246"/>
      <c r="AB1936" s="125"/>
      <c r="AC1936" s="125"/>
      <c r="AD1936" s="125"/>
      <c r="AE1936" s="125"/>
      <c r="AF1936" s="125"/>
      <c r="AG1936" s="125"/>
      <c r="AH1936" s="125"/>
      <c r="AJ1936" s="125"/>
      <c r="AK1936" s="125"/>
      <c r="AM1936" s="246"/>
      <c r="AO1936" s="246"/>
      <c r="AP1936" s="211"/>
      <c r="AQ1936" s="211"/>
      <c r="AR1936" s="199"/>
      <c r="AT1936" s="225"/>
      <c r="AU1936" s="225"/>
      <c r="AV1936" s="225"/>
      <c r="AW1936" s="99"/>
      <c r="AX1936" s="199"/>
      <c r="AY1936" s="199"/>
      <c r="AZ1936" s="37"/>
      <c r="BA1936" s="123"/>
      <c r="BB1936" s="211"/>
      <c r="BC1936" s="211"/>
      <c r="BD1936" s="123"/>
      <c r="BE1936" s="123"/>
      <c r="BF1936" s="37"/>
      <c r="BG1936" s="37"/>
    </row>
    <row r="1937" spans="1:59" x14ac:dyDescent="0.25">
      <c r="A1937">
        <v>1905</v>
      </c>
      <c r="B1937" s="61">
        <f ca="1">OFFSET(InputPriceData!B$15,CalculationsAndCharts!$A1937+$A$11,0,1,1)</f>
        <v>39707</v>
      </c>
      <c r="C1937" s="3">
        <f ca="1">OFFSET(InputPriceData!G$15,CalculationsAndCharts!$A1937+$A$11,IF($C$7,8,0),1,1)</f>
        <v>581744300</v>
      </c>
      <c r="D1937" s="4">
        <f ca="1">OFFSET(InputPriceData!C$15,CalculationsAndCharts!$A1937+$A$11,IF($C$7,8,0),1,1)</f>
        <v>99.49</v>
      </c>
      <c r="E1937" s="4">
        <f ca="1">OFFSET(InputPriceData!D$15,CalculationsAndCharts!$A1937+$A$11,IF($C$7,8,0),1,1)</f>
        <v>103.84</v>
      </c>
      <c r="F1937" s="4">
        <f ca="1">OFFSET(InputPriceData!E$15,CalculationsAndCharts!$A1937+$A$11,IF($C$7,8,0),1,1)</f>
        <v>99.32</v>
      </c>
      <c r="G1937" s="4">
        <f ca="1">OFFSET(InputPriceData!F$15,CalculationsAndCharts!$A1937+$A$11,IF($C$7,8,0),1,1)</f>
        <v>103.65</v>
      </c>
      <c r="H1937" s="342">
        <f t="shared" ca="1" si="234"/>
        <v>106.17595018911281</v>
      </c>
      <c r="I1937" s="342">
        <f t="shared" ca="1" si="235"/>
        <v>106.8056761682372</v>
      </c>
      <c r="J1937" s="340">
        <f t="shared" ca="1" si="236"/>
        <v>-0.62972597912439932</v>
      </c>
      <c r="K1937" s="170">
        <f t="shared" ca="1" si="232"/>
        <v>0.39655480878418342</v>
      </c>
      <c r="L1937" s="341">
        <f t="shared" ca="1" si="233"/>
        <v>0.75413598787469849</v>
      </c>
      <c r="M1937" s="341">
        <f t="shared" ca="1" si="237"/>
        <v>-0.75413598787469849</v>
      </c>
      <c r="N1937" s="170"/>
      <c r="O1937" s="340"/>
      <c r="P1937" s="3">
        <f t="shared" ca="1" si="238"/>
        <v>581744300</v>
      </c>
      <c r="Q1937" s="3" t="e">
        <f t="shared" ca="1" si="239"/>
        <v>#N/A</v>
      </c>
      <c r="S1937" s="99"/>
      <c r="T1937" s="350"/>
      <c r="U1937" s="350"/>
      <c r="V1937" s="349"/>
      <c r="W1937" s="313"/>
      <c r="X1937" s="302"/>
      <c r="Y1937" s="211"/>
      <c r="Z1937" s="320"/>
      <c r="AA1937" s="246"/>
      <c r="AB1937" s="125"/>
      <c r="AC1937" s="125"/>
      <c r="AD1937" s="125"/>
      <c r="AE1937" s="125"/>
      <c r="AF1937" s="125"/>
      <c r="AG1937" s="125"/>
      <c r="AH1937" s="125"/>
      <c r="AJ1937" s="125"/>
      <c r="AK1937" s="125"/>
      <c r="AM1937" s="246"/>
      <c r="AO1937" s="246"/>
      <c r="AP1937" s="211"/>
      <c r="AQ1937" s="211"/>
      <c r="AR1937" s="199"/>
      <c r="AT1937" s="225"/>
      <c r="AU1937" s="225"/>
      <c r="AV1937" s="225"/>
      <c r="AW1937" s="99"/>
      <c r="AX1937" s="199"/>
      <c r="AY1937" s="199"/>
      <c r="AZ1937" s="37"/>
      <c r="BA1937" s="123"/>
      <c r="BB1937" s="211"/>
      <c r="BC1937" s="211"/>
      <c r="BD1937" s="123"/>
      <c r="BE1937" s="123"/>
      <c r="BF1937" s="37"/>
      <c r="BG1937" s="37"/>
    </row>
    <row r="1938" spans="1:59" x14ac:dyDescent="0.25">
      <c r="A1938">
        <v>1906</v>
      </c>
      <c r="B1938" s="61">
        <f ca="1">OFFSET(InputPriceData!B$15,CalculationsAndCharts!$A1938+$A$11,0,1,1)</f>
        <v>39706</v>
      </c>
      <c r="C1938" s="3">
        <f ca="1">OFFSET(InputPriceData!G$15,CalculationsAndCharts!$A1938+$A$11,IF($C$7,8,0),1,1)</f>
        <v>483607000</v>
      </c>
      <c r="D1938" s="4">
        <f ca="1">OFFSET(InputPriceData!C$15,CalculationsAndCharts!$A1938+$A$11,IF($C$7,8,0),1,1)</f>
        <v>103.25</v>
      </c>
      <c r="E1938" s="4">
        <f ca="1">OFFSET(InputPriceData!D$15,CalculationsAndCharts!$A1938+$A$11,IF($C$7,8,0),1,1)</f>
        <v>106.67</v>
      </c>
      <c r="F1938" s="4">
        <f ca="1">OFFSET(InputPriceData!E$15,CalculationsAndCharts!$A1938+$A$11,IF($C$7,8,0),1,1)</f>
        <v>101.78</v>
      </c>
      <c r="G1938" s="4">
        <f ca="1">OFFSET(InputPriceData!F$15,CalculationsAndCharts!$A1938+$A$11,IF($C$7,8,0),1,1)</f>
        <v>101.95</v>
      </c>
      <c r="H1938" s="342">
        <f t="shared" ca="1" si="234"/>
        <v>106.53680021612894</v>
      </c>
      <c r="I1938" s="342">
        <f t="shared" ca="1" si="235"/>
        <v>107.09255581989513</v>
      </c>
      <c r="J1938" s="340">
        <f t="shared" ca="1" si="236"/>
        <v>-0.55575560376621003</v>
      </c>
      <c r="K1938" s="170">
        <f t="shared" ca="1" si="232"/>
        <v>0.30886429111754465</v>
      </c>
      <c r="L1938" s="341">
        <f t="shared" ca="1" si="233"/>
        <v>0.77470456069509941</v>
      </c>
      <c r="M1938" s="341">
        <f t="shared" ca="1" si="237"/>
        <v>-0.77470456069509941</v>
      </c>
      <c r="N1938" s="170"/>
      <c r="O1938" s="340"/>
      <c r="P1938" s="3" t="e">
        <f t="shared" ca="1" si="238"/>
        <v>#N/A</v>
      </c>
      <c r="Q1938" s="3">
        <f t="shared" ca="1" si="239"/>
        <v>483607000</v>
      </c>
      <c r="S1938" s="99"/>
      <c r="T1938" s="350"/>
      <c r="U1938" s="350"/>
      <c r="V1938" s="349"/>
      <c r="W1938" s="313"/>
      <c r="X1938" s="302"/>
      <c r="Y1938" s="211"/>
      <c r="Z1938" s="320"/>
      <c r="AA1938" s="246"/>
      <c r="AB1938" s="125"/>
      <c r="AC1938" s="125"/>
      <c r="AD1938" s="125"/>
      <c r="AE1938" s="125"/>
      <c r="AF1938" s="125"/>
      <c r="AG1938" s="125"/>
      <c r="AH1938" s="125"/>
      <c r="AJ1938" s="125"/>
      <c r="AK1938" s="125"/>
      <c r="AM1938" s="246"/>
      <c r="AO1938" s="246"/>
      <c r="AP1938" s="211"/>
      <c r="AQ1938" s="211"/>
      <c r="AR1938" s="199"/>
      <c r="AT1938" s="225"/>
      <c r="AU1938" s="225"/>
      <c r="AV1938" s="225"/>
      <c r="AW1938" s="99"/>
      <c r="AX1938" s="199"/>
      <c r="AY1938" s="199"/>
      <c r="AZ1938" s="37"/>
      <c r="BA1938" s="123"/>
      <c r="BB1938" s="211"/>
      <c r="BC1938" s="211"/>
      <c r="BD1938" s="123"/>
      <c r="BE1938" s="123"/>
      <c r="BF1938" s="37"/>
      <c r="BG1938" s="37"/>
    </row>
    <row r="1939" spans="1:59" x14ac:dyDescent="0.25">
      <c r="A1939">
        <v>1907</v>
      </c>
      <c r="B1939" s="61">
        <f ca="1">OFFSET(InputPriceData!B$15,CalculationsAndCharts!$A1939+$A$11,0,1,1)</f>
        <v>39703</v>
      </c>
      <c r="C1939" s="3">
        <f ca="1">OFFSET(InputPriceData!G$15,CalculationsAndCharts!$A1939+$A$11,IF($C$7,8,0),1,1)</f>
        <v>297851200</v>
      </c>
      <c r="D1939" s="4">
        <f ca="1">OFFSET(InputPriceData!C$15,CalculationsAndCharts!$A1939+$A$11,IF($C$7,8,0),1,1)</f>
        <v>105.51</v>
      </c>
      <c r="E1939" s="4">
        <f ca="1">OFFSET(InputPriceData!D$15,CalculationsAndCharts!$A1939+$A$11,IF($C$7,8,0),1,1)</f>
        <v>107.14</v>
      </c>
      <c r="F1939" s="4">
        <f ca="1">OFFSET(InputPriceData!E$15,CalculationsAndCharts!$A1939+$A$11,IF($C$7,8,0),1,1)</f>
        <v>105.12</v>
      </c>
      <c r="G1939" s="4">
        <f ca="1">OFFSET(InputPriceData!F$15,CalculationsAndCharts!$A1939+$A$11,IF($C$7,8,0),1,1)</f>
        <v>107.04</v>
      </c>
      <c r="H1939" s="342">
        <f t="shared" ca="1" si="234"/>
        <v>107.19205738986165</v>
      </c>
      <c r="I1939" s="342">
        <f t="shared" ca="1" si="235"/>
        <v>107.56006089443105</v>
      </c>
      <c r="J1939" s="340">
        <f t="shared" ca="1" si="236"/>
        <v>-0.36800350456942643</v>
      </c>
      <c r="K1939" s="170">
        <f t="shared" ca="1" si="232"/>
        <v>0.13542657937537986</v>
      </c>
      <c r="L1939" s="341">
        <f t="shared" ca="1" si="233"/>
        <v>0.79325002803511757</v>
      </c>
      <c r="M1939" s="341">
        <f t="shared" ca="1" si="237"/>
        <v>-0.79325002803511757</v>
      </c>
      <c r="N1939" s="170"/>
      <c r="O1939" s="343"/>
      <c r="P1939" s="3">
        <f t="shared" ca="1" si="238"/>
        <v>297851200</v>
      </c>
      <c r="Q1939" s="3" t="e">
        <f t="shared" ca="1" si="239"/>
        <v>#N/A</v>
      </c>
      <c r="S1939" s="99"/>
      <c r="T1939" s="350"/>
      <c r="U1939" s="350"/>
      <c r="V1939" s="349"/>
      <c r="W1939" s="313"/>
      <c r="X1939" s="302"/>
      <c r="Y1939" s="211"/>
      <c r="Z1939" s="320"/>
      <c r="AA1939" s="246"/>
      <c r="AB1939" s="125"/>
      <c r="AC1939" s="125"/>
      <c r="AD1939" s="125"/>
      <c r="AE1939" s="125"/>
      <c r="AF1939" s="125"/>
      <c r="AG1939" s="125"/>
      <c r="AH1939" s="125"/>
      <c r="AJ1939" s="125"/>
      <c r="AK1939" s="125"/>
      <c r="AM1939" s="246"/>
      <c r="AO1939" s="246"/>
      <c r="AP1939" s="211"/>
      <c r="AQ1939" s="211"/>
      <c r="AR1939" s="199"/>
      <c r="AT1939" s="225"/>
      <c r="AU1939" s="225"/>
      <c r="AV1939" s="225"/>
      <c r="AW1939" s="99"/>
      <c r="AX1939" s="199"/>
      <c r="AY1939" s="199"/>
      <c r="AZ1939" s="37"/>
      <c r="BA1939" s="123"/>
      <c r="BB1939" s="211"/>
      <c r="BC1939" s="211"/>
      <c r="BD1939" s="123"/>
      <c r="BE1939" s="123"/>
      <c r="BF1939" s="37"/>
      <c r="BG1939" s="37"/>
    </row>
    <row r="1940" spans="1:59" x14ac:dyDescent="0.25">
      <c r="A1940">
        <v>1908</v>
      </c>
      <c r="B1940" s="61">
        <f ca="1">OFFSET(InputPriceData!B$15,CalculationsAndCharts!$A1940+$A$11,0,1,1)</f>
        <v>39702</v>
      </c>
      <c r="C1940" s="3">
        <f ca="1">OFFSET(InputPriceData!G$15,CalculationsAndCharts!$A1940+$A$11,IF($C$7,8,0),1,1)</f>
        <v>375369400</v>
      </c>
      <c r="D1940" s="4">
        <f ca="1">OFFSET(InputPriceData!C$15,CalculationsAndCharts!$A1940+$A$11,IF($C$7,8,0),1,1)</f>
        <v>103.67</v>
      </c>
      <c r="E1940" s="4">
        <f ca="1">OFFSET(InputPriceData!D$15,CalculationsAndCharts!$A1940+$A$11,IF($C$7,8,0),1,1)</f>
        <v>106.74</v>
      </c>
      <c r="F1940" s="4">
        <f ca="1">OFFSET(InputPriceData!E$15,CalculationsAndCharts!$A1940+$A$11,IF($C$7,8,0),1,1)</f>
        <v>103.23</v>
      </c>
      <c r="G1940" s="4">
        <f ca="1">OFFSET(InputPriceData!F$15,CalculationsAndCharts!$A1940+$A$11,IF($C$7,8,0),1,1)</f>
        <v>106.55</v>
      </c>
      <c r="H1940" s="342">
        <f t="shared" ca="1" si="234"/>
        <v>107.2137798741276</v>
      </c>
      <c r="I1940" s="342">
        <f t="shared" ca="1" si="235"/>
        <v>107.60733915756114</v>
      </c>
      <c r="J1940" s="340">
        <f t="shared" ca="1" si="236"/>
        <v>-0.3935592834335736</v>
      </c>
      <c r="K1940" s="170">
        <f t="shared" ca="1" si="232"/>
        <v>0.15488890957674792</v>
      </c>
      <c r="L1940" s="341">
        <f t="shared" ca="1" si="233"/>
        <v>0.81177220567990949</v>
      </c>
      <c r="M1940" s="341">
        <f t="shared" ca="1" si="237"/>
        <v>-0.81177220567990949</v>
      </c>
      <c r="N1940" s="170"/>
      <c r="O1940" s="340"/>
      <c r="P1940" s="3">
        <f t="shared" ca="1" si="238"/>
        <v>375369400</v>
      </c>
      <c r="Q1940" s="3" t="e">
        <f t="shared" ca="1" si="239"/>
        <v>#N/A</v>
      </c>
      <c r="S1940" s="99"/>
      <c r="T1940" s="350"/>
      <c r="U1940" s="350"/>
      <c r="V1940" s="349"/>
      <c r="W1940" s="313"/>
      <c r="X1940" s="302"/>
      <c r="Y1940" s="211"/>
      <c r="Z1940" s="320"/>
      <c r="AA1940" s="246"/>
      <c r="AB1940" s="125"/>
      <c r="AC1940" s="125"/>
      <c r="AD1940" s="125"/>
      <c r="AE1940" s="125"/>
      <c r="AF1940" s="125"/>
      <c r="AG1940" s="125"/>
      <c r="AH1940" s="125"/>
      <c r="AJ1940" s="125"/>
      <c r="AK1940" s="125"/>
      <c r="AM1940" s="246"/>
      <c r="AO1940" s="246"/>
      <c r="AP1940" s="211"/>
      <c r="AQ1940" s="211"/>
      <c r="AR1940" s="199"/>
      <c r="AT1940" s="225"/>
      <c r="AU1940" s="225"/>
      <c r="AV1940" s="225"/>
      <c r="AW1940" s="99"/>
      <c r="AX1940" s="199"/>
      <c r="AY1940" s="199"/>
      <c r="AZ1940" s="37"/>
      <c r="BA1940" s="123"/>
      <c r="BB1940" s="211"/>
      <c r="BC1940" s="211"/>
      <c r="BD1940" s="123"/>
      <c r="BE1940" s="123"/>
      <c r="BF1940" s="37"/>
      <c r="BG1940" s="37"/>
    </row>
    <row r="1941" spans="1:59" x14ac:dyDescent="0.25">
      <c r="A1941">
        <v>1909</v>
      </c>
      <c r="B1941" s="61">
        <f ca="1">OFFSET(InputPriceData!B$15,CalculationsAndCharts!$A1941+$A$11,0,1,1)</f>
        <v>39701</v>
      </c>
      <c r="C1941" s="3">
        <f ca="1">OFFSET(InputPriceData!G$15,CalculationsAndCharts!$A1941+$A$11,IF($C$7,8,0),1,1)</f>
        <v>298916600</v>
      </c>
      <c r="D1941" s="4">
        <f ca="1">OFFSET(InputPriceData!C$15,CalculationsAndCharts!$A1941+$A$11,IF($C$7,8,0),1,1)</f>
        <v>105.17</v>
      </c>
      <c r="E1941" s="4">
        <f ca="1">OFFSET(InputPriceData!D$15,CalculationsAndCharts!$A1941+$A$11,IF($C$7,8,0),1,1)</f>
        <v>106.03</v>
      </c>
      <c r="F1941" s="4">
        <f ca="1">OFFSET(InputPriceData!E$15,CalculationsAndCharts!$A1941+$A$11,IF($C$7,8,0),1,1)</f>
        <v>104.04</v>
      </c>
      <c r="G1941" s="4">
        <f ca="1">OFFSET(InputPriceData!F$15,CalculationsAndCharts!$A1941+$A$11,IF($C$7,8,0),1,1)</f>
        <v>105.03</v>
      </c>
      <c r="H1941" s="342">
        <f t="shared" ca="1" si="234"/>
        <v>107.30860557043155</v>
      </c>
      <c r="I1941" s="342">
        <f t="shared" ca="1" si="235"/>
        <v>107.70346089915762</v>
      </c>
      <c r="J1941" s="340">
        <f t="shared" ca="1" si="236"/>
        <v>-0.39485532872610019</v>
      </c>
      <c r="K1941" s="170">
        <f t="shared" ca="1" si="232"/>
        <v>0.15591073062339664</v>
      </c>
      <c r="L1941" s="341">
        <f t="shared" ca="1" si="233"/>
        <v>0.82698248555677034</v>
      </c>
      <c r="M1941" s="341">
        <f t="shared" ca="1" si="237"/>
        <v>-0.82698248555677034</v>
      </c>
      <c r="N1941" s="170"/>
      <c r="O1941" s="340"/>
      <c r="P1941" s="3" t="e">
        <f t="shared" ca="1" si="238"/>
        <v>#N/A</v>
      </c>
      <c r="Q1941" s="3">
        <f t="shared" ca="1" si="239"/>
        <v>298916600</v>
      </c>
      <c r="S1941" s="99"/>
      <c r="T1941" s="350"/>
      <c r="U1941" s="350"/>
      <c r="V1941" s="349"/>
      <c r="W1941" s="313"/>
      <c r="X1941" s="302"/>
      <c r="Y1941" s="211"/>
      <c r="Z1941" s="320"/>
      <c r="AA1941" s="246"/>
      <c r="AB1941" s="125"/>
      <c r="AC1941" s="125"/>
      <c r="AD1941" s="125"/>
      <c r="AE1941" s="125"/>
      <c r="AF1941" s="125"/>
      <c r="AG1941" s="125"/>
      <c r="AH1941" s="125"/>
      <c r="AJ1941" s="125"/>
      <c r="AK1941" s="125"/>
      <c r="AM1941" s="246"/>
      <c r="AO1941" s="246"/>
      <c r="AP1941" s="211"/>
      <c r="AQ1941" s="211"/>
      <c r="AR1941" s="199"/>
      <c r="AT1941" s="225"/>
      <c r="AU1941" s="225"/>
      <c r="AV1941" s="225"/>
      <c r="AW1941" s="99"/>
      <c r="AX1941" s="199"/>
      <c r="AY1941" s="199"/>
      <c r="AZ1941" s="37"/>
      <c r="BA1941" s="123"/>
      <c r="BB1941" s="211"/>
      <c r="BC1941" s="211"/>
      <c r="BD1941" s="123"/>
      <c r="BE1941" s="123"/>
      <c r="BF1941" s="37"/>
      <c r="BG1941" s="37"/>
    </row>
    <row r="1942" spans="1:59" x14ac:dyDescent="0.25">
      <c r="A1942">
        <v>1910</v>
      </c>
      <c r="B1942" s="61">
        <f ca="1">OFFSET(InputPriceData!B$15,CalculationsAndCharts!$A1942+$A$11,0,1,1)</f>
        <v>39700</v>
      </c>
      <c r="C1942" s="3">
        <f ca="1">OFFSET(InputPriceData!G$15,CalculationsAndCharts!$A1942+$A$11,IF($C$7,8,0),1,1)</f>
        <v>377326800</v>
      </c>
      <c r="D1942" s="4">
        <f ca="1">OFFSET(InputPriceData!C$15,CalculationsAndCharts!$A1942+$A$11,IF($C$7,8,0),1,1)</f>
        <v>107.9</v>
      </c>
      <c r="E1942" s="4">
        <f ca="1">OFFSET(InputPriceData!D$15,CalculationsAndCharts!$A1942+$A$11,IF($C$7,8,0),1,1)</f>
        <v>108.12</v>
      </c>
      <c r="F1942" s="4">
        <f ca="1">OFFSET(InputPriceData!E$15,CalculationsAndCharts!$A1942+$A$11,IF($C$7,8,0),1,1)</f>
        <v>104.25</v>
      </c>
      <c r="G1942" s="4">
        <f ca="1">OFFSET(InputPriceData!F$15,CalculationsAndCharts!$A1942+$A$11,IF($C$7,8,0),1,1)</f>
        <v>104.6</v>
      </c>
      <c r="H1942" s="342">
        <f t="shared" ca="1" si="234"/>
        <v>107.63412065192178</v>
      </c>
      <c r="I1942" s="342">
        <f t="shared" ca="1" si="235"/>
        <v>107.94650279908105</v>
      </c>
      <c r="J1942" s="340">
        <f t="shared" ca="1" si="236"/>
        <v>-0.31238214715930063</v>
      </c>
      <c r="K1942" s="170">
        <f t="shared" ca="1" si="232"/>
        <v>9.7582605863854949E-2</v>
      </c>
      <c r="L1942" s="341">
        <f t="shared" ca="1" si="233"/>
        <v>0.84105304067173847</v>
      </c>
      <c r="M1942" s="341">
        <f t="shared" ca="1" si="237"/>
        <v>-0.84105304067173847</v>
      </c>
      <c r="N1942" s="170"/>
      <c r="O1942" s="340"/>
      <c r="P1942" s="3" t="e">
        <f t="shared" ca="1" si="238"/>
        <v>#N/A</v>
      </c>
      <c r="Q1942" s="3">
        <f t="shared" ca="1" si="239"/>
        <v>377326800</v>
      </c>
      <c r="S1942" s="99"/>
      <c r="T1942" s="350"/>
      <c r="U1942" s="350"/>
      <c r="V1942" s="349"/>
      <c r="W1942" s="313"/>
      <c r="X1942" s="302"/>
      <c r="Y1942" s="211"/>
      <c r="Z1942" s="320"/>
      <c r="AA1942" s="246"/>
      <c r="AB1942" s="125"/>
      <c r="AC1942" s="125"/>
      <c r="AD1942" s="125"/>
      <c r="AE1942" s="125"/>
      <c r="AF1942" s="125"/>
      <c r="AG1942" s="125"/>
      <c r="AH1942" s="125"/>
      <c r="AJ1942" s="125"/>
      <c r="AK1942" s="125"/>
      <c r="AM1942" s="246"/>
      <c r="AO1942" s="246"/>
      <c r="AP1942" s="211"/>
      <c r="AQ1942" s="211"/>
      <c r="AR1942" s="199"/>
      <c r="AT1942" s="225"/>
      <c r="AU1942" s="225"/>
      <c r="AV1942" s="225"/>
      <c r="AW1942" s="99"/>
      <c r="AX1942" s="199"/>
      <c r="AY1942" s="199"/>
      <c r="AZ1942" s="37"/>
      <c r="BA1942" s="123"/>
      <c r="BB1942" s="211"/>
      <c r="BC1942" s="211"/>
      <c r="BD1942" s="123"/>
      <c r="BE1942" s="123"/>
      <c r="BF1942" s="37"/>
      <c r="BG1942" s="37"/>
    </row>
    <row r="1943" spans="1:59" x14ac:dyDescent="0.25">
      <c r="A1943">
        <v>1911</v>
      </c>
      <c r="B1943" s="61">
        <f ca="1">OFFSET(InputPriceData!B$15,CalculationsAndCharts!$A1943+$A$11,0,1,1)</f>
        <v>39699</v>
      </c>
      <c r="C1943" s="3">
        <f ca="1">OFFSET(InputPriceData!G$15,CalculationsAndCharts!$A1943+$A$11,IF($C$7,8,0),1,1)</f>
        <v>364075300</v>
      </c>
      <c r="D1943" s="4">
        <f ca="1">OFFSET(InputPriceData!C$15,CalculationsAndCharts!$A1943+$A$11,IF($C$7,8,0),1,1)</f>
        <v>108.7</v>
      </c>
      <c r="E1943" s="4">
        <f ca="1">OFFSET(InputPriceData!D$15,CalculationsAndCharts!$A1943+$A$11,IF($C$7,8,0),1,1)</f>
        <v>108.87</v>
      </c>
      <c r="F1943" s="4">
        <f ca="1">OFFSET(InputPriceData!E$15,CalculationsAndCharts!$A1943+$A$11,IF($C$7,8,0),1,1)</f>
        <v>105.62</v>
      </c>
      <c r="G1943" s="4">
        <f ca="1">OFFSET(InputPriceData!F$15,CalculationsAndCharts!$A1943+$A$11,IF($C$7,8,0),1,1)</f>
        <v>107.8</v>
      </c>
      <c r="H1943" s="342">
        <f t="shared" ca="1" si="234"/>
        <v>108.06756645933918</v>
      </c>
      <c r="I1943" s="342">
        <f t="shared" ca="1" si="235"/>
        <v>108.25073032627023</v>
      </c>
      <c r="J1943" s="340">
        <f t="shared" ca="1" si="236"/>
        <v>-0.18316386693109138</v>
      </c>
      <c r="K1943" s="170">
        <f t="shared" ca="1" si="232"/>
        <v>3.3549002149150547E-2</v>
      </c>
      <c r="L1943" s="341">
        <f t="shared" ca="1" si="233"/>
        <v>0.85371918001878988</v>
      </c>
      <c r="M1943" s="341">
        <f t="shared" ca="1" si="237"/>
        <v>-0.85371918001878988</v>
      </c>
      <c r="N1943" s="170"/>
      <c r="O1943" s="340"/>
      <c r="P1943" s="3" t="e">
        <f t="shared" ca="1" si="238"/>
        <v>#N/A</v>
      </c>
      <c r="Q1943" s="3">
        <f t="shared" ca="1" si="239"/>
        <v>364075300</v>
      </c>
      <c r="S1943" s="99"/>
      <c r="T1943" s="350"/>
      <c r="U1943" s="350"/>
      <c r="V1943" s="349"/>
      <c r="W1943" s="313"/>
      <c r="X1943" s="302"/>
      <c r="Y1943" s="211"/>
      <c r="Z1943" s="320"/>
      <c r="AA1943" s="246"/>
      <c r="AB1943" s="125"/>
      <c r="AC1943" s="125"/>
      <c r="AD1943" s="125"/>
      <c r="AE1943" s="125"/>
      <c r="AF1943" s="125"/>
      <c r="AG1943" s="125"/>
      <c r="AH1943" s="125"/>
      <c r="AJ1943" s="125"/>
      <c r="AK1943" s="125"/>
      <c r="AM1943" s="246"/>
      <c r="AO1943" s="246"/>
      <c r="AP1943" s="211"/>
      <c r="AQ1943" s="211"/>
      <c r="AR1943" s="199"/>
      <c r="AT1943" s="225"/>
      <c r="AU1943" s="225"/>
      <c r="AV1943" s="225"/>
      <c r="AW1943" s="99"/>
      <c r="AX1943" s="199"/>
      <c r="AY1943" s="199"/>
      <c r="AZ1943" s="37"/>
      <c r="BA1943" s="123"/>
      <c r="BB1943" s="211"/>
      <c r="BC1943" s="211"/>
      <c r="BD1943" s="123"/>
      <c r="BE1943" s="123"/>
      <c r="BF1943" s="37"/>
      <c r="BG1943" s="37"/>
    </row>
    <row r="1944" spans="1:59" x14ac:dyDescent="0.25">
      <c r="A1944">
        <v>1912</v>
      </c>
      <c r="B1944" s="61">
        <f ca="1">OFFSET(InputPriceData!B$15,CalculationsAndCharts!$A1944+$A$11,0,1,1)</f>
        <v>39696</v>
      </c>
      <c r="C1944" s="3">
        <f ca="1">OFFSET(InputPriceData!G$15,CalculationsAndCharts!$A1944+$A$11,IF($C$7,8,0),1,1)</f>
        <v>289503400</v>
      </c>
      <c r="D1944" s="4">
        <f ca="1">OFFSET(InputPriceData!C$15,CalculationsAndCharts!$A1944+$A$11,IF($C$7,8,0),1,1)</f>
        <v>104.66</v>
      </c>
      <c r="E1944" s="4">
        <f ca="1">OFFSET(InputPriceData!D$15,CalculationsAndCharts!$A1944+$A$11,IF($C$7,8,0),1,1)</f>
        <v>106.07</v>
      </c>
      <c r="F1944" s="4">
        <f ca="1">OFFSET(InputPriceData!E$15,CalculationsAndCharts!$A1944+$A$11,IF($C$7,8,0),1,1)</f>
        <v>103.57</v>
      </c>
      <c r="G1944" s="4">
        <f ca="1">OFFSET(InputPriceData!F$15,CalculationsAndCharts!$A1944+$A$11,IF($C$7,8,0),1,1)</f>
        <v>105.62</v>
      </c>
      <c r="H1944" s="342">
        <f t="shared" ca="1" si="234"/>
        <v>108.10579023924478</v>
      </c>
      <c r="I1944" s="342">
        <f t="shared" ca="1" si="235"/>
        <v>108.29170581047661</v>
      </c>
      <c r="J1944" s="340">
        <f t="shared" ca="1" si="236"/>
        <v>-0.18591557123188179</v>
      </c>
      <c r="K1944" s="170">
        <f t="shared" ca="1" si="232"/>
        <v>3.4564599626476913E-2</v>
      </c>
      <c r="L1944" s="341">
        <f t="shared" ca="1" si="233"/>
        <v>0.86405554558017394</v>
      </c>
      <c r="M1944" s="341">
        <f t="shared" ca="1" si="237"/>
        <v>-0.86405554558017394</v>
      </c>
      <c r="N1944" s="170"/>
      <c r="O1944" s="340"/>
      <c r="P1944" s="3">
        <f t="shared" ca="1" si="238"/>
        <v>289503400</v>
      </c>
      <c r="Q1944" s="3" t="e">
        <f t="shared" ca="1" si="239"/>
        <v>#N/A</v>
      </c>
      <c r="S1944" s="99"/>
      <c r="T1944" s="350"/>
      <c r="U1944" s="350"/>
      <c r="V1944" s="349"/>
      <c r="W1944" s="313"/>
      <c r="X1944" s="302"/>
      <c r="Y1944" s="211"/>
      <c r="Z1944" s="320"/>
      <c r="AA1944" s="246"/>
      <c r="AB1944" s="125"/>
      <c r="AC1944" s="125"/>
      <c r="AD1944" s="125"/>
      <c r="AE1944" s="125"/>
      <c r="AF1944" s="125"/>
      <c r="AG1944" s="125"/>
      <c r="AH1944" s="125"/>
      <c r="AJ1944" s="125"/>
      <c r="AK1944" s="125"/>
      <c r="AM1944" s="246"/>
      <c r="AO1944" s="246"/>
      <c r="AP1944" s="211"/>
      <c r="AQ1944" s="211"/>
      <c r="AR1944" s="199"/>
      <c r="AT1944" s="225"/>
      <c r="AU1944" s="225"/>
      <c r="AV1944" s="225"/>
      <c r="AW1944" s="99"/>
      <c r="AX1944" s="199"/>
      <c r="AY1944" s="199"/>
      <c r="AZ1944" s="37"/>
      <c r="BA1944" s="123"/>
      <c r="BB1944" s="211"/>
      <c r="BC1944" s="211"/>
      <c r="BD1944" s="123"/>
      <c r="BE1944" s="123"/>
      <c r="BF1944" s="37"/>
      <c r="BG1944" s="37"/>
    </row>
    <row r="1945" spans="1:59" x14ac:dyDescent="0.25">
      <c r="A1945">
        <v>1913</v>
      </c>
      <c r="B1945" s="61">
        <f ca="1">OFFSET(InputPriceData!B$15,CalculationsAndCharts!$A1945+$A$11,0,1,1)</f>
        <v>39695</v>
      </c>
      <c r="C1945" s="3">
        <f ca="1">OFFSET(InputPriceData!G$15,CalculationsAndCharts!$A1945+$A$11,IF($C$7,8,0),1,1)</f>
        <v>340042500</v>
      </c>
      <c r="D1945" s="4">
        <f ca="1">OFFSET(InputPriceData!C$15,CalculationsAndCharts!$A1945+$A$11,IF($C$7,8,0),1,1)</f>
        <v>107.79</v>
      </c>
      <c r="E1945" s="4">
        <f ca="1">OFFSET(InputPriceData!D$15,CalculationsAndCharts!$A1945+$A$11,IF($C$7,8,0),1,1)</f>
        <v>108.01</v>
      </c>
      <c r="F1945" s="4">
        <f ca="1">OFFSET(InputPriceData!E$15,CalculationsAndCharts!$A1945+$A$11,IF($C$7,8,0),1,1)</f>
        <v>105.23</v>
      </c>
      <c r="G1945" s="4">
        <f ca="1">OFFSET(InputPriceData!F$15,CalculationsAndCharts!$A1945+$A$11,IF($C$7,8,0),1,1)</f>
        <v>105.29</v>
      </c>
      <c r="H1945" s="342">
        <f t="shared" ca="1" si="234"/>
        <v>108.46090313056547</v>
      </c>
      <c r="I1945" s="342">
        <f t="shared" ca="1" si="235"/>
        <v>108.53458815688359</v>
      </c>
      <c r="J1945" s="340">
        <f t="shared" ca="1" si="236"/>
        <v>-7.3685026318167465E-2</v>
      </c>
      <c r="K1945" s="170">
        <f t="shared" ca="1" si="232"/>
        <v>5.4294831035090318E-3</v>
      </c>
      <c r="L1945" s="341">
        <f t="shared" ca="1" si="233"/>
        <v>0.87152292258116337</v>
      </c>
      <c r="M1945" s="341">
        <f t="shared" ca="1" si="237"/>
        <v>-0.87152292258116337</v>
      </c>
      <c r="N1945" s="170"/>
      <c r="O1945" s="340"/>
      <c r="P1945" s="3" t="e">
        <f t="shared" ca="1" si="238"/>
        <v>#N/A</v>
      </c>
      <c r="Q1945" s="3">
        <f t="shared" ca="1" si="239"/>
        <v>340042500</v>
      </c>
      <c r="S1945" s="99"/>
      <c r="T1945" s="350"/>
      <c r="U1945" s="350"/>
      <c r="V1945" s="349"/>
      <c r="W1945" s="313"/>
      <c r="X1945" s="302"/>
      <c r="Y1945" s="211"/>
      <c r="Z1945" s="320"/>
      <c r="AA1945" s="246"/>
      <c r="AB1945" s="125"/>
      <c r="AC1945" s="125"/>
      <c r="AD1945" s="125"/>
      <c r="AE1945" s="125"/>
      <c r="AF1945" s="125"/>
      <c r="AG1945" s="125"/>
      <c r="AH1945" s="125"/>
      <c r="AJ1945" s="125"/>
      <c r="AK1945" s="125"/>
      <c r="AM1945" s="246"/>
      <c r="AO1945" s="246"/>
      <c r="AP1945" s="211"/>
      <c r="AQ1945" s="211"/>
      <c r="AR1945" s="199"/>
      <c r="AT1945" s="225"/>
      <c r="AU1945" s="225"/>
      <c r="AV1945" s="225"/>
      <c r="AW1945" s="99"/>
      <c r="AX1945" s="199"/>
      <c r="AY1945" s="199"/>
      <c r="AZ1945" s="37"/>
      <c r="BA1945" s="123"/>
      <c r="BB1945" s="211"/>
      <c r="BC1945" s="211"/>
      <c r="BD1945" s="123"/>
      <c r="BE1945" s="123"/>
      <c r="BF1945" s="37"/>
      <c r="BG1945" s="37"/>
    </row>
    <row r="1946" spans="1:59" x14ac:dyDescent="0.25">
      <c r="A1946">
        <v>1914</v>
      </c>
      <c r="B1946" s="61">
        <f ca="1">OFFSET(InputPriceData!B$15,CalculationsAndCharts!$A1946+$A$11,0,1,1)</f>
        <v>39694</v>
      </c>
      <c r="C1946" s="3">
        <f ca="1">OFFSET(InputPriceData!G$15,CalculationsAndCharts!$A1946+$A$11,IF($C$7,8,0),1,1)</f>
        <v>251947000</v>
      </c>
      <c r="D1946" s="4">
        <f ca="1">OFFSET(InputPriceData!C$15,CalculationsAndCharts!$A1946+$A$11,IF($C$7,8,0),1,1)</f>
        <v>108.56</v>
      </c>
      <c r="E1946" s="4">
        <f ca="1">OFFSET(InputPriceData!D$15,CalculationsAndCharts!$A1946+$A$11,IF($C$7,8,0),1,1)</f>
        <v>109.09</v>
      </c>
      <c r="F1946" s="4">
        <f ca="1">OFFSET(InputPriceData!E$15,CalculationsAndCharts!$A1946+$A$11,IF($C$7,8,0),1,1)</f>
        <v>107.75</v>
      </c>
      <c r="G1946" s="4">
        <f ca="1">OFFSET(InputPriceData!F$15,CalculationsAndCharts!$A1946+$A$11,IF($C$7,8,0),1,1)</f>
        <v>108.56</v>
      </c>
      <c r="H1946" s="342">
        <f t="shared" ca="1" si="234"/>
        <v>108.91388929207483</v>
      </c>
      <c r="I1946" s="342">
        <f t="shared" ca="1" si="235"/>
        <v>108.82955071660028</v>
      </c>
      <c r="J1946" s="340">
        <f t="shared" ca="1" si="236"/>
        <v>8.4338575474491501E-2</v>
      </c>
      <c r="K1946" s="170">
        <f t="shared" ca="1" si="232"/>
        <v>7.1129953130664994E-3</v>
      </c>
      <c r="L1946" s="341">
        <f t="shared" ca="1" si="233"/>
        <v>0.87889664764923536</v>
      </c>
      <c r="M1946" s="341">
        <f t="shared" ca="1" si="237"/>
        <v>-0.87889664764923536</v>
      </c>
      <c r="N1946" s="170"/>
      <c r="O1946" s="340"/>
      <c r="P1946" s="3">
        <f t="shared" ca="1" si="238"/>
        <v>251947000</v>
      </c>
      <c r="Q1946" s="3" t="e">
        <f t="shared" ca="1" si="239"/>
        <v>#N/A</v>
      </c>
      <c r="S1946" s="99"/>
      <c r="T1946" s="350"/>
      <c r="U1946" s="350"/>
      <c r="V1946" s="349"/>
      <c r="W1946" s="313"/>
      <c r="X1946" s="302"/>
      <c r="Y1946" s="211"/>
      <c r="Z1946" s="320"/>
      <c r="AA1946" s="246"/>
      <c r="AB1946" s="125"/>
      <c r="AC1946" s="125"/>
      <c r="AD1946" s="125"/>
      <c r="AE1946" s="125"/>
      <c r="AF1946" s="125"/>
      <c r="AG1946" s="125"/>
      <c r="AH1946" s="125"/>
      <c r="AJ1946" s="125"/>
      <c r="AK1946" s="125"/>
      <c r="AM1946" s="246"/>
      <c r="AO1946" s="246"/>
      <c r="AP1946" s="211"/>
      <c r="AQ1946" s="211"/>
      <c r="AR1946" s="199"/>
      <c r="AT1946" s="225"/>
      <c r="AU1946" s="225"/>
      <c r="AV1946" s="225"/>
      <c r="AW1946" s="99"/>
      <c r="AX1946" s="199"/>
      <c r="AY1946" s="199"/>
      <c r="AZ1946" s="37"/>
      <c r="BA1946" s="123"/>
      <c r="BB1946" s="211"/>
      <c r="BC1946" s="211"/>
      <c r="BD1946" s="123"/>
      <c r="BE1946" s="123"/>
      <c r="BF1946" s="37"/>
      <c r="BG1946" s="37"/>
    </row>
    <row r="1947" spans="1:59" x14ac:dyDescent="0.25">
      <c r="A1947">
        <v>1915</v>
      </c>
      <c r="B1947" s="61">
        <f ca="1">OFFSET(InputPriceData!B$15,CalculationsAndCharts!$A1947+$A$11,0,1,1)</f>
        <v>39693</v>
      </c>
      <c r="C1947" s="3">
        <f ca="1">OFFSET(InputPriceData!G$15,CalculationsAndCharts!$A1947+$A$11,IF($C$7,8,0),1,1)</f>
        <v>252364900</v>
      </c>
      <c r="D1947" s="4">
        <f ca="1">OFFSET(InputPriceData!C$15,CalculationsAndCharts!$A1947+$A$11,IF($C$7,8,0),1,1)</f>
        <v>110.38</v>
      </c>
      <c r="E1947" s="4">
        <f ca="1">OFFSET(InputPriceData!D$15,CalculationsAndCharts!$A1947+$A$11,IF($C$7,8,0),1,1)</f>
        <v>110.96</v>
      </c>
      <c r="F1947" s="4">
        <f ca="1">OFFSET(InputPriceData!E$15,CalculationsAndCharts!$A1947+$A$11,IF($C$7,8,0),1,1)</f>
        <v>108.25</v>
      </c>
      <c r="G1947" s="4">
        <f ca="1">OFFSET(InputPriceData!F$15,CalculationsAndCharts!$A1947+$A$11,IF($C$7,8,0),1,1)</f>
        <v>108.65</v>
      </c>
      <c r="H1947" s="342">
        <f t="shared" ca="1" si="234"/>
        <v>108.96444490522838</v>
      </c>
      <c r="I1947" s="342">
        <f t="shared" ca="1" si="235"/>
        <v>108.85405532720031</v>
      </c>
      <c r="J1947" s="340">
        <f t="shared" ca="1" si="236"/>
        <v>0.11038957802800745</v>
      </c>
      <c r="K1947" s="170">
        <f t="shared" ca="1" si="232"/>
        <v>1.2185858937201545E-2</v>
      </c>
      <c r="L1947" s="341">
        <f t="shared" ca="1" si="233"/>
        <v>0.88509920006889609</v>
      </c>
      <c r="M1947" s="341">
        <f t="shared" ca="1" si="237"/>
        <v>-0.88509920006889609</v>
      </c>
      <c r="N1947" s="170"/>
      <c r="O1947" s="340"/>
      <c r="P1947" s="3" t="e">
        <f t="shared" ca="1" si="238"/>
        <v>#N/A</v>
      </c>
      <c r="Q1947" s="3">
        <f t="shared" ca="1" si="239"/>
        <v>252364900</v>
      </c>
      <c r="S1947" s="99"/>
      <c r="T1947" s="350"/>
      <c r="U1947" s="350"/>
      <c r="V1947" s="349"/>
      <c r="W1947" s="313"/>
      <c r="X1947" s="302"/>
      <c r="Y1947" s="211"/>
      <c r="Z1947" s="320"/>
      <c r="AA1947" s="246"/>
      <c r="AB1947" s="125"/>
      <c r="AC1947" s="125"/>
      <c r="AD1947" s="125"/>
      <c r="AE1947" s="125"/>
      <c r="AF1947" s="125"/>
      <c r="AG1947" s="125"/>
      <c r="AH1947" s="125"/>
      <c r="AJ1947" s="125"/>
      <c r="AK1947" s="125"/>
      <c r="AM1947" s="246"/>
      <c r="AO1947" s="246"/>
      <c r="AP1947" s="211"/>
      <c r="AQ1947" s="211"/>
      <c r="AR1947" s="199"/>
      <c r="AT1947" s="225"/>
      <c r="AU1947" s="225"/>
      <c r="AV1947" s="225"/>
      <c r="AW1947" s="99"/>
      <c r="AX1947" s="199"/>
      <c r="AY1947" s="199"/>
      <c r="AZ1947" s="37"/>
      <c r="BA1947" s="123"/>
      <c r="BB1947" s="211"/>
      <c r="BC1947" s="211"/>
      <c r="BD1947" s="123"/>
      <c r="BE1947" s="123"/>
      <c r="BF1947" s="37"/>
      <c r="BG1947" s="37"/>
    </row>
    <row r="1948" spans="1:59" x14ac:dyDescent="0.25">
      <c r="A1948">
        <v>1916</v>
      </c>
      <c r="B1948" s="61">
        <f ca="1">OFFSET(InputPriceData!B$15,CalculationsAndCharts!$A1948+$A$11,0,1,1)</f>
        <v>39689</v>
      </c>
      <c r="C1948" s="3">
        <f ca="1">OFFSET(InputPriceData!G$15,CalculationsAndCharts!$A1948+$A$11,IF($C$7,8,0),1,1)</f>
        <v>189195800</v>
      </c>
      <c r="D1948" s="4">
        <f ca="1">OFFSET(InputPriceData!C$15,CalculationsAndCharts!$A1948+$A$11,IF($C$7,8,0),1,1)</f>
        <v>110.13</v>
      </c>
      <c r="E1948" s="4">
        <f ca="1">OFFSET(InputPriceData!D$15,CalculationsAndCharts!$A1948+$A$11,IF($C$7,8,0),1,1)</f>
        <v>110.48</v>
      </c>
      <c r="F1948" s="4">
        <f ca="1">OFFSET(InputPriceData!E$15,CalculationsAndCharts!$A1948+$A$11,IF($C$7,8,0),1,1)</f>
        <v>109.09</v>
      </c>
      <c r="G1948" s="4">
        <f ca="1">OFFSET(InputPriceData!F$15,CalculationsAndCharts!$A1948+$A$11,IF($C$7,8,0),1,1)</f>
        <v>109.33</v>
      </c>
      <c r="H1948" s="342">
        <f t="shared" ca="1" si="234"/>
        <v>109.00936560597529</v>
      </c>
      <c r="I1948" s="342">
        <f t="shared" ca="1" si="235"/>
        <v>108.87260581149125</v>
      </c>
      <c r="J1948" s="340">
        <f t="shared" ca="1" si="236"/>
        <v>0.1367597944839751</v>
      </c>
      <c r="K1948" s="170">
        <f t="shared" ca="1" si="232"/>
        <v>1.8703241387299105E-2</v>
      </c>
      <c r="L1948" s="341">
        <f t="shared" ca="1" si="233"/>
        <v>0.8899976492095415</v>
      </c>
      <c r="M1948" s="341">
        <f t="shared" ca="1" si="237"/>
        <v>-0.8899976492095415</v>
      </c>
      <c r="N1948" s="170"/>
      <c r="O1948" s="340"/>
      <c r="P1948" s="3" t="e">
        <f t="shared" ca="1" si="238"/>
        <v>#N/A</v>
      </c>
      <c r="Q1948" s="3">
        <f t="shared" ca="1" si="239"/>
        <v>189195800</v>
      </c>
      <c r="S1948" s="99"/>
      <c r="T1948" s="350"/>
      <c r="U1948" s="350"/>
      <c r="V1948" s="349"/>
      <c r="W1948" s="313"/>
      <c r="X1948" s="302"/>
      <c r="Y1948" s="211"/>
      <c r="Z1948" s="320"/>
      <c r="AA1948" s="246"/>
      <c r="AB1948" s="125"/>
      <c r="AC1948" s="125"/>
      <c r="AD1948" s="125"/>
      <c r="AE1948" s="125"/>
      <c r="AF1948" s="125"/>
      <c r="AG1948" s="125"/>
      <c r="AH1948" s="125"/>
      <c r="AJ1948" s="125"/>
      <c r="AK1948" s="125"/>
      <c r="AM1948" s="246"/>
      <c r="AO1948" s="246"/>
      <c r="AP1948" s="211"/>
      <c r="AQ1948" s="211"/>
      <c r="AR1948" s="199"/>
      <c r="AT1948" s="225"/>
      <c r="AU1948" s="225"/>
      <c r="AV1948" s="225"/>
      <c r="AW1948" s="99"/>
      <c r="AX1948" s="199"/>
      <c r="AY1948" s="199"/>
      <c r="AZ1948" s="37"/>
      <c r="BA1948" s="123"/>
      <c r="BB1948" s="211"/>
      <c r="BC1948" s="211"/>
      <c r="BD1948" s="123"/>
      <c r="BE1948" s="123"/>
      <c r="BF1948" s="37"/>
      <c r="BG1948" s="37"/>
    </row>
    <row r="1949" spans="1:59" x14ac:dyDescent="0.25">
      <c r="A1949">
        <v>1917</v>
      </c>
      <c r="B1949" s="61">
        <f ca="1">OFFSET(InputPriceData!B$15,CalculationsAndCharts!$A1949+$A$11,0,1,1)</f>
        <v>39688</v>
      </c>
      <c r="C1949" s="3">
        <f ca="1">OFFSET(InputPriceData!G$15,CalculationsAndCharts!$A1949+$A$11,IF($C$7,8,0),1,1)</f>
        <v>167537100</v>
      </c>
      <c r="D1949" s="4">
        <f ca="1">OFFSET(InputPriceData!C$15,CalculationsAndCharts!$A1949+$A$11,IF($C$7,8,0),1,1)</f>
        <v>109.75</v>
      </c>
      <c r="E1949" s="4">
        <f ca="1">OFFSET(InputPriceData!D$15,CalculationsAndCharts!$A1949+$A$11,IF($C$7,8,0),1,1)</f>
        <v>110.65</v>
      </c>
      <c r="F1949" s="4">
        <f ca="1">OFFSET(InputPriceData!E$15,CalculationsAndCharts!$A1949+$A$11,IF($C$7,8,0),1,1)</f>
        <v>109.6</v>
      </c>
      <c r="G1949" s="4">
        <f ca="1">OFFSET(InputPriceData!F$15,CalculationsAndCharts!$A1949+$A$11,IF($C$7,8,0),1,1)</f>
        <v>110.52</v>
      </c>
      <c r="H1949" s="342">
        <f t="shared" ca="1" si="234"/>
        <v>108.96356069254318</v>
      </c>
      <c r="I1949" s="342">
        <f t="shared" ca="1" si="235"/>
        <v>108.83102452162683</v>
      </c>
      <c r="J1949" s="340">
        <f t="shared" ca="1" si="236"/>
        <v>0.13253617091629982</v>
      </c>
      <c r="K1949" s="170">
        <f t="shared" ca="1" si="232"/>
        <v>1.7565836601154638E-2</v>
      </c>
      <c r="L1949" s="341">
        <f t="shared" ca="1" si="233"/>
        <v>0.89344367086448173</v>
      </c>
      <c r="M1949" s="341">
        <f t="shared" ca="1" si="237"/>
        <v>-0.89344367086448173</v>
      </c>
      <c r="N1949" s="170"/>
      <c r="O1949" s="340"/>
      <c r="P1949" s="3">
        <f t="shared" ca="1" si="238"/>
        <v>167537100</v>
      </c>
      <c r="Q1949" s="3" t="e">
        <f t="shared" ca="1" si="239"/>
        <v>#N/A</v>
      </c>
      <c r="S1949" s="99"/>
      <c r="T1949" s="350"/>
      <c r="U1949" s="350"/>
      <c r="V1949" s="349"/>
      <c r="W1949" s="313"/>
      <c r="X1949" s="302"/>
      <c r="Y1949" s="211"/>
      <c r="Z1949" s="320"/>
      <c r="AA1949" s="246"/>
      <c r="AB1949" s="125"/>
      <c r="AC1949" s="125"/>
      <c r="AD1949" s="125"/>
      <c r="AE1949" s="125"/>
      <c r="AF1949" s="125"/>
      <c r="AG1949" s="125"/>
      <c r="AH1949" s="125"/>
      <c r="AJ1949" s="125"/>
      <c r="AK1949" s="125"/>
      <c r="AM1949" s="246"/>
      <c r="AO1949" s="246"/>
      <c r="AP1949" s="211"/>
      <c r="AQ1949" s="211"/>
      <c r="AR1949" s="199"/>
      <c r="AT1949" s="225"/>
      <c r="AU1949" s="225"/>
      <c r="AV1949" s="225"/>
      <c r="AW1949" s="99"/>
      <c r="AX1949" s="199"/>
      <c r="AY1949" s="199"/>
      <c r="AZ1949" s="37"/>
      <c r="BA1949" s="123"/>
      <c r="BB1949" s="211"/>
      <c r="BC1949" s="211"/>
      <c r="BD1949" s="123"/>
      <c r="BE1949" s="123"/>
      <c r="BF1949" s="37"/>
      <c r="BG1949" s="37"/>
    </row>
    <row r="1950" spans="1:59" x14ac:dyDescent="0.25">
      <c r="A1950">
        <v>1918</v>
      </c>
      <c r="B1950" s="61">
        <f ca="1">OFFSET(InputPriceData!B$15,CalculationsAndCharts!$A1950+$A$11,0,1,1)</f>
        <v>39687</v>
      </c>
      <c r="C1950" s="3">
        <f ca="1">OFFSET(InputPriceData!G$15,CalculationsAndCharts!$A1950+$A$11,IF($C$7,8,0),1,1)</f>
        <v>171032800</v>
      </c>
      <c r="D1950" s="4">
        <f ca="1">OFFSET(InputPriceData!C$15,CalculationsAndCharts!$A1950+$A$11,IF($C$7,8,0),1,1)</f>
        <v>108.28</v>
      </c>
      <c r="E1950" s="4">
        <f ca="1">OFFSET(InputPriceData!D$15,CalculationsAndCharts!$A1950+$A$11,IF($C$7,8,0),1,1)</f>
        <v>109.37</v>
      </c>
      <c r="F1950" s="4">
        <f ca="1">OFFSET(InputPriceData!E$15,CalculationsAndCharts!$A1950+$A$11,IF($C$7,8,0),1,1)</f>
        <v>108.07</v>
      </c>
      <c r="G1950" s="4">
        <f ca="1">OFFSET(InputPriceData!F$15,CalculationsAndCharts!$A1950+$A$11,IF($C$7,8,0),1,1)</f>
        <v>109.2</v>
      </c>
      <c r="H1950" s="342">
        <f t="shared" ca="1" si="234"/>
        <v>108.74121222004936</v>
      </c>
      <c r="I1950" s="342">
        <f t="shared" ca="1" si="235"/>
        <v>108.6774812963202</v>
      </c>
      <c r="J1950" s="340">
        <f t="shared" ca="1" si="236"/>
        <v>6.3730923729116096E-2</v>
      </c>
      <c r="K1950" s="170">
        <f t="shared" ca="1" si="232"/>
        <v>4.0616306393664132E-3</v>
      </c>
      <c r="L1950" s="341">
        <f t="shared" ca="1" si="233"/>
        <v>0.89647510963682853</v>
      </c>
      <c r="M1950" s="341">
        <f t="shared" ca="1" si="237"/>
        <v>-0.89647510963682853</v>
      </c>
      <c r="N1950" s="170"/>
      <c r="O1950" s="340"/>
      <c r="P1950" s="3">
        <f t="shared" ca="1" si="238"/>
        <v>171032800</v>
      </c>
      <c r="Q1950" s="3" t="e">
        <f t="shared" ca="1" si="239"/>
        <v>#N/A</v>
      </c>
      <c r="S1950" s="99"/>
      <c r="T1950" s="350"/>
      <c r="U1950" s="350"/>
      <c r="V1950" s="349"/>
      <c r="W1950" s="313"/>
      <c r="X1950" s="302"/>
      <c r="Y1950" s="211"/>
      <c r="Z1950" s="320"/>
      <c r="AA1950" s="246"/>
      <c r="AB1950" s="125"/>
      <c r="AC1950" s="125"/>
      <c r="AD1950" s="125"/>
      <c r="AE1950" s="125"/>
      <c r="AF1950" s="125"/>
      <c r="AG1950" s="125"/>
      <c r="AH1950" s="125"/>
      <c r="AJ1950" s="125"/>
      <c r="AK1950" s="125"/>
      <c r="AM1950" s="246"/>
      <c r="AO1950" s="246"/>
      <c r="AP1950" s="211"/>
      <c r="AQ1950" s="211"/>
      <c r="AR1950" s="199"/>
      <c r="AT1950" s="225"/>
      <c r="AU1950" s="225"/>
      <c r="AV1950" s="225"/>
      <c r="AW1950" s="99"/>
      <c r="AX1950" s="199"/>
      <c r="AY1950" s="199"/>
      <c r="AZ1950" s="37"/>
      <c r="BA1950" s="123"/>
      <c r="BB1950" s="211"/>
      <c r="BC1950" s="211"/>
      <c r="BD1950" s="123"/>
      <c r="BE1950" s="123"/>
      <c r="BF1950" s="37"/>
      <c r="BG1950" s="37"/>
    </row>
    <row r="1951" spans="1:59" x14ac:dyDescent="0.25">
      <c r="A1951">
        <v>1919</v>
      </c>
      <c r="B1951" s="61">
        <f ca="1">OFFSET(InputPriceData!B$15,CalculationsAndCharts!$A1951+$A$11,0,1,1)</f>
        <v>39686</v>
      </c>
      <c r="C1951" s="3">
        <f ca="1">OFFSET(InputPriceData!G$15,CalculationsAndCharts!$A1951+$A$11,IF($C$7,8,0),1,1)</f>
        <v>159117200</v>
      </c>
      <c r="D1951" s="4">
        <f ca="1">OFFSET(InputPriceData!C$15,CalculationsAndCharts!$A1951+$A$11,IF($C$7,8,0),1,1)</f>
        <v>107.83</v>
      </c>
      <c r="E1951" s="4">
        <f ca="1">OFFSET(InputPriceData!D$15,CalculationsAndCharts!$A1951+$A$11,IF($C$7,8,0),1,1)</f>
        <v>108.55</v>
      </c>
      <c r="F1951" s="4">
        <f ca="1">OFFSET(InputPriceData!E$15,CalculationsAndCharts!$A1951+$A$11,IF($C$7,8,0),1,1)</f>
        <v>107.46</v>
      </c>
      <c r="G1951" s="4">
        <f ca="1">OFFSET(InputPriceData!F$15,CalculationsAndCharts!$A1951+$A$11,IF($C$7,8,0),1,1)</f>
        <v>108.14</v>
      </c>
      <c r="H1951" s="342">
        <f t="shared" ca="1" si="234"/>
        <v>108.67567110862784</v>
      </c>
      <c r="I1951" s="342">
        <f t="shared" ca="1" si="235"/>
        <v>108.62997959598567</v>
      </c>
      <c r="J1951" s="340">
        <f t="shared" ca="1" si="236"/>
        <v>4.5691512642118945E-2</v>
      </c>
      <c r="K1951" s="170">
        <f t="shared" ca="1" si="232"/>
        <v>2.0877143275249152E-3</v>
      </c>
      <c r="L1951" s="341">
        <f t="shared" ca="1" si="233"/>
        <v>0.89901186221994767</v>
      </c>
      <c r="M1951" s="341">
        <f t="shared" ca="1" si="237"/>
        <v>-0.89901186221994767</v>
      </c>
      <c r="N1951" s="170"/>
      <c r="O1951" s="340"/>
      <c r="P1951" s="3">
        <f t="shared" ca="1" si="238"/>
        <v>159117200</v>
      </c>
      <c r="Q1951" s="3" t="e">
        <f t="shared" ca="1" si="239"/>
        <v>#N/A</v>
      </c>
      <c r="S1951" s="99"/>
      <c r="T1951" s="350"/>
      <c r="U1951" s="350"/>
      <c r="V1951" s="349"/>
      <c r="W1951" s="313"/>
      <c r="X1951" s="302"/>
      <c r="Y1951" s="211"/>
      <c r="Z1951" s="320"/>
      <c r="AA1951" s="246"/>
      <c r="AB1951" s="125"/>
      <c r="AC1951" s="125"/>
      <c r="AD1951" s="125"/>
      <c r="AE1951" s="125"/>
      <c r="AF1951" s="125"/>
      <c r="AG1951" s="125"/>
      <c r="AH1951" s="125"/>
      <c r="AJ1951" s="125"/>
      <c r="AK1951" s="125"/>
      <c r="AM1951" s="246"/>
      <c r="AO1951" s="246"/>
      <c r="AP1951" s="211"/>
      <c r="AQ1951" s="211"/>
      <c r="AR1951" s="199"/>
      <c r="AT1951" s="225"/>
      <c r="AU1951" s="225"/>
      <c r="AV1951" s="225"/>
      <c r="AW1951" s="99"/>
      <c r="AX1951" s="199"/>
      <c r="AY1951" s="199"/>
      <c r="AZ1951" s="37"/>
      <c r="BA1951" s="123"/>
      <c r="BB1951" s="211"/>
      <c r="BC1951" s="211"/>
      <c r="BD1951" s="123"/>
      <c r="BE1951" s="123"/>
      <c r="BF1951" s="37"/>
      <c r="BG1951" s="37"/>
    </row>
    <row r="1952" spans="1:59" x14ac:dyDescent="0.25">
      <c r="A1952">
        <v>1920</v>
      </c>
      <c r="B1952" s="61">
        <f ca="1">OFFSET(InputPriceData!B$15,CalculationsAndCharts!$A1952+$A$11,0,1,1)</f>
        <v>39685</v>
      </c>
      <c r="C1952" s="3">
        <f ca="1">OFFSET(InputPriceData!G$15,CalculationsAndCharts!$A1952+$A$11,IF($C$7,8,0),1,1)</f>
        <v>171936900</v>
      </c>
      <c r="D1952" s="4">
        <f ca="1">OFFSET(InputPriceData!C$15,CalculationsAndCharts!$A1952+$A$11,IF($C$7,8,0),1,1)</f>
        <v>109.34</v>
      </c>
      <c r="E1952" s="4">
        <f ca="1">OFFSET(InputPriceData!D$15,CalculationsAndCharts!$A1952+$A$11,IF($C$7,8,0),1,1)</f>
        <v>110.06</v>
      </c>
      <c r="F1952" s="4">
        <f ca="1">OFFSET(InputPriceData!E$15,CalculationsAndCharts!$A1952+$A$11,IF($C$7,8,0),1,1)</f>
        <v>107.6</v>
      </c>
      <c r="G1952" s="4">
        <f ca="1">OFFSET(InputPriceData!F$15,CalculationsAndCharts!$A1952+$A$11,IF($C$7,8,0),1,1)</f>
        <v>107.83</v>
      </c>
      <c r="H1952" s="342">
        <f t="shared" ca="1" si="234"/>
        <v>108.75219555271752</v>
      </c>
      <c r="I1952" s="342">
        <f t="shared" ca="1" si="235"/>
        <v>108.67452319562074</v>
      </c>
      <c r="J1952" s="340">
        <f t="shared" ca="1" si="236"/>
        <v>7.7672357096744069E-2</v>
      </c>
      <c r="K1952" s="170">
        <f t="shared" ca="1" si="232"/>
        <v>6.0329950569641289E-3</v>
      </c>
      <c r="L1952" s="341">
        <f t="shared" ca="1" si="233"/>
        <v>0.90137570125638677</v>
      </c>
      <c r="M1952" s="341">
        <f t="shared" ca="1" si="237"/>
        <v>-0.90137570125638677</v>
      </c>
      <c r="N1952" s="170"/>
      <c r="O1952" s="340"/>
      <c r="P1952" s="3" t="e">
        <f t="shared" ca="1" si="238"/>
        <v>#N/A</v>
      </c>
      <c r="Q1952" s="3">
        <f t="shared" ca="1" si="239"/>
        <v>171936900</v>
      </c>
      <c r="S1952" s="99"/>
      <c r="T1952" s="350"/>
      <c r="U1952" s="350"/>
      <c r="V1952" s="349"/>
      <c r="W1952" s="313"/>
      <c r="X1952" s="302"/>
      <c r="Y1952" s="211"/>
      <c r="Z1952" s="320"/>
      <c r="AA1952" s="246"/>
      <c r="AB1952" s="125"/>
      <c r="AC1952" s="125"/>
      <c r="AD1952" s="125"/>
      <c r="AE1952" s="125"/>
      <c r="AF1952" s="125"/>
      <c r="AG1952" s="125"/>
      <c r="AH1952" s="125"/>
      <c r="AJ1952" s="125"/>
      <c r="AK1952" s="125"/>
      <c r="AM1952" s="246"/>
      <c r="AO1952" s="246"/>
      <c r="AP1952" s="211"/>
      <c r="AQ1952" s="211"/>
      <c r="AR1952" s="199"/>
      <c r="AT1952" s="225"/>
      <c r="AU1952" s="225"/>
      <c r="AV1952" s="225"/>
      <c r="AW1952" s="99"/>
      <c r="AX1952" s="199"/>
      <c r="AY1952" s="199"/>
      <c r="AZ1952" s="37"/>
      <c r="BA1952" s="123"/>
      <c r="BB1952" s="211"/>
      <c r="BC1952" s="211"/>
      <c r="BD1952" s="123"/>
      <c r="BE1952" s="123"/>
      <c r="BF1952" s="37"/>
      <c r="BG1952" s="37"/>
    </row>
    <row r="1953" spans="1:59" x14ac:dyDescent="0.25">
      <c r="A1953">
        <v>1921</v>
      </c>
      <c r="B1953" s="61">
        <f ca="1">OFFSET(InputPriceData!B$15,CalculationsAndCharts!$A1953+$A$11,0,1,1)</f>
        <v>39682</v>
      </c>
      <c r="C1953" s="3">
        <f ca="1">OFFSET(InputPriceData!G$15,CalculationsAndCharts!$A1953+$A$11,IF($C$7,8,0),1,1)</f>
        <v>167715300</v>
      </c>
      <c r="D1953" s="4">
        <f ca="1">OFFSET(InputPriceData!C$15,CalculationsAndCharts!$A1953+$A$11,IF($C$7,8,0),1,1)</f>
        <v>109.23</v>
      </c>
      <c r="E1953" s="4">
        <f ca="1">OFFSET(InputPriceData!D$15,CalculationsAndCharts!$A1953+$A$11,IF($C$7,8,0),1,1)</f>
        <v>110.06</v>
      </c>
      <c r="F1953" s="4">
        <f ca="1">OFFSET(InputPriceData!E$15,CalculationsAndCharts!$A1953+$A$11,IF($C$7,8,0),1,1)</f>
        <v>108.49</v>
      </c>
      <c r="G1953" s="4">
        <f ca="1">OFFSET(InputPriceData!F$15,CalculationsAndCharts!$A1953+$A$11,IF($C$7,8,0),1,1)</f>
        <v>110.06</v>
      </c>
      <c r="H1953" s="342">
        <f t="shared" ca="1" si="234"/>
        <v>108.8839377745343</v>
      </c>
      <c r="I1953" s="342">
        <f t="shared" ca="1" si="235"/>
        <v>108.75129803158626</v>
      </c>
      <c r="J1953" s="340">
        <f t="shared" ca="1" si="236"/>
        <v>0.13263974294800815</v>
      </c>
      <c r="K1953" s="170">
        <f t="shared" ref="K1953:K2016" ca="1" si="240">J1953*J1953</f>
        <v>1.7593301409313679E-2</v>
      </c>
      <c r="L1953" s="341">
        <f t="shared" ref="L1953:L2016" ca="1" si="241">SQRT(SUM(OFFSET(K1953,0,0,$A$18,1))/$A$18)</f>
        <v>0.90369207461248868</v>
      </c>
      <c r="M1953" s="341">
        <f t="shared" ca="1" si="237"/>
        <v>-0.90369207461248868</v>
      </c>
      <c r="N1953" s="170"/>
      <c r="O1953" s="340"/>
      <c r="P1953" s="3">
        <f t="shared" ca="1" si="238"/>
        <v>167715300</v>
      </c>
      <c r="Q1953" s="3" t="e">
        <f t="shared" ca="1" si="239"/>
        <v>#N/A</v>
      </c>
      <c r="S1953" s="99"/>
      <c r="T1953" s="350"/>
      <c r="U1953" s="350"/>
      <c r="V1953" s="349"/>
      <c r="W1953" s="313"/>
      <c r="X1953" s="302"/>
      <c r="Y1953" s="211"/>
      <c r="Z1953" s="320"/>
      <c r="AA1953" s="246"/>
      <c r="AB1953" s="125"/>
      <c r="AC1953" s="125"/>
      <c r="AD1953" s="125"/>
      <c r="AE1953" s="125"/>
      <c r="AF1953" s="125"/>
      <c r="AG1953" s="125"/>
      <c r="AH1953" s="125"/>
      <c r="AJ1953" s="125"/>
      <c r="AK1953" s="125"/>
      <c r="AM1953" s="246"/>
      <c r="AO1953" s="246"/>
      <c r="AP1953" s="211"/>
      <c r="AQ1953" s="211"/>
      <c r="AR1953" s="199"/>
      <c r="AT1953" s="225"/>
      <c r="AU1953" s="225"/>
      <c r="AV1953" s="225"/>
      <c r="AW1953" s="99"/>
      <c r="AX1953" s="199"/>
      <c r="AY1953" s="199"/>
      <c r="AZ1953" s="37"/>
      <c r="BA1953" s="123"/>
      <c r="BB1953" s="211"/>
      <c r="BC1953" s="211"/>
      <c r="BD1953" s="123"/>
      <c r="BE1953" s="123"/>
      <c r="BF1953" s="37"/>
      <c r="BG1953" s="37"/>
    </row>
    <row r="1954" spans="1:59" x14ac:dyDescent="0.25">
      <c r="A1954">
        <v>1922</v>
      </c>
      <c r="B1954" s="61">
        <f ca="1">OFFSET(InputPriceData!B$15,CalculationsAndCharts!$A1954+$A$11,0,1,1)</f>
        <v>39681</v>
      </c>
      <c r="C1954" s="3">
        <f ca="1">OFFSET(InputPriceData!G$15,CalculationsAndCharts!$A1954+$A$11,IF($C$7,8,0),1,1)</f>
        <v>180609800</v>
      </c>
      <c r="D1954" s="4">
        <f ca="1">OFFSET(InputPriceData!C$15,CalculationsAndCharts!$A1954+$A$11,IF($C$7,8,0),1,1)</f>
        <v>107.6</v>
      </c>
      <c r="E1954" s="4">
        <f ca="1">OFFSET(InputPriceData!D$15,CalculationsAndCharts!$A1954+$A$11,IF($C$7,8,0),1,1)</f>
        <v>109.04</v>
      </c>
      <c r="F1954" s="4">
        <f ca="1">OFFSET(InputPriceData!E$15,CalculationsAndCharts!$A1954+$A$11,IF($C$7,8,0),1,1)</f>
        <v>107.47</v>
      </c>
      <c r="G1954" s="4">
        <f ca="1">OFFSET(InputPriceData!F$15,CalculationsAndCharts!$A1954+$A$11,IF($C$7,8,0),1,1)</f>
        <v>108.49</v>
      </c>
      <c r="H1954" s="342">
        <f t="shared" ref="H1954:H2017" ca="1" si="242">IF($A1954&gt;$A$8,0,IF($A1954=$A$8,$G1954,$C$16*$G1954+$D$16*H1955))</f>
        <v>108.71592888518207</v>
      </c>
      <c r="I1954" s="342">
        <f t="shared" ref="I1954:I2017" ca="1" si="243">IF($A1954&gt;$A$8,0,IF($A1954=$A$8,$G1954,$C$17*$G1954+$D$17*I1955))</f>
        <v>108.63232512536683</v>
      </c>
      <c r="J1954" s="340">
        <f t="shared" ref="J1954:J2017" ca="1" si="244" xml:space="preserve"> ($C$16 - $C$17)*$G1954 + ($C$17*$D$16 - $C$16*$D$17)*$G1955 + ($D$16 + $D$17)*J1955 - $D$16*$D$17*J1956</f>
        <v>8.3603759815193468E-2</v>
      </c>
      <c r="K1954" s="170">
        <f t="shared" ca="1" si="240"/>
        <v>6.9895886552365583E-3</v>
      </c>
      <c r="L1954" s="341">
        <f t="shared" ca="1" si="241"/>
        <v>0.90578514478792027</v>
      </c>
      <c r="M1954" s="341">
        <f t="shared" ref="M1954:M2017" ca="1" si="245">-L1954</f>
        <v>-0.90578514478792027</v>
      </c>
      <c r="N1954" s="170"/>
      <c r="O1954" s="340"/>
      <c r="P1954" s="3">
        <f t="shared" ref="P1954:P2017" ca="1" si="246">IF(G1954&gt;=D1954,C1954,NA())</f>
        <v>180609800</v>
      </c>
      <c r="Q1954" s="3" t="e">
        <f t="shared" ref="Q1954:Q2017" ca="1" si="247">IF(G1954&lt;D1954,C1954,NA())</f>
        <v>#N/A</v>
      </c>
      <c r="S1954" s="99"/>
      <c r="T1954" s="350"/>
      <c r="U1954" s="350"/>
      <c r="V1954" s="349"/>
      <c r="W1954" s="313"/>
      <c r="X1954" s="302"/>
      <c r="Y1954" s="211"/>
      <c r="Z1954" s="320"/>
      <c r="AA1954" s="246"/>
      <c r="AB1954" s="125"/>
      <c r="AC1954" s="125"/>
      <c r="AD1954" s="125"/>
      <c r="AE1954" s="125"/>
      <c r="AF1954" s="125"/>
      <c r="AG1954" s="125"/>
      <c r="AH1954" s="125"/>
      <c r="AJ1954" s="125"/>
      <c r="AK1954" s="125"/>
      <c r="AM1954" s="246"/>
      <c r="AO1954" s="246"/>
      <c r="AP1954" s="211"/>
      <c r="AQ1954" s="211"/>
      <c r="AR1954" s="199"/>
      <c r="AT1954" s="225"/>
      <c r="AU1954" s="225"/>
      <c r="AV1954" s="225"/>
      <c r="AW1954" s="99"/>
      <c r="AX1954" s="199"/>
      <c r="AY1954" s="199"/>
      <c r="AZ1954" s="37"/>
      <c r="BA1954" s="123"/>
      <c r="BB1954" s="211"/>
      <c r="BC1954" s="211"/>
      <c r="BD1954" s="123"/>
      <c r="BE1954" s="123"/>
      <c r="BF1954" s="37"/>
      <c r="BG1954" s="37"/>
    </row>
    <row r="1955" spans="1:59" x14ac:dyDescent="0.25">
      <c r="A1955">
        <v>1923</v>
      </c>
      <c r="B1955" s="61">
        <f ca="1">OFFSET(InputPriceData!B$15,CalculationsAndCharts!$A1955+$A$11,0,1,1)</f>
        <v>39680</v>
      </c>
      <c r="C1955" s="3">
        <f ca="1">OFFSET(InputPriceData!G$15,CalculationsAndCharts!$A1955+$A$11,IF($C$7,8,0),1,1)</f>
        <v>225498200</v>
      </c>
      <c r="D1955" s="4">
        <f ca="1">OFFSET(InputPriceData!C$15,CalculationsAndCharts!$A1955+$A$11,IF($C$7,8,0),1,1)</f>
        <v>108.14</v>
      </c>
      <c r="E1955" s="4">
        <f ca="1">OFFSET(InputPriceData!D$15,CalculationsAndCharts!$A1955+$A$11,IF($C$7,8,0),1,1)</f>
        <v>108.62</v>
      </c>
      <c r="F1955" s="4">
        <f ca="1">OFFSET(InputPriceData!E$15,CalculationsAndCharts!$A1955+$A$11,IF($C$7,8,0),1,1)</f>
        <v>107.25</v>
      </c>
      <c r="G1955" s="4">
        <f ca="1">OFFSET(InputPriceData!F$15,CalculationsAndCharts!$A1955+$A$11,IF($C$7,8,0),1,1)</f>
        <v>108.31</v>
      </c>
      <c r="H1955" s="342">
        <f t="shared" ca="1" si="242"/>
        <v>108.74820444020807</v>
      </c>
      <c r="I1955" s="342">
        <f t="shared" ca="1" si="243"/>
        <v>108.64526377312747</v>
      </c>
      <c r="J1955" s="340">
        <f t="shared" ca="1" si="244"/>
        <v>0.10294066708057895</v>
      </c>
      <c r="K1955" s="170">
        <f t="shared" ca="1" si="240"/>
        <v>1.0596780938994591E-2</v>
      </c>
      <c r="L1955" s="341">
        <f t="shared" ca="1" si="241"/>
        <v>0.90716313037817331</v>
      </c>
      <c r="M1955" s="341">
        <f t="shared" ca="1" si="245"/>
        <v>-0.90716313037817331</v>
      </c>
      <c r="N1955" s="170"/>
      <c r="O1955" s="340"/>
      <c r="P1955" s="3">
        <f t="shared" ca="1" si="246"/>
        <v>225498200</v>
      </c>
      <c r="Q1955" s="3" t="e">
        <f t="shared" ca="1" si="247"/>
        <v>#N/A</v>
      </c>
      <c r="S1955" s="99"/>
      <c r="T1955" s="350"/>
      <c r="U1955" s="350"/>
      <c r="V1955" s="349"/>
      <c r="W1955" s="313"/>
      <c r="X1955" s="302"/>
      <c r="Y1955" s="211"/>
      <c r="Z1955" s="320"/>
      <c r="AA1955" s="246"/>
      <c r="AB1955" s="125"/>
      <c r="AC1955" s="125"/>
      <c r="AD1955" s="125"/>
      <c r="AE1955" s="125"/>
      <c r="AF1955" s="125"/>
      <c r="AG1955" s="125"/>
      <c r="AH1955" s="125"/>
      <c r="AJ1955" s="125"/>
      <c r="AK1955" s="125"/>
      <c r="AM1955" s="246"/>
      <c r="AO1955" s="246"/>
      <c r="AP1955" s="211"/>
      <c r="AQ1955" s="211"/>
      <c r="AR1955" s="199"/>
      <c r="AT1955" s="225"/>
      <c r="AU1955" s="225"/>
      <c r="AV1955" s="225"/>
      <c r="AW1955" s="99"/>
      <c r="AX1955" s="199"/>
      <c r="AY1955" s="199"/>
      <c r="AZ1955" s="37"/>
      <c r="BA1955" s="123"/>
      <c r="BB1955" s="211"/>
      <c r="BC1955" s="211"/>
      <c r="BD1955" s="123"/>
      <c r="BE1955" s="123"/>
      <c r="BF1955" s="37"/>
      <c r="BG1955" s="37"/>
    </row>
    <row r="1956" spans="1:59" x14ac:dyDescent="0.25">
      <c r="A1956">
        <v>1924</v>
      </c>
      <c r="B1956" s="61">
        <f ca="1">OFFSET(InputPriceData!B$15,CalculationsAndCharts!$A1956+$A$11,0,1,1)</f>
        <v>39679</v>
      </c>
      <c r="C1956" s="3">
        <f ca="1">OFFSET(InputPriceData!G$15,CalculationsAndCharts!$A1956+$A$11,IF($C$7,8,0),1,1)</f>
        <v>194673700</v>
      </c>
      <c r="D1956" s="4">
        <f ca="1">OFFSET(InputPriceData!C$15,CalculationsAndCharts!$A1956+$A$11,IF($C$7,8,0),1,1)</f>
        <v>108.17</v>
      </c>
      <c r="E1956" s="4">
        <f ca="1">OFFSET(InputPriceData!D$15,CalculationsAndCharts!$A1956+$A$11,IF($C$7,8,0),1,1)</f>
        <v>108.4</v>
      </c>
      <c r="F1956" s="4">
        <f ca="1">OFFSET(InputPriceData!E$15,CalculationsAndCharts!$A1956+$A$11,IF($C$7,8,0),1,1)</f>
        <v>107.41</v>
      </c>
      <c r="G1956" s="4">
        <f ca="1">OFFSET(InputPriceData!F$15,CalculationsAndCharts!$A1956+$A$11,IF($C$7,8,0),1,1)</f>
        <v>107.8</v>
      </c>
      <c r="H1956" s="342">
        <f t="shared" ca="1" si="242"/>
        <v>108.81080507452351</v>
      </c>
      <c r="I1956" s="342">
        <f t="shared" ca="1" si="243"/>
        <v>108.67574229795724</v>
      </c>
      <c r="J1956" s="340">
        <f t="shared" ca="1" si="244"/>
        <v>0.13506277656624607</v>
      </c>
      <c r="K1956" s="170">
        <f t="shared" ca="1" si="240"/>
        <v>1.824195361378371E-2</v>
      </c>
      <c r="L1956" s="341">
        <f t="shared" ca="1" si="241"/>
        <v>0.9075882133969716</v>
      </c>
      <c r="M1956" s="341">
        <f t="shared" ca="1" si="245"/>
        <v>-0.9075882133969716</v>
      </c>
      <c r="N1956" s="170"/>
      <c r="O1956" s="340"/>
      <c r="P1956" s="3" t="e">
        <f t="shared" ca="1" si="246"/>
        <v>#N/A</v>
      </c>
      <c r="Q1956" s="3">
        <f t="shared" ca="1" si="247"/>
        <v>194673700</v>
      </c>
      <c r="S1956" s="99"/>
      <c r="T1956" s="350"/>
      <c r="U1956" s="350"/>
      <c r="V1956" s="349"/>
      <c r="W1956" s="313"/>
      <c r="X1956" s="302"/>
      <c r="Y1956" s="211"/>
      <c r="Z1956" s="320"/>
      <c r="AA1956" s="246"/>
      <c r="AB1956" s="125"/>
      <c r="AC1956" s="125"/>
      <c r="AD1956" s="125"/>
      <c r="AE1956" s="125"/>
      <c r="AF1956" s="125"/>
      <c r="AG1956" s="125"/>
      <c r="AH1956" s="125"/>
      <c r="AJ1956" s="125"/>
      <c r="AK1956" s="125"/>
      <c r="AM1956" s="246"/>
      <c r="AO1956" s="246"/>
      <c r="AP1956" s="211"/>
      <c r="AQ1956" s="211"/>
      <c r="AR1956" s="199"/>
      <c r="AT1956" s="225"/>
      <c r="AU1956" s="225"/>
      <c r="AV1956" s="225"/>
      <c r="AW1956" s="99"/>
      <c r="AX1956" s="199"/>
      <c r="AY1956" s="199"/>
      <c r="AZ1956" s="37"/>
      <c r="BA1956" s="123"/>
      <c r="BB1956" s="211"/>
      <c r="BC1956" s="211"/>
      <c r="BD1956" s="123"/>
      <c r="BE1956" s="123"/>
      <c r="BF1956" s="37"/>
      <c r="BG1956" s="37"/>
    </row>
    <row r="1957" spans="1:59" x14ac:dyDescent="0.25">
      <c r="A1957">
        <v>1925</v>
      </c>
      <c r="B1957" s="61">
        <f ca="1">OFFSET(InputPriceData!B$15,CalculationsAndCharts!$A1957+$A$11,0,1,1)</f>
        <v>39678</v>
      </c>
      <c r="C1957" s="3">
        <f ca="1">OFFSET(InputPriceData!G$15,CalculationsAndCharts!$A1957+$A$11,IF($C$7,8,0),1,1)</f>
        <v>172275100</v>
      </c>
      <c r="D1957" s="4">
        <f ca="1">OFFSET(InputPriceData!C$15,CalculationsAndCharts!$A1957+$A$11,IF($C$7,8,0),1,1)</f>
        <v>110.72</v>
      </c>
      <c r="E1957" s="4">
        <f ca="1">OFFSET(InputPriceData!D$15,CalculationsAndCharts!$A1957+$A$11,IF($C$7,8,0),1,1)</f>
        <v>110.77</v>
      </c>
      <c r="F1957" s="4">
        <f ca="1">OFFSET(InputPriceData!E$15,CalculationsAndCharts!$A1957+$A$11,IF($C$7,8,0),1,1)</f>
        <v>108.37</v>
      </c>
      <c r="G1957" s="4">
        <f ca="1">OFFSET(InputPriceData!F$15,CalculationsAndCharts!$A1957+$A$11,IF($C$7,8,0),1,1)</f>
        <v>108.99</v>
      </c>
      <c r="H1957" s="342">
        <f t="shared" ca="1" si="242"/>
        <v>108.95520579945546</v>
      </c>
      <c r="I1957" s="342">
        <f t="shared" ca="1" si="243"/>
        <v>108.75535523413518</v>
      </c>
      <c r="J1957" s="340">
        <f t="shared" ca="1" si="244"/>
        <v>0.1998505653202437</v>
      </c>
      <c r="K1957" s="170">
        <f t="shared" ca="1" si="240"/>
        <v>3.9940248458820993E-2</v>
      </c>
      <c r="L1957" s="341">
        <f t="shared" ca="1" si="241"/>
        <v>0.90757430559351959</v>
      </c>
      <c r="M1957" s="341">
        <f t="shared" ca="1" si="245"/>
        <v>-0.90757430559351959</v>
      </c>
      <c r="N1957" s="170"/>
      <c r="O1957" s="340"/>
      <c r="P1957" s="3" t="e">
        <f t="shared" ca="1" si="246"/>
        <v>#N/A</v>
      </c>
      <c r="Q1957" s="3">
        <f t="shared" ca="1" si="247"/>
        <v>172275100</v>
      </c>
      <c r="S1957" s="99"/>
      <c r="T1957" s="350"/>
      <c r="U1957" s="350"/>
      <c r="V1957" s="349"/>
      <c r="W1957" s="313"/>
      <c r="X1957" s="302"/>
      <c r="Y1957" s="211"/>
      <c r="Z1957" s="320"/>
      <c r="AA1957" s="246"/>
      <c r="AB1957" s="125"/>
      <c r="AC1957" s="125"/>
      <c r="AD1957" s="125"/>
      <c r="AE1957" s="125"/>
      <c r="AF1957" s="125"/>
      <c r="AG1957" s="125"/>
      <c r="AH1957" s="125"/>
      <c r="AJ1957" s="125"/>
      <c r="AK1957" s="125"/>
      <c r="AM1957" s="246"/>
      <c r="AO1957" s="246"/>
      <c r="AP1957" s="211"/>
      <c r="AQ1957" s="211"/>
      <c r="AR1957" s="199"/>
      <c r="AT1957" s="225"/>
      <c r="AU1957" s="225"/>
      <c r="AV1957" s="225"/>
      <c r="AW1957" s="99"/>
      <c r="AX1957" s="199"/>
      <c r="AY1957" s="199"/>
      <c r="AZ1957" s="37"/>
      <c r="BA1957" s="123"/>
      <c r="BB1957" s="211"/>
      <c r="BC1957" s="211"/>
      <c r="BD1957" s="123"/>
      <c r="BE1957" s="123"/>
      <c r="BF1957" s="37"/>
      <c r="BG1957" s="37"/>
    </row>
    <row r="1958" spans="1:59" x14ac:dyDescent="0.25">
      <c r="A1958">
        <v>1926</v>
      </c>
      <c r="B1958" s="61">
        <f ca="1">OFFSET(InputPriceData!B$15,CalculationsAndCharts!$A1958+$A$11,0,1,1)</f>
        <v>39675</v>
      </c>
      <c r="C1958" s="3">
        <f ca="1">OFFSET(InputPriceData!G$15,CalculationsAndCharts!$A1958+$A$11,IF($C$7,8,0),1,1)</f>
        <v>181000800</v>
      </c>
      <c r="D1958" s="4">
        <f ca="1">OFFSET(InputPriceData!C$15,CalculationsAndCharts!$A1958+$A$11,IF($C$7,8,0),1,1)</f>
        <v>110.3</v>
      </c>
      <c r="E1958" s="4">
        <f ca="1">OFFSET(InputPriceData!D$15,CalculationsAndCharts!$A1958+$A$11,IF($C$7,8,0),1,1)</f>
        <v>110.78</v>
      </c>
      <c r="F1958" s="4">
        <f ca="1">OFFSET(InputPriceData!E$15,CalculationsAndCharts!$A1958+$A$11,IF($C$7,8,0),1,1)</f>
        <v>109.77</v>
      </c>
      <c r="G1958" s="4">
        <f ca="1">OFFSET(InputPriceData!F$15,CalculationsAndCharts!$A1958+$A$11,IF($C$7,8,0),1,1)</f>
        <v>110.5</v>
      </c>
      <c r="H1958" s="342">
        <f t="shared" ca="1" si="242"/>
        <v>108.95023519937766</v>
      </c>
      <c r="I1958" s="342">
        <f t="shared" ca="1" si="243"/>
        <v>108.73402389178383</v>
      </c>
      <c r="J1958" s="340">
        <f t="shared" ca="1" si="244"/>
        <v>0.21621130759379575</v>
      </c>
      <c r="K1958" s="170">
        <f t="shared" ca="1" si="240"/>
        <v>4.6747329531418962E-2</v>
      </c>
      <c r="L1958" s="341">
        <f t="shared" ca="1" si="241"/>
        <v>0.90715568861314433</v>
      </c>
      <c r="M1958" s="341">
        <f t="shared" ca="1" si="245"/>
        <v>-0.90715568861314433</v>
      </c>
      <c r="N1958" s="170"/>
      <c r="O1958" s="340"/>
      <c r="P1958" s="3">
        <f t="shared" ca="1" si="246"/>
        <v>181000800</v>
      </c>
      <c r="Q1958" s="3" t="e">
        <f t="shared" ca="1" si="247"/>
        <v>#N/A</v>
      </c>
      <c r="S1958" s="99"/>
      <c r="T1958" s="350"/>
      <c r="U1958" s="350"/>
      <c r="V1958" s="349"/>
      <c r="W1958" s="313"/>
      <c r="X1958" s="302"/>
      <c r="Y1958" s="211"/>
      <c r="Z1958" s="320"/>
      <c r="AA1958" s="246"/>
      <c r="AB1958" s="125"/>
      <c r="AC1958" s="125"/>
      <c r="AD1958" s="125"/>
      <c r="AE1958" s="125"/>
      <c r="AF1958" s="125"/>
      <c r="AG1958" s="125"/>
      <c r="AH1958" s="125"/>
      <c r="AJ1958" s="125"/>
      <c r="AK1958" s="125"/>
      <c r="AM1958" s="246"/>
      <c r="AO1958" s="246"/>
      <c r="AP1958" s="211"/>
      <c r="AQ1958" s="211"/>
      <c r="AR1958" s="199"/>
      <c r="AT1958" s="225"/>
      <c r="AU1958" s="225"/>
      <c r="AV1958" s="225"/>
      <c r="AW1958" s="99"/>
      <c r="AX1958" s="199"/>
      <c r="AY1958" s="199"/>
      <c r="AZ1958" s="37"/>
      <c r="BA1958" s="123"/>
      <c r="BB1958" s="211"/>
      <c r="BC1958" s="211"/>
      <c r="BD1958" s="123"/>
      <c r="BE1958" s="123"/>
      <c r="BF1958" s="37"/>
      <c r="BG1958" s="37"/>
    </row>
    <row r="1959" spans="1:59" x14ac:dyDescent="0.25">
      <c r="A1959">
        <v>1927</v>
      </c>
      <c r="B1959" s="61">
        <f ca="1">OFFSET(InputPriceData!B$15,CalculationsAndCharts!$A1959+$A$11,0,1,1)</f>
        <v>39674</v>
      </c>
      <c r="C1959" s="3">
        <f ca="1">OFFSET(InputPriceData!G$15,CalculationsAndCharts!$A1959+$A$11,IF($C$7,8,0),1,1)</f>
        <v>239555300</v>
      </c>
      <c r="D1959" s="4">
        <f ca="1">OFFSET(InputPriceData!C$15,CalculationsAndCharts!$A1959+$A$11,IF($C$7,8,0),1,1)</f>
        <v>108.53</v>
      </c>
      <c r="E1959" s="4">
        <f ca="1">OFFSET(InputPriceData!D$15,CalculationsAndCharts!$A1959+$A$11,IF($C$7,8,0),1,1)</f>
        <v>110.6</v>
      </c>
      <c r="F1959" s="4">
        <f ca="1">OFFSET(InputPriceData!E$15,CalculationsAndCharts!$A1959+$A$11,IF($C$7,8,0),1,1)</f>
        <v>108.45</v>
      </c>
      <c r="G1959" s="4">
        <f ca="1">OFFSET(InputPriceData!F$15,CalculationsAndCharts!$A1959+$A$11,IF($C$7,8,0),1,1)</f>
        <v>109.97</v>
      </c>
      <c r="H1959" s="342">
        <f t="shared" ca="1" si="242"/>
        <v>108.72884022786019</v>
      </c>
      <c r="I1959" s="342">
        <f t="shared" ca="1" si="243"/>
        <v>108.57348060921873</v>
      </c>
      <c r="J1959" s="340">
        <f t="shared" ca="1" si="244"/>
        <v>0.15535961864142223</v>
      </c>
      <c r="K1959" s="170">
        <f t="shared" ca="1" si="240"/>
        <v>2.4136611104408148E-2</v>
      </c>
      <c r="L1959" s="341">
        <f t="shared" ca="1" si="241"/>
        <v>0.90670767622841697</v>
      </c>
      <c r="M1959" s="341">
        <f t="shared" ca="1" si="245"/>
        <v>-0.90670767622841697</v>
      </c>
      <c r="N1959" s="170"/>
      <c r="O1959" s="340"/>
      <c r="P1959" s="3">
        <f t="shared" ca="1" si="246"/>
        <v>239555300</v>
      </c>
      <c r="Q1959" s="3" t="e">
        <f t="shared" ca="1" si="247"/>
        <v>#N/A</v>
      </c>
      <c r="S1959" s="99"/>
      <c r="T1959" s="350"/>
      <c r="U1959" s="350"/>
      <c r="V1959" s="349"/>
      <c r="W1959" s="313"/>
      <c r="X1959" s="302"/>
      <c r="Y1959" s="211"/>
      <c r="Z1959" s="320"/>
      <c r="AA1959" s="246"/>
      <c r="AB1959" s="125"/>
      <c r="AC1959" s="125"/>
      <c r="AD1959" s="125"/>
      <c r="AE1959" s="125"/>
      <c r="AF1959" s="125"/>
      <c r="AG1959" s="125"/>
      <c r="AH1959" s="125"/>
      <c r="AJ1959" s="125"/>
      <c r="AK1959" s="125"/>
      <c r="AM1959" s="246"/>
      <c r="AO1959" s="246"/>
      <c r="AP1959" s="211"/>
      <c r="AQ1959" s="211"/>
      <c r="AR1959" s="199"/>
      <c r="AT1959" s="225"/>
      <c r="AU1959" s="225"/>
      <c r="AV1959" s="225"/>
      <c r="AW1959" s="99"/>
      <c r="AX1959" s="199"/>
      <c r="AY1959" s="199"/>
      <c r="AZ1959" s="37"/>
      <c r="BA1959" s="123"/>
      <c r="BB1959" s="211"/>
      <c r="BC1959" s="211"/>
      <c r="BD1959" s="123"/>
      <c r="BE1959" s="123"/>
      <c r="BF1959" s="37"/>
      <c r="BG1959" s="37"/>
    </row>
    <row r="1960" spans="1:59" x14ac:dyDescent="0.25">
      <c r="A1960">
        <v>1928</v>
      </c>
      <c r="B1960" s="61">
        <f ca="1">OFFSET(InputPriceData!B$15,CalculationsAndCharts!$A1960+$A$11,0,1,1)</f>
        <v>39673</v>
      </c>
      <c r="C1960" s="3">
        <f ca="1">OFFSET(InputPriceData!G$15,CalculationsAndCharts!$A1960+$A$11,IF($C$7,8,0),1,1)</f>
        <v>256393200</v>
      </c>
      <c r="D1960" s="4">
        <f ca="1">OFFSET(InputPriceData!C$15,CalculationsAndCharts!$A1960+$A$11,IF($C$7,8,0),1,1)</f>
        <v>109.33</v>
      </c>
      <c r="E1960" s="4">
        <f ca="1">OFFSET(InputPriceData!D$15,CalculationsAndCharts!$A1960+$A$11,IF($C$7,8,0),1,1)</f>
        <v>110.06</v>
      </c>
      <c r="F1960" s="4">
        <f ca="1">OFFSET(InputPriceData!E$15,CalculationsAndCharts!$A1960+$A$11,IF($C$7,8,0),1,1)</f>
        <v>108.38</v>
      </c>
      <c r="G1960" s="4">
        <f ca="1">OFFSET(InputPriceData!F$15,CalculationsAndCharts!$A1960+$A$11,IF($C$7,8,0),1,1)</f>
        <v>109.15</v>
      </c>
      <c r="H1960" s="342">
        <f t="shared" ca="1" si="242"/>
        <v>108.55153168898308</v>
      </c>
      <c r="I1960" s="342">
        <f t="shared" ca="1" si="243"/>
        <v>108.4465243009659</v>
      </c>
      <c r="J1960" s="340">
        <f t="shared" ca="1" si="244"/>
        <v>0.10500738801714515</v>
      </c>
      <c r="K1960" s="170">
        <f t="shared" ca="1" si="240"/>
        <v>1.102655153818328E-2</v>
      </c>
      <c r="L1960" s="341">
        <f t="shared" ca="1" si="241"/>
        <v>0.90645303873145555</v>
      </c>
      <c r="M1960" s="341">
        <f t="shared" ca="1" si="245"/>
        <v>-0.90645303873145555</v>
      </c>
      <c r="N1960" s="170"/>
      <c r="O1960" s="340"/>
      <c r="P1960" s="3" t="e">
        <f t="shared" ca="1" si="246"/>
        <v>#N/A</v>
      </c>
      <c r="Q1960" s="3">
        <f t="shared" ca="1" si="247"/>
        <v>256393200</v>
      </c>
      <c r="S1960" s="99"/>
      <c r="T1960" s="350"/>
      <c r="U1960" s="350"/>
      <c r="V1960" s="349"/>
      <c r="W1960" s="313"/>
      <c r="X1960" s="302"/>
      <c r="Y1960" s="211"/>
      <c r="Z1960" s="320"/>
      <c r="AA1960" s="246"/>
      <c r="AB1960" s="125"/>
      <c r="AC1960" s="125"/>
      <c r="AD1960" s="125"/>
      <c r="AE1960" s="125"/>
      <c r="AF1960" s="125"/>
      <c r="AG1960" s="125"/>
      <c r="AH1960" s="125"/>
      <c r="AJ1960" s="125"/>
      <c r="AK1960" s="125"/>
      <c r="AM1960" s="246"/>
      <c r="AO1960" s="246"/>
      <c r="AP1960" s="211"/>
      <c r="AQ1960" s="211"/>
      <c r="AR1960" s="199"/>
      <c r="AT1960" s="225"/>
      <c r="AU1960" s="225"/>
      <c r="AV1960" s="225"/>
      <c r="AW1960" s="99"/>
      <c r="AX1960" s="199"/>
      <c r="AY1960" s="199"/>
      <c r="AZ1960" s="37"/>
      <c r="BA1960" s="123"/>
      <c r="BB1960" s="211"/>
      <c r="BC1960" s="211"/>
      <c r="BD1960" s="123"/>
      <c r="BE1960" s="123"/>
      <c r="BF1960" s="37"/>
      <c r="BG1960" s="37"/>
    </row>
    <row r="1961" spans="1:59" x14ac:dyDescent="0.25">
      <c r="A1961">
        <v>1929</v>
      </c>
      <c r="B1961" s="61">
        <f ca="1">OFFSET(InputPriceData!B$15,CalculationsAndCharts!$A1961+$A$11,0,1,1)</f>
        <v>39672</v>
      </c>
      <c r="C1961" s="3">
        <f ca="1">OFFSET(InputPriceData!G$15,CalculationsAndCharts!$A1961+$A$11,IF($C$7,8,0),1,1)</f>
        <v>213200800</v>
      </c>
      <c r="D1961" s="4">
        <f ca="1">OFFSET(InputPriceData!C$15,CalculationsAndCharts!$A1961+$A$11,IF($C$7,8,0),1,1)</f>
        <v>110.6</v>
      </c>
      <c r="E1961" s="4">
        <f ca="1">OFFSET(InputPriceData!D$15,CalculationsAndCharts!$A1961+$A$11,IF($C$7,8,0),1,1)</f>
        <v>110.95</v>
      </c>
      <c r="F1961" s="4">
        <f ca="1">OFFSET(InputPriceData!E$15,CalculationsAndCharts!$A1961+$A$11,IF($C$7,8,0),1,1)</f>
        <v>109.28</v>
      </c>
      <c r="G1961" s="4">
        <f ca="1">OFFSET(InputPriceData!F$15,CalculationsAndCharts!$A1961+$A$11,IF($C$7,8,0),1,1)</f>
        <v>109.81</v>
      </c>
      <c r="H1961" s="342">
        <f t="shared" ca="1" si="242"/>
        <v>108.46603621598067</v>
      </c>
      <c r="I1961" s="342">
        <f t="shared" ca="1" si="243"/>
        <v>108.38257196469009</v>
      </c>
      <c r="J1961" s="340">
        <f t="shared" ca="1" si="244"/>
        <v>8.3464251290551045E-2</v>
      </c>
      <c r="K1961" s="170">
        <f t="shared" ca="1" si="240"/>
        <v>6.9662812434922519E-3</v>
      </c>
      <c r="L1961" s="341">
        <f t="shared" ca="1" si="241"/>
        <v>0.9064341241497833</v>
      </c>
      <c r="M1961" s="341">
        <f t="shared" ca="1" si="245"/>
        <v>-0.9064341241497833</v>
      </c>
      <c r="N1961" s="170"/>
      <c r="O1961" s="340"/>
      <c r="P1961" s="3" t="e">
        <f t="shared" ca="1" si="246"/>
        <v>#N/A</v>
      </c>
      <c r="Q1961" s="3">
        <f t="shared" ca="1" si="247"/>
        <v>213200800</v>
      </c>
      <c r="S1961" s="99"/>
      <c r="T1961" s="350"/>
      <c r="U1961" s="350"/>
      <c r="V1961" s="349"/>
      <c r="W1961" s="313"/>
      <c r="X1961" s="302"/>
      <c r="Y1961" s="211"/>
      <c r="Z1961" s="320"/>
      <c r="AA1961" s="246"/>
      <c r="AB1961" s="125"/>
      <c r="AC1961" s="125"/>
      <c r="AD1961" s="125"/>
      <c r="AE1961" s="125"/>
      <c r="AF1961" s="125"/>
      <c r="AG1961" s="125"/>
      <c r="AH1961" s="125"/>
      <c r="AJ1961" s="125"/>
      <c r="AK1961" s="125"/>
      <c r="AM1961" s="246"/>
      <c r="AO1961" s="246"/>
      <c r="AP1961" s="211"/>
      <c r="AQ1961" s="211"/>
      <c r="AR1961" s="199"/>
      <c r="AT1961" s="225"/>
      <c r="AU1961" s="225"/>
      <c r="AV1961" s="225"/>
      <c r="AW1961" s="99"/>
      <c r="AX1961" s="199"/>
      <c r="AY1961" s="199"/>
      <c r="AZ1961" s="37"/>
      <c r="BA1961" s="123"/>
      <c r="BB1961" s="211"/>
      <c r="BC1961" s="211"/>
      <c r="BD1961" s="123"/>
      <c r="BE1961" s="123"/>
      <c r="BF1961" s="37"/>
      <c r="BG1961" s="37"/>
    </row>
    <row r="1962" spans="1:59" x14ac:dyDescent="0.25">
      <c r="A1962">
        <v>1930</v>
      </c>
      <c r="B1962" s="61">
        <f ca="1">OFFSET(InputPriceData!B$15,CalculationsAndCharts!$A1962+$A$11,0,1,1)</f>
        <v>39671</v>
      </c>
      <c r="C1962" s="3">
        <f ca="1">OFFSET(InputPriceData!G$15,CalculationsAndCharts!$A1962+$A$11,IF($C$7,8,0),1,1)</f>
        <v>249425800</v>
      </c>
      <c r="D1962" s="4">
        <f ca="1">OFFSET(InputPriceData!C$15,CalculationsAndCharts!$A1962+$A$11,IF($C$7,8,0),1,1)</f>
        <v>109.91</v>
      </c>
      <c r="E1962" s="4">
        <f ca="1">OFFSET(InputPriceData!D$15,CalculationsAndCharts!$A1962+$A$11,IF($C$7,8,0),1,1)</f>
        <v>111.64</v>
      </c>
      <c r="F1962" s="4">
        <f ca="1">OFFSET(InputPriceData!E$15,CalculationsAndCharts!$A1962+$A$11,IF($C$7,8,0),1,1)</f>
        <v>109.71</v>
      </c>
      <c r="G1962" s="4">
        <f ca="1">OFFSET(InputPriceData!F$15,CalculationsAndCharts!$A1962+$A$11,IF($C$7,8,0),1,1)</f>
        <v>110.96</v>
      </c>
      <c r="H1962" s="342">
        <f t="shared" ca="1" si="242"/>
        <v>108.27404138969219</v>
      </c>
      <c r="I1962" s="342">
        <f t="shared" ca="1" si="243"/>
        <v>108.25280577966191</v>
      </c>
      <c r="J1962" s="340">
        <f t="shared" ca="1" si="244"/>
        <v>2.1235610030244906E-2</v>
      </c>
      <c r="K1962" s="170">
        <f t="shared" ca="1" si="240"/>
        <v>4.5095113335663807E-4</v>
      </c>
      <c r="L1962" s="341">
        <f t="shared" ca="1" si="241"/>
        <v>0.90668364282567926</v>
      </c>
      <c r="M1962" s="341">
        <f t="shared" ca="1" si="245"/>
        <v>-0.90668364282567926</v>
      </c>
      <c r="N1962" s="170"/>
      <c r="O1962" s="340"/>
      <c r="P1962" s="3">
        <f t="shared" ca="1" si="246"/>
        <v>249425800</v>
      </c>
      <c r="Q1962" s="3" t="e">
        <f t="shared" ca="1" si="247"/>
        <v>#N/A</v>
      </c>
      <c r="S1962" s="99"/>
      <c r="T1962" s="350"/>
      <c r="U1962" s="350"/>
      <c r="V1962" s="349"/>
      <c r="W1962" s="313"/>
      <c r="X1962" s="302"/>
      <c r="Y1962" s="211"/>
      <c r="Z1962" s="320"/>
      <c r="AA1962" s="246"/>
      <c r="AB1962" s="125"/>
      <c r="AC1962" s="125"/>
      <c r="AD1962" s="125"/>
      <c r="AE1962" s="125"/>
      <c r="AF1962" s="125"/>
      <c r="AG1962" s="125"/>
      <c r="AH1962" s="125"/>
      <c r="AJ1962" s="125"/>
      <c r="AK1962" s="125"/>
      <c r="AM1962" s="246"/>
      <c r="AO1962" s="246"/>
      <c r="AP1962" s="211"/>
      <c r="AQ1962" s="211"/>
      <c r="AR1962" s="199"/>
      <c r="AT1962" s="225"/>
      <c r="AU1962" s="225"/>
      <c r="AV1962" s="225"/>
      <c r="AW1962" s="99"/>
      <c r="AX1962" s="199"/>
      <c r="AY1962" s="199"/>
      <c r="AZ1962" s="37"/>
      <c r="BA1962" s="123"/>
      <c r="BB1962" s="211"/>
      <c r="BC1962" s="211"/>
      <c r="BD1962" s="123"/>
      <c r="BE1962" s="123"/>
      <c r="BF1962" s="37"/>
      <c r="BG1962" s="37"/>
    </row>
    <row r="1963" spans="1:59" x14ac:dyDescent="0.25">
      <c r="A1963">
        <v>1931</v>
      </c>
      <c r="B1963" s="61">
        <f ca="1">OFFSET(InputPriceData!B$15,CalculationsAndCharts!$A1963+$A$11,0,1,1)</f>
        <v>39668</v>
      </c>
      <c r="C1963" s="3">
        <f ca="1">OFFSET(InputPriceData!G$15,CalculationsAndCharts!$A1963+$A$11,IF($C$7,8,0),1,1)</f>
        <v>260811700</v>
      </c>
      <c r="D1963" s="4">
        <f ca="1">OFFSET(InputPriceData!C$15,CalculationsAndCharts!$A1963+$A$11,IF($C$7,8,0),1,1)</f>
        <v>107.46</v>
      </c>
      <c r="E1963" s="4">
        <f ca="1">OFFSET(InputPriceData!D$15,CalculationsAndCharts!$A1963+$A$11,IF($C$7,8,0),1,1)</f>
        <v>110.3</v>
      </c>
      <c r="F1963" s="4">
        <f ca="1">OFFSET(InputPriceData!E$15,CalculationsAndCharts!$A1963+$A$11,IF($C$7,8,0),1,1)</f>
        <v>107.29</v>
      </c>
      <c r="G1963" s="4">
        <f ca="1">OFFSET(InputPriceData!F$15,CalculationsAndCharts!$A1963+$A$11,IF($C$7,8,0),1,1)</f>
        <v>109.82</v>
      </c>
      <c r="H1963" s="342">
        <f t="shared" ca="1" si="242"/>
        <v>107.89033301679106</v>
      </c>
      <c r="I1963" s="342">
        <f t="shared" ca="1" si="243"/>
        <v>108.00669721417663</v>
      </c>
      <c r="J1963" s="340">
        <f t="shared" ca="1" si="244"/>
        <v>-0.11636419738559445</v>
      </c>
      <c r="K1963" s="170">
        <f t="shared" ca="1" si="240"/>
        <v>1.3540626433193585E-2</v>
      </c>
      <c r="L1963" s="341">
        <f t="shared" ca="1" si="241"/>
        <v>0.90725218642507377</v>
      </c>
      <c r="M1963" s="341">
        <f t="shared" ca="1" si="245"/>
        <v>-0.90725218642507377</v>
      </c>
      <c r="N1963" s="170"/>
      <c r="O1963" s="340"/>
      <c r="P1963" s="3">
        <f t="shared" ca="1" si="246"/>
        <v>260811700</v>
      </c>
      <c r="Q1963" s="3" t="e">
        <f t="shared" ca="1" si="247"/>
        <v>#N/A</v>
      </c>
      <c r="S1963" s="99"/>
      <c r="T1963" s="350"/>
      <c r="U1963" s="350"/>
      <c r="V1963" s="349"/>
      <c r="W1963" s="313"/>
      <c r="X1963" s="302"/>
      <c r="Y1963" s="211"/>
      <c r="Z1963" s="320"/>
      <c r="AA1963" s="246"/>
      <c r="AB1963" s="125"/>
      <c r="AC1963" s="125"/>
      <c r="AD1963" s="125"/>
      <c r="AE1963" s="125"/>
      <c r="AF1963" s="125"/>
      <c r="AG1963" s="125"/>
      <c r="AH1963" s="125"/>
      <c r="AJ1963" s="125"/>
      <c r="AK1963" s="125"/>
      <c r="AM1963" s="246"/>
      <c r="AO1963" s="246"/>
      <c r="AP1963" s="211"/>
      <c r="AQ1963" s="211"/>
      <c r="AR1963" s="199"/>
      <c r="AT1963" s="225"/>
      <c r="AU1963" s="225"/>
      <c r="AV1963" s="225"/>
      <c r="AW1963" s="99"/>
      <c r="AX1963" s="199"/>
      <c r="AY1963" s="199"/>
      <c r="AZ1963" s="37"/>
      <c r="BA1963" s="123"/>
      <c r="BB1963" s="211"/>
      <c r="BC1963" s="211"/>
      <c r="BD1963" s="123"/>
      <c r="BE1963" s="123"/>
      <c r="BF1963" s="37"/>
      <c r="BG1963" s="37"/>
    </row>
    <row r="1964" spans="1:59" x14ac:dyDescent="0.25">
      <c r="A1964">
        <v>1932</v>
      </c>
      <c r="B1964" s="61">
        <f ca="1">OFFSET(InputPriceData!B$15,CalculationsAndCharts!$A1964+$A$11,0,1,1)</f>
        <v>39667</v>
      </c>
      <c r="C1964" s="3">
        <f ca="1">OFFSET(InputPriceData!G$15,CalculationsAndCharts!$A1964+$A$11,IF($C$7,8,0),1,1)</f>
        <v>246312500</v>
      </c>
      <c r="D1964" s="4">
        <f ca="1">OFFSET(InputPriceData!C$15,CalculationsAndCharts!$A1964+$A$11,IF($C$7,8,0),1,1)</f>
        <v>108.63</v>
      </c>
      <c r="E1964" s="4">
        <f ca="1">OFFSET(InputPriceData!D$15,CalculationsAndCharts!$A1964+$A$11,IF($C$7,8,0),1,1)</f>
        <v>109.04</v>
      </c>
      <c r="F1964" s="4">
        <f ca="1">OFFSET(InputPriceData!E$15,CalculationsAndCharts!$A1964+$A$11,IF($C$7,8,0),1,1)</f>
        <v>107.42</v>
      </c>
      <c r="G1964" s="4">
        <f ca="1">OFFSET(InputPriceData!F$15,CalculationsAndCharts!$A1964+$A$11,IF($C$7,8,0),1,1)</f>
        <v>107.82</v>
      </c>
      <c r="H1964" s="342">
        <f t="shared" ca="1" si="242"/>
        <v>107.61466630490406</v>
      </c>
      <c r="I1964" s="342">
        <f t="shared" ca="1" si="243"/>
        <v>107.8418515063745</v>
      </c>
      <c r="J1964" s="340">
        <f t="shared" ca="1" si="244"/>
        <v>-0.22718520147046395</v>
      </c>
      <c r="K1964" s="170">
        <f t="shared" ca="1" si="240"/>
        <v>5.1613115767175297E-2</v>
      </c>
      <c r="L1964" s="341">
        <f t="shared" ca="1" si="241"/>
        <v>0.90769419248058725</v>
      </c>
      <c r="M1964" s="341">
        <f t="shared" ca="1" si="245"/>
        <v>-0.90769419248058725</v>
      </c>
      <c r="N1964" s="170"/>
      <c r="O1964" s="340"/>
      <c r="P1964" s="3" t="e">
        <f t="shared" ca="1" si="246"/>
        <v>#N/A</v>
      </c>
      <c r="Q1964" s="3">
        <f t="shared" ca="1" si="247"/>
        <v>246312500</v>
      </c>
      <c r="S1964" s="99"/>
      <c r="T1964" s="350"/>
      <c r="U1964" s="350"/>
      <c r="V1964" s="349"/>
      <c r="W1964" s="313"/>
      <c r="X1964" s="302"/>
      <c r="Y1964" s="211"/>
      <c r="Z1964" s="320"/>
      <c r="AA1964" s="246"/>
      <c r="AB1964" s="125"/>
      <c r="AC1964" s="125"/>
      <c r="AD1964" s="125"/>
      <c r="AE1964" s="125"/>
      <c r="AF1964" s="125"/>
      <c r="AG1964" s="125"/>
      <c r="AH1964" s="125"/>
      <c r="AJ1964" s="125"/>
      <c r="AK1964" s="125"/>
      <c r="AM1964" s="246"/>
      <c r="AO1964" s="246"/>
      <c r="AP1964" s="211"/>
      <c r="AQ1964" s="211"/>
      <c r="AR1964" s="199"/>
      <c r="AT1964" s="225"/>
      <c r="AU1964" s="225"/>
      <c r="AV1964" s="225"/>
      <c r="AW1964" s="99"/>
      <c r="AX1964" s="199"/>
      <c r="AY1964" s="199"/>
      <c r="AZ1964" s="37"/>
      <c r="BA1964" s="123"/>
      <c r="BB1964" s="211"/>
      <c r="BC1964" s="211"/>
      <c r="BD1964" s="123"/>
      <c r="BE1964" s="123"/>
      <c r="BF1964" s="37"/>
      <c r="BG1964" s="37"/>
    </row>
    <row r="1965" spans="1:59" x14ac:dyDescent="0.25">
      <c r="A1965">
        <v>1933</v>
      </c>
      <c r="B1965" s="61">
        <f ca="1">OFFSET(InputPriceData!B$15,CalculationsAndCharts!$A1965+$A$11,0,1,1)</f>
        <v>39666</v>
      </c>
      <c r="C1965" s="3">
        <f ca="1">OFFSET(InputPriceData!G$15,CalculationsAndCharts!$A1965+$A$11,IF($C$7,8,0),1,1)</f>
        <v>209555400</v>
      </c>
      <c r="D1965" s="4">
        <f ca="1">OFFSET(InputPriceData!C$15,CalculationsAndCharts!$A1965+$A$11,IF($C$7,8,0),1,1)</f>
        <v>108.68</v>
      </c>
      <c r="E1965" s="4">
        <f ca="1">OFFSET(InputPriceData!D$15,CalculationsAndCharts!$A1965+$A$11,IF($C$7,8,0),1,1)</f>
        <v>109.77</v>
      </c>
      <c r="F1965" s="4">
        <f ca="1">OFFSET(InputPriceData!E$15,CalculationsAndCharts!$A1965+$A$11,IF($C$7,8,0),1,1)</f>
        <v>108.22</v>
      </c>
      <c r="G1965" s="4">
        <f ca="1">OFFSET(InputPriceData!F$15,CalculationsAndCharts!$A1965+$A$11,IF($C$7,8,0),1,1)</f>
        <v>109.45</v>
      </c>
      <c r="H1965" s="342">
        <f t="shared" ca="1" si="242"/>
        <v>107.58533291989036</v>
      </c>
      <c r="I1965" s="342">
        <f t="shared" ca="1" si="243"/>
        <v>107.843838006954</v>
      </c>
      <c r="J1965" s="340">
        <f t="shared" ca="1" si="244"/>
        <v>-0.2585050870636722</v>
      </c>
      <c r="K1965" s="170">
        <f t="shared" ca="1" si="240"/>
        <v>6.6824880037796741E-2</v>
      </c>
      <c r="L1965" s="341">
        <f t="shared" ca="1" si="241"/>
        <v>0.90780381023452339</v>
      </c>
      <c r="M1965" s="341">
        <f t="shared" ca="1" si="245"/>
        <v>-0.90780381023452339</v>
      </c>
      <c r="N1965" s="170"/>
      <c r="O1965" s="340"/>
      <c r="P1965" s="3">
        <f t="shared" ca="1" si="246"/>
        <v>209555400</v>
      </c>
      <c r="Q1965" s="3" t="e">
        <f t="shared" ca="1" si="247"/>
        <v>#N/A</v>
      </c>
      <c r="S1965" s="99"/>
      <c r="T1965" s="350"/>
      <c r="U1965" s="350"/>
      <c r="V1965" s="349"/>
      <c r="W1965" s="313"/>
      <c r="X1965" s="302"/>
      <c r="Y1965" s="211"/>
      <c r="Z1965" s="320"/>
      <c r="AA1965" s="246"/>
      <c r="AB1965" s="125"/>
      <c r="AC1965" s="125"/>
      <c r="AD1965" s="125"/>
      <c r="AE1965" s="125"/>
      <c r="AF1965" s="125"/>
      <c r="AG1965" s="125"/>
      <c r="AH1965" s="125"/>
      <c r="AJ1965" s="125"/>
      <c r="AK1965" s="125"/>
      <c r="AM1965" s="246"/>
      <c r="AO1965" s="246"/>
      <c r="AP1965" s="211"/>
      <c r="AQ1965" s="211"/>
      <c r="AR1965" s="199"/>
      <c r="AT1965" s="225"/>
      <c r="AU1965" s="225"/>
      <c r="AV1965" s="225"/>
      <c r="AW1965" s="99"/>
      <c r="AX1965" s="199"/>
      <c r="AY1965" s="199"/>
      <c r="AZ1965" s="37"/>
      <c r="BA1965" s="123"/>
      <c r="BB1965" s="211"/>
      <c r="BC1965" s="211"/>
      <c r="BD1965" s="123"/>
      <c r="BE1965" s="123"/>
      <c r="BF1965" s="37"/>
      <c r="BG1965" s="37"/>
    </row>
    <row r="1966" spans="1:59" x14ac:dyDescent="0.25">
      <c r="A1966">
        <v>1934</v>
      </c>
      <c r="B1966" s="61">
        <f ca="1">OFFSET(InputPriceData!B$15,CalculationsAndCharts!$A1966+$A$11,0,1,1)</f>
        <v>39665</v>
      </c>
      <c r="C1966" s="3">
        <f ca="1">OFFSET(InputPriceData!G$15,CalculationsAndCharts!$A1966+$A$11,IF($C$7,8,0),1,1)</f>
        <v>251577600</v>
      </c>
      <c r="D1966" s="4">
        <f ca="1">OFFSET(InputPriceData!C$15,CalculationsAndCharts!$A1966+$A$11,IF($C$7,8,0),1,1)</f>
        <v>106.98</v>
      </c>
      <c r="E1966" s="4">
        <f ca="1">OFFSET(InputPriceData!D$15,CalculationsAndCharts!$A1966+$A$11,IF($C$7,8,0),1,1)</f>
        <v>109.14</v>
      </c>
      <c r="F1966" s="4">
        <f ca="1">OFFSET(InputPriceData!E$15,CalculationsAndCharts!$A1966+$A$11,IF($C$7,8,0),1,1)</f>
        <v>106.09</v>
      </c>
      <c r="G1966" s="4">
        <f ca="1">OFFSET(InputPriceData!F$15,CalculationsAndCharts!$A1966+$A$11,IF($C$7,8,0),1,1)</f>
        <v>108.97</v>
      </c>
      <c r="H1966" s="342">
        <f t="shared" ca="1" si="242"/>
        <v>107.31895190844612</v>
      </c>
      <c r="I1966" s="342">
        <f t="shared" ca="1" si="243"/>
        <v>107.69782328031346</v>
      </c>
      <c r="J1966" s="340">
        <f t="shared" ca="1" si="244"/>
        <v>-0.37887137186736508</v>
      </c>
      <c r="K1966" s="170">
        <f t="shared" ca="1" si="240"/>
        <v>0.14354351642065924</v>
      </c>
      <c r="L1966" s="341">
        <f t="shared" ca="1" si="241"/>
        <v>0.90803351949721489</v>
      </c>
      <c r="M1966" s="341">
        <f t="shared" ca="1" si="245"/>
        <v>-0.90803351949721489</v>
      </c>
      <c r="N1966" s="170"/>
      <c r="O1966" s="340"/>
      <c r="P1966" s="3">
        <f t="shared" ca="1" si="246"/>
        <v>251577600</v>
      </c>
      <c r="Q1966" s="3" t="e">
        <f t="shared" ca="1" si="247"/>
        <v>#N/A</v>
      </c>
      <c r="S1966" s="99"/>
      <c r="T1966" s="350"/>
      <c r="U1966" s="350"/>
      <c r="V1966" s="349"/>
      <c r="W1966" s="313"/>
      <c r="X1966" s="302"/>
      <c r="Y1966" s="211"/>
      <c r="Z1966" s="320"/>
      <c r="AA1966" s="246"/>
      <c r="AB1966" s="125"/>
      <c r="AC1966" s="125"/>
      <c r="AD1966" s="125"/>
      <c r="AE1966" s="125"/>
      <c r="AF1966" s="125"/>
      <c r="AG1966" s="125"/>
      <c r="AH1966" s="125"/>
      <c r="AJ1966" s="125"/>
      <c r="AK1966" s="125"/>
      <c r="AM1966" s="246"/>
      <c r="AO1966" s="246"/>
      <c r="AP1966" s="211"/>
      <c r="AQ1966" s="211"/>
      <c r="AR1966" s="199"/>
      <c r="AT1966" s="225"/>
      <c r="AU1966" s="225"/>
      <c r="AV1966" s="225"/>
      <c r="AW1966" s="99"/>
      <c r="AX1966" s="199"/>
      <c r="AY1966" s="199"/>
      <c r="AZ1966" s="37"/>
      <c r="BA1966" s="123"/>
      <c r="BB1966" s="211"/>
      <c r="BC1966" s="211"/>
      <c r="BD1966" s="123"/>
      <c r="BE1966" s="123"/>
      <c r="BF1966" s="37"/>
      <c r="BG1966" s="37"/>
    </row>
    <row r="1967" spans="1:59" x14ac:dyDescent="0.25">
      <c r="A1967">
        <v>1935</v>
      </c>
      <c r="B1967" s="61">
        <f ca="1">OFFSET(InputPriceData!B$15,CalculationsAndCharts!$A1967+$A$11,0,1,1)</f>
        <v>39664</v>
      </c>
      <c r="C1967" s="3">
        <f ca="1">OFFSET(InputPriceData!G$15,CalculationsAndCharts!$A1967+$A$11,IF($C$7,8,0),1,1)</f>
        <v>188239600</v>
      </c>
      <c r="D1967" s="4">
        <f ca="1">OFFSET(InputPriceData!C$15,CalculationsAndCharts!$A1967+$A$11,IF($C$7,8,0),1,1)</f>
        <v>107</v>
      </c>
      <c r="E1967" s="4">
        <f ca="1">OFFSET(InputPriceData!D$15,CalculationsAndCharts!$A1967+$A$11,IF($C$7,8,0),1,1)</f>
        <v>107.08</v>
      </c>
      <c r="F1967" s="4">
        <f ca="1">OFFSET(InputPriceData!E$15,CalculationsAndCharts!$A1967+$A$11,IF($C$7,8,0),1,1)</f>
        <v>105.91</v>
      </c>
      <c r="G1967" s="4">
        <f ca="1">OFFSET(InputPriceData!F$15,CalculationsAndCharts!$A1967+$A$11,IF($C$7,8,0),1,1)</f>
        <v>106.11</v>
      </c>
      <c r="H1967" s="342">
        <f t="shared" ca="1" si="242"/>
        <v>107.083087895367</v>
      </c>
      <c r="I1967" s="342">
        <f t="shared" ca="1" si="243"/>
        <v>107.58217085125105</v>
      </c>
      <c r="J1967" s="340">
        <f t="shared" ca="1" si="244"/>
        <v>-0.49908295588408075</v>
      </c>
      <c r="K1967" s="170">
        <f t="shared" ca="1" si="240"/>
        <v>0.24908379685399129</v>
      </c>
      <c r="L1967" s="341">
        <f t="shared" ca="1" si="241"/>
        <v>0.9080441721528788</v>
      </c>
      <c r="M1967" s="341">
        <f t="shared" ca="1" si="245"/>
        <v>-0.9080441721528788</v>
      </c>
      <c r="N1967" s="170"/>
      <c r="O1967" s="340"/>
      <c r="P1967" s="3" t="e">
        <f t="shared" ca="1" si="246"/>
        <v>#N/A</v>
      </c>
      <c r="Q1967" s="3">
        <f t="shared" ca="1" si="247"/>
        <v>188239600</v>
      </c>
      <c r="S1967" s="99"/>
      <c r="T1967" s="350"/>
      <c r="U1967" s="350"/>
      <c r="V1967" s="349"/>
      <c r="W1967" s="313"/>
      <c r="X1967" s="302"/>
      <c r="Y1967" s="211"/>
      <c r="Z1967" s="320"/>
      <c r="AA1967" s="246"/>
      <c r="AB1967" s="125"/>
      <c r="AC1967" s="125"/>
      <c r="AD1967" s="125"/>
      <c r="AE1967" s="125"/>
      <c r="AF1967" s="125"/>
      <c r="AG1967" s="125"/>
      <c r="AH1967" s="125"/>
      <c r="AJ1967" s="125"/>
      <c r="AK1967" s="125"/>
      <c r="AM1967" s="246"/>
      <c r="AO1967" s="246"/>
      <c r="AP1967" s="211"/>
      <c r="AQ1967" s="211"/>
      <c r="AR1967" s="199"/>
      <c r="AT1967" s="225"/>
      <c r="AU1967" s="225"/>
      <c r="AV1967" s="225"/>
      <c r="AW1967" s="99"/>
      <c r="AX1967" s="199"/>
      <c r="AY1967" s="199"/>
      <c r="AZ1967" s="37"/>
      <c r="BA1967" s="123"/>
      <c r="BB1967" s="211"/>
      <c r="BC1967" s="211"/>
      <c r="BD1967" s="123"/>
      <c r="BE1967" s="123"/>
      <c r="BF1967" s="37"/>
      <c r="BG1967" s="37"/>
    </row>
    <row r="1968" spans="1:59" x14ac:dyDescent="0.25">
      <c r="A1968">
        <v>1936</v>
      </c>
      <c r="B1968" s="61">
        <f ca="1">OFFSET(InputPriceData!B$15,CalculationsAndCharts!$A1968+$A$11,0,1,1)</f>
        <v>39661</v>
      </c>
      <c r="C1968" s="3">
        <f ca="1">OFFSET(InputPriceData!G$15,CalculationsAndCharts!$A1968+$A$11,IF($C$7,8,0),1,1)</f>
        <v>248690900</v>
      </c>
      <c r="D1968" s="4">
        <f ca="1">OFFSET(InputPriceData!C$15,CalculationsAndCharts!$A1968+$A$11,IF($C$7,8,0),1,1)</f>
        <v>107.91</v>
      </c>
      <c r="E1968" s="4">
        <f ca="1">OFFSET(InputPriceData!D$15,CalculationsAndCharts!$A1968+$A$11,IF($C$7,8,0),1,1)</f>
        <v>108.05</v>
      </c>
      <c r="F1968" s="4">
        <f ca="1">OFFSET(InputPriceData!E$15,CalculationsAndCharts!$A1968+$A$11,IF($C$7,8,0),1,1)</f>
        <v>106.51</v>
      </c>
      <c r="G1968" s="4">
        <f ca="1">OFFSET(InputPriceData!F$15,CalculationsAndCharts!$A1968+$A$11,IF($C$7,8,0),1,1)</f>
        <v>107.1</v>
      </c>
      <c r="H1968" s="342">
        <f t="shared" ca="1" si="242"/>
        <v>107.22210045184801</v>
      </c>
      <c r="I1968" s="342">
        <f t="shared" ca="1" si="243"/>
        <v>107.71600456500114</v>
      </c>
      <c r="J1968" s="340">
        <f t="shared" ca="1" si="244"/>
        <v>-0.49390411315317972</v>
      </c>
      <c r="K1968" s="170">
        <f t="shared" ca="1" si="240"/>
        <v>0.24394127298962895</v>
      </c>
      <c r="L1968" s="341">
        <f t="shared" ca="1" si="241"/>
        <v>0.90833845685921721</v>
      </c>
      <c r="M1968" s="341">
        <f t="shared" ca="1" si="245"/>
        <v>-0.90833845685921721</v>
      </c>
      <c r="N1968" s="170"/>
      <c r="O1968" s="340"/>
      <c r="P1968" s="3" t="e">
        <f t="shared" ca="1" si="246"/>
        <v>#N/A</v>
      </c>
      <c r="Q1968" s="3">
        <f t="shared" ca="1" si="247"/>
        <v>248690900</v>
      </c>
      <c r="S1968" s="99"/>
      <c r="T1968" s="350"/>
      <c r="U1968" s="350"/>
      <c r="V1968" s="349"/>
      <c r="W1968" s="313"/>
      <c r="X1968" s="302"/>
      <c r="Y1968" s="211"/>
      <c r="Z1968" s="320"/>
      <c r="AA1968" s="246"/>
      <c r="AB1968" s="125"/>
      <c r="AC1968" s="125"/>
      <c r="AD1968" s="125"/>
      <c r="AE1968" s="125"/>
      <c r="AF1968" s="125"/>
      <c r="AG1968" s="125"/>
      <c r="AH1968" s="125"/>
      <c r="AJ1968" s="125"/>
      <c r="AK1968" s="125"/>
      <c r="AM1968" s="246"/>
      <c r="AO1968" s="246"/>
      <c r="AP1968" s="211"/>
      <c r="AQ1968" s="211"/>
      <c r="AR1968" s="199"/>
      <c r="AT1968" s="225"/>
      <c r="AU1968" s="225"/>
      <c r="AV1968" s="225"/>
      <c r="AW1968" s="99"/>
      <c r="AX1968" s="199"/>
      <c r="AY1968" s="199"/>
      <c r="AZ1968" s="37"/>
      <c r="BA1968" s="123"/>
      <c r="BB1968" s="211"/>
      <c r="BC1968" s="211"/>
      <c r="BD1968" s="123"/>
      <c r="BE1968" s="123"/>
      <c r="BF1968" s="37"/>
      <c r="BG1968" s="37"/>
    </row>
    <row r="1969" spans="1:59" x14ac:dyDescent="0.25">
      <c r="A1969">
        <v>1937</v>
      </c>
      <c r="B1969" s="61">
        <f ca="1">OFFSET(InputPriceData!B$15,CalculationsAndCharts!$A1969+$A$11,0,1,1)</f>
        <v>39660</v>
      </c>
      <c r="C1969" s="3">
        <f ca="1">OFFSET(InputPriceData!G$15,CalculationsAndCharts!$A1969+$A$11,IF($C$7,8,0),1,1)</f>
        <v>277402100</v>
      </c>
      <c r="D1969" s="4">
        <f ca="1">OFFSET(InputPriceData!C$15,CalculationsAndCharts!$A1969+$A$11,IF($C$7,8,0),1,1)</f>
        <v>108.15</v>
      </c>
      <c r="E1969" s="4">
        <f ca="1">OFFSET(InputPriceData!D$15,CalculationsAndCharts!$A1969+$A$11,IF($C$7,8,0),1,1)</f>
        <v>109.15</v>
      </c>
      <c r="F1969" s="4">
        <f ca="1">OFFSET(InputPriceData!E$15,CalculationsAndCharts!$A1969+$A$11,IF($C$7,8,0),1,1)</f>
        <v>107.5</v>
      </c>
      <c r="G1969" s="4">
        <f ca="1">OFFSET(InputPriceData!F$15,CalculationsAndCharts!$A1969+$A$11,IF($C$7,8,0),1,1)</f>
        <v>107.67</v>
      </c>
      <c r="H1969" s="342">
        <f t="shared" ca="1" si="242"/>
        <v>107.23954337354057</v>
      </c>
      <c r="I1969" s="342">
        <f t="shared" ca="1" si="243"/>
        <v>107.77200498000126</v>
      </c>
      <c r="J1969" s="340">
        <f t="shared" ca="1" si="244"/>
        <v>-0.53246160646071605</v>
      </c>
      <c r="K1969" s="170">
        <f t="shared" ca="1" si="240"/>
        <v>0.28351536235472646</v>
      </c>
      <c r="L1969" s="341">
        <f t="shared" ca="1" si="241"/>
        <v>0.90984398287254187</v>
      </c>
      <c r="M1969" s="341">
        <f t="shared" ca="1" si="245"/>
        <v>-0.90984398287254187</v>
      </c>
      <c r="N1969" s="170"/>
      <c r="O1969" s="340"/>
      <c r="P1969" s="3" t="e">
        <f t="shared" ca="1" si="246"/>
        <v>#N/A</v>
      </c>
      <c r="Q1969" s="3">
        <f t="shared" ca="1" si="247"/>
        <v>277402100</v>
      </c>
      <c r="S1969" s="99"/>
      <c r="T1969" s="350"/>
      <c r="U1969" s="350"/>
      <c r="V1969" s="349"/>
      <c r="W1969" s="313"/>
      <c r="X1969" s="302"/>
      <c r="Y1969" s="211"/>
      <c r="Z1969" s="320"/>
      <c r="AA1969" s="246"/>
      <c r="AB1969" s="125"/>
      <c r="AC1969" s="125"/>
      <c r="AD1969" s="125"/>
      <c r="AE1969" s="125"/>
      <c r="AF1969" s="125"/>
      <c r="AG1969" s="125"/>
      <c r="AH1969" s="125"/>
      <c r="AJ1969" s="125"/>
      <c r="AK1969" s="125"/>
      <c r="AM1969" s="246"/>
      <c r="AO1969" s="246"/>
      <c r="AP1969" s="211"/>
      <c r="AQ1969" s="211"/>
      <c r="AR1969" s="199"/>
      <c r="AT1969" s="225"/>
      <c r="AU1969" s="225"/>
      <c r="AV1969" s="225"/>
      <c r="AW1969" s="99"/>
      <c r="AX1969" s="199"/>
      <c r="AY1969" s="199"/>
      <c r="AZ1969" s="37"/>
      <c r="BA1969" s="123"/>
      <c r="BB1969" s="211"/>
      <c r="BC1969" s="211"/>
      <c r="BD1969" s="123"/>
      <c r="BE1969" s="123"/>
      <c r="BF1969" s="37"/>
      <c r="BG1969" s="37"/>
    </row>
    <row r="1970" spans="1:59" x14ac:dyDescent="0.25">
      <c r="A1970">
        <v>1938</v>
      </c>
      <c r="B1970" s="61">
        <f ca="1">OFFSET(InputPriceData!B$15,CalculationsAndCharts!$A1970+$A$11,0,1,1)</f>
        <v>39659</v>
      </c>
      <c r="C1970" s="3">
        <f ca="1">OFFSET(InputPriceData!G$15,CalculationsAndCharts!$A1970+$A$11,IF($C$7,8,0),1,1)</f>
        <v>354710000</v>
      </c>
      <c r="D1970" s="4">
        <f ca="1">OFFSET(InputPriceData!C$15,CalculationsAndCharts!$A1970+$A$11,IF($C$7,8,0),1,1)</f>
        <v>107.91</v>
      </c>
      <c r="E1970" s="4">
        <f ca="1">OFFSET(InputPriceData!D$15,CalculationsAndCharts!$A1970+$A$11,IF($C$7,8,0),1,1)</f>
        <v>109.17</v>
      </c>
      <c r="F1970" s="4">
        <f ca="1">OFFSET(InputPriceData!E$15,CalculationsAndCharts!$A1970+$A$11,IF($C$7,8,0),1,1)</f>
        <v>107.2</v>
      </c>
      <c r="G1970" s="4">
        <f ca="1">OFFSET(InputPriceData!F$15,CalculationsAndCharts!$A1970+$A$11,IF($C$7,8,0),1,1)</f>
        <v>109.11</v>
      </c>
      <c r="H1970" s="342">
        <f t="shared" ca="1" si="242"/>
        <v>107.17804956976066</v>
      </c>
      <c r="I1970" s="342">
        <f t="shared" ca="1" si="243"/>
        <v>107.78127816000138</v>
      </c>
      <c r="J1970" s="340">
        <f t="shared" ca="1" si="244"/>
        <v>-0.60322859024075282</v>
      </c>
      <c r="K1970" s="170">
        <f t="shared" ca="1" si="240"/>
        <v>0.36388473208384609</v>
      </c>
      <c r="L1970" s="341">
        <f t="shared" ca="1" si="241"/>
        <v>0.91248842718397782</v>
      </c>
      <c r="M1970" s="341">
        <f t="shared" ca="1" si="245"/>
        <v>-0.91248842718397782</v>
      </c>
      <c r="N1970" s="170"/>
      <c r="O1970" s="340"/>
      <c r="P1970" s="3">
        <f t="shared" ca="1" si="246"/>
        <v>354710000</v>
      </c>
      <c r="Q1970" s="3" t="e">
        <f t="shared" ca="1" si="247"/>
        <v>#N/A</v>
      </c>
      <c r="S1970" s="99"/>
      <c r="T1970" s="350"/>
      <c r="U1970" s="350"/>
      <c r="V1970" s="349"/>
      <c r="W1970" s="313"/>
      <c r="X1970" s="302"/>
      <c r="Y1970" s="211"/>
      <c r="Z1970" s="320"/>
      <c r="AA1970" s="246"/>
      <c r="AB1970" s="125"/>
      <c r="AC1970" s="125"/>
      <c r="AD1970" s="125"/>
      <c r="AE1970" s="125"/>
      <c r="AF1970" s="125"/>
      <c r="AG1970" s="125"/>
      <c r="AH1970" s="125"/>
      <c r="AJ1970" s="125"/>
      <c r="AK1970" s="125"/>
      <c r="AM1970" s="246"/>
      <c r="AO1970" s="246"/>
      <c r="AP1970" s="211"/>
      <c r="AQ1970" s="211"/>
      <c r="AR1970" s="199"/>
      <c r="AT1970" s="225"/>
      <c r="AU1970" s="225"/>
      <c r="AV1970" s="225"/>
      <c r="AW1970" s="99"/>
      <c r="AX1970" s="199"/>
      <c r="AY1970" s="199"/>
      <c r="AZ1970" s="37"/>
      <c r="BA1970" s="123"/>
      <c r="BB1970" s="211"/>
      <c r="BC1970" s="211"/>
      <c r="BD1970" s="123"/>
      <c r="BE1970" s="123"/>
      <c r="BF1970" s="37"/>
      <c r="BG1970" s="37"/>
    </row>
    <row r="1971" spans="1:59" x14ac:dyDescent="0.25">
      <c r="A1971">
        <v>1939</v>
      </c>
      <c r="B1971" s="61">
        <f ca="1">OFFSET(InputPriceData!B$15,CalculationsAndCharts!$A1971+$A$11,0,1,1)</f>
        <v>39658</v>
      </c>
      <c r="C1971" s="3">
        <f ca="1">OFFSET(InputPriceData!G$15,CalculationsAndCharts!$A1971+$A$11,IF($C$7,8,0),1,1)</f>
        <v>261505600</v>
      </c>
      <c r="D1971" s="4">
        <f ca="1">OFFSET(InputPriceData!C$15,CalculationsAndCharts!$A1971+$A$11,IF($C$7,8,0),1,1)</f>
        <v>105.25</v>
      </c>
      <c r="E1971" s="4">
        <f ca="1">OFFSET(InputPriceData!D$15,CalculationsAndCharts!$A1971+$A$11,IF($C$7,8,0),1,1)</f>
        <v>107.29</v>
      </c>
      <c r="F1971" s="4">
        <f ca="1">OFFSET(InputPriceData!E$15,CalculationsAndCharts!$A1971+$A$11,IF($C$7,8,0),1,1)</f>
        <v>104.96</v>
      </c>
      <c r="G1971" s="4">
        <f ca="1">OFFSET(InputPriceData!F$15,CalculationsAndCharts!$A1971+$A$11,IF($C$7,8,0),1,1)</f>
        <v>107.2</v>
      </c>
      <c r="H1971" s="342">
        <f t="shared" ca="1" si="242"/>
        <v>106.90205665115504</v>
      </c>
      <c r="I1971" s="342">
        <f t="shared" ca="1" si="243"/>
        <v>107.66048526545605</v>
      </c>
      <c r="J1971" s="340">
        <f t="shared" ca="1" si="244"/>
        <v>-0.75842861430104791</v>
      </c>
      <c r="K1971" s="170">
        <f t="shared" ca="1" si="240"/>
        <v>0.57521396299060767</v>
      </c>
      <c r="L1971" s="341">
        <f t="shared" ca="1" si="241"/>
        <v>0.9145546402384318</v>
      </c>
      <c r="M1971" s="341">
        <f t="shared" ca="1" si="245"/>
        <v>-0.9145546402384318</v>
      </c>
      <c r="N1971" s="170"/>
      <c r="O1971" s="340"/>
      <c r="P1971" s="3">
        <f t="shared" ca="1" si="246"/>
        <v>261505600</v>
      </c>
      <c r="Q1971" s="3" t="e">
        <f t="shared" ca="1" si="247"/>
        <v>#N/A</v>
      </c>
      <c r="S1971" s="99"/>
      <c r="T1971" s="350"/>
      <c r="U1971" s="350"/>
      <c r="V1971" s="349"/>
      <c r="W1971" s="313"/>
      <c r="X1971" s="302"/>
      <c r="Y1971" s="211"/>
      <c r="Z1971" s="320"/>
      <c r="AA1971" s="246"/>
      <c r="AB1971" s="125"/>
      <c r="AC1971" s="125"/>
      <c r="AD1971" s="125"/>
      <c r="AE1971" s="125"/>
      <c r="AF1971" s="125"/>
      <c r="AG1971" s="125"/>
      <c r="AH1971" s="125"/>
      <c r="AJ1971" s="125"/>
      <c r="AK1971" s="125"/>
      <c r="AM1971" s="246"/>
      <c r="AO1971" s="246"/>
      <c r="AP1971" s="211"/>
      <c r="AQ1971" s="211"/>
      <c r="AR1971" s="199"/>
      <c r="AT1971" s="225"/>
      <c r="AU1971" s="225"/>
      <c r="AV1971" s="225"/>
      <c r="AW1971" s="99"/>
      <c r="AX1971" s="199"/>
      <c r="AY1971" s="199"/>
      <c r="AZ1971" s="37"/>
      <c r="BA1971" s="123"/>
      <c r="BB1971" s="211"/>
      <c r="BC1971" s="211"/>
      <c r="BD1971" s="123"/>
      <c r="BE1971" s="123"/>
      <c r="BF1971" s="37"/>
      <c r="BG1971" s="37"/>
    </row>
    <row r="1972" spans="1:59" x14ac:dyDescent="0.25">
      <c r="A1972">
        <v>1940</v>
      </c>
      <c r="B1972" s="61">
        <f ca="1">OFFSET(InputPriceData!B$15,CalculationsAndCharts!$A1972+$A$11,0,1,1)</f>
        <v>39657</v>
      </c>
      <c r="C1972" s="3">
        <f ca="1">OFFSET(InputPriceData!G$15,CalculationsAndCharts!$A1972+$A$11,IF($C$7,8,0),1,1)</f>
        <v>205201300</v>
      </c>
      <c r="D1972" s="4">
        <f ca="1">OFFSET(InputPriceData!C$15,CalculationsAndCharts!$A1972+$A$11,IF($C$7,8,0),1,1)</f>
        <v>106.55</v>
      </c>
      <c r="E1972" s="4">
        <f ca="1">OFFSET(InputPriceData!D$15,CalculationsAndCharts!$A1972+$A$11,IF($C$7,8,0),1,1)</f>
        <v>107.01</v>
      </c>
      <c r="F1972" s="4">
        <f ca="1">OFFSET(InputPriceData!E$15,CalculationsAndCharts!$A1972+$A$11,IF($C$7,8,0),1,1)</f>
        <v>104.77</v>
      </c>
      <c r="G1972" s="4">
        <f ca="1">OFFSET(InputPriceData!F$15,CalculationsAndCharts!$A1972+$A$11,IF($C$7,8,0),1,1)</f>
        <v>104.96</v>
      </c>
      <c r="H1972" s="342">
        <f t="shared" ca="1" si="242"/>
        <v>106.85949331560575</v>
      </c>
      <c r="I1972" s="342">
        <f t="shared" ca="1" si="243"/>
        <v>107.70234756231568</v>
      </c>
      <c r="J1972" s="340">
        <f t="shared" ca="1" si="244"/>
        <v>-0.842854246709974</v>
      </c>
      <c r="K1972" s="170">
        <f t="shared" ca="1" si="240"/>
        <v>0.71040328119703766</v>
      </c>
      <c r="L1972" s="341">
        <f t="shared" ca="1" si="241"/>
        <v>0.9137265411952511</v>
      </c>
      <c r="M1972" s="341">
        <f t="shared" ca="1" si="245"/>
        <v>-0.9137265411952511</v>
      </c>
      <c r="N1972" s="170"/>
      <c r="O1972" s="340"/>
      <c r="P1972" s="3" t="e">
        <f t="shared" ca="1" si="246"/>
        <v>#N/A</v>
      </c>
      <c r="Q1972" s="3">
        <f t="shared" ca="1" si="247"/>
        <v>205201300</v>
      </c>
      <c r="S1972" s="99"/>
      <c r="T1972" s="350"/>
      <c r="U1972" s="350"/>
      <c r="V1972" s="349"/>
      <c r="W1972" s="313"/>
      <c r="X1972" s="302"/>
      <c r="Y1972" s="211"/>
      <c r="Z1972" s="320"/>
      <c r="AA1972" s="246"/>
      <c r="AB1972" s="125"/>
      <c r="AC1972" s="125"/>
      <c r="AD1972" s="125"/>
      <c r="AE1972" s="125"/>
      <c r="AF1972" s="125"/>
      <c r="AG1972" s="125"/>
      <c r="AH1972" s="125"/>
      <c r="AJ1972" s="125"/>
      <c r="AK1972" s="125"/>
      <c r="AM1972" s="246"/>
      <c r="AO1972" s="246"/>
      <c r="AP1972" s="211"/>
      <c r="AQ1972" s="211"/>
      <c r="AR1972" s="199"/>
      <c r="AT1972" s="225"/>
      <c r="AU1972" s="225"/>
      <c r="AV1972" s="225"/>
      <c r="AW1972" s="99"/>
      <c r="AX1972" s="199"/>
      <c r="AY1972" s="199"/>
      <c r="AZ1972" s="37"/>
      <c r="BA1972" s="123"/>
      <c r="BB1972" s="211"/>
      <c r="BC1972" s="211"/>
      <c r="BD1972" s="123"/>
      <c r="BE1972" s="123"/>
      <c r="BF1972" s="37"/>
      <c r="BG1972" s="37"/>
    </row>
    <row r="1973" spans="1:59" x14ac:dyDescent="0.25">
      <c r="A1973">
        <v>1941</v>
      </c>
      <c r="B1973" s="61">
        <f ca="1">OFFSET(InputPriceData!B$15,CalculationsAndCharts!$A1973+$A$11,0,1,1)</f>
        <v>39654</v>
      </c>
      <c r="C1973" s="3">
        <f ca="1">OFFSET(InputPriceData!G$15,CalculationsAndCharts!$A1973+$A$11,IF($C$7,8,0),1,1)</f>
        <v>219131000</v>
      </c>
      <c r="D1973" s="4">
        <f ca="1">OFFSET(InputPriceData!C$15,CalculationsAndCharts!$A1973+$A$11,IF($C$7,8,0),1,1)</f>
        <v>106.87</v>
      </c>
      <c r="E1973" s="4">
        <f ca="1">OFFSET(InputPriceData!D$15,CalculationsAndCharts!$A1973+$A$11,IF($C$7,8,0),1,1)</f>
        <v>107.38</v>
      </c>
      <c r="F1973" s="4">
        <f ca="1">OFFSET(InputPriceData!E$15,CalculationsAndCharts!$A1973+$A$11,IF($C$7,8,0),1,1)</f>
        <v>106.26</v>
      </c>
      <c r="G1973" s="4">
        <f ca="1">OFFSET(InputPriceData!F$15,CalculationsAndCharts!$A1973+$A$11,IF($C$7,8,0),1,1)</f>
        <v>106.52</v>
      </c>
      <c r="H1973" s="342">
        <f t="shared" ca="1" si="242"/>
        <v>107.13084950354941</v>
      </c>
      <c r="I1973" s="342">
        <f t="shared" ca="1" si="243"/>
        <v>107.95165188616257</v>
      </c>
      <c r="J1973" s="340">
        <f t="shared" ca="1" si="244"/>
        <v>-0.82080238261318028</v>
      </c>
      <c r="K1973" s="170">
        <f t="shared" ca="1" si="240"/>
        <v>0.67371655130347363</v>
      </c>
      <c r="L1973" s="341">
        <f t="shared" ca="1" si="241"/>
        <v>0.91084620856764342</v>
      </c>
      <c r="M1973" s="341">
        <f t="shared" ca="1" si="245"/>
        <v>-0.91084620856764342</v>
      </c>
      <c r="N1973" s="170"/>
      <c r="O1973" s="340"/>
      <c r="P1973" s="3" t="e">
        <f t="shared" ca="1" si="246"/>
        <v>#N/A</v>
      </c>
      <c r="Q1973" s="3">
        <f t="shared" ca="1" si="247"/>
        <v>219131000</v>
      </c>
      <c r="S1973" s="99"/>
      <c r="T1973" s="350"/>
      <c r="U1973" s="350"/>
      <c r="V1973" s="349"/>
      <c r="W1973" s="313"/>
      <c r="X1973" s="302"/>
      <c r="Y1973" s="211"/>
      <c r="Z1973" s="320"/>
      <c r="AA1973" s="246"/>
      <c r="AB1973" s="125"/>
      <c r="AC1973" s="125"/>
      <c r="AD1973" s="125"/>
      <c r="AE1973" s="125"/>
      <c r="AF1973" s="125"/>
      <c r="AG1973" s="125"/>
      <c r="AH1973" s="125"/>
      <c r="AJ1973" s="125"/>
      <c r="AK1973" s="125"/>
      <c r="AM1973" s="246"/>
      <c r="AO1973" s="246"/>
      <c r="AP1973" s="211"/>
      <c r="AQ1973" s="211"/>
      <c r="AR1973" s="199"/>
      <c r="AT1973" s="225"/>
      <c r="AU1973" s="225"/>
      <c r="AV1973" s="225"/>
      <c r="AW1973" s="99"/>
      <c r="AX1973" s="199"/>
      <c r="AY1973" s="199"/>
      <c r="AZ1973" s="37"/>
      <c r="BA1973" s="123"/>
      <c r="BB1973" s="211"/>
      <c r="BC1973" s="211"/>
      <c r="BD1973" s="123"/>
      <c r="BE1973" s="123"/>
      <c r="BF1973" s="37"/>
      <c r="BG1973" s="37"/>
    </row>
    <row r="1974" spans="1:59" x14ac:dyDescent="0.25">
      <c r="A1974">
        <v>1942</v>
      </c>
      <c r="B1974" s="61">
        <f ca="1">OFFSET(InputPriceData!B$15,CalculationsAndCharts!$A1974+$A$11,0,1,1)</f>
        <v>39653</v>
      </c>
      <c r="C1974" s="3">
        <f ca="1">OFFSET(InputPriceData!G$15,CalculationsAndCharts!$A1974+$A$11,IF($C$7,8,0),1,1)</f>
        <v>248634500</v>
      </c>
      <c r="D1974" s="4">
        <f ca="1">OFFSET(InputPriceData!C$15,CalculationsAndCharts!$A1974+$A$11,IF($C$7,8,0),1,1)</f>
        <v>108.95</v>
      </c>
      <c r="E1974" s="4">
        <f ca="1">OFFSET(InputPriceData!D$15,CalculationsAndCharts!$A1974+$A$11,IF($C$7,8,0),1,1)</f>
        <v>109.01</v>
      </c>
      <c r="F1974" s="4">
        <f ca="1">OFFSET(InputPriceData!E$15,CalculationsAndCharts!$A1974+$A$11,IF($C$7,8,0),1,1)</f>
        <v>106.25</v>
      </c>
      <c r="G1974" s="4">
        <f ca="1">OFFSET(InputPriceData!F$15,CalculationsAndCharts!$A1974+$A$11,IF($C$7,8,0),1,1)</f>
        <v>106.55</v>
      </c>
      <c r="H1974" s="342">
        <f t="shared" ca="1" si="242"/>
        <v>107.2181137183422</v>
      </c>
      <c r="I1974" s="342">
        <f t="shared" ca="1" si="243"/>
        <v>108.08180205763189</v>
      </c>
      <c r="J1974" s="340">
        <f t="shared" ca="1" si="244"/>
        <v>-0.8636883392897331</v>
      </c>
      <c r="K1974" s="170">
        <f t="shared" ca="1" si="240"/>
        <v>0.74595754742505715</v>
      </c>
      <c r="L1974" s="341">
        <f t="shared" ca="1" si="241"/>
        <v>0.90765156990740825</v>
      </c>
      <c r="M1974" s="341">
        <f t="shared" ca="1" si="245"/>
        <v>-0.90765156990740825</v>
      </c>
      <c r="N1974" s="170"/>
      <c r="O1974" s="340"/>
      <c r="P1974" s="3" t="e">
        <f t="shared" ca="1" si="246"/>
        <v>#N/A</v>
      </c>
      <c r="Q1974" s="3">
        <f t="shared" ca="1" si="247"/>
        <v>248634500</v>
      </c>
      <c r="S1974" s="99"/>
      <c r="T1974" s="350"/>
      <c r="U1974" s="350"/>
      <c r="V1974" s="349"/>
      <c r="W1974" s="313"/>
      <c r="X1974" s="302"/>
      <c r="Y1974" s="211"/>
      <c r="Z1974" s="320"/>
      <c r="AA1974" s="246"/>
      <c r="AB1974" s="125"/>
      <c r="AC1974" s="125"/>
      <c r="AD1974" s="125"/>
      <c r="AE1974" s="125"/>
      <c r="AF1974" s="125"/>
      <c r="AG1974" s="125"/>
      <c r="AH1974" s="125"/>
      <c r="AJ1974" s="125"/>
      <c r="AK1974" s="125"/>
      <c r="AM1974" s="246"/>
      <c r="AO1974" s="246"/>
      <c r="AP1974" s="211"/>
      <c r="AQ1974" s="211"/>
      <c r="AR1974" s="199"/>
      <c r="AT1974" s="225"/>
      <c r="AU1974" s="225"/>
      <c r="AV1974" s="225"/>
      <c r="AW1974" s="99"/>
      <c r="AX1974" s="199"/>
      <c r="AY1974" s="199"/>
      <c r="AZ1974" s="37"/>
      <c r="BA1974" s="123"/>
      <c r="BB1974" s="211"/>
      <c r="BC1974" s="211"/>
      <c r="BD1974" s="123"/>
      <c r="BE1974" s="123"/>
      <c r="BF1974" s="37"/>
      <c r="BG1974" s="37"/>
    </row>
    <row r="1975" spans="1:59" x14ac:dyDescent="0.25">
      <c r="A1975">
        <v>1943</v>
      </c>
      <c r="B1975" s="61">
        <f ca="1">OFFSET(InputPriceData!B$15,CalculationsAndCharts!$A1975+$A$11,0,1,1)</f>
        <v>39652</v>
      </c>
      <c r="C1975" s="3">
        <f ca="1">OFFSET(InputPriceData!G$15,CalculationsAndCharts!$A1975+$A$11,IF($C$7,8,0),1,1)</f>
        <v>311698400</v>
      </c>
      <c r="D1975" s="4">
        <f ca="1">OFFSET(InputPriceData!C$15,CalculationsAndCharts!$A1975+$A$11,IF($C$7,8,0),1,1)</f>
        <v>108.57</v>
      </c>
      <c r="E1975" s="4">
        <f ca="1">OFFSET(InputPriceData!D$15,CalculationsAndCharts!$A1975+$A$11,IF($C$7,8,0),1,1)</f>
        <v>109.64</v>
      </c>
      <c r="F1975" s="4">
        <f ca="1">OFFSET(InputPriceData!E$15,CalculationsAndCharts!$A1975+$A$11,IF($C$7,8,0),1,1)</f>
        <v>108.28</v>
      </c>
      <c r="G1975" s="4">
        <f ca="1">OFFSET(InputPriceData!F$15,CalculationsAndCharts!$A1975+$A$11,IF($C$7,8,0),1,1)</f>
        <v>108.81</v>
      </c>
      <c r="H1975" s="342">
        <f t="shared" ca="1" si="242"/>
        <v>107.31355853524823</v>
      </c>
      <c r="I1975" s="342">
        <f t="shared" ca="1" si="243"/>
        <v>108.22105679014389</v>
      </c>
      <c r="J1975" s="340">
        <f t="shared" ca="1" si="244"/>
        <v>-0.90749825489569913</v>
      </c>
      <c r="K1975" s="170">
        <f t="shared" ca="1" si="240"/>
        <v>0.82355308263873928</v>
      </c>
      <c r="L1975" s="341">
        <f t="shared" ca="1" si="241"/>
        <v>0.90373637786827998</v>
      </c>
      <c r="M1975" s="341">
        <f t="shared" ca="1" si="245"/>
        <v>-0.90373637786827998</v>
      </c>
      <c r="N1975" s="170"/>
      <c r="O1975" s="340"/>
      <c r="P1975" s="3">
        <f t="shared" ca="1" si="246"/>
        <v>311698400</v>
      </c>
      <c r="Q1975" s="3" t="e">
        <f t="shared" ca="1" si="247"/>
        <v>#N/A</v>
      </c>
      <c r="S1975" s="99"/>
      <c r="T1975" s="350"/>
      <c r="U1975" s="350"/>
      <c r="V1975" s="349"/>
      <c r="W1975" s="313"/>
      <c r="X1975" s="302"/>
      <c r="Y1975" s="211"/>
      <c r="Z1975" s="320"/>
      <c r="AA1975" s="246"/>
      <c r="AB1975" s="125"/>
      <c r="AC1975" s="125"/>
      <c r="AD1975" s="125"/>
      <c r="AE1975" s="125"/>
      <c r="AF1975" s="125"/>
      <c r="AG1975" s="125"/>
      <c r="AH1975" s="125"/>
      <c r="AJ1975" s="125"/>
      <c r="AK1975" s="125"/>
      <c r="AM1975" s="246"/>
      <c r="AO1975" s="246"/>
      <c r="AP1975" s="211"/>
      <c r="AQ1975" s="211"/>
      <c r="AR1975" s="199"/>
      <c r="AT1975" s="225"/>
      <c r="AU1975" s="225"/>
      <c r="AV1975" s="225"/>
      <c r="AW1975" s="99"/>
      <c r="AX1975" s="199"/>
      <c r="AY1975" s="199"/>
      <c r="AZ1975" s="37"/>
      <c r="BA1975" s="123"/>
      <c r="BB1975" s="211"/>
      <c r="BC1975" s="211"/>
      <c r="BD1975" s="123"/>
      <c r="BE1975" s="123"/>
      <c r="BF1975" s="37"/>
      <c r="BG1975" s="37"/>
    </row>
    <row r="1976" spans="1:59" x14ac:dyDescent="0.25">
      <c r="A1976">
        <v>1944</v>
      </c>
      <c r="B1976" s="61">
        <f ca="1">OFFSET(InputPriceData!B$15,CalculationsAndCharts!$A1976+$A$11,0,1,1)</f>
        <v>39651</v>
      </c>
      <c r="C1976" s="3">
        <f ca="1">OFFSET(InputPriceData!G$15,CalculationsAndCharts!$A1976+$A$11,IF($C$7,8,0),1,1)</f>
        <v>296904200</v>
      </c>
      <c r="D1976" s="4">
        <f ca="1">OFFSET(InputPriceData!C$15,CalculationsAndCharts!$A1976+$A$11,IF($C$7,8,0),1,1)</f>
        <v>106.24</v>
      </c>
      <c r="E1976" s="4">
        <f ca="1">OFFSET(InputPriceData!D$15,CalculationsAndCharts!$A1976+$A$11,IF($C$7,8,0),1,1)</f>
        <v>108.49</v>
      </c>
      <c r="F1976" s="4">
        <f ca="1">OFFSET(InputPriceData!E$15,CalculationsAndCharts!$A1976+$A$11,IF($C$7,8,0),1,1)</f>
        <v>105.99</v>
      </c>
      <c r="G1976" s="4">
        <f ca="1">OFFSET(InputPriceData!F$15,CalculationsAndCharts!$A1976+$A$11,IF($C$7,8,0),1,1)</f>
        <v>108.22</v>
      </c>
      <c r="H1976" s="342">
        <f t="shared" ca="1" si="242"/>
        <v>107.09978118314085</v>
      </c>
      <c r="I1976" s="342">
        <f t="shared" ca="1" si="243"/>
        <v>108.1675164983388</v>
      </c>
      <c r="J1976" s="340">
        <f t="shared" ca="1" si="244"/>
        <v>-1.0677353151979978</v>
      </c>
      <c r="K1976" s="170">
        <f t="shared" ca="1" si="240"/>
        <v>1.1400587033209677</v>
      </c>
      <c r="L1976" s="341">
        <f t="shared" ca="1" si="241"/>
        <v>0.89912407316075738</v>
      </c>
      <c r="M1976" s="341">
        <f t="shared" ca="1" si="245"/>
        <v>-0.89912407316075738</v>
      </c>
      <c r="N1976" s="170"/>
      <c r="O1976" s="340"/>
      <c r="P1976" s="3">
        <f t="shared" ca="1" si="246"/>
        <v>296904200</v>
      </c>
      <c r="Q1976" s="3" t="e">
        <f t="shared" ca="1" si="247"/>
        <v>#N/A</v>
      </c>
      <c r="S1976" s="99"/>
      <c r="T1976" s="350"/>
      <c r="U1976" s="350"/>
      <c r="V1976" s="349"/>
      <c r="W1976" s="313"/>
      <c r="X1976" s="302"/>
      <c r="Y1976" s="211"/>
      <c r="Z1976" s="320"/>
      <c r="AA1976" s="246"/>
      <c r="AB1976" s="125"/>
      <c r="AC1976" s="125"/>
      <c r="AD1976" s="125"/>
      <c r="AE1976" s="125"/>
      <c r="AF1976" s="125"/>
      <c r="AG1976" s="125"/>
      <c r="AH1976" s="125"/>
      <c r="AJ1976" s="125"/>
      <c r="AK1976" s="125"/>
      <c r="AM1976" s="246"/>
      <c r="AO1976" s="246"/>
      <c r="AP1976" s="211"/>
      <c r="AQ1976" s="211"/>
      <c r="AR1976" s="199"/>
      <c r="AT1976" s="225"/>
      <c r="AU1976" s="225"/>
      <c r="AV1976" s="225"/>
      <c r="AW1976" s="99"/>
      <c r="AX1976" s="199"/>
      <c r="AY1976" s="199"/>
      <c r="AZ1976" s="37"/>
      <c r="BA1976" s="123"/>
      <c r="BB1976" s="211"/>
      <c r="BC1976" s="211"/>
      <c r="BD1976" s="123"/>
      <c r="BE1976" s="123"/>
      <c r="BF1976" s="37"/>
      <c r="BG1976" s="37"/>
    </row>
    <row r="1977" spans="1:59" x14ac:dyDescent="0.25">
      <c r="A1977">
        <v>1945</v>
      </c>
      <c r="B1977" s="61">
        <f ca="1">OFFSET(InputPriceData!B$15,CalculationsAndCharts!$A1977+$A$11,0,1,1)</f>
        <v>39650</v>
      </c>
      <c r="C1977" s="3">
        <f ca="1">OFFSET(InputPriceData!G$15,CalculationsAndCharts!$A1977+$A$11,IF($C$7,8,0),1,1)</f>
        <v>222863000</v>
      </c>
      <c r="D1977" s="4">
        <f ca="1">OFFSET(InputPriceData!C$15,CalculationsAndCharts!$A1977+$A$11,IF($C$7,8,0),1,1)</f>
        <v>107.4</v>
      </c>
      <c r="E1977" s="4">
        <f ca="1">OFFSET(InputPriceData!D$15,CalculationsAndCharts!$A1977+$A$11,IF($C$7,8,0),1,1)</f>
        <v>107.64</v>
      </c>
      <c r="F1977" s="4">
        <f ca="1">OFFSET(InputPriceData!E$15,CalculationsAndCharts!$A1977+$A$11,IF($C$7,8,0),1,1)</f>
        <v>106.28</v>
      </c>
      <c r="G1977" s="4">
        <f ca="1">OFFSET(InputPriceData!F$15,CalculationsAndCharts!$A1977+$A$11,IF($C$7,8,0),1,1)</f>
        <v>107.01</v>
      </c>
      <c r="H1977" s="342">
        <f t="shared" ca="1" si="242"/>
        <v>106.93974992358953</v>
      </c>
      <c r="I1977" s="342">
        <f t="shared" ca="1" si="243"/>
        <v>108.16274527091507</v>
      </c>
      <c r="J1977" s="340">
        <f t="shared" ca="1" si="244"/>
        <v>-1.2229953473255653</v>
      </c>
      <c r="K1977" s="170">
        <f t="shared" ca="1" si="240"/>
        <v>1.49571761957998</v>
      </c>
      <c r="L1977" s="341">
        <f t="shared" ca="1" si="241"/>
        <v>0.89106411961708909</v>
      </c>
      <c r="M1977" s="341">
        <f t="shared" ca="1" si="245"/>
        <v>-0.89106411961708909</v>
      </c>
      <c r="N1977" s="170"/>
      <c r="O1977" s="340"/>
      <c r="P1977" s="3" t="e">
        <f t="shared" ca="1" si="246"/>
        <v>#N/A</v>
      </c>
      <c r="Q1977" s="3">
        <f t="shared" ca="1" si="247"/>
        <v>222863000</v>
      </c>
      <c r="S1977" s="99"/>
      <c r="T1977" s="350"/>
      <c r="U1977" s="350"/>
      <c r="V1977" s="349"/>
      <c r="W1977" s="313"/>
      <c r="X1977" s="302"/>
      <c r="Y1977" s="211"/>
      <c r="Z1977" s="320"/>
      <c r="AA1977" s="246"/>
      <c r="AB1977" s="125"/>
      <c r="AC1977" s="125"/>
      <c r="AD1977" s="125"/>
      <c r="AE1977" s="125"/>
      <c r="AF1977" s="125"/>
      <c r="AG1977" s="125"/>
      <c r="AH1977" s="125"/>
      <c r="AJ1977" s="125"/>
      <c r="AK1977" s="125"/>
      <c r="AM1977" s="246"/>
      <c r="AO1977" s="246"/>
      <c r="AP1977" s="211"/>
      <c r="AQ1977" s="211"/>
      <c r="AR1977" s="199"/>
      <c r="AT1977" s="225"/>
      <c r="AU1977" s="225"/>
      <c r="AV1977" s="225"/>
      <c r="AW1977" s="99"/>
      <c r="AX1977" s="199"/>
      <c r="AY1977" s="199"/>
      <c r="AZ1977" s="37"/>
      <c r="BA1977" s="123"/>
      <c r="BB1977" s="211"/>
      <c r="BC1977" s="211"/>
      <c r="BD1977" s="123"/>
      <c r="BE1977" s="123"/>
      <c r="BF1977" s="37"/>
      <c r="BG1977" s="37"/>
    </row>
    <row r="1978" spans="1:59" x14ac:dyDescent="0.25">
      <c r="A1978">
        <v>1946</v>
      </c>
      <c r="B1978" s="61">
        <f ca="1">OFFSET(InputPriceData!B$15,CalculationsAndCharts!$A1978+$A$11,0,1,1)</f>
        <v>39647</v>
      </c>
      <c r="C1978" s="3">
        <f ca="1">OFFSET(InputPriceData!G$15,CalculationsAndCharts!$A1978+$A$11,IF($C$7,8,0),1,1)</f>
        <v>267030100</v>
      </c>
      <c r="D1978" s="4">
        <f ca="1">OFFSET(InputPriceData!C$15,CalculationsAndCharts!$A1978+$A$11,IF($C$7,8,0),1,1)</f>
        <v>107.11</v>
      </c>
      <c r="E1978" s="4">
        <f ca="1">OFFSET(InputPriceData!D$15,CalculationsAndCharts!$A1978+$A$11,IF($C$7,8,0),1,1)</f>
        <v>107.32</v>
      </c>
      <c r="F1978" s="4">
        <f ca="1">OFFSET(InputPriceData!E$15,CalculationsAndCharts!$A1978+$A$11,IF($C$7,8,0),1,1)</f>
        <v>106.24</v>
      </c>
      <c r="G1978" s="4">
        <f ca="1">OFFSET(InputPriceData!F$15,CalculationsAndCharts!$A1978+$A$11,IF($C$7,8,0),1,1)</f>
        <v>106.95</v>
      </c>
      <c r="H1978" s="342">
        <f t="shared" ca="1" si="242"/>
        <v>106.92971419838804</v>
      </c>
      <c r="I1978" s="342">
        <f t="shared" ca="1" si="243"/>
        <v>108.26754029554371</v>
      </c>
      <c r="J1978" s="340">
        <f t="shared" ca="1" si="244"/>
        <v>-1.3378260971557074</v>
      </c>
      <c r="K1978" s="170">
        <f t="shared" ca="1" si="240"/>
        <v>1.7897786662308723</v>
      </c>
      <c r="L1978" s="341">
        <f t="shared" ca="1" si="241"/>
        <v>0.87998986924512623</v>
      </c>
      <c r="M1978" s="341">
        <f t="shared" ca="1" si="245"/>
        <v>-0.87998986924512623</v>
      </c>
      <c r="N1978" s="170"/>
      <c r="O1978" s="340"/>
      <c r="P1978" s="3" t="e">
        <f t="shared" ca="1" si="246"/>
        <v>#N/A</v>
      </c>
      <c r="Q1978" s="3">
        <f t="shared" ca="1" si="247"/>
        <v>267030100</v>
      </c>
      <c r="S1978" s="99"/>
      <c r="T1978" s="350"/>
      <c r="U1978" s="350"/>
      <c r="V1978" s="349"/>
      <c r="W1978" s="313"/>
      <c r="X1978" s="302"/>
      <c r="Y1978" s="211"/>
      <c r="Z1978" s="320"/>
      <c r="AA1978" s="246"/>
      <c r="AB1978" s="125"/>
      <c r="AC1978" s="125"/>
      <c r="AD1978" s="125"/>
      <c r="AE1978" s="125"/>
      <c r="AF1978" s="125"/>
      <c r="AG1978" s="125"/>
      <c r="AH1978" s="125"/>
      <c r="AJ1978" s="125"/>
      <c r="AK1978" s="125"/>
      <c r="AM1978" s="246"/>
      <c r="AO1978" s="246"/>
      <c r="AP1978" s="211"/>
      <c r="AQ1978" s="211"/>
      <c r="AR1978" s="199"/>
      <c r="AT1978" s="225"/>
      <c r="AU1978" s="225"/>
      <c r="AV1978" s="225"/>
      <c r="AW1978" s="99"/>
      <c r="AX1978" s="199"/>
      <c r="AY1978" s="199"/>
      <c r="AZ1978" s="37"/>
      <c r="BA1978" s="123"/>
      <c r="BB1978" s="211"/>
      <c r="BC1978" s="211"/>
      <c r="BD1978" s="123"/>
      <c r="BE1978" s="123"/>
      <c r="BF1978" s="37"/>
      <c r="BG1978" s="37"/>
    </row>
    <row r="1979" spans="1:59" x14ac:dyDescent="0.25">
      <c r="A1979">
        <v>1947</v>
      </c>
      <c r="B1979" s="61">
        <f ca="1">OFFSET(InputPriceData!B$15,CalculationsAndCharts!$A1979+$A$11,0,1,1)</f>
        <v>39646</v>
      </c>
      <c r="C1979" s="3">
        <f ca="1">OFFSET(InputPriceData!G$15,CalculationsAndCharts!$A1979+$A$11,IF($C$7,8,0),1,1)</f>
        <v>375490600</v>
      </c>
      <c r="D1979" s="4">
        <f ca="1">OFFSET(InputPriceData!C$15,CalculationsAndCharts!$A1979+$A$11,IF($C$7,8,0),1,1)</f>
        <v>106.23</v>
      </c>
      <c r="E1979" s="4">
        <f ca="1">OFFSET(InputPriceData!D$15,CalculationsAndCharts!$A1979+$A$11,IF($C$7,8,0),1,1)</f>
        <v>107.18</v>
      </c>
      <c r="F1979" s="4">
        <f ca="1">OFFSET(InputPriceData!E$15,CalculationsAndCharts!$A1979+$A$11,IF($C$7,8,0),1,1)</f>
        <v>105.34</v>
      </c>
      <c r="G1979" s="4">
        <f ca="1">OFFSET(InputPriceData!F$15,CalculationsAndCharts!$A1979+$A$11,IF($C$7,8,0),1,1)</f>
        <v>106.28</v>
      </c>
      <c r="H1979" s="342">
        <f t="shared" ca="1" si="242"/>
        <v>106.92681622672919</v>
      </c>
      <c r="I1979" s="342">
        <f t="shared" ca="1" si="243"/>
        <v>108.3873166860477</v>
      </c>
      <c r="J1979" s="340">
        <f t="shared" ca="1" si="244"/>
        <v>-1.4605004593185371</v>
      </c>
      <c r="K1979" s="170">
        <f t="shared" ca="1" si="240"/>
        <v>2.1330615916696578</v>
      </c>
      <c r="L1979" s="341">
        <f t="shared" ca="1" si="241"/>
        <v>0.8665520091094433</v>
      </c>
      <c r="M1979" s="341">
        <f t="shared" ca="1" si="245"/>
        <v>-0.8665520091094433</v>
      </c>
      <c r="N1979" s="170"/>
      <c r="O1979" s="340"/>
      <c r="P1979" s="3">
        <f t="shared" ca="1" si="246"/>
        <v>375490600</v>
      </c>
      <c r="Q1979" s="3" t="e">
        <f t="shared" ca="1" si="247"/>
        <v>#N/A</v>
      </c>
      <c r="S1979" s="99"/>
      <c r="T1979" s="350"/>
      <c r="U1979" s="350"/>
      <c r="V1979" s="349"/>
      <c r="W1979" s="313"/>
      <c r="X1979" s="302"/>
      <c r="Y1979" s="211"/>
      <c r="Z1979" s="320"/>
      <c r="AA1979" s="246"/>
      <c r="AB1979" s="125"/>
      <c r="AC1979" s="125"/>
      <c r="AD1979" s="125"/>
      <c r="AE1979" s="125"/>
      <c r="AF1979" s="125"/>
      <c r="AG1979" s="125"/>
      <c r="AH1979" s="125"/>
      <c r="AJ1979" s="125"/>
      <c r="AK1979" s="125"/>
      <c r="AM1979" s="246"/>
      <c r="AO1979" s="246"/>
      <c r="AP1979" s="211"/>
      <c r="AQ1979" s="211"/>
      <c r="AR1979" s="199"/>
      <c r="AT1979" s="225"/>
      <c r="AU1979" s="225"/>
      <c r="AV1979" s="225"/>
      <c r="AW1979" s="99"/>
      <c r="AX1979" s="199"/>
      <c r="AY1979" s="199"/>
      <c r="AZ1979" s="37"/>
      <c r="BA1979" s="123"/>
      <c r="BB1979" s="211"/>
      <c r="BC1979" s="211"/>
      <c r="BD1979" s="123"/>
      <c r="BE1979" s="123"/>
      <c r="BF1979" s="37"/>
      <c r="BG1979" s="37"/>
    </row>
    <row r="1980" spans="1:59" x14ac:dyDescent="0.25">
      <c r="A1980">
        <v>1948</v>
      </c>
      <c r="B1980" s="61">
        <f ca="1">OFFSET(InputPriceData!B$15,CalculationsAndCharts!$A1980+$A$11,0,1,1)</f>
        <v>39645</v>
      </c>
      <c r="C1980" s="3">
        <f ca="1">OFFSET(InputPriceData!G$15,CalculationsAndCharts!$A1980+$A$11,IF($C$7,8,0),1,1)</f>
        <v>371642900</v>
      </c>
      <c r="D1980" s="4">
        <f ca="1">OFFSET(InputPriceData!C$15,CalculationsAndCharts!$A1980+$A$11,IF($C$7,8,0),1,1)</f>
        <v>103.1</v>
      </c>
      <c r="E1980" s="4">
        <f ca="1">OFFSET(InputPriceData!D$15,CalculationsAndCharts!$A1980+$A$11,IF($C$7,8,0),1,1)</f>
        <v>105.75</v>
      </c>
      <c r="F1980" s="4">
        <f ca="1">OFFSET(InputPriceData!E$15,CalculationsAndCharts!$A1980+$A$11,IF($C$7,8,0),1,1)</f>
        <v>102.8</v>
      </c>
      <c r="G1980" s="4">
        <f ca="1">OFFSET(InputPriceData!F$15,CalculationsAndCharts!$A1980+$A$11,IF($C$7,8,0),1,1)</f>
        <v>105.23</v>
      </c>
      <c r="H1980" s="342">
        <f t="shared" ca="1" si="242"/>
        <v>107.01921854483336</v>
      </c>
      <c r="I1980" s="342">
        <f t="shared" ca="1" si="243"/>
        <v>108.57889093023385</v>
      </c>
      <c r="J1980" s="340">
        <f t="shared" ca="1" si="244"/>
        <v>-1.5596723854005248</v>
      </c>
      <c r="K1980" s="170">
        <f t="shared" ca="1" si="240"/>
        <v>2.432577949780963</v>
      </c>
      <c r="L1980" s="341">
        <f t="shared" ca="1" si="241"/>
        <v>0.84998376814746435</v>
      </c>
      <c r="M1980" s="341">
        <f t="shared" ca="1" si="245"/>
        <v>-0.84998376814746435</v>
      </c>
      <c r="N1980" s="170"/>
      <c r="O1980" s="340"/>
      <c r="P1980" s="3">
        <f t="shared" ca="1" si="246"/>
        <v>371642900</v>
      </c>
      <c r="Q1980" s="3" t="e">
        <f t="shared" ca="1" si="247"/>
        <v>#N/A</v>
      </c>
      <c r="S1980" s="99"/>
      <c r="T1980" s="350"/>
      <c r="U1980" s="350"/>
      <c r="V1980" s="349"/>
      <c r="W1980" s="313"/>
      <c r="X1980" s="302"/>
      <c r="Y1980" s="211"/>
      <c r="Z1980" s="320"/>
      <c r="AA1980" s="246"/>
      <c r="AB1980" s="125"/>
      <c r="AC1980" s="125"/>
      <c r="AD1980" s="125"/>
      <c r="AE1980" s="125"/>
      <c r="AF1980" s="125"/>
      <c r="AG1980" s="125"/>
      <c r="AH1980" s="125"/>
      <c r="AJ1980" s="125"/>
      <c r="AK1980" s="125"/>
      <c r="AM1980" s="246"/>
      <c r="AO1980" s="246"/>
      <c r="AP1980" s="211"/>
      <c r="AQ1980" s="211"/>
      <c r="AR1980" s="199"/>
      <c r="AT1980" s="225"/>
      <c r="AU1980" s="225"/>
      <c r="AV1980" s="225"/>
      <c r="AW1980" s="99"/>
      <c r="AX1980" s="199"/>
      <c r="AY1980" s="199"/>
      <c r="AZ1980" s="37"/>
      <c r="BA1980" s="123"/>
      <c r="BB1980" s="211"/>
      <c r="BC1980" s="211"/>
      <c r="BD1980" s="123"/>
      <c r="BE1980" s="123"/>
      <c r="BF1980" s="37"/>
      <c r="BG1980" s="37"/>
    </row>
    <row r="1981" spans="1:59" x14ac:dyDescent="0.25">
      <c r="A1981">
        <v>1949</v>
      </c>
      <c r="B1981" s="61">
        <f ca="1">OFFSET(InputPriceData!B$15,CalculationsAndCharts!$A1981+$A$11,0,1,1)</f>
        <v>39644</v>
      </c>
      <c r="C1981" s="3">
        <f ca="1">OFFSET(InputPriceData!G$15,CalculationsAndCharts!$A1981+$A$11,IF($C$7,8,0),1,1)</f>
        <v>502502500</v>
      </c>
      <c r="D1981" s="4">
        <f ca="1">OFFSET(InputPriceData!C$15,CalculationsAndCharts!$A1981+$A$11,IF($C$7,8,0),1,1)</f>
        <v>103.4</v>
      </c>
      <c r="E1981" s="4">
        <f ca="1">OFFSET(InputPriceData!D$15,CalculationsAndCharts!$A1981+$A$11,IF($C$7,8,0),1,1)</f>
        <v>104.83</v>
      </c>
      <c r="F1981" s="4">
        <f ca="1">OFFSET(InputPriceData!E$15,CalculationsAndCharts!$A1981+$A$11,IF($C$7,8,0),1,1)</f>
        <v>101.89</v>
      </c>
      <c r="G1981" s="4">
        <f ca="1">OFFSET(InputPriceData!F$15,CalculationsAndCharts!$A1981+$A$11,IF($C$7,8,0),1,1)</f>
        <v>102.71</v>
      </c>
      <c r="H1981" s="342">
        <f t="shared" ca="1" si="242"/>
        <v>107.27482119409527</v>
      </c>
      <c r="I1981" s="342">
        <f t="shared" ca="1" si="243"/>
        <v>108.88333556025512</v>
      </c>
      <c r="J1981" s="340">
        <f t="shared" ca="1" si="244"/>
        <v>-1.6085143661598797</v>
      </c>
      <c r="K1981" s="170">
        <f t="shared" ca="1" si="240"/>
        <v>2.5873184661427198</v>
      </c>
      <c r="L1981" s="341">
        <f t="shared" ca="1" si="241"/>
        <v>0.82850454208761104</v>
      </c>
      <c r="M1981" s="341">
        <f t="shared" ca="1" si="245"/>
        <v>-0.82850454208761104</v>
      </c>
      <c r="N1981" s="170"/>
      <c r="O1981" s="340"/>
      <c r="P1981" s="3" t="e">
        <f t="shared" ca="1" si="246"/>
        <v>#N/A</v>
      </c>
      <c r="Q1981" s="3">
        <f t="shared" ca="1" si="247"/>
        <v>502502500</v>
      </c>
      <c r="S1981" s="99"/>
      <c r="T1981" s="350"/>
      <c r="U1981" s="350"/>
      <c r="V1981" s="349"/>
      <c r="W1981" s="313"/>
      <c r="X1981" s="302"/>
      <c r="Y1981" s="211"/>
      <c r="Z1981" s="320"/>
      <c r="AA1981" s="246"/>
      <c r="AB1981" s="125"/>
      <c r="AC1981" s="125"/>
      <c r="AD1981" s="125"/>
      <c r="AE1981" s="125"/>
      <c r="AF1981" s="125"/>
      <c r="AG1981" s="125"/>
      <c r="AH1981" s="125"/>
      <c r="AJ1981" s="125"/>
      <c r="AK1981" s="125"/>
      <c r="AM1981" s="246"/>
      <c r="AO1981" s="246"/>
      <c r="AP1981" s="211"/>
      <c r="AQ1981" s="211"/>
      <c r="AR1981" s="199"/>
      <c r="AT1981" s="225"/>
      <c r="AU1981" s="225"/>
      <c r="AV1981" s="225"/>
      <c r="AW1981" s="99"/>
      <c r="AX1981" s="199"/>
      <c r="AY1981" s="199"/>
      <c r="AZ1981" s="37"/>
      <c r="BA1981" s="123"/>
      <c r="BB1981" s="211"/>
      <c r="BC1981" s="211"/>
      <c r="BD1981" s="123"/>
      <c r="BE1981" s="123"/>
      <c r="BF1981" s="37"/>
      <c r="BG1981" s="37"/>
    </row>
    <row r="1982" spans="1:59" x14ac:dyDescent="0.25">
      <c r="A1982">
        <v>1950</v>
      </c>
      <c r="B1982" s="61">
        <f ca="1">OFFSET(InputPriceData!B$15,CalculationsAndCharts!$A1982+$A$11,0,1,1)</f>
        <v>39643</v>
      </c>
      <c r="C1982" s="3">
        <f ca="1">OFFSET(InputPriceData!G$15,CalculationsAndCharts!$A1982+$A$11,IF($C$7,8,0),1,1)</f>
        <v>322720800</v>
      </c>
      <c r="D1982" s="4">
        <f ca="1">OFFSET(InputPriceData!C$15,CalculationsAndCharts!$A1982+$A$11,IF($C$7,8,0),1,1)</f>
        <v>106.34</v>
      </c>
      <c r="E1982" s="4">
        <f ca="1">OFFSET(InputPriceData!D$15,CalculationsAndCharts!$A1982+$A$11,IF($C$7,8,0),1,1)</f>
        <v>106.54</v>
      </c>
      <c r="F1982" s="4">
        <f ca="1">OFFSET(InputPriceData!E$15,CalculationsAndCharts!$A1982+$A$11,IF($C$7,8,0),1,1)</f>
        <v>103.91</v>
      </c>
      <c r="G1982" s="4">
        <f ca="1">OFFSET(InputPriceData!F$15,CalculationsAndCharts!$A1982+$A$11,IF($C$7,8,0),1,1)</f>
        <v>104.18</v>
      </c>
      <c r="H1982" s="342">
        <f t="shared" ca="1" si="242"/>
        <v>107.92693850753744</v>
      </c>
      <c r="I1982" s="342">
        <f t="shared" ca="1" si="243"/>
        <v>109.44454788391468</v>
      </c>
      <c r="J1982" s="340">
        <f t="shared" ca="1" si="244"/>
        <v>-1.517609376377258</v>
      </c>
      <c r="K1982" s="170">
        <f t="shared" ca="1" si="240"/>
        <v>2.30313821926817</v>
      </c>
      <c r="L1982" s="341">
        <f t="shared" ca="1" si="241"/>
        <v>0.80416994170343503</v>
      </c>
      <c r="M1982" s="341">
        <f t="shared" ca="1" si="245"/>
        <v>-0.80416994170343503</v>
      </c>
      <c r="N1982" s="170"/>
      <c r="O1982" s="340"/>
      <c r="P1982" s="3" t="e">
        <f t="shared" ca="1" si="246"/>
        <v>#N/A</v>
      </c>
      <c r="Q1982" s="3">
        <f t="shared" ca="1" si="247"/>
        <v>322720800</v>
      </c>
      <c r="S1982" s="99"/>
      <c r="T1982" s="350"/>
      <c r="U1982" s="350"/>
      <c r="V1982" s="349"/>
      <c r="W1982" s="313"/>
      <c r="X1982" s="302"/>
      <c r="Y1982" s="211"/>
      <c r="Z1982" s="320"/>
      <c r="AA1982" s="246"/>
      <c r="AB1982" s="125"/>
      <c r="AC1982" s="125"/>
      <c r="AD1982" s="125"/>
      <c r="AE1982" s="125"/>
      <c r="AF1982" s="125"/>
      <c r="AG1982" s="125"/>
      <c r="AH1982" s="125"/>
      <c r="AJ1982" s="125"/>
      <c r="AK1982" s="125"/>
      <c r="AM1982" s="246"/>
      <c r="AO1982" s="246"/>
      <c r="AP1982" s="211"/>
      <c r="AQ1982" s="211"/>
      <c r="AR1982" s="199"/>
      <c r="AT1982" s="225"/>
      <c r="AU1982" s="225"/>
      <c r="AV1982" s="225"/>
      <c r="AW1982" s="99"/>
      <c r="AX1982" s="199"/>
      <c r="AY1982" s="199"/>
      <c r="AZ1982" s="37"/>
      <c r="BA1982" s="123"/>
      <c r="BB1982" s="211"/>
      <c r="BC1982" s="211"/>
      <c r="BD1982" s="123"/>
      <c r="BE1982" s="123"/>
      <c r="BF1982" s="37"/>
      <c r="BG1982" s="37"/>
    </row>
    <row r="1983" spans="1:59" x14ac:dyDescent="0.25">
      <c r="A1983">
        <v>1951</v>
      </c>
      <c r="B1983" s="61">
        <f ca="1">OFFSET(InputPriceData!B$15,CalculationsAndCharts!$A1983+$A$11,0,1,1)</f>
        <v>39640</v>
      </c>
      <c r="C1983" s="3">
        <f ca="1">OFFSET(InputPriceData!G$15,CalculationsAndCharts!$A1983+$A$11,IF($C$7,8,0),1,1)</f>
        <v>481124600</v>
      </c>
      <c r="D1983" s="4">
        <f ca="1">OFFSET(InputPriceData!C$15,CalculationsAndCharts!$A1983+$A$11,IF($C$7,8,0),1,1)</f>
        <v>105.24</v>
      </c>
      <c r="E1983" s="4">
        <f ca="1">OFFSET(InputPriceData!D$15,CalculationsAndCharts!$A1983+$A$11,IF($C$7,8,0),1,1)</f>
        <v>106.88</v>
      </c>
      <c r="F1983" s="4">
        <f ca="1">OFFSET(InputPriceData!E$15,CalculationsAndCharts!$A1983+$A$11,IF($C$7,8,0),1,1)</f>
        <v>103.98</v>
      </c>
      <c r="G1983" s="4">
        <f ca="1">OFFSET(InputPriceData!F$15,CalculationsAndCharts!$A1983+$A$11,IF($C$7,8,0),1,1)</f>
        <v>105.13</v>
      </c>
      <c r="H1983" s="342">
        <f t="shared" ca="1" si="242"/>
        <v>108.46221543718565</v>
      </c>
      <c r="I1983" s="342">
        <f t="shared" ca="1" si="243"/>
        <v>109.92314314608873</v>
      </c>
      <c r="J1983" s="340">
        <f t="shared" ca="1" si="244"/>
        <v>-1.4609277089031159</v>
      </c>
      <c r="K1983" s="170">
        <f t="shared" ca="1" si="240"/>
        <v>2.1343097706409071</v>
      </c>
      <c r="L1983" s="341">
        <f t="shared" ca="1" si="241"/>
        <v>0.78151964580175881</v>
      </c>
      <c r="M1983" s="341">
        <f t="shared" ca="1" si="245"/>
        <v>-0.78151964580175881</v>
      </c>
      <c r="N1983" s="170"/>
      <c r="O1983" s="340"/>
      <c r="P1983" s="3" t="e">
        <f t="shared" ca="1" si="246"/>
        <v>#N/A</v>
      </c>
      <c r="Q1983" s="3">
        <f t="shared" ca="1" si="247"/>
        <v>481124600</v>
      </c>
      <c r="S1983" s="99"/>
      <c r="T1983" s="350"/>
      <c r="U1983" s="350"/>
      <c r="V1983" s="349"/>
      <c r="W1983" s="313"/>
      <c r="X1983" s="302"/>
      <c r="Y1983" s="211"/>
      <c r="Z1983" s="320"/>
      <c r="AA1983" s="246"/>
      <c r="AB1983" s="125"/>
      <c r="AC1983" s="125"/>
      <c r="AD1983" s="125"/>
      <c r="AE1983" s="125"/>
      <c r="AF1983" s="125"/>
      <c r="AG1983" s="125"/>
      <c r="AH1983" s="125"/>
      <c r="AJ1983" s="125"/>
      <c r="AK1983" s="125"/>
      <c r="AM1983" s="246"/>
      <c r="AO1983" s="246"/>
      <c r="AP1983" s="211"/>
      <c r="AQ1983" s="211"/>
      <c r="AR1983" s="199"/>
      <c r="AT1983" s="225"/>
      <c r="AU1983" s="225"/>
      <c r="AV1983" s="225"/>
      <c r="AW1983" s="99"/>
      <c r="AX1983" s="199"/>
      <c r="AY1983" s="199"/>
      <c r="AZ1983" s="37"/>
      <c r="BA1983" s="123"/>
      <c r="BB1983" s="211"/>
      <c r="BC1983" s="211"/>
      <c r="BD1983" s="123"/>
      <c r="BE1983" s="123"/>
      <c r="BF1983" s="37"/>
      <c r="BG1983" s="37"/>
    </row>
    <row r="1984" spans="1:59" x14ac:dyDescent="0.25">
      <c r="A1984">
        <v>1952</v>
      </c>
      <c r="B1984" s="61">
        <f ca="1">OFFSET(InputPriceData!B$15,CalculationsAndCharts!$A1984+$A$11,0,1,1)</f>
        <v>39639</v>
      </c>
      <c r="C1984" s="3">
        <f ca="1">OFFSET(InputPriceData!G$15,CalculationsAndCharts!$A1984+$A$11,IF($C$7,8,0),1,1)</f>
        <v>436475700</v>
      </c>
      <c r="D1984" s="4">
        <f ca="1">OFFSET(InputPriceData!C$15,CalculationsAndCharts!$A1984+$A$11,IF($C$7,8,0),1,1)</f>
        <v>105.63</v>
      </c>
      <c r="E1984" s="4">
        <f ca="1">OFFSET(InputPriceData!D$15,CalculationsAndCharts!$A1984+$A$11,IF($C$7,8,0),1,1)</f>
        <v>106.79</v>
      </c>
      <c r="F1984" s="4">
        <f ca="1">OFFSET(InputPriceData!E$15,CalculationsAndCharts!$A1984+$A$11,IF($C$7,8,0),1,1)</f>
        <v>104.91</v>
      </c>
      <c r="G1984" s="4">
        <f ca="1">OFFSET(InputPriceData!F$15,CalculationsAndCharts!$A1984+$A$11,IF($C$7,8,0),1,1)</f>
        <v>106.37</v>
      </c>
      <c r="H1984" s="342">
        <f t="shared" ca="1" si="242"/>
        <v>108.93824621392646</v>
      </c>
      <c r="I1984" s="342">
        <f t="shared" ca="1" si="243"/>
        <v>110.3588834320968</v>
      </c>
      <c r="J1984" s="340">
        <f t="shared" ca="1" si="244"/>
        <v>-1.4206372181703779</v>
      </c>
      <c r="K1984" s="170">
        <f t="shared" ca="1" si="240"/>
        <v>2.0182101056508701</v>
      </c>
      <c r="L1984" s="341">
        <f t="shared" ca="1" si="241"/>
        <v>0.75916076277791411</v>
      </c>
      <c r="M1984" s="341">
        <f t="shared" ca="1" si="245"/>
        <v>-0.75916076277791411</v>
      </c>
      <c r="N1984" s="170"/>
      <c r="O1984" s="340"/>
      <c r="P1984" s="3">
        <f t="shared" ca="1" si="246"/>
        <v>436475700</v>
      </c>
      <c r="Q1984" s="3" t="e">
        <f t="shared" ca="1" si="247"/>
        <v>#N/A</v>
      </c>
      <c r="S1984" s="99"/>
      <c r="T1984" s="350"/>
      <c r="U1984" s="350"/>
      <c r="V1984" s="349"/>
      <c r="W1984" s="313"/>
      <c r="X1984" s="302"/>
      <c r="Y1984" s="211"/>
      <c r="Z1984" s="320"/>
      <c r="AA1984" s="246"/>
      <c r="AB1984" s="125"/>
      <c r="AC1984" s="125"/>
      <c r="AD1984" s="125"/>
      <c r="AE1984" s="125"/>
      <c r="AF1984" s="125"/>
      <c r="AG1984" s="125"/>
      <c r="AH1984" s="125"/>
      <c r="AJ1984" s="125"/>
      <c r="AK1984" s="125"/>
      <c r="AM1984" s="246"/>
      <c r="AO1984" s="246"/>
      <c r="AP1984" s="211"/>
      <c r="AQ1984" s="211"/>
      <c r="AR1984" s="199"/>
      <c r="AT1984" s="225"/>
      <c r="AU1984" s="225"/>
      <c r="AV1984" s="225"/>
      <c r="AW1984" s="99"/>
      <c r="AX1984" s="199"/>
      <c r="AY1984" s="199"/>
      <c r="AZ1984" s="37"/>
      <c r="BA1984" s="123"/>
      <c r="BB1984" s="211"/>
      <c r="BC1984" s="211"/>
      <c r="BD1984" s="123"/>
      <c r="BE1984" s="123"/>
      <c r="BF1984" s="37"/>
      <c r="BG1984" s="37"/>
    </row>
    <row r="1985" spans="1:59" x14ac:dyDescent="0.25">
      <c r="A1985">
        <v>1953</v>
      </c>
      <c r="B1985" s="61">
        <f ca="1">OFFSET(InputPriceData!B$15,CalculationsAndCharts!$A1985+$A$11,0,1,1)</f>
        <v>39638</v>
      </c>
      <c r="C1985" s="3">
        <f ca="1">OFFSET(InputPriceData!G$15,CalculationsAndCharts!$A1985+$A$11,IF($C$7,8,0),1,1)</f>
        <v>336729400</v>
      </c>
      <c r="D1985" s="4">
        <f ca="1">OFFSET(InputPriceData!C$15,CalculationsAndCharts!$A1985+$A$11,IF($C$7,8,0),1,1)</f>
        <v>108.24</v>
      </c>
      <c r="E1985" s="4">
        <f ca="1">OFFSET(InputPriceData!D$15,CalculationsAndCharts!$A1985+$A$11,IF($C$7,8,0),1,1)</f>
        <v>108.44</v>
      </c>
      <c r="F1985" s="4">
        <f ca="1">OFFSET(InputPriceData!E$15,CalculationsAndCharts!$A1985+$A$11,IF($C$7,8,0),1,1)</f>
        <v>105.6</v>
      </c>
      <c r="G1985" s="4">
        <f ca="1">OFFSET(InputPriceData!F$15,CalculationsAndCharts!$A1985+$A$11,IF($C$7,8,0),1,1)</f>
        <v>105.94</v>
      </c>
      <c r="H1985" s="342">
        <f t="shared" ca="1" si="242"/>
        <v>109.30513853020167</v>
      </c>
      <c r="I1985" s="342">
        <f t="shared" ca="1" si="243"/>
        <v>110.72150919865106</v>
      </c>
      <c r="J1985" s="340">
        <f t="shared" ca="1" si="244"/>
        <v>-1.4163706684494268</v>
      </c>
      <c r="K1985" s="170">
        <f t="shared" ca="1" si="240"/>
        <v>2.0061058704438763</v>
      </c>
      <c r="L1985" s="341">
        <f t="shared" ca="1" si="241"/>
        <v>0.73821465747745119</v>
      </c>
      <c r="M1985" s="341">
        <f t="shared" ca="1" si="245"/>
        <v>-0.73821465747745119</v>
      </c>
      <c r="N1985" s="170"/>
      <c r="O1985" s="340"/>
      <c r="P1985" s="3" t="e">
        <f t="shared" ca="1" si="246"/>
        <v>#N/A</v>
      </c>
      <c r="Q1985" s="3">
        <f t="shared" ca="1" si="247"/>
        <v>336729400</v>
      </c>
      <c r="S1985" s="99"/>
      <c r="T1985" s="350"/>
      <c r="U1985" s="350"/>
      <c r="V1985" s="349"/>
      <c r="W1985" s="313"/>
      <c r="X1985" s="302"/>
      <c r="Y1985" s="211"/>
      <c r="Z1985" s="320"/>
      <c r="AA1985" s="246"/>
      <c r="AB1985" s="125"/>
      <c r="AC1985" s="125"/>
      <c r="AD1985" s="125"/>
      <c r="AE1985" s="125"/>
      <c r="AF1985" s="125"/>
      <c r="AG1985" s="125"/>
      <c r="AH1985" s="125"/>
      <c r="AJ1985" s="125"/>
      <c r="AK1985" s="125"/>
      <c r="AM1985" s="246"/>
      <c r="AO1985" s="246"/>
      <c r="AP1985" s="211"/>
      <c r="AQ1985" s="211"/>
      <c r="AR1985" s="199"/>
      <c r="AT1985" s="225"/>
      <c r="AU1985" s="225"/>
      <c r="AV1985" s="225"/>
      <c r="AW1985" s="99"/>
      <c r="AX1985" s="199"/>
      <c r="AY1985" s="199"/>
      <c r="AZ1985" s="37"/>
      <c r="BA1985" s="123"/>
      <c r="BB1985" s="211"/>
      <c r="BC1985" s="211"/>
      <c r="BD1985" s="123"/>
      <c r="BE1985" s="123"/>
      <c r="BF1985" s="37"/>
      <c r="BG1985" s="37"/>
    </row>
    <row r="1986" spans="1:59" x14ac:dyDescent="0.25">
      <c r="A1986">
        <v>1954</v>
      </c>
      <c r="B1986" s="61">
        <f ca="1">OFFSET(InputPriceData!B$15,CalculationsAndCharts!$A1986+$A$11,0,1,1)</f>
        <v>39637</v>
      </c>
      <c r="C1986" s="3">
        <f ca="1">OFFSET(InputPriceData!G$15,CalculationsAndCharts!$A1986+$A$11,IF($C$7,8,0),1,1)</f>
        <v>375973700</v>
      </c>
      <c r="D1986" s="4">
        <f ca="1">OFFSET(InputPriceData!C$15,CalculationsAndCharts!$A1986+$A$11,IF($C$7,8,0),1,1)</f>
        <v>106.11</v>
      </c>
      <c r="E1986" s="4">
        <f ca="1">OFFSET(InputPriceData!D$15,CalculationsAndCharts!$A1986+$A$11,IF($C$7,8,0),1,1)</f>
        <v>108.14</v>
      </c>
      <c r="F1986" s="4">
        <f ca="1">OFFSET(InputPriceData!E$15,CalculationsAndCharts!$A1986+$A$11,IF($C$7,8,0),1,1)</f>
        <v>105.44</v>
      </c>
      <c r="G1986" s="4">
        <f ca="1">OFFSET(InputPriceData!F$15,CalculationsAndCharts!$A1986+$A$11,IF($C$7,8,0),1,1)</f>
        <v>108.02</v>
      </c>
      <c r="H1986" s="342">
        <f t="shared" ca="1" si="242"/>
        <v>109.78587260594477</v>
      </c>
      <c r="I1986" s="342">
        <f t="shared" ca="1" si="243"/>
        <v>111.15619185307389</v>
      </c>
      <c r="J1986" s="340">
        <f t="shared" ca="1" si="244"/>
        <v>-1.3703192471291579</v>
      </c>
      <c r="K1986" s="170">
        <f t="shared" ca="1" si="240"/>
        <v>1.8777748390526221</v>
      </c>
      <c r="L1986" s="341">
        <f t="shared" ca="1" si="241"/>
        <v>0.71666957813053955</v>
      </c>
      <c r="M1986" s="341">
        <f t="shared" ca="1" si="245"/>
        <v>-0.71666957813053955</v>
      </c>
      <c r="N1986" s="170"/>
      <c r="O1986" s="340"/>
      <c r="P1986" s="3">
        <f t="shared" ca="1" si="246"/>
        <v>375973700</v>
      </c>
      <c r="Q1986" s="3" t="e">
        <f t="shared" ca="1" si="247"/>
        <v>#N/A</v>
      </c>
      <c r="S1986" s="99"/>
      <c r="T1986" s="350"/>
      <c r="U1986" s="350"/>
      <c r="V1986" s="349"/>
      <c r="W1986" s="313"/>
      <c r="X1986" s="302"/>
      <c r="Y1986" s="211"/>
      <c r="Z1986" s="320"/>
      <c r="AA1986" s="246"/>
      <c r="AB1986" s="125"/>
      <c r="AC1986" s="125"/>
      <c r="AD1986" s="125"/>
      <c r="AE1986" s="125"/>
      <c r="AF1986" s="125"/>
      <c r="AG1986" s="125"/>
      <c r="AH1986" s="125"/>
      <c r="AJ1986" s="125"/>
      <c r="AK1986" s="125"/>
      <c r="AM1986" s="246"/>
      <c r="AO1986" s="246"/>
      <c r="AP1986" s="211"/>
      <c r="AQ1986" s="211"/>
      <c r="AR1986" s="199"/>
      <c r="AT1986" s="225"/>
      <c r="AU1986" s="225"/>
      <c r="AV1986" s="225"/>
      <c r="AW1986" s="99"/>
      <c r="AX1986" s="199"/>
      <c r="AY1986" s="199"/>
      <c r="AZ1986" s="37"/>
      <c r="BA1986" s="123"/>
      <c r="BB1986" s="211"/>
      <c r="BC1986" s="211"/>
      <c r="BD1986" s="123"/>
      <c r="BE1986" s="123"/>
      <c r="BF1986" s="37"/>
      <c r="BG1986" s="37"/>
    </row>
    <row r="1987" spans="1:59" x14ac:dyDescent="0.25">
      <c r="A1987">
        <v>1955</v>
      </c>
      <c r="B1987" s="61">
        <f ca="1">OFFSET(InputPriceData!B$15,CalculationsAndCharts!$A1987+$A$11,0,1,1)</f>
        <v>39636</v>
      </c>
      <c r="C1987" s="3">
        <f ca="1">OFFSET(InputPriceData!G$15,CalculationsAndCharts!$A1987+$A$11,IF($C$7,8,0),1,1)</f>
        <v>372427300</v>
      </c>
      <c r="D1987" s="4">
        <f ca="1">OFFSET(InputPriceData!C$15,CalculationsAndCharts!$A1987+$A$11,IF($C$7,8,0),1,1)</f>
        <v>107.63</v>
      </c>
      <c r="E1987" s="4">
        <f ca="1">OFFSET(InputPriceData!D$15,CalculationsAndCharts!$A1987+$A$11,IF($C$7,8,0),1,1)</f>
        <v>108.1</v>
      </c>
      <c r="F1987" s="4">
        <f ca="1">OFFSET(InputPriceData!E$15,CalculationsAndCharts!$A1987+$A$11,IF($C$7,8,0),1,1)</f>
        <v>105.2</v>
      </c>
      <c r="G1987" s="4">
        <f ca="1">OFFSET(InputPriceData!F$15,CalculationsAndCharts!$A1987+$A$11,IF($C$7,8,0),1,1)</f>
        <v>106.13</v>
      </c>
      <c r="H1987" s="342">
        <f t="shared" ca="1" si="242"/>
        <v>110.03814012107975</v>
      </c>
      <c r="I1987" s="342">
        <f t="shared" ca="1" si="243"/>
        <v>111.44130020335335</v>
      </c>
      <c r="J1987" s="340">
        <f t="shared" ca="1" si="244"/>
        <v>-1.4031600822736379</v>
      </c>
      <c r="K1987" s="170">
        <f t="shared" ca="1" si="240"/>
        <v>1.9688582164861621</v>
      </c>
      <c r="L1987" s="341">
        <f t="shared" ca="1" si="241"/>
        <v>0.69551071566215772</v>
      </c>
      <c r="M1987" s="341">
        <f t="shared" ca="1" si="245"/>
        <v>-0.69551071566215772</v>
      </c>
      <c r="N1987" s="170"/>
      <c r="O1987" s="343"/>
      <c r="P1987" s="3" t="e">
        <f t="shared" ca="1" si="246"/>
        <v>#N/A</v>
      </c>
      <c r="Q1987" s="3">
        <f t="shared" ca="1" si="247"/>
        <v>372427300</v>
      </c>
      <c r="S1987" s="99"/>
      <c r="T1987" s="350"/>
      <c r="U1987" s="350"/>
      <c r="V1987" s="349"/>
      <c r="W1987" s="313"/>
      <c r="X1987" s="302"/>
      <c r="Y1987" s="211"/>
      <c r="Z1987" s="320"/>
      <c r="AA1987" s="246"/>
      <c r="AB1987" s="125"/>
      <c r="AC1987" s="125"/>
      <c r="AD1987" s="125"/>
      <c r="AE1987" s="125"/>
      <c r="AF1987" s="125"/>
      <c r="AG1987" s="125"/>
      <c r="AH1987" s="125"/>
      <c r="AJ1987" s="125"/>
      <c r="AK1987" s="125"/>
      <c r="AM1987" s="246"/>
      <c r="AO1987" s="246"/>
      <c r="AP1987" s="211"/>
      <c r="AQ1987" s="211"/>
      <c r="AR1987" s="199"/>
      <c r="AT1987" s="225"/>
      <c r="AU1987" s="225"/>
      <c r="AV1987" s="225"/>
      <c r="AW1987" s="99"/>
      <c r="AX1987" s="199"/>
      <c r="AY1987" s="199"/>
      <c r="AZ1987" s="37"/>
      <c r="BA1987" s="123"/>
      <c r="BB1987" s="211"/>
      <c r="BC1987" s="211"/>
      <c r="BD1987" s="123"/>
      <c r="BE1987" s="123"/>
      <c r="BF1987" s="37"/>
      <c r="BG1987" s="37"/>
    </row>
    <row r="1988" spans="1:59" x14ac:dyDescent="0.25">
      <c r="A1988">
        <v>1956</v>
      </c>
      <c r="B1988" s="61">
        <f ca="1">OFFSET(InputPriceData!B$15,CalculationsAndCharts!$A1988+$A$11,0,1,1)</f>
        <v>39632</v>
      </c>
      <c r="C1988" s="3">
        <f ca="1">OFFSET(InputPriceData!G$15,CalculationsAndCharts!$A1988+$A$11,IF($C$7,8,0),1,1)</f>
        <v>239352500</v>
      </c>
      <c r="D1988" s="4">
        <f ca="1">OFFSET(InputPriceData!C$15,CalculationsAndCharts!$A1988+$A$11,IF($C$7,8,0),1,1)</f>
        <v>107.91</v>
      </c>
      <c r="E1988" s="4">
        <f ca="1">OFFSET(InputPriceData!D$15,CalculationsAndCharts!$A1988+$A$11,IF($C$7,8,0),1,1)</f>
        <v>107.91</v>
      </c>
      <c r="F1988" s="4">
        <f ca="1">OFFSET(InputPriceData!E$15,CalculationsAndCharts!$A1988+$A$11,IF($C$7,8,0),1,1)</f>
        <v>106.11</v>
      </c>
      <c r="G1988" s="4">
        <f ca="1">OFFSET(InputPriceData!F$15,CalculationsAndCharts!$A1988+$A$11,IF($C$7,8,0),1,1)</f>
        <v>107.23</v>
      </c>
      <c r="H1988" s="342">
        <f t="shared" ca="1" si="242"/>
        <v>110.59644585266257</v>
      </c>
      <c r="I1988" s="342">
        <f t="shared" ca="1" si="243"/>
        <v>111.92414567638548</v>
      </c>
      <c r="J1988" s="340">
        <f t="shared" ca="1" si="244"/>
        <v>-1.3276998237229427</v>
      </c>
      <c r="K1988" s="170">
        <f t="shared" ca="1" si="240"/>
        <v>1.7627868219139331</v>
      </c>
      <c r="L1988" s="341">
        <f t="shared" ca="1" si="241"/>
        <v>0.67127208179703313</v>
      </c>
      <c r="M1988" s="341">
        <f t="shared" ca="1" si="245"/>
        <v>-0.67127208179703313</v>
      </c>
      <c r="N1988" s="170"/>
      <c r="O1988" s="340"/>
      <c r="P1988" s="3" t="e">
        <f t="shared" ca="1" si="246"/>
        <v>#N/A</v>
      </c>
      <c r="Q1988" s="3">
        <f t="shared" ca="1" si="247"/>
        <v>239352500</v>
      </c>
      <c r="S1988" s="99"/>
      <c r="T1988" s="350"/>
      <c r="U1988" s="350"/>
      <c r="V1988" s="349"/>
      <c r="W1988" s="313"/>
      <c r="X1988" s="302"/>
      <c r="Y1988" s="211"/>
      <c r="Z1988" s="320"/>
      <c r="AA1988" s="246"/>
      <c r="AB1988" s="125"/>
      <c r="AC1988" s="125"/>
      <c r="AD1988" s="125"/>
      <c r="AE1988" s="125"/>
      <c r="AF1988" s="125"/>
      <c r="AG1988" s="125"/>
      <c r="AH1988" s="125"/>
      <c r="AJ1988" s="125"/>
      <c r="AK1988" s="125"/>
      <c r="AM1988" s="246"/>
      <c r="AO1988" s="246"/>
      <c r="AP1988" s="211"/>
      <c r="AQ1988" s="211"/>
      <c r="AR1988" s="199"/>
      <c r="AT1988" s="225"/>
      <c r="AU1988" s="225"/>
      <c r="AV1988" s="225"/>
      <c r="AW1988" s="99"/>
      <c r="AX1988" s="199"/>
      <c r="AY1988" s="199"/>
      <c r="AZ1988" s="37"/>
      <c r="BA1988" s="123"/>
      <c r="BB1988" s="211"/>
      <c r="BC1988" s="211"/>
      <c r="BD1988" s="123"/>
      <c r="BE1988" s="123"/>
      <c r="BF1988" s="37"/>
      <c r="BG1988" s="37"/>
    </row>
    <row r="1989" spans="1:59" x14ac:dyDescent="0.25">
      <c r="A1989">
        <v>1957</v>
      </c>
      <c r="B1989" s="61">
        <f ca="1">OFFSET(InputPriceData!B$15,CalculationsAndCharts!$A1989+$A$11,0,1,1)</f>
        <v>39631</v>
      </c>
      <c r="C1989" s="3">
        <f ca="1">OFFSET(InputPriceData!G$15,CalculationsAndCharts!$A1989+$A$11,IF($C$7,8,0),1,1)</f>
        <v>288064600</v>
      </c>
      <c r="D1989" s="4">
        <f ca="1">OFFSET(InputPriceData!C$15,CalculationsAndCharts!$A1989+$A$11,IF($C$7,8,0),1,1)</f>
        <v>109.33</v>
      </c>
      <c r="E1989" s="4">
        <f ca="1">OFFSET(InputPriceData!D$15,CalculationsAndCharts!$A1989+$A$11,IF($C$7,8,0),1,1)</f>
        <v>109.65</v>
      </c>
      <c r="F1989" s="4">
        <f ca="1">OFFSET(InputPriceData!E$15,CalculationsAndCharts!$A1989+$A$11,IF($C$7,8,0),1,1)</f>
        <v>106.92</v>
      </c>
      <c r="G1989" s="4">
        <f ca="1">OFFSET(InputPriceData!F$15,CalculationsAndCharts!$A1989+$A$11,IF($C$7,8,0),1,1)</f>
        <v>107.12</v>
      </c>
      <c r="H1989" s="342">
        <f t="shared" ca="1" si="242"/>
        <v>111.07736668875722</v>
      </c>
      <c r="I1989" s="342">
        <f t="shared" ca="1" si="243"/>
        <v>112.35088619242052</v>
      </c>
      <c r="J1989" s="340">
        <f t="shared" ca="1" si="244"/>
        <v>-1.2735195036633364</v>
      </c>
      <c r="K1989" s="170">
        <f t="shared" ca="1" si="240"/>
        <v>1.6218519262109108</v>
      </c>
      <c r="L1989" s="341">
        <f t="shared" ca="1" si="241"/>
        <v>0.64885827917256245</v>
      </c>
      <c r="M1989" s="341">
        <f t="shared" ca="1" si="245"/>
        <v>-0.64885827917256245</v>
      </c>
      <c r="N1989" s="170"/>
      <c r="O1989" s="340"/>
      <c r="P1989" s="3" t="e">
        <f t="shared" ca="1" si="246"/>
        <v>#N/A</v>
      </c>
      <c r="Q1989" s="3">
        <f t="shared" ca="1" si="247"/>
        <v>288064600</v>
      </c>
      <c r="S1989" s="99"/>
      <c r="T1989" s="350"/>
      <c r="U1989" s="350"/>
      <c r="V1989" s="349"/>
      <c r="W1989" s="313"/>
      <c r="X1989" s="302"/>
      <c r="Y1989" s="211"/>
      <c r="Z1989" s="320"/>
      <c r="AA1989" s="246"/>
      <c r="AB1989" s="125"/>
      <c r="AC1989" s="125"/>
      <c r="AD1989" s="125"/>
      <c r="AE1989" s="125"/>
      <c r="AF1989" s="125"/>
      <c r="AG1989" s="125"/>
      <c r="AH1989" s="125"/>
      <c r="AJ1989" s="125"/>
      <c r="AK1989" s="125"/>
      <c r="AM1989" s="246"/>
      <c r="AO1989" s="246"/>
      <c r="AP1989" s="211"/>
      <c r="AQ1989" s="211"/>
      <c r="AR1989" s="199"/>
      <c r="AT1989" s="225"/>
      <c r="AU1989" s="225"/>
      <c r="AV1989" s="225"/>
      <c r="AW1989" s="99"/>
      <c r="AX1989" s="199"/>
      <c r="AY1989" s="199"/>
      <c r="AZ1989" s="37"/>
      <c r="BA1989" s="123"/>
      <c r="BB1989" s="211"/>
      <c r="BC1989" s="211"/>
      <c r="BD1989" s="123"/>
      <c r="BE1989" s="123"/>
      <c r="BF1989" s="37"/>
      <c r="BG1989" s="37"/>
    </row>
    <row r="1990" spans="1:59" x14ac:dyDescent="0.25">
      <c r="A1990">
        <v>1958</v>
      </c>
      <c r="B1990" s="61">
        <f ca="1">OFFSET(InputPriceData!B$15,CalculationsAndCharts!$A1990+$A$11,0,1,1)</f>
        <v>39630</v>
      </c>
      <c r="C1990" s="3">
        <f ca="1">OFFSET(InputPriceData!G$15,CalculationsAndCharts!$A1990+$A$11,IF($C$7,8,0),1,1)</f>
        <v>388622000</v>
      </c>
      <c r="D1990" s="4">
        <f ca="1">OFFSET(InputPriceData!C$15,CalculationsAndCharts!$A1990+$A$11,IF($C$7,8,0),1,1)</f>
        <v>107.41</v>
      </c>
      <c r="E1990" s="4">
        <f ca="1">OFFSET(InputPriceData!D$15,CalculationsAndCharts!$A1990+$A$11,IF($C$7,8,0),1,1)</f>
        <v>109.06</v>
      </c>
      <c r="F1990" s="4">
        <f ca="1">OFFSET(InputPriceData!E$15,CalculationsAndCharts!$A1990+$A$11,IF($C$7,8,0),1,1)</f>
        <v>106.9</v>
      </c>
      <c r="G1990" s="4">
        <f ca="1">OFFSET(InputPriceData!F$15,CalculationsAndCharts!$A1990+$A$11,IF($C$7,8,0),1,1)</f>
        <v>108.98</v>
      </c>
      <c r="H1990" s="342">
        <f t="shared" ca="1" si="242"/>
        <v>111.64270478715112</v>
      </c>
      <c r="I1990" s="342">
        <f t="shared" ca="1" si="243"/>
        <v>112.82642130082239</v>
      </c>
      <c r="J1990" s="340">
        <f t="shared" ca="1" si="244"/>
        <v>-1.1837165136713161</v>
      </c>
      <c r="K1990" s="170">
        <f t="shared" ca="1" si="240"/>
        <v>1.4011847847381751</v>
      </c>
      <c r="L1990" s="341">
        <f t="shared" ca="1" si="241"/>
        <v>0.62766218604020274</v>
      </c>
      <c r="M1990" s="341">
        <f t="shared" ca="1" si="245"/>
        <v>-0.62766218604020274</v>
      </c>
      <c r="N1990" s="170"/>
      <c r="O1990" s="340"/>
      <c r="P1990" s="3">
        <f t="shared" ca="1" si="246"/>
        <v>388622000</v>
      </c>
      <c r="Q1990" s="3" t="e">
        <f t="shared" ca="1" si="247"/>
        <v>#N/A</v>
      </c>
      <c r="S1990" s="99"/>
      <c r="T1990" s="350"/>
      <c r="U1990" s="350"/>
      <c r="V1990" s="349"/>
      <c r="W1990" s="313"/>
      <c r="X1990" s="302"/>
      <c r="Y1990" s="211"/>
      <c r="Z1990" s="320"/>
      <c r="AA1990" s="246"/>
      <c r="AB1990" s="125"/>
      <c r="AC1990" s="125"/>
      <c r="AD1990" s="125"/>
      <c r="AE1990" s="125"/>
      <c r="AF1990" s="125"/>
      <c r="AG1990" s="125"/>
      <c r="AH1990" s="125"/>
      <c r="AJ1990" s="125"/>
      <c r="AK1990" s="125"/>
      <c r="AM1990" s="246"/>
      <c r="AO1990" s="246"/>
      <c r="AP1990" s="211"/>
      <c r="AQ1990" s="211"/>
      <c r="AR1990" s="199"/>
      <c r="AT1990" s="225"/>
      <c r="AU1990" s="225"/>
      <c r="AV1990" s="225"/>
      <c r="AW1990" s="99"/>
      <c r="AX1990" s="199"/>
      <c r="AY1990" s="199"/>
      <c r="AZ1990" s="37"/>
      <c r="BA1990" s="123"/>
      <c r="BB1990" s="211"/>
      <c r="BC1990" s="211"/>
      <c r="BD1990" s="123"/>
      <c r="BE1990" s="123"/>
      <c r="BF1990" s="37"/>
      <c r="BG1990" s="37"/>
    </row>
    <row r="1991" spans="1:59" x14ac:dyDescent="0.25">
      <c r="A1991">
        <v>1959</v>
      </c>
      <c r="B1991" s="61">
        <f ca="1">OFFSET(InputPriceData!B$15,CalculationsAndCharts!$A1991+$A$11,0,1,1)</f>
        <v>39629</v>
      </c>
      <c r="C1991" s="3">
        <f ca="1">OFFSET(InputPriceData!G$15,CalculationsAndCharts!$A1991+$A$11,IF($C$7,8,0),1,1)</f>
        <v>258842600</v>
      </c>
      <c r="D1991" s="4">
        <f ca="1">OFFSET(InputPriceData!C$15,CalculationsAndCharts!$A1991+$A$11,IF($C$7,8,0),1,1)</f>
        <v>108.57</v>
      </c>
      <c r="E1991" s="4">
        <f ca="1">OFFSET(InputPriceData!D$15,CalculationsAndCharts!$A1991+$A$11,IF($C$7,8,0),1,1)</f>
        <v>109.43</v>
      </c>
      <c r="F1991" s="4">
        <f ca="1">OFFSET(InputPriceData!E$15,CalculationsAndCharts!$A1991+$A$11,IF($C$7,8,0),1,1)</f>
        <v>108.07</v>
      </c>
      <c r="G1991" s="4">
        <f ca="1">OFFSET(InputPriceData!F$15,CalculationsAndCharts!$A1991+$A$11,IF($C$7,8,0),1,1)</f>
        <v>108.64</v>
      </c>
      <c r="H1991" s="342">
        <f t="shared" ca="1" si="242"/>
        <v>112.02309118531556</v>
      </c>
      <c r="I1991" s="342">
        <f t="shared" ca="1" si="243"/>
        <v>113.17609596453352</v>
      </c>
      <c r="J1991" s="340">
        <f t="shared" ca="1" si="244"/>
        <v>-1.1530047792180018</v>
      </c>
      <c r="K1991" s="170">
        <f t="shared" ca="1" si="240"/>
        <v>1.329420020899553</v>
      </c>
      <c r="L1991" s="341">
        <f t="shared" ca="1" si="241"/>
        <v>0.6088029990988908</v>
      </c>
      <c r="M1991" s="341">
        <f t="shared" ca="1" si="245"/>
        <v>-0.6088029990988908</v>
      </c>
      <c r="N1991" s="170"/>
      <c r="O1991" s="340"/>
      <c r="P1991" s="3">
        <f t="shared" ca="1" si="246"/>
        <v>258842600</v>
      </c>
      <c r="Q1991" s="3" t="e">
        <f t="shared" ca="1" si="247"/>
        <v>#N/A</v>
      </c>
      <c r="S1991" s="99"/>
      <c r="T1991" s="350"/>
      <c r="U1991" s="350"/>
      <c r="V1991" s="349"/>
      <c r="W1991" s="313"/>
      <c r="X1991" s="302"/>
      <c r="Y1991" s="211"/>
      <c r="Z1991" s="320"/>
      <c r="AA1991" s="246"/>
      <c r="AB1991" s="125"/>
      <c r="AC1991" s="125"/>
      <c r="AD1991" s="125"/>
      <c r="AE1991" s="125"/>
      <c r="AF1991" s="125"/>
      <c r="AG1991" s="125"/>
      <c r="AH1991" s="125"/>
      <c r="AJ1991" s="125"/>
      <c r="AK1991" s="125"/>
      <c r="AM1991" s="246"/>
      <c r="AO1991" s="246"/>
      <c r="AP1991" s="211"/>
      <c r="AQ1991" s="211"/>
      <c r="AR1991" s="199"/>
      <c r="AT1991" s="225"/>
      <c r="AU1991" s="225"/>
      <c r="AV1991" s="225"/>
      <c r="AW1991" s="99"/>
      <c r="AX1991" s="199"/>
      <c r="AY1991" s="199"/>
      <c r="AZ1991" s="37"/>
      <c r="BA1991" s="123"/>
      <c r="BB1991" s="211"/>
      <c r="BC1991" s="211"/>
      <c r="BD1991" s="123"/>
      <c r="BE1991" s="123"/>
      <c r="BF1991" s="37"/>
      <c r="BG1991" s="37"/>
    </row>
    <row r="1992" spans="1:59" x14ac:dyDescent="0.25">
      <c r="A1992">
        <v>1960</v>
      </c>
      <c r="B1992" s="61">
        <f ca="1">OFFSET(InputPriceData!B$15,CalculationsAndCharts!$A1992+$A$11,0,1,1)</f>
        <v>39626</v>
      </c>
      <c r="C1992" s="3">
        <f ca="1">OFFSET(InputPriceData!G$15,CalculationsAndCharts!$A1992+$A$11,IF($C$7,8,0),1,1)</f>
        <v>303423400</v>
      </c>
      <c r="D1992" s="4">
        <f ca="1">OFFSET(InputPriceData!C$15,CalculationsAndCharts!$A1992+$A$11,IF($C$7,8,0),1,1)</f>
        <v>108.9</v>
      </c>
      <c r="E1992" s="4">
        <f ca="1">OFFSET(InputPriceData!D$15,CalculationsAndCharts!$A1992+$A$11,IF($C$7,8,0),1,1)</f>
        <v>109.39</v>
      </c>
      <c r="F1992" s="4">
        <f ca="1">OFFSET(InputPriceData!E$15,CalculationsAndCharts!$A1992+$A$11,IF($C$7,8,0),1,1)</f>
        <v>107.85</v>
      </c>
      <c r="G1992" s="4">
        <f ca="1">OFFSET(InputPriceData!F$15,CalculationsAndCharts!$A1992+$A$11,IF($C$7,8,0),1,1)</f>
        <v>108.26</v>
      </c>
      <c r="H1992" s="342">
        <f t="shared" ca="1" si="242"/>
        <v>112.50638992607493</v>
      </c>
      <c r="I1992" s="342">
        <f t="shared" ca="1" si="243"/>
        <v>113.58846832494567</v>
      </c>
      <c r="J1992" s="340">
        <f t="shared" ca="1" si="244"/>
        <v>-1.0820783988707781</v>
      </c>
      <c r="K1992" s="170">
        <f t="shared" ca="1" si="240"/>
        <v>1.1708936613027467</v>
      </c>
      <c r="L1992" s="341">
        <f t="shared" ca="1" si="241"/>
        <v>0.58942337338325801</v>
      </c>
      <c r="M1992" s="341">
        <f t="shared" ca="1" si="245"/>
        <v>-0.58942337338325801</v>
      </c>
      <c r="N1992" s="170"/>
      <c r="O1992" s="340"/>
      <c r="P1992" s="3" t="e">
        <f t="shared" ca="1" si="246"/>
        <v>#N/A</v>
      </c>
      <c r="Q1992" s="3">
        <f t="shared" ca="1" si="247"/>
        <v>303423400</v>
      </c>
      <c r="S1992" s="99"/>
      <c r="T1992" s="350"/>
      <c r="U1992" s="350"/>
      <c r="V1992" s="349"/>
      <c r="W1992" s="313"/>
      <c r="X1992" s="302"/>
      <c r="Y1992" s="211"/>
      <c r="Z1992" s="320"/>
      <c r="AA1992" s="246"/>
      <c r="AB1992" s="125"/>
      <c r="AC1992" s="125"/>
      <c r="AD1992" s="125"/>
      <c r="AE1992" s="125"/>
      <c r="AF1992" s="125"/>
      <c r="AG1992" s="125"/>
      <c r="AH1992" s="125"/>
      <c r="AJ1992" s="125"/>
      <c r="AK1992" s="125"/>
      <c r="AM1992" s="246"/>
      <c r="AO1992" s="246"/>
      <c r="AP1992" s="211"/>
      <c r="AQ1992" s="211"/>
      <c r="AR1992" s="199"/>
      <c r="AT1992" s="225"/>
      <c r="AU1992" s="225"/>
      <c r="AV1992" s="225"/>
      <c r="AW1992" s="99"/>
      <c r="AX1992" s="199"/>
      <c r="AY1992" s="199"/>
      <c r="AZ1992" s="37"/>
      <c r="BA1992" s="123"/>
      <c r="BB1992" s="211"/>
      <c r="BC1992" s="211"/>
      <c r="BD1992" s="123"/>
      <c r="BE1992" s="123"/>
      <c r="BF1992" s="37"/>
      <c r="BG1992" s="37"/>
    </row>
    <row r="1993" spans="1:59" x14ac:dyDescent="0.25">
      <c r="A1993">
        <v>1961</v>
      </c>
      <c r="B1993" s="61">
        <f ca="1">OFFSET(InputPriceData!B$15,CalculationsAndCharts!$A1993+$A$11,0,1,1)</f>
        <v>39625</v>
      </c>
      <c r="C1993" s="3">
        <f ca="1">OFFSET(InputPriceData!G$15,CalculationsAndCharts!$A1993+$A$11,IF($C$7,8,0),1,1)</f>
        <v>297775000</v>
      </c>
      <c r="D1993" s="4">
        <f ca="1">OFFSET(InputPriceData!C$15,CalculationsAndCharts!$A1993+$A$11,IF($C$7,8,0),1,1)</f>
        <v>110.84</v>
      </c>
      <c r="E1993" s="4">
        <f ca="1">OFFSET(InputPriceData!D$15,CalculationsAndCharts!$A1993+$A$11,IF($C$7,8,0),1,1)</f>
        <v>111.56</v>
      </c>
      <c r="F1993" s="4">
        <f ca="1">OFFSET(InputPriceData!E$15,CalculationsAndCharts!$A1993+$A$11,IF($C$7,8,0),1,1)</f>
        <v>108.73</v>
      </c>
      <c r="G1993" s="4">
        <f ca="1">OFFSET(InputPriceData!F$15,CalculationsAndCharts!$A1993+$A$11,IF($C$7,8,0),1,1)</f>
        <v>108.86</v>
      </c>
      <c r="H1993" s="342">
        <f t="shared" ca="1" si="242"/>
        <v>113.11301705837136</v>
      </c>
      <c r="I1993" s="342">
        <f t="shared" ca="1" si="243"/>
        <v>114.07287453630437</v>
      </c>
      <c r="J1993" s="340">
        <f t="shared" ca="1" si="244"/>
        <v>-0.95985747793306042</v>
      </c>
      <c r="K1993" s="170">
        <f t="shared" ca="1" si="240"/>
        <v>0.92132637794401562</v>
      </c>
      <c r="L1993" s="341">
        <f t="shared" ca="1" si="241"/>
        <v>0.5709519413571108</v>
      </c>
      <c r="M1993" s="341">
        <f t="shared" ca="1" si="245"/>
        <v>-0.5709519413571108</v>
      </c>
      <c r="N1993" s="170"/>
      <c r="O1993" s="340"/>
      <c r="P1993" s="3" t="e">
        <f t="shared" ca="1" si="246"/>
        <v>#N/A</v>
      </c>
      <c r="Q1993" s="3">
        <f t="shared" ca="1" si="247"/>
        <v>297775000</v>
      </c>
      <c r="S1993" s="99"/>
      <c r="T1993" s="350"/>
      <c r="U1993" s="350"/>
      <c r="V1993" s="349"/>
      <c r="W1993" s="313"/>
      <c r="X1993" s="302"/>
      <c r="Y1993" s="211"/>
      <c r="Z1993" s="320"/>
      <c r="AA1993" s="246"/>
      <c r="AB1993" s="125"/>
      <c r="AC1993" s="125"/>
      <c r="AD1993" s="125"/>
      <c r="AE1993" s="125"/>
      <c r="AF1993" s="125"/>
      <c r="AG1993" s="125"/>
      <c r="AH1993" s="125"/>
      <c r="AJ1993" s="125"/>
      <c r="AK1993" s="125"/>
      <c r="AM1993" s="246"/>
      <c r="AO1993" s="246"/>
      <c r="AP1993" s="211"/>
      <c r="AQ1993" s="211"/>
      <c r="AR1993" s="199"/>
      <c r="AT1993" s="225"/>
      <c r="AU1993" s="225"/>
      <c r="AV1993" s="225"/>
      <c r="AW1993" s="99"/>
      <c r="AX1993" s="199"/>
      <c r="AY1993" s="199"/>
      <c r="AZ1993" s="37"/>
      <c r="BA1993" s="123"/>
      <c r="BB1993" s="211"/>
      <c r="BC1993" s="211"/>
      <c r="BD1993" s="123"/>
      <c r="BE1993" s="123"/>
      <c r="BF1993" s="37"/>
      <c r="BG1993" s="37"/>
    </row>
    <row r="1994" spans="1:59" x14ac:dyDescent="0.25">
      <c r="A1994">
        <v>1962</v>
      </c>
      <c r="B1994" s="61">
        <f ca="1">OFFSET(InputPriceData!B$15,CalculationsAndCharts!$A1994+$A$11,0,1,1)</f>
        <v>39624</v>
      </c>
      <c r="C1994" s="3">
        <f ca="1">OFFSET(InputPriceData!G$15,CalculationsAndCharts!$A1994+$A$11,IF($C$7,8,0),1,1)</f>
        <v>287853900</v>
      </c>
      <c r="D1994" s="4">
        <f ca="1">OFFSET(InputPriceData!C$15,CalculationsAndCharts!$A1994+$A$11,IF($C$7,8,0),1,1)</f>
        <v>111.82</v>
      </c>
      <c r="E1994" s="4">
        <f ca="1">OFFSET(InputPriceData!D$15,CalculationsAndCharts!$A1994+$A$11,IF($C$7,8,0),1,1)</f>
        <v>113.25</v>
      </c>
      <c r="F1994" s="4">
        <f ca="1">OFFSET(InputPriceData!E$15,CalculationsAndCharts!$A1994+$A$11,IF($C$7,8,0),1,1)</f>
        <v>111.41</v>
      </c>
      <c r="G1994" s="4">
        <f ca="1">OFFSET(InputPriceData!F$15,CalculationsAndCharts!$A1994+$A$11,IF($C$7,8,0),1,1)</f>
        <v>111.9</v>
      </c>
      <c r="H1994" s="342">
        <f t="shared" ca="1" si="242"/>
        <v>113.72059092385298</v>
      </c>
      <c r="I1994" s="342">
        <f t="shared" ca="1" si="243"/>
        <v>114.54677222142294</v>
      </c>
      <c r="J1994" s="340">
        <f t="shared" ca="1" si="244"/>
        <v>-0.82618129757002123</v>
      </c>
      <c r="K1994" s="170">
        <f t="shared" ca="1" si="240"/>
        <v>0.68257553645448399</v>
      </c>
      <c r="L1994" s="341">
        <f t="shared" ca="1" si="241"/>
        <v>0.55574572032562197</v>
      </c>
      <c r="M1994" s="341">
        <f t="shared" ca="1" si="245"/>
        <v>-0.55574572032562197</v>
      </c>
      <c r="N1994" s="170"/>
      <c r="O1994" s="340"/>
      <c r="P1994" s="3">
        <f t="shared" ca="1" si="246"/>
        <v>287853900</v>
      </c>
      <c r="Q1994" s="3" t="e">
        <f t="shared" ca="1" si="247"/>
        <v>#N/A</v>
      </c>
      <c r="S1994" s="99"/>
      <c r="T1994" s="350"/>
      <c r="U1994" s="350"/>
      <c r="V1994" s="349"/>
      <c r="W1994" s="313"/>
      <c r="X1994" s="302"/>
      <c r="Y1994" s="211"/>
      <c r="Z1994" s="320"/>
      <c r="AA1994" s="246"/>
      <c r="AB1994" s="125"/>
      <c r="AC1994" s="125"/>
      <c r="AD1994" s="125"/>
      <c r="AE1994" s="125"/>
      <c r="AF1994" s="125"/>
      <c r="AG1994" s="125"/>
      <c r="AH1994" s="125"/>
      <c r="AJ1994" s="125"/>
      <c r="AK1994" s="125"/>
      <c r="AM1994" s="246"/>
      <c r="AO1994" s="246"/>
      <c r="AP1994" s="211"/>
      <c r="AQ1994" s="211"/>
      <c r="AR1994" s="199"/>
      <c r="AT1994" s="225"/>
      <c r="AU1994" s="225"/>
      <c r="AV1994" s="225"/>
      <c r="AW1994" s="99"/>
      <c r="AX1994" s="199"/>
      <c r="AY1994" s="199"/>
      <c r="AZ1994" s="37"/>
      <c r="BA1994" s="123"/>
      <c r="BB1994" s="211"/>
      <c r="BC1994" s="211"/>
      <c r="BD1994" s="123"/>
      <c r="BE1994" s="123"/>
      <c r="BF1994" s="37"/>
      <c r="BG1994" s="37"/>
    </row>
    <row r="1995" spans="1:59" x14ac:dyDescent="0.25">
      <c r="A1995">
        <v>1963</v>
      </c>
      <c r="B1995" s="61">
        <f ca="1">OFFSET(InputPriceData!B$15,CalculationsAndCharts!$A1995+$A$11,0,1,1)</f>
        <v>39623</v>
      </c>
      <c r="C1995" s="3">
        <f ca="1">OFFSET(InputPriceData!G$15,CalculationsAndCharts!$A1995+$A$11,IF($C$7,8,0),1,1)</f>
        <v>267300600</v>
      </c>
      <c r="D1995" s="4">
        <f ca="1">OFFSET(InputPriceData!C$15,CalculationsAndCharts!$A1995+$A$11,IF($C$7,8,0),1,1)</f>
        <v>111.25</v>
      </c>
      <c r="E1995" s="4">
        <f ca="1">OFFSET(InputPriceData!D$15,CalculationsAndCharts!$A1995+$A$11,IF($C$7,8,0),1,1)</f>
        <v>112.43</v>
      </c>
      <c r="F1995" s="4">
        <f ca="1">OFFSET(InputPriceData!E$15,CalculationsAndCharts!$A1995+$A$11,IF($C$7,8,0),1,1)</f>
        <v>110.52</v>
      </c>
      <c r="G1995" s="4">
        <f ca="1">OFFSET(InputPriceData!F$15,CalculationsAndCharts!$A1995+$A$11,IF($C$7,8,0),1,1)</f>
        <v>111.37</v>
      </c>
      <c r="H1995" s="342">
        <f t="shared" ca="1" si="242"/>
        <v>113.98067534154626</v>
      </c>
      <c r="I1995" s="342">
        <f t="shared" ca="1" si="243"/>
        <v>114.78738787791593</v>
      </c>
      <c r="J1995" s="340">
        <f t="shared" ca="1" si="244"/>
        <v>-0.80671253636973872</v>
      </c>
      <c r="K1995" s="170">
        <f t="shared" ca="1" si="240"/>
        <v>0.65078511633609704</v>
      </c>
      <c r="L1995" s="341">
        <f t="shared" ca="1" si="241"/>
        <v>0.54394934276657791</v>
      </c>
      <c r="M1995" s="341">
        <f t="shared" ca="1" si="245"/>
        <v>-0.54394934276657791</v>
      </c>
      <c r="N1995" s="170"/>
      <c r="O1995" s="340"/>
      <c r="P1995" s="3">
        <f t="shared" ca="1" si="246"/>
        <v>267300600</v>
      </c>
      <c r="Q1995" s="3" t="e">
        <f t="shared" ca="1" si="247"/>
        <v>#N/A</v>
      </c>
      <c r="S1995" s="99"/>
      <c r="T1995" s="350"/>
      <c r="U1995" s="350"/>
      <c r="V1995" s="349"/>
      <c r="W1995" s="313"/>
      <c r="X1995" s="302"/>
      <c r="Y1995" s="211"/>
      <c r="Z1995" s="320"/>
      <c r="AA1995" s="246"/>
      <c r="AB1995" s="125"/>
      <c r="AC1995" s="125"/>
      <c r="AD1995" s="125"/>
      <c r="AE1995" s="125"/>
      <c r="AF1995" s="125"/>
      <c r="AG1995" s="125"/>
      <c r="AH1995" s="125"/>
      <c r="AJ1995" s="125"/>
      <c r="AK1995" s="125"/>
      <c r="AM1995" s="246"/>
      <c r="AO1995" s="246"/>
      <c r="AP1995" s="211"/>
      <c r="AQ1995" s="211"/>
      <c r="AR1995" s="199"/>
      <c r="AT1995" s="225"/>
      <c r="AU1995" s="225"/>
      <c r="AV1995" s="225"/>
      <c r="AW1995" s="99"/>
      <c r="AX1995" s="199"/>
      <c r="AY1995" s="199"/>
      <c r="AZ1995" s="37"/>
      <c r="BA1995" s="123"/>
      <c r="BB1995" s="211"/>
      <c r="BC1995" s="211"/>
      <c r="BD1995" s="123"/>
      <c r="BE1995" s="123"/>
      <c r="BF1995" s="37"/>
      <c r="BG1995" s="37"/>
    </row>
    <row r="1996" spans="1:59" x14ac:dyDescent="0.25">
      <c r="A1996">
        <v>1964</v>
      </c>
      <c r="B1996" s="61">
        <f ca="1">OFFSET(InputPriceData!B$15,CalculationsAndCharts!$A1996+$A$11,0,1,1)</f>
        <v>39622</v>
      </c>
      <c r="C1996" s="3">
        <f ca="1">OFFSET(InputPriceData!G$15,CalculationsAndCharts!$A1996+$A$11,IF($C$7,8,0),1,1)</f>
        <v>165096400</v>
      </c>
      <c r="D1996" s="4">
        <f ca="1">OFFSET(InputPriceData!C$15,CalculationsAndCharts!$A1996+$A$11,IF($C$7,8,0),1,1)</f>
        <v>112.13</v>
      </c>
      <c r="E1996" s="4">
        <f ca="1">OFFSET(InputPriceData!D$15,CalculationsAndCharts!$A1996+$A$11,IF($C$7,8,0),1,1)</f>
        <v>112.25</v>
      </c>
      <c r="F1996" s="4">
        <f ca="1">OFFSET(InputPriceData!E$15,CalculationsAndCharts!$A1996+$A$11,IF($C$7,8,0),1,1)</f>
        <v>111.48</v>
      </c>
      <c r="G1996" s="4">
        <f ca="1">OFFSET(InputPriceData!F$15,CalculationsAndCharts!$A1996+$A$11,IF($C$7,8,0),1,1)</f>
        <v>111.59</v>
      </c>
      <c r="H1996" s="342">
        <f t="shared" ca="1" si="242"/>
        <v>114.35362896176716</v>
      </c>
      <c r="I1996" s="342">
        <f t="shared" ca="1" si="243"/>
        <v>115.09805950318102</v>
      </c>
      <c r="J1996" s="340">
        <f t="shared" ca="1" si="244"/>
        <v>-0.74443054141393583</v>
      </c>
      <c r="K1996" s="170">
        <f t="shared" ca="1" si="240"/>
        <v>0.5541768309898456</v>
      </c>
      <c r="L1996" s="341">
        <f t="shared" ca="1" si="241"/>
        <v>0.53305250510286051</v>
      </c>
      <c r="M1996" s="341">
        <f t="shared" ca="1" si="245"/>
        <v>-0.53305250510286051</v>
      </c>
      <c r="N1996" s="170"/>
      <c r="O1996" s="340"/>
      <c r="P1996" s="3" t="e">
        <f t="shared" ca="1" si="246"/>
        <v>#N/A</v>
      </c>
      <c r="Q1996" s="3">
        <f t="shared" ca="1" si="247"/>
        <v>165096400</v>
      </c>
      <c r="S1996" s="99"/>
      <c r="T1996" s="350"/>
      <c r="U1996" s="350"/>
      <c r="V1996" s="349"/>
      <c r="W1996" s="313"/>
      <c r="X1996" s="302"/>
      <c r="Y1996" s="211"/>
      <c r="Z1996" s="320"/>
      <c r="AA1996" s="246"/>
      <c r="AB1996" s="125"/>
      <c r="AC1996" s="125"/>
      <c r="AD1996" s="125"/>
      <c r="AE1996" s="125"/>
      <c r="AF1996" s="125"/>
      <c r="AG1996" s="125"/>
      <c r="AH1996" s="125"/>
      <c r="AJ1996" s="125"/>
      <c r="AK1996" s="125"/>
      <c r="AM1996" s="246"/>
      <c r="AO1996" s="246"/>
      <c r="AP1996" s="211"/>
      <c r="AQ1996" s="211"/>
      <c r="AR1996" s="199"/>
      <c r="AT1996" s="225"/>
      <c r="AU1996" s="225"/>
      <c r="AV1996" s="225"/>
      <c r="AW1996" s="99"/>
      <c r="AX1996" s="199"/>
      <c r="AY1996" s="199"/>
      <c r="AZ1996" s="37"/>
      <c r="BA1996" s="123"/>
      <c r="BB1996" s="211"/>
      <c r="BC1996" s="211"/>
      <c r="BD1996" s="123"/>
      <c r="BE1996" s="123"/>
      <c r="BF1996" s="37"/>
      <c r="BG1996" s="37"/>
    </row>
    <row r="1997" spans="1:59" x14ac:dyDescent="0.25">
      <c r="A1997">
        <v>1965</v>
      </c>
      <c r="B1997" s="61">
        <f ca="1">OFFSET(InputPriceData!B$15,CalculationsAndCharts!$A1997+$A$11,0,1,1)</f>
        <v>39619</v>
      </c>
      <c r="C1997" s="3">
        <f ca="1">OFFSET(InputPriceData!G$15,CalculationsAndCharts!$A1997+$A$11,IF($C$7,8,0),1,1)</f>
        <v>289275700</v>
      </c>
      <c r="D1997" s="4">
        <f ca="1">OFFSET(InputPriceData!C$15,CalculationsAndCharts!$A1997+$A$11,IF($C$7,8,0),1,1)</f>
        <v>112.77</v>
      </c>
      <c r="E1997" s="4">
        <f ca="1">OFFSET(InputPriceData!D$15,CalculationsAndCharts!$A1997+$A$11,IF($C$7,8,0),1,1)</f>
        <v>112.98</v>
      </c>
      <c r="F1997" s="4">
        <f ca="1">OFFSET(InputPriceData!E$15,CalculationsAndCharts!$A1997+$A$11,IF($C$7,8,0),1,1)</f>
        <v>111.4</v>
      </c>
      <c r="G1997" s="4">
        <f ca="1">OFFSET(InputPriceData!F$15,CalculationsAndCharts!$A1997+$A$11,IF($C$7,8,0),1,1)</f>
        <v>111.7</v>
      </c>
      <c r="H1997" s="342">
        <f t="shared" ca="1" si="242"/>
        <v>114.74843309916245</v>
      </c>
      <c r="I1997" s="342">
        <f t="shared" ca="1" si="243"/>
        <v>115.41697400347022</v>
      </c>
      <c r="J1997" s="340">
        <f t="shared" ca="1" si="244"/>
        <v>-0.66854090430781832</v>
      </c>
      <c r="K1997" s="170">
        <f t="shared" ca="1" si="240"/>
        <v>0.44694694073271551</v>
      </c>
      <c r="L1997" s="341">
        <f t="shared" ca="1" si="241"/>
        <v>0.52487620701495774</v>
      </c>
      <c r="M1997" s="341">
        <f t="shared" ca="1" si="245"/>
        <v>-0.52487620701495774</v>
      </c>
      <c r="N1997" s="170"/>
      <c r="O1997" s="340"/>
      <c r="P1997" s="3" t="e">
        <f t="shared" ca="1" si="246"/>
        <v>#N/A</v>
      </c>
      <c r="Q1997" s="3">
        <f t="shared" ca="1" si="247"/>
        <v>289275700</v>
      </c>
      <c r="S1997" s="99"/>
      <c r="T1997" s="350"/>
      <c r="U1997" s="350"/>
      <c r="V1997" s="349"/>
      <c r="W1997" s="313"/>
      <c r="X1997" s="302"/>
      <c r="Y1997" s="211"/>
      <c r="Z1997" s="320"/>
      <c r="AA1997" s="246"/>
      <c r="AB1997" s="125"/>
      <c r="AC1997" s="125"/>
      <c r="AD1997" s="125"/>
      <c r="AE1997" s="125"/>
      <c r="AF1997" s="125"/>
      <c r="AG1997" s="125"/>
      <c r="AH1997" s="125"/>
      <c r="AJ1997" s="125"/>
      <c r="AK1997" s="125"/>
      <c r="AM1997" s="246"/>
      <c r="AO1997" s="246"/>
      <c r="AP1997" s="211"/>
      <c r="AQ1997" s="211"/>
      <c r="AR1997" s="199"/>
      <c r="AT1997" s="225"/>
      <c r="AU1997" s="225"/>
      <c r="AV1997" s="225"/>
      <c r="AW1997" s="99"/>
      <c r="AX1997" s="199"/>
      <c r="AY1997" s="199"/>
      <c r="AZ1997" s="37"/>
      <c r="BA1997" s="123"/>
      <c r="BB1997" s="211"/>
      <c r="BC1997" s="211"/>
      <c r="BD1997" s="123"/>
      <c r="BE1997" s="123"/>
      <c r="BF1997" s="37"/>
      <c r="BG1997" s="37"/>
    </row>
    <row r="1998" spans="1:59" x14ac:dyDescent="0.25">
      <c r="A1998">
        <v>1966</v>
      </c>
      <c r="B1998" s="61">
        <f ca="1">OFFSET(InputPriceData!B$15,CalculationsAndCharts!$A1998+$A$11,0,1,1)</f>
        <v>39618</v>
      </c>
      <c r="C1998" s="3">
        <f ca="1">OFFSET(InputPriceData!G$15,CalculationsAndCharts!$A1998+$A$11,IF($C$7,8,0),1,1)</f>
        <v>304204900</v>
      </c>
      <c r="D1998" s="4">
        <f ca="1">OFFSET(InputPriceData!C$15,CalculationsAndCharts!$A1998+$A$11,IF($C$7,8,0),1,1)</f>
        <v>113.32</v>
      </c>
      <c r="E1998" s="4">
        <f ca="1">OFFSET(InputPriceData!D$15,CalculationsAndCharts!$A1998+$A$11,IF($C$7,8,0),1,1)</f>
        <v>114.24</v>
      </c>
      <c r="F1998" s="4">
        <f ca="1">OFFSET(InputPriceData!E$15,CalculationsAndCharts!$A1998+$A$11,IF($C$7,8,0),1,1)</f>
        <v>112.77</v>
      </c>
      <c r="G1998" s="4">
        <f ca="1">OFFSET(InputPriceData!F$15,CalculationsAndCharts!$A1998+$A$11,IF($C$7,8,0),1,1)</f>
        <v>113.54</v>
      </c>
      <c r="H1998" s="342">
        <f t="shared" ca="1" si="242"/>
        <v>115.18392354189994</v>
      </c>
      <c r="I1998" s="342">
        <f t="shared" ca="1" si="243"/>
        <v>115.75488073105842</v>
      </c>
      <c r="J1998" s="340">
        <f t="shared" ca="1" si="244"/>
        <v>-0.57095718915853166</v>
      </c>
      <c r="K1998" s="170">
        <f t="shared" ca="1" si="240"/>
        <v>0.32599211185181132</v>
      </c>
      <c r="L1998" s="341">
        <f t="shared" ca="1" si="241"/>
        <v>0.52009630120034356</v>
      </c>
      <c r="M1998" s="341">
        <f t="shared" ca="1" si="245"/>
        <v>-0.52009630120034356</v>
      </c>
      <c r="N1998" s="170"/>
      <c r="O1998" s="340"/>
      <c r="P1998" s="3">
        <f t="shared" ca="1" si="246"/>
        <v>304204900</v>
      </c>
      <c r="Q1998" s="3" t="e">
        <f t="shared" ca="1" si="247"/>
        <v>#N/A</v>
      </c>
      <c r="S1998" s="99"/>
      <c r="T1998" s="350"/>
      <c r="U1998" s="350"/>
      <c r="V1998" s="349"/>
      <c r="W1998" s="313"/>
      <c r="X1998" s="302"/>
      <c r="Y1998" s="211"/>
      <c r="Z1998" s="320"/>
      <c r="AA1998" s="246"/>
      <c r="AB1998" s="125"/>
      <c r="AC1998" s="125"/>
      <c r="AD1998" s="125"/>
      <c r="AE1998" s="125"/>
      <c r="AF1998" s="125"/>
      <c r="AG1998" s="125"/>
      <c r="AH1998" s="125"/>
      <c r="AJ1998" s="125"/>
      <c r="AK1998" s="125"/>
      <c r="AM1998" s="246"/>
      <c r="AO1998" s="246"/>
      <c r="AP1998" s="211"/>
      <c r="AQ1998" s="211"/>
      <c r="AR1998" s="199"/>
      <c r="AT1998" s="225"/>
      <c r="AU1998" s="225"/>
      <c r="AV1998" s="225"/>
      <c r="AW1998" s="99"/>
      <c r="AX1998" s="199"/>
      <c r="AY1998" s="199"/>
      <c r="AZ1998" s="37"/>
      <c r="BA1998" s="123"/>
      <c r="BB1998" s="211"/>
      <c r="BC1998" s="211"/>
      <c r="BD1998" s="123"/>
      <c r="BE1998" s="123"/>
      <c r="BF1998" s="37"/>
      <c r="BG1998" s="37"/>
    </row>
    <row r="1999" spans="1:59" x14ac:dyDescent="0.25">
      <c r="A1999">
        <v>1967</v>
      </c>
      <c r="B1999" s="61">
        <f ca="1">OFFSET(InputPriceData!B$15,CalculationsAndCharts!$A1999+$A$11,0,1,1)</f>
        <v>39617</v>
      </c>
      <c r="C1999" s="3">
        <f ca="1">OFFSET(InputPriceData!G$15,CalculationsAndCharts!$A1999+$A$11,IF($C$7,8,0),1,1)</f>
        <v>265893000</v>
      </c>
      <c r="D1999" s="4">
        <f ca="1">OFFSET(InputPriceData!C$15,CalculationsAndCharts!$A1999+$A$11,IF($C$7,8,0),1,1)</f>
        <v>113.77</v>
      </c>
      <c r="E1999" s="4">
        <f ca="1">OFFSET(InputPriceData!D$15,CalculationsAndCharts!$A1999+$A$11,IF($C$7,8,0),1,1)</f>
        <v>114.47</v>
      </c>
      <c r="F1999" s="4">
        <f ca="1">OFFSET(InputPriceData!E$15,CalculationsAndCharts!$A1999+$A$11,IF($C$7,8,0),1,1)</f>
        <v>112.94</v>
      </c>
      <c r="G1999" s="4">
        <f ca="1">OFFSET(InputPriceData!F$15,CalculationsAndCharts!$A1999+$A$11,IF($C$7,8,0),1,1)</f>
        <v>113.4</v>
      </c>
      <c r="H1999" s="342">
        <f t="shared" ca="1" si="242"/>
        <v>115.41876976217137</v>
      </c>
      <c r="I1999" s="342">
        <f t="shared" ca="1" si="243"/>
        <v>115.95623352479102</v>
      </c>
      <c r="J1999" s="340">
        <f t="shared" ca="1" si="244"/>
        <v>-0.53746376261969941</v>
      </c>
      <c r="K1999" s="170">
        <f t="shared" ca="1" si="240"/>
        <v>0.2888672961293246</v>
      </c>
      <c r="L1999" s="341">
        <f t="shared" ca="1" si="241"/>
        <v>0.51756523701229507</v>
      </c>
      <c r="M1999" s="341">
        <f t="shared" ca="1" si="245"/>
        <v>-0.51756523701229507</v>
      </c>
      <c r="N1999" s="170"/>
      <c r="O1999" s="340"/>
      <c r="P1999" s="3" t="e">
        <f t="shared" ca="1" si="246"/>
        <v>#N/A</v>
      </c>
      <c r="Q1999" s="3">
        <f t="shared" ca="1" si="247"/>
        <v>265893000</v>
      </c>
      <c r="S1999" s="99"/>
      <c r="T1999" s="350"/>
      <c r="U1999" s="350"/>
      <c r="V1999" s="349"/>
      <c r="W1999" s="313"/>
      <c r="X1999" s="302"/>
      <c r="Y1999" s="211"/>
      <c r="Z1999" s="320"/>
      <c r="AA1999" s="246"/>
      <c r="AB1999" s="125"/>
      <c r="AC1999" s="125"/>
      <c r="AD1999" s="125"/>
      <c r="AE1999" s="125"/>
      <c r="AF1999" s="125"/>
      <c r="AG1999" s="125"/>
      <c r="AH1999" s="125"/>
      <c r="AJ1999" s="125"/>
      <c r="AK1999" s="125"/>
      <c r="AM1999" s="246"/>
      <c r="AO1999" s="246"/>
      <c r="AP1999" s="211"/>
      <c r="AQ1999" s="211"/>
      <c r="AR1999" s="199"/>
      <c r="AT1999" s="225"/>
      <c r="AU1999" s="225"/>
      <c r="AV1999" s="225"/>
      <c r="AW1999" s="99"/>
      <c r="AX1999" s="199"/>
      <c r="AY1999" s="199"/>
      <c r="AZ1999" s="37"/>
      <c r="BA1999" s="123"/>
      <c r="BB1999" s="211"/>
      <c r="BC1999" s="211"/>
      <c r="BD1999" s="123"/>
      <c r="BE1999" s="123"/>
      <c r="BF1999" s="37"/>
      <c r="BG1999" s="37"/>
    </row>
    <row r="2000" spans="1:59" x14ac:dyDescent="0.25">
      <c r="A2000">
        <v>1968</v>
      </c>
      <c r="B2000" s="61">
        <f ca="1">OFFSET(InputPriceData!B$15,CalculationsAndCharts!$A2000+$A$11,0,1,1)</f>
        <v>39616</v>
      </c>
      <c r="C2000" s="3">
        <f ca="1">OFFSET(InputPriceData!G$15,CalculationsAndCharts!$A2000+$A$11,IF($C$7,8,0),1,1)</f>
        <v>191707700</v>
      </c>
      <c r="D2000" s="4">
        <f ca="1">OFFSET(InputPriceData!C$15,CalculationsAndCharts!$A2000+$A$11,IF($C$7,8,0),1,1)</f>
        <v>115.78</v>
      </c>
      <c r="E2000" s="4">
        <f ca="1">OFFSET(InputPriceData!D$15,CalculationsAndCharts!$A2000+$A$11,IF($C$7,8,0),1,1)</f>
        <v>115.82</v>
      </c>
      <c r="F2000" s="4">
        <f ca="1">OFFSET(InputPriceData!E$15,CalculationsAndCharts!$A2000+$A$11,IF($C$7,8,0),1,1)</f>
        <v>114.35</v>
      </c>
      <c r="G2000" s="4">
        <f ca="1">OFFSET(InputPriceData!F$15,CalculationsAndCharts!$A2000+$A$11,IF($C$7,8,0),1,1)</f>
        <v>114.52</v>
      </c>
      <c r="H2000" s="342">
        <f t="shared" ca="1" si="242"/>
        <v>115.70716544248157</v>
      </c>
      <c r="I2000" s="342">
        <f t="shared" ca="1" si="243"/>
        <v>116.18861839068111</v>
      </c>
      <c r="J2000" s="340">
        <f t="shared" ca="1" si="244"/>
        <v>-0.48145294819960072</v>
      </c>
      <c r="K2000" s="170">
        <f t="shared" ca="1" si="240"/>
        <v>0.23179694133008741</v>
      </c>
      <c r="L2000" s="341">
        <f t="shared" ca="1" si="241"/>
        <v>0.51573415364811515</v>
      </c>
      <c r="M2000" s="341">
        <f t="shared" ca="1" si="245"/>
        <v>-0.51573415364811515</v>
      </c>
      <c r="N2000" s="170"/>
      <c r="O2000" s="340"/>
      <c r="P2000" s="3" t="e">
        <f t="shared" ca="1" si="246"/>
        <v>#N/A</v>
      </c>
      <c r="Q2000" s="3">
        <f t="shared" ca="1" si="247"/>
        <v>191707700</v>
      </c>
      <c r="S2000" s="99"/>
      <c r="T2000" s="350"/>
      <c r="U2000" s="350"/>
      <c r="V2000" s="349"/>
      <c r="W2000" s="313"/>
      <c r="X2000" s="302"/>
      <c r="Y2000" s="211"/>
      <c r="Z2000" s="320"/>
      <c r="AA2000" s="246"/>
      <c r="AB2000" s="125"/>
      <c r="AC2000" s="125"/>
      <c r="AD2000" s="125"/>
      <c r="AE2000" s="125"/>
      <c r="AF2000" s="125"/>
      <c r="AG2000" s="125"/>
      <c r="AH2000" s="125"/>
      <c r="AJ2000" s="125"/>
      <c r="AK2000" s="125"/>
      <c r="AM2000" s="246"/>
      <c r="AO2000" s="246"/>
      <c r="AP2000" s="211"/>
      <c r="AQ2000" s="211"/>
      <c r="AR2000" s="199"/>
      <c r="AT2000" s="225"/>
      <c r="AU2000" s="225"/>
      <c r="AV2000" s="225"/>
      <c r="AW2000" s="99"/>
      <c r="AX2000" s="199"/>
      <c r="AY2000" s="199"/>
      <c r="AZ2000" s="37"/>
      <c r="BA2000" s="123"/>
      <c r="BB2000" s="211"/>
      <c r="BC2000" s="211"/>
      <c r="BD2000" s="123"/>
      <c r="BE2000" s="123"/>
      <c r="BF2000" s="37"/>
      <c r="BG2000" s="37"/>
    </row>
    <row r="2001" spans="1:59" x14ac:dyDescent="0.25">
      <c r="A2001">
        <v>1969</v>
      </c>
      <c r="B2001" s="61">
        <f ca="1">OFFSET(InputPriceData!B$15,CalculationsAndCharts!$A2001+$A$11,0,1,1)</f>
        <v>39615</v>
      </c>
      <c r="C2001" s="3">
        <f ca="1">OFFSET(InputPriceData!G$15,CalculationsAndCharts!$A2001+$A$11,IF($C$7,8,0),1,1)</f>
        <v>185832500</v>
      </c>
      <c r="D2001" s="4">
        <f ca="1">OFFSET(InputPriceData!C$15,CalculationsAndCharts!$A2001+$A$11,IF($C$7,8,0),1,1)</f>
        <v>114.5</v>
      </c>
      <c r="E2001" s="4">
        <f ca="1">OFFSET(InputPriceData!D$15,CalculationsAndCharts!$A2001+$A$11,IF($C$7,8,0),1,1)</f>
        <v>115.66</v>
      </c>
      <c r="F2001" s="4">
        <f ca="1">OFFSET(InputPriceData!E$15,CalculationsAndCharts!$A2001+$A$11,IF($C$7,8,0),1,1)</f>
        <v>114.42</v>
      </c>
      <c r="G2001" s="4">
        <f ca="1">OFFSET(InputPriceData!F$15,CalculationsAndCharts!$A2001+$A$11,IF($C$7,8,0),1,1)</f>
        <v>115.07</v>
      </c>
      <c r="H2001" s="342">
        <f t="shared" ca="1" si="242"/>
        <v>115.87676050569323</v>
      </c>
      <c r="I2001" s="342">
        <f t="shared" ca="1" si="243"/>
        <v>116.34031097165213</v>
      </c>
      <c r="J2001" s="340">
        <f t="shared" ca="1" si="244"/>
        <v>-0.46355046595896343</v>
      </c>
      <c r="K2001" s="170">
        <f t="shared" ca="1" si="240"/>
        <v>0.21487903449077211</v>
      </c>
      <c r="L2001" s="341">
        <f t="shared" ca="1" si="241"/>
        <v>0.51419892425012848</v>
      </c>
      <c r="M2001" s="341">
        <f t="shared" ca="1" si="245"/>
        <v>-0.51419892425012848</v>
      </c>
      <c r="N2001" s="170"/>
      <c r="O2001" s="340"/>
      <c r="P2001" s="3">
        <f t="shared" ca="1" si="246"/>
        <v>185832500</v>
      </c>
      <c r="Q2001" s="3" t="e">
        <f t="shared" ca="1" si="247"/>
        <v>#N/A</v>
      </c>
      <c r="S2001" s="99"/>
      <c r="T2001" s="350"/>
      <c r="U2001" s="350"/>
      <c r="V2001" s="349"/>
      <c r="W2001" s="313"/>
      <c r="X2001" s="302"/>
      <c r="Y2001" s="211"/>
      <c r="Z2001" s="320"/>
      <c r="AA2001" s="246"/>
      <c r="AB2001" s="125"/>
      <c r="AC2001" s="125"/>
      <c r="AD2001" s="125"/>
      <c r="AE2001" s="125"/>
      <c r="AF2001" s="125"/>
      <c r="AG2001" s="125"/>
      <c r="AH2001" s="125"/>
      <c r="AJ2001" s="125"/>
      <c r="AK2001" s="125"/>
      <c r="AM2001" s="246"/>
      <c r="AO2001" s="246"/>
      <c r="AP2001" s="211"/>
      <c r="AQ2001" s="211"/>
      <c r="AR2001" s="199"/>
      <c r="AT2001" s="225"/>
      <c r="AU2001" s="225"/>
      <c r="AV2001" s="225"/>
      <c r="AW2001" s="99"/>
      <c r="AX2001" s="199"/>
      <c r="AY2001" s="199"/>
      <c r="AZ2001" s="37"/>
      <c r="BA2001" s="123"/>
      <c r="BB2001" s="211"/>
      <c r="BC2001" s="211"/>
      <c r="BD2001" s="123"/>
      <c r="BE2001" s="123"/>
      <c r="BF2001" s="37"/>
      <c r="BG2001" s="37"/>
    </row>
    <row r="2002" spans="1:59" x14ac:dyDescent="0.25">
      <c r="A2002">
        <v>1970</v>
      </c>
      <c r="B2002" s="61">
        <f ca="1">OFFSET(InputPriceData!B$15,CalculationsAndCharts!$A2002+$A$11,0,1,1)</f>
        <v>39612</v>
      </c>
      <c r="C2002" s="3">
        <f ca="1">OFFSET(InputPriceData!G$15,CalculationsAndCharts!$A2002+$A$11,IF($C$7,8,0),1,1)</f>
        <v>244726900</v>
      </c>
      <c r="D2002" s="4">
        <f ca="1">OFFSET(InputPriceData!C$15,CalculationsAndCharts!$A2002+$A$11,IF($C$7,8,0),1,1)</f>
        <v>114.18</v>
      </c>
      <c r="E2002" s="4">
        <f ca="1">OFFSET(InputPriceData!D$15,CalculationsAndCharts!$A2002+$A$11,IF($C$7,8,0),1,1)</f>
        <v>115.32</v>
      </c>
      <c r="F2002" s="4">
        <f ca="1">OFFSET(InputPriceData!E$15,CalculationsAndCharts!$A2002+$A$11,IF($C$7,8,0),1,1)</f>
        <v>113.54</v>
      </c>
      <c r="G2002" s="4">
        <f ca="1">OFFSET(InputPriceData!F$15,CalculationsAndCharts!$A2002+$A$11,IF($C$7,8,0),1,1)</f>
        <v>115.01</v>
      </c>
      <c r="H2002" s="342">
        <f t="shared" ca="1" si="242"/>
        <v>115.99201200650654</v>
      </c>
      <c r="I2002" s="342">
        <f t="shared" ca="1" si="243"/>
        <v>116.45579378725687</v>
      </c>
      <c r="J2002" s="340">
        <f t="shared" ca="1" si="244"/>
        <v>-0.46378178075038962</v>
      </c>
      <c r="K2002" s="170">
        <f t="shared" ca="1" si="240"/>
        <v>0.21509354015600246</v>
      </c>
      <c r="L2002" s="341">
        <f t="shared" ca="1" si="241"/>
        <v>0.51197253255317932</v>
      </c>
      <c r="M2002" s="341">
        <f t="shared" ca="1" si="245"/>
        <v>-0.51197253255317932</v>
      </c>
      <c r="N2002" s="170"/>
      <c r="O2002" s="340"/>
      <c r="P2002" s="3">
        <f t="shared" ca="1" si="246"/>
        <v>244726900</v>
      </c>
      <c r="Q2002" s="3" t="e">
        <f t="shared" ca="1" si="247"/>
        <v>#N/A</v>
      </c>
      <c r="S2002" s="99"/>
      <c r="T2002" s="350"/>
      <c r="U2002" s="350"/>
      <c r="V2002" s="349"/>
      <c r="W2002" s="313"/>
      <c r="X2002" s="302"/>
      <c r="Y2002" s="211"/>
      <c r="Z2002" s="320"/>
      <c r="AA2002" s="246"/>
      <c r="AB2002" s="125"/>
      <c r="AC2002" s="125"/>
      <c r="AD2002" s="125"/>
      <c r="AE2002" s="125"/>
      <c r="AF2002" s="125"/>
      <c r="AG2002" s="125"/>
      <c r="AH2002" s="125"/>
      <c r="AJ2002" s="125"/>
      <c r="AK2002" s="125"/>
      <c r="AM2002" s="246"/>
      <c r="AO2002" s="246"/>
      <c r="AP2002" s="211"/>
      <c r="AQ2002" s="211"/>
      <c r="AR2002" s="199"/>
      <c r="AT2002" s="225"/>
      <c r="AU2002" s="225"/>
      <c r="AV2002" s="225"/>
      <c r="AW2002" s="99"/>
      <c r="AX2002" s="199"/>
      <c r="AY2002" s="199"/>
      <c r="AZ2002" s="37"/>
      <c r="BA2002" s="123"/>
      <c r="BB2002" s="211"/>
      <c r="BC2002" s="211"/>
      <c r="BD2002" s="123"/>
      <c r="BE2002" s="123"/>
      <c r="BF2002" s="37"/>
      <c r="BG2002" s="37"/>
    </row>
    <row r="2003" spans="1:59" x14ac:dyDescent="0.25">
      <c r="A2003">
        <v>1971</v>
      </c>
      <c r="B2003" s="61">
        <f ca="1">OFFSET(InputPriceData!B$15,CalculationsAndCharts!$A2003+$A$11,0,1,1)</f>
        <v>39611</v>
      </c>
      <c r="C2003" s="3">
        <f ca="1">OFFSET(InputPriceData!G$15,CalculationsAndCharts!$A2003+$A$11,IF($C$7,8,0),1,1)</f>
        <v>252791800</v>
      </c>
      <c r="D2003" s="4">
        <f ca="1">OFFSET(InputPriceData!C$15,CalculationsAndCharts!$A2003+$A$11,IF($C$7,8,0),1,1)</f>
        <v>113.7</v>
      </c>
      <c r="E2003" s="4">
        <f ca="1">OFFSET(InputPriceData!D$15,CalculationsAndCharts!$A2003+$A$11,IF($C$7,8,0),1,1)</f>
        <v>114.77</v>
      </c>
      <c r="F2003" s="4">
        <f ca="1">OFFSET(InputPriceData!E$15,CalculationsAndCharts!$A2003+$A$11,IF($C$7,8,0),1,1)</f>
        <v>112.78</v>
      </c>
      <c r="G2003" s="4">
        <f ca="1">OFFSET(InputPriceData!F$15,CalculationsAndCharts!$A2003+$A$11,IF($C$7,8,0),1,1)</f>
        <v>113.57</v>
      </c>
      <c r="H2003" s="342">
        <f t="shared" ca="1" si="242"/>
        <v>116.13229943600749</v>
      </c>
      <c r="I2003" s="342">
        <f t="shared" ca="1" si="243"/>
        <v>116.58722958609842</v>
      </c>
      <c r="J2003" s="340">
        <f t="shared" ca="1" si="244"/>
        <v>-0.45493015009099436</v>
      </c>
      <c r="K2003" s="170">
        <f t="shared" ca="1" si="240"/>
        <v>0.20696144146181467</v>
      </c>
      <c r="L2003" s="341">
        <f t="shared" ca="1" si="241"/>
        <v>0.50874571655853384</v>
      </c>
      <c r="M2003" s="341">
        <f t="shared" ca="1" si="245"/>
        <v>-0.50874571655853384</v>
      </c>
      <c r="N2003" s="170"/>
      <c r="O2003" s="340"/>
      <c r="P2003" s="3" t="e">
        <f t="shared" ca="1" si="246"/>
        <v>#N/A</v>
      </c>
      <c r="Q2003" s="3">
        <f t="shared" ca="1" si="247"/>
        <v>252791800</v>
      </c>
      <c r="S2003" s="99"/>
      <c r="T2003" s="350"/>
      <c r="U2003" s="350"/>
      <c r="V2003" s="349"/>
      <c r="W2003" s="313"/>
      <c r="X2003" s="302"/>
      <c r="Y2003" s="211"/>
      <c r="Z2003" s="320"/>
      <c r="AA2003" s="246"/>
      <c r="AB2003" s="125"/>
      <c r="AC2003" s="125"/>
      <c r="AD2003" s="125"/>
      <c r="AE2003" s="125"/>
      <c r="AF2003" s="125"/>
      <c r="AG2003" s="125"/>
      <c r="AH2003" s="125"/>
      <c r="AJ2003" s="125"/>
      <c r="AK2003" s="125"/>
      <c r="AM2003" s="246"/>
      <c r="AO2003" s="246"/>
      <c r="AP2003" s="211"/>
      <c r="AQ2003" s="211"/>
      <c r="AR2003" s="199"/>
      <c r="AT2003" s="225"/>
      <c r="AU2003" s="225"/>
      <c r="AV2003" s="225"/>
      <c r="AW2003" s="99"/>
      <c r="AX2003" s="199"/>
      <c r="AY2003" s="199"/>
      <c r="AZ2003" s="37"/>
      <c r="BA2003" s="123"/>
      <c r="BB2003" s="211"/>
      <c r="BC2003" s="211"/>
      <c r="BD2003" s="123"/>
      <c r="BE2003" s="123"/>
      <c r="BF2003" s="37"/>
      <c r="BG2003" s="37"/>
    </row>
    <row r="2004" spans="1:59" x14ac:dyDescent="0.25">
      <c r="A2004">
        <v>1972</v>
      </c>
      <c r="B2004" s="61">
        <f ca="1">OFFSET(InputPriceData!B$15,CalculationsAndCharts!$A2004+$A$11,0,1,1)</f>
        <v>39610</v>
      </c>
      <c r="C2004" s="3">
        <f ca="1">OFFSET(InputPriceData!G$15,CalculationsAndCharts!$A2004+$A$11,IF($C$7,8,0),1,1)</f>
        <v>283890100</v>
      </c>
      <c r="D2004" s="4">
        <f ca="1">OFFSET(InputPriceData!C$15,CalculationsAndCharts!$A2004+$A$11,IF($C$7,8,0),1,1)</f>
        <v>114.85</v>
      </c>
      <c r="E2004" s="4">
        <f ca="1">OFFSET(InputPriceData!D$15,CalculationsAndCharts!$A2004+$A$11,IF($C$7,8,0),1,1)</f>
        <v>115.1</v>
      </c>
      <c r="F2004" s="4">
        <f ca="1">OFFSET(InputPriceData!E$15,CalculationsAndCharts!$A2004+$A$11,IF($C$7,8,0),1,1)</f>
        <v>113.13</v>
      </c>
      <c r="G2004" s="4">
        <f ca="1">OFFSET(InputPriceData!F$15,CalculationsAndCharts!$A2004+$A$11,IF($C$7,8,0),1,1)</f>
        <v>113.14</v>
      </c>
      <c r="H2004" s="342">
        <f t="shared" ca="1" si="242"/>
        <v>116.49834221257997</v>
      </c>
      <c r="I2004" s="342">
        <f t="shared" ca="1" si="243"/>
        <v>116.86152318483464</v>
      </c>
      <c r="J2004" s="340">
        <f t="shared" ca="1" si="244"/>
        <v>-0.36318097225472179</v>
      </c>
      <c r="K2004" s="170">
        <f t="shared" ca="1" si="240"/>
        <v>0.13190041860788501</v>
      </c>
      <c r="L2004" s="341">
        <f t="shared" ca="1" si="241"/>
        <v>0.50485638805754074</v>
      </c>
      <c r="M2004" s="341">
        <f t="shared" ca="1" si="245"/>
        <v>-0.50485638805754074</v>
      </c>
      <c r="N2004" s="170"/>
      <c r="O2004" s="340"/>
      <c r="P2004" s="3" t="e">
        <f t="shared" ca="1" si="246"/>
        <v>#N/A</v>
      </c>
      <c r="Q2004" s="3">
        <f t="shared" ca="1" si="247"/>
        <v>283890100</v>
      </c>
      <c r="S2004" s="99"/>
      <c r="T2004" s="350"/>
      <c r="U2004" s="350"/>
      <c r="V2004" s="349"/>
      <c r="W2004" s="313"/>
      <c r="X2004" s="302"/>
      <c r="Y2004" s="211"/>
      <c r="Z2004" s="320"/>
      <c r="AA2004" s="246"/>
      <c r="AB2004" s="125"/>
      <c r="AC2004" s="125"/>
      <c r="AD2004" s="125"/>
      <c r="AE2004" s="125"/>
      <c r="AF2004" s="125"/>
      <c r="AG2004" s="125"/>
      <c r="AH2004" s="125"/>
      <c r="AJ2004" s="125"/>
      <c r="AK2004" s="125"/>
      <c r="AM2004" s="246"/>
      <c r="AO2004" s="246"/>
      <c r="AP2004" s="211"/>
      <c r="AQ2004" s="211"/>
      <c r="AR2004" s="199"/>
      <c r="AT2004" s="225"/>
      <c r="AU2004" s="225"/>
      <c r="AV2004" s="225"/>
      <c r="AW2004" s="99"/>
      <c r="AX2004" s="199"/>
      <c r="AY2004" s="199"/>
      <c r="AZ2004" s="37"/>
      <c r="BA2004" s="123"/>
      <c r="BB2004" s="211"/>
      <c r="BC2004" s="211"/>
      <c r="BD2004" s="123"/>
      <c r="BE2004" s="123"/>
      <c r="BF2004" s="37"/>
      <c r="BG2004" s="37"/>
    </row>
    <row r="2005" spans="1:59" x14ac:dyDescent="0.25">
      <c r="A2005">
        <v>1973</v>
      </c>
      <c r="B2005" s="61">
        <f ca="1">OFFSET(InputPriceData!B$15,CalculationsAndCharts!$A2005+$A$11,0,1,1)</f>
        <v>39609</v>
      </c>
      <c r="C2005" s="3">
        <f ca="1">OFFSET(InputPriceData!G$15,CalculationsAndCharts!$A2005+$A$11,IF($C$7,8,0),1,1)</f>
        <v>260234900</v>
      </c>
      <c r="D2005" s="4">
        <f ca="1">OFFSET(InputPriceData!C$15,CalculationsAndCharts!$A2005+$A$11,IF($C$7,8,0),1,1)</f>
        <v>114.6</v>
      </c>
      <c r="E2005" s="4">
        <f ca="1">OFFSET(InputPriceData!D$15,CalculationsAndCharts!$A2005+$A$11,IF($C$7,8,0),1,1)</f>
        <v>115.81</v>
      </c>
      <c r="F2005" s="4">
        <f ca="1">OFFSET(InputPriceData!E$15,CalculationsAndCharts!$A2005+$A$11,IF($C$7,8,0),1,1)</f>
        <v>114.33</v>
      </c>
      <c r="G2005" s="4">
        <f ca="1">OFFSET(InputPriceData!F$15,CalculationsAndCharts!$A2005+$A$11,IF($C$7,8,0),1,1)</f>
        <v>114.83</v>
      </c>
      <c r="H2005" s="342">
        <f t="shared" ca="1" si="242"/>
        <v>116.97810538580568</v>
      </c>
      <c r="I2005" s="342">
        <f t="shared" ca="1" si="243"/>
        <v>117.19984347436507</v>
      </c>
      <c r="J2005" s="340">
        <f t="shared" ca="1" si="244"/>
        <v>-0.22173808855943791</v>
      </c>
      <c r="K2005" s="170">
        <f t="shared" ca="1" si="240"/>
        <v>4.9167779917993128E-2</v>
      </c>
      <c r="L2005" s="341">
        <f t="shared" ca="1" si="241"/>
        <v>0.5022740570622316</v>
      </c>
      <c r="M2005" s="341">
        <f t="shared" ca="1" si="245"/>
        <v>-0.5022740570622316</v>
      </c>
      <c r="N2005" s="170"/>
      <c r="O2005" s="340"/>
      <c r="P2005" s="3">
        <f t="shared" ca="1" si="246"/>
        <v>260234900</v>
      </c>
      <c r="Q2005" s="3" t="e">
        <f t="shared" ca="1" si="247"/>
        <v>#N/A</v>
      </c>
      <c r="S2005" s="99"/>
      <c r="T2005" s="350"/>
      <c r="U2005" s="350"/>
      <c r="V2005" s="349"/>
      <c r="W2005" s="313"/>
      <c r="X2005" s="302"/>
      <c r="Y2005" s="211"/>
      <c r="Z2005" s="320"/>
      <c r="AA2005" s="246"/>
      <c r="AB2005" s="125"/>
      <c r="AC2005" s="125"/>
      <c r="AD2005" s="125"/>
      <c r="AE2005" s="125"/>
      <c r="AF2005" s="125"/>
      <c r="AG2005" s="125"/>
      <c r="AH2005" s="125"/>
      <c r="AJ2005" s="125"/>
      <c r="AK2005" s="125"/>
      <c r="AM2005" s="246"/>
      <c r="AO2005" s="246"/>
      <c r="AP2005" s="211"/>
      <c r="AQ2005" s="211"/>
      <c r="AR2005" s="199"/>
      <c r="AT2005" s="225"/>
      <c r="AU2005" s="225"/>
      <c r="AV2005" s="225"/>
      <c r="AW2005" s="99"/>
      <c r="AX2005" s="199"/>
      <c r="AY2005" s="199"/>
      <c r="AZ2005" s="37"/>
      <c r="BA2005" s="123"/>
      <c r="BB2005" s="211"/>
      <c r="BC2005" s="211"/>
      <c r="BD2005" s="123"/>
      <c r="BE2005" s="123"/>
      <c r="BF2005" s="37"/>
      <c r="BG2005" s="37"/>
    </row>
    <row r="2006" spans="1:59" x14ac:dyDescent="0.25">
      <c r="A2006">
        <v>1974</v>
      </c>
      <c r="B2006" s="61">
        <f ca="1">OFFSET(InputPriceData!B$15,CalculationsAndCharts!$A2006+$A$11,0,1,1)</f>
        <v>39608</v>
      </c>
      <c r="C2006" s="3">
        <f ca="1">OFFSET(InputPriceData!G$15,CalculationsAndCharts!$A2006+$A$11,IF($C$7,8,0),1,1)</f>
        <v>228263900</v>
      </c>
      <c r="D2006" s="4">
        <f ca="1">OFFSET(InputPriceData!C$15,CalculationsAndCharts!$A2006+$A$11,IF($C$7,8,0),1,1)</f>
        <v>115.6</v>
      </c>
      <c r="E2006" s="4">
        <f ca="1">OFFSET(InputPriceData!D$15,CalculationsAndCharts!$A2006+$A$11,IF($C$7,8,0),1,1)</f>
        <v>116.15</v>
      </c>
      <c r="F2006" s="4">
        <f ca="1">OFFSET(InputPriceData!E$15,CalculationsAndCharts!$A2006+$A$11,IF($C$7,8,0),1,1)</f>
        <v>114.38</v>
      </c>
      <c r="G2006" s="4">
        <f ca="1">OFFSET(InputPriceData!F$15,CalculationsAndCharts!$A2006+$A$11,IF($C$7,8,0),1,1)</f>
        <v>115.4</v>
      </c>
      <c r="H2006" s="342">
        <f t="shared" ca="1" si="242"/>
        <v>117.28497758377792</v>
      </c>
      <c r="I2006" s="342">
        <f t="shared" ca="1" si="243"/>
        <v>117.41528379021645</v>
      </c>
      <c r="J2006" s="340">
        <f t="shared" ca="1" si="244"/>
        <v>-0.1303062064385716</v>
      </c>
      <c r="K2006" s="170">
        <f t="shared" ca="1" si="240"/>
        <v>1.697970743641164E-2</v>
      </c>
      <c r="L2006" s="341">
        <f t="shared" ca="1" si="241"/>
        <v>0.5022240495900262</v>
      </c>
      <c r="M2006" s="341">
        <f t="shared" ca="1" si="245"/>
        <v>-0.5022240495900262</v>
      </c>
      <c r="N2006" s="170"/>
      <c r="O2006" s="340"/>
      <c r="P2006" s="3" t="e">
        <f t="shared" ca="1" si="246"/>
        <v>#N/A</v>
      </c>
      <c r="Q2006" s="3">
        <f t="shared" ca="1" si="247"/>
        <v>228263900</v>
      </c>
      <c r="S2006" s="99"/>
      <c r="T2006" s="350"/>
      <c r="U2006" s="350"/>
      <c r="V2006" s="349"/>
      <c r="W2006" s="313"/>
      <c r="X2006" s="302"/>
      <c r="Y2006" s="211"/>
      <c r="Z2006" s="320"/>
      <c r="AA2006" s="246"/>
      <c r="AB2006" s="125"/>
      <c r="AC2006" s="125"/>
      <c r="AD2006" s="125"/>
      <c r="AE2006" s="125"/>
      <c r="AF2006" s="125"/>
      <c r="AG2006" s="125"/>
      <c r="AH2006" s="125"/>
      <c r="AJ2006" s="125"/>
      <c r="AK2006" s="125"/>
      <c r="AM2006" s="246"/>
      <c r="AO2006" s="246"/>
      <c r="AP2006" s="211"/>
      <c r="AQ2006" s="211"/>
      <c r="AR2006" s="199"/>
      <c r="AT2006" s="225"/>
      <c r="AU2006" s="225"/>
      <c r="AV2006" s="225"/>
      <c r="AW2006" s="99"/>
      <c r="AX2006" s="199"/>
      <c r="AY2006" s="199"/>
      <c r="AZ2006" s="37"/>
      <c r="BA2006" s="123"/>
      <c r="BB2006" s="211"/>
      <c r="BC2006" s="211"/>
      <c r="BD2006" s="123"/>
      <c r="BE2006" s="123"/>
      <c r="BF2006" s="37"/>
      <c r="BG2006" s="37"/>
    </row>
    <row r="2007" spans="1:59" x14ac:dyDescent="0.25">
      <c r="A2007">
        <v>1975</v>
      </c>
      <c r="B2007" s="61">
        <f ca="1">OFFSET(InputPriceData!B$15,CalculationsAndCharts!$A2007+$A$11,0,1,1)</f>
        <v>39605</v>
      </c>
      <c r="C2007" s="3">
        <f ca="1">OFFSET(InputPriceData!G$15,CalculationsAndCharts!$A2007+$A$11,IF($C$7,8,0),1,1)</f>
        <v>384276300</v>
      </c>
      <c r="D2007" s="4">
        <f ca="1">OFFSET(InputPriceData!C$15,CalculationsAndCharts!$A2007+$A$11,IF($C$7,8,0),1,1)</f>
        <v>117.88</v>
      </c>
      <c r="E2007" s="4">
        <f ca="1">OFFSET(InputPriceData!D$15,CalculationsAndCharts!$A2007+$A$11,IF($C$7,8,0),1,1)</f>
        <v>118.09</v>
      </c>
      <c r="F2007" s="4">
        <f ca="1">OFFSET(InputPriceData!E$15,CalculationsAndCharts!$A2007+$A$11,IF($C$7,8,0),1,1)</f>
        <v>115.06</v>
      </c>
      <c r="G2007" s="4">
        <f ca="1">OFFSET(InputPriceData!F$15,CalculationsAndCharts!$A2007+$A$11,IF($C$7,8,0),1,1)</f>
        <v>115.12</v>
      </c>
      <c r="H2007" s="342">
        <f t="shared" ca="1" si="242"/>
        <v>117.55426009574619</v>
      </c>
      <c r="I2007" s="342">
        <f t="shared" ca="1" si="243"/>
        <v>117.59849140750886</v>
      </c>
      <c r="J2007" s="340">
        <f t="shared" ca="1" si="244"/>
        <v>-4.4231311762705658E-2</v>
      </c>
      <c r="K2007" s="170">
        <f t="shared" ca="1" si="240"/>
        <v>1.9564089402496639E-3</v>
      </c>
      <c r="L2007" s="341">
        <f t="shared" ca="1" si="241"/>
        <v>0.50289390484555807</v>
      </c>
      <c r="M2007" s="341">
        <f t="shared" ca="1" si="245"/>
        <v>-0.50289390484555807</v>
      </c>
      <c r="N2007" s="170"/>
      <c r="O2007" s="340"/>
      <c r="P2007" s="3" t="e">
        <f t="shared" ca="1" si="246"/>
        <v>#N/A</v>
      </c>
      <c r="Q2007" s="3">
        <f t="shared" ca="1" si="247"/>
        <v>384276300</v>
      </c>
      <c r="S2007" s="99"/>
      <c r="T2007" s="350"/>
      <c r="U2007" s="350"/>
      <c r="V2007" s="349"/>
      <c r="W2007" s="313"/>
      <c r="X2007" s="302"/>
      <c r="Y2007" s="211"/>
      <c r="Z2007" s="320"/>
      <c r="AA2007" s="246"/>
      <c r="AB2007" s="125"/>
      <c r="AC2007" s="125"/>
      <c r="AD2007" s="125"/>
      <c r="AE2007" s="125"/>
      <c r="AF2007" s="125"/>
      <c r="AG2007" s="125"/>
      <c r="AH2007" s="125"/>
      <c r="AJ2007" s="125"/>
      <c r="AK2007" s="125"/>
      <c r="AM2007" s="246"/>
      <c r="AO2007" s="246"/>
      <c r="AP2007" s="211"/>
      <c r="AQ2007" s="211"/>
      <c r="AR2007" s="199"/>
      <c r="AT2007" s="225"/>
      <c r="AU2007" s="225"/>
      <c r="AV2007" s="225"/>
      <c r="AW2007" s="99"/>
      <c r="AX2007" s="199"/>
      <c r="AY2007" s="199"/>
      <c r="AZ2007" s="37"/>
      <c r="BA2007" s="123"/>
      <c r="BB2007" s="211"/>
      <c r="BC2007" s="211"/>
      <c r="BD2007" s="123"/>
      <c r="BE2007" s="123"/>
      <c r="BF2007" s="37"/>
      <c r="BG2007" s="37"/>
    </row>
    <row r="2008" spans="1:59" x14ac:dyDescent="0.25">
      <c r="A2008">
        <v>1976</v>
      </c>
      <c r="B2008" s="61">
        <f ca="1">OFFSET(InputPriceData!B$15,CalculationsAndCharts!$A2008+$A$11,0,1,1)</f>
        <v>39604</v>
      </c>
      <c r="C2008" s="3">
        <f ca="1">OFFSET(InputPriceData!G$15,CalculationsAndCharts!$A2008+$A$11,IF($C$7,8,0),1,1)</f>
        <v>237867100</v>
      </c>
      <c r="D2008" s="4">
        <f ca="1">OFFSET(InputPriceData!C$15,CalculationsAndCharts!$A2008+$A$11,IF($C$7,8,0),1,1)</f>
        <v>117.06</v>
      </c>
      <c r="E2008" s="4">
        <f ca="1">OFFSET(InputPriceData!D$15,CalculationsAndCharts!$A2008+$A$11,IF($C$7,8,0),1,1)</f>
        <v>119.01</v>
      </c>
      <c r="F2008" s="4">
        <f ca="1">OFFSET(InputPriceData!E$15,CalculationsAndCharts!$A2008+$A$11,IF($C$7,8,0),1,1)</f>
        <v>116.84</v>
      </c>
      <c r="G2008" s="4">
        <f ca="1">OFFSET(InputPriceData!F$15,CalculationsAndCharts!$A2008+$A$11,IF($C$7,8,0),1,1)</f>
        <v>118.92</v>
      </c>
      <c r="H2008" s="342">
        <f t="shared" ca="1" si="242"/>
        <v>117.90201153799565</v>
      </c>
      <c r="I2008" s="342">
        <f t="shared" ca="1" si="243"/>
        <v>117.82380880819149</v>
      </c>
      <c r="J2008" s="340">
        <f t="shared" ca="1" si="244"/>
        <v>7.8202729804123489E-2</v>
      </c>
      <c r="K2008" s="170">
        <f t="shared" ca="1" si="240"/>
        <v>6.1156669488167444E-3</v>
      </c>
      <c r="L2008" s="341">
        <f t="shared" ca="1" si="241"/>
        <v>0.50376194026283094</v>
      </c>
      <c r="M2008" s="341">
        <f t="shared" ca="1" si="245"/>
        <v>-0.50376194026283094</v>
      </c>
      <c r="N2008" s="170"/>
      <c r="O2008" s="340"/>
      <c r="P2008" s="3">
        <f t="shared" ca="1" si="246"/>
        <v>237867100</v>
      </c>
      <c r="Q2008" s="3" t="e">
        <f t="shared" ca="1" si="247"/>
        <v>#N/A</v>
      </c>
      <c r="S2008" s="99"/>
      <c r="T2008" s="350"/>
      <c r="U2008" s="350"/>
      <c r="V2008" s="349"/>
      <c r="W2008" s="313"/>
      <c r="X2008" s="302"/>
      <c r="Y2008" s="211"/>
      <c r="Z2008" s="320"/>
      <c r="AA2008" s="246"/>
      <c r="AB2008" s="125"/>
      <c r="AC2008" s="125"/>
      <c r="AD2008" s="125"/>
      <c r="AE2008" s="125"/>
      <c r="AF2008" s="125"/>
      <c r="AG2008" s="125"/>
      <c r="AH2008" s="125"/>
      <c r="AJ2008" s="125"/>
      <c r="AK2008" s="125"/>
      <c r="AM2008" s="246"/>
      <c r="AO2008" s="246"/>
      <c r="AP2008" s="211"/>
      <c r="AQ2008" s="211"/>
      <c r="AR2008" s="199"/>
      <c r="AT2008" s="225"/>
      <c r="AU2008" s="225"/>
      <c r="AV2008" s="225"/>
      <c r="AW2008" s="99"/>
      <c r="AX2008" s="199"/>
      <c r="AY2008" s="199"/>
      <c r="AZ2008" s="37"/>
      <c r="BA2008" s="123"/>
      <c r="BB2008" s="211"/>
      <c r="BC2008" s="211"/>
      <c r="BD2008" s="123"/>
      <c r="BE2008" s="123"/>
      <c r="BF2008" s="37"/>
      <c r="BG2008" s="37"/>
    </row>
    <row r="2009" spans="1:59" x14ac:dyDescent="0.25">
      <c r="A2009">
        <v>1977</v>
      </c>
      <c r="B2009" s="61">
        <f ca="1">OFFSET(InputPriceData!B$15,CalculationsAndCharts!$A2009+$A$11,0,1,1)</f>
        <v>39603</v>
      </c>
      <c r="C2009" s="3">
        <f ca="1">OFFSET(InputPriceData!G$15,CalculationsAndCharts!$A2009+$A$11,IF($C$7,8,0),1,1)</f>
        <v>246637700</v>
      </c>
      <c r="D2009" s="4">
        <f ca="1">OFFSET(InputPriceData!C$15,CalculationsAndCharts!$A2009+$A$11,IF($C$7,8,0),1,1)</f>
        <v>116.31</v>
      </c>
      <c r="E2009" s="4">
        <f ca="1">OFFSET(InputPriceData!D$15,CalculationsAndCharts!$A2009+$A$11,IF($C$7,8,0),1,1)</f>
        <v>117.55</v>
      </c>
      <c r="F2009" s="4">
        <f ca="1">OFFSET(InputPriceData!E$15,CalculationsAndCharts!$A2009+$A$11,IF($C$7,8,0),1,1)</f>
        <v>116.11</v>
      </c>
      <c r="G2009" s="4">
        <f ca="1">OFFSET(InputPriceData!F$15,CalculationsAndCharts!$A2009+$A$11,IF($C$7,8,0),1,1)</f>
        <v>116.58</v>
      </c>
      <c r="H2009" s="342">
        <f t="shared" ca="1" si="242"/>
        <v>117.75658461485217</v>
      </c>
      <c r="I2009" s="342">
        <f t="shared" ca="1" si="243"/>
        <v>117.72415506348163</v>
      </c>
      <c r="J2009" s="340">
        <f t="shared" ca="1" si="244"/>
        <v>3.2429551370506404E-2</v>
      </c>
      <c r="K2009" s="170">
        <f t="shared" ca="1" si="240"/>
        <v>1.0516758020923138E-3</v>
      </c>
      <c r="L2009" s="341">
        <f t="shared" ca="1" si="241"/>
        <v>0.50490245332961081</v>
      </c>
      <c r="M2009" s="341">
        <f t="shared" ca="1" si="245"/>
        <v>-0.50490245332961081</v>
      </c>
      <c r="N2009" s="170"/>
      <c r="O2009" s="340"/>
      <c r="P2009" s="3">
        <f t="shared" ca="1" si="246"/>
        <v>246637700</v>
      </c>
      <c r="Q2009" s="3" t="e">
        <f t="shared" ca="1" si="247"/>
        <v>#N/A</v>
      </c>
      <c r="S2009" s="99"/>
      <c r="T2009" s="350"/>
      <c r="U2009" s="350"/>
      <c r="V2009" s="349"/>
      <c r="W2009" s="313"/>
      <c r="X2009" s="302"/>
      <c r="Y2009" s="211"/>
      <c r="Z2009" s="320"/>
      <c r="AA2009" s="246"/>
      <c r="AB2009" s="125"/>
      <c r="AC2009" s="125"/>
      <c r="AD2009" s="125"/>
      <c r="AE2009" s="125"/>
      <c r="AF2009" s="125"/>
      <c r="AG2009" s="125"/>
      <c r="AH2009" s="125"/>
      <c r="AJ2009" s="125"/>
      <c r="AK2009" s="125"/>
      <c r="AM2009" s="246"/>
      <c r="AO2009" s="246"/>
      <c r="AP2009" s="211"/>
      <c r="AQ2009" s="211"/>
      <c r="AR2009" s="199"/>
      <c r="AT2009" s="225"/>
      <c r="AU2009" s="225"/>
      <c r="AV2009" s="225"/>
      <c r="AW2009" s="99"/>
      <c r="AX2009" s="199"/>
      <c r="AY2009" s="199"/>
      <c r="AZ2009" s="37"/>
      <c r="BA2009" s="123"/>
      <c r="BB2009" s="211"/>
      <c r="BC2009" s="211"/>
      <c r="BD2009" s="123"/>
      <c r="BE2009" s="123"/>
      <c r="BF2009" s="37"/>
      <c r="BG2009" s="37"/>
    </row>
    <row r="2010" spans="1:59" x14ac:dyDescent="0.25">
      <c r="A2010">
        <v>1978</v>
      </c>
      <c r="B2010" s="61">
        <f ca="1">OFFSET(InputPriceData!B$15,CalculationsAndCharts!$A2010+$A$11,0,1,1)</f>
        <v>39602</v>
      </c>
      <c r="C2010" s="3">
        <f ca="1">OFFSET(InputPriceData!G$15,CalculationsAndCharts!$A2010+$A$11,IF($C$7,8,0),1,1)</f>
        <v>271965700</v>
      </c>
      <c r="D2010" s="4">
        <f ca="1">OFFSET(InputPriceData!C$15,CalculationsAndCharts!$A2010+$A$11,IF($C$7,8,0),1,1)</f>
        <v>117.67</v>
      </c>
      <c r="E2010" s="4">
        <f ca="1">OFFSET(InputPriceData!D$15,CalculationsAndCharts!$A2010+$A$11,IF($C$7,8,0),1,1)</f>
        <v>117.94</v>
      </c>
      <c r="F2010" s="4">
        <f ca="1">OFFSET(InputPriceData!E$15,CalculationsAndCharts!$A2010+$A$11,IF($C$7,8,0),1,1)</f>
        <v>115.92</v>
      </c>
      <c r="G2010" s="4">
        <f ca="1">OFFSET(InputPriceData!F$15,CalculationsAndCharts!$A2010+$A$11,IF($C$7,8,0),1,1)</f>
        <v>116.64</v>
      </c>
      <c r="H2010" s="342">
        <f t="shared" ca="1" si="242"/>
        <v>117.92466813125962</v>
      </c>
      <c r="I2010" s="342">
        <f t="shared" ca="1" si="243"/>
        <v>117.82816916016178</v>
      </c>
      <c r="J2010" s="340">
        <f t="shared" ca="1" si="244"/>
        <v>9.6498971097808584E-2</v>
      </c>
      <c r="K2010" s="170">
        <f t="shared" ca="1" si="240"/>
        <v>9.3120514229356969E-3</v>
      </c>
      <c r="L2010" s="341">
        <f t="shared" ca="1" si="241"/>
        <v>0.50684688199187877</v>
      </c>
      <c r="M2010" s="341">
        <f t="shared" ca="1" si="245"/>
        <v>-0.50684688199187877</v>
      </c>
      <c r="N2010" s="170"/>
      <c r="O2010" s="340"/>
      <c r="P2010" s="3" t="e">
        <f t="shared" ca="1" si="246"/>
        <v>#N/A</v>
      </c>
      <c r="Q2010" s="3">
        <f t="shared" ca="1" si="247"/>
        <v>271965700</v>
      </c>
      <c r="S2010" s="99"/>
      <c r="T2010" s="350"/>
      <c r="U2010" s="350"/>
      <c r="V2010" s="349"/>
      <c r="W2010" s="313"/>
      <c r="X2010" s="302"/>
      <c r="Y2010" s="211"/>
      <c r="Z2010" s="320"/>
      <c r="AA2010" s="246"/>
      <c r="AB2010" s="125"/>
      <c r="AC2010" s="125"/>
      <c r="AD2010" s="125"/>
      <c r="AE2010" s="125"/>
      <c r="AF2010" s="125"/>
      <c r="AG2010" s="125"/>
      <c r="AH2010" s="125"/>
      <c r="AJ2010" s="125"/>
      <c r="AK2010" s="125"/>
      <c r="AM2010" s="246"/>
      <c r="AO2010" s="246"/>
      <c r="AP2010" s="211"/>
      <c r="AQ2010" s="211"/>
      <c r="AR2010" s="199"/>
      <c r="AT2010" s="225"/>
      <c r="AU2010" s="225"/>
      <c r="AV2010" s="225"/>
      <c r="AW2010" s="99"/>
      <c r="AX2010" s="199"/>
      <c r="AY2010" s="199"/>
      <c r="AZ2010" s="37"/>
      <c r="BA2010" s="123"/>
      <c r="BB2010" s="211"/>
      <c r="BC2010" s="211"/>
      <c r="BD2010" s="123"/>
      <c r="BE2010" s="123"/>
      <c r="BF2010" s="37"/>
      <c r="BG2010" s="37"/>
    </row>
    <row r="2011" spans="1:59" x14ac:dyDescent="0.25">
      <c r="A2011">
        <v>1979</v>
      </c>
      <c r="B2011" s="61">
        <f ca="1">OFFSET(InputPriceData!B$15,CalculationsAndCharts!$A2011+$A$11,0,1,1)</f>
        <v>39601</v>
      </c>
      <c r="C2011" s="3">
        <f ca="1">OFFSET(InputPriceData!G$15,CalculationsAndCharts!$A2011+$A$11,IF($C$7,8,0),1,1)</f>
        <v>181069900</v>
      </c>
      <c r="D2011" s="4">
        <f ca="1">OFFSET(InputPriceData!C$15,CalculationsAndCharts!$A2011+$A$11,IF($C$7,8,0),1,1)</f>
        <v>118.11</v>
      </c>
      <c r="E2011" s="4">
        <f ca="1">OFFSET(InputPriceData!D$15,CalculationsAndCharts!$A2011+$A$11,IF($C$7,8,0),1,1)</f>
        <v>118.14</v>
      </c>
      <c r="F2011" s="4">
        <f ca="1">OFFSET(InputPriceData!E$15,CalculationsAndCharts!$A2011+$A$11,IF($C$7,8,0),1,1)</f>
        <v>116.57</v>
      </c>
      <c r="G2011" s="4">
        <f ca="1">OFFSET(InputPriceData!F$15,CalculationsAndCharts!$A2011+$A$11,IF($C$7,8,0),1,1)</f>
        <v>117.33</v>
      </c>
      <c r="H2011" s="342">
        <f t="shared" ca="1" si="242"/>
        <v>118.10819215001101</v>
      </c>
      <c r="I2011" s="342">
        <f t="shared" ca="1" si="243"/>
        <v>117.9361845383583</v>
      </c>
      <c r="J2011" s="340">
        <f t="shared" ca="1" si="244"/>
        <v>0.17200761165265596</v>
      </c>
      <c r="K2011" s="170">
        <f t="shared" ca="1" si="240"/>
        <v>2.9586618466450908E-2</v>
      </c>
      <c r="L2011" s="341">
        <f t="shared" ca="1" si="241"/>
        <v>0.51086811562719248</v>
      </c>
      <c r="M2011" s="341">
        <f t="shared" ca="1" si="245"/>
        <v>-0.51086811562719248</v>
      </c>
      <c r="N2011" s="170"/>
      <c r="O2011" s="340"/>
      <c r="P2011" s="3" t="e">
        <f t="shared" ca="1" si="246"/>
        <v>#N/A</v>
      </c>
      <c r="Q2011" s="3">
        <f t="shared" ca="1" si="247"/>
        <v>181069900</v>
      </c>
      <c r="S2011" s="99"/>
      <c r="T2011" s="350"/>
      <c r="U2011" s="350"/>
      <c r="V2011" s="349"/>
      <c r="W2011" s="313"/>
      <c r="X2011" s="302"/>
      <c r="Y2011" s="211"/>
      <c r="Z2011" s="320"/>
      <c r="AA2011" s="246"/>
      <c r="AB2011" s="125"/>
      <c r="AC2011" s="125"/>
      <c r="AD2011" s="125"/>
      <c r="AE2011" s="125"/>
      <c r="AF2011" s="125"/>
      <c r="AG2011" s="125"/>
      <c r="AH2011" s="125"/>
      <c r="AJ2011" s="125"/>
      <c r="AK2011" s="125"/>
      <c r="AM2011" s="246"/>
      <c r="AO2011" s="246"/>
      <c r="AP2011" s="211"/>
      <c r="AQ2011" s="211"/>
      <c r="AR2011" s="199"/>
      <c r="AT2011" s="225"/>
      <c r="AU2011" s="225"/>
      <c r="AV2011" s="225"/>
      <c r="AW2011" s="99"/>
      <c r="AX2011" s="199"/>
      <c r="AY2011" s="199"/>
      <c r="AZ2011" s="37"/>
      <c r="BA2011" s="123"/>
      <c r="BB2011" s="211"/>
      <c r="BC2011" s="211"/>
      <c r="BD2011" s="123"/>
      <c r="BE2011" s="123"/>
      <c r="BF2011" s="37"/>
      <c r="BG2011" s="37"/>
    </row>
    <row r="2012" spans="1:59" x14ac:dyDescent="0.25">
      <c r="A2012">
        <v>1980</v>
      </c>
      <c r="B2012" s="61">
        <f ca="1">OFFSET(InputPriceData!B$15,CalculationsAndCharts!$A2012+$A$11,0,1,1)</f>
        <v>39598</v>
      </c>
      <c r="C2012" s="3">
        <f ca="1">OFFSET(InputPriceData!G$15,CalculationsAndCharts!$A2012+$A$11,IF($C$7,8,0),1,1)</f>
        <v>117362000</v>
      </c>
      <c r="D2012" s="4">
        <f ca="1">OFFSET(InputPriceData!C$15,CalculationsAndCharts!$A2012+$A$11,IF($C$7,8,0),1,1)</f>
        <v>118.65</v>
      </c>
      <c r="E2012" s="4">
        <f ca="1">OFFSET(InputPriceData!D$15,CalculationsAndCharts!$A2012+$A$11,IF($C$7,8,0),1,1)</f>
        <v>118.88</v>
      </c>
      <c r="F2012" s="4">
        <f ca="1">OFFSET(InputPriceData!E$15,CalculationsAndCharts!$A2012+$A$11,IF($C$7,8,0),1,1)</f>
        <v>118.21</v>
      </c>
      <c r="G2012" s="4">
        <f ca="1">OFFSET(InputPriceData!F$15,CalculationsAndCharts!$A2012+$A$11,IF($C$7,8,0),1,1)</f>
        <v>118.55</v>
      </c>
      <c r="H2012" s="342">
        <f t="shared" ca="1" si="242"/>
        <v>118.21936245715543</v>
      </c>
      <c r="I2012" s="342">
        <f t="shared" ca="1" si="243"/>
        <v>117.99129222366361</v>
      </c>
      <c r="J2012" s="340">
        <f t="shared" ca="1" si="244"/>
        <v>0.22807023349178118</v>
      </c>
      <c r="K2012" s="170">
        <f t="shared" ca="1" si="240"/>
        <v>5.201603140499559E-2</v>
      </c>
      <c r="L2012" s="341">
        <f t="shared" ca="1" si="241"/>
        <v>0.51811484353989845</v>
      </c>
      <c r="M2012" s="341">
        <f t="shared" ca="1" si="245"/>
        <v>-0.51811484353989845</v>
      </c>
      <c r="N2012" s="170"/>
      <c r="O2012" s="340"/>
      <c r="P2012" s="3" t="e">
        <f t="shared" ca="1" si="246"/>
        <v>#N/A</v>
      </c>
      <c r="Q2012" s="3">
        <f t="shared" ca="1" si="247"/>
        <v>117362000</v>
      </c>
      <c r="S2012" s="99"/>
      <c r="T2012" s="350"/>
      <c r="U2012" s="350"/>
      <c r="V2012" s="349"/>
      <c r="W2012" s="313"/>
      <c r="X2012" s="302"/>
      <c r="Y2012" s="211"/>
      <c r="Z2012" s="320"/>
      <c r="AA2012" s="246"/>
      <c r="AB2012" s="125"/>
      <c r="AC2012" s="125"/>
      <c r="AD2012" s="125"/>
      <c r="AE2012" s="125"/>
      <c r="AF2012" s="125"/>
      <c r="AG2012" s="125"/>
      <c r="AH2012" s="125"/>
      <c r="AJ2012" s="125"/>
      <c r="AK2012" s="125"/>
      <c r="AM2012" s="246"/>
      <c r="AO2012" s="246"/>
      <c r="AP2012" s="211"/>
      <c r="AQ2012" s="211"/>
      <c r="AR2012" s="199"/>
      <c r="AT2012" s="225"/>
      <c r="AU2012" s="225"/>
      <c r="AV2012" s="225"/>
      <c r="AW2012" s="99"/>
      <c r="AX2012" s="199"/>
      <c r="AY2012" s="199"/>
      <c r="AZ2012" s="37"/>
      <c r="BA2012" s="123"/>
      <c r="BB2012" s="211"/>
      <c r="BC2012" s="211"/>
      <c r="BD2012" s="123"/>
      <c r="BE2012" s="123"/>
      <c r="BF2012" s="37"/>
      <c r="BG2012" s="37"/>
    </row>
    <row r="2013" spans="1:59" x14ac:dyDescent="0.25">
      <c r="A2013">
        <v>1981</v>
      </c>
      <c r="B2013" s="61">
        <f ca="1">OFFSET(InputPriceData!B$15,CalculationsAndCharts!$A2013+$A$11,0,1,1)</f>
        <v>39597</v>
      </c>
      <c r="C2013" s="3">
        <f ca="1">OFFSET(InputPriceData!G$15,CalculationsAndCharts!$A2013+$A$11,IF($C$7,8,0),1,1)</f>
        <v>173927200</v>
      </c>
      <c r="D2013" s="4">
        <f ca="1">OFFSET(InputPriceData!C$15,CalculationsAndCharts!$A2013+$A$11,IF($C$7,8,0),1,1)</f>
        <v>117.52</v>
      </c>
      <c r="E2013" s="4">
        <f ca="1">OFFSET(InputPriceData!D$15,CalculationsAndCharts!$A2013+$A$11,IF($C$7,8,0),1,1)</f>
        <v>119.04</v>
      </c>
      <c r="F2013" s="4">
        <f ca="1">OFFSET(InputPriceData!E$15,CalculationsAndCharts!$A2013+$A$11,IF($C$7,8,0),1,1)</f>
        <v>117.48</v>
      </c>
      <c r="G2013" s="4">
        <f ca="1">OFFSET(InputPriceData!F$15,CalculationsAndCharts!$A2013+$A$11,IF($C$7,8,0),1,1)</f>
        <v>118.26</v>
      </c>
      <c r="H2013" s="342">
        <f t="shared" ca="1" si="242"/>
        <v>118.17212852246335</v>
      </c>
      <c r="I2013" s="342">
        <f t="shared" ca="1" si="243"/>
        <v>117.94050060763303</v>
      </c>
      <c r="J2013" s="340">
        <f t="shared" ca="1" si="244"/>
        <v>0.23162791483027786</v>
      </c>
      <c r="K2013" s="170">
        <f t="shared" ca="1" si="240"/>
        <v>5.3651490928622453E-2</v>
      </c>
      <c r="L2013" s="341">
        <f t="shared" ca="1" si="241"/>
        <v>0.52716357055878693</v>
      </c>
      <c r="M2013" s="341">
        <f t="shared" ca="1" si="245"/>
        <v>-0.52716357055878693</v>
      </c>
      <c r="N2013" s="170"/>
      <c r="O2013" s="340"/>
      <c r="P2013" s="3">
        <f t="shared" ca="1" si="246"/>
        <v>173927200</v>
      </c>
      <c r="Q2013" s="3" t="e">
        <f t="shared" ca="1" si="247"/>
        <v>#N/A</v>
      </c>
      <c r="S2013" s="99"/>
      <c r="T2013" s="350"/>
      <c r="U2013" s="350"/>
      <c r="V2013" s="349"/>
      <c r="W2013" s="313"/>
      <c r="X2013" s="302"/>
      <c r="Y2013" s="211"/>
      <c r="Z2013" s="320"/>
      <c r="AA2013" s="246"/>
      <c r="AB2013" s="125"/>
      <c r="AC2013" s="125"/>
      <c r="AD2013" s="125"/>
      <c r="AE2013" s="125"/>
      <c r="AF2013" s="125"/>
      <c r="AG2013" s="125"/>
      <c r="AH2013" s="125"/>
      <c r="AJ2013" s="125"/>
      <c r="AK2013" s="125"/>
      <c r="AM2013" s="246"/>
      <c r="AO2013" s="246"/>
      <c r="AP2013" s="211"/>
      <c r="AQ2013" s="211"/>
      <c r="AR2013" s="199"/>
      <c r="AT2013" s="225"/>
      <c r="AU2013" s="225"/>
      <c r="AV2013" s="225"/>
      <c r="AW2013" s="99"/>
      <c r="AX2013" s="199"/>
      <c r="AY2013" s="199"/>
      <c r="AZ2013" s="37"/>
      <c r="BA2013" s="123"/>
      <c r="BB2013" s="211"/>
      <c r="BC2013" s="211"/>
      <c r="BD2013" s="123"/>
      <c r="BE2013" s="123"/>
      <c r="BF2013" s="37"/>
      <c r="BG2013" s="37"/>
    </row>
    <row r="2014" spans="1:59" x14ac:dyDescent="0.25">
      <c r="A2014">
        <v>1982</v>
      </c>
      <c r="B2014" s="61">
        <f ca="1">OFFSET(InputPriceData!B$15,CalculationsAndCharts!$A2014+$A$11,0,1,1)</f>
        <v>39596</v>
      </c>
      <c r="C2014" s="3">
        <f ca="1">OFFSET(InputPriceData!G$15,CalculationsAndCharts!$A2014+$A$11,IF($C$7,8,0),1,1)</f>
        <v>181288100</v>
      </c>
      <c r="D2014" s="4">
        <f ca="1">OFFSET(InputPriceData!C$15,CalculationsAndCharts!$A2014+$A$11,IF($C$7,8,0),1,1)</f>
        <v>117.56</v>
      </c>
      <c r="E2014" s="4">
        <f ca="1">OFFSET(InputPriceData!D$15,CalculationsAndCharts!$A2014+$A$11,IF($C$7,8,0),1,1)</f>
        <v>118.26</v>
      </c>
      <c r="F2014" s="4">
        <f ca="1">OFFSET(InputPriceData!E$15,CalculationsAndCharts!$A2014+$A$11,IF($C$7,8,0),1,1)</f>
        <v>116.57</v>
      </c>
      <c r="G2014" s="4">
        <f ca="1">OFFSET(InputPriceData!F$15,CalculationsAndCharts!$A2014+$A$11,IF($C$7,8,0),1,1)</f>
        <v>117.67</v>
      </c>
      <c r="H2014" s="342">
        <f t="shared" ca="1" si="242"/>
        <v>118.15957545424384</v>
      </c>
      <c r="I2014" s="342">
        <f t="shared" ca="1" si="243"/>
        <v>117.91145520832694</v>
      </c>
      <c r="J2014" s="340">
        <f t="shared" ca="1" si="244"/>
        <v>0.24812024591684112</v>
      </c>
      <c r="K2014" s="170">
        <f t="shared" ca="1" si="240"/>
        <v>6.1563656433833713E-2</v>
      </c>
      <c r="L2014" s="341">
        <f t="shared" ca="1" si="241"/>
        <v>0.5359626481552231</v>
      </c>
      <c r="M2014" s="341">
        <f t="shared" ca="1" si="245"/>
        <v>-0.5359626481552231</v>
      </c>
      <c r="N2014" s="170"/>
      <c r="O2014" s="340"/>
      <c r="P2014" s="3">
        <f t="shared" ca="1" si="246"/>
        <v>181288100</v>
      </c>
      <c r="Q2014" s="3" t="e">
        <f t="shared" ca="1" si="247"/>
        <v>#N/A</v>
      </c>
      <c r="S2014" s="99"/>
      <c r="T2014" s="350"/>
      <c r="U2014" s="350"/>
      <c r="V2014" s="349"/>
      <c r="W2014" s="313"/>
      <c r="X2014" s="302"/>
      <c r="Y2014" s="211"/>
      <c r="Z2014" s="320"/>
      <c r="AA2014" s="246"/>
      <c r="AB2014" s="125"/>
      <c r="AC2014" s="125"/>
      <c r="AD2014" s="125"/>
      <c r="AE2014" s="125"/>
      <c r="AF2014" s="125"/>
      <c r="AG2014" s="125"/>
      <c r="AH2014" s="125"/>
      <c r="AJ2014" s="125"/>
      <c r="AK2014" s="125"/>
      <c r="AM2014" s="246"/>
      <c r="AO2014" s="246"/>
      <c r="AP2014" s="211"/>
      <c r="AQ2014" s="211"/>
      <c r="AR2014" s="199"/>
      <c r="AT2014" s="225"/>
      <c r="AU2014" s="225"/>
      <c r="AV2014" s="225"/>
      <c r="AW2014" s="99"/>
      <c r="AX2014" s="199"/>
      <c r="AY2014" s="199"/>
      <c r="AZ2014" s="37"/>
      <c r="BA2014" s="123"/>
      <c r="BB2014" s="211"/>
      <c r="BC2014" s="211"/>
      <c r="BD2014" s="123"/>
      <c r="BE2014" s="123"/>
      <c r="BF2014" s="37"/>
      <c r="BG2014" s="37"/>
    </row>
    <row r="2015" spans="1:59" x14ac:dyDescent="0.25">
      <c r="A2015">
        <v>1983</v>
      </c>
      <c r="B2015" s="61">
        <f ca="1">OFFSET(InputPriceData!B$15,CalculationsAndCharts!$A2015+$A$11,0,1,1)</f>
        <v>39595</v>
      </c>
      <c r="C2015" s="3">
        <f ca="1">OFFSET(InputPriceData!G$15,CalculationsAndCharts!$A2015+$A$11,IF($C$7,8,0),1,1)</f>
        <v>168322900</v>
      </c>
      <c r="D2015" s="4">
        <f ca="1">OFFSET(InputPriceData!C$15,CalculationsAndCharts!$A2015+$A$11,IF($C$7,8,0),1,1)</f>
        <v>116.4</v>
      </c>
      <c r="E2015" s="4">
        <f ca="1">OFFSET(InputPriceData!D$15,CalculationsAndCharts!$A2015+$A$11,IF($C$7,8,0),1,1)</f>
        <v>117.41</v>
      </c>
      <c r="F2015" s="4">
        <f ca="1">OFFSET(InputPriceData!E$15,CalculationsAndCharts!$A2015+$A$11,IF($C$7,8,0),1,1)</f>
        <v>116.17</v>
      </c>
      <c r="G2015" s="4">
        <f ca="1">OFFSET(InputPriceData!F$15,CalculationsAndCharts!$A2015+$A$11,IF($C$7,8,0),1,1)</f>
        <v>117.13</v>
      </c>
      <c r="H2015" s="342">
        <f t="shared" ca="1" si="242"/>
        <v>118.22951480485011</v>
      </c>
      <c r="I2015" s="342">
        <f t="shared" ca="1" si="243"/>
        <v>117.93340568181122</v>
      </c>
      <c r="J2015" s="340">
        <f t="shared" ca="1" si="244"/>
        <v>0.29610912303883202</v>
      </c>
      <c r="K2015" s="170">
        <f t="shared" ca="1" si="240"/>
        <v>8.7680612746826161E-2</v>
      </c>
      <c r="L2015" s="341">
        <f t="shared" ca="1" si="241"/>
        <v>0.54828113506327647</v>
      </c>
      <c r="M2015" s="341">
        <f t="shared" ca="1" si="245"/>
        <v>-0.54828113506327647</v>
      </c>
      <c r="N2015" s="170"/>
      <c r="O2015" s="340"/>
      <c r="P2015" s="3">
        <f t="shared" ca="1" si="246"/>
        <v>168322900</v>
      </c>
      <c r="Q2015" s="3" t="e">
        <f t="shared" ca="1" si="247"/>
        <v>#N/A</v>
      </c>
      <c r="S2015" s="99"/>
      <c r="T2015" s="350"/>
      <c r="U2015" s="350"/>
      <c r="V2015" s="349"/>
      <c r="W2015" s="313"/>
      <c r="X2015" s="302"/>
      <c r="Y2015" s="211"/>
      <c r="Z2015" s="320"/>
      <c r="AA2015" s="246"/>
      <c r="AB2015" s="125"/>
      <c r="AC2015" s="125"/>
      <c r="AD2015" s="125"/>
      <c r="AE2015" s="125"/>
      <c r="AF2015" s="125"/>
      <c r="AG2015" s="125"/>
      <c r="AH2015" s="125"/>
      <c r="AJ2015" s="125"/>
      <c r="AK2015" s="125"/>
      <c r="AM2015" s="246"/>
      <c r="AO2015" s="246"/>
      <c r="AP2015" s="211"/>
      <c r="AQ2015" s="211"/>
      <c r="AR2015" s="199"/>
      <c r="AT2015" s="225"/>
      <c r="AU2015" s="225"/>
      <c r="AV2015" s="225"/>
      <c r="AW2015" s="99"/>
      <c r="AX2015" s="199"/>
      <c r="AY2015" s="199"/>
      <c r="AZ2015" s="37"/>
      <c r="BA2015" s="123"/>
      <c r="BB2015" s="211"/>
      <c r="BC2015" s="211"/>
      <c r="BD2015" s="123"/>
      <c r="BE2015" s="123"/>
      <c r="BF2015" s="37"/>
      <c r="BG2015" s="37"/>
    </row>
    <row r="2016" spans="1:59" x14ac:dyDescent="0.25">
      <c r="A2016">
        <v>1984</v>
      </c>
      <c r="B2016" s="61">
        <f ca="1">OFFSET(InputPriceData!B$15,CalculationsAndCharts!$A2016+$A$11,0,1,1)</f>
        <v>39591</v>
      </c>
      <c r="C2016" s="3">
        <f ca="1">OFFSET(InputPriceData!G$15,CalculationsAndCharts!$A2016+$A$11,IF($C$7,8,0),1,1)</f>
        <v>181376400</v>
      </c>
      <c r="D2016" s="4">
        <f ca="1">OFFSET(InputPriceData!C$15,CalculationsAndCharts!$A2016+$A$11,IF($C$7,8,0),1,1)</f>
        <v>117.45</v>
      </c>
      <c r="E2016" s="4">
        <f ca="1">OFFSET(InputPriceData!D$15,CalculationsAndCharts!$A2016+$A$11,IF($C$7,8,0),1,1)</f>
        <v>117.97</v>
      </c>
      <c r="F2016" s="4">
        <f ca="1">OFFSET(InputPriceData!E$15,CalculationsAndCharts!$A2016+$A$11,IF($C$7,8,0),1,1)</f>
        <v>116.16</v>
      </c>
      <c r="G2016" s="4">
        <f ca="1">OFFSET(InputPriceData!F$15,CalculationsAndCharts!$A2016+$A$11,IF($C$7,8,0),1,1)</f>
        <v>116.26</v>
      </c>
      <c r="H2016" s="342">
        <f t="shared" ca="1" si="242"/>
        <v>118.38658834840012</v>
      </c>
      <c r="I2016" s="342">
        <f t="shared" ca="1" si="243"/>
        <v>118.00644256197587</v>
      </c>
      <c r="J2016" s="340">
        <f t="shared" ca="1" si="244"/>
        <v>0.38014578642418645</v>
      </c>
      <c r="K2016" s="170">
        <f t="shared" ca="1" si="240"/>
        <v>0.14451081893606318</v>
      </c>
      <c r="L2016" s="341">
        <f t="shared" ca="1" si="241"/>
        <v>0.55755120960841875</v>
      </c>
      <c r="M2016" s="341">
        <f t="shared" ca="1" si="245"/>
        <v>-0.55755120960841875</v>
      </c>
      <c r="N2016" s="170"/>
      <c r="O2016" s="340"/>
      <c r="P2016" s="3" t="e">
        <f t="shared" ca="1" si="246"/>
        <v>#N/A</v>
      </c>
      <c r="Q2016" s="3">
        <f t="shared" ca="1" si="247"/>
        <v>181376400</v>
      </c>
      <c r="S2016" s="99"/>
      <c r="T2016" s="350"/>
      <c r="U2016" s="350"/>
      <c r="V2016" s="349"/>
      <c r="W2016" s="313"/>
      <c r="X2016" s="302"/>
      <c r="Y2016" s="211"/>
      <c r="Z2016" s="320"/>
      <c r="AA2016" s="246"/>
      <c r="AB2016" s="125"/>
      <c r="AC2016" s="125"/>
      <c r="AD2016" s="125"/>
      <c r="AE2016" s="125"/>
      <c r="AF2016" s="125"/>
      <c r="AG2016" s="125"/>
      <c r="AH2016" s="125"/>
      <c r="AJ2016" s="125"/>
      <c r="AK2016" s="125"/>
      <c r="AM2016" s="246"/>
      <c r="AO2016" s="246"/>
      <c r="AP2016" s="211"/>
      <c r="AQ2016" s="211"/>
      <c r="AR2016" s="199"/>
      <c r="AT2016" s="225"/>
      <c r="AU2016" s="225"/>
      <c r="AV2016" s="225"/>
      <c r="AW2016" s="99"/>
      <c r="AX2016" s="199"/>
      <c r="AY2016" s="199"/>
      <c r="AZ2016" s="37"/>
      <c r="BA2016" s="123"/>
      <c r="BB2016" s="211"/>
      <c r="BC2016" s="211"/>
      <c r="BD2016" s="123"/>
      <c r="BE2016" s="123"/>
      <c r="BF2016" s="37"/>
      <c r="BG2016" s="37"/>
    </row>
    <row r="2017" spans="1:59" x14ac:dyDescent="0.25">
      <c r="A2017">
        <v>1985</v>
      </c>
      <c r="B2017" s="61">
        <f ca="1">OFFSET(InputPriceData!B$15,CalculationsAndCharts!$A2017+$A$11,0,1,1)</f>
        <v>39590</v>
      </c>
      <c r="C2017" s="3">
        <f ca="1">OFFSET(InputPriceData!G$15,CalculationsAndCharts!$A2017+$A$11,IF($C$7,8,0),1,1)</f>
        <v>170820400</v>
      </c>
      <c r="D2017" s="4">
        <f ca="1">OFFSET(InputPriceData!C$15,CalculationsAndCharts!$A2017+$A$11,IF($C$7,8,0),1,1)</f>
        <v>117.78</v>
      </c>
      <c r="E2017" s="4">
        <f ca="1">OFFSET(InputPriceData!D$15,CalculationsAndCharts!$A2017+$A$11,IF($C$7,8,0),1,1)</f>
        <v>118.4</v>
      </c>
      <c r="F2017" s="4">
        <f ca="1">OFFSET(InputPriceData!E$15,CalculationsAndCharts!$A2017+$A$11,IF($C$7,8,0),1,1)</f>
        <v>117.41</v>
      </c>
      <c r="G2017" s="4">
        <f ca="1">OFFSET(InputPriceData!F$15,CalculationsAndCharts!$A2017+$A$11,IF($C$7,8,0),1,1)</f>
        <v>117.84</v>
      </c>
      <c r="H2017" s="342">
        <f t="shared" ca="1" si="242"/>
        <v>118.69038668388586</v>
      </c>
      <c r="I2017" s="342">
        <f t="shared" ca="1" si="243"/>
        <v>118.16521006761005</v>
      </c>
      <c r="J2017" s="340">
        <f t="shared" ca="1" si="244"/>
        <v>0.52517661627574264</v>
      </c>
      <c r="K2017" s="170">
        <f t="shared" ref="K2017:K2080" ca="1" si="248">J2017*J2017</f>
        <v>0.27581047828283861</v>
      </c>
      <c r="L2017" s="341">
        <f t="shared" ref="L2017:L2080" ca="1" si="249">SQRT(SUM(OFFSET(K2017,0,0,$A$18,1))/$A$18)</f>
        <v>0.564293561126473</v>
      </c>
      <c r="M2017" s="341">
        <f t="shared" ca="1" si="245"/>
        <v>-0.564293561126473</v>
      </c>
      <c r="N2017" s="170"/>
      <c r="O2017" s="340"/>
      <c r="P2017" s="3">
        <f t="shared" ca="1" si="246"/>
        <v>170820400</v>
      </c>
      <c r="Q2017" s="3" t="e">
        <f t="shared" ca="1" si="247"/>
        <v>#N/A</v>
      </c>
      <c r="S2017" s="99"/>
      <c r="T2017" s="350"/>
      <c r="U2017" s="350"/>
      <c r="V2017" s="349"/>
      <c r="W2017" s="313"/>
      <c r="X2017" s="302"/>
      <c r="Y2017" s="211"/>
      <c r="Z2017" s="320"/>
      <c r="AA2017" s="246"/>
      <c r="AB2017" s="125"/>
      <c r="AC2017" s="125"/>
      <c r="AD2017" s="125"/>
      <c r="AE2017" s="125"/>
      <c r="AF2017" s="125"/>
      <c r="AG2017" s="125"/>
      <c r="AH2017" s="125"/>
      <c r="AJ2017" s="125"/>
      <c r="AK2017" s="125"/>
      <c r="AM2017" s="246"/>
      <c r="AO2017" s="246"/>
      <c r="AP2017" s="211"/>
      <c r="AQ2017" s="211"/>
      <c r="AR2017" s="199"/>
      <c r="AT2017" s="225"/>
      <c r="AU2017" s="225"/>
      <c r="AV2017" s="225"/>
      <c r="AW2017" s="99"/>
      <c r="AX2017" s="199"/>
      <c r="AY2017" s="199"/>
      <c r="AZ2017" s="37"/>
      <c r="BA2017" s="123"/>
      <c r="BB2017" s="211"/>
      <c r="BC2017" s="211"/>
      <c r="BD2017" s="123"/>
      <c r="BE2017" s="123"/>
      <c r="BF2017" s="37"/>
      <c r="BG2017" s="37"/>
    </row>
    <row r="2018" spans="1:59" x14ac:dyDescent="0.25">
      <c r="A2018">
        <v>1986</v>
      </c>
      <c r="B2018" s="61">
        <f ca="1">OFFSET(InputPriceData!B$15,CalculationsAndCharts!$A2018+$A$11,0,1,1)</f>
        <v>39589</v>
      </c>
      <c r="C2018" s="3">
        <f ca="1">OFFSET(InputPriceData!G$15,CalculationsAndCharts!$A2018+$A$11,IF($C$7,8,0),1,1)</f>
        <v>252724800</v>
      </c>
      <c r="D2018" s="4">
        <f ca="1">OFFSET(InputPriceData!C$15,CalculationsAndCharts!$A2018+$A$11,IF($C$7,8,0),1,1)</f>
        <v>119.79</v>
      </c>
      <c r="E2018" s="4">
        <f ca="1">OFFSET(InputPriceData!D$15,CalculationsAndCharts!$A2018+$A$11,IF($C$7,8,0),1,1)</f>
        <v>120.05</v>
      </c>
      <c r="F2018" s="4">
        <f ca="1">OFFSET(InputPriceData!E$15,CalculationsAndCharts!$A2018+$A$11,IF($C$7,8,0),1,1)</f>
        <v>117.41</v>
      </c>
      <c r="G2018" s="4">
        <f ca="1">OFFSET(InputPriceData!F$15,CalculationsAndCharts!$A2018+$A$11,IF($C$7,8,0),1,1)</f>
        <v>117.83</v>
      </c>
      <c r="H2018" s="342">
        <f t="shared" ref="H2018:H2081" ca="1" si="250">IF($A2018&gt;$A$8,0,IF($A2018=$A$8,$G2018,$C$16*$G2018+$D$16*H2019))</f>
        <v>118.81187049586956</v>
      </c>
      <c r="I2018" s="342">
        <f t="shared" ref="I2018:I2081" ca="1" si="251">IF($A2018&gt;$A$8,0,IF($A2018=$A$8,$G2018,$C$17*$G2018+$D$17*I2019))</f>
        <v>118.19477461921096</v>
      </c>
      <c r="J2018" s="340">
        <f t="shared" ref="J2018:J2081" ca="1" si="252" xml:space="preserve"> ($C$16 - $C$17)*$G2018 + ($C$17*$D$16 - $C$16*$D$17)*$G2019 + ($D$16 + $D$17)*J2019 - $D$16*$D$17*J2020</f>
        <v>0.61709587665851662</v>
      </c>
      <c r="K2018" s="170">
        <f t="shared" ca="1" si="248"/>
        <v>0.38080732098894315</v>
      </c>
      <c r="L2018" s="341">
        <f t="shared" ca="1" si="249"/>
        <v>0.56904815188999947</v>
      </c>
      <c r="M2018" s="341">
        <f t="shared" ref="M2018:M2081" ca="1" si="253">-L2018</f>
        <v>-0.56904815188999947</v>
      </c>
      <c r="N2018" s="170"/>
      <c r="O2018" s="340"/>
      <c r="P2018" s="3" t="e">
        <f t="shared" ref="P2018:P2081" ca="1" si="254">IF(G2018&gt;=D2018,C2018,NA())</f>
        <v>#N/A</v>
      </c>
      <c r="Q2018" s="3">
        <f t="shared" ref="Q2018:Q2081" ca="1" si="255">IF(G2018&lt;D2018,C2018,NA())</f>
        <v>252724800</v>
      </c>
      <c r="S2018" s="99"/>
      <c r="T2018" s="350"/>
      <c r="U2018" s="350"/>
      <c r="V2018" s="349"/>
      <c r="W2018" s="313"/>
      <c r="X2018" s="302"/>
      <c r="Y2018" s="211"/>
      <c r="Z2018" s="320"/>
      <c r="AA2018" s="246"/>
      <c r="AB2018" s="125"/>
      <c r="AC2018" s="125"/>
      <c r="AD2018" s="125"/>
      <c r="AE2018" s="125"/>
      <c r="AF2018" s="125"/>
      <c r="AG2018" s="125"/>
      <c r="AH2018" s="125"/>
      <c r="AJ2018" s="125"/>
      <c r="AK2018" s="125"/>
      <c r="AM2018" s="246"/>
      <c r="AO2018" s="246"/>
      <c r="AP2018" s="211"/>
      <c r="AQ2018" s="211"/>
      <c r="AR2018" s="199"/>
      <c r="AT2018" s="225"/>
      <c r="AU2018" s="225"/>
      <c r="AV2018" s="225"/>
      <c r="AW2018" s="99"/>
      <c r="AX2018" s="199"/>
      <c r="AY2018" s="199"/>
      <c r="AZ2018" s="37"/>
      <c r="BA2018" s="123"/>
      <c r="BB2018" s="211"/>
      <c r="BC2018" s="211"/>
      <c r="BD2018" s="123"/>
      <c r="BE2018" s="123"/>
      <c r="BF2018" s="37"/>
      <c r="BG2018" s="37"/>
    </row>
    <row r="2019" spans="1:59" x14ac:dyDescent="0.25">
      <c r="A2019">
        <v>1987</v>
      </c>
      <c r="B2019" s="61">
        <f ca="1">OFFSET(InputPriceData!B$15,CalculationsAndCharts!$A2019+$A$11,0,1,1)</f>
        <v>39588</v>
      </c>
      <c r="C2019" s="3">
        <f ca="1">OFFSET(InputPriceData!G$15,CalculationsAndCharts!$A2019+$A$11,IF($C$7,8,0),1,1)</f>
        <v>178552100</v>
      </c>
      <c r="D2019" s="4">
        <f ca="1">OFFSET(InputPriceData!C$15,CalculationsAndCharts!$A2019+$A$11,IF($C$7,8,0),1,1)</f>
        <v>120.17</v>
      </c>
      <c r="E2019" s="4">
        <f ca="1">OFFSET(InputPriceData!D$15,CalculationsAndCharts!$A2019+$A$11,IF($C$7,8,0),1,1)</f>
        <v>120.23</v>
      </c>
      <c r="F2019" s="4">
        <f ca="1">OFFSET(InputPriceData!E$15,CalculationsAndCharts!$A2019+$A$11,IF($C$7,8,0),1,1)</f>
        <v>119.1</v>
      </c>
      <c r="G2019" s="4">
        <f ca="1">OFFSET(InputPriceData!F$15,CalculationsAndCharts!$A2019+$A$11,IF($C$7,8,0),1,1)</f>
        <v>119.85</v>
      </c>
      <c r="H2019" s="342">
        <f t="shared" ca="1" si="250"/>
        <v>118.95213770956521</v>
      </c>
      <c r="I2019" s="342">
        <f t="shared" ca="1" si="251"/>
        <v>118.22793594823015</v>
      </c>
      <c r="J2019" s="340">
        <f t="shared" ca="1" si="252"/>
        <v>0.72420176133498204</v>
      </c>
      <c r="K2019" s="170">
        <f t="shared" ca="1" si="248"/>
        <v>0.52446819112069032</v>
      </c>
      <c r="L2019" s="341">
        <f t="shared" ca="1" si="249"/>
        <v>0.57184409882347031</v>
      </c>
      <c r="M2019" s="341">
        <f t="shared" ca="1" si="253"/>
        <v>-0.57184409882347031</v>
      </c>
      <c r="N2019" s="170"/>
      <c r="O2019" s="340"/>
      <c r="P2019" s="3" t="e">
        <f t="shared" ca="1" si="254"/>
        <v>#N/A</v>
      </c>
      <c r="Q2019" s="3">
        <f t="shared" ca="1" si="255"/>
        <v>178552100</v>
      </c>
      <c r="S2019" s="99"/>
      <c r="T2019" s="350"/>
      <c r="U2019" s="350"/>
      <c r="V2019" s="349"/>
      <c r="W2019" s="313"/>
      <c r="X2019" s="302"/>
      <c r="Y2019" s="211"/>
      <c r="Z2019" s="320"/>
      <c r="AA2019" s="246"/>
      <c r="AB2019" s="125"/>
      <c r="AC2019" s="125"/>
      <c r="AD2019" s="125"/>
      <c r="AE2019" s="125"/>
      <c r="AF2019" s="125"/>
      <c r="AG2019" s="125"/>
      <c r="AH2019" s="125"/>
      <c r="AJ2019" s="125"/>
      <c r="AK2019" s="125"/>
      <c r="AM2019" s="246"/>
      <c r="AO2019" s="246"/>
      <c r="AP2019" s="211"/>
      <c r="AQ2019" s="211"/>
      <c r="AR2019" s="199"/>
      <c r="AT2019" s="225"/>
      <c r="AU2019" s="225"/>
      <c r="AV2019" s="225"/>
      <c r="AW2019" s="99"/>
      <c r="AX2019" s="199"/>
      <c r="AY2019" s="199"/>
      <c r="AZ2019" s="37"/>
      <c r="BA2019" s="123"/>
      <c r="BB2019" s="211"/>
      <c r="BC2019" s="211"/>
      <c r="BD2019" s="123"/>
      <c r="BE2019" s="123"/>
      <c r="BF2019" s="37"/>
      <c r="BG2019" s="37"/>
    </row>
    <row r="2020" spans="1:59" x14ac:dyDescent="0.25">
      <c r="A2020">
        <v>1988</v>
      </c>
      <c r="B2020" s="61">
        <f ca="1">OFFSET(InputPriceData!B$15,CalculationsAndCharts!$A2020+$A$11,0,1,1)</f>
        <v>39587</v>
      </c>
      <c r="C2020" s="3">
        <f ca="1">OFFSET(InputPriceData!G$15,CalculationsAndCharts!$A2020+$A$11,IF($C$7,8,0),1,1)</f>
        <v>165664400</v>
      </c>
      <c r="D2020" s="4">
        <f ca="1">OFFSET(InputPriceData!C$15,CalculationsAndCharts!$A2020+$A$11,IF($C$7,8,0),1,1)</f>
        <v>120.63</v>
      </c>
      <c r="E2020" s="4">
        <f ca="1">OFFSET(InputPriceData!D$15,CalculationsAndCharts!$A2020+$A$11,IF($C$7,8,0),1,1)</f>
        <v>121.89</v>
      </c>
      <c r="F2020" s="4">
        <f ca="1">OFFSET(InputPriceData!E$15,CalculationsAndCharts!$A2020+$A$11,IF($C$7,8,0),1,1)</f>
        <v>120.2</v>
      </c>
      <c r="G2020" s="4">
        <f ca="1">OFFSET(InputPriceData!F$15,CalculationsAndCharts!$A2020+$A$11,IF($C$7,8,0),1,1)</f>
        <v>120.83</v>
      </c>
      <c r="H2020" s="342">
        <f t="shared" ca="1" si="250"/>
        <v>118.82387166807452</v>
      </c>
      <c r="I2020" s="342">
        <f t="shared" ca="1" si="251"/>
        <v>118.08047557988745</v>
      </c>
      <c r="J2020" s="340">
        <f t="shared" ca="1" si="252"/>
        <v>0.74339608818700431</v>
      </c>
      <c r="K2020" s="170">
        <f t="shared" ca="1" si="248"/>
        <v>0.55263774393174026</v>
      </c>
      <c r="L2020" s="341">
        <f t="shared" ca="1" si="249"/>
        <v>0.57318387819356253</v>
      </c>
      <c r="M2020" s="341">
        <f t="shared" ca="1" si="253"/>
        <v>-0.57318387819356253</v>
      </c>
      <c r="N2020" s="170"/>
      <c r="O2020" s="340"/>
      <c r="P2020" s="3">
        <f t="shared" ca="1" si="254"/>
        <v>165664400</v>
      </c>
      <c r="Q2020" s="3" t="e">
        <f t="shared" ca="1" si="255"/>
        <v>#N/A</v>
      </c>
      <c r="S2020" s="99"/>
      <c r="T2020" s="350"/>
      <c r="U2020" s="350"/>
      <c r="V2020" s="349"/>
      <c r="W2020" s="313"/>
      <c r="X2020" s="302"/>
      <c r="Y2020" s="211"/>
      <c r="Z2020" s="320"/>
      <c r="AA2020" s="246"/>
      <c r="AB2020" s="125"/>
      <c r="AC2020" s="125"/>
      <c r="AD2020" s="125"/>
      <c r="AE2020" s="125"/>
      <c r="AF2020" s="125"/>
      <c r="AG2020" s="125"/>
      <c r="AH2020" s="125"/>
      <c r="AJ2020" s="125"/>
      <c r="AK2020" s="125"/>
      <c r="AM2020" s="246"/>
      <c r="AO2020" s="246"/>
      <c r="AP2020" s="211"/>
      <c r="AQ2020" s="211"/>
      <c r="AR2020" s="199"/>
      <c r="AT2020" s="225"/>
      <c r="AU2020" s="225"/>
      <c r="AV2020" s="225"/>
      <c r="AW2020" s="99"/>
      <c r="AX2020" s="199"/>
      <c r="AY2020" s="199"/>
      <c r="AZ2020" s="37"/>
      <c r="BA2020" s="123"/>
      <c r="BB2020" s="211"/>
      <c r="BC2020" s="211"/>
      <c r="BD2020" s="123"/>
      <c r="BE2020" s="123"/>
      <c r="BF2020" s="37"/>
      <c r="BG2020" s="37"/>
    </row>
    <row r="2021" spans="1:59" x14ac:dyDescent="0.25">
      <c r="A2021">
        <v>1989</v>
      </c>
      <c r="B2021" s="61">
        <f ca="1">OFFSET(InputPriceData!B$15,CalculationsAndCharts!$A2021+$A$11,0,1,1)</f>
        <v>39584</v>
      </c>
      <c r="C2021" s="3">
        <f ca="1">OFFSET(InputPriceData!G$15,CalculationsAndCharts!$A2021+$A$11,IF($C$7,8,0),1,1)</f>
        <v>204236800</v>
      </c>
      <c r="D2021" s="4">
        <f ca="1">OFFSET(InputPriceData!C$15,CalculationsAndCharts!$A2021+$A$11,IF($C$7,8,0),1,1)</f>
        <v>120.67</v>
      </c>
      <c r="E2021" s="4">
        <f ca="1">OFFSET(InputPriceData!D$15,CalculationsAndCharts!$A2021+$A$11,IF($C$7,8,0),1,1)</f>
        <v>120.68</v>
      </c>
      <c r="F2021" s="4">
        <f ca="1">OFFSET(InputPriceData!E$15,CalculationsAndCharts!$A2021+$A$11,IF($C$7,8,0),1,1)</f>
        <v>119.62</v>
      </c>
      <c r="G2021" s="4">
        <f ca="1">OFFSET(InputPriceData!F$15,CalculationsAndCharts!$A2021+$A$11,IF($C$7,8,0),1,1)</f>
        <v>120.5</v>
      </c>
      <c r="H2021" s="342">
        <f t="shared" ca="1" si="250"/>
        <v>118.53728190637086</v>
      </c>
      <c r="I2021" s="342">
        <f t="shared" ca="1" si="251"/>
        <v>117.83051881442269</v>
      </c>
      <c r="J2021" s="340">
        <f t="shared" ca="1" si="252"/>
        <v>0.70676309194813547</v>
      </c>
      <c r="K2021" s="170">
        <f t="shared" ca="1" si="248"/>
        <v>0.49951406814008859</v>
      </c>
      <c r="L2021" s="341">
        <f t="shared" ca="1" si="249"/>
        <v>0.57013309753419639</v>
      </c>
      <c r="M2021" s="341">
        <f t="shared" ca="1" si="253"/>
        <v>-0.57013309753419639</v>
      </c>
      <c r="N2021" s="170"/>
      <c r="O2021" s="340"/>
      <c r="P2021" s="3" t="e">
        <f t="shared" ca="1" si="254"/>
        <v>#N/A</v>
      </c>
      <c r="Q2021" s="3">
        <f t="shared" ca="1" si="255"/>
        <v>204236800</v>
      </c>
      <c r="S2021" s="99"/>
      <c r="T2021" s="350"/>
      <c r="U2021" s="350"/>
      <c r="V2021" s="349"/>
      <c r="W2021" s="313"/>
      <c r="X2021" s="302"/>
      <c r="Y2021" s="211"/>
      <c r="Z2021" s="320"/>
      <c r="AA2021" s="246"/>
      <c r="AB2021" s="125"/>
      <c r="AC2021" s="125"/>
      <c r="AD2021" s="125"/>
      <c r="AE2021" s="125"/>
      <c r="AF2021" s="125"/>
      <c r="AG2021" s="125"/>
      <c r="AH2021" s="125"/>
      <c r="AJ2021" s="125"/>
      <c r="AK2021" s="125"/>
      <c r="AM2021" s="246"/>
      <c r="AO2021" s="246"/>
      <c r="AP2021" s="211"/>
      <c r="AQ2021" s="211"/>
      <c r="AR2021" s="199"/>
      <c r="AT2021" s="225"/>
      <c r="AU2021" s="225"/>
      <c r="AV2021" s="225"/>
      <c r="AW2021" s="99"/>
      <c r="AX2021" s="199"/>
      <c r="AY2021" s="199"/>
      <c r="AZ2021" s="37"/>
      <c r="BA2021" s="123"/>
      <c r="BB2021" s="211"/>
      <c r="BC2021" s="211"/>
      <c r="BD2021" s="123"/>
      <c r="BE2021" s="123"/>
      <c r="BF2021" s="37"/>
      <c r="BG2021" s="37"/>
    </row>
    <row r="2022" spans="1:59" x14ac:dyDescent="0.25">
      <c r="A2022">
        <v>1990</v>
      </c>
      <c r="B2022" s="61">
        <f ca="1">OFFSET(InputPriceData!B$15,CalculationsAndCharts!$A2022+$A$11,0,1,1)</f>
        <v>39583</v>
      </c>
      <c r="C2022" s="3">
        <f ca="1">OFFSET(InputPriceData!G$15,CalculationsAndCharts!$A2022+$A$11,IF($C$7,8,0),1,1)</f>
        <v>166927000</v>
      </c>
      <c r="D2022" s="4">
        <f ca="1">OFFSET(InputPriceData!C$15,CalculationsAndCharts!$A2022+$A$11,IF($C$7,8,0),1,1)</f>
        <v>119.14</v>
      </c>
      <c r="E2022" s="4">
        <f ca="1">OFFSET(InputPriceData!D$15,CalculationsAndCharts!$A2022+$A$11,IF($C$7,8,0),1,1)</f>
        <v>120.48</v>
      </c>
      <c r="F2022" s="4">
        <f ca="1">OFFSET(InputPriceData!E$15,CalculationsAndCharts!$A2022+$A$11,IF($C$7,8,0),1,1)</f>
        <v>118.96</v>
      </c>
      <c r="G2022" s="4">
        <f ca="1">OFFSET(InputPriceData!F$15,CalculationsAndCharts!$A2022+$A$11,IF($C$7,8,0),1,1)</f>
        <v>120.39</v>
      </c>
      <c r="H2022" s="342">
        <f t="shared" ca="1" si="250"/>
        <v>118.25689360728099</v>
      </c>
      <c r="I2022" s="342">
        <f t="shared" ca="1" si="251"/>
        <v>117.58783870664293</v>
      </c>
      <c r="J2022" s="340">
        <f t="shared" ca="1" si="252"/>
        <v>0.66905490063801143</v>
      </c>
      <c r="K2022" s="170">
        <f t="shared" ca="1" si="248"/>
        <v>0.44763446006773933</v>
      </c>
      <c r="L2022" s="341">
        <f t="shared" ca="1" si="249"/>
        <v>0.56542585722786243</v>
      </c>
      <c r="M2022" s="341">
        <f t="shared" ca="1" si="253"/>
        <v>-0.56542585722786243</v>
      </c>
      <c r="N2022" s="170"/>
      <c r="O2022" s="340"/>
      <c r="P2022" s="3">
        <f t="shared" ca="1" si="254"/>
        <v>166927000</v>
      </c>
      <c r="Q2022" s="3" t="e">
        <f t="shared" ca="1" si="255"/>
        <v>#N/A</v>
      </c>
      <c r="S2022" s="99"/>
      <c r="T2022" s="350"/>
      <c r="U2022" s="350"/>
      <c r="V2022" s="349"/>
      <c r="W2022" s="313"/>
      <c r="X2022" s="302"/>
      <c r="Y2022" s="211"/>
      <c r="Z2022" s="320"/>
      <c r="AA2022" s="246"/>
      <c r="AB2022" s="125"/>
      <c r="AC2022" s="125"/>
      <c r="AD2022" s="125"/>
      <c r="AE2022" s="125"/>
      <c r="AF2022" s="125"/>
      <c r="AG2022" s="125"/>
      <c r="AH2022" s="125"/>
      <c r="AJ2022" s="125"/>
      <c r="AK2022" s="125"/>
      <c r="AM2022" s="246"/>
      <c r="AO2022" s="246"/>
      <c r="AP2022" s="211"/>
      <c r="AQ2022" s="211"/>
      <c r="AR2022" s="199"/>
      <c r="AT2022" s="225"/>
      <c r="AU2022" s="225"/>
      <c r="AV2022" s="225"/>
      <c r="AW2022" s="99"/>
      <c r="AX2022" s="199"/>
      <c r="AY2022" s="199"/>
      <c r="AZ2022" s="37"/>
      <c r="BA2022" s="123"/>
      <c r="BB2022" s="211"/>
      <c r="BC2022" s="211"/>
      <c r="BD2022" s="123"/>
      <c r="BE2022" s="123"/>
      <c r="BF2022" s="37"/>
      <c r="BG2022" s="37"/>
    </row>
    <row r="2023" spans="1:59" x14ac:dyDescent="0.25">
      <c r="A2023">
        <v>1991</v>
      </c>
      <c r="B2023" s="61">
        <f ca="1">OFFSET(InputPriceData!B$15,CalculationsAndCharts!$A2023+$A$11,0,1,1)</f>
        <v>39582</v>
      </c>
      <c r="C2023" s="3">
        <f ca="1">OFFSET(InputPriceData!G$15,CalculationsAndCharts!$A2023+$A$11,IF($C$7,8,0),1,1)</f>
        <v>181910800</v>
      </c>
      <c r="D2023" s="4">
        <f ca="1">OFFSET(InputPriceData!C$15,CalculationsAndCharts!$A2023+$A$11,IF($C$7,8,0),1,1)</f>
        <v>119.16</v>
      </c>
      <c r="E2023" s="4">
        <f ca="1">OFFSET(InputPriceData!D$15,CalculationsAndCharts!$A2023+$A$11,IF($C$7,8,0),1,1)</f>
        <v>120.12</v>
      </c>
      <c r="F2023" s="4">
        <f ca="1">OFFSET(InputPriceData!E$15,CalculationsAndCharts!$A2023+$A$11,IF($C$7,8,0),1,1)</f>
        <v>118.65</v>
      </c>
      <c r="G2023" s="4">
        <f ca="1">OFFSET(InputPriceData!F$15,CalculationsAndCharts!$A2023+$A$11,IF($C$7,8,0),1,1)</f>
        <v>118.91</v>
      </c>
      <c r="H2023" s="342">
        <f t="shared" ca="1" si="250"/>
        <v>117.95216412260685</v>
      </c>
      <c r="I2023" s="342">
        <f t="shared" ca="1" si="251"/>
        <v>117.3330967708832</v>
      </c>
      <c r="J2023" s="340">
        <f t="shared" ca="1" si="252"/>
        <v>0.61906735172359706</v>
      </c>
      <c r="K2023" s="170">
        <f t="shared" ca="1" si="248"/>
        <v>0.38324438597006782</v>
      </c>
      <c r="L2023" s="341">
        <f t="shared" ca="1" si="249"/>
        <v>0.55988261986178556</v>
      </c>
      <c r="M2023" s="341">
        <f t="shared" ca="1" si="253"/>
        <v>-0.55988261986178556</v>
      </c>
      <c r="N2023" s="170"/>
      <c r="O2023" s="340"/>
      <c r="P2023" s="3" t="e">
        <f t="shared" ca="1" si="254"/>
        <v>#N/A</v>
      </c>
      <c r="Q2023" s="3">
        <f t="shared" ca="1" si="255"/>
        <v>181910800</v>
      </c>
      <c r="S2023" s="99"/>
      <c r="T2023" s="350"/>
      <c r="U2023" s="350"/>
      <c r="V2023" s="349"/>
      <c r="W2023" s="313"/>
      <c r="X2023" s="302"/>
      <c r="Y2023" s="211"/>
      <c r="Z2023" s="320"/>
      <c r="AA2023" s="246"/>
      <c r="AB2023" s="125"/>
      <c r="AC2023" s="125"/>
      <c r="AD2023" s="125"/>
      <c r="AE2023" s="125"/>
      <c r="AF2023" s="125"/>
      <c r="AG2023" s="125"/>
      <c r="AH2023" s="125"/>
      <c r="AJ2023" s="125"/>
      <c r="AK2023" s="125"/>
      <c r="AM2023" s="246"/>
      <c r="AO2023" s="246"/>
      <c r="AP2023" s="211"/>
      <c r="AQ2023" s="211"/>
      <c r="AR2023" s="199"/>
      <c r="AT2023" s="225"/>
      <c r="AU2023" s="225"/>
      <c r="AV2023" s="225"/>
      <c r="AW2023" s="99"/>
      <c r="AX2023" s="199"/>
      <c r="AY2023" s="199"/>
      <c r="AZ2023" s="37"/>
      <c r="BA2023" s="123"/>
      <c r="BB2023" s="211"/>
      <c r="BC2023" s="211"/>
      <c r="BD2023" s="123"/>
      <c r="BE2023" s="123"/>
      <c r="BF2023" s="37"/>
      <c r="BG2023" s="37"/>
    </row>
    <row r="2024" spans="1:59" x14ac:dyDescent="0.25">
      <c r="A2024">
        <v>1992</v>
      </c>
      <c r="B2024" s="61">
        <f ca="1">OFFSET(InputPriceData!B$15,CalculationsAndCharts!$A2024+$A$11,0,1,1)</f>
        <v>39581</v>
      </c>
      <c r="C2024" s="3">
        <f ca="1">OFFSET(InputPriceData!G$15,CalculationsAndCharts!$A2024+$A$11,IF($C$7,8,0),1,1)</f>
        <v>159132200</v>
      </c>
      <c r="D2024" s="4">
        <f ca="1">OFFSET(InputPriceData!C$15,CalculationsAndCharts!$A2024+$A$11,IF($C$7,8,0),1,1)</f>
        <v>118.93</v>
      </c>
      <c r="E2024" s="4">
        <f ca="1">OFFSET(InputPriceData!D$15,CalculationsAndCharts!$A2024+$A$11,IF($C$7,8,0),1,1)</f>
        <v>119.01</v>
      </c>
      <c r="F2024" s="4">
        <f ca="1">OFFSET(InputPriceData!E$15,CalculationsAndCharts!$A2024+$A$11,IF($C$7,8,0),1,1)</f>
        <v>118.03</v>
      </c>
      <c r="G2024" s="4">
        <f ca="1">OFFSET(InputPriceData!F$15,CalculationsAndCharts!$A2024+$A$11,IF($C$7,8,0),1,1)</f>
        <v>118.66</v>
      </c>
      <c r="H2024" s="342">
        <f t="shared" ca="1" si="250"/>
        <v>117.81533042583639</v>
      </c>
      <c r="I2024" s="342">
        <f t="shared" ca="1" si="251"/>
        <v>117.18974193187259</v>
      </c>
      <c r="J2024" s="340">
        <f t="shared" ca="1" si="252"/>
        <v>0.62558849396376071</v>
      </c>
      <c r="K2024" s="170">
        <f t="shared" ca="1" si="248"/>
        <v>0.39136096377984625</v>
      </c>
      <c r="L2024" s="341">
        <f t="shared" ca="1" si="249"/>
        <v>0.55512098141515243</v>
      </c>
      <c r="M2024" s="341">
        <f t="shared" ca="1" si="253"/>
        <v>-0.55512098141515243</v>
      </c>
      <c r="N2024" s="170"/>
      <c r="O2024" s="340"/>
      <c r="P2024" s="3" t="e">
        <f t="shared" ca="1" si="254"/>
        <v>#N/A</v>
      </c>
      <c r="Q2024" s="3">
        <f t="shared" ca="1" si="255"/>
        <v>159132200</v>
      </c>
      <c r="S2024" s="99"/>
      <c r="T2024" s="350"/>
      <c r="U2024" s="350"/>
      <c r="V2024" s="349"/>
      <c r="W2024" s="313"/>
      <c r="X2024" s="302"/>
      <c r="Y2024" s="211"/>
      <c r="Z2024" s="320"/>
      <c r="AA2024" s="246"/>
      <c r="AB2024" s="125"/>
      <c r="AC2024" s="125"/>
      <c r="AD2024" s="125"/>
      <c r="AE2024" s="125"/>
      <c r="AF2024" s="125"/>
      <c r="AG2024" s="125"/>
      <c r="AH2024" s="125"/>
      <c r="AJ2024" s="125"/>
      <c r="AK2024" s="125"/>
      <c r="AM2024" s="246"/>
      <c r="AO2024" s="246"/>
      <c r="AP2024" s="211"/>
      <c r="AQ2024" s="211"/>
      <c r="AR2024" s="199"/>
      <c r="AT2024" s="225"/>
      <c r="AU2024" s="225"/>
      <c r="AV2024" s="225"/>
      <c r="AW2024" s="99"/>
      <c r="AX2024" s="199"/>
      <c r="AY2024" s="199"/>
      <c r="AZ2024" s="37"/>
      <c r="BA2024" s="123"/>
      <c r="BB2024" s="211"/>
      <c r="BC2024" s="211"/>
      <c r="BD2024" s="123"/>
      <c r="BE2024" s="123"/>
      <c r="BF2024" s="37"/>
      <c r="BG2024" s="37"/>
    </row>
    <row r="2025" spans="1:59" x14ac:dyDescent="0.25">
      <c r="A2025">
        <v>1993</v>
      </c>
      <c r="B2025" s="61">
        <f ca="1">OFFSET(InputPriceData!B$15,CalculationsAndCharts!$A2025+$A$11,0,1,1)</f>
        <v>39580</v>
      </c>
      <c r="C2025" s="3">
        <f ca="1">OFFSET(InputPriceData!G$15,CalculationsAndCharts!$A2025+$A$11,IF($C$7,8,0),1,1)</f>
        <v>147865900</v>
      </c>
      <c r="D2025" s="4">
        <f ca="1">OFFSET(InputPriceData!C$15,CalculationsAndCharts!$A2025+$A$11,IF($C$7,8,0),1,1)</f>
        <v>117.62</v>
      </c>
      <c r="E2025" s="4">
        <f ca="1">OFFSET(InputPriceData!D$15,CalculationsAndCharts!$A2025+$A$11,IF($C$7,8,0),1,1)</f>
        <v>118.73</v>
      </c>
      <c r="F2025" s="4">
        <f ca="1">OFFSET(InputPriceData!E$15,CalculationsAndCharts!$A2025+$A$11,IF($C$7,8,0),1,1)</f>
        <v>117.18</v>
      </c>
      <c r="G2025" s="4">
        <f ca="1">OFFSET(InputPriceData!F$15,CalculationsAndCharts!$A2025+$A$11,IF($C$7,8,0),1,1)</f>
        <v>118.65</v>
      </c>
      <c r="H2025" s="342">
        <f t="shared" ca="1" si="250"/>
        <v>117.69466334381303</v>
      </c>
      <c r="I2025" s="342">
        <f t="shared" ca="1" si="251"/>
        <v>117.05608210749737</v>
      </c>
      <c r="J2025" s="340">
        <f t="shared" ca="1" si="252"/>
        <v>0.63858123631560448</v>
      </c>
      <c r="K2025" s="170">
        <f t="shared" ca="1" si="248"/>
        <v>0.40778599537436588</v>
      </c>
      <c r="L2025" s="341">
        <f t="shared" ca="1" si="249"/>
        <v>0.54935806928113728</v>
      </c>
      <c r="M2025" s="341">
        <f t="shared" ca="1" si="253"/>
        <v>-0.54935806928113728</v>
      </c>
      <c r="N2025" s="170"/>
      <c r="O2025" s="340"/>
      <c r="P2025" s="3">
        <f t="shared" ca="1" si="254"/>
        <v>147865900</v>
      </c>
      <c r="Q2025" s="3" t="e">
        <f t="shared" ca="1" si="255"/>
        <v>#N/A</v>
      </c>
      <c r="S2025" s="99"/>
      <c r="T2025" s="350"/>
      <c r="U2025" s="350"/>
      <c r="V2025" s="349"/>
      <c r="W2025" s="313"/>
      <c r="X2025" s="302"/>
      <c r="Y2025" s="211"/>
      <c r="Z2025" s="320"/>
      <c r="AA2025" s="246"/>
      <c r="AB2025" s="125"/>
      <c r="AC2025" s="125"/>
      <c r="AD2025" s="125"/>
      <c r="AE2025" s="125"/>
      <c r="AF2025" s="125"/>
      <c r="AG2025" s="125"/>
      <c r="AH2025" s="125"/>
      <c r="AJ2025" s="125"/>
      <c r="AK2025" s="125"/>
      <c r="AM2025" s="246"/>
      <c r="AO2025" s="246"/>
      <c r="AP2025" s="211"/>
      <c r="AQ2025" s="211"/>
      <c r="AR2025" s="199"/>
      <c r="AT2025" s="225"/>
      <c r="AU2025" s="225"/>
      <c r="AV2025" s="225"/>
      <c r="AW2025" s="99"/>
      <c r="AX2025" s="199"/>
      <c r="AY2025" s="199"/>
      <c r="AZ2025" s="37"/>
      <c r="BA2025" s="123"/>
      <c r="BB2025" s="211"/>
      <c r="BC2025" s="211"/>
      <c r="BD2025" s="123"/>
      <c r="BE2025" s="123"/>
      <c r="BF2025" s="37"/>
      <c r="BG2025" s="37"/>
    </row>
    <row r="2026" spans="1:59" x14ac:dyDescent="0.25">
      <c r="A2026">
        <v>1994</v>
      </c>
      <c r="B2026" s="61">
        <f ca="1">OFFSET(InputPriceData!B$15,CalculationsAndCharts!$A2026+$A$11,0,1,1)</f>
        <v>39577</v>
      </c>
      <c r="C2026" s="3">
        <f ca="1">OFFSET(InputPriceData!G$15,CalculationsAndCharts!$A2026+$A$11,IF($C$7,8,0),1,1)</f>
        <v>152588200</v>
      </c>
      <c r="D2026" s="4">
        <f ca="1">OFFSET(InputPriceData!C$15,CalculationsAndCharts!$A2026+$A$11,IF($C$7,8,0),1,1)</f>
        <v>117.07</v>
      </c>
      <c r="E2026" s="4">
        <f ca="1">OFFSET(InputPriceData!D$15,CalculationsAndCharts!$A2026+$A$11,IF($C$7,8,0),1,1)</f>
        <v>117.74</v>
      </c>
      <c r="F2026" s="4">
        <f ca="1">OFFSET(InputPriceData!E$15,CalculationsAndCharts!$A2026+$A$11,IF($C$7,8,0),1,1)</f>
        <v>116.95</v>
      </c>
      <c r="G2026" s="4">
        <f ca="1">OFFSET(InputPriceData!F$15,CalculationsAndCharts!$A2026+$A$11,IF($C$7,8,0),1,1)</f>
        <v>117.33</v>
      </c>
      <c r="H2026" s="342">
        <f t="shared" ca="1" si="250"/>
        <v>117.55818667864347</v>
      </c>
      <c r="I2026" s="342">
        <f t="shared" ca="1" si="251"/>
        <v>116.91118048090622</v>
      </c>
      <c r="J2026" s="340">
        <f t="shared" ca="1" si="252"/>
        <v>0.64700619773718049</v>
      </c>
      <c r="K2026" s="170">
        <f t="shared" ca="1" si="248"/>
        <v>0.41861701991032352</v>
      </c>
      <c r="L2026" s="341">
        <f t="shared" ca="1" si="249"/>
        <v>0.54261052024008072</v>
      </c>
      <c r="M2026" s="341">
        <f t="shared" ca="1" si="253"/>
        <v>-0.54261052024008072</v>
      </c>
      <c r="N2026" s="170"/>
      <c r="O2026" s="340"/>
      <c r="P2026" s="3">
        <f t="shared" ca="1" si="254"/>
        <v>152588200</v>
      </c>
      <c r="Q2026" s="3" t="e">
        <f t="shared" ca="1" si="255"/>
        <v>#N/A</v>
      </c>
      <c r="S2026" s="99"/>
      <c r="T2026" s="350"/>
      <c r="U2026" s="350"/>
      <c r="V2026" s="349"/>
      <c r="W2026" s="313"/>
      <c r="X2026" s="302"/>
      <c r="Y2026" s="211"/>
      <c r="Z2026" s="320"/>
      <c r="AA2026" s="246"/>
      <c r="AB2026" s="125"/>
      <c r="AC2026" s="125"/>
      <c r="AD2026" s="125"/>
      <c r="AE2026" s="125"/>
      <c r="AF2026" s="125"/>
      <c r="AG2026" s="125"/>
      <c r="AH2026" s="125"/>
      <c r="AJ2026" s="125"/>
      <c r="AK2026" s="125"/>
      <c r="AM2026" s="246"/>
      <c r="AO2026" s="246"/>
      <c r="AP2026" s="211"/>
      <c r="AQ2026" s="211"/>
      <c r="AR2026" s="199"/>
      <c r="AT2026" s="225"/>
      <c r="AU2026" s="225"/>
      <c r="AV2026" s="225"/>
      <c r="AW2026" s="99"/>
      <c r="AX2026" s="199"/>
      <c r="AY2026" s="199"/>
      <c r="AZ2026" s="37"/>
      <c r="BA2026" s="123"/>
      <c r="BB2026" s="211"/>
      <c r="BC2026" s="211"/>
      <c r="BD2026" s="123"/>
      <c r="BE2026" s="123"/>
      <c r="BF2026" s="37"/>
      <c r="BG2026" s="37"/>
    </row>
    <row r="2027" spans="1:59" x14ac:dyDescent="0.25">
      <c r="A2027">
        <v>1995</v>
      </c>
      <c r="B2027" s="61">
        <f ca="1">OFFSET(InputPriceData!B$15,CalculationsAndCharts!$A2027+$A$11,0,1,1)</f>
        <v>39576</v>
      </c>
      <c r="C2027" s="3">
        <f ca="1">OFFSET(InputPriceData!G$15,CalculationsAndCharts!$A2027+$A$11,IF($C$7,8,0),1,1)</f>
        <v>178321200</v>
      </c>
      <c r="D2027" s="4">
        <f ca="1">OFFSET(InputPriceData!C$15,CalculationsAndCharts!$A2027+$A$11,IF($C$7,8,0),1,1)</f>
        <v>118.04</v>
      </c>
      <c r="E2027" s="4">
        <f ca="1">OFFSET(InputPriceData!D$15,CalculationsAndCharts!$A2027+$A$11,IF($C$7,8,0),1,1)</f>
        <v>118.53</v>
      </c>
      <c r="F2027" s="4">
        <f ca="1">OFFSET(InputPriceData!E$15,CalculationsAndCharts!$A2027+$A$11,IF($C$7,8,0),1,1)</f>
        <v>117.4</v>
      </c>
      <c r="G2027" s="4">
        <f ca="1">OFFSET(InputPriceData!F$15,CalculationsAndCharts!$A2027+$A$11,IF($C$7,8,0),1,1)</f>
        <v>117.55</v>
      </c>
      <c r="H2027" s="342">
        <f t="shared" ca="1" si="250"/>
        <v>117.59078477559252</v>
      </c>
      <c r="I2027" s="342">
        <f t="shared" ca="1" si="251"/>
        <v>116.87310597917043</v>
      </c>
      <c r="J2027" s="340">
        <f t="shared" ca="1" si="252"/>
        <v>0.71767879642203869</v>
      </c>
      <c r="K2027" s="170">
        <f t="shared" ca="1" si="248"/>
        <v>0.515062854833786</v>
      </c>
      <c r="L2027" s="341">
        <f t="shared" ca="1" si="249"/>
        <v>0.5351100677697147</v>
      </c>
      <c r="M2027" s="341">
        <f t="shared" ca="1" si="253"/>
        <v>-0.5351100677697147</v>
      </c>
      <c r="N2027" s="170"/>
      <c r="O2027" s="340"/>
      <c r="P2027" s="3" t="e">
        <f t="shared" ca="1" si="254"/>
        <v>#N/A</v>
      </c>
      <c r="Q2027" s="3">
        <f t="shared" ca="1" si="255"/>
        <v>178321200</v>
      </c>
      <c r="S2027" s="99"/>
      <c r="T2027" s="350"/>
      <c r="U2027" s="350"/>
      <c r="V2027" s="349"/>
      <c r="W2027" s="313"/>
      <c r="X2027" s="302"/>
      <c r="Y2027" s="211"/>
      <c r="Z2027" s="320"/>
      <c r="AA2027" s="246"/>
      <c r="AB2027" s="125"/>
      <c r="AC2027" s="125"/>
      <c r="AD2027" s="125"/>
      <c r="AE2027" s="125"/>
      <c r="AF2027" s="125"/>
      <c r="AG2027" s="125"/>
      <c r="AH2027" s="125"/>
      <c r="AJ2027" s="125"/>
      <c r="AK2027" s="125"/>
      <c r="AM2027" s="246"/>
      <c r="AO2027" s="246"/>
      <c r="AP2027" s="211"/>
      <c r="AQ2027" s="211"/>
      <c r="AR2027" s="199"/>
      <c r="AT2027" s="225"/>
      <c r="AU2027" s="225"/>
      <c r="AV2027" s="225"/>
      <c r="AW2027" s="99"/>
      <c r="AX2027" s="199"/>
      <c r="AY2027" s="199"/>
      <c r="AZ2027" s="37"/>
      <c r="BA2027" s="123"/>
      <c r="BB2027" s="211"/>
      <c r="BC2027" s="211"/>
      <c r="BD2027" s="123"/>
      <c r="BE2027" s="123"/>
      <c r="BF2027" s="37"/>
      <c r="BG2027" s="37"/>
    </row>
    <row r="2028" spans="1:59" x14ac:dyDescent="0.25">
      <c r="A2028">
        <v>1996</v>
      </c>
      <c r="B2028" s="61">
        <f ca="1">OFFSET(InputPriceData!B$15,CalculationsAndCharts!$A2028+$A$11,0,1,1)</f>
        <v>39575</v>
      </c>
      <c r="C2028" s="3">
        <f ca="1">OFFSET(InputPriceData!G$15,CalculationsAndCharts!$A2028+$A$11,IF($C$7,8,0),1,1)</f>
        <v>199267300</v>
      </c>
      <c r="D2028" s="4">
        <f ca="1">OFFSET(InputPriceData!C$15,CalculationsAndCharts!$A2028+$A$11,IF($C$7,8,0),1,1)</f>
        <v>119.85</v>
      </c>
      <c r="E2028" s="4">
        <f ca="1">OFFSET(InputPriceData!D$15,CalculationsAndCharts!$A2028+$A$11,IF($C$7,8,0),1,1)</f>
        <v>119.98</v>
      </c>
      <c r="F2028" s="4">
        <f ca="1">OFFSET(InputPriceData!E$15,CalculationsAndCharts!$A2028+$A$11,IF($C$7,8,0),1,1)</f>
        <v>117.52</v>
      </c>
      <c r="G2028" s="4">
        <f ca="1">OFFSET(InputPriceData!F$15,CalculationsAndCharts!$A2028+$A$11,IF($C$7,8,0),1,1)</f>
        <v>117.85</v>
      </c>
      <c r="H2028" s="342">
        <f t="shared" ca="1" si="250"/>
        <v>117.59661117210575</v>
      </c>
      <c r="I2028" s="342">
        <f t="shared" ca="1" si="251"/>
        <v>116.81157015909503</v>
      </c>
      <c r="J2028" s="340">
        <f t="shared" ca="1" si="252"/>
        <v>0.78504101301066709</v>
      </c>
      <c r="K2028" s="170">
        <f t="shared" ca="1" si="248"/>
        <v>0.61628939210881439</v>
      </c>
      <c r="L2028" s="341">
        <f t="shared" ca="1" si="249"/>
        <v>0.52584814011050907</v>
      </c>
      <c r="M2028" s="341">
        <f t="shared" ca="1" si="253"/>
        <v>-0.52584814011050907</v>
      </c>
      <c r="N2028" s="170"/>
      <c r="O2028" s="340"/>
      <c r="P2028" s="3" t="e">
        <f t="shared" ca="1" si="254"/>
        <v>#N/A</v>
      </c>
      <c r="Q2028" s="3">
        <f t="shared" ca="1" si="255"/>
        <v>199267300</v>
      </c>
      <c r="S2028" s="99"/>
      <c r="T2028" s="350"/>
      <c r="U2028" s="350"/>
      <c r="V2028" s="349"/>
      <c r="W2028" s="313"/>
      <c r="X2028" s="302"/>
      <c r="Y2028" s="211"/>
      <c r="Z2028" s="320"/>
      <c r="AA2028" s="246"/>
      <c r="AB2028" s="125"/>
      <c r="AC2028" s="125"/>
      <c r="AD2028" s="125"/>
      <c r="AE2028" s="125"/>
      <c r="AF2028" s="125"/>
      <c r="AG2028" s="125"/>
      <c r="AH2028" s="125"/>
      <c r="AJ2028" s="125"/>
      <c r="AK2028" s="125"/>
      <c r="AM2028" s="246"/>
      <c r="AO2028" s="246"/>
      <c r="AP2028" s="211"/>
      <c r="AQ2028" s="211"/>
      <c r="AR2028" s="199"/>
      <c r="AT2028" s="225"/>
      <c r="AU2028" s="225"/>
      <c r="AV2028" s="225"/>
      <c r="AW2028" s="99"/>
      <c r="AX2028" s="199"/>
      <c r="AY2028" s="199"/>
      <c r="AZ2028" s="37"/>
      <c r="BA2028" s="123"/>
      <c r="BB2028" s="211"/>
      <c r="BC2028" s="211"/>
      <c r="BD2028" s="123"/>
      <c r="BE2028" s="123"/>
      <c r="BF2028" s="37"/>
      <c r="BG2028" s="37"/>
    </row>
    <row r="2029" spans="1:59" x14ac:dyDescent="0.25">
      <c r="A2029">
        <v>1997</v>
      </c>
      <c r="B2029" s="61">
        <f ca="1">OFFSET(InputPriceData!B$15,CalculationsAndCharts!$A2029+$A$11,0,1,1)</f>
        <v>39574</v>
      </c>
      <c r="C2029" s="3">
        <f ca="1">OFFSET(InputPriceData!G$15,CalculationsAndCharts!$A2029+$A$11,IF($C$7,8,0),1,1)</f>
        <v>179339800</v>
      </c>
      <c r="D2029" s="4">
        <f ca="1">OFFSET(InputPriceData!C$15,CalculationsAndCharts!$A2029+$A$11,IF($C$7,8,0),1,1)</f>
        <v>118.27</v>
      </c>
      <c r="E2029" s="4">
        <f ca="1">OFFSET(InputPriceData!D$15,CalculationsAndCharts!$A2029+$A$11,IF($C$7,8,0),1,1)</f>
        <v>120.12</v>
      </c>
      <c r="F2029" s="4">
        <f ca="1">OFFSET(InputPriceData!E$15,CalculationsAndCharts!$A2029+$A$11,IF($C$7,8,0),1,1)</f>
        <v>118</v>
      </c>
      <c r="G2029" s="4">
        <f ca="1">OFFSET(InputPriceData!F$15,CalculationsAndCharts!$A2029+$A$11,IF($C$7,8,0),1,1)</f>
        <v>119.99</v>
      </c>
      <c r="H2029" s="342">
        <f t="shared" ca="1" si="250"/>
        <v>117.56041276812086</v>
      </c>
      <c r="I2029" s="342">
        <f t="shared" ca="1" si="251"/>
        <v>116.71716744628549</v>
      </c>
      <c r="J2029" s="340">
        <f t="shared" ca="1" si="252"/>
        <v>0.84324532183531165</v>
      </c>
      <c r="K2029" s="170">
        <f t="shared" ca="1" si="248"/>
        <v>0.71106267279713831</v>
      </c>
      <c r="L2029" s="341">
        <f t="shared" ca="1" si="249"/>
        <v>0.51524352236890536</v>
      </c>
      <c r="M2029" s="341">
        <f t="shared" ca="1" si="253"/>
        <v>-0.51524352236890536</v>
      </c>
      <c r="N2029" s="170"/>
      <c r="O2029" s="340"/>
      <c r="P2029" s="3">
        <f t="shared" ca="1" si="254"/>
        <v>179339800</v>
      </c>
      <c r="Q2029" s="3" t="e">
        <f t="shared" ca="1" si="255"/>
        <v>#N/A</v>
      </c>
      <c r="S2029" s="99"/>
      <c r="T2029" s="350"/>
      <c r="U2029" s="350"/>
      <c r="V2029" s="349"/>
      <c r="W2029" s="313"/>
      <c r="X2029" s="302"/>
      <c r="Y2029" s="211"/>
      <c r="Z2029" s="320"/>
      <c r="AA2029" s="246"/>
      <c r="AB2029" s="125"/>
      <c r="AC2029" s="125"/>
      <c r="AD2029" s="125"/>
      <c r="AE2029" s="125"/>
      <c r="AF2029" s="125"/>
      <c r="AG2029" s="125"/>
      <c r="AH2029" s="125"/>
      <c r="AJ2029" s="125"/>
      <c r="AK2029" s="125"/>
      <c r="AM2029" s="246"/>
      <c r="AO2029" s="246"/>
      <c r="AP2029" s="211"/>
      <c r="AQ2029" s="211"/>
      <c r="AR2029" s="199"/>
      <c r="AT2029" s="225"/>
      <c r="AU2029" s="225"/>
      <c r="AV2029" s="225"/>
      <c r="AW2029" s="99"/>
      <c r="AX2029" s="199"/>
      <c r="AY2029" s="199"/>
      <c r="AZ2029" s="37"/>
      <c r="BA2029" s="123"/>
      <c r="BB2029" s="211"/>
      <c r="BC2029" s="211"/>
      <c r="BD2029" s="123"/>
      <c r="BE2029" s="123"/>
      <c r="BF2029" s="37"/>
      <c r="BG2029" s="37"/>
    </row>
    <row r="2030" spans="1:59" x14ac:dyDescent="0.25">
      <c r="A2030">
        <v>1998</v>
      </c>
      <c r="B2030" s="61">
        <f ca="1">OFFSET(InputPriceData!B$15,CalculationsAndCharts!$A2030+$A$11,0,1,1)</f>
        <v>39573</v>
      </c>
      <c r="C2030" s="3">
        <f ca="1">OFFSET(InputPriceData!G$15,CalculationsAndCharts!$A2030+$A$11,IF($C$7,8,0),1,1)</f>
        <v>118504500</v>
      </c>
      <c r="D2030" s="4">
        <f ca="1">OFFSET(InputPriceData!C$15,CalculationsAndCharts!$A2030+$A$11,IF($C$7,8,0),1,1)</f>
        <v>119.14</v>
      </c>
      <c r="E2030" s="4">
        <f ca="1">OFFSET(InputPriceData!D$15,CalculationsAndCharts!$A2030+$A$11,IF($C$7,8,0),1,1)</f>
        <v>119.62</v>
      </c>
      <c r="F2030" s="4">
        <f ca="1">OFFSET(InputPriceData!E$15,CalculationsAndCharts!$A2030+$A$11,IF($C$7,8,0),1,1)</f>
        <v>118.6</v>
      </c>
      <c r="G2030" s="4">
        <f ca="1">OFFSET(InputPriceData!F$15,CalculationsAndCharts!$A2030+$A$11,IF($C$7,8,0),1,1)</f>
        <v>118.96</v>
      </c>
      <c r="H2030" s="342">
        <f t="shared" ca="1" si="250"/>
        <v>117.2133288778524</v>
      </c>
      <c r="I2030" s="342">
        <f t="shared" ca="1" si="251"/>
        <v>116.41963721412962</v>
      </c>
      <c r="J2030" s="340">
        <f t="shared" ca="1" si="252"/>
        <v>0.79369166372272193</v>
      </c>
      <c r="K2030" s="170">
        <f t="shared" ca="1" si="248"/>
        <v>0.62994645706294228</v>
      </c>
      <c r="L2030" s="341">
        <f t="shared" ca="1" si="249"/>
        <v>0.50413232276634734</v>
      </c>
      <c r="M2030" s="341">
        <f t="shared" ca="1" si="253"/>
        <v>-0.50413232276634734</v>
      </c>
      <c r="N2030" s="170"/>
      <c r="O2030" s="340"/>
      <c r="P2030" s="3" t="e">
        <f t="shared" ca="1" si="254"/>
        <v>#N/A</v>
      </c>
      <c r="Q2030" s="3">
        <f t="shared" ca="1" si="255"/>
        <v>118504500</v>
      </c>
      <c r="S2030" s="99"/>
      <c r="T2030" s="350"/>
      <c r="U2030" s="350"/>
      <c r="V2030" s="349"/>
      <c r="W2030" s="313"/>
      <c r="X2030" s="302"/>
      <c r="Y2030" s="211"/>
      <c r="Z2030" s="320"/>
      <c r="AA2030" s="246"/>
      <c r="AB2030" s="125"/>
      <c r="AC2030" s="125"/>
      <c r="AD2030" s="125"/>
      <c r="AE2030" s="125"/>
      <c r="AF2030" s="125"/>
      <c r="AG2030" s="125"/>
      <c r="AH2030" s="125"/>
      <c r="AJ2030" s="125"/>
      <c r="AK2030" s="125"/>
      <c r="AM2030" s="246"/>
      <c r="AO2030" s="246"/>
      <c r="AP2030" s="211"/>
      <c r="AQ2030" s="211"/>
      <c r="AR2030" s="199"/>
      <c r="AT2030" s="225"/>
      <c r="AU2030" s="225"/>
      <c r="AV2030" s="225"/>
      <c r="AW2030" s="99"/>
      <c r="AX2030" s="199"/>
      <c r="AY2030" s="199"/>
      <c r="AZ2030" s="37"/>
      <c r="BA2030" s="123"/>
      <c r="BB2030" s="211"/>
      <c r="BC2030" s="211"/>
      <c r="BD2030" s="123"/>
      <c r="BE2030" s="123"/>
      <c r="BF2030" s="37"/>
      <c r="BG2030" s="37"/>
    </row>
    <row r="2031" spans="1:59" x14ac:dyDescent="0.25">
      <c r="A2031">
        <v>1999</v>
      </c>
      <c r="B2031" s="61">
        <f ca="1">OFFSET(InputPriceData!B$15,CalculationsAndCharts!$A2031+$A$11,0,1,1)</f>
        <v>39570</v>
      </c>
      <c r="C2031" s="3">
        <f ca="1">OFFSET(InputPriceData!G$15,CalculationsAndCharts!$A2031+$A$11,IF($C$7,8,0),1,1)</f>
        <v>181585500</v>
      </c>
      <c r="D2031" s="4">
        <f ca="1">OFFSET(InputPriceData!C$15,CalculationsAndCharts!$A2031+$A$11,IF($C$7,8,0),1,1)</f>
        <v>120.23</v>
      </c>
      <c r="E2031" s="4">
        <f ca="1">OFFSET(InputPriceData!D$15,CalculationsAndCharts!$A2031+$A$11,IF($C$7,8,0),1,1)</f>
        <v>120.26</v>
      </c>
      <c r="F2031" s="4">
        <f ca="1">OFFSET(InputPriceData!E$15,CalculationsAndCharts!$A2031+$A$11,IF($C$7,8,0),1,1)</f>
        <v>118.73</v>
      </c>
      <c r="G2031" s="4">
        <f ca="1">OFFSET(InputPriceData!F$15,CalculationsAndCharts!$A2031+$A$11,IF($C$7,8,0),1,1)</f>
        <v>119.53</v>
      </c>
      <c r="H2031" s="342">
        <f t="shared" ca="1" si="250"/>
        <v>116.96380443183131</v>
      </c>
      <c r="I2031" s="342">
        <f t="shared" ca="1" si="251"/>
        <v>116.18869514268687</v>
      </c>
      <c r="J2031" s="340">
        <f t="shared" ca="1" si="252"/>
        <v>0.77510928914439303</v>
      </c>
      <c r="K2031" s="170">
        <f t="shared" ca="1" si="248"/>
        <v>0.60079441011792634</v>
      </c>
      <c r="L2031" s="341">
        <f t="shared" ca="1" si="249"/>
        <v>0.49631063418946197</v>
      </c>
      <c r="M2031" s="341">
        <f t="shared" ca="1" si="253"/>
        <v>-0.49631063418946197</v>
      </c>
      <c r="N2031" s="170"/>
      <c r="O2031" s="340"/>
      <c r="P2031" s="3" t="e">
        <f t="shared" ca="1" si="254"/>
        <v>#N/A</v>
      </c>
      <c r="Q2031" s="3">
        <f t="shared" ca="1" si="255"/>
        <v>181585500</v>
      </c>
      <c r="S2031" s="99"/>
      <c r="T2031" s="350"/>
      <c r="U2031" s="350"/>
      <c r="V2031" s="349"/>
      <c r="W2031" s="313"/>
      <c r="X2031" s="302"/>
      <c r="Y2031" s="211"/>
      <c r="Z2031" s="320"/>
      <c r="AA2031" s="246"/>
      <c r="AB2031" s="125"/>
      <c r="AC2031" s="125"/>
      <c r="AD2031" s="125"/>
      <c r="AE2031" s="125"/>
      <c r="AF2031" s="125"/>
      <c r="AG2031" s="125"/>
      <c r="AH2031" s="125"/>
      <c r="AJ2031" s="125"/>
      <c r="AK2031" s="125"/>
      <c r="AM2031" s="246"/>
      <c r="AO2031" s="246"/>
      <c r="AP2031" s="211"/>
      <c r="AQ2031" s="211"/>
      <c r="AR2031" s="199"/>
      <c r="AT2031" s="225"/>
      <c r="AU2031" s="225"/>
      <c r="AV2031" s="225"/>
      <c r="AW2031" s="99"/>
      <c r="AX2031" s="199"/>
      <c r="AY2031" s="199"/>
      <c r="AZ2031" s="37"/>
      <c r="BA2031" s="123"/>
      <c r="BB2031" s="211"/>
      <c r="BC2031" s="211"/>
      <c r="BD2031" s="123"/>
      <c r="BE2031" s="123"/>
      <c r="BF2031" s="37"/>
      <c r="BG2031" s="37"/>
    </row>
    <row r="2032" spans="1:59" x14ac:dyDescent="0.25">
      <c r="A2032">
        <v>2000</v>
      </c>
      <c r="B2032" s="61">
        <f ca="1">OFFSET(InputPriceData!B$15,CalculationsAndCharts!$A2032+$A$11,0,1,1)</f>
        <v>39569</v>
      </c>
      <c r="C2032" s="3">
        <f ca="1">OFFSET(InputPriceData!G$15,CalculationsAndCharts!$A2032+$A$11,IF($C$7,8,0),1,1)</f>
        <v>187279500</v>
      </c>
      <c r="D2032" s="4">
        <f ca="1">OFFSET(InputPriceData!C$15,CalculationsAndCharts!$A2032+$A$11,IF($C$7,8,0),1,1)</f>
        <v>116.89</v>
      </c>
      <c r="E2032" s="4">
        <f ca="1">OFFSET(InputPriceData!D$15,CalculationsAndCharts!$A2032+$A$11,IF($C$7,8,0),1,1)</f>
        <v>119.2</v>
      </c>
      <c r="F2032" s="4">
        <f ca="1">OFFSET(InputPriceData!E$15,CalculationsAndCharts!$A2032+$A$11,IF($C$7,8,0),1,1)</f>
        <v>116.8</v>
      </c>
      <c r="G2032" s="4">
        <f ca="1">OFFSET(InputPriceData!F$15,CalculationsAndCharts!$A2032+$A$11,IF($C$7,8,0),1,1)</f>
        <v>119.2</v>
      </c>
      <c r="H2032" s="342">
        <f t="shared" ca="1" si="250"/>
        <v>116.59720506495007</v>
      </c>
      <c r="I2032" s="342">
        <f t="shared" ca="1" si="251"/>
        <v>115.8849401556584</v>
      </c>
      <c r="J2032" s="340">
        <f t="shared" ca="1" si="252"/>
        <v>0.71226490929161357</v>
      </c>
      <c r="K2032" s="170">
        <f t="shared" ca="1" si="248"/>
        <v>0.50732130100819051</v>
      </c>
      <c r="L2032" s="341">
        <f t="shared" ca="1" si="249"/>
        <v>0.49008971910974369</v>
      </c>
      <c r="M2032" s="341">
        <f t="shared" ca="1" si="253"/>
        <v>-0.49008971910974369</v>
      </c>
      <c r="N2032" s="170"/>
      <c r="O2032" s="340"/>
      <c r="P2032" s="3">
        <f t="shared" ca="1" si="254"/>
        <v>187279500</v>
      </c>
      <c r="Q2032" s="3" t="e">
        <f t="shared" ca="1" si="255"/>
        <v>#N/A</v>
      </c>
      <c r="S2032" s="99"/>
      <c r="T2032" s="350"/>
      <c r="U2032" s="350"/>
      <c r="V2032" s="349"/>
      <c r="W2032" s="313"/>
      <c r="X2032" s="302"/>
      <c r="Y2032" s="211"/>
      <c r="Z2032" s="320"/>
      <c r="AA2032" s="246"/>
      <c r="AB2032" s="125"/>
      <c r="AC2032" s="125"/>
      <c r="AD2032" s="125"/>
      <c r="AE2032" s="125"/>
      <c r="AF2032" s="125"/>
      <c r="AG2032" s="125"/>
      <c r="AH2032" s="125"/>
      <c r="AJ2032" s="125"/>
      <c r="AK2032" s="125"/>
      <c r="AM2032" s="246"/>
      <c r="AO2032" s="246"/>
      <c r="AP2032" s="211"/>
      <c r="AQ2032" s="211"/>
      <c r="AR2032" s="199"/>
      <c r="AT2032" s="225"/>
      <c r="AU2032" s="225"/>
      <c r="AV2032" s="225"/>
      <c r="AW2032" s="99"/>
      <c r="AX2032" s="199"/>
      <c r="AY2032" s="199"/>
      <c r="AZ2032" s="37"/>
      <c r="BA2032" s="123"/>
      <c r="BB2032" s="211"/>
      <c r="BC2032" s="211"/>
      <c r="BD2032" s="123"/>
      <c r="BE2032" s="123"/>
      <c r="BF2032" s="37"/>
      <c r="BG2032" s="37"/>
    </row>
    <row r="2033" spans="1:59" x14ac:dyDescent="0.25">
      <c r="A2033">
        <v>2001</v>
      </c>
      <c r="B2033" s="61">
        <f ca="1">OFFSET(InputPriceData!B$15,CalculationsAndCharts!$A2033+$A$11,0,1,1)</f>
        <v>39568</v>
      </c>
      <c r="C2033" s="3">
        <f ca="1">OFFSET(InputPriceData!G$15,CalculationsAndCharts!$A2033+$A$11,IF($C$7,8,0),1,1)</f>
        <v>208395900</v>
      </c>
      <c r="D2033" s="4">
        <f ca="1">OFFSET(InputPriceData!C$15,CalculationsAndCharts!$A2033+$A$11,IF($C$7,8,0),1,1)</f>
        <v>117.66</v>
      </c>
      <c r="E2033" s="4">
        <f ca="1">OFFSET(InputPriceData!D$15,CalculationsAndCharts!$A2033+$A$11,IF($C$7,8,0),1,1)</f>
        <v>118.76</v>
      </c>
      <c r="F2033" s="4">
        <f ca="1">OFFSET(InputPriceData!E$15,CalculationsAndCharts!$A2033+$A$11,IF($C$7,8,0),1,1)</f>
        <v>116.79</v>
      </c>
      <c r="G2033" s="4">
        <f ca="1">OFFSET(InputPriceData!F$15,CalculationsAndCharts!$A2033+$A$11,IF($C$7,8,0),1,1)</f>
        <v>116.79</v>
      </c>
      <c r="H2033" s="342">
        <f t="shared" ca="1" si="250"/>
        <v>116.22537721708579</v>
      </c>
      <c r="I2033" s="342">
        <f t="shared" ca="1" si="251"/>
        <v>115.58357107890008</v>
      </c>
      <c r="J2033" s="340">
        <f t="shared" ca="1" si="252"/>
        <v>0.64180613818565968</v>
      </c>
      <c r="K2033" s="170">
        <f t="shared" ca="1" si="248"/>
        <v>0.4119151190127901</v>
      </c>
      <c r="L2033" s="341">
        <f t="shared" ca="1" si="249"/>
        <v>0.4862642239111466</v>
      </c>
      <c r="M2033" s="341">
        <f t="shared" ca="1" si="253"/>
        <v>-0.4862642239111466</v>
      </c>
      <c r="N2033" s="170"/>
      <c r="O2033" s="340"/>
      <c r="P2033" s="3" t="e">
        <f t="shared" ca="1" si="254"/>
        <v>#N/A</v>
      </c>
      <c r="Q2033" s="3">
        <f t="shared" ca="1" si="255"/>
        <v>208395900</v>
      </c>
      <c r="S2033" s="99"/>
      <c r="T2033" s="350"/>
      <c r="U2033" s="350"/>
      <c r="V2033" s="349"/>
      <c r="W2033" s="313"/>
      <c r="X2033" s="302"/>
      <c r="Y2033" s="211"/>
      <c r="Z2033" s="320"/>
      <c r="AA2033" s="246"/>
      <c r="AB2033" s="125"/>
      <c r="AC2033" s="125"/>
      <c r="AD2033" s="125"/>
      <c r="AE2033" s="125"/>
      <c r="AF2033" s="125"/>
      <c r="AG2033" s="125"/>
      <c r="AH2033" s="125"/>
      <c r="AJ2033" s="125"/>
      <c r="AK2033" s="125"/>
      <c r="AM2033" s="246"/>
      <c r="AO2033" s="246"/>
      <c r="AP2033" s="211"/>
      <c r="AQ2033" s="211"/>
      <c r="AR2033" s="199"/>
      <c r="AT2033" s="225"/>
      <c r="AU2033" s="225"/>
      <c r="AV2033" s="225"/>
      <c r="AW2033" s="99"/>
      <c r="AX2033" s="199"/>
      <c r="AY2033" s="199"/>
      <c r="AZ2033" s="37"/>
      <c r="BA2033" s="123"/>
      <c r="BB2033" s="211"/>
      <c r="BC2033" s="211"/>
      <c r="BD2033" s="123"/>
      <c r="BE2033" s="123"/>
      <c r="BF2033" s="37"/>
      <c r="BG2033" s="37"/>
    </row>
    <row r="2034" spans="1:59" x14ac:dyDescent="0.25">
      <c r="A2034">
        <v>2002</v>
      </c>
      <c r="B2034" s="61">
        <f ca="1">OFFSET(InputPriceData!B$15,CalculationsAndCharts!$A2034+$A$11,0,1,1)</f>
        <v>39567</v>
      </c>
      <c r="C2034" s="3">
        <f ca="1">OFFSET(InputPriceData!G$15,CalculationsAndCharts!$A2034+$A$11,IF($C$7,8,0),1,1)</f>
        <v>125514100</v>
      </c>
      <c r="D2034" s="4">
        <f ca="1">OFFSET(InputPriceData!C$15,CalculationsAndCharts!$A2034+$A$11,IF($C$7,8,0),1,1)</f>
        <v>117.74</v>
      </c>
      <c r="E2034" s="4">
        <f ca="1">OFFSET(InputPriceData!D$15,CalculationsAndCharts!$A2034+$A$11,IF($C$7,8,0),1,1)</f>
        <v>118.03</v>
      </c>
      <c r="F2034" s="4">
        <f ca="1">OFFSET(InputPriceData!E$15,CalculationsAndCharts!$A2034+$A$11,IF($C$7,8,0),1,1)</f>
        <v>117.08</v>
      </c>
      <c r="G2034" s="4">
        <f ca="1">OFFSET(InputPriceData!F$15,CalculationsAndCharts!$A2034+$A$11,IF($C$7,8,0),1,1)</f>
        <v>117.48</v>
      </c>
      <c r="H2034" s="342">
        <f t="shared" ca="1" si="250"/>
        <v>116.14471681952662</v>
      </c>
      <c r="I2034" s="342">
        <f t="shared" ca="1" si="251"/>
        <v>115.47389572243645</v>
      </c>
      <c r="J2034" s="340">
        <f t="shared" ca="1" si="252"/>
        <v>0.6708210970901114</v>
      </c>
      <c r="K2034" s="170">
        <f t="shared" ca="1" si="248"/>
        <v>0.45000094430118065</v>
      </c>
      <c r="L2034" s="341">
        <f t="shared" ca="1" si="249"/>
        <v>0.48616656455836349</v>
      </c>
      <c r="M2034" s="341">
        <f t="shared" ca="1" si="253"/>
        <v>-0.48616656455836349</v>
      </c>
      <c r="N2034" s="170"/>
      <c r="O2034" s="340"/>
      <c r="P2034" s="3" t="e">
        <f t="shared" ca="1" si="254"/>
        <v>#N/A</v>
      </c>
      <c r="Q2034" s="3">
        <f t="shared" ca="1" si="255"/>
        <v>125514100</v>
      </c>
      <c r="S2034" s="99"/>
      <c r="T2034" s="350"/>
      <c r="U2034" s="350"/>
      <c r="V2034" s="349"/>
      <c r="W2034" s="313"/>
      <c r="X2034" s="302"/>
      <c r="Y2034" s="211"/>
      <c r="Z2034" s="320"/>
      <c r="AA2034" s="246"/>
      <c r="AB2034" s="125"/>
      <c r="AC2034" s="125"/>
      <c r="AD2034" s="125"/>
      <c r="AE2034" s="125"/>
      <c r="AF2034" s="125"/>
      <c r="AG2034" s="125"/>
      <c r="AH2034" s="125"/>
      <c r="AJ2034" s="125"/>
      <c r="AK2034" s="125"/>
      <c r="AM2034" s="246"/>
      <c r="AO2034" s="246"/>
      <c r="AP2034" s="211"/>
      <c r="AQ2034" s="211"/>
      <c r="AR2034" s="199"/>
      <c r="AT2034" s="225"/>
      <c r="AU2034" s="225"/>
      <c r="AV2034" s="225"/>
      <c r="AW2034" s="99"/>
      <c r="AX2034" s="199"/>
      <c r="AY2034" s="199"/>
      <c r="AZ2034" s="37"/>
      <c r="BA2034" s="123"/>
      <c r="BB2034" s="211"/>
      <c r="BC2034" s="211"/>
      <c r="BD2034" s="123"/>
      <c r="BE2034" s="123"/>
      <c r="BF2034" s="37"/>
      <c r="BG2034" s="37"/>
    </row>
    <row r="2035" spans="1:59" x14ac:dyDescent="0.25">
      <c r="A2035">
        <v>2003</v>
      </c>
      <c r="B2035" s="61">
        <f ca="1">OFFSET(InputPriceData!B$15,CalculationsAndCharts!$A2035+$A$11,0,1,1)</f>
        <v>39566</v>
      </c>
      <c r="C2035" s="3">
        <f ca="1">OFFSET(InputPriceData!G$15,CalculationsAndCharts!$A2035+$A$11,IF($C$7,8,0),1,1)</f>
        <v>105610200</v>
      </c>
      <c r="D2035" s="4">
        <f ca="1">OFFSET(InputPriceData!C$15,CalculationsAndCharts!$A2035+$A$11,IF($C$7,8,0),1,1)</f>
        <v>118.16</v>
      </c>
      <c r="E2035" s="4">
        <f ca="1">OFFSET(InputPriceData!D$15,CalculationsAndCharts!$A2035+$A$11,IF($C$7,8,0),1,1)</f>
        <v>118.47</v>
      </c>
      <c r="F2035" s="4">
        <f ca="1">OFFSET(InputPriceData!E$15,CalculationsAndCharts!$A2035+$A$11,IF($C$7,8,0),1,1)</f>
        <v>117.73</v>
      </c>
      <c r="G2035" s="4">
        <f ca="1">OFFSET(InputPriceData!F$15,CalculationsAndCharts!$A2035+$A$11,IF($C$7,8,0),1,1)</f>
        <v>117.94</v>
      </c>
      <c r="H2035" s="342">
        <f t="shared" ca="1" si="250"/>
        <v>115.95396207945899</v>
      </c>
      <c r="I2035" s="342">
        <f t="shared" ca="1" si="251"/>
        <v>115.29152260629431</v>
      </c>
      <c r="J2035" s="340">
        <f t="shared" ca="1" si="252"/>
        <v>0.66243947316462171</v>
      </c>
      <c r="K2035" s="170">
        <f t="shared" ca="1" si="248"/>
        <v>0.43882605560662158</v>
      </c>
      <c r="L2035" s="341">
        <f t="shared" ca="1" si="249"/>
        <v>0.48704036777825782</v>
      </c>
      <c r="M2035" s="341">
        <f t="shared" ca="1" si="253"/>
        <v>-0.48704036777825782</v>
      </c>
      <c r="N2035" s="170"/>
      <c r="O2035" s="340"/>
      <c r="P2035" s="3" t="e">
        <f t="shared" ca="1" si="254"/>
        <v>#N/A</v>
      </c>
      <c r="Q2035" s="3">
        <f t="shared" ca="1" si="255"/>
        <v>105610200</v>
      </c>
      <c r="S2035" s="99"/>
      <c r="T2035" s="350"/>
      <c r="U2035" s="350"/>
      <c r="V2035" s="349"/>
      <c r="W2035" s="313"/>
      <c r="X2035" s="302"/>
      <c r="Y2035" s="211"/>
      <c r="Z2035" s="320"/>
      <c r="AA2035" s="246"/>
      <c r="AB2035" s="125"/>
      <c r="AC2035" s="125"/>
      <c r="AD2035" s="125"/>
      <c r="AE2035" s="125"/>
      <c r="AF2035" s="125"/>
      <c r="AG2035" s="125"/>
      <c r="AH2035" s="125"/>
      <c r="AJ2035" s="125"/>
      <c r="AK2035" s="125"/>
      <c r="AM2035" s="246"/>
      <c r="AO2035" s="246"/>
      <c r="AP2035" s="211"/>
      <c r="AQ2035" s="211"/>
      <c r="AR2035" s="199"/>
      <c r="AT2035" s="225"/>
      <c r="AU2035" s="225"/>
      <c r="AV2035" s="225"/>
      <c r="AW2035" s="99"/>
      <c r="AX2035" s="199"/>
      <c r="AY2035" s="199"/>
      <c r="AZ2035" s="37"/>
      <c r="BA2035" s="123"/>
      <c r="BB2035" s="211"/>
      <c r="BC2035" s="211"/>
      <c r="BD2035" s="123"/>
      <c r="BE2035" s="123"/>
      <c r="BF2035" s="37"/>
      <c r="BG2035" s="37"/>
    </row>
    <row r="2036" spans="1:59" x14ac:dyDescent="0.25">
      <c r="A2036">
        <v>2004</v>
      </c>
      <c r="B2036" s="61">
        <f ca="1">OFFSET(InputPriceData!B$15,CalculationsAndCharts!$A2036+$A$11,0,1,1)</f>
        <v>39563</v>
      </c>
      <c r="C2036" s="3">
        <f ca="1">OFFSET(InputPriceData!G$15,CalculationsAndCharts!$A2036+$A$11,IF($C$7,8,0),1,1)</f>
        <v>190788100</v>
      </c>
      <c r="D2036" s="4">
        <f ca="1">OFFSET(InputPriceData!C$15,CalculationsAndCharts!$A2036+$A$11,IF($C$7,8,0),1,1)</f>
        <v>117.75</v>
      </c>
      <c r="E2036" s="4">
        <f ca="1">OFFSET(InputPriceData!D$15,CalculationsAndCharts!$A2036+$A$11,IF($C$7,8,0),1,1)</f>
        <v>118.16</v>
      </c>
      <c r="F2036" s="4">
        <f ca="1">OFFSET(InputPriceData!E$15,CalculationsAndCharts!$A2036+$A$11,IF($C$7,8,0),1,1)</f>
        <v>116.49</v>
      </c>
      <c r="G2036" s="4">
        <f ca="1">OFFSET(InputPriceData!F$15,CalculationsAndCharts!$A2036+$A$11,IF($C$7,8,0),1,1)</f>
        <v>117.92</v>
      </c>
      <c r="H2036" s="342">
        <f t="shared" ca="1" si="250"/>
        <v>115.67024237652457</v>
      </c>
      <c r="I2036" s="342">
        <f t="shared" ca="1" si="251"/>
        <v>115.05075193413926</v>
      </c>
      <c r="J2036" s="340">
        <f t="shared" ca="1" si="252"/>
        <v>0.61949044238524942</v>
      </c>
      <c r="K2036" s="170">
        <f t="shared" ca="1" si="248"/>
        <v>0.38376840820667202</v>
      </c>
      <c r="L2036" s="341">
        <f t="shared" ca="1" si="249"/>
        <v>0.48974159175537474</v>
      </c>
      <c r="M2036" s="341">
        <f t="shared" ca="1" si="253"/>
        <v>-0.48974159175537474</v>
      </c>
      <c r="N2036" s="170"/>
      <c r="O2036" s="340"/>
      <c r="P2036" s="3">
        <f t="shared" ca="1" si="254"/>
        <v>190788100</v>
      </c>
      <c r="Q2036" s="3" t="e">
        <f t="shared" ca="1" si="255"/>
        <v>#N/A</v>
      </c>
      <c r="S2036" s="99"/>
      <c r="T2036" s="350"/>
      <c r="U2036" s="350"/>
      <c r="V2036" s="349"/>
      <c r="W2036" s="313"/>
      <c r="X2036" s="302"/>
      <c r="Y2036" s="211"/>
      <c r="Z2036" s="320"/>
      <c r="AA2036" s="246"/>
      <c r="AB2036" s="125"/>
      <c r="AC2036" s="125"/>
      <c r="AD2036" s="125"/>
      <c r="AE2036" s="125"/>
      <c r="AF2036" s="125"/>
      <c r="AG2036" s="125"/>
      <c r="AH2036" s="125"/>
      <c r="AJ2036" s="125"/>
      <c r="AK2036" s="125"/>
      <c r="AM2036" s="246"/>
      <c r="AO2036" s="246"/>
      <c r="AP2036" s="211"/>
      <c r="AQ2036" s="211"/>
      <c r="AR2036" s="199"/>
      <c r="AT2036" s="225"/>
      <c r="AU2036" s="225"/>
      <c r="AV2036" s="225"/>
      <c r="AW2036" s="99"/>
      <c r="AX2036" s="199"/>
      <c r="AY2036" s="199"/>
      <c r="AZ2036" s="37"/>
      <c r="BA2036" s="123"/>
      <c r="BB2036" s="211"/>
      <c r="BC2036" s="211"/>
      <c r="BD2036" s="123"/>
      <c r="BE2036" s="123"/>
      <c r="BF2036" s="37"/>
      <c r="BG2036" s="37"/>
    </row>
    <row r="2037" spans="1:59" x14ac:dyDescent="0.25">
      <c r="A2037">
        <v>2005</v>
      </c>
      <c r="B2037" s="61">
        <f ca="1">OFFSET(InputPriceData!B$15,CalculationsAndCharts!$A2037+$A$11,0,1,1)</f>
        <v>39562</v>
      </c>
      <c r="C2037" s="3">
        <f ca="1">OFFSET(InputPriceData!G$15,CalculationsAndCharts!$A2037+$A$11,IF($C$7,8,0),1,1)</f>
        <v>229381300</v>
      </c>
      <c r="D2037" s="4">
        <f ca="1">OFFSET(InputPriceData!C$15,CalculationsAndCharts!$A2037+$A$11,IF($C$7,8,0),1,1)</f>
        <v>116.64</v>
      </c>
      <c r="E2037" s="4">
        <f ca="1">OFFSET(InputPriceData!D$15,CalculationsAndCharts!$A2037+$A$11,IF($C$7,8,0),1,1)</f>
        <v>118.04</v>
      </c>
      <c r="F2037" s="4">
        <f ca="1">OFFSET(InputPriceData!E$15,CalculationsAndCharts!$A2037+$A$11,IF($C$7,8,0),1,1)</f>
        <v>115.76</v>
      </c>
      <c r="G2037" s="4">
        <f ca="1">OFFSET(InputPriceData!F$15,CalculationsAndCharts!$A2037+$A$11,IF($C$7,8,0),1,1)</f>
        <v>116.84</v>
      </c>
      <c r="H2037" s="342">
        <f t="shared" ca="1" si="250"/>
        <v>115.34884843031379</v>
      </c>
      <c r="I2037" s="342">
        <f t="shared" ca="1" si="251"/>
        <v>114.78991120087919</v>
      </c>
      <c r="J2037" s="340">
        <f t="shared" ca="1" si="252"/>
        <v>0.55893722943453539</v>
      </c>
      <c r="K2037" s="170">
        <f t="shared" ca="1" si="248"/>
        <v>0.31241082644795443</v>
      </c>
      <c r="L2037" s="341">
        <f t="shared" ca="1" si="249"/>
        <v>0.49539033539968208</v>
      </c>
      <c r="M2037" s="341">
        <f t="shared" ca="1" si="253"/>
        <v>-0.49539033539968208</v>
      </c>
      <c r="N2037" s="170"/>
      <c r="O2037" s="340"/>
      <c r="P2037" s="3">
        <f t="shared" ca="1" si="254"/>
        <v>229381300</v>
      </c>
      <c r="Q2037" s="3" t="e">
        <f t="shared" ca="1" si="255"/>
        <v>#N/A</v>
      </c>
      <c r="S2037" s="99"/>
      <c r="T2037" s="350"/>
      <c r="U2037" s="350"/>
      <c r="V2037" s="349"/>
      <c r="W2037" s="313"/>
      <c r="X2037" s="302"/>
      <c r="Y2037" s="211"/>
      <c r="Z2037" s="320"/>
      <c r="AA2037" s="246"/>
      <c r="AB2037" s="125"/>
      <c r="AC2037" s="125"/>
      <c r="AD2037" s="125"/>
      <c r="AE2037" s="125"/>
      <c r="AF2037" s="125"/>
      <c r="AG2037" s="125"/>
      <c r="AH2037" s="125"/>
      <c r="AJ2037" s="125"/>
      <c r="AK2037" s="125"/>
      <c r="AM2037" s="246"/>
      <c r="AO2037" s="246"/>
      <c r="AP2037" s="211"/>
      <c r="AQ2037" s="211"/>
      <c r="AR2037" s="199"/>
      <c r="AT2037" s="225"/>
      <c r="AU2037" s="225"/>
      <c r="AV2037" s="225"/>
      <c r="AW2037" s="99"/>
      <c r="AX2037" s="199"/>
      <c r="AY2037" s="199"/>
      <c r="AZ2037" s="37"/>
      <c r="BA2037" s="123"/>
      <c r="BB2037" s="211"/>
      <c r="BC2037" s="211"/>
      <c r="BD2037" s="123"/>
      <c r="BE2037" s="123"/>
      <c r="BF2037" s="37"/>
      <c r="BG2037" s="37"/>
    </row>
    <row r="2038" spans="1:59" x14ac:dyDescent="0.25">
      <c r="A2038">
        <v>2006</v>
      </c>
      <c r="B2038" s="61">
        <f ca="1">OFFSET(InputPriceData!B$15,CalculationsAndCharts!$A2038+$A$11,0,1,1)</f>
        <v>39561</v>
      </c>
      <c r="C2038" s="3">
        <f ca="1">OFFSET(InputPriceData!G$15,CalculationsAndCharts!$A2038+$A$11,IF($C$7,8,0),1,1)</f>
        <v>193309000</v>
      </c>
      <c r="D2038" s="4">
        <f ca="1">OFFSET(InputPriceData!C$15,CalculationsAndCharts!$A2038+$A$11,IF($C$7,8,0),1,1)</f>
        <v>116.64</v>
      </c>
      <c r="E2038" s="4">
        <f ca="1">OFFSET(InputPriceData!D$15,CalculationsAndCharts!$A2038+$A$11,IF($C$7,8,0),1,1)</f>
        <v>117.23</v>
      </c>
      <c r="F2038" s="4">
        <f ca="1">OFFSET(InputPriceData!E$15,CalculationsAndCharts!$A2038+$A$11,IF($C$7,8,0),1,1)</f>
        <v>115.82</v>
      </c>
      <c r="G2038" s="4">
        <f ca="1">OFFSET(InputPriceData!F$15,CalculationsAndCharts!$A2038+$A$11,IF($C$7,8,0),1,1)</f>
        <v>116.33</v>
      </c>
      <c r="H2038" s="342">
        <f t="shared" ca="1" si="250"/>
        <v>115.13582677750148</v>
      </c>
      <c r="I2038" s="342">
        <f t="shared" ca="1" si="251"/>
        <v>114.60353949186822</v>
      </c>
      <c r="J2038" s="340">
        <f t="shared" ca="1" si="252"/>
        <v>0.53228728563319661</v>
      </c>
      <c r="K2038" s="170">
        <f t="shared" ca="1" si="248"/>
        <v>0.28332975444675623</v>
      </c>
      <c r="L2038" s="341">
        <f t="shared" ca="1" si="249"/>
        <v>0.50634844027257997</v>
      </c>
      <c r="M2038" s="341">
        <f t="shared" ca="1" si="253"/>
        <v>-0.50634844027257997</v>
      </c>
      <c r="N2038" s="170"/>
      <c r="O2038" s="340"/>
      <c r="P2038" s="3" t="e">
        <f t="shared" ca="1" si="254"/>
        <v>#N/A</v>
      </c>
      <c r="Q2038" s="3">
        <f t="shared" ca="1" si="255"/>
        <v>193309000</v>
      </c>
      <c r="S2038" s="99"/>
      <c r="T2038" s="350"/>
      <c r="U2038" s="350"/>
      <c r="V2038" s="349"/>
      <c r="W2038" s="313"/>
      <c r="X2038" s="302"/>
      <c r="Y2038" s="211"/>
      <c r="Z2038" s="320"/>
      <c r="AA2038" s="246"/>
      <c r="AB2038" s="125"/>
      <c r="AC2038" s="125"/>
      <c r="AD2038" s="125"/>
      <c r="AE2038" s="125"/>
      <c r="AF2038" s="125"/>
      <c r="AG2038" s="125"/>
      <c r="AH2038" s="125"/>
      <c r="AJ2038" s="125"/>
      <c r="AK2038" s="125"/>
      <c r="AM2038" s="246"/>
      <c r="AO2038" s="246"/>
      <c r="AP2038" s="211"/>
      <c r="AQ2038" s="211"/>
      <c r="AR2038" s="199"/>
      <c r="AT2038" s="225"/>
      <c r="AU2038" s="225"/>
      <c r="AV2038" s="225"/>
      <c r="AW2038" s="99"/>
      <c r="AX2038" s="199"/>
      <c r="AY2038" s="199"/>
      <c r="AZ2038" s="37"/>
      <c r="BA2038" s="123"/>
      <c r="BB2038" s="211"/>
      <c r="BC2038" s="211"/>
      <c r="BD2038" s="123"/>
      <c r="BE2038" s="123"/>
      <c r="BF2038" s="37"/>
      <c r="BG2038" s="37"/>
    </row>
    <row r="2039" spans="1:59" x14ac:dyDescent="0.25">
      <c r="A2039">
        <v>2007</v>
      </c>
      <c r="B2039" s="61">
        <f ca="1">OFFSET(InputPriceData!B$15,CalculationsAndCharts!$A2039+$A$11,0,1,1)</f>
        <v>39560</v>
      </c>
      <c r="C2039" s="3">
        <f ca="1">OFFSET(InputPriceData!G$15,CalculationsAndCharts!$A2039+$A$11,IF($C$7,8,0),1,1)</f>
        <v>162166000</v>
      </c>
      <c r="D2039" s="4">
        <f ca="1">OFFSET(InputPriceData!C$15,CalculationsAndCharts!$A2039+$A$11,IF($C$7,8,0),1,1)</f>
        <v>116.73</v>
      </c>
      <c r="E2039" s="4">
        <f ca="1">OFFSET(InputPriceData!D$15,CalculationsAndCharts!$A2039+$A$11,IF($C$7,8,0),1,1)</f>
        <v>116.83</v>
      </c>
      <c r="F2039" s="4">
        <f ca="1">OFFSET(InputPriceData!E$15,CalculationsAndCharts!$A2039+$A$11,IF($C$7,8,0),1,1)</f>
        <v>115.64</v>
      </c>
      <c r="G2039" s="4">
        <f ca="1">OFFSET(InputPriceData!F$15,CalculationsAndCharts!$A2039+$A$11,IF($C$7,8,0),1,1)</f>
        <v>116.52</v>
      </c>
      <c r="H2039" s="342">
        <f t="shared" ca="1" si="250"/>
        <v>114.96523060285882</v>
      </c>
      <c r="I2039" s="342">
        <f t="shared" ca="1" si="251"/>
        <v>114.44658853658352</v>
      </c>
      <c r="J2039" s="340">
        <f t="shared" ca="1" si="252"/>
        <v>0.51864206627525256</v>
      </c>
      <c r="K2039" s="170">
        <f t="shared" ca="1" si="248"/>
        <v>0.26898959291026348</v>
      </c>
      <c r="L2039" s="341">
        <f t="shared" ca="1" si="249"/>
        <v>0.52024713033069336</v>
      </c>
      <c r="M2039" s="341">
        <f t="shared" ca="1" si="253"/>
        <v>-0.52024713033069336</v>
      </c>
      <c r="N2039" s="170"/>
      <c r="O2039" s="340"/>
      <c r="P2039" s="3" t="e">
        <f t="shared" ca="1" si="254"/>
        <v>#N/A</v>
      </c>
      <c r="Q2039" s="3">
        <f t="shared" ca="1" si="255"/>
        <v>162166000</v>
      </c>
      <c r="S2039" s="99"/>
      <c r="T2039" s="350"/>
      <c r="U2039" s="350"/>
      <c r="V2039" s="349"/>
      <c r="W2039" s="313"/>
      <c r="X2039" s="302"/>
      <c r="Y2039" s="211"/>
      <c r="Z2039" s="320"/>
      <c r="AA2039" s="246"/>
      <c r="AB2039" s="125"/>
      <c r="AC2039" s="125"/>
      <c r="AD2039" s="125"/>
      <c r="AE2039" s="125"/>
      <c r="AF2039" s="125"/>
      <c r="AG2039" s="125"/>
      <c r="AH2039" s="125"/>
      <c r="AJ2039" s="125"/>
      <c r="AK2039" s="125"/>
      <c r="AM2039" s="246"/>
      <c r="AO2039" s="246"/>
      <c r="AP2039" s="211"/>
      <c r="AQ2039" s="211"/>
      <c r="AR2039" s="199"/>
      <c r="AT2039" s="225"/>
      <c r="AU2039" s="225"/>
      <c r="AV2039" s="225"/>
      <c r="AW2039" s="99"/>
      <c r="AX2039" s="199"/>
      <c r="AY2039" s="199"/>
      <c r="AZ2039" s="37"/>
      <c r="BA2039" s="123"/>
      <c r="BB2039" s="211"/>
      <c r="BC2039" s="211"/>
      <c r="BD2039" s="123"/>
      <c r="BE2039" s="123"/>
      <c r="BF2039" s="37"/>
      <c r="BG2039" s="37"/>
    </row>
    <row r="2040" spans="1:59" x14ac:dyDescent="0.25">
      <c r="A2040">
        <v>2008</v>
      </c>
      <c r="B2040" s="61">
        <f ca="1">OFFSET(InputPriceData!B$15,CalculationsAndCharts!$A2040+$A$11,0,1,1)</f>
        <v>39559</v>
      </c>
      <c r="C2040" s="3">
        <f ca="1">OFFSET(InputPriceData!G$15,CalculationsAndCharts!$A2040+$A$11,IF($C$7,8,0),1,1)</f>
        <v>118587400</v>
      </c>
      <c r="D2040" s="4">
        <f ca="1">OFFSET(InputPriceData!C$15,CalculationsAndCharts!$A2040+$A$11,IF($C$7,8,0),1,1)</f>
        <v>116.76</v>
      </c>
      <c r="E2040" s="4">
        <f ca="1">OFFSET(InputPriceData!D$15,CalculationsAndCharts!$A2040+$A$11,IF($C$7,8,0),1,1)</f>
        <v>117.4</v>
      </c>
      <c r="F2040" s="4">
        <f ca="1">OFFSET(InputPriceData!E$15,CalculationsAndCharts!$A2040+$A$11,IF($C$7,8,0),1,1)</f>
        <v>116.44</v>
      </c>
      <c r="G2040" s="4">
        <f ca="1">OFFSET(InputPriceData!F$15,CalculationsAndCharts!$A2040+$A$11,IF($C$7,8,0),1,1)</f>
        <v>117.03</v>
      </c>
      <c r="H2040" s="342">
        <f t="shared" ca="1" si="250"/>
        <v>114.74312068898152</v>
      </c>
      <c r="I2040" s="342">
        <f t="shared" ca="1" si="251"/>
        <v>114.25809658536384</v>
      </c>
      <c r="J2040" s="340">
        <f t="shared" ca="1" si="252"/>
        <v>0.48502410361761794</v>
      </c>
      <c r="K2040" s="170">
        <f t="shared" ca="1" si="248"/>
        <v>0.23524838109007379</v>
      </c>
      <c r="L2040" s="341">
        <f t="shared" ca="1" si="249"/>
        <v>0.5348335537808292</v>
      </c>
      <c r="M2040" s="341">
        <f t="shared" ca="1" si="253"/>
        <v>-0.5348335537808292</v>
      </c>
      <c r="N2040" s="170"/>
      <c r="O2040" s="340"/>
      <c r="P2040" s="3">
        <f t="shared" ca="1" si="254"/>
        <v>118587400</v>
      </c>
      <c r="Q2040" s="3" t="e">
        <f t="shared" ca="1" si="255"/>
        <v>#N/A</v>
      </c>
      <c r="S2040" s="99"/>
      <c r="T2040" s="350"/>
      <c r="U2040" s="350"/>
      <c r="V2040" s="349"/>
      <c r="W2040" s="313"/>
      <c r="X2040" s="302"/>
      <c r="Y2040" s="211"/>
      <c r="Z2040" s="320"/>
      <c r="AA2040" s="246"/>
      <c r="AB2040" s="125"/>
      <c r="AC2040" s="125"/>
      <c r="AD2040" s="125"/>
      <c r="AE2040" s="125"/>
      <c r="AF2040" s="125"/>
      <c r="AG2040" s="125"/>
      <c r="AH2040" s="125"/>
      <c r="AJ2040" s="125"/>
      <c r="AK2040" s="125"/>
      <c r="AM2040" s="246"/>
      <c r="AO2040" s="246"/>
      <c r="AP2040" s="211"/>
      <c r="AQ2040" s="211"/>
      <c r="AR2040" s="199"/>
      <c r="AT2040" s="225"/>
      <c r="AU2040" s="225"/>
      <c r="AV2040" s="225"/>
      <c r="AW2040" s="99"/>
      <c r="AX2040" s="199"/>
      <c r="AY2040" s="199"/>
      <c r="AZ2040" s="37"/>
      <c r="BA2040" s="123"/>
      <c r="BB2040" s="211"/>
      <c r="BC2040" s="211"/>
      <c r="BD2040" s="123"/>
      <c r="BE2040" s="123"/>
      <c r="BF2040" s="37"/>
      <c r="BG2040" s="37"/>
    </row>
    <row r="2041" spans="1:59" x14ac:dyDescent="0.25">
      <c r="A2041">
        <v>2009</v>
      </c>
      <c r="B2041" s="61">
        <f ca="1">OFFSET(InputPriceData!B$15,CalculationsAndCharts!$A2041+$A$11,0,1,1)</f>
        <v>39556</v>
      </c>
      <c r="C2041" s="3">
        <f ca="1">OFFSET(InputPriceData!G$15,CalculationsAndCharts!$A2041+$A$11,IF($C$7,8,0),1,1)</f>
        <v>218530600</v>
      </c>
      <c r="D2041" s="4">
        <f ca="1">OFFSET(InputPriceData!C$15,CalculationsAndCharts!$A2041+$A$11,IF($C$7,8,0),1,1)</f>
        <v>117.36</v>
      </c>
      <c r="E2041" s="4">
        <f ca="1">OFFSET(InputPriceData!D$15,CalculationsAndCharts!$A2041+$A$11,IF($C$7,8,0),1,1)</f>
        <v>117.89</v>
      </c>
      <c r="F2041" s="4">
        <f ca="1">OFFSET(InputPriceData!E$15,CalculationsAndCharts!$A2041+$A$11,IF($C$7,8,0),1,1)</f>
        <v>116.79</v>
      </c>
      <c r="G2041" s="4">
        <f ca="1">OFFSET(InputPriceData!F$15,CalculationsAndCharts!$A2041+$A$11,IF($C$7,8,0),1,1)</f>
        <v>116.97</v>
      </c>
      <c r="H2041" s="342">
        <f t="shared" ca="1" si="250"/>
        <v>114.41642364455031</v>
      </c>
      <c r="I2041" s="342">
        <f t="shared" ca="1" si="251"/>
        <v>114.00610536585147</v>
      </c>
      <c r="J2041" s="340">
        <f t="shared" ca="1" si="252"/>
        <v>0.41031827869877946</v>
      </c>
      <c r="K2041" s="170">
        <f t="shared" ca="1" si="248"/>
        <v>0.16836108983432926</v>
      </c>
      <c r="L2041" s="341">
        <f t="shared" ca="1" si="249"/>
        <v>0.54901941688758671</v>
      </c>
      <c r="M2041" s="341">
        <f t="shared" ca="1" si="253"/>
        <v>-0.54901941688758671</v>
      </c>
      <c r="N2041" s="170"/>
      <c r="O2041" s="340"/>
      <c r="P2041" s="3" t="e">
        <f t="shared" ca="1" si="254"/>
        <v>#N/A</v>
      </c>
      <c r="Q2041" s="3">
        <f t="shared" ca="1" si="255"/>
        <v>218530600</v>
      </c>
      <c r="S2041" s="99"/>
      <c r="T2041" s="350"/>
      <c r="U2041" s="350"/>
      <c r="V2041" s="349"/>
      <c r="W2041" s="313"/>
      <c r="X2041" s="302"/>
      <c r="Y2041" s="211"/>
      <c r="Z2041" s="320"/>
      <c r="AA2041" s="246"/>
      <c r="AB2041" s="125"/>
      <c r="AC2041" s="125"/>
      <c r="AD2041" s="125"/>
      <c r="AE2041" s="125"/>
      <c r="AF2041" s="125"/>
      <c r="AG2041" s="125"/>
      <c r="AH2041" s="125"/>
      <c r="AJ2041" s="125"/>
      <c r="AK2041" s="125"/>
      <c r="AM2041" s="246"/>
      <c r="AO2041" s="246"/>
      <c r="AP2041" s="211"/>
      <c r="AQ2041" s="211"/>
      <c r="AR2041" s="199"/>
      <c r="AT2041" s="225"/>
      <c r="AU2041" s="225"/>
      <c r="AV2041" s="225"/>
      <c r="AW2041" s="99"/>
      <c r="AX2041" s="199"/>
      <c r="AY2041" s="199"/>
      <c r="AZ2041" s="37"/>
      <c r="BA2041" s="123"/>
      <c r="BB2041" s="211"/>
      <c r="BC2041" s="211"/>
      <c r="BD2041" s="123"/>
      <c r="BE2041" s="123"/>
      <c r="BF2041" s="37"/>
      <c r="BG2041" s="37"/>
    </row>
    <row r="2042" spans="1:59" x14ac:dyDescent="0.25">
      <c r="A2042">
        <v>2010</v>
      </c>
      <c r="B2042" s="61">
        <f ca="1">OFFSET(InputPriceData!B$15,CalculationsAndCharts!$A2042+$A$11,0,1,1)</f>
        <v>39555</v>
      </c>
      <c r="C2042" s="3">
        <f ca="1">OFFSET(InputPriceData!G$15,CalculationsAndCharts!$A2042+$A$11,IF($C$7,8,0),1,1)</f>
        <v>179665700</v>
      </c>
      <c r="D2042" s="4">
        <f ca="1">OFFSET(InputPriceData!C$15,CalculationsAndCharts!$A2042+$A$11,IF($C$7,8,0),1,1)</f>
        <v>114.9</v>
      </c>
      <c r="E2042" s="4">
        <f ca="1">OFFSET(InputPriceData!D$15,CalculationsAndCharts!$A2042+$A$11,IF($C$7,8,0),1,1)</f>
        <v>115.93</v>
      </c>
      <c r="F2042" s="4">
        <f ca="1">OFFSET(InputPriceData!E$15,CalculationsAndCharts!$A2042+$A$11,IF($C$7,8,0),1,1)</f>
        <v>114.59</v>
      </c>
      <c r="G2042" s="4">
        <f ca="1">OFFSET(InputPriceData!F$15,CalculationsAndCharts!$A2042+$A$11,IF($C$7,8,0),1,1)</f>
        <v>115.77</v>
      </c>
      <c r="H2042" s="342">
        <f t="shared" ca="1" si="250"/>
        <v>114.0516270223432</v>
      </c>
      <c r="I2042" s="342">
        <f t="shared" ca="1" si="251"/>
        <v>113.73666039911069</v>
      </c>
      <c r="J2042" s="340">
        <f t="shared" ca="1" si="252"/>
        <v>0.31496662323245173</v>
      </c>
      <c r="K2042" s="170">
        <f t="shared" ca="1" si="248"/>
        <v>9.92039737504532E-2</v>
      </c>
      <c r="L2042" s="341">
        <f t="shared" ca="1" si="249"/>
        <v>0.56414631897422807</v>
      </c>
      <c r="M2042" s="341">
        <f t="shared" ca="1" si="253"/>
        <v>-0.56414631897422807</v>
      </c>
      <c r="N2042" s="170"/>
      <c r="O2042" s="340"/>
      <c r="P2042" s="3">
        <f t="shared" ca="1" si="254"/>
        <v>179665700</v>
      </c>
      <c r="Q2042" s="3" t="e">
        <f t="shared" ca="1" si="255"/>
        <v>#N/A</v>
      </c>
      <c r="S2042" s="99"/>
      <c r="T2042" s="350"/>
      <c r="U2042" s="350"/>
      <c r="V2042" s="349"/>
      <c r="W2042" s="313"/>
      <c r="X2042" s="302"/>
      <c r="Y2042" s="211"/>
      <c r="Z2042" s="320"/>
      <c r="AA2042" s="246"/>
      <c r="AB2042" s="125"/>
      <c r="AC2042" s="125"/>
      <c r="AD2042" s="125"/>
      <c r="AE2042" s="125"/>
      <c r="AF2042" s="125"/>
      <c r="AG2042" s="125"/>
      <c r="AH2042" s="125"/>
      <c r="AJ2042" s="125"/>
      <c r="AK2042" s="125"/>
      <c r="AM2042" s="246"/>
      <c r="AO2042" s="246"/>
      <c r="AP2042" s="211"/>
      <c r="AQ2042" s="211"/>
      <c r="AR2042" s="199"/>
      <c r="AT2042" s="225"/>
      <c r="AU2042" s="225"/>
      <c r="AV2042" s="225"/>
      <c r="AW2042" s="99"/>
      <c r="AX2042" s="199"/>
      <c r="AY2042" s="199"/>
      <c r="AZ2042" s="37"/>
      <c r="BA2042" s="123"/>
      <c r="BB2042" s="211"/>
      <c r="BC2042" s="211"/>
      <c r="BD2042" s="123"/>
      <c r="BE2042" s="123"/>
      <c r="BF2042" s="37"/>
      <c r="BG2042" s="37"/>
    </row>
    <row r="2043" spans="1:59" x14ac:dyDescent="0.25">
      <c r="A2043">
        <v>2011</v>
      </c>
      <c r="B2043" s="61">
        <f ca="1">OFFSET(InputPriceData!B$15,CalculationsAndCharts!$A2043+$A$11,0,1,1)</f>
        <v>39554</v>
      </c>
      <c r="C2043" s="3">
        <f ca="1">OFFSET(InputPriceData!G$15,CalculationsAndCharts!$A2043+$A$11,IF($C$7,8,0),1,1)</f>
        <v>189268900</v>
      </c>
      <c r="D2043" s="4">
        <f ca="1">OFFSET(InputPriceData!C$15,CalculationsAndCharts!$A2043+$A$11,IF($C$7,8,0),1,1)</f>
        <v>113.65</v>
      </c>
      <c r="E2043" s="4">
        <f ca="1">OFFSET(InputPriceData!D$15,CalculationsAndCharts!$A2043+$A$11,IF($C$7,8,0),1,1)</f>
        <v>115.65</v>
      </c>
      <c r="F2043" s="4">
        <f ca="1">OFFSET(InputPriceData!E$15,CalculationsAndCharts!$A2043+$A$11,IF($C$7,8,0),1,1)</f>
        <v>113.63</v>
      </c>
      <c r="G2043" s="4">
        <f ca="1">OFFSET(InputPriceData!F$15,CalculationsAndCharts!$A2043+$A$11,IF($C$7,8,0),1,1)</f>
        <v>115.6</v>
      </c>
      <c r="H2043" s="342">
        <f t="shared" ca="1" si="250"/>
        <v>113.80614516839223</v>
      </c>
      <c r="I2043" s="342">
        <f t="shared" ca="1" si="251"/>
        <v>113.55181134448441</v>
      </c>
      <c r="J2043" s="340">
        <f t="shared" ca="1" si="252"/>
        <v>0.25433382390777726</v>
      </c>
      <c r="K2043" s="170">
        <f t="shared" ca="1" si="248"/>
        <v>6.4685693983552256E-2</v>
      </c>
      <c r="L2043" s="341">
        <f t="shared" ca="1" si="249"/>
        <v>0.57845892432312185</v>
      </c>
      <c r="M2043" s="341">
        <f t="shared" ca="1" si="253"/>
        <v>-0.57845892432312185</v>
      </c>
      <c r="N2043" s="170"/>
      <c r="O2043" s="340"/>
      <c r="P2043" s="3">
        <f t="shared" ca="1" si="254"/>
        <v>189268900</v>
      </c>
      <c r="Q2043" s="3" t="e">
        <f t="shared" ca="1" si="255"/>
        <v>#N/A</v>
      </c>
      <c r="S2043" s="99"/>
      <c r="T2043" s="350"/>
      <c r="U2043" s="350"/>
      <c r="V2043" s="349"/>
      <c r="W2043" s="313"/>
      <c r="X2043" s="302"/>
      <c r="Y2043" s="211"/>
      <c r="Z2043" s="320"/>
      <c r="AA2043" s="246"/>
      <c r="AB2043" s="125"/>
      <c r="AC2043" s="125"/>
      <c r="AD2043" s="125"/>
      <c r="AE2043" s="125"/>
      <c r="AF2043" s="125"/>
      <c r="AG2043" s="125"/>
      <c r="AH2043" s="125"/>
      <c r="AJ2043" s="125"/>
      <c r="AK2043" s="125"/>
      <c r="AM2043" s="246"/>
      <c r="AO2043" s="246"/>
      <c r="AP2043" s="211"/>
      <c r="AQ2043" s="211"/>
      <c r="AR2043" s="199"/>
      <c r="AT2043" s="225"/>
      <c r="AU2043" s="225"/>
      <c r="AV2043" s="225"/>
      <c r="AW2043" s="99"/>
      <c r="AX2043" s="199"/>
      <c r="AY2043" s="199"/>
      <c r="AZ2043" s="37"/>
      <c r="BA2043" s="123"/>
      <c r="BB2043" s="211"/>
      <c r="BC2043" s="211"/>
      <c r="BD2043" s="123"/>
      <c r="BE2043" s="123"/>
      <c r="BF2043" s="37"/>
      <c r="BG2043" s="37"/>
    </row>
    <row r="2044" spans="1:59" x14ac:dyDescent="0.25">
      <c r="A2044">
        <v>2012</v>
      </c>
      <c r="B2044" s="61">
        <f ca="1">OFFSET(InputPriceData!B$15,CalculationsAndCharts!$A2044+$A$11,0,1,1)</f>
        <v>39553</v>
      </c>
      <c r="C2044" s="3">
        <f ca="1">OFFSET(InputPriceData!G$15,CalculationsAndCharts!$A2044+$A$11,IF($C$7,8,0),1,1)</f>
        <v>172389200</v>
      </c>
      <c r="D2044" s="4">
        <f ca="1">OFFSET(InputPriceData!C$15,CalculationsAndCharts!$A2044+$A$11,IF($C$7,8,0),1,1)</f>
        <v>112.83</v>
      </c>
      <c r="E2044" s="4">
        <f ca="1">OFFSET(InputPriceData!D$15,CalculationsAndCharts!$A2044+$A$11,IF($C$7,8,0),1,1)</f>
        <v>112.93</v>
      </c>
      <c r="F2044" s="4">
        <f ca="1">OFFSET(InputPriceData!E$15,CalculationsAndCharts!$A2044+$A$11,IF($C$7,8,0),1,1)</f>
        <v>111.78</v>
      </c>
      <c r="G2044" s="4">
        <f ca="1">OFFSET(InputPriceData!F$15,CalculationsAndCharts!$A2044+$A$11,IF($C$7,8,0),1,1)</f>
        <v>112.55</v>
      </c>
      <c r="H2044" s="342">
        <f t="shared" ca="1" si="250"/>
        <v>113.54988019244827</v>
      </c>
      <c r="I2044" s="342">
        <f t="shared" ca="1" si="251"/>
        <v>113.36561237580116</v>
      </c>
      <c r="J2044" s="340">
        <f t="shared" ca="1" si="252"/>
        <v>0.18426781664704289</v>
      </c>
      <c r="K2044" s="170">
        <f t="shared" ca="1" si="248"/>
        <v>3.3954628251868214E-2</v>
      </c>
      <c r="L2044" s="341">
        <f t="shared" ca="1" si="249"/>
        <v>0.59222658929652594</v>
      </c>
      <c r="M2044" s="341">
        <f t="shared" ca="1" si="253"/>
        <v>-0.59222658929652594</v>
      </c>
      <c r="N2044" s="170"/>
      <c r="O2044" s="340"/>
      <c r="P2044" s="3" t="e">
        <f t="shared" ca="1" si="254"/>
        <v>#N/A</v>
      </c>
      <c r="Q2044" s="3">
        <f t="shared" ca="1" si="255"/>
        <v>172389200</v>
      </c>
      <c r="S2044" s="99"/>
      <c r="T2044" s="350"/>
      <c r="U2044" s="350"/>
      <c r="V2044" s="349"/>
      <c r="W2044" s="313"/>
      <c r="X2044" s="302"/>
      <c r="Y2044" s="211"/>
      <c r="Z2044" s="320"/>
      <c r="AA2044" s="246"/>
      <c r="AB2044" s="125"/>
      <c r="AC2044" s="125"/>
      <c r="AD2044" s="125"/>
      <c r="AE2044" s="125"/>
      <c r="AF2044" s="125"/>
      <c r="AG2044" s="125"/>
      <c r="AH2044" s="125"/>
      <c r="AJ2044" s="125"/>
      <c r="AK2044" s="125"/>
      <c r="AM2044" s="246"/>
      <c r="AO2044" s="246"/>
      <c r="AP2044" s="211"/>
      <c r="AQ2044" s="211"/>
      <c r="AR2044" s="199"/>
      <c r="AT2044" s="225"/>
      <c r="AU2044" s="225"/>
      <c r="AV2044" s="225"/>
      <c r="AW2044" s="99"/>
      <c r="AX2044" s="199"/>
      <c r="AY2044" s="199"/>
      <c r="AZ2044" s="37"/>
      <c r="BA2044" s="123"/>
      <c r="BB2044" s="211"/>
      <c r="BC2044" s="211"/>
      <c r="BD2044" s="123"/>
      <c r="BE2044" s="123"/>
      <c r="BF2044" s="37"/>
      <c r="BG2044" s="37"/>
    </row>
    <row r="2045" spans="1:59" x14ac:dyDescent="0.25">
      <c r="A2045">
        <v>2013</v>
      </c>
      <c r="B2045" s="61">
        <f ca="1">OFFSET(InputPriceData!B$15,CalculationsAndCharts!$A2045+$A$11,0,1,1)</f>
        <v>39552</v>
      </c>
      <c r="C2045" s="3">
        <f ca="1">OFFSET(InputPriceData!G$15,CalculationsAndCharts!$A2045+$A$11,IF($C$7,8,0),1,1)</f>
        <v>160522000</v>
      </c>
      <c r="D2045" s="4">
        <f ca="1">OFFSET(InputPriceData!C$15,CalculationsAndCharts!$A2045+$A$11,IF($C$7,8,0),1,1)</f>
        <v>112.5</v>
      </c>
      <c r="E2045" s="4">
        <f ca="1">OFFSET(InputPriceData!D$15,CalculationsAndCharts!$A2045+$A$11,IF($C$7,8,0),1,1)</f>
        <v>112.8</v>
      </c>
      <c r="F2045" s="4">
        <f ca="1">OFFSET(InputPriceData!E$15,CalculationsAndCharts!$A2045+$A$11,IF($C$7,8,0),1,1)</f>
        <v>111.96</v>
      </c>
      <c r="G2045" s="4">
        <f ca="1">OFFSET(InputPriceData!F$15,CalculationsAndCharts!$A2045+$A$11,IF($C$7,8,0),1,1)</f>
        <v>112.29</v>
      </c>
      <c r="H2045" s="342">
        <f t="shared" ca="1" si="250"/>
        <v>113.69272021994088</v>
      </c>
      <c r="I2045" s="342">
        <f t="shared" ca="1" si="251"/>
        <v>113.43975895541946</v>
      </c>
      <c r="J2045" s="340">
        <f t="shared" ca="1" si="252"/>
        <v>0.25296126452136036</v>
      </c>
      <c r="K2045" s="170">
        <f t="shared" ca="1" si="248"/>
        <v>6.3989401348245656E-2</v>
      </c>
      <c r="L2045" s="341">
        <f t="shared" ca="1" si="249"/>
        <v>0.61005144475014439</v>
      </c>
      <c r="M2045" s="341">
        <f t="shared" ca="1" si="253"/>
        <v>-0.61005144475014439</v>
      </c>
      <c r="N2045" s="170"/>
      <c r="O2045" s="340"/>
      <c r="P2045" s="3" t="e">
        <f t="shared" ca="1" si="254"/>
        <v>#N/A</v>
      </c>
      <c r="Q2045" s="3">
        <f t="shared" ca="1" si="255"/>
        <v>160522000</v>
      </c>
      <c r="S2045" s="99"/>
      <c r="T2045" s="350"/>
      <c r="U2045" s="350"/>
      <c r="V2045" s="349"/>
      <c r="W2045" s="313"/>
      <c r="X2045" s="302"/>
      <c r="Y2045" s="211"/>
      <c r="Z2045" s="320"/>
      <c r="AA2045" s="246"/>
      <c r="AB2045" s="125"/>
      <c r="AC2045" s="125"/>
      <c r="AD2045" s="125"/>
      <c r="AE2045" s="125"/>
      <c r="AF2045" s="125"/>
      <c r="AG2045" s="125"/>
      <c r="AH2045" s="125"/>
      <c r="AJ2045" s="125"/>
      <c r="AK2045" s="125"/>
      <c r="AM2045" s="246"/>
      <c r="AO2045" s="246"/>
      <c r="AP2045" s="211"/>
      <c r="AQ2045" s="211"/>
      <c r="AR2045" s="199"/>
      <c r="AT2045" s="225"/>
      <c r="AU2045" s="225"/>
      <c r="AV2045" s="225"/>
      <c r="AW2045" s="99"/>
      <c r="AX2045" s="199"/>
      <c r="AY2045" s="199"/>
      <c r="AZ2045" s="37"/>
      <c r="BA2045" s="123"/>
      <c r="BB2045" s="211"/>
      <c r="BC2045" s="211"/>
      <c r="BD2045" s="123"/>
      <c r="BE2045" s="123"/>
      <c r="BF2045" s="37"/>
      <c r="BG2045" s="37"/>
    </row>
    <row r="2046" spans="1:59" x14ac:dyDescent="0.25">
      <c r="A2046">
        <v>2014</v>
      </c>
      <c r="B2046" s="61">
        <f ca="1">OFFSET(InputPriceData!B$15,CalculationsAndCharts!$A2046+$A$11,0,1,1)</f>
        <v>39549</v>
      </c>
      <c r="C2046" s="3">
        <f ca="1">OFFSET(InputPriceData!G$15,CalculationsAndCharts!$A2046+$A$11,IF($C$7,8,0),1,1)</f>
        <v>222973300</v>
      </c>
      <c r="D2046" s="4">
        <f ca="1">OFFSET(InputPriceData!C$15,CalculationsAndCharts!$A2046+$A$11,IF($C$7,8,0),1,1)</f>
        <v>113.6</v>
      </c>
      <c r="E2046" s="4">
        <f ca="1">OFFSET(InputPriceData!D$15,CalculationsAndCharts!$A2046+$A$11,IF($C$7,8,0),1,1)</f>
        <v>114.14</v>
      </c>
      <c r="F2046" s="4">
        <f ca="1">OFFSET(InputPriceData!E$15,CalculationsAndCharts!$A2046+$A$11,IF($C$7,8,0),1,1)</f>
        <v>112.35</v>
      </c>
      <c r="G2046" s="4">
        <f ca="1">OFFSET(InputPriceData!F$15,CalculationsAndCharts!$A2046+$A$11,IF($C$7,8,0),1,1)</f>
        <v>112.67</v>
      </c>
      <c r="H2046" s="342">
        <f t="shared" ca="1" si="250"/>
        <v>113.89310882278959</v>
      </c>
      <c r="I2046" s="342">
        <f t="shared" ca="1" si="251"/>
        <v>113.54428249682124</v>
      </c>
      <c r="J2046" s="340">
        <f t="shared" ca="1" si="252"/>
        <v>0.34882632596828383</v>
      </c>
      <c r="K2046" s="170">
        <f t="shared" ca="1" si="248"/>
        <v>0.12167980568853141</v>
      </c>
      <c r="L2046" s="341">
        <f t="shared" ca="1" si="249"/>
        <v>0.63462384498008628</v>
      </c>
      <c r="M2046" s="341">
        <f t="shared" ca="1" si="253"/>
        <v>-0.63462384498008628</v>
      </c>
      <c r="N2046" s="170"/>
      <c r="O2046" s="340"/>
      <c r="P2046" s="3" t="e">
        <f t="shared" ca="1" si="254"/>
        <v>#N/A</v>
      </c>
      <c r="Q2046" s="3">
        <f t="shared" ca="1" si="255"/>
        <v>222973300</v>
      </c>
      <c r="S2046" s="99"/>
      <c r="T2046" s="350"/>
      <c r="U2046" s="350"/>
      <c r="V2046" s="349"/>
      <c r="W2046" s="313"/>
      <c r="X2046" s="302"/>
      <c r="Y2046" s="211"/>
      <c r="Z2046" s="320"/>
      <c r="AA2046" s="246"/>
      <c r="AB2046" s="125"/>
      <c r="AC2046" s="125"/>
      <c r="AD2046" s="125"/>
      <c r="AE2046" s="125"/>
      <c r="AF2046" s="125"/>
      <c r="AG2046" s="125"/>
      <c r="AH2046" s="125"/>
      <c r="AJ2046" s="125"/>
      <c r="AK2046" s="125"/>
      <c r="AM2046" s="246"/>
      <c r="AO2046" s="246"/>
      <c r="AP2046" s="211"/>
      <c r="AQ2046" s="211"/>
      <c r="AR2046" s="199"/>
      <c r="AT2046" s="225"/>
      <c r="AU2046" s="225"/>
      <c r="AV2046" s="225"/>
      <c r="AW2046" s="99"/>
      <c r="AX2046" s="199"/>
      <c r="AY2046" s="199"/>
      <c r="AZ2046" s="37"/>
      <c r="BA2046" s="123"/>
      <c r="BB2046" s="211"/>
      <c r="BC2046" s="211"/>
      <c r="BD2046" s="123"/>
      <c r="BE2046" s="123"/>
      <c r="BF2046" s="37"/>
      <c r="BG2046" s="37"/>
    </row>
    <row r="2047" spans="1:59" x14ac:dyDescent="0.25">
      <c r="A2047">
        <v>2015</v>
      </c>
      <c r="B2047" s="61">
        <f ca="1">OFFSET(InputPriceData!B$15,CalculationsAndCharts!$A2047+$A$11,0,1,1)</f>
        <v>39548</v>
      </c>
      <c r="C2047" s="3">
        <f ca="1">OFFSET(InputPriceData!G$15,CalculationsAndCharts!$A2047+$A$11,IF($C$7,8,0),1,1)</f>
        <v>192967800</v>
      </c>
      <c r="D2047" s="4">
        <f ca="1">OFFSET(InputPriceData!C$15,CalculationsAndCharts!$A2047+$A$11,IF($C$7,8,0),1,1)</f>
        <v>114.39</v>
      </c>
      <c r="E2047" s="4">
        <f ca="1">OFFSET(InputPriceData!D$15,CalculationsAndCharts!$A2047+$A$11,IF($C$7,8,0),1,1)</f>
        <v>115.44</v>
      </c>
      <c r="F2047" s="4">
        <f ca="1">OFFSET(InputPriceData!E$15,CalculationsAndCharts!$A2047+$A$11,IF($C$7,8,0),1,1)</f>
        <v>113.95</v>
      </c>
      <c r="G2047" s="4">
        <f ca="1">OFFSET(InputPriceData!F$15,CalculationsAndCharts!$A2047+$A$11,IF($C$7,8,0),1,1)</f>
        <v>114.9</v>
      </c>
      <c r="H2047" s="342">
        <f t="shared" ca="1" si="250"/>
        <v>114.06783865461668</v>
      </c>
      <c r="I2047" s="342">
        <f t="shared" ca="1" si="251"/>
        <v>113.62376272380499</v>
      </c>
      <c r="J2047" s="340">
        <f t="shared" ca="1" si="252"/>
        <v>0.44407593081161345</v>
      </c>
      <c r="K2047" s="170">
        <f t="shared" ca="1" si="248"/>
        <v>0.19720343232620088</v>
      </c>
      <c r="L2047" s="341">
        <f t="shared" ca="1" si="249"/>
        <v>0.66346909161473588</v>
      </c>
      <c r="M2047" s="341">
        <f t="shared" ca="1" si="253"/>
        <v>-0.66346909161473588</v>
      </c>
      <c r="N2047" s="170"/>
      <c r="O2047" s="340"/>
      <c r="P2047" s="3">
        <f t="shared" ca="1" si="254"/>
        <v>192967800</v>
      </c>
      <c r="Q2047" s="3" t="e">
        <f t="shared" ca="1" si="255"/>
        <v>#N/A</v>
      </c>
      <c r="S2047" s="99"/>
      <c r="T2047" s="350"/>
      <c r="U2047" s="350"/>
      <c r="V2047" s="349"/>
      <c r="W2047" s="313"/>
      <c r="X2047" s="302"/>
      <c r="Y2047" s="211"/>
      <c r="Z2047" s="320"/>
      <c r="AA2047" s="246"/>
      <c r="AB2047" s="125"/>
      <c r="AC2047" s="125"/>
      <c r="AD2047" s="125"/>
      <c r="AE2047" s="125"/>
      <c r="AF2047" s="125"/>
      <c r="AG2047" s="125"/>
      <c r="AH2047" s="125"/>
      <c r="AJ2047" s="125"/>
      <c r="AK2047" s="125"/>
      <c r="AM2047" s="246"/>
      <c r="AO2047" s="246"/>
      <c r="AP2047" s="211"/>
      <c r="AQ2047" s="211"/>
      <c r="AR2047" s="199"/>
      <c r="AT2047" s="225"/>
      <c r="AU2047" s="225"/>
      <c r="AV2047" s="225"/>
      <c r="AW2047" s="99"/>
      <c r="AX2047" s="199"/>
      <c r="AY2047" s="199"/>
      <c r="AZ2047" s="37"/>
      <c r="BA2047" s="123"/>
      <c r="BB2047" s="211"/>
      <c r="BC2047" s="211"/>
      <c r="BD2047" s="123"/>
      <c r="BE2047" s="123"/>
      <c r="BF2047" s="37"/>
      <c r="BG2047" s="37"/>
    </row>
    <row r="2048" spans="1:59" x14ac:dyDescent="0.25">
      <c r="A2048">
        <v>2016</v>
      </c>
      <c r="B2048" s="61">
        <f ca="1">OFFSET(InputPriceData!B$15,CalculationsAndCharts!$A2048+$A$11,0,1,1)</f>
        <v>39547</v>
      </c>
      <c r="C2048" s="3">
        <f ca="1">OFFSET(InputPriceData!G$15,CalculationsAndCharts!$A2048+$A$11,IF($C$7,8,0),1,1)</f>
        <v>195610600</v>
      </c>
      <c r="D2048" s="4">
        <f ca="1">OFFSET(InputPriceData!C$15,CalculationsAndCharts!$A2048+$A$11,IF($C$7,8,0),1,1)</f>
        <v>115.39</v>
      </c>
      <c r="E2048" s="4">
        <f ca="1">OFFSET(InputPriceData!D$15,CalculationsAndCharts!$A2048+$A$11,IF($C$7,8,0),1,1)</f>
        <v>115.55</v>
      </c>
      <c r="F2048" s="4">
        <f ca="1">OFFSET(InputPriceData!E$15,CalculationsAndCharts!$A2048+$A$11,IF($C$7,8,0),1,1)</f>
        <v>113.94</v>
      </c>
      <c r="G2048" s="4">
        <f ca="1">OFFSET(InputPriceData!F$15,CalculationsAndCharts!$A2048+$A$11,IF($C$7,8,0),1,1)</f>
        <v>114.73</v>
      </c>
      <c r="H2048" s="342">
        <f t="shared" ca="1" si="250"/>
        <v>113.94895846241907</v>
      </c>
      <c r="I2048" s="342">
        <f t="shared" ca="1" si="251"/>
        <v>113.50774115324181</v>
      </c>
      <c r="J2048" s="340">
        <f t="shared" ca="1" si="252"/>
        <v>0.44121730917717239</v>
      </c>
      <c r="K2048" s="170">
        <f t="shared" ca="1" si="248"/>
        <v>0.19467271391754454</v>
      </c>
      <c r="L2048" s="341">
        <f t="shared" ca="1" si="249"/>
        <v>0.69258200489643085</v>
      </c>
      <c r="M2048" s="341">
        <f t="shared" ca="1" si="253"/>
        <v>-0.69258200489643085</v>
      </c>
      <c r="N2048" s="170"/>
      <c r="O2048" s="340"/>
      <c r="P2048" s="3" t="e">
        <f t="shared" ca="1" si="254"/>
        <v>#N/A</v>
      </c>
      <c r="Q2048" s="3">
        <f t="shared" ca="1" si="255"/>
        <v>195610600</v>
      </c>
      <c r="S2048" s="99"/>
      <c r="T2048" s="350"/>
      <c r="U2048" s="350"/>
      <c r="V2048" s="349"/>
      <c r="W2048" s="313"/>
      <c r="X2048" s="302"/>
      <c r="Y2048" s="211"/>
      <c r="Z2048" s="320"/>
      <c r="AA2048" s="246"/>
      <c r="AB2048" s="125"/>
      <c r="AC2048" s="125"/>
      <c r="AD2048" s="125"/>
      <c r="AE2048" s="125"/>
      <c r="AF2048" s="125"/>
      <c r="AG2048" s="125"/>
      <c r="AH2048" s="125"/>
      <c r="AJ2048" s="125"/>
      <c r="AK2048" s="125"/>
      <c r="AM2048" s="246"/>
      <c r="AO2048" s="246"/>
      <c r="AP2048" s="211"/>
      <c r="AQ2048" s="211"/>
      <c r="AR2048" s="199"/>
      <c r="AT2048" s="225"/>
      <c r="AU2048" s="225"/>
      <c r="AV2048" s="225"/>
      <c r="AW2048" s="99"/>
      <c r="AX2048" s="199"/>
      <c r="AY2048" s="199"/>
      <c r="AZ2048" s="37"/>
      <c r="BA2048" s="123"/>
      <c r="BB2048" s="211"/>
      <c r="BC2048" s="211"/>
      <c r="BD2048" s="123"/>
      <c r="BE2048" s="123"/>
      <c r="BF2048" s="37"/>
      <c r="BG2048" s="37"/>
    </row>
    <row r="2049" spans="1:59" x14ac:dyDescent="0.25">
      <c r="A2049">
        <v>2017</v>
      </c>
      <c r="B2049" s="61">
        <f ca="1">OFFSET(InputPriceData!B$15,CalculationsAndCharts!$A2049+$A$11,0,1,1)</f>
        <v>39546</v>
      </c>
      <c r="C2049" s="3">
        <f ca="1">OFFSET(InputPriceData!G$15,CalculationsAndCharts!$A2049+$A$11,IF($C$7,8,0),1,1)</f>
        <v>148937300</v>
      </c>
      <c r="D2049" s="4">
        <f ca="1">OFFSET(InputPriceData!C$15,CalculationsAndCharts!$A2049+$A$11,IF($C$7,8,0),1,1)</f>
        <v>115.04</v>
      </c>
      <c r="E2049" s="4">
        <f ca="1">OFFSET(InputPriceData!D$15,CalculationsAndCharts!$A2049+$A$11,IF($C$7,8,0),1,1)</f>
        <v>115.66</v>
      </c>
      <c r="F2049" s="4">
        <f ca="1">OFFSET(InputPriceData!E$15,CalculationsAndCharts!$A2049+$A$11,IF($C$7,8,0),1,1)</f>
        <v>114.84</v>
      </c>
      <c r="G2049" s="4">
        <f ca="1">OFFSET(InputPriceData!F$15,CalculationsAndCharts!$A2049+$A$11,IF($C$7,8,0),1,1)</f>
        <v>115.57</v>
      </c>
      <c r="H2049" s="342">
        <f t="shared" ca="1" si="250"/>
        <v>113.8373810999075</v>
      </c>
      <c r="I2049" s="342">
        <f t="shared" ca="1" si="251"/>
        <v>113.39662671262744</v>
      </c>
      <c r="J2049" s="340">
        <f t="shared" ca="1" si="252"/>
        <v>0.44075438727998362</v>
      </c>
      <c r="K2049" s="170">
        <f t="shared" ca="1" si="248"/>
        <v>0.19426442990655379</v>
      </c>
      <c r="L2049" s="341">
        <f t="shared" ca="1" si="249"/>
        <v>0.72481833801479112</v>
      </c>
      <c r="M2049" s="341">
        <f t="shared" ca="1" si="253"/>
        <v>-0.72481833801479112</v>
      </c>
      <c r="N2049" s="170"/>
      <c r="O2049" s="340"/>
      <c r="P2049" s="3">
        <f t="shared" ca="1" si="254"/>
        <v>148937300</v>
      </c>
      <c r="Q2049" s="3" t="e">
        <f t="shared" ca="1" si="255"/>
        <v>#N/A</v>
      </c>
      <c r="S2049" s="99"/>
      <c r="T2049" s="350"/>
      <c r="U2049" s="350"/>
      <c r="V2049" s="349"/>
      <c r="W2049" s="313"/>
      <c r="X2049" s="302"/>
      <c r="Y2049" s="211"/>
      <c r="Z2049" s="320"/>
      <c r="AA2049" s="246"/>
      <c r="AB2049" s="125"/>
      <c r="AC2049" s="125"/>
      <c r="AD2049" s="125"/>
      <c r="AE2049" s="125"/>
      <c r="AF2049" s="125"/>
      <c r="AG2049" s="125"/>
      <c r="AH2049" s="125"/>
      <c r="AJ2049" s="125"/>
      <c r="AK2049" s="125"/>
      <c r="AM2049" s="246"/>
      <c r="AO2049" s="246"/>
      <c r="AP2049" s="211"/>
      <c r="AQ2049" s="211"/>
      <c r="AR2049" s="199"/>
      <c r="AT2049" s="225"/>
      <c r="AU2049" s="225"/>
      <c r="AV2049" s="225"/>
      <c r="AW2049" s="99"/>
      <c r="AX2049" s="199"/>
      <c r="AY2049" s="199"/>
      <c r="AZ2049" s="37"/>
      <c r="BA2049" s="123"/>
      <c r="BB2049" s="211"/>
      <c r="BC2049" s="211"/>
      <c r="BD2049" s="123"/>
      <c r="BE2049" s="123"/>
      <c r="BF2049" s="37"/>
      <c r="BG2049" s="37"/>
    </row>
    <row r="2050" spans="1:59" x14ac:dyDescent="0.25">
      <c r="A2050">
        <v>2018</v>
      </c>
      <c r="B2050" s="61">
        <f ca="1">OFFSET(InputPriceData!B$15,CalculationsAndCharts!$A2050+$A$11,0,1,1)</f>
        <v>39545</v>
      </c>
      <c r="C2050" s="3">
        <f ca="1">OFFSET(InputPriceData!G$15,CalculationsAndCharts!$A2050+$A$11,IF($C$7,8,0),1,1)</f>
        <v>154245500</v>
      </c>
      <c r="D2050" s="4">
        <f ca="1">OFFSET(InputPriceData!C$15,CalculationsAndCharts!$A2050+$A$11,IF($C$7,8,0),1,1)</f>
        <v>116.46</v>
      </c>
      <c r="E2050" s="4">
        <f ca="1">OFFSET(InputPriceData!D$15,CalculationsAndCharts!$A2050+$A$11,IF($C$7,8,0),1,1)</f>
        <v>117.05</v>
      </c>
      <c r="F2050" s="4">
        <f ca="1">OFFSET(InputPriceData!E$15,CalculationsAndCharts!$A2050+$A$11,IF($C$7,8,0),1,1)</f>
        <v>115.5</v>
      </c>
      <c r="G2050" s="4">
        <f ca="1">OFFSET(InputPriceData!F$15,CalculationsAndCharts!$A2050+$A$11,IF($C$7,8,0),1,1)</f>
        <v>115.69</v>
      </c>
      <c r="H2050" s="342">
        <f t="shared" ca="1" si="250"/>
        <v>113.58986411418002</v>
      </c>
      <c r="I2050" s="342">
        <f t="shared" ca="1" si="251"/>
        <v>113.19904732286631</v>
      </c>
      <c r="J2050" s="340">
        <f t="shared" ca="1" si="252"/>
        <v>0.39081679131361946</v>
      </c>
      <c r="K2050" s="170">
        <f t="shared" ca="1" si="248"/>
        <v>0.1527377643726732</v>
      </c>
      <c r="L2050" s="341">
        <f t="shared" ca="1" si="249"/>
        <v>0.75892172673290459</v>
      </c>
      <c r="M2050" s="341">
        <f t="shared" ca="1" si="253"/>
        <v>-0.75892172673290459</v>
      </c>
      <c r="N2050" s="170"/>
      <c r="O2050" s="340"/>
      <c r="P2050" s="3" t="e">
        <f t="shared" ca="1" si="254"/>
        <v>#N/A</v>
      </c>
      <c r="Q2050" s="3">
        <f t="shared" ca="1" si="255"/>
        <v>154245500</v>
      </c>
      <c r="S2050" s="99"/>
      <c r="T2050" s="350"/>
      <c r="U2050" s="350"/>
      <c r="V2050" s="349"/>
      <c r="W2050" s="313"/>
      <c r="X2050" s="302"/>
      <c r="Y2050" s="211"/>
      <c r="Z2050" s="320"/>
      <c r="AA2050" s="246"/>
      <c r="AB2050" s="125"/>
      <c r="AC2050" s="125"/>
      <c r="AD2050" s="125"/>
      <c r="AE2050" s="125"/>
      <c r="AF2050" s="125"/>
      <c r="AG2050" s="125"/>
      <c r="AH2050" s="125"/>
      <c r="AJ2050" s="125"/>
      <c r="AK2050" s="125"/>
      <c r="AM2050" s="246"/>
      <c r="AO2050" s="246"/>
      <c r="AP2050" s="211"/>
      <c r="AQ2050" s="211"/>
      <c r="AR2050" s="199"/>
      <c r="AT2050" s="225"/>
      <c r="AU2050" s="225"/>
      <c r="AV2050" s="225"/>
      <c r="AW2050" s="99"/>
      <c r="AX2050" s="199"/>
      <c r="AY2050" s="199"/>
      <c r="AZ2050" s="37"/>
      <c r="BA2050" s="123"/>
      <c r="BB2050" s="211"/>
      <c r="BC2050" s="211"/>
      <c r="BD2050" s="123"/>
      <c r="BE2050" s="123"/>
      <c r="BF2050" s="37"/>
      <c r="BG2050" s="37"/>
    </row>
    <row r="2051" spans="1:59" x14ac:dyDescent="0.25">
      <c r="A2051">
        <v>2019</v>
      </c>
      <c r="B2051" s="61">
        <f ca="1">OFFSET(InputPriceData!B$15,CalculationsAndCharts!$A2051+$A$11,0,1,1)</f>
        <v>39542</v>
      </c>
      <c r="C2051" s="3">
        <f ca="1">OFFSET(InputPriceData!G$15,CalculationsAndCharts!$A2051+$A$11,IF($C$7,8,0),1,1)</f>
        <v>204446800</v>
      </c>
      <c r="D2051" s="4">
        <f ca="1">OFFSET(InputPriceData!C$15,CalculationsAndCharts!$A2051+$A$11,IF($C$7,8,0),1,1)</f>
        <v>115.82</v>
      </c>
      <c r="E2051" s="4">
        <f ca="1">OFFSET(InputPriceData!D$15,CalculationsAndCharts!$A2051+$A$11,IF($C$7,8,0),1,1)</f>
        <v>116.53</v>
      </c>
      <c r="F2051" s="4">
        <f ca="1">OFFSET(InputPriceData!E$15,CalculationsAndCharts!$A2051+$A$11,IF($C$7,8,0),1,1)</f>
        <v>114.98</v>
      </c>
      <c r="G2051" s="4">
        <f ca="1">OFFSET(InputPriceData!F$15,CalculationsAndCharts!$A2051+$A$11,IF($C$7,8,0),1,1)</f>
        <v>115.63</v>
      </c>
      <c r="H2051" s="342">
        <f t="shared" ca="1" si="250"/>
        <v>113.28984470192</v>
      </c>
      <c r="I2051" s="342">
        <f t="shared" ca="1" si="251"/>
        <v>112.97259707949053</v>
      </c>
      <c r="J2051" s="340">
        <f t="shared" ca="1" si="252"/>
        <v>0.31724762242940319</v>
      </c>
      <c r="K2051" s="170">
        <f t="shared" ca="1" si="248"/>
        <v>0.10064605393710917</v>
      </c>
      <c r="L2051" s="341">
        <f t="shared" ca="1" si="249"/>
        <v>0.79113672520417588</v>
      </c>
      <c r="M2051" s="341">
        <f t="shared" ca="1" si="253"/>
        <v>-0.79113672520417588</v>
      </c>
      <c r="N2051" s="170"/>
      <c r="O2051" s="340"/>
      <c r="P2051" s="3" t="e">
        <f t="shared" ca="1" si="254"/>
        <v>#N/A</v>
      </c>
      <c r="Q2051" s="3">
        <f t="shared" ca="1" si="255"/>
        <v>204446800</v>
      </c>
      <c r="S2051" s="99"/>
      <c r="T2051" s="350"/>
      <c r="U2051" s="350"/>
      <c r="V2051" s="349"/>
      <c r="W2051" s="313"/>
      <c r="X2051" s="302"/>
      <c r="Y2051" s="211"/>
      <c r="Z2051" s="320"/>
      <c r="AA2051" s="246"/>
      <c r="AB2051" s="125"/>
      <c r="AC2051" s="125"/>
      <c r="AD2051" s="125"/>
      <c r="AE2051" s="125"/>
      <c r="AF2051" s="125"/>
      <c r="AG2051" s="125"/>
      <c r="AH2051" s="125"/>
      <c r="AJ2051" s="125"/>
      <c r="AK2051" s="125"/>
      <c r="AM2051" s="246"/>
      <c r="AO2051" s="246"/>
      <c r="AP2051" s="211"/>
      <c r="AQ2051" s="211"/>
      <c r="AR2051" s="199"/>
      <c r="AT2051" s="225"/>
      <c r="AU2051" s="225"/>
      <c r="AV2051" s="225"/>
      <c r="AW2051" s="99"/>
      <c r="AX2051" s="199"/>
      <c r="AY2051" s="199"/>
      <c r="AZ2051" s="37"/>
      <c r="BA2051" s="123"/>
      <c r="BB2051" s="211"/>
      <c r="BC2051" s="211"/>
      <c r="BD2051" s="123"/>
      <c r="BE2051" s="123"/>
      <c r="BF2051" s="37"/>
      <c r="BG2051" s="37"/>
    </row>
    <row r="2052" spans="1:59" x14ac:dyDescent="0.25">
      <c r="A2052">
        <v>2020</v>
      </c>
      <c r="B2052" s="61">
        <f ca="1">OFFSET(InputPriceData!B$15,CalculationsAndCharts!$A2052+$A$11,0,1,1)</f>
        <v>39541</v>
      </c>
      <c r="C2052" s="3">
        <f ca="1">OFFSET(InputPriceData!G$15,CalculationsAndCharts!$A2052+$A$11,IF($C$7,8,0),1,1)</f>
        <v>175884800</v>
      </c>
      <c r="D2052" s="4">
        <f ca="1">OFFSET(InputPriceData!C$15,CalculationsAndCharts!$A2052+$A$11,IF($C$7,8,0),1,1)</f>
        <v>114.84</v>
      </c>
      <c r="E2052" s="4">
        <f ca="1">OFFSET(InputPriceData!D$15,CalculationsAndCharts!$A2052+$A$11,IF($C$7,8,0),1,1)</f>
        <v>116.09</v>
      </c>
      <c r="F2052" s="4">
        <f ca="1">OFFSET(InputPriceData!E$15,CalculationsAndCharts!$A2052+$A$11,IF($C$7,8,0),1,1)</f>
        <v>114.63</v>
      </c>
      <c r="G2052" s="4">
        <f ca="1">OFFSET(InputPriceData!F$15,CalculationsAndCharts!$A2052+$A$11,IF($C$7,8,0),1,1)</f>
        <v>115.76</v>
      </c>
      <c r="H2052" s="342">
        <f t="shared" ca="1" si="250"/>
        <v>112.95553680219429</v>
      </c>
      <c r="I2052" s="342">
        <f t="shared" ca="1" si="251"/>
        <v>112.73101499580785</v>
      </c>
      <c r="J2052" s="340">
        <f t="shared" ca="1" si="252"/>
        <v>0.22452180638636254</v>
      </c>
      <c r="K2052" s="170">
        <f t="shared" ca="1" si="248"/>
        <v>5.0410041542995269E-2</v>
      </c>
      <c r="L2052" s="341">
        <f t="shared" ca="1" si="249"/>
        <v>0.82414690203099406</v>
      </c>
      <c r="M2052" s="341">
        <f t="shared" ca="1" si="253"/>
        <v>-0.82414690203099406</v>
      </c>
      <c r="N2052" s="170"/>
      <c r="O2052" s="340"/>
      <c r="P2052" s="3">
        <f t="shared" ca="1" si="254"/>
        <v>175884800</v>
      </c>
      <c r="Q2052" s="3" t="e">
        <f t="shared" ca="1" si="255"/>
        <v>#N/A</v>
      </c>
      <c r="S2052" s="99"/>
      <c r="T2052" s="350"/>
      <c r="U2052" s="350"/>
      <c r="V2052" s="349"/>
      <c r="W2052" s="313"/>
      <c r="X2052" s="302"/>
      <c r="Y2052" s="211"/>
      <c r="Z2052" s="320"/>
      <c r="AA2052" s="246"/>
      <c r="AB2052" s="125"/>
      <c r="AC2052" s="125"/>
      <c r="AD2052" s="125"/>
      <c r="AE2052" s="125"/>
      <c r="AF2052" s="125"/>
      <c r="AG2052" s="125"/>
      <c r="AH2052" s="125"/>
      <c r="AJ2052" s="125"/>
      <c r="AK2052" s="125"/>
      <c r="AM2052" s="246"/>
      <c r="AO2052" s="246"/>
      <c r="AP2052" s="211"/>
      <c r="AQ2052" s="211"/>
      <c r="AR2052" s="199"/>
      <c r="AT2052" s="225"/>
      <c r="AU2052" s="225"/>
      <c r="AV2052" s="225"/>
      <c r="AW2052" s="99"/>
      <c r="AX2052" s="199"/>
      <c r="AY2052" s="199"/>
      <c r="AZ2052" s="37"/>
      <c r="BA2052" s="123"/>
      <c r="BB2052" s="211"/>
      <c r="BC2052" s="211"/>
      <c r="BD2052" s="123"/>
      <c r="BE2052" s="123"/>
      <c r="BF2052" s="37"/>
      <c r="BG2052" s="37"/>
    </row>
    <row r="2053" spans="1:59" x14ac:dyDescent="0.25">
      <c r="A2053">
        <v>2021</v>
      </c>
      <c r="B2053" s="61">
        <f ca="1">OFFSET(InputPriceData!B$15,CalculationsAndCharts!$A2053+$A$11,0,1,1)</f>
        <v>39540</v>
      </c>
      <c r="C2053" s="3">
        <f ca="1">OFFSET(InputPriceData!G$15,CalculationsAndCharts!$A2053+$A$11,IF($C$7,8,0),1,1)</f>
        <v>210910800</v>
      </c>
      <c r="D2053" s="4">
        <f ca="1">OFFSET(InputPriceData!C$15,CalculationsAndCharts!$A2053+$A$11,IF($C$7,8,0),1,1)</f>
        <v>115.77</v>
      </c>
      <c r="E2053" s="4">
        <f ca="1">OFFSET(InputPriceData!D$15,CalculationsAndCharts!$A2053+$A$11,IF($C$7,8,0),1,1)</f>
        <v>116.29</v>
      </c>
      <c r="F2053" s="4">
        <f ca="1">OFFSET(InputPriceData!E$15,CalculationsAndCharts!$A2053+$A$11,IF($C$7,8,0),1,1)</f>
        <v>114.86</v>
      </c>
      <c r="G2053" s="4">
        <f ca="1">OFFSET(InputPriceData!F$15,CalculationsAndCharts!$A2053+$A$11,IF($C$7,8,0),1,1)</f>
        <v>115.47</v>
      </c>
      <c r="H2053" s="342">
        <f t="shared" ca="1" si="250"/>
        <v>112.55489920250776</v>
      </c>
      <c r="I2053" s="342">
        <f t="shared" ca="1" si="251"/>
        <v>112.45565272269948</v>
      </c>
      <c r="J2053" s="340">
        <f t="shared" ca="1" si="252"/>
        <v>9.9246479808202726E-2</v>
      </c>
      <c r="K2053" s="170">
        <f t="shared" ca="1" si="248"/>
        <v>9.8498637543199905E-3</v>
      </c>
      <c r="L2053" s="341">
        <f t="shared" ca="1" si="249"/>
        <v>0.85544773758772152</v>
      </c>
      <c r="M2053" s="341">
        <f t="shared" ca="1" si="253"/>
        <v>-0.85544773758772152</v>
      </c>
      <c r="N2053" s="170"/>
      <c r="O2053" s="343"/>
      <c r="P2053" s="3" t="e">
        <f t="shared" ca="1" si="254"/>
        <v>#N/A</v>
      </c>
      <c r="Q2053" s="3">
        <f t="shared" ca="1" si="255"/>
        <v>210910800</v>
      </c>
      <c r="S2053" s="99"/>
      <c r="T2053" s="350"/>
      <c r="U2053" s="350"/>
      <c r="V2053" s="349"/>
      <c r="W2053" s="313"/>
      <c r="X2053" s="302"/>
      <c r="Y2053" s="211"/>
      <c r="Z2053" s="320"/>
      <c r="AA2053" s="246"/>
      <c r="AB2053" s="125"/>
      <c r="AC2053" s="125"/>
      <c r="AD2053" s="125"/>
      <c r="AE2053" s="125"/>
      <c r="AF2053" s="125"/>
      <c r="AG2053" s="125"/>
      <c r="AH2053" s="125"/>
      <c r="AJ2053" s="125"/>
      <c r="AK2053" s="125"/>
      <c r="AM2053" s="246"/>
      <c r="AO2053" s="246"/>
      <c r="AP2053" s="211"/>
      <c r="AQ2053" s="211"/>
      <c r="AR2053" s="199"/>
      <c r="AT2053" s="225"/>
      <c r="AU2053" s="225"/>
      <c r="AV2053" s="225"/>
      <c r="AW2053" s="99"/>
      <c r="AX2053" s="199"/>
      <c r="AY2053" s="199"/>
      <c r="AZ2053" s="37"/>
      <c r="BA2053" s="123"/>
      <c r="BB2053" s="211"/>
      <c r="BC2053" s="211"/>
      <c r="BD2053" s="123"/>
      <c r="BE2053" s="123"/>
      <c r="BF2053" s="37"/>
      <c r="BG2053" s="37"/>
    </row>
    <row r="2054" spans="1:59" x14ac:dyDescent="0.25">
      <c r="A2054">
        <v>2022</v>
      </c>
      <c r="B2054" s="61">
        <f ca="1">OFFSET(InputPriceData!B$15,CalculationsAndCharts!$A2054+$A$11,0,1,1)</f>
        <v>39539</v>
      </c>
      <c r="C2054" s="3">
        <f ca="1">OFFSET(InputPriceData!G$15,CalculationsAndCharts!$A2054+$A$11,IF($C$7,8,0),1,1)</f>
        <v>254547300</v>
      </c>
      <c r="D2054" s="4">
        <f ca="1">OFFSET(InputPriceData!C$15,CalculationsAndCharts!$A2054+$A$11,IF($C$7,8,0),1,1)</f>
        <v>112.86</v>
      </c>
      <c r="E2054" s="4">
        <f ca="1">OFFSET(InputPriceData!D$15,CalculationsAndCharts!$A2054+$A$11,IF($C$7,8,0),1,1)</f>
        <v>115.59</v>
      </c>
      <c r="F2054" s="4">
        <f ca="1">OFFSET(InputPriceData!E$15,CalculationsAndCharts!$A2054+$A$11,IF($C$7,8,0),1,1)</f>
        <v>112.78</v>
      </c>
      <c r="G2054" s="4">
        <f ca="1">OFFSET(InputPriceData!F$15,CalculationsAndCharts!$A2054+$A$11,IF($C$7,8,0),1,1)</f>
        <v>115.39</v>
      </c>
      <c r="H2054" s="342">
        <f t="shared" ca="1" si="250"/>
        <v>112.13845623143743</v>
      </c>
      <c r="I2054" s="342">
        <f t="shared" ca="1" si="251"/>
        <v>112.1816211520358</v>
      </c>
      <c r="J2054" s="340">
        <f t="shared" ca="1" si="252"/>
        <v>-4.3164920598440043E-2</v>
      </c>
      <c r="K2054" s="170">
        <f t="shared" ca="1" si="248"/>
        <v>1.8632103702696334E-3</v>
      </c>
      <c r="L2054" s="341">
        <f t="shared" ca="1" si="249"/>
        <v>0.8794145360322807</v>
      </c>
      <c r="M2054" s="341">
        <f t="shared" ca="1" si="253"/>
        <v>-0.8794145360322807</v>
      </c>
      <c r="N2054" s="170"/>
      <c r="O2054" s="340"/>
      <c r="P2054" s="3">
        <f t="shared" ca="1" si="254"/>
        <v>254547300</v>
      </c>
      <c r="Q2054" s="3" t="e">
        <f t="shared" ca="1" si="255"/>
        <v>#N/A</v>
      </c>
      <c r="S2054" s="99"/>
      <c r="T2054" s="350"/>
      <c r="U2054" s="350"/>
      <c r="V2054" s="349"/>
      <c r="W2054" s="313"/>
      <c r="X2054" s="302"/>
      <c r="Y2054" s="211"/>
      <c r="Z2054" s="320"/>
      <c r="AA2054" s="246"/>
      <c r="AB2054" s="125"/>
      <c r="AC2054" s="125"/>
      <c r="AD2054" s="125"/>
      <c r="AE2054" s="125"/>
      <c r="AF2054" s="125"/>
      <c r="AG2054" s="125"/>
      <c r="AH2054" s="125"/>
      <c r="AJ2054" s="125"/>
      <c r="AK2054" s="125"/>
      <c r="AM2054" s="246"/>
      <c r="AO2054" s="246"/>
      <c r="AP2054" s="211"/>
      <c r="AQ2054" s="211"/>
      <c r="AR2054" s="199"/>
      <c r="AT2054" s="225"/>
      <c r="AU2054" s="225"/>
      <c r="AV2054" s="225"/>
      <c r="AW2054" s="99"/>
      <c r="AX2054" s="199"/>
      <c r="AY2054" s="199"/>
      <c r="AZ2054" s="37"/>
      <c r="BA2054" s="123"/>
      <c r="BB2054" s="211"/>
      <c r="BC2054" s="211"/>
      <c r="BD2054" s="123"/>
      <c r="BE2054" s="123"/>
      <c r="BF2054" s="37"/>
      <c r="BG2054" s="37"/>
    </row>
    <row r="2055" spans="1:59" x14ac:dyDescent="0.25">
      <c r="A2055">
        <v>2023</v>
      </c>
      <c r="B2055" s="61">
        <f ca="1">OFFSET(InputPriceData!B$15,CalculationsAndCharts!$A2055+$A$11,0,1,1)</f>
        <v>39538</v>
      </c>
      <c r="C2055" s="3">
        <f ca="1">OFFSET(InputPriceData!G$15,CalculationsAndCharts!$A2055+$A$11,IF($C$7,8,0),1,1)</f>
        <v>166692100</v>
      </c>
      <c r="D2055" s="4">
        <f ca="1">OFFSET(InputPriceData!C$15,CalculationsAndCharts!$A2055+$A$11,IF($C$7,8,0),1,1)</f>
        <v>110.9</v>
      </c>
      <c r="E2055" s="4">
        <f ca="1">OFFSET(InputPriceData!D$15,CalculationsAndCharts!$A2055+$A$11,IF($C$7,8,0),1,1)</f>
        <v>112.12</v>
      </c>
      <c r="F2055" s="4">
        <f ca="1">OFFSET(InputPriceData!E$15,CalculationsAndCharts!$A2055+$A$11,IF($C$7,8,0),1,1)</f>
        <v>110.73</v>
      </c>
      <c r="G2055" s="4">
        <f ca="1">OFFSET(InputPriceData!F$15,CalculationsAndCharts!$A2055+$A$11,IF($C$7,8,0),1,1)</f>
        <v>111.47</v>
      </c>
      <c r="H2055" s="342">
        <f t="shared" ca="1" si="250"/>
        <v>111.67394997878564</v>
      </c>
      <c r="I2055" s="342">
        <f t="shared" ca="1" si="251"/>
        <v>111.88995034767544</v>
      </c>
      <c r="J2055" s="340">
        <f t="shared" ca="1" si="252"/>
        <v>-0.21600036888985955</v>
      </c>
      <c r="K2055" s="170">
        <f t="shared" ca="1" si="248"/>
        <v>4.6656159360555401E-2</v>
      </c>
      <c r="L2055" s="341">
        <f t="shared" ca="1" si="249"/>
        <v>0.89688613205004319</v>
      </c>
      <c r="M2055" s="341">
        <f t="shared" ca="1" si="253"/>
        <v>-0.89688613205004319</v>
      </c>
      <c r="N2055" s="170"/>
      <c r="O2055" s="340"/>
      <c r="P2055" s="3">
        <f t="shared" ca="1" si="254"/>
        <v>166692100</v>
      </c>
      <c r="Q2055" s="3" t="e">
        <f t="shared" ca="1" si="255"/>
        <v>#N/A</v>
      </c>
      <c r="S2055" s="99"/>
      <c r="T2055" s="350"/>
      <c r="U2055" s="350"/>
      <c r="V2055" s="349"/>
      <c r="W2055" s="313"/>
      <c r="X2055" s="302"/>
      <c r="Y2055" s="211"/>
      <c r="Z2055" s="320"/>
      <c r="AA2055" s="246"/>
      <c r="AB2055" s="125"/>
      <c r="AC2055" s="125"/>
      <c r="AD2055" s="125"/>
      <c r="AE2055" s="125"/>
      <c r="AF2055" s="125"/>
      <c r="AG2055" s="125"/>
      <c r="AH2055" s="125"/>
      <c r="AJ2055" s="125"/>
      <c r="AK2055" s="125"/>
      <c r="AM2055" s="246"/>
      <c r="AO2055" s="246"/>
      <c r="AP2055" s="211"/>
      <c r="AQ2055" s="211"/>
      <c r="AR2055" s="199"/>
      <c r="AT2055" s="225"/>
      <c r="AU2055" s="225"/>
      <c r="AV2055" s="225"/>
      <c r="AW2055" s="99"/>
      <c r="AX2055" s="199"/>
      <c r="AY2055" s="199"/>
      <c r="AZ2055" s="37"/>
      <c r="BA2055" s="123"/>
      <c r="BB2055" s="211"/>
      <c r="BC2055" s="211"/>
      <c r="BD2055" s="123"/>
      <c r="BE2055" s="123"/>
      <c r="BF2055" s="37"/>
      <c r="BG2055" s="37"/>
    </row>
    <row r="2056" spans="1:59" x14ac:dyDescent="0.25">
      <c r="A2056">
        <v>2024</v>
      </c>
      <c r="B2056" s="61">
        <f ca="1">OFFSET(InputPriceData!B$15,CalculationsAndCharts!$A2056+$A$11,0,1,1)</f>
        <v>39535</v>
      </c>
      <c r="C2056" s="3">
        <f ca="1">OFFSET(InputPriceData!G$15,CalculationsAndCharts!$A2056+$A$11,IF($C$7,8,0),1,1)</f>
        <v>180896100</v>
      </c>
      <c r="D2056" s="4">
        <f ca="1">OFFSET(InputPriceData!C$15,CalculationsAndCharts!$A2056+$A$11,IF($C$7,8,0),1,1)</f>
        <v>112.34</v>
      </c>
      <c r="E2056" s="4">
        <f ca="1">OFFSET(InputPriceData!D$15,CalculationsAndCharts!$A2056+$A$11,IF($C$7,8,0),1,1)</f>
        <v>112.65</v>
      </c>
      <c r="F2056" s="4">
        <f ca="1">OFFSET(InputPriceData!E$15,CalculationsAndCharts!$A2056+$A$11,IF($C$7,8,0),1,1)</f>
        <v>110.71</v>
      </c>
      <c r="G2056" s="4">
        <f ca="1">OFFSET(InputPriceData!F$15,CalculationsAndCharts!$A2056+$A$11,IF($C$7,8,0),1,1)</f>
        <v>111.09</v>
      </c>
      <c r="H2056" s="342">
        <f t="shared" ca="1" si="250"/>
        <v>111.70308569004074</v>
      </c>
      <c r="I2056" s="342">
        <f t="shared" ca="1" si="251"/>
        <v>111.92812765200958</v>
      </c>
      <c r="J2056" s="340">
        <f t="shared" ca="1" si="252"/>
        <v>-0.22504196196890414</v>
      </c>
      <c r="K2056" s="170">
        <f t="shared" ca="1" si="248"/>
        <v>5.0643884646813693E-2</v>
      </c>
      <c r="L2056" s="341">
        <f t="shared" ca="1" si="249"/>
        <v>0.90840011359873318</v>
      </c>
      <c r="M2056" s="341">
        <f t="shared" ca="1" si="253"/>
        <v>-0.90840011359873318</v>
      </c>
      <c r="N2056" s="170"/>
      <c r="O2056" s="340"/>
      <c r="P2056" s="3" t="e">
        <f t="shared" ca="1" si="254"/>
        <v>#N/A</v>
      </c>
      <c r="Q2056" s="3">
        <f t="shared" ca="1" si="255"/>
        <v>180896100</v>
      </c>
      <c r="S2056" s="99"/>
      <c r="T2056" s="350"/>
      <c r="U2056" s="350"/>
      <c r="V2056" s="349"/>
      <c r="W2056" s="313"/>
      <c r="X2056" s="302"/>
      <c r="Y2056" s="211"/>
      <c r="Z2056" s="320"/>
      <c r="AA2056" s="246"/>
      <c r="AB2056" s="125"/>
      <c r="AC2056" s="125"/>
      <c r="AD2056" s="125"/>
      <c r="AE2056" s="125"/>
      <c r="AF2056" s="125"/>
      <c r="AG2056" s="125"/>
      <c r="AH2056" s="125"/>
      <c r="AJ2056" s="125"/>
      <c r="AK2056" s="125"/>
      <c r="AM2056" s="246"/>
      <c r="AO2056" s="246"/>
      <c r="AP2056" s="211"/>
      <c r="AQ2056" s="211"/>
      <c r="AR2056" s="199"/>
      <c r="AT2056" s="225"/>
      <c r="AU2056" s="225"/>
      <c r="AV2056" s="225"/>
      <c r="AW2056" s="99"/>
      <c r="AX2056" s="199"/>
      <c r="AY2056" s="199"/>
      <c r="AZ2056" s="37"/>
      <c r="BA2056" s="123"/>
      <c r="BB2056" s="211"/>
      <c r="BC2056" s="211"/>
      <c r="BD2056" s="123"/>
      <c r="BE2056" s="123"/>
      <c r="BF2056" s="37"/>
      <c r="BG2056" s="37"/>
    </row>
    <row r="2057" spans="1:59" x14ac:dyDescent="0.25">
      <c r="A2057">
        <v>2025</v>
      </c>
      <c r="B2057" s="61">
        <f ca="1">OFFSET(InputPriceData!B$15,CalculationsAndCharts!$A2057+$A$11,0,1,1)</f>
        <v>39534</v>
      </c>
      <c r="C2057" s="3">
        <f ca="1">OFFSET(InputPriceData!G$15,CalculationsAndCharts!$A2057+$A$11,IF($C$7,8,0),1,1)</f>
        <v>225153200</v>
      </c>
      <c r="D2057" s="4">
        <f ca="1">OFFSET(InputPriceData!C$15,CalculationsAndCharts!$A2057+$A$11,IF($C$7,8,0),1,1)</f>
        <v>113.36</v>
      </c>
      <c r="E2057" s="4">
        <f ca="1">OFFSET(InputPriceData!D$15,CalculationsAndCharts!$A2057+$A$11,IF($C$7,8,0),1,1)</f>
        <v>113.56</v>
      </c>
      <c r="F2057" s="4">
        <f ca="1">OFFSET(InputPriceData!E$15,CalculationsAndCharts!$A2057+$A$11,IF($C$7,8,0),1,1)</f>
        <v>111.8</v>
      </c>
      <c r="G2057" s="4">
        <f ca="1">OFFSET(InputPriceData!F$15,CalculationsAndCharts!$A2057+$A$11,IF($C$7,8,0),1,1)</f>
        <v>112.16</v>
      </c>
      <c r="H2057" s="342">
        <f t="shared" ca="1" si="250"/>
        <v>111.79066936004655</v>
      </c>
      <c r="I2057" s="342">
        <f t="shared" ca="1" si="251"/>
        <v>112.00432107491956</v>
      </c>
      <c r="J2057" s="340">
        <f t="shared" ca="1" si="252"/>
        <v>-0.21365171487305207</v>
      </c>
      <c r="K2057" s="170">
        <f t="shared" ca="1" si="248"/>
        <v>4.5647055268195937E-2</v>
      </c>
      <c r="L2057" s="341">
        <f t="shared" ca="1" si="249"/>
        <v>0.91730207779716921</v>
      </c>
      <c r="M2057" s="341">
        <f t="shared" ca="1" si="253"/>
        <v>-0.91730207779716921</v>
      </c>
      <c r="N2057" s="170"/>
      <c r="O2057" s="340"/>
      <c r="P2057" s="3" t="e">
        <f t="shared" ca="1" si="254"/>
        <v>#N/A</v>
      </c>
      <c r="Q2057" s="3">
        <f t="shared" ca="1" si="255"/>
        <v>225153200</v>
      </c>
      <c r="S2057" s="99"/>
      <c r="T2057" s="350"/>
      <c r="U2057" s="350"/>
      <c r="V2057" s="349"/>
      <c r="W2057" s="313"/>
      <c r="X2057" s="302"/>
      <c r="Y2057" s="211"/>
      <c r="Z2057" s="320"/>
      <c r="AA2057" s="246"/>
      <c r="AB2057" s="125"/>
      <c r="AC2057" s="125"/>
      <c r="AD2057" s="125"/>
      <c r="AE2057" s="125"/>
      <c r="AF2057" s="125"/>
      <c r="AG2057" s="125"/>
      <c r="AH2057" s="125"/>
      <c r="AJ2057" s="125"/>
      <c r="AK2057" s="125"/>
      <c r="AM2057" s="246"/>
      <c r="AO2057" s="246"/>
      <c r="AP2057" s="211"/>
      <c r="AQ2057" s="211"/>
      <c r="AR2057" s="199"/>
      <c r="AT2057" s="225"/>
      <c r="AU2057" s="225"/>
      <c r="AV2057" s="225"/>
      <c r="AW2057" s="99"/>
      <c r="AX2057" s="199"/>
      <c r="AY2057" s="199"/>
      <c r="AZ2057" s="37"/>
      <c r="BA2057" s="123"/>
      <c r="BB2057" s="211"/>
      <c r="BC2057" s="211"/>
      <c r="BD2057" s="123"/>
      <c r="BE2057" s="123"/>
      <c r="BF2057" s="37"/>
      <c r="BG2057" s="37"/>
    </row>
    <row r="2058" spans="1:59" x14ac:dyDescent="0.25">
      <c r="A2058">
        <v>2026</v>
      </c>
      <c r="B2058" s="61">
        <f ca="1">OFFSET(InputPriceData!B$15,CalculationsAndCharts!$A2058+$A$11,0,1,1)</f>
        <v>39533</v>
      </c>
      <c r="C2058" s="3">
        <f ca="1">OFFSET(InputPriceData!G$15,CalculationsAndCharts!$A2058+$A$11,IF($C$7,8,0),1,1)</f>
        <v>196934300</v>
      </c>
      <c r="D2058" s="4">
        <f ca="1">OFFSET(InputPriceData!C$15,CalculationsAndCharts!$A2058+$A$11,IF($C$7,8,0),1,1)</f>
        <v>113.58</v>
      </c>
      <c r="E2058" s="4">
        <f ca="1">OFFSET(InputPriceData!D$15,CalculationsAndCharts!$A2058+$A$11,IF($C$7,8,0),1,1)</f>
        <v>114.11</v>
      </c>
      <c r="F2058" s="4">
        <f ca="1">OFFSET(InputPriceData!E$15,CalculationsAndCharts!$A2058+$A$11,IF($C$7,8,0),1,1)</f>
        <v>112.44</v>
      </c>
      <c r="G2058" s="4">
        <f ca="1">OFFSET(InputPriceData!F$15,CalculationsAndCharts!$A2058+$A$11,IF($C$7,8,0),1,1)</f>
        <v>112.51</v>
      </c>
      <c r="H2058" s="342">
        <f t="shared" ca="1" si="250"/>
        <v>111.73790784005321</v>
      </c>
      <c r="I2058" s="342">
        <f t="shared" ca="1" si="251"/>
        <v>111.99016844536681</v>
      </c>
      <c r="J2058" s="340">
        <f t="shared" ca="1" si="252"/>
        <v>-0.25226060531363764</v>
      </c>
      <c r="K2058" s="170">
        <f t="shared" ca="1" si="248"/>
        <v>6.3635412993202869E-2</v>
      </c>
      <c r="L2058" s="341">
        <f t="shared" ca="1" si="249"/>
        <v>0.92425469853318754</v>
      </c>
      <c r="M2058" s="341">
        <f t="shared" ca="1" si="253"/>
        <v>-0.92425469853318754</v>
      </c>
      <c r="N2058" s="170"/>
      <c r="O2058" s="340"/>
      <c r="P2058" s="3" t="e">
        <f t="shared" ca="1" si="254"/>
        <v>#N/A</v>
      </c>
      <c r="Q2058" s="3">
        <f t="shared" ca="1" si="255"/>
        <v>196934300</v>
      </c>
      <c r="S2058" s="99"/>
      <c r="T2058" s="350"/>
      <c r="U2058" s="350"/>
      <c r="V2058" s="349"/>
      <c r="W2058" s="313"/>
      <c r="X2058" s="302"/>
      <c r="Y2058" s="211"/>
      <c r="Z2058" s="320"/>
      <c r="AA2058" s="246"/>
      <c r="AB2058" s="125"/>
      <c r="AC2058" s="125"/>
      <c r="AD2058" s="125"/>
      <c r="AE2058" s="125"/>
      <c r="AF2058" s="125"/>
      <c r="AG2058" s="125"/>
      <c r="AH2058" s="125"/>
      <c r="AJ2058" s="125"/>
      <c r="AK2058" s="125"/>
      <c r="AM2058" s="246"/>
      <c r="AO2058" s="246"/>
      <c r="AP2058" s="211"/>
      <c r="AQ2058" s="211"/>
      <c r="AR2058" s="199"/>
      <c r="AT2058" s="225"/>
      <c r="AU2058" s="225"/>
      <c r="AV2058" s="225"/>
      <c r="AW2058" s="99"/>
      <c r="AX2058" s="199"/>
      <c r="AY2058" s="199"/>
      <c r="AZ2058" s="37"/>
      <c r="BA2058" s="123"/>
      <c r="BB2058" s="211"/>
      <c r="BC2058" s="211"/>
      <c r="BD2058" s="123"/>
      <c r="BE2058" s="123"/>
      <c r="BF2058" s="37"/>
      <c r="BG2058" s="37"/>
    </row>
    <row r="2059" spans="1:59" x14ac:dyDescent="0.25">
      <c r="A2059">
        <v>2027</v>
      </c>
      <c r="B2059" s="61">
        <f ca="1">OFFSET(InputPriceData!B$15,CalculationsAndCharts!$A2059+$A$11,0,1,1)</f>
        <v>39532</v>
      </c>
      <c r="C2059" s="3">
        <f ca="1">OFFSET(InputPriceData!G$15,CalculationsAndCharts!$A2059+$A$11,IF($C$7,8,0),1,1)</f>
        <v>192947200</v>
      </c>
      <c r="D2059" s="4">
        <f ca="1">OFFSET(InputPriceData!C$15,CalculationsAndCharts!$A2059+$A$11,IF($C$7,8,0),1,1)</f>
        <v>113.92</v>
      </c>
      <c r="E2059" s="4">
        <f ca="1">OFFSET(InputPriceData!D$15,CalculationsAndCharts!$A2059+$A$11,IF($C$7,8,0),1,1)</f>
        <v>114.5</v>
      </c>
      <c r="F2059" s="4">
        <f ca="1">OFFSET(InputPriceData!E$15,CalculationsAndCharts!$A2059+$A$11,IF($C$7,8,0),1,1)</f>
        <v>112.99</v>
      </c>
      <c r="G2059" s="4">
        <f ca="1">OFFSET(InputPriceData!F$15,CalculationsAndCharts!$A2059+$A$11,IF($C$7,8,0),1,1)</f>
        <v>113.91</v>
      </c>
      <c r="H2059" s="342">
        <f t="shared" ca="1" si="250"/>
        <v>111.62760896006081</v>
      </c>
      <c r="I2059" s="342">
        <f t="shared" ca="1" si="251"/>
        <v>111.94291103130925</v>
      </c>
      <c r="J2059" s="340">
        <f t="shared" ca="1" si="252"/>
        <v>-0.31530207124847631</v>
      </c>
      <c r="K2059" s="170">
        <f t="shared" ca="1" si="248"/>
        <v>9.9415396133579234E-2</v>
      </c>
      <c r="L2059" s="341">
        <f t="shared" ca="1" si="249"/>
        <v>0.93094343734517626</v>
      </c>
      <c r="M2059" s="341">
        <f t="shared" ca="1" si="253"/>
        <v>-0.93094343734517626</v>
      </c>
      <c r="N2059" s="170"/>
      <c r="O2059" s="340"/>
      <c r="P2059" s="3" t="e">
        <f t="shared" ca="1" si="254"/>
        <v>#N/A</v>
      </c>
      <c r="Q2059" s="3">
        <f t="shared" ca="1" si="255"/>
        <v>192947200</v>
      </c>
      <c r="S2059" s="99"/>
      <c r="T2059" s="350"/>
      <c r="U2059" s="350"/>
      <c r="V2059" s="349"/>
      <c r="W2059" s="313"/>
      <c r="X2059" s="302"/>
      <c r="Y2059" s="211"/>
      <c r="Z2059" s="320"/>
      <c r="AA2059" s="246"/>
      <c r="AB2059" s="125"/>
      <c r="AC2059" s="125"/>
      <c r="AD2059" s="125"/>
      <c r="AE2059" s="125"/>
      <c r="AF2059" s="125"/>
      <c r="AG2059" s="125"/>
      <c r="AH2059" s="125"/>
      <c r="AJ2059" s="125"/>
      <c r="AK2059" s="125"/>
      <c r="AM2059" s="246"/>
      <c r="AO2059" s="246"/>
      <c r="AP2059" s="211"/>
      <c r="AQ2059" s="211"/>
      <c r="AR2059" s="199"/>
      <c r="AT2059" s="225"/>
      <c r="AU2059" s="225"/>
      <c r="AV2059" s="225"/>
      <c r="AW2059" s="99"/>
      <c r="AX2059" s="199"/>
      <c r="AY2059" s="199"/>
      <c r="AZ2059" s="37"/>
      <c r="BA2059" s="123"/>
      <c r="BB2059" s="211"/>
      <c r="BC2059" s="211"/>
      <c r="BD2059" s="123"/>
      <c r="BE2059" s="123"/>
      <c r="BF2059" s="37"/>
      <c r="BG2059" s="37"/>
    </row>
    <row r="2060" spans="1:59" x14ac:dyDescent="0.25">
      <c r="A2060">
        <v>2028</v>
      </c>
      <c r="B2060" s="61">
        <f ca="1">OFFSET(InputPriceData!B$15,CalculationsAndCharts!$A2060+$A$11,0,1,1)</f>
        <v>39531</v>
      </c>
      <c r="C2060" s="3">
        <f ca="1">OFFSET(InputPriceData!G$15,CalculationsAndCharts!$A2060+$A$11,IF($C$7,8,0),1,1)</f>
        <v>208977300</v>
      </c>
      <c r="D2060" s="4">
        <f ca="1">OFFSET(InputPriceData!C$15,CalculationsAndCharts!$A2060+$A$11,IF($C$7,8,0),1,1)</f>
        <v>112.61</v>
      </c>
      <c r="E2060" s="4">
        <f ca="1">OFFSET(InputPriceData!D$15,CalculationsAndCharts!$A2060+$A$11,IF($C$7,8,0),1,1)</f>
        <v>114.72</v>
      </c>
      <c r="F2060" s="4">
        <f ca="1">OFFSET(InputPriceData!E$15,CalculationsAndCharts!$A2060+$A$11,IF($C$7,8,0),1,1)</f>
        <v>112.55</v>
      </c>
      <c r="G2060" s="4">
        <f ca="1">OFFSET(InputPriceData!F$15,CalculationsAndCharts!$A2060+$A$11,IF($C$7,8,0),1,1)</f>
        <v>113.8</v>
      </c>
      <c r="H2060" s="342">
        <f t="shared" ca="1" si="250"/>
        <v>111.30155309721236</v>
      </c>
      <c r="I2060" s="342">
        <f t="shared" ca="1" si="251"/>
        <v>111.76408476142829</v>
      </c>
      <c r="J2060" s="340">
        <f t="shared" ca="1" si="252"/>
        <v>-0.46253166421595748</v>
      </c>
      <c r="K2060" s="170">
        <f t="shared" ca="1" si="248"/>
        <v>0.21393554040238325</v>
      </c>
      <c r="L2060" s="341">
        <f t="shared" ca="1" si="249"/>
        <v>0.93615855047709962</v>
      </c>
      <c r="M2060" s="341">
        <f t="shared" ca="1" si="253"/>
        <v>-0.93615855047709962</v>
      </c>
      <c r="N2060" s="170"/>
      <c r="O2060" s="340"/>
      <c r="P2060" s="3">
        <f t="shared" ca="1" si="254"/>
        <v>208977300</v>
      </c>
      <c r="Q2060" s="3" t="e">
        <f t="shared" ca="1" si="255"/>
        <v>#N/A</v>
      </c>
      <c r="S2060" s="99"/>
      <c r="T2060" s="350"/>
      <c r="U2060" s="350"/>
      <c r="V2060" s="349"/>
      <c r="W2060" s="313"/>
      <c r="X2060" s="302"/>
      <c r="Y2060" s="211"/>
      <c r="Z2060" s="320"/>
      <c r="AA2060" s="246"/>
      <c r="AB2060" s="125"/>
      <c r="AC2060" s="125"/>
      <c r="AD2060" s="125"/>
      <c r="AE2060" s="125"/>
      <c r="AF2060" s="125"/>
      <c r="AG2060" s="125"/>
      <c r="AH2060" s="125"/>
      <c r="AJ2060" s="125"/>
      <c r="AK2060" s="125"/>
      <c r="AM2060" s="246"/>
      <c r="AO2060" s="246"/>
      <c r="AP2060" s="211"/>
      <c r="AQ2060" s="211"/>
      <c r="AR2060" s="199"/>
      <c r="AT2060" s="225"/>
      <c r="AU2060" s="225"/>
      <c r="AV2060" s="225"/>
      <c r="AW2060" s="99"/>
      <c r="AX2060" s="199"/>
      <c r="AY2060" s="199"/>
      <c r="AZ2060" s="37"/>
      <c r="BA2060" s="123"/>
      <c r="BB2060" s="211"/>
      <c r="BC2060" s="211"/>
      <c r="BD2060" s="123"/>
      <c r="BE2060" s="123"/>
      <c r="BF2060" s="37"/>
      <c r="BG2060" s="37"/>
    </row>
    <row r="2061" spans="1:59" x14ac:dyDescent="0.25">
      <c r="A2061">
        <v>2029</v>
      </c>
      <c r="B2061" s="61">
        <f ca="1">OFFSET(InputPriceData!B$15,CalculationsAndCharts!$A2061+$A$11,0,1,1)</f>
        <v>39527</v>
      </c>
      <c r="C2061" s="3">
        <f ca="1">OFFSET(InputPriceData!G$15,CalculationsAndCharts!$A2061+$A$11,IF($C$7,8,0),1,1)</f>
        <v>245320700</v>
      </c>
      <c r="D2061" s="4">
        <f ca="1">OFFSET(InputPriceData!C$15,CalculationsAndCharts!$A2061+$A$11,IF($C$7,8,0),1,1)</f>
        <v>109.85</v>
      </c>
      <c r="E2061" s="4">
        <f ca="1">OFFSET(InputPriceData!D$15,CalculationsAndCharts!$A2061+$A$11,IF($C$7,8,0),1,1)</f>
        <v>112.27</v>
      </c>
      <c r="F2061" s="4">
        <f ca="1">OFFSET(InputPriceData!E$15,CalculationsAndCharts!$A2061+$A$11,IF($C$7,8,0),1,1)</f>
        <v>109.19</v>
      </c>
      <c r="G2061" s="4">
        <f ca="1">OFFSET(InputPriceData!F$15,CalculationsAndCharts!$A2061+$A$11,IF($C$7,8,0),1,1)</f>
        <v>111.57</v>
      </c>
      <c r="H2061" s="342">
        <f t="shared" ca="1" si="250"/>
        <v>110.94463211109985</v>
      </c>
      <c r="I2061" s="342">
        <f t="shared" ca="1" si="251"/>
        <v>111.57900155792179</v>
      </c>
      <c r="J2061" s="340">
        <f t="shared" ca="1" si="252"/>
        <v>-0.63436944682196017</v>
      </c>
      <c r="K2061" s="170">
        <f t="shared" ca="1" si="248"/>
        <v>0.40242459506119976</v>
      </c>
      <c r="L2061" s="341">
        <f t="shared" ca="1" si="249"/>
        <v>0.93954478235282046</v>
      </c>
      <c r="M2061" s="341">
        <f t="shared" ca="1" si="253"/>
        <v>-0.93954478235282046</v>
      </c>
      <c r="N2061" s="170"/>
      <c r="O2061" s="340"/>
      <c r="P2061" s="3">
        <f t="shared" ca="1" si="254"/>
        <v>245320700</v>
      </c>
      <c r="Q2061" s="3" t="e">
        <f t="shared" ca="1" si="255"/>
        <v>#N/A</v>
      </c>
      <c r="S2061" s="99"/>
      <c r="T2061" s="350"/>
      <c r="U2061" s="350"/>
      <c r="V2061" s="349"/>
      <c r="W2061" s="313"/>
      <c r="X2061" s="302"/>
      <c r="Y2061" s="211"/>
      <c r="Z2061" s="320"/>
      <c r="AA2061" s="246"/>
      <c r="AB2061" s="125"/>
      <c r="AC2061" s="125"/>
      <c r="AD2061" s="125"/>
      <c r="AE2061" s="125"/>
      <c r="AF2061" s="125"/>
      <c r="AG2061" s="125"/>
      <c r="AH2061" s="125"/>
      <c r="AJ2061" s="125"/>
      <c r="AK2061" s="125"/>
      <c r="AM2061" s="246"/>
      <c r="AO2061" s="246"/>
      <c r="AP2061" s="211"/>
      <c r="AQ2061" s="211"/>
      <c r="AR2061" s="199"/>
      <c r="AT2061" s="225"/>
      <c r="AU2061" s="225"/>
      <c r="AV2061" s="225"/>
      <c r="AW2061" s="99"/>
      <c r="AX2061" s="199"/>
      <c r="AY2061" s="199"/>
      <c r="AZ2061" s="37"/>
      <c r="BA2061" s="123"/>
      <c r="BB2061" s="211"/>
      <c r="BC2061" s="211"/>
      <c r="BD2061" s="123"/>
      <c r="BE2061" s="123"/>
      <c r="BF2061" s="37"/>
      <c r="BG2061" s="37"/>
    </row>
    <row r="2062" spans="1:59" x14ac:dyDescent="0.25">
      <c r="A2062">
        <v>2030</v>
      </c>
      <c r="B2062" s="61">
        <f ca="1">OFFSET(InputPriceData!B$15,CalculationsAndCharts!$A2062+$A$11,0,1,1)</f>
        <v>39526</v>
      </c>
      <c r="C2062" s="3">
        <f ca="1">OFFSET(InputPriceData!G$15,CalculationsAndCharts!$A2062+$A$11,IF($C$7,8,0),1,1)</f>
        <v>345971600</v>
      </c>
      <c r="D2062" s="4">
        <f ca="1">OFFSET(InputPriceData!C$15,CalculationsAndCharts!$A2062+$A$11,IF($C$7,8,0),1,1)</f>
        <v>112.75</v>
      </c>
      <c r="E2062" s="4">
        <f ca="1">OFFSET(InputPriceData!D$15,CalculationsAndCharts!$A2062+$A$11,IF($C$7,8,0),1,1)</f>
        <v>113.18</v>
      </c>
      <c r="F2062" s="4">
        <f ca="1">OFFSET(InputPriceData!E$15,CalculationsAndCharts!$A2062+$A$11,IF($C$7,8,0),1,1)</f>
        <v>109.3</v>
      </c>
      <c r="G2062" s="4">
        <f ca="1">OFFSET(InputPriceData!F$15,CalculationsAndCharts!$A2062+$A$11,IF($C$7,8,0),1,1)</f>
        <v>109.54</v>
      </c>
      <c r="H2062" s="342">
        <f t="shared" ca="1" si="250"/>
        <v>110.85529384125698</v>
      </c>
      <c r="I2062" s="342">
        <f t="shared" ca="1" si="251"/>
        <v>111.57981988136922</v>
      </c>
      <c r="J2062" s="340">
        <f t="shared" ca="1" si="252"/>
        <v>-0.72452604011227584</v>
      </c>
      <c r="K2062" s="170">
        <f t="shared" ca="1" si="248"/>
        <v>0.52493798280077508</v>
      </c>
      <c r="L2062" s="341">
        <f t="shared" ca="1" si="249"/>
        <v>0.93953854704860307</v>
      </c>
      <c r="M2062" s="341">
        <f t="shared" ca="1" si="253"/>
        <v>-0.93953854704860307</v>
      </c>
      <c r="N2062" s="170"/>
      <c r="O2062" s="340"/>
      <c r="P2062" s="3" t="e">
        <f t="shared" ca="1" si="254"/>
        <v>#N/A</v>
      </c>
      <c r="Q2062" s="3">
        <f t="shared" ca="1" si="255"/>
        <v>345971600</v>
      </c>
      <c r="S2062" s="99"/>
      <c r="T2062" s="350"/>
      <c r="U2062" s="350"/>
      <c r="V2062" s="349"/>
      <c r="W2062" s="313"/>
      <c r="X2062" s="302"/>
      <c r="Y2062" s="211"/>
      <c r="Z2062" s="320"/>
      <c r="AA2062" s="246"/>
      <c r="AB2062" s="125"/>
      <c r="AC2062" s="125"/>
      <c r="AD2062" s="125"/>
      <c r="AE2062" s="125"/>
      <c r="AF2062" s="125"/>
      <c r="AG2062" s="125"/>
      <c r="AH2062" s="125"/>
      <c r="AJ2062" s="125"/>
      <c r="AK2062" s="125"/>
      <c r="AM2062" s="246"/>
      <c r="AO2062" s="246"/>
      <c r="AP2062" s="211"/>
      <c r="AQ2062" s="211"/>
      <c r="AR2062" s="199"/>
      <c r="AT2062" s="225"/>
      <c r="AU2062" s="225"/>
      <c r="AV2062" s="225"/>
      <c r="AW2062" s="99"/>
      <c r="AX2062" s="199"/>
      <c r="AY2062" s="199"/>
      <c r="AZ2062" s="37"/>
      <c r="BA2062" s="123"/>
      <c r="BB2062" s="211"/>
      <c r="BC2062" s="211"/>
      <c r="BD2062" s="123"/>
      <c r="BE2062" s="123"/>
      <c r="BF2062" s="37"/>
      <c r="BG2062" s="37"/>
    </row>
    <row r="2063" spans="1:59" x14ac:dyDescent="0.25">
      <c r="A2063">
        <v>2031</v>
      </c>
      <c r="B2063" s="61">
        <f ca="1">OFFSET(InputPriceData!B$15,CalculationsAndCharts!$A2063+$A$11,0,1,1)</f>
        <v>39525</v>
      </c>
      <c r="C2063" s="3">
        <f ca="1">OFFSET(InputPriceData!G$15,CalculationsAndCharts!$A2063+$A$11,IF($C$7,8,0),1,1)</f>
        <v>334416600</v>
      </c>
      <c r="D2063" s="4">
        <f ca="1">OFFSET(InputPriceData!C$15,CalculationsAndCharts!$A2063+$A$11,IF($C$7,8,0),1,1)</f>
        <v>109.79</v>
      </c>
      <c r="E2063" s="4">
        <f ca="1">OFFSET(InputPriceData!D$15,CalculationsAndCharts!$A2063+$A$11,IF($C$7,8,0),1,1)</f>
        <v>112.37</v>
      </c>
      <c r="F2063" s="4">
        <f ca="1">OFFSET(InputPriceData!E$15,CalculationsAndCharts!$A2063+$A$11,IF($C$7,8,0),1,1)</f>
        <v>109.25</v>
      </c>
      <c r="G2063" s="4">
        <f ca="1">OFFSET(InputPriceData!F$15,CalculationsAndCharts!$A2063+$A$11,IF($C$7,8,0),1,1)</f>
        <v>112.32</v>
      </c>
      <c r="H2063" s="342">
        <f t="shared" ca="1" si="250"/>
        <v>111.04319296143655</v>
      </c>
      <c r="I2063" s="342">
        <f t="shared" ca="1" si="251"/>
        <v>111.76525805240279</v>
      </c>
      <c r="J2063" s="340">
        <f t="shared" ca="1" si="252"/>
        <v>-0.7220650909662768</v>
      </c>
      <c r="K2063" s="170">
        <f t="shared" ca="1" si="248"/>
        <v>0.5213779955921376</v>
      </c>
      <c r="L2063" s="341">
        <f t="shared" ca="1" si="249"/>
        <v>0.9360351128729949</v>
      </c>
      <c r="M2063" s="341">
        <f t="shared" ca="1" si="253"/>
        <v>-0.9360351128729949</v>
      </c>
      <c r="N2063" s="170"/>
      <c r="O2063" s="340"/>
      <c r="P2063" s="3">
        <f t="shared" ca="1" si="254"/>
        <v>334416600</v>
      </c>
      <c r="Q2063" s="3" t="e">
        <f t="shared" ca="1" si="255"/>
        <v>#N/A</v>
      </c>
      <c r="S2063" s="99"/>
      <c r="T2063" s="350"/>
      <c r="U2063" s="350"/>
      <c r="V2063" s="349"/>
      <c r="W2063" s="313"/>
      <c r="X2063" s="302"/>
      <c r="Y2063" s="211"/>
      <c r="Z2063" s="320"/>
      <c r="AA2063" s="246"/>
      <c r="AB2063" s="125"/>
      <c r="AC2063" s="125"/>
      <c r="AD2063" s="125"/>
      <c r="AE2063" s="125"/>
      <c r="AF2063" s="125"/>
      <c r="AG2063" s="125"/>
      <c r="AH2063" s="125"/>
      <c r="AJ2063" s="125"/>
      <c r="AK2063" s="125"/>
      <c r="AM2063" s="246"/>
      <c r="AO2063" s="246"/>
      <c r="AP2063" s="211"/>
      <c r="AQ2063" s="211"/>
      <c r="AR2063" s="199"/>
      <c r="AT2063" s="225"/>
      <c r="AU2063" s="225"/>
      <c r="AV2063" s="225"/>
      <c r="AW2063" s="99"/>
      <c r="AX2063" s="199"/>
      <c r="AY2063" s="199"/>
      <c r="AZ2063" s="37"/>
      <c r="BA2063" s="123"/>
      <c r="BB2063" s="211"/>
      <c r="BC2063" s="211"/>
      <c r="BD2063" s="123"/>
      <c r="BE2063" s="123"/>
      <c r="BF2063" s="37"/>
      <c r="BG2063" s="37"/>
    </row>
    <row r="2064" spans="1:59" x14ac:dyDescent="0.25">
      <c r="A2064">
        <v>2032</v>
      </c>
      <c r="B2064" s="61">
        <f ca="1">OFFSET(InputPriceData!B$15,CalculationsAndCharts!$A2064+$A$11,0,1,1)</f>
        <v>39524</v>
      </c>
      <c r="C2064" s="3">
        <f ca="1">OFFSET(InputPriceData!G$15,CalculationsAndCharts!$A2064+$A$11,IF($C$7,8,0),1,1)</f>
        <v>405311100</v>
      </c>
      <c r="D2064" s="4">
        <f ca="1">OFFSET(InputPriceData!C$15,CalculationsAndCharts!$A2064+$A$11,IF($C$7,8,0),1,1)</f>
        <v>106.39</v>
      </c>
      <c r="E2064" s="4">
        <f ca="1">OFFSET(InputPriceData!D$15,CalculationsAndCharts!$A2064+$A$11,IF($C$7,8,0),1,1)</f>
        <v>108.65</v>
      </c>
      <c r="F2064" s="4">
        <f ca="1">OFFSET(InputPriceData!E$15,CalculationsAndCharts!$A2064+$A$11,IF($C$7,8,0),1,1)</f>
        <v>105.97</v>
      </c>
      <c r="G2064" s="4">
        <f ca="1">OFFSET(InputPriceData!F$15,CalculationsAndCharts!$A2064+$A$11,IF($C$7,8,0),1,1)</f>
        <v>107.84</v>
      </c>
      <c r="H2064" s="342">
        <f t="shared" ca="1" si="250"/>
        <v>110.8607919559275</v>
      </c>
      <c r="I2064" s="342">
        <f t="shared" ca="1" si="251"/>
        <v>111.71482696625759</v>
      </c>
      <c r="J2064" s="340">
        <f t="shared" ca="1" si="252"/>
        <v>-0.85403501033014373</v>
      </c>
      <c r="K2064" s="170">
        <f t="shared" ca="1" si="248"/>
        <v>0.72937579886960868</v>
      </c>
      <c r="L2064" s="341">
        <f t="shared" ca="1" si="249"/>
        <v>0.93140749282023905</v>
      </c>
      <c r="M2064" s="341">
        <f t="shared" ca="1" si="253"/>
        <v>-0.93140749282023905</v>
      </c>
      <c r="N2064" s="170"/>
      <c r="O2064" s="340"/>
      <c r="P2064" s="3">
        <f t="shared" ca="1" si="254"/>
        <v>405311100</v>
      </c>
      <c r="Q2064" s="3" t="e">
        <f t="shared" ca="1" si="255"/>
        <v>#N/A</v>
      </c>
      <c r="S2064" s="99"/>
      <c r="T2064" s="350"/>
      <c r="U2064" s="350"/>
      <c r="V2064" s="349"/>
      <c r="W2064" s="313"/>
      <c r="X2064" s="302"/>
      <c r="Y2064" s="211"/>
      <c r="Z2064" s="320"/>
      <c r="AA2064" s="246"/>
      <c r="AB2064" s="125"/>
      <c r="AC2064" s="125"/>
      <c r="AD2064" s="125"/>
      <c r="AE2064" s="125"/>
      <c r="AF2064" s="125"/>
      <c r="AG2064" s="125"/>
      <c r="AH2064" s="125"/>
      <c r="AJ2064" s="125"/>
      <c r="AK2064" s="125"/>
      <c r="AM2064" s="246"/>
      <c r="AO2064" s="246"/>
      <c r="AP2064" s="211"/>
      <c r="AQ2064" s="211"/>
      <c r="AR2064" s="199"/>
      <c r="AT2064" s="225"/>
      <c r="AU2064" s="225"/>
      <c r="AV2064" s="225"/>
      <c r="AW2064" s="99"/>
      <c r="AX2064" s="199"/>
      <c r="AY2064" s="199"/>
      <c r="AZ2064" s="37"/>
      <c r="BA2064" s="123"/>
      <c r="BB2064" s="211"/>
      <c r="BC2064" s="211"/>
      <c r="BD2064" s="123"/>
      <c r="BE2064" s="123"/>
      <c r="BF2064" s="37"/>
      <c r="BG2064" s="37"/>
    </row>
    <row r="2065" spans="1:59" x14ac:dyDescent="0.25">
      <c r="A2065">
        <v>2033</v>
      </c>
      <c r="B2065" s="61">
        <f ca="1">OFFSET(InputPriceData!B$15,CalculationsAndCharts!$A2065+$A$11,0,1,1)</f>
        <v>39521</v>
      </c>
      <c r="C2065" s="3">
        <f ca="1">OFFSET(InputPriceData!G$15,CalculationsAndCharts!$A2065+$A$11,IF($C$7,8,0),1,1)</f>
        <v>484687800</v>
      </c>
      <c r="D2065" s="4">
        <f ca="1">OFFSET(InputPriceData!C$15,CalculationsAndCharts!$A2065+$A$11,IF($C$7,8,0),1,1)</f>
        <v>111.6</v>
      </c>
      <c r="E2065" s="4">
        <f ca="1">OFFSET(InputPriceData!D$15,CalculationsAndCharts!$A2065+$A$11,IF($C$7,8,0),1,1)</f>
        <v>111.63</v>
      </c>
      <c r="F2065" s="4">
        <f ca="1">OFFSET(InputPriceData!E$15,CalculationsAndCharts!$A2065+$A$11,IF($C$7,8,0),1,1)</f>
        <v>107.4</v>
      </c>
      <c r="G2065" s="4">
        <f ca="1">OFFSET(InputPriceData!F$15,CalculationsAndCharts!$A2065+$A$11,IF($C$7,8,0),1,1)</f>
        <v>108.94</v>
      </c>
      <c r="H2065" s="342">
        <f t="shared" ca="1" si="250"/>
        <v>111.29233366391713</v>
      </c>
      <c r="I2065" s="342">
        <f t="shared" ca="1" si="251"/>
        <v>112.0670839631901</v>
      </c>
      <c r="J2065" s="340">
        <f t="shared" ca="1" si="252"/>
        <v>-0.77475029927301486</v>
      </c>
      <c r="K2065" s="170">
        <f t="shared" ca="1" si="248"/>
        <v>0.6002380262236261</v>
      </c>
      <c r="L2065" s="341">
        <f t="shared" ca="1" si="249"/>
        <v>0.92370106019456333</v>
      </c>
      <c r="M2065" s="341">
        <f t="shared" ca="1" si="253"/>
        <v>-0.92370106019456333</v>
      </c>
      <c r="N2065" s="170"/>
      <c r="O2065" s="340"/>
      <c r="P2065" s="3" t="e">
        <f t="shared" ca="1" si="254"/>
        <v>#N/A</v>
      </c>
      <c r="Q2065" s="3">
        <f t="shared" ca="1" si="255"/>
        <v>484687800</v>
      </c>
      <c r="S2065" s="99"/>
      <c r="T2065" s="350"/>
      <c r="U2065" s="350"/>
      <c r="V2065" s="349"/>
      <c r="W2065" s="313"/>
      <c r="X2065" s="302"/>
      <c r="Y2065" s="211"/>
      <c r="Z2065" s="320"/>
      <c r="AA2065" s="246"/>
      <c r="AB2065" s="125"/>
      <c r="AC2065" s="125"/>
      <c r="AD2065" s="125"/>
      <c r="AE2065" s="125"/>
      <c r="AF2065" s="125"/>
      <c r="AG2065" s="125"/>
      <c r="AH2065" s="125"/>
      <c r="AJ2065" s="125"/>
      <c r="AK2065" s="125"/>
      <c r="AM2065" s="246"/>
      <c r="AO2065" s="246"/>
      <c r="AP2065" s="211"/>
      <c r="AQ2065" s="211"/>
      <c r="AR2065" s="199"/>
      <c r="AT2065" s="225"/>
      <c r="AU2065" s="225"/>
      <c r="AV2065" s="225"/>
      <c r="AW2065" s="99"/>
      <c r="AX2065" s="199"/>
      <c r="AY2065" s="199"/>
      <c r="AZ2065" s="37"/>
      <c r="BA2065" s="123"/>
      <c r="BB2065" s="211"/>
      <c r="BC2065" s="211"/>
      <c r="BD2065" s="123"/>
      <c r="BE2065" s="123"/>
      <c r="BF2065" s="37"/>
      <c r="BG2065" s="37"/>
    </row>
    <row r="2066" spans="1:59" x14ac:dyDescent="0.25">
      <c r="A2066">
        <v>2034</v>
      </c>
      <c r="B2066" s="61">
        <f ca="1">OFFSET(InputPriceData!B$15,CalculationsAndCharts!$A2066+$A$11,0,1,1)</f>
        <v>39520</v>
      </c>
      <c r="C2066" s="3">
        <f ca="1">OFFSET(InputPriceData!G$15,CalculationsAndCharts!$A2066+$A$11,IF($C$7,8,0),1,1)</f>
        <v>351504200</v>
      </c>
      <c r="D2066" s="4">
        <f ca="1">OFFSET(InputPriceData!C$15,CalculationsAndCharts!$A2066+$A$11,IF($C$7,8,0),1,1)</f>
        <v>108.94</v>
      </c>
      <c r="E2066" s="4">
        <f ca="1">OFFSET(InputPriceData!D$15,CalculationsAndCharts!$A2066+$A$11,IF($C$7,8,0),1,1)</f>
        <v>111.49</v>
      </c>
      <c r="F2066" s="4">
        <f ca="1">OFFSET(InputPriceData!E$15,CalculationsAndCharts!$A2066+$A$11,IF($C$7,8,0),1,1)</f>
        <v>108.09</v>
      </c>
      <c r="G2066" s="4">
        <f ca="1">OFFSET(InputPriceData!F$15,CalculationsAndCharts!$A2066+$A$11,IF($C$7,8,0),1,1)</f>
        <v>110.66</v>
      </c>
      <c r="H2066" s="342">
        <f t="shared" ca="1" si="250"/>
        <v>111.628381330191</v>
      </c>
      <c r="I2066" s="342">
        <f t="shared" ca="1" si="251"/>
        <v>112.35136432348011</v>
      </c>
      <c r="J2066" s="340">
        <f t="shared" ca="1" si="252"/>
        <v>-0.72298299328915261</v>
      </c>
      <c r="K2066" s="170">
        <f t="shared" ca="1" si="248"/>
        <v>0.52270440858534284</v>
      </c>
      <c r="L2066" s="341">
        <f t="shared" ca="1" si="249"/>
        <v>0.91720913552734307</v>
      </c>
      <c r="M2066" s="341">
        <f t="shared" ca="1" si="253"/>
        <v>-0.91720913552734307</v>
      </c>
      <c r="N2066" s="170"/>
      <c r="O2066" s="340"/>
      <c r="P2066" s="3">
        <f t="shared" ca="1" si="254"/>
        <v>351504200</v>
      </c>
      <c r="Q2066" s="3" t="e">
        <f t="shared" ca="1" si="255"/>
        <v>#N/A</v>
      </c>
      <c r="S2066" s="99"/>
      <c r="T2066" s="350"/>
      <c r="U2066" s="350"/>
      <c r="V2066" s="349"/>
      <c r="W2066" s="313"/>
      <c r="X2066" s="302"/>
      <c r="Y2066" s="211"/>
      <c r="Z2066" s="320"/>
      <c r="AA2066" s="246"/>
      <c r="AB2066" s="125"/>
      <c r="AC2066" s="125"/>
      <c r="AD2066" s="125"/>
      <c r="AE2066" s="125"/>
      <c r="AF2066" s="125"/>
      <c r="AG2066" s="125"/>
      <c r="AH2066" s="125"/>
      <c r="AJ2066" s="125"/>
      <c r="AK2066" s="125"/>
      <c r="AM2066" s="246"/>
      <c r="AO2066" s="246"/>
      <c r="AP2066" s="211"/>
      <c r="AQ2066" s="211"/>
      <c r="AR2066" s="199"/>
      <c r="AT2066" s="225"/>
      <c r="AU2066" s="225"/>
      <c r="AV2066" s="225"/>
      <c r="AW2066" s="99"/>
      <c r="AX2066" s="199"/>
      <c r="AY2066" s="199"/>
      <c r="AZ2066" s="37"/>
      <c r="BA2066" s="123"/>
      <c r="BB2066" s="211"/>
      <c r="BC2066" s="211"/>
      <c r="BD2066" s="123"/>
      <c r="BE2066" s="123"/>
      <c r="BF2066" s="37"/>
      <c r="BG2066" s="37"/>
    </row>
    <row r="2067" spans="1:59" x14ac:dyDescent="0.25">
      <c r="A2067">
        <v>2035</v>
      </c>
      <c r="B2067" s="61">
        <f ca="1">OFFSET(InputPriceData!B$15,CalculationsAndCharts!$A2067+$A$11,0,1,1)</f>
        <v>39519</v>
      </c>
      <c r="C2067" s="3">
        <f ca="1">OFFSET(InputPriceData!G$15,CalculationsAndCharts!$A2067+$A$11,IF($C$7,8,0),1,1)</f>
        <v>229161100</v>
      </c>
      <c r="D2067" s="4">
        <f ca="1">OFFSET(InputPriceData!C$15,CalculationsAndCharts!$A2067+$A$11,IF($C$7,8,0),1,1)</f>
        <v>111.57</v>
      </c>
      <c r="E2067" s="4">
        <f ca="1">OFFSET(InputPriceData!D$15,CalculationsAndCharts!$A2067+$A$11,IF($C$7,8,0),1,1)</f>
        <v>112.44</v>
      </c>
      <c r="F2067" s="4">
        <f ca="1">OFFSET(InputPriceData!E$15,CalculationsAndCharts!$A2067+$A$11,IF($C$7,8,0),1,1)</f>
        <v>110.24</v>
      </c>
      <c r="G2067" s="4">
        <f ca="1">OFFSET(InputPriceData!F$15,CalculationsAndCharts!$A2067+$A$11,IF($C$7,8,0),1,1)</f>
        <v>110.41</v>
      </c>
      <c r="H2067" s="342">
        <f t="shared" ca="1" si="250"/>
        <v>111.7667215202183</v>
      </c>
      <c r="I2067" s="342">
        <f t="shared" ca="1" si="251"/>
        <v>112.50512471652377</v>
      </c>
      <c r="J2067" s="340">
        <f t="shared" ca="1" si="252"/>
        <v>-0.73840319630551676</v>
      </c>
      <c r="K2067" s="170">
        <f t="shared" ca="1" si="248"/>
        <v>0.54523928031420354</v>
      </c>
      <c r="L2067" s="341">
        <f t="shared" ca="1" si="249"/>
        <v>0.91150340184242185</v>
      </c>
      <c r="M2067" s="341">
        <f t="shared" ca="1" si="253"/>
        <v>-0.91150340184242185</v>
      </c>
      <c r="N2067" s="170"/>
      <c r="O2067" s="340"/>
      <c r="P2067" s="3" t="e">
        <f t="shared" ca="1" si="254"/>
        <v>#N/A</v>
      </c>
      <c r="Q2067" s="3">
        <f t="shared" ca="1" si="255"/>
        <v>229161100</v>
      </c>
      <c r="S2067" s="99"/>
      <c r="T2067" s="350"/>
      <c r="U2067" s="350"/>
      <c r="V2067" s="349"/>
      <c r="W2067" s="313"/>
      <c r="X2067" s="302"/>
      <c r="Y2067" s="211"/>
      <c r="Z2067" s="320"/>
      <c r="AA2067" s="246"/>
      <c r="AB2067" s="125"/>
      <c r="AC2067" s="125"/>
      <c r="AD2067" s="125"/>
      <c r="AE2067" s="125"/>
      <c r="AF2067" s="125"/>
      <c r="AG2067" s="125"/>
      <c r="AH2067" s="125"/>
      <c r="AJ2067" s="125"/>
      <c r="AK2067" s="125"/>
      <c r="AM2067" s="246"/>
      <c r="AO2067" s="246"/>
      <c r="AP2067" s="211"/>
      <c r="AQ2067" s="211"/>
      <c r="AR2067" s="199"/>
      <c r="AT2067" s="225"/>
      <c r="AU2067" s="225"/>
      <c r="AV2067" s="225"/>
      <c r="AW2067" s="99"/>
      <c r="AX2067" s="199"/>
      <c r="AY2067" s="199"/>
      <c r="AZ2067" s="37"/>
      <c r="BA2067" s="123"/>
      <c r="BB2067" s="211"/>
      <c r="BC2067" s="211"/>
      <c r="BD2067" s="123"/>
      <c r="BE2067" s="123"/>
      <c r="BF2067" s="37"/>
      <c r="BG2067" s="37"/>
    </row>
    <row r="2068" spans="1:59" x14ac:dyDescent="0.25">
      <c r="A2068">
        <v>2036</v>
      </c>
      <c r="B2068" s="61">
        <f ca="1">OFFSET(InputPriceData!B$15,CalculationsAndCharts!$A2068+$A$11,0,1,1)</f>
        <v>39518</v>
      </c>
      <c r="C2068" s="3">
        <f ca="1">OFFSET(InputPriceData!G$15,CalculationsAndCharts!$A2068+$A$11,IF($C$7,8,0),1,1)</f>
        <v>341440600</v>
      </c>
      <c r="D2068" s="4">
        <f ca="1">OFFSET(InputPriceData!C$15,CalculationsAndCharts!$A2068+$A$11,IF($C$7,8,0),1,1)</f>
        <v>109.87</v>
      </c>
      <c r="E2068" s="4">
        <f ca="1">OFFSET(InputPriceData!D$15,CalculationsAndCharts!$A2068+$A$11,IF($C$7,8,0),1,1)</f>
        <v>111.56</v>
      </c>
      <c r="F2068" s="4">
        <f ca="1">OFFSET(InputPriceData!E$15,CalculationsAndCharts!$A2068+$A$11,IF($C$7,8,0),1,1)</f>
        <v>108.39</v>
      </c>
      <c r="G2068" s="4">
        <f ca="1">OFFSET(InputPriceData!F$15,CalculationsAndCharts!$A2068+$A$11,IF($C$7,8,0),1,1)</f>
        <v>111.45</v>
      </c>
      <c r="H2068" s="342">
        <f t="shared" ca="1" si="250"/>
        <v>111.96053888024949</v>
      </c>
      <c r="I2068" s="342">
        <f t="shared" ca="1" si="251"/>
        <v>112.69559059984411</v>
      </c>
      <c r="J2068" s="340">
        <f t="shared" ca="1" si="252"/>
        <v>-0.73505171959467785</v>
      </c>
      <c r="K2068" s="170">
        <f t="shared" ca="1" si="248"/>
        <v>0.54030103047909295</v>
      </c>
      <c r="L2068" s="341">
        <f t="shared" ca="1" si="249"/>
        <v>0.90557178571893859</v>
      </c>
      <c r="M2068" s="341">
        <f t="shared" ca="1" si="253"/>
        <v>-0.90557178571893859</v>
      </c>
      <c r="N2068" s="170"/>
      <c r="O2068" s="340"/>
      <c r="P2068" s="3">
        <f t="shared" ca="1" si="254"/>
        <v>341440600</v>
      </c>
      <c r="Q2068" s="3" t="e">
        <f t="shared" ca="1" si="255"/>
        <v>#N/A</v>
      </c>
      <c r="S2068" s="99"/>
      <c r="T2068" s="350"/>
      <c r="U2068" s="350"/>
      <c r="V2068" s="349"/>
      <c r="W2068" s="313"/>
      <c r="X2068" s="302"/>
      <c r="Y2068" s="211"/>
      <c r="Z2068" s="320"/>
      <c r="AA2068" s="246"/>
      <c r="AB2068" s="125"/>
      <c r="AC2068" s="125"/>
      <c r="AD2068" s="125"/>
      <c r="AE2068" s="125"/>
      <c r="AF2068" s="125"/>
      <c r="AG2068" s="125"/>
      <c r="AH2068" s="125"/>
      <c r="AJ2068" s="125"/>
      <c r="AK2068" s="125"/>
      <c r="AM2068" s="246"/>
      <c r="AO2068" s="246"/>
      <c r="AP2068" s="211"/>
      <c r="AQ2068" s="211"/>
      <c r="AR2068" s="199"/>
      <c r="AT2068" s="225"/>
      <c r="AU2068" s="225"/>
      <c r="AV2068" s="225"/>
      <c r="AW2068" s="99"/>
      <c r="AX2068" s="199"/>
      <c r="AY2068" s="199"/>
      <c r="AZ2068" s="37"/>
      <c r="BA2068" s="123"/>
      <c r="BB2068" s="211"/>
      <c r="BC2068" s="211"/>
      <c r="BD2068" s="123"/>
      <c r="BE2068" s="123"/>
      <c r="BF2068" s="37"/>
      <c r="BG2068" s="37"/>
    </row>
    <row r="2069" spans="1:59" x14ac:dyDescent="0.25">
      <c r="A2069">
        <v>2037</v>
      </c>
      <c r="B2069" s="61">
        <f ca="1">OFFSET(InputPriceData!B$15,CalculationsAndCharts!$A2069+$A$11,0,1,1)</f>
        <v>39517</v>
      </c>
      <c r="C2069" s="3">
        <f ca="1">OFFSET(InputPriceData!G$15,CalculationsAndCharts!$A2069+$A$11,IF($C$7,8,0),1,1)</f>
        <v>235683600</v>
      </c>
      <c r="D2069" s="4">
        <f ca="1">OFFSET(InputPriceData!C$15,CalculationsAndCharts!$A2069+$A$11,IF($C$7,8,0),1,1)</f>
        <v>109.13</v>
      </c>
      <c r="E2069" s="4">
        <f ca="1">OFFSET(InputPriceData!D$15,CalculationsAndCharts!$A2069+$A$11,IF($C$7,8,0),1,1)</f>
        <v>109.21</v>
      </c>
      <c r="F2069" s="4">
        <f ca="1">OFFSET(InputPriceData!E$15,CalculationsAndCharts!$A2069+$A$11,IF($C$7,8,0),1,1)</f>
        <v>107.24</v>
      </c>
      <c r="G2069" s="4">
        <f ca="1">OFFSET(InputPriceData!F$15,CalculationsAndCharts!$A2069+$A$11,IF($C$7,8,0),1,1)</f>
        <v>107.59</v>
      </c>
      <c r="H2069" s="342">
        <f t="shared" ca="1" si="250"/>
        <v>112.03347300599941</v>
      </c>
      <c r="I2069" s="342">
        <f t="shared" ca="1" si="251"/>
        <v>112.80882610892085</v>
      </c>
      <c r="J2069" s="340">
        <f t="shared" ca="1" si="252"/>
        <v>-0.77535310292149395</v>
      </c>
      <c r="K2069" s="170">
        <f t="shared" ca="1" si="248"/>
        <v>0.60117243420998878</v>
      </c>
      <c r="L2069" s="341">
        <f t="shared" ca="1" si="249"/>
        <v>0.89967674595428648</v>
      </c>
      <c r="M2069" s="341">
        <f t="shared" ca="1" si="253"/>
        <v>-0.89967674595428648</v>
      </c>
      <c r="N2069" s="170"/>
      <c r="O2069" s="340"/>
      <c r="P2069" s="3" t="e">
        <f t="shared" ca="1" si="254"/>
        <v>#N/A</v>
      </c>
      <c r="Q2069" s="3">
        <f t="shared" ca="1" si="255"/>
        <v>235683600</v>
      </c>
      <c r="S2069" s="99"/>
      <c r="T2069" s="350"/>
      <c r="U2069" s="350"/>
      <c r="V2069" s="349"/>
      <c r="W2069" s="313"/>
      <c r="X2069" s="302"/>
      <c r="Y2069" s="211"/>
      <c r="Z2069" s="320"/>
      <c r="AA2069" s="246"/>
      <c r="AB2069" s="125"/>
      <c r="AC2069" s="125"/>
      <c r="AD2069" s="125"/>
      <c r="AE2069" s="125"/>
      <c r="AF2069" s="125"/>
      <c r="AG2069" s="125"/>
      <c r="AH2069" s="125"/>
      <c r="AJ2069" s="125"/>
      <c r="AK2069" s="125"/>
      <c r="AM2069" s="246"/>
      <c r="AO2069" s="246"/>
      <c r="AP2069" s="211"/>
      <c r="AQ2069" s="211"/>
      <c r="AR2069" s="199"/>
      <c r="AT2069" s="225"/>
      <c r="AU2069" s="225"/>
      <c r="AV2069" s="225"/>
      <c r="AW2069" s="99"/>
      <c r="AX2069" s="199"/>
      <c r="AY2069" s="199"/>
      <c r="AZ2069" s="37"/>
      <c r="BA2069" s="123"/>
      <c r="BB2069" s="211"/>
      <c r="BC2069" s="211"/>
      <c r="BD2069" s="123"/>
      <c r="BE2069" s="123"/>
      <c r="BF2069" s="37"/>
      <c r="BG2069" s="37"/>
    </row>
    <row r="2070" spans="1:59" x14ac:dyDescent="0.25">
      <c r="A2070">
        <v>2038</v>
      </c>
      <c r="B2070" s="61">
        <f ca="1">OFFSET(InputPriceData!B$15,CalculationsAndCharts!$A2070+$A$11,0,1,1)</f>
        <v>39514</v>
      </c>
      <c r="C2070" s="3">
        <f ca="1">OFFSET(InputPriceData!G$15,CalculationsAndCharts!$A2070+$A$11,IF($C$7,8,0),1,1)</f>
        <v>326434600</v>
      </c>
      <c r="D2070" s="4">
        <f ca="1">OFFSET(InputPriceData!C$15,CalculationsAndCharts!$A2070+$A$11,IF($C$7,8,0),1,1)</f>
        <v>109.08</v>
      </c>
      <c r="E2070" s="4">
        <f ca="1">OFFSET(InputPriceData!D$15,CalculationsAndCharts!$A2070+$A$11,IF($C$7,8,0),1,1)</f>
        <v>110.73</v>
      </c>
      <c r="F2070" s="4">
        <f ca="1">OFFSET(InputPriceData!E$15,CalculationsAndCharts!$A2070+$A$11,IF($C$7,8,0),1,1)</f>
        <v>108.08</v>
      </c>
      <c r="G2070" s="4">
        <f ca="1">OFFSET(InputPriceData!F$15,CalculationsAndCharts!$A2070+$A$11,IF($C$7,8,0),1,1)</f>
        <v>109.03</v>
      </c>
      <c r="H2070" s="342">
        <f t="shared" ca="1" si="250"/>
        <v>112.66825486399932</v>
      </c>
      <c r="I2070" s="342">
        <f t="shared" ca="1" si="251"/>
        <v>113.28326484609548</v>
      </c>
      <c r="J2070" s="340">
        <f t="shared" ca="1" si="252"/>
        <v>-0.61500998209620583</v>
      </c>
      <c r="K2070" s="170">
        <f t="shared" ca="1" si="248"/>
        <v>0.37823727807797541</v>
      </c>
      <c r="L2070" s="341">
        <f t="shared" ca="1" si="249"/>
        <v>0.89305438430556405</v>
      </c>
      <c r="M2070" s="341">
        <f t="shared" ca="1" si="253"/>
        <v>-0.89305438430556405</v>
      </c>
      <c r="N2070" s="170"/>
      <c r="O2070" s="340"/>
      <c r="P2070" s="3" t="e">
        <f t="shared" ca="1" si="254"/>
        <v>#N/A</v>
      </c>
      <c r="Q2070" s="3">
        <f t="shared" ca="1" si="255"/>
        <v>326434600</v>
      </c>
      <c r="S2070" s="99"/>
      <c r="T2070" s="350"/>
      <c r="U2070" s="350"/>
      <c r="V2070" s="349"/>
      <c r="W2070" s="313"/>
      <c r="X2070" s="302"/>
      <c r="Y2070" s="211"/>
      <c r="Z2070" s="320"/>
      <c r="AA2070" s="246"/>
      <c r="AB2070" s="125"/>
      <c r="AC2070" s="125"/>
      <c r="AD2070" s="125"/>
      <c r="AE2070" s="125"/>
      <c r="AF2070" s="125"/>
      <c r="AG2070" s="125"/>
      <c r="AH2070" s="125"/>
      <c r="AJ2070" s="125"/>
      <c r="AK2070" s="125"/>
      <c r="AM2070" s="246"/>
      <c r="AO2070" s="246"/>
      <c r="AP2070" s="211"/>
      <c r="AQ2070" s="211"/>
      <c r="AR2070" s="199"/>
      <c r="AT2070" s="225"/>
      <c r="AU2070" s="225"/>
      <c r="AV2070" s="225"/>
      <c r="AW2070" s="99"/>
      <c r="AX2070" s="199"/>
      <c r="AY2070" s="199"/>
      <c r="AZ2070" s="37"/>
      <c r="BA2070" s="123"/>
      <c r="BB2070" s="211"/>
      <c r="BC2070" s="211"/>
      <c r="BD2070" s="123"/>
      <c r="BE2070" s="123"/>
      <c r="BF2070" s="37"/>
      <c r="BG2070" s="37"/>
    </row>
    <row r="2071" spans="1:59" x14ac:dyDescent="0.25">
      <c r="A2071">
        <v>2039</v>
      </c>
      <c r="B2071" s="61">
        <f ca="1">OFFSET(InputPriceData!B$15,CalculationsAndCharts!$A2071+$A$11,0,1,1)</f>
        <v>39513</v>
      </c>
      <c r="C2071" s="3">
        <f ca="1">OFFSET(InputPriceData!G$15,CalculationsAndCharts!$A2071+$A$11,IF($C$7,8,0),1,1)</f>
        <v>247911700</v>
      </c>
      <c r="D2071" s="4">
        <f ca="1">OFFSET(InputPriceData!C$15,CalculationsAndCharts!$A2071+$A$11,IF($C$7,8,0),1,1)</f>
        <v>111.77</v>
      </c>
      <c r="E2071" s="4">
        <f ca="1">OFFSET(InputPriceData!D$15,CalculationsAndCharts!$A2071+$A$11,IF($C$7,8,0),1,1)</f>
        <v>111.98</v>
      </c>
      <c r="F2071" s="4">
        <f ca="1">OFFSET(InputPriceData!E$15,CalculationsAndCharts!$A2071+$A$11,IF($C$7,8,0),1,1)</f>
        <v>109.73</v>
      </c>
      <c r="G2071" s="4">
        <f ca="1">OFFSET(InputPriceData!F$15,CalculationsAndCharts!$A2071+$A$11,IF($C$7,8,0),1,1)</f>
        <v>110.16</v>
      </c>
      <c r="H2071" s="342">
        <f t="shared" ca="1" si="250"/>
        <v>113.18800555885637</v>
      </c>
      <c r="I2071" s="342">
        <f t="shared" ca="1" si="251"/>
        <v>113.66992528664963</v>
      </c>
      <c r="J2071" s="340">
        <f t="shared" ca="1" si="252"/>
        <v>-0.48191972779329911</v>
      </c>
      <c r="K2071" s="170">
        <f t="shared" ca="1" si="248"/>
        <v>0.2322466240363675</v>
      </c>
      <c r="L2071" s="341">
        <f t="shared" ca="1" si="249"/>
        <v>0.888808976529599</v>
      </c>
      <c r="M2071" s="341">
        <f t="shared" ca="1" si="253"/>
        <v>-0.888808976529599</v>
      </c>
      <c r="N2071" s="170"/>
      <c r="O2071" s="340"/>
      <c r="P2071" s="3" t="e">
        <f t="shared" ca="1" si="254"/>
        <v>#N/A</v>
      </c>
      <c r="Q2071" s="3">
        <f t="shared" ca="1" si="255"/>
        <v>247911700</v>
      </c>
      <c r="S2071" s="99"/>
      <c r="T2071" s="350"/>
      <c r="U2071" s="350"/>
      <c r="V2071" s="349"/>
      <c r="W2071" s="313"/>
      <c r="X2071" s="302"/>
      <c r="Y2071" s="211"/>
      <c r="Z2071" s="320"/>
      <c r="AA2071" s="246"/>
      <c r="AB2071" s="125"/>
      <c r="AC2071" s="125"/>
      <c r="AD2071" s="125"/>
      <c r="AE2071" s="125"/>
      <c r="AF2071" s="125"/>
      <c r="AG2071" s="125"/>
      <c r="AH2071" s="125"/>
      <c r="AJ2071" s="125"/>
      <c r="AK2071" s="125"/>
      <c r="AM2071" s="246"/>
      <c r="AO2071" s="246"/>
      <c r="AP2071" s="211"/>
      <c r="AQ2071" s="211"/>
      <c r="AR2071" s="199"/>
      <c r="AT2071" s="225"/>
      <c r="AU2071" s="225"/>
      <c r="AV2071" s="225"/>
      <c r="AW2071" s="99"/>
      <c r="AX2071" s="199"/>
      <c r="AY2071" s="199"/>
      <c r="AZ2071" s="37"/>
      <c r="BA2071" s="123"/>
      <c r="BB2071" s="211"/>
      <c r="BC2071" s="211"/>
      <c r="BD2071" s="123"/>
      <c r="BE2071" s="123"/>
      <c r="BF2071" s="37"/>
      <c r="BG2071" s="37"/>
    </row>
    <row r="2072" spans="1:59" x14ac:dyDescent="0.25">
      <c r="A2072">
        <v>2040</v>
      </c>
      <c r="B2072" s="61">
        <f ca="1">OFFSET(InputPriceData!B$15,CalculationsAndCharts!$A2072+$A$11,0,1,1)</f>
        <v>39512</v>
      </c>
      <c r="C2072" s="3">
        <f ca="1">OFFSET(InputPriceData!G$15,CalculationsAndCharts!$A2072+$A$11,IF($C$7,8,0),1,1)</f>
        <v>270681400</v>
      </c>
      <c r="D2072" s="4">
        <f ca="1">OFFSET(InputPriceData!C$15,CalculationsAndCharts!$A2072+$A$11,IF($C$7,8,0),1,1)</f>
        <v>112.14</v>
      </c>
      <c r="E2072" s="4">
        <f ca="1">OFFSET(InputPriceData!D$15,CalculationsAndCharts!$A2072+$A$11,IF($C$7,8,0),1,1)</f>
        <v>113.28</v>
      </c>
      <c r="F2072" s="4">
        <f ca="1">OFFSET(InputPriceData!E$15,CalculationsAndCharts!$A2072+$A$11,IF($C$7,8,0),1,1)</f>
        <v>111.24</v>
      </c>
      <c r="G2072" s="4">
        <f ca="1">OFFSET(InputPriceData!F$15,CalculationsAndCharts!$A2072+$A$11,IF($C$7,8,0),1,1)</f>
        <v>112.49</v>
      </c>
      <c r="H2072" s="342">
        <f t="shared" ca="1" si="250"/>
        <v>113.62057778155015</v>
      </c>
      <c r="I2072" s="342">
        <f t="shared" ca="1" si="251"/>
        <v>113.98900940361777</v>
      </c>
      <c r="J2072" s="340">
        <f t="shared" ca="1" si="252"/>
        <v>-0.36843162206768398</v>
      </c>
      <c r="K2072" s="170">
        <f t="shared" ca="1" si="248"/>
        <v>0.13574186013942471</v>
      </c>
      <c r="L2072" s="341">
        <f t="shared" ca="1" si="249"/>
        <v>0.88629593808782414</v>
      </c>
      <c r="M2072" s="341">
        <f t="shared" ca="1" si="253"/>
        <v>-0.88629593808782414</v>
      </c>
      <c r="N2072" s="170"/>
      <c r="O2072" s="340"/>
      <c r="P2072" s="3">
        <f t="shared" ca="1" si="254"/>
        <v>270681400</v>
      </c>
      <c r="Q2072" s="3" t="e">
        <f t="shared" ca="1" si="255"/>
        <v>#N/A</v>
      </c>
      <c r="S2072" s="99"/>
      <c r="T2072" s="350"/>
      <c r="U2072" s="350"/>
      <c r="V2072" s="349"/>
      <c r="W2072" s="313"/>
      <c r="X2072" s="302"/>
      <c r="Y2072" s="211"/>
      <c r="Z2072" s="320"/>
      <c r="AA2072" s="246"/>
      <c r="AB2072" s="125"/>
      <c r="AC2072" s="125"/>
      <c r="AD2072" s="125"/>
      <c r="AE2072" s="125"/>
      <c r="AF2072" s="125"/>
      <c r="AG2072" s="125"/>
      <c r="AH2072" s="125"/>
      <c r="AJ2072" s="125"/>
      <c r="AK2072" s="125"/>
      <c r="AM2072" s="246"/>
      <c r="AO2072" s="246"/>
      <c r="AP2072" s="211"/>
      <c r="AQ2072" s="211"/>
      <c r="AR2072" s="199"/>
      <c r="AT2072" s="225"/>
      <c r="AU2072" s="225"/>
      <c r="AV2072" s="225"/>
      <c r="AW2072" s="99"/>
      <c r="AX2072" s="199"/>
      <c r="AY2072" s="199"/>
      <c r="AZ2072" s="37"/>
      <c r="BA2072" s="123"/>
      <c r="BB2072" s="211"/>
      <c r="BC2072" s="211"/>
      <c r="BD2072" s="123"/>
      <c r="BE2072" s="123"/>
      <c r="BF2072" s="37"/>
      <c r="BG2072" s="37"/>
    </row>
    <row r="2073" spans="1:59" x14ac:dyDescent="0.25">
      <c r="A2073">
        <v>2041</v>
      </c>
      <c r="B2073" s="61">
        <f ca="1">OFFSET(InputPriceData!B$15,CalculationsAndCharts!$A2073+$A$11,0,1,1)</f>
        <v>39511</v>
      </c>
      <c r="C2073" s="3">
        <f ca="1">OFFSET(InputPriceData!G$15,CalculationsAndCharts!$A2073+$A$11,IF($C$7,8,0),1,1)</f>
        <v>282513100</v>
      </c>
      <c r="D2073" s="4">
        <f ca="1">OFFSET(InputPriceData!C$15,CalculationsAndCharts!$A2073+$A$11,IF($C$7,8,0),1,1)</f>
        <v>111.14</v>
      </c>
      <c r="E2073" s="4">
        <f ca="1">OFFSET(InputPriceData!D$15,CalculationsAndCharts!$A2073+$A$11,IF($C$7,8,0),1,1)</f>
        <v>112.13</v>
      </c>
      <c r="F2073" s="4">
        <f ca="1">OFFSET(InputPriceData!E$15,CalculationsAndCharts!$A2073+$A$11,IF($C$7,8,0),1,1)</f>
        <v>110.1</v>
      </c>
      <c r="G2073" s="4">
        <f ca="1">OFFSET(InputPriceData!F$15,CalculationsAndCharts!$A2073+$A$11,IF($C$7,8,0),1,1)</f>
        <v>111.78</v>
      </c>
      <c r="H2073" s="342">
        <f t="shared" ca="1" si="250"/>
        <v>113.78208889320017</v>
      </c>
      <c r="I2073" s="342">
        <f t="shared" ca="1" si="251"/>
        <v>114.12528298576484</v>
      </c>
      <c r="J2073" s="340">
        <f t="shared" ca="1" si="252"/>
        <v>-0.34319409256473887</v>
      </c>
      <c r="K2073" s="170">
        <f t="shared" ca="1" si="248"/>
        <v>0.11778218517133456</v>
      </c>
      <c r="L2073" s="341">
        <f t="shared" ca="1" si="249"/>
        <v>0.88507310312575238</v>
      </c>
      <c r="M2073" s="341">
        <f t="shared" ca="1" si="253"/>
        <v>-0.88507310312575238</v>
      </c>
      <c r="N2073" s="170"/>
      <c r="O2073" s="340"/>
      <c r="P2073" s="3">
        <f t="shared" ca="1" si="254"/>
        <v>282513100</v>
      </c>
      <c r="Q2073" s="3" t="e">
        <f t="shared" ca="1" si="255"/>
        <v>#N/A</v>
      </c>
      <c r="S2073" s="99"/>
      <c r="T2073" s="350"/>
      <c r="U2073" s="350"/>
      <c r="V2073" s="349"/>
      <c r="W2073" s="313"/>
      <c r="X2073" s="302"/>
      <c r="Y2073" s="211"/>
      <c r="Z2073" s="320"/>
      <c r="AA2073" s="246"/>
      <c r="AB2073" s="125"/>
      <c r="AC2073" s="125"/>
      <c r="AD2073" s="125"/>
      <c r="AE2073" s="125"/>
      <c r="AF2073" s="125"/>
      <c r="AG2073" s="125"/>
      <c r="AH2073" s="125"/>
      <c r="AJ2073" s="125"/>
      <c r="AK2073" s="125"/>
      <c r="AM2073" s="246"/>
      <c r="AO2073" s="246"/>
      <c r="AP2073" s="211"/>
      <c r="AQ2073" s="211"/>
      <c r="AR2073" s="199"/>
      <c r="AT2073" s="225"/>
      <c r="AU2073" s="225"/>
      <c r="AV2073" s="225"/>
      <c r="AW2073" s="99"/>
      <c r="AX2073" s="199"/>
      <c r="AY2073" s="199"/>
      <c r="AZ2073" s="37"/>
      <c r="BA2073" s="123"/>
      <c r="BB2073" s="211"/>
      <c r="BC2073" s="211"/>
      <c r="BD2073" s="123"/>
      <c r="BE2073" s="123"/>
      <c r="BF2073" s="37"/>
      <c r="BG2073" s="37"/>
    </row>
    <row r="2074" spans="1:59" x14ac:dyDescent="0.25">
      <c r="A2074">
        <v>2042</v>
      </c>
      <c r="B2074" s="61">
        <f ca="1">OFFSET(InputPriceData!B$15,CalculationsAndCharts!$A2074+$A$11,0,1,1)</f>
        <v>39510</v>
      </c>
      <c r="C2074" s="3">
        <f ca="1">OFFSET(InputPriceData!G$15,CalculationsAndCharts!$A2074+$A$11,IF($C$7,8,0),1,1)</f>
        <v>189483500</v>
      </c>
      <c r="D2074" s="4">
        <f ca="1">OFFSET(InputPriceData!C$15,CalculationsAndCharts!$A2074+$A$11,IF($C$7,8,0),1,1)</f>
        <v>111.91</v>
      </c>
      <c r="E2074" s="4">
        <f ca="1">OFFSET(InputPriceData!D$15,CalculationsAndCharts!$A2074+$A$11,IF($C$7,8,0),1,1)</f>
        <v>112.47</v>
      </c>
      <c r="F2074" s="4">
        <f ca="1">OFFSET(InputPriceData!E$15,CalculationsAndCharts!$A2074+$A$11,IF($C$7,8,0),1,1)</f>
        <v>111.15</v>
      </c>
      <c r="G2074" s="4">
        <f ca="1">OFFSET(InputPriceData!F$15,CalculationsAndCharts!$A2074+$A$11,IF($C$7,8,0),1,1)</f>
        <v>112.21</v>
      </c>
      <c r="H2074" s="342">
        <f t="shared" ca="1" si="250"/>
        <v>114.06810159222877</v>
      </c>
      <c r="I2074" s="342">
        <f t="shared" ca="1" si="251"/>
        <v>114.33849052992529</v>
      </c>
      <c r="J2074" s="340">
        <f t="shared" ca="1" si="252"/>
        <v>-0.27038893769659017</v>
      </c>
      <c r="K2074" s="170">
        <f t="shared" ca="1" si="248"/>
        <v>7.3110177628690515E-2</v>
      </c>
      <c r="L2074" s="341">
        <f t="shared" ca="1" si="249"/>
        <v>0.88402543816656209</v>
      </c>
      <c r="M2074" s="341">
        <f t="shared" ca="1" si="253"/>
        <v>-0.88402543816656209</v>
      </c>
      <c r="N2074" s="170"/>
      <c r="O2074" s="340"/>
      <c r="P2074" s="3">
        <f t="shared" ca="1" si="254"/>
        <v>189483500</v>
      </c>
      <c r="Q2074" s="3" t="e">
        <f t="shared" ca="1" si="255"/>
        <v>#N/A</v>
      </c>
      <c r="S2074" s="99"/>
      <c r="T2074" s="350"/>
      <c r="U2074" s="350"/>
      <c r="V2074" s="349"/>
      <c r="W2074" s="313"/>
      <c r="X2074" s="302"/>
      <c r="Y2074" s="211"/>
      <c r="Z2074" s="320"/>
      <c r="AA2074" s="246"/>
      <c r="AB2074" s="125"/>
      <c r="AC2074" s="125"/>
      <c r="AD2074" s="125"/>
      <c r="AE2074" s="125"/>
      <c r="AF2074" s="125"/>
      <c r="AG2074" s="125"/>
      <c r="AH2074" s="125"/>
      <c r="AJ2074" s="125"/>
      <c r="AK2074" s="125"/>
      <c r="AM2074" s="246"/>
      <c r="AO2074" s="246"/>
      <c r="AP2074" s="211"/>
      <c r="AQ2074" s="211"/>
      <c r="AR2074" s="199"/>
      <c r="AT2074" s="225"/>
      <c r="AU2074" s="225"/>
      <c r="AV2074" s="225"/>
      <c r="AW2074" s="99"/>
      <c r="AX2074" s="199"/>
      <c r="AY2074" s="199"/>
      <c r="AZ2074" s="37"/>
      <c r="BA2074" s="123"/>
      <c r="BB2074" s="211"/>
      <c r="BC2074" s="211"/>
      <c r="BD2074" s="123"/>
      <c r="BE2074" s="123"/>
      <c r="BF2074" s="37"/>
      <c r="BG2074" s="37"/>
    </row>
    <row r="2075" spans="1:59" x14ac:dyDescent="0.25">
      <c r="A2075">
        <v>2043</v>
      </c>
      <c r="B2075" s="61">
        <f ca="1">OFFSET(InputPriceData!B$15,CalculationsAndCharts!$A2075+$A$11,0,1,1)</f>
        <v>39507</v>
      </c>
      <c r="C2075" s="3">
        <f ca="1">OFFSET(InputPriceData!G$15,CalculationsAndCharts!$A2075+$A$11,IF($C$7,8,0),1,1)</f>
        <v>252715200</v>
      </c>
      <c r="D2075" s="4">
        <f ca="1">OFFSET(InputPriceData!C$15,CalculationsAndCharts!$A2075+$A$11,IF($C$7,8,0),1,1)</f>
        <v>113.98</v>
      </c>
      <c r="E2075" s="4">
        <f ca="1">OFFSET(InputPriceData!D$15,CalculationsAndCharts!$A2075+$A$11,IF($C$7,8,0),1,1)</f>
        <v>114.04</v>
      </c>
      <c r="F2075" s="4">
        <f ca="1">OFFSET(InputPriceData!E$15,CalculationsAndCharts!$A2075+$A$11,IF($C$7,8,0),1,1)</f>
        <v>111.61</v>
      </c>
      <c r="G2075" s="4">
        <f ca="1">OFFSET(InputPriceData!F$15,CalculationsAndCharts!$A2075+$A$11,IF($C$7,8,0),1,1)</f>
        <v>112.48</v>
      </c>
      <c r="H2075" s="342">
        <f t="shared" ca="1" si="250"/>
        <v>114.33354467683287</v>
      </c>
      <c r="I2075" s="342">
        <f t="shared" ca="1" si="251"/>
        <v>114.53198966900942</v>
      </c>
      <c r="J2075" s="340">
        <f t="shared" ca="1" si="252"/>
        <v>-0.19844499217660455</v>
      </c>
      <c r="K2075" s="170">
        <f t="shared" ca="1" si="248"/>
        <v>3.9380414919972642E-2</v>
      </c>
      <c r="L2075" s="341">
        <f t="shared" ca="1" si="249"/>
        <v>0.88332877117658293</v>
      </c>
      <c r="M2075" s="341">
        <f t="shared" ca="1" si="253"/>
        <v>-0.88332877117658293</v>
      </c>
      <c r="N2075" s="170"/>
      <c r="O2075" s="340"/>
      <c r="P2075" s="3" t="e">
        <f t="shared" ca="1" si="254"/>
        <v>#N/A</v>
      </c>
      <c r="Q2075" s="3">
        <f t="shared" ca="1" si="255"/>
        <v>252715200</v>
      </c>
      <c r="S2075" s="99"/>
      <c r="T2075" s="350"/>
      <c r="U2075" s="350"/>
      <c r="V2075" s="349"/>
      <c r="W2075" s="313"/>
      <c r="X2075" s="302"/>
      <c r="Y2075" s="211"/>
      <c r="Z2075" s="320"/>
      <c r="AA2075" s="246"/>
      <c r="AB2075" s="125"/>
      <c r="AC2075" s="125"/>
      <c r="AD2075" s="125"/>
      <c r="AE2075" s="125"/>
      <c r="AF2075" s="125"/>
      <c r="AG2075" s="125"/>
      <c r="AH2075" s="125"/>
      <c r="AJ2075" s="125"/>
      <c r="AK2075" s="125"/>
      <c r="AM2075" s="246"/>
      <c r="AO2075" s="246"/>
      <c r="AP2075" s="211"/>
      <c r="AQ2075" s="211"/>
      <c r="AR2075" s="199"/>
      <c r="AT2075" s="225"/>
      <c r="AU2075" s="225"/>
      <c r="AV2075" s="225"/>
      <c r="AW2075" s="99"/>
      <c r="AX2075" s="199"/>
      <c r="AY2075" s="199"/>
      <c r="AZ2075" s="37"/>
      <c r="BA2075" s="123"/>
      <c r="BB2075" s="211"/>
      <c r="BC2075" s="211"/>
      <c r="BD2075" s="123"/>
      <c r="BE2075" s="123"/>
      <c r="BF2075" s="37"/>
      <c r="BG2075" s="37"/>
    </row>
    <row r="2076" spans="1:59" x14ac:dyDescent="0.25">
      <c r="A2076">
        <v>2044</v>
      </c>
      <c r="B2076" s="61">
        <f ca="1">OFFSET(InputPriceData!B$15,CalculationsAndCharts!$A2076+$A$11,0,1,1)</f>
        <v>39506</v>
      </c>
      <c r="C2076" s="3">
        <f ca="1">OFFSET(InputPriceData!G$15,CalculationsAndCharts!$A2076+$A$11,IF($C$7,8,0),1,1)</f>
        <v>170831100</v>
      </c>
      <c r="D2076" s="4">
        <f ca="1">OFFSET(InputPriceData!C$15,CalculationsAndCharts!$A2076+$A$11,IF($C$7,8,0),1,1)</f>
        <v>115.35</v>
      </c>
      <c r="E2076" s="4">
        <f ca="1">OFFSET(InputPriceData!D$15,CalculationsAndCharts!$A2076+$A$11,IF($C$7,8,0),1,1)</f>
        <v>115.96</v>
      </c>
      <c r="F2076" s="4">
        <f ca="1">OFFSET(InputPriceData!E$15,CalculationsAndCharts!$A2076+$A$11,IF($C$7,8,0),1,1)</f>
        <v>114.77</v>
      </c>
      <c r="G2076" s="4">
        <f ca="1">OFFSET(InputPriceData!F$15,CalculationsAndCharts!$A2076+$A$11,IF($C$7,8,0),1,1)</f>
        <v>115.04</v>
      </c>
      <c r="H2076" s="342">
        <f t="shared" ca="1" si="250"/>
        <v>114.59833677352327</v>
      </c>
      <c r="I2076" s="342">
        <f t="shared" ca="1" si="251"/>
        <v>114.71853418437391</v>
      </c>
      <c r="J2076" s="340">
        <f t="shared" ca="1" si="252"/>
        <v>-0.12019741085069308</v>
      </c>
      <c r="K2076" s="170">
        <f t="shared" ca="1" si="248"/>
        <v>1.4447417575210309E-2</v>
      </c>
      <c r="L2076" s="341">
        <f t="shared" ca="1" si="249"/>
        <v>0.8829032703229921</v>
      </c>
      <c r="M2076" s="341">
        <f t="shared" ca="1" si="253"/>
        <v>-0.8829032703229921</v>
      </c>
      <c r="N2076" s="170"/>
      <c r="O2076" s="340"/>
      <c r="P2076" s="3" t="e">
        <f t="shared" ca="1" si="254"/>
        <v>#N/A</v>
      </c>
      <c r="Q2076" s="3">
        <f t="shared" ca="1" si="255"/>
        <v>170831100</v>
      </c>
      <c r="S2076" s="99"/>
      <c r="T2076" s="350"/>
      <c r="U2076" s="350"/>
      <c r="V2076" s="349"/>
      <c r="W2076" s="313"/>
      <c r="X2076" s="302"/>
      <c r="Y2076" s="211"/>
      <c r="Z2076" s="320"/>
      <c r="AA2076" s="246"/>
      <c r="AB2076" s="125"/>
      <c r="AC2076" s="125"/>
      <c r="AD2076" s="125"/>
      <c r="AE2076" s="125"/>
      <c r="AF2076" s="125"/>
      <c r="AG2076" s="125"/>
      <c r="AH2076" s="125"/>
      <c r="AJ2076" s="125"/>
      <c r="AK2076" s="125"/>
      <c r="AM2076" s="246"/>
      <c r="AO2076" s="246"/>
      <c r="AP2076" s="211"/>
      <c r="AQ2076" s="211"/>
      <c r="AR2076" s="199"/>
      <c r="AT2076" s="225"/>
      <c r="AU2076" s="225"/>
      <c r="AV2076" s="225"/>
      <c r="AW2076" s="99"/>
      <c r="AX2076" s="199"/>
      <c r="AY2076" s="199"/>
      <c r="AZ2076" s="37"/>
      <c r="BA2076" s="123"/>
      <c r="BB2076" s="211"/>
      <c r="BC2076" s="211"/>
      <c r="BD2076" s="123"/>
      <c r="BE2076" s="123"/>
      <c r="BF2076" s="37"/>
      <c r="BG2076" s="37"/>
    </row>
    <row r="2077" spans="1:59" x14ac:dyDescent="0.25">
      <c r="A2077">
        <v>2045</v>
      </c>
      <c r="B2077" s="61">
        <f ca="1">OFFSET(InputPriceData!B$15,CalculationsAndCharts!$A2077+$A$11,0,1,1)</f>
        <v>39505</v>
      </c>
      <c r="C2077" s="3">
        <f ca="1">OFFSET(InputPriceData!G$15,CalculationsAndCharts!$A2077+$A$11,IF($C$7,8,0),1,1)</f>
        <v>168395800</v>
      </c>
      <c r="D2077" s="4">
        <f ca="1">OFFSET(InputPriceData!C$15,CalculationsAndCharts!$A2077+$A$11,IF($C$7,8,0),1,1)</f>
        <v>115.62</v>
      </c>
      <c r="E2077" s="4">
        <f ca="1">OFFSET(InputPriceData!D$15,CalculationsAndCharts!$A2077+$A$11,IF($C$7,8,0),1,1)</f>
        <v>116.95</v>
      </c>
      <c r="F2077" s="4">
        <f ca="1">OFFSET(InputPriceData!E$15,CalculationsAndCharts!$A2077+$A$11,IF($C$7,8,0),1,1)</f>
        <v>115.5</v>
      </c>
      <c r="G2077" s="4">
        <f ca="1">OFFSET(InputPriceData!F$15,CalculationsAndCharts!$A2077+$A$11,IF($C$7,8,0),1,1)</f>
        <v>116.18</v>
      </c>
      <c r="H2077" s="342">
        <f t="shared" ca="1" si="250"/>
        <v>114.53524202688374</v>
      </c>
      <c r="I2077" s="342">
        <f t="shared" ca="1" si="251"/>
        <v>114.68931001931701</v>
      </c>
      <c r="J2077" s="340">
        <f t="shared" ca="1" si="252"/>
        <v>-0.15406799243331365</v>
      </c>
      <c r="K2077" s="170">
        <f t="shared" ca="1" si="248"/>
        <v>2.3736946292431591E-2</v>
      </c>
      <c r="L2077" s="341">
        <f t="shared" ca="1" si="249"/>
        <v>0.88280237372748305</v>
      </c>
      <c r="M2077" s="341">
        <f t="shared" ca="1" si="253"/>
        <v>-0.88280237372748305</v>
      </c>
      <c r="N2077" s="170"/>
      <c r="O2077" s="340"/>
      <c r="P2077" s="3">
        <f t="shared" ca="1" si="254"/>
        <v>168395800</v>
      </c>
      <c r="Q2077" s="3" t="e">
        <f t="shared" ca="1" si="255"/>
        <v>#N/A</v>
      </c>
      <c r="S2077" s="99"/>
      <c r="T2077" s="350"/>
      <c r="U2077" s="350"/>
      <c r="V2077" s="349"/>
      <c r="W2077" s="313"/>
      <c r="X2077" s="302"/>
      <c r="Y2077" s="211"/>
      <c r="Z2077" s="320"/>
      <c r="AA2077" s="246"/>
      <c r="AB2077" s="125"/>
      <c r="AC2077" s="125"/>
      <c r="AD2077" s="125"/>
      <c r="AE2077" s="125"/>
      <c r="AF2077" s="125"/>
      <c r="AG2077" s="125"/>
      <c r="AH2077" s="125"/>
      <c r="AJ2077" s="125"/>
      <c r="AK2077" s="125"/>
      <c r="AM2077" s="246"/>
      <c r="AO2077" s="246"/>
      <c r="AP2077" s="211"/>
      <c r="AQ2077" s="211"/>
      <c r="AR2077" s="199"/>
      <c r="AT2077" s="225"/>
      <c r="AU2077" s="225"/>
      <c r="AV2077" s="225"/>
      <c r="AW2077" s="99"/>
      <c r="AX2077" s="199"/>
      <c r="AY2077" s="199"/>
      <c r="AZ2077" s="37"/>
      <c r="BA2077" s="123"/>
      <c r="BB2077" s="211"/>
      <c r="BC2077" s="211"/>
      <c r="BD2077" s="123"/>
      <c r="BE2077" s="123"/>
      <c r="BF2077" s="37"/>
      <c r="BG2077" s="37"/>
    </row>
    <row r="2078" spans="1:59" x14ac:dyDescent="0.25">
      <c r="A2078">
        <v>2046</v>
      </c>
      <c r="B2078" s="61">
        <f ca="1">OFFSET(InputPriceData!B$15,CalculationsAndCharts!$A2078+$A$11,0,1,1)</f>
        <v>39504</v>
      </c>
      <c r="C2078" s="3">
        <f ca="1">OFFSET(InputPriceData!G$15,CalculationsAndCharts!$A2078+$A$11,IF($C$7,8,0),1,1)</f>
        <v>212420700</v>
      </c>
      <c r="D2078" s="4">
        <f ca="1">OFFSET(InputPriceData!C$15,CalculationsAndCharts!$A2078+$A$11,IF($C$7,8,0),1,1)</f>
        <v>114.94</v>
      </c>
      <c r="E2078" s="4">
        <f ca="1">OFFSET(InputPriceData!D$15,CalculationsAndCharts!$A2078+$A$11,IF($C$7,8,0),1,1)</f>
        <v>116.79</v>
      </c>
      <c r="F2078" s="4">
        <f ca="1">OFFSET(InputPriceData!E$15,CalculationsAndCharts!$A2078+$A$11,IF($C$7,8,0),1,1)</f>
        <v>114.73</v>
      </c>
      <c r="G2078" s="4">
        <f ca="1">OFFSET(InputPriceData!F$15,CalculationsAndCharts!$A2078+$A$11,IF($C$7,8,0),1,1)</f>
        <v>116.3</v>
      </c>
      <c r="H2078" s="342">
        <f t="shared" ca="1" si="250"/>
        <v>114.30027660215285</v>
      </c>
      <c r="I2078" s="342">
        <f t="shared" ca="1" si="251"/>
        <v>114.55379274834583</v>
      </c>
      <c r="J2078" s="340">
        <f t="shared" ca="1" si="252"/>
        <v>-0.2535161461930317</v>
      </c>
      <c r="K2078" s="170">
        <f t="shared" ca="1" si="248"/>
        <v>6.427043638056662E-2</v>
      </c>
      <c r="L2078" s="341">
        <f t="shared" ca="1" si="249"/>
        <v>0.88271844032549518</v>
      </c>
      <c r="M2078" s="341">
        <f t="shared" ca="1" si="253"/>
        <v>-0.88271844032549518</v>
      </c>
      <c r="N2078" s="170"/>
      <c r="O2078" s="340"/>
      <c r="P2078" s="3">
        <f t="shared" ca="1" si="254"/>
        <v>212420700</v>
      </c>
      <c r="Q2078" s="3" t="e">
        <f t="shared" ca="1" si="255"/>
        <v>#N/A</v>
      </c>
      <c r="S2078" s="99"/>
      <c r="T2078" s="350"/>
      <c r="U2078" s="350"/>
      <c r="V2078" s="349"/>
      <c r="W2078" s="313"/>
      <c r="X2078" s="302"/>
      <c r="Y2078" s="211"/>
      <c r="Z2078" s="320"/>
      <c r="AA2078" s="246"/>
      <c r="AB2078" s="125"/>
      <c r="AC2078" s="125"/>
      <c r="AD2078" s="125"/>
      <c r="AE2078" s="125"/>
      <c r="AF2078" s="125"/>
      <c r="AG2078" s="125"/>
      <c r="AH2078" s="125"/>
      <c r="AJ2078" s="125"/>
      <c r="AK2078" s="125"/>
      <c r="AM2078" s="246"/>
      <c r="AO2078" s="246"/>
      <c r="AP2078" s="211"/>
      <c r="AQ2078" s="211"/>
      <c r="AR2078" s="199"/>
      <c r="AT2078" s="225"/>
      <c r="AU2078" s="225"/>
      <c r="AV2078" s="225"/>
      <c r="AW2078" s="99"/>
      <c r="AX2078" s="199"/>
      <c r="AY2078" s="199"/>
      <c r="AZ2078" s="37"/>
      <c r="BA2078" s="123"/>
      <c r="BB2078" s="211"/>
      <c r="BC2078" s="211"/>
      <c r="BD2078" s="123"/>
      <c r="BE2078" s="123"/>
      <c r="BF2078" s="37"/>
      <c r="BG2078" s="37"/>
    </row>
    <row r="2079" spans="1:59" x14ac:dyDescent="0.25">
      <c r="A2079">
        <v>2047</v>
      </c>
      <c r="B2079" s="61">
        <f ca="1">OFFSET(InputPriceData!B$15,CalculationsAndCharts!$A2079+$A$11,0,1,1)</f>
        <v>39503</v>
      </c>
      <c r="C2079" s="3">
        <f ca="1">OFFSET(InputPriceData!G$15,CalculationsAndCharts!$A2079+$A$11,IF($C$7,8,0),1,1)</f>
        <v>190107000</v>
      </c>
      <c r="D2079" s="4">
        <f ca="1">OFFSET(InputPriceData!C$15,CalculationsAndCharts!$A2079+$A$11,IF($C$7,8,0),1,1)</f>
        <v>113.93</v>
      </c>
      <c r="E2079" s="4">
        <f ca="1">OFFSET(InputPriceData!D$15,CalculationsAndCharts!$A2079+$A$11,IF($C$7,8,0),1,1)</f>
        <v>115.7</v>
      </c>
      <c r="F2079" s="4">
        <f ca="1">OFFSET(InputPriceData!E$15,CalculationsAndCharts!$A2079+$A$11,IF($C$7,8,0),1,1)</f>
        <v>113.29</v>
      </c>
      <c r="G2079" s="4">
        <f ca="1">OFFSET(InputPriceData!F$15,CalculationsAndCharts!$A2079+$A$11,IF($C$7,8,0),1,1)</f>
        <v>115.43</v>
      </c>
      <c r="H2079" s="342">
        <f t="shared" ca="1" si="250"/>
        <v>114.01460183103183</v>
      </c>
      <c r="I2079" s="342">
        <f t="shared" ca="1" si="251"/>
        <v>114.39504663455909</v>
      </c>
      <c r="J2079" s="340">
        <f t="shared" ca="1" si="252"/>
        <v>-0.38044480352731597</v>
      </c>
      <c r="K2079" s="170">
        <f t="shared" ca="1" si="248"/>
        <v>0.14473824853093806</v>
      </c>
      <c r="L2079" s="341">
        <f t="shared" ca="1" si="249"/>
        <v>0.88212861451713398</v>
      </c>
      <c r="M2079" s="341">
        <f t="shared" ca="1" si="253"/>
        <v>-0.88212861451713398</v>
      </c>
      <c r="N2079" s="170"/>
      <c r="O2079" s="340"/>
      <c r="P2079" s="3">
        <f t="shared" ca="1" si="254"/>
        <v>190107000</v>
      </c>
      <c r="Q2079" s="3" t="e">
        <f t="shared" ca="1" si="255"/>
        <v>#N/A</v>
      </c>
      <c r="S2079" s="99"/>
      <c r="T2079" s="350"/>
      <c r="U2079" s="350"/>
      <c r="V2079" s="349"/>
      <c r="W2079" s="313"/>
      <c r="X2079" s="302"/>
      <c r="Y2079" s="211"/>
      <c r="Z2079" s="320"/>
      <c r="AA2079" s="246"/>
      <c r="AB2079" s="125"/>
      <c r="AC2079" s="125"/>
      <c r="AD2079" s="125"/>
      <c r="AE2079" s="125"/>
      <c r="AF2079" s="125"/>
      <c r="AG2079" s="125"/>
      <c r="AH2079" s="125"/>
      <c r="AJ2079" s="125"/>
      <c r="AK2079" s="125"/>
      <c r="AM2079" s="246"/>
      <c r="AO2079" s="246"/>
      <c r="AP2079" s="211"/>
      <c r="AQ2079" s="211"/>
      <c r="AR2079" s="199"/>
      <c r="AT2079" s="225"/>
      <c r="AU2079" s="225"/>
      <c r="AV2079" s="225"/>
      <c r="AW2079" s="99"/>
      <c r="AX2079" s="199"/>
      <c r="AY2079" s="199"/>
      <c r="AZ2079" s="37"/>
      <c r="BA2079" s="123"/>
      <c r="BB2079" s="211"/>
      <c r="BC2079" s="211"/>
      <c r="BD2079" s="123"/>
      <c r="BE2079" s="123"/>
      <c r="BF2079" s="37"/>
      <c r="BG2079" s="37"/>
    </row>
    <row r="2080" spans="1:59" x14ac:dyDescent="0.25">
      <c r="A2080">
        <v>2048</v>
      </c>
      <c r="B2080" s="61">
        <f ca="1">OFFSET(InputPriceData!B$15,CalculationsAndCharts!$A2080+$A$11,0,1,1)</f>
        <v>39500</v>
      </c>
      <c r="C2080" s="3">
        <f ca="1">OFFSET(InputPriceData!G$15,CalculationsAndCharts!$A2080+$A$11,IF($C$7,8,0),1,1)</f>
        <v>205491000</v>
      </c>
      <c r="D2080" s="4">
        <f ca="1">OFFSET(InputPriceData!C$15,CalculationsAndCharts!$A2080+$A$11,IF($C$7,8,0),1,1)</f>
        <v>113.45</v>
      </c>
      <c r="E2080" s="4">
        <f ca="1">OFFSET(InputPriceData!D$15,CalculationsAndCharts!$A2080+$A$11,IF($C$7,8,0),1,1)</f>
        <v>114.19</v>
      </c>
      <c r="F2080" s="4">
        <f ca="1">OFFSET(InputPriceData!E$15,CalculationsAndCharts!$A2080+$A$11,IF($C$7,8,0),1,1)</f>
        <v>111.67</v>
      </c>
      <c r="G2080" s="4">
        <f ca="1">OFFSET(InputPriceData!F$15,CalculationsAndCharts!$A2080+$A$11,IF($C$7,8,0),1,1)</f>
        <v>113.99</v>
      </c>
      <c r="H2080" s="342">
        <f t="shared" ca="1" si="250"/>
        <v>113.81240209260781</v>
      </c>
      <c r="I2080" s="342">
        <f t="shared" ca="1" si="251"/>
        <v>114.30095996497356</v>
      </c>
      <c r="J2080" s="340">
        <f t="shared" ca="1" si="252"/>
        <v>-0.48855787236580928</v>
      </c>
      <c r="K2080" s="170">
        <f t="shared" ca="1" si="248"/>
        <v>0.23868879465060638</v>
      </c>
      <c r="L2080" s="341">
        <f t="shared" ca="1" si="249"/>
        <v>0.88054873136078549</v>
      </c>
      <c r="M2080" s="341">
        <f t="shared" ca="1" si="253"/>
        <v>-0.88054873136078549</v>
      </c>
      <c r="N2080" s="170"/>
      <c r="O2080" s="340"/>
      <c r="P2080" s="3">
        <f t="shared" ca="1" si="254"/>
        <v>205491000</v>
      </c>
      <c r="Q2080" s="3" t="e">
        <f t="shared" ca="1" si="255"/>
        <v>#N/A</v>
      </c>
      <c r="S2080" s="99"/>
      <c r="T2080" s="350"/>
      <c r="U2080" s="350"/>
      <c r="V2080" s="349"/>
      <c r="W2080" s="313"/>
      <c r="X2080" s="302"/>
      <c r="Y2080" s="211"/>
      <c r="Z2080" s="320"/>
      <c r="AA2080" s="246"/>
      <c r="AB2080" s="125"/>
      <c r="AC2080" s="125"/>
      <c r="AD2080" s="125"/>
      <c r="AE2080" s="125"/>
      <c r="AF2080" s="125"/>
      <c r="AG2080" s="125"/>
      <c r="AH2080" s="125"/>
      <c r="AJ2080" s="125"/>
      <c r="AK2080" s="125"/>
      <c r="AM2080" s="246"/>
      <c r="AO2080" s="246"/>
      <c r="AP2080" s="211"/>
      <c r="AQ2080" s="211"/>
      <c r="AR2080" s="199"/>
      <c r="AT2080" s="225"/>
      <c r="AU2080" s="225"/>
      <c r="AV2080" s="225"/>
      <c r="AW2080" s="99"/>
      <c r="AX2080" s="199"/>
      <c r="AY2080" s="199"/>
      <c r="AZ2080" s="37"/>
      <c r="BA2080" s="123"/>
      <c r="BB2080" s="211"/>
      <c r="BC2080" s="211"/>
      <c r="BD2080" s="123"/>
      <c r="BE2080" s="123"/>
      <c r="BF2080" s="37"/>
      <c r="BG2080" s="37"/>
    </row>
    <row r="2081" spans="1:59" x14ac:dyDescent="0.25">
      <c r="A2081">
        <v>2049</v>
      </c>
      <c r="B2081" s="61">
        <f ca="1">OFFSET(InputPriceData!B$15,CalculationsAndCharts!$A2081+$A$11,0,1,1)</f>
        <v>39499</v>
      </c>
      <c r="C2081" s="3">
        <f ca="1">OFFSET(InputPriceData!G$15,CalculationsAndCharts!$A2081+$A$11,IF($C$7,8,0),1,1)</f>
        <v>201051200</v>
      </c>
      <c r="D2081" s="4">
        <f ca="1">OFFSET(InputPriceData!C$15,CalculationsAndCharts!$A2081+$A$11,IF($C$7,8,0),1,1)</f>
        <v>114.87</v>
      </c>
      <c r="E2081" s="4">
        <f ca="1">OFFSET(InputPriceData!D$15,CalculationsAndCharts!$A2081+$A$11,IF($C$7,8,0),1,1)</f>
        <v>115.16</v>
      </c>
      <c r="F2081" s="4">
        <f ca="1">OFFSET(InputPriceData!E$15,CalculationsAndCharts!$A2081+$A$11,IF($C$7,8,0),1,1)</f>
        <v>112.69</v>
      </c>
      <c r="G2081" s="4">
        <f ca="1">OFFSET(InputPriceData!F$15,CalculationsAndCharts!$A2081+$A$11,IF($C$7,8,0),1,1)</f>
        <v>113.3</v>
      </c>
      <c r="H2081" s="342">
        <f t="shared" ca="1" si="250"/>
        <v>113.78703096298035</v>
      </c>
      <c r="I2081" s="342">
        <f t="shared" ca="1" si="251"/>
        <v>114.32922905269844</v>
      </c>
      <c r="J2081" s="340">
        <f t="shared" ca="1" si="252"/>
        <v>-0.54219808971814043</v>
      </c>
      <c r="K2081" s="170">
        <f t="shared" ref="K2081:K2144" ca="1" si="256">J2081*J2081</f>
        <v>0.29397876849400068</v>
      </c>
      <c r="L2081" s="341">
        <f t="shared" ref="L2081:L2144" ca="1" si="257">SQRT(SUM(OFFSET(K2081,0,0,$A$18,1))/$A$18)</f>
        <v>0.87792851561211771</v>
      </c>
      <c r="M2081" s="341">
        <f t="shared" ca="1" si="253"/>
        <v>-0.87792851561211771</v>
      </c>
      <c r="N2081" s="170"/>
      <c r="O2081" s="340"/>
      <c r="P2081" s="3" t="e">
        <f t="shared" ca="1" si="254"/>
        <v>#N/A</v>
      </c>
      <c r="Q2081" s="3">
        <f t="shared" ca="1" si="255"/>
        <v>201051200</v>
      </c>
      <c r="S2081" s="99"/>
      <c r="T2081" s="350"/>
      <c r="U2081" s="350"/>
      <c r="V2081" s="349"/>
      <c r="W2081" s="313"/>
      <c r="X2081" s="302"/>
      <c r="Y2081" s="211"/>
      <c r="Z2081" s="320"/>
      <c r="AA2081" s="246"/>
      <c r="AB2081" s="125"/>
      <c r="AC2081" s="125"/>
      <c r="AD2081" s="125"/>
      <c r="AE2081" s="125"/>
      <c r="AF2081" s="125"/>
      <c r="AG2081" s="125"/>
      <c r="AH2081" s="125"/>
      <c r="AJ2081" s="125"/>
      <c r="AK2081" s="125"/>
      <c r="AM2081" s="246"/>
      <c r="AO2081" s="246"/>
      <c r="AP2081" s="211"/>
      <c r="AQ2081" s="211"/>
      <c r="AR2081" s="199"/>
      <c r="AT2081" s="225"/>
      <c r="AU2081" s="225"/>
      <c r="AV2081" s="225"/>
      <c r="AW2081" s="99"/>
      <c r="AX2081" s="199"/>
      <c r="AY2081" s="199"/>
      <c r="AZ2081" s="37"/>
      <c r="BA2081" s="123"/>
      <c r="BB2081" s="211"/>
      <c r="BC2081" s="211"/>
      <c r="BD2081" s="123"/>
      <c r="BE2081" s="123"/>
      <c r="BF2081" s="37"/>
      <c r="BG2081" s="37"/>
    </row>
    <row r="2082" spans="1:59" x14ac:dyDescent="0.25">
      <c r="A2082">
        <v>2050</v>
      </c>
      <c r="B2082" s="61">
        <f ca="1">OFFSET(InputPriceData!B$15,CalculationsAndCharts!$A2082+$A$11,0,1,1)</f>
        <v>39498</v>
      </c>
      <c r="C2082" s="3">
        <f ca="1">OFFSET(InputPriceData!G$15,CalculationsAndCharts!$A2082+$A$11,IF($C$7,8,0),1,1)</f>
        <v>220085700</v>
      </c>
      <c r="D2082" s="4">
        <f ca="1">OFFSET(InputPriceData!C$15,CalculationsAndCharts!$A2082+$A$11,IF($C$7,8,0),1,1)</f>
        <v>112.62</v>
      </c>
      <c r="E2082" s="4">
        <f ca="1">OFFSET(InputPriceData!D$15,CalculationsAndCharts!$A2082+$A$11,IF($C$7,8,0),1,1)</f>
        <v>114.77</v>
      </c>
      <c r="F2082" s="4">
        <f ca="1">OFFSET(InputPriceData!E$15,CalculationsAndCharts!$A2082+$A$11,IF($C$7,8,0),1,1)</f>
        <v>112.43</v>
      </c>
      <c r="G2082" s="4">
        <f ca="1">OFFSET(InputPriceData!F$15,CalculationsAndCharts!$A2082+$A$11,IF($C$7,8,0),1,1)</f>
        <v>114.25</v>
      </c>
      <c r="H2082" s="342">
        <f t="shared" ref="H2082:H2145" ca="1" si="258">IF($A2082&gt;$A$8,0,IF($A2082=$A$8,$G2082,$C$16*$G2082+$D$16*H2083))</f>
        <v>113.85660681483469</v>
      </c>
      <c r="I2082" s="342">
        <f t="shared" ref="I2082:I2145" ca="1" si="259">IF($A2082&gt;$A$8,0,IF($A2082=$A$8,$G2082,$C$17*$G2082+$D$17*I2083))</f>
        <v>114.42279533021649</v>
      </c>
      <c r="J2082" s="340">
        <f t="shared" ref="J2082:J2145" ca="1" si="260" xml:space="preserve"> ($C$16 - $C$17)*$G2082 + ($C$17*$D$16 - $C$16*$D$17)*$G2083 + ($D$16 + $D$17)*J2083 - $D$16*$D$17*J2084</f>
        <v>-0.56618851538185067</v>
      </c>
      <c r="K2082" s="170">
        <f t="shared" ca="1" si="256"/>
        <v>0.32056943495030416</v>
      </c>
      <c r="L2082" s="341">
        <f t="shared" ca="1" si="257"/>
        <v>0.87462893598389058</v>
      </c>
      <c r="M2082" s="341">
        <f t="shared" ref="M2082:M2145" ca="1" si="261">-L2082</f>
        <v>-0.87462893598389058</v>
      </c>
      <c r="N2082" s="170"/>
      <c r="O2082" s="340"/>
      <c r="P2082" s="3">
        <f t="shared" ref="P2082:P2145" ca="1" si="262">IF(G2082&gt;=D2082,C2082,NA())</f>
        <v>220085700</v>
      </c>
      <c r="Q2082" s="3" t="e">
        <f t="shared" ref="Q2082:Q2145" ca="1" si="263">IF(G2082&lt;D2082,C2082,NA())</f>
        <v>#N/A</v>
      </c>
      <c r="S2082" s="99"/>
      <c r="T2082" s="350"/>
      <c r="U2082" s="350"/>
      <c r="V2082" s="349"/>
      <c r="W2082" s="313"/>
      <c r="X2082" s="302"/>
      <c r="Y2082" s="211"/>
      <c r="Z2082" s="320"/>
      <c r="AA2082" s="246"/>
      <c r="AB2082" s="125"/>
      <c r="AC2082" s="125"/>
      <c r="AD2082" s="125"/>
      <c r="AE2082" s="125"/>
      <c r="AF2082" s="125"/>
      <c r="AG2082" s="125"/>
      <c r="AH2082" s="125"/>
      <c r="AJ2082" s="125"/>
      <c r="AK2082" s="125"/>
      <c r="AM2082" s="246"/>
      <c r="AO2082" s="246"/>
      <c r="AP2082" s="211"/>
      <c r="AQ2082" s="211"/>
      <c r="AR2082" s="199"/>
      <c r="AT2082" s="225"/>
      <c r="AU2082" s="225"/>
      <c r="AV2082" s="225"/>
      <c r="AW2082" s="99"/>
      <c r="AX2082" s="199"/>
      <c r="AY2082" s="199"/>
      <c r="AZ2082" s="37"/>
      <c r="BA2082" s="123"/>
      <c r="BB2082" s="211"/>
      <c r="BC2082" s="211"/>
      <c r="BD2082" s="123"/>
      <c r="BE2082" s="123"/>
      <c r="BF2082" s="37"/>
      <c r="BG2082" s="37"/>
    </row>
    <row r="2083" spans="1:59" x14ac:dyDescent="0.25">
      <c r="A2083">
        <v>2051</v>
      </c>
      <c r="B2083" s="61">
        <f ca="1">OFFSET(InputPriceData!B$15,CalculationsAndCharts!$A2083+$A$11,0,1,1)</f>
        <v>39497</v>
      </c>
      <c r="C2083" s="3">
        <f ca="1">OFFSET(InputPriceData!G$15,CalculationsAndCharts!$A2083+$A$11,IF($C$7,8,0),1,1)</f>
        <v>145190000</v>
      </c>
      <c r="D2083" s="4">
        <f ca="1">OFFSET(InputPriceData!C$15,CalculationsAndCharts!$A2083+$A$11,IF($C$7,8,0),1,1)</f>
        <v>114.92</v>
      </c>
      <c r="E2083" s="4">
        <f ca="1">OFFSET(InputPriceData!D$15,CalculationsAndCharts!$A2083+$A$11,IF($C$7,8,0),1,1)</f>
        <v>115.06</v>
      </c>
      <c r="F2083" s="4">
        <f ca="1">OFFSET(InputPriceData!E$15,CalculationsAndCharts!$A2083+$A$11,IF($C$7,8,0),1,1)</f>
        <v>113.14</v>
      </c>
      <c r="G2083" s="4">
        <f ca="1">OFFSET(InputPriceData!F$15,CalculationsAndCharts!$A2083+$A$11,IF($C$7,8,0),1,1)</f>
        <v>113.91</v>
      </c>
      <c r="H2083" s="342">
        <f t="shared" ca="1" si="258"/>
        <v>113.8004077883825</v>
      </c>
      <c r="I2083" s="342">
        <f t="shared" ca="1" si="259"/>
        <v>114.43850399659982</v>
      </c>
      <c r="J2083" s="340">
        <f t="shared" ca="1" si="260"/>
        <v>-0.63809620821736091</v>
      </c>
      <c r="K2083" s="170">
        <f t="shared" ca="1" si="256"/>
        <v>0.4071667709413736</v>
      </c>
      <c r="L2083" s="341">
        <f t="shared" ca="1" si="257"/>
        <v>0.87150511052312885</v>
      </c>
      <c r="M2083" s="341">
        <f t="shared" ca="1" si="261"/>
        <v>-0.87150511052312885</v>
      </c>
      <c r="N2083" s="170"/>
      <c r="O2083" s="340"/>
      <c r="P2083" s="3" t="e">
        <f t="shared" ca="1" si="262"/>
        <v>#N/A</v>
      </c>
      <c r="Q2083" s="3">
        <f t="shared" ca="1" si="263"/>
        <v>145190000</v>
      </c>
      <c r="S2083" s="99"/>
      <c r="T2083" s="350"/>
      <c r="U2083" s="350"/>
      <c r="V2083" s="349"/>
      <c r="W2083" s="313"/>
      <c r="X2083" s="302"/>
      <c r="Y2083" s="211"/>
      <c r="Z2083" s="320"/>
      <c r="AA2083" s="246"/>
      <c r="AB2083" s="125"/>
      <c r="AC2083" s="125"/>
      <c r="AD2083" s="125"/>
      <c r="AE2083" s="125"/>
      <c r="AF2083" s="125"/>
      <c r="AG2083" s="125"/>
      <c r="AH2083" s="125"/>
      <c r="AJ2083" s="125"/>
      <c r="AK2083" s="125"/>
      <c r="AM2083" s="246"/>
      <c r="AO2083" s="246"/>
      <c r="AP2083" s="211"/>
      <c r="AQ2083" s="211"/>
      <c r="AR2083" s="199"/>
      <c r="AT2083" s="225"/>
      <c r="AU2083" s="225"/>
      <c r="AV2083" s="225"/>
      <c r="AW2083" s="99"/>
      <c r="AX2083" s="199"/>
      <c r="AY2083" s="199"/>
      <c r="AZ2083" s="37"/>
      <c r="BA2083" s="123"/>
      <c r="BB2083" s="211"/>
      <c r="BC2083" s="211"/>
      <c r="BD2083" s="123"/>
      <c r="BE2083" s="123"/>
      <c r="BF2083" s="37"/>
      <c r="BG2083" s="37"/>
    </row>
    <row r="2084" spans="1:59" x14ac:dyDescent="0.25">
      <c r="A2084">
        <v>2052</v>
      </c>
      <c r="B2084" s="61">
        <f ca="1">OFFSET(InputPriceData!B$15,CalculationsAndCharts!$A2084+$A$11,0,1,1)</f>
        <v>39493</v>
      </c>
      <c r="C2084" s="3">
        <f ca="1">OFFSET(InputPriceData!G$15,CalculationsAndCharts!$A2084+$A$11,IF($C$7,8,0),1,1)</f>
        <v>154110300</v>
      </c>
      <c r="D2084" s="4">
        <f ca="1">OFFSET(InputPriceData!C$15,CalculationsAndCharts!$A2084+$A$11,IF($C$7,8,0),1,1)</f>
        <v>113.05</v>
      </c>
      <c r="E2084" s="4">
        <f ca="1">OFFSET(InputPriceData!D$15,CalculationsAndCharts!$A2084+$A$11,IF($C$7,8,0),1,1)</f>
        <v>113.66</v>
      </c>
      <c r="F2084" s="4">
        <f ca="1">OFFSET(InputPriceData!E$15,CalculationsAndCharts!$A2084+$A$11,IF($C$7,8,0),1,1)</f>
        <v>112.56</v>
      </c>
      <c r="G2084" s="4">
        <f ca="1">OFFSET(InputPriceData!F$15,CalculationsAndCharts!$A2084+$A$11,IF($C$7,8,0),1,1)</f>
        <v>113.59</v>
      </c>
      <c r="H2084" s="342">
        <f t="shared" ca="1" si="258"/>
        <v>113.78475175815143</v>
      </c>
      <c r="I2084" s="342">
        <f t="shared" ca="1" si="259"/>
        <v>114.48654981447253</v>
      </c>
      <c r="J2084" s="340">
        <f t="shared" ca="1" si="260"/>
        <v>-0.70179805632114867</v>
      </c>
      <c r="K2084" s="170">
        <f t="shared" ca="1" si="256"/>
        <v>0.49252051185614215</v>
      </c>
      <c r="L2084" s="341">
        <f t="shared" ca="1" si="257"/>
        <v>0.86869063344531738</v>
      </c>
      <c r="M2084" s="341">
        <f t="shared" ca="1" si="261"/>
        <v>-0.86869063344531738</v>
      </c>
      <c r="N2084" s="170"/>
      <c r="O2084" s="340"/>
      <c r="P2084" s="3">
        <f t="shared" ca="1" si="262"/>
        <v>154110300</v>
      </c>
      <c r="Q2084" s="3" t="e">
        <f t="shared" ca="1" si="263"/>
        <v>#N/A</v>
      </c>
      <c r="S2084" s="99"/>
      <c r="T2084" s="350"/>
      <c r="U2084" s="350"/>
      <c r="V2084" s="349"/>
      <c r="W2084" s="313"/>
      <c r="X2084" s="302"/>
      <c r="Y2084" s="211"/>
      <c r="Z2084" s="320"/>
      <c r="AA2084" s="246"/>
      <c r="AB2084" s="125"/>
      <c r="AC2084" s="125"/>
      <c r="AD2084" s="125"/>
      <c r="AE2084" s="125"/>
      <c r="AF2084" s="125"/>
      <c r="AG2084" s="125"/>
      <c r="AH2084" s="125"/>
      <c r="AJ2084" s="125"/>
      <c r="AK2084" s="125"/>
      <c r="AM2084" s="246"/>
      <c r="AO2084" s="246"/>
      <c r="AP2084" s="211"/>
      <c r="AQ2084" s="211"/>
      <c r="AR2084" s="199"/>
      <c r="AT2084" s="225"/>
      <c r="AU2084" s="225"/>
      <c r="AV2084" s="225"/>
      <c r="AW2084" s="99"/>
      <c r="AX2084" s="199"/>
      <c r="AY2084" s="199"/>
      <c r="AZ2084" s="37"/>
      <c r="BA2084" s="123"/>
      <c r="BB2084" s="211"/>
      <c r="BC2084" s="211"/>
      <c r="BD2084" s="123"/>
      <c r="BE2084" s="123"/>
      <c r="BF2084" s="37"/>
      <c r="BG2084" s="37"/>
    </row>
    <row r="2085" spans="1:59" x14ac:dyDescent="0.25">
      <c r="A2085">
        <v>2053</v>
      </c>
      <c r="B2085" s="61">
        <f ca="1">OFFSET(InputPriceData!B$15,CalculationsAndCharts!$A2085+$A$11,0,1,1)</f>
        <v>39492</v>
      </c>
      <c r="C2085" s="3">
        <f ca="1">OFFSET(InputPriceData!G$15,CalculationsAndCharts!$A2085+$A$11,IF($C$7,8,0),1,1)</f>
        <v>215207200</v>
      </c>
      <c r="D2085" s="4">
        <f ca="1">OFFSET(InputPriceData!C$15,CalculationsAndCharts!$A2085+$A$11,IF($C$7,8,0),1,1)</f>
        <v>115.11</v>
      </c>
      <c r="E2085" s="4">
        <f ca="1">OFFSET(InputPriceData!D$15,CalculationsAndCharts!$A2085+$A$11,IF($C$7,8,0),1,1)</f>
        <v>115.15</v>
      </c>
      <c r="F2085" s="4">
        <f ca="1">OFFSET(InputPriceData!E$15,CalculationsAndCharts!$A2085+$A$11,IF($C$7,8,0),1,1)</f>
        <v>113.3</v>
      </c>
      <c r="G2085" s="4">
        <f ca="1">OFFSET(InputPriceData!F$15,CalculationsAndCharts!$A2085+$A$11,IF($C$7,8,0),1,1)</f>
        <v>113.61</v>
      </c>
      <c r="H2085" s="342">
        <f t="shared" ca="1" si="258"/>
        <v>113.81257343788734</v>
      </c>
      <c r="I2085" s="342">
        <f t="shared" ca="1" si="259"/>
        <v>114.56805434306094</v>
      </c>
      <c r="J2085" s="340">
        <f t="shared" ca="1" si="260"/>
        <v>-0.75548090517364808</v>
      </c>
      <c r="K2085" s="170">
        <f t="shared" ca="1" si="256"/>
        <v>0.5707513980819946</v>
      </c>
      <c r="L2085" s="341">
        <f t="shared" ca="1" si="257"/>
        <v>0.86630878545916956</v>
      </c>
      <c r="M2085" s="341">
        <f t="shared" ca="1" si="261"/>
        <v>-0.86630878545916956</v>
      </c>
      <c r="N2085" s="170"/>
      <c r="O2085" s="340"/>
      <c r="P2085" s="3" t="e">
        <f t="shared" ca="1" si="262"/>
        <v>#N/A</v>
      </c>
      <c r="Q2085" s="3">
        <f t="shared" ca="1" si="263"/>
        <v>215207200</v>
      </c>
      <c r="S2085" s="99"/>
      <c r="T2085" s="350"/>
      <c r="U2085" s="350"/>
      <c r="V2085" s="349"/>
      <c r="W2085" s="313"/>
      <c r="X2085" s="302"/>
      <c r="Y2085" s="211"/>
      <c r="Z2085" s="320"/>
      <c r="AA2085" s="246"/>
      <c r="AB2085" s="125"/>
      <c r="AC2085" s="125"/>
      <c r="AD2085" s="125"/>
      <c r="AE2085" s="125"/>
      <c r="AF2085" s="125"/>
      <c r="AG2085" s="125"/>
      <c r="AH2085" s="125"/>
      <c r="AJ2085" s="125"/>
      <c r="AK2085" s="125"/>
      <c r="AM2085" s="246"/>
      <c r="AO2085" s="246"/>
      <c r="AP2085" s="211"/>
      <c r="AQ2085" s="211"/>
      <c r="AR2085" s="199"/>
      <c r="AT2085" s="225"/>
      <c r="AU2085" s="225"/>
      <c r="AV2085" s="225"/>
      <c r="AW2085" s="99"/>
      <c r="AX2085" s="199"/>
      <c r="AY2085" s="199"/>
      <c r="AZ2085" s="37"/>
      <c r="BA2085" s="123"/>
      <c r="BB2085" s="211"/>
      <c r="BC2085" s="211"/>
      <c r="BD2085" s="123"/>
      <c r="BE2085" s="123"/>
      <c r="BF2085" s="37"/>
      <c r="BG2085" s="37"/>
    </row>
    <row r="2086" spans="1:59" x14ac:dyDescent="0.25">
      <c r="A2086">
        <v>2054</v>
      </c>
      <c r="B2086" s="61">
        <f ca="1">OFFSET(InputPriceData!B$15,CalculationsAndCharts!$A2086+$A$11,0,1,1)</f>
        <v>39491</v>
      </c>
      <c r="C2086" s="3">
        <f ca="1">OFFSET(InputPriceData!G$15,CalculationsAndCharts!$A2086+$A$11,IF($C$7,8,0),1,1)</f>
        <v>181967800</v>
      </c>
      <c r="D2086" s="4">
        <f ca="1">OFFSET(InputPriceData!C$15,CalculationsAndCharts!$A2086+$A$11,IF($C$7,8,0),1,1)</f>
        <v>114.32</v>
      </c>
      <c r="E2086" s="4">
        <f ca="1">OFFSET(InputPriceData!D$15,CalculationsAndCharts!$A2086+$A$11,IF($C$7,8,0),1,1)</f>
        <v>115.2</v>
      </c>
      <c r="F2086" s="4">
        <f ca="1">OFFSET(InputPriceData!E$15,CalculationsAndCharts!$A2086+$A$11,IF($C$7,8,0),1,1)</f>
        <v>113.59</v>
      </c>
      <c r="G2086" s="4">
        <f ca="1">OFFSET(InputPriceData!F$15,CalculationsAndCharts!$A2086+$A$11,IF($C$7,8,0),1,1)</f>
        <v>114.62</v>
      </c>
      <c r="H2086" s="342">
        <f t="shared" ca="1" si="258"/>
        <v>113.84151250044268</v>
      </c>
      <c r="I2086" s="342">
        <f t="shared" ca="1" si="259"/>
        <v>114.65515019243011</v>
      </c>
      <c r="J2086" s="340">
        <f t="shared" ca="1" si="260"/>
        <v>-0.81363769198749614</v>
      </c>
      <c r="K2086" s="170">
        <f t="shared" ca="1" si="256"/>
        <v>0.66200629382273968</v>
      </c>
      <c r="L2086" s="341">
        <f t="shared" ca="1" si="257"/>
        <v>0.8636755172753996</v>
      </c>
      <c r="M2086" s="341">
        <f t="shared" ca="1" si="261"/>
        <v>-0.8636755172753996</v>
      </c>
      <c r="N2086" s="170"/>
      <c r="O2086" s="340"/>
      <c r="P2086" s="3">
        <f t="shared" ca="1" si="262"/>
        <v>181967800</v>
      </c>
      <c r="Q2086" s="3" t="e">
        <f t="shared" ca="1" si="263"/>
        <v>#N/A</v>
      </c>
      <c r="S2086" s="99"/>
      <c r="T2086" s="350"/>
      <c r="U2086" s="350"/>
      <c r="V2086" s="349"/>
      <c r="W2086" s="313"/>
      <c r="X2086" s="302"/>
      <c r="Y2086" s="211"/>
      <c r="Z2086" s="320"/>
      <c r="AA2086" s="246"/>
      <c r="AB2086" s="125"/>
      <c r="AC2086" s="125"/>
      <c r="AD2086" s="125"/>
      <c r="AE2086" s="125"/>
      <c r="AF2086" s="125"/>
      <c r="AG2086" s="125"/>
      <c r="AH2086" s="125"/>
      <c r="AJ2086" s="125"/>
      <c r="AK2086" s="125"/>
      <c r="AM2086" s="246"/>
      <c r="AO2086" s="246"/>
      <c r="AP2086" s="211"/>
      <c r="AQ2086" s="211"/>
      <c r="AR2086" s="199"/>
      <c r="AT2086" s="225"/>
      <c r="AU2086" s="225"/>
      <c r="AV2086" s="225"/>
      <c r="AW2086" s="99"/>
      <c r="AX2086" s="199"/>
      <c r="AY2086" s="199"/>
      <c r="AZ2086" s="37"/>
      <c r="BA2086" s="123"/>
      <c r="BB2086" s="211"/>
      <c r="BC2086" s="211"/>
      <c r="BD2086" s="123"/>
      <c r="BE2086" s="123"/>
      <c r="BF2086" s="37"/>
      <c r="BG2086" s="37"/>
    </row>
    <row r="2087" spans="1:59" x14ac:dyDescent="0.25">
      <c r="A2087">
        <v>2055</v>
      </c>
      <c r="B2087" s="61">
        <f ca="1">OFFSET(InputPriceData!B$15,CalculationsAndCharts!$A2087+$A$11,0,1,1)</f>
        <v>39490</v>
      </c>
      <c r="C2087" s="3">
        <f ca="1">OFFSET(InputPriceData!G$15,CalculationsAndCharts!$A2087+$A$11,IF($C$7,8,0),1,1)</f>
        <v>256654400</v>
      </c>
      <c r="D2087" s="4">
        <f ca="1">OFFSET(InputPriceData!C$15,CalculationsAndCharts!$A2087+$A$11,IF($C$7,8,0),1,1)</f>
        <v>113.4</v>
      </c>
      <c r="E2087" s="4">
        <f ca="1">OFFSET(InputPriceData!D$15,CalculationsAndCharts!$A2087+$A$11,IF($C$7,8,0),1,1)</f>
        <v>114.57</v>
      </c>
      <c r="F2087" s="4">
        <f ca="1">OFFSET(InputPriceData!E$15,CalculationsAndCharts!$A2087+$A$11,IF($C$7,8,0),1,1)</f>
        <v>112.61</v>
      </c>
      <c r="G2087" s="4">
        <f ca="1">OFFSET(InputPriceData!F$15,CalculationsAndCharts!$A2087+$A$11,IF($C$7,8,0),1,1)</f>
        <v>113.46</v>
      </c>
      <c r="H2087" s="342">
        <f t="shared" ca="1" si="258"/>
        <v>113.73030000050591</v>
      </c>
      <c r="I2087" s="342">
        <f t="shared" ca="1" si="259"/>
        <v>114.65834566446922</v>
      </c>
      <c r="J2087" s="340">
        <f t="shared" ca="1" si="260"/>
        <v>-0.92804566396336496</v>
      </c>
      <c r="K2087" s="170">
        <f t="shared" ca="1" si="256"/>
        <v>0.86126875440120287</v>
      </c>
      <c r="L2087" s="341">
        <f t="shared" ca="1" si="257"/>
        <v>0.86166055224283122</v>
      </c>
      <c r="M2087" s="341">
        <f t="shared" ca="1" si="261"/>
        <v>-0.86166055224283122</v>
      </c>
      <c r="N2087" s="170"/>
      <c r="O2087" s="340"/>
      <c r="P2087" s="3">
        <f t="shared" ca="1" si="262"/>
        <v>256654400</v>
      </c>
      <c r="Q2087" s="3" t="e">
        <f t="shared" ca="1" si="263"/>
        <v>#N/A</v>
      </c>
      <c r="S2087" s="99"/>
      <c r="T2087" s="350"/>
      <c r="U2087" s="350"/>
      <c r="V2087" s="349"/>
      <c r="W2087" s="313"/>
      <c r="X2087" s="302"/>
      <c r="Y2087" s="211"/>
      <c r="Z2087" s="320"/>
      <c r="AA2087" s="246"/>
      <c r="AB2087" s="125"/>
      <c r="AC2087" s="125"/>
      <c r="AD2087" s="125"/>
      <c r="AE2087" s="125"/>
      <c r="AF2087" s="125"/>
      <c r="AG2087" s="125"/>
      <c r="AH2087" s="125"/>
      <c r="AJ2087" s="125"/>
      <c r="AK2087" s="125"/>
      <c r="AM2087" s="246"/>
      <c r="AO2087" s="246"/>
      <c r="AP2087" s="211"/>
      <c r="AQ2087" s="211"/>
      <c r="AR2087" s="199"/>
      <c r="AT2087" s="225"/>
      <c r="AU2087" s="225"/>
      <c r="AV2087" s="225"/>
      <c r="AW2087" s="99"/>
      <c r="AX2087" s="199"/>
      <c r="AY2087" s="199"/>
      <c r="AZ2087" s="37"/>
      <c r="BA2087" s="123"/>
      <c r="BB2087" s="211"/>
      <c r="BC2087" s="211"/>
      <c r="BD2087" s="123"/>
      <c r="BE2087" s="123"/>
      <c r="BF2087" s="37"/>
      <c r="BG2087" s="37"/>
    </row>
    <row r="2088" spans="1:59" x14ac:dyDescent="0.25">
      <c r="A2088">
        <v>2056</v>
      </c>
      <c r="B2088" s="61">
        <f ca="1">OFFSET(InputPriceData!B$15,CalculationsAndCharts!$A2088+$A$11,0,1,1)</f>
        <v>39489</v>
      </c>
      <c r="C2088" s="3">
        <f ca="1">OFFSET(InputPriceData!G$15,CalculationsAndCharts!$A2088+$A$11,IF($C$7,8,0),1,1)</f>
        <v>188576300</v>
      </c>
      <c r="D2088" s="4">
        <f ca="1">OFFSET(InputPriceData!C$15,CalculationsAndCharts!$A2088+$A$11,IF($C$7,8,0),1,1)</f>
        <v>111.87</v>
      </c>
      <c r="E2088" s="4">
        <f ca="1">OFFSET(InputPriceData!D$15,CalculationsAndCharts!$A2088+$A$11,IF($C$7,8,0),1,1)</f>
        <v>112.82</v>
      </c>
      <c r="F2088" s="4">
        <f ca="1">OFFSET(InputPriceData!E$15,CalculationsAndCharts!$A2088+$A$11,IF($C$7,8,0),1,1)</f>
        <v>110.98</v>
      </c>
      <c r="G2088" s="4">
        <f ca="1">OFFSET(InputPriceData!F$15,CalculationsAndCharts!$A2088+$A$11,IF($C$7,8,0),1,1)</f>
        <v>112.42</v>
      </c>
      <c r="H2088" s="342">
        <f t="shared" ca="1" si="258"/>
        <v>113.76891428629246</v>
      </c>
      <c r="I2088" s="342">
        <f t="shared" ca="1" si="259"/>
        <v>114.76728617942098</v>
      </c>
      <c r="J2088" s="340">
        <f t="shared" ca="1" si="260"/>
        <v>-0.99837189312855956</v>
      </c>
      <c r="K2088" s="170">
        <f t="shared" ca="1" si="256"/>
        <v>0.99674643698910392</v>
      </c>
      <c r="L2088" s="341">
        <f t="shared" ca="1" si="257"/>
        <v>0.86051286251078063</v>
      </c>
      <c r="M2088" s="341">
        <f t="shared" ca="1" si="261"/>
        <v>-0.86051286251078063</v>
      </c>
      <c r="N2088" s="170"/>
      <c r="O2088" s="340"/>
      <c r="P2088" s="3">
        <f t="shared" ca="1" si="262"/>
        <v>188576300</v>
      </c>
      <c r="Q2088" s="3" t="e">
        <f t="shared" ca="1" si="263"/>
        <v>#N/A</v>
      </c>
      <c r="S2088" s="99"/>
      <c r="T2088" s="350"/>
      <c r="U2088" s="350"/>
      <c r="V2088" s="349"/>
      <c r="W2088" s="313"/>
      <c r="X2088" s="302"/>
      <c r="Y2088" s="211"/>
      <c r="Z2088" s="320"/>
      <c r="AA2088" s="246"/>
      <c r="AB2088" s="125"/>
      <c r="AC2088" s="125"/>
      <c r="AD2088" s="125"/>
      <c r="AE2088" s="125"/>
      <c r="AF2088" s="125"/>
      <c r="AG2088" s="125"/>
      <c r="AH2088" s="125"/>
      <c r="AJ2088" s="125"/>
      <c r="AK2088" s="125"/>
      <c r="AM2088" s="246"/>
      <c r="AO2088" s="246"/>
      <c r="AP2088" s="211"/>
      <c r="AQ2088" s="211"/>
      <c r="AR2088" s="199"/>
      <c r="AT2088" s="225"/>
      <c r="AU2088" s="225"/>
      <c r="AV2088" s="225"/>
      <c r="AW2088" s="99"/>
      <c r="AX2088" s="199"/>
      <c r="AY2088" s="199"/>
      <c r="AZ2088" s="37"/>
      <c r="BA2088" s="123"/>
      <c r="BB2088" s="211"/>
      <c r="BC2088" s="211"/>
      <c r="BD2088" s="123"/>
      <c r="BE2088" s="123"/>
      <c r="BF2088" s="37"/>
      <c r="BG2088" s="37"/>
    </row>
    <row r="2089" spans="1:59" x14ac:dyDescent="0.25">
      <c r="A2089">
        <v>2057</v>
      </c>
      <c r="B2089" s="61">
        <f ca="1">OFFSET(InputPriceData!B$15,CalculationsAndCharts!$A2089+$A$11,0,1,1)</f>
        <v>39486</v>
      </c>
      <c r="C2089" s="3">
        <f ca="1">OFFSET(InputPriceData!G$15,CalculationsAndCharts!$A2089+$A$11,IF($C$7,8,0),1,1)</f>
        <v>221643500</v>
      </c>
      <c r="D2089" s="4">
        <f ca="1">OFFSET(InputPriceData!C$15,CalculationsAndCharts!$A2089+$A$11,IF($C$7,8,0),1,1)</f>
        <v>111.87</v>
      </c>
      <c r="E2089" s="4">
        <f ca="1">OFFSET(InputPriceData!D$15,CalculationsAndCharts!$A2089+$A$11,IF($C$7,8,0),1,1)</f>
        <v>112.82</v>
      </c>
      <c r="F2089" s="4">
        <f ca="1">OFFSET(InputPriceData!E$15,CalculationsAndCharts!$A2089+$A$11,IF($C$7,8,0),1,1)</f>
        <v>111.03</v>
      </c>
      <c r="G2089" s="4">
        <f ca="1">OFFSET(InputPriceData!F$15,CalculationsAndCharts!$A2089+$A$11,IF($C$7,8,0),1,1)</f>
        <v>111.85</v>
      </c>
      <c r="H2089" s="342">
        <f t="shared" ca="1" si="258"/>
        <v>113.96161632719138</v>
      </c>
      <c r="I2089" s="342">
        <f t="shared" ca="1" si="259"/>
        <v>114.98067583209561</v>
      </c>
      <c r="J2089" s="340">
        <f t="shared" ca="1" si="260"/>
        <v>-1.0190595049042757</v>
      </c>
      <c r="K2089" s="170">
        <f t="shared" ca="1" si="256"/>
        <v>1.0384822745357474</v>
      </c>
      <c r="L2089" s="341">
        <f t="shared" ca="1" si="257"/>
        <v>0.86091306969564096</v>
      </c>
      <c r="M2089" s="341">
        <f t="shared" ca="1" si="261"/>
        <v>-0.86091306969564096</v>
      </c>
      <c r="N2089" s="170"/>
      <c r="O2089" s="340"/>
      <c r="P2089" s="3" t="e">
        <f t="shared" ca="1" si="262"/>
        <v>#N/A</v>
      </c>
      <c r="Q2089" s="3">
        <f t="shared" ca="1" si="263"/>
        <v>221643500</v>
      </c>
      <c r="S2089" s="99"/>
      <c r="T2089" s="350"/>
      <c r="U2089" s="350"/>
      <c r="V2089" s="349"/>
      <c r="W2089" s="313"/>
      <c r="X2089" s="302"/>
      <c r="Y2089" s="211"/>
      <c r="Z2089" s="320"/>
      <c r="AA2089" s="246"/>
      <c r="AB2089" s="125"/>
      <c r="AC2089" s="125"/>
      <c r="AD2089" s="125"/>
      <c r="AE2089" s="125"/>
      <c r="AF2089" s="125"/>
      <c r="AG2089" s="125"/>
      <c r="AH2089" s="125"/>
      <c r="AJ2089" s="125"/>
      <c r="AK2089" s="125"/>
      <c r="AM2089" s="246"/>
      <c r="AO2089" s="246"/>
      <c r="AP2089" s="211"/>
      <c r="AQ2089" s="211"/>
      <c r="AR2089" s="199"/>
      <c r="AT2089" s="225"/>
      <c r="AU2089" s="225"/>
      <c r="AV2089" s="225"/>
      <c r="AW2089" s="99"/>
      <c r="AX2089" s="199"/>
      <c r="AY2089" s="199"/>
      <c r="AZ2089" s="37"/>
      <c r="BA2089" s="123"/>
      <c r="BB2089" s="211"/>
      <c r="BC2089" s="211"/>
      <c r="BD2089" s="123"/>
      <c r="BE2089" s="123"/>
      <c r="BF2089" s="37"/>
      <c r="BG2089" s="37"/>
    </row>
    <row r="2090" spans="1:59" x14ac:dyDescent="0.25">
      <c r="A2090">
        <v>2058</v>
      </c>
      <c r="B2090" s="61">
        <f ca="1">OFFSET(InputPriceData!B$15,CalculationsAndCharts!$A2090+$A$11,0,1,1)</f>
        <v>39485</v>
      </c>
      <c r="C2090" s="3">
        <f ca="1">OFFSET(InputPriceData!G$15,CalculationsAndCharts!$A2090+$A$11,IF($C$7,8,0),1,1)</f>
        <v>297368100</v>
      </c>
      <c r="D2090" s="4">
        <f ca="1">OFFSET(InputPriceData!C$15,CalculationsAndCharts!$A2090+$A$11,IF($C$7,8,0),1,1)</f>
        <v>110.78</v>
      </c>
      <c r="E2090" s="4">
        <f ca="1">OFFSET(InputPriceData!D$15,CalculationsAndCharts!$A2090+$A$11,IF($C$7,8,0),1,1)</f>
        <v>113.3</v>
      </c>
      <c r="F2090" s="4">
        <f ca="1">OFFSET(InputPriceData!E$15,CalculationsAndCharts!$A2090+$A$11,IF($C$7,8,0),1,1)</f>
        <v>110.72</v>
      </c>
      <c r="G2090" s="4">
        <f ca="1">OFFSET(InputPriceData!F$15,CalculationsAndCharts!$A2090+$A$11,IF($C$7,8,0),1,1)</f>
        <v>112.57</v>
      </c>
      <c r="H2090" s="342">
        <f t="shared" ca="1" si="258"/>
        <v>114.26327580250444</v>
      </c>
      <c r="I2090" s="342">
        <f t="shared" ca="1" si="259"/>
        <v>115.26528272592249</v>
      </c>
      <c r="J2090" s="340">
        <f t="shared" ca="1" si="260"/>
        <v>-1.0020069234181004</v>
      </c>
      <c r="K2090" s="170">
        <f t="shared" ca="1" si="256"/>
        <v>1.0040178745778068</v>
      </c>
      <c r="L2090" s="341">
        <f t="shared" ca="1" si="257"/>
        <v>0.86493524418078005</v>
      </c>
      <c r="M2090" s="341">
        <f t="shared" ca="1" si="261"/>
        <v>-0.86493524418078005</v>
      </c>
      <c r="N2090" s="170"/>
      <c r="O2090" s="340"/>
      <c r="P2090" s="3">
        <f t="shared" ca="1" si="262"/>
        <v>297368100</v>
      </c>
      <c r="Q2090" s="3" t="e">
        <f t="shared" ca="1" si="263"/>
        <v>#N/A</v>
      </c>
      <c r="S2090" s="99"/>
      <c r="T2090" s="350"/>
      <c r="U2090" s="350"/>
      <c r="V2090" s="349"/>
      <c r="W2090" s="313"/>
      <c r="X2090" s="302"/>
      <c r="Y2090" s="211"/>
      <c r="Z2090" s="320"/>
      <c r="AA2090" s="246"/>
      <c r="AB2090" s="125"/>
      <c r="AC2090" s="125"/>
      <c r="AD2090" s="125"/>
      <c r="AE2090" s="125"/>
      <c r="AF2090" s="125"/>
      <c r="AG2090" s="125"/>
      <c r="AH2090" s="125"/>
      <c r="AJ2090" s="125"/>
      <c r="AK2090" s="125"/>
      <c r="AM2090" s="246"/>
      <c r="AO2090" s="246"/>
      <c r="AP2090" s="211"/>
      <c r="AQ2090" s="211"/>
      <c r="AR2090" s="199"/>
      <c r="AT2090" s="225"/>
      <c r="AU2090" s="225"/>
      <c r="AV2090" s="225"/>
      <c r="AW2090" s="99"/>
      <c r="AX2090" s="199"/>
      <c r="AY2090" s="199"/>
      <c r="AZ2090" s="37"/>
      <c r="BA2090" s="123"/>
      <c r="BB2090" s="211"/>
      <c r="BC2090" s="211"/>
      <c r="BD2090" s="123"/>
      <c r="BE2090" s="123"/>
      <c r="BF2090" s="37"/>
      <c r="BG2090" s="37"/>
    </row>
    <row r="2091" spans="1:59" x14ac:dyDescent="0.25">
      <c r="A2091">
        <v>2059</v>
      </c>
      <c r="B2091" s="61">
        <f ca="1">OFFSET(InputPriceData!B$15,CalculationsAndCharts!$A2091+$A$11,0,1,1)</f>
        <v>39484</v>
      </c>
      <c r="C2091" s="3">
        <f ca="1">OFFSET(InputPriceData!G$15,CalculationsAndCharts!$A2091+$A$11,IF($C$7,8,0),1,1)</f>
        <v>250792900</v>
      </c>
      <c r="D2091" s="4">
        <f ca="1">OFFSET(InputPriceData!C$15,CalculationsAndCharts!$A2091+$A$11,IF($C$7,8,0),1,1)</f>
        <v>113.12</v>
      </c>
      <c r="E2091" s="4">
        <f ca="1">OFFSET(InputPriceData!D$15,CalculationsAndCharts!$A2091+$A$11,IF($C$7,8,0),1,1)</f>
        <v>113.68</v>
      </c>
      <c r="F2091" s="4">
        <f ca="1">OFFSET(InputPriceData!E$15,CalculationsAndCharts!$A2091+$A$11,IF($C$7,8,0),1,1)</f>
        <v>111.29</v>
      </c>
      <c r="G2091" s="4">
        <f ca="1">OFFSET(InputPriceData!F$15,CalculationsAndCharts!$A2091+$A$11,IF($C$7,8,0),1,1)</f>
        <v>111.83</v>
      </c>
      <c r="H2091" s="342">
        <f t="shared" ca="1" si="258"/>
        <v>114.50517234571937</v>
      </c>
      <c r="I2091" s="342">
        <f t="shared" ca="1" si="259"/>
        <v>115.51030842827909</v>
      </c>
      <c r="J2091" s="340">
        <f t="shared" ca="1" si="260"/>
        <v>-1.0051360825597757</v>
      </c>
      <c r="K2091" s="170">
        <f t="shared" ca="1" si="256"/>
        <v>1.0102985444636123</v>
      </c>
      <c r="L2091" s="341">
        <f t="shared" ca="1" si="257"/>
        <v>0.86901990279233365</v>
      </c>
      <c r="M2091" s="341">
        <f t="shared" ca="1" si="261"/>
        <v>-0.86901990279233365</v>
      </c>
      <c r="N2091" s="170"/>
      <c r="O2091" s="343"/>
      <c r="P2091" s="3" t="e">
        <f t="shared" ca="1" si="262"/>
        <v>#N/A</v>
      </c>
      <c r="Q2091" s="3">
        <f t="shared" ca="1" si="263"/>
        <v>250792900</v>
      </c>
      <c r="S2091" s="99"/>
      <c r="T2091" s="350"/>
      <c r="U2091" s="350"/>
      <c r="V2091" s="349"/>
      <c r="W2091" s="313"/>
      <c r="X2091" s="302"/>
      <c r="Y2091" s="211"/>
      <c r="Z2091" s="320"/>
      <c r="AA2091" s="246"/>
      <c r="AB2091" s="125"/>
      <c r="AC2091" s="125"/>
      <c r="AD2091" s="125"/>
      <c r="AE2091" s="125"/>
      <c r="AF2091" s="125"/>
      <c r="AG2091" s="125"/>
      <c r="AH2091" s="125"/>
      <c r="AJ2091" s="125"/>
      <c r="AK2091" s="125"/>
      <c r="AM2091" s="246"/>
      <c r="AO2091" s="246"/>
      <c r="AP2091" s="211"/>
      <c r="AQ2091" s="211"/>
      <c r="AR2091" s="199"/>
      <c r="AT2091" s="225"/>
      <c r="AU2091" s="225"/>
      <c r="AV2091" s="225"/>
      <c r="AW2091" s="99"/>
      <c r="AX2091" s="199"/>
      <c r="AY2091" s="199"/>
      <c r="AZ2091" s="37"/>
      <c r="BA2091" s="123"/>
      <c r="BB2091" s="211"/>
      <c r="BC2091" s="211"/>
      <c r="BD2091" s="123"/>
      <c r="BE2091" s="123"/>
      <c r="BF2091" s="37"/>
      <c r="BG2091" s="37"/>
    </row>
    <row r="2092" spans="1:59" x14ac:dyDescent="0.25">
      <c r="A2092">
        <v>2060</v>
      </c>
      <c r="B2092" s="61">
        <f ca="1">OFFSET(InputPriceData!B$15,CalculationsAndCharts!$A2092+$A$11,0,1,1)</f>
        <v>39483</v>
      </c>
      <c r="C2092" s="3">
        <f ca="1">OFFSET(InputPriceData!G$15,CalculationsAndCharts!$A2092+$A$11,IF($C$7,8,0),1,1)</f>
        <v>286882500</v>
      </c>
      <c r="D2092" s="4">
        <f ca="1">OFFSET(InputPriceData!C$15,CalculationsAndCharts!$A2092+$A$11,IF($C$7,8,0),1,1)</f>
        <v>114.26</v>
      </c>
      <c r="E2092" s="4">
        <f ca="1">OFFSET(InputPriceData!D$15,CalculationsAndCharts!$A2092+$A$11,IF($C$7,8,0),1,1)</f>
        <v>114.52</v>
      </c>
      <c r="F2092" s="4">
        <f ca="1">OFFSET(InputPriceData!E$15,CalculationsAndCharts!$A2092+$A$11,IF($C$7,8,0),1,1)</f>
        <v>112.35</v>
      </c>
      <c r="G2092" s="4">
        <f ca="1">OFFSET(InputPriceData!F$15,CalculationsAndCharts!$A2092+$A$11,IF($C$7,8,0),1,1)</f>
        <v>112.74</v>
      </c>
      <c r="H2092" s="342">
        <f t="shared" ca="1" si="258"/>
        <v>114.88733982367927</v>
      </c>
      <c r="I2092" s="342">
        <f t="shared" ca="1" si="259"/>
        <v>115.84488192175901</v>
      </c>
      <c r="J2092" s="340">
        <f t="shared" ca="1" si="260"/>
        <v>-0.95754209807978974</v>
      </c>
      <c r="K2092" s="170">
        <f t="shared" ca="1" si="256"/>
        <v>0.91688686959504562</v>
      </c>
      <c r="L2092" s="341">
        <f t="shared" ca="1" si="257"/>
        <v>0.87045798382733675</v>
      </c>
      <c r="M2092" s="341">
        <f t="shared" ca="1" si="261"/>
        <v>-0.87045798382733675</v>
      </c>
      <c r="N2092" s="170"/>
      <c r="O2092" s="340"/>
      <c r="P2092" s="3" t="e">
        <f t="shared" ca="1" si="262"/>
        <v>#N/A</v>
      </c>
      <c r="Q2092" s="3">
        <f t="shared" ca="1" si="263"/>
        <v>286882500</v>
      </c>
      <c r="S2092" s="99"/>
      <c r="T2092" s="350"/>
      <c r="U2092" s="350"/>
      <c r="V2092" s="349"/>
      <c r="W2092" s="313"/>
      <c r="X2092" s="302"/>
      <c r="Y2092" s="211"/>
      <c r="Z2092" s="320"/>
      <c r="AA2092" s="246"/>
      <c r="AB2092" s="125"/>
      <c r="AC2092" s="125"/>
      <c r="AD2092" s="125"/>
      <c r="AE2092" s="125"/>
      <c r="AF2092" s="125"/>
      <c r="AG2092" s="125"/>
      <c r="AH2092" s="125"/>
      <c r="AJ2092" s="125"/>
      <c r="AK2092" s="125"/>
      <c r="AM2092" s="246"/>
      <c r="AO2092" s="246"/>
      <c r="AP2092" s="211"/>
      <c r="AQ2092" s="211"/>
      <c r="AR2092" s="199"/>
      <c r="AT2092" s="225"/>
      <c r="AU2092" s="225"/>
      <c r="AV2092" s="225"/>
      <c r="AW2092" s="99"/>
      <c r="AX2092" s="199"/>
      <c r="AY2092" s="199"/>
      <c r="AZ2092" s="37"/>
      <c r="BA2092" s="123"/>
      <c r="BB2092" s="211"/>
      <c r="BC2092" s="211"/>
      <c r="BD2092" s="123"/>
      <c r="BE2092" s="123"/>
      <c r="BF2092" s="37"/>
      <c r="BG2092" s="37"/>
    </row>
    <row r="2093" spans="1:59" x14ac:dyDescent="0.25">
      <c r="A2093">
        <v>2061</v>
      </c>
      <c r="B2093" s="61">
        <f ca="1">OFFSET(InputPriceData!B$15,CalculationsAndCharts!$A2093+$A$11,0,1,1)</f>
        <v>39482</v>
      </c>
      <c r="C2093" s="3">
        <f ca="1">OFFSET(InputPriceData!G$15,CalculationsAndCharts!$A2093+$A$11,IF($C$7,8,0),1,1)</f>
        <v>124694300</v>
      </c>
      <c r="D2093" s="4">
        <f ca="1">OFFSET(InputPriceData!C$15,CalculationsAndCharts!$A2093+$A$11,IF($C$7,8,0),1,1)</f>
        <v>117.01</v>
      </c>
      <c r="E2093" s="4">
        <f ca="1">OFFSET(InputPriceData!D$15,CalculationsAndCharts!$A2093+$A$11,IF($C$7,8,0),1,1)</f>
        <v>117.09</v>
      </c>
      <c r="F2093" s="4">
        <f ca="1">OFFSET(InputPriceData!E$15,CalculationsAndCharts!$A2093+$A$11,IF($C$7,8,0),1,1)</f>
        <v>115.69</v>
      </c>
      <c r="G2093" s="4">
        <f ca="1">OFFSET(InputPriceData!F$15,CalculationsAndCharts!$A2093+$A$11,IF($C$7,8,0),1,1)</f>
        <v>115.84</v>
      </c>
      <c r="H2093" s="342">
        <f t="shared" ca="1" si="258"/>
        <v>115.19410265563344</v>
      </c>
      <c r="I2093" s="342">
        <f t="shared" ca="1" si="259"/>
        <v>116.1271439146462</v>
      </c>
      <c r="J2093" s="340">
        <f t="shared" ca="1" si="260"/>
        <v>-0.93304125901279722</v>
      </c>
      <c r="K2093" s="170">
        <f t="shared" ca="1" si="256"/>
        <v>0.87056599102018573</v>
      </c>
      <c r="L2093" s="341">
        <f t="shared" ca="1" si="257"/>
        <v>0.87296065624119445</v>
      </c>
      <c r="M2093" s="341">
        <f t="shared" ca="1" si="261"/>
        <v>-0.87296065624119445</v>
      </c>
      <c r="N2093" s="170"/>
      <c r="O2093" s="340"/>
      <c r="P2093" s="3" t="e">
        <f t="shared" ca="1" si="262"/>
        <v>#N/A</v>
      </c>
      <c r="Q2093" s="3">
        <f t="shared" ca="1" si="263"/>
        <v>124694300</v>
      </c>
      <c r="S2093" s="99"/>
      <c r="T2093" s="350"/>
      <c r="U2093" s="350"/>
      <c r="V2093" s="349"/>
      <c r="W2093" s="313"/>
      <c r="X2093" s="302"/>
      <c r="Y2093" s="211"/>
      <c r="Z2093" s="320"/>
      <c r="AA2093" s="246"/>
      <c r="AB2093" s="125"/>
      <c r="AC2093" s="125"/>
      <c r="AD2093" s="125"/>
      <c r="AE2093" s="125"/>
      <c r="AF2093" s="125"/>
      <c r="AG2093" s="125"/>
      <c r="AH2093" s="125"/>
      <c r="AJ2093" s="125"/>
      <c r="AK2093" s="125"/>
      <c r="AM2093" s="246"/>
      <c r="AO2093" s="246"/>
      <c r="AP2093" s="211"/>
      <c r="AQ2093" s="211"/>
      <c r="AR2093" s="199"/>
      <c r="AT2093" s="225"/>
      <c r="AU2093" s="225"/>
      <c r="AV2093" s="225"/>
      <c r="AW2093" s="99"/>
      <c r="AX2093" s="199"/>
      <c r="AY2093" s="199"/>
      <c r="AZ2093" s="37"/>
      <c r="BA2093" s="123"/>
      <c r="BB2093" s="211"/>
      <c r="BC2093" s="211"/>
      <c r="BD2093" s="123"/>
      <c r="BE2093" s="123"/>
      <c r="BF2093" s="37"/>
      <c r="BG2093" s="37"/>
    </row>
    <row r="2094" spans="1:59" x14ac:dyDescent="0.25">
      <c r="A2094">
        <v>2062</v>
      </c>
      <c r="B2094" s="61">
        <f ca="1">OFFSET(InputPriceData!B$15,CalculationsAndCharts!$A2094+$A$11,0,1,1)</f>
        <v>39479</v>
      </c>
      <c r="C2094" s="3">
        <f ca="1">OFFSET(InputPriceData!G$15,CalculationsAndCharts!$A2094+$A$11,IF($C$7,8,0),1,1)</f>
        <v>206843600</v>
      </c>
      <c r="D2094" s="4">
        <f ca="1">OFFSET(InputPriceData!C$15,CalculationsAndCharts!$A2094+$A$11,IF($C$7,8,0),1,1)</f>
        <v>115.94</v>
      </c>
      <c r="E2094" s="4">
        <f ca="1">OFFSET(InputPriceData!D$15,CalculationsAndCharts!$A2094+$A$11,IF($C$7,8,0),1,1)</f>
        <v>117.35</v>
      </c>
      <c r="F2094" s="4">
        <f ca="1">OFFSET(InputPriceData!E$15,CalculationsAndCharts!$A2094+$A$11,IF($C$7,8,0),1,1)</f>
        <v>115.59</v>
      </c>
      <c r="G2094" s="4">
        <f ca="1">OFFSET(InputPriceData!F$15,CalculationsAndCharts!$A2094+$A$11,IF($C$7,8,0),1,1)</f>
        <v>117.32</v>
      </c>
      <c r="H2094" s="342">
        <f t="shared" ca="1" si="258"/>
        <v>115.10183160643822</v>
      </c>
      <c r="I2094" s="342">
        <f t="shared" ca="1" si="259"/>
        <v>116.15324790688676</v>
      </c>
      <c r="J2094" s="340">
        <f t="shared" ca="1" si="260"/>
        <v>-1.0514163004485879</v>
      </c>
      <c r="K2094" s="170">
        <f t="shared" ca="1" si="256"/>
        <v>1.1054762368489952</v>
      </c>
      <c r="L2094" s="341">
        <f t="shared" ca="1" si="257"/>
        <v>0.87321497001482518</v>
      </c>
      <c r="M2094" s="341">
        <f t="shared" ca="1" si="261"/>
        <v>-0.87321497001482518</v>
      </c>
      <c r="N2094" s="170"/>
      <c r="O2094" s="340"/>
      <c r="P2094" s="3">
        <f t="shared" ca="1" si="262"/>
        <v>206843600</v>
      </c>
      <c r="Q2094" s="3" t="e">
        <f t="shared" ca="1" si="263"/>
        <v>#N/A</v>
      </c>
      <c r="S2094" s="99"/>
      <c r="T2094" s="350"/>
      <c r="U2094" s="350"/>
      <c r="V2094" s="349"/>
      <c r="W2094" s="313"/>
      <c r="X2094" s="302"/>
      <c r="Y2094" s="211"/>
      <c r="Z2094" s="320"/>
      <c r="AA2094" s="246"/>
      <c r="AB2094" s="125"/>
      <c r="AC2094" s="125"/>
      <c r="AD2094" s="125"/>
      <c r="AE2094" s="125"/>
      <c r="AF2094" s="125"/>
      <c r="AG2094" s="125"/>
      <c r="AH2094" s="125"/>
      <c r="AJ2094" s="125"/>
      <c r="AK2094" s="125"/>
      <c r="AM2094" s="246"/>
      <c r="AO2094" s="246"/>
      <c r="AP2094" s="211"/>
      <c r="AQ2094" s="211"/>
      <c r="AR2094" s="199"/>
      <c r="AT2094" s="225"/>
      <c r="AU2094" s="225"/>
      <c r="AV2094" s="225"/>
      <c r="AW2094" s="99"/>
      <c r="AX2094" s="199"/>
      <c r="AY2094" s="199"/>
      <c r="AZ2094" s="37"/>
      <c r="BA2094" s="123"/>
      <c r="BB2094" s="211"/>
      <c r="BC2094" s="211"/>
      <c r="BD2094" s="123"/>
      <c r="BE2094" s="123"/>
      <c r="BF2094" s="37"/>
      <c r="BG2094" s="37"/>
    </row>
    <row r="2095" spans="1:59" x14ac:dyDescent="0.25">
      <c r="A2095">
        <v>2063</v>
      </c>
      <c r="B2095" s="61">
        <f ca="1">OFFSET(InputPriceData!B$15,CalculationsAndCharts!$A2095+$A$11,0,1,1)</f>
        <v>39478</v>
      </c>
      <c r="C2095" s="3">
        <f ca="1">OFFSET(InputPriceData!G$15,CalculationsAndCharts!$A2095+$A$11,IF($C$7,8,0),1,1)</f>
        <v>343680800</v>
      </c>
      <c r="D2095" s="4">
        <f ca="1">OFFSET(InputPriceData!C$15,CalculationsAndCharts!$A2095+$A$11,IF($C$7,8,0),1,1)</f>
        <v>112.13</v>
      </c>
      <c r="E2095" s="4">
        <f ca="1">OFFSET(InputPriceData!D$15,CalculationsAndCharts!$A2095+$A$11,IF($C$7,8,0),1,1)</f>
        <v>116.45</v>
      </c>
      <c r="F2095" s="4">
        <f ca="1">OFFSET(InputPriceData!E$15,CalculationsAndCharts!$A2095+$A$11,IF($C$7,8,0),1,1)</f>
        <v>111.96</v>
      </c>
      <c r="G2095" s="4">
        <f ca="1">OFFSET(InputPriceData!F$15,CalculationsAndCharts!$A2095+$A$11,IF($C$7,8,0),1,1)</f>
        <v>115.46</v>
      </c>
      <c r="H2095" s="342">
        <f t="shared" ca="1" si="258"/>
        <v>114.78495040735797</v>
      </c>
      <c r="I2095" s="342">
        <f t="shared" ca="1" si="259"/>
        <v>116.04717953478556</v>
      </c>
      <c r="J2095" s="340">
        <f t="shared" ca="1" si="260"/>
        <v>-1.2622291274276438</v>
      </c>
      <c r="K2095" s="170">
        <f t="shared" ca="1" si="256"/>
        <v>1.5932223701267512</v>
      </c>
      <c r="L2095" s="341">
        <f t="shared" ca="1" si="257"/>
        <v>0.87004619119368509</v>
      </c>
      <c r="M2095" s="341">
        <f t="shared" ca="1" si="261"/>
        <v>-0.87004619119368509</v>
      </c>
      <c r="N2095" s="170"/>
      <c r="O2095" s="340"/>
      <c r="P2095" s="3">
        <f t="shared" ca="1" si="262"/>
        <v>343680800</v>
      </c>
      <c r="Q2095" s="3" t="e">
        <f t="shared" ca="1" si="263"/>
        <v>#N/A</v>
      </c>
      <c r="S2095" s="99"/>
      <c r="T2095" s="350"/>
      <c r="U2095" s="350"/>
      <c r="V2095" s="349"/>
      <c r="W2095" s="313"/>
      <c r="X2095" s="302"/>
      <c r="Y2095" s="211"/>
      <c r="Z2095" s="320"/>
      <c r="AA2095" s="246"/>
      <c r="AB2095" s="125"/>
      <c r="AC2095" s="125"/>
      <c r="AD2095" s="125"/>
      <c r="AE2095" s="125"/>
      <c r="AF2095" s="125"/>
      <c r="AG2095" s="125"/>
      <c r="AH2095" s="125"/>
      <c r="AJ2095" s="125"/>
      <c r="AK2095" s="125"/>
      <c r="AM2095" s="246"/>
      <c r="AO2095" s="246"/>
      <c r="AP2095" s="211"/>
      <c r="AQ2095" s="211"/>
      <c r="AR2095" s="199"/>
      <c r="AT2095" s="225"/>
      <c r="AU2095" s="225"/>
      <c r="AV2095" s="225"/>
      <c r="AW2095" s="99"/>
      <c r="AX2095" s="199"/>
      <c r="AY2095" s="199"/>
      <c r="AZ2095" s="37"/>
      <c r="BA2095" s="123"/>
      <c r="BB2095" s="211"/>
      <c r="BC2095" s="211"/>
      <c r="BD2095" s="123"/>
      <c r="BE2095" s="123"/>
      <c r="BF2095" s="37"/>
      <c r="BG2095" s="37"/>
    </row>
    <row r="2096" spans="1:59" x14ac:dyDescent="0.25">
      <c r="A2096">
        <v>2064</v>
      </c>
      <c r="B2096" s="61">
        <f ca="1">OFFSET(InputPriceData!B$15,CalculationsAndCharts!$A2096+$A$11,0,1,1)</f>
        <v>39477</v>
      </c>
      <c r="C2096" s="3">
        <f ca="1">OFFSET(InputPriceData!G$15,CalculationsAndCharts!$A2096+$A$11,IF($C$7,8,0),1,1)</f>
        <v>334939200</v>
      </c>
      <c r="D2096" s="4">
        <f ca="1">OFFSET(InputPriceData!C$15,CalculationsAndCharts!$A2096+$A$11,IF($C$7,8,0),1,1)</f>
        <v>113.96</v>
      </c>
      <c r="E2096" s="4">
        <f ca="1">OFFSET(InputPriceData!D$15,CalculationsAndCharts!$A2096+$A$11,IF($C$7,8,0),1,1)</f>
        <v>116.45</v>
      </c>
      <c r="F2096" s="4">
        <f ca="1">OFFSET(InputPriceData!E$15,CalculationsAndCharts!$A2096+$A$11,IF($C$7,8,0),1,1)</f>
        <v>113.14</v>
      </c>
      <c r="G2096" s="4">
        <f ca="1">OFFSET(InputPriceData!F$15,CalculationsAndCharts!$A2096+$A$11,IF($C$7,8,0),1,1)</f>
        <v>113.4</v>
      </c>
      <c r="H2096" s="342">
        <f t="shared" ca="1" si="258"/>
        <v>114.68851475126624</v>
      </c>
      <c r="I2096" s="342">
        <f t="shared" ca="1" si="259"/>
        <v>116.10055949249333</v>
      </c>
      <c r="J2096" s="340">
        <f t="shared" ca="1" si="260"/>
        <v>-1.4120447412271466</v>
      </c>
      <c r="K2096" s="170">
        <f t="shared" ca="1" si="256"/>
        <v>1.9938703512272395</v>
      </c>
      <c r="L2096" s="341">
        <f t="shared" ca="1" si="257"/>
        <v>0.8593637616784916</v>
      </c>
      <c r="M2096" s="341">
        <f t="shared" ca="1" si="261"/>
        <v>-0.8593637616784916</v>
      </c>
      <c r="N2096" s="170"/>
      <c r="O2096" s="340"/>
      <c r="P2096" s="3" t="e">
        <f t="shared" ca="1" si="262"/>
        <v>#N/A</v>
      </c>
      <c r="Q2096" s="3">
        <f t="shared" ca="1" si="263"/>
        <v>334939200</v>
      </c>
      <c r="S2096" s="99"/>
      <c r="T2096" s="350"/>
      <c r="U2096" s="350"/>
      <c r="V2096" s="349"/>
      <c r="W2096" s="313"/>
      <c r="X2096" s="302"/>
      <c r="Y2096" s="211"/>
      <c r="Z2096" s="320"/>
      <c r="AA2096" s="246"/>
      <c r="AB2096" s="125"/>
      <c r="AC2096" s="125"/>
      <c r="AD2096" s="125"/>
      <c r="AE2096" s="125"/>
      <c r="AF2096" s="125"/>
      <c r="AG2096" s="125"/>
      <c r="AH2096" s="125"/>
      <c r="AJ2096" s="125"/>
      <c r="AK2096" s="125"/>
      <c r="AM2096" s="246"/>
      <c r="AO2096" s="246"/>
      <c r="AP2096" s="211"/>
      <c r="AQ2096" s="211"/>
      <c r="AR2096" s="199"/>
      <c r="AT2096" s="225"/>
      <c r="AU2096" s="225"/>
      <c r="AV2096" s="225"/>
      <c r="AW2096" s="99"/>
      <c r="AX2096" s="199"/>
      <c r="AY2096" s="199"/>
      <c r="AZ2096" s="37"/>
      <c r="BA2096" s="123"/>
      <c r="BB2096" s="211"/>
      <c r="BC2096" s="211"/>
      <c r="BD2096" s="123"/>
      <c r="BE2096" s="123"/>
      <c r="BF2096" s="37"/>
      <c r="BG2096" s="37"/>
    </row>
    <row r="2097" spans="1:59" x14ac:dyDescent="0.25">
      <c r="A2097">
        <v>2065</v>
      </c>
      <c r="B2097" s="61">
        <f ca="1">OFFSET(InputPriceData!B$15,CalculationsAndCharts!$A2097+$A$11,0,1,1)</f>
        <v>39476</v>
      </c>
      <c r="C2097" s="3">
        <f ca="1">OFFSET(InputPriceData!G$15,CalculationsAndCharts!$A2097+$A$11,IF($C$7,8,0),1,1)</f>
        <v>168968300</v>
      </c>
      <c r="D2097" s="4">
        <f ca="1">OFFSET(InputPriceData!C$15,CalculationsAndCharts!$A2097+$A$11,IF($C$7,8,0),1,1)</f>
        <v>114.4</v>
      </c>
      <c r="E2097" s="4">
        <f ca="1">OFFSET(InputPriceData!D$15,CalculationsAndCharts!$A2097+$A$11,IF($C$7,8,0),1,1)</f>
        <v>114.69</v>
      </c>
      <c r="F2097" s="4">
        <f ca="1">OFFSET(InputPriceData!E$15,CalculationsAndCharts!$A2097+$A$11,IF($C$7,8,0),1,1)</f>
        <v>113.37</v>
      </c>
      <c r="G2097" s="4">
        <f ca="1">OFFSET(InputPriceData!F$15,CalculationsAndCharts!$A2097+$A$11,IF($C$7,8,0),1,1)</f>
        <v>114.24</v>
      </c>
      <c r="H2097" s="342">
        <f t="shared" ca="1" si="258"/>
        <v>114.87258828716142</v>
      </c>
      <c r="I2097" s="342">
        <f t="shared" ca="1" si="259"/>
        <v>116.34606490090182</v>
      </c>
      <c r="J2097" s="340">
        <f t="shared" ca="1" si="260"/>
        <v>-1.4734766137404598</v>
      </c>
      <c r="K2097" s="170">
        <f t="shared" ca="1" si="256"/>
        <v>2.171133331240052</v>
      </c>
      <c r="L2097" s="341">
        <f t="shared" ca="1" si="257"/>
        <v>0.84309101757000582</v>
      </c>
      <c r="M2097" s="341">
        <f t="shared" ca="1" si="261"/>
        <v>-0.84309101757000582</v>
      </c>
      <c r="N2097" s="170"/>
      <c r="O2097" s="340"/>
      <c r="P2097" s="3" t="e">
        <f t="shared" ca="1" si="262"/>
        <v>#N/A</v>
      </c>
      <c r="Q2097" s="3">
        <f t="shared" ca="1" si="263"/>
        <v>168968300</v>
      </c>
      <c r="S2097" s="99"/>
      <c r="T2097" s="350"/>
      <c r="U2097" s="350"/>
      <c r="V2097" s="349"/>
      <c r="W2097" s="313"/>
      <c r="X2097" s="302"/>
      <c r="Y2097" s="211"/>
      <c r="Z2097" s="320"/>
      <c r="AA2097" s="246"/>
      <c r="AB2097" s="125"/>
      <c r="AC2097" s="125"/>
      <c r="AD2097" s="125"/>
      <c r="AE2097" s="125"/>
      <c r="AF2097" s="125"/>
      <c r="AG2097" s="125"/>
      <c r="AH2097" s="125"/>
      <c r="AJ2097" s="125"/>
      <c r="AK2097" s="125"/>
      <c r="AM2097" s="246"/>
      <c r="AO2097" s="246"/>
      <c r="AP2097" s="211"/>
      <c r="AQ2097" s="211"/>
      <c r="AR2097" s="199"/>
      <c r="AT2097" s="225"/>
      <c r="AU2097" s="225"/>
      <c r="AV2097" s="225"/>
      <c r="AW2097" s="99"/>
      <c r="AX2097" s="199"/>
      <c r="AY2097" s="199"/>
      <c r="AZ2097" s="37"/>
      <c r="BA2097" s="123"/>
      <c r="BB2097" s="211"/>
      <c r="BC2097" s="211"/>
      <c r="BD2097" s="123"/>
      <c r="BE2097" s="123"/>
      <c r="BF2097" s="37"/>
      <c r="BG2097" s="37"/>
    </row>
    <row r="2098" spans="1:59" x14ac:dyDescent="0.25">
      <c r="A2098">
        <v>2066</v>
      </c>
      <c r="B2098" s="61">
        <f ca="1">OFFSET(InputPriceData!B$15,CalculationsAndCharts!$A2098+$A$11,0,1,1)</f>
        <v>39475</v>
      </c>
      <c r="C2098" s="3">
        <f ca="1">OFFSET(InputPriceData!G$15,CalculationsAndCharts!$A2098+$A$11,IF($C$7,8,0),1,1)</f>
        <v>217934600</v>
      </c>
      <c r="D2098" s="4">
        <f ca="1">OFFSET(InputPriceData!C$15,CalculationsAndCharts!$A2098+$A$11,IF($C$7,8,0),1,1)</f>
        <v>112.01</v>
      </c>
      <c r="E2098" s="4">
        <f ca="1">OFFSET(InputPriceData!D$15,CalculationsAndCharts!$A2098+$A$11,IF($C$7,8,0),1,1)</f>
        <v>113.91</v>
      </c>
      <c r="F2098" s="4">
        <f ca="1">OFFSET(InputPriceData!E$15,CalculationsAndCharts!$A2098+$A$11,IF($C$7,8,0),1,1)</f>
        <v>111</v>
      </c>
      <c r="G2098" s="4">
        <f ca="1">OFFSET(InputPriceData!F$15,CalculationsAndCharts!$A2098+$A$11,IF($C$7,8,0),1,1)</f>
        <v>113.67</v>
      </c>
      <c r="H2098" s="342">
        <f t="shared" ca="1" si="258"/>
        <v>114.96295804247019</v>
      </c>
      <c r="I2098" s="342">
        <f t="shared" ca="1" si="259"/>
        <v>116.53752534643836</v>
      </c>
      <c r="J2098" s="340">
        <f t="shared" ca="1" si="260"/>
        <v>-1.5745673039682211</v>
      </c>
      <c r="K2098" s="170">
        <f t="shared" ca="1" si="256"/>
        <v>2.4792621947257523</v>
      </c>
      <c r="L2098" s="341">
        <f t="shared" ca="1" si="257"/>
        <v>0.82311914973179778</v>
      </c>
      <c r="M2098" s="341">
        <f t="shared" ca="1" si="261"/>
        <v>-0.82311914973179778</v>
      </c>
      <c r="N2098" s="170"/>
      <c r="O2098" s="340"/>
      <c r="P2098" s="3">
        <f t="shared" ca="1" si="262"/>
        <v>217934600</v>
      </c>
      <c r="Q2098" s="3" t="e">
        <f t="shared" ca="1" si="263"/>
        <v>#N/A</v>
      </c>
      <c r="S2098" s="99"/>
      <c r="T2098" s="350"/>
      <c r="U2098" s="350"/>
      <c r="V2098" s="349"/>
      <c r="W2098" s="313"/>
      <c r="X2098" s="302"/>
      <c r="Y2098" s="211"/>
      <c r="Z2098" s="320"/>
      <c r="AA2098" s="246"/>
      <c r="AB2098" s="125"/>
      <c r="AC2098" s="125"/>
      <c r="AD2098" s="125"/>
      <c r="AE2098" s="125"/>
      <c r="AF2098" s="125"/>
      <c r="AG2098" s="125"/>
      <c r="AH2098" s="125"/>
      <c r="AJ2098" s="125"/>
      <c r="AK2098" s="125"/>
      <c r="AM2098" s="246"/>
      <c r="AO2098" s="246"/>
      <c r="AP2098" s="211"/>
      <c r="AQ2098" s="211"/>
      <c r="AR2098" s="199"/>
      <c r="AT2098" s="225"/>
      <c r="AU2098" s="225"/>
      <c r="AV2098" s="225"/>
      <c r="AW2098" s="99"/>
      <c r="AX2098" s="199"/>
      <c r="AY2098" s="199"/>
      <c r="AZ2098" s="37"/>
      <c r="BA2098" s="123"/>
      <c r="BB2098" s="211"/>
      <c r="BC2098" s="211"/>
      <c r="BD2098" s="123"/>
      <c r="BE2098" s="123"/>
      <c r="BF2098" s="37"/>
      <c r="BG2098" s="37"/>
    </row>
    <row r="2099" spans="1:59" x14ac:dyDescent="0.25">
      <c r="A2099">
        <v>2067</v>
      </c>
      <c r="B2099" s="61">
        <f ca="1">OFFSET(InputPriceData!B$15,CalculationsAndCharts!$A2099+$A$11,0,1,1)</f>
        <v>39472</v>
      </c>
      <c r="C2099" s="3">
        <f ca="1">OFFSET(InputPriceData!G$15,CalculationsAndCharts!$A2099+$A$11,IF($C$7,8,0),1,1)</f>
        <v>269603900</v>
      </c>
      <c r="D2099" s="4">
        <f ca="1">OFFSET(InputPriceData!C$15,CalculationsAndCharts!$A2099+$A$11,IF($C$7,8,0),1,1)</f>
        <v>114.74</v>
      </c>
      <c r="E2099" s="4">
        <f ca="1">OFFSET(InputPriceData!D$15,CalculationsAndCharts!$A2099+$A$11,IF($C$7,8,0),1,1)</f>
        <v>114.95</v>
      </c>
      <c r="F2099" s="4">
        <f ca="1">OFFSET(InputPriceData!E$15,CalculationsAndCharts!$A2099+$A$11,IF($C$7,8,0),1,1)</f>
        <v>111.45</v>
      </c>
      <c r="G2099" s="4">
        <f ca="1">OFFSET(InputPriceData!F$15,CalculationsAndCharts!$A2099+$A$11,IF($C$7,8,0),1,1)</f>
        <v>111.82</v>
      </c>
      <c r="H2099" s="342">
        <f t="shared" ca="1" si="258"/>
        <v>115.14766633425165</v>
      </c>
      <c r="I2099" s="342">
        <f t="shared" ca="1" si="259"/>
        <v>116.79820946884185</v>
      </c>
      <c r="J2099" s="340">
        <f t="shared" ca="1" si="260"/>
        <v>-1.6505431345902581</v>
      </c>
      <c r="K2099" s="170">
        <f t="shared" ca="1" si="256"/>
        <v>2.7242926391430351</v>
      </c>
      <c r="L2099" s="341">
        <f t="shared" ca="1" si="257"/>
        <v>0.79877546644301423</v>
      </c>
      <c r="M2099" s="341">
        <f t="shared" ca="1" si="261"/>
        <v>-0.79877546644301423</v>
      </c>
      <c r="N2099" s="170"/>
      <c r="O2099" s="340"/>
      <c r="P2099" s="3" t="e">
        <f t="shared" ca="1" si="262"/>
        <v>#N/A</v>
      </c>
      <c r="Q2099" s="3">
        <f t="shared" ca="1" si="263"/>
        <v>269603900</v>
      </c>
      <c r="S2099" s="99"/>
      <c r="T2099" s="350"/>
      <c r="U2099" s="350"/>
      <c r="V2099" s="349"/>
      <c r="W2099" s="313"/>
      <c r="X2099" s="302"/>
      <c r="Y2099" s="211"/>
      <c r="Z2099" s="320"/>
      <c r="AA2099" s="246"/>
      <c r="AB2099" s="125"/>
      <c r="AC2099" s="125"/>
      <c r="AD2099" s="125"/>
      <c r="AE2099" s="125"/>
      <c r="AF2099" s="125"/>
      <c r="AG2099" s="125"/>
      <c r="AH2099" s="125"/>
      <c r="AJ2099" s="125"/>
      <c r="AK2099" s="125"/>
      <c r="AM2099" s="246"/>
      <c r="AO2099" s="246"/>
      <c r="AP2099" s="211"/>
      <c r="AQ2099" s="211"/>
      <c r="AR2099" s="199"/>
      <c r="AT2099" s="225"/>
      <c r="AU2099" s="225"/>
      <c r="AV2099" s="225"/>
      <c r="AW2099" s="99"/>
      <c r="AX2099" s="199"/>
      <c r="AY2099" s="199"/>
      <c r="AZ2099" s="37"/>
      <c r="BA2099" s="123"/>
      <c r="BB2099" s="211"/>
      <c r="BC2099" s="211"/>
      <c r="BD2099" s="123"/>
      <c r="BE2099" s="123"/>
      <c r="BF2099" s="37"/>
      <c r="BG2099" s="37"/>
    </row>
    <row r="2100" spans="1:59" x14ac:dyDescent="0.25">
      <c r="A2100">
        <v>2068</v>
      </c>
      <c r="B2100" s="61">
        <f ca="1">OFFSET(InputPriceData!B$15,CalculationsAndCharts!$A2100+$A$11,0,1,1)</f>
        <v>39471</v>
      </c>
      <c r="C2100" s="3">
        <f ca="1">OFFSET(InputPriceData!G$15,CalculationsAndCharts!$A2100+$A$11,IF($C$7,8,0),1,1)</f>
        <v>259949300</v>
      </c>
      <c r="D2100" s="4">
        <f ca="1">OFFSET(InputPriceData!C$15,CalculationsAndCharts!$A2100+$A$11,IF($C$7,8,0),1,1)</f>
        <v>113.03</v>
      </c>
      <c r="E2100" s="4">
        <f ca="1">OFFSET(InputPriceData!D$15,CalculationsAndCharts!$A2100+$A$11,IF($C$7,8,0),1,1)</f>
        <v>113.86</v>
      </c>
      <c r="F2100" s="4">
        <f ca="1">OFFSET(InputPriceData!E$15,CalculationsAndCharts!$A2100+$A$11,IF($C$7,8,0),1,1)</f>
        <v>112.05</v>
      </c>
      <c r="G2100" s="4">
        <f ca="1">OFFSET(InputPriceData!F$15,CalculationsAndCharts!$A2100+$A$11,IF($C$7,8,0),1,1)</f>
        <v>113.46</v>
      </c>
      <c r="H2100" s="342">
        <f t="shared" ca="1" si="258"/>
        <v>115.62304723914475</v>
      </c>
      <c r="I2100" s="342">
        <f t="shared" ca="1" si="259"/>
        <v>117.25077396600931</v>
      </c>
      <c r="J2100" s="340">
        <f t="shared" ca="1" si="260"/>
        <v>-1.6277267268646114</v>
      </c>
      <c r="K2100" s="170">
        <f t="shared" ca="1" si="256"/>
        <v>2.6494942973493814</v>
      </c>
      <c r="L2100" s="341">
        <f t="shared" ca="1" si="257"/>
        <v>0.7706139059609235</v>
      </c>
      <c r="M2100" s="341">
        <f t="shared" ca="1" si="261"/>
        <v>-0.7706139059609235</v>
      </c>
      <c r="N2100" s="170"/>
      <c r="O2100" s="340"/>
      <c r="P2100" s="3">
        <f t="shared" ca="1" si="262"/>
        <v>259949300</v>
      </c>
      <c r="Q2100" s="3" t="e">
        <f t="shared" ca="1" si="263"/>
        <v>#N/A</v>
      </c>
      <c r="S2100" s="99"/>
      <c r="T2100" s="350"/>
      <c r="U2100" s="350"/>
      <c r="V2100" s="349"/>
      <c r="W2100" s="313"/>
      <c r="X2100" s="302"/>
      <c r="Y2100" s="211"/>
      <c r="Z2100" s="320"/>
      <c r="AA2100" s="246"/>
      <c r="AB2100" s="125"/>
      <c r="AC2100" s="125"/>
      <c r="AD2100" s="125"/>
      <c r="AE2100" s="125"/>
      <c r="AF2100" s="125"/>
      <c r="AG2100" s="125"/>
      <c r="AH2100" s="125"/>
      <c r="AJ2100" s="125"/>
      <c r="AK2100" s="125"/>
      <c r="AM2100" s="246"/>
      <c r="AO2100" s="246"/>
      <c r="AP2100" s="211"/>
      <c r="AQ2100" s="211"/>
      <c r="AR2100" s="199"/>
      <c r="AT2100" s="225"/>
      <c r="AU2100" s="225"/>
      <c r="AV2100" s="225"/>
      <c r="AW2100" s="99"/>
      <c r="AX2100" s="199"/>
      <c r="AY2100" s="199"/>
      <c r="AZ2100" s="37"/>
      <c r="BA2100" s="123"/>
      <c r="BB2100" s="211"/>
      <c r="BC2100" s="211"/>
      <c r="BD2100" s="123"/>
      <c r="BE2100" s="123"/>
      <c r="BF2100" s="37"/>
      <c r="BG2100" s="37"/>
    </row>
    <row r="2101" spans="1:59" x14ac:dyDescent="0.25">
      <c r="A2101">
        <v>2069</v>
      </c>
      <c r="B2101" s="61">
        <f ca="1">OFFSET(InputPriceData!B$15,CalculationsAndCharts!$A2101+$A$11,0,1,1)</f>
        <v>39470</v>
      </c>
      <c r="C2101" s="3">
        <f ca="1">OFFSET(InputPriceData!G$15,CalculationsAndCharts!$A2101+$A$11,IF($C$7,8,0),1,1)</f>
        <v>511913000</v>
      </c>
      <c r="D2101" s="4">
        <f ca="1">OFFSET(InputPriceData!C$15,CalculationsAndCharts!$A2101+$A$11,IF($C$7,8,0),1,1)</f>
        <v>106.82</v>
      </c>
      <c r="E2101" s="4">
        <f ca="1">OFFSET(InputPriceData!D$15,CalculationsAndCharts!$A2101+$A$11,IF($C$7,8,0),1,1)</f>
        <v>112.79</v>
      </c>
      <c r="F2101" s="4">
        <f ca="1">OFFSET(InputPriceData!E$15,CalculationsAndCharts!$A2101+$A$11,IF($C$7,8,0),1,1)</f>
        <v>106.61</v>
      </c>
      <c r="G2101" s="4">
        <f ca="1">OFFSET(InputPriceData!F$15,CalculationsAndCharts!$A2101+$A$11,IF($C$7,8,0),1,1)</f>
        <v>112.51</v>
      </c>
      <c r="H2101" s="342">
        <f t="shared" ca="1" si="258"/>
        <v>115.932053987594</v>
      </c>
      <c r="I2101" s="342">
        <f t="shared" ca="1" si="259"/>
        <v>117.59538978110106</v>
      </c>
      <c r="J2101" s="340">
        <f t="shared" ca="1" si="260"/>
        <v>-1.6633357935071218</v>
      </c>
      <c r="K2101" s="170">
        <f t="shared" ca="1" si="256"/>
        <v>2.7666859619619664</v>
      </c>
      <c r="L2101" s="341">
        <f t="shared" ca="1" si="257"/>
        <v>0.73918139130358596</v>
      </c>
      <c r="M2101" s="341">
        <f t="shared" ca="1" si="261"/>
        <v>-0.73918139130358596</v>
      </c>
      <c r="N2101" s="170"/>
      <c r="O2101" s="340"/>
      <c r="P2101" s="3">
        <f t="shared" ca="1" si="262"/>
        <v>511913000</v>
      </c>
      <c r="Q2101" s="3" t="e">
        <f t="shared" ca="1" si="263"/>
        <v>#N/A</v>
      </c>
      <c r="S2101" s="99"/>
      <c r="T2101" s="350"/>
      <c r="U2101" s="350"/>
      <c r="V2101" s="349"/>
      <c r="W2101" s="313"/>
      <c r="X2101" s="302"/>
      <c r="Y2101" s="211"/>
      <c r="Z2101" s="320"/>
      <c r="AA2101" s="246"/>
      <c r="AB2101" s="125"/>
      <c r="AC2101" s="125"/>
      <c r="AD2101" s="125"/>
      <c r="AE2101" s="125"/>
      <c r="AF2101" s="125"/>
      <c r="AG2101" s="125"/>
      <c r="AH2101" s="125"/>
      <c r="AJ2101" s="125"/>
      <c r="AK2101" s="125"/>
      <c r="AM2101" s="246"/>
      <c r="AO2101" s="246"/>
      <c r="AP2101" s="211"/>
      <c r="AQ2101" s="211"/>
      <c r="AR2101" s="199"/>
      <c r="AT2101" s="225"/>
      <c r="AU2101" s="225"/>
      <c r="AV2101" s="225"/>
      <c r="AW2101" s="99"/>
      <c r="AX2101" s="199"/>
      <c r="AY2101" s="199"/>
      <c r="AZ2101" s="37"/>
      <c r="BA2101" s="123"/>
      <c r="BB2101" s="211"/>
      <c r="BC2101" s="211"/>
      <c r="BD2101" s="123"/>
      <c r="BE2101" s="123"/>
      <c r="BF2101" s="37"/>
      <c r="BG2101" s="37"/>
    </row>
    <row r="2102" spans="1:59" x14ac:dyDescent="0.25">
      <c r="A2102">
        <v>2070</v>
      </c>
      <c r="B2102" s="61">
        <f ca="1">OFFSET(InputPriceData!B$15,CalculationsAndCharts!$A2102+$A$11,0,1,1)</f>
        <v>39469</v>
      </c>
      <c r="C2102" s="3">
        <f ca="1">OFFSET(InputPriceData!G$15,CalculationsAndCharts!$A2102+$A$11,IF($C$7,8,0),1,1)</f>
        <v>435923700</v>
      </c>
      <c r="D2102" s="4">
        <f ca="1">OFFSET(InputPriceData!C$15,CalculationsAndCharts!$A2102+$A$11,IF($C$7,8,0),1,1)</f>
        <v>106.92</v>
      </c>
      <c r="E2102" s="4">
        <f ca="1">OFFSET(InputPriceData!D$15,CalculationsAndCharts!$A2102+$A$11,IF($C$7,8,0),1,1)</f>
        <v>111.31</v>
      </c>
      <c r="F2102" s="4">
        <f ca="1">OFFSET(InputPriceData!E$15,CalculationsAndCharts!$A2102+$A$11,IF($C$7,8,0),1,1)</f>
        <v>105.91</v>
      </c>
      <c r="G2102" s="4">
        <f ca="1">OFFSET(InputPriceData!F$15,CalculationsAndCharts!$A2102+$A$11,IF($C$7,8,0),1,1)</f>
        <v>109.87</v>
      </c>
      <c r="H2102" s="342">
        <f t="shared" ca="1" si="258"/>
        <v>116.42091884296457</v>
      </c>
      <c r="I2102" s="342">
        <f t="shared" ca="1" si="259"/>
        <v>118.05769794301935</v>
      </c>
      <c r="J2102" s="340">
        <f t="shared" ca="1" si="260"/>
        <v>-1.6367791000548346</v>
      </c>
      <c r="K2102" s="170">
        <f t="shared" ca="1" si="256"/>
        <v>2.6790458223763145</v>
      </c>
      <c r="L2102" s="341">
        <f t="shared" ca="1" si="257"/>
        <v>0.70243048162485844</v>
      </c>
      <c r="M2102" s="341">
        <f t="shared" ca="1" si="261"/>
        <v>-0.70243048162485844</v>
      </c>
      <c r="N2102" s="170"/>
      <c r="O2102" s="340"/>
      <c r="P2102" s="3">
        <f t="shared" ca="1" si="262"/>
        <v>435923700</v>
      </c>
      <c r="Q2102" s="3" t="e">
        <f t="shared" ca="1" si="263"/>
        <v>#N/A</v>
      </c>
      <c r="S2102" s="99"/>
      <c r="T2102" s="350"/>
      <c r="U2102" s="350"/>
      <c r="V2102" s="349"/>
      <c r="W2102" s="313"/>
      <c r="X2102" s="302"/>
      <c r="Y2102" s="211"/>
      <c r="Z2102" s="320"/>
      <c r="AA2102" s="246"/>
      <c r="AB2102" s="125"/>
      <c r="AC2102" s="125"/>
      <c r="AD2102" s="125"/>
      <c r="AE2102" s="125"/>
      <c r="AF2102" s="125"/>
      <c r="AG2102" s="125"/>
      <c r="AH2102" s="125"/>
      <c r="AJ2102" s="125"/>
      <c r="AK2102" s="125"/>
      <c r="AM2102" s="246"/>
      <c r="AO2102" s="246"/>
      <c r="AP2102" s="211"/>
      <c r="AQ2102" s="211"/>
      <c r="AR2102" s="199"/>
      <c r="AT2102" s="225"/>
      <c r="AU2102" s="225"/>
      <c r="AV2102" s="225"/>
      <c r="AW2102" s="99"/>
      <c r="AX2102" s="199"/>
      <c r="AY2102" s="199"/>
      <c r="AZ2102" s="37"/>
      <c r="BA2102" s="123"/>
      <c r="BB2102" s="211"/>
      <c r="BC2102" s="211"/>
      <c r="BD2102" s="123"/>
      <c r="BE2102" s="123"/>
      <c r="BF2102" s="37"/>
      <c r="BG2102" s="37"/>
    </row>
    <row r="2103" spans="1:59" x14ac:dyDescent="0.25">
      <c r="A2103">
        <v>2071</v>
      </c>
      <c r="B2103" s="61">
        <f ca="1">OFFSET(InputPriceData!B$15,CalculationsAndCharts!$A2103+$A$11,0,1,1)</f>
        <v>39465</v>
      </c>
      <c r="C2103" s="3">
        <f ca="1">OFFSET(InputPriceData!G$15,CalculationsAndCharts!$A2103+$A$11,IF($C$7,8,0),1,1)</f>
        <v>348561500</v>
      </c>
      <c r="D2103" s="4">
        <f ca="1">OFFSET(InputPriceData!C$15,CalculationsAndCharts!$A2103+$A$11,IF($C$7,8,0),1,1)</f>
        <v>113.25</v>
      </c>
      <c r="E2103" s="4">
        <f ca="1">OFFSET(InputPriceData!D$15,CalculationsAndCharts!$A2103+$A$11,IF($C$7,8,0),1,1)</f>
        <v>113.49</v>
      </c>
      <c r="F2103" s="4">
        <f ca="1">OFFSET(InputPriceData!E$15,CalculationsAndCharts!$A2103+$A$11,IF($C$7,8,0),1,1)</f>
        <v>110.19</v>
      </c>
      <c r="G2103" s="4">
        <f ca="1">OFFSET(InputPriceData!F$15,CalculationsAndCharts!$A2103+$A$11,IF($C$7,8,0),1,1)</f>
        <v>111</v>
      </c>
      <c r="H2103" s="342">
        <f t="shared" ca="1" si="258"/>
        <v>117.3567643919595</v>
      </c>
      <c r="I2103" s="342">
        <f t="shared" ca="1" si="259"/>
        <v>118.80203411965748</v>
      </c>
      <c r="J2103" s="340">
        <f t="shared" ca="1" si="260"/>
        <v>-1.4452697276980246</v>
      </c>
      <c r="K2103" s="170">
        <f t="shared" ca="1" si="256"/>
        <v>2.0888045858003221</v>
      </c>
      <c r="L2103" s="341">
        <f t="shared" ca="1" si="257"/>
        <v>0.66378729453707364</v>
      </c>
      <c r="M2103" s="341">
        <f t="shared" ca="1" si="261"/>
        <v>-0.66378729453707364</v>
      </c>
      <c r="N2103" s="170"/>
      <c r="O2103" s="340"/>
      <c r="P2103" s="3" t="e">
        <f t="shared" ca="1" si="262"/>
        <v>#N/A</v>
      </c>
      <c r="Q2103" s="3">
        <f t="shared" ca="1" si="263"/>
        <v>348561500</v>
      </c>
      <c r="S2103" s="99"/>
      <c r="T2103" s="350"/>
      <c r="U2103" s="350"/>
      <c r="V2103" s="349"/>
      <c r="W2103" s="313"/>
      <c r="X2103" s="302"/>
      <c r="Y2103" s="211"/>
      <c r="Z2103" s="320"/>
      <c r="AA2103" s="246"/>
      <c r="AB2103" s="125"/>
      <c r="AC2103" s="125"/>
      <c r="AD2103" s="125"/>
      <c r="AE2103" s="125"/>
      <c r="AF2103" s="125"/>
      <c r="AG2103" s="125"/>
      <c r="AH2103" s="125"/>
      <c r="AJ2103" s="125"/>
      <c r="AK2103" s="125"/>
      <c r="AM2103" s="246"/>
      <c r="AO2103" s="246"/>
      <c r="AP2103" s="211"/>
      <c r="AQ2103" s="211"/>
      <c r="AR2103" s="199"/>
      <c r="AT2103" s="225"/>
      <c r="AU2103" s="225"/>
      <c r="AV2103" s="225"/>
      <c r="AW2103" s="99"/>
      <c r="AX2103" s="199"/>
      <c r="AY2103" s="199"/>
      <c r="AZ2103" s="37"/>
      <c r="BA2103" s="123"/>
      <c r="BB2103" s="211"/>
      <c r="BC2103" s="211"/>
      <c r="BD2103" s="123"/>
      <c r="BE2103" s="123"/>
      <c r="BF2103" s="37"/>
      <c r="BG2103" s="37"/>
    </row>
    <row r="2104" spans="1:59" x14ac:dyDescent="0.25">
      <c r="A2104">
        <v>2072</v>
      </c>
      <c r="B2104" s="61">
        <f ca="1">OFFSET(InputPriceData!B$15,CalculationsAndCharts!$A2104+$A$11,0,1,1)</f>
        <v>39464</v>
      </c>
      <c r="C2104" s="3">
        <f ca="1">OFFSET(InputPriceData!G$15,CalculationsAndCharts!$A2104+$A$11,IF($C$7,8,0),1,1)</f>
        <v>397892600</v>
      </c>
      <c r="D2104" s="4">
        <f ca="1">OFFSET(InputPriceData!C$15,CalculationsAndCharts!$A2104+$A$11,IF($C$7,8,0),1,1)</f>
        <v>115.83</v>
      </c>
      <c r="E2104" s="4">
        <f ca="1">OFFSET(InputPriceData!D$15,CalculationsAndCharts!$A2104+$A$11,IF($C$7,8,0),1,1)</f>
        <v>115.89</v>
      </c>
      <c r="F2104" s="4">
        <f ca="1">OFFSET(InputPriceData!E$15,CalculationsAndCharts!$A2104+$A$11,IF($C$7,8,0),1,1)</f>
        <v>111.73</v>
      </c>
      <c r="G2104" s="4">
        <f ca="1">OFFSET(InputPriceData!F$15,CalculationsAndCharts!$A2104+$A$11,IF($C$7,8,0),1,1)</f>
        <v>112.15</v>
      </c>
      <c r="H2104" s="342">
        <f t="shared" ca="1" si="258"/>
        <v>118.26487359081086</v>
      </c>
      <c r="I2104" s="342">
        <f t="shared" ca="1" si="259"/>
        <v>119.51130994871725</v>
      </c>
      <c r="J2104" s="340">
        <f t="shared" ca="1" si="260"/>
        <v>-1.2464363579064428</v>
      </c>
      <c r="K2104" s="170">
        <f t="shared" ca="1" si="256"/>
        <v>1.553603594311078</v>
      </c>
      <c r="L2104" s="341">
        <f t="shared" ca="1" si="257"/>
        <v>0.63157210170103917</v>
      </c>
      <c r="M2104" s="341">
        <f t="shared" ca="1" si="261"/>
        <v>-0.63157210170103917</v>
      </c>
      <c r="N2104" s="170"/>
      <c r="O2104" s="340"/>
      <c r="P2104" s="3" t="e">
        <f t="shared" ca="1" si="262"/>
        <v>#N/A</v>
      </c>
      <c r="Q2104" s="3">
        <f t="shared" ca="1" si="263"/>
        <v>397892600</v>
      </c>
      <c r="S2104" s="99"/>
      <c r="T2104" s="350"/>
      <c r="U2104" s="350"/>
      <c r="V2104" s="349"/>
      <c r="W2104" s="313"/>
      <c r="X2104" s="302"/>
      <c r="Y2104" s="211"/>
      <c r="Z2104" s="320"/>
      <c r="AA2104" s="246"/>
      <c r="AB2104" s="125"/>
      <c r="AC2104" s="125"/>
      <c r="AD2104" s="125"/>
      <c r="AE2104" s="125"/>
      <c r="AF2104" s="125"/>
      <c r="AG2104" s="125"/>
      <c r="AH2104" s="125"/>
      <c r="AJ2104" s="125"/>
      <c r="AK2104" s="125"/>
      <c r="AM2104" s="246"/>
      <c r="AO2104" s="246"/>
      <c r="AP2104" s="211"/>
      <c r="AQ2104" s="211"/>
      <c r="AR2104" s="199"/>
      <c r="AT2104" s="225"/>
      <c r="AU2104" s="225"/>
      <c r="AV2104" s="225"/>
      <c r="AW2104" s="99"/>
      <c r="AX2104" s="199"/>
      <c r="AY2104" s="199"/>
      <c r="AZ2104" s="37"/>
      <c r="BA2104" s="123"/>
      <c r="BB2104" s="211"/>
      <c r="BC2104" s="211"/>
      <c r="BD2104" s="123"/>
      <c r="BE2104" s="123"/>
      <c r="BF2104" s="37"/>
      <c r="BG2104" s="37"/>
    </row>
    <row r="2105" spans="1:59" x14ac:dyDescent="0.25">
      <c r="A2105">
        <v>2073</v>
      </c>
      <c r="B2105" s="61">
        <f ca="1">OFFSET(InputPriceData!B$15,CalculationsAndCharts!$A2105+$A$11,0,1,1)</f>
        <v>39463</v>
      </c>
      <c r="C2105" s="3">
        <f ca="1">OFFSET(InputPriceData!G$15,CalculationsAndCharts!$A2105+$A$11,IF($C$7,8,0),1,1)</f>
        <v>378802600</v>
      </c>
      <c r="D2105" s="4">
        <f ca="1">OFFSET(InputPriceData!C$15,CalculationsAndCharts!$A2105+$A$11,IF($C$7,8,0),1,1)</f>
        <v>115.46</v>
      </c>
      <c r="E2105" s="4">
        <f ca="1">OFFSET(InputPriceData!D$15,CalculationsAndCharts!$A2105+$A$11,IF($C$7,8,0),1,1)</f>
        <v>116.93</v>
      </c>
      <c r="F2105" s="4">
        <f ca="1">OFFSET(InputPriceData!E$15,CalculationsAndCharts!$A2105+$A$11,IF($C$7,8,0),1,1)</f>
        <v>114.55</v>
      </c>
      <c r="G2105" s="4">
        <f ca="1">OFFSET(InputPriceData!F$15,CalculationsAndCharts!$A2105+$A$11,IF($C$7,8,0),1,1)</f>
        <v>115.14</v>
      </c>
      <c r="H2105" s="342">
        <f t="shared" ca="1" si="258"/>
        <v>119.13842696092671</v>
      </c>
      <c r="I2105" s="342">
        <f t="shared" ca="1" si="259"/>
        <v>120.18051994405519</v>
      </c>
      <c r="J2105" s="340">
        <f t="shared" ca="1" si="260"/>
        <v>-1.0420929831285421</v>
      </c>
      <c r="K2105" s="170">
        <f t="shared" ca="1" si="256"/>
        <v>1.0859577854857441</v>
      </c>
      <c r="L2105" s="341">
        <f t="shared" ca="1" si="257"/>
        <v>0.60650158590574865</v>
      </c>
      <c r="M2105" s="341">
        <f t="shared" ca="1" si="261"/>
        <v>-0.60650158590574865</v>
      </c>
      <c r="N2105" s="170"/>
      <c r="O2105" s="340"/>
      <c r="P2105" s="3" t="e">
        <f t="shared" ca="1" si="262"/>
        <v>#N/A</v>
      </c>
      <c r="Q2105" s="3">
        <f t="shared" ca="1" si="263"/>
        <v>378802600</v>
      </c>
      <c r="S2105" s="99"/>
      <c r="T2105" s="350"/>
      <c r="U2105" s="350"/>
      <c r="V2105" s="349"/>
      <c r="W2105" s="313"/>
      <c r="X2105" s="302"/>
      <c r="Y2105" s="211"/>
      <c r="Z2105" s="320"/>
      <c r="AA2105" s="246"/>
      <c r="AB2105" s="125"/>
      <c r="AC2105" s="125"/>
      <c r="AD2105" s="125"/>
      <c r="AE2105" s="125"/>
      <c r="AF2105" s="125"/>
      <c r="AG2105" s="125"/>
      <c r="AH2105" s="125"/>
      <c r="AJ2105" s="125"/>
      <c r="AK2105" s="125"/>
      <c r="AM2105" s="246"/>
      <c r="AO2105" s="246"/>
      <c r="AP2105" s="211"/>
      <c r="AQ2105" s="211"/>
      <c r="AR2105" s="199"/>
      <c r="AT2105" s="225"/>
      <c r="AU2105" s="225"/>
      <c r="AV2105" s="225"/>
      <c r="AW2105" s="99"/>
      <c r="AX2105" s="199"/>
      <c r="AY2105" s="199"/>
      <c r="AZ2105" s="37"/>
      <c r="BA2105" s="123"/>
      <c r="BB2105" s="211"/>
      <c r="BC2105" s="211"/>
      <c r="BD2105" s="123"/>
      <c r="BE2105" s="123"/>
      <c r="BF2105" s="37"/>
      <c r="BG2105" s="37"/>
    </row>
    <row r="2106" spans="1:59" x14ac:dyDescent="0.25">
      <c r="A2106">
        <v>2074</v>
      </c>
      <c r="B2106" s="61">
        <f ca="1">OFFSET(InputPriceData!B$15,CalculationsAndCharts!$A2106+$A$11,0,1,1)</f>
        <v>39462</v>
      </c>
      <c r="C2106" s="3">
        <f ca="1">OFFSET(InputPriceData!G$15,CalculationsAndCharts!$A2106+$A$11,IF($C$7,8,0),1,1)</f>
        <v>239940100</v>
      </c>
      <c r="D2106" s="4">
        <f ca="1">OFFSET(InputPriceData!C$15,CalculationsAndCharts!$A2106+$A$11,IF($C$7,8,0),1,1)</f>
        <v>117.5</v>
      </c>
      <c r="E2106" s="4">
        <f ca="1">OFFSET(InputPriceData!D$15,CalculationsAndCharts!$A2106+$A$11,IF($C$7,8,0),1,1)</f>
        <v>118.93</v>
      </c>
      <c r="F2106" s="4">
        <f ca="1">OFFSET(InputPriceData!E$15,CalculationsAndCharts!$A2106+$A$11,IF($C$7,8,0),1,1)</f>
        <v>115.91</v>
      </c>
      <c r="G2106" s="4">
        <f ca="1">OFFSET(InputPriceData!F$15,CalculationsAndCharts!$A2106+$A$11,IF($C$7,8,0),1,1)</f>
        <v>116.14</v>
      </c>
      <c r="H2106" s="342">
        <f t="shared" ca="1" si="258"/>
        <v>119.70963081248766</v>
      </c>
      <c r="I2106" s="342">
        <f t="shared" ca="1" si="259"/>
        <v>120.6387490298784</v>
      </c>
      <c r="J2106" s="340">
        <f t="shared" ca="1" si="260"/>
        <v>-0.92911821739078804</v>
      </c>
      <c r="K2106" s="170">
        <f t="shared" ca="1" si="256"/>
        <v>0.86326066188743567</v>
      </c>
      <c r="L2106" s="341">
        <f t="shared" ca="1" si="257"/>
        <v>0.58837882883161474</v>
      </c>
      <c r="M2106" s="341">
        <f t="shared" ca="1" si="261"/>
        <v>-0.58837882883161474</v>
      </c>
      <c r="N2106" s="170"/>
      <c r="O2106" s="340"/>
      <c r="P2106" s="3" t="e">
        <f t="shared" ca="1" si="262"/>
        <v>#N/A</v>
      </c>
      <c r="Q2106" s="3">
        <f t="shared" ca="1" si="263"/>
        <v>239940100</v>
      </c>
      <c r="S2106" s="99"/>
      <c r="T2106" s="350"/>
      <c r="U2106" s="350"/>
      <c r="V2106" s="349"/>
      <c r="W2106" s="313"/>
      <c r="X2106" s="302"/>
      <c r="Y2106" s="211"/>
      <c r="Z2106" s="320"/>
      <c r="AA2106" s="246"/>
      <c r="AB2106" s="125"/>
      <c r="AC2106" s="125"/>
      <c r="AD2106" s="125"/>
      <c r="AE2106" s="125"/>
      <c r="AF2106" s="125"/>
      <c r="AG2106" s="125"/>
      <c r="AH2106" s="125"/>
      <c r="AJ2106" s="125"/>
      <c r="AK2106" s="125"/>
      <c r="AM2106" s="246"/>
      <c r="AO2106" s="246"/>
      <c r="AP2106" s="211"/>
      <c r="AQ2106" s="211"/>
      <c r="AR2106" s="199"/>
      <c r="AT2106" s="225"/>
      <c r="AU2106" s="225"/>
      <c r="AV2106" s="225"/>
      <c r="AW2106" s="99"/>
      <c r="AX2106" s="199"/>
      <c r="AY2106" s="199"/>
      <c r="AZ2106" s="37"/>
      <c r="BA2106" s="123"/>
      <c r="BB2106" s="211"/>
      <c r="BC2106" s="211"/>
      <c r="BD2106" s="123"/>
      <c r="BE2106" s="123"/>
      <c r="BF2106" s="37"/>
      <c r="BG2106" s="37"/>
    </row>
    <row r="2107" spans="1:59" x14ac:dyDescent="0.25">
      <c r="A2107">
        <v>2075</v>
      </c>
      <c r="B2107" s="61">
        <f ca="1">OFFSET(InputPriceData!B$15,CalculationsAndCharts!$A2107+$A$11,0,1,1)</f>
        <v>39461</v>
      </c>
      <c r="C2107" s="3">
        <f ca="1">OFFSET(InputPriceData!G$15,CalculationsAndCharts!$A2107+$A$11,IF($C$7,8,0),1,1)</f>
        <v>170365500</v>
      </c>
      <c r="D2107" s="4">
        <f ca="1">OFFSET(InputPriceData!C$15,CalculationsAndCharts!$A2107+$A$11,IF($C$7,8,0),1,1)</f>
        <v>118.65</v>
      </c>
      <c r="E2107" s="4">
        <f ca="1">OFFSET(InputPriceData!D$15,CalculationsAndCharts!$A2107+$A$11,IF($C$7,8,0),1,1)</f>
        <v>119.24</v>
      </c>
      <c r="F2107" s="4">
        <f ca="1">OFFSET(InputPriceData!E$15,CalculationsAndCharts!$A2107+$A$11,IF($C$7,8,0),1,1)</f>
        <v>118.01</v>
      </c>
      <c r="G2107" s="4">
        <f ca="1">OFFSET(InputPriceData!F$15,CalculationsAndCharts!$A2107+$A$11,IF($C$7,8,0),1,1)</f>
        <v>118.75</v>
      </c>
      <c r="H2107" s="342">
        <f t="shared" ca="1" si="258"/>
        <v>120.21957807141447</v>
      </c>
      <c r="I2107" s="342">
        <f t="shared" ca="1" si="259"/>
        <v>121.0477262144128</v>
      </c>
      <c r="J2107" s="340">
        <f t="shared" ca="1" si="260"/>
        <v>-0.82814814299838335</v>
      </c>
      <c r="K2107" s="170">
        <f t="shared" ca="1" si="256"/>
        <v>0.68582934675167084</v>
      </c>
      <c r="L2107" s="341">
        <f t="shared" ca="1" si="257"/>
        <v>0.57380358834924006</v>
      </c>
      <c r="M2107" s="341">
        <f t="shared" ca="1" si="261"/>
        <v>-0.57380358834924006</v>
      </c>
      <c r="N2107" s="170"/>
      <c r="O2107" s="340"/>
      <c r="P2107" s="3">
        <f t="shared" ca="1" si="262"/>
        <v>170365500</v>
      </c>
      <c r="Q2107" s="3" t="e">
        <f t="shared" ca="1" si="263"/>
        <v>#N/A</v>
      </c>
      <c r="S2107" s="99"/>
      <c r="T2107" s="350"/>
      <c r="U2107" s="350"/>
      <c r="V2107" s="349"/>
      <c r="W2107" s="313"/>
      <c r="X2107" s="302"/>
      <c r="Y2107" s="211"/>
      <c r="Z2107" s="320"/>
      <c r="AA2107" s="246"/>
      <c r="AB2107" s="125"/>
      <c r="AC2107" s="125"/>
      <c r="AD2107" s="125"/>
      <c r="AE2107" s="125"/>
      <c r="AF2107" s="125"/>
      <c r="AG2107" s="125"/>
      <c r="AH2107" s="125"/>
      <c r="AJ2107" s="125"/>
      <c r="AK2107" s="125"/>
      <c r="AM2107" s="246"/>
      <c r="AO2107" s="246"/>
      <c r="AP2107" s="211"/>
      <c r="AQ2107" s="211"/>
      <c r="AR2107" s="199"/>
      <c r="AT2107" s="225"/>
      <c r="AU2107" s="225"/>
      <c r="AV2107" s="225"/>
      <c r="AW2107" s="99"/>
      <c r="AX2107" s="199"/>
      <c r="AY2107" s="199"/>
      <c r="AZ2107" s="37"/>
      <c r="BA2107" s="123"/>
      <c r="BB2107" s="211"/>
      <c r="BC2107" s="211"/>
      <c r="BD2107" s="123"/>
      <c r="BE2107" s="123"/>
      <c r="BF2107" s="37"/>
      <c r="BG2107" s="37"/>
    </row>
    <row r="2108" spans="1:59" x14ac:dyDescent="0.25">
      <c r="A2108">
        <v>2076</v>
      </c>
      <c r="B2108" s="61">
        <f ca="1">OFFSET(InputPriceData!B$15,CalculationsAndCharts!$A2108+$A$11,0,1,1)</f>
        <v>39458</v>
      </c>
      <c r="C2108" s="3">
        <f ca="1">OFFSET(InputPriceData!G$15,CalculationsAndCharts!$A2108+$A$11,IF($C$7,8,0),1,1)</f>
        <v>267076600</v>
      </c>
      <c r="D2108" s="4">
        <f ca="1">OFFSET(InputPriceData!C$15,CalculationsAndCharts!$A2108+$A$11,IF($C$7,8,0),1,1)</f>
        <v>118.33</v>
      </c>
      <c r="E2108" s="4">
        <f ca="1">OFFSET(InputPriceData!D$15,CalculationsAndCharts!$A2108+$A$11,IF($C$7,8,0),1,1)</f>
        <v>119.27</v>
      </c>
      <c r="F2108" s="4">
        <f ca="1">OFFSET(InputPriceData!E$15,CalculationsAndCharts!$A2108+$A$11,IF($C$7,8,0),1,1)</f>
        <v>116.83</v>
      </c>
      <c r="G2108" s="4">
        <f ca="1">OFFSET(InputPriceData!F$15,CalculationsAndCharts!$A2108+$A$11,IF($C$7,8,0),1,1)</f>
        <v>117.8</v>
      </c>
      <c r="H2108" s="342">
        <f t="shared" ca="1" si="258"/>
        <v>120.42951779590226</v>
      </c>
      <c r="I2108" s="342">
        <f t="shared" ca="1" si="259"/>
        <v>121.25661041572307</v>
      </c>
      <c r="J2108" s="340">
        <f t="shared" ca="1" si="260"/>
        <v>-0.82709261982086035</v>
      </c>
      <c r="K2108" s="170">
        <f t="shared" ca="1" si="256"/>
        <v>0.68408220176213419</v>
      </c>
      <c r="L2108" s="341">
        <f t="shared" ca="1" si="257"/>
        <v>0.56259797893389041</v>
      </c>
      <c r="M2108" s="341">
        <f t="shared" ca="1" si="261"/>
        <v>-0.56259797893389041</v>
      </c>
      <c r="N2108" s="170"/>
      <c r="O2108" s="343"/>
      <c r="P2108" s="3" t="e">
        <f t="shared" ca="1" si="262"/>
        <v>#N/A</v>
      </c>
      <c r="Q2108" s="3">
        <f t="shared" ca="1" si="263"/>
        <v>267076600</v>
      </c>
      <c r="S2108" s="99"/>
      <c r="T2108" s="350"/>
      <c r="U2108" s="350"/>
      <c r="V2108" s="349"/>
      <c r="W2108" s="313"/>
      <c r="X2108" s="302"/>
      <c r="Y2108" s="211"/>
      <c r="Z2108" s="320"/>
      <c r="AA2108" s="246"/>
      <c r="AB2108" s="125"/>
      <c r="AC2108" s="125"/>
      <c r="AD2108" s="125"/>
      <c r="AE2108" s="125"/>
      <c r="AF2108" s="125"/>
      <c r="AG2108" s="125"/>
      <c r="AH2108" s="125"/>
      <c r="AJ2108" s="125"/>
      <c r="AK2108" s="125"/>
      <c r="AM2108" s="246"/>
      <c r="AO2108" s="246"/>
      <c r="AP2108" s="211"/>
      <c r="AQ2108" s="211"/>
      <c r="AR2108" s="199"/>
      <c r="AT2108" s="225"/>
      <c r="AU2108" s="225"/>
      <c r="AV2108" s="225"/>
      <c r="AW2108" s="99"/>
      <c r="AX2108" s="199"/>
      <c r="AY2108" s="199"/>
      <c r="AZ2108" s="37"/>
      <c r="BA2108" s="123"/>
      <c r="BB2108" s="211"/>
      <c r="BC2108" s="211"/>
      <c r="BD2108" s="123"/>
      <c r="BE2108" s="123"/>
      <c r="BF2108" s="37"/>
      <c r="BG2108" s="37"/>
    </row>
    <row r="2109" spans="1:59" x14ac:dyDescent="0.25">
      <c r="A2109">
        <v>2077</v>
      </c>
      <c r="B2109" s="61">
        <f ca="1">OFFSET(InputPriceData!B$15,CalculationsAndCharts!$A2109+$A$11,0,1,1)</f>
        <v>39457</v>
      </c>
      <c r="C2109" s="3">
        <f ca="1">OFFSET(InputPriceData!G$15,CalculationsAndCharts!$A2109+$A$11,IF($C$7,8,0),1,1)</f>
        <v>335701200</v>
      </c>
      <c r="D2109" s="4">
        <f ca="1">OFFSET(InputPriceData!C$15,CalculationsAndCharts!$A2109+$A$11,IF($C$7,8,0),1,1)</f>
        <v>117.41</v>
      </c>
      <c r="E2109" s="4">
        <f ca="1">OFFSET(InputPriceData!D$15,CalculationsAndCharts!$A2109+$A$11,IF($C$7,8,0),1,1)</f>
        <v>120.03</v>
      </c>
      <c r="F2109" s="4">
        <f ca="1">OFFSET(InputPriceData!E$15,CalculationsAndCharts!$A2109+$A$11,IF($C$7,8,0),1,1)</f>
        <v>117.15</v>
      </c>
      <c r="G2109" s="4">
        <f ca="1">OFFSET(InputPriceData!F$15,CalculationsAndCharts!$A2109+$A$11,IF($C$7,8,0),1,1)</f>
        <v>118.76</v>
      </c>
      <c r="H2109" s="342">
        <f t="shared" ca="1" si="258"/>
        <v>120.80516319531688</v>
      </c>
      <c r="I2109" s="342">
        <f t="shared" ca="1" si="259"/>
        <v>121.57084772624336</v>
      </c>
      <c r="J2109" s="340">
        <f t="shared" ca="1" si="260"/>
        <v>-0.76568453092653532</v>
      </c>
      <c r="K2109" s="170">
        <f t="shared" ca="1" si="256"/>
        <v>0.58627280090018841</v>
      </c>
      <c r="L2109" s="341">
        <f t="shared" ca="1" si="257"/>
        <v>0.55088632167643481</v>
      </c>
      <c r="M2109" s="341">
        <f t="shared" ca="1" si="261"/>
        <v>-0.55088632167643481</v>
      </c>
      <c r="N2109" s="170"/>
      <c r="O2109" s="340"/>
      <c r="P2109" s="3">
        <f t="shared" ca="1" si="262"/>
        <v>335701200</v>
      </c>
      <c r="Q2109" s="3" t="e">
        <f t="shared" ca="1" si="263"/>
        <v>#N/A</v>
      </c>
      <c r="S2109" s="99"/>
      <c r="T2109" s="350"/>
      <c r="U2109" s="350"/>
      <c r="V2109" s="349"/>
      <c r="W2109" s="313"/>
      <c r="X2109" s="302"/>
      <c r="Y2109" s="211"/>
      <c r="Z2109" s="320"/>
      <c r="AA2109" s="246"/>
      <c r="AB2109" s="125"/>
      <c r="AC2109" s="125"/>
      <c r="AD2109" s="125"/>
      <c r="AE2109" s="125"/>
      <c r="AF2109" s="125"/>
      <c r="AG2109" s="125"/>
      <c r="AH2109" s="125"/>
      <c r="AJ2109" s="125"/>
      <c r="AK2109" s="125"/>
      <c r="AM2109" s="246"/>
      <c r="AO2109" s="246"/>
      <c r="AP2109" s="211"/>
      <c r="AQ2109" s="211"/>
      <c r="AR2109" s="199"/>
      <c r="AT2109" s="225"/>
      <c r="AU2109" s="225"/>
      <c r="AV2109" s="225"/>
      <c r="AW2109" s="99"/>
      <c r="AX2109" s="199"/>
      <c r="AY2109" s="199"/>
      <c r="AZ2109" s="37"/>
      <c r="BA2109" s="123"/>
      <c r="BB2109" s="211"/>
      <c r="BC2109" s="211"/>
      <c r="BD2109" s="123"/>
      <c r="BE2109" s="123"/>
      <c r="BF2109" s="37"/>
      <c r="BG2109" s="37"/>
    </row>
    <row r="2110" spans="1:59" x14ac:dyDescent="0.25">
      <c r="A2110">
        <v>2078</v>
      </c>
      <c r="B2110" s="61">
        <f ca="1">OFFSET(InputPriceData!B$15,CalculationsAndCharts!$A2110+$A$11,0,1,1)</f>
        <v>39456</v>
      </c>
      <c r="C2110" s="3">
        <f ca="1">OFFSET(InputPriceData!G$15,CalculationsAndCharts!$A2110+$A$11,IF($C$7,8,0),1,1)</f>
        <v>301824900</v>
      </c>
      <c r="D2110" s="4">
        <f ca="1">OFFSET(InputPriceData!C$15,CalculationsAndCharts!$A2110+$A$11,IF($C$7,8,0),1,1)</f>
        <v>116.91</v>
      </c>
      <c r="E2110" s="4">
        <f ca="1">OFFSET(InputPriceData!D$15,CalculationsAndCharts!$A2110+$A$11,IF($C$7,8,0),1,1)</f>
        <v>118.34</v>
      </c>
      <c r="F2110" s="4">
        <f ca="1">OFFSET(InputPriceData!E$15,CalculationsAndCharts!$A2110+$A$11,IF($C$7,8,0),1,1)</f>
        <v>115.74</v>
      </c>
      <c r="G2110" s="4">
        <f ca="1">OFFSET(InputPriceData!F$15,CalculationsAndCharts!$A2110+$A$11,IF($C$7,8,0),1,1)</f>
        <v>117.99</v>
      </c>
      <c r="H2110" s="342">
        <f t="shared" ca="1" si="258"/>
        <v>121.09732936607644</v>
      </c>
      <c r="I2110" s="342">
        <f t="shared" ca="1" si="259"/>
        <v>121.82637933772004</v>
      </c>
      <c r="J2110" s="340">
        <f t="shared" ca="1" si="260"/>
        <v>-0.72904997164365559</v>
      </c>
      <c r="K2110" s="170">
        <f t="shared" ca="1" si="256"/>
        <v>0.53151386115361499</v>
      </c>
      <c r="L2110" s="341">
        <f t="shared" ca="1" si="257"/>
        <v>0.54082563690397656</v>
      </c>
      <c r="M2110" s="341">
        <f t="shared" ca="1" si="261"/>
        <v>-0.54082563690397656</v>
      </c>
      <c r="N2110" s="170"/>
      <c r="O2110" s="340"/>
      <c r="P2110" s="3">
        <f t="shared" ca="1" si="262"/>
        <v>301824900</v>
      </c>
      <c r="Q2110" s="3" t="e">
        <f t="shared" ca="1" si="263"/>
        <v>#N/A</v>
      </c>
      <c r="S2110" s="99"/>
      <c r="T2110" s="350"/>
      <c r="U2110" s="350"/>
      <c r="V2110" s="349"/>
      <c r="W2110" s="313"/>
      <c r="X2110" s="302"/>
      <c r="Y2110" s="211"/>
      <c r="Z2110" s="320"/>
      <c r="AA2110" s="246"/>
      <c r="AB2110" s="125"/>
      <c r="AC2110" s="125"/>
      <c r="AD2110" s="125"/>
      <c r="AE2110" s="125"/>
      <c r="AF2110" s="125"/>
      <c r="AG2110" s="125"/>
      <c r="AH2110" s="125"/>
      <c r="AJ2110" s="125"/>
      <c r="AK2110" s="125"/>
      <c r="AM2110" s="246"/>
      <c r="AO2110" s="246"/>
      <c r="AP2110" s="211"/>
      <c r="AQ2110" s="211"/>
      <c r="AR2110" s="199"/>
      <c r="AT2110" s="225"/>
      <c r="AU2110" s="225"/>
      <c r="AV2110" s="225"/>
      <c r="AW2110" s="99"/>
      <c r="AX2110" s="199"/>
      <c r="AY2110" s="199"/>
      <c r="AZ2110" s="37"/>
      <c r="BA2110" s="123"/>
      <c r="BB2110" s="211"/>
      <c r="BC2110" s="211"/>
      <c r="BD2110" s="123"/>
      <c r="BE2110" s="123"/>
      <c r="BF2110" s="37"/>
      <c r="BG2110" s="37"/>
    </row>
    <row r="2111" spans="1:59" x14ac:dyDescent="0.25">
      <c r="A2111">
        <v>2079</v>
      </c>
      <c r="B2111" s="61">
        <f ca="1">OFFSET(InputPriceData!B$15,CalculationsAndCharts!$A2111+$A$11,0,1,1)</f>
        <v>39455</v>
      </c>
      <c r="C2111" s="3">
        <f ca="1">OFFSET(InputPriceData!G$15,CalculationsAndCharts!$A2111+$A$11,IF($C$7,8,0),1,1)</f>
        <v>326365700</v>
      </c>
      <c r="D2111" s="4">
        <f ca="1">OFFSET(InputPriceData!C$15,CalculationsAndCharts!$A2111+$A$11,IF($C$7,8,0),1,1)</f>
        <v>119.42</v>
      </c>
      <c r="E2111" s="4">
        <f ca="1">OFFSET(InputPriceData!D$15,CalculationsAndCharts!$A2111+$A$11,IF($C$7,8,0),1,1)</f>
        <v>120.11</v>
      </c>
      <c r="F2111" s="4">
        <f ca="1">OFFSET(InputPriceData!E$15,CalculationsAndCharts!$A2111+$A$11,IF($C$7,8,0),1,1)</f>
        <v>116.36</v>
      </c>
      <c r="G2111" s="4">
        <f ca="1">OFFSET(InputPriceData!F$15,CalculationsAndCharts!$A2111+$A$11,IF($C$7,8,0),1,1)</f>
        <v>116.76</v>
      </c>
      <c r="H2111" s="342">
        <f t="shared" ca="1" si="258"/>
        <v>121.54123356123021</v>
      </c>
      <c r="I2111" s="342">
        <f t="shared" ca="1" si="259"/>
        <v>122.1751410956946</v>
      </c>
      <c r="J2111" s="340">
        <f t="shared" ca="1" si="260"/>
        <v>-0.63390753446443315</v>
      </c>
      <c r="K2111" s="170">
        <f t="shared" ca="1" si="256"/>
        <v>0.40183876225077653</v>
      </c>
      <c r="L2111" s="341">
        <f t="shared" ca="1" si="257"/>
        <v>0.5313909021254799</v>
      </c>
      <c r="M2111" s="341">
        <f t="shared" ca="1" si="261"/>
        <v>-0.5313909021254799</v>
      </c>
      <c r="N2111" s="170"/>
      <c r="O2111" s="340"/>
      <c r="P2111" s="3" t="e">
        <f t="shared" ca="1" si="262"/>
        <v>#N/A</v>
      </c>
      <c r="Q2111" s="3">
        <f t="shared" ca="1" si="263"/>
        <v>326365700</v>
      </c>
      <c r="S2111" s="99"/>
      <c r="T2111" s="350"/>
      <c r="U2111" s="350"/>
      <c r="V2111" s="349"/>
      <c r="W2111" s="313"/>
      <c r="X2111" s="302"/>
      <c r="Y2111" s="211"/>
      <c r="Z2111" s="320"/>
      <c r="AA2111" s="246"/>
      <c r="AB2111" s="125"/>
      <c r="AC2111" s="125"/>
      <c r="AD2111" s="125"/>
      <c r="AE2111" s="125"/>
      <c r="AF2111" s="125"/>
      <c r="AG2111" s="125"/>
      <c r="AH2111" s="125"/>
      <c r="AJ2111" s="125"/>
      <c r="AK2111" s="125"/>
      <c r="AM2111" s="246"/>
      <c r="AO2111" s="246"/>
      <c r="AP2111" s="211"/>
      <c r="AQ2111" s="211"/>
      <c r="AR2111" s="199"/>
      <c r="AT2111" s="225"/>
      <c r="AU2111" s="225"/>
      <c r="AV2111" s="225"/>
      <c r="AW2111" s="99"/>
      <c r="AX2111" s="199"/>
      <c r="AY2111" s="199"/>
      <c r="AZ2111" s="37"/>
      <c r="BA2111" s="123"/>
      <c r="BB2111" s="211"/>
      <c r="BC2111" s="211"/>
      <c r="BD2111" s="123"/>
      <c r="BE2111" s="123"/>
      <c r="BF2111" s="37"/>
      <c r="BG2111" s="37"/>
    </row>
    <row r="2112" spans="1:59" x14ac:dyDescent="0.25">
      <c r="A2112">
        <v>2080</v>
      </c>
      <c r="B2112" s="61">
        <f ca="1">OFFSET(InputPriceData!B$15,CalculationsAndCharts!$A2112+$A$11,0,1,1)</f>
        <v>39454</v>
      </c>
      <c r="C2112" s="3">
        <f ca="1">OFFSET(InputPriceData!G$15,CalculationsAndCharts!$A2112+$A$11,IF($C$7,8,0),1,1)</f>
        <v>234991000</v>
      </c>
      <c r="D2112" s="4">
        <f ca="1">OFFSET(InputPriceData!C$15,CalculationsAndCharts!$A2112+$A$11,IF($C$7,8,0),1,1)</f>
        <v>119.2</v>
      </c>
      <c r="E2112" s="4">
        <f ca="1">OFFSET(InputPriceData!D$15,CalculationsAndCharts!$A2112+$A$11,IF($C$7,8,0),1,1)</f>
        <v>119.55</v>
      </c>
      <c r="F2112" s="4">
        <f ca="1">OFFSET(InputPriceData!E$15,CalculationsAndCharts!$A2112+$A$11,IF($C$7,8,0),1,1)</f>
        <v>117.76</v>
      </c>
      <c r="G2112" s="4">
        <f ca="1">OFFSET(InputPriceData!F$15,CalculationsAndCharts!$A2112+$A$11,IF($C$7,8,0),1,1)</f>
        <v>118.67</v>
      </c>
      <c r="H2112" s="342">
        <f t="shared" ca="1" si="258"/>
        <v>122.22426692712024</v>
      </c>
      <c r="I2112" s="342">
        <f t="shared" ca="1" si="259"/>
        <v>122.66742664984865</v>
      </c>
      <c r="J2112" s="340">
        <f t="shared" ca="1" si="260"/>
        <v>-0.44315972272846244</v>
      </c>
      <c r="K2112" s="170">
        <f t="shared" ca="1" si="256"/>
        <v>0.1963905398487677</v>
      </c>
      <c r="L2112" s="341">
        <f t="shared" ca="1" si="257"/>
        <v>0.52415025030352269</v>
      </c>
      <c r="M2112" s="341">
        <f t="shared" ca="1" si="261"/>
        <v>-0.52415025030352269</v>
      </c>
      <c r="N2112" s="170"/>
      <c r="O2112" s="340"/>
      <c r="P2112" s="3" t="e">
        <f t="shared" ca="1" si="262"/>
        <v>#N/A</v>
      </c>
      <c r="Q2112" s="3">
        <f t="shared" ca="1" si="263"/>
        <v>234991000</v>
      </c>
      <c r="S2112" s="99"/>
      <c r="T2112" s="350"/>
      <c r="U2112" s="350"/>
      <c r="V2112" s="349"/>
      <c r="W2112" s="313"/>
      <c r="X2112" s="302"/>
      <c r="Y2112" s="211"/>
      <c r="Z2112" s="320"/>
      <c r="AA2112" s="246"/>
      <c r="AB2112" s="125"/>
      <c r="AC2112" s="125"/>
      <c r="AD2112" s="125"/>
      <c r="AE2112" s="125"/>
      <c r="AF2112" s="125"/>
      <c r="AG2112" s="125"/>
      <c r="AH2112" s="125"/>
      <c r="AJ2112" s="125"/>
      <c r="AK2112" s="125"/>
      <c r="AM2112" s="246"/>
      <c r="AO2112" s="246"/>
      <c r="AP2112" s="211"/>
      <c r="AQ2112" s="211"/>
      <c r="AR2112" s="199"/>
      <c r="AT2112" s="225"/>
      <c r="AU2112" s="225"/>
      <c r="AV2112" s="225"/>
      <c r="AW2112" s="99"/>
      <c r="AX2112" s="199"/>
      <c r="AY2112" s="199"/>
      <c r="AZ2112" s="37"/>
      <c r="BA2112" s="123"/>
      <c r="BB2112" s="211"/>
      <c r="BC2112" s="211"/>
      <c r="BD2112" s="123"/>
      <c r="BE2112" s="123"/>
      <c r="BF2112" s="37"/>
      <c r="BG2112" s="37"/>
    </row>
    <row r="2113" spans="1:59" x14ac:dyDescent="0.25">
      <c r="A2113">
        <v>2081</v>
      </c>
      <c r="B2113" s="61">
        <f ca="1">OFFSET(InputPriceData!B$15,CalculationsAndCharts!$A2113+$A$11,0,1,1)</f>
        <v>39451</v>
      </c>
      <c r="C2113" s="3">
        <f ca="1">OFFSET(InputPriceData!G$15,CalculationsAndCharts!$A2113+$A$11,IF($C$7,8,0),1,1)</f>
        <v>232330900</v>
      </c>
      <c r="D2113" s="4">
        <f ca="1">OFFSET(InputPriceData!C$15,CalculationsAndCharts!$A2113+$A$11,IF($C$7,8,0),1,1)</f>
        <v>120.48</v>
      </c>
      <c r="E2113" s="4">
        <f ca="1">OFFSET(InputPriceData!D$15,CalculationsAndCharts!$A2113+$A$11,IF($C$7,8,0),1,1)</f>
        <v>120.57</v>
      </c>
      <c r="F2113" s="4">
        <f ca="1">OFFSET(InputPriceData!E$15,CalculationsAndCharts!$A2113+$A$11,IF($C$7,8,0),1,1)</f>
        <v>118.44</v>
      </c>
      <c r="G2113" s="4">
        <f ca="1">OFFSET(InputPriceData!F$15,CalculationsAndCharts!$A2113+$A$11,IF($C$7,8,0),1,1)</f>
        <v>118.78</v>
      </c>
      <c r="H2113" s="342">
        <f t="shared" ca="1" si="258"/>
        <v>122.73201934528028</v>
      </c>
      <c r="I2113" s="342">
        <f t="shared" ca="1" si="259"/>
        <v>123.03082907256217</v>
      </c>
      <c r="J2113" s="340">
        <f t="shared" ca="1" si="260"/>
        <v>-0.29880972728194688</v>
      </c>
      <c r="K2113" s="170">
        <f t="shared" ca="1" si="256"/>
        <v>8.9287253118311469E-2</v>
      </c>
      <c r="L2113" s="341">
        <f t="shared" ca="1" si="257"/>
        <v>0.52109052990139482</v>
      </c>
      <c r="M2113" s="341">
        <f t="shared" ca="1" si="261"/>
        <v>-0.52109052990139482</v>
      </c>
      <c r="N2113" s="170"/>
      <c r="O2113" s="340"/>
      <c r="P2113" s="3" t="e">
        <f t="shared" ca="1" si="262"/>
        <v>#N/A</v>
      </c>
      <c r="Q2113" s="3">
        <f t="shared" ca="1" si="263"/>
        <v>232330900</v>
      </c>
      <c r="S2113" s="99"/>
      <c r="T2113" s="350"/>
      <c r="U2113" s="350"/>
      <c r="V2113" s="349"/>
      <c r="W2113" s="313"/>
      <c r="X2113" s="302"/>
      <c r="Y2113" s="211"/>
      <c r="Z2113" s="320"/>
      <c r="AA2113" s="246"/>
      <c r="AB2113" s="125"/>
      <c r="AC2113" s="125"/>
      <c r="AD2113" s="125"/>
      <c r="AE2113" s="125"/>
      <c r="AF2113" s="125"/>
      <c r="AG2113" s="125"/>
      <c r="AH2113" s="125"/>
      <c r="AJ2113" s="125"/>
      <c r="AK2113" s="125"/>
      <c r="AM2113" s="246"/>
      <c r="AO2113" s="246"/>
      <c r="AP2113" s="211"/>
      <c r="AQ2113" s="211"/>
      <c r="AR2113" s="199"/>
      <c r="AT2113" s="225"/>
      <c r="AU2113" s="225"/>
      <c r="AV2113" s="225"/>
      <c r="AW2113" s="99"/>
      <c r="AX2113" s="199"/>
      <c r="AY2113" s="199"/>
      <c r="AZ2113" s="37"/>
      <c r="BA2113" s="123"/>
      <c r="BB2113" s="211"/>
      <c r="BC2113" s="211"/>
      <c r="BD2113" s="123"/>
      <c r="BE2113" s="123"/>
      <c r="BF2113" s="37"/>
      <c r="BG2113" s="37"/>
    </row>
    <row r="2114" spans="1:59" x14ac:dyDescent="0.25">
      <c r="A2114">
        <v>2082</v>
      </c>
      <c r="B2114" s="61">
        <f ca="1">OFFSET(InputPriceData!B$15,CalculationsAndCharts!$A2114+$A$11,0,1,1)</f>
        <v>39450</v>
      </c>
      <c r="C2114" s="3">
        <f ca="1">OFFSET(InputPriceData!G$15,CalculationsAndCharts!$A2114+$A$11,IF($C$7,8,0),1,1)</f>
        <v>125133300</v>
      </c>
      <c r="D2114" s="4">
        <f ca="1">OFFSET(InputPriceData!C$15,CalculationsAndCharts!$A2114+$A$11,IF($C$7,8,0),1,1)</f>
        <v>121.8</v>
      </c>
      <c r="E2114" s="4">
        <f ca="1">OFFSET(InputPriceData!D$15,CalculationsAndCharts!$A2114+$A$11,IF($C$7,8,0),1,1)</f>
        <v>122.29</v>
      </c>
      <c r="F2114" s="4">
        <f ca="1">OFFSET(InputPriceData!E$15,CalculationsAndCharts!$A2114+$A$11,IF($C$7,8,0),1,1)</f>
        <v>121.1</v>
      </c>
      <c r="G2114" s="4">
        <f ca="1">OFFSET(InputPriceData!F$15,CalculationsAndCharts!$A2114+$A$11,IF($C$7,8,0),1,1)</f>
        <v>121.76</v>
      </c>
      <c r="H2114" s="342">
        <f t="shared" ca="1" si="258"/>
        <v>123.29659353746318</v>
      </c>
      <c r="I2114" s="342">
        <f t="shared" ca="1" si="259"/>
        <v>123.41726807915873</v>
      </c>
      <c r="J2114" s="340">
        <f t="shared" ca="1" si="260"/>
        <v>-0.12067454169561681</v>
      </c>
      <c r="K2114" s="170">
        <f t="shared" ca="1" si="256"/>
        <v>1.4562345013447161E-2</v>
      </c>
      <c r="L2114" s="341">
        <f t="shared" ca="1" si="257"/>
        <v>0.52074772753851817</v>
      </c>
      <c r="M2114" s="341">
        <f t="shared" ca="1" si="261"/>
        <v>-0.52074772753851817</v>
      </c>
      <c r="N2114" s="170"/>
      <c r="O2114" s="340"/>
      <c r="P2114" s="3" t="e">
        <f t="shared" ca="1" si="262"/>
        <v>#N/A</v>
      </c>
      <c r="Q2114" s="3">
        <f t="shared" ca="1" si="263"/>
        <v>125133300</v>
      </c>
      <c r="S2114" s="99"/>
      <c r="T2114" s="350"/>
      <c r="U2114" s="350"/>
      <c r="V2114" s="349"/>
      <c r="W2114" s="313"/>
      <c r="X2114" s="302"/>
      <c r="Y2114" s="211"/>
      <c r="Z2114" s="320"/>
      <c r="AA2114" s="246"/>
      <c r="AB2114" s="125"/>
      <c r="AC2114" s="125"/>
      <c r="AD2114" s="125"/>
      <c r="AE2114" s="125"/>
      <c r="AF2114" s="125"/>
      <c r="AG2114" s="125"/>
      <c r="AH2114" s="125"/>
      <c r="AJ2114" s="125"/>
      <c r="AK2114" s="125"/>
      <c r="AM2114" s="246"/>
      <c r="AO2114" s="246"/>
      <c r="AP2114" s="211"/>
      <c r="AQ2114" s="211"/>
      <c r="AR2114" s="199"/>
      <c r="AT2114" s="225"/>
      <c r="AU2114" s="225"/>
      <c r="AV2114" s="225"/>
      <c r="AW2114" s="99"/>
      <c r="AX2114" s="199"/>
      <c r="AY2114" s="199"/>
      <c r="AZ2114" s="37"/>
      <c r="BA2114" s="123"/>
      <c r="BB2114" s="211"/>
      <c r="BC2114" s="211"/>
      <c r="BD2114" s="123"/>
      <c r="BE2114" s="123"/>
      <c r="BF2114" s="37"/>
      <c r="BG2114" s="37"/>
    </row>
    <row r="2115" spans="1:59" x14ac:dyDescent="0.25">
      <c r="A2115">
        <v>2083</v>
      </c>
      <c r="B2115" s="61">
        <f ca="1">OFFSET(InputPriceData!B$15,CalculationsAndCharts!$A2115+$A$11,0,1,1)</f>
        <v>39449</v>
      </c>
      <c r="C2115" s="3">
        <f ca="1">OFFSET(InputPriceData!G$15,CalculationsAndCharts!$A2115+$A$11,IF($C$7,8,0),1,1)</f>
        <v>204935600</v>
      </c>
      <c r="D2115" s="4">
        <f ca="1">OFFSET(InputPriceData!C$15,CalculationsAndCharts!$A2115+$A$11,IF($C$7,8,0),1,1)</f>
        <v>123.16</v>
      </c>
      <c r="E2115" s="4">
        <f ca="1">OFFSET(InputPriceData!D$15,CalculationsAndCharts!$A2115+$A$11,IF($C$7,8,0),1,1)</f>
        <v>123.55</v>
      </c>
      <c r="F2115" s="4">
        <f ca="1">OFFSET(InputPriceData!E$15,CalculationsAndCharts!$A2115+$A$11,IF($C$7,8,0),1,1)</f>
        <v>120.94</v>
      </c>
      <c r="G2115" s="4">
        <f ca="1">OFFSET(InputPriceData!F$15,CalculationsAndCharts!$A2115+$A$11,IF($C$7,8,0),1,1)</f>
        <v>121.82</v>
      </c>
      <c r="H2115" s="342">
        <f t="shared" ca="1" si="258"/>
        <v>123.51610689995792</v>
      </c>
      <c r="I2115" s="342">
        <f t="shared" ca="1" si="259"/>
        <v>123.56792881362772</v>
      </c>
      <c r="J2115" s="340">
        <f t="shared" ca="1" si="260"/>
        <v>-5.1821913669859436E-2</v>
      </c>
      <c r="K2115" s="170">
        <f t="shared" ca="1" si="256"/>
        <v>2.6855107364063642E-3</v>
      </c>
      <c r="L2115" s="341">
        <f t="shared" ca="1" si="257"/>
        <v>0.52276841096168014</v>
      </c>
      <c r="M2115" s="341">
        <f t="shared" ca="1" si="261"/>
        <v>-0.52276841096168014</v>
      </c>
      <c r="N2115" s="170"/>
      <c r="O2115" s="340"/>
      <c r="P2115" s="3" t="e">
        <f t="shared" ca="1" si="262"/>
        <v>#N/A</v>
      </c>
      <c r="Q2115" s="3">
        <f t="shared" ca="1" si="263"/>
        <v>204935600</v>
      </c>
      <c r="S2115" s="99"/>
      <c r="T2115" s="350"/>
      <c r="U2115" s="350"/>
      <c r="V2115" s="349"/>
      <c r="W2115" s="313"/>
      <c r="X2115" s="302"/>
      <c r="Y2115" s="211"/>
      <c r="Z2115" s="320"/>
      <c r="AA2115" s="246"/>
      <c r="AB2115" s="125"/>
      <c r="AC2115" s="125"/>
      <c r="AD2115" s="125"/>
      <c r="AE2115" s="125"/>
      <c r="AF2115" s="125"/>
      <c r="AG2115" s="125"/>
      <c r="AH2115" s="125"/>
      <c r="AJ2115" s="125"/>
      <c r="AK2115" s="125"/>
      <c r="AM2115" s="246"/>
      <c r="AO2115" s="246"/>
      <c r="AP2115" s="211"/>
      <c r="AQ2115" s="211"/>
      <c r="AR2115" s="199"/>
      <c r="AT2115" s="225"/>
      <c r="AU2115" s="225"/>
      <c r="AV2115" s="225"/>
      <c r="AW2115" s="99"/>
      <c r="AX2115" s="199"/>
      <c r="AY2115" s="199"/>
      <c r="AZ2115" s="37"/>
      <c r="BA2115" s="123"/>
      <c r="BB2115" s="211"/>
      <c r="BC2115" s="211"/>
      <c r="BD2115" s="123"/>
      <c r="BE2115" s="123"/>
      <c r="BF2115" s="37"/>
      <c r="BG2115" s="37"/>
    </row>
    <row r="2116" spans="1:59" x14ac:dyDescent="0.25">
      <c r="A2116">
        <v>2084</v>
      </c>
      <c r="B2116" s="61">
        <f ca="1">OFFSET(InputPriceData!B$15,CalculationsAndCharts!$A2116+$A$11,0,1,1)</f>
        <v>39447</v>
      </c>
      <c r="C2116" s="3">
        <f ca="1">OFFSET(InputPriceData!G$15,CalculationsAndCharts!$A2116+$A$11,IF($C$7,8,0),1,1)</f>
        <v>108126800</v>
      </c>
      <c r="D2116" s="4">
        <f ca="1">OFFSET(InputPriceData!C$15,CalculationsAndCharts!$A2116+$A$11,IF($C$7,8,0),1,1)</f>
        <v>123.64</v>
      </c>
      <c r="E2116" s="4">
        <f ca="1">OFFSET(InputPriceData!D$15,CalculationsAndCharts!$A2116+$A$11,IF($C$7,8,0),1,1)</f>
        <v>124.07</v>
      </c>
      <c r="F2116" s="4">
        <f ca="1">OFFSET(InputPriceData!E$15,CalculationsAndCharts!$A2116+$A$11,IF($C$7,8,0),1,1)</f>
        <v>122.77</v>
      </c>
      <c r="G2116" s="4">
        <f ca="1">OFFSET(InputPriceData!F$15,CalculationsAndCharts!$A2116+$A$11,IF($C$7,8,0),1,1)</f>
        <v>122.89</v>
      </c>
      <c r="H2116" s="342">
        <f t="shared" ca="1" si="258"/>
        <v>123.75840788566619</v>
      </c>
      <c r="I2116" s="342">
        <f t="shared" ca="1" si="259"/>
        <v>123.72683143304842</v>
      </c>
      <c r="J2116" s="340">
        <f t="shared" ca="1" si="260"/>
        <v>3.1576452617707002E-2</v>
      </c>
      <c r="K2116" s="170">
        <f t="shared" ca="1" si="256"/>
        <v>9.9707235991829536E-4</v>
      </c>
      <c r="L2116" s="341">
        <f t="shared" ca="1" si="257"/>
        <v>0.52735658961599874</v>
      </c>
      <c r="M2116" s="341">
        <f t="shared" ca="1" si="261"/>
        <v>-0.52735658961599874</v>
      </c>
      <c r="N2116" s="170"/>
      <c r="O2116" s="340"/>
      <c r="P2116" s="3" t="e">
        <f t="shared" ca="1" si="262"/>
        <v>#N/A</v>
      </c>
      <c r="Q2116" s="3">
        <f t="shared" ca="1" si="263"/>
        <v>108126800</v>
      </c>
      <c r="S2116" s="99"/>
      <c r="T2116" s="350"/>
      <c r="U2116" s="350"/>
      <c r="V2116" s="349"/>
      <c r="W2116" s="313"/>
      <c r="X2116" s="302"/>
      <c r="Y2116" s="211"/>
      <c r="Z2116" s="320"/>
      <c r="AA2116" s="246"/>
      <c r="AB2116" s="125"/>
      <c r="AC2116" s="125"/>
      <c r="AD2116" s="125"/>
      <c r="AE2116" s="125"/>
      <c r="AF2116" s="125"/>
      <c r="AG2116" s="125"/>
      <c r="AH2116" s="125"/>
      <c r="AJ2116" s="125"/>
      <c r="AK2116" s="125"/>
      <c r="AM2116" s="246"/>
      <c r="AO2116" s="246"/>
      <c r="AP2116" s="211"/>
      <c r="AQ2116" s="211"/>
      <c r="AR2116" s="199"/>
      <c r="AT2116" s="225"/>
      <c r="AU2116" s="225"/>
      <c r="AV2116" s="225"/>
      <c r="AW2116" s="99"/>
      <c r="AX2116" s="199"/>
      <c r="AY2116" s="199"/>
      <c r="AZ2116" s="37"/>
      <c r="BA2116" s="123"/>
      <c r="BB2116" s="211"/>
      <c r="BC2116" s="211"/>
      <c r="BD2116" s="123"/>
      <c r="BE2116" s="123"/>
      <c r="BF2116" s="37"/>
      <c r="BG2116" s="37"/>
    </row>
    <row r="2117" spans="1:59" x14ac:dyDescent="0.25">
      <c r="A2117">
        <v>2085</v>
      </c>
      <c r="B2117" s="61">
        <f ca="1">OFFSET(InputPriceData!B$15,CalculationsAndCharts!$A2117+$A$11,0,1,1)</f>
        <v>39444</v>
      </c>
      <c r="C2117" s="3">
        <f ca="1">OFFSET(InputPriceData!G$15,CalculationsAndCharts!$A2117+$A$11,IF($C$7,8,0),1,1)</f>
        <v>116398100</v>
      </c>
      <c r="D2117" s="4">
        <f ca="1">OFFSET(InputPriceData!C$15,CalculationsAndCharts!$A2117+$A$11,IF($C$7,8,0),1,1)</f>
        <v>124.85</v>
      </c>
      <c r="E2117" s="4">
        <f ca="1">OFFSET(InputPriceData!D$15,CalculationsAndCharts!$A2117+$A$11,IF($C$7,8,0),1,1)</f>
        <v>124.91</v>
      </c>
      <c r="F2117" s="4">
        <f ca="1">OFFSET(InputPriceData!E$15,CalculationsAndCharts!$A2117+$A$11,IF($C$7,8,0),1,1)</f>
        <v>123.47</v>
      </c>
      <c r="G2117" s="4">
        <f ca="1">OFFSET(InputPriceData!F$15,CalculationsAndCharts!$A2117+$A$11,IF($C$7,8,0),1,1)</f>
        <v>123.81</v>
      </c>
      <c r="H2117" s="342">
        <f t="shared" ca="1" si="258"/>
        <v>123.88246615504707</v>
      </c>
      <c r="I2117" s="342">
        <f t="shared" ca="1" si="259"/>
        <v>123.80290701787101</v>
      </c>
      <c r="J2117" s="340">
        <f t="shared" ca="1" si="260"/>
        <v>7.9559137176001035E-2</v>
      </c>
      <c r="K2117" s="170">
        <f t="shared" ca="1" si="256"/>
        <v>6.3296563081897501E-3</v>
      </c>
      <c r="L2117" s="341">
        <f t="shared" ca="1" si="257"/>
        <v>0.53677296781810202</v>
      </c>
      <c r="M2117" s="341">
        <f t="shared" ca="1" si="261"/>
        <v>-0.53677296781810202</v>
      </c>
      <c r="N2117" s="170"/>
      <c r="O2117" s="340"/>
      <c r="P2117" s="3" t="e">
        <f t="shared" ca="1" si="262"/>
        <v>#N/A</v>
      </c>
      <c r="Q2117" s="3">
        <f t="shared" ca="1" si="263"/>
        <v>116398100</v>
      </c>
      <c r="S2117" s="99"/>
      <c r="T2117" s="350"/>
      <c r="U2117" s="350"/>
      <c r="V2117" s="349"/>
      <c r="W2117" s="313"/>
      <c r="X2117" s="302"/>
      <c r="Y2117" s="211"/>
      <c r="Z2117" s="320"/>
      <c r="AA2117" s="246"/>
      <c r="AB2117" s="125"/>
      <c r="AC2117" s="125"/>
      <c r="AD2117" s="125"/>
      <c r="AE2117" s="125"/>
      <c r="AF2117" s="125"/>
      <c r="AG2117" s="125"/>
      <c r="AH2117" s="125"/>
      <c r="AJ2117" s="125"/>
      <c r="AK2117" s="125"/>
      <c r="AM2117" s="246"/>
      <c r="AO2117" s="246"/>
      <c r="AP2117" s="211"/>
      <c r="AQ2117" s="211"/>
      <c r="AR2117" s="199"/>
      <c r="AT2117" s="225"/>
      <c r="AU2117" s="225"/>
      <c r="AV2117" s="225"/>
      <c r="AW2117" s="99"/>
      <c r="AX2117" s="199"/>
      <c r="AY2117" s="199"/>
      <c r="AZ2117" s="37"/>
      <c r="BA2117" s="123"/>
      <c r="BB2117" s="211"/>
      <c r="BC2117" s="211"/>
      <c r="BD2117" s="123"/>
      <c r="BE2117" s="123"/>
      <c r="BF2117" s="37"/>
      <c r="BG2117" s="37"/>
    </row>
    <row r="2118" spans="1:59" x14ac:dyDescent="0.25">
      <c r="A2118">
        <v>2086</v>
      </c>
      <c r="B2118" s="61">
        <f ca="1">OFFSET(InputPriceData!B$15,CalculationsAndCharts!$A2118+$A$11,0,1,1)</f>
        <v>39443</v>
      </c>
      <c r="C2118" s="3">
        <f ca="1">OFFSET(InputPriceData!G$15,CalculationsAndCharts!$A2118+$A$11,IF($C$7,8,0),1,1)</f>
        <v>122981700</v>
      </c>
      <c r="D2118" s="4">
        <f ca="1">OFFSET(InputPriceData!C$15,CalculationsAndCharts!$A2118+$A$11,IF($C$7,8,0),1,1)</f>
        <v>125.26</v>
      </c>
      <c r="E2118" s="4">
        <f ca="1">OFFSET(InputPriceData!D$15,CalculationsAndCharts!$A2118+$A$11,IF($C$7,8,0),1,1)</f>
        <v>125.26</v>
      </c>
      <c r="F2118" s="4">
        <f ca="1">OFFSET(InputPriceData!E$15,CalculationsAndCharts!$A2118+$A$11,IF($C$7,8,0),1,1)</f>
        <v>123.83</v>
      </c>
      <c r="G2118" s="4">
        <f ca="1">OFFSET(InputPriceData!F$15,CalculationsAndCharts!$A2118+$A$11,IF($C$7,8,0),1,1)</f>
        <v>124.12</v>
      </c>
      <c r="H2118" s="342">
        <f t="shared" ca="1" si="258"/>
        <v>123.89281846291092</v>
      </c>
      <c r="I2118" s="342">
        <f t="shared" ca="1" si="259"/>
        <v>123.80226220131384</v>
      </c>
      <c r="J2118" s="340">
        <f t="shared" ca="1" si="260"/>
        <v>9.0556261597043206E-2</v>
      </c>
      <c r="K2118" s="170">
        <f t="shared" ca="1" si="256"/>
        <v>8.2004365144321221E-3</v>
      </c>
      <c r="L2118" s="341">
        <f t="shared" ca="1" si="257"/>
        <v>0.54824194344384369</v>
      </c>
      <c r="M2118" s="341">
        <f t="shared" ca="1" si="261"/>
        <v>-0.54824194344384369</v>
      </c>
      <c r="N2118" s="170"/>
      <c r="O2118" s="340"/>
      <c r="P2118" s="3" t="e">
        <f t="shared" ca="1" si="262"/>
        <v>#N/A</v>
      </c>
      <c r="Q2118" s="3">
        <f t="shared" ca="1" si="263"/>
        <v>122981700</v>
      </c>
      <c r="S2118" s="99"/>
      <c r="T2118" s="350"/>
      <c r="U2118" s="350"/>
      <c r="V2118" s="349"/>
      <c r="W2118" s="313"/>
      <c r="X2118" s="302"/>
      <c r="Y2118" s="211"/>
      <c r="Z2118" s="320"/>
      <c r="AA2118" s="246"/>
      <c r="AB2118" s="125"/>
      <c r="AC2118" s="125"/>
      <c r="AD2118" s="125"/>
      <c r="AE2118" s="125"/>
      <c r="AF2118" s="125"/>
      <c r="AG2118" s="125"/>
      <c r="AH2118" s="125"/>
      <c r="AJ2118" s="125"/>
      <c r="AK2118" s="125"/>
      <c r="AM2118" s="246"/>
      <c r="AO2118" s="246"/>
      <c r="AP2118" s="211"/>
      <c r="AQ2118" s="211"/>
      <c r="AR2118" s="199"/>
      <c r="AT2118" s="225"/>
      <c r="AU2118" s="225"/>
      <c r="AV2118" s="225"/>
      <c r="AW2118" s="99"/>
      <c r="AX2118" s="199"/>
      <c r="AY2118" s="199"/>
      <c r="AZ2118" s="37"/>
      <c r="BA2118" s="123"/>
      <c r="BB2118" s="211"/>
      <c r="BC2118" s="211"/>
      <c r="BD2118" s="123"/>
      <c r="BE2118" s="123"/>
      <c r="BF2118" s="37"/>
      <c r="BG2118" s="37"/>
    </row>
    <row r="2119" spans="1:59" x14ac:dyDescent="0.25">
      <c r="A2119">
        <v>2087</v>
      </c>
      <c r="B2119" s="61">
        <f ca="1">OFFSET(InputPriceData!B$15,CalculationsAndCharts!$A2119+$A$11,0,1,1)</f>
        <v>39442</v>
      </c>
      <c r="C2119" s="3">
        <f ca="1">OFFSET(InputPriceData!G$15,CalculationsAndCharts!$A2119+$A$11,IF($C$7,8,0),1,1)</f>
        <v>67093100</v>
      </c>
      <c r="D2119" s="4">
        <f ca="1">OFFSET(InputPriceData!C$15,CalculationsAndCharts!$A2119+$A$11,IF($C$7,8,0),1,1)</f>
        <v>124.95</v>
      </c>
      <c r="E2119" s="4">
        <f ca="1">OFFSET(InputPriceData!D$15,CalculationsAndCharts!$A2119+$A$11,IF($C$7,8,0),1,1)</f>
        <v>125.81</v>
      </c>
      <c r="F2119" s="4">
        <f ca="1">OFFSET(InputPriceData!E$15,CalculationsAndCharts!$A2119+$A$11,IF($C$7,8,0),1,1)</f>
        <v>124.82</v>
      </c>
      <c r="G2119" s="4">
        <f ca="1">OFFSET(InputPriceData!F$15,CalculationsAndCharts!$A2119+$A$11,IF($C$7,8,0),1,1)</f>
        <v>125.7</v>
      </c>
      <c r="H2119" s="342">
        <f t="shared" ca="1" si="258"/>
        <v>123.86036395761248</v>
      </c>
      <c r="I2119" s="342">
        <f t="shared" ca="1" si="259"/>
        <v>123.77337694688782</v>
      </c>
      <c r="J2119" s="340">
        <f t="shared" ca="1" si="260"/>
        <v>8.6987010724613845E-2</v>
      </c>
      <c r="K2119" s="170">
        <f t="shared" ca="1" si="256"/>
        <v>7.5667400348040838E-3</v>
      </c>
      <c r="L2119" s="341">
        <f t="shared" ca="1" si="257"/>
        <v>0.56152109015157348</v>
      </c>
      <c r="M2119" s="341">
        <f t="shared" ca="1" si="261"/>
        <v>-0.56152109015157348</v>
      </c>
      <c r="N2119" s="170"/>
      <c r="O2119" s="340"/>
      <c r="P2119" s="3">
        <f t="shared" ca="1" si="262"/>
        <v>67093100</v>
      </c>
      <c r="Q2119" s="3" t="e">
        <f t="shared" ca="1" si="263"/>
        <v>#N/A</v>
      </c>
      <c r="S2119" s="99"/>
      <c r="T2119" s="350"/>
      <c r="U2119" s="350"/>
      <c r="V2119" s="349"/>
      <c r="W2119" s="313"/>
      <c r="X2119" s="302"/>
      <c r="Y2119" s="211"/>
      <c r="Z2119" s="320"/>
      <c r="AA2119" s="246"/>
      <c r="AB2119" s="125"/>
      <c r="AC2119" s="125"/>
      <c r="AD2119" s="125"/>
      <c r="AE2119" s="125"/>
      <c r="AF2119" s="125"/>
      <c r="AG2119" s="125"/>
      <c r="AH2119" s="125"/>
      <c r="AJ2119" s="125"/>
      <c r="AK2119" s="125"/>
      <c r="AM2119" s="246"/>
      <c r="AO2119" s="246"/>
      <c r="AP2119" s="211"/>
      <c r="AQ2119" s="211"/>
      <c r="AR2119" s="199"/>
      <c r="AT2119" s="225"/>
      <c r="AU2119" s="225"/>
      <c r="AV2119" s="225"/>
      <c r="AW2119" s="99"/>
      <c r="AX2119" s="199"/>
      <c r="AY2119" s="199"/>
      <c r="AZ2119" s="37"/>
      <c r="BA2119" s="123"/>
      <c r="BB2119" s="211"/>
      <c r="BC2119" s="211"/>
      <c r="BD2119" s="123"/>
      <c r="BE2119" s="123"/>
      <c r="BF2119" s="37"/>
      <c r="BG2119" s="37"/>
    </row>
    <row r="2120" spans="1:59" x14ac:dyDescent="0.25">
      <c r="A2120">
        <v>2088</v>
      </c>
      <c r="B2120" s="61">
        <f ca="1">OFFSET(InputPriceData!B$15,CalculationsAndCharts!$A2120+$A$11,0,1,1)</f>
        <v>39440</v>
      </c>
      <c r="C2120" s="3">
        <f ca="1">OFFSET(InputPriceData!G$15,CalculationsAndCharts!$A2120+$A$11,IF($C$7,8,0),1,1)</f>
        <v>45601400</v>
      </c>
      <c r="D2120" s="4">
        <f ca="1">OFFSET(InputPriceData!C$15,CalculationsAndCharts!$A2120+$A$11,IF($C$7,8,0),1,1)</f>
        <v>125.09</v>
      </c>
      <c r="E2120" s="4">
        <f ca="1">OFFSET(InputPriceData!D$15,CalculationsAndCharts!$A2120+$A$11,IF($C$7,8,0),1,1)</f>
        <v>125.64</v>
      </c>
      <c r="F2120" s="4">
        <f ca="1">OFFSET(InputPriceData!E$15,CalculationsAndCharts!$A2120+$A$11,IF($C$7,8,0),1,1)</f>
        <v>124.8</v>
      </c>
      <c r="G2120" s="4">
        <f ca="1">OFFSET(InputPriceData!F$15,CalculationsAndCharts!$A2120+$A$11,IF($C$7,8,0),1,1)</f>
        <v>125.43</v>
      </c>
      <c r="H2120" s="342">
        <f t="shared" ca="1" si="258"/>
        <v>123.59755880869997</v>
      </c>
      <c r="I2120" s="342">
        <f t="shared" ca="1" si="259"/>
        <v>123.59822939660491</v>
      </c>
      <c r="J2120" s="340">
        <f t="shared" ca="1" si="260"/>
        <v>-6.7058790496796195E-4</v>
      </c>
      <c r="K2120" s="170">
        <f t="shared" ca="1" si="256"/>
        <v>4.4968813828932038E-7</v>
      </c>
      <c r="L2120" s="341">
        <f t="shared" ca="1" si="257"/>
        <v>0.577584193845602</v>
      </c>
      <c r="M2120" s="341">
        <f t="shared" ca="1" si="261"/>
        <v>-0.577584193845602</v>
      </c>
      <c r="N2120" s="170"/>
      <c r="O2120" s="340"/>
      <c r="P2120" s="3">
        <f t="shared" ca="1" si="262"/>
        <v>45601400</v>
      </c>
      <c r="Q2120" s="3" t="e">
        <f t="shared" ca="1" si="263"/>
        <v>#N/A</v>
      </c>
      <c r="S2120" s="99"/>
      <c r="T2120" s="350"/>
      <c r="U2120" s="350"/>
      <c r="V2120" s="349"/>
      <c r="W2120" s="313"/>
      <c r="X2120" s="302"/>
      <c r="Y2120" s="211"/>
      <c r="Z2120" s="320"/>
      <c r="AA2120" s="246"/>
      <c r="AB2120" s="125"/>
      <c r="AC2120" s="125"/>
      <c r="AD2120" s="125"/>
      <c r="AE2120" s="125"/>
      <c r="AF2120" s="125"/>
      <c r="AG2120" s="125"/>
      <c r="AH2120" s="125"/>
      <c r="AJ2120" s="125"/>
      <c r="AK2120" s="125"/>
      <c r="AM2120" s="246"/>
      <c r="AO2120" s="246"/>
      <c r="AP2120" s="211"/>
      <c r="AQ2120" s="211"/>
      <c r="AR2120" s="199"/>
      <c r="AT2120" s="225"/>
      <c r="AU2120" s="225"/>
      <c r="AV2120" s="225"/>
      <c r="AW2120" s="99"/>
      <c r="AX2120" s="199"/>
      <c r="AY2120" s="199"/>
      <c r="AZ2120" s="37"/>
      <c r="BA2120" s="123"/>
      <c r="BB2120" s="211"/>
      <c r="BC2120" s="211"/>
      <c r="BD2120" s="123"/>
      <c r="BE2120" s="123"/>
      <c r="BF2120" s="37"/>
      <c r="BG2120" s="37"/>
    </row>
    <row r="2121" spans="1:59" x14ac:dyDescent="0.25">
      <c r="A2121">
        <v>2089</v>
      </c>
      <c r="B2121" s="61">
        <f ca="1">OFFSET(InputPriceData!B$15,CalculationsAndCharts!$A2121+$A$11,0,1,1)</f>
        <v>39437</v>
      </c>
      <c r="C2121" s="3">
        <f ca="1">OFFSET(InputPriceData!G$15,CalculationsAndCharts!$A2121+$A$11,IF($C$7,8,0),1,1)</f>
        <v>146084400</v>
      </c>
      <c r="D2121" s="4">
        <f ca="1">OFFSET(InputPriceData!C$15,CalculationsAndCharts!$A2121+$A$11,IF($C$7,8,0),1,1)</f>
        <v>123.87</v>
      </c>
      <c r="E2121" s="4">
        <f ca="1">OFFSET(InputPriceData!D$15,CalculationsAndCharts!$A2121+$A$11,IF($C$7,8,0),1,1)</f>
        <v>124.75</v>
      </c>
      <c r="F2121" s="4">
        <f ca="1">OFFSET(InputPriceData!E$15,CalculationsAndCharts!$A2121+$A$11,IF($C$7,8,0),1,1)</f>
        <v>123.63</v>
      </c>
      <c r="G2121" s="4">
        <f ca="1">OFFSET(InputPriceData!F$15,CalculationsAndCharts!$A2121+$A$11,IF($C$7,8,0),1,1)</f>
        <v>124.51</v>
      </c>
      <c r="H2121" s="342">
        <f t="shared" ca="1" si="258"/>
        <v>123.33578149565712</v>
      </c>
      <c r="I2121" s="342">
        <f t="shared" ca="1" si="259"/>
        <v>123.43170479629627</v>
      </c>
      <c r="J2121" s="340">
        <f t="shared" ca="1" si="260"/>
        <v>-9.5923300639187831E-2</v>
      </c>
      <c r="K2121" s="170">
        <f t="shared" ca="1" si="256"/>
        <v>9.201279605516012E-3</v>
      </c>
      <c r="L2121" s="341">
        <f t="shared" ca="1" si="257"/>
        <v>0.59517939001875186</v>
      </c>
      <c r="M2121" s="341">
        <f t="shared" ca="1" si="261"/>
        <v>-0.59517939001875186</v>
      </c>
      <c r="N2121" s="170"/>
      <c r="O2121" s="340"/>
      <c r="P2121" s="3">
        <f t="shared" ca="1" si="262"/>
        <v>146084400</v>
      </c>
      <c r="Q2121" s="3" t="e">
        <f t="shared" ca="1" si="263"/>
        <v>#N/A</v>
      </c>
      <c r="S2121" s="99"/>
      <c r="T2121" s="350"/>
      <c r="U2121" s="350"/>
      <c r="V2121" s="349"/>
      <c r="W2121" s="313"/>
      <c r="X2121" s="302"/>
      <c r="Y2121" s="211"/>
      <c r="Z2121" s="320"/>
      <c r="AA2121" s="246"/>
      <c r="AB2121" s="125"/>
      <c r="AC2121" s="125"/>
      <c r="AD2121" s="125"/>
      <c r="AE2121" s="125"/>
      <c r="AF2121" s="125"/>
      <c r="AG2121" s="125"/>
      <c r="AH2121" s="125"/>
      <c r="AJ2121" s="125"/>
      <c r="AK2121" s="125"/>
      <c r="AM2121" s="246"/>
      <c r="AO2121" s="246"/>
      <c r="AP2121" s="211"/>
      <c r="AQ2121" s="211"/>
      <c r="AR2121" s="199"/>
      <c r="AT2121" s="225"/>
      <c r="AU2121" s="225"/>
      <c r="AV2121" s="225"/>
      <c r="AW2121" s="99"/>
      <c r="AX2121" s="199"/>
      <c r="AY2121" s="199"/>
      <c r="AZ2121" s="37"/>
      <c r="BA2121" s="123"/>
      <c r="BB2121" s="211"/>
      <c r="BC2121" s="211"/>
      <c r="BD2121" s="123"/>
      <c r="BE2121" s="123"/>
      <c r="BF2121" s="37"/>
      <c r="BG2121" s="37"/>
    </row>
    <row r="2122" spans="1:59" x14ac:dyDescent="0.25">
      <c r="A2122">
        <v>2090</v>
      </c>
      <c r="B2122" s="61">
        <f ca="1">OFFSET(InputPriceData!B$15,CalculationsAndCharts!$A2122+$A$11,0,1,1)</f>
        <v>39436</v>
      </c>
      <c r="C2122" s="3">
        <f ca="1">OFFSET(InputPriceData!G$15,CalculationsAndCharts!$A2122+$A$11,IF($C$7,8,0),1,1)</f>
        <v>214813800</v>
      </c>
      <c r="D2122" s="4">
        <f ca="1">OFFSET(InputPriceData!C$15,CalculationsAndCharts!$A2122+$A$11,IF($C$7,8,0),1,1)</f>
        <v>122.77</v>
      </c>
      <c r="E2122" s="4">
        <f ca="1">OFFSET(InputPriceData!D$15,CalculationsAndCharts!$A2122+$A$11,IF($C$7,8,0),1,1)</f>
        <v>122.79</v>
      </c>
      <c r="F2122" s="4">
        <f ca="1">OFFSET(InputPriceData!E$15,CalculationsAndCharts!$A2122+$A$11,IF($C$7,8,0),1,1)</f>
        <v>121.38</v>
      </c>
      <c r="G2122" s="4">
        <f ca="1">OFFSET(InputPriceData!F$15,CalculationsAndCharts!$A2122+$A$11,IF($C$7,8,0),1,1)</f>
        <v>122.74</v>
      </c>
      <c r="H2122" s="342">
        <f t="shared" ca="1" si="258"/>
        <v>123.1680359950367</v>
      </c>
      <c r="I2122" s="342">
        <f t="shared" ca="1" si="259"/>
        <v>123.33367795959595</v>
      </c>
      <c r="J2122" s="340">
        <f t="shared" ca="1" si="260"/>
        <v>-0.16564196455926389</v>
      </c>
      <c r="K2122" s="170">
        <f t="shared" ca="1" si="256"/>
        <v>2.7437260423052435E-2</v>
      </c>
      <c r="L2122" s="341">
        <f t="shared" ca="1" si="257"/>
        <v>0.61205604084674048</v>
      </c>
      <c r="M2122" s="341">
        <f t="shared" ca="1" si="261"/>
        <v>-0.61205604084674048</v>
      </c>
      <c r="N2122" s="170"/>
      <c r="O2122" s="340"/>
      <c r="P2122" s="3" t="e">
        <f t="shared" ca="1" si="262"/>
        <v>#N/A</v>
      </c>
      <c r="Q2122" s="3">
        <f t="shared" ca="1" si="263"/>
        <v>214813800</v>
      </c>
      <c r="S2122" s="99"/>
      <c r="T2122" s="350"/>
      <c r="U2122" s="350"/>
      <c r="V2122" s="349"/>
      <c r="W2122" s="313"/>
      <c r="X2122" s="302"/>
      <c r="Y2122" s="211"/>
      <c r="Z2122" s="320"/>
      <c r="AA2122" s="246"/>
      <c r="AB2122" s="125"/>
      <c r="AC2122" s="125"/>
      <c r="AD2122" s="125"/>
      <c r="AE2122" s="125"/>
      <c r="AF2122" s="125"/>
      <c r="AG2122" s="125"/>
      <c r="AH2122" s="125"/>
      <c r="AJ2122" s="125"/>
      <c r="AK2122" s="125"/>
      <c r="AM2122" s="246"/>
      <c r="AO2122" s="246"/>
      <c r="AP2122" s="211"/>
      <c r="AQ2122" s="211"/>
      <c r="AR2122" s="199"/>
      <c r="AT2122" s="225"/>
      <c r="AU2122" s="225"/>
      <c r="AV2122" s="225"/>
      <c r="AW2122" s="99"/>
      <c r="AX2122" s="199"/>
      <c r="AY2122" s="199"/>
      <c r="AZ2122" s="37"/>
      <c r="BA2122" s="123"/>
      <c r="BB2122" s="211"/>
      <c r="BC2122" s="211"/>
      <c r="BD2122" s="123"/>
      <c r="BE2122" s="123"/>
      <c r="BF2122" s="37"/>
      <c r="BG2122" s="37"/>
    </row>
    <row r="2123" spans="1:59" x14ac:dyDescent="0.25">
      <c r="A2123">
        <v>2091</v>
      </c>
      <c r="B2123" s="61">
        <f ca="1">OFFSET(InputPriceData!B$15,CalculationsAndCharts!$A2123+$A$11,0,1,1)</f>
        <v>39435</v>
      </c>
      <c r="C2123" s="3">
        <f ca="1">OFFSET(InputPriceData!G$15,CalculationsAndCharts!$A2123+$A$11,IF($C$7,8,0),1,1)</f>
        <v>198917200</v>
      </c>
      <c r="D2123" s="4">
        <f ca="1">OFFSET(InputPriceData!C$15,CalculationsAndCharts!$A2123+$A$11,IF($C$7,8,0),1,1)</f>
        <v>122.02</v>
      </c>
      <c r="E2123" s="4">
        <f ca="1">OFFSET(InputPriceData!D$15,CalculationsAndCharts!$A2123+$A$11,IF($C$7,8,0),1,1)</f>
        <v>122.81</v>
      </c>
      <c r="F2123" s="4">
        <f ca="1">OFFSET(InputPriceData!E$15,CalculationsAndCharts!$A2123+$A$11,IF($C$7,8,0),1,1)</f>
        <v>121.18</v>
      </c>
      <c r="G2123" s="4">
        <f ca="1">OFFSET(InputPriceData!F$15,CalculationsAndCharts!$A2123+$A$11,IF($C$7,8,0),1,1)</f>
        <v>121.97</v>
      </c>
      <c r="H2123" s="342">
        <f t="shared" ca="1" si="258"/>
        <v>123.22918399432766</v>
      </c>
      <c r="I2123" s="342">
        <f t="shared" ca="1" si="259"/>
        <v>123.38764868319558</v>
      </c>
      <c r="J2123" s="340">
        <f t="shared" ca="1" si="260"/>
        <v>-0.15846468886793916</v>
      </c>
      <c r="K2123" s="170">
        <f t="shared" ca="1" si="256"/>
        <v>2.5111057618012762E-2</v>
      </c>
      <c r="L2123" s="341">
        <f t="shared" ca="1" si="257"/>
        <v>0.62890270519205216</v>
      </c>
      <c r="M2123" s="341">
        <f t="shared" ca="1" si="261"/>
        <v>-0.62890270519205216</v>
      </c>
      <c r="N2123" s="170"/>
      <c r="O2123" s="340"/>
      <c r="P2123" s="3" t="e">
        <f t="shared" ca="1" si="262"/>
        <v>#N/A</v>
      </c>
      <c r="Q2123" s="3">
        <f t="shared" ca="1" si="263"/>
        <v>198917200</v>
      </c>
      <c r="S2123" s="99"/>
      <c r="T2123" s="350"/>
      <c r="U2123" s="350"/>
      <c r="V2123" s="349"/>
      <c r="W2123" s="313"/>
      <c r="X2123" s="302"/>
      <c r="Y2123" s="211"/>
      <c r="Z2123" s="320"/>
      <c r="AA2123" s="246"/>
      <c r="AB2123" s="125"/>
      <c r="AC2123" s="125"/>
      <c r="AD2123" s="125"/>
      <c r="AE2123" s="125"/>
      <c r="AF2123" s="125"/>
      <c r="AG2123" s="125"/>
      <c r="AH2123" s="125"/>
      <c r="AJ2123" s="125"/>
      <c r="AK2123" s="125"/>
      <c r="AM2123" s="246"/>
      <c r="AO2123" s="246"/>
      <c r="AP2123" s="211"/>
      <c r="AQ2123" s="211"/>
      <c r="AR2123" s="199"/>
      <c r="AT2123" s="225"/>
      <c r="AU2123" s="225"/>
      <c r="AV2123" s="225"/>
      <c r="AW2123" s="99"/>
      <c r="AX2123" s="199"/>
      <c r="AY2123" s="199"/>
      <c r="AZ2123" s="37"/>
      <c r="BA2123" s="123"/>
      <c r="BB2123" s="211"/>
      <c r="BC2123" s="211"/>
      <c r="BD2123" s="123"/>
      <c r="BE2123" s="123"/>
      <c r="BF2123" s="37"/>
      <c r="BG2123" s="37"/>
    </row>
    <row r="2124" spans="1:59" x14ac:dyDescent="0.25">
      <c r="A2124">
        <v>2092</v>
      </c>
      <c r="B2124" s="61">
        <f ca="1">OFFSET(InputPriceData!B$15,CalculationsAndCharts!$A2124+$A$11,0,1,1)</f>
        <v>39434</v>
      </c>
      <c r="C2124" s="3">
        <f ca="1">OFFSET(InputPriceData!G$15,CalculationsAndCharts!$A2124+$A$11,IF($C$7,8,0),1,1)</f>
        <v>245569300</v>
      </c>
      <c r="D2124" s="4">
        <f ca="1">OFFSET(InputPriceData!C$15,CalculationsAndCharts!$A2124+$A$11,IF($C$7,8,0),1,1)</f>
        <v>122.15</v>
      </c>
      <c r="E2124" s="4">
        <f ca="1">OFFSET(InputPriceData!D$15,CalculationsAndCharts!$A2124+$A$11,IF($C$7,8,0),1,1)</f>
        <v>122.47</v>
      </c>
      <c r="F2124" s="4">
        <f ca="1">OFFSET(InputPriceData!E$15,CalculationsAndCharts!$A2124+$A$11,IF($C$7,8,0),1,1)</f>
        <v>120.36</v>
      </c>
      <c r="G2124" s="4">
        <f ca="1">OFFSET(InputPriceData!F$15,CalculationsAndCharts!$A2124+$A$11,IF($C$7,8,0),1,1)</f>
        <v>121.97</v>
      </c>
      <c r="H2124" s="342">
        <f t="shared" ca="1" si="258"/>
        <v>123.40906742208875</v>
      </c>
      <c r="I2124" s="342">
        <f t="shared" ca="1" si="259"/>
        <v>123.51652583621336</v>
      </c>
      <c r="J2124" s="340">
        <f t="shared" ca="1" si="260"/>
        <v>-0.10745841412462691</v>
      </c>
      <c r="K2124" s="170">
        <f t="shared" ca="1" si="256"/>
        <v>1.1547310766179816E-2</v>
      </c>
      <c r="L2124" s="341">
        <f t="shared" ca="1" si="257"/>
        <v>0.64476052017553476</v>
      </c>
      <c r="M2124" s="341">
        <f t="shared" ca="1" si="261"/>
        <v>-0.64476052017553476</v>
      </c>
      <c r="N2124" s="170"/>
      <c r="O2124" s="340"/>
      <c r="P2124" s="3" t="e">
        <f t="shared" ca="1" si="262"/>
        <v>#N/A</v>
      </c>
      <c r="Q2124" s="3">
        <f t="shared" ca="1" si="263"/>
        <v>245569300</v>
      </c>
      <c r="S2124" s="99"/>
      <c r="T2124" s="350"/>
      <c r="U2124" s="350"/>
      <c r="V2124" s="349"/>
      <c r="W2124" s="313"/>
      <c r="X2124" s="302"/>
      <c r="Y2124" s="211"/>
      <c r="Z2124" s="320"/>
      <c r="AA2124" s="246"/>
      <c r="AB2124" s="125"/>
      <c r="AC2124" s="125"/>
      <c r="AD2124" s="125"/>
      <c r="AE2124" s="125"/>
      <c r="AF2124" s="125"/>
      <c r="AG2124" s="125"/>
      <c r="AH2124" s="125"/>
      <c r="AJ2124" s="125"/>
      <c r="AK2124" s="125"/>
      <c r="AM2124" s="246"/>
      <c r="AO2124" s="246"/>
      <c r="AP2124" s="211"/>
      <c r="AQ2124" s="211"/>
      <c r="AR2124" s="199"/>
      <c r="AT2124" s="225"/>
      <c r="AU2124" s="225"/>
      <c r="AV2124" s="225"/>
      <c r="AW2124" s="99"/>
      <c r="AX2124" s="199"/>
      <c r="AY2124" s="199"/>
      <c r="AZ2124" s="37"/>
      <c r="BA2124" s="123"/>
      <c r="BB2124" s="211"/>
      <c r="BC2124" s="211"/>
      <c r="BD2124" s="123"/>
      <c r="BE2124" s="123"/>
      <c r="BF2124" s="37"/>
      <c r="BG2124" s="37"/>
    </row>
    <row r="2125" spans="1:59" x14ac:dyDescent="0.25">
      <c r="A2125">
        <v>2093</v>
      </c>
      <c r="B2125" s="61">
        <f ca="1">OFFSET(InputPriceData!B$15,CalculationsAndCharts!$A2125+$A$11,0,1,1)</f>
        <v>39433</v>
      </c>
      <c r="C2125" s="3">
        <f ca="1">OFFSET(InputPriceData!G$15,CalculationsAndCharts!$A2125+$A$11,IF($C$7,8,0),1,1)</f>
        <v>177269400</v>
      </c>
      <c r="D2125" s="4">
        <f ca="1">OFFSET(InputPriceData!C$15,CalculationsAndCharts!$A2125+$A$11,IF($C$7,8,0),1,1)</f>
        <v>122.58</v>
      </c>
      <c r="E2125" s="4">
        <f ca="1">OFFSET(InputPriceData!D$15,CalculationsAndCharts!$A2125+$A$11,IF($C$7,8,0),1,1)</f>
        <v>122.8</v>
      </c>
      <c r="F2125" s="4">
        <f ca="1">OFFSET(InputPriceData!E$15,CalculationsAndCharts!$A2125+$A$11,IF($C$7,8,0),1,1)</f>
        <v>121.12</v>
      </c>
      <c r="G2125" s="4">
        <f ca="1">OFFSET(InputPriceData!F$15,CalculationsAndCharts!$A2125+$A$11,IF($C$7,8,0),1,1)</f>
        <v>121.29</v>
      </c>
      <c r="H2125" s="342">
        <f t="shared" ca="1" si="258"/>
        <v>123.61464848238714</v>
      </c>
      <c r="I2125" s="342">
        <f t="shared" ca="1" si="259"/>
        <v>123.65711909405096</v>
      </c>
      <c r="J2125" s="340">
        <f t="shared" ca="1" si="260"/>
        <v>-4.2470611663813856E-2</v>
      </c>
      <c r="K2125" s="170">
        <f t="shared" ca="1" si="256"/>
        <v>1.8037528550984817E-3</v>
      </c>
      <c r="L2125" s="341">
        <f t="shared" ca="1" si="257"/>
        <v>0.65901027665425804</v>
      </c>
      <c r="M2125" s="341">
        <f t="shared" ca="1" si="261"/>
        <v>-0.65901027665425804</v>
      </c>
      <c r="N2125" s="170"/>
      <c r="O2125" s="340"/>
      <c r="P2125" s="3" t="e">
        <f t="shared" ca="1" si="262"/>
        <v>#N/A</v>
      </c>
      <c r="Q2125" s="3">
        <f t="shared" ca="1" si="263"/>
        <v>177269400</v>
      </c>
      <c r="S2125" s="99"/>
      <c r="T2125" s="350"/>
      <c r="U2125" s="350"/>
      <c r="V2125" s="349"/>
      <c r="W2125" s="313"/>
      <c r="X2125" s="302"/>
      <c r="Y2125" s="211"/>
      <c r="Z2125" s="320"/>
      <c r="AA2125" s="246"/>
      <c r="AB2125" s="125"/>
      <c r="AC2125" s="125"/>
      <c r="AD2125" s="125"/>
      <c r="AE2125" s="125"/>
      <c r="AF2125" s="125"/>
      <c r="AG2125" s="125"/>
      <c r="AH2125" s="125"/>
      <c r="AJ2125" s="125"/>
      <c r="AK2125" s="125"/>
      <c r="AM2125" s="246"/>
      <c r="AO2125" s="246"/>
      <c r="AP2125" s="211"/>
      <c r="AQ2125" s="211"/>
      <c r="AR2125" s="199"/>
      <c r="AT2125" s="225"/>
      <c r="AU2125" s="225"/>
      <c r="AV2125" s="225"/>
      <c r="AW2125" s="99"/>
      <c r="AX2125" s="199"/>
      <c r="AY2125" s="199"/>
      <c r="AZ2125" s="37"/>
      <c r="BA2125" s="123"/>
      <c r="BB2125" s="211"/>
      <c r="BC2125" s="211"/>
      <c r="BD2125" s="123"/>
      <c r="BE2125" s="123"/>
      <c r="BF2125" s="37"/>
      <c r="BG2125" s="37"/>
    </row>
    <row r="2126" spans="1:59" x14ac:dyDescent="0.25">
      <c r="A2126">
        <v>2094</v>
      </c>
      <c r="B2126" s="61">
        <f ca="1">OFFSET(InputPriceData!B$15,CalculationsAndCharts!$A2126+$A$11,0,1,1)</f>
        <v>39430</v>
      </c>
      <c r="C2126" s="3">
        <f ca="1">OFFSET(InputPriceData!G$15,CalculationsAndCharts!$A2126+$A$11,IF($C$7,8,0),1,1)</f>
        <v>159152900</v>
      </c>
      <c r="D2126" s="4">
        <f ca="1">OFFSET(InputPriceData!C$15,CalculationsAndCharts!$A2126+$A$11,IF($C$7,8,0),1,1)</f>
        <v>123.68</v>
      </c>
      <c r="E2126" s="4">
        <f ca="1">OFFSET(InputPriceData!D$15,CalculationsAndCharts!$A2126+$A$11,IF($C$7,8,0),1,1)</f>
        <v>124.66</v>
      </c>
      <c r="F2126" s="4">
        <f ca="1">OFFSET(InputPriceData!E$15,CalculationsAndCharts!$A2126+$A$11,IF($C$7,8,0),1,1)</f>
        <v>122.99</v>
      </c>
      <c r="G2126" s="4">
        <f ca="1">OFFSET(InputPriceData!F$15,CalculationsAndCharts!$A2126+$A$11,IF($C$7,8,0),1,1)</f>
        <v>123.05</v>
      </c>
      <c r="H2126" s="342">
        <f t="shared" ca="1" si="258"/>
        <v>123.94674112272816</v>
      </c>
      <c r="I2126" s="342">
        <f t="shared" ca="1" si="259"/>
        <v>123.87231173896468</v>
      </c>
      <c r="J2126" s="340">
        <f t="shared" ca="1" si="260"/>
        <v>7.4429383763483126E-2</v>
      </c>
      <c r="K2126" s="170">
        <f t="shared" ca="1" si="256"/>
        <v>5.5397331674118455E-3</v>
      </c>
      <c r="L2126" s="341">
        <f t="shared" ca="1" si="257"/>
        <v>0.67285865009154877</v>
      </c>
      <c r="M2126" s="341">
        <f t="shared" ca="1" si="261"/>
        <v>-0.67285865009154877</v>
      </c>
      <c r="N2126" s="170"/>
      <c r="O2126" s="343"/>
      <c r="P2126" s="3" t="e">
        <f t="shared" ca="1" si="262"/>
        <v>#N/A</v>
      </c>
      <c r="Q2126" s="3">
        <f t="shared" ca="1" si="263"/>
        <v>159152900</v>
      </c>
      <c r="S2126" s="99"/>
      <c r="T2126" s="350"/>
      <c r="U2126" s="350"/>
      <c r="V2126" s="349"/>
      <c r="W2126" s="313"/>
      <c r="X2126" s="302"/>
      <c r="Y2126" s="211"/>
      <c r="Z2126" s="320"/>
      <c r="AA2126" s="246"/>
      <c r="AB2126" s="125"/>
      <c r="AC2126" s="125"/>
      <c r="AD2126" s="125"/>
      <c r="AE2126" s="125"/>
      <c r="AF2126" s="125"/>
      <c r="AG2126" s="125"/>
      <c r="AH2126" s="125"/>
      <c r="AJ2126" s="125"/>
      <c r="AK2126" s="125"/>
      <c r="AM2126" s="246"/>
      <c r="AO2126" s="246"/>
      <c r="AP2126" s="211"/>
      <c r="AQ2126" s="211"/>
      <c r="AR2126" s="199"/>
      <c r="AT2126" s="225"/>
      <c r="AU2126" s="225"/>
      <c r="AV2126" s="225"/>
      <c r="AW2126" s="99"/>
      <c r="AX2126" s="199"/>
      <c r="AY2126" s="199"/>
      <c r="AZ2126" s="37"/>
      <c r="BA2126" s="123"/>
      <c r="BB2126" s="211"/>
      <c r="BC2126" s="211"/>
      <c r="BD2126" s="123"/>
      <c r="BE2126" s="123"/>
      <c r="BF2126" s="37"/>
      <c r="BG2126" s="37"/>
    </row>
    <row r="2127" spans="1:59" x14ac:dyDescent="0.25">
      <c r="A2127">
        <v>2095</v>
      </c>
      <c r="B2127" s="61">
        <f ca="1">OFFSET(InputPriceData!B$15,CalculationsAndCharts!$A2127+$A$11,0,1,1)</f>
        <v>39429</v>
      </c>
      <c r="C2127" s="3">
        <f ca="1">OFFSET(InputPriceData!G$15,CalculationsAndCharts!$A2127+$A$11,IF($C$7,8,0),1,1)</f>
        <v>237551300</v>
      </c>
      <c r="D2127" s="4">
        <f ca="1">OFFSET(InputPriceData!C$15,CalculationsAndCharts!$A2127+$A$11,IF($C$7,8,0),1,1)</f>
        <v>124.01</v>
      </c>
      <c r="E2127" s="4">
        <f ca="1">OFFSET(InputPriceData!D$15,CalculationsAndCharts!$A2127+$A$11,IF($C$7,8,0),1,1)</f>
        <v>124.9</v>
      </c>
      <c r="F2127" s="4">
        <f ca="1">OFFSET(InputPriceData!E$15,CalculationsAndCharts!$A2127+$A$11,IF($C$7,8,0),1,1)</f>
        <v>123.16</v>
      </c>
      <c r="G2127" s="4">
        <f ca="1">OFFSET(InputPriceData!F$15,CalculationsAndCharts!$A2127+$A$11,IF($C$7,8,0),1,1)</f>
        <v>124.63</v>
      </c>
      <c r="H2127" s="342">
        <f t="shared" ca="1" si="258"/>
        <v>124.07484699740361</v>
      </c>
      <c r="I2127" s="342">
        <f t="shared" ca="1" si="259"/>
        <v>123.94706735159784</v>
      </c>
      <c r="J2127" s="340">
        <f t="shared" ca="1" si="260"/>
        <v>0.1277796458057823</v>
      </c>
      <c r="K2127" s="170">
        <f t="shared" ca="1" si="256"/>
        <v>1.6327637882251177E-2</v>
      </c>
      <c r="L2127" s="341">
        <f t="shared" ca="1" si="257"/>
        <v>0.68475713888936407</v>
      </c>
      <c r="M2127" s="341">
        <f t="shared" ca="1" si="261"/>
        <v>-0.68475713888936407</v>
      </c>
      <c r="N2127" s="170"/>
      <c r="O2127" s="340"/>
      <c r="P2127" s="3">
        <f t="shared" ca="1" si="262"/>
        <v>237551300</v>
      </c>
      <c r="Q2127" s="3" t="e">
        <f t="shared" ca="1" si="263"/>
        <v>#N/A</v>
      </c>
      <c r="S2127" s="99"/>
      <c r="T2127" s="350"/>
      <c r="U2127" s="350"/>
      <c r="V2127" s="349"/>
      <c r="W2127" s="313"/>
      <c r="X2127" s="302"/>
      <c r="Y2127" s="211"/>
      <c r="Z2127" s="320"/>
      <c r="AA2127" s="246"/>
      <c r="AB2127" s="125"/>
      <c r="AC2127" s="125"/>
      <c r="AD2127" s="125"/>
      <c r="AE2127" s="125"/>
      <c r="AF2127" s="125"/>
      <c r="AG2127" s="125"/>
      <c r="AH2127" s="125"/>
      <c r="AJ2127" s="125"/>
      <c r="AK2127" s="125"/>
      <c r="AM2127" s="246"/>
      <c r="AO2127" s="246"/>
      <c r="AP2127" s="211"/>
      <c r="AQ2127" s="211"/>
      <c r="AR2127" s="199"/>
      <c r="AT2127" s="225"/>
      <c r="AU2127" s="225"/>
      <c r="AV2127" s="225"/>
      <c r="AW2127" s="99"/>
      <c r="AX2127" s="199"/>
      <c r="AY2127" s="199"/>
      <c r="AZ2127" s="37"/>
      <c r="BA2127" s="123"/>
      <c r="BB2127" s="211"/>
      <c r="BC2127" s="211"/>
      <c r="BD2127" s="123"/>
      <c r="BE2127" s="123"/>
      <c r="BF2127" s="37"/>
      <c r="BG2127" s="37"/>
    </row>
    <row r="2128" spans="1:59" x14ac:dyDescent="0.25">
      <c r="A2128">
        <v>2096</v>
      </c>
      <c r="B2128" s="61">
        <f ca="1">OFFSET(InputPriceData!B$15,CalculationsAndCharts!$A2128+$A$11,0,1,1)</f>
        <v>39428</v>
      </c>
      <c r="C2128" s="3">
        <f ca="1">OFFSET(InputPriceData!G$15,CalculationsAndCharts!$A2128+$A$11,IF($C$7,8,0),1,1)</f>
        <v>322435600</v>
      </c>
      <c r="D2128" s="4">
        <f ca="1">OFFSET(InputPriceData!C$15,CalculationsAndCharts!$A2128+$A$11,IF($C$7,8,0),1,1)</f>
        <v>126.3</v>
      </c>
      <c r="E2128" s="4">
        <f ca="1">OFFSET(InputPriceData!D$15,CalculationsAndCharts!$A2128+$A$11,IF($C$7,8,0),1,1)</f>
        <v>126.89</v>
      </c>
      <c r="F2128" s="4">
        <f ca="1">OFFSET(InputPriceData!E$15,CalculationsAndCharts!$A2128+$A$11,IF($C$7,8,0),1,1)</f>
        <v>123.07</v>
      </c>
      <c r="G2128" s="4">
        <f ca="1">OFFSET(InputPriceData!F$15,CalculationsAndCharts!$A2128+$A$11,IF($C$7,8,0),1,1)</f>
        <v>124.89</v>
      </c>
      <c r="H2128" s="342">
        <f t="shared" ca="1" si="258"/>
        <v>123.99553942560414</v>
      </c>
      <c r="I2128" s="342">
        <f t="shared" ca="1" si="259"/>
        <v>123.88498256537946</v>
      </c>
      <c r="J2128" s="340">
        <f t="shared" ca="1" si="260"/>
        <v>0.11055686022467805</v>
      </c>
      <c r="K2128" s="170">
        <f t="shared" ca="1" si="256"/>
        <v>1.2222819342738998E-2</v>
      </c>
      <c r="L2128" s="341">
        <f t="shared" ca="1" si="257"/>
        <v>0.69613287345091368</v>
      </c>
      <c r="M2128" s="341">
        <f t="shared" ca="1" si="261"/>
        <v>-0.69613287345091368</v>
      </c>
      <c r="N2128" s="170"/>
      <c r="O2128" s="340"/>
      <c r="P2128" s="3" t="e">
        <f t="shared" ca="1" si="262"/>
        <v>#N/A</v>
      </c>
      <c r="Q2128" s="3">
        <f t="shared" ca="1" si="263"/>
        <v>322435600</v>
      </c>
      <c r="S2128" s="99"/>
      <c r="T2128" s="350"/>
      <c r="U2128" s="350"/>
      <c r="V2128" s="349"/>
      <c r="W2128" s="313"/>
      <c r="X2128" s="302"/>
      <c r="Y2128" s="211"/>
      <c r="Z2128" s="320"/>
      <c r="AA2128" s="246"/>
      <c r="AB2128" s="125"/>
      <c r="AC2128" s="125"/>
      <c r="AD2128" s="125"/>
      <c r="AE2128" s="125"/>
      <c r="AF2128" s="125"/>
      <c r="AG2128" s="125"/>
      <c r="AH2128" s="125"/>
      <c r="AJ2128" s="125"/>
      <c r="AK2128" s="125"/>
      <c r="AM2128" s="246"/>
      <c r="AO2128" s="246"/>
      <c r="AP2128" s="211"/>
      <c r="AQ2128" s="211"/>
      <c r="AR2128" s="199"/>
      <c r="AT2128" s="225"/>
      <c r="AU2128" s="225"/>
      <c r="AV2128" s="225"/>
      <c r="AW2128" s="99"/>
      <c r="AX2128" s="199"/>
      <c r="AY2128" s="199"/>
      <c r="AZ2128" s="37"/>
      <c r="BA2128" s="123"/>
      <c r="BB2128" s="211"/>
      <c r="BC2128" s="211"/>
      <c r="BD2128" s="123"/>
      <c r="BE2128" s="123"/>
      <c r="BF2128" s="37"/>
      <c r="BG2128" s="37"/>
    </row>
    <row r="2129" spans="1:59" x14ac:dyDescent="0.25">
      <c r="A2129">
        <v>2097</v>
      </c>
      <c r="B2129" s="61">
        <f ca="1">OFFSET(InputPriceData!B$15,CalculationsAndCharts!$A2129+$A$11,0,1,1)</f>
        <v>39427</v>
      </c>
      <c r="C2129" s="3">
        <f ca="1">OFFSET(InputPriceData!G$15,CalculationsAndCharts!$A2129+$A$11,IF($C$7,8,0),1,1)</f>
        <v>250346400</v>
      </c>
      <c r="D2129" s="4">
        <f ca="1">OFFSET(InputPriceData!C$15,CalculationsAndCharts!$A2129+$A$11,IF($C$7,8,0),1,1)</f>
        <v>127.2</v>
      </c>
      <c r="E2129" s="4">
        <f ca="1">OFFSET(InputPriceData!D$15,CalculationsAndCharts!$A2129+$A$11,IF($C$7,8,0),1,1)</f>
        <v>127.83</v>
      </c>
      <c r="F2129" s="4">
        <f ca="1">OFFSET(InputPriceData!E$15,CalculationsAndCharts!$A2129+$A$11,IF($C$7,8,0),1,1)</f>
        <v>123.6</v>
      </c>
      <c r="G2129" s="4">
        <f ca="1">OFFSET(InputPriceData!F$15,CalculationsAndCharts!$A2129+$A$11,IF($C$7,8,0),1,1)</f>
        <v>123.67</v>
      </c>
      <c r="H2129" s="342">
        <f t="shared" ca="1" si="258"/>
        <v>123.86775934354759</v>
      </c>
      <c r="I2129" s="342">
        <f t="shared" ca="1" si="259"/>
        <v>123.79361734405032</v>
      </c>
      <c r="J2129" s="340">
        <f t="shared" ca="1" si="260"/>
        <v>7.4141999497266631E-2</v>
      </c>
      <c r="K2129" s="170">
        <f t="shared" ca="1" si="256"/>
        <v>5.4970360894526851E-3</v>
      </c>
      <c r="L2129" s="341">
        <f t="shared" ca="1" si="257"/>
        <v>0.70716527349250025</v>
      </c>
      <c r="M2129" s="341">
        <f t="shared" ca="1" si="261"/>
        <v>-0.70716527349250025</v>
      </c>
      <c r="N2129" s="170"/>
      <c r="O2129" s="340"/>
      <c r="P2129" s="3" t="e">
        <f t="shared" ca="1" si="262"/>
        <v>#N/A</v>
      </c>
      <c r="Q2129" s="3">
        <f t="shared" ca="1" si="263"/>
        <v>250346400</v>
      </c>
      <c r="S2129" s="99"/>
      <c r="T2129" s="350"/>
      <c r="U2129" s="350"/>
      <c r="V2129" s="349"/>
      <c r="W2129" s="313"/>
      <c r="X2129" s="302"/>
      <c r="Y2129" s="211"/>
      <c r="Z2129" s="320"/>
      <c r="AA2129" s="246"/>
      <c r="AB2129" s="125"/>
      <c r="AC2129" s="125"/>
      <c r="AD2129" s="125"/>
      <c r="AE2129" s="125"/>
      <c r="AF2129" s="125"/>
      <c r="AG2129" s="125"/>
      <c r="AH2129" s="125"/>
      <c r="AJ2129" s="125"/>
      <c r="AK2129" s="125"/>
      <c r="AM2129" s="246"/>
      <c r="AO2129" s="246"/>
      <c r="AP2129" s="211"/>
      <c r="AQ2129" s="211"/>
      <c r="AR2129" s="199"/>
      <c r="AT2129" s="225"/>
      <c r="AU2129" s="225"/>
      <c r="AV2129" s="225"/>
      <c r="AW2129" s="99"/>
      <c r="AX2129" s="199"/>
      <c r="AY2129" s="199"/>
      <c r="AZ2129" s="37"/>
      <c r="BA2129" s="123"/>
      <c r="BB2129" s="211"/>
      <c r="BC2129" s="211"/>
      <c r="BD2129" s="123"/>
      <c r="BE2129" s="123"/>
      <c r="BF2129" s="37"/>
      <c r="BG2129" s="37"/>
    </row>
    <row r="2130" spans="1:59" x14ac:dyDescent="0.25">
      <c r="A2130">
        <v>2098</v>
      </c>
      <c r="B2130" s="61">
        <f ca="1">OFFSET(InputPriceData!B$15,CalculationsAndCharts!$A2130+$A$11,0,1,1)</f>
        <v>39426</v>
      </c>
      <c r="C2130" s="3">
        <f ca="1">OFFSET(InputPriceData!G$15,CalculationsAndCharts!$A2130+$A$11,IF($C$7,8,0),1,1)</f>
        <v>123914300</v>
      </c>
      <c r="D2130" s="4">
        <f ca="1">OFFSET(InputPriceData!C$15,CalculationsAndCharts!$A2130+$A$11,IF($C$7,8,0),1,1)</f>
        <v>126.48</v>
      </c>
      <c r="E2130" s="4">
        <f ca="1">OFFSET(InputPriceData!D$15,CalculationsAndCharts!$A2130+$A$11,IF($C$7,8,0),1,1)</f>
        <v>127.3</v>
      </c>
      <c r="F2130" s="4">
        <f ca="1">OFFSET(InputPriceData!E$15,CalculationsAndCharts!$A2130+$A$11,IF($C$7,8,0),1,1)</f>
        <v>126.13</v>
      </c>
      <c r="G2130" s="4">
        <f ca="1">OFFSET(InputPriceData!F$15,CalculationsAndCharts!$A2130+$A$11,IF($C$7,8,0),1,1)</f>
        <v>127.15</v>
      </c>
      <c r="H2130" s="342">
        <f t="shared" ca="1" si="258"/>
        <v>123.8960106783401</v>
      </c>
      <c r="I2130" s="342">
        <f t="shared" ca="1" si="259"/>
        <v>123.80485528441854</v>
      </c>
      <c r="J2130" s="340">
        <f t="shared" ca="1" si="260"/>
        <v>9.1155393921568351E-2</v>
      </c>
      <c r="K2130" s="170">
        <f t="shared" ca="1" si="256"/>
        <v>8.3093058409962998E-3</v>
      </c>
      <c r="L2130" s="341">
        <f t="shared" ca="1" si="257"/>
        <v>0.7172543213864534</v>
      </c>
      <c r="M2130" s="341">
        <f t="shared" ca="1" si="261"/>
        <v>-0.7172543213864534</v>
      </c>
      <c r="N2130" s="170"/>
      <c r="O2130" s="340"/>
      <c r="P2130" s="3">
        <f t="shared" ca="1" si="262"/>
        <v>123914300</v>
      </c>
      <c r="Q2130" s="3" t="e">
        <f t="shared" ca="1" si="263"/>
        <v>#N/A</v>
      </c>
      <c r="S2130" s="99"/>
      <c r="T2130" s="350"/>
      <c r="U2130" s="350"/>
      <c r="V2130" s="349"/>
      <c r="W2130" s="313"/>
      <c r="X2130" s="302"/>
      <c r="Y2130" s="211"/>
      <c r="Z2130" s="320"/>
      <c r="AA2130" s="246"/>
      <c r="AB2130" s="125"/>
      <c r="AC2130" s="125"/>
      <c r="AD2130" s="125"/>
      <c r="AE2130" s="125"/>
      <c r="AF2130" s="125"/>
      <c r="AG2130" s="125"/>
      <c r="AH2130" s="125"/>
      <c r="AJ2130" s="125"/>
      <c r="AK2130" s="125"/>
      <c r="AM2130" s="246"/>
      <c r="AO2130" s="246"/>
      <c r="AP2130" s="211"/>
      <c r="AQ2130" s="211"/>
      <c r="AR2130" s="199"/>
      <c r="AT2130" s="225"/>
      <c r="AU2130" s="225"/>
      <c r="AV2130" s="225"/>
      <c r="AW2130" s="99"/>
      <c r="AX2130" s="199"/>
      <c r="AY2130" s="199"/>
      <c r="AZ2130" s="37"/>
      <c r="BA2130" s="123"/>
      <c r="BB2130" s="211"/>
      <c r="BC2130" s="211"/>
      <c r="BD2130" s="123"/>
      <c r="BE2130" s="123"/>
      <c r="BF2130" s="37"/>
      <c r="BG2130" s="37"/>
    </row>
    <row r="2131" spans="1:59" x14ac:dyDescent="0.25">
      <c r="A2131">
        <v>2099</v>
      </c>
      <c r="B2131" s="61">
        <f ca="1">OFFSET(InputPriceData!B$15,CalculationsAndCharts!$A2131+$A$11,0,1,1)</f>
        <v>39423</v>
      </c>
      <c r="C2131" s="3">
        <f ca="1">OFFSET(InputPriceData!G$15,CalculationsAndCharts!$A2131+$A$11,IF($C$7,8,0),1,1)</f>
        <v>148980100</v>
      </c>
      <c r="D2131" s="4">
        <f ca="1">OFFSET(InputPriceData!C$15,CalculationsAndCharts!$A2131+$A$11,IF($C$7,8,0),1,1)</f>
        <v>126.6</v>
      </c>
      <c r="E2131" s="4">
        <f ca="1">OFFSET(InputPriceData!D$15,CalculationsAndCharts!$A2131+$A$11,IF($C$7,8,0),1,1)</f>
        <v>126.67</v>
      </c>
      <c r="F2131" s="4">
        <f ca="1">OFFSET(InputPriceData!E$15,CalculationsAndCharts!$A2131+$A$11,IF($C$7,8,0),1,1)</f>
        <v>125.87</v>
      </c>
      <c r="G2131" s="4">
        <f ca="1">OFFSET(InputPriceData!F$15,CalculationsAndCharts!$A2131+$A$11,IF($C$7,8,0),1,1)</f>
        <v>126.18</v>
      </c>
      <c r="H2131" s="342">
        <f t="shared" ca="1" si="258"/>
        <v>123.43115506096012</v>
      </c>
      <c r="I2131" s="342">
        <f t="shared" ca="1" si="259"/>
        <v>123.50075121936568</v>
      </c>
      <c r="J2131" s="340">
        <f t="shared" ca="1" si="260"/>
        <v>-6.959615840555694E-2</v>
      </c>
      <c r="K2131" s="170">
        <f t="shared" ca="1" si="256"/>
        <v>4.8436252648113741E-3</v>
      </c>
      <c r="L2131" s="341">
        <f t="shared" ca="1" si="257"/>
        <v>0.7256985444215357</v>
      </c>
      <c r="M2131" s="341">
        <f t="shared" ca="1" si="261"/>
        <v>-0.7256985444215357</v>
      </c>
      <c r="N2131" s="170"/>
      <c r="O2131" s="340"/>
      <c r="P2131" s="3" t="e">
        <f t="shared" ca="1" si="262"/>
        <v>#N/A</v>
      </c>
      <c r="Q2131" s="3">
        <f t="shared" ca="1" si="263"/>
        <v>148980100</v>
      </c>
      <c r="S2131" s="99"/>
      <c r="T2131" s="350"/>
      <c r="U2131" s="350"/>
      <c r="V2131" s="349"/>
      <c r="W2131" s="313"/>
      <c r="X2131" s="302"/>
      <c r="Y2131" s="211"/>
      <c r="Z2131" s="320"/>
      <c r="AA2131" s="246"/>
      <c r="AB2131" s="125"/>
      <c r="AC2131" s="125"/>
      <c r="AD2131" s="125"/>
      <c r="AE2131" s="125"/>
      <c r="AF2131" s="125"/>
      <c r="AG2131" s="125"/>
      <c r="AH2131" s="125"/>
      <c r="AJ2131" s="125"/>
      <c r="AK2131" s="125"/>
      <c r="AM2131" s="246"/>
      <c r="AO2131" s="246"/>
      <c r="AP2131" s="211"/>
      <c r="AQ2131" s="211"/>
      <c r="AR2131" s="199"/>
      <c r="AT2131" s="225"/>
      <c r="AU2131" s="225"/>
      <c r="AV2131" s="225"/>
      <c r="AW2131" s="99"/>
      <c r="AX2131" s="199"/>
      <c r="AY2131" s="199"/>
      <c r="AZ2131" s="37"/>
      <c r="BA2131" s="123"/>
      <c r="BB2131" s="211"/>
      <c r="BC2131" s="211"/>
      <c r="BD2131" s="123"/>
      <c r="BE2131" s="123"/>
      <c r="BF2131" s="37"/>
      <c r="BG2131" s="37"/>
    </row>
    <row r="2132" spans="1:59" x14ac:dyDescent="0.25">
      <c r="A2132">
        <v>2100</v>
      </c>
      <c r="B2132" s="61">
        <f ca="1">OFFSET(InputPriceData!B$15,CalculationsAndCharts!$A2132+$A$11,0,1,1)</f>
        <v>39422</v>
      </c>
      <c r="C2132" s="3">
        <f ca="1">OFFSET(InputPriceData!G$15,CalculationsAndCharts!$A2132+$A$11,IF($C$7,8,0),1,1)</f>
        <v>154457400</v>
      </c>
      <c r="D2132" s="4">
        <f ca="1">OFFSET(InputPriceData!C$15,CalculationsAndCharts!$A2132+$A$11,IF($C$7,8,0),1,1)</f>
        <v>124.27</v>
      </c>
      <c r="E2132" s="4">
        <f ca="1">OFFSET(InputPriceData!D$15,CalculationsAndCharts!$A2132+$A$11,IF($C$7,8,0),1,1)</f>
        <v>126.43</v>
      </c>
      <c r="F2132" s="4">
        <f ca="1">OFFSET(InputPriceData!E$15,CalculationsAndCharts!$A2132+$A$11,IF($C$7,8,0),1,1)</f>
        <v>124.22</v>
      </c>
      <c r="G2132" s="4">
        <f ca="1">OFFSET(InputPriceData!F$15,CalculationsAndCharts!$A2132+$A$11,IF($C$7,8,0),1,1)</f>
        <v>126.2</v>
      </c>
      <c r="H2132" s="342">
        <f t="shared" ca="1" si="258"/>
        <v>123.03846292681158</v>
      </c>
      <c r="I2132" s="342">
        <f t="shared" ca="1" si="259"/>
        <v>123.25718314839894</v>
      </c>
      <c r="J2132" s="340">
        <f t="shared" ca="1" si="260"/>
        <v>-0.21872022158735571</v>
      </c>
      <c r="K2132" s="170">
        <f t="shared" ca="1" si="256"/>
        <v>4.7838535331221982E-2</v>
      </c>
      <c r="L2132" s="341">
        <f t="shared" ca="1" si="257"/>
        <v>0.73374256048703002</v>
      </c>
      <c r="M2132" s="341">
        <f t="shared" ca="1" si="261"/>
        <v>-0.73374256048703002</v>
      </c>
      <c r="N2132" s="170"/>
      <c r="O2132" s="340"/>
      <c r="P2132" s="3">
        <f t="shared" ca="1" si="262"/>
        <v>154457400</v>
      </c>
      <c r="Q2132" s="3" t="e">
        <f t="shared" ca="1" si="263"/>
        <v>#N/A</v>
      </c>
      <c r="S2132" s="99"/>
      <c r="T2132" s="350"/>
      <c r="U2132" s="350"/>
      <c r="V2132" s="349"/>
      <c r="W2132" s="313"/>
      <c r="X2132" s="302"/>
      <c r="Y2132" s="211"/>
      <c r="Z2132" s="320"/>
      <c r="AA2132" s="246"/>
      <c r="AB2132" s="125"/>
      <c r="AC2132" s="125"/>
      <c r="AD2132" s="125"/>
      <c r="AE2132" s="125"/>
      <c r="AF2132" s="125"/>
      <c r="AG2132" s="125"/>
      <c r="AH2132" s="125"/>
      <c r="AJ2132" s="125"/>
      <c r="AK2132" s="125"/>
      <c r="AM2132" s="246"/>
      <c r="AO2132" s="246"/>
      <c r="AP2132" s="211"/>
      <c r="AQ2132" s="211"/>
      <c r="AR2132" s="199"/>
      <c r="AT2132" s="225"/>
      <c r="AU2132" s="225"/>
      <c r="AV2132" s="225"/>
      <c r="AW2132" s="99"/>
      <c r="AX2132" s="199"/>
      <c r="AY2132" s="199"/>
      <c r="AZ2132" s="37"/>
      <c r="BA2132" s="123"/>
      <c r="BB2132" s="211"/>
      <c r="BC2132" s="211"/>
      <c r="BD2132" s="123"/>
      <c r="BE2132" s="123"/>
      <c r="BF2132" s="37"/>
      <c r="BG2132" s="37"/>
    </row>
    <row r="2133" spans="1:59" x14ac:dyDescent="0.25">
      <c r="A2133">
        <v>2101</v>
      </c>
      <c r="B2133" s="61">
        <f ca="1">OFFSET(InputPriceData!B$15,CalculationsAndCharts!$A2133+$A$11,0,1,1)</f>
        <v>39421</v>
      </c>
      <c r="C2133" s="3">
        <f ca="1">OFFSET(InputPriceData!G$15,CalculationsAndCharts!$A2133+$A$11,IF($C$7,8,0),1,1)</f>
        <v>171130000</v>
      </c>
      <c r="D2133" s="4">
        <f ca="1">OFFSET(InputPriceData!C$15,CalculationsAndCharts!$A2133+$A$11,IF($C$7,8,0),1,1)</f>
        <v>123.68</v>
      </c>
      <c r="E2133" s="4">
        <f ca="1">OFFSET(InputPriceData!D$15,CalculationsAndCharts!$A2133+$A$11,IF($C$7,8,0),1,1)</f>
        <v>124.75</v>
      </c>
      <c r="F2133" s="4">
        <f ca="1">OFFSET(InputPriceData!E$15,CalculationsAndCharts!$A2133+$A$11,IF($C$7,8,0),1,1)</f>
        <v>123.6</v>
      </c>
      <c r="G2133" s="4">
        <f ca="1">OFFSET(InputPriceData!F$15,CalculationsAndCharts!$A2133+$A$11,IF($C$7,8,0),1,1)</f>
        <v>124.42</v>
      </c>
      <c r="H2133" s="342">
        <f t="shared" ca="1" si="258"/>
        <v>122.58681477349893</v>
      </c>
      <c r="I2133" s="342">
        <f t="shared" ca="1" si="259"/>
        <v>122.98965434370794</v>
      </c>
      <c r="J2133" s="340">
        <f t="shared" ca="1" si="260"/>
        <v>-0.40283957020898242</v>
      </c>
      <c r="K2133" s="170">
        <f t="shared" ca="1" si="256"/>
        <v>0.16227971932615767</v>
      </c>
      <c r="L2133" s="341">
        <f t="shared" ca="1" si="257"/>
        <v>0.74005744424141451</v>
      </c>
      <c r="M2133" s="341">
        <f t="shared" ca="1" si="261"/>
        <v>-0.74005744424141451</v>
      </c>
      <c r="N2133" s="170"/>
      <c r="O2133" s="340"/>
      <c r="P2133" s="3">
        <f t="shared" ca="1" si="262"/>
        <v>171130000</v>
      </c>
      <c r="Q2133" s="3" t="e">
        <f t="shared" ca="1" si="263"/>
        <v>#N/A</v>
      </c>
      <c r="S2133" s="99"/>
      <c r="T2133" s="350"/>
      <c r="U2133" s="350"/>
      <c r="V2133" s="349"/>
      <c r="W2133" s="313"/>
      <c r="X2133" s="302"/>
      <c r="Y2133" s="211"/>
      <c r="Z2133" s="320"/>
      <c r="AA2133" s="246"/>
      <c r="AB2133" s="125"/>
      <c r="AC2133" s="125"/>
      <c r="AD2133" s="125"/>
      <c r="AE2133" s="125"/>
      <c r="AF2133" s="125"/>
      <c r="AG2133" s="125"/>
      <c r="AH2133" s="125"/>
      <c r="AJ2133" s="125"/>
      <c r="AK2133" s="125"/>
      <c r="AM2133" s="246"/>
      <c r="AO2133" s="246"/>
      <c r="AP2133" s="211"/>
      <c r="AQ2133" s="211"/>
      <c r="AR2133" s="199"/>
      <c r="AT2133" s="225"/>
      <c r="AU2133" s="225"/>
      <c r="AV2133" s="225"/>
      <c r="AW2133" s="99"/>
      <c r="AX2133" s="199"/>
      <c r="AY2133" s="199"/>
      <c r="AZ2133" s="37"/>
      <c r="BA2133" s="123"/>
      <c r="BB2133" s="211"/>
      <c r="BC2133" s="211"/>
      <c r="BD2133" s="123"/>
      <c r="BE2133" s="123"/>
      <c r="BF2133" s="37"/>
      <c r="BG2133" s="37"/>
    </row>
    <row r="2134" spans="1:59" x14ac:dyDescent="0.25">
      <c r="A2134">
        <v>2102</v>
      </c>
      <c r="B2134" s="61">
        <f ca="1">OFFSET(InputPriceData!B$15,CalculationsAndCharts!$A2134+$A$11,0,1,1)</f>
        <v>39420</v>
      </c>
      <c r="C2134" s="3">
        <f ca="1">OFFSET(InputPriceData!G$15,CalculationsAndCharts!$A2134+$A$11,IF($C$7,8,0),1,1)</f>
        <v>136533900</v>
      </c>
      <c r="D2134" s="4">
        <f ca="1">OFFSET(InputPriceData!C$15,CalculationsAndCharts!$A2134+$A$11,IF($C$7,8,0),1,1)</f>
        <v>122.62</v>
      </c>
      <c r="E2134" s="4">
        <f ca="1">OFFSET(InputPriceData!D$15,CalculationsAndCharts!$A2134+$A$11,IF($C$7,8,0),1,1)</f>
        <v>123.36</v>
      </c>
      <c r="F2134" s="4">
        <f ca="1">OFFSET(InputPriceData!E$15,CalculationsAndCharts!$A2134+$A$11,IF($C$7,8,0),1,1)</f>
        <v>122.33</v>
      </c>
      <c r="G2134" s="4">
        <f ca="1">OFFSET(InputPriceData!F$15,CalculationsAndCharts!$A2134+$A$11,IF($C$7,8,0),1,1)</f>
        <v>122.37</v>
      </c>
      <c r="H2134" s="342">
        <f t="shared" ca="1" si="258"/>
        <v>122.32493116971307</v>
      </c>
      <c r="I2134" s="342">
        <f t="shared" ca="1" si="259"/>
        <v>122.85962292040868</v>
      </c>
      <c r="J2134" s="340">
        <f t="shared" ca="1" si="260"/>
        <v>-0.53469175069556907</v>
      </c>
      <c r="K2134" s="170">
        <f t="shared" ca="1" si="256"/>
        <v>0.2858952682618926</v>
      </c>
      <c r="L2134" s="341">
        <f t="shared" ca="1" si="257"/>
        <v>0.74410218703267073</v>
      </c>
      <c r="M2134" s="341">
        <f t="shared" ca="1" si="261"/>
        <v>-0.74410218703267073</v>
      </c>
      <c r="N2134" s="170"/>
      <c r="O2134" s="340"/>
      <c r="P2134" s="3" t="e">
        <f t="shared" ca="1" si="262"/>
        <v>#N/A</v>
      </c>
      <c r="Q2134" s="3">
        <f t="shared" ca="1" si="263"/>
        <v>136533900</v>
      </c>
      <c r="S2134" s="99"/>
      <c r="T2134" s="350"/>
      <c r="U2134" s="350"/>
      <c r="V2134" s="349"/>
      <c r="W2134" s="313"/>
      <c r="X2134" s="302"/>
      <c r="Y2134" s="211"/>
      <c r="Z2134" s="320"/>
      <c r="AA2134" s="246"/>
      <c r="AB2134" s="125"/>
      <c r="AC2134" s="125"/>
      <c r="AD2134" s="125"/>
      <c r="AE2134" s="125"/>
      <c r="AF2134" s="125"/>
      <c r="AG2134" s="125"/>
      <c r="AH2134" s="125"/>
      <c r="AJ2134" s="125"/>
      <c r="AK2134" s="125"/>
      <c r="AM2134" s="246"/>
      <c r="AO2134" s="246"/>
      <c r="AP2134" s="211"/>
      <c r="AQ2134" s="211"/>
      <c r="AR2134" s="199"/>
      <c r="AT2134" s="225"/>
      <c r="AU2134" s="225"/>
      <c r="AV2134" s="225"/>
      <c r="AW2134" s="99"/>
      <c r="AX2134" s="199"/>
      <c r="AY2134" s="199"/>
      <c r="AZ2134" s="37"/>
      <c r="BA2134" s="123"/>
      <c r="BB2134" s="211"/>
      <c r="BC2134" s="211"/>
      <c r="BD2134" s="123"/>
      <c r="BE2134" s="123"/>
      <c r="BF2134" s="37"/>
      <c r="BG2134" s="37"/>
    </row>
    <row r="2135" spans="1:59" x14ac:dyDescent="0.25">
      <c r="A2135">
        <v>2103</v>
      </c>
      <c r="B2135" s="61">
        <f ca="1">OFFSET(InputPriceData!B$15,CalculationsAndCharts!$A2135+$A$11,0,1,1)</f>
        <v>39419</v>
      </c>
      <c r="C2135" s="3">
        <f ca="1">OFFSET(InputPriceData!G$15,CalculationsAndCharts!$A2135+$A$11,IF($C$7,8,0),1,1)</f>
        <v>146430400</v>
      </c>
      <c r="D2135" s="4">
        <f ca="1">OFFSET(InputPriceData!C$15,CalculationsAndCharts!$A2135+$A$11,IF($C$7,8,0),1,1)</f>
        <v>123.9</v>
      </c>
      <c r="E2135" s="4">
        <f ca="1">OFFSET(InputPriceData!D$15,CalculationsAndCharts!$A2135+$A$11,IF($C$7,8,0),1,1)</f>
        <v>124.12</v>
      </c>
      <c r="F2135" s="4">
        <f ca="1">OFFSET(InputPriceData!E$15,CalculationsAndCharts!$A2135+$A$11,IF($C$7,8,0),1,1)</f>
        <v>123.15</v>
      </c>
      <c r="G2135" s="4">
        <f ca="1">OFFSET(InputPriceData!F$15,CalculationsAndCharts!$A2135+$A$11,IF($C$7,8,0),1,1)</f>
        <v>123.47</v>
      </c>
      <c r="H2135" s="342">
        <f t="shared" ca="1" si="258"/>
        <v>122.31849276538637</v>
      </c>
      <c r="I2135" s="342">
        <f t="shared" ca="1" si="259"/>
        <v>122.90413409499129</v>
      </c>
      <c r="J2135" s="340">
        <f t="shared" ca="1" si="260"/>
        <v>-0.58564132960487791</v>
      </c>
      <c r="K2135" s="170">
        <f t="shared" ca="1" si="256"/>
        <v>0.34297576694136928</v>
      </c>
      <c r="L2135" s="341">
        <f t="shared" ca="1" si="257"/>
        <v>0.74612348740390333</v>
      </c>
      <c r="M2135" s="341">
        <f t="shared" ca="1" si="261"/>
        <v>-0.74612348740390333</v>
      </c>
      <c r="N2135" s="170"/>
      <c r="O2135" s="340"/>
      <c r="P2135" s="3" t="e">
        <f t="shared" ca="1" si="262"/>
        <v>#N/A</v>
      </c>
      <c r="Q2135" s="3">
        <f t="shared" ca="1" si="263"/>
        <v>146430400</v>
      </c>
      <c r="S2135" s="99"/>
      <c r="T2135" s="350"/>
      <c r="U2135" s="350"/>
      <c r="V2135" s="349"/>
      <c r="W2135" s="313"/>
      <c r="X2135" s="302"/>
      <c r="Y2135" s="211"/>
      <c r="Z2135" s="320"/>
      <c r="AA2135" s="246"/>
      <c r="AB2135" s="125"/>
      <c r="AC2135" s="125"/>
      <c r="AD2135" s="125"/>
      <c r="AE2135" s="125"/>
      <c r="AF2135" s="125"/>
      <c r="AG2135" s="125"/>
      <c r="AH2135" s="125"/>
      <c r="AJ2135" s="125"/>
      <c r="AK2135" s="125"/>
      <c r="AM2135" s="246"/>
      <c r="AO2135" s="246"/>
      <c r="AP2135" s="211"/>
      <c r="AQ2135" s="211"/>
      <c r="AR2135" s="199"/>
      <c r="AT2135" s="225"/>
      <c r="AU2135" s="225"/>
      <c r="AV2135" s="225"/>
      <c r="AW2135" s="99"/>
      <c r="AX2135" s="199"/>
      <c r="AY2135" s="199"/>
      <c r="AZ2135" s="37"/>
      <c r="BA2135" s="123"/>
      <c r="BB2135" s="211"/>
      <c r="BC2135" s="211"/>
      <c r="BD2135" s="123"/>
      <c r="BE2135" s="123"/>
      <c r="BF2135" s="37"/>
      <c r="BG2135" s="37"/>
    </row>
    <row r="2136" spans="1:59" x14ac:dyDescent="0.25">
      <c r="A2136">
        <v>2104</v>
      </c>
      <c r="B2136" s="61">
        <f ca="1">OFFSET(InputPriceData!B$15,CalculationsAndCharts!$A2136+$A$11,0,1,1)</f>
        <v>39416</v>
      </c>
      <c r="C2136" s="3">
        <f ca="1">OFFSET(InputPriceData!G$15,CalculationsAndCharts!$A2136+$A$11,IF($C$7,8,0),1,1)</f>
        <v>222908000</v>
      </c>
      <c r="D2136" s="4">
        <f ca="1">OFFSET(InputPriceData!C$15,CalculationsAndCharts!$A2136+$A$11,IF($C$7,8,0),1,1)</f>
        <v>124.61</v>
      </c>
      <c r="E2136" s="4">
        <f ca="1">OFFSET(InputPriceData!D$15,CalculationsAndCharts!$A2136+$A$11,IF($C$7,8,0),1,1)</f>
        <v>125.31</v>
      </c>
      <c r="F2136" s="4">
        <f ca="1">OFFSET(InputPriceData!E$15,CalculationsAndCharts!$A2136+$A$11,IF($C$7,8,0),1,1)</f>
        <v>123.18</v>
      </c>
      <c r="G2136" s="4">
        <f ca="1">OFFSET(InputPriceData!F$15,CalculationsAndCharts!$A2136+$A$11,IF($C$7,8,0),1,1)</f>
        <v>124.29</v>
      </c>
      <c r="H2136" s="342">
        <f t="shared" ca="1" si="258"/>
        <v>122.15399173187012</v>
      </c>
      <c r="I2136" s="342">
        <f t="shared" ca="1" si="259"/>
        <v>122.85269173999049</v>
      </c>
      <c r="J2136" s="340">
        <f t="shared" ca="1" si="260"/>
        <v>-0.69870000812031652</v>
      </c>
      <c r="K2136" s="170">
        <f t="shared" ca="1" si="256"/>
        <v>0.48818170134733035</v>
      </c>
      <c r="L2136" s="341">
        <f t="shared" ca="1" si="257"/>
        <v>0.74659589879644861</v>
      </c>
      <c r="M2136" s="341">
        <f t="shared" ca="1" si="261"/>
        <v>-0.74659589879644861</v>
      </c>
      <c r="N2136" s="170"/>
      <c r="O2136" s="340"/>
      <c r="P2136" s="3" t="e">
        <f t="shared" ca="1" si="262"/>
        <v>#N/A</v>
      </c>
      <c r="Q2136" s="3">
        <f t="shared" ca="1" si="263"/>
        <v>222908000</v>
      </c>
      <c r="S2136" s="99"/>
      <c r="T2136" s="350"/>
      <c r="U2136" s="350"/>
      <c r="V2136" s="349"/>
      <c r="W2136" s="313"/>
      <c r="X2136" s="302"/>
      <c r="Y2136" s="211"/>
      <c r="Z2136" s="320"/>
      <c r="AA2136" s="246"/>
      <c r="AB2136" s="125"/>
      <c r="AC2136" s="125"/>
      <c r="AD2136" s="125"/>
      <c r="AE2136" s="125"/>
      <c r="AF2136" s="125"/>
      <c r="AG2136" s="125"/>
      <c r="AH2136" s="125"/>
      <c r="AJ2136" s="125"/>
      <c r="AK2136" s="125"/>
      <c r="AM2136" s="246"/>
      <c r="AO2136" s="246"/>
      <c r="AP2136" s="211"/>
      <c r="AQ2136" s="211"/>
      <c r="AR2136" s="199"/>
      <c r="AT2136" s="225"/>
      <c r="AU2136" s="225"/>
      <c r="AV2136" s="225"/>
      <c r="AW2136" s="99"/>
      <c r="AX2136" s="199"/>
      <c r="AY2136" s="199"/>
      <c r="AZ2136" s="37"/>
      <c r="BA2136" s="123"/>
      <c r="BB2136" s="211"/>
      <c r="BC2136" s="211"/>
      <c r="BD2136" s="123"/>
      <c r="BE2136" s="123"/>
      <c r="BF2136" s="37"/>
      <c r="BG2136" s="37"/>
    </row>
    <row r="2137" spans="1:59" x14ac:dyDescent="0.25">
      <c r="A2137">
        <v>2105</v>
      </c>
      <c r="B2137" s="61">
        <f ca="1">OFFSET(InputPriceData!B$15,CalculationsAndCharts!$A2137+$A$11,0,1,1)</f>
        <v>39415</v>
      </c>
      <c r="C2137" s="3">
        <f ca="1">OFFSET(InputPriceData!G$15,CalculationsAndCharts!$A2137+$A$11,IF($C$7,8,0),1,1)</f>
        <v>199409900</v>
      </c>
      <c r="D2137" s="4">
        <f ca="1">OFFSET(InputPriceData!C$15,CalculationsAndCharts!$A2137+$A$11,IF($C$7,8,0),1,1)</f>
        <v>122.59</v>
      </c>
      <c r="E2137" s="4">
        <f ca="1">OFFSET(InputPriceData!D$15,CalculationsAndCharts!$A2137+$A$11,IF($C$7,8,0),1,1)</f>
        <v>123.51</v>
      </c>
      <c r="F2137" s="4">
        <f ca="1">OFFSET(InputPriceData!E$15,CalculationsAndCharts!$A2137+$A$11,IF($C$7,8,0),1,1)</f>
        <v>122.15</v>
      </c>
      <c r="G2137" s="4">
        <f ca="1">OFFSET(InputPriceData!F$15,CalculationsAndCharts!$A2137+$A$11,IF($C$7,8,0),1,1)</f>
        <v>123.06</v>
      </c>
      <c r="H2137" s="342">
        <f t="shared" ca="1" si="258"/>
        <v>121.84884769356586</v>
      </c>
      <c r="I2137" s="342">
        <f t="shared" ca="1" si="259"/>
        <v>122.72202735271691</v>
      </c>
      <c r="J2137" s="340">
        <f t="shared" ca="1" si="260"/>
        <v>-0.87317965915098894</v>
      </c>
      <c r="K2137" s="170">
        <f t="shared" ca="1" si="256"/>
        <v>0.7624427171550372</v>
      </c>
      <c r="L2137" s="341">
        <f t="shared" ca="1" si="257"/>
        <v>0.74393101604125755</v>
      </c>
      <c r="M2137" s="341">
        <f t="shared" ca="1" si="261"/>
        <v>-0.74393101604125755</v>
      </c>
      <c r="N2137" s="170"/>
      <c r="O2137" s="340"/>
      <c r="P2137" s="3">
        <f t="shared" ca="1" si="262"/>
        <v>199409900</v>
      </c>
      <c r="Q2137" s="3" t="e">
        <f t="shared" ca="1" si="263"/>
        <v>#N/A</v>
      </c>
      <c r="S2137" s="99"/>
      <c r="T2137" s="350"/>
      <c r="U2137" s="350"/>
      <c r="V2137" s="349"/>
      <c r="W2137" s="313"/>
      <c r="X2137" s="302"/>
      <c r="Y2137" s="211"/>
      <c r="Z2137" s="320"/>
      <c r="AA2137" s="246"/>
      <c r="AB2137" s="125"/>
      <c r="AC2137" s="125"/>
      <c r="AD2137" s="125"/>
      <c r="AE2137" s="125"/>
      <c r="AF2137" s="125"/>
      <c r="AG2137" s="125"/>
      <c r="AH2137" s="125"/>
      <c r="AJ2137" s="125"/>
      <c r="AK2137" s="125"/>
      <c r="AM2137" s="246"/>
      <c r="AO2137" s="246"/>
      <c r="AP2137" s="211"/>
      <c r="AQ2137" s="211"/>
      <c r="AR2137" s="199"/>
      <c r="AT2137" s="225"/>
      <c r="AU2137" s="225"/>
      <c r="AV2137" s="225"/>
      <c r="AW2137" s="99"/>
      <c r="AX2137" s="199"/>
      <c r="AY2137" s="199"/>
      <c r="AZ2137" s="37"/>
      <c r="BA2137" s="123"/>
      <c r="BB2137" s="211"/>
      <c r="BC2137" s="211"/>
      <c r="BD2137" s="123"/>
      <c r="BE2137" s="123"/>
      <c r="BF2137" s="37"/>
      <c r="BG2137" s="37"/>
    </row>
    <row r="2138" spans="1:59" x14ac:dyDescent="0.25">
      <c r="A2138">
        <v>2106</v>
      </c>
      <c r="B2138" s="61">
        <f ca="1">OFFSET(InputPriceData!B$15,CalculationsAndCharts!$A2138+$A$11,0,1,1)</f>
        <v>39414</v>
      </c>
      <c r="C2138" s="3">
        <f ca="1">OFFSET(InputPriceData!G$15,CalculationsAndCharts!$A2138+$A$11,IF($C$7,8,0),1,1)</f>
        <v>258596900</v>
      </c>
      <c r="D2138" s="4">
        <f ca="1">OFFSET(InputPriceData!C$15,CalculationsAndCharts!$A2138+$A$11,IF($C$7,8,0),1,1)</f>
        <v>120.56</v>
      </c>
      <c r="E2138" s="4">
        <f ca="1">OFFSET(InputPriceData!D$15,CalculationsAndCharts!$A2138+$A$11,IF($C$7,8,0),1,1)</f>
        <v>123.3</v>
      </c>
      <c r="F2138" s="4">
        <f ca="1">OFFSET(InputPriceData!E$15,CalculationsAndCharts!$A2138+$A$11,IF($C$7,8,0),1,1)</f>
        <v>120.51</v>
      </c>
      <c r="G2138" s="4">
        <f ca="1">OFFSET(InputPriceData!F$15,CalculationsAndCharts!$A2138+$A$11,IF($C$7,8,0),1,1)</f>
        <v>123.01</v>
      </c>
      <c r="H2138" s="342">
        <f t="shared" ca="1" si="258"/>
        <v>121.67582593550384</v>
      </c>
      <c r="I2138" s="342">
        <f t="shared" ca="1" si="259"/>
        <v>122.69130256660027</v>
      </c>
      <c r="J2138" s="340">
        <f t="shared" ca="1" si="260"/>
        <v>-1.0154766310963592</v>
      </c>
      <c r="K2138" s="170">
        <f t="shared" ca="1" si="256"/>
        <v>1.0311927883028111</v>
      </c>
      <c r="L2138" s="341">
        <f t="shared" ca="1" si="257"/>
        <v>0.73640182771430307</v>
      </c>
      <c r="M2138" s="341">
        <f t="shared" ca="1" si="261"/>
        <v>-0.73640182771430307</v>
      </c>
      <c r="N2138" s="170"/>
      <c r="O2138" s="340"/>
      <c r="P2138" s="3">
        <f t="shared" ca="1" si="262"/>
        <v>258596900</v>
      </c>
      <c r="Q2138" s="3" t="e">
        <f t="shared" ca="1" si="263"/>
        <v>#N/A</v>
      </c>
      <c r="S2138" s="99"/>
      <c r="T2138" s="350"/>
      <c r="U2138" s="350"/>
      <c r="V2138" s="349"/>
      <c r="W2138" s="313"/>
      <c r="X2138" s="302"/>
      <c r="Y2138" s="211"/>
      <c r="Z2138" s="320"/>
      <c r="AA2138" s="246"/>
      <c r="AB2138" s="125"/>
      <c r="AC2138" s="125"/>
      <c r="AD2138" s="125"/>
      <c r="AE2138" s="125"/>
      <c r="AF2138" s="125"/>
      <c r="AG2138" s="125"/>
      <c r="AH2138" s="125"/>
      <c r="AJ2138" s="125"/>
      <c r="AK2138" s="125"/>
      <c r="AM2138" s="246"/>
      <c r="AO2138" s="246"/>
      <c r="AP2138" s="211"/>
      <c r="AQ2138" s="211"/>
      <c r="AR2138" s="199"/>
      <c r="AT2138" s="225"/>
      <c r="AU2138" s="225"/>
      <c r="AV2138" s="225"/>
      <c r="AW2138" s="99"/>
      <c r="AX2138" s="199"/>
      <c r="AY2138" s="199"/>
      <c r="AZ2138" s="37"/>
      <c r="BA2138" s="123"/>
      <c r="BB2138" s="211"/>
      <c r="BC2138" s="211"/>
      <c r="BD2138" s="123"/>
      <c r="BE2138" s="123"/>
      <c r="BF2138" s="37"/>
      <c r="BG2138" s="37"/>
    </row>
    <row r="2139" spans="1:59" x14ac:dyDescent="0.25">
      <c r="A2139">
        <v>2107</v>
      </c>
      <c r="B2139" s="61">
        <f ca="1">OFFSET(InputPriceData!B$15,CalculationsAndCharts!$A2139+$A$11,0,1,1)</f>
        <v>39413</v>
      </c>
      <c r="C2139" s="3">
        <f ca="1">OFFSET(InputPriceData!G$15,CalculationsAndCharts!$A2139+$A$11,IF($C$7,8,0),1,1)</f>
        <v>293897900</v>
      </c>
      <c r="D2139" s="4">
        <f ca="1">OFFSET(InputPriceData!C$15,CalculationsAndCharts!$A2139+$A$11,IF($C$7,8,0),1,1)</f>
        <v>118.51</v>
      </c>
      <c r="E2139" s="4">
        <f ca="1">OFFSET(InputPriceData!D$15,CalculationsAndCharts!$A2139+$A$11,IF($C$7,8,0),1,1)</f>
        <v>119.75</v>
      </c>
      <c r="F2139" s="4">
        <f ca="1">OFFSET(InputPriceData!E$15,CalculationsAndCharts!$A2139+$A$11,IF($C$7,8,0),1,1)</f>
        <v>117.85</v>
      </c>
      <c r="G2139" s="4">
        <f ca="1">OFFSET(InputPriceData!F$15,CalculationsAndCharts!$A2139+$A$11,IF($C$7,8,0),1,1)</f>
        <v>119.2</v>
      </c>
      <c r="H2139" s="342">
        <f t="shared" ca="1" si="258"/>
        <v>121.48522964057581</v>
      </c>
      <c r="I2139" s="342">
        <f t="shared" ca="1" si="259"/>
        <v>122.66233007265485</v>
      </c>
      <c r="J2139" s="340">
        <f t="shared" ca="1" si="260"/>
        <v>-1.1771004320789462</v>
      </c>
      <c r="K2139" s="170">
        <f t="shared" ca="1" si="256"/>
        <v>1.3855654272004418</v>
      </c>
      <c r="L2139" s="341">
        <f t="shared" ca="1" si="257"/>
        <v>0.72345959266635107</v>
      </c>
      <c r="M2139" s="341">
        <f t="shared" ca="1" si="261"/>
        <v>-0.72345959266635107</v>
      </c>
      <c r="N2139" s="170"/>
      <c r="O2139" s="340"/>
      <c r="P2139" s="3">
        <f t="shared" ca="1" si="262"/>
        <v>293897900</v>
      </c>
      <c r="Q2139" s="3" t="e">
        <f t="shared" ca="1" si="263"/>
        <v>#N/A</v>
      </c>
      <c r="S2139" s="99"/>
      <c r="T2139" s="350"/>
      <c r="U2139" s="350"/>
      <c r="V2139" s="349"/>
      <c r="W2139" s="313"/>
      <c r="X2139" s="302"/>
      <c r="Y2139" s="211"/>
      <c r="Z2139" s="320"/>
      <c r="AA2139" s="246"/>
      <c r="AB2139" s="125"/>
      <c r="AC2139" s="125"/>
      <c r="AD2139" s="125"/>
      <c r="AE2139" s="125"/>
      <c r="AF2139" s="125"/>
      <c r="AG2139" s="125"/>
      <c r="AH2139" s="125"/>
      <c r="AJ2139" s="125"/>
      <c r="AK2139" s="125"/>
      <c r="AM2139" s="246"/>
      <c r="AO2139" s="246"/>
      <c r="AP2139" s="211"/>
      <c r="AQ2139" s="211"/>
      <c r="AR2139" s="199"/>
      <c r="AT2139" s="225"/>
      <c r="AU2139" s="225"/>
      <c r="AV2139" s="225"/>
      <c r="AW2139" s="99"/>
      <c r="AX2139" s="199"/>
      <c r="AY2139" s="199"/>
      <c r="AZ2139" s="37"/>
      <c r="BA2139" s="123"/>
      <c r="BB2139" s="211"/>
      <c r="BC2139" s="211"/>
      <c r="BD2139" s="123"/>
      <c r="BE2139" s="123"/>
      <c r="BF2139" s="37"/>
      <c r="BG2139" s="37"/>
    </row>
    <row r="2140" spans="1:59" x14ac:dyDescent="0.25">
      <c r="A2140">
        <v>2108</v>
      </c>
      <c r="B2140" s="61">
        <f ca="1">OFFSET(InputPriceData!B$15,CalculationsAndCharts!$A2140+$A$11,0,1,1)</f>
        <v>39412</v>
      </c>
      <c r="C2140" s="3">
        <f ca="1">OFFSET(InputPriceData!G$15,CalculationsAndCharts!$A2140+$A$11,IF($C$7,8,0),1,1)</f>
        <v>214232000</v>
      </c>
      <c r="D2140" s="4">
        <f ca="1">OFFSET(InputPriceData!C$15,CalculationsAndCharts!$A2140+$A$11,IF($C$7,8,0),1,1)</f>
        <v>120.76</v>
      </c>
      <c r="E2140" s="4">
        <f ca="1">OFFSET(InputPriceData!D$15,CalculationsAndCharts!$A2140+$A$11,IF($C$7,8,0),1,1)</f>
        <v>121.13</v>
      </c>
      <c r="F2140" s="4">
        <f ca="1">OFFSET(InputPriceData!E$15,CalculationsAndCharts!$A2140+$A$11,IF($C$7,8,0),1,1)</f>
        <v>117.61</v>
      </c>
      <c r="G2140" s="4">
        <f ca="1">OFFSET(InputPriceData!F$15,CalculationsAndCharts!$A2140+$A$11,IF($C$7,8,0),1,1)</f>
        <v>117.85</v>
      </c>
      <c r="H2140" s="342">
        <f t="shared" ca="1" si="258"/>
        <v>121.81169101780092</v>
      </c>
      <c r="I2140" s="342">
        <f t="shared" ca="1" si="259"/>
        <v>122.97708735198711</v>
      </c>
      <c r="J2140" s="340">
        <f t="shared" ca="1" si="260"/>
        <v>-1.1653963341860818</v>
      </c>
      <c r="K2140" s="170">
        <f t="shared" ca="1" si="256"/>
        <v>1.3581486157343576</v>
      </c>
      <c r="L2140" s="341">
        <f t="shared" ca="1" si="257"/>
        <v>0.70429173627460218</v>
      </c>
      <c r="M2140" s="341">
        <f t="shared" ca="1" si="261"/>
        <v>-0.70429173627460218</v>
      </c>
      <c r="N2140" s="170"/>
      <c r="O2140" s="340"/>
      <c r="P2140" s="3" t="e">
        <f t="shared" ca="1" si="262"/>
        <v>#N/A</v>
      </c>
      <c r="Q2140" s="3">
        <f t="shared" ca="1" si="263"/>
        <v>214232000</v>
      </c>
      <c r="S2140" s="99"/>
      <c r="T2140" s="350"/>
      <c r="U2140" s="350"/>
      <c r="V2140" s="349"/>
      <c r="W2140" s="313"/>
      <c r="X2140" s="302"/>
      <c r="Y2140" s="211"/>
      <c r="Z2140" s="320"/>
      <c r="AA2140" s="246"/>
      <c r="AB2140" s="125"/>
      <c r="AC2140" s="125"/>
      <c r="AD2140" s="125"/>
      <c r="AE2140" s="125"/>
      <c r="AF2140" s="125"/>
      <c r="AG2140" s="125"/>
      <c r="AH2140" s="125"/>
      <c r="AJ2140" s="125"/>
      <c r="AK2140" s="125"/>
      <c r="AM2140" s="246"/>
      <c r="AO2140" s="246"/>
      <c r="AP2140" s="211"/>
      <c r="AQ2140" s="211"/>
      <c r="AR2140" s="199"/>
      <c r="AT2140" s="225"/>
      <c r="AU2140" s="225"/>
      <c r="AV2140" s="225"/>
      <c r="AW2140" s="99"/>
      <c r="AX2140" s="199"/>
      <c r="AY2140" s="199"/>
      <c r="AZ2140" s="37"/>
      <c r="BA2140" s="123"/>
      <c r="BB2140" s="211"/>
      <c r="BC2140" s="211"/>
      <c r="BD2140" s="123"/>
      <c r="BE2140" s="123"/>
      <c r="BF2140" s="37"/>
      <c r="BG2140" s="37"/>
    </row>
    <row r="2141" spans="1:59" x14ac:dyDescent="0.25">
      <c r="A2141">
        <v>2109</v>
      </c>
      <c r="B2141" s="61">
        <f ca="1">OFFSET(InputPriceData!B$15,CalculationsAndCharts!$A2141+$A$11,0,1,1)</f>
        <v>39409</v>
      </c>
      <c r="C2141" s="3">
        <f ca="1">OFFSET(InputPriceData!G$15,CalculationsAndCharts!$A2141+$A$11,IF($C$7,8,0),1,1)</f>
        <v>77688400</v>
      </c>
      <c r="D2141" s="4">
        <f ca="1">OFFSET(InputPriceData!C$15,CalculationsAndCharts!$A2141+$A$11,IF($C$7,8,0),1,1)</f>
        <v>119.62</v>
      </c>
      <c r="E2141" s="4">
        <f ca="1">OFFSET(InputPriceData!D$15,CalculationsAndCharts!$A2141+$A$11,IF($C$7,8,0),1,1)</f>
        <v>120.68</v>
      </c>
      <c r="F2141" s="4">
        <f ca="1">OFFSET(InputPriceData!E$15,CalculationsAndCharts!$A2141+$A$11,IF($C$7,8,0),1,1)</f>
        <v>119.31</v>
      </c>
      <c r="G2141" s="4">
        <f ca="1">OFFSET(InputPriceData!F$15,CalculationsAndCharts!$A2141+$A$11,IF($C$7,8,0),1,1)</f>
        <v>120.51</v>
      </c>
      <c r="H2141" s="342">
        <f t="shared" ca="1" si="258"/>
        <v>122.37764687748677</v>
      </c>
      <c r="I2141" s="342">
        <f t="shared" ca="1" si="259"/>
        <v>123.44318620216777</v>
      </c>
      <c r="J2141" s="340">
        <f t="shared" ca="1" si="260"/>
        <v>-1.0655393246808726</v>
      </c>
      <c r="K2141" s="170">
        <f t="shared" ca="1" si="256"/>
        <v>1.1353740524413702</v>
      </c>
      <c r="L2141" s="341">
        <f t="shared" ca="1" si="257"/>
        <v>0.68492949439355055</v>
      </c>
      <c r="M2141" s="341">
        <f t="shared" ca="1" si="261"/>
        <v>-0.68492949439355055</v>
      </c>
      <c r="N2141" s="170"/>
      <c r="O2141" s="340"/>
      <c r="P2141" s="3">
        <f t="shared" ca="1" si="262"/>
        <v>77688400</v>
      </c>
      <c r="Q2141" s="3" t="e">
        <f t="shared" ca="1" si="263"/>
        <v>#N/A</v>
      </c>
      <c r="S2141" s="99"/>
      <c r="T2141" s="350"/>
      <c r="U2141" s="350"/>
      <c r="V2141" s="349"/>
      <c r="W2141" s="313"/>
      <c r="X2141" s="302"/>
      <c r="Y2141" s="211"/>
      <c r="Z2141" s="320"/>
      <c r="AA2141" s="246"/>
      <c r="AB2141" s="125"/>
      <c r="AC2141" s="125"/>
      <c r="AD2141" s="125"/>
      <c r="AE2141" s="125"/>
      <c r="AF2141" s="125"/>
      <c r="AG2141" s="125"/>
      <c r="AH2141" s="125"/>
      <c r="AJ2141" s="125"/>
      <c r="AK2141" s="125"/>
      <c r="AM2141" s="246"/>
      <c r="AO2141" s="246"/>
      <c r="AP2141" s="211"/>
      <c r="AQ2141" s="211"/>
      <c r="AR2141" s="199"/>
      <c r="AT2141" s="225"/>
      <c r="AU2141" s="225"/>
      <c r="AV2141" s="225"/>
      <c r="AW2141" s="99"/>
      <c r="AX2141" s="199"/>
      <c r="AY2141" s="199"/>
      <c r="AZ2141" s="37"/>
      <c r="BA2141" s="123"/>
      <c r="BB2141" s="211"/>
      <c r="BC2141" s="211"/>
      <c r="BD2141" s="123"/>
      <c r="BE2141" s="123"/>
      <c r="BF2141" s="37"/>
      <c r="BG2141" s="37"/>
    </row>
    <row r="2142" spans="1:59" x14ac:dyDescent="0.25">
      <c r="A2142">
        <v>2110</v>
      </c>
      <c r="B2142" s="61">
        <f ca="1">OFFSET(InputPriceData!B$15,CalculationsAndCharts!$A2142+$A$11,0,1,1)</f>
        <v>39407</v>
      </c>
      <c r="C2142" s="3">
        <f ca="1">OFFSET(InputPriceData!G$15,CalculationsAndCharts!$A2142+$A$11,IF($C$7,8,0),1,1)</f>
        <v>259012400</v>
      </c>
      <c r="D2142" s="4">
        <f ca="1">OFFSET(InputPriceData!C$15,CalculationsAndCharts!$A2142+$A$11,IF($C$7,8,0),1,1)</f>
        <v>119.63</v>
      </c>
      <c r="E2142" s="4">
        <f ca="1">OFFSET(InputPriceData!D$15,CalculationsAndCharts!$A2142+$A$11,IF($C$7,8,0),1,1)</f>
        <v>120.32</v>
      </c>
      <c r="F2142" s="4">
        <f ca="1">OFFSET(InputPriceData!E$15,CalculationsAndCharts!$A2142+$A$11,IF($C$7,8,0),1,1)</f>
        <v>118.45</v>
      </c>
      <c r="G2142" s="4">
        <f ca="1">OFFSET(InputPriceData!F$15,CalculationsAndCharts!$A2142+$A$11,IF($C$7,8,0),1,1)</f>
        <v>118.46</v>
      </c>
      <c r="H2142" s="342">
        <f t="shared" ca="1" si="258"/>
        <v>122.6444535742706</v>
      </c>
      <c r="I2142" s="342">
        <f t="shared" ca="1" si="259"/>
        <v>123.70983949327393</v>
      </c>
      <c r="J2142" s="340">
        <f t="shared" ca="1" si="260"/>
        <v>-1.0653859190031985</v>
      </c>
      <c r="K2142" s="170">
        <f t="shared" ca="1" si="256"/>
        <v>1.1350471564102897</v>
      </c>
      <c r="L2142" s="341">
        <f t="shared" ca="1" si="257"/>
        <v>0.66819859718148766</v>
      </c>
      <c r="M2142" s="341">
        <f t="shared" ca="1" si="261"/>
        <v>-0.66819859718148766</v>
      </c>
      <c r="N2142" s="170"/>
      <c r="O2142" s="340"/>
      <c r="P2142" s="3" t="e">
        <f t="shared" ca="1" si="262"/>
        <v>#N/A</v>
      </c>
      <c r="Q2142" s="3">
        <f t="shared" ca="1" si="263"/>
        <v>259012400</v>
      </c>
      <c r="S2142" s="99"/>
      <c r="T2142" s="350"/>
      <c r="U2142" s="350"/>
      <c r="V2142" s="349"/>
      <c r="W2142" s="313"/>
      <c r="X2142" s="302"/>
      <c r="Y2142" s="211"/>
      <c r="Z2142" s="320"/>
      <c r="AA2142" s="246"/>
      <c r="AB2142" s="125"/>
      <c r="AC2142" s="125"/>
      <c r="AD2142" s="125"/>
      <c r="AE2142" s="125"/>
      <c r="AF2142" s="125"/>
      <c r="AG2142" s="125"/>
      <c r="AH2142" s="125"/>
      <c r="AJ2142" s="125"/>
      <c r="AK2142" s="125"/>
      <c r="AM2142" s="246"/>
      <c r="AO2142" s="246"/>
      <c r="AP2142" s="211"/>
      <c r="AQ2142" s="211"/>
      <c r="AR2142" s="199"/>
      <c r="AT2142" s="225"/>
      <c r="AU2142" s="225"/>
      <c r="AV2142" s="225"/>
      <c r="AW2142" s="99"/>
      <c r="AX2142" s="199"/>
      <c r="AY2142" s="199"/>
      <c r="AZ2142" s="37"/>
      <c r="BA2142" s="123"/>
      <c r="BB2142" s="211"/>
      <c r="BC2142" s="211"/>
      <c r="BD2142" s="123"/>
      <c r="BE2142" s="123"/>
      <c r="BF2142" s="37"/>
      <c r="BG2142" s="37"/>
    </row>
    <row r="2143" spans="1:59" x14ac:dyDescent="0.25">
      <c r="A2143">
        <v>2111</v>
      </c>
      <c r="B2143" s="61">
        <f ca="1">OFFSET(InputPriceData!B$15,CalculationsAndCharts!$A2143+$A$11,0,1,1)</f>
        <v>39406</v>
      </c>
      <c r="C2143" s="3">
        <f ca="1">OFFSET(InputPriceData!G$15,CalculationsAndCharts!$A2143+$A$11,IF($C$7,8,0),1,1)</f>
        <v>414767500</v>
      </c>
      <c r="D2143" s="4">
        <f ca="1">OFFSET(InputPriceData!C$15,CalculationsAndCharts!$A2143+$A$11,IF($C$7,8,0),1,1)</f>
        <v>120.41</v>
      </c>
      <c r="E2143" s="4">
        <f ca="1">OFFSET(InputPriceData!D$15,CalculationsAndCharts!$A2143+$A$11,IF($C$7,8,0),1,1)</f>
        <v>121.68</v>
      </c>
      <c r="F2143" s="4">
        <f ca="1">OFFSET(InputPriceData!E$15,CalculationsAndCharts!$A2143+$A$11,IF($C$7,8,0),1,1)</f>
        <v>118.82</v>
      </c>
      <c r="G2143" s="4">
        <f ca="1">OFFSET(InputPriceData!F$15,CalculationsAndCharts!$A2143+$A$11,IF($C$7,8,0),1,1)</f>
        <v>120.93</v>
      </c>
      <c r="H2143" s="342">
        <f t="shared" ca="1" si="258"/>
        <v>123.24223265630926</v>
      </c>
      <c r="I2143" s="342">
        <f t="shared" ca="1" si="259"/>
        <v>124.18709762902611</v>
      </c>
      <c r="J2143" s="340">
        <f t="shared" ca="1" si="260"/>
        <v>-0.94486497271670544</v>
      </c>
      <c r="K2143" s="170">
        <f t="shared" ca="1" si="256"/>
        <v>0.89276981666694055</v>
      </c>
      <c r="L2143" s="341">
        <f t="shared" ca="1" si="257"/>
        <v>0.65099303257552532</v>
      </c>
      <c r="M2143" s="341">
        <f t="shared" ca="1" si="261"/>
        <v>-0.65099303257552532</v>
      </c>
      <c r="N2143" s="170"/>
      <c r="O2143" s="340"/>
      <c r="P2143" s="3">
        <f t="shared" ca="1" si="262"/>
        <v>414767500</v>
      </c>
      <c r="Q2143" s="3" t="e">
        <f t="shared" ca="1" si="263"/>
        <v>#N/A</v>
      </c>
      <c r="S2143" s="99"/>
      <c r="T2143" s="350"/>
      <c r="U2143" s="350"/>
      <c r="V2143" s="349"/>
      <c r="W2143" s="313"/>
      <c r="X2143" s="302"/>
      <c r="Y2143" s="211"/>
      <c r="Z2143" s="320"/>
      <c r="AA2143" s="246"/>
      <c r="AB2143" s="125"/>
      <c r="AC2143" s="125"/>
      <c r="AD2143" s="125"/>
      <c r="AE2143" s="125"/>
      <c r="AF2143" s="125"/>
      <c r="AG2143" s="125"/>
      <c r="AH2143" s="125"/>
      <c r="AJ2143" s="125"/>
      <c r="AK2143" s="125"/>
      <c r="AM2143" s="246"/>
      <c r="AO2143" s="246"/>
      <c r="AP2143" s="211"/>
      <c r="AQ2143" s="211"/>
      <c r="AR2143" s="199"/>
      <c r="AT2143" s="225"/>
      <c r="AU2143" s="225"/>
      <c r="AV2143" s="225"/>
      <c r="AW2143" s="99"/>
      <c r="AX2143" s="199"/>
      <c r="AY2143" s="199"/>
      <c r="AZ2143" s="37"/>
      <c r="BA2143" s="123"/>
      <c r="BB2143" s="211"/>
      <c r="BC2143" s="211"/>
      <c r="BD2143" s="123"/>
      <c r="BE2143" s="123"/>
      <c r="BF2143" s="37"/>
      <c r="BG2143" s="37"/>
    </row>
    <row r="2144" spans="1:59" x14ac:dyDescent="0.25">
      <c r="A2144">
        <v>2112</v>
      </c>
      <c r="B2144" s="61">
        <f ca="1">OFFSET(InputPriceData!B$15,CalculationsAndCharts!$A2144+$A$11,0,1,1)</f>
        <v>39405</v>
      </c>
      <c r="C2144" s="3">
        <f ca="1">OFFSET(InputPriceData!G$15,CalculationsAndCharts!$A2144+$A$11,IF($C$7,8,0),1,1)</f>
        <v>267746000</v>
      </c>
      <c r="D2144" s="4">
        <f ca="1">OFFSET(InputPriceData!C$15,CalculationsAndCharts!$A2144+$A$11,IF($C$7,8,0),1,1)</f>
        <v>121.47</v>
      </c>
      <c r="E2144" s="4">
        <f ca="1">OFFSET(InputPriceData!D$15,CalculationsAndCharts!$A2144+$A$11,IF($C$7,8,0),1,1)</f>
        <v>121.53</v>
      </c>
      <c r="F2144" s="4">
        <f ca="1">OFFSET(InputPriceData!E$15,CalculationsAndCharts!$A2144+$A$11,IF($C$7,8,0),1,1)</f>
        <v>119.72</v>
      </c>
      <c r="G2144" s="4">
        <f ca="1">OFFSET(InputPriceData!F$15,CalculationsAndCharts!$A2144+$A$11,IF($C$7,8,0),1,1)</f>
        <v>120.2</v>
      </c>
      <c r="H2144" s="342">
        <f t="shared" ca="1" si="258"/>
        <v>123.57255160721057</v>
      </c>
      <c r="I2144" s="342">
        <f t="shared" ca="1" si="259"/>
        <v>124.48319741348304</v>
      </c>
      <c r="J2144" s="340">
        <f t="shared" ca="1" si="260"/>
        <v>-0.91064580627228986</v>
      </c>
      <c r="K2144" s="170">
        <f t="shared" ca="1" si="256"/>
        <v>0.8292757844813089</v>
      </c>
      <c r="L2144" s="341">
        <f t="shared" ca="1" si="257"/>
        <v>0.63718303741548765</v>
      </c>
      <c r="M2144" s="341">
        <f t="shared" ca="1" si="261"/>
        <v>-0.63718303741548765</v>
      </c>
      <c r="N2144" s="170"/>
      <c r="O2144" s="340"/>
      <c r="P2144" s="3" t="e">
        <f t="shared" ca="1" si="262"/>
        <v>#N/A</v>
      </c>
      <c r="Q2144" s="3">
        <f t="shared" ca="1" si="263"/>
        <v>267746000</v>
      </c>
      <c r="S2144" s="99"/>
      <c r="T2144" s="350"/>
      <c r="U2144" s="350"/>
      <c r="V2144" s="349"/>
      <c r="W2144" s="313"/>
      <c r="X2144" s="302"/>
      <c r="Y2144" s="211"/>
      <c r="Z2144" s="320"/>
      <c r="AA2144" s="246"/>
      <c r="AB2144" s="125"/>
      <c r="AC2144" s="125"/>
      <c r="AD2144" s="125"/>
      <c r="AE2144" s="125"/>
      <c r="AF2144" s="125"/>
      <c r="AG2144" s="125"/>
      <c r="AH2144" s="125"/>
      <c r="AJ2144" s="125"/>
      <c r="AK2144" s="125"/>
      <c r="AM2144" s="246"/>
      <c r="AO2144" s="246"/>
      <c r="AP2144" s="211"/>
      <c r="AQ2144" s="211"/>
      <c r="AR2144" s="199"/>
      <c r="AT2144" s="225"/>
      <c r="AU2144" s="225"/>
      <c r="AV2144" s="225"/>
      <c r="AW2144" s="99"/>
      <c r="AX2144" s="199"/>
      <c r="AY2144" s="199"/>
      <c r="AZ2144" s="37"/>
      <c r="BA2144" s="123"/>
      <c r="BB2144" s="211"/>
      <c r="BC2144" s="211"/>
      <c r="BD2144" s="123"/>
      <c r="BE2144" s="123"/>
      <c r="BF2144" s="37"/>
      <c r="BG2144" s="37"/>
    </row>
    <row r="2145" spans="1:59" x14ac:dyDescent="0.25">
      <c r="A2145">
        <v>2113</v>
      </c>
      <c r="B2145" s="61">
        <f ca="1">OFFSET(InputPriceData!B$15,CalculationsAndCharts!$A2145+$A$11,0,1,1)</f>
        <v>39402</v>
      </c>
      <c r="C2145" s="3">
        <f ca="1">OFFSET(InputPriceData!G$15,CalculationsAndCharts!$A2145+$A$11,IF($C$7,8,0),1,1)</f>
        <v>308770600</v>
      </c>
      <c r="D2145" s="4">
        <f ca="1">OFFSET(InputPriceData!C$15,CalculationsAndCharts!$A2145+$A$11,IF($C$7,8,0),1,1)</f>
        <v>122.33</v>
      </c>
      <c r="E2145" s="4">
        <f ca="1">OFFSET(InputPriceData!D$15,CalculationsAndCharts!$A2145+$A$11,IF($C$7,8,0),1,1)</f>
        <v>122.46</v>
      </c>
      <c r="F2145" s="4">
        <f ca="1">OFFSET(InputPriceData!E$15,CalculationsAndCharts!$A2145+$A$11,IF($C$7,8,0),1,1)</f>
        <v>120.87</v>
      </c>
      <c r="G2145" s="4">
        <f ca="1">OFFSET(InputPriceData!F$15,CalculationsAndCharts!$A2145+$A$11,IF($C$7,8,0),1,1)</f>
        <v>121.89</v>
      </c>
      <c r="H2145" s="342">
        <f t="shared" ca="1" si="258"/>
        <v>124.05434469395493</v>
      </c>
      <c r="I2145" s="342">
        <f t="shared" ca="1" si="259"/>
        <v>124.87257899652695</v>
      </c>
      <c r="J2145" s="340">
        <f t="shared" ca="1" si="260"/>
        <v>-0.81823430257181906</v>
      </c>
      <c r="K2145" s="170">
        <f t="shared" ref="K2145:K2208" ca="1" si="264">J2145*J2145</f>
        <v>0.66950737390519111</v>
      </c>
      <c r="L2145" s="341">
        <f t="shared" ref="L2145:L2208" ca="1" si="265">SQRT(SUM(OFFSET(K2145,0,0,$A$18,1))/$A$18)</f>
        <v>0.62417688417324146</v>
      </c>
      <c r="M2145" s="341">
        <f t="shared" ca="1" si="261"/>
        <v>-0.62417688417324146</v>
      </c>
      <c r="N2145" s="170"/>
      <c r="O2145" s="340"/>
      <c r="P2145" s="3" t="e">
        <f t="shared" ca="1" si="262"/>
        <v>#N/A</v>
      </c>
      <c r="Q2145" s="3">
        <f t="shared" ca="1" si="263"/>
        <v>308770600</v>
      </c>
      <c r="S2145" s="99"/>
      <c r="T2145" s="350"/>
      <c r="U2145" s="350"/>
      <c r="V2145" s="349"/>
      <c r="W2145" s="313"/>
      <c r="X2145" s="302"/>
      <c r="Y2145" s="211"/>
      <c r="Z2145" s="320"/>
      <c r="AA2145" s="246"/>
      <c r="AB2145" s="125"/>
      <c r="AC2145" s="125"/>
      <c r="AD2145" s="125"/>
      <c r="AE2145" s="125"/>
      <c r="AF2145" s="125"/>
      <c r="AG2145" s="125"/>
      <c r="AH2145" s="125"/>
      <c r="AJ2145" s="125"/>
      <c r="AK2145" s="125"/>
      <c r="AM2145" s="246"/>
      <c r="AO2145" s="246"/>
      <c r="AP2145" s="211"/>
      <c r="AQ2145" s="211"/>
      <c r="AR2145" s="199"/>
      <c r="AT2145" s="225"/>
      <c r="AU2145" s="225"/>
      <c r="AV2145" s="225"/>
      <c r="AW2145" s="99"/>
      <c r="AX2145" s="199"/>
      <c r="AY2145" s="199"/>
      <c r="AZ2145" s="37"/>
      <c r="BA2145" s="123"/>
      <c r="BB2145" s="211"/>
      <c r="BC2145" s="211"/>
      <c r="BD2145" s="123"/>
      <c r="BE2145" s="123"/>
      <c r="BF2145" s="37"/>
      <c r="BG2145" s="37"/>
    </row>
    <row r="2146" spans="1:59" x14ac:dyDescent="0.25">
      <c r="A2146">
        <v>2114</v>
      </c>
      <c r="B2146" s="61">
        <f ca="1">OFFSET(InputPriceData!B$15,CalculationsAndCharts!$A2146+$A$11,0,1,1)</f>
        <v>39401</v>
      </c>
      <c r="C2146" s="3">
        <f ca="1">OFFSET(InputPriceData!G$15,CalculationsAndCharts!$A2146+$A$11,IF($C$7,8,0),1,1)</f>
        <v>263111100</v>
      </c>
      <c r="D2146" s="4">
        <f ca="1">OFFSET(InputPriceData!C$15,CalculationsAndCharts!$A2146+$A$11,IF($C$7,8,0),1,1)</f>
        <v>122.55</v>
      </c>
      <c r="E2146" s="4">
        <f ca="1">OFFSET(InputPriceData!D$15,CalculationsAndCharts!$A2146+$A$11,IF($C$7,8,0),1,1)</f>
        <v>123.32</v>
      </c>
      <c r="F2146" s="4">
        <f ca="1">OFFSET(InputPriceData!E$15,CalculationsAndCharts!$A2146+$A$11,IF($C$7,8,0),1,1)</f>
        <v>120.83</v>
      </c>
      <c r="G2146" s="4">
        <f ca="1">OFFSET(InputPriceData!F$15,CalculationsAndCharts!$A2146+$A$11,IF($C$7,8,0),1,1)</f>
        <v>121.69</v>
      </c>
      <c r="H2146" s="342">
        <f t="shared" ref="H2146:H2209" ca="1" si="266">IF($A2146&gt;$A$8,0,IF($A2146=$A$8,$G2146,$C$16*$G2146+$D$16*H2147))</f>
        <v>124.36353679309136</v>
      </c>
      <c r="I2146" s="342">
        <f t="shared" ref="I2146:I2209" ca="1" si="267">IF($A2146&gt;$A$8,0,IF($A2146=$A$8,$G2146,$C$17*$G2146+$D$17*I2147))</f>
        <v>125.14372254166577</v>
      </c>
      <c r="J2146" s="340">
        <f t="shared" ref="J2146:J2209" ca="1" si="268" xml:space="preserve"> ($C$16 - $C$17)*$G2146 + ($C$17*$D$16 - $C$16*$D$17)*$G2147 + ($D$16 + $D$17)*J2147 - $D$16*$D$17*J2148</f>
        <v>-0.7801857485741952</v>
      </c>
      <c r="K2146" s="170">
        <f t="shared" ca="1" si="264"/>
        <v>0.60868980227827729</v>
      </c>
      <c r="L2146" s="341">
        <f t="shared" ca="1" si="265"/>
        <v>0.61343060686336293</v>
      </c>
      <c r="M2146" s="341">
        <f t="shared" ref="M2146:M2209" ca="1" si="269">-L2146</f>
        <v>-0.61343060686336293</v>
      </c>
      <c r="N2146" s="170"/>
      <c r="O2146" s="340"/>
      <c r="P2146" s="3" t="e">
        <f t="shared" ref="P2146:P2209" ca="1" si="270">IF(G2146&gt;=D2146,C2146,NA())</f>
        <v>#N/A</v>
      </c>
      <c r="Q2146" s="3">
        <f t="shared" ref="Q2146:Q2209" ca="1" si="271">IF(G2146&lt;D2146,C2146,NA())</f>
        <v>263111100</v>
      </c>
      <c r="S2146" s="99"/>
      <c r="T2146" s="350"/>
      <c r="U2146" s="350"/>
      <c r="V2146" s="349"/>
      <c r="W2146" s="313"/>
      <c r="X2146" s="302"/>
      <c r="Y2146" s="211"/>
      <c r="Z2146" s="320"/>
      <c r="AA2146" s="246"/>
      <c r="AB2146" s="125"/>
      <c r="AC2146" s="125"/>
      <c r="AD2146" s="125"/>
      <c r="AE2146" s="125"/>
      <c r="AF2146" s="125"/>
      <c r="AG2146" s="125"/>
      <c r="AH2146" s="125"/>
      <c r="AJ2146" s="125"/>
      <c r="AK2146" s="125"/>
      <c r="AM2146" s="246"/>
      <c r="AO2146" s="246"/>
      <c r="AP2146" s="211"/>
      <c r="AQ2146" s="211"/>
      <c r="AR2146" s="199"/>
      <c r="AT2146" s="225"/>
      <c r="AU2146" s="225"/>
      <c r="AV2146" s="225"/>
      <c r="AW2146" s="99"/>
      <c r="AX2146" s="199"/>
      <c r="AY2146" s="199"/>
      <c r="AZ2146" s="37"/>
      <c r="BA2146" s="123"/>
      <c r="BB2146" s="211"/>
      <c r="BC2146" s="211"/>
      <c r="BD2146" s="123"/>
      <c r="BE2146" s="123"/>
      <c r="BF2146" s="37"/>
      <c r="BG2146" s="37"/>
    </row>
    <row r="2147" spans="1:59" x14ac:dyDescent="0.25">
      <c r="A2147">
        <v>2115</v>
      </c>
      <c r="B2147" s="61">
        <f ca="1">OFFSET(InputPriceData!B$15,CalculationsAndCharts!$A2147+$A$11,0,1,1)</f>
        <v>39400</v>
      </c>
      <c r="C2147" s="3">
        <f ca="1">OFFSET(InputPriceData!G$15,CalculationsAndCharts!$A2147+$A$11,IF($C$7,8,0),1,1)</f>
        <v>230558800</v>
      </c>
      <c r="D2147" s="4">
        <f ca="1">OFFSET(InputPriceData!C$15,CalculationsAndCharts!$A2147+$A$11,IF($C$7,8,0),1,1)</f>
        <v>124.76</v>
      </c>
      <c r="E2147" s="4">
        <f ca="1">OFFSET(InputPriceData!D$15,CalculationsAndCharts!$A2147+$A$11,IF($C$7,8,0),1,1)</f>
        <v>124.91</v>
      </c>
      <c r="F2147" s="4">
        <f ca="1">OFFSET(InputPriceData!E$15,CalculationsAndCharts!$A2147+$A$11,IF($C$7,8,0),1,1)</f>
        <v>122.72</v>
      </c>
      <c r="G2147" s="4">
        <f ca="1">OFFSET(InputPriceData!F$15,CalculationsAndCharts!$A2147+$A$11,IF($C$7,8,0),1,1)</f>
        <v>123.47</v>
      </c>
      <c r="H2147" s="342">
        <f t="shared" ca="1" si="266"/>
        <v>124.74547062067583</v>
      </c>
      <c r="I2147" s="342">
        <f t="shared" ca="1" si="267"/>
        <v>125.45769731818083</v>
      </c>
      <c r="J2147" s="340">
        <f t="shared" ca="1" si="268"/>
        <v>-0.71222669750476597</v>
      </c>
      <c r="K2147" s="170">
        <f t="shared" ca="1" si="264"/>
        <v>0.50726686863854542</v>
      </c>
      <c r="L2147" s="341">
        <f t="shared" ca="1" si="265"/>
        <v>0.60345822769314961</v>
      </c>
      <c r="M2147" s="341">
        <f t="shared" ca="1" si="269"/>
        <v>-0.60345822769314961</v>
      </c>
      <c r="N2147" s="170"/>
      <c r="O2147" s="340"/>
      <c r="P2147" s="3" t="e">
        <f t="shared" ca="1" si="270"/>
        <v>#N/A</v>
      </c>
      <c r="Q2147" s="3">
        <f t="shared" ca="1" si="271"/>
        <v>230558800</v>
      </c>
      <c r="S2147" s="99"/>
      <c r="T2147" s="350"/>
      <c r="U2147" s="350"/>
      <c r="V2147" s="349"/>
      <c r="W2147" s="313"/>
      <c r="X2147" s="302"/>
      <c r="Y2147" s="211"/>
      <c r="Z2147" s="320"/>
      <c r="AA2147" s="246"/>
      <c r="AB2147" s="125"/>
      <c r="AC2147" s="125"/>
      <c r="AD2147" s="125"/>
      <c r="AE2147" s="125"/>
      <c r="AF2147" s="125"/>
      <c r="AG2147" s="125"/>
      <c r="AH2147" s="125"/>
      <c r="AJ2147" s="125"/>
      <c r="AK2147" s="125"/>
      <c r="AM2147" s="246"/>
      <c r="AO2147" s="246"/>
      <c r="AP2147" s="211"/>
      <c r="AQ2147" s="211"/>
      <c r="AR2147" s="199"/>
      <c r="AT2147" s="225"/>
      <c r="AU2147" s="225"/>
      <c r="AV2147" s="225"/>
      <c r="AW2147" s="99"/>
      <c r="AX2147" s="199"/>
      <c r="AY2147" s="199"/>
      <c r="AZ2147" s="37"/>
      <c r="BA2147" s="123"/>
      <c r="BB2147" s="211"/>
      <c r="BC2147" s="211"/>
      <c r="BD2147" s="123"/>
      <c r="BE2147" s="123"/>
      <c r="BF2147" s="37"/>
      <c r="BG2147" s="37"/>
    </row>
    <row r="2148" spans="1:59" x14ac:dyDescent="0.25">
      <c r="A2148">
        <v>2116</v>
      </c>
      <c r="B2148" s="61">
        <f ca="1">OFFSET(InputPriceData!B$15,CalculationsAndCharts!$A2148+$A$11,0,1,1)</f>
        <v>39399</v>
      </c>
      <c r="C2148" s="3">
        <f ca="1">OFFSET(InputPriceData!G$15,CalculationsAndCharts!$A2148+$A$11,IF($C$7,8,0),1,1)</f>
        <v>191117400</v>
      </c>
      <c r="D2148" s="4">
        <f ca="1">OFFSET(InputPriceData!C$15,CalculationsAndCharts!$A2148+$A$11,IF($C$7,8,0),1,1)</f>
        <v>121.54</v>
      </c>
      <c r="E2148" s="4">
        <f ca="1">OFFSET(InputPriceData!D$15,CalculationsAndCharts!$A2148+$A$11,IF($C$7,8,0),1,1)</f>
        <v>124</v>
      </c>
      <c r="F2148" s="4">
        <f ca="1">OFFSET(InputPriceData!E$15,CalculationsAndCharts!$A2148+$A$11,IF($C$7,8,0),1,1)</f>
        <v>121.42</v>
      </c>
      <c r="G2148" s="4">
        <f ca="1">OFFSET(InputPriceData!F$15,CalculationsAndCharts!$A2148+$A$11,IF($C$7,8,0),1,1)</f>
        <v>123.81</v>
      </c>
      <c r="H2148" s="342">
        <f t="shared" ca="1" si="266"/>
        <v>124.9276807093438</v>
      </c>
      <c r="I2148" s="342">
        <f t="shared" ca="1" si="267"/>
        <v>125.63839707437909</v>
      </c>
      <c r="J2148" s="340">
        <f t="shared" ca="1" si="268"/>
        <v>-0.71071636503502611</v>
      </c>
      <c r="K2148" s="170">
        <f t="shared" ca="1" si="264"/>
        <v>0.5051177515286005</v>
      </c>
      <c r="L2148" s="341">
        <f t="shared" ca="1" si="265"/>
        <v>0.59517295754276878</v>
      </c>
      <c r="M2148" s="341">
        <f t="shared" ca="1" si="269"/>
        <v>-0.59517295754276878</v>
      </c>
      <c r="N2148" s="170"/>
      <c r="O2148" s="340"/>
      <c r="P2148" s="3">
        <f t="shared" ca="1" si="270"/>
        <v>191117400</v>
      </c>
      <c r="Q2148" s="3" t="e">
        <f t="shared" ca="1" si="271"/>
        <v>#N/A</v>
      </c>
      <c r="S2148" s="99"/>
      <c r="T2148" s="350"/>
      <c r="U2148" s="350"/>
      <c r="V2148" s="349"/>
      <c r="W2148" s="313"/>
      <c r="X2148" s="302"/>
      <c r="Y2148" s="211"/>
      <c r="Z2148" s="320"/>
      <c r="AA2148" s="246"/>
      <c r="AB2148" s="125"/>
      <c r="AC2148" s="125"/>
      <c r="AD2148" s="125"/>
      <c r="AE2148" s="125"/>
      <c r="AF2148" s="125"/>
      <c r="AG2148" s="125"/>
      <c r="AH2148" s="125"/>
      <c r="AJ2148" s="125"/>
      <c r="AK2148" s="125"/>
      <c r="AM2148" s="246"/>
      <c r="AO2148" s="246"/>
      <c r="AP2148" s="211"/>
      <c r="AQ2148" s="211"/>
      <c r="AR2148" s="199"/>
      <c r="AT2148" s="225"/>
      <c r="AU2148" s="225"/>
      <c r="AV2148" s="225"/>
      <c r="AW2148" s="99"/>
      <c r="AX2148" s="199"/>
      <c r="AY2148" s="199"/>
      <c r="AZ2148" s="37"/>
      <c r="BA2148" s="123"/>
      <c r="BB2148" s="211"/>
      <c r="BC2148" s="211"/>
      <c r="BD2148" s="123"/>
      <c r="BE2148" s="123"/>
      <c r="BF2148" s="37"/>
      <c r="BG2148" s="37"/>
    </row>
    <row r="2149" spans="1:59" x14ac:dyDescent="0.25">
      <c r="A2149">
        <v>2117</v>
      </c>
      <c r="B2149" s="61">
        <f ca="1">OFFSET(InputPriceData!B$15,CalculationsAndCharts!$A2149+$A$11,0,1,1)</f>
        <v>39398</v>
      </c>
      <c r="C2149" s="3">
        <f ca="1">OFFSET(InputPriceData!G$15,CalculationsAndCharts!$A2149+$A$11,IF($C$7,8,0),1,1)</f>
        <v>243087800</v>
      </c>
      <c r="D2149" s="4">
        <f ca="1">OFFSET(InputPriceData!C$15,CalculationsAndCharts!$A2149+$A$11,IF($C$7,8,0),1,1)</f>
        <v>121.41</v>
      </c>
      <c r="E2149" s="4">
        <f ca="1">OFFSET(InputPriceData!D$15,CalculationsAndCharts!$A2149+$A$11,IF($C$7,8,0),1,1)</f>
        <v>122.58</v>
      </c>
      <c r="F2149" s="4">
        <f ca="1">OFFSET(InputPriceData!E$15,CalculationsAndCharts!$A2149+$A$11,IF($C$7,8,0),1,1)</f>
        <v>120.15</v>
      </c>
      <c r="G2149" s="4">
        <f ca="1">OFFSET(InputPriceData!F$15,CalculationsAndCharts!$A2149+$A$11,IF($C$7,8,0),1,1)</f>
        <v>120.15</v>
      </c>
      <c r="H2149" s="342">
        <f t="shared" ca="1" si="266"/>
        <v>125.08734938210721</v>
      </c>
      <c r="I2149" s="342">
        <f t="shared" ca="1" si="267"/>
        <v>125.80461499023174</v>
      </c>
      <c r="J2149" s="340">
        <f t="shared" ca="1" si="268"/>
        <v>-0.71726560812424567</v>
      </c>
      <c r="K2149" s="170">
        <f t="shared" ca="1" si="264"/>
        <v>0.514469952597844</v>
      </c>
      <c r="L2149" s="341">
        <f t="shared" ca="1" si="265"/>
        <v>0.58706896691734844</v>
      </c>
      <c r="M2149" s="341">
        <f t="shared" ca="1" si="269"/>
        <v>-0.58706896691734844</v>
      </c>
      <c r="N2149" s="170"/>
      <c r="O2149" s="340"/>
      <c r="P2149" s="3" t="e">
        <f t="shared" ca="1" si="270"/>
        <v>#N/A</v>
      </c>
      <c r="Q2149" s="3">
        <f t="shared" ca="1" si="271"/>
        <v>243087800</v>
      </c>
      <c r="S2149" s="99"/>
      <c r="T2149" s="350"/>
      <c r="U2149" s="350"/>
      <c r="V2149" s="349"/>
      <c r="W2149" s="313"/>
      <c r="X2149" s="302"/>
      <c r="Y2149" s="211"/>
      <c r="Z2149" s="320"/>
      <c r="AA2149" s="246"/>
      <c r="AB2149" s="125"/>
      <c r="AC2149" s="125"/>
      <c r="AD2149" s="125"/>
      <c r="AE2149" s="125"/>
      <c r="AF2149" s="125"/>
      <c r="AG2149" s="125"/>
      <c r="AH2149" s="125"/>
      <c r="AJ2149" s="125"/>
      <c r="AK2149" s="125"/>
      <c r="AM2149" s="246"/>
      <c r="AO2149" s="246"/>
      <c r="AP2149" s="211"/>
      <c r="AQ2149" s="211"/>
      <c r="AR2149" s="199"/>
      <c r="AT2149" s="225"/>
      <c r="AU2149" s="225"/>
      <c r="AV2149" s="225"/>
      <c r="AW2149" s="99"/>
      <c r="AX2149" s="199"/>
      <c r="AY2149" s="199"/>
      <c r="AZ2149" s="37"/>
      <c r="BA2149" s="123"/>
      <c r="BB2149" s="211"/>
      <c r="BC2149" s="211"/>
      <c r="BD2149" s="123"/>
      <c r="BE2149" s="123"/>
      <c r="BF2149" s="37"/>
      <c r="BG2149" s="37"/>
    </row>
    <row r="2150" spans="1:59" x14ac:dyDescent="0.25">
      <c r="A2150">
        <v>2118</v>
      </c>
      <c r="B2150" s="61">
        <f ca="1">OFFSET(InputPriceData!B$15,CalculationsAndCharts!$A2150+$A$11,0,1,1)</f>
        <v>39395</v>
      </c>
      <c r="C2150" s="3">
        <f ca="1">OFFSET(InputPriceData!G$15,CalculationsAndCharts!$A2150+$A$11,IF($C$7,8,0),1,1)</f>
        <v>277745100</v>
      </c>
      <c r="D2150" s="4">
        <f ca="1">OFFSET(InputPriceData!C$15,CalculationsAndCharts!$A2150+$A$11,IF($C$7,8,0),1,1)</f>
        <v>121.81</v>
      </c>
      <c r="E2150" s="4">
        <f ca="1">OFFSET(InputPriceData!D$15,CalculationsAndCharts!$A2150+$A$11,IF($C$7,8,0),1,1)</f>
        <v>123.36</v>
      </c>
      <c r="F2150" s="4">
        <f ca="1">OFFSET(InputPriceData!E$15,CalculationsAndCharts!$A2150+$A$11,IF($C$7,8,0),1,1)</f>
        <v>121.14</v>
      </c>
      <c r="G2150" s="4">
        <f ca="1">OFFSET(InputPriceData!F$15,CalculationsAndCharts!$A2150+$A$11,IF($C$7,8,0),1,1)</f>
        <v>121.35</v>
      </c>
      <c r="H2150" s="342">
        <f t="shared" ca="1" si="266"/>
        <v>125.79268500812253</v>
      </c>
      <c r="I2150" s="342">
        <f t="shared" ca="1" si="267"/>
        <v>126.31867089843463</v>
      </c>
      <c r="J2150" s="340">
        <f t="shared" ca="1" si="268"/>
        <v>-0.52598589031178911</v>
      </c>
      <c r="K2150" s="170">
        <f t="shared" ca="1" si="264"/>
        <v>0.27666115680708542</v>
      </c>
      <c r="L2150" s="341">
        <f t="shared" ca="1" si="265"/>
        <v>0.57966914183225138</v>
      </c>
      <c r="M2150" s="341">
        <f t="shared" ca="1" si="269"/>
        <v>-0.57966914183225138</v>
      </c>
      <c r="N2150" s="170"/>
      <c r="O2150" s="340"/>
      <c r="P2150" s="3" t="e">
        <f t="shared" ca="1" si="270"/>
        <v>#N/A</v>
      </c>
      <c r="Q2150" s="3">
        <f t="shared" ca="1" si="271"/>
        <v>277745100</v>
      </c>
      <c r="S2150" s="99"/>
      <c r="T2150" s="350"/>
      <c r="U2150" s="350"/>
      <c r="V2150" s="349"/>
      <c r="W2150" s="313"/>
      <c r="X2150" s="302"/>
      <c r="Y2150" s="211"/>
      <c r="Z2150" s="320"/>
      <c r="AA2150" s="246"/>
      <c r="AB2150" s="125"/>
      <c r="AC2150" s="125"/>
      <c r="AD2150" s="125"/>
      <c r="AE2150" s="125"/>
      <c r="AF2150" s="125"/>
      <c r="AG2150" s="125"/>
      <c r="AH2150" s="125"/>
      <c r="AJ2150" s="125"/>
      <c r="AK2150" s="125"/>
      <c r="AM2150" s="246"/>
      <c r="AO2150" s="246"/>
      <c r="AP2150" s="211"/>
      <c r="AQ2150" s="211"/>
      <c r="AR2150" s="199"/>
      <c r="AT2150" s="225"/>
      <c r="AU2150" s="225"/>
      <c r="AV2150" s="225"/>
      <c r="AW2150" s="99"/>
      <c r="AX2150" s="199"/>
      <c r="AY2150" s="199"/>
      <c r="AZ2150" s="37"/>
      <c r="BA2150" s="123"/>
      <c r="BB2150" s="211"/>
      <c r="BC2150" s="211"/>
      <c r="BD2150" s="123"/>
      <c r="BE2150" s="123"/>
      <c r="BF2150" s="37"/>
      <c r="BG2150" s="37"/>
    </row>
    <row r="2151" spans="1:59" x14ac:dyDescent="0.25">
      <c r="A2151">
        <v>2119</v>
      </c>
      <c r="B2151" s="61">
        <f ca="1">OFFSET(InputPriceData!B$15,CalculationsAndCharts!$A2151+$A$11,0,1,1)</f>
        <v>39394</v>
      </c>
      <c r="C2151" s="3">
        <f ca="1">OFFSET(InputPriceData!G$15,CalculationsAndCharts!$A2151+$A$11,IF($C$7,8,0),1,1)</f>
        <v>374509900</v>
      </c>
      <c r="D2151" s="4">
        <f ca="1">OFFSET(InputPriceData!C$15,CalculationsAndCharts!$A2151+$A$11,IF($C$7,8,0),1,1)</f>
        <v>123.73</v>
      </c>
      <c r="E2151" s="4">
        <f ca="1">OFFSET(InputPriceData!D$15,CalculationsAndCharts!$A2151+$A$11,IF($C$7,8,0),1,1)</f>
        <v>124.08</v>
      </c>
      <c r="F2151" s="4">
        <f ca="1">OFFSET(InputPriceData!E$15,CalculationsAndCharts!$A2151+$A$11,IF($C$7,8,0),1,1)</f>
        <v>121.29</v>
      </c>
      <c r="G2151" s="4">
        <f ca="1">OFFSET(InputPriceData!F$15,CalculationsAndCharts!$A2151+$A$11,IF($C$7,8,0),1,1)</f>
        <v>123.04</v>
      </c>
      <c r="H2151" s="342">
        <f t="shared" ca="1" si="266"/>
        <v>126.42735429499717</v>
      </c>
      <c r="I2151" s="342">
        <f t="shared" ca="1" si="267"/>
        <v>126.77036825283778</v>
      </c>
      <c r="J2151" s="340">
        <f t="shared" ca="1" si="268"/>
        <v>-0.34301395784026145</v>
      </c>
      <c r="K2151" s="170">
        <f t="shared" ca="1" si="264"/>
        <v>0.11765857527324067</v>
      </c>
      <c r="L2151" s="341">
        <f t="shared" ca="1" si="265"/>
        <v>0.57734339600966522</v>
      </c>
      <c r="M2151" s="341">
        <f t="shared" ca="1" si="269"/>
        <v>-0.57734339600966522</v>
      </c>
      <c r="N2151" s="170"/>
      <c r="O2151" s="340"/>
      <c r="P2151" s="3" t="e">
        <f t="shared" ca="1" si="270"/>
        <v>#N/A</v>
      </c>
      <c r="Q2151" s="3">
        <f t="shared" ca="1" si="271"/>
        <v>374509900</v>
      </c>
      <c r="S2151" s="99"/>
      <c r="T2151" s="350"/>
      <c r="U2151" s="350"/>
      <c r="V2151" s="349"/>
      <c r="W2151" s="313"/>
      <c r="X2151" s="302"/>
      <c r="Y2151" s="211"/>
      <c r="Z2151" s="320"/>
      <c r="AA2151" s="246"/>
      <c r="AB2151" s="125"/>
      <c r="AC2151" s="125"/>
      <c r="AD2151" s="125"/>
      <c r="AE2151" s="125"/>
      <c r="AF2151" s="125"/>
      <c r="AG2151" s="125"/>
      <c r="AH2151" s="125"/>
      <c r="AJ2151" s="125"/>
      <c r="AK2151" s="125"/>
      <c r="AM2151" s="246"/>
      <c r="AO2151" s="246"/>
      <c r="AP2151" s="211"/>
      <c r="AQ2151" s="211"/>
      <c r="AR2151" s="199"/>
      <c r="AT2151" s="225"/>
      <c r="AU2151" s="225"/>
      <c r="AV2151" s="225"/>
      <c r="AW2151" s="99"/>
      <c r="AX2151" s="199"/>
      <c r="AY2151" s="199"/>
      <c r="AZ2151" s="37"/>
      <c r="BA2151" s="123"/>
      <c r="BB2151" s="211"/>
      <c r="BC2151" s="211"/>
      <c r="BD2151" s="123"/>
      <c r="BE2151" s="123"/>
      <c r="BF2151" s="37"/>
      <c r="BG2151" s="37"/>
    </row>
    <row r="2152" spans="1:59" x14ac:dyDescent="0.25">
      <c r="A2152">
        <v>2120</v>
      </c>
      <c r="B2152" s="61">
        <f ca="1">OFFSET(InputPriceData!B$15,CalculationsAndCharts!$A2152+$A$11,0,1,1)</f>
        <v>39393</v>
      </c>
      <c r="C2152" s="3">
        <f ca="1">OFFSET(InputPriceData!G$15,CalculationsAndCharts!$A2152+$A$11,IF($C$7,8,0),1,1)</f>
        <v>306639700</v>
      </c>
      <c r="D2152" s="4">
        <f ca="1">OFFSET(InputPriceData!C$15,CalculationsAndCharts!$A2152+$A$11,IF($C$7,8,0),1,1)</f>
        <v>125.78</v>
      </c>
      <c r="E2152" s="4">
        <f ca="1">OFFSET(InputPriceData!D$15,CalculationsAndCharts!$A2152+$A$11,IF($C$7,8,0),1,1)</f>
        <v>126.36</v>
      </c>
      <c r="F2152" s="4">
        <f ca="1">OFFSET(InputPriceData!E$15,CalculationsAndCharts!$A2152+$A$11,IF($C$7,8,0),1,1)</f>
        <v>123.37</v>
      </c>
      <c r="G2152" s="4">
        <f ca="1">OFFSET(InputPriceData!F$15,CalculationsAndCharts!$A2152+$A$11,IF($C$7,8,0),1,1)</f>
        <v>123.67</v>
      </c>
      <c r="H2152" s="342">
        <f t="shared" ca="1" si="266"/>
        <v>126.91126205142535</v>
      </c>
      <c r="I2152" s="342">
        <f t="shared" ca="1" si="267"/>
        <v>127.1094926394594</v>
      </c>
      <c r="J2152" s="340">
        <f t="shared" ca="1" si="268"/>
        <v>-0.1982305880336791</v>
      </c>
      <c r="K2152" s="170">
        <f t="shared" ca="1" si="264"/>
        <v>3.9295366032178203E-2</v>
      </c>
      <c r="L2152" s="341">
        <f t="shared" ca="1" si="265"/>
        <v>0.57837487210538707</v>
      </c>
      <c r="M2152" s="341">
        <f t="shared" ca="1" si="269"/>
        <v>-0.57837487210538707</v>
      </c>
      <c r="N2152" s="170"/>
      <c r="O2152" s="340"/>
      <c r="P2152" s="3" t="e">
        <f t="shared" ca="1" si="270"/>
        <v>#N/A</v>
      </c>
      <c r="Q2152" s="3">
        <f t="shared" ca="1" si="271"/>
        <v>306639700</v>
      </c>
      <c r="S2152" s="99"/>
      <c r="T2152" s="350"/>
      <c r="U2152" s="350"/>
      <c r="V2152" s="349"/>
      <c r="W2152" s="313"/>
      <c r="X2152" s="302"/>
      <c r="Y2152" s="211"/>
      <c r="Z2152" s="320"/>
      <c r="AA2152" s="246"/>
      <c r="AB2152" s="125"/>
      <c r="AC2152" s="125"/>
      <c r="AD2152" s="125"/>
      <c r="AE2152" s="125"/>
      <c r="AF2152" s="125"/>
      <c r="AG2152" s="125"/>
      <c r="AH2152" s="125"/>
      <c r="AJ2152" s="125"/>
      <c r="AK2152" s="125"/>
      <c r="AM2152" s="246"/>
      <c r="AO2152" s="246"/>
      <c r="AP2152" s="211"/>
      <c r="AQ2152" s="211"/>
      <c r="AR2152" s="199"/>
      <c r="AT2152" s="225"/>
      <c r="AU2152" s="225"/>
      <c r="AV2152" s="225"/>
      <c r="AW2152" s="99"/>
      <c r="AX2152" s="199"/>
      <c r="AY2152" s="199"/>
      <c r="AZ2152" s="37"/>
      <c r="BA2152" s="123"/>
      <c r="BB2152" s="211"/>
      <c r="BC2152" s="211"/>
      <c r="BD2152" s="123"/>
      <c r="BE2152" s="123"/>
      <c r="BF2152" s="37"/>
      <c r="BG2152" s="37"/>
    </row>
    <row r="2153" spans="1:59" x14ac:dyDescent="0.25">
      <c r="A2153">
        <v>2121</v>
      </c>
      <c r="B2153" s="61">
        <f ca="1">OFFSET(InputPriceData!B$15,CalculationsAndCharts!$A2153+$A$11,0,1,1)</f>
        <v>39392</v>
      </c>
      <c r="C2153" s="3">
        <f ca="1">OFFSET(InputPriceData!G$15,CalculationsAndCharts!$A2153+$A$11,IF($C$7,8,0),1,1)</f>
        <v>177800500</v>
      </c>
      <c r="D2153" s="4">
        <f ca="1">OFFSET(InputPriceData!C$15,CalculationsAndCharts!$A2153+$A$11,IF($C$7,8,0),1,1)</f>
        <v>126.13</v>
      </c>
      <c r="E2153" s="4">
        <f ca="1">OFFSET(InputPriceData!D$15,CalculationsAndCharts!$A2153+$A$11,IF($C$7,8,0),1,1)</f>
        <v>127.18</v>
      </c>
      <c r="F2153" s="4">
        <f ca="1">OFFSET(InputPriceData!E$15,CalculationsAndCharts!$A2153+$A$11,IF($C$7,8,0),1,1)</f>
        <v>125.33</v>
      </c>
      <c r="G2153" s="4">
        <f ca="1">OFFSET(InputPriceData!F$15,CalculationsAndCharts!$A2153+$A$11,IF($C$7,8,0),1,1)</f>
        <v>127.15</v>
      </c>
      <c r="H2153" s="342">
        <f t="shared" ca="1" si="266"/>
        <v>127.37429948734327</v>
      </c>
      <c r="I2153" s="342">
        <f t="shared" ca="1" si="267"/>
        <v>127.42217378850117</v>
      </c>
      <c r="J2153" s="340">
        <f t="shared" ca="1" si="268"/>
        <v>-4.7874301157501672E-2</v>
      </c>
      <c r="K2153" s="170">
        <f t="shared" ca="1" si="264"/>
        <v>2.2919487113191661E-3</v>
      </c>
      <c r="L2153" s="341">
        <f t="shared" ca="1" si="265"/>
        <v>0.58178760335987201</v>
      </c>
      <c r="M2153" s="341">
        <f t="shared" ca="1" si="269"/>
        <v>-0.58178760335987201</v>
      </c>
      <c r="N2153" s="170"/>
      <c r="O2153" s="340"/>
      <c r="P2153" s="3">
        <f t="shared" ca="1" si="270"/>
        <v>177800500</v>
      </c>
      <c r="Q2153" s="3" t="e">
        <f t="shared" ca="1" si="271"/>
        <v>#N/A</v>
      </c>
      <c r="S2153" s="99"/>
      <c r="T2153" s="350"/>
      <c r="U2153" s="350"/>
      <c r="V2153" s="349"/>
      <c r="W2153" s="313"/>
      <c r="X2153" s="302"/>
      <c r="Y2153" s="211"/>
      <c r="Z2153" s="320"/>
      <c r="AA2153" s="246"/>
      <c r="AB2153" s="125"/>
      <c r="AC2153" s="125"/>
      <c r="AD2153" s="125"/>
      <c r="AE2153" s="125"/>
      <c r="AF2153" s="125"/>
      <c r="AG2153" s="125"/>
      <c r="AH2153" s="125"/>
      <c r="AJ2153" s="125"/>
      <c r="AK2153" s="125"/>
      <c r="AM2153" s="246"/>
      <c r="AO2153" s="246"/>
      <c r="AP2153" s="211"/>
      <c r="AQ2153" s="211"/>
      <c r="AR2153" s="199"/>
      <c r="AT2153" s="225"/>
      <c r="AU2153" s="225"/>
      <c r="AV2153" s="225"/>
      <c r="AW2153" s="99"/>
      <c r="AX2153" s="199"/>
      <c r="AY2153" s="199"/>
      <c r="AZ2153" s="37"/>
      <c r="BA2153" s="123"/>
      <c r="BB2153" s="211"/>
      <c r="BC2153" s="211"/>
      <c r="BD2153" s="123"/>
      <c r="BE2153" s="123"/>
      <c r="BF2153" s="37"/>
      <c r="BG2153" s="37"/>
    </row>
    <row r="2154" spans="1:59" x14ac:dyDescent="0.25">
      <c r="A2154">
        <v>2122</v>
      </c>
      <c r="B2154" s="61">
        <f ca="1">OFFSET(InputPriceData!B$15,CalculationsAndCharts!$A2154+$A$11,0,1,1)</f>
        <v>39391</v>
      </c>
      <c r="C2154" s="3">
        <f ca="1">OFFSET(InputPriceData!G$15,CalculationsAndCharts!$A2154+$A$11,IF($C$7,8,0),1,1)</f>
        <v>226841000</v>
      </c>
      <c r="D2154" s="4">
        <f ca="1">OFFSET(InputPriceData!C$15,CalculationsAndCharts!$A2154+$A$11,IF($C$7,8,0),1,1)</f>
        <v>125.11</v>
      </c>
      <c r="E2154" s="4">
        <f ca="1">OFFSET(InputPriceData!D$15,CalculationsAndCharts!$A2154+$A$11,IF($C$7,8,0),1,1)</f>
        <v>126.38</v>
      </c>
      <c r="F2154" s="4">
        <f ca="1">OFFSET(InputPriceData!E$15,CalculationsAndCharts!$A2154+$A$11,IF($C$7,8,0),1,1)</f>
        <v>124.55</v>
      </c>
      <c r="G2154" s="4">
        <f ca="1">OFFSET(InputPriceData!F$15,CalculationsAndCharts!$A2154+$A$11,IF($C$7,8,0),1,1)</f>
        <v>125.46</v>
      </c>
      <c r="H2154" s="342">
        <f t="shared" ca="1" si="266"/>
        <v>127.40634227124944</v>
      </c>
      <c r="I2154" s="342">
        <f t="shared" ca="1" si="267"/>
        <v>127.44691686018309</v>
      </c>
      <c r="J2154" s="340">
        <f t="shared" ca="1" si="268"/>
        <v>-4.057458893320956E-2</v>
      </c>
      <c r="K2154" s="170">
        <f t="shared" ca="1" si="264"/>
        <v>1.6462972670989316E-3</v>
      </c>
      <c r="L2154" s="341">
        <f t="shared" ca="1" si="265"/>
        <v>0.58509047403950831</v>
      </c>
      <c r="M2154" s="341">
        <f t="shared" ca="1" si="269"/>
        <v>-0.58509047403950831</v>
      </c>
      <c r="N2154" s="170"/>
      <c r="O2154" s="340"/>
      <c r="P2154" s="3">
        <f t="shared" ca="1" si="270"/>
        <v>226841000</v>
      </c>
      <c r="Q2154" s="3" t="e">
        <f t="shared" ca="1" si="271"/>
        <v>#N/A</v>
      </c>
      <c r="S2154" s="99"/>
      <c r="T2154" s="350"/>
      <c r="U2154" s="350"/>
      <c r="V2154" s="349"/>
      <c r="W2154" s="313"/>
      <c r="X2154" s="302"/>
      <c r="Y2154" s="211"/>
      <c r="Z2154" s="320"/>
      <c r="AA2154" s="246"/>
      <c r="AB2154" s="125"/>
      <c r="AC2154" s="125"/>
      <c r="AD2154" s="125"/>
      <c r="AE2154" s="125"/>
      <c r="AF2154" s="125"/>
      <c r="AG2154" s="125"/>
      <c r="AH2154" s="125"/>
      <c r="AJ2154" s="125"/>
      <c r="AK2154" s="125"/>
      <c r="AM2154" s="246"/>
      <c r="AO2154" s="246"/>
      <c r="AP2154" s="211"/>
      <c r="AQ2154" s="211"/>
      <c r="AR2154" s="199"/>
      <c r="AT2154" s="225"/>
      <c r="AU2154" s="225"/>
      <c r="AV2154" s="225"/>
      <c r="AW2154" s="99"/>
      <c r="AX2154" s="199"/>
      <c r="AY2154" s="199"/>
      <c r="AZ2154" s="37"/>
      <c r="BA2154" s="123"/>
      <c r="BB2154" s="211"/>
      <c r="BC2154" s="211"/>
      <c r="BD2154" s="123"/>
      <c r="BE2154" s="123"/>
      <c r="BF2154" s="37"/>
      <c r="BG2154" s="37"/>
    </row>
    <row r="2155" spans="1:59" x14ac:dyDescent="0.25">
      <c r="A2155">
        <v>2123</v>
      </c>
      <c r="B2155" s="61">
        <f ca="1">OFFSET(InputPriceData!B$15,CalculationsAndCharts!$A2155+$A$11,0,1,1)</f>
        <v>39388</v>
      </c>
      <c r="C2155" s="3">
        <f ca="1">OFFSET(InputPriceData!G$15,CalculationsAndCharts!$A2155+$A$11,IF($C$7,8,0),1,1)</f>
        <v>331228200</v>
      </c>
      <c r="D2155" s="4">
        <f ca="1">OFFSET(InputPriceData!C$15,CalculationsAndCharts!$A2155+$A$11,IF($C$7,8,0),1,1)</f>
        <v>126.69</v>
      </c>
      <c r="E2155" s="4">
        <f ca="1">OFFSET(InputPriceData!D$15,CalculationsAndCharts!$A2155+$A$11,IF($C$7,8,0),1,1)</f>
        <v>127.09</v>
      </c>
      <c r="F2155" s="4">
        <f ca="1">OFFSET(InputPriceData!E$15,CalculationsAndCharts!$A2155+$A$11,IF($C$7,8,0),1,1)</f>
        <v>124.75</v>
      </c>
      <c r="G2155" s="4">
        <f ca="1">OFFSET(InputPriceData!F$15,CalculationsAndCharts!$A2155+$A$11,IF($C$7,8,0),1,1)</f>
        <v>126.42</v>
      </c>
      <c r="H2155" s="342">
        <f t="shared" ca="1" si="266"/>
        <v>127.68439116714221</v>
      </c>
      <c r="I2155" s="342">
        <f t="shared" ca="1" si="267"/>
        <v>127.6275456656543</v>
      </c>
      <c r="J2155" s="340">
        <f t="shared" ca="1" si="268"/>
        <v>5.6845501488418104E-2</v>
      </c>
      <c r="K2155" s="170">
        <f t="shared" ca="1" si="264"/>
        <v>3.2314110394697448E-3</v>
      </c>
      <c r="L2155" s="341">
        <f t="shared" ca="1" si="265"/>
        <v>0.58963643444420444</v>
      </c>
      <c r="M2155" s="341">
        <f t="shared" ca="1" si="269"/>
        <v>-0.58963643444420444</v>
      </c>
      <c r="N2155" s="170"/>
      <c r="O2155" s="340"/>
      <c r="P2155" s="3" t="e">
        <f t="shared" ca="1" si="270"/>
        <v>#N/A</v>
      </c>
      <c r="Q2155" s="3">
        <f t="shared" ca="1" si="271"/>
        <v>331228200</v>
      </c>
      <c r="S2155" s="99"/>
      <c r="T2155" s="350"/>
      <c r="U2155" s="350"/>
      <c r="V2155" s="349"/>
      <c r="W2155" s="313"/>
      <c r="X2155" s="302"/>
      <c r="Y2155" s="211"/>
      <c r="Z2155" s="320"/>
      <c r="AA2155" s="246"/>
      <c r="AB2155" s="125"/>
      <c r="AC2155" s="125"/>
      <c r="AD2155" s="125"/>
      <c r="AE2155" s="125"/>
      <c r="AF2155" s="125"/>
      <c r="AG2155" s="125"/>
      <c r="AH2155" s="125"/>
      <c r="AJ2155" s="125"/>
      <c r="AK2155" s="125"/>
      <c r="AM2155" s="246"/>
      <c r="AO2155" s="246"/>
      <c r="AP2155" s="211"/>
      <c r="AQ2155" s="211"/>
      <c r="AR2155" s="199"/>
      <c r="AT2155" s="225"/>
      <c r="AU2155" s="225"/>
      <c r="AV2155" s="225"/>
      <c r="AW2155" s="99"/>
      <c r="AX2155" s="199"/>
      <c r="AY2155" s="199"/>
      <c r="AZ2155" s="37"/>
      <c r="BA2155" s="123"/>
      <c r="BB2155" s="211"/>
      <c r="BC2155" s="211"/>
      <c r="BD2155" s="123"/>
      <c r="BE2155" s="123"/>
      <c r="BF2155" s="37"/>
      <c r="BG2155" s="37"/>
    </row>
    <row r="2156" spans="1:59" x14ac:dyDescent="0.25">
      <c r="A2156">
        <v>2124</v>
      </c>
      <c r="B2156" s="61">
        <f ca="1">OFFSET(InputPriceData!B$15,CalculationsAndCharts!$A2156+$A$11,0,1,1)</f>
        <v>39387</v>
      </c>
      <c r="C2156" s="3">
        <f ca="1">OFFSET(InputPriceData!G$15,CalculationsAndCharts!$A2156+$A$11,IF($C$7,8,0),1,1)</f>
        <v>333040800</v>
      </c>
      <c r="D2156" s="4">
        <f ca="1">OFFSET(InputPriceData!C$15,CalculationsAndCharts!$A2156+$A$11,IF($C$7,8,0),1,1)</f>
        <v>128.16999999999999</v>
      </c>
      <c r="E2156" s="4">
        <f ca="1">OFFSET(InputPriceData!D$15,CalculationsAndCharts!$A2156+$A$11,IF($C$7,8,0),1,1)</f>
        <v>128.27000000000001</v>
      </c>
      <c r="F2156" s="4">
        <f ca="1">OFFSET(InputPriceData!E$15,CalculationsAndCharts!$A2156+$A$11,IF($C$7,8,0),1,1)</f>
        <v>125.91</v>
      </c>
      <c r="G2156" s="4">
        <f ca="1">OFFSET(InputPriceData!F$15,CalculationsAndCharts!$A2156+$A$11,IF($C$7,8,0),1,1)</f>
        <v>126.28</v>
      </c>
      <c r="H2156" s="342">
        <f t="shared" ca="1" si="266"/>
        <v>127.86501847673395</v>
      </c>
      <c r="I2156" s="342">
        <f t="shared" ca="1" si="267"/>
        <v>127.73732254435015</v>
      </c>
      <c r="J2156" s="340">
        <f t="shared" ca="1" si="268"/>
        <v>0.12769593238436289</v>
      </c>
      <c r="K2156" s="170">
        <f t="shared" ca="1" si="264"/>
        <v>1.6306251147511778E-2</v>
      </c>
      <c r="L2156" s="341">
        <f t="shared" ca="1" si="265"/>
        <v>0.59708003219692107</v>
      </c>
      <c r="M2156" s="341">
        <f t="shared" ca="1" si="269"/>
        <v>-0.59708003219692107</v>
      </c>
      <c r="N2156" s="170"/>
      <c r="O2156" s="340"/>
      <c r="P2156" s="3" t="e">
        <f t="shared" ca="1" si="270"/>
        <v>#N/A</v>
      </c>
      <c r="Q2156" s="3">
        <f t="shared" ca="1" si="271"/>
        <v>333040800</v>
      </c>
      <c r="S2156" s="99"/>
      <c r="T2156" s="350"/>
      <c r="U2156" s="350"/>
      <c r="V2156" s="349"/>
      <c r="W2156" s="313"/>
      <c r="X2156" s="302"/>
      <c r="Y2156" s="211"/>
      <c r="Z2156" s="320"/>
      <c r="AA2156" s="246"/>
      <c r="AB2156" s="125"/>
      <c r="AC2156" s="125"/>
      <c r="AD2156" s="125"/>
      <c r="AE2156" s="125"/>
      <c r="AF2156" s="125"/>
      <c r="AG2156" s="125"/>
      <c r="AH2156" s="125"/>
      <c r="AJ2156" s="125"/>
      <c r="AK2156" s="125"/>
      <c r="AM2156" s="246"/>
      <c r="AO2156" s="246"/>
      <c r="AP2156" s="211"/>
      <c r="AQ2156" s="211"/>
      <c r="AR2156" s="199"/>
      <c r="AT2156" s="225"/>
      <c r="AU2156" s="225"/>
      <c r="AV2156" s="225"/>
      <c r="AW2156" s="99"/>
      <c r="AX2156" s="199"/>
      <c r="AY2156" s="199"/>
      <c r="AZ2156" s="37"/>
      <c r="BA2156" s="123"/>
      <c r="BB2156" s="211"/>
      <c r="BC2156" s="211"/>
      <c r="BD2156" s="123"/>
      <c r="BE2156" s="123"/>
      <c r="BF2156" s="37"/>
      <c r="BG2156" s="37"/>
    </row>
    <row r="2157" spans="1:59" x14ac:dyDescent="0.25">
      <c r="A2157">
        <v>2125</v>
      </c>
      <c r="B2157" s="61">
        <f ca="1">OFFSET(InputPriceData!B$15,CalculationsAndCharts!$A2157+$A$11,0,1,1)</f>
        <v>39386</v>
      </c>
      <c r="C2157" s="3">
        <f ca="1">OFFSET(InputPriceData!G$15,CalculationsAndCharts!$A2157+$A$11,IF($C$7,8,0),1,1)</f>
        <v>220954400</v>
      </c>
      <c r="D2157" s="4">
        <f ca="1">OFFSET(InputPriceData!C$15,CalculationsAndCharts!$A2157+$A$11,IF($C$7,8,0),1,1)</f>
        <v>128.74</v>
      </c>
      <c r="E2157" s="4">
        <f ca="1">OFFSET(InputPriceData!D$15,CalculationsAndCharts!$A2157+$A$11,IF($C$7,8,0),1,1)</f>
        <v>129.82</v>
      </c>
      <c r="F2157" s="4">
        <f ca="1">OFFSET(InputPriceData!E$15,CalculationsAndCharts!$A2157+$A$11,IF($C$7,8,0),1,1)</f>
        <v>127.79</v>
      </c>
      <c r="G2157" s="4">
        <f ca="1">OFFSET(InputPriceData!F$15,CalculationsAndCharts!$A2157+$A$11,IF($C$7,8,0),1,1)</f>
        <v>129.30000000000001</v>
      </c>
      <c r="H2157" s="342">
        <f t="shared" ca="1" si="266"/>
        <v>128.09144968769596</v>
      </c>
      <c r="I2157" s="342">
        <f t="shared" ca="1" si="267"/>
        <v>127.86980641201835</v>
      </c>
      <c r="J2157" s="340">
        <f t="shared" ca="1" si="268"/>
        <v>0.22164327567821143</v>
      </c>
      <c r="K2157" s="170">
        <f t="shared" ca="1" si="264"/>
        <v>4.9125741653367631E-2</v>
      </c>
      <c r="L2157" s="341">
        <f t="shared" ca="1" si="265"/>
        <v>0.60655379617524519</v>
      </c>
      <c r="M2157" s="341">
        <f t="shared" ca="1" si="269"/>
        <v>-0.60655379617524519</v>
      </c>
      <c r="N2157" s="170"/>
      <c r="O2157" s="340"/>
      <c r="P2157" s="3">
        <f t="shared" ca="1" si="270"/>
        <v>220954400</v>
      </c>
      <c r="Q2157" s="3" t="e">
        <f t="shared" ca="1" si="271"/>
        <v>#N/A</v>
      </c>
      <c r="S2157" s="99"/>
      <c r="T2157" s="350"/>
      <c r="U2157" s="350"/>
      <c r="V2157" s="349"/>
      <c r="W2157" s="313"/>
      <c r="X2157" s="302"/>
      <c r="Y2157" s="211"/>
      <c r="Z2157" s="320"/>
      <c r="AA2157" s="246"/>
      <c r="AB2157" s="125"/>
      <c r="AC2157" s="125"/>
      <c r="AD2157" s="125"/>
      <c r="AE2157" s="125"/>
      <c r="AF2157" s="125"/>
      <c r="AG2157" s="125"/>
      <c r="AH2157" s="125"/>
      <c r="AJ2157" s="125"/>
      <c r="AK2157" s="125"/>
      <c r="AM2157" s="246"/>
      <c r="AO2157" s="246"/>
      <c r="AP2157" s="211"/>
      <c r="AQ2157" s="211"/>
      <c r="AR2157" s="199"/>
      <c r="AT2157" s="225"/>
      <c r="AU2157" s="225"/>
      <c r="AV2157" s="225"/>
      <c r="AW2157" s="99"/>
      <c r="AX2157" s="199"/>
      <c r="AY2157" s="199"/>
      <c r="AZ2157" s="37"/>
      <c r="BA2157" s="123"/>
      <c r="BB2157" s="211"/>
      <c r="BC2157" s="211"/>
      <c r="BD2157" s="123"/>
      <c r="BE2157" s="123"/>
      <c r="BF2157" s="37"/>
      <c r="BG2157" s="37"/>
    </row>
    <row r="2158" spans="1:59" x14ac:dyDescent="0.25">
      <c r="A2158">
        <v>2126</v>
      </c>
      <c r="B2158" s="61">
        <f ca="1">OFFSET(InputPriceData!B$15,CalculationsAndCharts!$A2158+$A$11,0,1,1)</f>
        <v>39385</v>
      </c>
      <c r="C2158" s="3">
        <f ca="1">OFFSET(InputPriceData!G$15,CalculationsAndCharts!$A2158+$A$11,IF($C$7,8,0),1,1)</f>
        <v>132981600</v>
      </c>
      <c r="D2158" s="4">
        <f ca="1">OFFSET(InputPriceData!C$15,CalculationsAndCharts!$A2158+$A$11,IF($C$7,8,0),1,1)</f>
        <v>128.30000000000001</v>
      </c>
      <c r="E2158" s="4">
        <f ca="1">OFFSET(InputPriceData!D$15,CalculationsAndCharts!$A2158+$A$11,IF($C$7,8,0),1,1)</f>
        <v>128.55000000000001</v>
      </c>
      <c r="F2158" s="4">
        <f ca="1">OFFSET(InputPriceData!E$15,CalculationsAndCharts!$A2158+$A$11,IF($C$7,8,0),1,1)</f>
        <v>127.81</v>
      </c>
      <c r="G2158" s="4">
        <f ca="1">OFFSET(InputPriceData!F$15,CalculationsAndCharts!$A2158+$A$11,IF($C$7,8,0),1,1)</f>
        <v>127.97</v>
      </c>
      <c r="H2158" s="342">
        <f t="shared" ca="1" si="266"/>
        <v>127.9187996430811</v>
      </c>
      <c r="I2158" s="342">
        <f t="shared" ca="1" si="267"/>
        <v>127.73978881311092</v>
      </c>
      <c r="J2158" s="340">
        <f t="shared" ca="1" si="268"/>
        <v>0.17901082997082485</v>
      </c>
      <c r="K2158" s="170">
        <f t="shared" ca="1" si="264"/>
        <v>3.2044877246843566E-2</v>
      </c>
      <c r="L2158" s="341">
        <f t="shared" ca="1" si="265"/>
        <v>0.61851589572394106</v>
      </c>
      <c r="M2158" s="341">
        <f t="shared" ca="1" si="269"/>
        <v>-0.61851589572394106</v>
      </c>
      <c r="N2158" s="170"/>
      <c r="O2158" s="340"/>
      <c r="P2158" s="3" t="e">
        <f t="shared" ca="1" si="270"/>
        <v>#N/A</v>
      </c>
      <c r="Q2158" s="3">
        <f t="shared" ca="1" si="271"/>
        <v>132981600</v>
      </c>
      <c r="S2158" s="99"/>
      <c r="T2158" s="350"/>
      <c r="U2158" s="350"/>
      <c r="V2158" s="349"/>
      <c r="W2158" s="313"/>
      <c r="X2158" s="302"/>
      <c r="Y2158" s="211"/>
      <c r="Z2158" s="320"/>
      <c r="AA2158" s="246"/>
      <c r="AB2158" s="125"/>
      <c r="AC2158" s="125"/>
      <c r="AD2158" s="125"/>
      <c r="AE2158" s="125"/>
      <c r="AF2158" s="125"/>
      <c r="AG2158" s="125"/>
      <c r="AH2158" s="125"/>
      <c r="AJ2158" s="125"/>
      <c r="AK2158" s="125"/>
      <c r="AM2158" s="246"/>
      <c r="AO2158" s="246"/>
      <c r="AP2158" s="211"/>
      <c r="AQ2158" s="211"/>
      <c r="AR2158" s="199"/>
      <c r="AT2158" s="225"/>
      <c r="AU2158" s="225"/>
      <c r="AV2158" s="225"/>
      <c r="AW2158" s="99"/>
      <c r="AX2158" s="199"/>
      <c r="AY2158" s="199"/>
      <c r="AZ2158" s="37"/>
      <c r="BA2158" s="123"/>
      <c r="BB2158" s="211"/>
      <c r="BC2158" s="211"/>
      <c r="BD2158" s="123"/>
      <c r="BE2158" s="123"/>
      <c r="BF2158" s="37"/>
      <c r="BG2158" s="37"/>
    </row>
    <row r="2159" spans="1:59" x14ac:dyDescent="0.25">
      <c r="A2159">
        <v>2127</v>
      </c>
      <c r="B2159" s="61">
        <f ca="1">OFFSET(InputPriceData!B$15,CalculationsAndCharts!$A2159+$A$11,0,1,1)</f>
        <v>39384</v>
      </c>
      <c r="C2159" s="3">
        <f ca="1">OFFSET(InputPriceData!G$15,CalculationsAndCharts!$A2159+$A$11,IF($C$7,8,0),1,1)</f>
        <v>106841000</v>
      </c>
      <c r="D2159" s="4">
        <f ca="1">OFFSET(InputPriceData!C$15,CalculationsAndCharts!$A2159+$A$11,IF($C$7,8,0),1,1)</f>
        <v>128.69999999999999</v>
      </c>
      <c r="E2159" s="4">
        <f ca="1">OFFSET(InputPriceData!D$15,CalculationsAndCharts!$A2159+$A$11,IF($C$7,8,0),1,1)</f>
        <v>129.13</v>
      </c>
      <c r="F2159" s="4">
        <f ca="1">OFFSET(InputPriceData!E$15,CalculationsAndCharts!$A2159+$A$11,IF($C$7,8,0),1,1)</f>
        <v>128.38</v>
      </c>
      <c r="G2159" s="4">
        <f ca="1">OFFSET(InputPriceData!F$15,CalculationsAndCharts!$A2159+$A$11,IF($C$7,8,0),1,1)</f>
        <v>128.87</v>
      </c>
      <c r="H2159" s="342">
        <f t="shared" ca="1" si="266"/>
        <v>127.9114853063784</v>
      </c>
      <c r="I2159" s="342">
        <f t="shared" ca="1" si="267"/>
        <v>127.71886052339373</v>
      </c>
      <c r="J2159" s="340">
        <f t="shared" ca="1" si="268"/>
        <v>0.19262478298537139</v>
      </c>
      <c r="K2159" s="170">
        <f t="shared" ca="1" si="264"/>
        <v>3.7104307020161424E-2</v>
      </c>
      <c r="L2159" s="341">
        <f t="shared" ca="1" si="265"/>
        <v>0.63231537102346336</v>
      </c>
      <c r="M2159" s="341">
        <f t="shared" ca="1" si="269"/>
        <v>-0.63231537102346336</v>
      </c>
      <c r="N2159" s="170"/>
      <c r="O2159" s="340"/>
      <c r="P2159" s="3">
        <f t="shared" ca="1" si="270"/>
        <v>106841000</v>
      </c>
      <c r="Q2159" s="3" t="e">
        <f t="shared" ca="1" si="271"/>
        <v>#N/A</v>
      </c>
      <c r="S2159" s="99"/>
      <c r="T2159" s="350"/>
      <c r="U2159" s="350"/>
      <c r="V2159" s="349"/>
      <c r="W2159" s="313"/>
      <c r="X2159" s="302"/>
      <c r="Y2159" s="211"/>
      <c r="Z2159" s="320"/>
      <c r="AA2159" s="246"/>
      <c r="AB2159" s="125"/>
      <c r="AC2159" s="125"/>
      <c r="AD2159" s="125"/>
      <c r="AE2159" s="125"/>
      <c r="AF2159" s="125"/>
      <c r="AG2159" s="125"/>
      <c r="AH2159" s="125"/>
      <c r="AJ2159" s="125"/>
      <c r="AK2159" s="125"/>
      <c r="AM2159" s="246"/>
      <c r="AO2159" s="246"/>
      <c r="AP2159" s="211"/>
      <c r="AQ2159" s="211"/>
      <c r="AR2159" s="199"/>
      <c r="AT2159" s="225"/>
      <c r="AU2159" s="225"/>
      <c r="AV2159" s="225"/>
      <c r="AW2159" s="99"/>
      <c r="AX2159" s="199"/>
      <c r="AY2159" s="199"/>
      <c r="AZ2159" s="37"/>
      <c r="BA2159" s="123"/>
      <c r="BB2159" s="211"/>
      <c r="BC2159" s="211"/>
      <c r="BD2159" s="123"/>
      <c r="BE2159" s="123"/>
      <c r="BF2159" s="37"/>
      <c r="BG2159" s="37"/>
    </row>
    <row r="2160" spans="1:59" x14ac:dyDescent="0.25">
      <c r="A2160">
        <v>2128</v>
      </c>
      <c r="B2160" s="61">
        <f ca="1">OFFSET(InputPriceData!B$15,CalculationsAndCharts!$A2160+$A$11,0,1,1)</f>
        <v>39381</v>
      </c>
      <c r="C2160" s="3">
        <f ca="1">OFFSET(InputPriceData!G$15,CalculationsAndCharts!$A2160+$A$11,IF($C$7,8,0),1,1)</f>
        <v>176484000</v>
      </c>
      <c r="D2160" s="4">
        <f ca="1">OFFSET(InputPriceData!C$15,CalculationsAndCharts!$A2160+$A$11,IF($C$7,8,0),1,1)</f>
        <v>127.97</v>
      </c>
      <c r="E2160" s="4">
        <f ca="1">OFFSET(InputPriceData!D$15,CalculationsAndCharts!$A2160+$A$11,IF($C$7,8,0),1,1)</f>
        <v>128.44</v>
      </c>
      <c r="F2160" s="4">
        <f ca="1">OFFSET(InputPriceData!E$15,CalculationsAndCharts!$A2160+$A$11,IF($C$7,8,0),1,1)</f>
        <v>127</v>
      </c>
      <c r="G2160" s="4">
        <f ca="1">OFFSET(InputPriceData!F$15,CalculationsAndCharts!$A2160+$A$11,IF($C$7,8,0),1,1)</f>
        <v>128.44</v>
      </c>
      <c r="H2160" s="342">
        <f t="shared" ca="1" si="266"/>
        <v>127.77455463586102</v>
      </c>
      <c r="I2160" s="342">
        <f t="shared" ca="1" si="267"/>
        <v>127.61421148006589</v>
      </c>
      <c r="J2160" s="340">
        <f t="shared" ca="1" si="268"/>
        <v>0.16034315579590555</v>
      </c>
      <c r="K2160" s="170">
        <f t="shared" ca="1" si="264"/>
        <v>2.5709927610590041E-2</v>
      </c>
      <c r="L2160" s="341">
        <f t="shared" ca="1" si="265"/>
        <v>0.64731716954315488</v>
      </c>
      <c r="M2160" s="341">
        <f t="shared" ca="1" si="269"/>
        <v>-0.64731716954315488</v>
      </c>
      <c r="N2160" s="170"/>
      <c r="O2160" s="340"/>
      <c r="P2160" s="3">
        <f t="shared" ca="1" si="270"/>
        <v>176484000</v>
      </c>
      <c r="Q2160" s="3" t="e">
        <f t="shared" ca="1" si="271"/>
        <v>#N/A</v>
      </c>
      <c r="S2160" s="99"/>
      <c r="T2160" s="350"/>
      <c r="U2160" s="350"/>
      <c r="V2160" s="349"/>
      <c r="W2160" s="313"/>
      <c r="X2160" s="302"/>
      <c r="Y2160" s="211"/>
      <c r="Z2160" s="320"/>
      <c r="AA2160" s="246"/>
      <c r="AB2160" s="125"/>
      <c r="AC2160" s="125"/>
      <c r="AD2160" s="125"/>
      <c r="AE2160" s="125"/>
      <c r="AF2160" s="125"/>
      <c r="AG2160" s="125"/>
      <c r="AH2160" s="125"/>
      <c r="AJ2160" s="125"/>
      <c r="AK2160" s="125"/>
      <c r="AM2160" s="246"/>
      <c r="AO2160" s="246"/>
      <c r="AP2160" s="211"/>
      <c r="AQ2160" s="211"/>
      <c r="AR2160" s="199"/>
      <c r="AT2160" s="225"/>
      <c r="AU2160" s="225"/>
      <c r="AV2160" s="225"/>
      <c r="AW2160" s="99"/>
      <c r="AX2160" s="199"/>
      <c r="AY2160" s="199"/>
      <c r="AZ2160" s="37"/>
      <c r="BA2160" s="123"/>
      <c r="BB2160" s="211"/>
      <c r="BC2160" s="211"/>
      <c r="BD2160" s="123"/>
      <c r="BE2160" s="123"/>
      <c r="BF2160" s="37"/>
      <c r="BG2160" s="37"/>
    </row>
    <row r="2161" spans="1:59" x14ac:dyDescent="0.25">
      <c r="A2161">
        <v>2129</v>
      </c>
      <c r="B2161" s="61">
        <f ca="1">OFFSET(InputPriceData!B$15,CalculationsAndCharts!$A2161+$A$11,0,1,1)</f>
        <v>39380</v>
      </c>
      <c r="C2161" s="3">
        <f ca="1">OFFSET(InputPriceData!G$15,CalculationsAndCharts!$A2161+$A$11,IF($C$7,8,0),1,1)</f>
        <v>237374500</v>
      </c>
      <c r="D2161" s="4">
        <f ca="1">OFFSET(InputPriceData!C$15,CalculationsAndCharts!$A2161+$A$11,IF($C$7,8,0),1,1)</f>
        <v>126.79</v>
      </c>
      <c r="E2161" s="4">
        <f ca="1">OFFSET(InputPriceData!D$15,CalculationsAndCharts!$A2161+$A$11,IF($C$7,8,0),1,1)</f>
        <v>127.33</v>
      </c>
      <c r="F2161" s="4">
        <f ca="1">OFFSET(InputPriceData!E$15,CalculationsAndCharts!$A2161+$A$11,IF($C$7,8,0),1,1)</f>
        <v>125.31</v>
      </c>
      <c r="G2161" s="4">
        <f ca="1">OFFSET(InputPriceData!F$15,CalculationsAndCharts!$A2161+$A$11,IF($C$7,8,0),1,1)</f>
        <v>126.95</v>
      </c>
      <c r="H2161" s="342">
        <f t="shared" ca="1" si="266"/>
        <v>127.67949101241258</v>
      </c>
      <c r="I2161" s="342">
        <f t="shared" ca="1" si="267"/>
        <v>127.53913979643552</v>
      </c>
      <c r="J2161" s="340">
        <f t="shared" ca="1" si="268"/>
        <v>0.14035121597792297</v>
      </c>
      <c r="K2161" s="170">
        <f t="shared" ca="1" si="264"/>
        <v>1.969846382648158E-2</v>
      </c>
      <c r="L2161" s="341">
        <f t="shared" ca="1" si="265"/>
        <v>0.66386787093714972</v>
      </c>
      <c r="M2161" s="341">
        <f t="shared" ca="1" si="269"/>
        <v>-0.66386787093714972</v>
      </c>
      <c r="N2161" s="170"/>
      <c r="O2161" s="340"/>
      <c r="P2161" s="3">
        <f t="shared" ca="1" si="270"/>
        <v>237374500</v>
      </c>
      <c r="Q2161" s="3" t="e">
        <f t="shared" ca="1" si="271"/>
        <v>#N/A</v>
      </c>
      <c r="S2161" s="99"/>
      <c r="T2161" s="350"/>
      <c r="U2161" s="350"/>
      <c r="V2161" s="349"/>
      <c r="W2161" s="313"/>
      <c r="X2161" s="302"/>
      <c r="Y2161" s="211"/>
      <c r="Z2161" s="320"/>
      <c r="AA2161" s="246"/>
      <c r="AB2161" s="125"/>
      <c r="AC2161" s="125"/>
      <c r="AD2161" s="125"/>
      <c r="AE2161" s="125"/>
      <c r="AF2161" s="125"/>
      <c r="AG2161" s="125"/>
      <c r="AH2161" s="125"/>
      <c r="AJ2161" s="125"/>
      <c r="AK2161" s="125"/>
      <c r="AM2161" s="246"/>
      <c r="AO2161" s="246"/>
      <c r="AP2161" s="211"/>
      <c r="AQ2161" s="211"/>
      <c r="AR2161" s="199"/>
      <c r="AT2161" s="225"/>
      <c r="AU2161" s="225"/>
      <c r="AV2161" s="225"/>
      <c r="AW2161" s="99"/>
      <c r="AX2161" s="199"/>
      <c r="AY2161" s="199"/>
      <c r="AZ2161" s="37"/>
      <c r="BA2161" s="123"/>
      <c r="BB2161" s="211"/>
      <c r="BC2161" s="211"/>
      <c r="BD2161" s="123"/>
      <c r="BE2161" s="123"/>
      <c r="BF2161" s="37"/>
      <c r="BG2161" s="37"/>
    </row>
    <row r="2162" spans="1:59" x14ac:dyDescent="0.25">
      <c r="A2162">
        <v>2130</v>
      </c>
      <c r="B2162" s="61">
        <f ca="1">OFFSET(InputPriceData!B$15,CalculationsAndCharts!$A2162+$A$11,0,1,1)</f>
        <v>39379</v>
      </c>
      <c r="C2162" s="3">
        <f ca="1">OFFSET(InputPriceData!G$15,CalculationsAndCharts!$A2162+$A$11,IF($C$7,8,0),1,1)</f>
        <v>326694200</v>
      </c>
      <c r="D2162" s="4">
        <f ca="1">OFFSET(InputPriceData!C$15,CalculationsAndCharts!$A2162+$A$11,IF($C$7,8,0),1,1)</f>
        <v>126.43</v>
      </c>
      <c r="E2162" s="4">
        <f ca="1">OFFSET(InputPriceData!D$15,CalculationsAndCharts!$A2162+$A$11,IF($C$7,8,0),1,1)</f>
        <v>126.87</v>
      </c>
      <c r="F2162" s="4">
        <f ca="1">OFFSET(InputPriceData!E$15,CalculationsAndCharts!$A2162+$A$11,IF($C$7,8,0),1,1)</f>
        <v>124.44</v>
      </c>
      <c r="G2162" s="4">
        <f ca="1">OFFSET(InputPriceData!F$15,CalculationsAndCharts!$A2162+$A$11,IF($C$7,8,0),1,1)</f>
        <v>126.65</v>
      </c>
      <c r="H2162" s="342">
        <f t="shared" ca="1" si="266"/>
        <v>127.7837040141858</v>
      </c>
      <c r="I2162" s="342">
        <f t="shared" ca="1" si="267"/>
        <v>127.59269795974785</v>
      </c>
      <c r="J2162" s="340">
        <f t="shared" ca="1" si="268"/>
        <v>0.19100605443890717</v>
      </c>
      <c r="K2162" s="170">
        <f t="shared" ca="1" si="264"/>
        <v>3.6483312832318766E-2</v>
      </c>
      <c r="L2162" s="341">
        <f t="shared" ca="1" si="265"/>
        <v>0.67837518103370631</v>
      </c>
      <c r="M2162" s="341">
        <f t="shared" ca="1" si="269"/>
        <v>-0.67837518103370631</v>
      </c>
      <c r="N2162" s="170"/>
      <c r="O2162" s="343"/>
      <c r="P2162" s="3">
        <f t="shared" ca="1" si="270"/>
        <v>326694200</v>
      </c>
      <c r="Q2162" s="3" t="e">
        <f t="shared" ca="1" si="271"/>
        <v>#N/A</v>
      </c>
      <c r="S2162" s="99"/>
      <c r="T2162" s="350"/>
      <c r="U2162" s="350"/>
      <c r="V2162" s="349"/>
      <c r="W2162" s="313"/>
      <c r="X2162" s="302"/>
      <c r="Y2162" s="211"/>
      <c r="Z2162" s="320"/>
      <c r="AA2162" s="246"/>
      <c r="AB2162" s="125"/>
      <c r="AC2162" s="125"/>
      <c r="AD2162" s="125"/>
      <c r="AE2162" s="125"/>
      <c r="AF2162" s="125"/>
      <c r="AG2162" s="125"/>
      <c r="AH2162" s="125"/>
      <c r="AJ2162" s="125"/>
      <c r="AK2162" s="125"/>
      <c r="AM2162" s="246"/>
      <c r="AO2162" s="246"/>
      <c r="AP2162" s="211"/>
      <c r="AQ2162" s="211"/>
      <c r="AR2162" s="199"/>
      <c r="AT2162" s="225"/>
      <c r="AU2162" s="225"/>
      <c r="AV2162" s="225"/>
      <c r="AW2162" s="99"/>
      <c r="AX2162" s="199"/>
      <c r="AY2162" s="199"/>
      <c r="AZ2162" s="37"/>
      <c r="BA2162" s="123"/>
      <c r="BB2162" s="211"/>
      <c r="BC2162" s="211"/>
      <c r="BD2162" s="123"/>
      <c r="BE2162" s="123"/>
      <c r="BF2162" s="37"/>
      <c r="BG2162" s="37"/>
    </row>
    <row r="2163" spans="1:59" x14ac:dyDescent="0.25">
      <c r="A2163">
        <v>2131</v>
      </c>
      <c r="B2163" s="61">
        <f ca="1">OFFSET(InputPriceData!B$15,CalculationsAndCharts!$A2163+$A$11,0,1,1)</f>
        <v>39378</v>
      </c>
      <c r="C2163" s="3">
        <f ca="1">OFFSET(InputPriceData!G$15,CalculationsAndCharts!$A2163+$A$11,IF($C$7,8,0),1,1)</f>
        <v>180085100</v>
      </c>
      <c r="D2163" s="4">
        <f ca="1">OFFSET(InputPriceData!C$15,CalculationsAndCharts!$A2163+$A$11,IF($C$7,8,0),1,1)</f>
        <v>126.63</v>
      </c>
      <c r="E2163" s="4">
        <f ca="1">OFFSET(InputPriceData!D$15,CalculationsAndCharts!$A2163+$A$11,IF($C$7,8,0),1,1)</f>
        <v>127.04</v>
      </c>
      <c r="F2163" s="4">
        <f ca="1">OFFSET(InputPriceData!E$15,CalculationsAndCharts!$A2163+$A$11,IF($C$7,8,0),1,1)</f>
        <v>125.62</v>
      </c>
      <c r="G2163" s="4">
        <f ca="1">OFFSET(InputPriceData!F$15,CalculationsAndCharts!$A2163+$A$11,IF($C$7,8,0),1,1)</f>
        <v>126.89</v>
      </c>
      <c r="H2163" s="342">
        <f t="shared" ca="1" si="266"/>
        <v>127.94566173049806</v>
      </c>
      <c r="I2163" s="342">
        <f t="shared" ca="1" si="267"/>
        <v>127.67839777427038</v>
      </c>
      <c r="J2163" s="340">
        <f t="shared" ca="1" si="268"/>
        <v>0.26726395622871896</v>
      </c>
      <c r="K2163" s="170">
        <f t="shared" ca="1" si="264"/>
        <v>7.1430022299026605E-2</v>
      </c>
      <c r="L2163" s="341">
        <f t="shared" ca="1" si="265"/>
        <v>0.68882702761126491</v>
      </c>
      <c r="M2163" s="341">
        <f t="shared" ca="1" si="269"/>
        <v>-0.68882702761126491</v>
      </c>
      <c r="N2163" s="170"/>
      <c r="O2163" s="340"/>
      <c r="P2163" s="3">
        <f t="shared" ca="1" si="270"/>
        <v>180085100</v>
      </c>
      <c r="Q2163" s="3" t="e">
        <f t="shared" ca="1" si="271"/>
        <v>#N/A</v>
      </c>
      <c r="S2163" s="99"/>
      <c r="T2163" s="350"/>
      <c r="U2163" s="350"/>
      <c r="V2163" s="349"/>
      <c r="W2163" s="313"/>
      <c r="X2163" s="302"/>
      <c r="Y2163" s="211"/>
      <c r="Z2163" s="320"/>
      <c r="AA2163" s="246"/>
      <c r="AB2163" s="125"/>
      <c r="AC2163" s="125"/>
      <c r="AD2163" s="125"/>
      <c r="AE2163" s="125"/>
      <c r="AF2163" s="125"/>
      <c r="AG2163" s="125"/>
      <c r="AH2163" s="125"/>
      <c r="AJ2163" s="125"/>
      <c r="AK2163" s="125"/>
      <c r="AM2163" s="246"/>
      <c r="AO2163" s="246"/>
      <c r="AP2163" s="211"/>
      <c r="AQ2163" s="211"/>
      <c r="AR2163" s="199"/>
      <c r="AT2163" s="225"/>
      <c r="AU2163" s="225"/>
      <c r="AV2163" s="225"/>
      <c r="AW2163" s="99"/>
      <c r="AX2163" s="199"/>
      <c r="AY2163" s="199"/>
      <c r="AZ2163" s="37"/>
      <c r="BA2163" s="123"/>
      <c r="BB2163" s="211"/>
      <c r="BC2163" s="211"/>
      <c r="BD2163" s="123"/>
      <c r="BE2163" s="123"/>
      <c r="BF2163" s="37"/>
      <c r="BG2163" s="37"/>
    </row>
    <row r="2164" spans="1:59" x14ac:dyDescent="0.25">
      <c r="A2164">
        <v>2132</v>
      </c>
      <c r="B2164" s="61">
        <f ca="1">OFFSET(InputPriceData!B$15,CalculationsAndCharts!$A2164+$A$11,0,1,1)</f>
        <v>39377</v>
      </c>
      <c r="C2164" s="3">
        <f ca="1">OFFSET(InputPriceData!G$15,CalculationsAndCharts!$A2164+$A$11,IF($C$7,8,0),1,1)</f>
        <v>261989800</v>
      </c>
      <c r="D2164" s="4">
        <f ca="1">OFFSET(InputPriceData!C$15,CalculationsAndCharts!$A2164+$A$11,IF($C$7,8,0),1,1)</f>
        <v>124.46</v>
      </c>
      <c r="E2164" s="4">
        <f ca="1">OFFSET(InputPriceData!D$15,CalculationsAndCharts!$A2164+$A$11,IF($C$7,8,0),1,1)</f>
        <v>126.05</v>
      </c>
      <c r="F2164" s="4">
        <f ca="1">OFFSET(InputPriceData!E$15,CalculationsAndCharts!$A2164+$A$11,IF($C$7,8,0),1,1)</f>
        <v>124.29</v>
      </c>
      <c r="G2164" s="4">
        <f ca="1">OFFSET(InputPriceData!F$15,CalculationsAndCharts!$A2164+$A$11,IF($C$7,8,0),1,1)</f>
        <v>125.87</v>
      </c>
      <c r="H2164" s="342">
        <f t="shared" ca="1" si="266"/>
        <v>128.09647054914063</v>
      </c>
      <c r="I2164" s="342">
        <f t="shared" ca="1" si="267"/>
        <v>127.75007029920405</v>
      </c>
      <c r="J2164" s="340">
        <f t="shared" ca="1" si="268"/>
        <v>0.346400249937722</v>
      </c>
      <c r="K2164" s="170">
        <f t="shared" ca="1" si="264"/>
        <v>0.11999313315691627</v>
      </c>
      <c r="L2164" s="341">
        <f t="shared" ca="1" si="265"/>
        <v>0.69654232354181622</v>
      </c>
      <c r="M2164" s="341">
        <f t="shared" ca="1" si="269"/>
        <v>-0.69654232354181622</v>
      </c>
      <c r="N2164" s="170"/>
      <c r="O2164" s="340"/>
      <c r="P2164" s="3">
        <f t="shared" ca="1" si="270"/>
        <v>261989800</v>
      </c>
      <c r="Q2164" s="3" t="e">
        <f t="shared" ca="1" si="271"/>
        <v>#N/A</v>
      </c>
      <c r="S2164" s="99"/>
      <c r="T2164" s="350"/>
      <c r="U2164" s="350"/>
      <c r="V2164" s="349"/>
      <c r="W2164" s="313"/>
      <c r="X2164" s="302"/>
      <c r="Y2164" s="211"/>
      <c r="Z2164" s="320"/>
      <c r="AA2164" s="246"/>
      <c r="AB2164" s="125"/>
      <c r="AC2164" s="125"/>
      <c r="AD2164" s="125"/>
      <c r="AE2164" s="125"/>
      <c r="AF2164" s="125"/>
      <c r="AG2164" s="125"/>
      <c r="AH2164" s="125"/>
      <c r="AJ2164" s="125"/>
      <c r="AK2164" s="125"/>
      <c r="AM2164" s="246"/>
      <c r="AO2164" s="246"/>
      <c r="AP2164" s="211"/>
      <c r="AQ2164" s="211"/>
      <c r="AR2164" s="199"/>
      <c r="AT2164" s="225"/>
      <c r="AU2164" s="225"/>
      <c r="AV2164" s="225"/>
      <c r="AW2164" s="99"/>
      <c r="AX2164" s="199"/>
      <c r="AY2164" s="199"/>
      <c r="AZ2164" s="37"/>
      <c r="BA2164" s="123"/>
      <c r="BB2164" s="211"/>
      <c r="BC2164" s="211"/>
      <c r="BD2164" s="123"/>
      <c r="BE2164" s="123"/>
      <c r="BF2164" s="37"/>
      <c r="BG2164" s="37"/>
    </row>
    <row r="2165" spans="1:59" x14ac:dyDescent="0.25">
      <c r="A2165">
        <v>2133</v>
      </c>
      <c r="B2165" s="61">
        <f ca="1">OFFSET(InputPriceData!B$15,CalculationsAndCharts!$A2165+$A$11,0,1,1)</f>
        <v>39374</v>
      </c>
      <c r="C2165" s="3">
        <f ca="1">OFFSET(InputPriceData!G$15,CalculationsAndCharts!$A2165+$A$11,IF($C$7,8,0),1,1)</f>
        <v>297169900</v>
      </c>
      <c r="D2165" s="4">
        <f ca="1">OFFSET(InputPriceData!C$15,CalculationsAndCharts!$A2165+$A$11,IF($C$7,8,0),1,1)</f>
        <v>128</v>
      </c>
      <c r="E2165" s="4">
        <f ca="1">OFFSET(InputPriceData!D$15,CalculationsAndCharts!$A2165+$A$11,IF($C$7,8,0),1,1)</f>
        <v>130.83000000000001</v>
      </c>
      <c r="F2165" s="4">
        <f ca="1">OFFSET(InputPriceData!E$15,CalculationsAndCharts!$A2165+$A$11,IF($C$7,8,0),1,1)</f>
        <v>125.13</v>
      </c>
      <c r="G2165" s="4">
        <f ca="1">OFFSET(InputPriceData!F$15,CalculationsAndCharts!$A2165+$A$11,IF($C$7,8,0),1,1)</f>
        <v>125.14</v>
      </c>
      <c r="H2165" s="342">
        <f t="shared" ca="1" si="266"/>
        <v>128.41453777044646</v>
      </c>
      <c r="I2165" s="342">
        <f t="shared" ca="1" si="267"/>
        <v>127.92098578094989</v>
      </c>
      <c r="J2165" s="340">
        <f t="shared" ca="1" si="268"/>
        <v>0.49355198949780776</v>
      </c>
      <c r="K2165" s="170">
        <f t="shared" ca="1" si="264"/>
        <v>0.24359356633724413</v>
      </c>
      <c r="L2165" s="341">
        <f t="shared" ca="1" si="265"/>
        <v>0.70294903306000889</v>
      </c>
      <c r="M2165" s="341">
        <f t="shared" ca="1" si="269"/>
        <v>-0.70294903306000889</v>
      </c>
      <c r="N2165" s="170"/>
      <c r="O2165" s="340"/>
      <c r="P2165" s="3" t="e">
        <f t="shared" ca="1" si="270"/>
        <v>#N/A</v>
      </c>
      <c r="Q2165" s="3">
        <f t="shared" ca="1" si="271"/>
        <v>297169900</v>
      </c>
      <c r="S2165" s="99"/>
      <c r="T2165" s="350"/>
      <c r="U2165" s="350"/>
      <c r="V2165" s="349"/>
      <c r="W2165" s="313"/>
      <c r="X2165" s="302"/>
      <c r="Y2165" s="211"/>
      <c r="Z2165" s="320"/>
      <c r="AA2165" s="246"/>
      <c r="AB2165" s="125"/>
      <c r="AC2165" s="125"/>
      <c r="AD2165" s="125"/>
      <c r="AE2165" s="125"/>
      <c r="AF2165" s="125"/>
      <c r="AG2165" s="125"/>
      <c r="AH2165" s="125"/>
      <c r="AJ2165" s="125"/>
      <c r="AK2165" s="125"/>
      <c r="AM2165" s="246"/>
      <c r="AO2165" s="246"/>
      <c r="AP2165" s="211"/>
      <c r="AQ2165" s="211"/>
      <c r="AR2165" s="199"/>
      <c r="AT2165" s="225"/>
      <c r="AU2165" s="225"/>
      <c r="AV2165" s="225"/>
      <c r="AW2165" s="99"/>
      <c r="AX2165" s="199"/>
      <c r="AY2165" s="199"/>
      <c r="AZ2165" s="37"/>
      <c r="BA2165" s="123"/>
      <c r="BB2165" s="211"/>
      <c r="BC2165" s="211"/>
      <c r="BD2165" s="123"/>
      <c r="BE2165" s="123"/>
      <c r="BF2165" s="37"/>
      <c r="BG2165" s="37"/>
    </row>
    <row r="2166" spans="1:59" x14ac:dyDescent="0.25">
      <c r="A2166">
        <v>2134</v>
      </c>
      <c r="B2166" s="61">
        <f ca="1">OFFSET(InputPriceData!B$15,CalculationsAndCharts!$A2166+$A$11,0,1,1)</f>
        <v>39373</v>
      </c>
      <c r="C2166" s="3">
        <f ca="1">OFFSET(InputPriceData!G$15,CalculationsAndCharts!$A2166+$A$11,IF($C$7,8,0),1,1)</f>
        <v>148367500</v>
      </c>
      <c r="D2166" s="4">
        <f ca="1">OFFSET(InputPriceData!C$15,CalculationsAndCharts!$A2166+$A$11,IF($C$7,8,0),1,1)</f>
        <v>128.30000000000001</v>
      </c>
      <c r="E2166" s="4">
        <f ca="1">OFFSET(InputPriceData!D$15,CalculationsAndCharts!$A2166+$A$11,IF($C$7,8,0),1,1)</f>
        <v>128.91999999999999</v>
      </c>
      <c r="F2166" s="4">
        <f ca="1">OFFSET(InputPriceData!E$15,CalculationsAndCharts!$A2166+$A$11,IF($C$7,8,0),1,1)</f>
        <v>127.99</v>
      </c>
      <c r="G2166" s="4">
        <f ca="1">OFFSET(InputPriceData!F$15,CalculationsAndCharts!$A2166+$A$11,IF($C$7,8,0),1,1)</f>
        <v>128.5</v>
      </c>
      <c r="H2166" s="342">
        <f t="shared" ca="1" si="266"/>
        <v>128.88232888051022</v>
      </c>
      <c r="I2166" s="342">
        <f t="shared" ca="1" si="267"/>
        <v>128.17380267012717</v>
      </c>
      <c r="J2166" s="340">
        <f t="shared" ca="1" si="268"/>
        <v>0.70852621038443653</v>
      </c>
      <c r="K2166" s="170">
        <f t="shared" ca="1" si="264"/>
        <v>0.50200939080173079</v>
      </c>
      <c r="L2166" s="341">
        <f t="shared" ca="1" si="265"/>
        <v>0.7062717359237477</v>
      </c>
      <c r="M2166" s="341">
        <f t="shared" ca="1" si="269"/>
        <v>-0.7062717359237477</v>
      </c>
      <c r="N2166" s="170"/>
      <c r="O2166" s="340"/>
      <c r="P2166" s="3">
        <f t="shared" ca="1" si="270"/>
        <v>148367500</v>
      </c>
      <c r="Q2166" s="3" t="e">
        <f t="shared" ca="1" si="271"/>
        <v>#N/A</v>
      </c>
      <c r="S2166" s="99"/>
      <c r="T2166" s="350"/>
      <c r="U2166" s="350"/>
      <c r="V2166" s="349"/>
      <c r="W2166" s="313"/>
      <c r="X2166" s="302"/>
      <c r="Y2166" s="211"/>
      <c r="Z2166" s="320"/>
      <c r="AA2166" s="246"/>
      <c r="AB2166" s="125"/>
      <c r="AC2166" s="125"/>
      <c r="AD2166" s="125"/>
      <c r="AE2166" s="125"/>
      <c r="AF2166" s="125"/>
      <c r="AG2166" s="125"/>
      <c r="AH2166" s="125"/>
      <c r="AJ2166" s="125"/>
      <c r="AK2166" s="125"/>
      <c r="AM2166" s="246"/>
      <c r="AO2166" s="246"/>
      <c r="AP2166" s="211"/>
      <c r="AQ2166" s="211"/>
      <c r="AR2166" s="199"/>
      <c r="AT2166" s="225"/>
      <c r="AU2166" s="225"/>
      <c r="AV2166" s="225"/>
      <c r="AW2166" s="99"/>
      <c r="AX2166" s="199"/>
      <c r="AY2166" s="199"/>
      <c r="AZ2166" s="37"/>
      <c r="BA2166" s="123"/>
      <c r="BB2166" s="211"/>
      <c r="BC2166" s="211"/>
      <c r="BD2166" s="123"/>
      <c r="BE2166" s="123"/>
      <c r="BF2166" s="37"/>
      <c r="BG2166" s="37"/>
    </row>
    <row r="2167" spans="1:59" x14ac:dyDescent="0.25">
      <c r="A2167">
        <v>2135</v>
      </c>
      <c r="B2167" s="61">
        <f ca="1">OFFSET(InputPriceData!B$15,CalculationsAndCharts!$A2167+$A$11,0,1,1)</f>
        <v>39372</v>
      </c>
      <c r="C2167" s="3">
        <f ca="1">OFFSET(InputPriceData!G$15,CalculationsAndCharts!$A2167+$A$11,IF($C$7,8,0),1,1)</f>
        <v>216687300</v>
      </c>
      <c r="D2167" s="4">
        <f ca="1">OFFSET(InputPriceData!C$15,CalculationsAndCharts!$A2167+$A$11,IF($C$7,8,0),1,1)</f>
        <v>129.58000000000001</v>
      </c>
      <c r="E2167" s="4">
        <f ca="1">OFFSET(InputPriceData!D$15,CalculationsAndCharts!$A2167+$A$11,IF($C$7,8,0),1,1)</f>
        <v>129.66999999999999</v>
      </c>
      <c r="F2167" s="4">
        <f ca="1">OFFSET(InputPriceData!E$15,CalculationsAndCharts!$A2167+$A$11,IF($C$7,8,0),1,1)</f>
        <v>127.48</v>
      </c>
      <c r="G2167" s="4">
        <f ca="1">OFFSET(InputPriceData!F$15,CalculationsAndCharts!$A2167+$A$11,IF($C$7,8,0),1,1)</f>
        <v>128.97</v>
      </c>
      <c r="H2167" s="342">
        <f t="shared" ca="1" si="266"/>
        <v>128.93694729201167</v>
      </c>
      <c r="I2167" s="342">
        <f t="shared" ca="1" si="267"/>
        <v>128.14414836741147</v>
      </c>
      <c r="J2167" s="340">
        <f t="shared" ca="1" si="268"/>
        <v>0.79279892460173462</v>
      </c>
      <c r="K2167" s="170">
        <f t="shared" ca="1" si="264"/>
        <v>0.62853013484966691</v>
      </c>
      <c r="L2167" s="341">
        <f t="shared" ca="1" si="265"/>
        <v>0.70484732657842342</v>
      </c>
      <c r="M2167" s="341">
        <f t="shared" ca="1" si="269"/>
        <v>-0.70484732657842342</v>
      </c>
      <c r="N2167" s="170"/>
      <c r="O2167" s="340"/>
      <c r="P2167" s="3" t="e">
        <f t="shared" ca="1" si="270"/>
        <v>#N/A</v>
      </c>
      <c r="Q2167" s="3">
        <f t="shared" ca="1" si="271"/>
        <v>216687300</v>
      </c>
      <c r="S2167" s="99"/>
      <c r="T2167" s="350"/>
      <c r="U2167" s="350"/>
      <c r="V2167" s="349"/>
      <c r="W2167" s="313"/>
      <c r="X2167" s="302"/>
      <c r="Y2167" s="211"/>
      <c r="Z2167" s="320"/>
      <c r="AA2167" s="246"/>
      <c r="AB2167" s="125"/>
      <c r="AC2167" s="125"/>
      <c r="AD2167" s="125"/>
      <c r="AE2167" s="125"/>
      <c r="AF2167" s="125"/>
      <c r="AG2167" s="125"/>
      <c r="AH2167" s="125"/>
      <c r="AJ2167" s="125"/>
      <c r="AK2167" s="125"/>
      <c r="AM2167" s="246"/>
      <c r="AO2167" s="246"/>
      <c r="AP2167" s="211"/>
      <c r="AQ2167" s="211"/>
      <c r="AR2167" s="199"/>
      <c r="AT2167" s="225"/>
      <c r="AU2167" s="225"/>
      <c r="AV2167" s="225"/>
      <c r="AW2167" s="99"/>
      <c r="AX2167" s="199"/>
      <c r="AY2167" s="199"/>
      <c r="AZ2167" s="37"/>
      <c r="BA2167" s="123"/>
      <c r="BB2167" s="211"/>
      <c r="BC2167" s="211"/>
      <c r="BD2167" s="123"/>
      <c r="BE2167" s="123"/>
      <c r="BF2167" s="37"/>
      <c r="BG2167" s="37"/>
    </row>
    <row r="2168" spans="1:59" x14ac:dyDescent="0.25">
      <c r="A2168">
        <v>2136</v>
      </c>
      <c r="B2168" s="61">
        <f ca="1">OFFSET(InputPriceData!B$15,CalculationsAndCharts!$A2168+$A$11,0,1,1)</f>
        <v>39371</v>
      </c>
      <c r="C2168" s="3">
        <f ca="1">OFFSET(InputPriceData!G$15,CalculationsAndCharts!$A2168+$A$11,IF($C$7,8,0),1,1)</f>
        <v>166525700</v>
      </c>
      <c r="D2168" s="4">
        <f ca="1">OFFSET(InputPriceData!C$15,CalculationsAndCharts!$A2168+$A$11,IF($C$7,8,0),1,1)</f>
        <v>129.1</v>
      </c>
      <c r="E2168" s="4">
        <f ca="1">OFFSET(InputPriceData!D$15,CalculationsAndCharts!$A2168+$A$11,IF($C$7,8,0),1,1)</f>
        <v>129.19</v>
      </c>
      <c r="F2168" s="4">
        <f ca="1">OFFSET(InputPriceData!E$15,CalculationsAndCharts!$A2168+$A$11,IF($C$7,8,0),1,1)</f>
        <v>128.32</v>
      </c>
      <c r="G2168" s="4">
        <f ca="1">OFFSET(InputPriceData!F$15,CalculationsAndCharts!$A2168+$A$11,IF($C$7,8,0),1,1)</f>
        <v>128.57</v>
      </c>
      <c r="H2168" s="342">
        <f t="shared" ca="1" si="266"/>
        <v>128.93222547658476</v>
      </c>
      <c r="I2168" s="342">
        <f t="shared" ca="1" si="267"/>
        <v>128.06907094626706</v>
      </c>
      <c r="J2168" s="340">
        <f t="shared" ca="1" si="268"/>
        <v>0.8631545303193825</v>
      </c>
      <c r="K2168" s="170">
        <f t="shared" ca="1" si="264"/>
        <v>0.74503574321087385</v>
      </c>
      <c r="L2168" s="341">
        <f t="shared" ca="1" si="265"/>
        <v>0.7038119792318821</v>
      </c>
      <c r="M2168" s="341">
        <f t="shared" ca="1" si="269"/>
        <v>-0.7038119792318821</v>
      </c>
      <c r="N2168" s="170"/>
      <c r="O2168" s="340"/>
      <c r="P2168" s="3" t="e">
        <f t="shared" ca="1" si="270"/>
        <v>#N/A</v>
      </c>
      <c r="Q2168" s="3">
        <f t="shared" ca="1" si="271"/>
        <v>166525700</v>
      </c>
      <c r="S2168" s="99"/>
      <c r="T2168" s="350"/>
      <c r="U2168" s="350"/>
      <c r="V2168" s="349"/>
      <c r="W2168" s="313"/>
      <c r="X2168" s="302"/>
      <c r="Y2168" s="211"/>
      <c r="Z2168" s="320"/>
      <c r="AA2168" s="246"/>
      <c r="AB2168" s="125"/>
      <c r="AC2168" s="125"/>
      <c r="AD2168" s="125"/>
      <c r="AE2168" s="125"/>
      <c r="AF2168" s="125"/>
      <c r="AG2168" s="125"/>
      <c r="AH2168" s="125"/>
      <c r="AJ2168" s="125"/>
      <c r="AK2168" s="125"/>
      <c r="AM2168" s="246"/>
      <c r="AO2168" s="246"/>
      <c r="AP2168" s="211"/>
      <c r="AQ2168" s="211"/>
      <c r="AR2168" s="199"/>
      <c r="AT2168" s="225"/>
      <c r="AU2168" s="225"/>
      <c r="AV2168" s="225"/>
      <c r="AW2168" s="99"/>
      <c r="AX2168" s="199"/>
      <c r="AY2168" s="199"/>
      <c r="AZ2168" s="37"/>
      <c r="BA2168" s="123"/>
      <c r="BB2168" s="211"/>
      <c r="BC2168" s="211"/>
      <c r="BD2168" s="123"/>
      <c r="BE2168" s="123"/>
      <c r="BF2168" s="37"/>
      <c r="BG2168" s="37"/>
    </row>
    <row r="2169" spans="1:59" x14ac:dyDescent="0.25">
      <c r="A2169">
        <v>2137</v>
      </c>
      <c r="B2169" s="61">
        <f ca="1">OFFSET(InputPriceData!B$15,CalculationsAndCharts!$A2169+$A$11,0,1,1)</f>
        <v>39370</v>
      </c>
      <c r="C2169" s="3">
        <f ca="1">OFFSET(InputPriceData!G$15,CalculationsAndCharts!$A2169+$A$11,IF($C$7,8,0),1,1)</f>
        <v>161151900</v>
      </c>
      <c r="D2169" s="4">
        <f ca="1">OFFSET(InputPriceData!C$15,CalculationsAndCharts!$A2169+$A$11,IF($C$7,8,0),1,1)</f>
        <v>130.66</v>
      </c>
      <c r="E2169" s="4">
        <f ca="1">OFFSET(InputPriceData!D$15,CalculationsAndCharts!$A2169+$A$11,IF($C$7,8,0),1,1)</f>
        <v>130.72999999999999</v>
      </c>
      <c r="F2169" s="4">
        <f ca="1">OFFSET(InputPriceData!E$15,CalculationsAndCharts!$A2169+$A$11,IF($C$7,8,0),1,1)</f>
        <v>128.71</v>
      </c>
      <c r="G2169" s="4">
        <f ca="1">OFFSET(InputPriceData!F$15,CalculationsAndCharts!$A2169+$A$11,IF($C$7,8,0),1,1)</f>
        <v>129.6</v>
      </c>
      <c r="H2169" s="342">
        <f t="shared" ca="1" si="266"/>
        <v>128.98397197323973</v>
      </c>
      <c r="I2169" s="342">
        <f t="shared" ca="1" si="267"/>
        <v>128.02353194138226</v>
      </c>
      <c r="J2169" s="340">
        <f t="shared" ca="1" si="268"/>
        <v>0.96044003185931504</v>
      </c>
      <c r="K2169" s="170">
        <f t="shared" ca="1" si="264"/>
        <v>0.92244505479792205</v>
      </c>
      <c r="L2169" s="341">
        <f t="shared" ca="1" si="265"/>
        <v>0.70200617603756787</v>
      </c>
      <c r="M2169" s="341">
        <f t="shared" ca="1" si="269"/>
        <v>-0.70200617603756787</v>
      </c>
      <c r="N2169" s="170"/>
      <c r="O2169" s="340"/>
      <c r="P2169" s="3" t="e">
        <f t="shared" ca="1" si="270"/>
        <v>#N/A</v>
      </c>
      <c r="Q2169" s="3">
        <f t="shared" ca="1" si="271"/>
        <v>161151900</v>
      </c>
      <c r="S2169" s="99"/>
      <c r="T2169" s="350"/>
      <c r="U2169" s="350"/>
      <c r="V2169" s="349"/>
      <c r="W2169" s="313"/>
      <c r="X2169" s="302"/>
      <c r="Y2169" s="211"/>
      <c r="Z2169" s="320"/>
      <c r="AA2169" s="246"/>
      <c r="AB2169" s="125"/>
      <c r="AC2169" s="125"/>
      <c r="AD2169" s="125"/>
      <c r="AE2169" s="125"/>
      <c r="AF2169" s="125"/>
      <c r="AG2169" s="125"/>
      <c r="AH2169" s="125"/>
      <c r="AJ2169" s="125"/>
      <c r="AK2169" s="125"/>
      <c r="AM2169" s="246"/>
      <c r="AO2169" s="246"/>
      <c r="AP2169" s="211"/>
      <c r="AQ2169" s="211"/>
      <c r="AR2169" s="199"/>
      <c r="AT2169" s="225"/>
      <c r="AU2169" s="225"/>
      <c r="AV2169" s="225"/>
      <c r="AW2169" s="99"/>
      <c r="AX2169" s="199"/>
      <c r="AY2169" s="199"/>
      <c r="AZ2169" s="37"/>
      <c r="BA2169" s="123"/>
      <c r="BB2169" s="211"/>
      <c r="BC2169" s="211"/>
      <c r="BD2169" s="123"/>
      <c r="BE2169" s="123"/>
      <c r="BF2169" s="37"/>
      <c r="BG2169" s="37"/>
    </row>
    <row r="2170" spans="1:59" x14ac:dyDescent="0.25">
      <c r="A2170">
        <v>2138</v>
      </c>
      <c r="B2170" s="61">
        <f ca="1">OFFSET(InputPriceData!B$15,CalculationsAndCharts!$A2170+$A$11,0,1,1)</f>
        <v>39367</v>
      </c>
      <c r="C2170" s="3">
        <f ca="1">OFFSET(InputPriceData!G$15,CalculationsAndCharts!$A2170+$A$11,IF($C$7,8,0),1,1)</f>
        <v>124546700</v>
      </c>
      <c r="D2170" s="4">
        <f ca="1">OFFSET(InputPriceData!C$15,CalculationsAndCharts!$A2170+$A$11,IF($C$7,8,0),1,1)</f>
        <v>129.97999999999999</v>
      </c>
      <c r="E2170" s="4">
        <f ca="1">OFFSET(InputPriceData!D$15,CalculationsAndCharts!$A2170+$A$11,IF($C$7,8,0),1,1)</f>
        <v>130.72</v>
      </c>
      <c r="F2170" s="4">
        <f ca="1">OFFSET(InputPriceData!E$15,CalculationsAndCharts!$A2170+$A$11,IF($C$7,8,0),1,1)</f>
        <v>129.82</v>
      </c>
      <c r="G2170" s="4">
        <f ca="1">OFFSET(InputPriceData!F$15,CalculationsAndCharts!$A2170+$A$11,IF($C$7,8,0),1,1)</f>
        <v>130.71</v>
      </c>
      <c r="H2170" s="342">
        <f t="shared" ca="1" si="266"/>
        <v>128.89596796941683</v>
      </c>
      <c r="I2170" s="342">
        <f t="shared" ca="1" si="267"/>
        <v>127.8802166633261</v>
      </c>
      <c r="J2170" s="340">
        <f t="shared" ca="1" si="268"/>
        <v>1.0157513060927461</v>
      </c>
      <c r="K2170" s="170">
        <f t="shared" ca="1" si="264"/>
        <v>1.0317507158291197</v>
      </c>
      <c r="L2170" s="341">
        <f t="shared" ca="1" si="265"/>
        <v>0.6970619238446214</v>
      </c>
      <c r="M2170" s="341">
        <f t="shared" ca="1" si="269"/>
        <v>-0.6970619238446214</v>
      </c>
      <c r="N2170" s="170"/>
      <c r="O2170" s="340"/>
      <c r="P2170" s="3">
        <f t="shared" ca="1" si="270"/>
        <v>124546700</v>
      </c>
      <c r="Q2170" s="3" t="e">
        <f t="shared" ca="1" si="271"/>
        <v>#N/A</v>
      </c>
      <c r="S2170" s="99"/>
      <c r="T2170" s="350"/>
      <c r="U2170" s="350"/>
      <c r="V2170" s="349"/>
      <c r="W2170" s="313"/>
      <c r="X2170" s="302"/>
      <c r="Y2170" s="211"/>
      <c r="Z2170" s="320"/>
      <c r="AA2170" s="246"/>
      <c r="AB2170" s="125"/>
      <c r="AC2170" s="125"/>
      <c r="AD2170" s="125"/>
      <c r="AE2170" s="125"/>
      <c r="AF2170" s="125"/>
      <c r="AG2170" s="125"/>
      <c r="AH2170" s="125"/>
      <c r="AJ2170" s="125"/>
      <c r="AK2170" s="125"/>
      <c r="AM2170" s="246"/>
      <c r="AO2170" s="246"/>
      <c r="AP2170" s="211"/>
      <c r="AQ2170" s="211"/>
      <c r="AR2170" s="199"/>
      <c r="AT2170" s="225"/>
      <c r="AU2170" s="225"/>
      <c r="AV2170" s="225"/>
      <c r="AW2170" s="99"/>
      <c r="AX2170" s="199"/>
      <c r="AY2170" s="199"/>
      <c r="AZ2170" s="37"/>
      <c r="BA2170" s="123"/>
      <c r="BB2170" s="211"/>
      <c r="BC2170" s="211"/>
      <c r="BD2170" s="123"/>
      <c r="BE2170" s="123"/>
      <c r="BF2170" s="37"/>
      <c r="BG2170" s="37"/>
    </row>
    <row r="2171" spans="1:59" x14ac:dyDescent="0.25">
      <c r="A2171">
        <v>2139</v>
      </c>
      <c r="B2171" s="61">
        <f ca="1">OFFSET(InputPriceData!B$15,CalculationsAndCharts!$A2171+$A$11,0,1,1)</f>
        <v>39366</v>
      </c>
      <c r="C2171" s="3">
        <f ca="1">OFFSET(InputPriceData!G$15,CalculationsAndCharts!$A2171+$A$11,IF($C$7,8,0),1,1)</f>
        <v>233529100</v>
      </c>
      <c r="D2171" s="4">
        <f ca="1">OFFSET(InputPriceData!C$15,CalculationsAndCharts!$A2171+$A$11,IF($C$7,8,0),1,1)</f>
        <v>131.21</v>
      </c>
      <c r="E2171" s="4">
        <f ca="1">OFFSET(InputPriceData!D$15,CalculationsAndCharts!$A2171+$A$11,IF($C$7,8,0),1,1)</f>
        <v>131.69999999999999</v>
      </c>
      <c r="F2171" s="4">
        <f ca="1">OFFSET(InputPriceData!E$15,CalculationsAndCharts!$A2171+$A$11,IF($C$7,8,0),1,1)</f>
        <v>129.21</v>
      </c>
      <c r="G2171" s="4">
        <f ca="1">OFFSET(InputPriceData!F$15,CalculationsAndCharts!$A2171+$A$11,IF($C$7,8,0),1,1)</f>
        <v>129.99</v>
      </c>
      <c r="H2171" s="342">
        <f t="shared" ca="1" si="266"/>
        <v>128.63682053647636</v>
      </c>
      <c r="I2171" s="342">
        <f t="shared" ca="1" si="267"/>
        <v>127.62296363271939</v>
      </c>
      <c r="J2171" s="340">
        <f t="shared" ca="1" si="268"/>
        <v>1.0138569037591951</v>
      </c>
      <c r="K2171" s="170">
        <f t="shared" ca="1" si="264"/>
        <v>1.0279058213001819</v>
      </c>
      <c r="L2171" s="341">
        <f t="shared" ca="1" si="265"/>
        <v>0.68756106169500053</v>
      </c>
      <c r="M2171" s="341">
        <f t="shared" ca="1" si="269"/>
        <v>-0.68756106169500053</v>
      </c>
      <c r="N2171" s="170"/>
      <c r="O2171" s="340"/>
      <c r="P2171" s="3" t="e">
        <f t="shared" ca="1" si="270"/>
        <v>#N/A</v>
      </c>
      <c r="Q2171" s="3">
        <f t="shared" ca="1" si="271"/>
        <v>233529100</v>
      </c>
      <c r="S2171" s="99"/>
      <c r="T2171" s="350"/>
      <c r="U2171" s="350"/>
      <c r="V2171" s="349"/>
      <c r="W2171" s="313"/>
      <c r="X2171" s="302"/>
      <c r="Y2171" s="211"/>
      <c r="Z2171" s="320"/>
      <c r="AA2171" s="246"/>
      <c r="AB2171" s="125"/>
      <c r="AC2171" s="125"/>
      <c r="AD2171" s="125"/>
      <c r="AE2171" s="125"/>
      <c r="AF2171" s="125"/>
      <c r="AG2171" s="125"/>
      <c r="AH2171" s="125"/>
      <c r="AJ2171" s="125"/>
      <c r="AK2171" s="125"/>
      <c r="AM2171" s="246"/>
      <c r="AO2171" s="246"/>
      <c r="AP2171" s="211"/>
      <c r="AQ2171" s="211"/>
      <c r="AR2171" s="199"/>
      <c r="AT2171" s="225"/>
      <c r="AU2171" s="225"/>
      <c r="AV2171" s="225"/>
      <c r="AW2171" s="99"/>
      <c r="AX2171" s="199"/>
      <c r="AY2171" s="199"/>
      <c r="AZ2171" s="37"/>
      <c r="BA2171" s="123"/>
      <c r="BB2171" s="211"/>
      <c r="BC2171" s="211"/>
      <c r="BD2171" s="123"/>
      <c r="BE2171" s="123"/>
      <c r="BF2171" s="37"/>
      <c r="BG2171" s="37"/>
    </row>
    <row r="2172" spans="1:59" x14ac:dyDescent="0.25">
      <c r="A2172">
        <v>2140</v>
      </c>
      <c r="B2172" s="61">
        <f ca="1">OFFSET(InputPriceData!B$15,CalculationsAndCharts!$A2172+$A$11,0,1,1)</f>
        <v>39365</v>
      </c>
      <c r="C2172" s="3">
        <f ca="1">OFFSET(InputPriceData!G$15,CalculationsAndCharts!$A2172+$A$11,IF($C$7,8,0),1,1)</f>
        <v>101711100</v>
      </c>
      <c r="D2172" s="4">
        <f ca="1">OFFSET(InputPriceData!C$15,CalculationsAndCharts!$A2172+$A$11,IF($C$7,8,0),1,1)</f>
        <v>130.46</v>
      </c>
      <c r="E2172" s="4">
        <f ca="1">OFFSET(InputPriceData!D$15,CalculationsAndCharts!$A2172+$A$11,IF($C$7,8,0),1,1)</f>
        <v>130.80000000000001</v>
      </c>
      <c r="F2172" s="4">
        <f ca="1">OFFSET(InputPriceData!E$15,CalculationsAndCharts!$A2172+$A$11,IF($C$7,8,0),1,1)</f>
        <v>129.94</v>
      </c>
      <c r="G2172" s="4">
        <f ca="1">OFFSET(InputPriceData!F$15,CalculationsAndCharts!$A2172+$A$11,IF($C$7,8,0),1,1)</f>
        <v>130.61000000000001</v>
      </c>
      <c r="H2172" s="342">
        <f t="shared" ca="1" si="266"/>
        <v>128.44350918454441</v>
      </c>
      <c r="I2172" s="342">
        <f t="shared" ca="1" si="267"/>
        <v>127.40777850842116</v>
      </c>
      <c r="J2172" s="340">
        <f t="shared" ca="1" si="268"/>
        <v>1.0357306761256875</v>
      </c>
      <c r="K2172" s="170">
        <f t="shared" ca="1" si="264"/>
        <v>1.0727380334677736</v>
      </c>
      <c r="L2172" s="341">
        <f t="shared" ca="1" si="265"/>
        <v>0.67748957717486991</v>
      </c>
      <c r="M2172" s="341">
        <f t="shared" ca="1" si="269"/>
        <v>-0.67748957717486991</v>
      </c>
      <c r="N2172" s="170"/>
      <c r="O2172" s="340"/>
      <c r="P2172" s="3">
        <f t="shared" ca="1" si="270"/>
        <v>101711100</v>
      </c>
      <c r="Q2172" s="3" t="e">
        <f t="shared" ca="1" si="271"/>
        <v>#N/A</v>
      </c>
      <c r="S2172" s="99"/>
      <c r="T2172" s="350"/>
      <c r="U2172" s="350"/>
      <c r="V2172" s="349"/>
      <c r="W2172" s="313"/>
      <c r="X2172" s="302"/>
      <c r="Y2172" s="211"/>
      <c r="Z2172" s="320"/>
      <c r="AA2172" s="246"/>
      <c r="AB2172" s="125"/>
      <c r="AC2172" s="125"/>
      <c r="AD2172" s="125"/>
      <c r="AE2172" s="125"/>
      <c r="AF2172" s="125"/>
      <c r="AG2172" s="125"/>
      <c r="AH2172" s="125"/>
      <c r="AJ2172" s="125"/>
      <c r="AK2172" s="125"/>
      <c r="AM2172" s="246"/>
      <c r="AO2172" s="246"/>
      <c r="AP2172" s="211"/>
      <c r="AQ2172" s="211"/>
      <c r="AR2172" s="199"/>
      <c r="AT2172" s="225"/>
      <c r="AU2172" s="225"/>
      <c r="AV2172" s="225"/>
      <c r="AW2172" s="99"/>
      <c r="AX2172" s="199"/>
      <c r="AY2172" s="199"/>
      <c r="AZ2172" s="37"/>
      <c r="BA2172" s="123"/>
      <c r="BB2172" s="211"/>
      <c r="BC2172" s="211"/>
      <c r="BD2172" s="123"/>
      <c r="BE2172" s="123"/>
      <c r="BF2172" s="37"/>
      <c r="BG2172" s="37"/>
    </row>
    <row r="2173" spans="1:59" x14ac:dyDescent="0.25">
      <c r="A2173">
        <v>2141</v>
      </c>
      <c r="B2173" s="61">
        <f ca="1">OFFSET(InputPriceData!B$15,CalculationsAndCharts!$A2173+$A$11,0,1,1)</f>
        <v>39364</v>
      </c>
      <c r="C2173" s="3">
        <f ca="1">OFFSET(InputPriceData!G$15,CalculationsAndCharts!$A2173+$A$11,IF($C$7,8,0),1,1)</f>
        <v>94054300</v>
      </c>
      <c r="D2173" s="4">
        <f ca="1">OFFSET(InputPriceData!C$15,CalculationsAndCharts!$A2173+$A$11,IF($C$7,8,0),1,1)</f>
        <v>130.1</v>
      </c>
      <c r="E2173" s="4">
        <f ca="1">OFFSET(InputPriceData!D$15,CalculationsAndCharts!$A2173+$A$11,IF($C$7,8,0),1,1)</f>
        <v>130.85</v>
      </c>
      <c r="F2173" s="4">
        <f ca="1">OFFSET(InputPriceData!E$15,CalculationsAndCharts!$A2173+$A$11,IF($C$7,8,0),1,1)</f>
        <v>129.62</v>
      </c>
      <c r="G2173" s="4">
        <f ca="1">OFFSET(InputPriceData!F$15,CalculationsAndCharts!$A2173+$A$11,IF($C$7,8,0),1,1)</f>
        <v>130.83000000000001</v>
      </c>
      <c r="H2173" s="342">
        <f t="shared" ca="1" si="266"/>
        <v>128.13401049662218</v>
      </c>
      <c r="I2173" s="342">
        <f t="shared" ca="1" si="267"/>
        <v>127.11666746373217</v>
      </c>
      <c r="J2173" s="340">
        <f t="shared" ca="1" si="268"/>
        <v>1.0173430328926685</v>
      </c>
      <c r="K2173" s="170">
        <f t="shared" ca="1" si="264"/>
        <v>1.0349868465752532</v>
      </c>
      <c r="L2173" s="341">
        <f t="shared" ca="1" si="265"/>
        <v>0.66509505618004694</v>
      </c>
      <c r="M2173" s="341">
        <f t="shared" ca="1" si="269"/>
        <v>-0.66509505618004694</v>
      </c>
      <c r="N2173" s="170"/>
      <c r="O2173" s="340"/>
      <c r="P2173" s="3">
        <f t="shared" ca="1" si="270"/>
        <v>94054300</v>
      </c>
      <c r="Q2173" s="3" t="e">
        <f t="shared" ca="1" si="271"/>
        <v>#N/A</v>
      </c>
      <c r="S2173" s="99"/>
      <c r="T2173" s="350"/>
      <c r="U2173" s="350"/>
      <c r="V2173" s="349"/>
      <c r="W2173" s="313"/>
      <c r="X2173" s="302"/>
      <c r="Y2173" s="211"/>
      <c r="Z2173" s="320"/>
      <c r="AA2173" s="246"/>
      <c r="AB2173" s="125"/>
      <c r="AC2173" s="125"/>
      <c r="AD2173" s="125"/>
      <c r="AE2173" s="125"/>
      <c r="AF2173" s="125"/>
      <c r="AG2173" s="125"/>
      <c r="AH2173" s="125"/>
      <c r="AJ2173" s="125"/>
      <c r="AK2173" s="125"/>
      <c r="AM2173" s="246"/>
      <c r="AO2173" s="246"/>
      <c r="AP2173" s="211"/>
      <c r="AQ2173" s="211"/>
      <c r="AR2173" s="199"/>
      <c r="AT2173" s="225"/>
      <c r="AU2173" s="225"/>
      <c r="AV2173" s="225"/>
      <c r="AW2173" s="99"/>
      <c r="AX2173" s="199"/>
      <c r="AY2173" s="199"/>
      <c r="AZ2173" s="37"/>
      <c r="BA2173" s="123"/>
      <c r="BB2173" s="211"/>
      <c r="BC2173" s="211"/>
      <c r="BD2173" s="123"/>
      <c r="BE2173" s="123"/>
      <c r="BF2173" s="37"/>
      <c r="BG2173" s="37"/>
    </row>
    <row r="2174" spans="1:59" x14ac:dyDescent="0.25">
      <c r="A2174">
        <v>2142</v>
      </c>
      <c r="B2174" s="61">
        <f ca="1">OFFSET(InputPriceData!B$15,CalculationsAndCharts!$A2174+$A$11,0,1,1)</f>
        <v>39363</v>
      </c>
      <c r="C2174" s="3">
        <f ca="1">OFFSET(InputPriceData!G$15,CalculationsAndCharts!$A2174+$A$11,IF($C$7,8,0),1,1)</f>
        <v>71280400</v>
      </c>
      <c r="D2174" s="4">
        <f ca="1">OFFSET(InputPriceData!C$15,CalculationsAndCharts!$A2174+$A$11,IF($C$7,8,0),1,1)</f>
        <v>129.91999999999999</v>
      </c>
      <c r="E2174" s="4">
        <f ca="1">OFFSET(InputPriceData!D$15,CalculationsAndCharts!$A2174+$A$11,IF($C$7,8,0),1,1)</f>
        <v>130</v>
      </c>
      <c r="F2174" s="4">
        <f ca="1">OFFSET(InputPriceData!E$15,CalculationsAndCharts!$A2174+$A$11,IF($C$7,8,0),1,1)</f>
        <v>129.4</v>
      </c>
      <c r="G2174" s="4">
        <f ca="1">OFFSET(InputPriceData!F$15,CalculationsAndCharts!$A2174+$A$11,IF($C$7,8,0),1,1)</f>
        <v>129.61000000000001</v>
      </c>
      <c r="H2174" s="342">
        <f t="shared" ca="1" si="266"/>
        <v>127.7488691389968</v>
      </c>
      <c r="I2174" s="342">
        <f t="shared" ca="1" si="267"/>
        <v>126.77909177861692</v>
      </c>
      <c r="J2174" s="340">
        <f t="shared" ca="1" si="268"/>
        <v>0.96977736038276641</v>
      </c>
      <c r="K2174" s="170">
        <f t="shared" ca="1" si="264"/>
        <v>0.94046812871096597</v>
      </c>
      <c r="L2174" s="341">
        <f t="shared" ca="1" si="265"/>
        <v>0.65110161744347883</v>
      </c>
      <c r="M2174" s="341">
        <f t="shared" ca="1" si="269"/>
        <v>-0.65110161744347883</v>
      </c>
      <c r="N2174" s="170"/>
      <c r="O2174" s="340"/>
      <c r="P2174" s="3" t="e">
        <f t="shared" ca="1" si="270"/>
        <v>#N/A</v>
      </c>
      <c r="Q2174" s="3">
        <f t="shared" ca="1" si="271"/>
        <v>71280400</v>
      </c>
      <c r="S2174" s="99"/>
      <c r="T2174" s="350"/>
      <c r="U2174" s="350"/>
      <c r="V2174" s="349"/>
      <c r="W2174" s="313"/>
      <c r="X2174" s="302"/>
      <c r="Y2174" s="211"/>
      <c r="Z2174" s="320"/>
      <c r="AA2174" s="246"/>
      <c r="AB2174" s="125"/>
      <c r="AC2174" s="125"/>
      <c r="AD2174" s="125"/>
      <c r="AE2174" s="125"/>
      <c r="AF2174" s="125"/>
      <c r="AG2174" s="125"/>
      <c r="AH2174" s="125"/>
      <c r="AJ2174" s="125"/>
      <c r="AK2174" s="125"/>
      <c r="AM2174" s="246"/>
      <c r="AO2174" s="246"/>
      <c r="AP2174" s="211"/>
      <c r="AQ2174" s="211"/>
      <c r="AR2174" s="199"/>
      <c r="AT2174" s="225"/>
      <c r="AU2174" s="225"/>
      <c r="AV2174" s="225"/>
      <c r="AW2174" s="99"/>
      <c r="AX2174" s="199"/>
      <c r="AY2174" s="199"/>
      <c r="AZ2174" s="37"/>
      <c r="BA2174" s="123"/>
      <c r="BB2174" s="211"/>
      <c r="BC2174" s="211"/>
      <c r="BD2174" s="123"/>
      <c r="BE2174" s="123"/>
      <c r="BF2174" s="37"/>
      <c r="BG2174" s="37"/>
    </row>
    <row r="2175" spans="1:59" x14ac:dyDescent="0.25">
      <c r="A2175">
        <v>2143</v>
      </c>
      <c r="B2175" s="61">
        <f ca="1">OFFSET(InputPriceData!B$15,CalculationsAndCharts!$A2175+$A$11,0,1,1)</f>
        <v>39360</v>
      </c>
      <c r="C2175" s="3">
        <f ca="1">OFFSET(InputPriceData!G$15,CalculationsAndCharts!$A2175+$A$11,IF($C$7,8,0),1,1)</f>
        <v>134579700</v>
      </c>
      <c r="D2175" s="4">
        <f ca="1">OFFSET(InputPriceData!C$15,CalculationsAndCharts!$A2175+$A$11,IF($C$7,8,0),1,1)</f>
        <v>129.62</v>
      </c>
      <c r="E2175" s="4">
        <f ca="1">OFFSET(InputPriceData!D$15,CalculationsAndCharts!$A2175+$A$11,IF($C$7,8,0),1,1)</f>
        <v>130.51</v>
      </c>
      <c r="F2175" s="4">
        <f ca="1">OFFSET(InputPriceData!E$15,CalculationsAndCharts!$A2175+$A$11,IF($C$7,8,0),1,1)</f>
        <v>129.29</v>
      </c>
      <c r="G2175" s="4">
        <f ca="1">OFFSET(InputPriceData!F$15,CalculationsAndCharts!$A2175+$A$11,IF($C$7,8,0),1,1)</f>
        <v>130.31</v>
      </c>
      <c r="H2175" s="342">
        <f t="shared" ca="1" si="266"/>
        <v>127.48299330171062</v>
      </c>
      <c r="I2175" s="342">
        <f t="shared" ca="1" si="267"/>
        <v>126.52173648576392</v>
      </c>
      <c r="J2175" s="340">
        <f t="shared" ca="1" si="268"/>
        <v>0.96125681594986545</v>
      </c>
      <c r="K2175" s="170">
        <f t="shared" ca="1" si="264"/>
        <v>0.92401466621007355</v>
      </c>
      <c r="L2175" s="341">
        <f t="shared" ca="1" si="265"/>
        <v>0.63721585053387753</v>
      </c>
      <c r="M2175" s="341">
        <f t="shared" ca="1" si="269"/>
        <v>-0.63721585053387753</v>
      </c>
      <c r="N2175" s="170"/>
      <c r="O2175" s="340"/>
      <c r="P2175" s="3">
        <f t="shared" ca="1" si="270"/>
        <v>134579700</v>
      </c>
      <c r="Q2175" s="3" t="e">
        <f t="shared" ca="1" si="271"/>
        <v>#N/A</v>
      </c>
      <c r="S2175" s="99"/>
      <c r="T2175" s="350"/>
      <c r="U2175" s="350"/>
      <c r="V2175" s="349"/>
      <c r="W2175" s="313"/>
      <c r="X2175" s="302"/>
      <c r="Y2175" s="211"/>
      <c r="Z2175" s="320"/>
      <c r="AA2175" s="246"/>
      <c r="AB2175" s="125"/>
      <c r="AC2175" s="125"/>
      <c r="AD2175" s="125"/>
      <c r="AE2175" s="125"/>
      <c r="AF2175" s="125"/>
      <c r="AG2175" s="125"/>
      <c r="AH2175" s="125"/>
      <c r="AJ2175" s="125"/>
      <c r="AK2175" s="125"/>
      <c r="AM2175" s="246"/>
      <c r="AO2175" s="246"/>
      <c r="AP2175" s="211"/>
      <c r="AQ2175" s="211"/>
      <c r="AR2175" s="199"/>
      <c r="AT2175" s="225"/>
      <c r="AU2175" s="225"/>
      <c r="AV2175" s="225"/>
      <c r="AW2175" s="99"/>
      <c r="AX2175" s="199"/>
      <c r="AY2175" s="199"/>
      <c r="AZ2175" s="37"/>
      <c r="BA2175" s="123"/>
      <c r="BB2175" s="211"/>
      <c r="BC2175" s="211"/>
      <c r="BD2175" s="123"/>
      <c r="BE2175" s="123"/>
      <c r="BF2175" s="37"/>
      <c r="BG2175" s="37"/>
    </row>
    <row r="2176" spans="1:59" x14ac:dyDescent="0.25">
      <c r="A2176">
        <v>2144</v>
      </c>
      <c r="B2176" s="61">
        <f ca="1">OFFSET(InputPriceData!B$15,CalculationsAndCharts!$A2176+$A$11,0,1,1)</f>
        <v>39359</v>
      </c>
      <c r="C2176" s="3">
        <f ca="1">OFFSET(InputPriceData!G$15,CalculationsAndCharts!$A2176+$A$11,IF($C$7,8,0),1,1)</f>
        <v>76864400</v>
      </c>
      <c r="D2176" s="4">
        <f ca="1">OFFSET(InputPriceData!C$15,CalculationsAndCharts!$A2176+$A$11,IF($C$7,8,0),1,1)</f>
        <v>128.85</v>
      </c>
      <c r="E2176" s="4">
        <f ca="1">OFFSET(InputPriceData!D$15,CalculationsAndCharts!$A2176+$A$11,IF($C$7,8,0),1,1)</f>
        <v>128.97999999999999</v>
      </c>
      <c r="F2176" s="4">
        <f ca="1">OFFSET(InputPriceData!E$15,CalculationsAndCharts!$A2176+$A$11,IF($C$7,8,0),1,1)</f>
        <v>128.41999999999999</v>
      </c>
      <c r="G2176" s="4">
        <f ca="1">OFFSET(InputPriceData!F$15,CalculationsAndCharts!$A2176+$A$11,IF($C$7,8,0),1,1)</f>
        <v>128.78</v>
      </c>
      <c r="H2176" s="342">
        <f t="shared" ca="1" si="266"/>
        <v>127.07913520195501</v>
      </c>
      <c r="I2176" s="342">
        <f t="shared" ca="1" si="267"/>
        <v>126.17734889356065</v>
      </c>
      <c r="J2176" s="340">
        <f t="shared" ca="1" si="268"/>
        <v>0.9017863083978086</v>
      </c>
      <c r="K2176" s="170">
        <f t="shared" ca="1" si="264"/>
        <v>0.81321854601374755</v>
      </c>
      <c r="L2176" s="341">
        <f t="shared" ca="1" si="265"/>
        <v>0.62257210187698753</v>
      </c>
      <c r="M2176" s="341">
        <f t="shared" ca="1" si="269"/>
        <v>-0.62257210187698753</v>
      </c>
      <c r="N2176" s="170"/>
      <c r="O2176" s="340"/>
      <c r="P2176" s="3" t="e">
        <f t="shared" ca="1" si="270"/>
        <v>#N/A</v>
      </c>
      <c r="Q2176" s="3">
        <f t="shared" ca="1" si="271"/>
        <v>76864400</v>
      </c>
      <c r="S2176" s="99"/>
      <c r="T2176" s="350"/>
      <c r="U2176" s="350"/>
      <c r="V2176" s="349"/>
      <c r="W2176" s="313"/>
      <c r="X2176" s="302"/>
      <c r="Y2176" s="211"/>
      <c r="Z2176" s="320"/>
      <c r="AA2176" s="246"/>
      <c r="AB2176" s="125"/>
      <c r="AC2176" s="125"/>
      <c r="AD2176" s="125"/>
      <c r="AE2176" s="125"/>
      <c r="AF2176" s="125"/>
      <c r="AG2176" s="125"/>
      <c r="AH2176" s="125"/>
      <c r="AJ2176" s="125"/>
      <c r="AK2176" s="125"/>
      <c r="AM2176" s="246"/>
      <c r="AO2176" s="246"/>
      <c r="AP2176" s="211"/>
      <c r="AQ2176" s="211"/>
      <c r="AR2176" s="199"/>
      <c r="AT2176" s="225"/>
      <c r="AU2176" s="225"/>
      <c r="AV2176" s="225"/>
      <c r="AW2176" s="99"/>
      <c r="AX2176" s="199"/>
      <c r="AY2176" s="199"/>
      <c r="AZ2176" s="37"/>
      <c r="BA2176" s="123"/>
      <c r="BB2176" s="211"/>
      <c r="BC2176" s="211"/>
      <c r="BD2176" s="123"/>
      <c r="BE2176" s="123"/>
      <c r="BF2176" s="37"/>
      <c r="BG2176" s="37"/>
    </row>
    <row r="2177" spans="1:59" x14ac:dyDescent="0.25">
      <c r="A2177">
        <v>2145</v>
      </c>
      <c r="B2177" s="61">
        <f ca="1">OFFSET(InputPriceData!B$15,CalculationsAndCharts!$A2177+$A$11,0,1,1)</f>
        <v>39358</v>
      </c>
      <c r="C2177" s="3">
        <f ca="1">OFFSET(InputPriceData!G$15,CalculationsAndCharts!$A2177+$A$11,IF($C$7,8,0),1,1)</f>
        <v>119055900</v>
      </c>
      <c r="D2177" s="4">
        <f ca="1">OFFSET(InputPriceData!C$15,CalculationsAndCharts!$A2177+$A$11,IF($C$7,8,0),1,1)</f>
        <v>128.6</v>
      </c>
      <c r="E2177" s="4">
        <f ca="1">OFFSET(InputPriceData!D$15,CalculationsAndCharts!$A2177+$A$11,IF($C$7,8,0),1,1)</f>
        <v>129.1</v>
      </c>
      <c r="F2177" s="4">
        <f ca="1">OFFSET(InputPriceData!E$15,CalculationsAndCharts!$A2177+$A$11,IF($C$7,8,0),1,1)</f>
        <v>127.93</v>
      </c>
      <c r="G2177" s="4">
        <f ca="1">OFFSET(InputPriceData!F$15,CalculationsAndCharts!$A2177+$A$11,IF($C$7,8,0),1,1)</f>
        <v>128.57</v>
      </c>
      <c r="H2177" s="342">
        <f t="shared" ca="1" si="266"/>
        <v>126.83615451652003</v>
      </c>
      <c r="I2177" s="342">
        <f t="shared" ca="1" si="267"/>
        <v>125.94074424752071</v>
      </c>
      <c r="J2177" s="340">
        <f t="shared" ca="1" si="268"/>
        <v>0.89541026900306564</v>
      </c>
      <c r="K2177" s="170">
        <f t="shared" ca="1" si="264"/>
        <v>0.80175954983614239</v>
      </c>
      <c r="L2177" s="341">
        <f t="shared" ca="1" si="265"/>
        <v>0.61024819381990514</v>
      </c>
      <c r="M2177" s="341">
        <f t="shared" ca="1" si="269"/>
        <v>-0.61024819381990514</v>
      </c>
      <c r="N2177" s="170"/>
      <c r="O2177" s="340"/>
      <c r="P2177" s="3" t="e">
        <f t="shared" ca="1" si="270"/>
        <v>#N/A</v>
      </c>
      <c r="Q2177" s="3">
        <f t="shared" ca="1" si="271"/>
        <v>119055900</v>
      </c>
      <c r="S2177" s="99"/>
      <c r="T2177" s="350"/>
      <c r="U2177" s="350"/>
      <c r="V2177" s="349"/>
      <c r="W2177" s="313"/>
      <c r="X2177" s="302"/>
      <c r="Y2177" s="211"/>
      <c r="Z2177" s="320"/>
      <c r="AA2177" s="246"/>
      <c r="AB2177" s="125"/>
      <c r="AC2177" s="125"/>
      <c r="AD2177" s="125"/>
      <c r="AE2177" s="125"/>
      <c r="AF2177" s="125"/>
      <c r="AG2177" s="125"/>
      <c r="AH2177" s="125"/>
      <c r="AJ2177" s="125"/>
      <c r="AK2177" s="125"/>
      <c r="AM2177" s="246"/>
      <c r="AO2177" s="246"/>
      <c r="AP2177" s="211"/>
      <c r="AQ2177" s="211"/>
      <c r="AR2177" s="199"/>
      <c r="AT2177" s="225"/>
      <c r="AU2177" s="225"/>
      <c r="AV2177" s="225"/>
      <c r="AW2177" s="99"/>
      <c r="AX2177" s="199"/>
      <c r="AY2177" s="199"/>
      <c r="AZ2177" s="37"/>
      <c r="BA2177" s="123"/>
      <c r="BB2177" s="211"/>
      <c r="BC2177" s="211"/>
      <c r="BD2177" s="123"/>
      <c r="BE2177" s="123"/>
      <c r="BF2177" s="37"/>
      <c r="BG2177" s="37"/>
    </row>
    <row r="2178" spans="1:59" x14ac:dyDescent="0.25">
      <c r="A2178">
        <v>2146</v>
      </c>
      <c r="B2178" s="61">
        <f ca="1">OFFSET(InputPriceData!B$15,CalculationsAndCharts!$A2178+$A$11,0,1,1)</f>
        <v>39357</v>
      </c>
      <c r="C2178" s="3">
        <f ca="1">OFFSET(InputPriceData!G$15,CalculationsAndCharts!$A2178+$A$11,IF($C$7,8,0),1,1)</f>
        <v>112978800</v>
      </c>
      <c r="D2178" s="4">
        <f ca="1">OFFSET(InputPriceData!C$15,CalculationsAndCharts!$A2178+$A$11,IF($C$7,8,0),1,1)</f>
        <v>129.27000000000001</v>
      </c>
      <c r="E2178" s="4">
        <f ca="1">OFFSET(InputPriceData!D$15,CalculationsAndCharts!$A2178+$A$11,IF($C$7,8,0),1,1)</f>
        <v>129.30000000000001</v>
      </c>
      <c r="F2178" s="4">
        <f ca="1">OFFSET(InputPriceData!E$15,CalculationsAndCharts!$A2178+$A$11,IF($C$7,8,0),1,1)</f>
        <v>128.6</v>
      </c>
      <c r="G2178" s="4">
        <f ca="1">OFFSET(InputPriceData!F$15,CalculationsAndCharts!$A2178+$A$11,IF($C$7,8,0),1,1)</f>
        <v>128.83000000000001</v>
      </c>
      <c r="H2178" s="342">
        <f t="shared" ca="1" si="266"/>
        <v>126.58846230459433</v>
      </c>
      <c r="I2178" s="342">
        <f t="shared" ca="1" si="267"/>
        <v>125.70172099729533</v>
      </c>
      <c r="J2178" s="340">
        <f t="shared" ca="1" si="268"/>
        <v>0.88674130730308653</v>
      </c>
      <c r="K2178" s="170">
        <f t="shared" ca="1" si="264"/>
        <v>0.78631014607758698</v>
      </c>
      <c r="L2178" s="341">
        <f t="shared" ca="1" si="265"/>
        <v>0.59858916380388905</v>
      </c>
      <c r="M2178" s="341">
        <f t="shared" ca="1" si="269"/>
        <v>-0.59858916380388905</v>
      </c>
      <c r="N2178" s="170"/>
      <c r="O2178" s="340"/>
      <c r="P2178" s="3" t="e">
        <f t="shared" ca="1" si="270"/>
        <v>#N/A</v>
      </c>
      <c r="Q2178" s="3">
        <f t="shared" ca="1" si="271"/>
        <v>112978800</v>
      </c>
      <c r="S2178" s="99"/>
      <c r="T2178" s="350"/>
      <c r="U2178" s="350"/>
      <c r="V2178" s="349"/>
      <c r="W2178" s="313"/>
      <c r="X2178" s="302"/>
      <c r="Y2178" s="211"/>
      <c r="Z2178" s="320"/>
      <c r="AA2178" s="246"/>
      <c r="AB2178" s="125"/>
      <c r="AC2178" s="125"/>
      <c r="AD2178" s="125"/>
      <c r="AE2178" s="125"/>
      <c r="AF2178" s="125"/>
      <c r="AG2178" s="125"/>
      <c r="AH2178" s="125"/>
      <c r="AJ2178" s="125"/>
      <c r="AK2178" s="125"/>
      <c r="AM2178" s="246"/>
      <c r="AO2178" s="246"/>
      <c r="AP2178" s="211"/>
      <c r="AQ2178" s="211"/>
      <c r="AR2178" s="199"/>
      <c r="AT2178" s="225"/>
      <c r="AU2178" s="225"/>
      <c r="AV2178" s="225"/>
      <c r="AW2178" s="99"/>
      <c r="AX2178" s="199"/>
      <c r="AY2178" s="199"/>
      <c r="AZ2178" s="37"/>
      <c r="BA2178" s="123"/>
      <c r="BB2178" s="211"/>
      <c r="BC2178" s="211"/>
      <c r="BD2178" s="123"/>
      <c r="BE2178" s="123"/>
      <c r="BF2178" s="37"/>
      <c r="BG2178" s="37"/>
    </row>
    <row r="2179" spans="1:59" x14ac:dyDescent="0.25">
      <c r="A2179">
        <v>2147</v>
      </c>
      <c r="B2179" s="61">
        <f ca="1">OFFSET(InputPriceData!B$15,CalculationsAndCharts!$A2179+$A$11,0,1,1)</f>
        <v>39356</v>
      </c>
      <c r="C2179" s="3">
        <f ca="1">OFFSET(InputPriceData!G$15,CalculationsAndCharts!$A2179+$A$11,IF($C$7,8,0),1,1)</f>
        <v>148162300</v>
      </c>
      <c r="D2179" s="4">
        <f ca="1">OFFSET(InputPriceData!C$15,CalculationsAndCharts!$A2179+$A$11,IF($C$7,8,0),1,1)</f>
        <v>127.59</v>
      </c>
      <c r="E2179" s="4">
        <f ca="1">OFFSET(InputPriceData!D$15,CalculationsAndCharts!$A2179+$A$11,IF($C$7,8,0),1,1)</f>
        <v>129.38999999999999</v>
      </c>
      <c r="F2179" s="4">
        <f ca="1">OFFSET(InputPriceData!E$15,CalculationsAndCharts!$A2179+$A$11,IF($C$7,8,0),1,1)</f>
        <v>127.5</v>
      </c>
      <c r="G2179" s="4">
        <f ca="1">OFFSET(InputPriceData!F$15,CalculationsAndCharts!$A2179+$A$11,IF($C$7,8,0),1,1)</f>
        <v>129.01</v>
      </c>
      <c r="H2179" s="342">
        <f t="shared" ca="1" si="266"/>
        <v>126.26824263382208</v>
      </c>
      <c r="I2179" s="342">
        <f t="shared" ca="1" si="267"/>
        <v>125.41733199704944</v>
      </c>
      <c r="J2179" s="340">
        <f t="shared" ca="1" si="268"/>
        <v>0.85091063677709744</v>
      </c>
      <c r="K2179" s="170">
        <f t="shared" ca="1" si="264"/>
        <v>0.72404891178040542</v>
      </c>
      <c r="L2179" s="341">
        <f t="shared" ca="1" si="265"/>
        <v>0.58832479001495419</v>
      </c>
      <c r="M2179" s="341">
        <f t="shared" ca="1" si="269"/>
        <v>-0.58832479001495419</v>
      </c>
      <c r="N2179" s="170"/>
      <c r="O2179" s="340"/>
      <c r="P2179" s="3">
        <f t="shared" ca="1" si="270"/>
        <v>148162300</v>
      </c>
      <c r="Q2179" s="3" t="e">
        <f t="shared" ca="1" si="271"/>
        <v>#N/A</v>
      </c>
      <c r="S2179" s="99"/>
      <c r="T2179" s="350"/>
      <c r="U2179" s="350"/>
      <c r="V2179" s="349"/>
      <c r="W2179" s="313"/>
      <c r="X2179" s="302"/>
      <c r="Y2179" s="211"/>
      <c r="Z2179" s="320"/>
      <c r="AA2179" s="246"/>
      <c r="AB2179" s="125"/>
      <c r="AC2179" s="125"/>
      <c r="AD2179" s="125"/>
      <c r="AE2179" s="125"/>
      <c r="AF2179" s="125"/>
      <c r="AG2179" s="125"/>
      <c r="AH2179" s="125"/>
      <c r="AJ2179" s="125"/>
      <c r="AK2179" s="125"/>
      <c r="AM2179" s="246"/>
      <c r="AO2179" s="246"/>
      <c r="AP2179" s="211"/>
      <c r="AQ2179" s="211"/>
      <c r="AR2179" s="199"/>
      <c r="AT2179" s="225"/>
      <c r="AU2179" s="225"/>
      <c r="AV2179" s="225"/>
      <c r="AW2179" s="99"/>
      <c r="AX2179" s="199"/>
      <c r="AY2179" s="199"/>
      <c r="AZ2179" s="37"/>
      <c r="BA2179" s="123"/>
      <c r="BB2179" s="211"/>
      <c r="BC2179" s="211"/>
      <c r="BD2179" s="123"/>
      <c r="BE2179" s="123"/>
      <c r="BF2179" s="37"/>
      <c r="BG2179" s="37"/>
    </row>
    <row r="2180" spans="1:59" x14ac:dyDescent="0.25">
      <c r="A2180">
        <v>2148</v>
      </c>
      <c r="B2180" s="61">
        <f ca="1">OFFSET(InputPriceData!B$15,CalculationsAndCharts!$A2180+$A$11,0,1,1)</f>
        <v>39353</v>
      </c>
      <c r="C2180" s="3">
        <f ca="1">OFFSET(InputPriceData!G$15,CalculationsAndCharts!$A2180+$A$11,IF($C$7,8,0),1,1)</f>
        <v>133372100</v>
      </c>
      <c r="D2180" s="4">
        <f ca="1">OFFSET(InputPriceData!C$15,CalculationsAndCharts!$A2180+$A$11,IF($C$7,8,0),1,1)</f>
        <v>127.8</v>
      </c>
      <c r="E2180" s="4">
        <f ca="1">OFFSET(InputPriceData!D$15,CalculationsAndCharts!$A2180+$A$11,IF($C$7,8,0),1,1)</f>
        <v>128.08000000000001</v>
      </c>
      <c r="F2180" s="4">
        <f ca="1">OFFSET(InputPriceData!E$15,CalculationsAndCharts!$A2180+$A$11,IF($C$7,8,0),1,1)</f>
        <v>127.07</v>
      </c>
      <c r="G2180" s="4">
        <f ca="1">OFFSET(InputPriceData!F$15,CalculationsAndCharts!$A2180+$A$11,IF($C$7,8,0),1,1)</f>
        <v>127.57</v>
      </c>
      <c r="H2180" s="342">
        <f t="shared" ca="1" si="266"/>
        <v>125.87656301008238</v>
      </c>
      <c r="I2180" s="342">
        <f t="shared" ca="1" si="267"/>
        <v>125.09072581496304</v>
      </c>
      <c r="J2180" s="340">
        <f t="shared" ca="1" si="268"/>
        <v>0.78583719512421424</v>
      </c>
      <c r="K2180" s="170">
        <f t="shared" ca="1" si="264"/>
        <v>0.61754009724069236</v>
      </c>
      <c r="L2180" s="341">
        <f t="shared" ca="1" si="265"/>
        <v>0.57917689071998057</v>
      </c>
      <c r="M2180" s="341">
        <f t="shared" ca="1" si="269"/>
        <v>-0.57917689071998057</v>
      </c>
      <c r="N2180" s="170"/>
      <c r="O2180" s="340"/>
      <c r="P2180" s="3" t="e">
        <f t="shared" ca="1" si="270"/>
        <v>#N/A</v>
      </c>
      <c r="Q2180" s="3">
        <f t="shared" ca="1" si="271"/>
        <v>133372100</v>
      </c>
      <c r="S2180" s="99"/>
      <c r="T2180" s="350"/>
      <c r="U2180" s="350"/>
      <c r="V2180" s="349"/>
      <c r="W2180" s="313"/>
      <c r="X2180" s="302"/>
      <c r="Y2180" s="211"/>
      <c r="Z2180" s="320"/>
      <c r="AA2180" s="246"/>
      <c r="AB2180" s="125"/>
      <c r="AC2180" s="125"/>
      <c r="AD2180" s="125"/>
      <c r="AE2180" s="125"/>
      <c r="AF2180" s="125"/>
      <c r="AG2180" s="125"/>
      <c r="AH2180" s="125"/>
      <c r="AJ2180" s="125"/>
      <c r="AK2180" s="125"/>
      <c r="AM2180" s="246"/>
      <c r="AO2180" s="246"/>
      <c r="AP2180" s="211"/>
      <c r="AQ2180" s="211"/>
      <c r="AR2180" s="199"/>
      <c r="AT2180" s="225"/>
      <c r="AU2180" s="225"/>
      <c r="AV2180" s="225"/>
      <c r="AW2180" s="99"/>
      <c r="AX2180" s="199"/>
      <c r="AY2180" s="199"/>
      <c r="AZ2180" s="37"/>
      <c r="BA2180" s="123"/>
      <c r="BB2180" s="211"/>
      <c r="BC2180" s="211"/>
      <c r="BD2180" s="123"/>
      <c r="BE2180" s="123"/>
      <c r="BF2180" s="37"/>
      <c r="BG2180" s="37"/>
    </row>
    <row r="2181" spans="1:59" x14ac:dyDescent="0.25">
      <c r="A2181">
        <v>2149</v>
      </c>
      <c r="B2181" s="61">
        <f ca="1">OFFSET(InputPriceData!B$15,CalculationsAndCharts!$A2181+$A$11,0,1,1)</f>
        <v>39352</v>
      </c>
      <c r="C2181" s="3">
        <f ca="1">OFFSET(InputPriceData!G$15,CalculationsAndCharts!$A2181+$A$11,IF($C$7,8,0),1,1)</f>
        <v>102713300</v>
      </c>
      <c r="D2181" s="4">
        <f ca="1">OFFSET(InputPriceData!C$15,CalculationsAndCharts!$A2181+$A$11,IF($C$7,8,0),1,1)</f>
        <v>127.85</v>
      </c>
      <c r="E2181" s="4">
        <f ca="1">OFFSET(InputPriceData!D$15,CalculationsAndCharts!$A2181+$A$11,IF($C$7,8,0),1,1)</f>
        <v>128.01</v>
      </c>
      <c r="F2181" s="4">
        <f ca="1">OFFSET(InputPriceData!E$15,CalculationsAndCharts!$A2181+$A$11,IF($C$7,8,0),1,1)</f>
        <v>127.25</v>
      </c>
      <c r="G2181" s="4">
        <f ca="1">OFFSET(InputPriceData!F$15,CalculationsAndCharts!$A2181+$A$11,IF($C$7,8,0),1,1)</f>
        <v>128</v>
      </c>
      <c r="H2181" s="342">
        <f t="shared" ca="1" si="266"/>
        <v>125.63464344009414</v>
      </c>
      <c r="I2181" s="342">
        <f t="shared" ca="1" si="267"/>
        <v>124.86533725268696</v>
      </c>
      <c r="J2181" s="340">
        <f t="shared" ca="1" si="268"/>
        <v>0.76930618741251344</v>
      </c>
      <c r="K2181" s="170">
        <f t="shared" ca="1" si="264"/>
        <v>0.59183200999117724</v>
      </c>
      <c r="L2181" s="341">
        <f t="shared" ca="1" si="265"/>
        <v>0.57228409273750325</v>
      </c>
      <c r="M2181" s="341">
        <f t="shared" ca="1" si="269"/>
        <v>-0.57228409273750325</v>
      </c>
      <c r="N2181" s="170"/>
      <c r="O2181" s="340"/>
      <c r="P2181" s="3">
        <f t="shared" ca="1" si="270"/>
        <v>102713300</v>
      </c>
      <c r="Q2181" s="3" t="e">
        <f t="shared" ca="1" si="271"/>
        <v>#N/A</v>
      </c>
      <c r="S2181" s="99"/>
      <c r="T2181" s="350"/>
      <c r="U2181" s="350"/>
      <c r="V2181" s="349"/>
      <c r="W2181" s="313"/>
      <c r="X2181" s="302"/>
      <c r="Y2181" s="211"/>
      <c r="Z2181" s="320"/>
      <c r="AA2181" s="246"/>
      <c r="AB2181" s="125"/>
      <c r="AC2181" s="125"/>
      <c r="AD2181" s="125"/>
      <c r="AE2181" s="125"/>
      <c r="AF2181" s="125"/>
      <c r="AG2181" s="125"/>
      <c r="AH2181" s="125"/>
      <c r="AJ2181" s="125"/>
      <c r="AK2181" s="125"/>
      <c r="AM2181" s="246"/>
      <c r="AO2181" s="246"/>
      <c r="AP2181" s="211"/>
      <c r="AQ2181" s="211"/>
      <c r="AR2181" s="199"/>
      <c r="AT2181" s="225"/>
      <c r="AU2181" s="225"/>
      <c r="AV2181" s="225"/>
      <c r="AW2181" s="99"/>
      <c r="AX2181" s="199"/>
      <c r="AY2181" s="199"/>
      <c r="AZ2181" s="37"/>
      <c r="BA2181" s="123"/>
      <c r="BB2181" s="211"/>
      <c r="BC2181" s="211"/>
      <c r="BD2181" s="123"/>
      <c r="BE2181" s="123"/>
      <c r="BF2181" s="37"/>
      <c r="BG2181" s="37"/>
    </row>
    <row r="2182" spans="1:59" x14ac:dyDescent="0.25">
      <c r="A2182">
        <v>2150</v>
      </c>
      <c r="B2182" s="61">
        <f ca="1">OFFSET(InputPriceData!B$15,CalculationsAndCharts!$A2182+$A$11,0,1,1)</f>
        <v>39351</v>
      </c>
      <c r="C2182" s="3">
        <f ca="1">OFFSET(InputPriceData!G$15,CalculationsAndCharts!$A2182+$A$11,IF($C$7,8,0),1,1)</f>
        <v>135547000</v>
      </c>
      <c r="D2182" s="4">
        <f ca="1">OFFSET(InputPriceData!C$15,CalculationsAndCharts!$A2182+$A$11,IF($C$7,8,0),1,1)</f>
        <v>127.3</v>
      </c>
      <c r="E2182" s="4">
        <f ca="1">OFFSET(InputPriceData!D$15,CalculationsAndCharts!$A2182+$A$11,IF($C$7,8,0),1,1)</f>
        <v>127.73</v>
      </c>
      <c r="F2182" s="4">
        <f ca="1">OFFSET(InputPriceData!E$15,CalculationsAndCharts!$A2182+$A$11,IF($C$7,8,0),1,1)</f>
        <v>126.58</v>
      </c>
      <c r="G2182" s="4">
        <f ca="1">OFFSET(InputPriceData!F$15,CalculationsAndCharts!$A2182+$A$11,IF($C$7,8,0),1,1)</f>
        <v>127.25</v>
      </c>
      <c r="H2182" s="342">
        <f t="shared" ca="1" si="266"/>
        <v>125.29673536010759</v>
      </c>
      <c r="I2182" s="342">
        <f t="shared" ca="1" si="267"/>
        <v>124.58036791202214</v>
      </c>
      <c r="J2182" s="340">
        <f t="shared" ca="1" si="268"/>
        <v>0.71636744809126862</v>
      </c>
      <c r="K2182" s="170">
        <f t="shared" ca="1" si="264"/>
        <v>0.51318232068479641</v>
      </c>
      <c r="L2182" s="341">
        <f t="shared" ca="1" si="265"/>
        <v>0.56524909031418469</v>
      </c>
      <c r="M2182" s="341">
        <f t="shared" ca="1" si="269"/>
        <v>-0.56524909031418469</v>
      </c>
      <c r="N2182" s="170"/>
      <c r="O2182" s="340"/>
      <c r="P2182" s="3" t="e">
        <f t="shared" ca="1" si="270"/>
        <v>#N/A</v>
      </c>
      <c r="Q2182" s="3">
        <f t="shared" ca="1" si="271"/>
        <v>135547000</v>
      </c>
      <c r="S2182" s="99"/>
      <c r="T2182" s="350"/>
      <c r="U2182" s="350"/>
      <c r="V2182" s="349"/>
      <c r="W2182" s="313"/>
      <c r="X2182" s="302"/>
      <c r="Y2182" s="211"/>
      <c r="Z2182" s="320"/>
      <c r="AA2182" s="246"/>
      <c r="AB2182" s="125"/>
      <c r="AC2182" s="125"/>
      <c r="AD2182" s="125"/>
      <c r="AE2182" s="125"/>
      <c r="AF2182" s="125"/>
      <c r="AG2182" s="125"/>
      <c r="AH2182" s="125"/>
      <c r="AJ2182" s="125"/>
      <c r="AK2182" s="125"/>
      <c r="AM2182" s="246"/>
      <c r="AO2182" s="246"/>
      <c r="AP2182" s="211"/>
      <c r="AQ2182" s="211"/>
      <c r="AR2182" s="199"/>
      <c r="AT2182" s="225"/>
      <c r="AU2182" s="225"/>
      <c r="AV2182" s="225"/>
      <c r="AW2182" s="99"/>
      <c r="AX2182" s="199"/>
      <c r="AY2182" s="199"/>
      <c r="AZ2182" s="37"/>
      <c r="BA2182" s="123"/>
      <c r="BB2182" s="211"/>
      <c r="BC2182" s="211"/>
      <c r="BD2182" s="123"/>
      <c r="BE2182" s="123"/>
      <c r="BF2182" s="37"/>
      <c r="BG2182" s="37"/>
    </row>
    <row r="2183" spans="1:59" x14ac:dyDescent="0.25">
      <c r="A2183">
        <v>2151</v>
      </c>
      <c r="B2183" s="61">
        <f ca="1">OFFSET(InputPriceData!B$15,CalculationsAndCharts!$A2183+$A$11,0,1,1)</f>
        <v>39350</v>
      </c>
      <c r="C2183" s="3">
        <f ca="1">OFFSET(InputPriceData!G$15,CalculationsAndCharts!$A2183+$A$11,IF($C$7,8,0),1,1)</f>
        <v>142289900</v>
      </c>
      <c r="D2183" s="4">
        <f ca="1">OFFSET(InputPriceData!C$15,CalculationsAndCharts!$A2183+$A$11,IF($C$7,8,0),1,1)</f>
        <v>126.09</v>
      </c>
      <c r="E2183" s="4">
        <f ca="1">OFFSET(InputPriceData!D$15,CalculationsAndCharts!$A2183+$A$11,IF($C$7,8,0),1,1)</f>
        <v>126.8</v>
      </c>
      <c r="F2183" s="4">
        <f ca="1">OFFSET(InputPriceData!E$15,CalculationsAndCharts!$A2183+$A$11,IF($C$7,8,0),1,1)</f>
        <v>125.81</v>
      </c>
      <c r="G2183" s="4">
        <f ca="1">OFFSET(InputPriceData!F$15,CalculationsAndCharts!$A2183+$A$11,IF($C$7,8,0),1,1)</f>
        <v>126.58</v>
      </c>
      <c r="H2183" s="342">
        <f t="shared" ca="1" si="266"/>
        <v>125.01769755440867</v>
      </c>
      <c r="I2183" s="342">
        <f t="shared" ca="1" si="267"/>
        <v>124.33767408584234</v>
      </c>
      <c r="J2183" s="340">
        <f t="shared" ca="1" si="268"/>
        <v>0.68002346857268703</v>
      </c>
      <c r="K2183" s="170">
        <f t="shared" ca="1" si="264"/>
        <v>0.46243191780962828</v>
      </c>
      <c r="L2183" s="341">
        <f t="shared" ca="1" si="265"/>
        <v>0.55923372481564049</v>
      </c>
      <c r="M2183" s="341">
        <f t="shared" ca="1" si="269"/>
        <v>-0.55923372481564049</v>
      </c>
      <c r="N2183" s="170"/>
      <c r="O2183" s="340"/>
      <c r="P2183" s="3">
        <f t="shared" ca="1" si="270"/>
        <v>142289900</v>
      </c>
      <c r="Q2183" s="3" t="e">
        <f t="shared" ca="1" si="271"/>
        <v>#N/A</v>
      </c>
      <c r="S2183" s="99"/>
      <c r="T2183" s="350"/>
      <c r="U2183" s="350"/>
      <c r="V2183" s="349"/>
      <c r="W2183" s="313"/>
      <c r="X2183" s="302"/>
      <c r="Y2183" s="211"/>
      <c r="Z2183" s="320"/>
      <c r="AA2183" s="246"/>
      <c r="AB2183" s="125"/>
      <c r="AC2183" s="125"/>
      <c r="AD2183" s="125"/>
      <c r="AE2183" s="125"/>
      <c r="AF2183" s="125"/>
      <c r="AG2183" s="125"/>
      <c r="AH2183" s="125"/>
      <c r="AJ2183" s="125"/>
      <c r="AK2183" s="125"/>
      <c r="AM2183" s="246"/>
      <c r="AO2183" s="246"/>
      <c r="AP2183" s="211"/>
      <c r="AQ2183" s="211"/>
      <c r="AR2183" s="199"/>
      <c r="AT2183" s="225"/>
      <c r="AU2183" s="225"/>
      <c r="AV2183" s="225"/>
      <c r="AW2183" s="99"/>
      <c r="AX2183" s="199"/>
      <c r="AY2183" s="199"/>
      <c r="AZ2183" s="37"/>
      <c r="BA2183" s="123"/>
      <c r="BB2183" s="211"/>
      <c r="BC2183" s="211"/>
      <c r="BD2183" s="123"/>
      <c r="BE2183" s="123"/>
      <c r="BF2183" s="37"/>
      <c r="BG2183" s="37"/>
    </row>
    <row r="2184" spans="1:59" x14ac:dyDescent="0.25">
      <c r="A2184">
        <v>2152</v>
      </c>
      <c r="B2184" s="61">
        <f ca="1">OFFSET(InputPriceData!B$15,CalculationsAndCharts!$A2184+$A$11,0,1,1)</f>
        <v>39349</v>
      </c>
      <c r="C2184" s="3">
        <f ca="1">OFFSET(InputPriceData!G$15,CalculationsAndCharts!$A2184+$A$11,IF($C$7,8,0),1,1)</f>
        <v>139450200</v>
      </c>
      <c r="D2184" s="4">
        <f ca="1">OFFSET(InputPriceData!C$15,CalculationsAndCharts!$A2184+$A$11,IF($C$7,8,0),1,1)</f>
        <v>127.44</v>
      </c>
      <c r="E2184" s="4">
        <f ca="1">OFFSET(InputPriceData!D$15,CalculationsAndCharts!$A2184+$A$11,IF($C$7,8,0),1,1)</f>
        <v>127.77</v>
      </c>
      <c r="F2184" s="4">
        <f ca="1">OFFSET(InputPriceData!E$15,CalculationsAndCharts!$A2184+$A$11,IF($C$7,8,0),1,1)</f>
        <v>126.55</v>
      </c>
      <c r="G2184" s="4">
        <f ca="1">OFFSET(InputPriceData!F$15,CalculationsAndCharts!$A2184+$A$11,IF($C$7,8,0),1,1)</f>
        <v>126.83</v>
      </c>
      <c r="H2184" s="342">
        <f t="shared" ca="1" si="266"/>
        <v>124.79451149075275</v>
      </c>
      <c r="I2184" s="342">
        <f t="shared" ca="1" si="267"/>
        <v>124.13382627546437</v>
      </c>
      <c r="J2184" s="340">
        <f t="shared" ca="1" si="268"/>
        <v>0.6606852152953302</v>
      </c>
      <c r="K2184" s="170">
        <f t="shared" ca="1" si="264"/>
        <v>0.43650495370983683</v>
      </c>
      <c r="L2184" s="341">
        <f t="shared" ca="1" si="265"/>
        <v>0.55347047749187461</v>
      </c>
      <c r="M2184" s="341">
        <f t="shared" ca="1" si="269"/>
        <v>-0.55347047749187461</v>
      </c>
      <c r="N2184" s="170"/>
      <c r="O2184" s="340"/>
      <c r="P2184" s="3" t="e">
        <f t="shared" ca="1" si="270"/>
        <v>#N/A</v>
      </c>
      <c r="Q2184" s="3">
        <f t="shared" ca="1" si="271"/>
        <v>139450200</v>
      </c>
      <c r="S2184" s="99"/>
      <c r="T2184" s="350"/>
      <c r="U2184" s="350"/>
      <c r="V2184" s="349"/>
      <c r="W2184" s="313"/>
      <c r="X2184" s="302"/>
      <c r="Y2184" s="211"/>
      <c r="Z2184" s="320"/>
      <c r="AA2184" s="246"/>
      <c r="AB2184" s="125"/>
      <c r="AC2184" s="125"/>
      <c r="AD2184" s="125"/>
      <c r="AE2184" s="125"/>
      <c r="AF2184" s="125"/>
      <c r="AG2184" s="125"/>
      <c r="AH2184" s="125"/>
      <c r="AJ2184" s="125"/>
      <c r="AK2184" s="125"/>
      <c r="AM2184" s="246"/>
      <c r="AO2184" s="246"/>
      <c r="AP2184" s="211"/>
      <c r="AQ2184" s="211"/>
      <c r="AR2184" s="199"/>
      <c r="AT2184" s="225"/>
      <c r="AU2184" s="225"/>
      <c r="AV2184" s="225"/>
      <c r="AW2184" s="99"/>
      <c r="AX2184" s="199"/>
      <c r="AY2184" s="199"/>
      <c r="AZ2184" s="37"/>
      <c r="BA2184" s="123"/>
      <c r="BB2184" s="211"/>
      <c r="BC2184" s="211"/>
      <c r="BD2184" s="123"/>
      <c r="BE2184" s="123"/>
      <c r="BF2184" s="37"/>
      <c r="BG2184" s="37"/>
    </row>
    <row r="2185" spans="1:59" x14ac:dyDescent="0.25">
      <c r="A2185">
        <v>2153</v>
      </c>
      <c r="B2185" s="61">
        <f ca="1">OFFSET(InputPriceData!B$15,CalculationsAndCharts!$A2185+$A$11,0,1,1)</f>
        <v>39346</v>
      </c>
      <c r="C2185" s="3">
        <f ca="1">OFFSET(InputPriceData!G$15,CalculationsAndCharts!$A2185+$A$11,IF($C$7,8,0),1,1)</f>
        <v>141457500</v>
      </c>
      <c r="D2185" s="4">
        <f ca="1">OFFSET(InputPriceData!C$15,CalculationsAndCharts!$A2185+$A$11,IF($C$7,8,0),1,1)</f>
        <v>127.68</v>
      </c>
      <c r="E2185" s="4">
        <f ca="1">OFFSET(InputPriceData!D$15,CalculationsAndCharts!$A2185+$A$11,IF($C$7,8,0),1,1)</f>
        <v>128.02000000000001</v>
      </c>
      <c r="F2185" s="4">
        <f ca="1">OFFSET(InputPriceData!E$15,CalculationsAndCharts!$A2185+$A$11,IF($C$7,8,0),1,1)</f>
        <v>126.87</v>
      </c>
      <c r="G2185" s="4">
        <f ca="1">OFFSET(InputPriceData!F$15,CalculationsAndCharts!$A2185+$A$11,IF($C$7,8,0),1,1)</f>
        <v>127.06</v>
      </c>
      <c r="H2185" s="342">
        <f t="shared" ca="1" si="266"/>
        <v>124.50372741800314</v>
      </c>
      <c r="I2185" s="342">
        <f t="shared" ca="1" si="267"/>
        <v>123.88871957323387</v>
      </c>
      <c r="J2185" s="340">
        <f t="shared" ca="1" si="268"/>
        <v>0.61500784477686765</v>
      </c>
      <c r="K2185" s="170">
        <f t="shared" ca="1" si="264"/>
        <v>0.37823464913708771</v>
      </c>
      <c r="L2185" s="341">
        <f t="shared" ca="1" si="265"/>
        <v>0.54735395260173092</v>
      </c>
      <c r="M2185" s="341">
        <f t="shared" ca="1" si="269"/>
        <v>-0.54735395260173092</v>
      </c>
      <c r="N2185" s="170"/>
      <c r="O2185" s="340"/>
      <c r="P2185" s="3" t="e">
        <f t="shared" ca="1" si="270"/>
        <v>#N/A</v>
      </c>
      <c r="Q2185" s="3">
        <f t="shared" ca="1" si="271"/>
        <v>141457500</v>
      </c>
      <c r="S2185" s="99"/>
      <c r="T2185" s="350"/>
      <c r="U2185" s="350"/>
      <c r="V2185" s="349"/>
      <c r="W2185" s="313"/>
      <c r="X2185" s="302"/>
      <c r="Y2185" s="211"/>
      <c r="Z2185" s="320"/>
      <c r="AA2185" s="246"/>
      <c r="AB2185" s="125"/>
      <c r="AC2185" s="125"/>
      <c r="AD2185" s="125"/>
      <c r="AE2185" s="125"/>
      <c r="AF2185" s="125"/>
      <c r="AG2185" s="125"/>
      <c r="AH2185" s="125"/>
      <c r="AJ2185" s="125"/>
      <c r="AK2185" s="125"/>
      <c r="AM2185" s="246"/>
      <c r="AO2185" s="246"/>
      <c r="AP2185" s="211"/>
      <c r="AQ2185" s="211"/>
      <c r="AR2185" s="199"/>
      <c r="AT2185" s="225"/>
      <c r="AU2185" s="225"/>
      <c r="AV2185" s="225"/>
      <c r="AW2185" s="99"/>
      <c r="AX2185" s="199"/>
      <c r="AY2185" s="199"/>
      <c r="AZ2185" s="37"/>
      <c r="BA2185" s="123"/>
      <c r="BB2185" s="211"/>
      <c r="BC2185" s="211"/>
      <c r="BD2185" s="123"/>
      <c r="BE2185" s="123"/>
      <c r="BF2185" s="37"/>
      <c r="BG2185" s="37"/>
    </row>
    <row r="2186" spans="1:59" x14ac:dyDescent="0.25">
      <c r="A2186">
        <v>2154</v>
      </c>
      <c r="B2186" s="61">
        <f ca="1">OFFSET(InputPriceData!B$15,CalculationsAndCharts!$A2186+$A$11,0,1,1)</f>
        <v>39345</v>
      </c>
      <c r="C2186" s="3">
        <f ca="1">OFFSET(InputPriceData!G$15,CalculationsAndCharts!$A2186+$A$11,IF($C$7,8,0),1,1)</f>
        <v>175186800</v>
      </c>
      <c r="D2186" s="4">
        <f ca="1">OFFSET(InputPriceData!C$15,CalculationsAndCharts!$A2186+$A$11,IF($C$7,8,0),1,1)</f>
        <v>127.6</v>
      </c>
      <c r="E2186" s="4">
        <f ca="1">OFFSET(InputPriceData!D$15,CalculationsAndCharts!$A2186+$A$11,IF($C$7,8,0),1,1)</f>
        <v>127.68</v>
      </c>
      <c r="F2186" s="4">
        <f ca="1">OFFSET(InputPriceData!E$15,CalculationsAndCharts!$A2186+$A$11,IF($C$7,8,0),1,1)</f>
        <v>126.58</v>
      </c>
      <c r="G2186" s="4">
        <f ca="1">OFFSET(InputPriceData!F$15,CalculationsAndCharts!$A2186+$A$11,IF($C$7,8,0),1,1)</f>
        <v>126.72</v>
      </c>
      <c r="H2186" s="342">
        <f t="shared" ca="1" si="266"/>
        <v>124.13854562057503</v>
      </c>
      <c r="I2186" s="342">
        <f t="shared" ca="1" si="267"/>
        <v>123.60042135261877</v>
      </c>
      <c r="J2186" s="340">
        <f t="shared" ca="1" si="268"/>
        <v>0.53812426796453916</v>
      </c>
      <c r="K2186" s="170">
        <f t="shared" ca="1" si="264"/>
        <v>0.28957772777237117</v>
      </c>
      <c r="L2186" s="341">
        <f t="shared" ca="1" si="265"/>
        <v>0.54142327368425469</v>
      </c>
      <c r="M2186" s="341">
        <f t="shared" ca="1" si="269"/>
        <v>-0.54142327368425469</v>
      </c>
      <c r="N2186" s="170"/>
      <c r="O2186" s="340"/>
      <c r="P2186" s="3" t="e">
        <f t="shared" ca="1" si="270"/>
        <v>#N/A</v>
      </c>
      <c r="Q2186" s="3">
        <f t="shared" ca="1" si="271"/>
        <v>175186800</v>
      </c>
      <c r="S2186" s="99"/>
      <c r="T2186" s="350"/>
      <c r="U2186" s="350"/>
      <c r="V2186" s="349"/>
      <c r="W2186" s="313"/>
      <c r="X2186" s="302"/>
      <c r="Y2186" s="211"/>
      <c r="Z2186" s="320"/>
      <c r="AA2186" s="246"/>
      <c r="AB2186" s="125"/>
      <c r="AC2186" s="125"/>
      <c r="AD2186" s="125"/>
      <c r="AE2186" s="125"/>
      <c r="AF2186" s="125"/>
      <c r="AG2186" s="125"/>
      <c r="AH2186" s="125"/>
      <c r="AJ2186" s="125"/>
      <c r="AK2186" s="125"/>
      <c r="AM2186" s="246"/>
      <c r="AO2186" s="246"/>
      <c r="AP2186" s="211"/>
      <c r="AQ2186" s="211"/>
      <c r="AR2186" s="199"/>
      <c r="AT2186" s="225"/>
      <c r="AU2186" s="225"/>
      <c r="AV2186" s="225"/>
      <c r="AW2186" s="99"/>
      <c r="AX2186" s="199"/>
      <c r="AY2186" s="199"/>
      <c r="AZ2186" s="37"/>
      <c r="BA2186" s="123"/>
      <c r="BB2186" s="211"/>
      <c r="BC2186" s="211"/>
      <c r="BD2186" s="123"/>
      <c r="BE2186" s="123"/>
      <c r="BF2186" s="37"/>
      <c r="BG2186" s="37"/>
    </row>
    <row r="2187" spans="1:59" x14ac:dyDescent="0.25">
      <c r="A2187">
        <v>2155</v>
      </c>
      <c r="B2187" s="61">
        <f ca="1">OFFSET(InputPriceData!B$15,CalculationsAndCharts!$A2187+$A$11,0,1,1)</f>
        <v>39344</v>
      </c>
      <c r="C2187" s="3">
        <f ca="1">OFFSET(InputPriceData!G$15,CalculationsAndCharts!$A2187+$A$11,IF($C$7,8,0),1,1)</f>
        <v>193779900</v>
      </c>
      <c r="D2187" s="4">
        <f ca="1">OFFSET(InputPriceData!C$15,CalculationsAndCharts!$A2187+$A$11,IF($C$7,8,0),1,1)</f>
        <v>127.66</v>
      </c>
      <c r="E2187" s="4">
        <f ca="1">OFFSET(InputPriceData!D$15,CalculationsAndCharts!$A2187+$A$11,IF($C$7,8,0),1,1)</f>
        <v>128.47999999999999</v>
      </c>
      <c r="F2187" s="4">
        <f ca="1">OFFSET(InputPriceData!E$15,CalculationsAndCharts!$A2187+$A$11,IF($C$7,8,0),1,1)</f>
        <v>127.08</v>
      </c>
      <c r="G2187" s="4">
        <f ca="1">OFFSET(InputPriceData!F$15,CalculationsAndCharts!$A2187+$A$11,IF($C$7,8,0),1,1)</f>
        <v>127.62</v>
      </c>
      <c r="H2187" s="342">
        <f t="shared" ca="1" si="266"/>
        <v>123.76976642351431</v>
      </c>
      <c r="I2187" s="342">
        <f t="shared" ca="1" si="267"/>
        <v>123.31682329376594</v>
      </c>
      <c r="J2187" s="340">
        <f t="shared" ca="1" si="268"/>
        <v>0.45294312975742168</v>
      </c>
      <c r="K2187" s="170">
        <f t="shared" ca="1" si="264"/>
        <v>0.20515747879444854</v>
      </c>
      <c r="L2187" s="341">
        <f t="shared" ca="1" si="265"/>
        <v>0.53647579622680919</v>
      </c>
      <c r="M2187" s="341">
        <f t="shared" ca="1" si="269"/>
        <v>-0.53647579622680919</v>
      </c>
      <c r="N2187" s="170"/>
      <c r="O2187" s="340"/>
      <c r="P2187" s="3" t="e">
        <f t="shared" ca="1" si="270"/>
        <v>#N/A</v>
      </c>
      <c r="Q2187" s="3">
        <f t="shared" ca="1" si="271"/>
        <v>193779900</v>
      </c>
      <c r="S2187" s="99"/>
      <c r="T2187" s="350"/>
      <c r="U2187" s="350"/>
      <c r="V2187" s="349"/>
      <c r="W2187" s="313"/>
      <c r="X2187" s="302"/>
      <c r="Y2187" s="211"/>
      <c r="Z2187" s="320"/>
      <c r="AA2187" s="246"/>
      <c r="AB2187" s="125"/>
      <c r="AC2187" s="125"/>
      <c r="AD2187" s="125"/>
      <c r="AE2187" s="125"/>
      <c r="AF2187" s="125"/>
      <c r="AG2187" s="125"/>
      <c r="AH2187" s="125"/>
      <c r="AJ2187" s="125"/>
      <c r="AK2187" s="125"/>
      <c r="AM2187" s="246"/>
      <c r="AO2187" s="246"/>
      <c r="AP2187" s="211"/>
      <c r="AQ2187" s="211"/>
      <c r="AR2187" s="199"/>
      <c r="AT2187" s="225"/>
      <c r="AU2187" s="225"/>
      <c r="AV2187" s="225"/>
      <c r="AW2187" s="99"/>
      <c r="AX2187" s="199"/>
      <c r="AY2187" s="199"/>
      <c r="AZ2187" s="37"/>
      <c r="BA2187" s="123"/>
      <c r="BB2187" s="211"/>
      <c r="BC2187" s="211"/>
      <c r="BD2187" s="123"/>
      <c r="BE2187" s="123"/>
      <c r="BF2187" s="37"/>
      <c r="BG2187" s="37"/>
    </row>
    <row r="2188" spans="1:59" x14ac:dyDescent="0.25">
      <c r="A2188">
        <v>2156</v>
      </c>
      <c r="B2188" s="61">
        <f ca="1">OFFSET(InputPriceData!B$15,CalculationsAndCharts!$A2188+$A$11,0,1,1)</f>
        <v>39343</v>
      </c>
      <c r="C2188" s="3">
        <f ca="1">OFFSET(InputPriceData!G$15,CalculationsAndCharts!$A2188+$A$11,IF($C$7,8,0),1,1)</f>
        <v>263759500</v>
      </c>
      <c r="D2188" s="4">
        <f ca="1">OFFSET(InputPriceData!C$15,CalculationsAndCharts!$A2188+$A$11,IF($C$7,8,0),1,1)</f>
        <v>123.85</v>
      </c>
      <c r="E2188" s="4">
        <f ca="1">OFFSET(InputPriceData!D$15,CalculationsAndCharts!$A2188+$A$11,IF($C$7,8,0),1,1)</f>
        <v>126.9</v>
      </c>
      <c r="F2188" s="4">
        <f ca="1">OFFSET(InputPriceData!E$15,CalculationsAndCharts!$A2188+$A$11,IF($C$7,8,0),1,1)</f>
        <v>123.27</v>
      </c>
      <c r="G2188" s="4">
        <f ca="1">OFFSET(InputPriceData!F$15,CalculationsAndCharts!$A2188+$A$11,IF($C$7,8,0),1,1)</f>
        <v>126.87</v>
      </c>
      <c r="H2188" s="342">
        <f t="shared" ca="1" si="266"/>
        <v>123.21973305544493</v>
      </c>
      <c r="I2188" s="342">
        <f t="shared" ca="1" si="267"/>
        <v>122.92562541138102</v>
      </c>
      <c r="J2188" s="340">
        <f t="shared" ca="1" si="268"/>
        <v>0.29410764407377554</v>
      </c>
      <c r="K2188" s="170">
        <f t="shared" ca="1" si="264"/>
        <v>8.6499306302626644E-2</v>
      </c>
      <c r="L2188" s="341">
        <f t="shared" ca="1" si="265"/>
        <v>0.5330533703618846</v>
      </c>
      <c r="M2188" s="341">
        <f t="shared" ca="1" si="269"/>
        <v>-0.5330533703618846</v>
      </c>
      <c r="N2188" s="170"/>
      <c r="O2188" s="340"/>
      <c r="P2188" s="3">
        <f t="shared" ca="1" si="270"/>
        <v>263759500</v>
      </c>
      <c r="Q2188" s="3" t="e">
        <f t="shared" ca="1" si="271"/>
        <v>#N/A</v>
      </c>
      <c r="S2188" s="99"/>
      <c r="T2188" s="350"/>
      <c r="U2188" s="350"/>
      <c r="V2188" s="349"/>
      <c r="W2188" s="313"/>
      <c r="X2188" s="302"/>
      <c r="Y2188" s="211"/>
      <c r="Z2188" s="320"/>
      <c r="AA2188" s="246"/>
      <c r="AB2188" s="125"/>
      <c r="AC2188" s="125"/>
      <c r="AD2188" s="125"/>
      <c r="AE2188" s="125"/>
      <c r="AF2188" s="125"/>
      <c r="AG2188" s="125"/>
      <c r="AH2188" s="125"/>
      <c r="AJ2188" s="125"/>
      <c r="AK2188" s="125"/>
      <c r="AM2188" s="246"/>
      <c r="AO2188" s="246"/>
      <c r="AP2188" s="211"/>
      <c r="AQ2188" s="211"/>
      <c r="AR2188" s="199"/>
      <c r="AT2188" s="225"/>
      <c r="AU2188" s="225"/>
      <c r="AV2188" s="225"/>
      <c r="AW2188" s="99"/>
      <c r="AX2188" s="199"/>
      <c r="AY2188" s="199"/>
      <c r="AZ2188" s="37"/>
      <c r="BA2188" s="123"/>
      <c r="BB2188" s="211"/>
      <c r="BC2188" s="211"/>
      <c r="BD2188" s="123"/>
      <c r="BE2188" s="123"/>
      <c r="BF2188" s="37"/>
      <c r="BG2188" s="37"/>
    </row>
    <row r="2189" spans="1:59" x14ac:dyDescent="0.25">
      <c r="A2189">
        <v>2157</v>
      </c>
      <c r="B2189" s="61">
        <f ca="1">OFFSET(InputPriceData!B$15,CalculationsAndCharts!$A2189+$A$11,0,1,1)</f>
        <v>39342</v>
      </c>
      <c r="C2189" s="3">
        <f ca="1">OFFSET(InputPriceData!G$15,CalculationsAndCharts!$A2189+$A$11,IF($C$7,8,0),1,1)</f>
        <v>109870800</v>
      </c>
      <c r="D2189" s="4">
        <f ca="1">OFFSET(InputPriceData!C$15,CalculationsAndCharts!$A2189+$A$11,IF($C$7,8,0),1,1)</f>
        <v>123.42</v>
      </c>
      <c r="E2189" s="4">
        <f ca="1">OFFSET(InputPriceData!D$15,CalculationsAndCharts!$A2189+$A$11,IF($C$7,8,0),1,1)</f>
        <v>123.7</v>
      </c>
      <c r="F2189" s="4">
        <f ca="1">OFFSET(InputPriceData!E$15,CalculationsAndCharts!$A2189+$A$11,IF($C$7,8,0),1,1)</f>
        <v>122.85</v>
      </c>
      <c r="G2189" s="4">
        <f ca="1">OFFSET(InputPriceData!F$15,CalculationsAndCharts!$A2189+$A$11,IF($C$7,8,0),1,1)</f>
        <v>123.24</v>
      </c>
      <c r="H2189" s="342">
        <f t="shared" ca="1" si="266"/>
        <v>122.69826634907993</v>
      </c>
      <c r="I2189" s="342">
        <f t="shared" ca="1" si="267"/>
        <v>122.56704590332475</v>
      </c>
      <c r="J2189" s="340">
        <f t="shared" ca="1" si="268"/>
        <v>0.13122044576593389</v>
      </c>
      <c r="K2189" s="170">
        <f t="shared" ca="1" si="264"/>
        <v>1.7218805387010396E-2</v>
      </c>
      <c r="L2189" s="341">
        <f t="shared" ca="1" si="265"/>
        <v>0.53210553203989464</v>
      </c>
      <c r="M2189" s="341">
        <f t="shared" ca="1" si="269"/>
        <v>-0.53210553203989464</v>
      </c>
      <c r="N2189" s="170"/>
      <c r="O2189" s="343"/>
      <c r="P2189" s="3" t="e">
        <f t="shared" ca="1" si="270"/>
        <v>#N/A</v>
      </c>
      <c r="Q2189" s="3">
        <f t="shared" ca="1" si="271"/>
        <v>109870800</v>
      </c>
      <c r="S2189" s="99"/>
      <c r="T2189" s="350"/>
      <c r="U2189" s="350"/>
      <c r="V2189" s="349"/>
      <c r="W2189" s="313"/>
      <c r="X2189" s="302"/>
      <c r="Y2189" s="211"/>
      <c r="Z2189" s="320"/>
      <c r="AA2189" s="246"/>
      <c r="AB2189" s="125"/>
      <c r="AC2189" s="125"/>
      <c r="AD2189" s="125"/>
      <c r="AE2189" s="125"/>
      <c r="AF2189" s="125"/>
      <c r="AG2189" s="125"/>
      <c r="AH2189" s="125"/>
      <c r="AJ2189" s="125"/>
      <c r="AK2189" s="125"/>
      <c r="AM2189" s="246"/>
      <c r="AO2189" s="246"/>
      <c r="AP2189" s="211"/>
      <c r="AQ2189" s="211"/>
      <c r="AR2189" s="199"/>
      <c r="AT2189" s="225"/>
      <c r="AU2189" s="225"/>
      <c r="AV2189" s="225"/>
      <c r="AW2189" s="99"/>
      <c r="AX2189" s="199"/>
      <c r="AY2189" s="199"/>
      <c r="AZ2189" s="37"/>
      <c r="BA2189" s="123"/>
      <c r="BB2189" s="211"/>
      <c r="BC2189" s="211"/>
      <c r="BD2189" s="123"/>
      <c r="BE2189" s="123"/>
      <c r="BF2189" s="37"/>
      <c r="BG2189" s="37"/>
    </row>
    <row r="2190" spans="1:59" x14ac:dyDescent="0.25">
      <c r="A2190">
        <v>2158</v>
      </c>
      <c r="B2190" s="61">
        <f ca="1">OFFSET(InputPriceData!B$15,CalculationsAndCharts!$A2190+$A$11,0,1,1)</f>
        <v>39339</v>
      </c>
      <c r="C2190" s="3">
        <f ca="1">OFFSET(InputPriceData!G$15,CalculationsAndCharts!$A2190+$A$11,IF($C$7,8,0),1,1)</f>
        <v>121911000</v>
      </c>
      <c r="D2190" s="4">
        <f ca="1">OFFSET(InputPriceData!C$15,CalculationsAndCharts!$A2190+$A$11,IF($C$7,8,0),1,1)</f>
        <v>123.12</v>
      </c>
      <c r="E2190" s="4">
        <f ca="1">OFFSET(InputPriceData!D$15,CalculationsAndCharts!$A2190+$A$11,IF($C$7,8,0),1,1)</f>
        <v>124.06</v>
      </c>
      <c r="F2190" s="4">
        <f ca="1">OFFSET(InputPriceData!E$15,CalculationsAndCharts!$A2190+$A$11,IF($C$7,8,0),1,1)</f>
        <v>122.94</v>
      </c>
      <c r="G2190" s="4">
        <f ca="1">OFFSET(InputPriceData!F$15,CalculationsAndCharts!$A2190+$A$11,IF($C$7,8,0),1,1)</f>
        <v>123.91</v>
      </c>
      <c r="H2190" s="342">
        <f t="shared" ca="1" si="266"/>
        <v>122.62087582751992</v>
      </c>
      <c r="I2190" s="342">
        <f t="shared" ca="1" si="267"/>
        <v>122.50586825817247</v>
      </c>
      <c r="J2190" s="340">
        <f t="shared" ca="1" si="268"/>
        <v>0.11500756935919722</v>
      </c>
      <c r="K2190" s="170">
        <f t="shared" ca="1" si="264"/>
        <v>1.3226741009910559E-2</v>
      </c>
      <c r="L2190" s="341">
        <f t="shared" ca="1" si="265"/>
        <v>0.53217385971371478</v>
      </c>
      <c r="M2190" s="341">
        <f t="shared" ca="1" si="269"/>
        <v>-0.53217385971371478</v>
      </c>
      <c r="N2190" s="170"/>
      <c r="O2190" s="340"/>
      <c r="P2190" s="3">
        <f t="shared" ca="1" si="270"/>
        <v>121911000</v>
      </c>
      <c r="Q2190" s="3" t="e">
        <f t="shared" ca="1" si="271"/>
        <v>#N/A</v>
      </c>
      <c r="S2190" s="99"/>
      <c r="T2190" s="350"/>
      <c r="U2190" s="350"/>
      <c r="V2190" s="349"/>
      <c r="W2190" s="313"/>
      <c r="X2190" s="302"/>
      <c r="Y2190" s="211"/>
      <c r="Z2190" s="320"/>
      <c r="AA2190" s="246"/>
      <c r="AB2190" s="125"/>
      <c r="AC2190" s="125"/>
      <c r="AD2190" s="125"/>
      <c r="AE2190" s="125"/>
      <c r="AF2190" s="125"/>
      <c r="AG2190" s="125"/>
      <c r="AH2190" s="125"/>
      <c r="AJ2190" s="125"/>
      <c r="AK2190" s="125"/>
      <c r="AM2190" s="246"/>
      <c r="AO2190" s="246"/>
      <c r="AP2190" s="211"/>
      <c r="AQ2190" s="211"/>
      <c r="AR2190" s="199"/>
      <c r="AT2190" s="225"/>
      <c r="AU2190" s="225"/>
      <c r="AV2190" s="225"/>
      <c r="AW2190" s="99"/>
      <c r="AX2190" s="199"/>
      <c r="AY2190" s="199"/>
      <c r="AZ2190" s="37"/>
      <c r="BA2190" s="123"/>
      <c r="BB2190" s="211"/>
      <c r="BC2190" s="211"/>
      <c r="BD2190" s="123"/>
      <c r="BE2190" s="123"/>
      <c r="BF2190" s="37"/>
      <c r="BG2190" s="37"/>
    </row>
    <row r="2191" spans="1:59" x14ac:dyDescent="0.25">
      <c r="A2191">
        <v>2159</v>
      </c>
      <c r="B2191" s="61">
        <f ca="1">OFFSET(InputPriceData!B$15,CalculationsAndCharts!$A2191+$A$11,0,1,1)</f>
        <v>39338</v>
      </c>
      <c r="C2191" s="3">
        <f ca="1">OFFSET(InputPriceData!G$15,CalculationsAndCharts!$A2191+$A$11,IF($C$7,8,0),1,1)</f>
        <v>154079000</v>
      </c>
      <c r="D2191" s="4">
        <f ca="1">OFFSET(InputPriceData!C$15,CalculationsAndCharts!$A2191+$A$11,IF($C$7,8,0),1,1)</f>
        <v>123.62</v>
      </c>
      <c r="E2191" s="4">
        <f ca="1">OFFSET(InputPriceData!D$15,CalculationsAndCharts!$A2191+$A$11,IF($C$7,8,0),1,1)</f>
        <v>124.36</v>
      </c>
      <c r="F2191" s="4">
        <f ca="1">OFFSET(InputPriceData!E$15,CalculationsAndCharts!$A2191+$A$11,IF($C$7,8,0),1,1)</f>
        <v>123.32</v>
      </c>
      <c r="G2191" s="4">
        <f ca="1">OFFSET(InputPriceData!F$15,CalculationsAndCharts!$A2191+$A$11,IF($C$7,8,0),1,1)</f>
        <v>123.92</v>
      </c>
      <c r="H2191" s="342">
        <f t="shared" ca="1" si="266"/>
        <v>122.43671523145134</v>
      </c>
      <c r="I2191" s="342">
        <f t="shared" ca="1" si="267"/>
        <v>122.37821991800634</v>
      </c>
      <c r="J2191" s="340">
        <f t="shared" ca="1" si="268"/>
        <v>5.8495313457822315E-2</v>
      </c>
      <c r="K2191" s="170">
        <f t="shared" ca="1" si="264"/>
        <v>3.4217016965288885E-3</v>
      </c>
      <c r="L2191" s="341">
        <f t="shared" ca="1" si="265"/>
        <v>0.53208146028522951</v>
      </c>
      <c r="M2191" s="341">
        <f t="shared" ca="1" si="269"/>
        <v>-0.53208146028522951</v>
      </c>
      <c r="N2191" s="170"/>
      <c r="O2191" s="340"/>
      <c r="P2191" s="3">
        <f t="shared" ca="1" si="270"/>
        <v>154079000</v>
      </c>
      <c r="Q2191" s="3" t="e">
        <f t="shared" ca="1" si="271"/>
        <v>#N/A</v>
      </c>
      <c r="S2191" s="99"/>
      <c r="T2191" s="350"/>
      <c r="U2191" s="350"/>
      <c r="V2191" s="349"/>
      <c r="W2191" s="313"/>
      <c r="X2191" s="302"/>
      <c r="Y2191" s="211"/>
      <c r="Z2191" s="320"/>
      <c r="AA2191" s="246"/>
      <c r="AB2191" s="125"/>
      <c r="AC2191" s="125"/>
      <c r="AD2191" s="125"/>
      <c r="AE2191" s="125"/>
      <c r="AF2191" s="125"/>
      <c r="AG2191" s="125"/>
      <c r="AH2191" s="125"/>
      <c r="AJ2191" s="125"/>
      <c r="AK2191" s="125"/>
      <c r="AM2191" s="246"/>
      <c r="AO2191" s="246"/>
      <c r="AP2191" s="211"/>
      <c r="AQ2191" s="211"/>
      <c r="AR2191" s="199"/>
      <c r="AT2191" s="225"/>
      <c r="AU2191" s="225"/>
      <c r="AV2191" s="225"/>
      <c r="AW2191" s="99"/>
      <c r="AX2191" s="199"/>
      <c r="AY2191" s="199"/>
      <c r="AZ2191" s="37"/>
      <c r="BA2191" s="123"/>
      <c r="BB2191" s="211"/>
      <c r="BC2191" s="211"/>
      <c r="BD2191" s="123"/>
      <c r="BE2191" s="123"/>
      <c r="BF2191" s="37"/>
      <c r="BG2191" s="37"/>
    </row>
    <row r="2192" spans="1:59" x14ac:dyDescent="0.25">
      <c r="A2192">
        <v>2160</v>
      </c>
      <c r="B2192" s="61">
        <f ca="1">OFFSET(InputPriceData!B$15,CalculationsAndCharts!$A2192+$A$11,0,1,1)</f>
        <v>39337</v>
      </c>
      <c r="C2192" s="3">
        <f ca="1">OFFSET(InputPriceData!G$15,CalculationsAndCharts!$A2192+$A$11,IF($C$7,8,0),1,1)</f>
        <v>149554600</v>
      </c>
      <c r="D2192" s="4">
        <f ca="1">OFFSET(InputPriceData!C$15,CalculationsAndCharts!$A2192+$A$11,IF($C$7,8,0),1,1)</f>
        <v>122.57</v>
      </c>
      <c r="E2192" s="4">
        <f ca="1">OFFSET(InputPriceData!D$15,CalculationsAndCharts!$A2192+$A$11,IF($C$7,8,0),1,1)</f>
        <v>123.52</v>
      </c>
      <c r="F2192" s="4">
        <f ca="1">OFFSET(InputPriceData!E$15,CalculationsAndCharts!$A2192+$A$11,IF($C$7,8,0),1,1)</f>
        <v>122.31</v>
      </c>
      <c r="G2192" s="4">
        <f ca="1">OFFSET(InputPriceData!F$15,CalculationsAndCharts!$A2192+$A$11,IF($C$7,8,0),1,1)</f>
        <v>123.05</v>
      </c>
      <c r="H2192" s="342">
        <f t="shared" ca="1" si="266"/>
        <v>122.22481740737297</v>
      </c>
      <c r="I2192" s="342">
        <f t="shared" ca="1" si="267"/>
        <v>122.23805809237055</v>
      </c>
      <c r="J2192" s="340">
        <f t="shared" ca="1" si="268"/>
        <v>-1.3240684983604478E-2</v>
      </c>
      <c r="K2192" s="170">
        <f t="shared" ca="1" si="264"/>
        <v>1.7531573883504913E-4</v>
      </c>
      <c r="L2192" s="341">
        <f t="shared" ca="1" si="265"/>
        <v>0.5320800861978725</v>
      </c>
      <c r="M2192" s="341">
        <f t="shared" ca="1" si="269"/>
        <v>-0.5320800861978725</v>
      </c>
      <c r="N2192" s="170"/>
      <c r="O2192" s="340"/>
      <c r="P2192" s="3">
        <f t="shared" ca="1" si="270"/>
        <v>149554600</v>
      </c>
      <c r="Q2192" s="3" t="e">
        <f t="shared" ca="1" si="271"/>
        <v>#N/A</v>
      </c>
      <c r="S2192" s="99"/>
      <c r="T2192" s="350"/>
      <c r="U2192" s="350"/>
      <c r="V2192" s="349"/>
      <c r="W2192" s="313"/>
      <c r="X2192" s="302"/>
      <c r="Y2192" s="211"/>
      <c r="Z2192" s="320"/>
      <c r="AA2192" s="246"/>
      <c r="AB2192" s="125"/>
      <c r="AC2192" s="125"/>
      <c r="AD2192" s="125"/>
      <c r="AE2192" s="125"/>
      <c r="AF2192" s="125"/>
      <c r="AG2192" s="125"/>
      <c r="AH2192" s="125"/>
      <c r="AJ2192" s="125"/>
      <c r="AK2192" s="125"/>
      <c r="AM2192" s="246"/>
      <c r="AO2192" s="246"/>
      <c r="AP2192" s="211"/>
      <c r="AQ2192" s="211"/>
      <c r="AR2192" s="199"/>
      <c r="AT2192" s="225"/>
      <c r="AU2192" s="225"/>
      <c r="AV2192" s="225"/>
      <c r="AW2192" s="99"/>
      <c r="AX2192" s="199"/>
      <c r="AY2192" s="199"/>
      <c r="AZ2192" s="37"/>
      <c r="BA2192" s="123"/>
      <c r="BB2192" s="211"/>
      <c r="BC2192" s="211"/>
      <c r="BD2192" s="123"/>
      <c r="BE2192" s="123"/>
      <c r="BF2192" s="37"/>
      <c r="BG2192" s="37"/>
    </row>
    <row r="2193" spans="1:59" x14ac:dyDescent="0.25">
      <c r="A2193">
        <v>2161</v>
      </c>
      <c r="B2193" s="61">
        <f ca="1">OFFSET(InputPriceData!B$15,CalculationsAndCharts!$A2193+$A$11,0,1,1)</f>
        <v>39336</v>
      </c>
      <c r="C2193" s="3">
        <f ca="1">OFFSET(InputPriceData!G$15,CalculationsAndCharts!$A2193+$A$11,IF($C$7,8,0),1,1)</f>
        <v>162081900</v>
      </c>
      <c r="D2193" s="4">
        <f ca="1">OFFSET(InputPriceData!C$15,CalculationsAndCharts!$A2193+$A$11,IF($C$7,8,0),1,1)</f>
        <v>121.69</v>
      </c>
      <c r="E2193" s="4">
        <f ca="1">OFFSET(InputPriceData!D$15,CalculationsAndCharts!$A2193+$A$11,IF($C$7,8,0),1,1)</f>
        <v>122.91</v>
      </c>
      <c r="F2193" s="4">
        <f ca="1">OFFSET(InputPriceData!E$15,CalculationsAndCharts!$A2193+$A$11,IF($C$7,8,0),1,1)</f>
        <v>121.6</v>
      </c>
      <c r="G2193" s="4">
        <f ca="1">OFFSET(InputPriceData!F$15,CalculationsAndCharts!$A2193+$A$11,IF($C$7,8,0),1,1)</f>
        <v>122.73</v>
      </c>
      <c r="H2193" s="342">
        <f t="shared" ca="1" si="266"/>
        <v>122.10693417985482</v>
      </c>
      <c r="I2193" s="342">
        <f t="shared" ca="1" si="267"/>
        <v>122.16424519167697</v>
      </c>
      <c r="J2193" s="340">
        <f t="shared" ca="1" si="268"/>
        <v>-5.7311011806895094E-2</v>
      </c>
      <c r="K2193" s="170">
        <f t="shared" ca="1" si="264"/>
        <v>3.2845520743300691E-3</v>
      </c>
      <c r="L2193" s="341">
        <f t="shared" ca="1" si="265"/>
        <v>0.53207826517343604</v>
      </c>
      <c r="M2193" s="341">
        <f t="shared" ca="1" si="269"/>
        <v>-0.53207826517343604</v>
      </c>
      <c r="N2193" s="170"/>
      <c r="O2193" s="340"/>
      <c r="P2193" s="3">
        <f t="shared" ca="1" si="270"/>
        <v>162081900</v>
      </c>
      <c r="Q2193" s="3" t="e">
        <f t="shared" ca="1" si="271"/>
        <v>#N/A</v>
      </c>
      <c r="S2193" s="99"/>
      <c r="T2193" s="350"/>
      <c r="U2193" s="350"/>
      <c r="V2193" s="349"/>
      <c r="W2193" s="313"/>
      <c r="X2193" s="302"/>
      <c r="Y2193" s="211"/>
      <c r="Z2193" s="320"/>
      <c r="AA2193" s="246"/>
      <c r="AB2193" s="125"/>
      <c r="AC2193" s="125"/>
      <c r="AD2193" s="125"/>
      <c r="AE2193" s="125"/>
      <c r="AF2193" s="125"/>
      <c r="AG2193" s="125"/>
      <c r="AH2193" s="125"/>
      <c r="AJ2193" s="125"/>
      <c r="AK2193" s="125"/>
      <c r="AM2193" s="246"/>
      <c r="AO2193" s="246"/>
      <c r="AP2193" s="211"/>
      <c r="AQ2193" s="211"/>
      <c r="AR2193" s="199"/>
      <c r="AT2193" s="225"/>
      <c r="AU2193" s="225"/>
      <c r="AV2193" s="225"/>
      <c r="AW2193" s="99"/>
      <c r="AX2193" s="199"/>
      <c r="AY2193" s="199"/>
      <c r="AZ2193" s="37"/>
      <c r="BA2193" s="123"/>
      <c r="BB2193" s="211"/>
      <c r="BC2193" s="211"/>
      <c r="BD2193" s="123"/>
      <c r="BE2193" s="123"/>
      <c r="BF2193" s="37"/>
      <c r="BG2193" s="37"/>
    </row>
    <row r="2194" spans="1:59" x14ac:dyDescent="0.25">
      <c r="A2194">
        <v>2162</v>
      </c>
      <c r="B2194" s="61">
        <f ca="1">OFFSET(InputPriceData!B$15,CalculationsAndCharts!$A2194+$A$11,0,1,1)</f>
        <v>39335</v>
      </c>
      <c r="C2194" s="3">
        <f ca="1">OFFSET(InputPriceData!G$15,CalculationsAndCharts!$A2194+$A$11,IF($C$7,8,0),1,1)</f>
        <v>192305900</v>
      </c>
      <c r="D2194" s="4">
        <f ca="1">OFFSET(InputPriceData!C$15,CalculationsAndCharts!$A2194+$A$11,IF($C$7,8,0),1,1)</f>
        <v>121.93</v>
      </c>
      <c r="E2194" s="4">
        <f ca="1">OFFSET(InputPriceData!D$15,CalculationsAndCharts!$A2194+$A$11,IF($C$7,8,0),1,1)</f>
        <v>122.09</v>
      </c>
      <c r="F2194" s="4">
        <f ca="1">OFFSET(InputPriceData!E$15,CalculationsAndCharts!$A2194+$A$11,IF($C$7,8,0),1,1)</f>
        <v>120.1</v>
      </c>
      <c r="G2194" s="4">
        <f ca="1">OFFSET(InputPriceData!F$15,CalculationsAndCharts!$A2194+$A$11,IF($C$7,8,0),1,1)</f>
        <v>121.32</v>
      </c>
      <c r="H2194" s="342">
        <f t="shared" ca="1" si="266"/>
        <v>122.01792477697694</v>
      </c>
      <c r="I2194" s="342">
        <f t="shared" ca="1" si="267"/>
        <v>122.11281293637487</v>
      </c>
      <c r="J2194" s="340">
        <f t="shared" ca="1" si="268"/>
        <v>-9.4888159381297354E-2</v>
      </c>
      <c r="K2194" s="170">
        <f t="shared" ca="1" si="264"/>
        <v>9.0037627907704892E-3</v>
      </c>
      <c r="L2194" s="341">
        <f t="shared" ca="1" si="265"/>
        <v>0.53203176416402254</v>
      </c>
      <c r="M2194" s="341">
        <f t="shared" ca="1" si="269"/>
        <v>-0.53203176416402254</v>
      </c>
      <c r="N2194" s="170"/>
      <c r="O2194" s="340"/>
      <c r="P2194" s="3" t="e">
        <f t="shared" ca="1" si="270"/>
        <v>#N/A</v>
      </c>
      <c r="Q2194" s="3">
        <f t="shared" ca="1" si="271"/>
        <v>192305900</v>
      </c>
      <c r="S2194" s="99"/>
      <c r="T2194" s="350"/>
      <c r="U2194" s="350"/>
      <c r="V2194" s="349"/>
      <c r="W2194" s="313"/>
      <c r="X2194" s="302"/>
      <c r="Y2194" s="211"/>
      <c r="Z2194" s="320"/>
      <c r="AA2194" s="246"/>
      <c r="AB2194" s="125"/>
      <c r="AC2194" s="125"/>
      <c r="AD2194" s="125"/>
      <c r="AE2194" s="125"/>
      <c r="AF2194" s="125"/>
      <c r="AG2194" s="125"/>
      <c r="AH2194" s="125"/>
      <c r="AJ2194" s="125"/>
      <c r="AK2194" s="125"/>
      <c r="AM2194" s="246"/>
      <c r="AO2194" s="246"/>
      <c r="AP2194" s="211"/>
      <c r="AQ2194" s="211"/>
      <c r="AR2194" s="199"/>
      <c r="AT2194" s="225"/>
      <c r="AU2194" s="225"/>
      <c r="AV2194" s="225"/>
      <c r="AW2194" s="99"/>
      <c r="AX2194" s="199"/>
      <c r="AY2194" s="199"/>
      <c r="AZ2194" s="37"/>
      <c r="BA2194" s="123"/>
      <c r="BB2194" s="211"/>
      <c r="BC2194" s="211"/>
      <c r="BD2194" s="123"/>
      <c r="BE2194" s="123"/>
      <c r="BF2194" s="37"/>
      <c r="BG2194" s="37"/>
    </row>
    <row r="2195" spans="1:59" x14ac:dyDescent="0.25">
      <c r="A2195">
        <v>2163</v>
      </c>
      <c r="B2195" s="61">
        <f ca="1">OFFSET(InputPriceData!B$15,CalculationsAndCharts!$A2195+$A$11,0,1,1)</f>
        <v>39332</v>
      </c>
      <c r="C2195" s="3">
        <f ca="1">OFFSET(InputPriceData!G$15,CalculationsAndCharts!$A2195+$A$11,IF($C$7,8,0),1,1)</f>
        <v>235447600</v>
      </c>
      <c r="D2195" s="4">
        <f ca="1">OFFSET(InputPriceData!C$15,CalculationsAndCharts!$A2195+$A$11,IF($C$7,8,0),1,1)</f>
        <v>121.89</v>
      </c>
      <c r="E2195" s="4">
        <f ca="1">OFFSET(InputPriceData!D$15,CalculationsAndCharts!$A2195+$A$11,IF($C$7,8,0),1,1)</f>
        <v>122.23</v>
      </c>
      <c r="F2195" s="4">
        <f ca="1">OFFSET(InputPriceData!E$15,CalculationsAndCharts!$A2195+$A$11,IF($C$7,8,0),1,1)</f>
        <v>120.88</v>
      </c>
      <c r="G2195" s="4">
        <f ca="1">OFFSET(InputPriceData!F$15,CalculationsAndCharts!$A2195+$A$11,IF($C$7,8,0),1,1)</f>
        <v>121.55</v>
      </c>
      <c r="H2195" s="342">
        <f t="shared" ca="1" si="266"/>
        <v>122.11762831654508</v>
      </c>
      <c r="I2195" s="342">
        <f t="shared" ca="1" si="267"/>
        <v>122.18488683968168</v>
      </c>
      <c r="J2195" s="340">
        <f t="shared" ca="1" si="268"/>
        <v>-6.7258523118457494E-2</v>
      </c>
      <c r="K2195" s="170">
        <f t="shared" ca="1" si="264"/>
        <v>4.5237089320760817E-3</v>
      </c>
      <c r="L2195" s="341">
        <f t="shared" ca="1" si="265"/>
        <v>0.53186727550918789</v>
      </c>
      <c r="M2195" s="341">
        <f t="shared" ca="1" si="269"/>
        <v>-0.53186727550918789</v>
      </c>
      <c r="N2195" s="170"/>
      <c r="O2195" s="340"/>
      <c r="P2195" s="3" t="e">
        <f t="shared" ca="1" si="270"/>
        <v>#N/A</v>
      </c>
      <c r="Q2195" s="3">
        <f t="shared" ca="1" si="271"/>
        <v>235447600</v>
      </c>
      <c r="S2195" s="99"/>
      <c r="T2195" s="350"/>
      <c r="U2195" s="350"/>
      <c r="V2195" s="349"/>
      <c r="W2195" s="313"/>
      <c r="X2195" s="302"/>
      <c r="Y2195" s="211"/>
      <c r="Z2195" s="320"/>
      <c r="AA2195" s="246"/>
      <c r="AB2195" s="125"/>
      <c r="AC2195" s="125"/>
      <c r="AD2195" s="125"/>
      <c r="AE2195" s="125"/>
      <c r="AF2195" s="125"/>
      <c r="AG2195" s="125"/>
      <c r="AH2195" s="125"/>
      <c r="AJ2195" s="125"/>
      <c r="AK2195" s="125"/>
      <c r="AM2195" s="246"/>
      <c r="AO2195" s="246"/>
      <c r="AP2195" s="211"/>
      <c r="AQ2195" s="211"/>
      <c r="AR2195" s="199"/>
      <c r="AT2195" s="225"/>
      <c r="AU2195" s="225"/>
      <c r="AV2195" s="225"/>
      <c r="AW2195" s="99"/>
      <c r="AX2195" s="199"/>
      <c r="AY2195" s="199"/>
      <c r="AZ2195" s="37"/>
      <c r="BA2195" s="123"/>
      <c r="BB2195" s="211"/>
      <c r="BC2195" s="211"/>
      <c r="BD2195" s="123"/>
      <c r="BE2195" s="123"/>
      <c r="BF2195" s="37"/>
      <c r="BG2195" s="37"/>
    </row>
    <row r="2196" spans="1:59" x14ac:dyDescent="0.25">
      <c r="A2196">
        <v>2164</v>
      </c>
      <c r="B2196" s="61">
        <f ca="1">OFFSET(InputPriceData!B$15,CalculationsAndCharts!$A2196+$A$11,0,1,1)</f>
        <v>39331</v>
      </c>
      <c r="C2196" s="3">
        <f ca="1">OFFSET(InputPriceData!G$15,CalculationsAndCharts!$A2196+$A$11,IF($C$7,8,0),1,1)</f>
        <v>127878400</v>
      </c>
      <c r="D2196" s="4">
        <f ca="1">OFFSET(InputPriceData!C$15,CalculationsAndCharts!$A2196+$A$11,IF($C$7,8,0),1,1)</f>
        <v>123.12</v>
      </c>
      <c r="E2196" s="4">
        <f ca="1">OFFSET(InputPriceData!D$15,CalculationsAndCharts!$A2196+$A$11,IF($C$7,8,0),1,1)</f>
        <v>123.67</v>
      </c>
      <c r="F2196" s="4">
        <f ca="1">OFFSET(InputPriceData!E$15,CalculationsAndCharts!$A2196+$A$11,IF($C$7,8,0),1,1)</f>
        <v>122.43</v>
      </c>
      <c r="G2196" s="4">
        <f ca="1">OFFSET(InputPriceData!F$15,CalculationsAndCharts!$A2196+$A$11,IF($C$7,8,0),1,1)</f>
        <v>123.27</v>
      </c>
      <c r="H2196" s="342">
        <f t="shared" ca="1" si="266"/>
        <v>122.19871807605153</v>
      </c>
      <c r="I2196" s="342">
        <f t="shared" ca="1" si="267"/>
        <v>122.2426038251073</v>
      </c>
      <c r="J2196" s="340">
        <f t="shared" ca="1" si="268"/>
        <v>-4.3885749035976085E-2</v>
      </c>
      <c r="K2196" s="170">
        <f t="shared" ca="1" si="264"/>
        <v>1.9259589684486758E-3</v>
      </c>
      <c r="L2196" s="341">
        <f t="shared" ca="1" si="265"/>
        <v>0.53178228943831951</v>
      </c>
      <c r="M2196" s="341">
        <f t="shared" ca="1" si="269"/>
        <v>-0.53178228943831951</v>
      </c>
      <c r="N2196" s="170"/>
      <c r="O2196" s="340"/>
      <c r="P2196" s="3">
        <f t="shared" ca="1" si="270"/>
        <v>127878400</v>
      </c>
      <c r="Q2196" s="3" t="e">
        <f t="shared" ca="1" si="271"/>
        <v>#N/A</v>
      </c>
      <c r="S2196" s="99"/>
      <c r="T2196" s="350"/>
      <c r="U2196" s="350"/>
      <c r="V2196" s="349"/>
      <c r="W2196" s="313"/>
      <c r="X2196" s="302"/>
      <c r="Y2196" s="211"/>
      <c r="Z2196" s="320"/>
      <c r="AA2196" s="246"/>
      <c r="AB2196" s="125"/>
      <c r="AC2196" s="125"/>
      <c r="AD2196" s="125"/>
      <c r="AE2196" s="125"/>
      <c r="AF2196" s="125"/>
      <c r="AG2196" s="125"/>
      <c r="AH2196" s="125"/>
      <c r="AJ2196" s="125"/>
      <c r="AK2196" s="125"/>
      <c r="AM2196" s="246"/>
      <c r="AO2196" s="246"/>
      <c r="AP2196" s="211"/>
      <c r="AQ2196" s="211"/>
      <c r="AR2196" s="199"/>
      <c r="AT2196" s="225"/>
      <c r="AU2196" s="225"/>
      <c r="AV2196" s="225"/>
      <c r="AW2196" s="99"/>
      <c r="AX2196" s="199"/>
      <c r="AY2196" s="199"/>
      <c r="AZ2196" s="37"/>
      <c r="BA2196" s="123"/>
      <c r="BB2196" s="211"/>
      <c r="BC2196" s="211"/>
      <c r="BD2196" s="123"/>
      <c r="BE2196" s="123"/>
      <c r="BF2196" s="37"/>
      <c r="BG2196" s="37"/>
    </row>
    <row r="2197" spans="1:59" x14ac:dyDescent="0.25">
      <c r="A2197">
        <v>2165</v>
      </c>
      <c r="B2197" s="61">
        <f ca="1">OFFSET(InputPriceData!B$15,CalculationsAndCharts!$A2197+$A$11,0,1,1)</f>
        <v>39330</v>
      </c>
      <c r="C2197" s="3">
        <f ca="1">OFFSET(InputPriceData!G$15,CalculationsAndCharts!$A2197+$A$11,IF($C$7,8,0),1,1)</f>
        <v>166261800</v>
      </c>
      <c r="D2197" s="4">
        <f ca="1">OFFSET(InputPriceData!C$15,CalculationsAndCharts!$A2197+$A$11,IF($C$7,8,0),1,1)</f>
        <v>123.32</v>
      </c>
      <c r="E2197" s="4">
        <f ca="1">OFFSET(InputPriceData!D$15,CalculationsAndCharts!$A2197+$A$11,IF($C$7,8,0),1,1)</f>
        <v>123.46</v>
      </c>
      <c r="F2197" s="4">
        <f ca="1">OFFSET(InputPriceData!E$15,CalculationsAndCharts!$A2197+$A$11,IF($C$7,8,0),1,1)</f>
        <v>122.33</v>
      </c>
      <c r="G2197" s="4">
        <f ca="1">OFFSET(InputPriceData!F$15,CalculationsAndCharts!$A2197+$A$11,IF($C$7,8,0),1,1)</f>
        <v>122.98</v>
      </c>
      <c r="H2197" s="342">
        <f t="shared" ca="1" si="266"/>
        <v>122.04567780120175</v>
      </c>
      <c r="I2197" s="342">
        <f t="shared" ca="1" si="267"/>
        <v>122.14920417284434</v>
      </c>
      <c r="J2197" s="340">
        <f t="shared" ca="1" si="268"/>
        <v>-0.10352637162098619</v>
      </c>
      <c r="K2197" s="170">
        <f t="shared" ca="1" si="264"/>
        <v>1.0717709621006533E-2</v>
      </c>
      <c r="L2197" s="341">
        <f t="shared" ca="1" si="265"/>
        <v>0.53175670194703384</v>
      </c>
      <c r="M2197" s="341">
        <f t="shared" ca="1" si="269"/>
        <v>-0.53175670194703384</v>
      </c>
      <c r="N2197" s="170"/>
      <c r="O2197" s="340"/>
      <c r="P2197" s="3" t="e">
        <f t="shared" ca="1" si="270"/>
        <v>#N/A</v>
      </c>
      <c r="Q2197" s="3">
        <f t="shared" ca="1" si="271"/>
        <v>166261800</v>
      </c>
      <c r="S2197" s="99"/>
      <c r="T2197" s="350"/>
      <c r="U2197" s="350"/>
      <c r="V2197" s="349"/>
      <c r="W2197" s="313"/>
      <c r="X2197" s="302"/>
      <c r="Y2197" s="211"/>
      <c r="Z2197" s="320"/>
      <c r="AA2197" s="246"/>
      <c r="AB2197" s="125"/>
      <c r="AC2197" s="125"/>
      <c r="AD2197" s="125"/>
      <c r="AE2197" s="125"/>
      <c r="AF2197" s="125"/>
      <c r="AG2197" s="125"/>
      <c r="AH2197" s="125"/>
      <c r="AJ2197" s="125"/>
      <c r="AK2197" s="125"/>
      <c r="AM2197" s="246"/>
      <c r="AO2197" s="246"/>
      <c r="AP2197" s="211"/>
      <c r="AQ2197" s="211"/>
      <c r="AR2197" s="199"/>
      <c r="AT2197" s="225"/>
      <c r="AU2197" s="225"/>
      <c r="AV2197" s="225"/>
      <c r="AW2197" s="99"/>
      <c r="AX2197" s="199"/>
      <c r="AY2197" s="199"/>
      <c r="AZ2197" s="37"/>
      <c r="BA2197" s="123"/>
      <c r="BB2197" s="211"/>
      <c r="BC2197" s="211"/>
      <c r="BD2197" s="123"/>
      <c r="BE2197" s="123"/>
      <c r="BF2197" s="37"/>
      <c r="BG2197" s="37"/>
    </row>
    <row r="2198" spans="1:59" x14ac:dyDescent="0.25">
      <c r="A2198">
        <v>2166</v>
      </c>
      <c r="B2198" s="61">
        <f ca="1">OFFSET(InputPriceData!B$15,CalculationsAndCharts!$A2198+$A$11,0,1,1)</f>
        <v>39329</v>
      </c>
      <c r="C2198" s="3">
        <f ca="1">OFFSET(InputPriceData!G$15,CalculationsAndCharts!$A2198+$A$11,IF($C$7,8,0),1,1)</f>
        <v>120062000</v>
      </c>
      <c r="D2198" s="4">
        <f ca="1">OFFSET(InputPriceData!C$15,CalculationsAndCharts!$A2198+$A$11,IF($C$7,8,0),1,1)</f>
        <v>122.7</v>
      </c>
      <c r="E2198" s="4">
        <f ca="1">OFFSET(InputPriceData!D$15,CalculationsAndCharts!$A2198+$A$11,IF($C$7,8,0),1,1)</f>
        <v>124.81</v>
      </c>
      <c r="F2198" s="4">
        <f ca="1">OFFSET(InputPriceData!E$15,CalculationsAndCharts!$A2198+$A$11,IF($C$7,8,0),1,1)</f>
        <v>122.66</v>
      </c>
      <c r="G2198" s="4">
        <f ca="1">OFFSET(InputPriceData!F$15,CalculationsAndCharts!$A2198+$A$11,IF($C$7,8,0),1,1)</f>
        <v>124.06</v>
      </c>
      <c r="H2198" s="342">
        <f t="shared" ca="1" si="266"/>
        <v>121.91220320137342</v>
      </c>
      <c r="I2198" s="342">
        <f t="shared" ca="1" si="267"/>
        <v>122.07367727946655</v>
      </c>
      <c r="J2198" s="340">
        <f t="shared" ca="1" si="268"/>
        <v>-0.16147407806955782</v>
      </c>
      <c r="K2198" s="170">
        <f t="shared" ca="1" si="264"/>
        <v>2.6073877888413654E-2</v>
      </c>
      <c r="L2198" s="341">
        <f t="shared" ca="1" si="265"/>
        <v>0.53193188730124419</v>
      </c>
      <c r="M2198" s="341">
        <f t="shared" ca="1" si="269"/>
        <v>-0.53193188730124419</v>
      </c>
      <c r="N2198" s="170"/>
      <c r="O2198" s="340"/>
      <c r="P2198" s="3">
        <f t="shared" ca="1" si="270"/>
        <v>120062000</v>
      </c>
      <c r="Q2198" s="3" t="e">
        <f t="shared" ca="1" si="271"/>
        <v>#N/A</v>
      </c>
      <c r="S2198" s="99"/>
      <c r="T2198" s="350"/>
      <c r="U2198" s="350"/>
      <c r="V2198" s="349"/>
      <c r="W2198" s="313"/>
      <c r="X2198" s="302"/>
      <c r="Y2198" s="211"/>
      <c r="Z2198" s="320"/>
      <c r="AA2198" s="246"/>
      <c r="AB2198" s="125"/>
      <c r="AC2198" s="125"/>
      <c r="AD2198" s="125"/>
      <c r="AE2198" s="125"/>
      <c r="AF2198" s="125"/>
      <c r="AG2198" s="125"/>
      <c r="AH2198" s="125"/>
      <c r="AJ2198" s="125"/>
      <c r="AK2198" s="125"/>
      <c r="AM2198" s="246"/>
      <c r="AO2198" s="246"/>
      <c r="AP2198" s="211"/>
      <c r="AQ2198" s="211"/>
      <c r="AR2198" s="199"/>
      <c r="AT2198" s="225"/>
      <c r="AU2198" s="225"/>
      <c r="AV2198" s="225"/>
      <c r="AW2198" s="99"/>
      <c r="AX2198" s="199"/>
      <c r="AY2198" s="199"/>
      <c r="AZ2198" s="37"/>
      <c r="BA2198" s="123"/>
      <c r="BB2198" s="211"/>
      <c r="BC2198" s="211"/>
      <c r="BD2198" s="123"/>
      <c r="BE2198" s="123"/>
      <c r="BF2198" s="37"/>
      <c r="BG2198" s="37"/>
    </row>
    <row r="2199" spans="1:59" x14ac:dyDescent="0.25">
      <c r="A2199">
        <v>2167</v>
      </c>
      <c r="B2199" s="61">
        <f ca="1">OFFSET(InputPriceData!B$15,CalculationsAndCharts!$A2199+$A$11,0,1,1)</f>
        <v>39325</v>
      </c>
      <c r="C2199" s="3">
        <f ca="1">OFFSET(InputPriceData!G$15,CalculationsAndCharts!$A2199+$A$11,IF($C$7,8,0),1,1)</f>
        <v>185477500</v>
      </c>
      <c r="D2199" s="4">
        <f ca="1">OFFSET(InputPriceData!C$15,CalculationsAndCharts!$A2199+$A$11,IF($C$7,8,0),1,1)</f>
        <v>122.87</v>
      </c>
      <c r="E2199" s="4">
        <f ca="1">OFFSET(InputPriceData!D$15,CalculationsAndCharts!$A2199+$A$11,IF($C$7,8,0),1,1)</f>
        <v>123.57</v>
      </c>
      <c r="F2199" s="4">
        <f ca="1">OFFSET(InputPriceData!E$15,CalculationsAndCharts!$A2199+$A$11,IF($C$7,8,0),1,1)</f>
        <v>122.18</v>
      </c>
      <c r="G2199" s="4">
        <f ca="1">OFFSET(InputPriceData!F$15,CalculationsAndCharts!$A2199+$A$11,IF($C$7,8,0),1,1)</f>
        <v>122.82</v>
      </c>
      <c r="H2199" s="342">
        <f t="shared" ca="1" si="266"/>
        <v>121.6053750872839</v>
      </c>
      <c r="I2199" s="342">
        <f t="shared" ca="1" si="267"/>
        <v>121.89310248669078</v>
      </c>
      <c r="J2199" s="340">
        <f t="shared" ca="1" si="268"/>
        <v>-0.28772739938115927</v>
      </c>
      <c r="K2199" s="170">
        <f t="shared" ca="1" si="264"/>
        <v>8.278705635464513E-2</v>
      </c>
      <c r="L2199" s="341">
        <f t="shared" ca="1" si="265"/>
        <v>0.53235177921828103</v>
      </c>
      <c r="M2199" s="341">
        <f t="shared" ca="1" si="269"/>
        <v>-0.53235177921828103</v>
      </c>
      <c r="N2199" s="170"/>
      <c r="O2199" s="340"/>
      <c r="P2199" s="3" t="e">
        <f t="shared" ca="1" si="270"/>
        <v>#N/A</v>
      </c>
      <c r="Q2199" s="3">
        <f t="shared" ca="1" si="271"/>
        <v>185477500</v>
      </c>
      <c r="S2199" s="99"/>
      <c r="T2199" s="350"/>
      <c r="U2199" s="350"/>
      <c r="V2199" s="349"/>
      <c r="W2199" s="313"/>
      <c r="X2199" s="302"/>
      <c r="Y2199" s="211"/>
      <c r="Z2199" s="320"/>
      <c r="AA2199" s="246"/>
      <c r="AB2199" s="125"/>
      <c r="AC2199" s="125"/>
      <c r="AD2199" s="125"/>
      <c r="AE2199" s="125"/>
      <c r="AF2199" s="125"/>
      <c r="AG2199" s="125"/>
      <c r="AH2199" s="125"/>
      <c r="AJ2199" s="125"/>
      <c r="AK2199" s="125"/>
      <c r="AM2199" s="246"/>
      <c r="AO2199" s="246"/>
      <c r="AP2199" s="211"/>
      <c r="AQ2199" s="211"/>
      <c r="AR2199" s="199"/>
      <c r="AT2199" s="225"/>
      <c r="AU2199" s="225"/>
      <c r="AV2199" s="225"/>
      <c r="AW2199" s="99"/>
      <c r="AX2199" s="199"/>
      <c r="AY2199" s="199"/>
      <c r="AZ2199" s="37"/>
      <c r="BA2199" s="123"/>
      <c r="BB2199" s="211"/>
      <c r="BC2199" s="211"/>
      <c r="BD2199" s="123"/>
      <c r="BE2199" s="123"/>
      <c r="BF2199" s="37"/>
      <c r="BG2199" s="37"/>
    </row>
    <row r="2200" spans="1:59" x14ac:dyDescent="0.25">
      <c r="A2200">
        <v>2168</v>
      </c>
      <c r="B2200" s="61">
        <f ca="1">OFFSET(InputPriceData!B$15,CalculationsAndCharts!$A2200+$A$11,0,1,1)</f>
        <v>39324</v>
      </c>
      <c r="C2200" s="3">
        <f ca="1">OFFSET(InputPriceData!G$15,CalculationsAndCharts!$A2200+$A$11,IF($C$7,8,0),1,1)</f>
        <v>191817300</v>
      </c>
      <c r="D2200" s="4">
        <f ca="1">OFFSET(InputPriceData!C$15,CalculationsAndCharts!$A2200+$A$11,IF($C$7,8,0),1,1)</f>
        <v>121.04</v>
      </c>
      <c r="E2200" s="4">
        <f ca="1">OFFSET(InputPriceData!D$15,CalculationsAndCharts!$A2200+$A$11,IF($C$7,8,0),1,1)</f>
        <v>122.48</v>
      </c>
      <c r="F2200" s="4">
        <f ca="1">OFFSET(InputPriceData!E$15,CalculationsAndCharts!$A2200+$A$11,IF($C$7,8,0),1,1)</f>
        <v>120.92</v>
      </c>
      <c r="G2200" s="4">
        <f ca="1">OFFSET(InputPriceData!F$15,CalculationsAndCharts!$A2200+$A$11,IF($C$7,8,0),1,1)</f>
        <v>121.62</v>
      </c>
      <c r="H2200" s="342">
        <f t="shared" ca="1" si="266"/>
        <v>121.43185724261016</v>
      </c>
      <c r="I2200" s="342">
        <f t="shared" ca="1" si="267"/>
        <v>121.80883907638994</v>
      </c>
      <c r="J2200" s="340">
        <f t="shared" ca="1" si="268"/>
        <v>-0.37698183375171207</v>
      </c>
      <c r="K2200" s="170">
        <f t="shared" ca="1" si="264"/>
        <v>0.14211530297880348</v>
      </c>
      <c r="L2200" s="341">
        <f t="shared" ca="1" si="265"/>
        <v>0.53231047170377044</v>
      </c>
      <c r="M2200" s="341">
        <f t="shared" ca="1" si="269"/>
        <v>-0.53231047170377044</v>
      </c>
      <c r="N2200" s="170"/>
      <c r="O2200" s="340"/>
      <c r="P2200" s="3">
        <f t="shared" ca="1" si="270"/>
        <v>191817300</v>
      </c>
      <c r="Q2200" s="3" t="e">
        <f t="shared" ca="1" si="271"/>
        <v>#N/A</v>
      </c>
      <c r="S2200" s="99"/>
      <c r="T2200" s="350"/>
      <c r="U2200" s="350"/>
      <c r="V2200" s="349"/>
      <c r="W2200" s="313"/>
      <c r="X2200" s="302"/>
      <c r="Y2200" s="211"/>
      <c r="Z2200" s="320"/>
      <c r="AA2200" s="246"/>
      <c r="AB2200" s="125"/>
      <c r="AC2200" s="125"/>
      <c r="AD2200" s="125"/>
      <c r="AE2200" s="125"/>
      <c r="AF2200" s="125"/>
      <c r="AG2200" s="125"/>
      <c r="AH2200" s="125"/>
      <c r="AJ2200" s="125"/>
      <c r="AK2200" s="125"/>
      <c r="AM2200" s="246"/>
      <c r="AO2200" s="246"/>
      <c r="AP2200" s="211"/>
      <c r="AQ2200" s="211"/>
      <c r="AR2200" s="199"/>
      <c r="AT2200" s="225"/>
      <c r="AU2200" s="225"/>
      <c r="AV2200" s="225"/>
      <c r="AW2200" s="99"/>
      <c r="AX2200" s="199"/>
      <c r="AY2200" s="199"/>
      <c r="AZ2200" s="37"/>
      <c r="BA2200" s="123"/>
      <c r="BB2200" s="211"/>
      <c r="BC2200" s="211"/>
      <c r="BD2200" s="123"/>
      <c r="BE2200" s="123"/>
      <c r="BF2200" s="37"/>
      <c r="BG2200" s="37"/>
    </row>
    <row r="2201" spans="1:59" x14ac:dyDescent="0.25">
      <c r="A2201">
        <v>2169</v>
      </c>
      <c r="B2201" s="61">
        <f ca="1">OFFSET(InputPriceData!B$15,CalculationsAndCharts!$A2201+$A$11,0,1,1)</f>
        <v>39323</v>
      </c>
      <c r="C2201" s="3">
        <f ca="1">OFFSET(InputPriceData!G$15,CalculationsAndCharts!$A2201+$A$11,IF($C$7,8,0),1,1)</f>
        <v>207654200</v>
      </c>
      <c r="D2201" s="4">
        <f ca="1">OFFSET(InputPriceData!C$15,CalculationsAndCharts!$A2201+$A$11,IF($C$7,8,0),1,1)</f>
        <v>120.14</v>
      </c>
      <c r="E2201" s="4">
        <f ca="1">OFFSET(InputPriceData!D$15,CalculationsAndCharts!$A2201+$A$11,IF($C$7,8,0),1,1)</f>
        <v>122.11</v>
      </c>
      <c r="F2201" s="4">
        <f ca="1">OFFSET(InputPriceData!E$15,CalculationsAndCharts!$A2201+$A$11,IF($C$7,8,0),1,1)</f>
        <v>119.8</v>
      </c>
      <c r="G2201" s="4">
        <f ca="1">OFFSET(InputPriceData!F$15,CalculationsAndCharts!$A2201+$A$11,IF($C$7,8,0),1,1)</f>
        <v>121.94</v>
      </c>
      <c r="H2201" s="342">
        <f t="shared" ca="1" si="266"/>
        <v>121.40497970584019</v>
      </c>
      <c r="I2201" s="342">
        <f t="shared" ca="1" si="267"/>
        <v>121.82600626515267</v>
      </c>
      <c r="J2201" s="340">
        <f t="shared" ca="1" si="268"/>
        <v>-0.42102655928185978</v>
      </c>
      <c r="K2201" s="170">
        <f t="shared" ca="1" si="264"/>
        <v>0.1772633636207214</v>
      </c>
      <c r="L2201" s="341">
        <f t="shared" ca="1" si="265"/>
        <v>0.53130765562908189</v>
      </c>
      <c r="M2201" s="341">
        <f t="shared" ca="1" si="269"/>
        <v>-0.53130765562908189</v>
      </c>
      <c r="N2201" s="170"/>
      <c r="O2201" s="340"/>
      <c r="P2201" s="3">
        <f t="shared" ca="1" si="270"/>
        <v>207654200</v>
      </c>
      <c r="Q2201" s="3" t="e">
        <f t="shared" ca="1" si="271"/>
        <v>#N/A</v>
      </c>
      <c r="S2201" s="99"/>
      <c r="T2201" s="350"/>
      <c r="U2201" s="350"/>
      <c r="V2201" s="349"/>
      <c r="W2201" s="313"/>
      <c r="X2201" s="302"/>
      <c r="Y2201" s="211"/>
      <c r="Z2201" s="320"/>
      <c r="AA2201" s="246"/>
      <c r="AB2201" s="125"/>
      <c r="AC2201" s="125"/>
      <c r="AD2201" s="125"/>
      <c r="AE2201" s="125"/>
      <c r="AF2201" s="125"/>
      <c r="AG2201" s="125"/>
      <c r="AH2201" s="125"/>
      <c r="AJ2201" s="125"/>
      <c r="AK2201" s="125"/>
      <c r="AM2201" s="246"/>
      <c r="AO2201" s="246"/>
      <c r="AP2201" s="211"/>
      <c r="AQ2201" s="211"/>
      <c r="AR2201" s="199"/>
      <c r="AT2201" s="225"/>
      <c r="AU2201" s="225"/>
      <c r="AV2201" s="225"/>
      <c r="AW2201" s="99"/>
      <c r="AX2201" s="199"/>
      <c r="AY2201" s="199"/>
      <c r="AZ2201" s="37"/>
      <c r="BA2201" s="123"/>
      <c r="BB2201" s="211"/>
      <c r="BC2201" s="211"/>
      <c r="BD2201" s="123"/>
      <c r="BE2201" s="123"/>
      <c r="BF2201" s="37"/>
      <c r="BG2201" s="37"/>
    </row>
    <row r="2202" spans="1:59" x14ac:dyDescent="0.25">
      <c r="A2202">
        <v>2170</v>
      </c>
      <c r="B2202" s="61">
        <f ca="1">OFFSET(InputPriceData!B$15,CalculationsAndCharts!$A2202+$A$11,0,1,1)</f>
        <v>39322</v>
      </c>
      <c r="C2202" s="3">
        <f ca="1">OFFSET(InputPriceData!G$15,CalculationsAndCharts!$A2202+$A$11,IF($C$7,8,0),1,1)</f>
        <v>219790700</v>
      </c>
      <c r="D2202" s="4">
        <f ca="1">OFFSET(InputPriceData!C$15,CalculationsAndCharts!$A2202+$A$11,IF($C$7,8,0),1,1)</f>
        <v>121.63</v>
      </c>
      <c r="E2202" s="4">
        <f ca="1">OFFSET(InputPriceData!D$15,CalculationsAndCharts!$A2202+$A$11,IF($C$7,8,0),1,1)</f>
        <v>121.7</v>
      </c>
      <c r="F2202" s="4">
        <f ca="1">OFFSET(InputPriceData!E$15,CalculationsAndCharts!$A2202+$A$11,IF($C$7,8,0),1,1)</f>
        <v>119.38</v>
      </c>
      <c r="G2202" s="4">
        <f ca="1">OFFSET(InputPriceData!F$15,CalculationsAndCharts!$A2202+$A$11,IF($C$7,8,0),1,1)</f>
        <v>119.6</v>
      </c>
      <c r="H2202" s="342">
        <f t="shared" ca="1" si="266"/>
        <v>121.32854823524593</v>
      </c>
      <c r="I2202" s="342">
        <f t="shared" ca="1" si="267"/>
        <v>121.81564319834838</v>
      </c>
      <c r="J2202" s="340">
        <f t="shared" ca="1" si="268"/>
        <v>-0.48709496306903205</v>
      </c>
      <c r="K2202" s="170">
        <f t="shared" ca="1" si="264"/>
        <v>0.23726150304722168</v>
      </c>
      <c r="L2202" s="341">
        <f t="shared" ca="1" si="265"/>
        <v>0.53024992070057952</v>
      </c>
      <c r="M2202" s="341">
        <f t="shared" ca="1" si="269"/>
        <v>-0.53024992070057952</v>
      </c>
      <c r="N2202" s="170"/>
      <c r="O2202" s="340"/>
      <c r="P2202" s="3" t="e">
        <f t="shared" ca="1" si="270"/>
        <v>#N/A</v>
      </c>
      <c r="Q2202" s="3">
        <f t="shared" ca="1" si="271"/>
        <v>219790700</v>
      </c>
      <c r="S2202" s="99"/>
      <c r="T2202" s="350"/>
      <c r="U2202" s="350"/>
      <c r="V2202" s="349"/>
      <c r="W2202" s="313"/>
      <c r="X2202" s="302"/>
      <c r="Y2202" s="211"/>
      <c r="Z2202" s="320"/>
      <c r="AA2202" s="246"/>
      <c r="AB2202" s="125"/>
      <c r="AC2202" s="125"/>
      <c r="AD2202" s="125"/>
      <c r="AE2202" s="125"/>
      <c r="AF2202" s="125"/>
      <c r="AG2202" s="125"/>
      <c r="AH2202" s="125"/>
      <c r="AJ2202" s="125"/>
      <c r="AK2202" s="125"/>
      <c r="AM2202" s="246"/>
      <c r="AO2202" s="246"/>
      <c r="AP2202" s="211"/>
      <c r="AQ2202" s="211"/>
      <c r="AR2202" s="199"/>
      <c r="AT2202" s="225"/>
      <c r="AU2202" s="225"/>
      <c r="AV2202" s="225"/>
      <c r="AW2202" s="99"/>
      <c r="AX2202" s="199"/>
      <c r="AY2202" s="199"/>
      <c r="AZ2202" s="37"/>
      <c r="BA2202" s="123"/>
      <c r="BB2202" s="211"/>
      <c r="BC2202" s="211"/>
      <c r="BD2202" s="123"/>
      <c r="BE2202" s="123"/>
      <c r="BF2202" s="37"/>
      <c r="BG2202" s="37"/>
    </row>
    <row r="2203" spans="1:59" x14ac:dyDescent="0.25">
      <c r="A2203">
        <v>2171</v>
      </c>
      <c r="B2203" s="61">
        <f ca="1">OFFSET(InputPriceData!B$15,CalculationsAndCharts!$A2203+$A$11,0,1,1)</f>
        <v>39321</v>
      </c>
      <c r="C2203" s="3">
        <f ca="1">OFFSET(InputPriceData!G$15,CalculationsAndCharts!$A2203+$A$11,IF($C$7,8,0),1,1)</f>
        <v>113024300</v>
      </c>
      <c r="D2203" s="4">
        <f ca="1">OFFSET(InputPriceData!C$15,CalculationsAndCharts!$A2203+$A$11,IF($C$7,8,0),1,1)</f>
        <v>123.03</v>
      </c>
      <c r="E2203" s="4">
        <f ca="1">OFFSET(InputPriceData!D$15,CalculationsAndCharts!$A2203+$A$11,IF($C$7,8,0),1,1)</f>
        <v>123.43</v>
      </c>
      <c r="F2203" s="4">
        <f ca="1">OFFSET(InputPriceData!E$15,CalculationsAndCharts!$A2203+$A$11,IF($C$7,8,0),1,1)</f>
        <v>122.1</v>
      </c>
      <c r="G2203" s="4">
        <f ca="1">OFFSET(InputPriceData!F$15,CalculationsAndCharts!$A2203+$A$11,IF($C$7,8,0),1,1)</f>
        <v>122.28</v>
      </c>
      <c r="H2203" s="342">
        <f t="shared" ca="1" si="266"/>
        <v>121.57548369742392</v>
      </c>
      <c r="I2203" s="342">
        <f t="shared" ca="1" si="267"/>
        <v>122.01706530728914</v>
      </c>
      <c r="J2203" s="340">
        <f t="shared" ca="1" si="268"/>
        <v>-0.44158160982876571</v>
      </c>
      <c r="K2203" s="170">
        <f t="shared" ca="1" si="264"/>
        <v>0.19499431813896428</v>
      </c>
      <c r="L2203" s="341">
        <f t="shared" ca="1" si="265"/>
        <v>0.5276279302399397</v>
      </c>
      <c r="M2203" s="341">
        <f t="shared" ca="1" si="269"/>
        <v>-0.5276279302399397</v>
      </c>
      <c r="N2203" s="170"/>
      <c r="O2203" s="340"/>
      <c r="P2203" s="3" t="e">
        <f t="shared" ca="1" si="270"/>
        <v>#N/A</v>
      </c>
      <c r="Q2203" s="3">
        <f t="shared" ca="1" si="271"/>
        <v>113024300</v>
      </c>
      <c r="S2203" s="99"/>
      <c r="T2203" s="350"/>
      <c r="U2203" s="350"/>
      <c r="V2203" s="349"/>
      <c r="W2203" s="313"/>
      <c r="X2203" s="302"/>
      <c r="Y2203" s="211"/>
      <c r="Z2203" s="320"/>
      <c r="AA2203" s="246"/>
      <c r="AB2203" s="125"/>
      <c r="AC2203" s="125"/>
      <c r="AD2203" s="125"/>
      <c r="AE2203" s="125"/>
      <c r="AF2203" s="125"/>
      <c r="AG2203" s="125"/>
      <c r="AH2203" s="125"/>
      <c r="AJ2203" s="125"/>
      <c r="AK2203" s="125"/>
      <c r="AM2203" s="246"/>
      <c r="AO2203" s="246"/>
      <c r="AP2203" s="211"/>
      <c r="AQ2203" s="211"/>
      <c r="AR2203" s="199"/>
      <c r="AT2203" s="225"/>
      <c r="AU2203" s="225"/>
      <c r="AV2203" s="225"/>
      <c r="AW2203" s="99"/>
      <c r="AX2203" s="199"/>
      <c r="AY2203" s="199"/>
      <c r="AZ2203" s="37"/>
      <c r="BA2203" s="123"/>
      <c r="BB2203" s="211"/>
      <c r="BC2203" s="211"/>
      <c r="BD2203" s="123"/>
      <c r="BE2203" s="123"/>
      <c r="BF2203" s="37"/>
      <c r="BG2203" s="37"/>
    </row>
    <row r="2204" spans="1:59" x14ac:dyDescent="0.25">
      <c r="A2204">
        <v>2172</v>
      </c>
      <c r="B2204" s="61">
        <f ca="1">OFFSET(InputPriceData!B$15,CalculationsAndCharts!$A2204+$A$11,0,1,1)</f>
        <v>39318</v>
      </c>
      <c r="C2204" s="3">
        <f ca="1">OFFSET(InputPriceData!G$15,CalculationsAndCharts!$A2204+$A$11,IF($C$7,8,0),1,1)</f>
        <v>128901900</v>
      </c>
      <c r="D2204" s="4">
        <f ca="1">OFFSET(InputPriceData!C$15,CalculationsAndCharts!$A2204+$A$11,IF($C$7,8,0),1,1)</f>
        <v>121.89</v>
      </c>
      <c r="E2204" s="4">
        <f ca="1">OFFSET(InputPriceData!D$15,CalculationsAndCharts!$A2204+$A$11,IF($C$7,8,0),1,1)</f>
        <v>123.43</v>
      </c>
      <c r="F2204" s="4">
        <f ca="1">OFFSET(InputPriceData!E$15,CalculationsAndCharts!$A2204+$A$11,IF($C$7,8,0),1,1)</f>
        <v>121.73</v>
      </c>
      <c r="G2204" s="4">
        <f ca="1">OFFSET(InputPriceData!F$15,CalculationsAndCharts!$A2204+$A$11,IF($C$7,8,0),1,1)</f>
        <v>123.43</v>
      </c>
      <c r="H2204" s="342">
        <f t="shared" ca="1" si="266"/>
        <v>121.47483851134163</v>
      </c>
      <c r="I2204" s="342">
        <f t="shared" ca="1" si="267"/>
        <v>121.99316215340635</v>
      </c>
      <c r="J2204" s="340">
        <f t="shared" ca="1" si="268"/>
        <v>-0.51832364202494385</v>
      </c>
      <c r="K2204" s="170">
        <f t="shared" ca="1" si="264"/>
        <v>0.26865939788200216</v>
      </c>
      <c r="L2204" s="341">
        <f t="shared" ca="1" si="265"/>
        <v>0.52545134237536173</v>
      </c>
      <c r="M2204" s="341">
        <f t="shared" ca="1" si="269"/>
        <v>-0.52545134237536173</v>
      </c>
      <c r="N2204" s="170"/>
      <c r="O2204" s="340"/>
      <c r="P2204" s="3">
        <f t="shared" ca="1" si="270"/>
        <v>128901900</v>
      </c>
      <c r="Q2204" s="3" t="e">
        <f t="shared" ca="1" si="271"/>
        <v>#N/A</v>
      </c>
      <c r="S2204" s="99"/>
      <c r="T2204" s="350"/>
      <c r="U2204" s="350"/>
      <c r="V2204" s="349"/>
      <c r="W2204" s="313"/>
      <c r="X2204" s="302"/>
      <c r="Y2204" s="211"/>
      <c r="Z2204" s="320"/>
      <c r="AA2204" s="246"/>
      <c r="AB2204" s="125"/>
      <c r="AC2204" s="125"/>
      <c r="AD2204" s="125"/>
      <c r="AE2204" s="125"/>
      <c r="AF2204" s="125"/>
      <c r="AG2204" s="125"/>
      <c r="AH2204" s="125"/>
      <c r="AJ2204" s="125"/>
      <c r="AK2204" s="125"/>
      <c r="AM2204" s="246"/>
      <c r="AO2204" s="246"/>
      <c r="AP2204" s="211"/>
      <c r="AQ2204" s="211"/>
      <c r="AR2204" s="199"/>
      <c r="AT2204" s="225"/>
      <c r="AU2204" s="225"/>
      <c r="AV2204" s="225"/>
      <c r="AW2204" s="99"/>
      <c r="AX2204" s="199"/>
      <c r="AY2204" s="199"/>
      <c r="AZ2204" s="37"/>
      <c r="BA2204" s="123"/>
      <c r="BB2204" s="211"/>
      <c r="BC2204" s="211"/>
      <c r="BD2204" s="123"/>
      <c r="BE2204" s="123"/>
      <c r="BF2204" s="37"/>
      <c r="BG2204" s="37"/>
    </row>
    <row r="2205" spans="1:59" x14ac:dyDescent="0.25">
      <c r="A2205">
        <v>2173</v>
      </c>
      <c r="B2205" s="61">
        <f ca="1">OFFSET(InputPriceData!B$15,CalculationsAndCharts!$A2205+$A$11,0,1,1)</f>
        <v>39317</v>
      </c>
      <c r="C2205" s="3">
        <f ca="1">OFFSET(InputPriceData!G$15,CalculationsAndCharts!$A2205+$A$11,IF($C$7,8,0),1,1)</f>
        <v>203915300</v>
      </c>
      <c r="D2205" s="4">
        <f ca="1">OFFSET(InputPriceData!C$15,CalculationsAndCharts!$A2205+$A$11,IF($C$7,8,0),1,1)</f>
        <v>122.61</v>
      </c>
      <c r="E2205" s="4">
        <f ca="1">OFFSET(InputPriceData!D$15,CalculationsAndCharts!$A2205+$A$11,IF($C$7,8,0),1,1)</f>
        <v>122.87</v>
      </c>
      <c r="F2205" s="4">
        <f ca="1">OFFSET(InputPriceData!E$15,CalculationsAndCharts!$A2205+$A$11,IF($C$7,8,0),1,1)</f>
        <v>121.17</v>
      </c>
      <c r="G2205" s="4">
        <f ca="1">OFFSET(InputPriceData!F$15,CalculationsAndCharts!$A2205+$A$11,IF($C$7,8,0),1,1)</f>
        <v>121.93</v>
      </c>
      <c r="H2205" s="342">
        <f t="shared" ca="1" si="266"/>
        <v>121.19552972724759</v>
      </c>
      <c r="I2205" s="342">
        <f t="shared" ca="1" si="267"/>
        <v>121.86254053098875</v>
      </c>
      <c r="J2205" s="340">
        <f t="shared" ca="1" si="268"/>
        <v>-0.66701080369777699</v>
      </c>
      <c r="K2205" s="170">
        <f t="shared" ca="1" si="264"/>
        <v>0.44490341224955438</v>
      </c>
      <c r="L2205" s="341">
        <f t="shared" ca="1" si="265"/>
        <v>0.52136555646998295</v>
      </c>
      <c r="M2205" s="341">
        <f t="shared" ca="1" si="269"/>
        <v>-0.52136555646998295</v>
      </c>
      <c r="N2205" s="170"/>
      <c r="O2205" s="340"/>
      <c r="P2205" s="3" t="e">
        <f t="shared" ca="1" si="270"/>
        <v>#N/A</v>
      </c>
      <c r="Q2205" s="3">
        <f t="shared" ca="1" si="271"/>
        <v>203915300</v>
      </c>
      <c r="S2205" s="99"/>
      <c r="T2205" s="350"/>
      <c r="U2205" s="350"/>
      <c r="V2205" s="349"/>
      <c r="W2205" s="313"/>
      <c r="X2205" s="302"/>
      <c r="Y2205" s="211"/>
      <c r="Z2205" s="320"/>
      <c r="AA2205" s="246"/>
      <c r="AB2205" s="125"/>
      <c r="AC2205" s="125"/>
      <c r="AD2205" s="125"/>
      <c r="AE2205" s="125"/>
      <c r="AF2205" s="125"/>
      <c r="AG2205" s="125"/>
      <c r="AH2205" s="125"/>
      <c r="AJ2205" s="125"/>
      <c r="AK2205" s="125"/>
      <c r="AM2205" s="246"/>
      <c r="AO2205" s="246"/>
      <c r="AP2205" s="211"/>
      <c r="AQ2205" s="211"/>
      <c r="AR2205" s="199"/>
      <c r="AT2205" s="225"/>
      <c r="AU2205" s="225"/>
      <c r="AV2205" s="225"/>
      <c r="AW2205" s="99"/>
      <c r="AX2205" s="199"/>
      <c r="AY2205" s="199"/>
      <c r="AZ2205" s="37"/>
      <c r="BA2205" s="123"/>
      <c r="BB2205" s="211"/>
      <c r="BC2205" s="211"/>
      <c r="BD2205" s="123"/>
      <c r="BE2205" s="123"/>
      <c r="BF2205" s="37"/>
      <c r="BG2205" s="37"/>
    </row>
    <row r="2206" spans="1:59" x14ac:dyDescent="0.25">
      <c r="A2206">
        <v>2174</v>
      </c>
      <c r="B2206" s="61">
        <f ca="1">OFFSET(InputPriceData!B$15,CalculationsAndCharts!$A2206+$A$11,0,1,1)</f>
        <v>39316</v>
      </c>
      <c r="C2206" s="3">
        <f ca="1">OFFSET(InputPriceData!G$15,CalculationsAndCharts!$A2206+$A$11,IF($C$7,8,0),1,1)</f>
        <v>173156700</v>
      </c>
      <c r="D2206" s="4">
        <f ca="1">OFFSET(InputPriceData!C$15,CalculationsAndCharts!$A2206+$A$11,IF($C$7,8,0),1,1)</f>
        <v>121.5</v>
      </c>
      <c r="E2206" s="4">
        <f ca="1">OFFSET(InputPriceData!D$15,CalculationsAndCharts!$A2206+$A$11,IF($C$7,8,0),1,1)</f>
        <v>122.16</v>
      </c>
      <c r="F2206" s="4">
        <f ca="1">OFFSET(InputPriceData!E$15,CalculationsAndCharts!$A2206+$A$11,IF($C$7,8,0),1,1)</f>
        <v>120.94</v>
      </c>
      <c r="G2206" s="4">
        <f ca="1">OFFSET(InputPriceData!F$15,CalculationsAndCharts!$A2206+$A$11,IF($C$7,8,0),1,1)</f>
        <v>122.03</v>
      </c>
      <c r="H2206" s="342">
        <f t="shared" ca="1" si="266"/>
        <v>121.09060540256866</v>
      </c>
      <c r="I2206" s="342">
        <f t="shared" ca="1" si="267"/>
        <v>121.85640785198774</v>
      </c>
      <c r="J2206" s="340">
        <f t="shared" ca="1" si="268"/>
        <v>-0.7658024493717277</v>
      </c>
      <c r="K2206" s="170">
        <f t="shared" ca="1" si="264"/>
        <v>0.58645339146373754</v>
      </c>
      <c r="L2206" s="341">
        <f t="shared" ca="1" si="265"/>
        <v>0.513594909859028</v>
      </c>
      <c r="M2206" s="341">
        <f t="shared" ca="1" si="269"/>
        <v>-0.513594909859028</v>
      </c>
      <c r="N2206" s="170"/>
      <c r="O2206" s="340"/>
      <c r="P2206" s="3">
        <f t="shared" ca="1" si="270"/>
        <v>173156700</v>
      </c>
      <c r="Q2206" s="3" t="e">
        <f t="shared" ca="1" si="271"/>
        <v>#N/A</v>
      </c>
      <c r="S2206" s="99"/>
      <c r="T2206" s="350"/>
      <c r="U2206" s="350"/>
      <c r="V2206" s="349"/>
      <c r="W2206" s="313"/>
      <c r="X2206" s="302"/>
      <c r="Y2206" s="211"/>
      <c r="Z2206" s="320"/>
      <c r="AA2206" s="246"/>
      <c r="AB2206" s="125"/>
      <c r="AC2206" s="125"/>
      <c r="AD2206" s="125"/>
      <c r="AE2206" s="125"/>
      <c r="AF2206" s="125"/>
      <c r="AG2206" s="125"/>
      <c r="AH2206" s="125"/>
      <c r="AJ2206" s="125"/>
      <c r="AK2206" s="125"/>
      <c r="AM2206" s="246"/>
      <c r="AO2206" s="246"/>
      <c r="AP2206" s="211"/>
      <c r="AQ2206" s="211"/>
      <c r="AR2206" s="199"/>
      <c r="AT2206" s="225"/>
      <c r="AU2206" s="225"/>
      <c r="AV2206" s="225"/>
      <c r="AW2206" s="99"/>
      <c r="AX2206" s="199"/>
      <c r="AY2206" s="199"/>
      <c r="AZ2206" s="37"/>
      <c r="BA2206" s="123"/>
      <c r="BB2206" s="211"/>
      <c r="BC2206" s="211"/>
      <c r="BD2206" s="123"/>
      <c r="BE2206" s="123"/>
      <c r="BF2206" s="37"/>
      <c r="BG2206" s="37"/>
    </row>
    <row r="2207" spans="1:59" x14ac:dyDescent="0.25">
      <c r="A2207">
        <v>2175</v>
      </c>
      <c r="B2207" s="61">
        <f ca="1">OFFSET(InputPriceData!B$15,CalculationsAndCharts!$A2207+$A$11,0,1,1)</f>
        <v>39315</v>
      </c>
      <c r="C2207" s="3">
        <f ca="1">OFFSET(InputPriceData!G$15,CalculationsAndCharts!$A2207+$A$11,IF($C$7,8,0),1,1)</f>
        <v>157066400</v>
      </c>
      <c r="D2207" s="4">
        <f ca="1">OFFSET(InputPriceData!C$15,CalculationsAndCharts!$A2207+$A$11,IF($C$7,8,0),1,1)</f>
        <v>120.33</v>
      </c>
      <c r="E2207" s="4">
        <f ca="1">OFFSET(InputPriceData!D$15,CalculationsAndCharts!$A2207+$A$11,IF($C$7,8,0),1,1)</f>
        <v>121.47</v>
      </c>
      <c r="F2207" s="4">
        <f ca="1">OFFSET(InputPriceData!E$15,CalculationsAndCharts!$A2207+$A$11,IF($C$7,8,0),1,1)</f>
        <v>119.95</v>
      </c>
      <c r="G2207" s="4">
        <f ca="1">OFFSET(InputPriceData!F$15,CalculationsAndCharts!$A2207+$A$11,IF($C$7,8,0),1,1)</f>
        <v>120.6</v>
      </c>
      <c r="H2207" s="342">
        <f t="shared" ca="1" si="266"/>
        <v>120.95640617436418</v>
      </c>
      <c r="I2207" s="342">
        <f t="shared" ca="1" si="267"/>
        <v>121.84062674762299</v>
      </c>
      <c r="J2207" s="340">
        <f t="shared" ca="1" si="268"/>
        <v>-0.88422057320714986</v>
      </c>
      <c r="K2207" s="170">
        <f t="shared" ca="1" si="264"/>
        <v>0.78184602208278065</v>
      </c>
      <c r="L2207" s="341">
        <f t="shared" ca="1" si="265"/>
        <v>0.50294312232148175</v>
      </c>
      <c r="M2207" s="341">
        <f t="shared" ca="1" si="269"/>
        <v>-0.50294312232148175</v>
      </c>
      <c r="N2207" s="170"/>
      <c r="O2207" s="340"/>
      <c r="P2207" s="3">
        <f t="shared" ca="1" si="270"/>
        <v>157066400</v>
      </c>
      <c r="Q2207" s="3" t="e">
        <f t="shared" ca="1" si="271"/>
        <v>#N/A</v>
      </c>
      <c r="S2207" s="99"/>
      <c r="T2207" s="350"/>
      <c r="U2207" s="350"/>
      <c r="V2207" s="349"/>
      <c r="W2207" s="313"/>
      <c r="X2207" s="302"/>
      <c r="Y2207" s="211"/>
      <c r="Z2207" s="320"/>
      <c r="AA2207" s="246"/>
      <c r="AB2207" s="125"/>
      <c r="AC2207" s="125"/>
      <c r="AD2207" s="125"/>
      <c r="AE2207" s="125"/>
      <c r="AF2207" s="125"/>
      <c r="AG2207" s="125"/>
      <c r="AH2207" s="125"/>
      <c r="AJ2207" s="125"/>
      <c r="AK2207" s="125"/>
      <c r="AM2207" s="246"/>
      <c r="AO2207" s="246"/>
      <c r="AP2207" s="211"/>
      <c r="AQ2207" s="211"/>
      <c r="AR2207" s="199"/>
      <c r="AT2207" s="225"/>
      <c r="AU2207" s="225"/>
      <c r="AV2207" s="225"/>
      <c r="AW2207" s="99"/>
      <c r="AX2207" s="199"/>
      <c r="AY2207" s="199"/>
      <c r="AZ2207" s="37"/>
      <c r="BA2207" s="123"/>
      <c r="BB2207" s="211"/>
      <c r="BC2207" s="211"/>
      <c r="BD2207" s="123"/>
      <c r="BE2207" s="123"/>
      <c r="BF2207" s="37"/>
      <c r="BG2207" s="37"/>
    </row>
    <row r="2208" spans="1:59" x14ac:dyDescent="0.25">
      <c r="A2208">
        <v>2176</v>
      </c>
      <c r="B2208" s="61">
        <f ca="1">OFFSET(InputPriceData!B$15,CalculationsAndCharts!$A2208+$A$11,0,1,1)</f>
        <v>39314</v>
      </c>
      <c r="C2208" s="3">
        <f ca="1">OFFSET(InputPriceData!G$15,CalculationsAndCharts!$A2208+$A$11,IF($C$7,8,0),1,1)</f>
        <v>187320400</v>
      </c>
      <c r="D2208" s="4">
        <f ca="1">OFFSET(InputPriceData!C$15,CalculationsAndCharts!$A2208+$A$11,IF($C$7,8,0),1,1)</f>
        <v>120.8</v>
      </c>
      <c r="E2208" s="4">
        <f ca="1">OFFSET(InputPriceData!D$15,CalculationsAndCharts!$A2208+$A$11,IF($C$7,8,0),1,1)</f>
        <v>121.05</v>
      </c>
      <c r="F2208" s="4">
        <f ca="1">OFFSET(InputPriceData!E$15,CalculationsAndCharts!$A2208+$A$11,IF($C$7,8,0),1,1)</f>
        <v>119.24</v>
      </c>
      <c r="G2208" s="4">
        <f ca="1">OFFSET(InputPriceData!F$15,CalculationsAndCharts!$A2208+$A$11,IF($C$7,8,0),1,1)</f>
        <v>120.36</v>
      </c>
      <c r="H2208" s="342">
        <f t="shared" ca="1" si="266"/>
        <v>121.00732134213048</v>
      </c>
      <c r="I2208" s="342">
        <f t="shared" ca="1" si="267"/>
        <v>121.95341099740691</v>
      </c>
      <c r="J2208" s="340">
        <f t="shared" ca="1" si="268"/>
        <v>-0.94608965522005073</v>
      </c>
      <c r="K2208" s="170">
        <f t="shared" ca="1" si="264"/>
        <v>0.89508563571439448</v>
      </c>
      <c r="L2208" s="341">
        <f t="shared" ca="1" si="265"/>
        <v>0.48914846618998753</v>
      </c>
      <c r="M2208" s="341">
        <f t="shared" ca="1" si="269"/>
        <v>-0.48914846618998753</v>
      </c>
      <c r="N2208" s="170"/>
      <c r="O2208" s="340"/>
      <c r="P2208" s="3" t="e">
        <f t="shared" ca="1" si="270"/>
        <v>#N/A</v>
      </c>
      <c r="Q2208" s="3">
        <f t="shared" ca="1" si="271"/>
        <v>187320400</v>
      </c>
      <c r="S2208" s="99"/>
      <c r="T2208" s="350"/>
      <c r="U2208" s="350"/>
      <c r="V2208" s="349"/>
      <c r="W2208" s="313"/>
      <c r="X2208" s="302"/>
      <c r="Y2208" s="211"/>
      <c r="Z2208" s="320"/>
      <c r="AA2208" s="246"/>
      <c r="AB2208" s="125"/>
      <c r="AC2208" s="125"/>
      <c r="AD2208" s="125"/>
      <c r="AE2208" s="125"/>
      <c r="AF2208" s="125"/>
      <c r="AG2208" s="125"/>
      <c r="AH2208" s="125"/>
      <c r="AJ2208" s="125"/>
      <c r="AK2208" s="125"/>
      <c r="AM2208" s="246"/>
      <c r="AO2208" s="246"/>
      <c r="AP2208" s="211"/>
      <c r="AQ2208" s="211"/>
      <c r="AR2208" s="199"/>
      <c r="AT2208" s="225"/>
      <c r="AU2208" s="225"/>
      <c r="AV2208" s="225"/>
      <c r="AW2208" s="99"/>
      <c r="AX2208" s="199"/>
      <c r="AY2208" s="199"/>
      <c r="AZ2208" s="37"/>
      <c r="BA2208" s="123"/>
      <c r="BB2208" s="211"/>
      <c r="BC2208" s="211"/>
      <c r="BD2208" s="123"/>
      <c r="BE2208" s="123"/>
      <c r="BF2208" s="37"/>
      <c r="BG2208" s="37"/>
    </row>
    <row r="2209" spans="1:59" x14ac:dyDescent="0.25">
      <c r="A2209">
        <v>2177</v>
      </c>
      <c r="B2209" s="61">
        <f ca="1">OFFSET(InputPriceData!B$15,CalculationsAndCharts!$A2209+$A$11,0,1,1)</f>
        <v>39311</v>
      </c>
      <c r="C2209" s="3">
        <f ca="1">OFFSET(InputPriceData!G$15,CalculationsAndCharts!$A2209+$A$11,IF($C$7,8,0),1,1)</f>
        <v>388218100</v>
      </c>
      <c r="D2209" s="4">
        <f ca="1">OFFSET(InputPriceData!C$15,CalculationsAndCharts!$A2209+$A$11,IF($C$7,8,0),1,1)</f>
        <v>121.08</v>
      </c>
      <c r="E2209" s="4">
        <f ca="1">OFFSET(InputPriceData!D$15,CalculationsAndCharts!$A2209+$A$11,IF($C$7,8,0),1,1)</f>
        <v>121.34</v>
      </c>
      <c r="F2209" s="4">
        <f ca="1">OFFSET(InputPriceData!E$15,CalculationsAndCharts!$A2209+$A$11,IF($C$7,8,0),1,1)</f>
        <v>117.66</v>
      </c>
      <c r="G2209" s="4">
        <f ca="1">OFFSET(InputPriceData!F$15,CalculationsAndCharts!$A2209+$A$11,IF($C$7,8,0),1,1)</f>
        <v>120.42</v>
      </c>
      <c r="H2209" s="342">
        <f t="shared" ca="1" si="266"/>
        <v>121.09979581957769</v>
      </c>
      <c r="I2209" s="342">
        <f t="shared" ca="1" si="267"/>
        <v>122.09826654262572</v>
      </c>
      <c r="J2209" s="340">
        <f t="shared" ca="1" si="268"/>
        <v>-0.99847072298652417</v>
      </c>
      <c r="K2209" s="170">
        <f t="shared" ref="K2209:K2272" ca="1" si="272">J2209*J2209</f>
        <v>0.99694378466123235</v>
      </c>
      <c r="L2209" s="341">
        <f t="shared" ref="L2209:L2272" ca="1" si="273">SQRT(SUM(OFFSET(K2209,0,0,$A$18,1))/$A$18)</f>
        <v>0.47327777193698556</v>
      </c>
      <c r="M2209" s="341">
        <f t="shared" ca="1" si="269"/>
        <v>-0.47327777193698556</v>
      </c>
      <c r="N2209" s="170"/>
      <c r="O2209" s="340"/>
      <c r="P2209" s="3" t="e">
        <f t="shared" ca="1" si="270"/>
        <v>#N/A</v>
      </c>
      <c r="Q2209" s="3">
        <f t="shared" ca="1" si="271"/>
        <v>388218100</v>
      </c>
      <c r="S2209" s="99"/>
      <c r="T2209" s="350"/>
      <c r="U2209" s="350"/>
      <c r="V2209" s="349"/>
      <c r="W2209" s="313"/>
      <c r="X2209" s="302"/>
      <c r="Y2209" s="211"/>
      <c r="Z2209" s="320"/>
      <c r="AA2209" s="246"/>
      <c r="AB2209" s="125"/>
      <c r="AC2209" s="125"/>
      <c r="AD2209" s="125"/>
      <c r="AE2209" s="125"/>
      <c r="AF2209" s="125"/>
      <c r="AG2209" s="125"/>
      <c r="AH2209" s="125"/>
      <c r="AJ2209" s="125"/>
      <c r="AK2209" s="125"/>
      <c r="AM2209" s="246"/>
      <c r="AO2209" s="246"/>
      <c r="AP2209" s="211"/>
      <c r="AQ2209" s="211"/>
      <c r="AR2209" s="199"/>
      <c r="AT2209" s="225"/>
      <c r="AU2209" s="225"/>
      <c r="AV2209" s="225"/>
      <c r="AW2209" s="99"/>
      <c r="AX2209" s="199"/>
      <c r="AY2209" s="199"/>
      <c r="AZ2209" s="37"/>
      <c r="BA2209" s="123"/>
      <c r="BB2209" s="211"/>
      <c r="BC2209" s="211"/>
      <c r="BD2209" s="123"/>
      <c r="BE2209" s="123"/>
      <c r="BF2209" s="37"/>
      <c r="BG2209" s="37"/>
    </row>
    <row r="2210" spans="1:59" x14ac:dyDescent="0.25">
      <c r="A2210">
        <v>2178</v>
      </c>
      <c r="B2210" s="61">
        <f ca="1">OFFSET(InputPriceData!B$15,CalculationsAndCharts!$A2210+$A$11,0,1,1)</f>
        <v>39310</v>
      </c>
      <c r="C2210" s="3">
        <f ca="1">OFFSET(InputPriceData!G$15,CalculationsAndCharts!$A2210+$A$11,IF($C$7,8,0),1,1)</f>
        <v>546743700</v>
      </c>
      <c r="D2210" s="4">
        <f ca="1">OFFSET(InputPriceData!C$15,CalculationsAndCharts!$A2210+$A$11,IF($C$7,8,0),1,1)</f>
        <v>116.33</v>
      </c>
      <c r="E2210" s="4">
        <f ca="1">OFFSET(InputPriceData!D$15,CalculationsAndCharts!$A2210+$A$11,IF($C$7,8,0),1,1)</f>
        <v>118.95</v>
      </c>
      <c r="F2210" s="4">
        <f ca="1">OFFSET(InputPriceData!E$15,CalculationsAndCharts!$A2210+$A$11,IF($C$7,8,0),1,1)</f>
        <v>114</v>
      </c>
      <c r="G2210" s="4">
        <f ca="1">OFFSET(InputPriceData!F$15,CalculationsAndCharts!$A2210+$A$11,IF($C$7,8,0),1,1)</f>
        <v>118.25</v>
      </c>
      <c r="H2210" s="342">
        <f t="shared" ref="H2210:H2273" ca="1" si="274">IF($A2210&gt;$A$8,0,IF($A2210=$A$8,$G2210,$C$16*$G2210+$D$16*H2211))</f>
        <v>121.19690950808879</v>
      </c>
      <c r="I2210" s="342">
        <f t="shared" ref="I2210:I2273" ca="1" si="275">IF($A2210&gt;$A$8,0,IF($A2210=$A$8,$G2210,$C$17*$G2210+$D$17*I2211))</f>
        <v>122.25083622831897</v>
      </c>
      <c r="J2210" s="340">
        <f t="shared" ref="J2210:J2273" ca="1" si="276" xml:space="preserve"> ($C$16 - $C$17)*$G2210 + ($C$17*$D$16 - $C$16*$D$17)*$G2211 + ($D$16 + $D$17)*J2211 - $D$16*$D$17*J2212</f>
        <v>-1.053926720163082</v>
      </c>
      <c r="K2210" s="170">
        <f t="shared" ca="1" si="272"/>
        <v>1.1107615314737114</v>
      </c>
      <c r="L2210" s="341">
        <f t="shared" ca="1" si="273"/>
        <v>0.45581774847549095</v>
      </c>
      <c r="M2210" s="341">
        <f t="shared" ref="M2210:M2273" ca="1" si="277">-L2210</f>
        <v>-0.45581774847549095</v>
      </c>
      <c r="N2210" s="170"/>
      <c r="O2210" s="340"/>
      <c r="P2210" s="3">
        <f t="shared" ref="P2210:P2273" ca="1" si="278">IF(G2210&gt;=D2210,C2210,NA())</f>
        <v>546743700</v>
      </c>
      <c r="Q2210" s="3" t="e">
        <f t="shared" ref="Q2210:Q2273" ca="1" si="279">IF(G2210&lt;D2210,C2210,NA())</f>
        <v>#N/A</v>
      </c>
      <c r="S2210" s="99"/>
      <c r="T2210" s="350"/>
      <c r="U2210" s="350"/>
      <c r="V2210" s="349"/>
      <c r="W2210" s="313"/>
      <c r="X2210" s="302"/>
      <c r="Y2210" s="211"/>
      <c r="Z2210" s="320"/>
      <c r="AA2210" s="246"/>
      <c r="AB2210" s="125"/>
      <c r="AC2210" s="125"/>
      <c r="AD2210" s="125"/>
      <c r="AE2210" s="125"/>
      <c r="AF2210" s="125"/>
      <c r="AG2210" s="125"/>
      <c r="AH2210" s="125"/>
      <c r="AJ2210" s="125"/>
      <c r="AK2210" s="125"/>
      <c r="AM2210" s="246"/>
      <c r="AO2210" s="246"/>
      <c r="AP2210" s="211"/>
      <c r="AQ2210" s="211"/>
      <c r="AR2210" s="199"/>
      <c r="AT2210" s="225"/>
      <c r="AU2210" s="225"/>
      <c r="AV2210" s="225"/>
      <c r="AW2210" s="99"/>
      <c r="AX2210" s="199"/>
      <c r="AY2210" s="199"/>
      <c r="AZ2210" s="37"/>
      <c r="BA2210" s="123"/>
      <c r="BB2210" s="211"/>
      <c r="BC2210" s="211"/>
      <c r="BD2210" s="123"/>
      <c r="BE2210" s="123"/>
      <c r="BF2210" s="37"/>
      <c r="BG2210" s="37"/>
    </row>
    <row r="2211" spans="1:59" x14ac:dyDescent="0.25">
      <c r="A2211">
        <v>2179</v>
      </c>
      <c r="B2211" s="61">
        <f ca="1">OFFSET(InputPriceData!B$15,CalculationsAndCharts!$A2211+$A$11,0,1,1)</f>
        <v>39309</v>
      </c>
      <c r="C2211" s="3">
        <f ca="1">OFFSET(InputPriceData!G$15,CalculationsAndCharts!$A2211+$A$11,IF($C$7,8,0),1,1)</f>
        <v>323834000</v>
      </c>
      <c r="D2211" s="4">
        <f ca="1">OFFSET(InputPriceData!C$15,CalculationsAndCharts!$A2211+$A$11,IF($C$7,8,0),1,1)</f>
        <v>118.76</v>
      </c>
      <c r="E2211" s="4">
        <f ca="1">OFFSET(InputPriceData!D$15,CalculationsAndCharts!$A2211+$A$11,IF($C$7,8,0),1,1)</f>
        <v>120.21</v>
      </c>
      <c r="F2211" s="4">
        <f ca="1">OFFSET(InputPriceData!E$15,CalculationsAndCharts!$A2211+$A$11,IF($C$7,8,0),1,1)</f>
        <v>117.02</v>
      </c>
      <c r="G2211" s="4">
        <f ca="1">OFFSET(InputPriceData!F$15,CalculationsAndCharts!$A2211+$A$11,IF($C$7,8,0),1,1)</f>
        <v>117.37</v>
      </c>
      <c r="H2211" s="342">
        <f t="shared" ca="1" si="274"/>
        <v>121.61789658067291</v>
      </c>
      <c r="I2211" s="342">
        <f t="shared" ca="1" si="275"/>
        <v>122.6145486127116</v>
      </c>
      <c r="J2211" s="340">
        <f t="shared" ca="1" si="276"/>
        <v>-0.996652031965503</v>
      </c>
      <c r="K2211" s="170">
        <f t="shared" ca="1" si="272"/>
        <v>0.99331527282096599</v>
      </c>
      <c r="L2211" s="341">
        <f t="shared" ca="1" si="273"/>
        <v>0.4388945431873485</v>
      </c>
      <c r="M2211" s="341">
        <f t="shared" ca="1" si="277"/>
        <v>-0.4388945431873485</v>
      </c>
      <c r="N2211" s="170"/>
      <c r="O2211" s="340"/>
      <c r="P2211" s="3" t="e">
        <f t="shared" ca="1" si="278"/>
        <v>#N/A</v>
      </c>
      <c r="Q2211" s="3">
        <f t="shared" ca="1" si="279"/>
        <v>323834000</v>
      </c>
      <c r="S2211" s="99"/>
      <c r="T2211" s="350"/>
      <c r="U2211" s="350"/>
      <c r="V2211" s="349"/>
      <c r="W2211" s="313"/>
      <c r="X2211" s="302"/>
      <c r="Y2211" s="211"/>
      <c r="Z2211" s="320"/>
      <c r="AA2211" s="246"/>
      <c r="AB2211" s="125"/>
      <c r="AC2211" s="125"/>
      <c r="AD2211" s="125"/>
      <c r="AE2211" s="125"/>
      <c r="AF2211" s="125"/>
      <c r="AG2211" s="125"/>
      <c r="AH2211" s="125"/>
      <c r="AJ2211" s="125"/>
      <c r="AK2211" s="125"/>
      <c r="AM2211" s="246"/>
      <c r="AO2211" s="246"/>
      <c r="AP2211" s="211"/>
      <c r="AQ2211" s="211"/>
      <c r="AR2211" s="199"/>
      <c r="AT2211" s="225"/>
      <c r="AU2211" s="225"/>
      <c r="AV2211" s="225"/>
      <c r="AW2211" s="99"/>
      <c r="AX2211" s="199"/>
      <c r="AY2211" s="199"/>
      <c r="AZ2211" s="37"/>
      <c r="BA2211" s="123"/>
      <c r="BB2211" s="211"/>
      <c r="BC2211" s="211"/>
      <c r="BD2211" s="123"/>
      <c r="BE2211" s="123"/>
      <c r="BF2211" s="37"/>
      <c r="BG2211" s="37"/>
    </row>
    <row r="2212" spans="1:59" x14ac:dyDescent="0.25">
      <c r="A2212">
        <v>2180</v>
      </c>
      <c r="B2212" s="61">
        <f ca="1">OFFSET(InputPriceData!B$15,CalculationsAndCharts!$A2212+$A$11,0,1,1)</f>
        <v>39308</v>
      </c>
      <c r="C2212" s="3">
        <f ca="1">OFFSET(InputPriceData!G$15,CalculationsAndCharts!$A2212+$A$11,IF($C$7,8,0),1,1)</f>
        <v>264134500</v>
      </c>
      <c r="D2212" s="4">
        <f ca="1">OFFSET(InputPriceData!C$15,CalculationsAndCharts!$A2212+$A$11,IF($C$7,8,0),1,1)</f>
        <v>121.24</v>
      </c>
      <c r="E2212" s="4">
        <f ca="1">OFFSET(InputPriceData!D$15,CalculationsAndCharts!$A2212+$A$11,IF($C$7,8,0),1,1)</f>
        <v>121.54</v>
      </c>
      <c r="F2212" s="4">
        <f ca="1">OFFSET(InputPriceData!E$15,CalculationsAndCharts!$A2212+$A$11,IF($C$7,8,0),1,1)</f>
        <v>118.76</v>
      </c>
      <c r="G2212" s="4">
        <f ca="1">OFFSET(InputPriceData!F$15,CalculationsAndCharts!$A2212+$A$11,IF($C$7,8,0),1,1)</f>
        <v>119.01</v>
      </c>
      <c r="H2212" s="342">
        <f t="shared" ca="1" si="274"/>
        <v>122.22473894934046</v>
      </c>
      <c r="I2212" s="342">
        <f t="shared" ca="1" si="275"/>
        <v>123.09132575932175</v>
      </c>
      <c r="J2212" s="340">
        <f t="shared" ca="1" si="276"/>
        <v>-0.86658680990143744</v>
      </c>
      <c r="K2212" s="170">
        <f t="shared" ca="1" si="272"/>
        <v>0.75097269909515008</v>
      </c>
      <c r="L2212" s="341">
        <f t="shared" ca="1" si="273"/>
        <v>0.42640673139026414</v>
      </c>
      <c r="M2212" s="341">
        <f t="shared" ca="1" si="277"/>
        <v>-0.42640673139026414</v>
      </c>
      <c r="N2212" s="170"/>
      <c r="O2212" s="340"/>
      <c r="P2212" s="3" t="e">
        <f t="shared" ca="1" si="278"/>
        <v>#N/A</v>
      </c>
      <c r="Q2212" s="3">
        <f t="shared" ca="1" si="279"/>
        <v>264134500</v>
      </c>
      <c r="S2212" s="99"/>
      <c r="T2212" s="350"/>
      <c r="U2212" s="350"/>
      <c r="V2212" s="349"/>
      <c r="W2212" s="313"/>
      <c r="X2212" s="302"/>
      <c r="Y2212" s="211"/>
      <c r="Z2212" s="320"/>
      <c r="AA2212" s="246"/>
      <c r="AB2212" s="125"/>
      <c r="AC2212" s="125"/>
      <c r="AD2212" s="125"/>
      <c r="AE2212" s="125"/>
      <c r="AF2212" s="125"/>
      <c r="AG2212" s="125"/>
      <c r="AH2212" s="125"/>
      <c r="AJ2212" s="125"/>
      <c r="AK2212" s="125"/>
      <c r="AM2212" s="246"/>
      <c r="AO2212" s="246"/>
      <c r="AP2212" s="211"/>
      <c r="AQ2212" s="211"/>
      <c r="AR2212" s="199"/>
      <c r="AT2212" s="225"/>
      <c r="AU2212" s="225"/>
      <c r="AV2212" s="225"/>
      <c r="AW2212" s="99"/>
      <c r="AX2212" s="199"/>
      <c r="AY2212" s="199"/>
      <c r="AZ2212" s="37"/>
      <c r="BA2212" s="123"/>
      <c r="BB2212" s="211"/>
      <c r="BC2212" s="211"/>
      <c r="BD2212" s="123"/>
      <c r="BE2212" s="123"/>
      <c r="BF2212" s="37"/>
      <c r="BG2212" s="37"/>
    </row>
    <row r="2213" spans="1:59" x14ac:dyDescent="0.25">
      <c r="A2213">
        <v>2181</v>
      </c>
      <c r="B2213" s="61">
        <f ca="1">OFFSET(InputPriceData!B$15,CalculationsAndCharts!$A2213+$A$11,0,1,1)</f>
        <v>39307</v>
      </c>
      <c r="C2213" s="3">
        <f ca="1">OFFSET(InputPriceData!G$15,CalculationsAndCharts!$A2213+$A$11,IF($C$7,8,0),1,1)</f>
        <v>181917200</v>
      </c>
      <c r="D2213" s="4">
        <f ca="1">OFFSET(InputPriceData!C$15,CalculationsAndCharts!$A2213+$A$11,IF($C$7,8,0),1,1)</f>
        <v>121.91</v>
      </c>
      <c r="E2213" s="4">
        <f ca="1">OFFSET(InputPriceData!D$15,CalculationsAndCharts!$A2213+$A$11,IF($C$7,8,0),1,1)</f>
        <v>122.23</v>
      </c>
      <c r="F2213" s="4">
        <f ca="1">OFFSET(InputPriceData!E$15,CalculationsAndCharts!$A2213+$A$11,IF($C$7,8,0),1,1)</f>
        <v>120.68</v>
      </c>
      <c r="G2213" s="4">
        <f ca="1">OFFSET(InputPriceData!F$15,CalculationsAndCharts!$A2213+$A$11,IF($C$7,8,0),1,1)</f>
        <v>120.85</v>
      </c>
      <c r="H2213" s="342">
        <f t="shared" ca="1" si="274"/>
        <v>122.68398737067481</v>
      </c>
      <c r="I2213" s="342">
        <f t="shared" ca="1" si="275"/>
        <v>123.46235537380554</v>
      </c>
      <c r="J2213" s="340">
        <f t="shared" ca="1" si="276"/>
        <v>-0.77836800304362253</v>
      </c>
      <c r="K2213" s="170">
        <f t="shared" ca="1" si="272"/>
        <v>0.60585674816211676</v>
      </c>
      <c r="L2213" s="341">
        <f t="shared" ca="1" si="273"/>
        <v>0.41993906597312403</v>
      </c>
      <c r="M2213" s="341">
        <f t="shared" ca="1" si="277"/>
        <v>-0.41993906597312403</v>
      </c>
      <c r="N2213" s="170"/>
      <c r="O2213" s="340"/>
      <c r="P2213" s="3" t="e">
        <f t="shared" ca="1" si="278"/>
        <v>#N/A</v>
      </c>
      <c r="Q2213" s="3">
        <f t="shared" ca="1" si="279"/>
        <v>181917200</v>
      </c>
      <c r="S2213" s="99"/>
      <c r="T2213" s="350"/>
      <c r="U2213" s="350"/>
      <c r="V2213" s="349"/>
      <c r="W2213" s="313"/>
      <c r="X2213" s="302"/>
      <c r="Y2213" s="211"/>
      <c r="Z2213" s="320"/>
      <c r="AA2213" s="246"/>
      <c r="AB2213" s="125"/>
      <c r="AC2213" s="125"/>
      <c r="AD2213" s="125"/>
      <c r="AE2213" s="125"/>
      <c r="AF2213" s="125"/>
      <c r="AG2213" s="125"/>
      <c r="AH2213" s="125"/>
      <c r="AJ2213" s="125"/>
      <c r="AK2213" s="125"/>
      <c r="AM2213" s="246"/>
      <c r="AO2213" s="246"/>
      <c r="AP2213" s="211"/>
      <c r="AQ2213" s="211"/>
      <c r="AR2213" s="199"/>
      <c r="AT2213" s="225"/>
      <c r="AU2213" s="225"/>
      <c r="AV2213" s="225"/>
      <c r="AW2213" s="99"/>
      <c r="AX2213" s="199"/>
      <c r="AY2213" s="199"/>
      <c r="AZ2213" s="37"/>
      <c r="BA2213" s="123"/>
      <c r="BB2213" s="211"/>
      <c r="BC2213" s="211"/>
      <c r="BD2213" s="123"/>
      <c r="BE2213" s="123"/>
      <c r="BF2213" s="37"/>
      <c r="BG2213" s="37"/>
    </row>
    <row r="2214" spans="1:59" x14ac:dyDescent="0.25">
      <c r="A2214">
        <v>2182</v>
      </c>
      <c r="B2214" s="61">
        <f ca="1">OFFSET(InputPriceData!B$15,CalculationsAndCharts!$A2214+$A$11,0,1,1)</f>
        <v>39304</v>
      </c>
      <c r="C2214" s="3">
        <f ca="1">OFFSET(InputPriceData!G$15,CalculationsAndCharts!$A2214+$A$11,IF($C$7,8,0),1,1)</f>
        <v>411018400</v>
      </c>
      <c r="D2214" s="4">
        <f ca="1">OFFSET(InputPriceData!C$15,CalculationsAndCharts!$A2214+$A$11,IF($C$7,8,0),1,1)</f>
        <v>120.15</v>
      </c>
      <c r="E2214" s="4">
        <f ca="1">OFFSET(InputPriceData!D$15,CalculationsAndCharts!$A2214+$A$11,IF($C$7,8,0),1,1)</f>
        <v>121.91</v>
      </c>
      <c r="F2214" s="4">
        <f ca="1">OFFSET(InputPriceData!E$15,CalculationsAndCharts!$A2214+$A$11,IF($C$7,8,0),1,1)</f>
        <v>119.1</v>
      </c>
      <c r="G2214" s="4">
        <f ca="1">OFFSET(InputPriceData!F$15,CalculationsAndCharts!$A2214+$A$11,IF($C$7,8,0),1,1)</f>
        <v>120.42</v>
      </c>
      <c r="H2214" s="342">
        <f t="shared" ca="1" si="274"/>
        <v>122.9459855664855</v>
      </c>
      <c r="I2214" s="342">
        <f t="shared" ca="1" si="275"/>
        <v>123.69984222596969</v>
      </c>
      <c r="J2214" s="340">
        <f t="shared" ca="1" si="276"/>
        <v>-0.75385665938915614</v>
      </c>
      <c r="K2214" s="170">
        <f t="shared" ca="1" si="272"/>
        <v>0.56829986290537815</v>
      </c>
      <c r="L2214" s="341">
        <f t="shared" ca="1" si="273"/>
        <v>0.4164461031399011</v>
      </c>
      <c r="M2214" s="341">
        <f t="shared" ca="1" si="277"/>
        <v>-0.4164461031399011</v>
      </c>
      <c r="N2214" s="170"/>
      <c r="O2214" s="340"/>
      <c r="P2214" s="3">
        <f t="shared" ca="1" si="278"/>
        <v>411018400</v>
      </c>
      <c r="Q2214" s="3" t="e">
        <f t="shared" ca="1" si="279"/>
        <v>#N/A</v>
      </c>
      <c r="S2214" s="99"/>
      <c r="T2214" s="350"/>
      <c r="U2214" s="350"/>
      <c r="V2214" s="349"/>
      <c r="W2214" s="313"/>
      <c r="X2214" s="302"/>
      <c r="Y2214" s="211"/>
      <c r="Z2214" s="320"/>
      <c r="AA2214" s="246"/>
      <c r="AB2214" s="125"/>
      <c r="AC2214" s="125"/>
      <c r="AD2214" s="125"/>
      <c r="AE2214" s="125"/>
      <c r="AF2214" s="125"/>
      <c r="AG2214" s="125"/>
      <c r="AH2214" s="125"/>
      <c r="AJ2214" s="125"/>
      <c r="AK2214" s="125"/>
      <c r="AM2214" s="246"/>
      <c r="AO2214" s="246"/>
      <c r="AP2214" s="211"/>
      <c r="AQ2214" s="211"/>
      <c r="AR2214" s="199"/>
      <c r="AT2214" s="225"/>
      <c r="AU2214" s="225"/>
      <c r="AV2214" s="225"/>
      <c r="AW2214" s="99"/>
      <c r="AX2214" s="199"/>
      <c r="AY2214" s="199"/>
      <c r="AZ2214" s="37"/>
      <c r="BA2214" s="123"/>
      <c r="BB2214" s="211"/>
      <c r="BC2214" s="211"/>
      <c r="BD2214" s="123"/>
      <c r="BE2214" s="123"/>
      <c r="BF2214" s="37"/>
      <c r="BG2214" s="37"/>
    </row>
    <row r="2215" spans="1:59" x14ac:dyDescent="0.25">
      <c r="A2215">
        <v>2183</v>
      </c>
      <c r="B2215" s="61">
        <f ca="1">OFFSET(InputPriceData!B$15,CalculationsAndCharts!$A2215+$A$11,0,1,1)</f>
        <v>39303</v>
      </c>
      <c r="C2215" s="3">
        <f ca="1">OFFSET(InputPriceData!G$15,CalculationsAndCharts!$A2215+$A$11,IF($C$7,8,0),1,1)</f>
        <v>357622100</v>
      </c>
      <c r="D2215" s="4">
        <f ca="1">OFFSET(InputPriceData!C$15,CalculationsAndCharts!$A2215+$A$11,IF($C$7,8,0),1,1)</f>
        <v>122.68</v>
      </c>
      <c r="E2215" s="4">
        <f ca="1">OFFSET(InputPriceData!D$15,CalculationsAndCharts!$A2215+$A$11,IF($C$7,8,0),1,1)</f>
        <v>123.95</v>
      </c>
      <c r="F2215" s="4">
        <f ca="1">OFFSET(InputPriceData!E$15,CalculationsAndCharts!$A2215+$A$11,IF($C$7,8,0),1,1)</f>
        <v>120.9</v>
      </c>
      <c r="G2215" s="4">
        <f ca="1">OFFSET(InputPriceData!F$15,CalculationsAndCharts!$A2215+$A$11,IF($C$7,8,0),1,1)</f>
        <v>120.99</v>
      </c>
      <c r="H2215" s="342">
        <f t="shared" ca="1" si="274"/>
        <v>123.30684064741202</v>
      </c>
      <c r="I2215" s="342">
        <f t="shared" ca="1" si="275"/>
        <v>123.99800970105785</v>
      </c>
      <c r="J2215" s="340">
        <f t="shared" ca="1" si="276"/>
        <v>-0.69116905354217051</v>
      </c>
      <c r="K2215" s="170">
        <f t="shared" ca="1" si="272"/>
        <v>0.47771466057437978</v>
      </c>
      <c r="L2215" s="341">
        <f t="shared" ca="1" si="273"/>
        <v>0.41305186076677453</v>
      </c>
      <c r="M2215" s="341">
        <f t="shared" ca="1" si="277"/>
        <v>-0.41305186076677453</v>
      </c>
      <c r="N2215" s="170"/>
      <c r="O2215" s="340"/>
      <c r="P2215" s="3" t="e">
        <f t="shared" ca="1" si="278"/>
        <v>#N/A</v>
      </c>
      <c r="Q2215" s="3">
        <f t="shared" ca="1" si="279"/>
        <v>357622100</v>
      </c>
      <c r="S2215" s="99"/>
      <c r="T2215" s="350"/>
      <c r="U2215" s="350"/>
      <c r="V2215" s="349"/>
      <c r="W2215" s="313"/>
      <c r="X2215" s="302"/>
      <c r="Y2215" s="211"/>
      <c r="Z2215" s="320"/>
      <c r="AA2215" s="246"/>
      <c r="AB2215" s="125"/>
      <c r="AC2215" s="125"/>
      <c r="AD2215" s="125"/>
      <c r="AE2215" s="125"/>
      <c r="AF2215" s="125"/>
      <c r="AG2215" s="125"/>
      <c r="AH2215" s="125"/>
      <c r="AJ2215" s="125"/>
      <c r="AK2215" s="125"/>
      <c r="AM2215" s="246"/>
      <c r="AO2215" s="246"/>
      <c r="AP2215" s="211"/>
      <c r="AQ2215" s="211"/>
      <c r="AR2215" s="199"/>
      <c r="AT2215" s="225"/>
      <c r="AU2215" s="225"/>
      <c r="AV2215" s="225"/>
      <c r="AW2215" s="99"/>
      <c r="AX2215" s="199"/>
      <c r="AY2215" s="199"/>
      <c r="AZ2215" s="37"/>
      <c r="BA2215" s="123"/>
      <c r="BB2215" s="211"/>
      <c r="BC2215" s="211"/>
      <c r="BD2215" s="123"/>
      <c r="BE2215" s="123"/>
      <c r="BF2215" s="37"/>
      <c r="BG2215" s="37"/>
    </row>
    <row r="2216" spans="1:59" x14ac:dyDescent="0.25">
      <c r="A2216">
        <v>2184</v>
      </c>
      <c r="B2216" s="61">
        <f ca="1">OFFSET(InputPriceData!B$15,CalculationsAndCharts!$A2216+$A$11,0,1,1)</f>
        <v>39302</v>
      </c>
      <c r="C2216" s="3">
        <f ca="1">OFFSET(InputPriceData!G$15,CalculationsAndCharts!$A2216+$A$11,IF($C$7,8,0),1,1)</f>
        <v>274930600</v>
      </c>
      <c r="D2216" s="4">
        <f ca="1">OFFSET(InputPriceData!C$15,CalculationsAndCharts!$A2216+$A$11,IF($C$7,8,0),1,1)</f>
        <v>123.5</v>
      </c>
      <c r="E2216" s="4">
        <f ca="1">OFFSET(InputPriceData!D$15,CalculationsAndCharts!$A2216+$A$11,IF($C$7,8,0),1,1)</f>
        <v>125.31</v>
      </c>
      <c r="F2216" s="4">
        <f ca="1">OFFSET(InputPriceData!E$15,CalculationsAndCharts!$A2216+$A$11,IF($C$7,8,0),1,1)</f>
        <v>122.61</v>
      </c>
      <c r="G2216" s="4">
        <f ca="1">OFFSET(InputPriceData!F$15,CalculationsAndCharts!$A2216+$A$11,IF($C$7,8,0),1,1)</f>
        <v>124.68</v>
      </c>
      <c r="H2216" s="342">
        <f t="shared" ca="1" si="274"/>
        <v>123.63781788275659</v>
      </c>
      <c r="I2216" s="342">
        <f t="shared" ca="1" si="275"/>
        <v>124.27146512842675</v>
      </c>
      <c r="J2216" s="340">
        <f t="shared" ca="1" si="276"/>
        <v>-0.63364724555706886</v>
      </c>
      <c r="K2216" s="170">
        <f t="shared" ca="1" si="272"/>
        <v>0.40150883180206032</v>
      </c>
      <c r="L2216" s="341">
        <f t="shared" ca="1" si="273"/>
        <v>0.41164648877202598</v>
      </c>
      <c r="M2216" s="341">
        <f t="shared" ca="1" si="277"/>
        <v>-0.41164648877202598</v>
      </c>
      <c r="N2216" s="170"/>
      <c r="O2216" s="340"/>
      <c r="P2216" s="3">
        <f t="shared" ca="1" si="278"/>
        <v>274930600</v>
      </c>
      <c r="Q2216" s="3" t="e">
        <f t="shared" ca="1" si="279"/>
        <v>#N/A</v>
      </c>
      <c r="S2216" s="99"/>
      <c r="T2216" s="350"/>
      <c r="U2216" s="350"/>
      <c r="V2216" s="349"/>
      <c r="W2216" s="313"/>
      <c r="X2216" s="302"/>
      <c r="Y2216" s="211"/>
      <c r="Z2216" s="320"/>
      <c r="AA2216" s="246"/>
      <c r="AB2216" s="125"/>
      <c r="AC2216" s="125"/>
      <c r="AD2216" s="125"/>
      <c r="AE2216" s="125"/>
      <c r="AF2216" s="125"/>
      <c r="AG2216" s="125"/>
      <c r="AH2216" s="125"/>
      <c r="AJ2216" s="125"/>
      <c r="AK2216" s="125"/>
      <c r="AM2216" s="246"/>
      <c r="AO2216" s="246"/>
      <c r="AP2216" s="211"/>
      <c r="AQ2216" s="211"/>
      <c r="AR2216" s="199"/>
      <c r="AT2216" s="225"/>
      <c r="AU2216" s="225"/>
      <c r="AV2216" s="225"/>
      <c r="AW2216" s="99"/>
      <c r="AX2216" s="199"/>
      <c r="AY2216" s="199"/>
      <c r="AZ2216" s="37"/>
      <c r="BA2216" s="123"/>
      <c r="BB2216" s="211"/>
      <c r="BC2216" s="211"/>
      <c r="BD2216" s="123"/>
      <c r="BE2216" s="123"/>
      <c r="BF2216" s="37"/>
      <c r="BG2216" s="37"/>
    </row>
    <row r="2217" spans="1:59" x14ac:dyDescent="0.25">
      <c r="A2217">
        <v>2185</v>
      </c>
      <c r="B2217" s="61">
        <f ca="1">OFFSET(InputPriceData!B$15,CalculationsAndCharts!$A2217+$A$11,0,1,1)</f>
        <v>39301</v>
      </c>
      <c r="C2217" s="3">
        <f ca="1">OFFSET(InputPriceData!G$15,CalculationsAndCharts!$A2217+$A$11,IF($C$7,8,0),1,1)</f>
        <v>232568700</v>
      </c>
      <c r="D2217" s="4">
        <f ca="1">OFFSET(InputPriceData!C$15,CalculationsAndCharts!$A2217+$A$11,IF($C$7,8,0),1,1)</f>
        <v>121.44</v>
      </c>
      <c r="E2217" s="4">
        <f ca="1">OFFSET(InputPriceData!D$15,CalculationsAndCharts!$A2217+$A$11,IF($C$7,8,0),1,1)</f>
        <v>123.99</v>
      </c>
      <c r="F2217" s="4">
        <f ca="1">OFFSET(InputPriceData!E$15,CalculationsAndCharts!$A2217+$A$11,IF($C$7,8,0),1,1)</f>
        <v>120.85</v>
      </c>
      <c r="G2217" s="4">
        <f ca="1">OFFSET(InputPriceData!F$15,CalculationsAndCharts!$A2217+$A$11,IF($C$7,8,0),1,1)</f>
        <v>122.97</v>
      </c>
      <c r="H2217" s="342">
        <f t="shared" ca="1" si="274"/>
        <v>123.48893472315038</v>
      </c>
      <c r="I2217" s="342">
        <f t="shared" ca="1" si="275"/>
        <v>124.23432559464737</v>
      </c>
      <c r="J2217" s="340">
        <f t="shared" ca="1" si="276"/>
        <v>-0.74539087137360416</v>
      </c>
      <c r="K2217" s="170">
        <f t="shared" ca="1" si="272"/>
        <v>0.55560755112710092</v>
      </c>
      <c r="L2217" s="341">
        <f t="shared" ca="1" si="273"/>
        <v>0.41139090521978905</v>
      </c>
      <c r="M2217" s="341">
        <f t="shared" ca="1" si="277"/>
        <v>-0.41139090521978905</v>
      </c>
      <c r="N2217" s="170"/>
      <c r="O2217" s="340"/>
      <c r="P2217" s="3">
        <f t="shared" ca="1" si="278"/>
        <v>232568700</v>
      </c>
      <c r="Q2217" s="3" t="e">
        <f t="shared" ca="1" si="279"/>
        <v>#N/A</v>
      </c>
      <c r="S2217" s="99"/>
      <c r="T2217" s="350"/>
      <c r="U2217" s="350"/>
      <c r="V2217" s="349"/>
      <c r="W2217" s="313"/>
      <c r="X2217" s="302"/>
      <c r="Y2217" s="211"/>
      <c r="Z2217" s="320"/>
      <c r="AA2217" s="246"/>
      <c r="AB2217" s="125"/>
      <c r="AC2217" s="125"/>
      <c r="AD2217" s="125"/>
      <c r="AE2217" s="125"/>
      <c r="AF2217" s="125"/>
      <c r="AG2217" s="125"/>
      <c r="AH2217" s="125"/>
      <c r="AJ2217" s="125"/>
      <c r="AK2217" s="125"/>
      <c r="AM2217" s="246"/>
      <c r="AO2217" s="246"/>
      <c r="AP2217" s="211"/>
      <c r="AQ2217" s="211"/>
      <c r="AR2217" s="199"/>
      <c r="AT2217" s="225"/>
      <c r="AU2217" s="225"/>
      <c r="AV2217" s="225"/>
      <c r="AW2217" s="99"/>
      <c r="AX2217" s="199"/>
      <c r="AY2217" s="199"/>
      <c r="AZ2217" s="37"/>
      <c r="BA2217" s="123"/>
      <c r="BB2217" s="211"/>
      <c r="BC2217" s="211"/>
      <c r="BD2217" s="123"/>
      <c r="BE2217" s="123"/>
      <c r="BF2217" s="37"/>
      <c r="BG2217" s="37"/>
    </row>
    <row r="2218" spans="1:59" x14ac:dyDescent="0.25">
      <c r="A2218">
        <v>2186</v>
      </c>
      <c r="B2218" s="61">
        <f ca="1">OFFSET(InputPriceData!B$15,CalculationsAndCharts!$A2218+$A$11,0,1,1)</f>
        <v>39300</v>
      </c>
      <c r="C2218" s="3">
        <f ca="1">OFFSET(InputPriceData!G$15,CalculationsAndCharts!$A2218+$A$11,IF($C$7,8,0),1,1)</f>
        <v>324980000</v>
      </c>
      <c r="D2218" s="4">
        <f ca="1">OFFSET(InputPriceData!C$15,CalculationsAndCharts!$A2218+$A$11,IF($C$7,8,0),1,1)</f>
        <v>120</v>
      </c>
      <c r="E2218" s="4">
        <f ca="1">OFFSET(InputPriceData!D$15,CalculationsAndCharts!$A2218+$A$11,IF($C$7,8,0),1,1)</f>
        <v>122.18</v>
      </c>
      <c r="F2218" s="4">
        <f ca="1">OFFSET(InputPriceData!E$15,CalculationsAndCharts!$A2218+$A$11,IF($C$7,8,0),1,1)</f>
        <v>118.61</v>
      </c>
      <c r="G2218" s="4">
        <f ca="1">OFFSET(InputPriceData!F$15,CalculationsAndCharts!$A2218+$A$11,IF($C$7,8,0),1,1)</f>
        <v>121.67</v>
      </c>
      <c r="H2218" s="342">
        <f t="shared" ca="1" si="274"/>
        <v>123.56306825502899</v>
      </c>
      <c r="I2218" s="342">
        <f t="shared" ca="1" si="275"/>
        <v>124.34926428506986</v>
      </c>
      <c r="J2218" s="340">
        <f t="shared" ca="1" si="276"/>
        <v>-0.78619602990624937</v>
      </c>
      <c r="K2218" s="170">
        <f t="shared" ca="1" si="272"/>
        <v>0.61810419744034817</v>
      </c>
      <c r="L2218" s="341">
        <f t="shared" ca="1" si="273"/>
        <v>0.4079050408261366</v>
      </c>
      <c r="M2218" s="341">
        <f t="shared" ca="1" si="277"/>
        <v>-0.4079050408261366</v>
      </c>
      <c r="N2218" s="170"/>
      <c r="O2218" s="340"/>
      <c r="P2218" s="3">
        <f t="shared" ca="1" si="278"/>
        <v>324980000</v>
      </c>
      <c r="Q2218" s="3" t="e">
        <f t="shared" ca="1" si="279"/>
        <v>#N/A</v>
      </c>
      <c r="S2218" s="99"/>
      <c r="T2218" s="350"/>
      <c r="U2218" s="350"/>
      <c r="V2218" s="349"/>
      <c r="W2218" s="313"/>
      <c r="X2218" s="302"/>
      <c r="Y2218" s="211"/>
      <c r="Z2218" s="320"/>
      <c r="AA2218" s="246"/>
      <c r="AB2218" s="125"/>
      <c r="AC2218" s="125"/>
      <c r="AD2218" s="125"/>
      <c r="AE2218" s="125"/>
      <c r="AF2218" s="125"/>
      <c r="AG2218" s="125"/>
      <c r="AH2218" s="125"/>
      <c r="AJ2218" s="125"/>
      <c r="AK2218" s="125"/>
      <c r="AM2218" s="246"/>
      <c r="AO2218" s="246"/>
      <c r="AP2218" s="211"/>
      <c r="AQ2218" s="211"/>
      <c r="AR2218" s="199"/>
      <c r="AT2218" s="225"/>
      <c r="AU2218" s="225"/>
      <c r="AV2218" s="225"/>
      <c r="AW2218" s="99"/>
      <c r="AX2218" s="199"/>
      <c r="AY2218" s="199"/>
      <c r="AZ2218" s="37"/>
      <c r="BA2218" s="123"/>
      <c r="BB2218" s="211"/>
      <c r="BC2218" s="211"/>
      <c r="BD2218" s="123"/>
      <c r="BE2218" s="123"/>
      <c r="BF2218" s="37"/>
      <c r="BG2218" s="37"/>
    </row>
    <row r="2219" spans="1:59" x14ac:dyDescent="0.25">
      <c r="A2219">
        <v>2187</v>
      </c>
      <c r="B2219" s="61">
        <f ca="1">OFFSET(InputPriceData!B$15,CalculationsAndCharts!$A2219+$A$11,0,1,1)</f>
        <v>39297</v>
      </c>
      <c r="C2219" s="3">
        <f ca="1">OFFSET(InputPriceData!G$15,CalculationsAndCharts!$A2219+$A$11,IF($C$7,8,0),1,1)</f>
        <v>359398200</v>
      </c>
      <c r="D2219" s="4">
        <f ca="1">OFFSET(InputPriceData!C$15,CalculationsAndCharts!$A2219+$A$11,IF($C$7,8,0),1,1)</f>
        <v>122.56</v>
      </c>
      <c r="E2219" s="4">
        <f ca="1">OFFSET(InputPriceData!D$15,CalculationsAndCharts!$A2219+$A$11,IF($C$7,8,0),1,1)</f>
        <v>122.81</v>
      </c>
      <c r="F2219" s="4">
        <f ca="1">OFFSET(InputPriceData!E$15,CalculationsAndCharts!$A2219+$A$11,IF($C$7,8,0),1,1)</f>
        <v>119.16</v>
      </c>
      <c r="G2219" s="4">
        <f ca="1">OFFSET(InputPriceData!F$15,CalculationsAndCharts!$A2219+$A$11,IF($C$7,8,0),1,1)</f>
        <v>119.66</v>
      </c>
      <c r="H2219" s="342">
        <f t="shared" ca="1" si="274"/>
        <v>123.833506577176</v>
      </c>
      <c r="I2219" s="342">
        <f t="shared" ca="1" si="275"/>
        <v>124.59283376553077</v>
      </c>
      <c r="J2219" s="340">
        <f t="shared" ca="1" si="276"/>
        <v>-0.75932718820790801</v>
      </c>
      <c r="K2219" s="170">
        <f t="shared" ca="1" si="272"/>
        <v>0.57657777875172778</v>
      </c>
      <c r="L2219" s="341">
        <f t="shared" ca="1" si="273"/>
        <v>0.40403593383241998</v>
      </c>
      <c r="M2219" s="341">
        <f t="shared" ca="1" si="277"/>
        <v>-0.40403593383241998</v>
      </c>
      <c r="N2219" s="170"/>
      <c r="O2219" s="340"/>
      <c r="P2219" s="3" t="e">
        <f t="shared" ca="1" si="278"/>
        <v>#N/A</v>
      </c>
      <c r="Q2219" s="3">
        <f t="shared" ca="1" si="279"/>
        <v>359398200</v>
      </c>
      <c r="S2219" s="99"/>
      <c r="T2219" s="350"/>
      <c r="U2219" s="350"/>
      <c r="V2219" s="349"/>
      <c r="W2219" s="313"/>
      <c r="X2219" s="302"/>
      <c r="Y2219" s="211"/>
      <c r="Z2219" s="320"/>
      <c r="AA2219" s="246"/>
      <c r="AB2219" s="125"/>
      <c r="AC2219" s="125"/>
      <c r="AD2219" s="125"/>
      <c r="AE2219" s="125"/>
      <c r="AF2219" s="125"/>
      <c r="AG2219" s="125"/>
      <c r="AH2219" s="125"/>
      <c r="AJ2219" s="125"/>
      <c r="AK2219" s="125"/>
      <c r="AM2219" s="246"/>
      <c r="AO2219" s="246"/>
      <c r="AP2219" s="211"/>
      <c r="AQ2219" s="211"/>
      <c r="AR2219" s="199"/>
      <c r="AT2219" s="225"/>
      <c r="AU2219" s="225"/>
      <c r="AV2219" s="225"/>
      <c r="AW2219" s="99"/>
      <c r="AX2219" s="199"/>
      <c r="AY2219" s="199"/>
      <c r="AZ2219" s="37"/>
      <c r="BA2219" s="123"/>
      <c r="BB2219" s="211"/>
      <c r="BC2219" s="211"/>
      <c r="BD2219" s="123"/>
      <c r="BE2219" s="123"/>
      <c r="BF2219" s="37"/>
      <c r="BG2219" s="37"/>
    </row>
    <row r="2220" spans="1:59" x14ac:dyDescent="0.25">
      <c r="A2220">
        <v>2188</v>
      </c>
      <c r="B2220" s="61">
        <f ca="1">OFFSET(InputPriceData!B$15,CalculationsAndCharts!$A2220+$A$11,0,1,1)</f>
        <v>39296</v>
      </c>
      <c r="C2220" s="3">
        <f ca="1">OFFSET(InputPriceData!G$15,CalculationsAndCharts!$A2220+$A$11,IF($C$7,8,0),1,1)</f>
        <v>294758400</v>
      </c>
      <c r="D2220" s="4">
        <f ca="1">OFFSET(InputPriceData!C$15,CalculationsAndCharts!$A2220+$A$11,IF($C$7,8,0),1,1)</f>
        <v>122.13</v>
      </c>
      <c r="E2220" s="4">
        <f ca="1">OFFSET(InputPriceData!D$15,CalculationsAndCharts!$A2220+$A$11,IF($C$7,8,0),1,1)</f>
        <v>122.96</v>
      </c>
      <c r="F2220" s="4">
        <f ca="1">OFFSET(InputPriceData!E$15,CalculationsAndCharts!$A2220+$A$11,IF($C$7,8,0),1,1)</f>
        <v>120.88</v>
      </c>
      <c r="G2220" s="4">
        <f ca="1">OFFSET(InputPriceData!F$15,CalculationsAndCharts!$A2220+$A$11,IF($C$7,8,0),1,1)</f>
        <v>122.82</v>
      </c>
      <c r="H2220" s="342">
        <f t="shared" ca="1" si="274"/>
        <v>124.42972180248685</v>
      </c>
      <c r="I2220" s="342">
        <f t="shared" ca="1" si="275"/>
        <v>125.04127319876085</v>
      </c>
      <c r="J2220" s="340">
        <f t="shared" ca="1" si="276"/>
        <v>-0.61155139611376896</v>
      </c>
      <c r="K2220" s="170">
        <f t="shared" ca="1" si="272"/>
        <v>0.37399511008869996</v>
      </c>
      <c r="L2220" s="341">
        <f t="shared" ca="1" si="273"/>
        <v>0.40343571431300451</v>
      </c>
      <c r="M2220" s="341">
        <f t="shared" ca="1" si="277"/>
        <v>-0.40343571431300451</v>
      </c>
      <c r="N2220" s="170"/>
      <c r="O2220" s="340"/>
      <c r="P2220" s="3">
        <f t="shared" ca="1" si="278"/>
        <v>294758400</v>
      </c>
      <c r="Q2220" s="3" t="e">
        <f t="shared" ca="1" si="279"/>
        <v>#N/A</v>
      </c>
      <c r="S2220" s="99"/>
      <c r="T2220" s="350"/>
      <c r="U2220" s="350"/>
      <c r="V2220" s="349"/>
      <c r="W2220" s="313"/>
      <c r="X2220" s="302"/>
      <c r="Y2220" s="211"/>
      <c r="Z2220" s="320"/>
      <c r="AA2220" s="246"/>
      <c r="AB2220" s="125"/>
      <c r="AC2220" s="125"/>
      <c r="AD2220" s="125"/>
      <c r="AE2220" s="125"/>
      <c r="AF2220" s="125"/>
      <c r="AG2220" s="125"/>
      <c r="AH2220" s="125"/>
      <c r="AJ2220" s="125"/>
      <c r="AK2220" s="125"/>
      <c r="AM2220" s="246"/>
      <c r="AO2220" s="246"/>
      <c r="AP2220" s="211"/>
      <c r="AQ2220" s="211"/>
      <c r="AR2220" s="199"/>
      <c r="AT2220" s="225"/>
      <c r="AU2220" s="225"/>
      <c r="AV2220" s="225"/>
      <c r="AW2220" s="99"/>
      <c r="AX2220" s="199"/>
      <c r="AY2220" s="199"/>
      <c r="AZ2220" s="37"/>
      <c r="BA2220" s="123"/>
      <c r="BB2220" s="211"/>
      <c r="BC2220" s="211"/>
      <c r="BD2220" s="123"/>
      <c r="BE2220" s="123"/>
      <c r="BF2220" s="37"/>
      <c r="BG2220" s="37"/>
    </row>
    <row r="2221" spans="1:59" x14ac:dyDescent="0.25">
      <c r="A2221">
        <v>2189</v>
      </c>
      <c r="B2221" s="61">
        <f ca="1">OFFSET(InputPriceData!B$15,CalculationsAndCharts!$A2221+$A$11,0,1,1)</f>
        <v>39295</v>
      </c>
      <c r="C2221" s="3">
        <f ca="1">OFFSET(InputPriceData!G$15,CalculationsAndCharts!$A2221+$A$11,IF($C$7,8,0),1,1)</f>
        <v>467670000</v>
      </c>
      <c r="D2221" s="4">
        <f ca="1">OFFSET(InputPriceData!C$15,CalculationsAndCharts!$A2221+$A$11,IF($C$7,8,0),1,1)</f>
        <v>120.81</v>
      </c>
      <c r="E2221" s="4">
        <f ca="1">OFFSET(InputPriceData!D$15,CalculationsAndCharts!$A2221+$A$11,IF($C$7,8,0),1,1)</f>
        <v>122.33</v>
      </c>
      <c r="F2221" s="4">
        <f ca="1">OFFSET(InputPriceData!E$15,CalculationsAndCharts!$A2221+$A$11,IF($C$7,8,0),1,1)</f>
        <v>119.79</v>
      </c>
      <c r="G2221" s="4">
        <f ca="1">OFFSET(InputPriceData!F$15,CalculationsAndCharts!$A2221+$A$11,IF($C$7,8,0),1,1)</f>
        <v>121.85</v>
      </c>
      <c r="H2221" s="342">
        <f t="shared" ca="1" si="274"/>
        <v>124.65968205998497</v>
      </c>
      <c r="I2221" s="342">
        <f t="shared" ca="1" si="275"/>
        <v>125.24320712592093</v>
      </c>
      <c r="J2221" s="340">
        <f t="shared" ca="1" si="276"/>
        <v>-0.58352506576115726</v>
      </c>
      <c r="K2221" s="170">
        <f t="shared" ca="1" si="272"/>
        <v>0.3405015023715629</v>
      </c>
      <c r="L2221" s="341">
        <f t="shared" ca="1" si="273"/>
        <v>0.40822358033366946</v>
      </c>
      <c r="M2221" s="341">
        <f t="shared" ca="1" si="277"/>
        <v>-0.40822358033366946</v>
      </c>
      <c r="N2221" s="170"/>
      <c r="O2221" s="340"/>
      <c r="P2221" s="3">
        <f t="shared" ca="1" si="278"/>
        <v>467670000</v>
      </c>
      <c r="Q2221" s="3" t="e">
        <f t="shared" ca="1" si="279"/>
        <v>#N/A</v>
      </c>
      <c r="S2221" s="99"/>
      <c r="T2221" s="350"/>
      <c r="U2221" s="350"/>
      <c r="V2221" s="349"/>
      <c r="W2221" s="313"/>
      <c r="X2221" s="302"/>
      <c r="Y2221" s="211"/>
      <c r="Z2221" s="320"/>
      <c r="AA2221" s="246"/>
      <c r="AB2221" s="125"/>
      <c r="AC2221" s="125"/>
      <c r="AD2221" s="125"/>
      <c r="AE2221" s="125"/>
      <c r="AF2221" s="125"/>
      <c r="AG2221" s="125"/>
      <c r="AH2221" s="125"/>
      <c r="AJ2221" s="125"/>
      <c r="AK2221" s="125"/>
      <c r="AM2221" s="246"/>
      <c r="AO2221" s="246"/>
      <c r="AP2221" s="211"/>
      <c r="AQ2221" s="211"/>
      <c r="AR2221" s="199"/>
      <c r="AT2221" s="225"/>
      <c r="AU2221" s="225"/>
      <c r="AV2221" s="225"/>
      <c r="AW2221" s="99"/>
      <c r="AX2221" s="199"/>
      <c r="AY2221" s="199"/>
      <c r="AZ2221" s="37"/>
      <c r="BA2221" s="123"/>
      <c r="BB2221" s="211"/>
      <c r="BC2221" s="211"/>
      <c r="BD2221" s="123"/>
      <c r="BE2221" s="123"/>
      <c r="BF2221" s="37"/>
      <c r="BG2221" s="37"/>
    </row>
    <row r="2222" spans="1:59" x14ac:dyDescent="0.25">
      <c r="A2222">
        <v>2190</v>
      </c>
      <c r="B2222" s="61">
        <f ca="1">OFFSET(InputPriceData!B$15,CalculationsAndCharts!$A2222+$A$11,0,1,1)</f>
        <v>39294</v>
      </c>
      <c r="C2222" s="3">
        <f ca="1">OFFSET(InputPriceData!G$15,CalculationsAndCharts!$A2222+$A$11,IF($C$7,8,0),1,1)</f>
        <v>316976700</v>
      </c>
      <c r="D2222" s="4">
        <f ca="1">OFFSET(InputPriceData!C$15,CalculationsAndCharts!$A2222+$A$11,IF($C$7,8,0),1,1)</f>
        <v>123.43</v>
      </c>
      <c r="E2222" s="4">
        <f ca="1">OFFSET(InputPriceData!D$15,CalculationsAndCharts!$A2222+$A$11,IF($C$7,8,0),1,1)</f>
        <v>124.37</v>
      </c>
      <c r="F2222" s="4">
        <f ca="1">OFFSET(InputPriceData!E$15,CalculationsAndCharts!$A2222+$A$11,IF($C$7,8,0),1,1)</f>
        <v>120.69</v>
      </c>
      <c r="G2222" s="4">
        <f ca="1">OFFSET(InputPriceData!F$15,CalculationsAndCharts!$A2222+$A$11,IF($C$7,8,0),1,1)</f>
        <v>121.26</v>
      </c>
      <c r="H2222" s="342">
        <f t="shared" ca="1" si="274"/>
        <v>125.0610652114114</v>
      </c>
      <c r="I2222" s="342">
        <f t="shared" ca="1" si="275"/>
        <v>125.55168050100465</v>
      </c>
      <c r="J2222" s="340">
        <f t="shared" ca="1" si="276"/>
        <v>-0.49061528940256072</v>
      </c>
      <c r="K2222" s="170">
        <f t="shared" ca="1" si="272"/>
        <v>0.24070336219555841</v>
      </c>
      <c r="L2222" s="341">
        <f t="shared" ca="1" si="273"/>
        <v>0.41393199835947803</v>
      </c>
      <c r="M2222" s="341">
        <f t="shared" ca="1" si="277"/>
        <v>-0.41393199835947803</v>
      </c>
      <c r="N2222" s="170"/>
      <c r="O2222" s="340"/>
      <c r="P2222" s="3" t="e">
        <f t="shared" ca="1" si="278"/>
        <v>#N/A</v>
      </c>
      <c r="Q2222" s="3">
        <f t="shared" ca="1" si="279"/>
        <v>316976700</v>
      </c>
      <c r="S2222" s="99"/>
      <c r="T2222" s="350"/>
      <c r="U2222" s="350"/>
      <c r="V2222" s="349"/>
      <c r="W2222" s="313"/>
      <c r="X2222" s="302"/>
      <c r="Y2222" s="211"/>
      <c r="Z2222" s="320"/>
      <c r="AA2222" s="246"/>
      <c r="AB2222" s="125"/>
      <c r="AC2222" s="125"/>
      <c r="AD2222" s="125"/>
      <c r="AE2222" s="125"/>
      <c r="AF2222" s="125"/>
      <c r="AG2222" s="125"/>
      <c r="AH2222" s="125"/>
      <c r="AJ2222" s="125"/>
      <c r="AK2222" s="125"/>
      <c r="AM2222" s="246"/>
      <c r="AO2222" s="246"/>
      <c r="AP2222" s="211"/>
      <c r="AQ2222" s="211"/>
      <c r="AR2222" s="199"/>
      <c r="AT2222" s="225"/>
      <c r="AU2222" s="225"/>
      <c r="AV2222" s="225"/>
      <c r="AW2222" s="99"/>
      <c r="AX2222" s="199"/>
      <c r="AY2222" s="199"/>
      <c r="AZ2222" s="37"/>
      <c r="BA2222" s="123"/>
      <c r="BB2222" s="211"/>
      <c r="BC2222" s="211"/>
      <c r="BD2222" s="123"/>
      <c r="BE2222" s="123"/>
      <c r="BF2222" s="37"/>
      <c r="BG2222" s="37"/>
    </row>
    <row r="2223" spans="1:59" x14ac:dyDescent="0.25">
      <c r="A2223">
        <v>2191</v>
      </c>
      <c r="B2223" s="61">
        <f ca="1">OFFSET(InputPriceData!B$15,CalculationsAndCharts!$A2223+$A$11,0,1,1)</f>
        <v>39293</v>
      </c>
      <c r="C2223" s="3">
        <f ca="1">OFFSET(InputPriceData!G$15,CalculationsAndCharts!$A2223+$A$11,IF($C$7,8,0),1,1)</f>
        <v>283017500</v>
      </c>
      <c r="D2223" s="4">
        <f ca="1">OFFSET(InputPriceData!C$15,CalculationsAndCharts!$A2223+$A$11,IF($C$7,8,0),1,1)</f>
        <v>121.44</v>
      </c>
      <c r="E2223" s="4">
        <f ca="1">OFFSET(InputPriceData!D$15,CalculationsAndCharts!$A2223+$A$11,IF($C$7,8,0),1,1)</f>
        <v>123</v>
      </c>
      <c r="F2223" s="4">
        <f ca="1">OFFSET(InputPriceData!E$15,CalculationsAndCharts!$A2223+$A$11,IF($C$7,8,0),1,1)</f>
        <v>120.9</v>
      </c>
      <c r="G2223" s="4">
        <f ca="1">OFFSET(InputPriceData!F$15,CalculationsAndCharts!$A2223+$A$11,IF($C$7,8,0),1,1)</f>
        <v>122.64</v>
      </c>
      <c r="H2223" s="342">
        <f t="shared" ca="1" si="274"/>
        <v>125.60407452732731</v>
      </c>
      <c r="I2223" s="342">
        <f t="shared" ca="1" si="275"/>
        <v>125.94183327382326</v>
      </c>
      <c r="J2223" s="340">
        <f t="shared" ca="1" si="276"/>
        <v>-0.33775874628791491</v>
      </c>
      <c r="K2223" s="170">
        <f t="shared" ca="1" si="272"/>
        <v>0.11408097069398408</v>
      </c>
      <c r="L2223" s="341">
        <f t="shared" ca="1" si="273"/>
        <v>0.42159915890644345</v>
      </c>
      <c r="M2223" s="341">
        <f t="shared" ca="1" si="277"/>
        <v>-0.42159915890644345</v>
      </c>
      <c r="N2223" s="170"/>
      <c r="O2223" s="340"/>
      <c r="P2223" s="3">
        <f t="shared" ca="1" si="278"/>
        <v>283017500</v>
      </c>
      <c r="Q2223" s="3" t="e">
        <f t="shared" ca="1" si="279"/>
        <v>#N/A</v>
      </c>
      <c r="S2223" s="99"/>
      <c r="T2223" s="350"/>
      <c r="U2223" s="350"/>
      <c r="V2223" s="349"/>
      <c r="W2223" s="313"/>
      <c r="X2223" s="302"/>
      <c r="Y2223" s="211"/>
      <c r="Z2223" s="320"/>
      <c r="AA2223" s="246"/>
      <c r="AB2223" s="125"/>
      <c r="AC2223" s="125"/>
      <c r="AD2223" s="125"/>
      <c r="AE2223" s="125"/>
      <c r="AF2223" s="125"/>
      <c r="AG2223" s="125"/>
      <c r="AH2223" s="125"/>
      <c r="AJ2223" s="125"/>
      <c r="AK2223" s="125"/>
      <c r="AM2223" s="246"/>
      <c r="AO2223" s="246"/>
      <c r="AP2223" s="211"/>
      <c r="AQ2223" s="211"/>
      <c r="AR2223" s="199"/>
      <c r="AT2223" s="225"/>
      <c r="AU2223" s="225"/>
      <c r="AV2223" s="225"/>
      <c r="AW2223" s="99"/>
      <c r="AX2223" s="199"/>
      <c r="AY2223" s="199"/>
      <c r="AZ2223" s="37"/>
      <c r="BA2223" s="123"/>
      <c r="BB2223" s="211"/>
      <c r="BC2223" s="211"/>
      <c r="BD2223" s="123"/>
      <c r="BE2223" s="123"/>
      <c r="BF2223" s="37"/>
      <c r="BG2223" s="37"/>
    </row>
    <row r="2224" spans="1:59" x14ac:dyDescent="0.25">
      <c r="A2224">
        <v>2192</v>
      </c>
      <c r="B2224" s="61">
        <f ca="1">OFFSET(InputPriceData!B$15,CalculationsAndCharts!$A2224+$A$11,0,1,1)</f>
        <v>39290</v>
      </c>
      <c r="C2224" s="3">
        <f ca="1">OFFSET(InputPriceData!G$15,CalculationsAndCharts!$A2224+$A$11,IF($C$7,8,0),1,1)</f>
        <v>422987600</v>
      </c>
      <c r="D2224" s="4">
        <f ca="1">OFFSET(InputPriceData!C$15,CalculationsAndCharts!$A2224+$A$11,IF($C$7,8,0),1,1)</f>
        <v>123.33</v>
      </c>
      <c r="E2224" s="4">
        <f ca="1">OFFSET(InputPriceData!D$15,CalculationsAndCharts!$A2224+$A$11,IF($C$7,8,0),1,1)</f>
        <v>123.88</v>
      </c>
      <c r="F2224" s="4">
        <f ca="1">OFFSET(InputPriceData!E$15,CalculationsAndCharts!$A2224+$A$11,IF($C$7,8,0),1,1)</f>
        <v>120.7</v>
      </c>
      <c r="G2224" s="4">
        <f ca="1">OFFSET(InputPriceData!F$15,CalculationsAndCharts!$A2224+$A$11,IF($C$7,8,0),1,1)</f>
        <v>120.75</v>
      </c>
      <c r="H2224" s="342">
        <f t="shared" ca="1" si="274"/>
        <v>126.02751374551693</v>
      </c>
      <c r="I2224" s="342">
        <f t="shared" ca="1" si="275"/>
        <v>126.24199993507993</v>
      </c>
      <c r="J2224" s="340">
        <f t="shared" ca="1" si="276"/>
        <v>-0.21448618933604496</v>
      </c>
      <c r="K2224" s="170">
        <f t="shared" ca="1" si="272"/>
        <v>4.6004325415897732E-2</v>
      </c>
      <c r="L2224" s="341">
        <f t="shared" ca="1" si="273"/>
        <v>0.4312145405500038</v>
      </c>
      <c r="M2224" s="341">
        <f t="shared" ca="1" si="277"/>
        <v>-0.4312145405500038</v>
      </c>
      <c r="N2224" s="170"/>
      <c r="O2224" s="340"/>
      <c r="P2224" s="3" t="e">
        <f t="shared" ca="1" si="278"/>
        <v>#N/A</v>
      </c>
      <c r="Q2224" s="3">
        <f t="shared" ca="1" si="279"/>
        <v>422987600</v>
      </c>
      <c r="S2224" s="99"/>
      <c r="T2224" s="350"/>
      <c r="U2224" s="350"/>
      <c r="V2224" s="349"/>
      <c r="W2224" s="313"/>
      <c r="X2224" s="302"/>
      <c r="Y2224" s="211"/>
      <c r="Z2224" s="320"/>
      <c r="AA2224" s="246"/>
      <c r="AB2224" s="125"/>
      <c r="AC2224" s="125"/>
      <c r="AD2224" s="125"/>
      <c r="AE2224" s="125"/>
      <c r="AF2224" s="125"/>
      <c r="AG2224" s="125"/>
      <c r="AH2224" s="125"/>
      <c r="AJ2224" s="125"/>
      <c r="AK2224" s="125"/>
      <c r="AM2224" s="246"/>
      <c r="AO2224" s="246"/>
      <c r="AP2224" s="211"/>
      <c r="AQ2224" s="211"/>
      <c r="AR2224" s="199"/>
      <c r="AT2224" s="225"/>
      <c r="AU2224" s="225"/>
      <c r="AV2224" s="225"/>
      <c r="AW2224" s="99"/>
      <c r="AX2224" s="199"/>
      <c r="AY2224" s="199"/>
      <c r="AZ2224" s="37"/>
      <c r="BA2224" s="123"/>
      <c r="BB2224" s="211"/>
      <c r="BC2224" s="211"/>
      <c r="BD2224" s="123"/>
      <c r="BE2224" s="123"/>
      <c r="BF2224" s="37"/>
      <c r="BG2224" s="37"/>
    </row>
    <row r="2225" spans="1:59" x14ac:dyDescent="0.25">
      <c r="A2225">
        <v>2193</v>
      </c>
      <c r="B2225" s="61">
        <f ca="1">OFFSET(InputPriceData!B$15,CalculationsAndCharts!$A2225+$A$11,0,1,1)</f>
        <v>39289</v>
      </c>
      <c r="C2225" s="3">
        <f ca="1">OFFSET(InputPriceData!G$15,CalculationsAndCharts!$A2225+$A$11,IF($C$7,8,0),1,1)</f>
        <v>467592500</v>
      </c>
      <c r="D2225" s="4">
        <f ca="1">OFFSET(InputPriceData!C$15,CalculationsAndCharts!$A2225+$A$11,IF($C$7,8,0),1,1)</f>
        <v>124.98</v>
      </c>
      <c r="E2225" s="4">
        <f ca="1">OFFSET(InputPriceData!D$15,CalculationsAndCharts!$A2225+$A$11,IF($C$7,8,0),1,1)</f>
        <v>125.49</v>
      </c>
      <c r="F2225" s="4">
        <f ca="1">OFFSET(InputPriceData!E$15,CalculationsAndCharts!$A2225+$A$11,IF($C$7,8,0),1,1)</f>
        <v>121.82</v>
      </c>
      <c r="G2225" s="4">
        <f ca="1">OFFSET(InputPriceData!F$15,CalculationsAndCharts!$A2225+$A$11,IF($C$7,8,0),1,1)</f>
        <v>123.17</v>
      </c>
      <c r="H2225" s="342">
        <f t="shared" ca="1" si="274"/>
        <v>126.78144428059078</v>
      </c>
      <c r="I2225" s="342">
        <f t="shared" ca="1" si="275"/>
        <v>126.74127265645083</v>
      </c>
      <c r="J2225" s="340">
        <f t="shared" ca="1" si="276"/>
        <v>4.0171624387533078E-2</v>
      </c>
      <c r="K2225" s="170">
        <f t="shared" ca="1" si="272"/>
        <v>1.6137594059330424E-3</v>
      </c>
      <c r="L2225" s="341">
        <f t="shared" ca="1" si="273"/>
        <v>0.44270816805520113</v>
      </c>
      <c r="M2225" s="341">
        <f t="shared" ca="1" si="277"/>
        <v>-0.44270816805520113</v>
      </c>
      <c r="N2225" s="170"/>
      <c r="O2225" s="340"/>
      <c r="P2225" s="3" t="e">
        <f t="shared" ca="1" si="278"/>
        <v>#N/A</v>
      </c>
      <c r="Q2225" s="3">
        <f t="shared" ca="1" si="279"/>
        <v>467592500</v>
      </c>
      <c r="S2225" s="99"/>
      <c r="T2225" s="350"/>
      <c r="U2225" s="350"/>
      <c r="V2225" s="349"/>
      <c r="W2225" s="313"/>
      <c r="X2225" s="302"/>
      <c r="Y2225" s="211"/>
      <c r="Z2225" s="320"/>
      <c r="AA2225" s="246"/>
      <c r="AB2225" s="125"/>
      <c r="AC2225" s="125"/>
      <c r="AD2225" s="125"/>
      <c r="AE2225" s="125"/>
      <c r="AF2225" s="125"/>
      <c r="AG2225" s="125"/>
      <c r="AH2225" s="125"/>
      <c r="AJ2225" s="125"/>
      <c r="AK2225" s="125"/>
      <c r="AM2225" s="246"/>
      <c r="AO2225" s="246"/>
      <c r="AP2225" s="211"/>
      <c r="AQ2225" s="211"/>
      <c r="AR2225" s="199"/>
      <c r="AT2225" s="225"/>
      <c r="AU2225" s="225"/>
      <c r="AV2225" s="225"/>
      <c r="AW2225" s="99"/>
      <c r="AX2225" s="199"/>
      <c r="AY2225" s="199"/>
      <c r="AZ2225" s="37"/>
      <c r="BA2225" s="123"/>
      <c r="BB2225" s="211"/>
      <c r="BC2225" s="211"/>
      <c r="BD2225" s="123"/>
      <c r="BE2225" s="123"/>
      <c r="BF2225" s="37"/>
      <c r="BG2225" s="37"/>
    </row>
    <row r="2226" spans="1:59" x14ac:dyDescent="0.25">
      <c r="A2226">
        <v>2194</v>
      </c>
      <c r="B2226" s="61">
        <f ca="1">OFFSET(InputPriceData!B$15,CalculationsAndCharts!$A2226+$A$11,0,1,1)</f>
        <v>39288</v>
      </c>
      <c r="C2226" s="3">
        <f ca="1">OFFSET(InputPriceData!G$15,CalculationsAndCharts!$A2226+$A$11,IF($C$7,8,0),1,1)</f>
        <v>265214500</v>
      </c>
      <c r="D2226" s="4">
        <f ca="1">OFFSET(InputPriceData!C$15,CalculationsAndCharts!$A2226+$A$11,IF($C$7,8,0),1,1)</f>
        <v>126.5</v>
      </c>
      <c r="E2226" s="4">
        <f ca="1">OFFSET(InputPriceData!D$15,CalculationsAndCharts!$A2226+$A$11,IF($C$7,8,0),1,1)</f>
        <v>126.81</v>
      </c>
      <c r="F2226" s="4">
        <f ca="1">OFFSET(InputPriceData!E$15,CalculationsAndCharts!$A2226+$A$11,IF($C$7,8,0),1,1)</f>
        <v>125.03</v>
      </c>
      <c r="G2226" s="4">
        <f ca="1">OFFSET(InputPriceData!F$15,CalculationsAndCharts!$A2226+$A$11,IF($C$7,8,0),1,1)</f>
        <v>126.16</v>
      </c>
      <c r="H2226" s="342">
        <f t="shared" ca="1" si="274"/>
        <v>127.29736489210376</v>
      </c>
      <c r="I2226" s="342">
        <f t="shared" ca="1" si="275"/>
        <v>127.06593380703727</v>
      </c>
      <c r="J2226" s="340">
        <f t="shared" ca="1" si="276"/>
        <v>0.23143108533657181</v>
      </c>
      <c r="K2226" s="170">
        <f t="shared" ca="1" si="272"/>
        <v>5.3560347260063583E-2</v>
      </c>
      <c r="L2226" s="341">
        <f t="shared" ca="1" si="273"/>
        <v>0.45482121453302354</v>
      </c>
      <c r="M2226" s="341">
        <f t="shared" ca="1" si="277"/>
        <v>-0.45482121453302354</v>
      </c>
      <c r="N2226" s="170"/>
      <c r="O2226" s="343"/>
      <c r="P2226" s="3" t="e">
        <f t="shared" ca="1" si="278"/>
        <v>#N/A</v>
      </c>
      <c r="Q2226" s="3">
        <f t="shared" ca="1" si="279"/>
        <v>265214500</v>
      </c>
      <c r="S2226" s="99"/>
      <c r="T2226" s="350"/>
      <c r="U2226" s="350"/>
      <c r="V2226" s="349"/>
      <c r="W2226" s="313"/>
      <c r="X2226" s="302"/>
      <c r="Y2226" s="211"/>
      <c r="Z2226" s="320"/>
      <c r="AA2226" s="246"/>
      <c r="AB2226" s="125"/>
      <c r="AC2226" s="125"/>
      <c r="AD2226" s="125"/>
      <c r="AE2226" s="125"/>
      <c r="AF2226" s="125"/>
      <c r="AG2226" s="125"/>
      <c r="AH2226" s="125"/>
      <c r="AJ2226" s="125"/>
      <c r="AK2226" s="125"/>
      <c r="AM2226" s="246"/>
      <c r="AO2226" s="246"/>
      <c r="AP2226" s="211"/>
      <c r="AQ2226" s="211"/>
      <c r="AR2226" s="199"/>
      <c r="AT2226" s="225"/>
      <c r="AU2226" s="225"/>
      <c r="AV2226" s="225"/>
      <c r="AW2226" s="99"/>
      <c r="AX2226" s="199"/>
      <c r="AY2226" s="199"/>
      <c r="AZ2226" s="37"/>
      <c r="BA2226" s="123"/>
      <c r="BB2226" s="211"/>
      <c r="BC2226" s="211"/>
      <c r="BD2226" s="123"/>
      <c r="BE2226" s="123"/>
      <c r="BF2226" s="37"/>
      <c r="BG2226" s="37"/>
    </row>
    <row r="2227" spans="1:59" x14ac:dyDescent="0.25">
      <c r="A2227">
        <v>2195</v>
      </c>
      <c r="B2227" s="61">
        <f ca="1">OFFSET(InputPriceData!B$15,CalculationsAndCharts!$A2227+$A$11,0,1,1)</f>
        <v>39287</v>
      </c>
      <c r="C2227" s="3">
        <f ca="1">OFFSET(InputPriceData!G$15,CalculationsAndCharts!$A2227+$A$11,IF($C$7,8,0),1,1)</f>
        <v>256732400</v>
      </c>
      <c r="D2227" s="4">
        <f ca="1">OFFSET(InputPriceData!C$15,CalculationsAndCharts!$A2227+$A$11,IF($C$7,8,0),1,1)</f>
        <v>127.42</v>
      </c>
      <c r="E2227" s="4">
        <f ca="1">OFFSET(InputPriceData!D$15,CalculationsAndCharts!$A2227+$A$11,IF($C$7,8,0),1,1)</f>
        <v>128.38</v>
      </c>
      <c r="F2227" s="4">
        <f ca="1">OFFSET(InputPriceData!E$15,CalculationsAndCharts!$A2227+$A$11,IF($C$7,8,0),1,1)</f>
        <v>125.45</v>
      </c>
      <c r="G2227" s="4">
        <f ca="1">OFFSET(InputPriceData!F$15,CalculationsAndCharts!$A2227+$A$11,IF($C$7,8,0),1,1)</f>
        <v>125.9</v>
      </c>
      <c r="H2227" s="342">
        <f t="shared" ca="1" si="274"/>
        <v>127.45984559097573</v>
      </c>
      <c r="I2227" s="342">
        <f t="shared" ca="1" si="275"/>
        <v>127.14829142585884</v>
      </c>
      <c r="J2227" s="340">
        <f t="shared" ca="1" si="276"/>
        <v>0.31155416541152242</v>
      </c>
      <c r="K2227" s="170">
        <f t="shared" ca="1" si="272"/>
        <v>9.7065997985270269E-2</v>
      </c>
      <c r="L2227" s="341">
        <f t="shared" ca="1" si="273"/>
        <v>0.46654182592706889</v>
      </c>
      <c r="M2227" s="341">
        <f t="shared" ca="1" si="277"/>
        <v>-0.46654182592706889</v>
      </c>
      <c r="N2227" s="170"/>
      <c r="O2227" s="340"/>
      <c r="P2227" s="3" t="e">
        <f t="shared" ca="1" si="278"/>
        <v>#N/A</v>
      </c>
      <c r="Q2227" s="3">
        <f t="shared" ca="1" si="279"/>
        <v>256732400</v>
      </c>
      <c r="S2227" s="99"/>
      <c r="T2227" s="350"/>
      <c r="U2227" s="350"/>
      <c r="V2227" s="349"/>
      <c r="W2227" s="313"/>
      <c r="X2227" s="302"/>
      <c r="Y2227" s="211"/>
      <c r="Z2227" s="320"/>
      <c r="AA2227" s="246"/>
      <c r="AB2227" s="125"/>
      <c r="AC2227" s="125"/>
      <c r="AD2227" s="125"/>
      <c r="AE2227" s="125"/>
      <c r="AF2227" s="125"/>
      <c r="AG2227" s="125"/>
      <c r="AH2227" s="125"/>
      <c r="AJ2227" s="125"/>
      <c r="AK2227" s="125"/>
      <c r="AM2227" s="246"/>
      <c r="AO2227" s="246"/>
      <c r="AP2227" s="211"/>
      <c r="AQ2227" s="211"/>
      <c r="AR2227" s="199"/>
      <c r="AT2227" s="225"/>
      <c r="AU2227" s="225"/>
      <c r="AV2227" s="225"/>
      <c r="AW2227" s="99"/>
      <c r="AX2227" s="199"/>
      <c r="AY2227" s="199"/>
      <c r="AZ2227" s="37"/>
      <c r="BA2227" s="123"/>
      <c r="BB2227" s="211"/>
      <c r="BC2227" s="211"/>
      <c r="BD2227" s="123"/>
      <c r="BE2227" s="123"/>
      <c r="BF2227" s="37"/>
      <c r="BG2227" s="37"/>
    </row>
    <row r="2228" spans="1:59" x14ac:dyDescent="0.25">
      <c r="A2228">
        <v>2196</v>
      </c>
      <c r="B2228" s="61">
        <f ca="1">OFFSET(InputPriceData!B$15,CalculationsAndCharts!$A2228+$A$11,0,1,1)</f>
        <v>39286</v>
      </c>
      <c r="C2228" s="3">
        <f ca="1">OFFSET(InputPriceData!G$15,CalculationsAndCharts!$A2228+$A$11,IF($C$7,8,0),1,1)</f>
        <v>121183900</v>
      </c>
      <c r="D2228" s="4">
        <f ca="1">OFFSET(InputPriceData!C$15,CalculationsAndCharts!$A2228+$A$11,IF($C$7,8,0),1,1)</f>
        <v>128.30000000000001</v>
      </c>
      <c r="E2228" s="4">
        <f ca="1">OFFSET(InputPriceData!D$15,CalculationsAndCharts!$A2228+$A$11,IF($C$7,8,0),1,1)</f>
        <v>128.75</v>
      </c>
      <c r="F2228" s="4">
        <f ca="1">OFFSET(InputPriceData!E$15,CalculationsAndCharts!$A2228+$A$11,IF($C$7,8,0),1,1)</f>
        <v>127.57</v>
      </c>
      <c r="G2228" s="4">
        <f ca="1">OFFSET(InputPriceData!F$15,CalculationsAndCharts!$A2228+$A$11,IF($C$7,8,0),1,1)</f>
        <v>128.13</v>
      </c>
      <c r="H2228" s="342">
        <f t="shared" ca="1" si="274"/>
        <v>127.68268067540085</v>
      </c>
      <c r="I2228" s="342">
        <f t="shared" ca="1" si="275"/>
        <v>127.26177246457328</v>
      </c>
      <c r="J2228" s="340">
        <f t="shared" ca="1" si="276"/>
        <v>0.42090821114897231</v>
      </c>
      <c r="K2228" s="170">
        <f t="shared" ca="1" si="272"/>
        <v>0.17716372221262786</v>
      </c>
      <c r="L2228" s="341">
        <f t="shared" ca="1" si="273"/>
        <v>0.47809999211393861</v>
      </c>
      <c r="M2228" s="341">
        <f t="shared" ca="1" si="277"/>
        <v>-0.47809999211393861</v>
      </c>
      <c r="N2228" s="170"/>
      <c r="O2228" s="340"/>
      <c r="P2228" s="3" t="e">
        <f t="shared" ca="1" si="278"/>
        <v>#N/A</v>
      </c>
      <c r="Q2228" s="3">
        <f t="shared" ca="1" si="279"/>
        <v>121183900</v>
      </c>
      <c r="S2228" s="99"/>
      <c r="T2228" s="350"/>
      <c r="U2228" s="350"/>
      <c r="V2228" s="349"/>
      <c r="W2228" s="313"/>
      <c r="X2228" s="302"/>
      <c r="Y2228" s="211"/>
      <c r="Z2228" s="320"/>
      <c r="AA2228" s="246"/>
      <c r="AB2228" s="125"/>
      <c r="AC2228" s="125"/>
      <c r="AD2228" s="125"/>
      <c r="AE2228" s="125"/>
      <c r="AF2228" s="125"/>
      <c r="AG2228" s="125"/>
      <c r="AH2228" s="125"/>
      <c r="AJ2228" s="125"/>
      <c r="AK2228" s="125"/>
      <c r="AM2228" s="246"/>
      <c r="AO2228" s="246"/>
      <c r="AP2228" s="211"/>
      <c r="AQ2228" s="211"/>
      <c r="AR2228" s="199"/>
      <c r="AT2228" s="225"/>
      <c r="AU2228" s="225"/>
      <c r="AV2228" s="225"/>
      <c r="AW2228" s="99"/>
      <c r="AX2228" s="199"/>
      <c r="AY2228" s="199"/>
      <c r="AZ2228" s="37"/>
      <c r="BA2228" s="123"/>
      <c r="BB2228" s="211"/>
      <c r="BC2228" s="211"/>
      <c r="BD2228" s="123"/>
      <c r="BE2228" s="123"/>
      <c r="BF2228" s="37"/>
      <c r="BG2228" s="37"/>
    </row>
    <row r="2229" spans="1:59" x14ac:dyDescent="0.25">
      <c r="A2229">
        <v>2197</v>
      </c>
      <c r="B2229" s="61">
        <f ca="1">OFFSET(InputPriceData!B$15,CalculationsAndCharts!$A2229+$A$11,0,1,1)</f>
        <v>39283</v>
      </c>
      <c r="C2229" s="3">
        <f ca="1">OFFSET(InputPriceData!G$15,CalculationsAndCharts!$A2229+$A$11,IF($C$7,8,0),1,1)</f>
        <v>245502500</v>
      </c>
      <c r="D2229" s="4">
        <f ca="1">OFFSET(InputPriceData!C$15,CalculationsAndCharts!$A2229+$A$11,IF($C$7,8,0),1,1)</f>
        <v>128.88999999999999</v>
      </c>
      <c r="E2229" s="4">
        <f ca="1">OFFSET(InputPriceData!D$15,CalculationsAndCharts!$A2229+$A$11,IF($C$7,8,0),1,1)</f>
        <v>128.97</v>
      </c>
      <c r="F2229" s="4">
        <f ca="1">OFFSET(InputPriceData!E$15,CalculationsAndCharts!$A2229+$A$11,IF($C$7,8,0),1,1)</f>
        <v>127.18</v>
      </c>
      <c r="G2229" s="4">
        <f ca="1">OFFSET(InputPriceData!F$15,CalculationsAndCharts!$A2229+$A$11,IF($C$7,8,0),1,1)</f>
        <v>127.73</v>
      </c>
      <c r="H2229" s="342">
        <f t="shared" ca="1" si="274"/>
        <v>127.61877791474382</v>
      </c>
      <c r="I2229" s="342">
        <f t="shared" ca="1" si="275"/>
        <v>127.18284268862541</v>
      </c>
      <c r="J2229" s="340">
        <f t="shared" ca="1" si="276"/>
        <v>0.43593522646905425</v>
      </c>
      <c r="K2229" s="170">
        <f t="shared" ca="1" si="272"/>
        <v>0.19003952167662561</v>
      </c>
      <c r="L2229" s="341">
        <f t="shared" ca="1" si="273"/>
        <v>0.4882364331942185</v>
      </c>
      <c r="M2229" s="341">
        <f t="shared" ca="1" si="277"/>
        <v>-0.4882364331942185</v>
      </c>
      <c r="N2229" s="170"/>
      <c r="O2229" s="340"/>
      <c r="P2229" s="3" t="e">
        <f t="shared" ca="1" si="278"/>
        <v>#N/A</v>
      </c>
      <c r="Q2229" s="3">
        <f t="shared" ca="1" si="279"/>
        <v>245502500</v>
      </c>
      <c r="S2229" s="99"/>
      <c r="T2229" s="350"/>
      <c r="U2229" s="350"/>
      <c r="V2229" s="349"/>
      <c r="W2229" s="313"/>
      <c r="X2229" s="302"/>
      <c r="Y2229" s="211"/>
      <c r="Z2229" s="320"/>
      <c r="AA2229" s="246"/>
      <c r="AB2229" s="125"/>
      <c r="AC2229" s="125"/>
      <c r="AD2229" s="125"/>
      <c r="AE2229" s="125"/>
      <c r="AF2229" s="125"/>
      <c r="AG2229" s="125"/>
      <c r="AH2229" s="125"/>
      <c r="AJ2229" s="125"/>
      <c r="AK2229" s="125"/>
      <c r="AM2229" s="246"/>
      <c r="AO2229" s="246"/>
      <c r="AP2229" s="211"/>
      <c r="AQ2229" s="211"/>
      <c r="AR2229" s="199"/>
      <c r="AT2229" s="225"/>
      <c r="AU2229" s="225"/>
      <c r="AV2229" s="225"/>
      <c r="AW2229" s="99"/>
      <c r="AX2229" s="199"/>
      <c r="AY2229" s="199"/>
      <c r="AZ2229" s="37"/>
      <c r="BA2229" s="123"/>
      <c r="BB2229" s="211"/>
      <c r="BC2229" s="211"/>
      <c r="BD2229" s="123"/>
      <c r="BE2229" s="123"/>
      <c r="BF2229" s="37"/>
      <c r="BG2229" s="37"/>
    </row>
    <row r="2230" spans="1:59" x14ac:dyDescent="0.25">
      <c r="A2230">
        <v>2198</v>
      </c>
      <c r="B2230" s="61">
        <f ca="1">OFFSET(InputPriceData!B$15,CalculationsAndCharts!$A2230+$A$11,0,1,1)</f>
        <v>39282</v>
      </c>
      <c r="C2230" s="3">
        <f ca="1">OFFSET(InputPriceData!G$15,CalculationsAndCharts!$A2230+$A$11,IF($C$7,8,0),1,1)</f>
        <v>145212700</v>
      </c>
      <c r="D2230" s="4">
        <f ca="1">OFFSET(InputPriceData!C$15,CalculationsAndCharts!$A2230+$A$11,IF($C$7,8,0),1,1)</f>
        <v>129.15</v>
      </c>
      <c r="E2230" s="4">
        <f ca="1">OFFSET(InputPriceData!D$15,CalculationsAndCharts!$A2230+$A$11,IF($C$7,8,0),1,1)</f>
        <v>129.41999999999999</v>
      </c>
      <c r="F2230" s="4">
        <f ca="1">OFFSET(InputPriceData!E$15,CalculationsAndCharts!$A2230+$A$11,IF($C$7,8,0),1,1)</f>
        <v>128.77000000000001</v>
      </c>
      <c r="G2230" s="4">
        <f ca="1">OFFSET(InputPriceData!F$15,CalculationsAndCharts!$A2230+$A$11,IF($C$7,8,0),1,1)</f>
        <v>129.04</v>
      </c>
      <c r="H2230" s="342">
        <f t="shared" ca="1" si="274"/>
        <v>127.60288904542151</v>
      </c>
      <c r="I2230" s="342">
        <f t="shared" ca="1" si="275"/>
        <v>127.13310111486409</v>
      </c>
      <c r="J2230" s="340">
        <f t="shared" ca="1" si="276"/>
        <v>0.46978793093994664</v>
      </c>
      <c r="K2230" s="170">
        <f t="shared" ca="1" si="272"/>
        <v>0.22070070005683606</v>
      </c>
      <c r="L2230" s="341">
        <f t="shared" ca="1" si="273"/>
        <v>0.50004639892416314</v>
      </c>
      <c r="M2230" s="341">
        <f t="shared" ca="1" si="277"/>
        <v>-0.50004639892416314</v>
      </c>
      <c r="N2230" s="170"/>
      <c r="O2230" s="340"/>
      <c r="P2230" s="3" t="e">
        <f t="shared" ca="1" si="278"/>
        <v>#N/A</v>
      </c>
      <c r="Q2230" s="3">
        <f t="shared" ca="1" si="279"/>
        <v>145212700</v>
      </c>
      <c r="S2230" s="99"/>
      <c r="T2230" s="350"/>
      <c r="U2230" s="350"/>
      <c r="V2230" s="349"/>
      <c r="W2230" s="313"/>
      <c r="X2230" s="302"/>
      <c r="Y2230" s="211"/>
      <c r="Z2230" s="320"/>
      <c r="AA2230" s="246"/>
      <c r="AB2230" s="125"/>
      <c r="AC2230" s="125"/>
      <c r="AD2230" s="125"/>
      <c r="AE2230" s="125"/>
      <c r="AF2230" s="125"/>
      <c r="AG2230" s="125"/>
      <c r="AH2230" s="125"/>
      <c r="AJ2230" s="125"/>
      <c r="AK2230" s="125"/>
      <c r="AM2230" s="246"/>
      <c r="AO2230" s="246"/>
      <c r="AP2230" s="211"/>
      <c r="AQ2230" s="211"/>
      <c r="AR2230" s="199"/>
      <c r="AT2230" s="225"/>
      <c r="AU2230" s="225"/>
      <c r="AV2230" s="225"/>
      <c r="AW2230" s="99"/>
      <c r="AX2230" s="199"/>
      <c r="AY2230" s="199"/>
      <c r="AZ2230" s="37"/>
      <c r="BA2230" s="123"/>
      <c r="BB2230" s="211"/>
      <c r="BC2230" s="211"/>
      <c r="BD2230" s="123"/>
      <c r="BE2230" s="123"/>
      <c r="BF2230" s="37"/>
      <c r="BG2230" s="37"/>
    </row>
    <row r="2231" spans="1:59" x14ac:dyDescent="0.25">
      <c r="A2231">
        <v>2199</v>
      </c>
      <c r="B2231" s="61">
        <f ca="1">OFFSET(InputPriceData!B$15,CalculationsAndCharts!$A2231+$A$11,0,1,1)</f>
        <v>39281</v>
      </c>
      <c r="C2231" s="3">
        <f ca="1">OFFSET(InputPriceData!G$15,CalculationsAndCharts!$A2231+$A$11,IF($C$7,8,0),1,1)</f>
        <v>237887400</v>
      </c>
      <c r="D2231" s="4">
        <f ca="1">OFFSET(InputPriceData!C$15,CalculationsAndCharts!$A2231+$A$11,IF($C$7,8,0),1,1)</f>
        <v>128.34</v>
      </c>
      <c r="E2231" s="4">
        <f ca="1">OFFSET(InputPriceData!D$15,CalculationsAndCharts!$A2231+$A$11,IF($C$7,8,0),1,1)</f>
        <v>128.82</v>
      </c>
      <c r="F2231" s="4">
        <f ca="1">OFFSET(InputPriceData!E$15,CalculationsAndCharts!$A2231+$A$11,IF($C$7,8,0),1,1)</f>
        <v>127.57</v>
      </c>
      <c r="G2231" s="4">
        <f ca="1">OFFSET(InputPriceData!F$15,CalculationsAndCharts!$A2231+$A$11,IF($C$7,8,0),1,1)</f>
        <v>128.54</v>
      </c>
      <c r="H2231" s="342">
        <f t="shared" ca="1" si="274"/>
        <v>127.39758748048173</v>
      </c>
      <c r="I2231" s="342">
        <f t="shared" ca="1" si="275"/>
        <v>126.95974667076084</v>
      </c>
      <c r="J2231" s="340">
        <f t="shared" ca="1" si="276"/>
        <v>0.4378408101382037</v>
      </c>
      <c r="K2231" s="170">
        <f t="shared" ca="1" si="272"/>
        <v>0.19170457502247853</v>
      </c>
      <c r="L2231" s="341">
        <f t="shared" ca="1" si="273"/>
        <v>0.51094792210177298</v>
      </c>
      <c r="M2231" s="341">
        <f t="shared" ca="1" si="277"/>
        <v>-0.51094792210177298</v>
      </c>
      <c r="N2231" s="170"/>
      <c r="O2231" s="340"/>
      <c r="P2231" s="3">
        <f t="shared" ca="1" si="278"/>
        <v>237887400</v>
      </c>
      <c r="Q2231" s="3" t="e">
        <f t="shared" ca="1" si="279"/>
        <v>#N/A</v>
      </c>
      <c r="S2231" s="99"/>
      <c r="T2231" s="350"/>
      <c r="U2231" s="350"/>
      <c r="V2231" s="349"/>
      <c r="W2231" s="313"/>
      <c r="X2231" s="302"/>
      <c r="Y2231" s="211"/>
      <c r="Z2231" s="320"/>
      <c r="AA2231" s="246"/>
      <c r="AB2231" s="125"/>
      <c r="AC2231" s="125"/>
      <c r="AD2231" s="125"/>
      <c r="AE2231" s="125"/>
      <c r="AF2231" s="125"/>
      <c r="AG2231" s="125"/>
      <c r="AH2231" s="125"/>
      <c r="AJ2231" s="125"/>
      <c r="AK2231" s="125"/>
      <c r="AM2231" s="246"/>
      <c r="AO2231" s="246"/>
      <c r="AP2231" s="211"/>
      <c r="AQ2231" s="211"/>
      <c r="AR2231" s="199"/>
      <c r="AT2231" s="225"/>
      <c r="AU2231" s="225"/>
      <c r="AV2231" s="225"/>
      <c r="AW2231" s="99"/>
      <c r="AX2231" s="199"/>
      <c r="AY2231" s="199"/>
      <c r="AZ2231" s="37"/>
      <c r="BA2231" s="123"/>
      <c r="BB2231" s="211"/>
      <c r="BC2231" s="211"/>
      <c r="BD2231" s="123"/>
      <c r="BE2231" s="123"/>
      <c r="BF2231" s="37"/>
      <c r="BG2231" s="37"/>
    </row>
    <row r="2232" spans="1:59" x14ac:dyDescent="0.25">
      <c r="A2232">
        <v>2200</v>
      </c>
      <c r="B2232" s="61">
        <f ca="1">OFFSET(InputPriceData!B$15,CalculationsAndCharts!$A2232+$A$11,0,1,1)</f>
        <v>39280</v>
      </c>
      <c r="C2232" s="3">
        <f ca="1">OFFSET(InputPriceData!G$15,CalculationsAndCharts!$A2232+$A$11,IF($C$7,8,0),1,1)</f>
        <v>126201300</v>
      </c>
      <c r="D2232" s="4">
        <f ca="1">OFFSET(InputPriceData!C$15,CalculationsAndCharts!$A2232+$A$11,IF($C$7,8,0),1,1)</f>
        <v>128.91999999999999</v>
      </c>
      <c r="E2232" s="4">
        <f ca="1">OFFSET(InputPriceData!D$15,CalculationsAndCharts!$A2232+$A$11,IF($C$7,8,0),1,1)</f>
        <v>129.38</v>
      </c>
      <c r="F2232" s="4">
        <f ca="1">OFFSET(InputPriceData!E$15,CalculationsAndCharts!$A2232+$A$11,IF($C$7,8,0),1,1)</f>
        <v>128.72</v>
      </c>
      <c r="G2232" s="4">
        <f ca="1">OFFSET(InputPriceData!F$15,CalculationsAndCharts!$A2232+$A$11,IF($C$7,8,0),1,1)</f>
        <v>128.77000000000001</v>
      </c>
      <c r="H2232" s="342">
        <f t="shared" ca="1" si="274"/>
        <v>127.23438569197913</v>
      </c>
      <c r="I2232" s="342">
        <f t="shared" ca="1" si="275"/>
        <v>126.81608727719365</v>
      </c>
      <c r="J2232" s="340">
        <f t="shared" ca="1" si="276"/>
        <v>0.41829841524072886</v>
      </c>
      <c r="K2232" s="170">
        <f t="shared" ca="1" si="272"/>
        <v>0.17497356419290522</v>
      </c>
      <c r="L2232" s="341">
        <f t="shared" ca="1" si="273"/>
        <v>0.52234396996546295</v>
      </c>
      <c r="M2232" s="341">
        <f t="shared" ca="1" si="277"/>
        <v>-0.52234396996546295</v>
      </c>
      <c r="N2232" s="170"/>
      <c r="O2232" s="340"/>
      <c r="P2232" s="3" t="e">
        <f t="shared" ca="1" si="278"/>
        <v>#N/A</v>
      </c>
      <c r="Q2232" s="3">
        <f t="shared" ca="1" si="279"/>
        <v>126201300</v>
      </c>
      <c r="S2232" s="99"/>
      <c r="T2232" s="350"/>
      <c r="U2232" s="350"/>
      <c r="V2232" s="349"/>
      <c r="W2232" s="313"/>
      <c r="X2232" s="302"/>
      <c r="Y2232" s="211"/>
      <c r="Z2232" s="320"/>
      <c r="AA2232" s="246"/>
      <c r="AB2232" s="125"/>
      <c r="AC2232" s="125"/>
      <c r="AD2232" s="125"/>
      <c r="AE2232" s="125"/>
      <c r="AF2232" s="125"/>
      <c r="AG2232" s="125"/>
      <c r="AH2232" s="125"/>
      <c r="AJ2232" s="125"/>
      <c r="AK2232" s="125"/>
      <c r="AM2232" s="246"/>
      <c r="AO2232" s="246"/>
      <c r="AP2232" s="211"/>
      <c r="AQ2232" s="211"/>
      <c r="AR2232" s="199"/>
      <c r="AT2232" s="225"/>
      <c r="AU2232" s="225"/>
      <c r="AV2232" s="225"/>
      <c r="AW2232" s="99"/>
      <c r="AX2232" s="199"/>
      <c r="AY2232" s="199"/>
      <c r="AZ2232" s="37"/>
      <c r="BA2232" s="123"/>
      <c r="BB2232" s="211"/>
      <c r="BC2232" s="211"/>
      <c r="BD2232" s="123"/>
      <c r="BE2232" s="123"/>
      <c r="BF2232" s="37"/>
      <c r="BG2232" s="37"/>
    </row>
    <row r="2233" spans="1:59" x14ac:dyDescent="0.25">
      <c r="A2233">
        <v>2201</v>
      </c>
      <c r="B2233" s="61">
        <f ca="1">OFFSET(InputPriceData!B$15,CalculationsAndCharts!$A2233+$A$11,0,1,1)</f>
        <v>39279</v>
      </c>
      <c r="C2233" s="3">
        <f ca="1">OFFSET(InputPriceData!G$15,CalculationsAndCharts!$A2233+$A$11,IF($C$7,8,0),1,1)</f>
        <v>98378700</v>
      </c>
      <c r="D2233" s="4">
        <f ca="1">OFFSET(InputPriceData!C$15,CalculationsAndCharts!$A2233+$A$11,IF($C$7,8,0),1,1)</f>
        <v>128.97</v>
      </c>
      <c r="E2233" s="4">
        <f ca="1">OFFSET(InputPriceData!D$15,CalculationsAndCharts!$A2233+$A$11,IF($C$7,8,0),1,1)</f>
        <v>129.41999999999999</v>
      </c>
      <c r="F2233" s="4">
        <f ca="1">OFFSET(InputPriceData!E$15,CalculationsAndCharts!$A2233+$A$11,IF($C$7,8,0),1,1)</f>
        <v>128.63</v>
      </c>
      <c r="G2233" s="4">
        <f ca="1">OFFSET(InputPriceData!F$15,CalculationsAndCharts!$A2233+$A$11,IF($C$7,8,0),1,1)</f>
        <v>128.84</v>
      </c>
      <c r="H2233" s="342">
        <f t="shared" ca="1" si="274"/>
        <v>127.01501221940472</v>
      </c>
      <c r="I2233" s="342">
        <f t="shared" ca="1" si="275"/>
        <v>126.63845884784762</v>
      </c>
      <c r="J2233" s="340">
        <f t="shared" ca="1" si="276"/>
        <v>0.37655337205373751</v>
      </c>
      <c r="K2233" s="170">
        <f t="shared" ca="1" si="272"/>
        <v>0.14179244200504046</v>
      </c>
      <c r="L2233" s="341">
        <f t="shared" ca="1" si="273"/>
        <v>0.53336250557072762</v>
      </c>
      <c r="M2233" s="341">
        <f t="shared" ca="1" si="277"/>
        <v>-0.53336250557072762</v>
      </c>
      <c r="N2233" s="170"/>
      <c r="O2233" s="340"/>
      <c r="P2233" s="3" t="e">
        <f t="shared" ca="1" si="278"/>
        <v>#N/A</v>
      </c>
      <c r="Q2233" s="3">
        <f t="shared" ca="1" si="279"/>
        <v>98378700</v>
      </c>
      <c r="S2233" s="99"/>
      <c r="T2233" s="350"/>
      <c r="U2233" s="350"/>
      <c r="V2233" s="349"/>
      <c r="W2233" s="313"/>
      <c r="X2233" s="302"/>
      <c r="Y2233" s="211"/>
      <c r="Z2233" s="320"/>
      <c r="AA2233" s="246"/>
      <c r="AB2233" s="125"/>
      <c r="AC2233" s="125"/>
      <c r="AD2233" s="125"/>
      <c r="AE2233" s="125"/>
      <c r="AF2233" s="125"/>
      <c r="AG2233" s="125"/>
      <c r="AH2233" s="125"/>
      <c r="AJ2233" s="125"/>
      <c r="AK2233" s="125"/>
      <c r="AM2233" s="246"/>
      <c r="AO2233" s="246"/>
      <c r="AP2233" s="211"/>
      <c r="AQ2233" s="211"/>
      <c r="AR2233" s="199"/>
      <c r="AT2233" s="225"/>
      <c r="AU2233" s="225"/>
      <c r="AV2233" s="225"/>
      <c r="AW2233" s="99"/>
      <c r="AX2233" s="199"/>
      <c r="AY2233" s="199"/>
      <c r="AZ2233" s="37"/>
      <c r="BA2233" s="123"/>
      <c r="BB2233" s="211"/>
      <c r="BC2233" s="211"/>
      <c r="BD2233" s="123"/>
      <c r="BE2233" s="123"/>
      <c r="BF2233" s="37"/>
      <c r="BG2233" s="37"/>
    </row>
    <row r="2234" spans="1:59" x14ac:dyDescent="0.25">
      <c r="A2234">
        <v>2202</v>
      </c>
      <c r="B2234" s="61">
        <f ca="1">OFFSET(InputPriceData!B$15,CalculationsAndCharts!$A2234+$A$11,0,1,1)</f>
        <v>39276</v>
      </c>
      <c r="C2234" s="3">
        <f ca="1">OFFSET(InputPriceData!G$15,CalculationsAndCharts!$A2234+$A$11,IF($C$7,8,0),1,1)</f>
        <v>111794300</v>
      </c>
      <c r="D2234" s="4">
        <f ca="1">OFFSET(InputPriceData!C$15,CalculationsAndCharts!$A2234+$A$11,IF($C$7,8,0),1,1)</f>
        <v>128.63</v>
      </c>
      <c r="E2234" s="4">
        <f ca="1">OFFSET(InputPriceData!D$15,CalculationsAndCharts!$A2234+$A$11,IF($C$7,8,0),1,1)</f>
        <v>129.37</v>
      </c>
      <c r="F2234" s="4">
        <f ca="1">OFFSET(InputPriceData!E$15,CalculationsAndCharts!$A2234+$A$11,IF($C$7,8,0),1,1)</f>
        <v>128.47999999999999</v>
      </c>
      <c r="G2234" s="4">
        <f ca="1">OFFSET(InputPriceData!F$15,CalculationsAndCharts!$A2234+$A$11,IF($C$7,8,0),1,1)</f>
        <v>128.86000000000001</v>
      </c>
      <c r="H2234" s="342">
        <f t="shared" ca="1" si="274"/>
        <v>126.75429967931969</v>
      </c>
      <c r="I2234" s="342">
        <f t="shared" ca="1" si="275"/>
        <v>126.43831874310649</v>
      </c>
      <c r="J2234" s="340">
        <f t="shared" ca="1" si="276"/>
        <v>0.31598093675497241</v>
      </c>
      <c r="K2234" s="170">
        <f t="shared" ca="1" si="272"/>
        <v>9.9843952392549867E-2</v>
      </c>
      <c r="L2234" s="341">
        <f t="shared" ca="1" si="273"/>
        <v>0.54391038376378864</v>
      </c>
      <c r="M2234" s="341">
        <f t="shared" ca="1" si="277"/>
        <v>-0.54391038376378864</v>
      </c>
      <c r="N2234" s="170"/>
      <c r="O2234" s="340"/>
      <c r="P2234" s="3">
        <f t="shared" ca="1" si="278"/>
        <v>111794300</v>
      </c>
      <c r="Q2234" s="3" t="e">
        <f t="shared" ca="1" si="279"/>
        <v>#N/A</v>
      </c>
      <c r="S2234" s="99"/>
      <c r="T2234" s="350"/>
      <c r="U2234" s="350"/>
      <c r="V2234" s="349"/>
      <c r="W2234" s="313"/>
      <c r="X2234" s="302"/>
      <c r="Y2234" s="211"/>
      <c r="Z2234" s="320"/>
      <c r="AA2234" s="246"/>
      <c r="AB2234" s="125"/>
      <c r="AC2234" s="125"/>
      <c r="AD2234" s="125"/>
      <c r="AE2234" s="125"/>
      <c r="AF2234" s="125"/>
      <c r="AG2234" s="125"/>
      <c r="AH2234" s="125"/>
      <c r="AJ2234" s="125"/>
      <c r="AK2234" s="125"/>
      <c r="AM2234" s="246"/>
      <c r="AO2234" s="246"/>
      <c r="AP2234" s="211"/>
      <c r="AQ2234" s="211"/>
      <c r="AR2234" s="199"/>
      <c r="AT2234" s="225"/>
      <c r="AU2234" s="225"/>
      <c r="AV2234" s="225"/>
      <c r="AW2234" s="99"/>
      <c r="AX2234" s="199"/>
      <c r="AY2234" s="199"/>
      <c r="AZ2234" s="37"/>
      <c r="BA2234" s="123"/>
      <c r="BB2234" s="211"/>
      <c r="BC2234" s="211"/>
      <c r="BD2234" s="123"/>
      <c r="BE2234" s="123"/>
      <c r="BF2234" s="37"/>
      <c r="BG2234" s="37"/>
    </row>
    <row r="2235" spans="1:59" x14ac:dyDescent="0.25">
      <c r="A2235">
        <v>2203</v>
      </c>
      <c r="B2235" s="61">
        <f ca="1">OFFSET(InputPriceData!B$15,CalculationsAndCharts!$A2235+$A$11,0,1,1)</f>
        <v>39275</v>
      </c>
      <c r="C2235" s="3">
        <f ca="1">OFFSET(InputPriceData!G$15,CalculationsAndCharts!$A2235+$A$11,IF($C$7,8,0),1,1)</f>
        <v>133882500</v>
      </c>
      <c r="D2235" s="4">
        <f ca="1">OFFSET(InputPriceData!C$15,CalculationsAndCharts!$A2235+$A$11,IF($C$7,8,0),1,1)</f>
        <v>126.79</v>
      </c>
      <c r="E2235" s="4">
        <f ca="1">OFFSET(InputPriceData!D$15,CalculationsAndCharts!$A2235+$A$11,IF($C$7,8,0),1,1)</f>
        <v>128.77000000000001</v>
      </c>
      <c r="F2235" s="4">
        <f ca="1">OFFSET(InputPriceData!E$15,CalculationsAndCharts!$A2235+$A$11,IF($C$7,8,0),1,1)</f>
        <v>126.77</v>
      </c>
      <c r="G2235" s="4">
        <f ca="1">OFFSET(InputPriceData!F$15,CalculationsAndCharts!$A2235+$A$11,IF($C$7,8,0),1,1)</f>
        <v>128.47999999999999</v>
      </c>
      <c r="H2235" s="342">
        <f t="shared" ca="1" si="274"/>
        <v>126.45348534779393</v>
      </c>
      <c r="I2235" s="342">
        <f t="shared" ca="1" si="275"/>
        <v>126.21816590157073</v>
      </c>
      <c r="J2235" s="340">
        <f t="shared" ca="1" si="276"/>
        <v>0.2353194468142395</v>
      </c>
      <c r="K2235" s="170">
        <f t="shared" ca="1" si="272"/>
        <v>5.5375242048959689E-2</v>
      </c>
      <c r="L2235" s="341">
        <f t="shared" ca="1" si="273"/>
        <v>0.55439891979745015</v>
      </c>
      <c r="M2235" s="341">
        <f t="shared" ca="1" si="277"/>
        <v>-0.55439891979745015</v>
      </c>
      <c r="N2235" s="170"/>
      <c r="O2235" s="340"/>
      <c r="P2235" s="3">
        <f t="shared" ca="1" si="278"/>
        <v>133882500</v>
      </c>
      <c r="Q2235" s="3" t="e">
        <f t="shared" ca="1" si="279"/>
        <v>#N/A</v>
      </c>
      <c r="S2235" s="99"/>
      <c r="T2235" s="350"/>
      <c r="U2235" s="350"/>
      <c r="V2235" s="349"/>
      <c r="W2235" s="313"/>
      <c r="X2235" s="302"/>
      <c r="Y2235" s="211"/>
      <c r="Z2235" s="320"/>
      <c r="AA2235" s="246"/>
      <c r="AB2235" s="125"/>
      <c r="AC2235" s="125"/>
      <c r="AD2235" s="125"/>
      <c r="AE2235" s="125"/>
      <c r="AF2235" s="125"/>
      <c r="AG2235" s="125"/>
      <c r="AH2235" s="125"/>
      <c r="AJ2235" s="125"/>
      <c r="AK2235" s="125"/>
      <c r="AM2235" s="246"/>
      <c r="AO2235" s="246"/>
      <c r="AP2235" s="211"/>
      <c r="AQ2235" s="211"/>
      <c r="AR2235" s="199"/>
      <c r="AT2235" s="225"/>
      <c r="AU2235" s="225"/>
      <c r="AV2235" s="225"/>
      <c r="AW2235" s="99"/>
      <c r="AX2235" s="199"/>
      <c r="AY2235" s="199"/>
      <c r="AZ2235" s="37"/>
      <c r="BA2235" s="123"/>
      <c r="BB2235" s="211"/>
      <c r="BC2235" s="211"/>
      <c r="BD2235" s="123"/>
      <c r="BE2235" s="123"/>
      <c r="BF2235" s="37"/>
      <c r="BG2235" s="37"/>
    </row>
    <row r="2236" spans="1:59" x14ac:dyDescent="0.25">
      <c r="A2236">
        <v>2204</v>
      </c>
      <c r="B2236" s="61">
        <f ca="1">OFFSET(InputPriceData!B$15,CalculationsAndCharts!$A2236+$A$11,0,1,1)</f>
        <v>39274</v>
      </c>
      <c r="C2236" s="3">
        <f ca="1">OFFSET(InputPriceData!G$15,CalculationsAndCharts!$A2236+$A$11,IF($C$7,8,0),1,1)</f>
        <v>175607600</v>
      </c>
      <c r="D2236" s="4">
        <f ca="1">OFFSET(InputPriceData!C$15,CalculationsAndCharts!$A2236+$A$11,IF($C$7,8,0),1,1)</f>
        <v>125.45</v>
      </c>
      <c r="E2236" s="4">
        <f ca="1">OFFSET(InputPriceData!D$15,CalculationsAndCharts!$A2236+$A$11,IF($C$7,8,0),1,1)</f>
        <v>126.53</v>
      </c>
      <c r="F2236" s="4">
        <f ca="1">OFFSET(InputPriceData!E$15,CalculationsAndCharts!$A2236+$A$11,IF($C$7,8,0),1,1)</f>
        <v>125.25</v>
      </c>
      <c r="G2236" s="4">
        <f ca="1">OFFSET(InputPriceData!F$15,CalculationsAndCharts!$A2236+$A$11,IF($C$7,8,0),1,1)</f>
        <v>126.48</v>
      </c>
      <c r="H2236" s="342">
        <f t="shared" ca="1" si="274"/>
        <v>126.16398325462163</v>
      </c>
      <c r="I2236" s="342">
        <f t="shared" ca="1" si="275"/>
        <v>126.01254461989535</v>
      </c>
      <c r="J2236" s="340">
        <f t="shared" ca="1" si="276"/>
        <v>0.1514386353710637</v>
      </c>
      <c r="K2236" s="170">
        <f t="shared" ca="1" si="272"/>
        <v>2.2933660283049984E-2</v>
      </c>
      <c r="L2236" s="341">
        <f t="shared" ca="1" si="273"/>
        <v>0.56543835756236238</v>
      </c>
      <c r="M2236" s="341">
        <f t="shared" ca="1" si="277"/>
        <v>-0.56543835756236238</v>
      </c>
      <c r="N2236" s="170"/>
      <c r="O2236" s="340"/>
      <c r="P2236" s="3">
        <f t="shared" ca="1" si="278"/>
        <v>175607600</v>
      </c>
      <c r="Q2236" s="3" t="e">
        <f t="shared" ca="1" si="279"/>
        <v>#N/A</v>
      </c>
      <c r="S2236" s="99"/>
      <c r="T2236" s="350"/>
      <c r="U2236" s="350"/>
      <c r="V2236" s="349"/>
      <c r="W2236" s="313"/>
      <c r="X2236" s="302"/>
      <c r="Y2236" s="211"/>
      <c r="Z2236" s="320"/>
      <c r="AA2236" s="246"/>
      <c r="AB2236" s="125"/>
      <c r="AC2236" s="125"/>
      <c r="AD2236" s="125"/>
      <c r="AE2236" s="125"/>
      <c r="AF2236" s="125"/>
      <c r="AG2236" s="125"/>
      <c r="AH2236" s="125"/>
      <c r="AJ2236" s="125"/>
      <c r="AK2236" s="125"/>
      <c r="AM2236" s="246"/>
      <c r="AO2236" s="246"/>
      <c r="AP2236" s="211"/>
      <c r="AQ2236" s="211"/>
      <c r="AR2236" s="199"/>
      <c r="AT2236" s="225"/>
      <c r="AU2236" s="225"/>
      <c r="AV2236" s="225"/>
      <c r="AW2236" s="99"/>
      <c r="AX2236" s="199"/>
      <c r="AY2236" s="199"/>
      <c r="AZ2236" s="37"/>
      <c r="BA2236" s="123"/>
      <c r="BB2236" s="211"/>
      <c r="BC2236" s="211"/>
      <c r="BD2236" s="123"/>
      <c r="BE2236" s="123"/>
      <c r="BF2236" s="37"/>
      <c r="BG2236" s="37"/>
    </row>
    <row r="2237" spans="1:59" x14ac:dyDescent="0.25">
      <c r="A2237">
        <v>2205</v>
      </c>
      <c r="B2237" s="61">
        <f ca="1">OFFSET(InputPriceData!B$15,CalculationsAndCharts!$A2237+$A$11,0,1,1)</f>
        <v>39273</v>
      </c>
      <c r="C2237" s="3">
        <f ca="1">OFFSET(InputPriceData!G$15,CalculationsAndCharts!$A2237+$A$11,IF($C$7,8,0),1,1)</f>
        <v>180362600</v>
      </c>
      <c r="D2237" s="4">
        <f ca="1">OFFSET(InputPriceData!C$15,CalculationsAndCharts!$A2237+$A$11,IF($C$7,8,0),1,1)</f>
        <v>126.73</v>
      </c>
      <c r="E2237" s="4">
        <f ca="1">OFFSET(InputPriceData!D$15,CalculationsAndCharts!$A2237+$A$11,IF($C$7,8,0),1,1)</f>
        <v>126.99</v>
      </c>
      <c r="F2237" s="4">
        <f ca="1">OFFSET(InputPriceData!E$15,CalculationsAndCharts!$A2237+$A$11,IF($C$7,8,0),1,1)</f>
        <v>125.46</v>
      </c>
      <c r="G2237" s="4">
        <f ca="1">OFFSET(InputPriceData!F$15,CalculationsAndCharts!$A2237+$A$11,IF($C$7,8,0),1,1)</f>
        <v>125.59</v>
      </c>
      <c r="H2237" s="342">
        <f t="shared" ca="1" si="274"/>
        <v>126.11883800528186</v>
      </c>
      <c r="I2237" s="342">
        <f t="shared" ca="1" si="275"/>
        <v>125.97004867624949</v>
      </c>
      <c r="J2237" s="340">
        <f t="shared" ca="1" si="276"/>
        <v>0.14878932973579134</v>
      </c>
      <c r="K2237" s="170">
        <f t="shared" ca="1" si="272"/>
        <v>2.2138264643226043E-2</v>
      </c>
      <c r="L2237" s="341">
        <f t="shared" ca="1" si="273"/>
        <v>0.57756524248967822</v>
      </c>
      <c r="M2237" s="341">
        <f t="shared" ca="1" si="277"/>
        <v>-0.57756524248967822</v>
      </c>
      <c r="N2237" s="170"/>
      <c r="O2237" s="340"/>
      <c r="P2237" s="3" t="e">
        <f t="shared" ca="1" si="278"/>
        <v>#N/A</v>
      </c>
      <c r="Q2237" s="3">
        <f t="shared" ca="1" si="279"/>
        <v>180362600</v>
      </c>
      <c r="S2237" s="99"/>
      <c r="T2237" s="350"/>
      <c r="U2237" s="350"/>
      <c r="V2237" s="349"/>
      <c r="W2237" s="313"/>
      <c r="X2237" s="302"/>
      <c r="Y2237" s="211"/>
      <c r="Z2237" s="320"/>
      <c r="AA2237" s="246"/>
      <c r="AB2237" s="125"/>
      <c r="AC2237" s="125"/>
      <c r="AD2237" s="125"/>
      <c r="AE2237" s="125"/>
      <c r="AF2237" s="125"/>
      <c r="AG2237" s="125"/>
      <c r="AH2237" s="125"/>
      <c r="AJ2237" s="125"/>
      <c r="AK2237" s="125"/>
      <c r="AM2237" s="246"/>
      <c r="AO2237" s="246"/>
      <c r="AP2237" s="211"/>
      <c r="AQ2237" s="211"/>
      <c r="AR2237" s="199"/>
      <c r="AT2237" s="225"/>
      <c r="AU2237" s="225"/>
      <c r="AV2237" s="225"/>
      <c r="AW2237" s="99"/>
      <c r="AX2237" s="199"/>
      <c r="AY2237" s="199"/>
      <c r="AZ2237" s="37"/>
      <c r="BA2237" s="123"/>
      <c r="BB2237" s="211"/>
      <c r="BC2237" s="211"/>
      <c r="BD2237" s="123"/>
      <c r="BE2237" s="123"/>
      <c r="BF2237" s="37"/>
      <c r="BG2237" s="37"/>
    </row>
    <row r="2238" spans="1:59" x14ac:dyDescent="0.25">
      <c r="A2238">
        <v>2206</v>
      </c>
      <c r="B2238" s="61">
        <f ca="1">OFFSET(InputPriceData!B$15,CalculationsAndCharts!$A2238+$A$11,0,1,1)</f>
        <v>39272</v>
      </c>
      <c r="C2238" s="3">
        <f ca="1">OFFSET(InputPriceData!G$15,CalculationsAndCharts!$A2238+$A$11,IF($C$7,8,0),1,1)</f>
        <v>72348100</v>
      </c>
      <c r="D2238" s="4">
        <f ca="1">OFFSET(InputPriceData!C$15,CalculationsAndCharts!$A2238+$A$11,IF($C$7,8,0),1,1)</f>
        <v>127.45</v>
      </c>
      <c r="E2238" s="4">
        <f ca="1">OFFSET(InputPriceData!D$15,CalculationsAndCharts!$A2238+$A$11,IF($C$7,8,0),1,1)</f>
        <v>127.62</v>
      </c>
      <c r="F2238" s="4">
        <f ca="1">OFFSET(InputPriceData!E$15,CalculationsAndCharts!$A2238+$A$11,IF($C$7,8,0),1,1)</f>
        <v>127</v>
      </c>
      <c r="G2238" s="4">
        <f ca="1">OFFSET(InputPriceData!F$15,CalculationsAndCharts!$A2238+$A$11,IF($C$7,8,0),1,1)</f>
        <v>127.4</v>
      </c>
      <c r="H2238" s="342">
        <f t="shared" ca="1" si="274"/>
        <v>126.19438629175069</v>
      </c>
      <c r="I2238" s="342">
        <f t="shared" ca="1" si="275"/>
        <v>126.00459855590853</v>
      </c>
      <c r="J2238" s="340">
        <f t="shared" ca="1" si="276"/>
        <v>0.18978773660953246</v>
      </c>
      <c r="K2238" s="170">
        <f t="shared" ca="1" si="272"/>
        <v>3.601938496736927E-2</v>
      </c>
      <c r="L2238" s="341">
        <f t="shared" ca="1" si="273"/>
        <v>0.59053765312057138</v>
      </c>
      <c r="M2238" s="341">
        <f t="shared" ca="1" si="277"/>
        <v>-0.59053765312057138</v>
      </c>
      <c r="N2238" s="170"/>
      <c r="O2238" s="340"/>
      <c r="P2238" s="3" t="e">
        <f t="shared" ca="1" si="278"/>
        <v>#N/A</v>
      </c>
      <c r="Q2238" s="3">
        <f t="shared" ca="1" si="279"/>
        <v>72348100</v>
      </c>
      <c r="S2238" s="99"/>
      <c r="T2238" s="350"/>
      <c r="U2238" s="350"/>
      <c r="V2238" s="349"/>
      <c r="W2238" s="313"/>
      <c r="X2238" s="302"/>
      <c r="Y2238" s="211"/>
      <c r="Z2238" s="320"/>
      <c r="AA2238" s="246"/>
      <c r="AB2238" s="125"/>
      <c r="AC2238" s="125"/>
      <c r="AD2238" s="125"/>
      <c r="AE2238" s="125"/>
      <c r="AF2238" s="125"/>
      <c r="AG2238" s="125"/>
      <c r="AH2238" s="125"/>
      <c r="AJ2238" s="125"/>
      <c r="AK2238" s="125"/>
      <c r="AM2238" s="246"/>
      <c r="AO2238" s="246"/>
      <c r="AP2238" s="211"/>
      <c r="AQ2238" s="211"/>
      <c r="AR2238" s="199"/>
      <c r="AT2238" s="225"/>
      <c r="AU2238" s="225"/>
      <c r="AV2238" s="225"/>
      <c r="AW2238" s="99"/>
      <c r="AX2238" s="199"/>
      <c r="AY2238" s="199"/>
      <c r="AZ2238" s="37"/>
      <c r="BA2238" s="123"/>
      <c r="BB2238" s="211"/>
      <c r="BC2238" s="211"/>
      <c r="BD2238" s="123"/>
      <c r="BE2238" s="123"/>
      <c r="BF2238" s="37"/>
      <c r="BG2238" s="37"/>
    </row>
    <row r="2239" spans="1:59" x14ac:dyDescent="0.25">
      <c r="A2239">
        <v>2207</v>
      </c>
      <c r="B2239" s="61">
        <f ca="1">OFFSET(InputPriceData!B$15,CalculationsAndCharts!$A2239+$A$11,0,1,1)</f>
        <v>39269</v>
      </c>
      <c r="C2239" s="3">
        <f ca="1">OFFSET(InputPriceData!G$15,CalculationsAndCharts!$A2239+$A$11,IF($C$7,8,0),1,1)</f>
        <v>81109000</v>
      </c>
      <c r="D2239" s="4">
        <f ca="1">OFFSET(InputPriceData!C$15,CalculationsAndCharts!$A2239+$A$11,IF($C$7,8,0),1,1)</f>
        <v>126.8</v>
      </c>
      <c r="E2239" s="4">
        <f ca="1">OFFSET(InputPriceData!D$15,CalculationsAndCharts!$A2239+$A$11,IF($C$7,8,0),1,1)</f>
        <v>127.46</v>
      </c>
      <c r="F2239" s="4">
        <f ca="1">OFFSET(InputPriceData!E$15,CalculationsAndCharts!$A2239+$A$11,IF($C$7,8,0),1,1)</f>
        <v>126.43</v>
      </c>
      <c r="G2239" s="4">
        <f ca="1">OFFSET(InputPriceData!F$15,CalculationsAndCharts!$A2239+$A$11,IF($C$7,8,0),1,1)</f>
        <v>127.3</v>
      </c>
      <c r="H2239" s="342">
        <f t="shared" ca="1" si="274"/>
        <v>126.02215576200079</v>
      </c>
      <c r="I2239" s="342">
        <f t="shared" ca="1" si="275"/>
        <v>125.87774387917295</v>
      </c>
      <c r="J2239" s="340">
        <f t="shared" ca="1" si="276"/>
        <v>0.14441188366498117</v>
      </c>
      <c r="K2239" s="170">
        <f t="shared" ca="1" si="272"/>
        <v>2.0854792143668057E-2</v>
      </c>
      <c r="L2239" s="341">
        <f t="shared" ca="1" si="273"/>
        <v>0.60245108518933443</v>
      </c>
      <c r="M2239" s="341">
        <f t="shared" ca="1" si="277"/>
        <v>-0.60245108518933443</v>
      </c>
      <c r="N2239" s="170"/>
      <c r="O2239" s="340"/>
      <c r="P2239" s="3">
        <f t="shared" ca="1" si="278"/>
        <v>81109000</v>
      </c>
      <c r="Q2239" s="3" t="e">
        <f t="shared" ca="1" si="279"/>
        <v>#N/A</v>
      </c>
      <c r="S2239" s="99"/>
      <c r="T2239" s="350"/>
      <c r="U2239" s="350"/>
      <c r="V2239" s="349"/>
      <c r="W2239" s="313"/>
      <c r="X2239" s="302"/>
      <c r="Y2239" s="211"/>
      <c r="Z2239" s="320"/>
      <c r="AA2239" s="246"/>
      <c r="AB2239" s="125"/>
      <c r="AC2239" s="125"/>
      <c r="AD2239" s="125"/>
      <c r="AE2239" s="125"/>
      <c r="AF2239" s="125"/>
      <c r="AG2239" s="125"/>
      <c r="AH2239" s="125"/>
      <c r="AJ2239" s="125"/>
      <c r="AK2239" s="125"/>
      <c r="AM2239" s="246"/>
      <c r="AO2239" s="246"/>
      <c r="AP2239" s="211"/>
      <c r="AQ2239" s="211"/>
      <c r="AR2239" s="199"/>
      <c r="AT2239" s="225"/>
      <c r="AU2239" s="225"/>
      <c r="AV2239" s="225"/>
      <c r="AW2239" s="99"/>
      <c r="AX2239" s="199"/>
      <c r="AY2239" s="199"/>
      <c r="AZ2239" s="37"/>
      <c r="BA2239" s="123"/>
      <c r="BB2239" s="211"/>
      <c r="BC2239" s="211"/>
      <c r="BD2239" s="123"/>
      <c r="BE2239" s="123"/>
      <c r="BF2239" s="37"/>
      <c r="BG2239" s="37"/>
    </row>
    <row r="2240" spans="1:59" x14ac:dyDescent="0.25">
      <c r="A2240">
        <v>2208</v>
      </c>
      <c r="B2240" s="61">
        <f ca="1">OFFSET(InputPriceData!B$15,CalculationsAndCharts!$A2240+$A$11,0,1,1)</f>
        <v>39268</v>
      </c>
      <c r="C2240" s="3">
        <f ca="1">OFFSET(InputPriceData!G$15,CalculationsAndCharts!$A2240+$A$11,IF($C$7,8,0),1,1)</f>
        <v>89279000</v>
      </c>
      <c r="D2240" s="4">
        <f ca="1">OFFSET(InputPriceData!C$15,CalculationsAndCharts!$A2240+$A$11,IF($C$7,8,0),1,1)</f>
        <v>126.82</v>
      </c>
      <c r="E2240" s="4">
        <f ca="1">OFFSET(InputPriceData!D$15,CalculationsAndCharts!$A2240+$A$11,IF($C$7,8,0),1,1)</f>
        <v>126.95</v>
      </c>
      <c r="F2240" s="4">
        <f ca="1">OFFSET(InputPriceData!E$15,CalculationsAndCharts!$A2240+$A$11,IF($C$7,8,0),1,1)</f>
        <v>126.18</v>
      </c>
      <c r="G2240" s="4">
        <f ca="1">OFFSET(InputPriceData!F$15,CalculationsAndCharts!$A2240+$A$11,IF($C$7,8,0),1,1)</f>
        <v>126.64</v>
      </c>
      <c r="H2240" s="342">
        <f t="shared" ca="1" si="274"/>
        <v>125.83960658514377</v>
      </c>
      <c r="I2240" s="342">
        <f t="shared" ca="1" si="275"/>
        <v>125.74844786818868</v>
      </c>
      <c r="J2240" s="340">
        <f t="shared" ca="1" si="276"/>
        <v>9.1158717868333849E-2</v>
      </c>
      <c r="K2240" s="170">
        <f t="shared" ca="1" si="272"/>
        <v>8.3099118433984896E-3</v>
      </c>
      <c r="L2240" s="341">
        <f t="shared" ca="1" si="273"/>
        <v>0.61327839183028388</v>
      </c>
      <c r="M2240" s="341">
        <f t="shared" ca="1" si="277"/>
        <v>-0.61327839183028388</v>
      </c>
      <c r="N2240" s="170"/>
      <c r="O2240" s="340"/>
      <c r="P2240" s="3" t="e">
        <f t="shared" ca="1" si="278"/>
        <v>#N/A</v>
      </c>
      <c r="Q2240" s="3">
        <f t="shared" ca="1" si="279"/>
        <v>89279000</v>
      </c>
      <c r="S2240" s="99"/>
      <c r="T2240" s="350"/>
      <c r="U2240" s="350"/>
      <c r="V2240" s="349"/>
      <c r="W2240" s="313"/>
      <c r="X2240" s="302"/>
      <c r="Y2240" s="211"/>
      <c r="Z2240" s="320"/>
      <c r="AA2240" s="246"/>
      <c r="AB2240" s="125"/>
      <c r="AC2240" s="125"/>
      <c r="AD2240" s="125"/>
      <c r="AE2240" s="125"/>
      <c r="AF2240" s="125"/>
      <c r="AG2240" s="125"/>
      <c r="AH2240" s="125"/>
      <c r="AJ2240" s="125"/>
      <c r="AK2240" s="125"/>
      <c r="AM2240" s="246"/>
      <c r="AO2240" s="246"/>
      <c r="AP2240" s="211"/>
      <c r="AQ2240" s="211"/>
      <c r="AR2240" s="199"/>
      <c r="AT2240" s="225"/>
      <c r="AU2240" s="225"/>
      <c r="AV2240" s="225"/>
      <c r="AW2240" s="99"/>
      <c r="AX2240" s="199"/>
      <c r="AY2240" s="199"/>
      <c r="AZ2240" s="37"/>
      <c r="BA2240" s="123"/>
      <c r="BB2240" s="211"/>
      <c r="BC2240" s="211"/>
      <c r="BD2240" s="123"/>
      <c r="BE2240" s="123"/>
      <c r="BF2240" s="37"/>
      <c r="BG2240" s="37"/>
    </row>
    <row r="2241" spans="1:59" x14ac:dyDescent="0.25">
      <c r="A2241">
        <v>2209</v>
      </c>
      <c r="B2241" s="61">
        <f ca="1">OFFSET(InputPriceData!B$15,CalculationsAndCharts!$A2241+$A$11,0,1,1)</f>
        <v>39266</v>
      </c>
      <c r="C2241" s="3">
        <f ca="1">OFFSET(InputPriceData!G$15,CalculationsAndCharts!$A2241+$A$11,IF($C$7,8,0),1,1)</f>
        <v>54048400</v>
      </c>
      <c r="D2241" s="4">
        <f ca="1">OFFSET(InputPriceData!C$15,CalculationsAndCharts!$A2241+$A$11,IF($C$7,8,0),1,1)</f>
        <v>126.64</v>
      </c>
      <c r="E2241" s="4">
        <f ca="1">OFFSET(InputPriceData!D$15,CalculationsAndCharts!$A2241+$A$11,IF($C$7,8,0),1,1)</f>
        <v>126.9</v>
      </c>
      <c r="F2241" s="4">
        <f ca="1">OFFSET(InputPriceData!E$15,CalculationsAndCharts!$A2241+$A$11,IF($C$7,8,0),1,1)</f>
        <v>126.48</v>
      </c>
      <c r="G2241" s="4">
        <f ca="1">OFFSET(InputPriceData!F$15,CalculationsAndCharts!$A2241+$A$11,IF($C$7,8,0),1,1)</f>
        <v>126.77</v>
      </c>
      <c r="H2241" s="342">
        <f t="shared" ca="1" si="274"/>
        <v>125.72526466873573</v>
      </c>
      <c r="I2241" s="342">
        <f t="shared" ca="1" si="275"/>
        <v>125.66739767438766</v>
      </c>
      <c r="J2241" s="340">
        <f t="shared" ca="1" si="276"/>
        <v>5.7866995344353439E-2</v>
      </c>
      <c r="K2241" s="170">
        <f t="shared" ca="1" si="272"/>
        <v>3.3485891501834225E-3</v>
      </c>
      <c r="L2241" s="341">
        <f t="shared" ca="1" si="273"/>
        <v>0.62275336885109678</v>
      </c>
      <c r="M2241" s="341">
        <f t="shared" ca="1" si="277"/>
        <v>-0.62275336885109678</v>
      </c>
      <c r="N2241" s="170"/>
      <c r="O2241" s="340"/>
      <c r="P2241" s="3">
        <f t="shared" ca="1" si="278"/>
        <v>54048400</v>
      </c>
      <c r="Q2241" s="3" t="e">
        <f t="shared" ca="1" si="279"/>
        <v>#N/A</v>
      </c>
      <c r="S2241" s="99"/>
      <c r="T2241" s="350"/>
      <c r="U2241" s="350"/>
      <c r="V2241" s="349"/>
      <c r="W2241" s="313"/>
      <c r="X2241" s="302"/>
      <c r="Y2241" s="211"/>
      <c r="Z2241" s="320"/>
      <c r="AA2241" s="246"/>
      <c r="AB2241" s="125"/>
      <c r="AC2241" s="125"/>
      <c r="AD2241" s="125"/>
      <c r="AE2241" s="125"/>
      <c r="AF2241" s="125"/>
      <c r="AG2241" s="125"/>
      <c r="AH2241" s="125"/>
      <c r="AJ2241" s="125"/>
      <c r="AK2241" s="125"/>
      <c r="AM2241" s="246"/>
      <c r="AO2241" s="246"/>
      <c r="AP2241" s="211"/>
      <c r="AQ2241" s="211"/>
      <c r="AR2241" s="199"/>
      <c r="AT2241" s="225"/>
      <c r="AU2241" s="225"/>
      <c r="AV2241" s="225"/>
      <c r="AW2241" s="99"/>
      <c r="AX2241" s="199"/>
      <c r="AY2241" s="199"/>
      <c r="AZ2241" s="37"/>
      <c r="BA2241" s="123"/>
      <c r="BB2241" s="211"/>
      <c r="BC2241" s="211"/>
      <c r="BD2241" s="123"/>
      <c r="BE2241" s="123"/>
      <c r="BF2241" s="37"/>
      <c r="BG2241" s="37"/>
    </row>
    <row r="2242" spans="1:59" x14ac:dyDescent="0.25">
      <c r="A2242">
        <v>2210</v>
      </c>
      <c r="B2242" s="61">
        <f ca="1">OFFSET(InputPriceData!B$15,CalculationsAndCharts!$A2242+$A$11,0,1,1)</f>
        <v>39265</v>
      </c>
      <c r="C2242" s="3">
        <f ca="1">OFFSET(InputPriceData!G$15,CalculationsAndCharts!$A2242+$A$11,IF($C$7,8,0),1,1)</f>
        <v>103357000</v>
      </c>
      <c r="D2242" s="4">
        <f ca="1">OFFSET(InputPriceData!C$15,CalculationsAndCharts!$A2242+$A$11,IF($C$7,8,0),1,1)</f>
        <v>125.55</v>
      </c>
      <c r="E2242" s="4">
        <f ca="1">OFFSET(InputPriceData!D$15,CalculationsAndCharts!$A2242+$A$11,IF($C$7,8,0),1,1)</f>
        <v>126.42</v>
      </c>
      <c r="F2242" s="4">
        <f ca="1">OFFSET(InputPriceData!E$15,CalculationsAndCharts!$A2242+$A$11,IF($C$7,8,0),1,1)</f>
        <v>125.46</v>
      </c>
      <c r="G2242" s="4">
        <f ca="1">OFFSET(InputPriceData!F$15,CalculationsAndCharts!$A2242+$A$11,IF($C$7,8,0),1,1)</f>
        <v>126.31</v>
      </c>
      <c r="H2242" s="342">
        <f t="shared" ca="1" si="274"/>
        <v>125.57601676426941</v>
      </c>
      <c r="I2242" s="342">
        <f t="shared" ca="1" si="275"/>
        <v>125.567161099332</v>
      </c>
      <c r="J2242" s="340">
        <f t="shared" ca="1" si="276"/>
        <v>8.8556660242699817E-3</v>
      </c>
      <c r="K2242" s="170">
        <f t="shared" ca="1" si="272"/>
        <v>7.8422820733409703E-5</v>
      </c>
      <c r="L2242" s="341">
        <f t="shared" ca="1" si="273"/>
        <v>0.63173417101719165</v>
      </c>
      <c r="M2242" s="341">
        <f t="shared" ca="1" si="277"/>
        <v>-0.63173417101719165</v>
      </c>
      <c r="N2242" s="170"/>
      <c r="O2242" s="340"/>
      <c r="P2242" s="3">
        <f t="shared" ca="1" si="278"/>
        <v>103357000</v>
      </c>
      <c r="Q2242" s="3" t="e">
        <f t="shared" ca="1" si="279"/>
        <v>#N/A</v>
      </c>
      <c r="S2242" s="99"/>
      <c r="T2242" s="350"/>
      <c r="U2242" s="350"/>
      <c r="V2242" s="349"/>
      <c r="W2242" s="313"/>
      <c r="X2242" s="302"/>
      <c r="Y2242" s="211"/>
      <c r="Z2242" s="320"/>
      <c r="AA2242" s="246"/>
      <c r="AB2242" s="125"/>
      <c r="AC2242" s="125"/>
      <c r="AD2242" s="125"/>
      <c r="AE2242" s="125"/>
      <c r="AF2242" s="125"/>
      <c r="AG2242" s="125"/>
      <c r="AH2242" s="125"/>
      <c r="AJ2242" s="125"/>
      <c r="AK2242" s="125"/>
      <c r="AM2242" s="246"/>
      <c r="AO2242" s="246"/>
      <c r="AP2242" s="211"/>
      <c r="AQ2242" s="211"/>
      <c r="AR2242" s="199"/>
      <c r="AT2242" s="225"/>
      <c r="AU2242" s="225"/>
      <c r="AV2242" s="225"/>
      <c r="AW2242" s="99"/>
      <c r="AX2242" s="199"/>
      <c r="AY2242" s="199"/>
      <c r="AZ2242" s="37"/>
      <c r="BA2242" s="123"/>
      <c r="BB2242" s="211"/>
      <c r="BC2242" s="211"/>
      <c r="BD2242" s="123"/>
      <c r="BE2242" s="123"/>
      <c r="BF2242" s="37"/>
      <c r="BG2242" s="37"/>
    </row>
    <row r="2243" spans="1:59" x14ac:dyDescent="0.25">
      <c r="A2243">
        <v>2211</v>
      </c>
      <c r="B2243" s="61">
        <f ca="1">OFFSET(InputPriceData!B$15,CalculationsAndCharts!$A2243+$A$11,0,1,1)</f>
        <v>39262</v>
      </c>
      <c r="C2243" s="3">
        <f ca="1">OFFSET(InputPriceData!G$15,CalculationsAndCharts!$A2243+$A$11,IF($C$7,8,0),1,1)</f>
        <v>199701800</v>
      </c>
      <c r="D2243" s="4">
        <f ca="1">OFFSET(InputPriceData!C$15,CalculationsAndCharts!$A2243+$A$11,IF($C$7,8,0),1,1)</f>
        <v>125.57</v>
      </c>
      <c r="E2243" s="4">
        <f ca="1">OFFSET(InputPriceData!D$15,CalculationsAndCharts!$A2243+$A$11,IF($C$7,8,0),1,1)</f>
        <v>126.2</v>
      </c>
      <c r="F2243" s="4">
        <f ca="1">OFFSET(InputPriceData!E$15,CalculationsAndCharts!$A2243+$A$11,IF($C$7,8,0),1,1)</f>
        <v>124.11</v>
      </c>
      <c r="G2243" s="4">
        <f ca="1">OFFSET(InputPriceData!F$15,CalculationsAndCharts!$A2243+$A$11,IF($C$7,8,0),1,1)</f>
        <v>125.18</v>
      </c>
      <c r="H2243" s="342">
        <f t="shared" ca="1" si="274"/>
        <v>125.47116201630791</v>
      </c>
      <c r="I2243" s="342">
        <f t="shared" ca="1" si="275"/>
        <v>125.49963029018036</v>
      </c>
      <c r="J2243" s="340">
        <f t="shared" ca="1" si="276"/>
        <v>-2.8468272686799322E-2</v>
      </c>
      <c r="K2243" s="170">
        <f t="shared" ca="1" si="272"/>
        <v>8.1044254976996423E-4</v>
      </c>
      <c r="L2243" s="341">
        <f t="shared" ca="1" si="273"/>
        <v>0.63996118164275284</v>
      </c>
      <c r="M2243" s="341">
        <f t="shared" ca="1" si="277"/>
        <v>-0.63996118164275284</v>
      </c>
      <c r="N2243" s="170"/>
      <c r="O2243" s="340"/>
      <c r="P2243" s="3" t="e">
        <f t="shared" ca="1" si="278"/>
        <v>#N/A</v>
      </c>
      <c r="Q2243" s="3">
        <f t="shared" ca="1" si="279"/>
        <v>199701800</v>
      </c>
      <c r="S2243" s="99"/>
      <c r="T2243" s="350"/>
      <c r="U2243" s="350"/>
      <c r="V2243" s="349"/>
      <c r="W2243" s="313"/>
      <c r="X2243" s="302"/>
      <c r="Y2243" s="211"/>
      <c r="Z2243" s="320"/>
      <c r="AA2243" s="246"/>
      <c r="AB2243" s="125"/>
      <c r="AC2243" s="125"/>
      <c r="AD2243" s="125"/>
      <c r="AE2243" s="125"/>
      <c r="AF2243" s="125"/>
      <c r="AG2243" s="125"/>
      <c r="AH2243" s="125"/>
      <c r="AJ2243" s="125"/>
      <c r="AK2243" s="125"/>
      <c r="AM2243" s="246"/>
      <c r="AO2243" s="246"/>
      <c r="AP2243" s="211"/>
      <c r="AQ2243" s="211"/>
      <c r="AR2243" s="199"/>
      <c r="AT2243" s="225"/>
      <c r="AU2243" s="225"/>
      <c r="AV2243" s="225"/>
      <c r="AW2243" s="99"/>
      <c r="AX2243" s="199"/>
      <c r="AY2243" s="199"/>
      <c r="AZ2243" s="37"/>
      <c r="BA2243" s="123"/>
      <c r="BB2243" s="211"/>
      <c r="BC2243" s="211"/>
      <c r="BD2243" s="123"/>
      <c r="BE2243" s="123"/>
      <c r="BF2243" s="37"/>
      <c r="BG2243" s="37"/>
    </row>
    <row r="2244" spans="1:59" x14ac:dyDescent="0.25">
      <c r="A2244">
        <v>2212</v>
      </c>
      <c r="B2244" s="61">
        <f ca="1">OFFSET(InputPriceData!B$15,CalculationsAndCharts!$A2244+$A$11,0,1,1)</f>
        <v>39261</v>
      </c>
      <c r="C2244" s="3">
        <f ca="1">OFFSET(InputPriceData!G$15,CalculationsAndCharts!$A2244+$A$11,IF($C$7,8,0),1,1)</f>
        <v>157705000</v>
      </c>
      <c r="D2244" s="4">
        <f ca="1">OFFSET(InputPriceData!C$15,CalculationsAndCharts!$A2244+$A$11,IF($C$7,8,0),1,1)</f>
        <v>125.14</v>
      </c>
      <c r="E2244" s="4">
        <f ca="1">OFFSET(InputPriceData!D$15,CalculationsAndCharts!$A2244+$A$11,IF($C$7,8,0),1,1)</f>
        <v>126</v>
      </c>
      <c r="F2244" s="4">
        <f ca="1">OFFSET(InputPriceData!E$15,CalculationsAndCharts!$A2244+$A$11,IF($C$7,8,0),1,1)</f>
        <v>124.55</v>
      </c>
      <c r="G2244" s="4">
        <f ca="1">OFFSET(InputPriceData!F$15,CalculationsAndCharts!$A2244+$A$11,IF($C$7,8,0),1,1)</f>
        <v>125.14</v>
      </c>
      <c r="H2244" s="342">
        <f t="shared" ca="1" si="274"/>
        <v>125.51275659006619</v>
      </c>
      <c r="I2244" s="342">
        <f t="shared" ca="1" si="275"/>
        <v>125.52868758928767</v>
      </c>
      <c r="J2244" s="340">
        <f t="shared" ca="1" si="276"/>
        <v>-1.5930997928044404E-2</v>
      </c>
      <c r="K2244" s="170">
        <f t="shared" ca="1" si="272"/>
        <v>2.5379669498335508E-4</v>
      </c>
      <c r="L2244" s="341">
        <f t="shared" ca="1" si="273"/>
        <v>0.64658364547797798</v>
      </c>
      <c r="M2244" s="341">
        <f t="shared" ca="1" si="277"/>
        <v>-0.64658364547797798</v>
      </c>
      <c r="N2244" s="170"/>
      <c r="O2244" s="340"/>
      <c r="P2244" s="3">
        <f t="shared" ca="1" si="278"/>
        <v>157705000</v>
      </c>
      <c r="Q2244" s="3" t="e">
        <f t="shared" ca="1" si="279"/>
        <v>#N/A</v>
      </c>
      <c r="S2244" s="99"/>
      <c r="T2244" s="350"/>
      <c r="U2244" s="350"/>
      <c r="V2244" s="349"/>
      <c r="W2244" s="313"/>
      <c r="X2244" s="302"/>
      <c r="Y2244" s="211"/>
      <c r="Z2244" s="320"/>
      <c r="AA2244" s="246"/>
      <c r="AB2244" s="125"/>
      <c r="AC2244" s="125"/>
      <c r="AD2244" s="125"/>
      <c r="AE2244" s="125"/>
      <c r="AF2244" s="125"/>
      <c r="AG2244" s="125"/>
      <c r="AH2244" s="125"/>
      <c r="AJ2244" s="125"/>
      <c r="AK2244" s="125"/>
      <c r="AM2244" s="246"/>
      <c r="AO2244" s="246"/>
      <c r="AP2244" s="211"/>
      <c r="AQ2244" s="211"/>
      <c r="AR2244" s="199"/>
      <c r="AT2244" s="225"/>
      <c r="AU2244" s="225"/>
      <c r="AV2244" s="225"/>
      <c r="AW2244" s="99"/>
      <c r="AX2244" s="199"/>
      <c r="AY2244" s="199"/>
      <c r="AZ2244" s="37"/>
      <c r="BA2244" s="123"/>
      <c r="BB2244" s="211"/>
      <c r="BC2244" s="211"/>
      <c r="BD2244" s="123"/>
      <c r="BE2244" s="123"/>
      <c r="BF2244" s="37"/>
      <c r="BG2244" s="37"/>
    </row>
    <row r="2245" spans="1:59" x14ac:dyDescent="0.25">
      <c r="A2245">
        <v>2213</v>
      </c>
      <c r="B2245" s="61">
        <f ca="1">OFFSET(InputPriceData!B$15,CalculationsAndCharts!$A2245+$A$11,0,1,1)</f>
        <v>39260</v>
      </c>
      <c r="C2245" s="3">
        <f ca="1">OFFSET(InputPriceData!G$15,CalculationsAndCharts!$A2245+$A$11,IF($C$7,8,0),1,1)</f>
        <v>213638000</v>
      </c>
      <c r="D2245" s="4">
        <f ca="1">OFFSET(InputPriceData!C$15,CalculationsAndCharts!$A2245+$A$11,IF($C$7,8,0),1,1)</f>
        <v>123.27</v>
      </c>
      <c r="E2245" s="4">
        <f ca="1">OFFSET(InputPriceData!D$15,CalculationsAndCharts!$A2245+$A$11,IF($C$7,8,0),1,1)</f>
        <v>125.3</v>
      </c>
      <c r="F2245" s="4">
        <f ca="1">OFFSET(InputPriceData!E$15,CalculationsAndCharts!$A2245+$A$11,IF($C$7,8,0),1,1)</f>
        <v>123.21</v>
      </c>
      <c r="G2245" s="4">
        <f ca="1">OFFSET(InputPriceData!F$15,CalculationsAndCharts!$A2245+$A$11,IF($C$7,8,0),1,1)</f>
        <v>125.15</v>
      </c>
      <c r="H2245" s="342">
        <f t="shared" ca="1" si="274"/>
        <v>125.56600753150423</v>
      </c>
      <c r="I2245" s="342">
        <f t="shared" ca="1" si="275"/>
        <v>125.56402282467747</v>
      </c>
      <c r="J2245" s="340">
        <f t="shared" ca="1" si="276"/>
        <v>1.9847082377808106E-3</v>
      </c>
      <c r="K2245" s="170">
        <f t="shared" ca="1" si="272"/>
        <v>3.9390667891150108E-6</v>
      </c>
      <c r="L2245" s="341">
        <f t="shared" ca="1" si="273"/>
        <v>0.65244625287996139</v>
      </c>
      <c r="M2245" s="341">
        <f t="shared" ca="1" si="277"/>
        <v>-0.65244625287996139</v>
      </c>
      <c r="N2245" s="170"/>
      <c r="O2245" s="340"/>
      <c r="P2245" s="3">
        <f t="shared" ca="1" si="278"/>
        <v>213638000</v>
      </c>
      <c r="Q2245" s="3" t="e">
        <f t="shared" ca="1" si="279"/>
        <v>#N/A</v>
      </c>
      <c r="S2245" s="99"/>
      <c r="T2245" s="350"/>
      <c r="U2245" s="350"/>
      <c r="V2245" s="349"/>
      <c r="W2245" s="313"/>
      <c r="X2245" s="302"/>
      <c r="Y2245" s="211"/>
      <c r="Z2245" s="320"/>
      <c r="AA2245" s="246"/>
      <c r="AB2245" s="125"/>
      <c r="AC2245" s="125"/>
      <c r="AD2245" s="125"/>
      <c r="AE2245" s="125"/>
      <c r="AF2245" s="125"/>
      <c r="AG2245" s="125"/>
      <c r="AH2245" s="125"/>
      <c r="AJ2245" s="125"/>
      <c r="AK2245" s="125"/>
      <c r="AM2245" s="246"/>
      <c r="AO2245" s="246"/>
      <c r="AP2245" s="211"/>
      <c r="AQ2245" s="211"/>
      <c r="AR2245" s="199"/>
      <c r="AT2245" s="225"/>
      <c r="AU2245" s="225"/>
      <c r="AV2245" s="225"/>
      <c r="AW2245" s="99"/>
      <c r="AX2245" s="199"/>
      <c r="AY2245" s="199"/>
      <c r="AZ2245" s="37"/>
      <c r="BA2245" s="123"/>
      <c r="BB2245" s="211"/>
      <c r="BC2245" s="211"/>
      <c r="BD2245" s="123"/>
      <c r="BE2245" s="123"/>
      <c r="BF2245" s="37"/>
      <c r="BG2245" s="37"/>
    </row>
    <row r="2246" spans="1:59" x14ac:dyDescent="0.25">
      <c r="A2246">
        <v>2214</v>
      </c>
      <c r="B2246" s="61">
        <f ca="1">OFFSET(InputPriceData!B$15,CalculationsAndCharts!$A2246+$A$11,0,1,1)</f>
        <v>39259</v>
      </c>
      <c r="C2246" s="3">
        <f ca="1">OFFSET(InputPriceData!G$15,CalculationsAndCharts!$A2246+$A$11,IF($C$7,8,0),1,1)</f>
        <v>198445700</v>
      </c>
      <c r="D2246" s="4">
        <f ca="1">OFFSET(InputPriceData!C$15,CalculationsAndCharts!$A2246+$A$11,IF($C$7,8,0),1,1)</f>
        <v>125</v>
      </c>
      <c r="E2246" s="4">
        <f ca="1">OFFSET(InputPriceData!D$15,CalculationsAndCharts!$A2246+$A$11,IF($C$7,8,0),1,1)</f>
        <v>125.2</v>
      </c>
      <c r="F2246" s="4">
        <f ca="1">OFFSET(InputPriceData!E$15,CalculationsAndCharts!$A2246+$A$11,IF($C$7,8,0),1,1)</f>
        <v>123.39</v>
      </c>
      <c r="G2246" s="4">
        <f ca="1">OFFSET(InputPriceData!F$15,CalculationsAndCharts!$A2246+$A$11,IF($C$7,8,0),1,1)</f>
        <v>123.4</v>
      </c>
      <c r="H2246" s="342">
        <f t="shared" ca="1" si="274"/>
        <v>125.62543717886197</v>
      </c>
      <c r="I2246" s="342">
        <f t="shared" ca="1" si="275"/>
        <v>125.60166126328453</v>
      </c>
      <c r="J2246" s="340">
        <f t="shared" ca="1" si="276"/>
        <v>2.3775917116759915E-2</v>
      </c>
      <c r="K2246" s="170">
        <f t="shared" ca="1" si="272"/>
        <v>5.6529423474303711E-4</v>
      </c>
      <c r="L2246" s="341">
        <f t="shared" ca="1" si="273"/>
        <v>0.65728282154553974</v>
      </c>
      <c r="M2246" s="341">
        <f t="shared" ca="1" si="277"/>
        <v>-0.65728282154553974</v>
      </c>
      <c r="N2246" s="170"/>
      <c r="O2246" s="340"/>
      <c r="P2246" s="3" t="e">
        <f t="shared" ca="1" si="278"/>
        <v>#N/A</v>
      </c>
      <c r="Q2246" s="3">
        <f t="shared" ca="1" si="279"/>
        <v>198445700</v>
      </c>
      <c r="S2246" s="99"/>
      <c r="T2246" s="350"/>
      <c r="U2246" s="350"/>
      <c r="V2246" s="349"/>
      <c r="W2246" s="313"/>
      <c r="X2246" s="302"/>
      <c r="Y2246" s="211"/>
      <c r="Z2246" s="320"/>
      <c r="AA2246" s="246"/>
      <c r="AB2246" s="125"/>
      <c r="AC2246" s="125"/>
      <c r="AD2246" s="125"/>
      <c r="AE2246" s="125"/>
      <c r="AF2246" s="125"/>
      <c r="AG2246" s="125"/>
      <c r="AH2246" s="125"/>
      <c r="AJ2246" s="125"/>
      <c r="AK2246" s="125"/>
      <c r="AM2246" s="246"/>
      <c r="AO2246" s="246"/>
      <c r="AP2246" s="211"/>
      <c r="AQ2246" s="211"/>
      <c r="AR2246" s="199"/>
      <c r="AT2246" s="225"/>
      <c r="AU2246" s="225"/>
      <c r="AV2246" s="225"/>
      <c r="AW2246" s="99"/>
      <c r="AX2246" s="199"/>
      <c r="AY2246" s="199"/>
      <c r="AZ2246" s="37"/>
      <c r="BA2246" s="123"/>
      <c r="BB2246" s="211"/>
      <c r="BC2246" s="211"/>
      <c r="BD2246" s="123"/>
      <c r="BE2246" s="123"/>
      <c r="BF2246" s="37"/>
      <c r="BG2246" s="37"/>
    </row>
    <row r="2247" spans="1:59" x14ac:dyDescent="0.25">
      <c r="A2247">
        <v>2215</v>
      </c>
      <c r="B2247" s="61">
        <f ca="1">OFFSET(InputPriceData!B$15,CalculationsAndCharts!$A2247+$A$11,0,1,1)</f>
        <v>39258</v>
      </c>
      <c r="C2247" s="3">
        <f ca="1">OFFSET(InputPriceData!G$15,CalculationsAndCharts!$A2247+$A$11,IF($C$7,8,0),1,1)</f>
        <v>232014400</v>
      </c>
      <c r="D2247" s="4">
        <f ca="1">OFFSET(InputPriceData!C$15,CalculationsAndCharts!$A2247+$A$11,IF($C$7,8,0),1,1)</f>
        <v>125.02</v>
      </c>
      <c r="E2247" s="4">
        <f ca="1">OFFSET(InputPriceData!D$15,CalculationsAndCharts!$A2247+$A$11,IF($C$7,8,0),1,1)</f>
        <v>125.86</v>
      </c>
      <c r="F2247" s="4">
        <f ca="1">OFFSET(InputPriceData!E$15,CalculationsAndCharts!$A2247+$A$11,IF($C$7,8,0),1,1)</f>
        <v>124.01</v>
      </c>
      <c r="G2247" s="4">
        <f ca="1">OFFSET(InputPriceData!F$15,CalculationsAndCharts!$A2247+$A$11,IF($C$7,8,0),1,1)</f>
        <v>124.68</v>
      </c>
      <c r="H2247" s="342">
        <f t="shared" ca="1" si="274"/>
        <v>125.94335677584226</v>
      </c>
      <c r="I2247" s="342">
        <f t="shared" ca="1" si="275"/>
        <v>125.80181228721949</v>
      </c>
      <c r="J2247" s="340">
        <f t="shared" ca="1" si="276"/>
        <v>0.14154449030202307</v>
      </c>
      <c r="K2247" s="170">
        <f t="shared" ca="1" si="272"/>
        <v>2.0034842734859504E-2</v>
      </c>
      <c r="L2247" s="341">
        <f t="shared" ca="1" si="273"/>
        <v>0.66098884913709677</v>
      </c>
      <c r="M2247" s="341">
        <f t="shared" ca="1" si="277"/>
        <v>-0.66098884913709677</v>
      </c>
      <c r="N2247" s="170"/>
      <c r="O2247" s="340"/>
      <c r="P2247" s="3" t="e">
        <f t="shared" ca="1" si="278"/>
        <v>#N/A</v>
      </c>
      <c r="Q2247" s="3">
        <f t="shared" ca="1" si="279"/>
        <v>232014400</v>
      </c>
      <c r="S2247" s="99"/>
      <c r="T2247" s="350"/>
      <c r="U2247" s="350"/>
      <c r="V2247" s="349"/>
      <c r="W2247" s="313"/>
      <c r="X2247" s="302"/>
      <c r="Y2247" s="211"/>
      <c r="Z2247" s="320"/>
      <c r="AA2247" s="246"/>
      <c r="AB2247" s="125"/>
      <c r="AC2247" s="125"/>
      <c r="AD2247" s="125"/>
      <c r="AE2247" s="125"/>
      <c r="AF2247" s="125"/>
      <c r="AG2247" s="125"/>
      <c r="AH2247" s="125"/>
      <c r="AJ2247" s="125"/>
      <c r="AK2247" s="125"/>
      <c r="AM2247" s="246"/>
      <c r="AO2247" s="246"/>
      <c r="AP2247" s="211"/>
      <c r="AQ2247" s="211"/>
      <c r="AR2247" s="199"/>
      <c r="AT2247" s="225"/>
      <c r="AU2247" s="225"/>
      <c r="AV2247" s="225"/>
      <c r="AW2247" s="99"/>
      <c r="AX2247" s="199"/>
      <c r="AY2247" s="199"/>
      <c r="AZ2247" s="37"/>
      <c r="BA2247" s="123"/>
      <c r="BB2247" s="211"/>
      <c r="BC2247" s="211"/>
      <c r="BD2247" s="123"/>
      <c r="BE2247" s="123"/>
      <c r="BF2247" s="37"/>
      <c r="BG2247" s="37"/>
    </row>
    <row r="2248" spans="1:59" x14ac:dyDescent="0.25">
      <c r="A2248">
        <v>2216</v>
      </c>
      <c r="B2248" s="61">
        <f ca="1">OFFSET(InputPriceData!B$15,CalculationsAndCharts!$A2248+$A$11,0,1,1)</f>
        <v>39255</v>
      </c>
      <c r="C2248" s="3">
        <f ca="1">OFFSET(InputPriceData!G$15,CalculationsAndCharts!$A2248+$A$11,IF($C$7,8,0),1,1)</f>
        <v>204964700</v>
      </c>
      <c r="D2248" s="4">
        <f ca="1">OFFSET(InputPriceData!C$15,CalculationsAndCharts!$A2248+$A$11,IF($C$7,8,0),1,1)</f>
        <v>126.09</v>
      </c>
      <c r="E2248" s="4">
        <f ca="1">OFFSET(InputPriceData!D$15,CalculationsAndCharts!$A2248+$A$11,IF($C$7,8,0),1,1)</f>
        <v>126.3</v>
      </c>
      <c r="F2248" s="4">
        <f ca="1">OFFSET(InputPriceData!E$15,CalculationsAndCharts!$A2248+$A$11,IF($C$7,8,0),1,1)</f>
        <v>124.7</v>
      </c>
      <c r="G2248" s="4">
        <f ca="1">OFFSET(InputPriceData!F$15,CalculationsAndCharts!$A2248+$A$11,IF($C$7,8,0),1,1)</f>
        <v>125.28</v>
      </c>
      <c r="H2248" s="342">
        <f t="shared" ca="1" si="274"/>
        <v>126.1238363152483</v>
      </c>
      <c r="I2248" s="342">
        <f t="shared" ca="1" si="275"/>
        <v>125.90379522242127</v>
      </c>
      <c r="J2248" s="340">
        <f t="shared" ca="1" si="276"/>
        <v>0.22004109465894781</v>
      </c>
      <c r="K2248" s="170">
        <f t="shared" ca="1" si="272"/>
        <v>4.8418083338708028E-2</v>
      </c>
      <c r="L2248" s="341">
        <f t="shared" ca="1" si="273"/>
        <v>0.66336020064167611</v>
      </c>
      <c r="M2248" s="341">
        <f t="shared" ca="1" si="277"/>
        <v>-0.66336020064167611</v>
      </c>
      <c r="N2248" s="170"/>
      <c r="O2248" s="340"/>
      <c r="P2248" s="3" t="e">
        <f t="shared" ca="1" si="278"/>
        <v>#N/A</v>
      </c>
      <c r="Q2248" s="3">
        <f t="shared" ca="1" si="279"/>
        <v>204964700</v>
      </c>
      <c r="S2248" s="99"/>
      <c r="T2248" s="350"/>
      <c r="U2248" s="350"/>
      <c r="V2248" s="349"/>
      <c r="W2248" s="313"/>
      <c r="X2248" s="302"/>
      <c r="Y2248" s="211"/>
      <c r="Z2248" s="320"/>
      <c r="AA2248" s="246"/>
      <c r="AB2248" s="125"/>
      <c r="AC2248" s="125"/>
      <c r="AD2248" s="125"/>
      <c r="AE2248" s="125"/>
      <c r="AF2248" s="125"/>
      <c r="AG2248" s="125"/>
      <c r="AH2248" s="125"/>
      <c r="AJ2248" s="125"/>
      <c r="AK2248" s="125"/>
      <c r="AM2248" s="246"/>
      <c r="AO2248" s="246"/>
      <c r="AP2248" s="211"/>
      <c r="AQ2248" s="211"/>
      <c r="AR2248" s="199"/>
      <c r="AT2248" s="225"/>
      <c r="AU2248" s="225"/>
      <c r="AV2248" s="225"/>
      <c r="AW2248" s="99"/>
      <c r="AX2248" s="199"/>
      <c r="AY2248" s="199"/>
      <c r="AZ2248" s="37"/>
      <c r="BA2248" s="123"/>
      <c r="BB2248" s="211"/>
      <c r="BC2248" s="211"/>
      <c r="BD2248" s="123"/>
      <c r="BE2248" s="123"/>
      <c r="BF2248" s="37"/>
      <c r="BG2248" s="37"/>
    </row>
    <row r="2249" spans="1:59" x14ac:dyDescent="0.25">
      <c r="A2249">
        <v>2217</v>
      </c>
      <c r="B2249" s="61">
        <f ca="1">OFFSET(InputPriceData!B$15,CalculationsAndCharts!$A2249+$A$11,0,1,1)</f>
        <v>39254</v>
      </c>
      <c r="C2249" s="3">
        <f ca="1">OFFSET(InputPriceData!G$15,CalculationsAndCharts!$A2249+$A$11,IF($C$7,8,0),1,1)</f>
        <v>205262000</v>
      </c>
      <c r="D2249" s="4">
        <f ca="1">OFFSET(InputPriceData!C$15,CalculationsAndCharts!$A2249+$A$11,IF($C$7,8,0),1,1)</f>
        <v>125.72</v>
      </c>
      <c r="E2249" s="4">
        <f ca="1">OFFSET(InputPriceData!D$15,CalculationsAndCharts!$A2249+$A$11,IF($C$7,8,0),1,1)</f>
        <v>126.58</v>
      </c>
      <c r="F2249" s="4">
        <f ca="1">OFFSET(InputPriceData!E$15,CalculationsAndCharts!$A2249+$A$11,IF($C$7,8,0),1,1)</f>
        <v>125.03</v>
      </c>
      <c r="G2249" s="4">
        <f ca="1">OFFSET(InputPriceData!F$15,CalculationsAndCharts!$A2249+$A$11,IF($C$7,8,0),1,1)</f>
        <v>126.47</v>
      </c>
      <c r="H2249" s="342">
        <f t="shared" ca="1" si="274"/>
        <v>126.24438436028377</v>
      </c>
      <c r="I2249" s="342">
        <f t="shared" ca="1" si="275"/>
        <v>125.96050387900502</v>
      </c>
      <c r="J2249" s="340">
        <f t="shared" ca="1" si="276"/>
        <v>0.28388048327720594</v>
      </c>
      <c r="K2249" s="170">
        <f t="shared" ca="1" si="272"/>
        <v>8.05881287857E-2</v>
      </c>
      <c r="L2249" s="341">
        <f t="shared" ca="1" si="273"/>
        <v>0.66483123458473625</v>
      </c>
      <c r="M2249" s="341">
        <f t="shared" ca="1" si="277"/>
        <v>-0.66483123458473625</v>
      </c>
      <c r="N2249" s="170"/>
      <c r="O2249" s="340"/>
      <c r="P2249" s="3">
        <f t="shared" ca="1" si="278"/>
        <v>205262000</v>
      </c>
      <c r="Q2249" s="3" t="e">
        <f t="shared" ca="1" si="279"/>
        <v>#N/A</v>
      </c>
      <c r="S2249" s="99"/>
      <c r="T2249" s="350"/>
      <c r="U2249" s="350"/>
      <c r="V2249" s="349"/>
      <c r="W2249" s="313"/>
      <c r="X2249" s="302"/>
      <c r="Y2249" s="211"/>
      <c r="Z2249" s="320"/>
      <c r="AA2249" s="246"/>
      <c r="AB2249" s="125"/>
      <c r="AC2249" s="125"/>
      <c r="AD2249" s="125"/>
      <c r="AE2249" s="125"/>
      <c r="AF2249" s="125"/>
      <c r="AG2249" s="125"/>
      <c r="AH2249" s="125"/>
      <c r="AJ2249" s="125"/>
      <c r="AK2249" s="125"/>
      <c r="AM2249" s="246"/>
      <c r="AO2249" s="246"/>
      <c r="AP2249" s="211"/>
      <c r="AQ2249" s="211"/>
      <c r="AR2249" s="199"/>
      <c r="AT2249" s="225"/>
      <c r="AU2249" s="225"/>
      <c r="AV2249" s="225"/>
      <c r="AW2249" s="99"/>
      <c r="AX2249" s="199"/>
      <c r="AY2249" s="199"/>
      <c r="AZ2249" s="37"/>
      <c r="BA2249" s="123"/>
      <c r="BB2249" s="211"/>
      <c r="BC2249" s="211"/>
      <c r="BD2249" s="123"/>
      <c r="BE2249" s="123"/>
      <c r="BF2249" s="37"/>
      <c r="BG2249" s="37"/>
    </row>
    <row r="2250" spans="1:59" x14ac:dyDescent="0.25">
      <c r="A2250">
        <v>2218</v>
      </c>
      <c r="B2250" s="61">
        <f ca="1">OFFSET(InputPriceData!B$15,CalculationsAndCharts!$A2250+$A$11,0,1,1)</f>
        <v>39253</v>
      </c>
      <c r="C2250" s="3">
        <f ca="1">OFFSET(InputPriceData!G$15,CalculationsAndCharts!$A2250+$A$11,IF($C$7,8,0),1,1)</f>
        <v>177119700</v>
      </c>
      <c r="D2250" s="4">
        <f ca="1">OFFSET(InputPriceData!C$15,CalculationsAndCharts!$A2250+$A$11,IF($C$7,8,0),1,1)</f>
        <v>127.8</v>
      </c>
      <c r="E2250" s="4">
        <f ca="1">OFFSET(InputPriceData!D$15,CalculationsAndCharts!$A2250+$A$11,IF($C$7,8,0),1,1)</f>
        <v>127.8</v>
      </c>
      <c r="F2250" s="4">
        <f ca="1">OFFSET(InputPriceData!E$15,CalculationsAndCharts!$A2250+$A$11,IF($C$7,8,0),1,1)</f>
        <v>125.62</v>
      </c>
      <c r="G2250" s="4">
        <f ca="1">OFFSET(InputPriceData!F$15,CalculationsAndCharts!$A2250+$A$11,IF($C$7,8,0),1,1)</f>
        <v>125.77</v>
      </c>
      <c r="H2250" s="342">
        <f t="shared" ca="1" si="274"/>
        <v>126.21215355461003</v>
      </c>
      <c r="I2250" s="342">
        <f t="shared" ca="1" si="275"/>
        <v>125.91418604982367</v>
      </c>
      <c r="J2250" s="340">
        <f t="shared" ca="1" si="276"/>
        <v>0.29796750696649893</v>
      </c>
      <c r="K2250" s="170">
        <f t="shared" ca="1" si="272"/>
        <v>8.8784635207830587E-2</v>
      </c>
      <c r="L2250" s="341">
        <f t="shared" ca="1" si="273"/>
        <v>0.66554426118527621</v>
      </c>
      <c r="M2250" s="341">
        <f t="shared" ca="1" si="277"/>
        <v>-0.66554426118527621</v>
      </c>
      <c r="N2250" s="170"/>
      <c r="O2250" s="340"/>
      <c r="P2250" s="3" t="e">
        <f t="shared" ca="1" si="278"/>
        <v>#N/A</v>
      </c>
      <c r="Q2250" s="3">
        <f t="shared" ca="1" si="279"/>
        <v>177119700</v>
      </c>
      <c r="S2250" s="99"/>
      <c r="T2250" s="350"/>
      <c r="U2250" s="350"/>
      <c r="V2250" s="349"/>
      <c r="W2250" s="313"/>
      <c r="X2250" s="302"/>
      <c r="Y2250" s="211"/>
      <c r="Z2250" s="320"/>
      <c r="AA2250" s="246"/>
      <c r="AB2250" s="125"/>
      <c r="AC2250" s="125"/>
      <c r="AD2250" s="125"/>
      <c r="AE2250" s="125"/>
      <c r="AF2250" s="125"/>
      <c r="AG2250" s="125"/>
      <c r="AH2250" s="125"/>
      <c r="AJ2250" s="125"/>
      <c r="AK2250" s="125"/>
      <c r="AM2250" s="246"/>
      <c r="AO2250" s="246"/>
      <c r="AP2250" s="211"/>
      <c r="AQ2250" s="211"/>
      <c r="AR2250" s="199"/>
      <c r="AT2250" s="225"/>
      <c r="AU2250" s="225"/>
      <c r="AV2250" s="225"/>
      <c r="AW2250" s="99"/>
      <c r="AX2250" s="199"/>
      <c r="AY2250" s="199"/>
      <c r="AZ2250" s="37"/>
      <c r="BA2250" s="123"/>
      <c r="BB2250" s="211"/>
      <c r="BC2250" s="211"/>
      <c r="BD2250" s="123"/>
      <c r="BE2250" s="123"/>
      <c r="BF2250" s="37"/>
      <c r="BG2250" s="37"/>
    </row>
    <row r="2251" spans="1:59" x14ac:dyDescent="0.25">
      <c r="A2251">
        <v>2219</v>
      </c>
      <c r="B2251" s="61">
        <f ca="1">OFFSET(InputPriceData!B$15,CalculationsAndCharts!$A2251+$A$11,0,1,1)</f>
        <v>39252</v>
      </c>
      <c r="C2251" s="3">
        <f ca="1">OFFSET(InputPriceData!G$15,CalculationsAndCharts!$A2251+$A$11,IF($C$7,8,0),1,1)</f>
        <v>110851700</v>
      </c>
      <c r="D2251" s="4">
        <f ca="1">OFFSET(InputPriceData!C$15,CalculationsAndCharts!$A2251+$A$11,IF($C$7,8,0),1,1)</f>
        <v>126.94</v>
      </c>
      <c r="E2251" s="4">
        <f ca="1">OFFSET(InputPriceData!D$15,CalculationsAndCharts!$A2251+$A$11,IF($C$7,8,0),1,1)</f>
        <v>127.63</v>
      </c>
      <c r="F2251" s="4">
        <f ca="1">OFFSET(InputPriceData!E$15,CalculationsAndCharts!$A2251+$A$11,IF($C$7,8,0),1,1)</f>
        <v>126.79</v>
      </c>
      <c r="G2251" s="4">
        <f ca="1">OFFSET(InputPriceData!F$15,CalculationsAndCharts!$A2251+$A$11,IF($C$7,8,0),1,1)</f>
        <v>127.54</v>
      </c>
      <c r="H2251" s="342">
        <f t="shared" ca="1" si="274"/>
        <v>126.27531834812575</v>
      </c>
      <c r="I2251" s="342">
        <f t="shared" ca="1" si="275"/>
        <v>125.92729387253492</v>
      </c>
      <c r="J2251" s="340">
        <f t="shared" ca="1" si="276"/>
        <v>0.34802447796916958</v>
      </c>
      <c r="K2251" s="170">
        <f t="shared" ca="1" si="272"/>
        <v>0.12112103726571299</v>
      </c>
      <c r="L2251" s="341">
        <f t="shared" ca="1" si="273"/>
        <v>0.66605278855382755</v>
      </c>
      <c r="M2251" s="341">
        <f t="shared" ca="1" si="277"/>
        <v>-0.66605278855382755</v>
      </c>
      <c r="N2251" s="170"/>
      <c r="O2251" s="340"/>
      <c r="P2251" s="3">
        <f t="shared" ca="1" si="278"/>
        <v>110851700</v>
      </c>
      <c r="Q2251" s="3" t="e">
        <f t="shared" ca="1" si="279"/>
        <v>#N/A</v>
      </c>
      <c r="S2251" s="99"/>
      <c r="T2251" s="350"/>
      <c r="U2251" s="350"/>
      <c r="V2251" s="349"/>
      <c r="W2251" s="313"/>
      <c r="X2251" s="302"/>
      <c r="Y2251" s="211"/>
      <c r="Z2251" s="320"/>
      <c r="AA2251" s="246"/>
      <c r="AB2251" s="125"/>
      <c r="AC2251" s="125"/>
      <c r="AD2251" s="125"/>
      <c r="AE2251" s="125"/>
      <c r="AF2251" s="125"/>
      <c r="AG2251" s="125"/>
      <c r="AH2251" s="125"/>
      <c r="AJ2251" s="125"/>
      <c r="AK2251" s="125"/>
      <c r="AM2251" s="246"/>
      <c r="AO2251" s="246"/>
      <c r="AP2251" s="211"/>
      <c r="AQ2251" s="211"/>
      <c r="AR2251" s="199"/>
      <c r="AT2251" s="225"/>
      <c r="AU2251" s="225"/>
      <c r="AV2251" s="225"/>
      <c r="AW2251" s="99"/>
      <c r="AX2251" s="199"/>
      <c r="AY2251" s="199"/>
      <c r="AZ2251" s="37"/>
      <c r="BA2251" s="123"/>
      <c r="BB2251" s="211"/>
      <c r="BC2251" s="211"/>
      <c r="BD2251" s="123"/>
      <c r="BE2251" s="123"/>
      <c r="BF2251" s="37"/>
      <c r="BG2251" s="37"/>
    </row>
    <row r="2252" spans="1:59" x14ac:dyDescent="0.25">
      <c r="A2252">
        <v>2220</v>
      </c>
      <c r="B2252" s="61">
        <f ca="1">OFFSET(InputPriceData!B$15,CalculationsAndCharts!$A2252+$A$11,0,1,1)</f>
        <v>39251</v>
      </c>
      <c r="C2252" s="3">
        <f ca="1">OFFSET(InputPriceData!G$15,CalculationsAndCharts!$A2252+$A$11,IF($C$7,8,0),1,1)</f>
        <v>88537500</v>
      </c>
      <c r="D2252" s="4">
        <f ca="1">OFFSET(InputPriceData!C$15,CalculationsAndCharts!$A2252+$A$11,IF($C$7,8,0),1,1)</f>
        <v>127.63</v>
      </c>
      <c r="E2252" s="4">
        <f ca="1">OFFSET(InputPriceData!D$15,CalculationsAndCharts!$A2252+$A$11,IF($C$7,8,0),1,1)</f>
        <v>127.64</v>
      </c>
      <c r="F2252" s="4">
        <f ca="1">OFFSET(InputPriceData!E$15,CalculationsAndCharts!$A2252+$A$11,IF($C$7,8,0),1,1)</f>
        <v>127.04</v>
      </c>
      <c r="G2252" s="4">
        <f ca="1">OFFSET(InputPriceData!F$15,CalculationsAndCharts!$A2252+$A$11,IF($C$7,8,0),1,1)</f>
        <v>127.23</v>
      </c>
      <c r="H2252" s="342">
        <f t="shared" ca="1" si="274"/>
        <v>126.09464954071515</v>
      </c>
      <c r="I2252" s="342">
        <f t="shared" ca="1" si="275"/>
        <v>125.78068422458355</v>
      </c>
      <c r="J2252" s="340">
        <f t="shared" ca="1" si="276"/>
        <v>0.31396531872614575</v>
      </c>
      <c r="K2252" s="170">
        <f t="shared" ca="1" si="272"/>
        <v>9.8574221362810285E-2</v>
      </c>
      <c r="L2252" s="341">
        <f t="shared" ca="1" si="273"/>
        <v>0.66568387154049169</v>
      </c>
      <c r="M2252" s="341">
        <f t="shared" ca="1" si="277"/>
        <v>-0.66568387154049169</v>
      </c>
      <c r="N2252" s="170"/>
      <c r="O2252" s="340"/>
      <c r="P2252" s="3" t="e">
        <f t="shared" ca="1" si="278"/>
        <v>#N/A</v>
      </c>
      <c r="Q2252" s="3">
        <f t="shared" ca="1" si="279"/>
        <v>88537500</v>
      </c>
      <c r="S2252" s="99"/>
      <c r="T2252" s="350"/>
      <c r="U2252" s="350"/>
      <c r="V2252" s="349"/>
      <c r="W2252" s="313"/>
      <c r="X2252" s="302"/>
      <c r="Y2252" s="211"/>
      <c r="Z2252" s="320"/>
      <c r="AA2252" s="246"/>
      <c r="AB2252" s="125"/>
      <c r="AC2252" s="125"/>
      <c r="AD2252" s="125"/>
      <c r="AE2252" s="125"/>
      <c r="AF2252" s="125"/>
      <c r="AG2252" s="125"/>
      <c r="AH2252" s="125"/>
      <c r="AJ2252" s="125"/>
      <c r="AK2252" s="125"/>
      <c r="AM2252" s="246"/>
      <c r="AO2252" s="246"/>
      <c r="AP2252" s="211"/>
      <c r="AQ2252" s="211"/>
      <c r="AR2252" s="199"/>
      <c r="AT2252" s="225"/>
      <c r="AU2252" s="225"/>
      <c r="AV2252" s="225"/>
      <c r="AW2252" s="99"/>
      <c r="AX2252" s="199"/>
      <c r="AY2252" s="199"/>
      <c r="AZ2252" s="37"/>
      <c r="BA2252" s="123"/>
      <c r="BB2252" s="211"/>
      <c r="BC2252" s="211"/>
      <c r="BD2252" s="123"/>
      <c r="BE2252" s="123"/>
      <c r="BF2252" s="37"/>
      <c r="BG2252" s="37"/>
    </row>
    <row r="2253" spans="1:59" x14ac:dyDescent="0.25">
      <c r="A2253">
        <v>2221</v>
      </c>
      <c r="B2253" s="61">
        <f ca="1">OFFSET(InputPriceData!B$15,CalculationsAndCharts!$A2253+$A$11,0,1,1)</f>
        <v>39248</v>
      </c>
      <c r="C2253" s="3">
        <f ca="1">OFFSET(InputPriceData!G$15,CalculationsAndCharts!$A2253+$A$11,IF($C$7,8,0),1,1)</f>
        <v>154030800</v>
      </c>
      <c r="D2253" s="4">
        <f ca="1">OFFSET(InputPriceData!C$15,CalculationsAndCharts!$A2253+$A$11,IF($C$7,8,0),1,1)</f>
        <v>127.44</v>
      </c>
      <c r="E2253" s="4">
        <f ca="1">OFFSET(InputPriceData!D$15,CalculationsAndCharts!$A2253+$A$11,IF($C$7,8,0),1,1)</f>
        <v>127.87</v>
      </c>
      <c r="F2253" s="4">
        <f ca="1">OFFSET(InputPriceData!E$15,CalculationsAndCharts!$A2253+$A$11,IF($C$7,8,0),1,1)</f>
        <v>127.26</v>
      </c>
      <c r="G2253" s="4">
        <f ca="1">OFFSET(InputPriceData!F$15,CalculationsAndCharts!$A2253+$A$11,IF($C$7,8,0),1,1)</f>
        <v>127.38</v>
      </c>
      <c r="H2253" s="342">
        <f t="shared" ca="1" si="274"/>
        <v>125.93245661796017</v>
      </c>
      <c r="I2253" s="342">
        <f t="shared" ca="1" si="275"/>
        <v>125.64892824500023</v>
      </c>
      <c r="J2253" s="340">
        <f t="shared" ca="1" si="276"/>
        <v>0.28352837579034867</v>
      </c>
      <c r="K2253" s="170">
        <f t="shared" ca="1" si="272"/>
        <v>8.0388339878313175E-2</v>
      </c>
      <c r="L2253" s="341">
        <f t="shared" ca="1" si="273"/>
        <v>0.66525599183677553</v>
      </c>
      <c r="M2253" s="341">
        <f t="shared" ca="1" si="277"/>
        <v>-0.66525599183677553</v>
      </c>
      <c r="N2253" s="170"/>
      <c r="O2253" s="340"/>
      <c r="P2253" s="3" t="e">
        <f t="shared" ca="1" si="278"/>
        <v>#N/A</v>
      </c>
      <c r="Q2253" s="3">
        <f t="shared" ca="1" si="279"/>
        <v>154030800</v>
      </c>
      <c r="S2253" s="99"/>
      <c r="T2253" s="350"/>
      <c r="U2253" s="350"/>
      <c r="V2253" s="349"/>
      <c r="W2253" s="313"/>
      <c r="X2253" s="302"/>
      <c r="Y2253" s="211"/>
      <c r="Z2253" s="320"/>
      <c r="AA2253" s="246"/>
      <c r="AB2253" s="125"/>
      <c r="AC2253" s="125"/>
      <c r="AD2253" s="125"/>
      <c r="AE2253" s="125"/>
      <c r="AF2253" s="125"/>
      <c r="AG2253" s="125"/>
      <c r="AH2253" s="125"/>
      <c r="AJ2253" s="125"/>
      <c r="AK2253" s="125"/>
      <c r="AM2253" s="246"/>
      <c r="AO2253" s="246"/>
      <c r="AP2253" s="211"/>
      <c r="AQ2253" s="211"/>
      <c r="AR2253" s="199"/>
      <c r="AT2253" s="225"/>
      <c r="AU2253" s="225"/>
      <c r="AV2253" s="225"/>
      <c r="AW2253" s="99"/>
      <c r="AX2253" s="199"/>
      <c r="AY2253" s="199"/>
      <c r="AZ2253" s="37"/>
      <c r="BA2253" s="123"/>
      <c r="BB2253" s="211"/>
      <c r="BC2253" s="211"/>
      <c r="BD2253" s="123"/>
      <c r="BE2253" s="123"/>
      <c r="BF2253" s="37"/>
      <c r="BG2253" s="37"/>
    </row>
    <row r="2254" spans="1:59" x14ac:dyDescent="0.25">
      <c r="A2254">
        <v>2222</v>
      </c>
      <c r="B2254" s="61">
        <f ca="1">OFFSET(InputPriceData!B$15,CalculationsAndCharts!$A2254+$A$11,0,1,1)</f>
        <v>39247</v>
      </c>
      <c r="C2254" s="3">
        <f ca="1">OFFSET(InputPriceData!G$15,CalculationsAndCharts!$A2254+$A$11,IF($C$7,8,0),1,1)</f>
        <v>146396500</v>
      </c>
      <c r="D2254" s="4">
        <f ca="1">OFFSET(InputPriceData!C$15,CalculationsAndCharts!$A2254+$A$11,IF($C$7,8,0),1,1)</f>
        <v>125.99</v>
      </c>
      <c r="E2254" s="4">
        <f ca="1">OFFSET(InputPriceData!D$15,CalculationsAndCharts!$A2254+$A$11,IF($C$7,8,0),1,1)</f>
        <v>126.87</v>
      </c>
      <c r="F2254" s="4">
        <f ca="1">OFFSET(InputPriceData!E$15,CalculationsAndCharts!$A2254+$A$11,IF($C$7,8,0),1,1)</f>
        <v>125.97</v>
      </c>
      <c r="G2254" s="4">
        <f ca="1">OFFSET(InputPriceData!F$15,CalculationsAndCharts!$A2254+$A$11,IF($C$7,8,0),1,1)</f>
        <v>126.66</v>
      </c>
      <c r="H2254" s="342">
        <f t="shared" ca="1" si="274"/>
        <v>125.7256647062402</v>
      </c>
      <c r="I2254" s="342">
        <f t="shared" ca="1" si="275"/>
        <v>125.49155808545481</v>
      </c>
      <c r="J2254" s="340">
        <f t="shared" ca="1" si="276"/>
        <v>0.23410662387311701</v>
      </c>
      <c r="K2254" s="170">
        <f t="shared" ca="1" si="272"/>
        <v>5.4805911341269081E-2</v>
      </c>
      <c r="L2254" s="341">
        <f t="shared" ca="1" si="273"/>
        <v>0.66472837494037273</v>
      </c>
      <c r="M2254" s="341">
        <f t="shared" ca="1" si="277"/>
        <v>-0.66472837494037273</v>
      </c>
      <c r="N2254" s="170"/>
      <c r="O2254" s="340"/>
      <c r="P2254" s="3">
        <f t="shared" ca="1" si="278"/>
        <v>146396500</v>
      </c>
      <c r="Q2254" s="3" t="e">
        <f t="shared" ca="1" si="279"/>
        <v>#N/A</v>
      </c>
      <c r="S2254" s="99"/>
      <c r="T2254" s="350"/>
      <c r="U2254" s="350"/>
      <c r="V2254" s="349"/>
      <c r="W2254" s="313"/>
      <c r="X2254" s="302"/>
      <c r="Y2254" s="211"/>
      <c r="Z2254" s="320"/>
      <c r="AA2254" s="246"/>
      <c r="AB2254" s="125"/>
      <c r="AC2254" s="125"/>
      <c r="AD2254" s="125"/>
      <c r="AE2254" s="125"/>
      <c r="AF2254" s="125"/>
      <c r="AG2254" s="125"/>
      <c r="AH2254" s="125"/>
      <c r="AJ2254" s="125"/>
      <c r="AK2254" s="125"/>
      <c r="AM2254" s="246"/>
      <c r="AO2254" s="246"/>
      <c r="AP2254" s="211"/>
      <c r="AQ2254" s="211"/>
      <c r="AR2254" s="199"/>
      <c r="AT2254" s="225"/>
      <c r="AU2254" s="225"/>
      <c r="AV2254" s="225"/>
      <c r="AW2254" s="99"/>
      <c r="AX2254" s="199"/>
      <c r="AY2254" s="199"/>
      <c r="AZ2254" s="37"/>
      <c r="BA2254" s="123"/>
      <c r="BB2254" s="211"/>
      <c r="BC2254" s="211"/>
      <c r="BD2254" s="123"/>
      <c r="BE2254" s="123"/>
      <c r="BF2254" s="37"/>
      <c r="BG2254" s="37"/>
    </row>
    <row r="2255" spans="1:59" x14ac:dyDescent="0.25">
      <c r="A2255">
        <v>2223</v>
      </c>
      <c r="B2255" s="61">
        <f ca="1">OFFSET(InputPriceData!B$15,CalculationsAndCharts!$A2255+$A$11,0,1,1)</f>
        <v>39246</v>
      </c>
      <c r="C2255" s="3">
        <f ca="1">OFFSET(InputPriceData!G$15,CalculationsAndCharts!$A2255+$A$11,IF($C$7,8,0),1,1)</f>
        <v>193208200</v>
      </c>
      <c r="D2255" s="4">
        <f ca="1">OFFSET(InputPriceData!C$15,CalculationsAndCharts!$A2255+$A$11,IF($C$7,8,0),1,1)</f>
        <v>124.7</v>
      </c>
      <c r="E2255" s="4">
        <f ca="1">OFFSET(InputPriceData!D$15,CalculationsAndCharts!$A2255+$A$11,IF($C$7,8,0),1,1)</f>
        <v>126</v>
      </c>
      <c r="F2255" s="4">
        <f ca="1">OFFSET(InputPriceData!E$15,CalculationsAndCharts!$A2255+$A$11,IF($C$7,8,0),1,1)</f>
        <v>124.05</v>
      </c>
      <c r="G2255" s="4">
        <f ca="1">OFFSET(InputPriceData!F$15,CalculationsAndCharts!$A2255+$A$11,IF($C$7,8,0),1,1)</f>
        <v>125.85</v>
      </c>
      <c r="H2255" s="342">
        <f t="shared" ca="1" si="274"/>
        <v>125.59218823570309</v>
      </c>
      <c r="I2255" s="342">
        <f t="shared" ca="1" si="275"/>
        <v>125.38533609322344</v>
      </c>
      <c r="J2255" s="340">
        <f t="shared" ca="1" si="276"/>
        <v>0.20685214584808559</v>
      </c>
      <c r="K2255" s="170">
        <f t="shared" ca="1" si="272"/>
        <v>4.2787810241957672E-2</v>
      </c>
      <c r="L2255" s="341">
        <f t="shared" ca="1" si="273"/>
        <v>0.66429840995252643</v>
      </c>
      <c r="M2255" s="341">
        <f t="shared" ca="1" si="277"/>
        <v>-0.66429840995252643</v>
      </c>
      <c r="N2255" s="170"/>
      <c r="O2255" s="340"/>
      <c r="P2255" s="3">
        <f t="shared" ca="1" si="278"/>
        <v>193208200</v>
      </c>
      <c r="Q2255" s="3" t="e">
        <f t="shared" ca="1" si="279"/>
        <v>#N/A</v>
      </c>
      <c r="S2255" s="99"/>
      <c r="T2255" s="350"/>
      <c r="U2255" s="350"/>
      <c r="V2255" s="349"/>
      <c r="W2255" s="313"/>
      <c r="X2255" s="302"/>
      <c r="Y2255" s="211"/>
      <c r="Z2255" s="320"/>
      <c r="AA2255" s="246"/>
      <c r="AB2255" s="125"/>
      <c r="AC2255" s="125"/>
      <c r="AD2255" s="125"/>
      <c r="AE2255" s="125"/>
      <c r="AF2255" s="125"/>
      <c r="AG2255" s="125"/>
      <c r="AH2255" s="125"/>
      <c r="AJ2255" s="125"/>
      <c r="AK2255" s="125"/>
      <c r="AM2255" s="246"/>
      <c r="AO2255" s="246"/>
      <c r="AP2255" s="211"/>
      <c r="AQ2255" s="211"/>
      <c r="AR2255" s="199"/>
      <c r="AT2255" s="225"/>
      <c r="AU2255" s="225"/>
      <c r="AV2255" s="225"/>
      <c r="AW2255" s="99"/>
      <c r="AX2255" s="199"/>
      <c r="AY2255" s="199"/>
      <c r="AZ2255" s="37"/>
      <c r="BA2255" s="123"/>
      <c r="BB2255" s="211"/>
      <c r="BC2255" s="211"/>
      <c r="BD2255" s="123"/>
      <c r="BE2255" s="123"/>
      <c r="BF2255" s="37"/>
      <c r="BG2255" s="37"/>
    </row>
    <row r="2256" spans="1:59" x14ac:dyDescent="0.25">
      <c r="A2256">
        <v>2224</v>
      </c>
      <c r="B2256" s="61">
        <f ca="1">OFFSET(InputPriceData!B$15,CalculationsAndCharts!$A2256+$A$11,0,1,1)</f>
        <v>39245</v>
      </c>
      <c r="C2256" s="3">
        <f ca="1">OFFSET(InputPriceData!G$15,CalculationsAndCharts!$A2256+$A$11,IF($C$7,8,0),1,1)</f>
        <v>233898000</v>
      </c>
      <c r="D2256" s="4">
        <f ca="1">OFFSET(InputPriceData!C$15,CalculationsAndCharts!$A2256+$A$11,IF($C$7,8,0),1,1)</f>
        <v>124.84</v>
      </c>
      <c r="E2256" s="4">
        <f ca="1">OFFSET(InputPriceData!D$15,CalculationsAndCharts!$A2256+$A$11,IF($C$7,8,0),1,1)</f>
        <v>125.56</v>
      </c>
      <c r="F2256" s="4">
        <f ca="1">OFFSET(InputPriceData!E$15,CalculationsAndCharts!$A2256+$A$11,IF($C$7,8,0),1,1)</f>
        <v>123.91</v>
      </c>
      <c r="G2256" s="4">
        <f ca="1">OFFSET(InputPriceData!F$15,CalculationsAndCharts!$A2256+$A$11,IF($C$7,8,0),1,1)</f>
        <v>124</v>
      </c>
      <c r="H2256" s="342">
        <f t="shared" ca="1" si="274"/>
        <v>125.55535798366067</v>
      </c>
      <c r="I2256" s="342">
        <f t="shared" ca="1" si="275"/>
        <v>125.34309391988013</v>
      </c>
      <c r="J2256" s="340">
        <f t="shared" ca="1" si="276"/>
        <v>0.21226406745521459</v>
      </c>
      <c r="K2256" s="170">
        <f t="shared" ca="1" si="272"/>
        <v>4.5056034332631889E-2</v>
      </c>
      <c r="L2256" s="341">
        <f t="shared" ca="1" si="273"/>
        <v>0.66381442849425909</v>
      </c>
      <c r="M2256" s="341">
        <f t="shared" ca="1" si="277"/>
        <v>-0.66381442849425909</v>
      </c>
      <c r="N2256" s="170"/>
      <c r="O2256" s="340"/>
      <c r="P2256" s="3" t="e">
        <f t="shared" ca="1" si="278"/>
        <v>#N/A</v>
      </c>
      <c r="Q2256" s="3">
        <f t="shared" ca="1" si="279"/>
        <v>233898000</v>
      </c>
      <c r="S2256" s="99"/>
      <c r="T2256" s="350"/>
      <c r="U2256" s="350"/>
      <c r="V2256" s="349"/>
      <c r="W2256" s="313"/>
      <c r="X2256" s="302"/>
      <c r="Y2256" s="211"/>
      <c r="Z2256" s="320"/>
      <c r="AA2256" s="246"/>
      <c r="AB2256" s="125"/>
      <c r="AC2256" s="125"/>
      <c r="AD2256" s="125"/>
      <c r="AE2256" s="125"/>
      <c r="AF2256" s="125"/>
      <c r="AG2256" s="125"/>
      <c r="AH2256" s="125"/>
      <c r="AJ2256" s="125"/>
      <c r="AK2256" s="125"/>
      <c r="AM2256" s="246"/>
      <c r="AO2256" s="246"/>
      <c r="AP2256" s="211"/>
      <c r="AQ2256" s="211"/>
      <c r="AR2256" s="199"/>
      <c r="AT2256" s="225"/>
      <c r="AU2256" s="225"/>
      <c r="AV2256" s="225"/>
      <c r="AW2256" s="99"/>
      <c r="AX2256" s="199"/>
      <c r="AY2256" s="199"/>
      <c r="AZ2256" s="37"/>
      <c r="BA2256" s="123"/>
      <c r="BB2256" s="211"/>
      <c r="BC2256" s="211"/>
      <c r="BD2256" s="123"/>
      <c r="BE2256" s="123"/>
      <c r="BF2256" s="37"/>
      <c r="BG2256" s="37"/>
    </row>
    <row r="2257" spans="1:59" x14ac:dyDescent="0.25">
      <c r="A2257">
        <v>2225</v>
      </c>
      <c r="B2257" s="61">
        <f ca="1">OFFSET(InputPriceData!B$15,CalculationsAndCharts!$A2257+$A$11,0,1,1)</f>
        <v>39244</v>
      </c>
      <c r="C2257" s="3">
        <f ca="1">OFFSET(InputPriceData!G$15,CalculationsAndCharts!$A2257+$A$11,IF($C$7,8,0),1,1)</f>
        <v>102015600</v>
      </c>
      <c r="D2257" s="4">
        <f ca="1">OFFSET(InputPriceData!C$15,CalculationsAndCharts!$A2257+$A$11,IF($C$7,8,0),1,1)</f>
        <v>125.06</v>
      </c>
      <c r="E2257" s="4">
        <f ca="1">OFFSET(InputPriceData!D$15,CalculationsAndCharts!$A2257+$A$11,IF($C$7,8,0),1,1)</f>
        <v>125.9</v>
      </c>
      <c r="F2257" s="4">
        <f ca="1">OFFSET(InputPriceData!E$15,CalculationsAndCharts!$A2257+$A$11,IF($C$7,8,0),1,1)</f>
        <v>124.87</v>
      </c>
      <c r="G2257" s="4">
        <f ca="1">OFFSET(InputPriceData!F$15,CalculationsAndCharts!$A2257+$A$11,IF($C$7,8,0),1,1)</f>
        <v>125.36</v>
      </c>
      <c r="H2257" s="342">
        <f t="shared" ca="1" si="274"/>
        <v>125.77755198132648</v>
      </c>
      <c r="I2257" s="342">
        <f t="shared" ca="1" si="275"/>
        <v>125.46519336714198</v>
      </c>
      <c r="J2257" s="340">
        <f t="shared" ca="1" si="276"/>
        <v>0.31235861819325583</v>
      </c>
      <c r="K2257" s="170">
        <f t="shared" ca="1" si="272"/>
        <v>9.7567906359600179E-2</v>
      </c>
      <c r="L2257" s="341">
        <f t="shared" ca="1" si="273"/>
        <v>0.66327012118501227</v>
      </c>
      <c r="M2257" s="341">
        <f t="shared" ca="1" si="277"/>
        <v>-0.66327012118501227</v>
      </c>
      <c r="N2257" s="170"/>
      <c r="O2257" s="340"/>
      <c r="P2257" s="3">
        <f t="shared" ca="1" si="278"/>
        <v>102015600</v>
      </c>
      <c r="Q2257" s="3" t="e">
        <f t="shared" ca="1" si="279"/>
        <v>#N/A</v>
      </c>
      <c r="S2257" s="99"/>
      <c r="T2257" s="350"/>
      <c r="U2257" s="350"/>
      <c r="V2257" s="349"/>
      <c r="W2257" s="313"/>
      <c r="X2257" s="302"/>
      <c r="Y2257" s="211"/>
      <c r="Z2257" s="320"/>
      <c r="AA2257" s="246"/>
      <c r="AB2257" s="125"/>
      <c r="AC2257" s="125"/>
      <c r="AD2257" s="125"/>
      <c r="AE2257" s="125"/>
      <c r="AF2257" s="125"/>
      <c r="AG2257" s="125"/>
      <c r="AH2257" s="125"/>
      <c r="AJ2257" s="125"/>
      <c r="AK2257" s="125"/>
      <c r="AM2257" s="246"/>
      <c r="AO2257" s="246"/>
      <c r="AP2257" s="211"/>
      <c r="AQ2257" s="211"/>
      <c r="AR2257" s="199"/>
      <c r="AT2257" s="225"/>
      <c r="AU2257" s="225"/>
      <c r="AV2257" s="225"/>
      <c r="AW2257" s="99"/>
      <c r="AX2257" s="199"/>
      <c r="AY2257" s="199"/>
      <c r="AZ2257" s="37"/>
      <c r="BA2257" s="123"/>
      <c r="BB2257" s="211"/>
      <c r="BC2257" s="211"/>
      <c r="BD2257" s="123"/>
      <c r="BE2257" s="123"/>
      <c r="BF2257" s="37"/>
      <c r="BG2257" s="37"/>
    </row>
    <row r="2258" spans="1:59" x14ac:dyDescent="0.25">
      <c r="A2258">
        <v>2226</v>
      </c>
      <c r="B2258" s="61">
        <f ca="1">OFFSET(InputPriceData!B$15,CalculationsAndCharts!$A2258+$A$11,0,1,1)</f>
        <v>39241</v>
      </c>
      <c r="C2258" s="3">
        <f ca="1">OFFSET(InputPriceData!G$15,CalculationsAndCharts!$A2258+$A$11,IF($C$7,8,0),1,1)</f>
        <v>175886000</v>
      </c>
      <c r="D2258" s="4">
        <f ca="1">OFFSET(InputPriceData!C$15,CalculationsAndCharts!$A2258+$A$11,IF($C$7,8,0),1,1)</f>
        <v>123.94</v>
      </c>
      <c r="E2258" s="4">
        <f ca="1">OFFSET(InputPriceData!D$15,CalculationsAndCharts!$A2258+$A$11,IF($C$7,8,0),1,1)</f>
        <v>125.27</v>
      </c>
      <c r="F2258" s="4">
        <f ca="1">OFFSET(InputPriceData!E$15,CalculationsAndCharts!$A2258+$A$11,IF($C$7,8,0),1,1)</f>
        <v>123.53</v>
      </c>
      <c r="G2258" s="4">
        <f ca="1">OFFSET(InputPriceData!F$15,CalculationsAndCharts!$A2258+$A$11,IF($C$7,8,0),1,1)</f>
        <v>125.15</v>
      </c>
      <c r="H2258" s="342">
        <f t="shared" ca="1" si="274"/>
        <v>125.83720226437312</v>
      </c>
      <c r="I2258" s="342">
        <f t="shared" ca="1" si="275"/>
        <v>125.47475640051852</v>
      </c>
      <c r="J2258" s="340">
        <f t="shared" ca="1" si="276"/>
        <v>0.36244586822778441</v>
      </c>
      <c r="K2258" s="170">
        <f t="shared" ca="1" si="272"/>
        <v>0.13136700739539245</v>
      </c>
      <c r="L2258" s="341">
        <f t="shared" ca="1" si="273"/>
        <v>0.66191793586485925</v>
      </c>
      <c r="M2258" s="341">
        <f t="shared" ca="1" si="277"/>
        <v>-0.66191793586485925</v>
      </c>
      <c r="N2258" s="170"/>
      <c r="O2258" s="340"/>
      <c r="P2258" s="3">
        <f t="shared" ca="1" si="278"/>
        <v>175886000</v>
      </c>
      <c r="Q2258" s="3" t="e">
        <f t="shared" ca="1" si="279"/>
        <v>#N/A</v>
      </c>
      <c r="S2258" s="99"/>
      <c r="T2258" s="350"/>
      <c r="U2258" s="350"/>
      <c r="V2258" s="349"/>
      <c r="W2258" s="313"/>
      <c r="X2258" s="302"/>
      <c r="Y2258" s="211"/>
      <c r="Z2258" s="320"/>
      <c r="AA2258" s="246"/>
      <c r="AB2258" s="125"/>
      <c r="AC2258" s="125"/>
      <c r="AD2258" s="125"/>
      <c r="AE2258" s="125"/>
      <c r="AF2258" s="125"/>
      <c r="AG2258" s="125"/>
      <c r="AH2258" s="125"/>
      <c r="AJ2258" s="125"/>
      <c r="AK2258" s="125"/>
      <c r="AM2258" s="246"/>
      <c r="AO2258" s="246"/>
      <c r="AP2258" s="211"/>
      <c r="AQ2258" s="211"/>
      <c r="AR2258" s="199"/>
      <c r="AT2258" s="225"/>
      <c r="AU2258" s="225"/>
      <c r="AV2258" s="225"/>
      <c r="AW2258" s="99"/>
      <c r="AX2258" s="199"/>
      <c r="AY2258" s="199"/>
      <c r="AZ2258" s="37"/>
      <c r="BA2258" s="123"/>
      <c r="BB2258" s="211"/>
      <c r="BC2258" s="211"/>
      <c r="BD2258" s="123"/>
      <c r="BE2258" s="123"/>
      <c r="BF2258" s="37"/>
      <c r="BG2258" s="37"/>
    </row>
    <row r="2259" spans="1:59" x14ac:dyDescent="0.25">
      <c r="A2259">
        <v>2227</v>
      </c>
      <c r="B2259" s="61">
        <f ca="1">OFFSET(InputPriceData!B$15,CalculationsAndCharts!$A2259+$A$11,0,1,1)</f>
        <v>39240</v>
      </c>
      <c r="C2259" s="3">
        <f ca="1">OFFSET(InputPriceData!G$15,CalculationsAndCharts!$A2259+$A$11,IF($C$7,8,0),1,1)</f>
        <v>232414600</v>
      </c>
      <c r="D2259" s="4">
        <f ca="1">OFFSET(InputPriceData!C$15,CalculationsAndCharts!$A2259+$A$11,IF($C$7,8,0),1,1)</f>
        <v>125.58</v>
      </c>
      <c r="E2259" s="4">
        <f ca="1">OFFSET(InputPriceData!D$15,CalculationsAndCharts!$A2259+$A$11,IF($C$7,8,0),1,1)</f>
        <v>126.36</v>
      </c>
      <c r="F2259" s="4">
        <f ca="1">OFFSET(InputPriceData!E$15,CalculationsAndCharts!$A2259+$A$11,IF($C$7,8,0),1,1)</f>
        <v>123.51</v>
      </c>
      <c r="G2259" s="4">
        <f ca="1">OFFSET(InputPriceData!F$15,CalculationsAndCharts!$A2259+$A$11,IF($C$7,8,0),1,1)</f>
        <v>123.54</v>
      </c>
      <c r="H2259" s="342">
        <f t="shared" ca="1" si="274"/>
        <v>125.93537401642642</v>
      </c>
      <c r="I2259" s="342">
        <f t="shared" ca="1" si="275"/>
        <v>125.50427970965656</v>
      </c>
      <c r="J2259" s="340">
        <f t="shared" ca="1" si="276"/>
        <v>0.43109431154060096</v>
      </c>
      <c r="K2259" s="170">
        <f t="shared" ca="1" si="272"/>
        <v>0.18584230544266472</v>
      </c>
      <c r="L2259" s="341">
        <f t="shared" ca="1" si="273"/>
        <v>0.66003504000127544</v>
      </c>
      <c r="M2259" s="341">
        <f t="shared" ca="1" si="277"/>
        <v>-0.66003504000127544</v>
      </c>
      <c r="N2259" s="170"/>
      <c r="O2259" s="340"/>
      <c r="P2259" s="3" t="e">
        <f t="shared" ca="1" si="278"/>
        <v>#N/A</v>
      </c>
      <c r="Q2259" s="3">
        <f t="shared" ca="1" si="279"/>
        <v>232414600</v>
      </c>
      <c r="S2259" s="99"/>
      <c r="T2259" s="350"/>
      <c r="U2259" s="350"/>
      <c r="V2259" s="349"/>
      <c r="W2259" s="313"/>
      <c r="X2259" s="302"/>
      <c r="Y2259" s="211"/>
      <c r="Z2259" s="320"/>
      <c r="AA2259" s="246"/>
      <c r="AB2259" s="125"/>
      <c r="AC2259" s="125"/>
      <c r="AD2259" s="125"/>
      <c r="AE2259" s="125"/>
      <c r="AF2259" s="125"/>
      <c r="AG2259" s="125"/>
      <c r="AH2259" s="125"/>
      <c r="AJ2259" s="125"/>
      <c r="AK2259" s="125"/>
      <c r="AM2259" s="246"/>
      <c r="AO2259" s="246"/>
      <c r="AP2259" s="211"/>
      <c r="AQ2259" s="211"/>
      <c r="AR2259" s="199"/>
      <c r="AT2259" s="225"/>
      <c r="AU2259" s="225"/>
      <c r="AV2259" s="225"/>
      <c r="AW2259" s="99"/>
      <c r="AX2259" s="199"/>
      <c r="AY2259" s="199"/>
      <c r="AZ2259" s="37"/>
      <c r="BA2259" s="123"/>
      <c r="BB2259" s="211"/>
      <c r="BC2259" s="211"/>
      <c r="BD2259" s="123"/>
      <c r="BE2259" s="123"/>
      <c r="BF2259" s="37"/>
      <c r="BG2259" s="37"/>
    </row>
    <row r="2260" spans="1:59" x14ac:dyDescent="0.25">
      <c r="A2260">
        <v>2228</v>
      </c>
      <c r="B2260" s="61">
        <f ca="1">OFFSET(InputPriceData!B$15,CalculationsAndCharts!$A2260+$A$11,0,1,1)</f>
        <v>39239</v>
      </c>
      <c r="C2260" s="3">
        <f ca="1">OFFSET(InputPriceData!G$15,CalculationsAndCharts!$A2260+$A$11,IF($C$7,8,0),1,1)</f>
        <v>164096800</v>
      </c>
      <c r="D2260" s="4">
        <f ca="1">OFFSET(InputPriceData!C$15,CalculationsAndCharts!$A2260+$A$11,IF($C$7,8,0),1,1)</f>
        <v>126.66</v>
      </c>
      <c r="E2260" s="4">
        <f ca="1">OFFSET(InputPriceData!D$15,CalculationsAndCharts!$A2260+$A$11,IF($C$7,8,0),1,1)</f>
        <v>126.73</v>
      </c>
      <c r="F2260" s="4">
        <f ca="1">OFFSET(InputPriceData!E$15,CalculationsAndCharts!$A2260+$A$11,IF($C$7,8,0),1,1)</f>
        <v>125.74</v>
      </c>
      <c r="G2260" s="4">
        <f ca="1">OFFSET(InputPriceData!F$15,CalculationsAndCharts!$A2260+$A$11,IF($C$7,8,0),1,1)</f>
        <v>125.81</v>
      </c>
      <c r="H2260" s="342">
        <f t="shared" ca="1" si="274"/>
        <v>126.27757030448734</v>
      </c>
      <c r="I2260" s="342">
        <f t="shared" ca="1" si="275"/>
        <v>125.68285059235261</v>
      </c>
      <c r="J2260" s="340">
        <f t="shared" ca="1" si="276"/>
        <v>0.59471971733916995</v>
      </c>
      <c r="K2260" s="170">
        <f t="shared" ca="1" si="272"/>
        <v>0.35369154219198218</v>
      </c>
      <c r="L2260" s="341">
        <f t="shared" ca="1" si="273"/>
        <v>0.65731225862659171</v>
      </c>
      <c r="M2260" s="341">
        <f t="shared" ca="1" si="277"/>
        <v>-0.65731225862659171</v>
      </c>
      <c r="N2260" s="170"/>
      <c r="O2260" s="343"/>
      <c r="P2260" s="3" t="e">
        <f t="shared" ca="1" si="278"/>
        <v>#N/A</v>
      </c>
      <c r="Q2260" s="3">
        <f t="shared" ca="1" si="279"/>
        <v>164096800</v>
      </c>
      <c r="S2260" s="99"/>
      <c r="T2260" s="350"/>
      <c r="U2260" s="350"/>
      <c r="V2260" s="349"/>
      <c r="W2260" s="313"/>
      <c r="X2260" s="302"/>
      <c r="Y2260" s="211"/>
      <c r="Z2260" s="320"/>
      <c r="AA2260" s="246"/>
      <c r="AB2260" s="125"/>
      <c r="AC2260" s="125"/>
      <c r="AD2260" s="125"/>
      <c r="AE2260" s="125"/>
      <c r="AF2260" s="125"/>
      <c r="AG2260" s="125"/>
      <c r="AH2260" s="125"/>
      <c r="AJ2260" s="125"/>
      <c r="AK2260" s="125"/>
      <c r="AM2260" s="246"/>
      <c r="AO2260" s="246"/>
      <c r="AP2260" s="211"/>
      <c r="AQ2260" s="211"/>
      <c r="AR2260" s="199"/>
      <c r="AT2260" s="225"/>
      <c r="AU2260" s="225"/>
      <c r="AV2260" s="225"/>
      <c r="AW2260" s="99"/>
      <c r="AX2260" s="199"/>
      <c r="AY2260" s="199"/>
      <c r="AZ2260" s="37"/>
      <c r="BA2260" s="123"/>
      <c r="BB2260" s="211"/>
      <c r="BC2260" s="211"/>
      <c r="BD2260" s="123"/>
      <c r="BE2260" s="123"/>
      <c r="BF2260" s="37"/>
      <c r="BG2260" s="37"/>
    </row>
    <row r="2261" spans="1:59" x14ac:dyDescent="0.25">
      <c r="A2261">
        <v>2229</v>
      </c>
      <c r="B2261" s="61">
        <f ca="1">OFFSET(InputPriceData!B$15,CalculationsAndCharts!$A2261+$A$11,0,1,1)</f>
        <v>39238</v>
      </c>
      <c r="C2261" s="3">
        <f ca="1">OFFSET(InputPriceData!G$15,CalculationsAndCharts!$A2261+$A$11,IF($C$7,8,0),1,1)</f>
        <v>126917900</v>
      </c>
      <c r="D2261" s="4">
        <f ca="1">OFFSET(InputPriceData!C$15,CalculationsAndCharts!$A2261+$A$11,IF($C$7,8,0),1,1)</f>
        <v>127.39</v>
      </c>
      <c r="E2261" s="4">
        <f ca="1">OFFSET(InputPriceData!D$15,CalculationsAndCharts!$A2261+$A$11,IF($C$7,8,0),1,1)</f>
        <v>127.52</v>
      </c>
      <c r="F2261" s="4">
        <f ca="1">OFFSET(InputPriceData!E$15,CalculationsAndCharts!$A2261+$A$11,IF($C$7,8,0),1,1)</f>
        <v>126.66</v>
      </c>
      <c r="G2261" s="4">
        <f ca="1">OFFSET(InputPriceData!F$15,CalculationsAndCharts!$A2261+$A$11,IF($C$7,8,0),1,1)</f>
        <v>127.18</v>
      </c>
      <c r="H2261" s="342">
        <f t="shared" ca="1" si="274"/>
        <v>126.34436606227123</v>
      </c>
      <c r="I2261" s="342">
        <f t="shared" ca="1" si="275"/>
        <v>125.67129155529376</v>
      </c>
      <c r="J2261" s="340">
        <f t="shared" ca="1" si="276"/>
        <v>0.6730745126550588</v>
      </c>
      <c r="K2261" s="170">
        <f t="shared" ca="1" si="272"/>
        <v>0.45302929958584492</v>
      </c>
      <c r="L2261" s="341">
        <f t="shared" ca="1" si="273"/>
        <v>0.65192465094976637</v>
      </c>
      <c r="M2261" s="341">
        <f t="shared" ca="1" si="277"/>
        <v>-0.65192465094976637</v>
      </c>
      <c r="N2261" s="170"/>
      <c r="O2261" s="340"/>
      <c r="P2261" s="3" t="e">
        <f t="shared" ca="1" si="278"/>
        <v>#N/A</v>
      </c>
      <c r="Q2261" s="3">
        <f t="shared" ca="1" si="279"/>
        <v>126917900</v>
      </c>
      <c r="S2261" s="99"/>
      <c r="T2261" s="350"/>
      <c r="U2261" s="350"/>
      <c r="V2261" s="349"/>
      <c r="W2261" s="313"/>
      <c r="X2261" s="302"/>
      <c r="Y2261" s="211"/>
      <c r="Z2261" s="320"/>
      <c r="AA2261" s="246"/>
      <c r="AB2261" s="125"/>
      <c r="AC2261" s="125"/>
      <c r="AD2261" s="125"/>
      <c r="AE2261" s="125"/>
      <c r="AF2261" s="125"/>
      <c r="AG2261" s="125"/>
      <c r="AH2261" s="125"/>
      <c r="AJ2261" s="125"/>
      <c r="AK2261" s="125"/>
      <c r="AM2261" s="246"/>
      <c r="AO2261" s="246"/>
      <c r="AP2261" s="211"/>
      <c r="AQ2261" s="211"/>
      <c r="AR2261" s="199"/>
      <c r="AT2261" s="225"/>
      <c r="AU2261" s="225"/>
      <c r="AV2261" s="225"/>
      <c r="AW2261" s="99"/>
      <c r="AX2261" s="199"/>
      <c r="AY2261" s="199"/>
      <c r="AZ2261" s="37"/>
      <c r="BA2261" s="123"/>
      <c r="BB2261" s="211"/>
      <c r="BC2261" s="211"/>
      <c r="BD2261" s="123"/>
      <c r="BE2261" s="123"/>
      <c r="BF2261" s="37"/>
      <c r="BG2261" s="37"/>
    </row>
    <row r="2262" spans="1:59" x14ac:dyDescent="0.25">
      <c r="A2262">
        <v>2230</v>
      </c>
      <c r="B2262" s="61">
        <f ca="1">OFFSET(InputPriceData!B$15,CalculationsAndCharts!$A2262+$A$11,0,1,1)</f>
        <v>39237</v>
      </c>
      <c r="C2262" s="3">
        <f ca="1">OFFSET(InputPriceData!G$15,CalculationsAndCharts!$A2262+$A$11,IF($C$7,8,0),1,1)</f>
        <v>78008800</v>
      </c>
      <c r="D2262" s="4">
        <f ca="1">OFFSET(InputPriceData!C$15,CalculationsAndCharts!$A2262+$A$11,IF($C$7,8,0),1,1)</f>
        <v>127.22</v>
      </c>
      <c r="E2262" s="4">
        <f ca="1">OFFSET(InputPriceData!D$15,CalculationsAndCharts!$A2262+$A$11,IF($C$7,8,0),1,1)</f>
        <v>127.92</v>
      </c>
      <c r="F2262" s="4">
        <f ca="1">OFFSET(InputPriceData!E$15,CalculationsAndCharts!$A2262+$A$11,IF($C$7,8,0),1,1)</f>
        <v>127.17</v>
      </c>
      <c r="G2262" s="4">
        <f ca="1">OFFSET(InputPriceData!F$15,CalculationsAndCharts!$A2262+$A$11,IF($C$7,8,0),1,1)</f>
        <v>127.68</v>
      </c>
      <c r="H2262" s="342">
        <f t="shared" ca="1" si="274"/>
        <v>126.22498978545283</v>
      </c>
      <c r="I2262" s="342">
        <f t="shared" ca="1" si="275"/>
        <v>125.53413624213866</v>
      </c>
      <c r="J2262" s="340">
        <f t="shared" ca="1" si="276"/>
        <v>0.69085354950792</v>
      </c>
      <c r="K2262" s="170">
        <f t="shared" ca="1" si="272"/>
        <v>0.47727862686769207</v>
      </c>
      <c r="L2262" s="341">
        <f t="shared" ca="1" si="273"/>
        <v>0.64496828094544612</v>
      </c>
      <c r="M2262" s="341">
        <f t="shared" ca="1" si="277"/>
        <v>-0.64496828094544612</v>
      </c>
      <c r="N2262" s="170"/>
      <c r="O2262" s="340"/>
      <c r="P2262" s="3">
        <f t="shared" ca="1" si="278"/>
        <v>78008800</v>
      </c>
      <c r="Q2262" s="3" t="e">
        <f t="shared" ca="1" si="279"/>
        <v>#N/A</v>
      </c>
      <c r="S2262" s="99"/>
      <c r="T2262" s="350"/>
      <c r="U2262" s="350"/>
      <c r="V2262" s="349"/>
      <c r="W2262" s="313"/>
      <c r="X2262" s="302"/>
      <c r="Y2262" s="211"/>
      <c r="Z2262" s="320"/>
      <c r="AA2262" s="246"/>
      <c r="AB2262" s="125"/>
      <c r="AC2262" s="125"/>
      <c r="AD2262" s="125"/>
      <c r="AE2262" s="125"/>
      <c r="AF2262" s="125"/>
      <c r="AG2262" s="125"/>
      <c r="AH2262" s="125"/>
      <c r="AJ2262" s="125"/>
      <c r="AK2262" s="125"/>
      <c r="AM2262" s="246"/>
      <c r="AO2262" s="246"/>
      <c r="AP2262" s="211"/>
      <c r="AQ2262" s="211"/>
      <c r="AR2262" s="199"/>
      <c r="AT2262" s="225"/>
      <c r="AU2262" s="225"/>
      <c r="AV2262" s="225"/>
      <c r="AW2262" s="99"/>
      <c r="AX2262" s="199"/>
      <c r="AY2262" s="199"/>
      <c r="AZ2262" s="37"/>
      <c r="BA2262" s="123"/>
      <c r="BB2262" s="211"/>
      <c r="BC2262" s="211"/>
      <c r="BD2262" s="123"/>
      <c r="BE2262" s="123"/>
      <c r="BF2262" s="37"/>
      <c r="BG2262" s="37"/>
    </row>
    <row r="2263" spans="1:59" x14ac:dyDescent="0.25">
      <c r="A2263">
        <v>2231</v>
      </c>
      <c r="B2263" s="61">
        <f ca="1">OFFSET(InputPriceData!B$15,CalculationsAndCharts!$A2263+$A$11,0,1,1)</f>
        <v>39234</v>
      </c>
      <c r="C2263" s="3">
        <f ca="1">OFFSET(InputPriceData!G$15,CalculationsAndCharts!$A2263+$A$11,IF($C$7,8,0),1,1)</f>
        <v>107771700</v>
      </c>
      <c r="D2263" s="4">
        <f ca="1">OFFSET(InputPriceData!C$15,CalculationsAndCharts!$A2263+$A$11,IF($C$7,8,0),1,1)</f>
        <v>127.5</v>
      </c>
      <c r="E2263" s="4">
        <f ca="1">OFFSET(InputPriceData!D$15,CalculationsAndCharts!$A2263+$A$11,IF($C$7,8,0),1,1)</f>
        <v>127.93</v>
      </c>
      <c r="F2263" s="4">
        <f ca="1">OFFSET(InputPriceData!E$15,CalculationsAndCharts!$A2263+$A$11,IF($C$7,8,0),1,1)</f>
        <v>127.19</v>
      </c>
      <c r="G2263" s="4">
        <f ca="1">OFFSET(InputPriceData!F$15,CalculationsAndCharts!$A2263+$A$11,IF($C$7,8,0),1,1)</f>
        <v>127.67</v>
      </c>
      <c r="H2263" s="342">
        <f t="shared" ca="1" si="274"/>
        <v>126.01713118337466</v>
      </c>
      <c r="I2263" s="342">
        <f t="shared" ca="1" si="275"/>
        <v>125.33905771869672</v>
      </c>
      <c r="J2263" s="340">
        <f t="shared" ca="1" si="276"/>
        <v>0.67807347143476027</v>
      </c>
      <c r="K2263" s="170">
        <f t="shared" ca="1" si="272"/>
        <v>0.45978363266358663</v>
      </c>
      <c r="L2263" s="341">
        <f t="shared" ca="1" si="273"/>
        <v>0.63786162587420681</v>
      </c>
      <c r="M2263" s="341">
        <f t="shared" ca="1" si="277"/>
        <v>-0.63786162587420681</v>
      </c>
      <c r="N2263" s="170"/>
      <c r="O2263" s="340"/>
      <c r="P2263" s="3">
        <f t="shared" ca="1" si="278"/>
        <v>107771700</v>
      </c>
      <c r="Q2263" s="3" t="e">
        <f t="shared" ca="1" si="279"/>
        <v>#N/A</v>
      </c>
      <c r="S2263" s="99"/>
      <c r="T2263" s="350"/>
      <c r="U2263" s="350"/>
      <c r="V2263" s="349"/>
      <c r="W2263" s="313"/>
      <c r="X2263" s="302"/>
      <c r="Y2263" s="211"/>
      <c r="Z2263" s="320"/>
      <c r="AA2263" s="246"/>
      <c r="AB2263" s="125"/>
      <c r="AC2263" s="125"/>
      <c r="AD2263" s="125"/>
      <c r="AE2263" s="125"/>
      <c r="AF2263" s="125"/>
      <c r="AG2263" s="125"/>
      <c r="AH2263" s="125"/>
      <c r="AJ2263" s="125"/>
      <c r="AK2263" s="125"/>
      <c r="AM2263" s="246"/>
      <c r="AO2263" s="246"/>
      <c r="AP2263" s="211"/>
      <c r="AQ2263" s="211"/>
      <c r="AR2263" s="199"/>
      <c r="AT2263" s="225"/>
      <c r="AU2263" s="225"/>
      <c r="AV2263" s="225"/>
      <c r="AW2263" s="99"/>
      <c r="AX2263" s="199"/>
      <c r="AY2263" s="199"/>
      <c r="AZ2263" s="37"/>
      <c r="BA2263" s="123"/>
      <c r="BB2263" s="211"/>
      <c r="BC2263" s="211"/>
      <c r="BD2263" s="123"/>
      <c r="BE2263" s="123"/>
      <c r="BF2263" s="37"/>
      <c r="BG2263" s="37"/>
    </row>
    <row r="2264" spans="1:59" x14ac:dyDescent="0.25">
      <c r="A2264">
        <v>2232</v>
      </c>
      <c r="B2264" s="61">
        <f ca="1">OFFSET(InputPriceData!B$15,CalculationsAndCharts!$A2264+$A$11,0,1,1)</f>
        <v>39233</v>
      </c>
      <c r="C2264" s="3">
        <f ca="1">OFFSET(InputPriceData!G$15,CalculationsAndCharts!$A2264+$A$11,IF($C$7,8,0),1,1)</f>
        <v>114866700</v>
      </c>
      <c r="D2264" s="4">
        <f ca="1">OFFSET(InputPriceData!C$15,CalculationsAndCharts!$A2264+$A$11,IF($C$7,8,0),1,1)</f>
        <v>127.33</v>
      </c>
      <c r="E2264" s="4">
        <f ca="1">OFFSET(InputPriceData!D$15,CalculationsAndCharts!$A2264+$A$11,IF($C$7,8,0),1,1)</f>
        <v>127.51</v>
      </c>
      <c r="F2264" s="4">
        <f ca="1">OFFSET(InputPriceData!E$15,CalculationsAndCharts!$A2264+$A$11,IF($C$7,8,0),1,1)</f>
        <v>126.87</v>
      </c>
      <c r="G2264" s="4">
        <f ca="1">OFFSET(InputPriceData!F$15,CalculationsAndCharts!$A2264+$A$11,IF($C$7,8,0),1,1)</f>
        <v>127.04</v>
      </c>
      <c r="H2264" s="342">
        <f t="shared" ca="1" si="274"/>
        <v>125.7810070667139</v>
      </c>
      <c r="I2264" s="342">
        <f t="shared" ca="1" si="275"/>
        <v>125.12715387494188</v>
      </c>
      <c r="J2264" s="340">
        <f t="shared" ca="1" si="276"/>
        <v>0.65385319914309725</v>
      </c>
      <c r="K2264" s="170">
        <f t="shared" ca="1" si="272"/>
        <v>0.42752400602966278</v>
      </c>
      <c r="L2264" s="341">
        <f t="shared" ca="1" si="273"/>
        <v>0.63171065023888584</v>
      </c>
      <c r="M2264" s="341">
        <f t="shared" ca="1" si="277"/>
        <v>-0.63171065023888584</v>
      </c>
      <c r="N2264" s="170"/>
      <c r="O2264" s="340"/>
      <c r="P2264" s="3" t="e">
        <f t="shared" ca="1" si="278"/>
        <v>#N/A</v>
      </c>
      <c r="Q2264" s="3">
        <f t="shared" ca="1" si="279"/>
        <v>114866700</v>
      </c>
      <c r="S2264" s="99"/>
      <c r="T2264" s="350"/>
      <c r="U2264" s="350"/>
      <c r="V2264" s="349"/>
      <c r="W2264" s="313"/>
      <c r="X2264" s="302"/>
      <c r="Y2264" s="211"/>
      <c r="Z2264" s="320"/>
      <c r="AA2264" s="246"/>
      <c r="AB2264" s="125"/>
      <c r="AC2264" s="125"/>
      <c r="AD2264" s="125"/>
      <c r="AE2264" s="125"/>
      <c r="AF2264" s="125"/>
      <c r="AG2264" s="125"/>
      <c r="AH2264" s="125"/>
      <c r="AJ2264" s="125"/>
      <c r="AK2264" s="125"/>
      <c r="AM2264" s="246"/>
      <c r="AO2264" s="246"/>
      <c r="AP2264" s="211"/>
      <c r="AQ2264" s="211"/>
      <c r="AR2264" s="199"/>
      <c r="AT2264" s="225"/>
      <c r="AU2264" s="225"/>
      <c r="AV2264" s="225"/>
      <c r="AW2264" s="99"/>
      <c r="AX2264" s="199"/>
      <c r="AY2264" s="199"/>
      <c r="AZ2264" s="37"/>
      <c r="BA2264" s="123"/>
      <c r="BB2264" s="211"/>
      <c r="BC2264" s="211"/>
      <c r="BD2264" s="123"/>
      <c r="BE2264" s="123"/>
      <c r="BF2264" s="37"/>
      <c r="BG2264" s="37"/>
    </row>
    <row r="2265" spans="1:59" x14ac:dyDescent="0.25">
      <c r="A2265">
        <v>2233</v>
      </c>
      <c r="B2265" s="61">
        <f ca="1">OFFSET(InputPriceData!B$15,CalculationsAndCharts!$A2265+$A$11,0,1,1)</f>
        <v>39232</v>
      </c>
      <c r="C2265" s="3">
        <f ca="1">OFFSET(InputPriceData!G$15,CalculationsAndCharts!$A2265+$A$11,IF($C$7,8,0),1,1)</f>
        <v>129013600</v>
      </c>
      <c r="D2265" s="4">
        <f ca="1">OFFSET(InputPriceData!C$15,CalculationsAndCharts!$A2265+$A$11,IF($C$7,8,0),1,1)</f>
        <v>125.5</v>
      </c>
      <c r="E2265" s="4">
        <f ca="1">OFFSET(InputPriceData!D$15,CalculationsAndCharts!$A2265+$A$11,IF($C$7,8,0),1,1)</f>
        <v>127.22</v>
      </c>
      <c r="F2265" s="4">
        <f ca="1">OFFSET(InputPriceData!E$15,CalculationsAndCharts!$A2265+$A$11,IF($C$7,8,0),1,1)</f>
        <v>125.4</v>
      </c>
      <c r="G2265" s="4">
        <f ca="1">OFFSET(InputPriceData!F$15,CalculationsAndCharts!$A2265+$A$11,IF($C$7,8,0),1,1)</f>
        <v>127.17</v>
      </c>
      <c r="H2265" s="342">
        <f t="shared" ca="1" si="274"/>
        <v>125.60115093338732</v>
      </c>
      <c r="I2265" s="342">
        <f t="shared" ca="1" si="275"/>
        <v>124.95325877266387</v>
      </c>
      <c r="J2265" s="340">
        <f t="shared" ca="1" si="276"/>
        <v>0.64789216876462008</v>
      </c>
      <c r="K2265" s="170">
        <f t="shared" ca="1" si="272"/>
        <v>0.41976426234652292</v>
      </c>
      <c r="L2265" s="341">
        <f t="shared" ca="1" si="273"/>
        <v>0.62759374648992827</v>
      </c>
      <c r="M2265" s="341">
        <f t="shared" ca="1" si="277"/>
        <v>-0.62759374648992827</v>
      </c>
      <c r="N2265" s="170"/>
      <c r="O2265" s="340"/>
      <c r="P2265" s="3">
        <f t="shared" ca="1" si="278"/>
        <v>129013600</v>
      </c>
      <c r="Q2265" s="3" t="e">
        <f t="shared" ca="1" si="279"/>
        <v>#N/A</v>
      </c>
      <c r="S2265" s="99"/>
      <c r="T2265" s="350"/>
      <c r="U2265" s="350"/>
      <c r="V2265" s="349"/>
      <c r="W2265" s="313"/>
      <c r="X2265" s="302"/>
      <c r="Y2265" s="211"/>
      <c r="Z2265" s="320"/>
      <c r="AA2265" s="246"/>
      <c r="AB2265" s="125"/>
      <c r="AC2265" s="125"/>
      <c r="AD2265" s="125"/>
      <c r="AE2265" s="125"/>
      <c r="AF2265" s="125"/>
      <c r="AG2265" s="125"/>
      <c r="AH2265" s="125"/>
      <c r="AJ2265" s="125"/>
      <c r="AK2265" s="125"/>
      <c r="AM2265" s="246"/>
      <c r="AO2265" s="246"/>
      <c r="AP2265" s="211"/>
      <c r="AQ2265" s="211"/>
      <c r="AR2265" s="199"/>
      <c r="AT2265" s="225"/>
      <c r="AU2265" s="225"/>
      <c r="AV2265" s="225"/>
      <c r="AW2265" s="99"/>
      <c r="AX2265" s="199"/>
      <c r="AY2265" s="199"/>
      <c r="AZ2265" s="37"/>
      <c r="BA2265" s="123"/>
      <c r="BB2265" s="211"/>
      <c r="BC2265" s="211"/>
      <c r="BD2265" s="123"/>
      <c r="BE2265" s="123"/>
      <c r="BF2265" s="37"/>
      <c r="BG2265" s="37"/>
    </row>
    <row r="2266" spans="1:59" x14ac:dyDescent="0.25">
      <c r="A2266">
        <v>2234</v>
      </c>
      <c r="B2266" s="61">
        <f ca="1">OFFSET(InputPriceData!B$15,CalculationsAndCharts!$A2266+$A$11,0,1,1)</f>
        <v>39231</v>
      </c>
      <c r="C2266" s="3">
        <f ca="1">OFFSET(InputPriceData!G$15,CalculationsAndCharts!$A2266+$A$11,IF($C$7,8,0),1,1)</f>
        <v>82020000</v>
      </c>
      <c r="D2266" s="4">
        <f ca="1">OFFSET(InputPriceData!C$15,CalculationsAndCharts!$A2266+$A$11,IF($C$7,8,0),1,1)</f>
        <v>125.89</v>
      </c>
      <c r="E2266" s="4">
        <f ca="1">OFFSET(InputPriceData!D$15,CalculationsAndCharts!$A2266+$A$11,IF($C$7,8,0),1,1)</f>
        <v>126.36</v>
      </c>
      <c r="F2266" s="4">
        <f ca="1">OFFSET(InputPriceData!E$15,CalculationsAndCharts!$A2266+$A$11,IF($C$7,8,0),1,1)</f>
        <v>125.49</v>
      </c>
      <c r="G2266" s="4">
        <f ca="1">OFFSET(InputPriceData!F$15,CalculationsAndCharts!$A2266+$A$11,IF($C$7,8,0),1,1)</f>
        <v>126.14</v>
      </c>
      <c r="H2266" s="342">
        <f t="shared" ca="1" si="274"/>
        <v>125.37702963815694</v>
      </c>
      <c r="I2266" s="342">
        <f t="shared" ca="1" si="275"/>
        <v>124.75173684290606</v>
      </c>
      <c r="J2266" s="340">
        <f t="shared" ca="1" si="276"/>
        <v>0.62529280402308152</v>
      </c>
      <c r="K2266" s="170">
        <f t="shared" ca="1" si="272"/>
        <v>0.39099109076304783</v>
      </c>
      <c r="L2266" s="341">
        <f t="shared" ca="1" si="273"/>
        <v>0.62469097204182755</v>
      </c>
      <c r="M2266" s="341">
        <f t="shared" ca="1" si="277"/>
        <v>-0.62469097204182755</v>
      </c>
      <c r="N2266" s="170"/>
      <c r="O2266" s="340"/>
      <c r="P2266" s="3">
        <f t="shared" ca="1" si="278"/>
        <v>82020000</v>
      </c>
      <c r="Q2266" s="3" t="e">
        <f t="shared" ca="1" si="279"/>
        <v>#N/A</v>
      </c>
      <c r="S2266" s="99"/>
      <c r="T2266" s="350"/>
      <c r="U2266" s="350"/>
      <c r="V2266" s="349"/>
      <c r="W2266" s="313"/>
      <c r="X2266" s="302"/>
      <c r="Y2266" s="211"/>
      <c r="Z2266" s="320"/>
      <c r="AA2266" s="246"/>
      <c r="AB2266" s="125"/>
      <c r="AC2266" s="125"/>
      <c r="AD2266" s="125"/>
      <c r="AE2266" s="125"/>
      <c r="AF2266" s="125"/>
      <c r="AG2266" s="125"/>
      <c r="AH2266" s="125"/>
      <c r="AJ2266" s="125"/>
      <c r="AK2266" s="125"/>
      <c r="AM2266" s="246"/>
      <c r="AO2266" s="246"/>
      <c r="AP2266" s="211"/>
      <c r="AQ2266" s="211"/>
      <c r="AR2266" s="199"/>
      <c r="AT2266" s="225"/>
      <c r="AU2266" s="225"/>
      <c r="AV2266" s="225"/>
      <c r="AW2266" s="99"/>
      <c r="AX2266" s="199"/>
      <c r="AY2266" s="199"/>
      <c r="AZ2266" s="37"/>
      <c r="BA2266" s="123"/>
      <c r="BB2266" s="211"/>
      <c r="BC2266" s="211"/>
      <c r="BD2266" s="123"/>
      <c r="BE2266" s="123"/>
      <c r="BF2266" s="37"/>
      <c r="BG2266" s="37"/>
    </row>
    <row r="2267" spans="1:59" x14ac:dyDescent="0.25">
      <c r="A2267">
        <v>2235</v>
      </c>
      <c r="B2267" s="61">
        <f ca="1">OFFSET(InputPriceData!B$15,CalculationsAndCharts!$A2267+$A$11,0,1,1)</f>
        <v>39227</v>
      </c>
      <c r="C2267" s="3">
        <f ca="1">OFFSET(InputPriceData!G$15,CalculationsAndCharts!$A2267+$A$11,IF($C$7,8,0),1,1)</f>
        <v>83309200</v>
      </c>
      <c r="D2267" s="4">
        <f ca="1">OFFSET(InputPriceData!C$15,CalculationsAndCharts!$A2267+$A$11,IF($C$7,8,0),1,1)</f>
        <v>125.53</v>
      </c>
      <c r="E2267" s="4">
        <f ca="1">OFFSET(InputPriceData!D$15,CalculationsAndCharts!$A2267+$A$11,IF($C$7,8,0),1,1)</f>
        <v>125.96</v>
      </c>
      <c r="F2267" s="4">
        <f ca="1">OFFSET(InputPriceData!E$15,CalculationsAndCharts!$A2267+$A$11,IF($C$7,8,0),1,1)</f>
        <v>125.26</v>
      </c>
      <c r="G2267" s="4">
        <f ca="1">OFFSET(InputPriceData!F$15,CalculationsAndCharts!$A2267+$A$11,IF($C$7,8,0),1,1)</f>
        <v>125.69</v>
      </c>
      <c r="H2267" s="342">
        <f t="shared" ca="1" si="274"/>
        <v>125.26803387217936</v>
      </c>
      <c r="I2267" s="342">
        <f t="shared" ca="1" si="275"/>
        <v>124.62553110135207</v>
      </c>
      <c r="J2267" s="340">
        <f t="shared" ca="1" si="276"/>
        <v>0.64250278039696751</v>
      </c>
      <c r="K2267" s="170">
        <f t="shared" ca="1" si="272"/>
        <v>0.41280982281783385</v>
      </c>
      <c r="L2267" s="341">
        <f t="shared" ca="1" si="273"/>
        <v>0.62319485975702038</v>
      </c>
      <c r="M2267" s="341">
        <f t="shared" ca="1" si="277"/>
        <v>-0.62319485975702038</v>
      </c>
      <c r="N2267" s="170"/>
      <c r="O2267" s="340"/>
      <c r="P2267" s="3">
        <f t="shared" ca="1" si="278"/>
        <v>83309200</v>
      </c>
      <c r="Q2267" s="3" t="e">
        <f t="shared" ca="1" si="279"/>
        <v>#N/A</v>
      </c>
      <c r="S2267" s="99"/>
      <c r="T2267" s="350"/>
      <c r="U2267" s="350"/>
      <c r="V2267" s="349"/>
      <c r="W2267" s="313"/>
      <c r="X2267" s="302"/>
      <c r="Y2267" s="211"/>
      <c r="Z2267" s="320"/>
      <c r="AA2267" s="246"/>
      <c r="AB2267" s="125"/>
      <c r="AC2267" s="125"/>
      <c r="AD2267" s="125"/>
      <c r="AE2267" s="125"/>
      <c r="AF2267" s="125"/>
      <c r="AG2267" s="125"/>
      <c r="AH2267" s="125"/>
      <c r="AJ2267" s="125"/>
      <c r="AK2267" s="125"/>
      <c r="AM2267" s="246"/>
      <c r="AO2267" s="246"/>
      <c r="AP2267" s="211"/>
      <c r="AQ2267" s="211"/>
      <c r="AR2267" s="199"/>
      <c r="AT2267" s="225"/>
      <c r="AU2267" s="225"/>
      <c r="AV2267" s="225"/>
      <c r="AW2267" s="99"/>
      <c r="AX2267" s="199"/>
      <c r="AY2267" s="199"/>
      <c r="AZ2267" s="37"/>
      <c r="BA2267" s="123"/>
      <c r="BB2267" s="211"/>
      <c r="BC2267" s="211"/>
      <c r="BD2267" s="123"/>
      <c r="BE2267" s="123"/>
      <c r="BF2267" s="37"/>
      <c r="BG2267" s="37"/>
    </row>
    <row r="2268" spans="1:59" x14ac:dyDescent="0.25">
      <c r="A2268">
        <v>2236</v>
      </c>
      <c r="B2268" s="61">
        <f ca="1">OFFSET(InputPriceData!B$15,CalculationsAndCharts!$A2268+$A$11,0,1,1)</f>
        <v>39226</v>
      </c>
      <c r="C2268" s="3">
        <f ca="1">OFFSET(InputPriceData!G$15,CalculationsAndCharts!$A2268+$A$11,IF($C$7,8,0),1,1)</f>
        <v>187593000</v>
      </c>
      <c r="D2268" s="4">
        <f ca="1">OFFSET(InputPriceData!C$15,CalculationsAndCharts!$A2268+$A$11,IF($C$7,8,0),1,1)</f>
        <v>126.38</v>
      </c>
      <c r="E2268" s="4">
        <f ca="1">OFFSET(InputPriceData!D$15,CalculationsAndCharts!$A2268+$A$11,IF($C$7,8,0),1,1)</f>
        <v>126.95</v>
      </c>
      <c r="F2268" s="4">
        <f ca="1">OFFSET(InputPriceData!E$15,CalculationsAndCharts!$A2268+$A$11,IF($C$7,8,0),1,1)</f>
        <v>124.9</v>
      </c>
      <c r="G2268" s="4">
        <f ca="1">OFFSET(InputPriceData!F$15,CalculationsAndCharts!$A2268+$A$11,IF($C$7,8,0),1,1)</f>
        <v>125.16</v>
      </c>
      <c r="H2268" s="342">
        <f t="shared" ca="1" si="274"/>
        <v>125.20775299677642</v>
      </c>
      <c r="I2268" s="342">
        <f t="shared" ca="1" si="275"/>
        <v>124.52876120147499</v>
      </c>
      <c r="J2268" s="340">
        <f t="shared" ca="1" si="276"/>
        <v>0.67899180574107321</v>
      </c>
      <c r="K2268" s="170">
        <f t="shared" ca="1" si="272"/>
        <v>0.46102987226352332</v>
      </c>
      <c r="L2268" s="341">
        <f t="shared" ca="1" si="273"/>
        <v>0.62121587029438052</v>
      </c>
      <c r="M2268" s="341">
        <f t="shared" ca="1" si="277"/>
        <v>-0.62121587029438052</v>
      </c>
      <c r="N2268" s="170"/>
      <c r="O2268" s="340"/>
      <c r="P2268" s="3" t="e">
        <f t="shared" ca="1" si="278"/>
        <v>#N/A</v>
      </c>
      <c r="Q2268" s="3">
        <f t="shared" ca="1" si="279"/>
        <v>187593000</v>
      </c>
      <c r="S2268" s="99"/>
      <c r="T2268" s="350"/>
      <c r="U2268" s="350"/>
      <c r="V2268" s="349"/>
      <c r="W2268" s="313"/>
      <c r="X2268" s="302"/>
      <c r="Y2268" s="211"/>
      <c r="Z2268" s="320"/>
      <c r="AA2268" s="246"/>
      <c r="AB2268" s="125"/>
      <c r="AC2268" s="125"/>
      <c r="AD2268" s="125"/>
      <c r="AE2268" s="125"/>
      <c r="AF2268" s="125"/>
      <c r="AG2268" s="125"/>
      <c r="AH2268" s="125"/>
      <c r="AJ2268" s="125"/>
      <c r="AK2268" s="125"/>
      <c r="AM2268" s="246"/>
      <c r="AO2268" s="246"/>
      <c r="AP2268" s="211"/>
      <c r="AQ2268" s="211"/>
      <c r="AR2268" s="199"/>
      <c r="AT2268" s="225"/>
      <c r="AU2268" s="225"/>
      <c r="AV2268" s="225"/>
      <c r="AW2268" s="99"/>
      <c r="AX2268" s="199"/>
      <c r="AY2268" s="199"/>
      <c r="AZ2268" s="37"/>
      <c r="BA2268" s="123"/>
      <c r="BB2268" s="211"/>
      <c r="BC2268" s="211"/>
      <c r="BD2268" s="123"/>
      <c r="BE2268" s="123"/>
      <c r="BF2268" s="37"/>
      <c r="BG2268" s="37"/>
    </row>
    <row r="2269" spans="1:59" x14ac:dyDescent="0.25">
      <c r="A2269">
        <v>2237</v>
      </c>
      <c r="B2269" s="61">
        <f ca="1">OFFSET(InputPriceData!B$15,CalculationsAndCharts!$A2269+$A$11,0,1,1)</f>
        <v>39225</v>
      </c>
      <c r="C2269" s="3">
        <f ca="1">OFFSET(InputPriceData!G$15,CalculationsAndCharts!$A2269+$A$11,IF($C$7,8,0),1,1)</f>
        <v>133786600</v>
      </c>
      <c r="D2269" s="4">
        <f ca="1">OFFSET(InputPriceData!C$15,CalculationsAndCharts!$A2269+$A$11,IF($C$7,8,0),1,1)</f>
        <v>126.73</v>
      </c>
      <c r="E2269" s="4">
        <f ca="1">OFFSET(InputPriceData!D$15,CalculationsAndCharts!$A2269+$A$11,IF($C$7,8,0),1,1)</f>
        <v>127.19</v>
      </c>
      <c r="F2269" s="4">
        <f ca="1">OFFSET(InputPriceData!E$15,CalculationsAndCharts!$A2269+$A$11,IF($C$7,8,0),1,1)</f>
        <v>126.24</v>
      </c>
      <c r="G2269" s="4">
        <f ca="1">OFFSET(InputPriceData!F$15,CalculationsAndCharts!$A2269+$A$11,IF($C$7,8,0),1,1)</f>
        <v>126.31</v>
      </c>
      <c r="H2269" s="342">
        <f t="shared" ca="1" si="274"/>
        <v>125.21457485345877</v>
      </c>
      <c r="I2269" s="342">
        <f t="shared" ca="1" si="275"/>
        <v>124.47137585615454</v>
      </c>
      <c r="J2269" s="340">
        <f t="shared" ca="1" si="276"/>
        <v>0.74319900869293054</v>
      </c>
      <c r="K2269" s="170">
        <f t="shared" ca="1" si="272"/>
        <v>0.5523447665221547</v>
      </c>
      <c r="L2269" s="341">
        <f t="shared" ca="1" si="273"/>
        <v>0.61846858546021743</v>
      </c>
      <c r="M2269" s="341">
        <f t="shared" ca="1" si="277"/>
        <v>-0.61846858546021743</v>
      </c>
      <c r="N2269" s="170"/>
      <c r="O2269" s="340"/>
      <c r="P2269" s="3" t="e">
        <f t="shared" ca="1" si="278"/>
        <v>#N/A</v>
      </c>
      <c r="Q2269" s="3">
        <f t="shared" ca="1" si="279"/>
        <v>133786600</v>
      </c>
      <c r="S2269" s="99"/>
      <c r="T2269" s="350"/>
      <c r="U2269" s="350"/>
      <c r="V2269" s="349"/>
      <c r="W2269" s="313"/>
      <c r="X2269" s="302"/>
      <c r="Y2269" s="211"/>
      <c r="Z2269" s="320"/>
      <c r="AA2269" s="246"/>
      <c r="AB2269" s="125"/>
      <c r="AC2269" s="125"/>
      <c r="AD2269" s="125"/>
      <c r="AE2269" s="125"/>
      <c r="AF2269" s="125"/>
      <c r="AG2269" s="125"/>
      <c r="AH2269" s="125"/>
      <c r="AJ2269" s="125"/>
      <c r="AK2269" s="125"/>
      <c r="AM2269" s="246"/>
      <c r="AO2269" s="246"/>
      <c r="AP2269" s="211"/>
      <c r="AQ2269" s="211"/>
      <c r="AR2269" s="199"/>
      <c r="AT2269" s="225"/>
      <c r="AU2269" s="225"/>
      <c r="AV2269" s="225"/>
      <c r="AW2269" s="99"/>
      <c r="AX2269" s="199"/>
      <c r="AY2269" s="199"/>
      <c r="AZ2269" s="37"/>
      <c r="BA2269" s="123"/>
      <c r="BB2269" s="211"/>
      <c r="BC2269" s="211"/>
      <c r="BD2269" s="123"/>
      <c r="BE2269" s="123"/>
      <c r="BF2269" s="37"/>
      <c r="BG2269" s="37"/>
    </row>
    <row r="2270" spans="1:59" x14ac:dyDescent="0.25">
      <c r="A2270">
        <v>2238</v>
      </c>
      <c r="B2270" s="61">
        <f ca="1">OFFSET(InputPriceData!B$15,CalculationsAndCharts!$A2270+$A$11,0,1,1)</f>
        <v>39224</v>
      </c>
      <c r="C2270" s="3">
        <f ca="1">OFFSET(InputPriceData!G$15,CalculationsAndCharts!$A2270+$A$11,IF($C$7,8,0),1,1)</f>
        <v>82148800</v>
      </c>
      <c r="D2270" s="4">
        <f ca="1">OFFSET(InputPriceData!C$15,CalculationsAndCharts!$A2270+$A$11,IF($C$7,8,0),1,1)</f>
        <v>126.52</v>
      </c>
      <c r="E2270" s="4">
        <f ca="1">OFFSET(InputPriceData!D$15,CalculationsAndCharts!$A2270+$A$11,IF($C$7,8,0),1,1)</f>
        <v>126.9</v>
      </c>
      <c r="F2270" s="4">
        <f ca="1">OFFSET(InputPriceData!E$15,CalculationsAndCharts!$A2270+$A$11,IF($C$7,8,0),1,1)</f>
        <v>126.26</v>
      </c>
      <c r="G2270" s="4">
        <f ca="1">OFFSET(InputPriceData!F$15,CalculationsAndCharts!$A2270+$A$11,IF($C$7,8,0),1,1)</f>
        <v>126.29</v>
      </c>
      <c r="H2270" s="342">
        <f t="shared" ca="1" si="274"/>
        <v>125.05808554681002</v>
      </c>
      <c r="I2270" s="342">
        <f t="shared" ca="1" si="275"/>
        <v>124.30422820671404</v>
      </c>
      <c r="J2270" s="340">
        <f t="shared" ca="1" si="276"/>
        <v>0.7538573525200134</v>
      </c>
      <c r="K2270" s="170">
        <f t="shared" ca="1" si="272"/>
        <v>0.56830090794848376</v>
      </c>
      <c r="L2270" s="341">
        <f t="shared" ca="1" si="273"/>
        <v>0.61398011639446171</v>
      </c>
      <c r="M2270" s="341">
        <f t="shared" ca="1" si="277"/>
        <v>-0.61398011639446171</v>
      </c>
      <c r="N2270" s="170"/>
      <c r="O2270" s="340"/>
      <c r="P2270" s="3" t="e">
        <f t="shared" ca="1" si="278"/>
        <v>#N/A</v>
      </c>
      <c r="Q2270" s="3">
        <f t="shared" ca="1" si="279"/>
        <v>82148800</v>
      </c>
      <c r="S2270" s="99"/>
      <c r="T2270" s="350"/>
      <c r="U2270" s="350"/>
      <c r="V2270" s="349"/>
      <c r="W2270" s="313"/>
      <c r="X2270" s="302"/>
      <c r="Y2270" s="211"/>
      <c r="Z2270" s="320"/>
      <c r="AA2270" s="246"/>
      <c r="AB2270" s="125"/>
      <c r="AC2270" s="125"/>
      <c r="AD2270" s="125"/>
      <c r="AE2270" s="125"/>
      <c r="AF2270" s="125"/>
      <c r="AG2270" s="125"/>
      <c r="AH2270" s="125"/>
      <c r="AJ2270" s="125"/>
      <c r="AK2270" s="125"/>
      <c r="AM2270" s="246"/>
      <c r="AO2270" s="246"/>
      <c r="AP2270" s="211"/>
      <c r="AQ2270" s="211"/>
      <c r="AR2270" s="199"/>
      <c r="AT2270" s="225"/>
      <c r="AU2270" s="225"/>
      <c r="AV2270" s="225"/>
      <c r="AW2270" s="99"/>
      <c r="AX2270" s="199"/>
      <c r="AY2270" s="199"/>
      <c r="AZ2270" s="37"/>
      <c r="BA2270" s="123"/>
      <c r="BB2270" s="211"/>
      <c r="BC2270" s="211"/>
      <c r="BD2270" s="123"/>
      <c r="BE2270" s="123"/>
      <c r="BF2270" s="37"/>
      <c r="BG2270" s="37"/>
    </row>
    <row r="2271" spans="1:59" x14ac:dyDescent="0.25">
      <c r="A2271">
        <v>2239</v>
      </c>
      <c r="B2271" s="61">
        <f ca="1">OFFSET(InputPriceData!B$15,CalculationsAndCharts!$A2271+$A$11,0,1,1)</f>
        <v>39223</v>
      </c>
      <c r="C2271" s="3">
        <f ca="1">OFFSET(InputPriceData!G$15,CalculationsAndCharts!$A2271+$A$11,IF($C$7,8,0),1,1)</f>
        <v>174664600</v>
      </c>
      <c r="D2271" s="4">
        <f ca="1">OFFSET(InputPriceData!C$15,CalculationsAndCharts!$A2271+$A$11,IF($C$7,8,0),1,1)</f>
        <v>126.42</v>
      </c>
      <c r="E2271" s="4">
        <f ca="1">OFFSET(InputPriceData!D$15,CalculationsAndCharts!$A2271+$A$11,IF($C$7,8,0),1,1)</f>
        <v>126.96</v>
      </c>
      <c r="F2271" s="4">
        <f ca="1">OFFSET(InputPriceData!E$15,CalculationsAndCharts!$A2271+$A$11,IF($C$7,8,0),1,1)</f>
        <v>126.36</v>
      </c>
      <c r="G2271" s="4">
        <f ca="1">OFFSET(InputPriceData!F$15,CalculationsAndCharts!$A2271+$A$11,IF($C$7,8,0),1,1)</f>
        <v>126.39</v>
      </c>
      <c r="H2271" s="342">
        <f t="shared" ca="1" si="274"/>
        <v>124.88209776778288</v>
      </c>
      <c r="I2271" s="342">
        <f t="shared" ca="1" si="275"/>
        <v>124.12370349823351</v>
      </c>
      <c r="J2271" s="340">
        <f t="shared" ca="1" si="276"/>
        <v>0.75839428310287005</v>
      </c>
      <c r="K2271" s="170">
        <f t="shared" ca="1" si="272"/>
        <v>0.57516188864311624</v>
      </c>
      <c r="L2271" s="341">
        <f t="shared" ca="1" si="273"/>
        <v>0.60809134407555132</v>
      </c>
      <c r="M2271" s="341">
        <f t="shared" ca="1" si="277"/>
        <v>-0.60809134407555132</v>
      </c>
      <c r="N2271" s="170"/>
      <c r="O2271" s="340"/>
      <c r="P2271" s="3" t="e">
        <f t="shared" ca="1" si="278"/>
        <v>#N/A</v>
      </c>
      <c r="Q2271" s="3">
        <f t="shared" ca="1" si="279"/>
        <v>174664600</v>
      </c>
      <c r="S2271" s="99"/>
      <c r="T2271" s="350"/>
      <c r="U2271" s="350"/>
      <c r="V2271" s="349"/>
      <c r="W2271" s="313"/>
      <c r="X2271" s="302"/>
      <c r="Y2271" s="211"/>
      <c r="Z2271" s="320"/>
      <c r="AA2271" s="246"/>
      <c r="AB2271" s="125"/>
      <c r="AC2271" s="125"/>
      <c r="AD2271" s="125"/>
      <c r="AE2271" s="125"/>
      <c r="AF2271" s="125"/>
      <c r="AG2271" s="125"/>
      <c r="AH2271" s="125"/>
      <c r="AJ2271" s="125"/>
      <c r="AK2271" s="125"/>
      <c r="AM2271" s="246"/>
      <c r="AO2271" s="246"/>
      <c r="AP2271" s="211"/>
      <c r="AQ2271" s="211"/>
      <c r="AR2271" s="199"/>
      <c r="AT2271" s="225"/>
      <c r="AU2271" s="225"/>
      <c r="AV2271" s="225"/>
      <c r="AW2271" s="99"/>
      <c r="AX2271" s="199"/>
      <c r="AY2271" s="199"/>
      <c r="AZ2271" s="37"/>
      <c r="BA2271" s="123"/>
      <c r="BB2271" s="211"/>
      <c r="BC2271" s="211"/>
      <c r="BD2271" s="123"/>
      <c r="BE2271" s="123"/>
      <c r="BF2271" s="37"/>
      <c r="BG2271" s="37"/>
    </row>
    <row r="2272" spans="1:59" x14ac:dyDescent="0.25">
      <c r="A2272">
        <v>2240</v>
      </c>
      <c r="B2272" s="61">
        <f ca="1">OFFSET(InputPriceData!B$15,CalculationsAndCharts!$A2272+$A$11,0,1,1)</f>
        <v>39220</v>
      </c>
      <c r="C2272" s="3">
        <f ca="1">OFFSET(InputPriceData!G$15,CalculationsAndCharts!$A2272+$A$11,IF($C$7,8,0),1,1)</f>
        <v>99182000</v>
      </c>
      <c r="D2272" s="4">
        <f ca="1">OFFSET(InputPriceData!C$15,CalculationsAndCharts!$A2272+$A$11,IF($C$7,8,0),1,1)</f>
        <v>125.95</v>
      </c>
      <c r="E2272" s="4">
        <f ca="1">OFFSET(InputPriceData!D$15,CalculationsAndCharts!$A2272+$A$11,IF($C$7,8,0),1,1)</f>
        <v>126.46</v>
      </c>
      <c r="F2272" s="4">
        <f ca="1">OFFSET(InputPriceData!E$15,CalculationsAndCharts!$A2272+$A$11,IF($C$7,8,0),1,1)</f>
        <v>125.79</v>
      </c>
      <c r="G2272" s="4">
        <f ca="1">OFFSET(InputPriceData!F$15,CalculationsAndCharts!$A2272+$A$11,IF($C$7,8,0),1,1)</f>
        <v>126.46</v>
      </c>
      <c r="H2272" s="342">
        <f t="shared" ca="1" si="274"/>
        <v>124.66668316318044</v>
      </c>
      <c r="I2272" s="342">
        <f t="shared" ca="1" si="275"/>
        <v>123.91767654352748</v>
      </c>
      <c r="J2272" s="340">
        <f t="shared" ca="1" si="276"/>
        <v>0.74900663443860216</v>
      </c>
      <c r="K2272" s="170">
        <f t="shared" ca="1" si="272"/>
        <v>0.56101093843304184</v>
      </c>
      <c r="L2272" s="341">
        <f t="shared" ca="1" si="273"/>
        <v>0.60243699499540171</v>
      </c>
      <c r="M2272" s="341">
        <f t="shared" ca="1" si="277"/>
        <v>-0.60243699499540171</v>
      </c>
      <c r="N2272" s="170"/>
      <c r="O2272" s="340"/>
      <c r="P2272" s="3">
        <f t="shared" ca="1" si="278"/>
        <v>99182000</v>
      </c>
      <c r="Q2272" s="3" t="e">
        <f t="shared" ca="1" si="279"/>
        <v>#N/A</v>
      </c>
      <c r="S2272" s="99"/>
      <c r="T2272" s="350"/>
      <c r="U2272" s="350"/>
      <c r="V2272" s="349"/>
      <c r="W2272" s="313"/>
      <c r="X2272" s="302"/>
      <c r="Y2272" s="211"/>
      <c r="Z2272" s="320"/>
      <c r="AA2272" s="246"/>
      <c r="AB2272" s="125"/>
      <c r="AC2272" s="125"/>
      <c r="AD2272" s="125"/>
      <c r="AE2272" s="125"/>
      <c r="AF2272" s="125"/>
      <c r="AG2272" s="125"/>
      <c r="AH2272" s="125"/>
      <c r="AJ2272" s="125"/>
      <c r="AK2272" s="125"/>
      <c r="AM2272" s="246"/>
      <c r="AO2272" s="246"/>
      <c r="AP2272" s="211"/>
      <c r="AQ2272" s="211"/>
      <c r="AR2272" s="199"/>
      <c r="AT2272" s="225"/>
      <c r="AU2272" s="225"/>
      <c r="AV2272" s="225"/>
      <c r="AW2272" s="99"/>
      <c r="AX2272" s="199"/>
      <c r="AY2272" s="199"/>
      <c r="AZ2272" s="37"/>
      <c r="BA2272" s="123"/>
      <c r="BB2272" s="211"/>
      <c r="BC2272" s="211"/>
      <c r="BD2272" s="123"/>
      <c r="BE2272" s="123"/>
      <c r="BF2272" s="37"/>
      <c r="BG2272" s="37"/>
    </row>
    <row r="2273" spans="1:59" x14ac:dyDescent="0.25">
      <c r="A2273">
        <v>2241</v>
      </c>
      <c r="B2273" s="61">
        <f ca="1">OFFSET(InputPriceData!B$15,CalculationsAndCharts!$A2273+$A$11,0,1,1)</f>
        <v>39219</v>
      </c>
      <c r="C2273" s="3">
        <f ca="1">OFFSET(InputPriceData!G$15,CalculationsAndCharts!$A2273+$A$11,IF($C$7,8,0),1,1)</f>
        <v>101132800</v>
      </c>
      <c r="D2273" s="4">
        <f ca="1">OFFSET(InputPriceData!C$15,CalculationsAndCharts!$A2273+$A$11,IF($C$7,8,0),1,1)</f>
        <v>125.43</v>
      </c>
      <c r="E2273" s="4">
        <f ca="1">OFFSET(InputPriceData!D$15,CalculationsAndCharts!$A2273+$A$11,IF($C$7,8,0),1,1)</f>
        <v>125.91</v>
      </c>
      <c r="F2273" s="4">
        <f ca="1">OFFSET(InputPriceData!E$15,CalculationsAndCharts!$A2273+$A$11,IF($C$7,8,0),1,1)</f>
        <v>125.21</v>
      </c>
      <c r="G2273" s="4">
        <f ca="1">OFFSET(InputPriceData!F$15,CalculationsAndCharts!$A2273+$A$11,IF($C$7,8,0),1,1)</f>
        <v>125.36</v>
      </c>
      <c r="H2273" s="342">
        <f t="shared" ca="1" si="274"/>
        <v>124.41049504363478</v>
      </c>
      <c r="I2273" s="342">
        <f t="shared" ca="1" si="275"/>
        <v>123.68655622930271</v>
      </c>
      <c r="J2273" s="340">
        <f t="shared" ca="1" si="276"/>
        <v>0.72393883046187069</v>
      </c>
      <c r="K2273" s="170">
        <f t="shared" ref="K2273:K2336" ca="1" si="280">J2273*J2273</f>
        <v>0.5240874302505012</v>
      </c>
      <c r="L2273" s="341">
        <f t="shared" ref="L2273:L2336" ca="1" si="281">SQRT(SUM(OFFSET(K2273,0,0,$A$18,1))/$A$18)</f>
        <v>0.59725175858408031</v>
      </c>
      <c r="M2273" s="341">
        <f t="shared" ca="1" si="277"/>
        <v>-0.59725175858408031</v>
      </c>
      <c r="N2273" s="170"/>
      <c r="O2273" s="340"/>
      <c r="P2273" s="3" t="e">
        <f t="shared" ca="1" si="278"/>
        <v>#N/A</v>
      </c>
      <c r="Q2273" s="3">
        <f t="shared" ca="1" si="279"/>
        <v>101132800</v>
      </c>
      <c r="S2273" s="99"/>
      <c r="T2273" s="350"/>
      <c r="U2273" s="350"/>
      <c r="V2273" s="349"/>
      <c r="W2273" s="313"/>
      <c r="X2273" s="302"/>
      <c r="Y2273" s="211"/>
      <c r="Z2273" s="320"/>
      <c r="AA2273" s="246"/>
      <c r="AB2273" s="125"/>
      <c r="AC2273" s="125"/>
      <c r="AD2273" s="125"/>
      <c r="AE2273" s="125"/>
      <c r="AF2273" s="125"/>
      <c r="AG2273" s="125"/>
      <c r="AH2273" s="125"/>
      <c r="AJ2273" s="125"/>
      <c r="AK2273" s="125"/>
      <c r="AM2273" s="246"/>
      <c r="AO2273" s="246"/>
      <c r="AP2273" s="211"/>
      <c r="AQ2273" s="211"/>
      <c r="AR2273" s="199"/>
      <c r="AT2273" s="225"/>
      <c r="AU2273" s="225"/>
      <c r="AV2273" s="225"/>
      <c r="AW2273" s="99"/>
      <c r="AX2273" s="199"/>
      <c r="AY2273" s="199"/>
      <c r="AZ2273" s="37"/>
      <c r="BA2273" s="123"/>
      <c r="BB2273" s="211"/>
      <c r="BC2273" s="211"/>
      <c r="BD2273" s="123"/>
      <c r="BE2273" s="123"/>
      <c r="BF2273" s="37"/>
      <c r="BG2273" s="37"/>
    </row>
    <row r="2274" spans="1:59" x14ac:dyDescent="0.25">
      <c r="A2274">
        <v>2242</v>
      </c>
      <c r="B2274" s="61">
        <f ca="1">OFFSET(InputPriceData!B$15,CalculationsAndCharts!$A2274+$A$11,0,1,1)</f>
        <v>39218</v>
      </c>
      <c r="C2274" s="3">
        <f ca="1">OFFSET(InputPriceData!G$15,CalculationsAndCharts!$A2274+$A$11,IF($C$7,8,0),1,1)</f>
        <v>114166500</v>
      </c>
      <c r="D2274" s="4">
        <f ca="1">OFFSET(InputPriceData!C$15,CalculationsAndCharts!$A2274+$A$11,IF($C$7,8,0),1,1)</f>
        <v>124.95</v>
      </c>
      <c r="E2274" s="4">
        <f ca="1">OFFSET(InputPriceData!D$15,CalculationsAndCharts!$A2274+$A$11,IF($C$7,8,0),1,1)</f>
        <v>125.64</v>
      </c>
      <c r="F2274" s="4">
        <f ca="1">OFFSET(InputPriceData!E$15,CalculationsAndCharts!$A2274+$A$11,IF($C$7,8,0),1,1)</f>
        <v>124.6</v>
      </c>
      <c r="G2274" s="4">
        <f ca="1">OFFSET(InputPriceData!F$15,CalculationsAndCharts!$A2274+$A$11,IF($C$7,8,0),1,1)</f>
        <v>125.61</v>
      </c>
      <c r="H2274" s="342">
        <f t="shared" ref="H2274:H2337" ca="1" si="282">IF($A2274&gt;$A$8,0,IF($A2274=$A$8,$G2274,$C$16*$G2274+$D$16*H2275))</f>
        <v>124.27485147843974</v>
      </c>
      <c r="I2274" s="342">
        <f t="shared" ref="I2274:I2337" ca="1" si="283">IF($A2274&gt;$A$8,0,IF($A2274=$A$8,$G2274,$C$17*$G2274+$D$17*I2275))</f>
        <v>123.53442497742115</v>
      </c>
      <c r="J2274" s="340">
        <f t="shared" ref="J2274:J2337" ca="1" si="284" xml:space="preserve"> ($C$16 - $C$17)*$G2274 + ($C$17*$D$16 - $C$16*$D$17)*$G2275 + ($D$16 + $D$17)*J2275 - $D$16*$D$17*J2276</f>
        <v>0.74042651861475262</v>
      </c>
      <c r="K2274" s="170">
        <f t="shared" ca="1" si="280"/>
        <v>0.54823142946796255</v>
      </c>
      <c r="L2274" s="341">
        <f t="shared" ca="1" si="281"/>
        <v>0.59286776968844068</v>
      </c>
      <c r="M2274" s="341">
        <f t="shared" ref="M2274:M2337" ca="1" si="285">-L2274</f>
        <v>-0.59286776968844068</v>
      </c>
      <c r="N2274" s="170"/>
      <c r="O2274" s="340"/>
      <c r="P2274" s="3">
        <f t="shared" ref="P2274:P2337" ca="1" si="286">IF(G2274&gt;=D2274,C2274,NA())</f>
        <v>114166500</v>
      </c>
      <c r="Q2274" s="3" t="e">
        <f t="shared" ref="Q2274:Q2337" ca="1" si="287">IF(G2274&lt;D2274,C2274,NA())</f>
        <v>#N/A</v>
      </c>
      <c r="S2274" s="99"/>
      <c r="T2274" s="350"/>
      <c r="U2274" s="350"/>
      <c r="V2274" s="349"/>
      <c r="W2274" s="313"/>
      <c r="X2274" s="302"/>
      <c r="Y2274" s="211"/>
      <c r="Z2274" s="320"/>
      <c r="AA2274" s="246"/>
      <c r="AB2274" s="125"/>
      <c r="AC2274" s="125"/>
      <c r="AD2274" s="125"/>
      <c r="AE2274" s="125"/>
      <c r="AF2274" s="125"/>
      <c r="AG2274" s="125"/>
      <c r="AH2274" s="125"/>
      <c r="AJ2274" s="125"/>
      <c r="AK2274" s="125"/>
      <c r="AM2274" s="246"/>
      <c r="AO2274" s="246"/>
      <c r="AP2274" s="211"/>
      <c r="AQ2274" s="211"/>
      <c r="AR2274" s="199"/>
      <c r="AT2274" s="225"/>
      <c r="AU2274" s="225"/>
      <c r="AV2274" s="225"/>
      <c r="AW2274" s="99"/>
      <c r="AX2274" s="199"/>
      <c r="AY2274" s="199"/>
      <c r="AZ2274" s="37"/>
      <c r="BA2274" s="123"/>
      <c r="BB2274" s="211"/>
      <c r="BC2274" s="211"/>
      <c r="BD2274" s="123"/>
      <c r="BE2274" s="123"/>
      <c r="BF2274" s="37"/>
      <c r="BG2274" s="37"/>
    </row>
    <row r="2275" spans="1:59" x14ac:dyDescent="0.25">
      <c r="A2275">
        <v>2243</v>
      </c>
      <c r="B2275" s="61">
        <f ca="1">OFFSET(InputPriceData!B$15,CalculationsAndCharts!$A2275+$A$11,0,1,1)</f>
        <v>39217</v>
      </c>
      <c r="C2275" s="3">
        <f ca="1">OFFSET(InputPriceData!G$15,CalculationsAndCharts!$A2275+$A$11,IF($C$7,8,0),1,1)</f>
        <v>180673300</v>
      </c>
      <c r="D2275" s="4">
        <f ca="1">OFFSET(InputPriceData!C$15,CalculationsAndCharts!$A2275+$A$11,IF($C$7,8,0),1,1)</f>
        <v>124.87</v>
      </c>
      <c r="E2275" s="4">
        <f ca="1">OFFSET(InputPriceData!D$15,CalculationsAndCharts!$A2275+$A$11,IF($C$7,8,0),1,1)</f>
        <v>125.66</v>
      </c>
      <c r="F2275" s="4">
        <f ca="1">OFFSET(InputPriceData!E$15,CalculationsAndCharts!$A2275+$A$11,IF($C$7,8,0),1,1)</f>
        <v>124.44</v>
      </c>
      <c r="G2275" s="4">
        <f ca="1">OFFSET(InputPriceData!F$15,CalculationsAndCharts!$A2275+$A$11,IF($C$7,8,0),1,1)</f>
        <v>124.76</v>
      </c>
      <c r="H2275" s="342">
        <f t="shared" ca="1" si="282"/>
        <v>124.08411597535971</v>
      </c>
      <c r="I2275" s="342">
        <f t="shared" ca="1" si="283"/>
        <v>123.3457363390049</v>
      </c>
      <c r="J2275" s="340">
        <f t="shared" ca="1" si="284"/>
        <v>0.73837965555062124</v>
      </c>
      <c r="K2275" s="170">
        <f t="shared" ca="1" si="280"/>
        <v>0.54520451573105411</v>
      </c>
      <c r="L2275" s="341">
        <f t="shared" ca="1" si="281"/>
        <v>0.58735727088242107</v>
      </c>
      <c r="M2275" s="341">
        <f t="shared" ca="1" si="285"/>
        <v>-0.58735727088242107</v>
      </c>
      <c r="N2275" s="170"/>
      <c r="O2275" s="340"/>
      <c r="P2275" s="3" t="e">
        <f t="shared" ca="1" si="286"/>
        <v>#N/A</v>
      </c>
      <c r="Q2275" s="3">
        <f t="shared" ca="1" si="287"/>
        <v>180673300</v>
      </c>
      <c r="S2275" s="99"/>
      <c r="T2275" s="350"/>
      <c r="U2275" s="350"/>
      <c r="V2275" s="349"/>
      <c r="W2275" s="313"/>
      <c r="X2275" s="302"/>
      <c r="Y2275" s="211"/>
      <c r="Z2275" s="320"/>
      <c r="AA2275" s="246"/>
      <c r="AB2275" s="125"/>
      <c r="AC2275" s="125"/>
      <c r="AD2275" s="125"/>
      <c r="AE2275" s="125"/>
      <c r="AF2275" s="125"/>
      <c r="AG2275" s="125"/>
      <c r="AH2275" s="125"/>
      <c r="AJ2275" s="125"/>
      <c r="AK2275" s="125"/>
      <c r="AM2275" s="246"/>
      <c r="AO2275" s="246"/>
      <c r="AP2275" s="211"/>
      <c r="AQ2275" s="211"/>
      <c r="AR2275" s="199"/>
      <c r="AT2275" s="225"/>
      <c r="AU2275" s="225"/>
      <c r="AV2275" s="225"/>
      <c r="AW2275" s="99"/>
      <c r="AX2275" s="199"/>
      <c r="AY2275" s="199"/>
      <c r="AZ2275" s="37"/>
      <c r="BA2275" s="123"/>
      <c r="BB2275" s="211"/>
      <c r="BC2275" s="211"/>
      <c r="BD2275" s="123"/>
      <c r="BE2275" s="123"/>
      <c r="BF2275" s="37"/>
      <c r="BG2275" s="37"/>
    </row>
    <row r="2276" spans="1:59" x14ac:dyDescent="0.25">
      <c r="A2276">
        <v>2244</v>
      </c>
      <c r="B2276" s="61">
        <f ca="1">OFFSET(InputPriceData!B$15,CalculationsAndCharts!$A2276+$A$11,0,1,1)</f>
        <v>39216</v>
      </c>
      <c r="C2276" s="3">
        <f ca="1">OFFSET(InputPriceData!G$15,CalculationsAndCharts!$A2276+$A$11,IF($C$7,8,0),1,1)</f>
        <v>108027500</v>
      </c>
      <c r="D2276" s="4">
        <f ca="1">OFFSET(InputPriceData!C$15,CalculationsAndCharts!$A2276+$A$11,IF($C$7,8,0),1,1)</f>
        <v>125</v>
      </c>
      <c r="E2276" s="4">
        <f ca="1">OFFSET(InputPriceData!D$15,CalculationsAndCharts!$A2276+$A$11,IF($C$7,8,0),1,1)</f>
        <v>125.36</v>
      </c>
      <c r="F2276" s="4">
        <f ca="1">OFFSET(InputPriceData!E$15,CalculationsAndCharts!$A2276+$A$11,IF($C$7,8,0),1,1)</f>
        <v>124.11</v>
      </c>
      <c r="G2276" s="4">
        <f ca="1">OFFSET(InputPriceData!F$15,CalculationsAndCharts!$A2276+$A$11,IF($C$7,8,0),1,1)</f>
        <v>124.73</v>
      </c>
      <c r="H2276" s="342">
        <f t="shared" ca="1" si="282"/>
        <v>123.98756111469682</v>
      </c>
      <c r="I2276" s="342">
        <f t="shared" ca="1" si="283"/>
        <v>123.21716691527809</v>
      </c>
      <c r="J2276" s="340">
        <f t="shared" ca="1" si="284"/>
        <v>0.77039422035961769</v>
      </c>
      <c r="K2276" s="170">
        <f t="shared" ca="1" si="280"/>
        <v>0.59350725476350319</v>
      </c>
      <c r="L2276" s="341">
        <f t="shared" ca="1" si="281"/>
        <v>0.58105938106447386</v>
      </c>
      <c r="M2276" s="341">
        <f t="shared" ca="1" si="285"/>
        <v>-0.58105938106447386</v>
      </c>
      <c r="N2276" s="170"/>
      <c r="O2276" s="340"/>
      <c r="P2276" s="3" t="e">
        <f t="shared" ca="1" si="286"/>
        <v>#N/A</v>
      </c>
      <c r="Q2276" s="3">
        <f t="shared" ca="1" si="287"/>
        <v>108027500</v>
      </c>
      <c r="S2276" s="99"/>
      <c r="T2276" s="350"/>
      <c r="U2276" s="350"/>
      <c r="V2276" s="349"/>
      <c r="W2276" s="313"/>
      <c r="X2276" s="302"/>
      <c r="Y2276" s="211"/>
      <c r="Z2276" s="320"/>
      <c r="AA2276" s="246"/>
      <c r="AB2276" s="125"/>
      <c r="AC2276" s="125"/>
      <c r="AD2276" s="125"/>
      <c r="AE2276" s="125"/>
      <c r="AF2276" s="125"/>
      <c r="AG2276" s="125"/>
      <c r="AH2276" s="125"/>
      <c r="AJ2276" s="125"/>
      <c r="AK2276" s="125"/>
      <c r="AM2276" s="246"/>
      <c r="AO2276" s="246"/>
      <c r="AP2276" s="211"/>
      <c r="AQ2276" s="211"/>
      <c r="AR2276" s="199"/>
      <c r="AT2276" s="225"/>
      <c r="AU2276" s="225"/>
      <c r="AV2276" s="225"/>
      <c r="AW2276" s="99"/>
      <c r="AX2276" s="199"/>
      <c r="AY2276" s="199"/>
      <c r="AZ2276" s="37"/>
      <c r="BA2276" s="123"/>
      <c r="BB2276" s="211"/>
      <c r="BC2276" s="211"/>
      <c r="BD2276" s="123"/>
      <c r="BE2276" s="123"/>
      <c r="BF2276" s="37"/>
      <c r="BG2276" s="37"/>
    </row>
    <row r="2277" spans="1:59" x14ac:dyDescent="0.25">
      <c r="A2277">
        <v>2245</v>
      </c>
      <c r="B2277" s="61">
        <f ca="1">OFFSET(InputPriceData!B$15,CalculationsAndCharts!$A2277+$A$11,0,1,1)</f>
        <v>39213</v>
      </c>
      <c r="C2277" s="3">
        <f ca="1">OFFSET(InputPriceData!G$15,CalculationsAndCharts!$A2277+$A$11,IF($C$7,8,0),1,1)</f>
        <v>113408900</v>
      </c>
      <c r="D2277" s="4">
        <f ca="1">OFFSET(InputPriceData!C$15,CalculationsAndCharts!$A2277+$A$11,IF($C$7,8,0),1,1)</f>
        <v>124.08</v>
      </c>
      <c r="E2277" s="4">
        <f ca="1">OFFSET(InputPriceData!D$15,CalculationsAndCharts!$A2277+$A$11,IF($C$7,8,0),1,1)</f>
        <v>125.06</v>
      </c>
      <c r="F2277" s="4">
        <f ca="1">OFFSET(InputPriceData!E$15,CalculationsAndCharts!$A2277+$A$11,IF($C$7,8,0),1,1)</f>
        <v>124.05</v>
      </c>
      <c r="G2277" s="4">
        <f ca="1">OFFSET(InputPriceData!F$15,CalculationsAndCharts!$A2277+$A$11,IF($C$7,8,0),1,1)</f>
        <v>125</v>
      </c>
      <c r="H2277" s="342">
        <f t="shared" ca="1" si="282"/>
        <v>123.88149841679636</v>
      </c>
      <c r="I2277" s="342">
        <f t="shared" ca="1" si="283"/>
        <v>123.07963663484882</v>
      </c>
      <c r="J2277" s="340">
        <f t="shared" ca="1" si="284"/>
        <v>0.80186180479213742</v>
      </c>
      <c r="K2277" s="170">
        <f t="shared" ca="1" si="280"/>
        <v>0.64298235398450387</v>
      </c>
      <c r="L2277" s="341">
        <f t="shared" ca="1" si="281"/>
        <v>0.57186031019282613</v>
      </c>
      <c r="M2277" s="341">
        <f t="shared" ca="1" si="285"/>
        <v>-0.57186031019282613</v>
      </c>
      <c r="N2277" s="170"/>
      <c r="O2277" s="340"/>
      <c r="P2277" s="3">
        <f t="shared" ca="1" si="286"/>
        <v>113408900</v>
      </c>
      <c r="Q2277" s="3" t="e">
        <f t="shared" ca="1" si="287"/>
        <v>#N/A</v>
      </c>
      <c r="S2277" s="99"/>
      <c r="T2277" s="350"/>
      <c r="U2277" s="350"/>
      <c r="V2277" s="349"/>
      <c r="W2277" s="313"/>
      <c r="X2277" s="302"/>
      <c r="Y2277" s="211"/>
      <c r="Z2277" s="320"/>
      <c r="AA2277" s="246"/>
      <c r="AB2277" s="125"/>
      <c r="AC2277" s="125"/>
      <c r="AD2277" s="125"/>
      <c r="AE2277" s="125"/>
      <c r="AF2277" s="125"/>
      <c r="AG2277" s="125"/>
      <c r="AH2277" s="125"/>
      <c r="AJ2277" s="125"/>
      <c r="AK2277" s="125"/>
      <c r="AM2277" s="246"/>
      <c r="AO2277" s="246"/>
      <c r="AP2277" s="211"/>
      <c r="AQ2277" s="211"/>
      <c r="AR2277" s="199"/>
      <c r="AT2277" s="225"/>
      <c r="AU2277" s="225"/>
      <c r="AV2277" s="225"/>
      <c r="AW2277" s="99"/>
      <c r="AX2277" s="199"/>
      <c r="AY2277" s="199"/>
      <c r="AZ2277" s="37"/>
      <c r="BA2277" s="123"/>
      <c r="BB2277" s="211"/>
      <c r="BC2277" s="211"/>
      <c r="BD2277" s="123"/>
      <c r="BE2277" s="123"/>
      <c r="BF2277" s="37"/>
      <c r="BG2277" s="37"/>
    </row>
    <row r="2278" spans="1:59" x14ac:dyDescent="0.25">
      <c r="A2278">
        <v>2246</v>
      </c>
      <c r="B2278" s="61">
        <f ca="1">OFFSET(InputPriceData!B$15,CalculationsAndCharts!$A2278+$A$11,0,1,1)</f>
        <v>39212</v>
      </c>
      <c r="C2278" s="3">
        <f ca="1">OFFSET(InputPriceData!G$15,CalculationsAndCharts!$A2278+$A$11,IF($C$7,8,0),1,1)</f>
        <v>153617800</v>
      </c>
      <c r="D2278" s="4">
        <f ca="1">OFFSET(InputPriceData!C$15,CalculationsAndCharts!$A2278+$A$11,IF($C$7,8,0),1,1)</f>
        <v>124.89</v>
      </c>
      <c r="E2278" s="4">
        <f ca="1">OFFSET(InputPriceData!D$15,CalculationsAndCharts!$A2278+$A$11,IF($C$7,8,0),1,1)</f>
        <v>125.13</v>
      </c>
      <c r="F2278" s="4">
        <f ca="1">OFFSET(InputPriceData!E$15,CalculationsAndCharts!$A2278+$A$11,IF($C$7,8,0),1,1)</f>
        <v>123.68</v>
      </c>
      <c r="G2278" s="4">
        <f ca="1">OFFSET(InputPriceData!F$15,CalculationsAndCharts!$A2278+$A$11,IF($C$7,8,0),1,1)</f>
        <v>123.94</v>
      </c>
      <c r="H2278" s="342">
        <f t="shared" ca="1" si="282"/>
        <v>123.72171247633869</v>
      </c>
      <c r="I2278" s="342">
        <f t="shared" ca="1" si="283"/>
        <v>122.90505814710781</v>
      </c>
      <c r="J2278" s="340">
        <f t="shared" ca="1" si="284"/>
        <v>0.81665435415226473</v>
      </c>
      <c r="K2278" s="170">
        <f t="shared" ca="1" si="280"/>
        <v>0.66692433415585262</v>
      </c>
      <c r="L2278" s="341">
        <f t="shared" ca="1" si="281"/>
        <v>0.56065749852063762</v>
      </c>
      <c r="M2278" s="341">
        <f t="shared" ca="1" si="285"/>
        <v>-0.56065749852063762</v>
      </c>
      <c r="N2278" s="170"/>
      <c r="O2278" s="340"/>
      <c r="P2278" s="3" t="e">
        <f t="shared" ca="1" si="286"/>
        <v>#N/A</v>
      </c>
      <c r="Q2278" s="3">
        <f t="shared" ca="1" si="287"/>
        <v>153617800</v>
      </c>
      <c r="S2278" s="99"/>
      <c r="T2278" s="350"/>
      <c r="U2278" s="350"/>
      <c r="V2278" s="349"/>
      <c r="W2278" s="313"/>
      <c r="X2278" s="302"/>
      <c r="Y2278" s="211"/>
      <c r="Z2278" s="320"/>
      <c r="AA2278" s="246"/>
      <c r="AB2278" s="125"/>
      <c r="AC2278" s="125"/>
      <c r="AD2278" s="125"/>
      <c r="AE2278" s="125"/>
      <c r="AF2278" s="125"/>
      <c r="AG2278" s="125"/>
      <c r="AH2278" s="125"/>
      <c r="AJ2278" s="125"/>
      <c r="AK2278" s="125"/>
      <c r="AM2278" s="246"/>
      <c r="AO2278" s="246"/>
      <c r="AP2278" s="211"/>
      <c r="AQ2278" s="211"/>
      <c r="AR2278" s="199"/>
      <c r="AT2278" s="225"/>
      <c r="AU2278" s="225"/>
      <c r="AV2278" s="225"/>
      <c r="AW2278" s="99"/>
      <c r="AX2278" s="199"/>
      <c r="AY2278" s="199"/>
      <c r="AZ2278" s="37"/>
      <c r="BA2278" s="123"/>
      <c r="BB2278" s="211"/>
      <c r="BC2278" s="211"/>
      <c r="BD2278" s="123"/>
      <c r="BE2278" s="123"/>
      <c r="BF2278" s="37"/>
      <c r="BG2278" s="37"/>
    </row>
    <row r="2279" spans="1:59" x14ac:dyDescent="0.25">
      <c r="A2279">
        <v>2247</v>
      </c>
      <c r="B2279" s="61">
        <f ca="1">OFFSET(InputPriceData!B$15,CalculationsAndCharts!$A2279+$A$11,0,1,1)</f>
        <v>39211</v>
      </c>
      <c r="C2279" s="3">
        <f ca="1">OFFSET(InputPriceData!G$15,CalculationsAndCharts!$A2279+$A$11,IF($C$7,8,0),1,1)</f>
        <v>102070100</v>
      </c>
      <c r="D2279" s="4">
        <f ca="1">OFFSET(InputPriceData!C$15,CalculationsAndCharts!$A2279+$A$11,IF($C$7,8,0),1,1)</f>
        <v>124.82</v>
      </c>
      <c r="E2279" s="4">
        <f ca="1">OFFSET(InputPriceData!D$15,CalculationsAndCharts!$A2279+$A$11,IF($C$7,8,0),1,1)</f>
        <v>126.62</v>
      </c>
      <c r="F2279" s="4">
        <f ca="1">OFFSET(InputPriceData!E$15,CalculationsAndCharts!$A2279+$A$11,IF($C$7,8,0),1,1)</f>
        <v>124.59</v>
      </c>
      <c r="G2279" s="4">
        <f ca="1">OFFSET(InputPriceData!F$15,CalculationsAndCharts!$A2279+$A$11,IF($C$7,8,0),1,1)</f>
        <v>125.25</v>
      </c>
      <c r="H2279" s="342">
        <f t="shared" ca="1" si="282"/>
        <v>123.69052854438706</v>
      </c>
      <c r="I2279" s="342">
        <f t="shared" ca="1" si="283"/>
        <v>122.81097252411762</v>
      </c>
      <c r="J2279" s="340">
        <f t="shared" ca="1" si="284"/>
        <v>0.87955604745641969</v>
      </c>
      <c r="K2279" s="170">
        <f t="shared" ca="1" si="280"/>
        <v>0.77361884061715958</v>
      </c>
      <c r="L2279" s="341">
        <f t="shared" ca="1" si="281"/>
        <v>0.5486466471126461</v>
      </c>
      <c r="M2279" s="341">
        <f t="shared" ca="1" si="285"/>
        <v>-0.5486466471126461</v>
      </c>
      <c r="N2279" s="170"/>
      <c r="O2279" s="340"/>
      <c r="P2279" s="3">
        <f t="shared" ca="1" si="286"/>
        <v>102070100</v>
      </c>
      <c r="Q2279" s="3" t="e">
        <f t="shared" ca="1" si="287"/>
        <v>#N/A</v>
      </c>
      <c r="S2279" s="99"/>
      <c r="T2279" s="350"/>
      <c r="U2279" s="350"/>
      <c r="V2279" s="349"/>
      <c r="W2279" s="313"/>
      <c r="X2279" s="302"/>
      <c r="Y2279" s="211"/>
      <c r="Z2279" s="320"/>
      <c r="AA2279" s="246"/>
      <c r="AB2279" s="125"/>
      <c r="AC2279" s="125"/>
      <c r="AD2279" s="125"/>
      <c r="AE2279" s="125"/>
      <c r="AF2279" s="125"/>
      <c r="AG2279" s="125"/>
      <c r="AH2279" s="125"/>
      <c r="AJ2279" s="125"/>
      <c r="AK2279" s="125"/>
      <c r="AM2279" s="246"/>
      <c r="AO2279" s="246"/>
      <c r="AP2279" s="211"/>
      <c r="AQ2279" s="211"/>
      <c r="AR2279" s="199"/>
      <c r="AT2279" s="225"/>
      <c r="AU2279" s="225"/>
      <c r="AV2279" s="225"/>
      <c r="AW2279" s="99"/>
      <c r="AX2279" s="199"/>
      <c r="AY2279" s="199"/>
      <c r="AZ2279" s="37"/>
      <c r="BA2279" s="123"/>
      <c r="BB2279" s="211"/>
      <c r="BC2279" s="211"/>
      <c r="BD2279" s="123"/>
      <c r="BE2279" s="123"/>
      <c r="BF2279" s="37"/>
      <c r="BG2279" s="37"/>
    </row>
    <row r="2280" spans="1:59" x14ac:dyDescent="0.25">
      <c r="A2280">
        <v>2248</v>
      </c>
      <c r="B2280" s="61">
        <f ca="1">OFFSET(InputPriceData!B$15,CalculationsAndCharts!$A2280+$A$11,0,1,1)</f>
        <v>39210</v>
      </c>
      <c r="C2280" s="3">
        <f ca="1">OFFSET(InputPriceData!G$15,CalculationsAndCharts!$A2280+$A$11,IF($C$7,8,0),1,1)</f>
        <v>80584000</v>
      </c>
      <c r="D2280" s="4">
        <f ca="1">OFFSET(InputPriceData!C$15,CalculationsAndCharts!$A2280+$A$11,IF($C$7,8,0),1,1)</f>
        <v>124.77</v>
      </c>
      <c r="E2280" s="4">
        <f ca="1">OFFSET(InputPriceData!D$15,CalculationsAndCharts!$A2280+$A$11,IF($C$7,8,0),1,1)</f>
        <v>125.05</v>
      </c>
      <c r="F2280" s="4">
        <f ca="1">OFFSET(InputPriceData!E$15,CalculationsAndCharts!$A2280+$A$11,IF($C$7,8,0),1,1)</f>
        <v>124.39</v>
      </c>
      <c r="G2280" s="4">
        <f ca="1">OFFSET(InputPriceData!F$15,CalculationsAndCharts!$A2280+$A$11,IF($C$7,8,0),1,1)</f>
        <v>124.91</v>
      </c>
      <c r="H2280" s="342">
        <f t="shared" ca="1" si="282"/>
        <v>123.46774690787093</v>
      </c>
      <c r="I2280" s="342">
        <f t="shared" ca="1" si="283"/>
        <v>122.58924275358285</v>
      </c>
      <c r="J2280" s="340">
        <f t="shared" ca="1" si="284"/>
        <v>0.87850418394658125</v>
      </c>
      <c r="K2280" s="170">
        <f t="shared" ca="1" si="280"/>
        <v>0.77176960121164861</v>
      </c>
      <c r="L2280" s="341">
        <f t="shared" ca="1" si="281"/>
        <v>0.53482883122509906</v>
      </c>
      <c r="M2280" s="341">
        <f t="shared" ca="1" si="285"/>
        <v>-0.53482883122509906</v>
      </c>
      <c r="N2280" s="170"/>
      <c r="O2280" s="340"/>
      <c r="P2280" s="3">
        <f t="shared" ca="1" si="286"/>
        <v>80584000</v>
      </c>
      <c r="Q2280" s="3" t="e">
        <f t="shared" ca="1" si="287"/>
        <v>#N/A</v>
      </c>
      <c r="S2280" s="99"/>
      <c r="T2280" s="350"/>
      <c r="U2280" s="350"/>
      <c r="V2280" s="349"/>
      <c r="W2280" s="313"/>
      <c r="X2280" s="302"/>
      <c r="Y2280" s="211"/>
      <c r="Z2280" s="320"/>
      <c r="AA2280" s="246"/>
      <c r="AB2280" s="125"/>
      <c r="AC2280" s="125"/>
      <c r="AD2280" s="125"/>
      <c r="AE2280" s="125"/>
      <c r="AF2280" s="125"/>
      <c r="AG2280" s="125"/>
      <c r="AH2280" s="125"/>
      <c r="AJ2280" s="125"/>
      <c r="AK2280" s="125"/>
      <c r="AM2280" s="246"/>
      <c r="AO2280" s="246"/>
      <c r="AP2280" s="211"/>
      <c r="AQ2280" s="211"/>
      <c r="AR2280" s="199"/>
      <c r="AT2280" s="225"/>
      <c r="AU2280" s="225"/>
      <c r="AV2280" s="225"/>
      <c r="AW2280" s="99"/>
      <c r="AX2280" s="199"/>
      <c r="AY2280" s="199"/>
      <c r="AZ2280" s="37"/>
      <c r="BA2280" s="123"/>
      <c r="BB2280" s="211"/>
      <c r="BC2280" s="211"/>
      <c r="BD2280" s="123"/>
      <c r="BE2280" s="123"/>
      <c r="BF2280" s="37"/>
      <c r="BG2280" s="37"/>
    </row>
    <row r="2281" spans="1:59" x14ac:dyDescent="0.25">
      <c r="A2281">
        <v>2249</v>
      </c>
      <c r="B2281" s="61">
        <f ca="1">OFFSET(InputPriceData!B$15,CalculationsAndCharts!$A2281+$A$11,0,1,1)</f>
        <v>39209</v>
      </c>
      <c r="C2281" s="3">
        <f ca="1">OFFSET(InputPriceData!G$15,CalculationsAndCharts!$A2281+$A$11,IF($C$7,8,0),1,1)</f>
        <v>63461400</v>
      </c>
      <c r="D2281" s="4">
        <f ca="1">OFFSET(InputPriceData!C$15,CalculationsAndCharts!$A2281+$A$11,IF($C$7,8,0),1,1)</f>
        <v>125.02</v>
      </c>
      <c r="E2281" s="4">
        <f ca="1">OFFSET(InputPriceData!D$15,CalculationsAndCharts!$A2281+$A$11,IF($C$7,8,0),1,1)</f>
        <v>125.28</v>
      </c>
      <c r="F2281" s="4">
        <f ca="1">OFFSET(InputPriceData!E$15,CalculationsAndCharts!$A2281+$A$11,IF($C$7,8,0),1,1)</f>
        <v>124.96</v>
      </c>
      <c r="G2281" s="4">
        <f ca="1">OFFSET(InputPriceData!F$15,CalculationsAndCharts!$A2281+$A$11,IF($C$7,8,0),1,1)</f>
        <v>125.07</v>
      </c>
      <c r="H2281" s="342">
        <f t="shared" ca="1" si="282"/>
        <v>123.26171075185249</v>
      </c>
      <c r="I2281" s="342">
        <f t="shared" ca="1" si="283"/>
        <v>122.37826482209039</v>
      </c>
      <c r="J2281" s="340">
        <f t="shared" ca="1" si="284"/>
        <v>0.88344596211682758</v>
      </c>
      <c r="K2281" s="170">
        <f t="shared" ca="1" si="280"/>
        <v>0.78047676798052712</v>
      </c>
      <c r="L2281" s="341">
        <f t="shared" ca="1" si="281"/>
        <v>0.52298105997094047</v>
      </c>
      <c r="M2281" s="341">
        <f t="shared" ca="1" si="285"/>
        <v>-0.52298105997094047</v>
      </c>
      <c r="N2281" s="170"/>
      <c r="O2281" s="340"/>
      <c r="P2281" s="3">
        <f t="shared" ca="1" si="286"/>
        <v>63461400</v>
      </c>
      <c r="Q2281" s="3" t="e">
        <f t="shared" ca="1" si="287"/>
        <v>#N/A</v>
      </c>
      <c r="S2281" s="99"/>
      <c r="T2281" s="350"/>
      <c r="U2281" s="350"/>
      <c r="V2281" s="349"/>
      <c r="W2281" s="313"/>
      <c r="X2281" s="302"/>
      <c r="Y2281" s="211"/>
      <c r="Z2281" s="320"/>
      <c r="AA2281" s="246"/>
      <c r="AB2281" s="125"/>
      <c r="AC2281" s="125"/>
      <c r="AD2281" s="125"/>
      <c r="AE2281" s="125"/>
      <c r="AF2281" s="125"/>
      <c r="AG2281" s="125"/>
      <c r="AH2281" s="125"/>
      <c r="AJ2281" s="125"/>
      <c r="AK2281" s="125"/>
      <c r="AM2281" s="246"/>
      <c r="AO2281" s="246"/>
      <c r="AP2281" s="211"/>
      <c r="AQ2281" s="211"/>
      <c r="AR2281" s="199"/>
      <c r="AT2281" s="225"/>
      <c r="AU2281" s="225"/>
      <c r="AV2281" s="225"/>
      <c r="AW2281" s="99"/>
      <c r="AX2281" s="199"/>
      <c r="AY2281" s="199"/>
      <c r="AZ2281" s="37"/>
      <c r="BA2281" s="123"/>
      <c r="BB2281" s="211"/>
      <c r="BC2281" s="211"/>
      <c r="BD2281" s="123"/>
      <c r="BE2281" s="123"/>
      <c r="BF2281" s="37"/>
      <c r="BG2281" s="37"/>
    </row>
    <row r="2282" spans="1:59" x14ac:dyDescent="0.25">
      <c r="A2282">
        <v>2250</v>
      </c>
      <c r="B2282" s="61">
        <f ca="1">OFFSET(InputPriceData!B$15,CalculationsAndCharts!$A2282+$A$11,0,1,1)</f>
        <v>39206</v>
      </c>
      <c r="C2282" s="3">
        <f ca="1">OFFSET(InputPriceData!G$15,CalculationsAndCharts!$A2282+$A$11,IF($C$7,8,0),1,1)</f>
        <v>96409000</v>
      </c>
      <c r="D2282" s="4">
        <f ca="1">OFFSET(InputPriceData!C$15,CalculationsAndCharts!$A2282+$A$11,IF($C$7,8,0),1,1)</f>
        <v>124.91</v>
      </c>
      <c r="E2282" s="4">
        <f ca="1">OFFSET(InputPriceData!D$15,CalculationsAndCharts!$A2282+$A$11,IF($C$7,8,0),1,1)</f>
        <v>125.21</v>
      </c>
      <c r="F2282" s="4">
        <f ca="1">OFFSET(InputPriceData!E$15,CalculationsAndCharts!$A2282+$A$11,IF($C$7,8,0),1,1)</f>
        <v>124.47</v>
      </c>
      <c r="G2282" s="4">
        <f ca="1">OFFSET(InputPriceData!F$15,CalculationsAndCharts!$A2282+$A$11,IF($C$7,8,0),1,1)</f>
        <v>125.05</v>
      </c>
      <c r="H2282" s="342">
        <f t="shared" ca="1" si="282"/>
        <v>123.00338371640285</v>
      </c>
      <c r="I2282" s="342">
        <f t="shared" ca="1" si="283"/>
        <v>122.1335616240986</v>
      </c>
      <c r="J2282" s="340">
        <f t="shared" ca="1" si="284"/>
        <v>0.86982212760029254</v>
      </c>
      <c r="K2282" s="170">
        <f t="shared" ca="1" si="280"/>
        <v>0.75659053366309958</v>
      </c>
      <c r="L2282" s="341">
        <f t="shared" ca="1" si="281"/>
        <v>0.51114602026668632</v>
      </c>
      <c r="M2282" s="341">
        <f t="shared" ca="1" si="285"/>
        <v>-0.51114602026668632</v>
      </c>
      <c r="N2282" s="170"/>
      <c r="O2282" s="340"/>
      <c r="P2282" s="3">
        <f t="shared" ca="1" si="286"/>
        <v>96409000</v>
      </c>
      <c r="Q2282" s="3" t="e">
        <f t="shared" ca="1" si="287"/>
        <v>#N/A</v>
      </c>
      <c r="S2282" s="99"/>
      <c r="T2282" s="350"/>
      <c r="U2282" s="350"/>
      <c r="V2282" s="349"/>
      <c r="W2282" s="313"/>
      <c r="X2282" s="302"/>
      <c r="Y2282" s="211"/>
      <c r="Z2282" s="320"/>
      <c r="AA2282" s="246"/>
      <c r="AB2282" s="125"/>
      <c r="AC2282" s="125"/>
      <c r="AD2282" s="125"/>
      <c r="AE2282" s="125"/>
      <c r="AF2282" s="125"/>
      <c r="AG2282" s="125"/>
      <c r="AH2282" s="125"/>
      <c r="AJ2282" s="125"/>
      <c r="AK2282" s="125"/>
      <c r="AM2282" s="246"/>
      <c r="AO2282" s="246"/>
      <c r="AP2282" s="211"/>
      <c r="AQ2282" s="211"/>
      <c r="AR2282" s="199"/>
      <c r="AT2282" s="225"/>
      <c r="AU2282" s="225"/>
      <c r="AV2282" s="225"/>
      <c r="AW2282" s="99"/>
      <c r="AX2282" s="199"/>
      <c r="AY2282" s="199"/>
      <c r="AZ2282" s="37"/>
      <c r="BA2282" s="123"/>
      <c r="BB2282" s="211"/>
      <c r="BC2282" s="211"/>
      <c r="BD2282" s="123"/>
      <c r="BE2282" s="123"/>
      <c r="BF2282" s="37"/>
      <c r="BG2282" s="37"/>
    </row>
    <row r="2283" spans="1:59" x14ac:dyDescent="0.25">
      <c r="A2283">
        <v>2251</v>
      </c>
      <c r="B2283" s="61">
        <f ca="1">OFFSET(InputPriceData!B$15,CalculationsAndCharts!$A2283+$A$11,0,1,1)</f>
        <v>39205</v>
      </c>
      <c r="C2283" s="3">
        <f ca="1">OFFSET(InputPriceData!G$15,CalculationsAndCharts!$A2283+$A$11,IF($C$7,8,0),1,1)</f>
        <v>86569700</v>
      </c>
      <c r="D2283" s="4">
        <f ca="1">OFFSET(InputPriceData!C$15,CalculationsAndCharts!$A2283+$A$11,IF($C$7,8,0),1,1)</f>
        <v>124.26</v>
      </c>
      <c r="E2283" s="4">
        <f ca="1">OFFSET(InputPriceData!D$15,CalculationsAndCharts!$A2283+$A$11,IF($C$7,8,0),1,1)</f>
        <v>124.62</v>
      </c>
      <c r="F2283" s="4">
        <f ca="1">OFFSET(InputPriceData!E$15,CalculationsAndCharts!$A2283+$A$11,IF($C$7,8,0),1,1)</f>
        <v>124.06</v>
      </c>
      <c r="G2283" s="4">
        <f ca="1">OFFSET(InputPriceData!F$15,CalculationsAndCharts!$A2283+$A$11,IF($C$7,8,0),1,1)</f>
        <v>124.58</v>
      </c>
      <c r="H2283" s="342">
        <f t="shared" ca="1" si="282"/>
        <v>122.71100996160327</v>
      </c>
      <c r="I2283" s="342">
        <f t="shared" ca="1" si="283"/>
        <v>121.86843086265303</v>
      </c>
      <c r="J2283" s="340">
        <f t="shared" ca="1" si="284"/>
        <v>0.84257913745499835</v>
      </c>
      <c r="K2283" s="170">
        <f t="shared" ca="1" si="280"/>
        <v>0.70993960287440905</v>
      </c>
      <c r="L2283" s="341">
        <f t="shared" ca="1" si="281"/>
        <v>0.49994611586770249</v>
      </c>
      <c r="M2283" s="341">
        <f t="shared" ca="1" si="285"/>
        <v>-0.49994611586770249</v>
      </c>
      <c r="N2283" s="170"/>
      <c r="O2283" s="340"/>
      <c r="P2283" s="3">
        <f t="shared" ca="1" si="286"/>
        <v>86569700</v>
      </c>
      <c r="Q2283" s="3" t="e">
        <f t="shared" ca="1" si="287"/>
        <v>#N/A</v>
      </c>
      <c r="S2283" s="99"/>
      <c r="T2283" s="350"/>
      <c r="U2283" s="350"/>
      <c r="V2283" s="349"/>
      <c r="W2283" s="313"/>
      <c r="X2283" s="302"/>
      <c r="Y2283" s="211"/>
      <c r="Z2283" s="320"/>
      <c r="AA2283" s="246"/>
      <c r="AB2283" s="125"/>
      <c r="AC2283" s="125"/>
      <c r="AD2283" s="125"/>
      <c r="AE2283" s="125"/>
      <c r="AF2283" s="125"/>
      <c r="AG2283" s="125"/>
      <c r="AH2283" s="125"/>
      <c r="AJ2283" s="125"/>
      <c r="AK2283" s="125"/>
      <c r="AM2283" s="246"/>
      <c r="AO2283" s="246"/>
      <c r="AP2283" s="211"/>
      <c r="AQ2283" s="211"/>
      <c r="AR2283" s="199"/>
      <c r="AT2283" s="225"/>
      <c r="AU2283" s="225"/>
      <c r="AV2283" s="225"/>
      <c r="AW2283" s="99"/>
      <c r="AX2283" s="199"/>
      <c r="AY2283" s="199"/>
      <c r="AZ2283" s="37"/>
      <c r="BA2283" s="123"/>
      <c r="BB2283" s="211"/>
      <c r="BC2283" s="211"/>
      <c r="BD2283" s="123"/>
      <c r="BE2283" s="123"/>
      <c r="BF2283" s="37"/>
      <c r="BG2283" s="37"/>
    </row>
    <row r="2284" spans="1:59" x14ac:dyDescent="0.25">
      <c r="A2284">
        <v>2252</v>
      </c>
      <c r="B2284" s="61">
        <f ca="1">OFFSET(InputPriceData!B$15,CalculationsAndCharts!$A2284+$A$11,0,1,1)</f>
        <v>39204</v>
      </c>
      <c r="C2284" s="3">
        <f ca="1">OFFSET(InputPriceData!G$15,CalculationsAndCharts!$A2284+$A$11,IF($C$7,8,0),1,1)</f>
        <v>87129800</v>
      </c>
      <c r="D2284" s="4">
        <f ca="1">OFFSET(InputPriceData!C$15,CalculationsAndCharts!$A2284+$A$11,IF($C$7,8,0),1,1)</f>
        <v>123.38</v>
      </c>
      <c r="E2284" s="4">
        <f ca="1">OFFSET(InputPriceData!D$15,CalculationsAndCharts!$A2284+$A$11,IF($C$7,8,0),1,1)</f>
        <v>124.25</v>
      </c>
      <c r="F2284" s="4">
        <f ca="1">OFFSET(InputPriceData!E$15,CalculationsAndCharts!$A2284+$A$11,IF($C$7,8,0),1,1)</f>
        <v>123.25</v>
      </c>
      <c r="G2284" s="4">
        <f ca="1">OFFSET(InputPriceData!F$15,CalculationsAndCharts!$A2284+$A$11,IF($C$7,8,0),1,1)</f>
        <v>123.91</v>
      </c>
      <c r="H2284" s="342">
        <f t="shared" ca="1" si="282"/>
        <v>122.44401138468945</v>
      </c>
      <c r="I2284" s="342">
        <f t="shared" ca="1" si="283"/>
        <v>121.62192457743967</v>
      </c>
      <c r="J2284" s="340">
        <f t="shared" ca="1" si="284"/>
        <v>0.82208684925495612</v>
      </c>
      <c r="K2284" s="170">
        <f t="shared" ca="1" si="280"/>
        <v>0.67582678771794091</v>
      </c>
      <c r="L2284" s="341">
        <f t="shared" ca="1" si="281"/>
        <v>0.48948093836938211</v>
      </c>
      <c r="M2284" s="341">
        <f t="shared" ca="1" si="285"/>
        <v>-0.48948093836938211</v>
      </c>
      <c r="N2284" s="170"/>
      <c r="O2284" s="340"/>
      <c r="P2284" s="3">
        <f t="shared" ca="1" si="286"/>
        <v>87129800</v>
      </c>
      <c r="Q2284" s="3" t="e">
        <f t="shared" ca="1" si="287"/>
        <v>#N/A</v>
      </c>
      <c r="S2284" s="99"/>
      <c r="T2284" s="350"/>
      <c r="U2284" s="350"/>
      <c r="V2284" s="349"/>
      <c r="W2284" s="313"/>
      <c r="X2284" s="302"/>
      <c r="Y2284" s="211"/>
      <c r="Z2284" s="320"/>
      <c r="AA2284" s="246"/>
      <c r="AB2284" s="125"/>
      <c r="AC2284" s="125"/>
      <c r="AD2284" s="125"/>
      <c r="AE2284" s="125"/>
      <c r="AF2284" s="125"/>
      <c r="AG2284" s="125"/>
      <c r="AH2284" s="125"/>
      <c r="AJ2284" s="125"/>
      <c r="AK2284" s="125"/>
      <c r="AM2284" s="246"/>
      <c r="AO2284" s="246"/>
      <c r="AP2284" s="211"/>
      <c r="AQ2284" s="211"/>
      <c r="AR2284" s="199"/>
      <c r="AT2284" s="225"/>
      <c r="AU2284" s="225"/>
      <c r="AV2284" s="225"/>
      <c r="AW2284" s="99"/>
      <c r="AX2284" s="199"/>
      <c r="AY2284" s="199"/>
      <c r="AZ2284" s="37"/>
      <c r="BA2284" s="123"/>
      <c r="BB2284" s="211"/>
      <c r="BC2284" s="211"/>
      <c r="BD2284" s="123"/>
      <c r="BE2284" s="123"/>
      <c r="BF2284" s="37"/>
      <c r="BG2284" s="37"/>
    </row>
    <row r="2285" spans="1:59" x14ac:dyDescent="0.25">
      <c r="A2285">
        <v>2253</v>
      </c>
      <c r="B2285" s="61">
        <f ca="1">OFFSET(InputPriceData!B$15,CalculationsAndCharts!$A2285+$A$11,0,1,1)</f>
        <v>39203</v>
      </c>
      <c r="C2285" s="3">
        <f ca="1">OFFSET(InputPriceData!G$15,CalculationsAndCharts!$A2285+$A$11,IF($C$7,8,0),1,1)</f>
        <v>134342700</v>
      </c>
      <c r="D2285" s="4">
        <f ca="1">OFFSET(InputPriceData!C$15,CalculationsAndCharts!$A2285+$A$11,IF($C$7,8,0),1,1)</f>
        <v>122.98</v>
      </c>
      <c r="E2285" s="4">
        <f ca="1">OFFSET(InputPriceData!D$15,CalculationsAndCharts!$A2285+$A$11,IF($C$7,8,0),1,1)</f>
        <v>123.85</v>
      </c>
      <c r="F2285" s="4">
        <f ca="1">OFFSET(InputPriceData!E$15,CalculationsAndCharts!$A2285+$A$11,IF($C$7,8,0),1,1)</f>
        <v>122.36</v>
      </c>
      <c r="G2285" s="4">
        <f ca="1">OFFSET(InputPriceData!F$15,CalculationsAndCharts!$A2285+$A$11,IF($C$7,8,0),1,1)</f>
        <v>123.18</v>
      </c>
      <c r="H2285" s="342">
        <f t="shared" ca="1" si="282"/>
        <v>122.23458443964509</v>
      </c>
      <c r="I2285" s="342">
        <f t="shared" ca="1" si="283"/>
        <v>121.41391772084327</v>
      </c>
      <c r="J2285" s="340">
        <f t="shared" ca="1" si="284"/>
        <v>0.82066676462561883</v>
      </c>
      <c r="K2285" s="170">
        <f t="shared" ca="1" si="280"/>
        <v>0.67349393856108086</v>
      </c>
      <c r="L2285" s="341">
        <f t="shared" ca="1" si="281"/>
        <v>0.47935832418885621</v>
      </c>
      <c r="M2285" s="341">
        <f t="shared" ca="1" si="285"/>
        <v>-0.47935832418885621</v>
      </c>
      <c r="N2285" s="170"/>
      <c r="O2285" s="340"/>
      <c r="P2285" s="3">
        <f t="shared" ca="1" si="286"/>
        <v>134342700</v>
      </c>
      <c r="Q2285" s="3" t="e">
        <f t="shared" ca="1" si="287"/>
        <v>#N/A</v>
      </c>
      <c r="S2285" s="99"/>
      <c r="T2285" s="350"/>
      <c r="U2285" s="350"/>
      <c r="V2285" s="349"/>
      <c r="W2285" s="313"/>
      <c r="X2285" s="302"/>
      <c r="Y2285" s="211"/>
      <c r="Z2285" s="320"/>
      <c r="AA2285" s="246"/>
      <c r="AB2285" s="125"/>
      <c r="AC2285" s="125"/>
      <c r="AD2285" s="125"/>
      <c r="AE2285" s="125"/>
      <c r="AF2285" s="125"/>
      <c r="AG2285" s="125"/>
      <c r="AH2285" s="125"/>
      <c r="AJ2285" s="125"/>
      <c r="AK2285" s="125"/>
      <c r="AM2285" s="246"/>
      <c r="AO2285" s="246"/>
      <c r="AP2285" s="211"/>
      <c r="AQ2285" s="211"/>
      <c r="AR2285" s="199"/>
      <c r="AT2285" s="225"/>
      <c r="AU2285" s="225"/>
      <c r="AV2285" s="225"/>
      <c r="AW2285" s="99"/>
      <c r="AX2285" s="199"/>
      <c r="AY2285" s="199"/>
      <c r="AZ2285" s="37"/>
      <c r="BA2285" s="123"/>
      <c r="BB2285" s="211"/>
      <c r="BC2285" s="211"/>
      <c r="BD2285" s="123"/>
      <c r="BE2285" s="123"/>
      <c r="BF2285" s="37"/>
      <c r="BG2285" s="37"/>
    </row>
    <row r="2286" spans="1:59" x14ac:dyDescent="0.25">
      <c r="A2286">
        <v>2254</v>
      </c>
      <c r="B2286" s="61">
        <f ca="1">OFFSET(InputPriceData!B$15,CalculationsAndCharts!$A2286+$A$11,0,1,1)</f>
        <v>39202</v>
      </c>
      <c r="C2286" s="3">
        <f ca="1">OFFSET(InputPriceData!G$15,CalculationsAndCharts!$A2286+$A$11,IF($C$7,8,0),1,1)</f>
        <v>100874100</v>
      </c>
      <c r="D2286" s="4">
        <f ca="1">OFFSET(InputPriceData!C$15,CalculationsAndCharts!$A2286+$A$11,IF($C$7,8,0),1,1)</f>
        <v>123.99</v>
      </c>
      <c r="E2286" s="4">
        <f ca="1">OFFSET(InputPriceData!D$15,CalculationsAndCharts!$A2286+$A$11,IF($C$7,8,0),1,1)</f>
        <v>124.07</v>
      </c>
      <c r="F2286" s="4">
        <f ca="1">OFFSET(InputPriceData!E$15,CalculationsAndCharts!$A2286+$A$11,IF($C$7,8,0),1,1)</f>
        <v>122.8</v>
      </c>
      <c r="G2286" s="4">
        <f ca="1">OFFSET(InputPriceData!F$15,CalculationsAndCharts!$A2286+$A$11,IF($C$7,8,0),1,1)</f>
        <v>122.87</v>
      </c>
      <c r="H2286" s="342">
        <f t="shared" ca="1" si="282"/>
        <v>122.09952507388012</v>
      </c>
      <c r="I2286" s="342">
        <f t="shared" ca="1" si="283"/>
        <v>121.25336478637449</v>
      </c>
      <c r="J2286" s="340">
        <f t="shared" ca="1" si="284"/>
        <v>0.84616033749520203</v>
      </c>
      <c r="K2286" s="170">
        <f t="shared" ca="1" si="280"/>
        <v>0.71598731674999416</v>
      </c>
      <c r="L2286" s="341">
        <f t="shared" ca="1" si="281"/>
        <v>0.46874563220035137</v>
      </c>
      <c r="M2286" s="341">
        <f t="shared" ca="1" si="285"/>
        <v>-0.46874563220035137</v>
      </c>
      <c r="N2286" s="170"/>
      <c r="O2286" s="340"/>
      <c r="P2286" s="3" t="e">
        <f t="shared" ca="1" si="286"/>
        <v>#N/A</v>
      </c>
      <c r="Q2286" s="3">
        <f t="shared" ca="1" si="287"/>
        <v>100874100</v>
      </c>
      <c r="S2286" s="99"/>
      <c r="T2286" s="350"/>
      <c r="U2286" s="350"/>
      <c r="V2286" s="349"/>
      <c r="W2286" s="313"/>
      <c r="X2286" s="302"/>
      <c r="Y2286" s="211"/>
      <c r="Z2286" s="320"/>
      <c r="AA2286" s="246"/>
      <c r="AB2286" s="125"/>
      <c r="AC2286" s="125"/>
      <c r="AD2286" s="125"/>
      <c r="AE2286" s="125"/>
      <c r="AF2286" s="125"/>
      <c r="AG2286" s="125"/>
      <c r="AH2286" s="125"/>
      <c r="AJ2286" s="125"/>
      <c r="AK2286" s="125"/>
      <c r="AM2286" s="246"/>
      <c r="AO2286" s="246"/>
      <c r="AP2286" s="211"/>
      <c r="AQ2286" s="211"/>
      <c r="AR2286" s="199"/>
      <c r="AT2286" s="225"/>
      <c r="AU2286" s="225"/>
      <c r="AV2286" s="225"/>
      <c r="AW2286" s="99"/>
      <c r="AX2286" s="199"/>
      <c r="AY2286" s="199"/>
      <c r="AZ2286" s="37"/>
      <c r="BA2286" s="123"/>
      <c r="BB2286" s="211"/>
      <c r="BC2286" s="211"/>
      <c r="BD2286" s="123"/>
      <c r="BE2286" s="123"/>
      <c r="BF2286" s="37"/>
      <c r="BG2286" s="37"/>
    </row>
    <row r="2287" spans="1:59" x14ac:dyDescent="0.25">
      <c r="A2287">
        <v>2255</v>
      </c>
      <c r="B2287" s="61">
        <f ca="1">OFFSET(InputPriceData!B$15,CalculationsAndCharts!$A2287+$A$11,0,1,1)</f>
        <v>39199</v>
      </c>
      <c r="C2287" s="3">
        <f ca="1">OFFSET(InputPriceData!G$15,CalculationsAndCharts!$A2287+$A$11,IF($C$7,8,0),1,1)</f>
        <v>108191100</v>
      </c>
      <c r="D2287" s="4">
        <f ca="1">OFFSET(InputPriceData!C$15,CalculationsAndCharts!$A2287+$A$11,IF($C$7,8,0),1,1)</f>
        <v>123.53</v>
      </c>
      <c r="E2287" s="4">
        <f ca="1">OFFSET(InputPriceData!D$15,CalculationsAndCharts!$A2287+$A$11,IF($C$7,8,0),1,1)</f>
        <v>124.07</v>
      </c>
      <c r="F2287" s="4">
        <f ca="1">OFFSET(InputPriceData!E$15,CalculationsAndCharts!$A2287+$A$11,IF($C$7,8,0),1,1)</f>
        <v>123.33</v>
      </c>
      <c r="G2287" s="4">
        <f ca="1">OFFSET(InputPriceData!F$15,CalculationsAndCharts!$A2287+$A$11,IF($C$7,8,0),1,1)</f>
        <v>123.9</v>
      </c>
      <c r="H2287" s="342">
        <f t="shared" ca="1" si="282"/>
        <v>121.98945722729155</v>
      </c>
      <c r="I2287" s="342">
        <f t="shared" ca="1" si="283"/>
        <v>121.10639794877218</v>
      </c>
      <c r="J2287" s="340">
        <f t="shared" ca="1" si="284"/>
        <v>0.88305933305344664</v>
      </c>
      <c r="K2287" s="170">
        <f t="shared" ca="1" si="280"/>
        <v>0.779793785692798</v>
      </c>
      <c r="L2287" s="341">
        <f t="shared" ca="1" si="281"/>
        <v>0.45670705767319092</v>
      </c>
      <c r="M2287" s="341">
        <f t="shared" ca="1" si="285"/>
        <v>-0.45670705767319092</v>
      </c>
      <c r="N2287" s="170"/>
      <c r="O2287" s="340"/>
      <c r="P2287" s="3">
        <f t="shared" ca="1" si="286"/>
        <v>108191100</v>
      </c>
      <c r="Q2287" s="3" t="e">
        <f t="shared" ca="1" si="287"/>
        <v>#N/A</v>
      </c>
      <c r="S2287" s="99"/>
      <c r="T2287" s="350"/>
      <c r="U2287" s="350"/>
      <c r="V2287" s="349"/>
      <c r="W2287" s="313"/>
      <c r="X2287" s="302"/>
      <c r="Y2287" s="211"/>
      <c r="Z2287" s="320"/>
      <c r="AA2287" s="246"/>
      <c r="AB2287" s="125"/>
      <c r="AC2287" s="125"/>
      <c r="AD2287" s="125"/>
      <c r="AE2287" s="125"/>
      <c r="AF2287" s="125"/>
      <c r="AG2287" s="125"/>
      <c r="AH2287" s="125"/>
      <c r="AJ2287" s="125"/>
      <c r="AK2287" s="125"/>
      <c r="AM2287" s="246"/>
      <c r="AO2287" s="246"/>
      <c r="AP2287" s="211"/>
      <c r="AQ2287" s="211"/>
      <c r="AR2287" s="199"/>
      <c r="AT2287" s="225"/>
      <c r="AU2287" s="225"/>
      <c r="AV2287" s="225"/>
      <c r="AW2287" s="99"/>
      <c r="AX2287" s="199"/>
      <c r="AY2287" s="199"/>
      <c r="AZ2287" s="37"/>
      <c r="BA2287" s="123"/>
      <c r="BB2287" s="211"/>
      <c r="BC2287" s="211"/>
      <c r="BD2287" s="123"/>
      <c r="BE2287" s="123"/>
      <c r="BF2287" s="37"/>
      <c r="BG2287" s="37"/>
    </row>
    <row r="2288" spans="1:59" x14ac:dyDescent="0.25">
      <c r="A2288">
        <v>2256</v>
      </c>
      <c r="B2288" s="61">
        <f ca="1">OFFSET(InputPriceData!B$15,CalculationsAndCharts!$A2288+$A$11,0,1,1)</f>
        <v>39198</v>
      </c>
      <c r="C2288" s="3">
        <f ca="1">OFFSET(InputPriceData!G$15,CalculationsAndCharts!$A2288+$A$11,IF($C$7,8,0),1,1)</f>
        <v>88741600</v>
      </c>
      <c r="D2288" s="4">
        <f ca="1">OFFSET(InputPriceData!C$15,CalculationsAndCharts!$A2288+$A$11,IF($C$7,8,0),1,1)</f>
        <v>123.86</v>
      </c>
      <c r="E2288" s="4">
        <f ca="1">OFFSET(InputPriceData!D$15,CalculationsAndCharts!$A2288+$A$11,IF($C$7,8,0),1,1)</f>
        <v>124.12</v>
      </c>
      <c r="F2288" s="4">
        <f ca="1">OFFSET(InputPriceData!E$15,CalculationsAndCharts!$A2288+$A$11,IF($C$7,8,0),1,1)</f>
        <v>123.54</v>
      </c>
      <c r="G2288" s="4">
        <f ca="1">OFFSET(InputPriceData!F$15,CalculationsAndCharts!$A2288+$A$11,IF($C$7,8,0),1,1)</f>
        <v>124</v>
      </c>
      <c r="H2288" s="342">
        <f t="shared" ca="1" si="282"/>
        <v>121.71652254547607</v>
      </c>
      <c r="I2288" s="342">
        <f t="shared" ca="1" si="283"/>
        <v>120.85243412593329</v>
      </c>
      <c r="J2288" s="340">
        <f t="shared" ca="1" si="284"/>
        <v>0.86408847903446007</v>
      </c>
      <c r="K2288" s="170">
        <f t="shared" ca="1" si="280"/>
        <v>0.74664889960008651</v>
      </c>
      <c r="L2288" s="341">
        <f t="shared" ca="1" si="281"/>
        <v>0.44245259957729405</v>
      </c>
      <c r="M2288" s="341">
        <f t="shared" ca="1" si="285"/>
        <v>-0.44245259957729405</v>
      </c>
      <c r="N2288" s="170"/>
      <c r="O2288" s="340"/>
      <c r="P2288" s="3">
        <f t="shared" ca="1" si="286"/>
        <v>88741600</v>
      </c>
      <c r="Q2288" s="3" t="e">
        <f t="shared" ca="1" si="287"/>
        <v>#N/A</v>
      </c>
      <c r="S2288" s="99"/>
      <c r="T2288" s="350"/>
      <c r="U2288" s="350"/>
      <c r="V2288" s="349"/>
      <c r="W2288" s="313"/>
      <c r="X2288" s="302"/>
      <c r="Y2288" s="211"/>
      <c r="Z2288" s="320"/>
      <c r="AA2288" s="246"/>
      <c r="AB2288" s="125"/>
      <c r="AC2288" s="125"/>
      <c r="AD2288" s="125"/>
      <c r="AE2288" s="125"/>
      <c r="AF2288" s="125"/>
      <c r="AG2288" s="125"/>
      <c r="AH2288" s="125"/>
      <c r="AJ2288" s="125"/>
      <c r="AK2288" s="125"/>
      <c r="AM2288" s="246"/>
      <c r="AO2288" s="246"/>
      <c r="AP2288" s="211"/>
      <c r="AQ2288" s="211"/>
      <c r="AR2288" s="199"/>
      <c r="AT2288" s="225"/>
      <c r="AU2288" s="225"/>
      <c r="AV2288" s="225"/>
      <c r="AW2288" s="99"/>
      <c r="AX2288" s="199"/>
      <c r="AY2288" s="199"/>
      <c r="AZ2288" s="37"/>
      <c r="BA2288" s="123"/>
      <c r="BB2288" s="211"/>
      <c r="BC2288" s="211"/>
      <c r="BD2288" s="123"/>
      <c r="BE2288" s="123"/>
      <c r="BF2288" s="37"/>
      <c r="BG2288" s="37"/>
    </row>
    <row r="2289" spans="1:59" x14ac:dyDescent="0.25">
      <c r="A2289">
        <v>2257</v>
      </c>
      <c r="B2289" s="61">
        <f ca="1">OFFSET(InputPriceData!B$15,CalculationsAndCharts!$A2289+$A$11,0,1,1)</f>
        <v>39197</v>
      </c>
      <c r="C2289" s="3">
        <f ca="1">OFFSET(InputPriceData!G$15,CalculationsAndCharts!$A2289+$A$11,IF($C$7,8,0),1,1)</f>
        <v>108418800</v>
      </c>
      <c r="D2289" s="4">
        <f ca="1">OFFSET(InputPriceData!C$15,CalculationsAndCharts!$A2289+$A$11,IF($C$7,8,0),1,1)</f>
        <v>123.23</v>
      </c>
      <c r="E2289" s="4">
        <f ca="1">OFFSET(InputPriceData!D$15,CalculationsAndCharts!$A2289+$A$11,IF($C$7,8,0),1,1)</f>
        <v>124</v>
      </c>
      <c r="F2289" s="4">
        <f ca="1">OFFSET(InputPriceData!E$15,CalculationsAndCharts!$A2289+$A$11,IF($C$7,8,0),1,1)</f>
        <v>122.65</v>
      </c>
      <c r="G2289" s="4">
        <f ca="1">OFFSET(InputPriceData!F$15,CalculationsAndCharts!$A2289+$A$11,IF($C$7,8,0),1,1)</f>
        <v>123.86</v>
      </c>
      <c r="H2289" s="342">
        <f t="shared" ca="1" si="282"/>
        <v>121.39031148054407</v>
      </c>
      <c r="I2289" s="342">
        <f t="shared" ca="1" si="283"/>
        <v>120.56629177374541</v>
      </c>
      <c r="J2289" s="340">
        <f t="shared" ca="1" si="284"/>
        <v>0.82401977169865293</v>
      </c>
      <c r="K2289" s="170">
        <f t="shared" ca="1" si="280"/>
        <v>0.67900858415030008</v>
      </c>
      <c r="L2289" s="341">
        <f t="shared" ca="1" si="281"/>
        <v>0.42801503342061725</v>
      </c>
      <c r="M2289" s="341">
        <f t="shared" ca="1" si="285"/>
        <v>-0.42801503342061725</v>
      </c>
      <c r="N2289" s="170"/>
      <c r="O2289" s="340"/>
      <c r="P2289" s="3">
        <f t="shared" ca="1" si="286"/>
        <v>108418800</v>
      </c>
      <c r="Q2289" s="3" t="e">
        <f t="shared" ca="1" si="287"/>
        <v>#N/A</v>
      </c>
      <c r="S2289" s="99"/>
      <c r="T2289" s="350"/>
      <c r="U2289" s="350"/>
      <c r="V2289" s="349"/>
      <c r="W2289" s="313"/>
      <c r="X2289" s="302"/>
      <c r="Y2289" s="211"/>
      <c r="Z2289" s="320"/>
      <c r="AA2289" s="246"/>
      <c r="AB2289" s="125"/>
      <c r="AC2289" s="125"/>
      <c r="AD2289" s="125"/>
      <c r="AE2289" s="125"/>
      <c r="AF2289" s="125"/>
      <c r="AG2289" s="125"/>
      <c r="AH2289" s="125"/>
      <c r="AJ2289" s="125"/>
      <c r="AK2289" s="125"/>
      <c r="AM2289" s="246"/>
      <c r="AO2289" s="246"/>
      <c r="AP2289" s="211"/>
      <c r="AQ2289" s="211"/>
      <c r="AR2289" s="199"/>
      <c r="AT2289" s="225"/>
      <c r="AU2289" s="225"/>
      <c r="AV2289" s="225"/>
      <c r="AW2289" s="99"/>
      <c r="AX2289" s="199"/>
      <c r="AY2289" s="199"/>
      <c r="AZ2289" s="37"/>
      <c r="BA2289" s="123"/>
      <c r="BB2289" s="211"/>
      <c r="BC2289" s="211"/>
      <c r="BD2289" s="123"/>
      <c r="BE2289" s="123"/>
      <c r="BF2289" s="37"/>
      <c r="BG2289" s="37"/>
    </row>
    <row r="2290" spans="1:59" x14ac:dyDescent="0.25">
      <c r="A2290">
        <v>2258</v>
      </c>
      <c r="B2290" s="61">
        <f ca="1">OFFSET(InputPriceData!B$15,CalculationsAndCharts!$A2290+$A$11,0,1,1)</f>
        <v>39196</v>
      </c>
      <c r="C2290" s="3">
        <f ca="1">OFFSET(InputPriceData!G$15,CalculationsAndCharts!$A2290+$A$11,IF($C$7,8,0),1,1)</f>
        <v>114471000</v>
      </c>
      <c r="D2290" s="4">
        <f ca="1">OFFSET(InputPriceData!C$15,CalculationsAndCharts!$A2290+$A$11,IF($C$7,8,0),1,1)</f>
        <v>122.82</v>
      </c>
      <c r="E2290" s="4">
        <f ca="1">OFFSET(InputPriceData!D$15,CalculationsAndCharts!$A2290+$A$11,IF($C$7,8,0),1,1)</f>
        <v>122.96</v>
      </c>
      <c r="F2290" s="4">
        <f ca="1">OFFSET(InputPriceData!E$15,CalculationsAndCharts!$A2290+$A$11,IF($C$7,8,0),1,1)</f>
        <v>122.07</v>
      </c>
      <c r="G2290" s="4">
        <f ca="1">OFFSET(InputPriceData!F$15,CalculationsAndCharts!$A2290+$A$11,IF($C$7,8,0),1,1)</f>
        <v>122.73</v>
      </c>
      <c r="H2290" s="342">
        <f t="shared" ca="1" si="282"/>
        <v>121.03749883490751</v>
      </c>
      <c r="I2290" s="342">
        <f t="shared" ca="1" si="283"/>
        <v>120.26686375317681</v>
      </c>
      <c r="J2290" s="340">
        <f t="shared" ca="1" si="284"/>
        <v>0.77063515253065107</v>
      </c>
      <c r="K2290" s="170">
        <f t="shared" ca="1" si="280"/>
        <v>0.59387853831593984</v>
      </c>
      <c r="L2290" s="341">
        <f t="shared" ca="1" si="281"/>
        <v>0.4147091265145848</v>
      </c>
      <c r="M2290" s="341">
        <f t="shared" ca="1" si="285"/>
        <v>-0.4147091265145848</v>
      </c>
      <c r="N2290" s="170"/>
      <c r="O2290" s="340"/>
      <c r="P2290" s="3" t="e">
        <f t="shared" ca="1" si="286"/>
        <v>#N/A</v>
      </c>
      <c r="Q2290" s="3">
        <f t="shared" ca="1" si="287"/>
        <v>114471000</v>
      </c>
      <c r="S2290" s="99"/>
      <c r="T2290" s="350"/>
      <c r="U2290" s="350"/>
      <c r="V2290" s="349"/>
      <c r="W2290" s="313"/>
      <c r="X2290" s="302"/>
      <c r="Y2290" s="211"/>
      <c r="Z2290" s="320"/>
      <c r="AA2290" s="246"/>
      <c r="AB2290" s="125"/>
      <c r="AC2290" s="125"/>
      <c r="AD2290" s="125"/>
      <c r="AE2290" s="125"/>
      <c r="AF2290" s="125"/>
      <c r="AG2290" s="125"/>
      <c r="AH2290" s="125"/>
      <c r="AJ2290" s="125"/>
      <c r="AK2290" s="125"/>
      <c r="AM2290" s="246"/>
      <c r="AO2290" s="246"/>
      <c r="AP2290" s="211"/>
      <c r="AQ2290" s="211"/>
      <c r="AR2290" s="199"/>
      <c r="AT2290" s="225"/>
      <c r="AU2290" s="225"/>
      <c r="AV2290" s="225"/>
      <c r="AW2290" s="99"/>
      <c r="AX2290" s="199"/>
      <c r="AY2290" s="199"/>
      <c r="AZ2290" s="37"/>
      <c r="BA2290" s="123"/>
      <c r="BB2290" s="211"/>
      <c r="BC2290" s="211"/>
      <c r="BD2290" s="123"/>
      <c r="BE2290" s="123"/>
      <c r="BF2290" s="37"/>
      <c r="BG2290" s="37"/>
    </row>
    <row r="2291" spans="1:59" x14ac:dyDescent="0.25">
      <c r="A2291">
        <v>2259</v>
      </c>
      <c r="B2291" s="61">
        <f ca="1">OFFSET(InputPriceData!B$15,CalculationsAndCharts!$A2291+$A$11,0,1,1)</f>
        <v>39195</v>
      </c>
      <c r="C2291" s="3">
        <f ca="1">OFFSET(InputPriceData!G$15,CalculationsAndCharts!$A2291+$A$11,IF($C$7,8,0),1,1)</f>
        <v>77270800</v>
      </c>
      <c r="D2291" s="4">
        <f ca="1">OFFSET(InputPriceData!C$15,CalculationsAndCharts!$A2291+$A$11,IF($C$7,8,0),1,1)</f>
        <v>122.94</v>
      </c>
      <c r="E2291" s="4">
        <f ca="1">OFFSET(InputPriceData!D$15,CalculationsAndCharts!$A2291+$A$11,IF($C$7,8,0),1,1)</f>
        <v>123.23</v>
      </c>
      <c r="F2291" s="4">
        <f ca="1">OFFSET(InputPriceData!E$15,CalculationsAndCharts!$A2291+$A$11,IF($C$7,8,0),1,1)</f>
        <v>122.6</v>
      </c>
      <c r="G2291" s="4">
        <f ca="1">OFFSET(InputPriceData!F$15,CalculationsAndCharts!$A2291+$A$11,IF($C$7,8,0),1,1)</f>
        <v>122.68</v>
      </c>
      <c r="H2291" s="342">
        <f t="shared" ca="1" si="282"/>
        <v>120.79571295418</v>
      </c>
      <c r="I2291" s="342">
        <f t="shared" ca="1" si="283"/>
        <v>120.04294227619289</v>
      </c>
      <c r="J2291" s="340">
        <f t="shared" ca="1" si="284"/>
        <v>0.75277075522339332</v>
      </c>
      <c r="K2291" s="170">
        <f t="shared" ca="1" si="280"/>
        <v>0.56666380991959797</v>
      </c>
      <c r="L2291" s="341">
        <f t="shared" ca="1" si="281"/>
        <v>0.40394741537419898</v>
      </c>
      <c r="M2291" s="341">
        <f t="shared" ca="1" si="285"/>
        <v>-0.40394741537419898</v>
      </c>
      <c r="N2291" s="170"/>
      <c r="O2291" s="340"/>
      <c r="P2291" s="3" t="e">
        <f t="shared" ca="1" si="286"/>
        <v>#N/A</v>
      </c>
      <c r="Q2291" s="3">
        <f t="shared" ca="1" si="287"/>
        <v>77270800</v>
      </c>
      <c r="S2291" s="99"/>
      <c r="T2291" s="350"/>
      <c r="U2291" s="350"/>
      <c r="V2291" s="349"/>
      <c r="W2291" s="313"/>
      <c r="X2291" s="302"/>
      <c r="Y2291" s="211"/>
      <c r="Z2291" s="320"/>
      <c r="AA2291" s="246"/>
      <c r="AB2291" s="125"/>
      <c r="AC2291" s="125"/>
      <c r="AD2291" s="125"/>
      <c r="AE2291" s="125"/>
      <c r="AF2291" s="125"/>
      <c r="AG2291" s="125"/>
      <c r="AH2291" s="125"/>
      <c r="AJ2291" s="125"/>
      <c r="AK2291" s="125"/>
      <c r="AM2291" s="246"/>
      <c r="AO2291" s="246"/>
      <c r="AP2291" s="211"/>
      <c r="AQ2291" s="211"/>
      <c r="AR2291" s="199"/>
      <c r="AT2291" s="225"/>
      <c r="AU2291" s="225"/>
      <c r="AV2291" s="225"/>
      <c r="AW2291" s="99"/>
      <c r="AX2291" s="199"/>
      <c r="AY2291" s="199"/>
      <c r="AZ2291" s="37"/>
      <c r="BA2291" s="123"/>
      <c r="BB2291" s="211"/>
      <c r="BC2291" s="211"/>
      <c r="BD2291" s="123"/>
      <c r="BE2291" s="123"/>
      <c r="BF2291" s="37"/>
      <c r="BG2291" s="37"/>
    </row>
    <row r="2292" spans="1:59" x14ac:dyDescent="0.25">
      <c r="A2292">
        <v>2260</v>
      </c>
      <c r="B2292" s="61">
        <f ca="1">OFFSET(InputPriceData!B$15,CalculationsAndCharts!$A2292+$A$11,0,1,1)</f>
        <v>39192</v>
      </c>
      <c r="C2292" s="3">
        <f ca="1">OFFSET(InputPriceData!G$15,CalculationsAndCharts!$A2292+$A$11,IF($C$7,8,0),1,1)</f>
        <v>124114100</v>
      </c>
      <c r="D2292" s="4">
        <f ca="1">OFFSET(InputPriceData!C$15,CalculationsAndCharts!$A2292+$A$11,IF($C$7,8,0),1,1)</f>
        <v>122.81</v>
      </c>
      <c r="E2292" s="4">
        <f ca="1">OFFSET(InputPriceData!D$15,CalculationsAndCharts!$A2292+$A$11,IF($C$7,8,0),1,1)</f>
        <v>123.14</v>
      </c>
      <c r="F2292" s="4">
        <f ca="1">OFFSET(InputPriceData!E$15,CalculationsAndCharts!$A2292+$A$11,IF($C$7,8,0),1,1)</f>
        <v>121.83</v>
      </c>
      <c r="G2292" s="4">
        <f ca="1">OFFSET(InputPriceData!F$15,CalculationsAndCharts!$A2292+$A$11,IF($C$7,8,0),1,1)</f>
        <v>123.14</v>
      </c>
      <c r="H2292" s="342">
        <f t="shared" ca="1" si="282"/>
        <v>120.52652909049144</v>
      </c>
      <c r="I2292" s="342">
        <f t="shared" ca="1" si="283"/>
        <v>119.80320975584679</v>
      </c>
      <c r="J2292" s="340">
        <f t="shared" ca="1" si="284"/>
        <v>0.72331941890235241</v>
      </c>
      <c r="K2292" s="170">
        <f t="shared" ca="1" si="280"/>
        <v>0.5231909817612368</v>
      </c>
      <c r="L2292" s="341">
        <f t="shared" ca="1" si="281"/>
        <v>0.39427748893215087</v>
      </c>
      <c r="M2292" s="341">
        <f t="shared" ca="1" si="285"/>
        <v>-0.39427748893215087</v>
      </c>
      <c r="N2292" s="170"/>
      <c r="O2292" s="340"/>
      <c r="P2292" s="3">
        <f t="shared" ca="1" si="286"/>
        <v>124114100</v>
      </c>
      <c r="Q2292" s="3" t="e">
        <f t="shared" ca="1" si="287"/>
        <v>#N/A</v>
      </c>
      <c r="S2292" s="99"/>
      <c r="T2292" s="350"/>
      <c r="U2292" s="350"/>
      <c r="V2292" s="349"/>
      <c r="W2292" s="313"/>
      <c r="X2292" s="302"/>
      <c r="Y2292" s="211"/>
      <c r="Z2292" s="320"/>
      <c r="AA2292" s="246"/>
      <c r="AB2292" s="125"/>
      <c r="AC2292" s="125"/>
      <c r="AD2292" s="125"/>
      <c r="AE2292" s="125"/>
      <c r="AF2292" s="125"/>
      <c r="AG2292" s="125"/>
      <c r="AH2292" s="125"/>
      <c r="AJ2292" s="125"/>
      <c r="AK2292" s="125"/>
      <c r="AM2292" s="246"/>
      <c r="AO2292" s="246"/>
      <c r="AP2292" s="211"/>
      <c r="AQ2292" s="211"/>
      <c r="AR2292" s="199"/>
      <c r="AT2292" s="225"/>
      <c r="AU2292" s="225"/>
      <c r="AV2292" s="225"/>
      <c r="AW2292" s="99"/>
      <c r="AX2292" s="199"/>
      <c r="AY2292" s="199"/>
      <c r="AZ2292" s="37"/>
      <c r="BA2292" s="123"/>
      <c r="BB2292" s="211"/>
      <c r="BC2292" s="211"/>
      <c r="BD2292" s="123"/>
      <c r="BE2292" s="123"/>
      <c r="BF2292" s="37"/>
      <c r="BG2292" s="37"/>
    </row>
    <row r="2293" spans="1:59" x14ac:dyDescent="0.25">
      <c r="A2293">
        <v>2261</v>
      </c>
      <c r="B2293" s="61">
        <f ca="1">OFFSET(InputPriceData!B$15,CalculationsAndCharts!$A2293+$A$11,0,1,1)</f>
        <v>39191</v>
      </c>
      <c r="C2293" s="3">
        <f ca="1">OFFSET(InputPriceData!G$15,CalculationsAndCharts!$A2293+$A$11,IF($C$7,8,0),1,1)</f>
        <v>102947700</v>
      </c>
      <c r="D2293" s="4">
        <f ca="1">OFFSET(InputPriceData!C$15,CalculationsAndCharts!$A2293+$A$11,IF($C$7,8,0),1,1)</f>
        <v>121.43</v>
      </c>
      <c r="E2293" s="4">
        <f ca="1">OFFSET(InputPriceData!D$15,CalculationsAndCharts!$A2293+$A$11,IF($C$7,8,0),1,1)</f>
        <v>122.13</v>
      </c>
      <c r="F2293" s="4">
        <f ca="1">OFFSET(InputPriceData!E$15,CalculationsAndCharts!$A2293+$A$11,IF($C$7,8,0),1,1)</f>
        <v>121.27</v>
      </c>
      <c r="G2293" s="4">
        <f ca="1">OFFSET(InputPriceData!F$15,CalculationsAndCharts!$A2293+$A$11,IF($C$7,8,0),1,1)</f>
        <v>121.99</v>
      </c>
      <c r="H2293" s="342">
        <f t="shared" ca="1" si="282"/>
        <v>120.15317610341879</v>
      </c>
      <c r="I2293" s="342">
        <f t="shared" ca="1" si="283"/>
        <v>119.49986518819651</v>
      </c>
      <c r="J2293" s="340">
        <f t="shared" ca="1" si="284"/>
        <v>0.65331100713972479</v>
      </c>
      <c r="K2293" s="170">
        <f t="shared" ca="1" si="280"/>
        <v>0.42681527204992153</v>
      </c>
      <c r="L2293" s="341">
        <f t="shared" ca="1" si="281"/>
        <v>0.38526453125097126</v>
      </c>
      <c r="M2293" s="341">
        <f t="shared" ca="1" si="285"/>
        <v>-0.38526453125097126</v>
      </c>
      <c r="N2293" s="170"/>
      <c r="O2293" s="340"/>
      <c r="P2293" s="3">
        <f t="shared" ca="1" si="286"/>
        <v>102947700</v>
      </c>
      <c r="Q2293" s="3" t="e">
        <f t="shared" ca="1" si="287"/>
        <v>#N/A</v>
      </c>
      <c r="S2293" s="99"/>
      <c r="T2293" s="350"/>
      <c r="U2293" s="350"/>
      <c r="V2293" s="349"/>
      <c r="W2293" s="313"/>
      <c r="X2293" s="302"/>
      <c r="Y2293" s="211"/>
      <c r="Z2293" s="320"/>
      <c r="AA2293" s="246"/>
      <c r="AB2293" s="125"/>
      <c r="AC2293" s="125"/>
      <c r="AD2293" s="125"/>
      <c r="AE2293" s="125"/>
      <c r="AF2293" s="125"/>
      <c r="AG2293" s="125"/>
      <c r="AH2293" s="125"/>
      <c r="AJ2293" s="125"/>
      <c r="AK2293" s="125"/>
      <c r="AM2293" s="246"/>
      <c r="AO2293" s="246"/>
      <c r="AP2293" s="211"/>
      <c r="AQ2293" s="211"/>
      <c r="AR2293" s="199"/>
      <c r="AT2293" s="225"/>
      <c r="AU2293" s="225"/>
      <c r="AV2293" s="225"/>
      <c r="AW2293" s="99"/>
      <c r="AX2293" s="199"/>
      <c r="AY2293" s="199"/>
      <c r="AZ2293" s="37"/>
      <c r="BA2293" s="123"/>
      <c r="BB2293" s="211"/>
      <c r="BC2293" s="211"/>
      <c r="BD2293" s="123"/>
      <c r="BE2293" s="123"/>
      <c r="BF2293" s="37"/>
      <c r="BG2293" s="37"/>
    </row>
    <row r="2294" spans="1:59" x14ac:dyDescent="0.25">
      <c r="A2294">
        <v>2262</v>
      </c>
      <c r="B2294" s="61">
        <f ca="1">OFFSET(InputPriceData!B$15,CalculationsAndCharts!$A2294+$A$11,0,1,1)</f>
        <v>39190</v>
      </c>
      <c r="C2294" s="3">
        <f ca="1">OFFSET(InputPriceData!G$15,CalculationsAndCharts!$A2294+$A$11,IF($C$7,8,0),1,1)</f>
        <v>88345300</v>
      </c>
      <c r="D2294" s="4">
        <f ca="1">OFFSET(InputPriceData!C$15,CalculationsAndCharts!$A2294+$A$11,IF($C$7,8,0),1,1)</f>
        <v>121.47</v>
      </c>
      <c r="E2294" s="4">
        <f ca="1">OFFSET(InputPriceData!D$15,CalculationsAndCharts!$A2294+$A$11,IF($C$7,8,0),1,1)</f>
        <v>122.38</v>
      </c>
      <c r="F2294" s="4">
        <f ca="1">OFFSET(InputPriceData!E$15,CalculationsAndCharts!$A2294+$A$11,IF($C$7,8,0),1,1)</f>
        <v>121.44</v>
      </c>
      <c r="G2294" s="4">
        <f ca="1">OFFSET(InputPriceData!F$15,CalculationsAndCharts!$A2294+$A$11,IF($C$7,8,0),1,1)</f>
        <v>122.02</v>
      </c>
      <c r="H2294" s="342">
        <f t="shared" ca="1" si="282"/>
        <v>119.89077268962147</v>
      </c>
      <c r="I2294" s="342">
        <f t="shared" ca="1" si="283"/>
        <v>119.27348929621438</v>
      </c>
      <c r="J2294" s="340">
        <f t="shared" ca="1" si="284"/>
        <v>0.61728349368060909</v>
      </c>
      <c r="K2294" s="170">
        <f t="shared" ca="1" si="280"/>
        <v>0.38103891157053854</v>
      </c>
      <c r="L2294" s="341">
        <f t="shared" ca="1" si="281"/>
        <v>0.37803188551372696</v>
      </c>
      <c r="M2294" s="341">
        <f t="shared" ca="1" si="285"/>
        <v>-0.37803188551372696</v>
      </c>
      <c r="N2294" s="170"/>
      <c r="O2294" s="340"/>
      <c r="P2294" s="3">
        <f t="shared" ca="1" si="286"/>
        <v>88345300</v>
      </c>
      <c r="Q2294" s="3" t="e">
        <f t="shared" ca="1" si="287"/>
        <v>#N/A</v>
      </c>
      <c r="S2294" s="99"/>
      <c r="T2294" s="350"/>
      <c r="U2294" s="350"/>
      <c r="V2294" s="349"/>
      <c r="W2294" s="313"/>
      <c r="X2294" s="302"/>
      <c r="Y2294" s="211"/>
      <c r="Z2294" s="320"/>
      <c r="AA2294" s="246"/>
      <c r="AB2294" s="125"/>
      <c r="AC2294" s="125"/>
      <c r="AD2294" s="125"/>
      <c r="AE2294" s="125"/>
      <c r="AF2294" s="125"/>
      <c r="AG2294" s="125"/>
      <c r="AH2294" s="125"/>
      <c r="AJ2294" s="125"/>
      <c r="AK2294" s="125"/>
      <c r="AM2294" s="246"/>
      <c r="AO2294" s="246"/>
      <c r="AP2294" s="211"/>
      <c r="AQ2294" s="211"/>
      <c r="AR2294" s="199"/>
      <c r="AT2294" s="225"/>
      <c r="AU2294" s="225"/>
      <c r="AV2294" s="225"/>
      <c r="AW2294" s="99"/>
      <c r="AX2294" s="199"/>
      <c r="AY2294" s="199"/>
      <c r="AZ2294" s="37"/>
      <c r="BA2294" s="123"/>
      <c r="BB2294" s="211"/>
      <c r="BC2294" s="211"/>
      <c r="BD2294" s="123"/>
      <c r="BE2294" s="123"/>
      <c r="BF2294" s="37"/>
      <c r="BG2294" s="37"/>
    </row>
    <row r="2295" spans="1:59" x14ac:dyDescent="0.25">
      <c r="A2295">
        <v>2263</v>
      </c>
      <c r="B2295" s="61">
        <f ca="1">OFFSET(InputPriceData!B$15,CalculationsAndCharts!$A2295+$A$11,0,1,1)</f>
        <v>39189</v>
      </c>
      <c r="C2295" s="3">
        <f ca="1">OFFSET(InputPriceData!G$15,CalculationsAndCharts!$A2295+$A$11,IF($C$7,8,0),1,1)</f>
        <v>108424100</v>
      </c>
      <c r="D2295" s="4">
        <f ca="1">OFFSET(InputPriceData!C$15,CalculationsAndCharts!$A2295+$A$11,IF($C$7,8,0),1,1)</f>
        <v>121.78</v>
      </c>
      <c r="E2295" s="4">
        <f ca="1">OFFSET(InputPriceData!D$15,CalculationsAndCharts!$A2295+$A$11,IF($C$7,8,0),1,1)</f>
        <v>122.13</v>
      </c>
      <c r="F2295" s="4">
        <f ca="1">OFFSET(InputPriceData!E$15,CalculationsAndCharts!$A2295+$A$11,IF($C$7,8,0),1,1)</f>
        <v>121.51</v>
      </c>
      <c r="G2295" s="4">
        <f ca="1">OFFSET(InputPriceData!F$15,CalculationsAndCharts!$A2295+$A$11,IF($C$7,8,0),1,1)</f>
        <v>121.88</v>
      </c>
      <c r="H2295" s="342">
        <f t="shared" ca="1" si="282"/>
        <v>119.58659735956739</v>
      </c>
      <c r="I2295" s="342">
        <f t="shared" ca="1" si="283"/>
        <v>119.02380650496114</v>
      </c>
      <c r="J2295" s="340">
        <f t="shared" ca="1" si="284"/>
        <v>0.56279096399546913</v>
      </c>
      <c r="K2295" s="170">
        <f t="shared" ca="1" si="280"/>
        <v>0.31673366915494944</v>
      </c>
      <c r="L2295" s="341">
        <f t="shared" ca="1" si="281"/>
        <v>0.37139889062395837</v>
      </c>
      <c r="M2295" s="341">
        <f t="shared" ca="1" si="285"/>
        <v>-0.37139889062395837</v>
      </c>
      <c r="N2295" s="170"/>
      <c r="O2295" s="340"/>
      <c r="P2295" s="3">
        <f t="shared" ca="1" si="286"/>
        <v>108424100</v>
      </c>
      <c r="Q2295" s="3" t="e">
        <f t="shared" ca="1" si="287"/>
        <v>#N/A</v>
      </c>
      <c r="S2295" s="99"/>
      <c r="T2295" s="350"/>
      <c r="U2295" s="350"/>
      <c r="V2295" s="349"/>
      <c r="W2295" s="313"/>
      <c r="X2295" s="302"/>
      <c r="Y2295" s="211"/>
      <c r="Z2295" s="320"/>
      <c r="AA2295" s="246"/>
      <c r="AB2295" s="125"/>
      <c r="AC2295" s="125"/>
      <c r="AD2295" s="125"/>
      <c r="AE2295" s="125"/>
      <c r="AF2295" s="125"/>
      <c r="AG2295" s="125"/>
      <c r="AH2295" s="125"/>
      <c r="AJ2295" s="125"/>
      <c r="AK2295" s="125"/>
      <c r="AM2295" s="246"/>
      <c r="AO2295" s="246"/>
      <c r="AP2295" s="211"/>
      <c r="AQ2295" s="211"/>
      <c r="AR2295" s="199"/>
      <c r="AT2295" s="225"/>
      <c r="AU2295" s="225"/>
      <c r="AV2295" s="225"/>
      <c r="AW2295" s="99"/>
      <c r="AX2295" s="199"/>
      <c r="AY2295" s="199"/>
      <c r="AZ2295" s="37"/>
      <c r="BA2295" s="123"/>
      <c r="BB2295" s="211"/>
      <c r="BC2295" s="211"/>
      <c r="BD2295" s="123"/>
      <c r="BE2295" s="123"/>
      <c r="BF2295" s="37"/>
      <c r="BG2295" s="37"/>
    </row>
    <row r="2296" spans="1:59" x14ac:dyDescent="0.25">
      <c r="A2296">
        <v>2264</v>
      </c>
      <c r="B2296" s="61">
        <f ca="1">OFFSET(InputPriceData!B$15,CalculationsAndCharts!$A2296+$A$11,0,1,1)</f>
        <v>39188</v>
      </c>
      <c r="C2296" s="3">
        <f ca="1">OFFSET(InputPriceData!G$15,CalculationsAndCharts!$A2296+$A$11,IF($C$7,8,0),1,1)</f>
        <v>83064600</v>
      </c>
      <c r="D2296" s="4">
        <f ca="1">OFFSET(InputPriceData!C$15,CalculationsAndCharts!$A2296+$A$11,IF($C$7,8,0),1,1)</f>
        <v>120.83</v>
      </c>
      <c r="E2296" s="4">
        <f ca="1">OFFSET(InputPriceData!D$15,CalculationsAndCharts!$A2296+$A$11,IF($C$7,8,0),1,1)</f>
        <v>121.68</v>
      </c>
      <c r="F2296" s="4">
        <f ca="1">OFFSET(InputPriceData!E$15,CalculationsAndCharts!$A2296+$A$11,IF($C$7,8,0),1,1)</f>
        <v>120.82</v>
      </c>
      <c r="G2296" s="4">
        <f ca="1">OFFSET(InputPriceData!F$15,CalculationsAndCharts!$A2296+$A$11,IF($C$7,8,0),1,1)</f>
        <v>121.55</v>
      </c>
      <c r="H2296" s="342">
        <f t="shared" ca="1" si="282"/>
        <v>119.25896841093416</v>
      </c>
      <c r="I2296" s="342">
        <f t="shared" ca="1" si="283"/>
        <v>118.76415255086671</v>
      </c>
      <c r="J2296" s="340">
        <f t="shared" ca="1" si="284"/>
        <v>0.49481597940106792</v>
      </c>
      <c r="K2296" s="170">
        <f t="shared" ca="1" si="280"/>
        <v>0.24484285347063808</v>
      </c>
      <c r="L2296" s="341">
        <f t="shared" ca="1" si="281"/>
        <v>0.36576930066536301</v>
      </c>
      <c r="M2296" s="341">
        <f t="shared" ca="1" si="285"/>
        <v>-0.36576930066536301</v>
      </c>
      <c r="N2296" s="170"/>
      <c r="O2296" s="340"/>
      <c r="P2296" s="3">
        <f t="shared" ca="1" si="286"/>
        <v>83064600</v>
      </c>
      <c r="Q2296" s="3" t="e">
        <f t="shared" ca="1" si="287"/>
        <v>#N/A</v>
      </c>
      <c r="S2296" s="99"/>
      <c r="T2296" s="350"/>
      <c r="U2296" s="350"/>
      <c r="V2296" s="349"/>
      <c r="W2296" s="313"/>
      <c r="X2296" s="302"/>
      <c r="Y2296" s="211"/>
      <c r="Z2296" s="320"/>
      <c r="AA2296" s="246"/>
      <c r="AB2296" s="125"/>
      <c r="AC2296" s="125"/>
      <c r="AD2296" s="125"/>
      <c r="AE2296" s="125"/>
      <c r="AF2296" s="125"/>
      <c r="AG2296" s="125"/>
      <c r="AH2296" s="125"/>
      <c r="AJ2296" s="125"/>
      <c r="AK2296" s="125"/>
      <c r="AM2296" s="246"/>
      <c r="AO2296" s="246"/>
      <c r="AP2296" s="211"/>
      <c r="AQ2296" s="211"/>
      <c r="AR2296" s="199"/>
      <c r="AT2296" s="225"/>
      <c r="AU2296" s="225"/>
      <c r="AV2296" s="225"/>
      <c r="AW2296" s="99"/>
      <c r="AX2296" s="199"/>
      <c r="AY2296" s="199"/>
      <c r="AZ2296" s="37"/>
      <c r="BA2296" s="123"/>
      <c r="BB2296" s="211"/>
      <c r="BC2296" s="211"/>
      <c r="BD2296" s="123"/>
      <c r="BE2296" s="123"/>
      <c r="BF2296" s="37"/>
      <c r="BG2296" s="37"/>
    </row>
    <row r="2297" spans="1:59" x14ac:dyDescent="0.25">
      <c r="A2297">
        <v>2265</v>
      </c>
      <c r="B2297" s="61">
        <f ca="1">OFFSET(InputPriceData!B$15,CalculationsAndCharts!$A2297+$A$11,0,1,1)</f>
        <v>39185</v>
      </c>
      <c r="C2297" s="3">
        <f ca="1">OFFSET(InputPriceData!G$15,CalculationsAndCharts!$A2297+$A$11,IF($C$7,8,0),1,1)</f>
        <v>84287000</v>
      </c>
      <c r="D2297" s="4">
        <f ca="1">OFFSET(InputPriceData!C$15,CalculationsAndCharts!$A2297+$A$11,IF($C$7,8,0),1,1)</f>
        <v>120.06</v>
      </c>
      <c r="E2297" s="4">
        <f ca="1">OFFSET(InputPriceData!D$15,CalculationsAndCharts!$A2297+$A$11,IF($C$7,8,0),1,1)</f>
        <v>120.41</v>
      </c>
      <c r="F2297" s="4">
        <f ca="1">OFFSET(InputPriceData!E$15,CalculationsAndCharts!$A2297+$A$11,IF($C$7,8,0),1,1)</f>
        <v>119.61</v>
      </c>
      <c r="G2297" s="4">
        <f ca="1">OFFSET(InputPriceData!F$15,CalculationsAndCharts!$A2297+$A$11,IF($C$7,8,0),1,1)</f>
        <v>120.41</v>
      </c>
      <c r="H2297" s="342">
        <f t="shared" ca="1" si="282"/>
        <v>118.93167818392476</v>
      </c>
      <c r="I2297" s="342">
        <f t="shared" ca="1" si="283"/>
        <v>118.5108936918546</v>
      </c>
      <c r="J2297" s="340">
        <f t="shared" ca="1" si="284"/>
        <v>0.42078462225219004</v>
      </c>
      <c r="K2297" s="170">
        <f t="shared" ca="1" si="280"/>
        <v>0.17705969832391827</v>
      </c>
      <c r="L2297" s="341">
        <f t="shared" ca="1" si="281"/>
        <v>0.36129284928565175</v>
      </c>
      <c r="M2297" s="341">
        <f t="shared" ca="1" si="285"/>
        <v>-0.36129284928565175</v>
      </c>
      <c r="N2297" s="170"/>
      <c r="O2297" s="340"/>
      <c r="P2297" s="3">
        <f t="shared" ca="1" si="286"/>
        <v>84287000</v>
      </c>
      <c r="Q2297" s="3" t="e">
        <f t="shared" ca="1" si="287"/>
        <v>#N/A</v>
      </c>
      <c r="S2297" s="99"/>
      <c r="T2297" s="350"/>
      <c r="U2297" s="350"/>
      <c r="V2297" s="349"/>
      <c r="W2297" s="313"/>
      <c r="X2297" s="302"/>
      <c r="Y2297" s="211"/>
      <c r="Z2297" s="320"/>
      <c r="AA2297" s="246"/>
      <c r="AB2297" s="125"/>
      <c r="AC2297" s="125"/>
      <c r="AD2297" s="125"/>
      <c r="AE2297" s="125"/>
      <c r="AF2297" s="125"/>
      <c r="AG2297" s="125"/>
      <c r="AH2297" s="125"/>
      <c r="AJ2297" s="125"/>
      <c r="AK2297" s="125"/>
      <c r="AM2297" s="246"/>
      <c r="AO2297" s="246"/>
      <c r="AP2297" s="211"/>
      <c r="AQ2297" s="211"/>
      <c r="AR2297" s="199"/>
      <c r="AT2297" s="225"/>
      <c r="AU2297" s="225"/>
      <c r="AV2297" s="225"/>
      <c r="AW2297" s="99"/>
      <c r="AX2297" s="199"/>
      <c r="AY2297" s="199"/>
      <c r="AZ2297" s="37"/>
      <c r="BA2297" s="123"/>
      <c r="BB2297" s="211"/>
      <c r="BC2297" s="211"/>
      <c r="BD2297" s="123"/>
      <c r="BE2297" s="123"/>
      <c r="BF2297" s="37"/>
      <c r="BG2297" s="37"/>
    </row>
    <row r="2298" spans="1:59" x14ac:dyDescent="0.25">
      <c r="A2298">
        <v>2266</v>
      </c>
      <c r="B2298" s="61">
        <f ca="1">OFFSET(InputPriceData!B$15,CalculationsAndCharts!$A2298+$A$11,0,1,1)</f>
        <v>39184</v>
      </c>
      <c r="C2298" s="3">
        <f ca="1">OFFSET(InputPriceData!G$15,CalculationsAndCharts!$A2298+$A$11,IF($C$7,8,0),1,1)</f>
        <v>115534400</v>
      </c>
      <c r="D2298" s="4">
        <f ca="1">OFFSET(InputPriceData!C$15,CalculationsAndCharts!$A2298+$A$11,IF($C$7,8,0),1,1)</f>
        <v>119.1</v>
      </c>
      <c r="E2298" s="4">
        <f ca="1">OFFSET(InputPriceData!D$15,CalculationsAndCharts!$A2298+$A$11,IF($C$7,8,0),1,1)</f>
        <v>120.08</v>
      </c>
      <c r="F2298" s="4">
        <f ca="1">OFFSET(InputPriceData!E$15,CalculationsAndCharts!$A2298+$A$11,IF($C$7,8,0),1,1)</f>
        <v>118.77</v>
      </c>
      <c r="G2298" s="4">
        <f ca="1">OFFSET(InputPriceData!F$15,CalculationsAndCharts!$A2298+$A$11,IF($C$7,8,0),1,1)</f>
        <v>119.86</v>
      </c>
      <c r="H2298" s="342">
        <f t="shared" ca="1" si="282"/>
        <v>118.72048935305688</v>
      </c>
      <c r="I2298" s="342">
        <f t="shared" ca="1" si="283"/>
        <v>118.3382476638414</v>
      </c>
      <c r="J2298" s="340">
        <f t="shared" ca="1" si="284"/>
        <v>0.38224183123213235</v>
      </c>
      <c r="K2298" s="170">
        <f t="shared" ca="1" si="280"/>
        <v>0.14610881754369395</v>
      </c>
      <c r="L2298" s="341">
        <f t="shared" ca="1" si="281"/>
        <v>0.35792230360381344</v>
      </c>
      <c r="M2298" s="341">
        <f t="shared" ca="1" si="285"/>
        <v>-0.35792230360381344</v>
      </c>
      <c r="N2298" s="170"/>
      <c r="O2298" s="340"/>
      <c r="P2298" s="3">
        <f t="shared" ca="1" si="286"/>
        <v>115534400</v>
      </c>
      <c r="Q2298" s="3" t="e">
        <f t="shared" ca="1" si="287"/>
        <v>#N/A</v>
      </c>
      <c r="S2298" s="99"/>
      <c r="T2298" s="350"/>
      <c r="U2298" s="350"/>
      <c r="V2298" s="349"/>
      <c r="W2298" s="313"/>
      <c r="X2298" s="302"/>
      <c r="Y2298" s="211"/>
      <c r="Z2298" s="320"/>
      <c r="AA2298" s="246"/>
      <c r="AB2298" s="125"/>
      <c r="AC2298" s="125"/>
      <c r="AD2298" s="125"/>
      <c r="AE2298" s="125"/>
      <c r="AF2298" s="125"/>
      <c r="AG2298" s="125"/>
      <c r="AH2298" s="125"/>
      <c r="AJ2298" s="125"/>
      <c r="AK2298" s="125"/>
      <c r="AM2298" s="246"/>
      <c r="AO2298" s="246"/>
      <c r="AP2298" s="211"/>
      <c r="AQ2298" s="211"/>
      <c r="AR2298" s="199"/>
      <c r="AT2298" s="225"/>
      <c r="AU2298" s="225"/>
      <c r="AV2298" s="225"/>
      <c r="AW2298" s="99"/>
      <c r="AX2298" s="199"/>
      <c r="AY2298" s="199"/>
      <c r="AZ2298" s="37"/>
      <c r="BA2298" s="123"/>
      <c r="BB2298" s="211"/>
      <c r="BC2298" s="211"/>
      <c r="BD2298" s="123"/>
      <c r="BE2298" s="123"/>
      <c r="BF2298" s="37"/>
      <c r="BG2298" s="37"/>
    </row>
    <row r="2299" spans="1:59" x14ac:dyDescent="0.25">
      <c r="A2299">
        <v>2267</v>
      </c>
      <c r="B2299" s="61">
        <f ca="1">OFFSET(InputPriceData!B$15,CalculationsAndCharts!$A2299+$A$11,0,1,1)</f>
        <v>39183</v>
      </c>
      <c r="C2299" s="3">
        <f ca="1">OFFSET(InputPriceData!G$15,CalculationsAndCharts!$A2299+$A$11,IF($C$7,8,0),1,1)</f>
        <v>106365700</v>
      </c>
      <c r="D2299" s="4">
        <f ca="1">OFFSET(InputPriceData!C$15,CalculationsAndCharts!$A2299+$A$11,IF($C$7,8,0),1,1)</f>
        <v>119.99</v>
      </c>
      <c r="E2299" s="4">
        <f ca="1">OFFSET(InputPriceData!D$15,CalculationsAndCharts!$A2299+$A$11,IF($C$7,8,0),1,1)</f>
        <v>120.03</v>
      </c>
      <c r="F2299" s="4">
        <f ca="1">OFFSET(InputPriceData!E$15,CalculationsAndCharts!$A2299+$A$11,IF($C$7,8,0),1,1)</f>
        <v>118.93</v>
      </c>
      <c r="G2299" s="4">
        <f ca="1">OFFSET(InputPriceData!F$15,CalculationsAndCharts!$A2299+$A$11,IF($C$7,8,0),1,1)</f>
        <v>119.33</v>
      </c>
      <c r="H2299" s="342">
        <f t="shared" ca="1" si="282"/>
        <v>118.55770211777929</v>
      </c>
      <c r="I2299" s="342">
        <f t="shared" ca="1" si="283"/>
        <v>118.19990654237245</v>
      </c>
      <c r="J2299" s="340">
        <f t="shared" ca="1" si="284"/>
        <v>0.35779573033398016</v>
      </c>
      <c r="K2299" s="170">
        <f t="shared" ca="1" si="280"/>
        <v>0.12801778464522626</v>
      </c>
      <c r="L2299" s="341">
        <f t="shared" ca="1" si="281"/>
        <v>0.35503186405772574</v>
      </c>
      <c r="M2299" s="341">
        <f t="shared" ca="1" si="285"/>
        <v>-0.35503186405772574</v>
      </c>
      <c r="N2299" s="170"/>
      <c r="O2299" s="343"/>
      <c r="P2299" s="3" t="e">
        <f t="shared" ca="1" si="286"/>
        <v>#N/A</v>
      </c>
      <c r="Q2299" s="3">
        <f t="shared" ca="1" si="287"/>
        <v>106365700</v>
      </c>
      <c r="S2299" s="99"/>
      <c r="T2299" s="350"/>
      <c r="U2299" s="350"/>
      <c r="V2299" s="349"/>
      <c r="W2299" s="313"/>
      <c r="X2299" s="302"/>
      <c r="Y2299" s="211"/>
      <c r="Z2299" s="320"/>
      <c r="AA2299" s="246"/>
      <c r="AB2299" s="125"/>
      <c r="AC2299" s="125"/>
      <c r="AD2299" s="125"/>
      <c r="AE2299" s="125"/>
      <c r="AF2299" s="125"/>
      <c r="AG2299" s="125"/>
      <c r="AH2299" s="125"/>
      <c r="AJ2299" s="125"/>
      <c r="AK2299" s="125"/>
      <c r="AM2299" s="246"/>
      <c r="AO2299" s="246"/>
      <c r="AP2299" s="211"/>
      <c r="AQ2299" s="211"/>
      <c r="AR2299" s="199"/>
      <c r="AT2299" s="225"/>
      <c r="AU2299" s="225"/>
      <c r="AV2299" s="225"/>
      <c r="AW2299" s="99"/>
      <c r="AX2299" s="199"/>
      <c r="AY2299" s="199"/>
      <c r="AZ2299" s="37"/>
      <c r="BA2299" s="123"/>
      <c r="BB2299" s="211"/>
      <c r="BC2299" s="211"/>
      <c r="BD2299" s="123"/>
      <c r="BE2299" s="123"/>
      <c r="BF2299" s="37"/>
      <c r="BG2299" s="37"/>
    </row>
    <row r="2300" spans="1:59" x14ac:dyDescent="0.25">
      <c r="A2300">
        <v>2268</v>
      </c>
      <c r="B2300" s="61">
        <f ca="1">OFFSET(InputPriceData!B$15,CalculationsAndCharts!$A2300+$A$11,0,1,1)</f>
        <v>39182</v>
      </c>
      <c r="C2300" s="3">
        <f ca="1">OFFSET(InputPriceData!G$15,CalculationsAndCharts!$A2300+$A$11,IF($C$7,8,0),1,1)</f>
        <v>56620000</v>
      </c>
      <c r="D2300" s="4">
        <f ca="1">OFFSET(InputPriceData!C$15,CalculationsAndCharts!$A2300+$A$11,IF($C$7,8,0),1,1)</f>
        <v>119.59</v>
      </c>
      <c r="E2300" s="4">
        <f ca="1">OFFSET(InputPriceData!D$15,CalculationsAndCharts!$A2300+$A$11,IF($C$7,8,0),1,1)</f>
        <v>120.02</v>
      </c>
      <c r="F2300" s="4">
        <f ca="1">OFFSET(InputPriceData!E$15,CalculationsAndCharts!$A2300+$A$11,IF($C$7,8,0),1,1)</f>
        <v>119.54</v>
      </c>
      <c r="G2300" s="4">
        <f ca="1">OFFSET(InputPriceData!F$15,CalculationsAndCharts!$A2300+$A$11,IF($C$7,8,0),1,1)</f>
        <v>119.82</v>
      </c>
      <c r="H2300" s="342">
        <f t="shared" ca="1" si="282"/>
        <v>118.44737384889061</v>
      </c>
      <c r="I2300" s="342">
        <f t="shared" ca="1" si="283"/>
        <v>118.09717077349723</v>
      </c>
      <c r="J2300" s="340">
        <f t="shared" ca="1" si="284"/>
        <v>0.3502032444046741</v>
      </c>
      <c r="K2300" s="170">
        <f t="shared" ca="1" si="280"/>
        <v>0.1226423123915599</v>
      </c>
      <c r="L2300" s="341">
        <f t="shared" ca="1" si="281"/>
        <v>0.35266003469684776</v>
      </c>
      <c r="M2300" s="341">
        <f t="shared" ca="1" si="285"/>
        <v>-0.35266003469684776</v>
      </c>
      <c r="N2300" s="170"/>
      <c r="O2300" s="340"/>
      <c r="P2300" s="3">
        <f t="shared" ca="1" si="286"/>
        <v>56620000</v>
      </c>
      <c r="Q2300" s="3" t="e">
        <f t="shared" ca="1" si="287"/>
        <v>#N/A</v>
      </c>
      <c r="S2300" s="99"/>
      <c r="T2300" s="350"/>
      <c r="U2300" s="350"/>
      <c r="V2300" s="349"/>
      <c r="W2300" s="313"/>
      <c r="X2300" s="302"/>
      <c r="Y2300" s="211"/>
      <c r="Z2300" s="320"/>
      <c r="AA2300" s="246"/>
      <c r="AB2300" s="125"/>
      <c r="AC2300" s="125"/>
      <c r="AD2300" s="125"/>
      <c r="AE2300" s="125"/>
      <c r="AF2300" s="125"/>
      <c r="AG2300" s="125"/>
      <c r="AH2300" s="125"/>
      <c r="AJ2300" s="125"/>
      <c r="AK2300" s="125"/>
      <c r="AM2300" s="246"/>
      <c r="AO2300" s="246"/>
      <c r="AP2300" s="211"/>
      <c r="AQ2300" s="211"/>
      <c r="AR2300" s="199"/>
      <c r="AT2300" s="225"/>
      <c r="AU2300" s="225"/>
      <c r="AV2300" s="225"/>
      <c r="AW2300" s="99"/>
      <c r="AX2300" s="199"/>
      <c r="AY2300" s="199"/>
      <c r="AZ2300" s="37"/>
      <c r="BA2300" s="123"/>
      <c r="BB2300" s="211"/>
      <c r="BC2300" s="211"/>
      <c r="BD2300" s="123"/>
      <c r="BE2300" s="123"/>
      <c r="BF2300" s="37"/>
      <c r="BG2300" s="37"/>
    </row>
    <row r="2301" spans="1:59" x14ac:dyDescent="0.25">
      <c r="A2301">
        <v>2269</v>
      </c>
      <c r="B2301" s="61">
        <f ca="1">OFFSET(InputPriceData!B$15,CalculationsAndCharts!$A2301+$A$11,0,1,1)</f>
        <v>39181</v>
      </c>
      <c r="C2301" s="3">
        <f ca="1">OFFSET(InputPriceData!G$15,CalculationsAndCharts!$A2301+$A$11,IF($C$7,8,0),1,1)</f>
        <v>50967400</v>
      </c>
      <c r="D2301" s="4">
        <f ca="1">OFFSET(InputPriceData!C$15,CalculationsAndCharts!$A2301+$A$11,IF($C$7,8,0),1,1)</f>
        <v>119.85</v>
      </c>
      <c r="E2301" s="4">
        <f ca="1">OFFSET(InputPriceData!D$15,CalculationsAndCharts!$A2301+$A$11,IF($C$7,8,0),1,1)</f>
        <v>119.98</v>
      </c>
      <c r="F2301" s="4">
        <f ca="1">OFFSET(InputPriceData!E$15,CalculationsAndCharts!$A2301+$A$11,IF($C$7,8,0),1,1)</f>
        <v>119.44</v>
      </c>
      <c r="G2301" s="4">
        <f ca="1">OFFSET(InputPriceData!F$15,CalculationsAndCharts!$A2301+$A$11,IF($C$7,8,0),1,1)</f>
        <v>119.68</v>
      </c>
      <c r="H2301" s="342">
        <f t="shared" ca="1" si="282"/>
        <v>118.25128439873211</v>
      </c>
      <c r="I2301" s="342">
        <f t="shared" ca="1" si="283"/>
        <v>117.94054993472425</v>
      </c>
      <c r="J2301" s="340">
        <f t="shared" ca="1" si="284"/>
        <v>0.31073464838366016</v>
      </c>
      <c r="K2301" s="170">
        <f t="shared" ca="1" si="280"/>
        <v>9.6556021706116921E-2</v>
      </c>
      <c r="L2301" s="341">
        <f t="shared" ca="1" si="281"/>
        <v>0.35084533725064621</v>
      </c>
      <c r="M2301" s="341">
        <f t="shared" ca="1" si="285"/>
        <v>-0.35084533725064621</v>
      </c>
      <c r="N2301" s="170"/>
      <c r="O2301" s="340"/>
      <c r="P2301" s="3" t="e">
        <f t="shared" ca="1" si="286"/>
        <v>#N/A</v>
      </c>
      <c r="Q2301" s="3">
        <f t="shared" ca="1" si="287"/>
        <v>50967400</v>
      </c>
      <c r="S2301" s="99"/>
      <c r="T2301" s="350"/>
      <c r="U2301" s="350"/>
      <c r="V2301" s="349"/>
      <c r="W2301" s="313"/>
      <c r="X2301" s="302"/>
      <c r="Y2301" s="211"/>
      <c r="Z2301" s="320"/>
      <c r="AA2301" s="246"/>
      <c r="AB2301" s="125"/>
      <c r="AC2301" s="125"/>
      <c r="AD2301" s="125"/>
      <c r="AE2301" s="125"/>
      <c r="AF2301" s="125"/>
      <c r="AG2301" s="125"/>
      <c r="AH2301" s="125"/>
      <c r="AJ2301" s="125"/>
      <c r="AK2301" s="125"/>
      <c r="AM2301" s="246"/>
      <c r="AO2301" s="246"/>
      <c r="AP2301" s="211"/>
      <c r="AQ2301" s="211"/>
      <c r="AR2301" s="199"/>
      <c r="AT2301" s="225"/>
      <c r="AU2301" s="225"/>
      <c r="AV2301" s="225"/>
      <c r="AW2301" s="99"/>
      <c r="AX2301" s="199"/>
      <c r="AY2301" s="199"/>
      <c r="AZ2301" s="37"/>
      <c r="BA2301" s="123"/>
      <c r="BB2301" s="211"/>
      <c r="BC2301" s="211"/>
      <c r="BD2301" s="123"/>
      <c r="BE2301" s="123"/>
      <c r="BF2301" s="37"/>
      <c r="BG2301" s="37"/>
    </row>
    <row r="2302" spans="1:59" x14ac:dyDescent="0.25">
      <c r="A2302">
        <v>2270</v>
      </c>
      <c r="B2302" s="61">
        <f ca="1">OFFSET(InputPriceData!B$15,CalculationsAndCharts!$A2302+$A$11,0,1,1)</f>
        <v>39177</v>
      </c>
      <c r="C2302" s="3">
        <f ca="1">OFFSET(InputPriceData!G$15,CalculationsAndCharts!$A2302+$A$11,IF($C$7,8,0),1,1)</f>
        <v>46822800</v>
      </c>
      <c r="D2302" s="4">
        <f ca="1">OFFSET(InputPriceData!C$15,CalculationsAndCharts!$A2302+$A$11,IF($C$7,8,0),1,1)</f>
        <v>119.04</v>
      </c>
      <c r="E2302" s="4">
        <f ca="1">OFFSET(InputPriceData!D$15,CalculationsAndCharts!$A2302+$A$11,IF($C$7,8,0),1,1)</f>
        <v>119.68</v>
      </c>
      <c r="F2302" s="4">
        <f ca="1">OFFSET(InputPriceData!E$15,CalculationsAndCharts!$A2302+$A$11,IF($C$7,8,0),1,1)</f>
        <v>118.99</v>
      </c>
      <c r="G2302" s="4">
        <f ca="1">OFFSET(InputPriceData!F$15,CalculationsAndCharts!$A2302+$A$11,IF($C$7,8,0),1,1)</f>
        <v>119.51</v>
      </c>
      <c r="H2302" s="342">
        <f t="shared" ca="1" si="282"/>
        <v>118.04718216997956</v>
      </c>
      <c r="I2302" s="342">
        <f t="shared" ca="1" si="283"/>
        <v>117.78241811060828</v>
      </c>
      <c r="J2302" s="340">
        <f t="shared" ca="1" si="284"/>
        <v>0.26476426050832241</v>
      </c>
      <c r="K2302" s="170">
        <f t="shared" ca="1" si="280"/>
        <v>7.0100113642518821E-2</v>
      </c>
      <c r="L2302" s="341">
        <f t="shared" ca="1" si="281"/>
        <v>0.35026831384084123</v>
      </c>
      <c r="M2302" s="341">
        <f t="shared" ca="1" si="285"/>
        <v>-0.35026831384084123</v>
      </c>
      <c r="N2302" s="170"/>
      <c r="O2302" s="340"/>
      <c r="P2302" s="3">
        <f t="shared" ca="1" si="286"/>
        <v>46822800</v>
      </c>
      <c r="Q2302" s="3" t="e">
        <f t="shared" ca="1" si="287"/>
        <v>#N/A</v>
      </c>
      <c r="S2302" s="99"/>
      <c r="T2302" s="350"/>
      <c r="U2302" s="350"/>
      <c r="V2302" s="349"/>
      <c r="W2302" s="313"/>
      <c r="X2302" s="302"/>
      <c r="Y2302" s="211"/>
      <c r="Z2302" s="320"/>
      <c r="AA2302" s="246"/>
      <c r="AB2302" s="125"/>
      <c r="AC2302" s="125"/>
      <c r="AD2302" s="125"/>
      <c r="AE2302" s="125"/>
      <c r="AF2302" s="125"/>
      <c r="AG2302" s="125"/>
      <c r="AH2302" s="125"/>
      <c r="AJ2302" s="125"/>
      <c r="AK2302" s="125"/>
      <c r="AM2302" s="246"/>
      <c r="AO2302" s="246"/>
      <c r="AP2302" s="211"/>
      <c r="AQ2302" s="211"/>
      <c r="AR2302" s="199"/>
      <c r="AT2302" s="225"/>
      <c r="AU2302" s="225"/>
      <c r="AV2302" s="225"/>
      <c r="AW2302" s="99"/>
      <c r="AX2302" s="199"/>
      <c r="AY2302" s="199"/>
      <c r="AZ2302" s="37"/>
      <c r="BA2302" s="123"/>
      <c r="BB2302" s="211"/>
      <c r="BC2302" s="211"/>
      <c r="BD2302" s="123"/>
      <c r="BE2302" s="123"/>
      <c r="BF2302" s="37"/>
      <c r="BG2302" s="37"/>
    </row>
    <row r="2303" spans="1:59" x14ac:dyDescent="0.25">
      <c r="A2303">
        <v>2271</v>
      </c>
      <c r="B2303" s="61">
        <f ca="1">OFFSET(InputPriceData!B$15,CalculationsAndCharts!$A2303+$A$11,0,1,1)</f>
        <v>39176</v>
      </c>
      <c r="C2303" s="3">
        <f ca="1">OFFSET(InputPriceData!G$15,CalculationsAndCharts!$A2303+$A$11,IF($C$7,8,0),1,1)</f>
        <v>63995200</v>
      </c>
      <c r="D2303" s="4">
        <f ca="1">OFFSET(InputPriceData!C$15,CalculationsAndCharts!$A2303+$A$11,IF($C$7,8,0),1,1)</f>
        <v>119.06</v>
      </c>
      <c r="E2303" s="4">
        <f ca="1">OFFSET(InputPriceData!D$15,CalculationsAndCharts!$A2303+$A$11,IF($C$7,8,0),1,1)</f>
        <v>119.27</v>
      </c>
      <c r="F2303" s="4">
        <f ca="1">OFFSET(InputPriceData!E$15,CalculationsAndCharts!$A2303+$A$11,IF($C$7,8,0),1,1)</f>
        <v>118.62</v>
      </c>
      <c r="G2303" s="4">
        <f ca="1">OFFSET(InputPriceData!F$15,CalculationsAndCharts!$A2303+$A$11,IF($C$7,8,0),1,1)</f>
        <v>119.19</v>
      </c>
      <c r="H2303" s="342">
        <f t="shared" ca="1" si="282"/>
        <v>117.83820819426236</v>
      </c>
      <c r="I2303" s="342">
        <f t="shared" ca="1" si="283"/>
        <v>117.62536521157267</v>
      </c>
      <c r="J2303" s="340">
        <f t="shared" ca="1" si="284"/>
        <v>0.21284320211168906</v>
      </c>
      <c r="K2303" s="170">
        <f t="shared" ca="1" si="280"/>
        <v>4.530222868515732E-2</v>
      </c>
      <c r="L2303" s="341">
        <f t="shared" ca="1" si="281"/>
        <v>0.35099347070270676</v>
      </c>
      <c r="M2303" s="341">
        <f t="shared" ca="1" si="285"/>
        <v>-0.35099347070270676</v>
      </c>
      <c r="N2303" s="170"/>
      <c r="O2303" s="340"/>
      <c r="P2303" s="3">
        <f t="shared" ca="1" si="286"/>
        <v>63995200</v>
      </c>
      <c r="Q2303" s="3" t="e">
        <f t="shared" ca="1" si="287"/>
        <v>#N/A</v>
      </c>
      <c r="S2303" s="99"/>
      <c r="T2303" s="350"/>
      <c r="U2303" s="350"/>
      <c r="V2303" s="349"/>
      <c r="W2303" s="313"/>
      <c r="X2303" s="302"/>
      <c r="Y2303" s="211"/>
      <c r="Z2303" s="320"/>
      <c r="AA2303" s="246"/>
      <c r="AB2303" s="125"/>
      <c r="AC2303" s="125"/>
      <c r="AD2303" s="125"/>
      <c r="AE2303" s="125"/>
      <c r="AF2303" s="125"/>
      <c r="AG2303" s="125"/>
      <c r="AH2303" s="125"/>
      <c r="AJ2303" s="125"/>
      <c r="AK2303" s="125"/>
      <c r="AM2303" s="246"/>
      <c r="AO2303" s="246"/>
      <c r="AP2303" s="211"/>
      <c r="AQ2303" s="211"/>
      <c r="AR2303" s="199"/>
      <c r="AT2303" s="225"/>
      <c r="AU2303" s="225"/>
      <c r="AV2303" s="225"/>
      <c r="AW2303" s="99"/>
      <c r="AX2303" s="199"/>
      <c r="AY2303" s="199"/>
      <c r="AZ2303" s="37"/>
      <c r="BA2303" s="123"/>
      <c r="BB2303" s="211"/>
      <c r="BC2303" s="211"/>
      <c r="BD2303" s="123"/>
      <c r="BE2303" s="123"/>
      <c r="BF2303" s="37"/>
      <c r="BG2303" s="37"/>
    </row>
    <row r="2304" spans="1:59" x14ac:dyDescent="0.25">
      <c r="A2304">
        <v>2272</v>
      </c>
      <c r="B2304" s="61">
        <f ca="1">OFFSET(InputPriceData!B$15,CalculationsAndCharts!$A2304+$A$11,0,1,1)</f>
        <v>39175</v>
      </c>
      <c r="C2304" s="3">
        <f ca="1">OFFSET(InputPriceData!G$15,CalculationsAndCharts!$A2304+$A$11,IF($C$7,8,0),1,1)</f>
        <v>82417800</v>
      </c>
      <c r="D2304" s="4">
        <f ca="1">OFFSET(InputPriceData!C$15,CalculationsAndCharts!$A2304+$A$11,IF($C$7,8,0),1,1)</f>
        <v>118.46</v>
      </c>
      <c r="E2304" s="4">
        <f ca="1">OFFSET(InputPriceData!D$15,CalculationsAndCharts!$A2304+$A$11,IF($C$7,8,0),1,1)</f>
        <v>119.3</v>
      </c>
      <c r="F2304" s="4">
        <f ca="1">OFFSET(InputPriceData!E$15,CalculationsAndCharts!$A2304+$A$11,IF($C$7,8,0),1,1)</f>
        <v>118.41</v>
      </c>
      <c r="G2304" s="4">
        <f ca="1">OFFSET(InputPriceData!F$15,CalculationsAndCharts!$A2304+$A$11,IF($C$7,8,0),1,1)</f>
        <v>119.06</v>
      </c>
      <c r="H2304" s="342">
        <f t="shared" ca="1" si="282"/>
        <v>117.64509507915699</v>
      </c>
      <c r="I2304" s="342">
        <f t="shared" ca="1" si="283"/>
        <v>117.48312568535201</v>
      </c>
      <c r="J2304" s="340">
        <f t="shared" ca="1" si="284"/>
        <v>0.16196963317417656</v>
      </c>
      <c r="K2304" s="170">
        <f t="shared" ca="1" si="280"/>
        <v>2.6234162070577317E-2</v>
      </c>
      <c r="L2304" s="341">
        <f t="shared" ca="1" si="281"/>
        <v>0.35183671367021685</v>
      </c>
      <c r="M2304" s="341">
        <f t="shared" ca="1" si="285"/>
        <v>-0.35183671367021685</v>
      </c>
      <c r="N2304" s="170"/>
      <c r="O2304" s="340"/>
      <c r="P2304" s="3">
        <f t="shared" ca="1" si="286"/>
        <v>82417800</v>
      </c>
      <c r="Q2304" s="3" t="e">
        <f t="shared" ca="1" si="287"/>
        <v>#N/A</v>
      </c>
      <c r="S2304" s="99"/>
      <c r="T2304" s="350"/>
      <c r="U2304" s="350"/>
      <c r="V2304" s="349"/>
      <c r="W2304" s="313"/>
      <c r="X2304" s="302"/>
      <c r="Y2304" s="211"/>
      <c r="Z2304" s="320"/>
      <c r="AA2304" s="246"/>
      <c r="AB2304" s="125"/>
      <c r="AC2304" s="125"/>
      <c r="AD2304" s="125"/>
      <c r="AE2304" s="125"/>
      <c r="AF2304" s="125"/>
      <c r="AG2304" s="125"/>
      <c r="AH2304" s="125"/>
      <c r="AJ2304" s="125"/>
      <c r="AK2304" s="125"/>
      <c r="AM2304" s="246"/>
      <c r="AO2304" s="246"/>
      <c r="AP2304" s="211"/>
      <c r="AQ2304" s="211"/>
      <c r="AR2304" s="199"/>
      <c r="AT2304" s="225"/>
      <c r="AU2304" s="225"/>
      <c r="AV2304" s="225"/>
      <c r="AW2304" s="99"/>
      <c r="AX2304" s="199"/>
      <c r="AY2304" s="199"/>
      <c r="AZ2304" s="37"/>
      <c r="BA2304" s="123"/>
      <c r="BB2304" s="211"/>
      <c r="BC2304" s="211"/>
      <c r="BD2304" s="123"/>
      <c r="BE2304" s="123"/>
      <c r="BF2304" s="37"/>
      <c r="BG2304" s="37"/>
    </row>
    <row r="2305" spans="1:59" x14ac:dyDescent="0.25">
      <c r="A2305">
        <v>2273</v>
      </c>
      <c r="B2305" s="61">
        <f ca="1">OFFSET(InputPriceData!B$15,CalculationsAndCharts!$A2305+$A$11,0,1,1)</f>
        <v>39174</v>
      </c>
      <c r="C2305" s="3">
        <f ca="1">OFFSET(InputPriceData!G$15,CalculationsAndCharts!$A2305+$A$11,IF($C$7,8,0),1,1)</f>
        <v>79416400</v>
      </c>
      <c r="D2305" s="4">
        <f ca="1">OFFSET(InputPriceData!C$15,CalculationsAndCharts!$A2305+$A$11,IF($C$7,8,0),1,1)</f>
        <v>117.79</v>
      </c>
      <c r="E2305" s="4">
        <f ca="1">OFFSET(InputPriceData!D$15,CalculationsAndCharts!$A2305+$A$11,IF($C$7,8,0),1,1)</f>
        <v>118.04</v>
      </c>
      <c r="F2305" s="4">
        <f ca="1">OFFSET(InputPriceData!E$15,CalculationsAndCharts!$A2305+$A$11,IF($C$7,8,0),1,1)</f>
        <v>117.23</v>
      </c>
      <c r="G2305" s="4">
        <f ca="1">OFFSET(InputPriceData!F$15,CalculationsAndCharts!$A2305+$A$11,IF($C$7,8,0),1,1)</f>
        <v>117.79</v>
      </c>
      <c r="H2305" s="342">
        <f t="shared" ca="1" si="282"/>
        <v>117.44296580475086</v>
      </c>
      <c r="I2305" s="342">
        <f t="shared" ca="1" si="283"/>
        <v>117.33977347492947</v>
      </c>
      <c r="J2305" s="340">
        <f t="shared" ca="1" si="284"/>
        <v>0.1031925909511191</v>
      </c>
      <c r="K2305" s="170">
        <f t="shared" ca="1" si="280"/>
        <v>1.0648710827204987E-2</v>
      </c>
      <c r="L2305" s="341">
        <f t="shared" ca="1" si="281"/>
        <v>0.3532453539166438</v>
      </c>
      <c r="M2305" s="341">
        <f t="shared" ca="1" si="285"/>
        <v>-0.3532453539166438</v>
      </c>
      <c r="N2305" s="170"/>
      <c r="O2305" s="340"/>
      <c r="P2305" s="3">
        <f t="shared" ca="1" si="286"/>
        <v>79416400</v>
      </c>
      <c r="Q2305" s="3" t="e">
        <f t="shared" ca="1" si="287"/>
        <v>#N/A</v>
      </c>
      <c r="S2305" s="99"/>
      <c r="T2305" s="350"/>
      <c r="U2305" s="350"/>
      <c r="V2305" s="349"/>
      <c r="W2305" s="313"/>
      <c r="X2305" s="302"/>
      <c r="Y2305" s="211"/>
      <c r="Z2305" s="320"/>
      <c r="AA2305" s="246"/>
      <c r="AB2305" s="125"/>
      <c r="AC2305" s="125"/>
      <c r="AD2305" s="125"/>
      <c r="AE2305" s="125"/>
      <c r="AF2305" s="125"/>
      <c r="AG2305" s="125"/>
      <c r="AH2305" s="125"/>
      <c r="AJ2305" s="125"/>
      <c r="AK2305" s="125"/>
      <c r="AM2305" s="246"/>
      <c r="AO2305" s="246"/>
      <c r="AP2305" s="211"/>
      <c r="AQ2305" s="211"/>
      <c r="AR2305" s="199"/>
      <c r="AT2305" s="225"/>
      <c r="AU2305" s="225"/>
      <c r="AV2305" s="225"/>
      <c r="AW2305" s="99"/>
      <c r="AX2305" s="199"/>
      <c r="AY2305" s="199"/>
      <c r="AZ2305" s="37"/>
      <c r="BA2305" s="123"/>
      <c r="BB2305" s="211"/>
      <c r="BC2305" s="211"/>
      <c r="BD2305" s="123"/>
      <c r="BE2305" s="123"/>
      <c r="BF2305" s="37"/>
      <c r="BG2305" s="37"/>
    </row>
    <row r="2306" spans="1:59" x14ac:dyDescent="0.25">
      <c r="A2306">
        <v>2274</v>
      </c>
      <c r="B2306" s="61">
        <f ca="1">OFFSET(InputPriceData!B$15,CalculationsAndCharts!$A2306+$A$11,0,1,1)</f>
        <v>39171</v>
      </c>
      <c r="C2306" s="3">
        <f ca="1">OFFSET(InputPriceData!G$15,CalculationsAndCharts!$A2306+$A$11,IF($C$7,8,0),1,1)</f>
        <v>128194100</v>
      </c>
      <c r="D2306" s="4">
        <f ca="1">OFFSET(InputPriceData!C$15,CalculationsAndCharts!$A2306+$A$11,IF($C$7,8,0),1,1)</f>
        <v>117.86</v>
      </c>
      <c r="E2306" s="4">
        <f ca="1">OFFSET(InputPriceData!D$15,CalculationsAndCharts!$A2306+$A$11,IF($C$7,8,0),1,1)</f>
        <v>118.35</v>
      </c>
      <c r="F2306" s="4">
        <f ca="1">OFFSET(InputPriceData!E$15,CalculationsAndCharts!$A2306+$A$11,IF($C$7,8,0),1,1)</f>
        <v>116.46</v>
      </c>
      <c r="G2306" s="4">
        <f ca="1">OFFSET(InputPriceData!F$15,CalculationsAndCharts!$A2306+$A$11,IF($C$7,8,0),1,1)</f>
        <v>117.66</v>
      </c>
      <c r="H2306" s="342">
        <f t="shared" ca="1" si="282"/>
        <v>117.39338949114384</v>
      </c>
      <c r="I2306" s="342">
        <f t="shared" ca="1" si="283"/>
        <v>117.29884379083217</v>
      </c>
      <c r="J2306" s="340">
        <f t="shared" ca="1" si="284"/>
        <v>9.4545985180149603E-2</v>
      </c>
      <c r="K2306" s="170">
        <f t="shared" ca="1" si="280"/>
        <v>8.9389433136850688E-3</v>
      </c>
      <c r="L2306" s="341">
        <f t="shared" ca="1" si="281"/>
        <v>0.35534728282403383</v>
      </c>
      <c r="M2306" s="341">
        <f t="shared" ca="1" si="285"/>
        <v>-0.35534728282403383</v>
      </c>
      <c r="N2306" s="170"/>
      <c r="O2306" s="340"/>
      <c r="P2306" s="3" t="e">
        <f t="shared" ca="1" si="286"/>
        <v>#N/A</v>
      </c>
      <c r="Q2306" s="3">
        <f t="shared" ca="1" si="287"/>
        <v>128194100</v>
      </c>
      <c r="S2306" s="99"/>
      <c r="T2306" s="350"/>
      <c r="U2306" s="350"/>
      <c r="V2306" s="349"/>
      <c r="W2306" s="313"/>
      <c r="X2306" s="302"/>
      <c r="Y2306" s="211"/>
      <c r="Z2306" s="320"/>
      <c r="AA2306" s="246"/>
      <c r="AB2306" s="125"/>
      <c r="AC2306" s="125"/>
      <c r="AD2306" s="125"/>
      <c r="AE2306" s="125"/>
      <c r="AF2306" s="125"/>
      <c r="AG2306" s="125"/>
      <c r="AH2306" s="125"/>
      <c r="AJ2306" s="125"/>
      <c r="AK2306" s="125"/>
      <c r="AM2306" s="246"/>
      <c r="AO2306" s="246"/>
      <c r="AP2306" s="211"/>
      <c r="AQ2306" s="211"/>
      <c r="AR2306" s="199"/>
      <c r="AT2306" s="225"/>
      <c r="AU2306" s="225"/>
      <c r="AV2306" s="225"/>
      <c r="AW2306" s="99"/>
      <c r="AX2306" s="199"/>
      <c r="AY2306" s="199"/>
      <c r="AZ2306" s="37"/>
      <c r="BA2306" s="123"/>
      <c r="BB2306" s="211"/>
      <c r="BC2306" s="211"/>
      <c r="BD2306" s="123"/>
      <c r="BE2306" s="123"/>
      <c r="BF2306" s="37"/>
      <c r="BG2306" s="37"/>
    </row>
    <row r="2307" spans="1:59" x14ac:dyDescent="0.25">
      <c r="A2307">
        <v>2275</v>
      </c>
      <c r="B2307" s="61">
        <f ca="1">OFFSET(InputPriceData!B$15,CalculationsAndCharts!$A2307+$A$11,0,1,1)</f>
        <v>39170</v>
      </c>
      <c r="C2307" s="3">
        <f ca="1">OFFSET(InputPriceData!G$15,CalculationsAndCharts!$A2307+$A$11,IF($C$7,8,0),1,1)</f>
        <v>139432700</v>
      </c>
      <c r="D2307" s="4">
        <f ca="1">OFFSET(InputPriceData!C$15,CalculationsAndCharts!$A2307+$A$11,IF($C$7,8,0),1,1)</f>
        <v>118.11</v>
      </c>
      <c r="E2307" s="4">
        <f ca="1">OFFSET(InputPriceData!D$15,CalculationsAndCharts!$A2307+$A$11,IF($C$7,8,0),1,1)</f>
        <v>118.16</v>
      </c>
      <c r="F2307" s="4">
        <f ca="1">OFFSET(InputPriceData!E$15,CalculationsAndCharts!$A2307+$A$11,IF($C$7,8,0),1,1)</f>
        <v>116.99</v>
      </c>
      <c r="G2307" s="4">
        <f ca="1">OFFSET(InputPriceData!F$15,CalculationsAndCharts!$A2307+$A$11,IF($C$7,8,0),1,1)</f>
        <v>117.63</v>
      </c>
      <c r="H2307" s="342">
        <f t="shared" ca="1" si="282"/>
        <v>117.35530227559296</v>
      </c>
      <c r="I2307" s="342">
        <f t="shared" ca="1" si="283"/>
        <v>117.26601140818056</v>
      </c>
      <c r="J2307" s="340">
        <f t="shared" ca="1" si="284"/>
        <v>8.9291178177640748E-2</v>
      </c>
      <c r="K2307" s="170">
        <f t="shared" ca="1" si="280"/>
        <v>7.9729145003511869E-3</v>
      </c>
      <c r="L2307" s="341">
        <f t="shared" ca="1" si="281"/>
        <v>0.35744866404273073</v>
      </c>
      <c r="M2307" s="341">
        <f t="shared" ca="1" si="285"/>
        <v>-0.35744866404273073</v>
      </c>
      <c r="N2307" s="170"/>
      <c r="O2307" s="340"/>
      <c r="P2307" s="3" t="e">
        <f t="shared" ca="1" si="286"/>
        <v>#N/A</v>
      </c>
      <c r="Q2307" s="3">
        <f t="shared" ca="1" si="287"/>
        <v>139432700</v>
      </c>
      <c r="S2307" s="99"/>
      <c r="T2307" s="350"/>
      <c r="U2307" s="350"/>
      <c r="V2307" s="349"/>
      <c r="W2307" s="313"/>
      <c r="X2307" s="302"/>
      <c r="Y2307" s="211"/>
      <c r="Z2307" s="320"/>
      <c r="AA2307" s="246"/>
      <c r="AB2307" s="125"/>
      <c r="AC2307" s="125"/>
      <c r="AD2307" s="125"/>
      <c r="AE2307" s="125"/>
      <c r="AF2307" s="125"/>
      <c r="AG2307" s="125"/>
      <c r="AH2307" s="125"/>
      <c r="AJ2307" s="125"/>
      <c r="AK2307" s="125"/>
      <c r="AM2307" s="246"/>
      <c r="AO2307" s="246"/>
      <c r="AP2307" s="211"/>
      <c r="AQ2307" s="211"/>
      <c r="AR2307" s="199"/>
      <c r="AT2307" s="225"/>
      <c r="AU2307" s="225"/>
      <c r="AV2307" s="225"/>
      <c r="AW2307" s="99"/>
      <c r="AX2307" s="199"/>
      <c r="AY2307" s="199"/>
      <c r="AZ2307" s="37"/>
      <c r="BA2307" s="123"/>
      <c r="BB2307" s="211"/>
      <c r="BC2307" s="211"/>
      <c r="BD2307" s="123"/>
      <c r="BE2307" s="123"/>
      <c r="BF2307" s="37"/>
      <c r="BG2307" s="37"/>
    </row>
    <row r="2308" spans="1:59" x14ac:dyDescent="0.25">
      <c r="A2308">
        <v>2276</v>
      </c>
      <c r="B2308" s="61">
        <f ca="1">OFFSET(InputPriceData!B$15,CalculationsAndCharts!$A2308+$A$11,0,1,1)</f>
        <v>39169</v>
      </c>
      <c r="C2308" s="3">
        <f ca="1">OFFSET(InputPriceData!G$15,CalculationsAndCharts!$A2308+$A$11,IF($C$7,8,0),1,1)</f>
        <v>152907900</v>
      </c>
      <c r="D2308" s="4">
        <f ca="1">OFFSET(InputPriceData!C$15,CalculationsAndCharts!$A2308+$A$11,IF($C$7,8,0),1,1)</f>
        <v>117.77</v>
      </c>
      <c r="E2308" s="4">
        <f ca="1">OFFSET(InputPriceData!D$15,CalculationsAndCharts!$A2308+$A$11,IF($C$7,8,0),1,1)</f>
        <v>118.05</v>
      </c>
      <c r="F2308" s="4">
        <f ca="1">OFFSET(InputPriceData!E$15,CalculationsAndCharts!$A2308+$A$11,IF($C$7,8,0),1,1)</f>
        <v>117.04</v>
      </c>
      <c r="G2308" s="4">
        <f ca="1">OFFSET(InputPriceData!F$15,CalculationsAndCharts!$A2308+$A$11,IF($C$7,8,0),1,1)</f>
        <v>117.51</v>
      </c>
      <c r="H2308" s="342">
        <f t="shared" ca="1" si="282"/>
        <v>117.31605974353481</v>
      </c>
      <c r="I2308" s="342">
        <f t="shared" ca="1" si="283"/>
        <v>117.23292153619698</v>
      </c>
      <c r="J2308" s="340">
        <f t="shared" ca="1" si="284"/>
        <v>8.3138546354024762E-2</v>
      </c>
      <c r="K2308" s="170">
        <f t="shared" ca="1" si="280"/>
        <v>6.9120178898603238E-3</v>
      </c>
      <c r="L2308" s="341">
        <f t="shared" ca="1" si="281"/>
        <v>0.3596528294446516</v>
      </c>
      <c r="M2308" s="341">
        <f t="shared" ca="1" si="285"/>
        <v>-0.3596528294446516</v>
      </c>
      <c r="N2308" s="170"/>
      <c r="O2308" s="340"/>
      <c r="P2308" s="3" t="e">
        <f t="shared" ca="1" si="286"/>
        <v>#N/A</v>
      </c>
      <c r="Q2308" s="3">
        <f t="shared" ca="1" si="287"/>
        <v>152907900</v>
      </c>
      <c r="S2308" s="99"/>
      <c r="T2308" s="350"/>
      <c r="U2308" s="350"/>
      <c r="V2308" s="349"/>
      <c r="W2308" s="313"/>
      <c r="X2308" s="302"/>
      <c r="Y2308" s="211"/>
      <c r="Z2308" s="320"/>
      <c r="AA2308" s="246"/>
      <c r="AB2308" s="125"/>
      <c r="AC2308" s="125"/>
      <c r="AD2308" s="125"/>
      <c r="AE2308" s="125"/>
      <c r="AF2308" s="125"/>
      <c r="AG2308" s="125"/>
      <c r="AH2308" s="125"/>
      <c r="AJ2308" s="125"/>
      <c r="AK2308" s="125"/>
      <c r="AM2308" s="246"/>
      <c r="AO2308" s="246"/>
      <c r="AP2308" s="211"/>
      <c r="AQ2308" s="211"/>
      <c r="AR2308" s="199"/>
      <c r="AT2308" s="225"/>
      <c r="AU2308" s="225"/>
      <c r="AV2308" s="225"/>
      <c r="AW2308" s="99"/>
      <c r="AX2308" s="199"/>
      <c r="AY2308" s="199"/>
      <c r="AZ2308" s="37"/>
      <c r="BA2308" s="123"/>
      <c r="BB2308" s="211"/>
      <c r="BC2308" s="211"/>
      <c r="BD2308" s="123"/>
      <c r="BE2308" s="123"/>
      <c r="BF2308" s="37"/>
      <c r="BG2308" s="37"/>
    </row>
    <row r="2309" spans="1:59" x14ac:dyDescent="0.25">
      <c r="A2309">
        <v>2277</v>
      </c>
      <c r="B2309" s="61">
        <f ca="1">OFFSET(InputPriceData!B$15,CalculationsAndCharts!$A2309+$A$11,0,1,1)</f>
        <v>39168</v>
      </c>
      <c r="C2309" s="3">
        <f ca="1">OFFSET(InputPriceData!G$15,CalculationsAndCharts!$A2309+$A$11,IF($C$7,8,0),1,1)</f>
        <v>99864600</v>
      </c>
      <c r="D2309" s="4">
        <f ca="1">OFFSET(InputPriceData!C$15,CalculationsAndCharts!$A2309+$A$11,IF($C$7,8,0),1,1)</f>
        <v>118.59</v>
      </c>
      <c r="E2309" s="4">
        <f ca="1">OFFSET(InputPriceData!D$15,CalculationsAndCharts!$A2309+$A$11,IF($C$7,8,0),1,1)</f>
        <v>118.62</v>
      </c>
      <c r="F2309" s="4">
        <f ca="1">OFFSET(InputPriceData!E$15,CalculationsAndCharts!$A2309+$A$11,IF($C$7,8,0),1,1)</f>
        <v>117.98</v>
      </c>
      <c r="G2309" s="4">
        <f ca="1">OFFSET(InputPriceData!F$15,CalculationsAndCharts!$A2309+$A$11,IF($C$7,8,0),1,1)</f>
        <v>118.37</v>
      </c>
      <c r="H2309" s="342">
        <f t="shared" ca="1" si="282"/>
        <v>117.28835399261121</v>
      </c>
      <c r="I2309" s="342">
        <f t="shared" ca="1" si="283"/>
        <v>117.20773258494216</v>
      </c>
      <c r="J2309" s="340">
        <f t="shared" ca="1" si="284"/>
        <v>8.0621777504398057E-2</v>
      </c>
      <c r="K2309" s="170">
        <f t="shared" ca="1" si="280"/>
        <v>6.4998710079686647E-3</v>
      </c>
      <c r="L2309" s="341">
        <f t="shared" ca="1" si="281"/>
        <v>0.36159864170675488</v>
      </c>
      <c r="M2309" s="341">
        <f t="shared" ca="1" si="285"/>
        <v>-0.36159864170675488</v>
      </c>
      <c r="N2309" s="170"/>
      <c r="O2309" s="340"/>
      <c r="P2309" s="3" t="e">
        <f t="shared" ca="1" si="286"/>
        <v>#N/A</v>
      </c>
      <c r="Q2309" s="3">
        <f t="shared" ca="1" si="287"/>
        <v>99864600</v>
      </c>
      <c r="S2309" s="99"/>
      <c r="T2309" s="350"/>
      <c r="U2309" s="350"/>
      <c r="V2309" s="349"/>
      <c r="W2309" s="313"/>
      <c r="X2309" s="302"/>
      <c r="Y2309" s="211"/>
      <c r="Z2309" s="320"/>
      <c r="AA2309" s="246"/>
      <c r="AB2309" s="125"/>
      <c r="AC2309" s="125"/>
      <c r="AD2309" s="125"/>
      <c r="AE2309" s="125"/>
      <c r="AF2309" s="125"/>
      <c r="AG2309" s="125"/>
      <c r="AH2309" s="125"/>
      <c r="AJ2309" s="125"/>
      <c r="AK2309" s="125"/>
      <c r="AM2309" s="246"/>
      <c r="AO2309" s="246"/>
      <c r="AP2309" s="211"/>
      <c r="AQ2309" s="211"/>
      <c r="AR2309" s="199"/>
      <c r="AT2309" s="225"/>
      <c r="AU2309" s="225"/>
      <c r="AV2309" s="225"/>
      <c r="AW2309" s="99"/>
      <c r="AX2309" s="199"/>
      <c r="AY2309" s="199"/>
      <c r="AZ2309" s="37"/>
      <c r="BA2309" s="123"/>
      <c r="BB2309" s="211"/>
      <c r="BC2309" s="211"/>
      <c r="BD2309" s="123"/>
      <c r="BE2309" s="123"/>
      <c r="BF2309" s="37"/>
      <c r="BG2309" s="37"/>
    </row>
    <row r="2310" spans="1:59" x14ac:dyDescent="0.25">
      <c r="A2310">
        <v>2278</v>
      </c>
      <c r="B2310" s="61">
        <f ca="1">OFFSET(InputPriceData!B$15,CalculationsAndCharts!$A2310+$A$11,0,1,1)</f>
        <v>39167</v>
      </c>
      <c r="C2310" s="3">
        <f ca="1">OFFSET(InputPriceData!G$15,CalculationsAndCharts!$A2310+$A$11,IF($C$7,8,0),1,1)</f>
        <v>113787500</v>
      </c>
      <c r="D2310" s="4">
        <f ca="1">OFFSET(InputPriceData!C$15,CalculationsAndCharts!$A2310+$A$11,IF($C$7,8,0),1,1)</f>
        <v>118.9</v>
      </c>
      <c r="E2310" s="4">
        <f ca="1">OFFSET(InputPriceData!D$15,CalculationsAndCharts!$A2310+$A$11,IF($C$7,8,0),1,1)</f>
        <v>119.02</v>
      </c>
      <c r="F2310" s="4">
        <f ca="1">OFFSET(InputPriceData!E$15,CalculationsAndCharts!$A2310+$A$11,IF($C$7,8,0),1,1)</f>
        <v>117.73</v>
      </c>
      <c r="G2310" s="4">
        <f ca="1">OFFSET(InputPriceData!F$15,CalculationsAndCharts!$A2310+$A$11,IF($C$7,8,0),1,1)</f>
        <v>118.65</v>
      </c>
      <c r="H2310" s="342">
        <f t="shared" ca="1" si="282"/>
        <v>117.13383313441281</v>
      </c>
      <c r="I2310" s="342">
        <f t="shared" ca="1" si="283"/>
        <v>117.10207191084601</v>
      </c>
      <c r="J2310" s="340">
        <f t="shared" ca="1" si="284"/>
        <v>3.1761627022988917E-2</v>
      </c>
      <c r="K2310" s="170">
        <f t="shared" ca="1" si="280"/>
        <v>1.0088009511474599E-3</v>
      </c>
      <c r="L2310" s="341">
        <f t="shared" ca="1" si="281"/>
        <v>0.36320667712316906</v>
      </c>
      <c r="M2310" s="341">
        <f t="shared" ca="1" si="285"/>
        <v>-0.36320667712316906</v>
      </c>
      <c r="N2310" s="170"/>
      <c r="O2310" s="340"/>
      <c r="P2310" s="3" t="e">
        <f t="shared" ca="1" si="286"/>
        <v>#N/A</v>
      </c>
      <c r="Q2310" s="3">
        <f t="shared" ca="1" si="287"/>
        <v>113787500</v>
      </c>
      <c r="S2310" s="99"/>
      <c r="T2310" s="350"/>
      <c r="U2310" s="350"/>
      <c r="V2310" s="349"/>
      <c r="W2310" s="313"/>
      <c r="X2310" s="302"/>
      <c r="Y2310" s="211"/>
      <c r="Z2310" s="320"/>
      <c r="AA2310" s="246"/>
      <c r="AB2310" s="125"/>
      <c r="AC2310" s="125"/>
      <c r="AD2310" s="125"/>
      <c r="AE2310" s="125"/>
      <c r="AF2310" s="125"/>
      <c r="AG2310" s="125"/>
      <c r="AH2310" s="125"/>
      <c r="AJ2310" s="125"/>
      <c r="AK2310" s="125"/>
      <c r="AM2310" s="246"/>
      <c r="AO2310" s="246"/>
      <c r="AP2310" s="211"/>
      <c r="AQ2310" s="211"/>
      <c r="AR2310" s="199"/>
      <c r="AT2310" s="225"/>
      <c r="AU2310" s="225"/>
      <c r="AV2310" s="225"/>
      <c r="AW2310" s="99"/>
      <c r="AX2310" s="199"/>
      <c r="AY2310" s="199"/>
      <c r="AZ2310" s="37"/>
      <c r="BA2310" s="123"/>
      <c r="BB2310" s="211"/>
      <c r="BC2310" s="211"/>
      <c r="BD2310" s="123"/>
      <c r="BE2310" s="123"/>
      <c r="BF2310" s="37"/>
      <c r="BG2310" s="37"/>
    </row>
    <row r="2311" spans="1:59" x14ac:dyDescent="0.25">
      <c r="A2311">
        <v>2279</v>
      </c>
      <c r="B2311" s="61">
        <f ca="1">OFFSET(InputPriceData!B$15,CalculationsAndCharts!$A2311+$A$11,0,1,1)</f>
        <v>39164</v>
      </c>
      <c r="C2311" s="3">
        <f ca="1">OFFSET(InputPriceData!G$15,CalculationsAndCharts!$A2311+$A$11,IF($C$7,8,0),1,1)</f>
        <v>74416800</v>
      </c>
      <c r="D2311" s="4">
        <f ca="1">OFFSET(InputPriceData!C$15,CalculationsAndCharts!$A2311+$A$11,IF($C$7,8,0),1,1)</f>
        <v>118.72</v>
      </c>
      <c r="E2311" s="4">
        <f ca="1">OFFSET(InputPriceData!D$15,CalculationsAndCharts!$A2311+$A$11,IF($C$7,8,0),1,1)</f>
        <v>119.16</v>
      </c>
      <c r="F2311" s="4">
        <f ca="1">OFFSET(InputPriceData!E$15,CalculationsAndCharts!$A2311+$A$11,IF($C$7,8,0),1,1)</f>
        <v>118.61</v>
      </c>
      <c r="G2311" s="4">
        <f ca="1">OFFSET(InputPriceData!F$15,CalculationsAndCharts!$A2311+$A$11,IF($C$7,8,0),1,1)</f>
        <v>118.81</v>
      </c>
      <c r="H2311" s="342">
        <f t="shared" ca="1" si="282"/>
        <v>116.91723786790035</v>
      </c>
      <c r="I2311" s="342">
        <f t="shared" ca="1" si="283"/>
        <v>116.96135117546837</v>
      </c>
      <c r="J2311" s="340">
        <f t="shared" ca="1" si="284"/>
        <v>-4.4112867434650982E-2</v>
      </c>
      <c r="K2311" s="170">
        <f t="shared" ca="1" si="280"/>
        <v>1.945945073307091E-3</v>
      </c>
      <c r="L2311" s="341">
        <f t="shared" ca="1" si="281"/>
        <v>0.36439602531998078</v>
      </c>
      <c r="M2311" s="341">
        <f t="shared" ca="1" si="285"/>
        <v>-0.36439602531998078</v>
      </c>
      <c r="N2311" s="170"/>
      <c r="O2311" s="340"/>
      <c r="P2311" s="3">
        <f t="shared" ca="1" si="286"/>
        <v>74416800</v>
      </c>
      <c r="Q2311" s="3" t="e">
        <f t="shared" ca="1" si="287"/>
        <v>#N/A</v>
      </c>
      <c r="S2311" s="99"/>
      <c r="T2311" s="350"/>
      <c r="U2311" s="350"/>
      <c r="V2311" s="349"/>
      <c r="W2311" s="313"/>
      <c r="X2311" s="302"/>
      <c r="Y2311" s="211"/>
      <c r="Z2311" s="320"/>
      <c r="AA2311" s="246"/>
      <c r="AB2311" s="125"/>
      <c r="AC2311" s="125"/>
      <c r="AD2311" s="125"/>
      <c r="AE2311" s="125"/>
      <c r="AF2311" s="125"/>
      <c r="AG2311" s="125"/>
      <c r="AH2311" s="125"/>
      <c r="AJ2311" s="125"/>
      <c r="AK2311" s="125"/>
      <c r="AM2311" s="246"/>
      <c r="AO2311" s="246"/>
      <c r="AP2311" s="211"/>
      <c r="AQ2311" s="211"/>
      <c r="AR2311" s="199"/>
      <c r="AT2311" s="225"/>
      <c r="AU2311" s="225"/>
      <c r="AV2311" s="225"/>
      <c r="AW2311" s="99"/>
      <c r="AX2311" s="199"/>
      <c r="AY2311" s="199"/>
      <c r="AZ2311" s="37"/>
      <c r="BA2311" s="123"/>
      <c r="BB2311" s="211"/>
      <c r="BC2311" s="211"/>
      <c r="BD2311" s="123"/>
      <c r="BE2311" s="123"/>
      <c r="BF2311" s="37"/>
      <c r="BG2311" s="37"/>
    </row>
    <row r="2312" spans="1:59" x14ac:dyDescent="0.25">
      <c r="A2312">
        <v>2280</v>
      </c>
      <c r="B2312" s="61">
        <f ca="1">OFFSET(InputPriceData!B$15,CalculationsAndCharts!$A2312+$A$11,0,1,1)</f>
        <v>39163</v>
      </c>
      <c r="C2312" s="3">
        <f ca="1">OFFSET(InputPriceData!G$15,CalculationsAndCharts!$A2312+$A$11,IF($C$7,8,0),1,1)</f>
        <v>118942200</v>
      </c>
      <c r="D2312" s="4">
        <f ca="1">OFFSET(InputPriceData!C$15,CalculationsAndCharts!$A2312+$A$11,IF($C$7,8,0),1,1)</f>
        <v>118.88</v>
      </c>
      <c r="E2312" s="4">
        <f ca="1">OFFSET(InputPriceData!D$15,CalculationsAndCharts!$A2312+$A$11,IF($C$7,8,0),1,1)</f>
        <v>119.05</v>
      </c>
      <c r="F2312" s="4">
        <f ca="1">OFFSET(InputPriceData!E$15,CalculationsAndCharts!$A2312+$A$11,IF($C$7,8,0),1,1)</f>
        <v>118.31</v>
      </c>
      <c r="G2312" s="4">
        <f ca="1">OFFSET(InputPriceData!F$15,CalculationsAndCharts!$A2312+$A$11,IF($C$7,8,0),1,1)</f>
        <v>118.64</v>
      </c>
      <c r="H2312" s="342">
        <f t="shared" ca="1" si="282"/>
        <v>116.64684327760041</v>
      </c>
      <c r="I2312" s="342">
        <f t="shared" ca="1" si="283"/>
        <v>116.79329219142004</v>
      </c>
      <c r="J2312" s="340">
        <f t="shared" ca="1" si="284"/>
        <v>-0.14644843367489507</v>
      </c>
      <c r="K2312" s="170">
        <f t="shared" ca="1" si="280"/>
        <v>2.1447143725830141E-2</v>
      </c>
      <c r="L2312" s="341">
        <f t="shared" ca="1" si="281"/>
        <v>0.36542743952297774</v>
      </c>
      <c r="M2312" s="341">
        <f t="shared" ca="1" si="285"/>
        <v>-0.36542743952297774</v>
      </c>
      <c r="N2312" s="170"/>
      <c r="O2312" s="340"/>
      <c r="P2312" s="3" t="e">
        <f t="shared" ca="1" si="286"/>
        <v>#N/A</v>
      </c>
      <c r="Q2312" s="3">
        <f t="shared" ca="1" si="287"/>
        <v>118942200</v>
      </c>
      <c r="S2312" s="99"/>
      <c r="T2312" s="350"/>
      <c r="U2312" s="350"/>
      <c r="V2312" s="349"/>
      <c r="W2312" s="313"/>
      <c r="X2312" s="302"/>
      <c r="Y2312" s="211"/>
      <c r="Z2312" s="320"/>
      <c r="AA2312" s="246"/>
      <c r="AB2312" s="125"/>
      <c r="AC2312" s="125"/>
      <c r="AD2312" s="125"/>
      <c r="AE2312" s="125"/>
      <c r="AF2312" s="125"/>
      <c r="AG2312" s="125"/>
      <c r="AH2312" s="125"/>
      <c r="AJ2312" s="125"/>
      <c r="AK2312" s="125"/>
      <c r="AM2312" s="246"/>
      <c r="AO2312" s="246"/>
      <c r="AP2312" s="211"/>
      <c r="AQ2312" s="211"/>
      <c r="AR2312" s="199"/>
      <c r="AT2312" s="225"/>
      <c r="AU2312" s="225"/>
      <c r="AV2312" s="225"/>
      <c r="AW2312" s="99"/>
      <c r="AX2312" s="199"/>
      <c r="AY2312" s="199"/>
      <c r="AZ2312" s="37"/>
      <c r="BA2312" s="123"/>
      <c r="BB2312" s="211"/>
      <c r="BC2312" s="211"/>
      <c r="BD2312" s="123"/>
      <c r="BE2312" s="123"/>
      <c r="BF2312" s="37"/>
      <c r="BG2312" s="37"/>
    </row>
    <row r="2313" spans="1:59" x14ac:dyDescent="0.25">
      <c r="A2313">
        <v>2281</v>
      </c>
      <c r="B2313" s="61">
        <f ca="1">OFFSET(InputPriceData!B$15,CalculationsAndCharts!$A2313+$A$11,0,1,1)</f>
        <v>39162</v>
      </c>
      <c r="C2313" s="3">
        <f ca="1">OFFSET(InputPriceData!G$15,CalculationsAndCharts!$A2313+$A$11,IF($C$7,8,0),1,1)</f>
        <v>152368700</v>
      </c>
      <c r="D2313" s="4">
        <f ca="1">OFFSET(InputPriceData!C$15,CalculationsAndCharts!$A2313+$A$11,IF($C$7,8,0),1,1)</f>
        <v>116.91</v>
      </c>
      <c r="E2313" s="4">
        <f ca="1">OFFSET(InputPriceData!D$15,CalculationsAndCharts!$A2313+$A$11,IF($C$7,8,0),1,1)</f>
        <v>119.02</v>
      </c>
      <c r="F2313" s="4">
        <f ca="1">OFFSET(InputPriceData!E$15,CalculationsAndCharts!$A2313+$A$11,IF($C$7,8,0),1,1)</f>
        <v>116.68</v>
      </c>
      <c r="G2313" s="4">
        <f ca="1">OFFSET(InputPriceData!F$15,CalculationsAndCharts!$A2313+$A$11,IF($C$7,8,0),1,1)</f>
        <v>118.73</v>
      </c>
      <c r="H2313" s="342">
        <f t="shared" ca="1" si="282"/>
        <v>116.36210660297189</v>
      </c>
      <c r="I2313" s="342">
        <f t="shared" ca="1" si="283"/>
        <v>116.62540966336731</v>
      </c>
      <c r="J2313" s="340">
        <f t="shared" ca="1" si="284"/>
        <v>-0.26330253660201924</v>
      </c>
      <c r="K2313" s="170">
        <f t="shared" ca="1" si="280"/>
        <v>6.9328225781057684E-2</v>
      </c>
      <c r="L2313" s="341">
        <f t="shared" ca="1" si="281"/>
        <v>0.3660363915764589</v>
      </c>
      <c r="M2313" s="341">
        <f t="shared" ca="1" si="285"/>
        <v>-0.3660363915764589</v>
      </c>
      <c r="N2313" s="170"/>
      <c r="O2313" s="340"/>
      <c r="P2313" s="3">
        <f t="shared" ca="1" si="286"/>
        <v>152368700</v>
      </c>
      <c r="Q2313" s="3" t="e">
        <f t="shared" ca="1" si="287"/>
        <v>#N/A</v>
      </c>
      <c r="S2313" s="99"/>
      <c r="T2313" s="350"/>
      <c r="U2313" s="350"/>
      <c r="V2313" s="349"/>
      <c r="W2313" s="313"/>
      <c r="X2313" s="302"/>
      <c r="Y2313" s="211"/>
      <c r="Z2313" s="320"/>
      <c r="AA2313" s="246"/>
      <c r="AB2313" s="125"/>
      <c r="AC2313" s="125"/>
      <c r="AD2313" s="125"/>
      <c r="AE2313" s="125"/>
      <c r="AF2313" s="125"/>
      <c r="AG2313" s="125"/>
      <c r="AH2313" s="125"/>
      <c r="AJ2313" s="125"/>
      <c r="AK2313" s="125"/>
      <c r="AM2313" s="246"/>
      <c r="AO2313" s="246"/>
      <c r="AP2313" s="211"/>
      <c r="AQ2313" s="211"/>
      <c r="AR2313" s="199"/>
      <c r="AT2313" s="225"/>
      <c r="AU2313" s="225"/>
      <c r="AV2313" s="225"/>
      <c r="AW2313" s="99"/>
      <c r="AX2313" s="199"/>
      <c r="AY2313" s="199"/>
      <c r="AZ2313" s="37"/>
      <c r="BA2313" s="123"/>
      <c r="BB2313" s="211"/>
      <c r="BC2313" s="211"/>
      <c r="BD2313" s="123"/>
      <c r="BE2313" s="123"/>
      <c r="BF2313" s="37"/>
      <c r="BG2313" s="37"/>
    </row>
    <row r="2314" spans="1:59" x14ac:dyDescent="0.25">
      <c r="A2314">
        <v>2282</v>
      </c>
      <c r="B2314" s="61">
        <f ca="1">OFFSET(InputPriceData!B$15,CalculationsAndCharts!$A2314+$A$11,0,1,1)</f>
        <v>39161</v>
      </c>
      <c r="C2314" s="3">
        <f ca="1">OFFSET(InputPriceData!G$15,CalculationsAndCharts!$A2314+$A$11,IF($C$7,8,0),1,1)</f>
        <v>82147400</v>
      </c>
      <c r="D2314" s="4">
        <f ca="1">OFFSET(InputPriceData!C$15,CalculationsAndCharts!$A2314+$A$11,IF($C$7,8,0),1,1)</f>
        <v>116.07</v>
      </c>
      <c r="E2314" s="4">
        <f ca="1">OFFSET(InputPriceData!D$15,CalculationsAndCharts!$A2314+$A$11,IF($C$7,8,0),1,1)</f>
        <v>116.87</v>
      </c>
      <c r="F2314" s="4">
        <f ca="1">OFFSET(InputPriceData!E$15,CalculationsAndCharts!$A2314+$A$11,IF($C$7,8,0),1,1)</f>
        <v>115.97</v>
      </c>
      <c r="G2314" s="4">
        <f ca="1">OFFSET(InputPriceData!F$15,CalculationsAndCharts!$A2314+$A$11,IF($C$7,8,0),1,1)</f>
        <v>116.8</v>
      </c>
      <c r="H2314" s="342">
        <f t="shared" ca="1" si="282"/>
        <v>116.02383611768215</v>
      </c>
      <c r="I2314" s="342">
        <f t="shared" ca="1" si="283"/>
        <v>116.43408326912798</v>
      </c>
      <c r="J2314" s="340">
        <f t="shared" ca="1" si="284"/>
        <v>-0.41024658003581027</v>
      </c>
      <c r="K2314" s="170">
        <f t="shared" ca="1" si="280"/>
        <v>0.16830225643107849</v>
      </c>
      <c r="L2314" s="341">
        <f t="shared" ca="1" si="281"/>
        <v>0.36569945791591346</v>
      </c>
      <c r="M2314" s="341">
        <f t="shared" ca="1" si="285"/>
        <v>-0.36569945791591346</v>
      </c>
      <c r="N2314" s="170"/>
      <c r="O2314" s="340"/>
      <c r="P2314" s="3">
        <f t="shared" ca="1" si="286"/>
        <v>82147400</v>
      </c>
      <c r="Q2314" s="3" t="e">
        <f t="shared" ca="1" si="287"/>
        <v>#N/A</v>
      </c>
      <c r="S2314" s="99"/>
      <c r="T2314" s="350"/>
      <c r="U2314" s="350"/>
      <c r="V2314" s="349"/>
      <c r="W2314" s="313"/>
      <c r="X2314" s="302"/>
      <c r="Y2314" s="211"/>
      <c r="Z2314" s="320"/>
      <c r="AA2314" s="246"/>
      <c r="AB2314" s="125"/>
      <c r="AC2314" s="125"/>
      <c r="AD2314" s="125"/>
      <c r="AE2314" s="125"/>
      <c r="AF2314" s="125"/>
      <c r="AG2314" s="125"/>
      <c r="AH2314" s="125"/>
      <c r="AJ2314" s="125"/>
      <c r="AK2314" s="125"/>
      <c r="AM2314" s="246"/>
      <c r="AO2314" s="246"/>
      <c r="AP2314" s="211"/>
      <c r="AQ2314" s="211"/>
      <c r="AR2314" s="199"/>
      <c r="AT2314" s="225"/>
      <c r="AU2314" s="225"/>
      <c r="AV2314" s="225"/>
      <c r="AW2314" s="99"/>
      <c r="AX2314" s="199"/>
      <c r="AY2314" s="199"/>
      <c r="AZ2314" s="37"/>
      <c r="BA2314" s="123"/>
      <c r="BB2314" s="211"/>
      <c r="BC2314" s="211"/>
      <c r="BD2314" s="123"/>
      <c r="BE2314" s="123"/>
      <c r="BF2314" s="37"/>
      <c r="BG2314" s="37"/>
    </row>
    <row r="2315" spans="1:59" x14ac:dyDescent="0.25">
      <c r="A2315">
        <v>2283</v>
      </c>
      <c r="B2315" s="61">
        <f ca="1">OFFSET(InputPriceData!B$15,CalculationsAndCharts!$A2315+$A$11,0,1,1)</f>
        <v>39160</v>
      </c>
      <c r="C2315" s="3">
        <f ca="1">OFFSET(InputPriceData!G$15,CalculationsAndCharts!$A2315+$A$11,IF($C$7,8,0),1,1)</f>
        <v>96161200</v>
      </c>
      <c r="D2315" s="4">
        <f ca="1">OFFSET(InputPriceData!C$15,CalculationsAndCharts!$A2315+$A$11,IF($C$7,8,0),1,1)</f>
        <v>115.39</v>
      </c>
      <c r="E2315" s="4">
        <f ca="1">OFFSET(InputPriceData!D$15,CalculationsAndCharts!$A2315+$A$11,IF($C$7,8,0),1,1)</f>
        <v>116.27</v>
      </c>
      <c r="F2315" s="4">
        <f ca="1">OFFSET(InputPriceData!E$15,CalculationsAndCharts!$A2315+$A$11,IF($C$7,8,0),1,1)</f>
        <v>115.3</v>
      </c>
      <c r="G2315" s="4">
        <f ca="1">OFFSET(InputPriceData!F$15,CalculationsAndCharts!$A2315+$A$11,IF($C$7,8,0),1,1)</f>
        <v>116.17</v>
      </c>
      <c r="H2315" s="342">
        <f t="shared" ca="1" si="282"/>
        <v>115.91295556306532</v>
      </c>
      <c r="I2315" s="342">
        <f t="shared" ca="1" si="283"/>
        <v>116.40081811177598</v>
      </c>
      <c r="J2315" s="340">
        <f t="shared" ca="1" si="284"/>
        <v>-0.48786192535539558</v>
      </c>
      <c r="K2315" s="170">
        <f t="shared" ca="1" si="280"/>
        <v>0.23800925821147356</v>
      </c>
      <c r="L2315" s="341">
        <f t="shared" ca="1" si="281"/>
        <v>0.36305095220643341</v>
      </c>
      <c r="M2315" s="341">
        <f t="shared" ca="1" si="285"/>
        <v>-0.36305095220643341</v>
      </c>
      <c r="N2315" s="170"/>
      <c r="O2315" s="340"/>
      <c r="P2315" s="3">
        <f t="shared" ca="1" si="286"/>
        <v>96161200</v>
      </c>
      <c r="Q2315" s="3" t="e">
        <f t="shared" ca="1" si="287"/>
        <v>#N/A</v>
      </c>
      <c r="S2315" s="99"/>
      <c r="T2315" s="350"/>
      <c r="U2315" s="350"/>
      <c r="V2315" s="349"/>
      <c r="W2315" s="313"/>
      <c r="X2315" s="302"/>
      <c r="Y2315" s="211"/>
      <c r="Z2315" s="320"/>
      <c r="AA2315" s="246"/>
      <c r="AB2315" s="125"/>
      <c r="AC2315" s="125"/>
      <c r="AD2315" s="125"/>
      <c r="AE2315" s="125"/>
      <c r="AF2315" s="125"/>
      <c r="AG2315" s="125"/>
      <c r="AH2315" s="125"/>
      <c r="AJ2315" s="125"/>
      <c r="AK2315" s="125"/>
      <c r="AM2315" s="246"/>
      <c r="AO2315" s="246"/>
      <c r="AP2315" s="211"/>
      <c r="AQ2315" s="211"/>
      <c r="AR2315" s="199"/>
      <c r="AT2315" s="225"/>
      <c r="AU2315" s="225"/>
      <c r="AV2315" s="225"/>
      <c r="AW2315" s="99"/>
      <c r="AX2315" s="199"/>
      <c r="AY2315" s="199"/>
      <c r="AZ2315" s="37"/>
      <c r="BA2315" s="123"/>
      <c r="BB2315" s="211"/>
      <c r="BC2315" s="211"/>
      <c r="BD2315" s="123"/>
      <c r="BE2315" s="123"/>
      <c r="BF2315" s="37"/>
      <c r="BG2315" s="37"/>
    </row>
    <row r="2316" spans="1:59" x14ac:dyDescent="0.25">
      <c r="A2316">
        <v>2284</v>
      </c>
      <c r="B2316" s="61">
        <f ca="1">OFFSET(InputPriceData!B$15,CalculationsAndCharts!$A2316+$A$11,0,1,1)</f>
        <v>39157</v>
      </c>
      <c r="C2316" s="3">
        <f ca="1">OFFSET(InputPriceData!G$15,CalculationsAndCharts!$A2316+$A$11,IF($C$7,8,0),1,1)</f>
        <v>121531600</v>
      </c>
      <c r="D2316" s="4">
        <f ca="1">OFFSET(InputPriceData!C$15,CalculationsAndCharts!$A2316+$A$11,IF($C$7,8,0),1,1)</f>
        <v>115.43</v>
      </c>
      <c r="E2316" s="4">
        <f ca="1">OFFSET(InputPriceData!D$15,CalculationsAndCharts!$A2316+$A$11,IF($C$7,8,0),1,1)</f>
        <v>115.69</v>
      </c>
      <c r="F2316" s="4">
        <f ca="1">OFFSET(InputPriceData!E$15,CalculationsAndCharts!$A2316+$A$11,IF($C$7,8,0),1,1)</f>
        <v>114.44</v>
      </c>
      <c r="G2316" s="4">
        <f ca="1">OFFSET(InputPriceData!F$15,CalculationsAndCharts!$A2316+$A$11,IF($C$7,8,0),1,1)</f>
        <v>114.78</v>
      </c>
      <c r="H2316" s="342">
        <f t="shared" ca="1" si="282"/>
        <v>115.87623492921752</v>
      </c>
      <c r="I2316" s="342">
        <f t="shared" ca="1" si="283"/>
        <v>116.42180157648289</v>
      </c>
      <c r="J2316" s="340">
        <f t="shared" ca="1" si="284"/>
        <v>-0.54556596724273043</v>
      </c>
      <c r="K2316" s="170">
        <f t="shared" ca="1" si="280"/>
        <v>0.29764222461349599</v>
      </c>
      <c r="L2316" s="341">
        <f t="shared" ca="1" si="281"/>
        <v>0.35944800579772374</v>
      </c>
      <c r="M2316" s="341">
        <f t="shared" ca="1" si="285"/>
        <v>-0.35944800579772374</v>
      </c>
      <c r="N2316" s="170"/>
      <c r="O2316" s="340"/>
      <c r="P2316" s="3" t="e">
        <f t="shared" ca="1" si="286"/>
        <v>#N/A</v>
      </c>
      <c r="Q2316" s="3">
        <f t="shared" ca="1" si="287"/>
        <v>121531600</v>
      </c>
      <c r="S2316" s="99"/>
      <c r="T2316" s="350"/>
      <c r="U2316" s="350"/>
      <c r="V2316" s="349"/>
      <c r="W2316" s="313"/>
      <c r="X2316" s="302"/>
      <c r="Y2316" s="211"/>
      <c r="Z2316" s="320"/>
      <c r="AA2316" s="246"/>
      <c r="AB2316" s="125"/>
      <c r="AC2316" s="125"/>
      <c r="AD2316" s="125"/>
      <c r="AE2316" s="125"/>
      <c r="AF2316" s="125"/>
      <c r="AG2316" s="125"/>
      <c r="AH2316" s="125"/>
      <c r="AJ2316" s="125"/>
      <c r="AK2316" s="125"/>
      <c r="AM2316" s="246"/>
      <c r="AO2316" s="246"/>
      <c r="AP2316" s="211"/>
      <c r="AQ2316" s="211"/>
      <c r="AR2316" s="199"/>
      <c r="AT2316" s="225"/>
      <c r="AU2316" s="225"/>
      <c r="AV2316" s="225"/>
      <c r="AW2316" s="99"/>
      <c r="AX2316" s="199"/>
      <c r="AY2316" s="199"/>
      <c r="AZ2316" s="37"/>
      <c r="BA2316" s="123"/>
      <c r="BB2316" s="211"/>
      <c r="BC2316" s="211"/>
      <c r="BD2316" s="123"/>
      <c r="BE2316" s="123"/>
      <c r="BF2316" s="37"/>
      <c r="BG2316" s="37"/>
    </row>
    <row r="2317" spans="1:59" x14ac:dyDescent="0.25">
      <c r="A2317">
        <v>2285</v>
      </c>
      <c r="B2317" s="61">
        <f ca="1">OFFSET(InputPriceData!B$15,CalculationsAndCharts!$A2317+$A$11,0,1,1)</f>
        <v>39156</v>
      </c>
      <c r="C2317" s="3">
        <f ca="1">OFFSET(InputPriceData!G$15,CalculationsAndCharts!$A2317+$A$11,IF($C$7,8,0),1,1)</f>
        <v>132435900</v>
      </c>
      <c r="D2317" s="4">
        <f ca="1">OFFSET(InputPriceData!C$15,CalculationsAndCharts!$A2317+$A$11,IF($C$7,8,0),1,1)</f>
        <v>114.69</v>
      </c>
      <c r="E2317" s="4">
        <f ca="1">OFFSET(InputPriceData!D$15,CalculationsAndCharts!$A2317+$A$11,IF($C$7,8,0),1,1)</f>
        <v>115.53</v>
      </c>
      <c r="F2317" s="4">
        <f ca="1">OFFSET(InputPriceData!E$15,CalculationsAndCharts!$A2317+$A$11,IF($C$7,8,0),1,1)</f>
        <v>114.55</v>
      </c>
      <c r="G2317" s="4">
        <f ca="1">OFFSET(InputPriceData!F$15,CalculationsAndCharts!$A2317+$A$11,IF($C$7,8,0),1,1)</f>
        <v>115.11</v>
      </c>
      <c r="H2317" s="342">
        <f t="shared" ca="1" si="282"/>
        <v>116.03283991910574</v>
      </c>
      <c r="I2317" s="342">
        <f t="shared" ca="1" si="283"/>
        <v>116.57105626525407</v>
      </c>
      <c r="J2317" s="340">
        <f t="shared" ca="1" si="284"/>
        <v>-0.53821560430690496</v>
      </c>
      <c r="K2317" s="170">
        <f t="shared" ca="1" si="280"/>
        <v>0.28967603671944692</v>
      </c>
      <c r="L2317" s="341">
        <f t="shared" ca="1" si="281"/>
        <v>0.35456594994200868</v>
      </c>
      <c r="M2317" s="341">
        <f t="shared" ca="1" si="285"/>
        <v>-0.35456594994200868</v>
      </c>
      <c r="N2317" s="170"/>
      <c r="O2317" s="340"/>
      <c r="P2317" s="3">
        <f t="shared" ca="1" si="286"/>
        <v>132435900</v>
      </c>
      <c r="Q2317" s="3" t="e">
        <f t="shared" ca="1" si="287"/>
        <v>#N/A</v>
      </c>
      <c r="S2317" s="99"/>
      <c r="T2317" s="350"/>
      <c r="U2317" s="350"/>
      <c r="V2317" s="349"/>
      <c r="W2317" s="313"/>
      <c r="X2317" s="302"/>
      <c r="Y2317" s="211"/>
      <c r="Z2317" s="320"/>
      <c r="AA2317" s="246"/>
      <c r="AB2317" s="125"/>
      <c r="AC2317" s="125"/>
      <c r="AD2317" s="125"/>
      <c r="AE2317" s="125"/>
      <c r="AF2317" s="125"/>
      <c r="AG2317" s="125"/>
      <c r="AH2317" s="125"/>
      <c r="AJ2317" s="125"/>
      <c r="AK2317" s="125"/>
      <c r="AM2317" s="246"/>
      <c r="AO2317" s="246"/>
      <c r="AP2317" s="211"/>
      <c r="AQ2317" s="211"/>
      <c r="AR2317" s="199"/>
      <c r="AT2317" s="225"/>
      <c r="AU2317" s="225"/>
      <c r="AV2317" s="225"/>
      <c r="AW2317" s="99"/>
      <c r="AX2317" s="199"/>
      <c r="AY2317" s="199"/>
      <c r="AZ2317" s="37"/>
      <c r="BA2317" s="123"/>
      <c r="BB2317" s="211"/>
      <c r="BC2317" s="211"/>
      <c r="BD2317" s="123"/>
      <c r="BE2317" s="123"/>
      <c r="BF2317" s="37"/>
      <c r="BG2317" s="37"/>
    </row>
    <row r="2318" spans="1:59" x14ac:dyDescent="0.25">
      <c r="A2318">
        <v>2286</v>
      </c>
      <c r="B2318" s="61">
        <f ca="1">OFFSET(InputPriceData!B$15,CalculationsAndCharts!$A2318+$A$11,0,1,1)</f>
        <v>39155</v>
      </c>
      <c r="C2318" s="3">
        <f ca="1">OFFSET(InputPriceData!G$15,CalculationsAndCharts!$A2318+$A$11,IF($C$7,8,0),1,1)</f>
        <v>231853800</v>
      </c>
      <c r="D2318" s="4">
        <f ca="1">OFFSET(InputPriceData!C$15,CalculationsAndCharts!$A2318+$A$11,IF($C$7,8,0),1,1)</f>
        <v>114.25</v>
      </c>
      <c r="E2318" s="4">
        <f ca="1">OFFSET(InputPriceData!D$15,CalculationsAndCharts!$A2318+$A$11,IF($C$7,8,0),1,1)</f>
        <v>115.01</v>
      </c>
      <c r="F2318" s="4">
        <f ca="1">OFFSET(InputPriceData!E$15,CalculationsAndCharts!$A2318+$A$11,IF($C$7,8,0),1,1)</f>
        <v>112.86</v>
      </c>
      <c r="G2318" s="4">
        <f ca="1">OFFSET(InputPriceData!F$15,CalculationsAndCharts!$A2318+$A$11,IF($C$7,8,0),1,1)</f>
        <v>114.95</v>
      </c>
      <c r="H2318" s="342">
        <f t="shared" ca="1" si="282"/>
        <v>116.16467419326369</v>
      </c>
      <c r="I2318" s="342">
        <f t="shared" ca="1" si="283"/>
        <v>116.70387956209535</v>
      </c>
      <c r="J2318" s="340">
        <f t="shared" ca="1" si="284"/>
        <v>-0.53920455955175994</v>
      </c>
      <c r="K2318" s="170">
        <f t="shared" ca="1" si="280"/>
        <v>0.29074155704140742</v>
      </c>
      <c r="L2318" s="341">
        <f t="shared" ca="1" si="281"/>
        <v>0.35062142343201241</v>
      </c>
      <c r="M2318" s="341">
        <f t="shared" ca="1" si="285"/>
        <v>-0.35062142343201241</v>
      </c>
      <c r="N2318" s="170"/>
      <c r="O2318" s="340"/>
      <c r="P2318" s="3">
        <f t="shared" ca="1" si="286"/>
        <v>231853800</v>
      </c>
      <c r="Q2318" s="3" t="e">
        <f t="shared" ca="1" si="287"/>
        <v>#N/A</v>
      </c>
      <c r="S2318" s="99"/>
      <c r="T2318" s="350"/>
      <c r="U2318" s="350"/>
      <c r="V2318" s="349"/>
      <c r="W2318" s="313"/>
      <c r="X2318" s="302"/>
      <c r="Y2318" s="211"/>
      <c r="Z2318" s="320"/>
      <c r="AA2318" s="246"/>
      <c r="AB2318" s="125"/>
      <c r="AC2318" s="125"/>
      <c r="AD2318" s="125"/>
      <c r="AE2318" s="125"/>
      <c r="AF2318" s="125"/>
      <c r="AG2318" s="125"/>
      <c r="AH2318" s="125"/>
      <c r="AJ2318" s="125"/>
      <c r="AK2318" s="125"/>
      <c r="AM2318" s="246"/>
      <c r="AO2318" s="246"/>
      <c r="AP2318" s="211"/>
      <c r="AQ2318" s="211"/>
      <c r="AR2318" s="199"/>
      <c r="AT2318" s="225"/>
      <c r="AU2318" s="225"/>
      <c r="AV2318" s="225"/>
      <c r="AW2318" s="99"/>
      <c r="AX2318" s="199"/>
      <c r="AY2318" s="199"/>
      <c r="AZ2318" s="37"/>
      <c r="BA2318" s="123"/>
      <c r="BB2318" s="211"/>
      <c r="BC2318" s="211"/>
      <c r="BD2318" s="123"/>
      <c r="BE2318" s="123"/>
      <c r="BF2318" s="37"/>
      <c r="BG2318" s="37"/>
    </row>
    <row r="2319" spans="1:59" x14ac:dyDescent="0.25">
      <c r="A2319">
        <v>2287</v>
      </c>
      <c r="B2319" s="61">
        <f ca="1">OFFSET(InputPriceData!B$15,CalculationsAndCharts!$A2319+$A$11,0,1,1)</f>
        <v>39154</v>
      </c>
      <c r="C2319" s="3">
        <f ca="1">OFFSET(InputPriceData!G$15,CalculationsAndCharts!$A2319+$A$11,IF($C$7,8,0),1,1)</f>
        <v>190605200</v>
      </c>
      <c r="D2319" s="4">
        <f ca="1">OFFSET(InputPriceData!C$15,CalculationsAndCharts!$A2319+$A$11,IF($C$7,8,0),1,1)</f>
        <v>115.69</v>
      </c>
      <c r="E2319" s="4">
        <f ca="1">OFFSET(InputPriceData!D$15,CalculationsAndCharts!$A2319+$A$11,IF($C$7,8,0),1,1)</f>
        <v>116.18</v>
      </c>
      <c r="F2319" s="4">
        <f ca="1">OFFSET(InputPriceData!E$15,CalculationsAndCharts!$A2319+$A$11,IF($C$7,8,0),1,1)</f>
        <v>113.92</v>
      </c>
      <c r="G2319" s="4">
        <f ca="1">OFFSET(InputPriceData!F$15,CalculationsAndCharts!$A2319+$A$11,IF($C$7,8,0),1,1)</f>
        <v>114.1</v>
      </c>
      <c r="H2319" s="342">
        <f t="shared" ca="1" si="282"/>
        <v>116.33819907801565</v>
      </c>
      <c r="I2319" s="342">
        <f t="shared" ca="1" si="283"/>
        <v>116.86332315864948</v>
      </c>
      <c r="J2319" s="340">
        <f t="shared" ca="1" si="284"/>
        <v>-0.52512319778493266</v>
      </c>
      <c r="K2319" s="170">
        <f t="shared" ca="1" si="280"/>
        <v>0.27575437285187349</v>
      </c>
      <c r="L2319" s="341">
        <f t="shared" ca="1" si="281"/>
        <v>0.34729828222772702</v>
      </c>
      <c r="M2319" s="341">
        <f t="shared" ca="1" si="285"/>
        <v>-0.34729828222772702</v>
      </c>
      <c r="N2319" s="170"/>
      <c r="O2319" s="340"/>
      <c r="P2319" s="3" t="e">
        <f t="shared" ca="1" si="286"/>
        <v>#N/A</v>
      </c>
      <c r="Q2319" s="3">
        <f t="shared" ca="1" si="287"/>
        <v>190605200</v>
      </c>
      <c r="S2319" s="99"/>
      <c r="T2319" s="350"/>
      <c r="U2319" s="350"/>
      <c r="V2319" s="349"/>
      <c r="W2319" s="313"/>
      <c r="X2319" s="302"/>
      <c r="Y2319" s="211"/>
      <c r="Z2319" s="320"/>
      <c r="AA2319" s="246"/>
      <c r="AB2319" s="125"/>
      <c r="AC2319" s="125"/>
      <c r="AD2319" s="125"/>
      <c r="AE2319" s="125"/>
      <c r="AF2319" s="125"/>
      <c r="AG2319" s="125"/>
      <c r="AH2319" s="125"/>
      <c r="AJ2319" s="125"/>
      <c r="AK2319" s="125"/>
      <c r="AM2319" s="246"/>
      <c r="AO2319" s="246"/>
      <c r="AP2319" s="211"/>
      <c r="AQ2319" s="211"/>
      <c r="AR2319" s="199"/>
      <c r="AT2319" s="225"/>
      <c r="AU2319" s="225"/>
      <c r="AV2319" s="225"/>
      <c r="AW2319" s="99"/>
      <c r="AX2319" s="199"/>
      <c r="AY2319" s="199"/>
      <c r="AZ2319" s="37"/>
      <c r="BA2319" s="123"/>
      <c r="BB2319" s="211"/>
      <c r="BC2319" s="211"/>
      <c r="BD2319" s="123"/>
      <c r="BE2319" s="123"/>
      <c r="BF2319" s="37"/>
      <c r="BG2319" s="37"/>
    </row>
    <row r="2320" spans="1:59" x14ac:dyDescent="0.25">
      <c r="A2320">
        <v>2288</v>
      </c>
      <c r="B2320" s="61">
        <f ca="1">OFFSET(InputPriceData!B$15,CalculationsAndCharts!$A2320+$A$11,0,1,1)</f>
        <v>39153</v>
      </c>
      <c r="C2320" s="3">
        <f ca="1">OFFSET(InputPriceData!G$15,CalculationsAndCharts!$A2320+$A$11,IF($C$7,8,0),1,1)</f>
        <v>80366900</v>
      </c>
      <c r="D2320" s="4">
        <f ca="1">OFFSET(InputPriceData!C$15,CalculationsAndCharts!$A2320+$A$11,IF($C$7,8,0),1,1)</f>
        <v>115.89</v>
      </c>
      <c r="E2320" s="4">
        <f ca="1">OFFSET(InputPriceData!D$15,CalculationsAndCharts!$A2320+$A$11,IF($C$7,8,0),1,1)</f>
        <v>116.65</v>
      </c>
      <c r="F2320" s="4">
        <f ca="1">OFFSET(InputPriceData!E$15,CalculationsAndCharts!$A2320+$A$11,IF($C$7,8,0),1,1)</f>
        <v>115.67</v>
      </c>
      <c r="G2320" s="4">
        <f ca="1">OFFSET(InputPriceData!F$15,CalculationsAndCharts!$A2320+$A$11,IF($C$7,8,0),1,1)</f>
        <v>116.36</v>
      </c>
      <c r="H2320" s="342">
        <f t="shared" ca="1" si="282"/>
        <v>116.65794180344645</v>
      </c>
      <c r="I2320" s="342">
        <f t="shared" ca="1" si="283"/>
        <v>117.11453435489034</v>
      </c>
      <c r="J2320" s="340">
        <f t="shared" ca="1" si="284"/>
        <v>-0.45659158833817504</v>
      </c>
      <c r="K2320" s="170">
        <f t="shared" ca="1" si="280"/>
        <v>0.2084758785411775</v>
      </c>
      <c r="L2320" s="341">
        <f t="shared" ca="1" si="281"/>
        <v>0.34453792798409028</v>
      </c>
      <c r="M2320" s="341">
        <f t="shared" ca="1" si="285"/>
        <v>-0.34453792798409028</v>
      </c>
      <c r="N2320" s="170"/>
      <c r="O2320" s="343"/>
      <c r="P2320" s="3">
        <f t="shared" ca="1" si="286"/>
        <v>80366900</v>
      </c>
      <c r="Q2320" s="3" t="e">
        <f t="shared" ca="1" si="287"/>
        <v>#N/A</v>
      </c>
      <c r="S2320" s="99"/>
      <c r="T2320" s="350"/>
      <c r="U2320" s="350"/>
      <c r="V2320" s="349"/>
      <c r="W2320" s="313"/>
      <c r="X2320" s="302"/>
      <c r="Y2320" s="211"/>
      <c r="Z2320" s="320"/>
      <c r="AA2320" s="246"/>
      <c r="AB2320" s="125"/>
      <c r="AC2320" s="125"/>
      <c r="AD2320" s="125"/>
      <c r="AE2320" s="125"/>
      <c r="AF2320" s="125"/>
      <c r="AG2320" s="125"/>
      <c r="AH2320" s="125"/>
      <c r="AJ2320" s="125"/>
      <c r="AK2320" s="125"/>
      <c r="AM2320" s="246"/>
      <c r="AO2320" s="246"/>
      <c r="AP2320" s="211"/>
      <c r="AQ2320" s="211"/>
      <c r="AR2320" s="199"/>
      <c r="AT2320" s="225"/>
      <c r="AU2320" s="225"/>
      <c r="AV2320" s="225"/>
      <c r="AW2320" s="99"/>
      <c r="AX2320" s="199"/>
      <c r="AY2320" s="199"/>
      <c r="AZ2320" s="37"/>
      <c r="BA2320" s="123"/>
      <c r="BB2320" s="211"/>
      <c r="BC2320" s="211"/>
      <c r="BD2320" s="123"/>
      <c r="BE2320" s="123"/>
      <c r="BF2320" s="37"/>
      <c r="BG2320" s="37"/>
    </row>
    <row r="2321" spans="1:59" x14ac:dyDescent="0.25">
      <c r="A2321">
        <v>2289</v>
      </c>
      <c r="B2321" s="61">
        <f ca="1">OFFSET(InputPriceData!B$15,CalculationsAndCharts!$A2321+$A$11,0,1,1)</f>
        <v>39150</v>
      </c>
      <c r="C2321" s="3">
        <f ca="1">OFFSET(InputPriceData!G$15,CalculationsAndCharts!$A2321+$A$11,IF($C$7,8,0),1,1)</f>
        <v>107765100</v>
      </c>
      <c r="D2321" s="4">
        <f ca="1">OFFSET(InputPriceData!C$15,CalculationsAndCharts!$A2321+$A$11,IF($C$7,8,0),1,1)</f>
        <v>116.62</v>
      </c>
      <c r="E2321" s="4">
        <f ca="1">OFFSET(InputPriceData!D$15,CalculationsAndCharts!$A2321+$A$11,IF($C$7,8,0),1,1)</f>
        <v>116.71</v>
      </c>
      <c r="F2321" s="4">
        <f ca="1">OFFSET(InputPriceData!E$15,CalculationsAndCharts!$A2321+$A$11,IF($C$7,8,0),1,1)</f>
        <v>115.61</v>
      </c>
      <c r="G2321" s="4">
        <f ca="1">OFFSET(InputPriceData!F$15,CalculationsAndCharts!$A2321+$A$11,IF($C$7,8,0),1,1)</f>
        <v>116.19</v>
      </c>
      <c r="H2321" s="342">
        <f t="shared" ca="1" si="282"/>
        <v>116.70050491822451</v>
      </c>
      <c r="I2321" s="342">
        <f t="shared" ca="1" si="283"/>
        <v>117.18312838715309</v>
      </c>
      <c r="J2321" s="340">
        <f t="shared" ca="1" si="284"/>
        <v>-0.48262241827029251</v>
      </c>
      <c r="K2321" s="170">
        <f t="shared" ca="1" si="280"/>
        <v>0.23292439861706518</v>
      </c>
      <c r="L2321" s="341">
        <f t="shared" ca="1" si="281"/>
        <v>0.34347749186352444</v>
      </c>
      <c r="M2321" s="341">
        <f t="shared" ca="1" si="285"/>
        <v>-0.34347749186352444</v>
      </c>
      <c r="N2321" s="170"/>
      <c r="O2321" s="340"/>
      <c r="P2321" s="3" t="e">
        <f t="shared" ca="1" si="286"/>
        <v>#N/A</v>
      </c>
      <c r="Q2321" s="3">
        <f t="shared" ca="1" si="287"/>
        <v>107765100</v>
      </c>
      <c r="S2321" s="99"/>
      <c r="T2321" s="350"/>
      <c r="U2321" s="350"/>
      <c r="V2321" s="349"/>
      <c r="W2321" s="313"/>
      <c r="X2321" s="302"/>
      <c r="Y2321" s="211"/>
      <c r="Z2321" s="320"/>
      <c r="AA2321" s="246"/>
      <c r="AB2321" s="125"/>
      <c r="AC2321" s="125"/>
      <c r="AD2321" s="125"/>
      <c r="AE2321" s="125"/>
      <c r="AF2321" s="125"/>
      <c r="AG2321" s="125"/>
      <c r="AH2321" s="125"/>
      <c r="AJ2321" s="125"/>
      <c r="AK2321" s="125"/>
      <c r="AM2321" s="246"/>
      <c r="AO2321" s="246"/>
      <c r="AP2321" s="211"/>
      <c r="AQ2321" s="211"/>
      <c r="AR2321" s="199"/>
      <c r="AT2321" s="225"/>
      <c r="AU2321" s="225"/>
      <c r="AV2321" s="225"/>
      <c r="AW2321" s="99"/>
      <c r="AX2321" s="199"/>
      <c r="AY2321" s="199"/>
      <c r="AZ2321" s="37"/>
      <c r="BA2321" s="123"/>
      <c r="BB2321" s="211"/>
      <c r="BC2321" s="211"/>
      <c r="BD2321" s="123"/>
      <c r="BE2321" s="123"/>
      <c r="BF2321" s="37"/>
      <c r="BG2321" s="37"/>
    </row>
    <row r="2322" spans="1:59" x14ac:dyDescent="0.25">
      <c r="A2322">
        <v>2290</v>
      </c>
      <c r="B2322" s="61">
        <f ca="1">OFFSET(InputPriceData!B$15,CalculationsAndCharts!$A2322+$A$11,0,1,1)</f>
        <v>39149</v>
      </c>
      <c r="C2322" s="3">
        <f ca="1">OFFSET(InputPriceData!G$15,CalculationsAndCharts!$A2322+$A$11,IF($C$7,8,0),1,1)</f>
        <v>117891600</v>
      </c>
      <c r="D2322" s="4">
        <f ca="1">OFFSET(InputPriceData!C$15,CalculationsAndCharts!$A2322+$A$11,IF($C$7,8,0),1,1)</f>
        <v>115.99</v>
      </c>
      <c r="E2322" s="4">
        <f ca="1">OFFSET(InputPriceData!D$15,CalculationsAndCharts!$A2322+$A$11,IF($C$7,8,0),1,1)</f>
        <v>116.5</v>
      </c>
      <c r="F2322" s="4">
        <f ca="1">OFFSET(InputPriceData!E$15,CalculationsAndCharts!$A2322+$A$11,IF($C$7,8,0),1,1)</f>
        <v>115.6</v>
      </c>
      <c r="G2322" s="4">
        <f ca="1">OFFSET(InputPriceData!F$15,CalculationsAndCharts!$A2322+$A$11,IF($C$7,8,0),1,1)</f>
        <v>116.15</v>
      </c>
      <c r="H2322" s="342">
        <f t="shared" ca="1" si="282"/>
        <v>116.77343419225657</v>
      </c>
      <c r="I2322" s="342">
        <f t="shared" ca="1" si="283"/>
        <v>117.27341278598519</v>
      </c>
      <c r="J2322" s="340">
        <f t="shared" ca="1" si="284"/>
        <v>-0.49997744755877305</v>
      </c>
      <c r="K2322" s="170">
        <f t="shared" ca="1" si="280"/>
        <v>0.24997744806738564</v>
      </c>
      <c r="L2322" s="341">
        <f t="shared" ca="1" si="281"/>
        <v>0.34224182359959243</v>
      </c>
      <c r="M2322" s="341">
        <f t="shared" ca="1" si="285"/>
        <v>-0.34224182359959243</v>
      </c>
      <c r="N2322" s="170"/>
      <c r="O2322" s="340"/>
      <c r="P2322" s="3">
        <f t="shared" ca="1" si="286"/>
        <v>117891600</v>
      </c>
      <c r="Q2322" s="3" t="e">
        <f t="shared" ca="1" si="287"/>
        <v>#N/A</v>
      </c>
      <c r="S2322" s="99"/>
      <c r="T2322" s="350"/>
      <c r="U2322" s="350"/>
      <c r="V2322" s="349"/>
      <c r="W2322" s="313"/>
      <c r="X2322" s="302"/>
      <c r="Y2322" s="211"/>
      <c r="Z2322" s="320"/>
      <c r="AA2322" s="246"/>
      <c r="AB2322" s="125"/>
      <c r="AC2322" s="125"/>
      <c r="AD2322" s="125"/>
      <c r="AE2322" s="125"/>
      <c r="AF2322" s="125"/>
      <c r="AG2322" s="125"/>
      <c r="AH2322" s="125"/>
      <c r="AJ2322" s="125"/>
      <c r="AK2322" s="125"/>
      <c r="AM2322" s="246"/>
      <c r="AO2322" s="246"/>
      <c r="AP2322" s="211"/>
      <c r="AQ2322" s="211"/>
      <c r="AR2322" s="199"/>
      <c r="AT2322" s="225"/>
      <c r="AU2322" s="225"/>
      <c r="AV2322" s="225"/>
      <c r="AW2322" s="99"/>
      <c r="AX2322" s="199"/>
      <c r="AY2322" s="199"/>
      <c r="AZ2322" s="37"/>
      <c r="BA2322" s="123"/>
      <c r="BB2322" s="211"/>
      <c r="BC2322" s="211"/>
      <c r="BD2322" s="123"/>
      <c r="BE2322" s="123"/>
      <c r="BF2322" s="37"/>
      <c r="BG2322" s="37"/>
    </row>
    <row r="2323" spans="1:59" x14ac:dyDescent="0.25">
      <c r="A2323">
        <v>2291</v>
      </c>
      <c r="B2323" s="61">
        <f ca="1">OFFSET(InputPriceData!B$15,CalculationsAndCharts!$A2323+$A$11,0,1,1)</f>
        <v>39148</v>
      </c>
      <c r="C2323" s="3">
        <f ca="1">OFFSET(InputPriceData!G$15,CalculationsAndCharts!$A2323+$A$11,IF($C$7,8,0),1,1)</f>
        <v>115144900</v>
      </c>
      <c r="D2323" s="4">
        <f ca="1">OFFSET(InputPriceData!C$15,CalculationsAndCharts!$A2323+$A$11,IF($C$7,8,0),1,1)</f>
        <v>115.2</v>
      </c>
      <c r="E2323" s="4">
        <f ca="1">OFFSET(InputPriceData!D$15,CalculationsAndCharts!$A2323+$A$11,IF($C$7,8,0),1,1)</f>
        <v>115.92</v>
      </c>
      <c r="F2323" s="4">
        <f ca="1">OFFSET(InputPriceData!E$15,CalculationsAndCharts!$A2323+$A$11,IF($C$7,8,0),1,1)</f>
        <v>115.05</v>
      </c>
      <c r="G2323" s="4">
        <f ca="1">OFFSET(InputPriceData!F$15,CalculationsAndCharts!$A2323+$A$11,IF($C$7,8,0),1,1)</f>
        <v>115.18</v>
      </c>
      <c r="H2323" s="342">
        <f t="shared" ca="1" si="282"/>
        <v>116.86249621972181</v>
      </c>
      <c r="I2323" s="342">
        <f t="shared" ca="1" si="283"/>
        <v>117.37554122107474</v>
      </c>
      <c r="J2323" s="340">
        <f t="shared" ca="1" si="284"/>
        <v>-0.51304375098910315</v>
      </c>
      <c r="K2323" s="170">
        <f t="shared" ca="1" si="280"/>
        <v>0.26321389042896887</v>
      </c>
      <c r="L2323" s="341">
        <f t="shared" ca="1" si="281"/>
        <v>0.3420650344743395</v>
      </c>
      <c r="M2323" s="341">
        <f t="shared" ca="1" si="285"/>
        <v>-0.3420650344743395</v>
      </c>
      <c r="N2323" s="170"/>
      <c r="O2323" s="340"/>
      <c r="P2323" s="3" t="e">
        <f t="shared" ca="1" si="286"/>
        <v>#N/A</v>
      </c>
      <c r="Q2323" s="3">
        <f t="shared" ca="1" si="287"/>
        <v>115144900</v>
      </c>
      <c r="S2323" s="99"/>
      <c r="T2323" s="350"/>
      <c r="U2323" s="350"/>
      <c r="V2323" s="349"/>
      <c r="W2323" s="313"/>
      <c r="X2323" s="302"/>
      <c r="Y2323" s="211"/>
      <c r="Z2323" s="320"/>
      <c r="AA2323" s="246"/>
      <c r="AB2323" s="125"/>
      <c r="AC2323" s="125"/>
      <c r="AD2323" s="125"/>
      <c r="AE2323" s="125"/>
      <c r="AF2323" s="125"/>
      <c r="AG2323" s="125"/>
      <c r="AH2323" s="125"/>
      <c r="AJ2323" s="125"/>
      <c r="AK2323" s="125"/>
      <c r="AM2323" s="246"/>
      <c r="AO2323" s="246"/>
      <c r="AP2323" s="211"/>
      <c r="AQ2323" s="211"/>
      <c r="AR2323" s="199"/>
      <c r="AT2323" s="225"/>
      <c r="AU2323" s="225"/>
      <c r="AV2323" s="225"/>
      <c r="AW2323" s="99"/>
      <c r="AX2323" s="199"/>
      <c r="AY2323" s="199"/>
      <c r="AZ2323" s="37"/>
      <c r="BA2323" s="123"/>
      <c r="BB2323" s="211"/>
      <c r="BC2323" s="211"/>
      <c r="BD2323" s="123"/>
      <c r="BE2323" s="123"/>
      <c r="BF2323" s="37"/>
      <c r="BG2323" s="37"/>
    </row>
    <row r="2324" spans="1:59" x14ac:dyDescent="0.25">
      <c r="A2324">
        <v>2292</v>
      </c>
      <c r="B2324" s="61">
        <f ca="1">OFFSET(InputPriceData!B$15,CalculationsAndCharts!$A2324+$A$11,0,1,1)</f>
        <v>39147</v>
      </c>
      <c r="C2324" s="3">
        <f ca="1">OFFSET(InputPriceData!G$15,CalculationsAndCharts!$A2324+$A$11,IF($C$7,8,0),1,1)</f>
        <v>143333300</v>
      </c>
      <c r="D2324" s="4">
        <f ca="1">OFFSET(InputPriceData!C$15,CalculationsAndCharts!$A2324+$A$11,IF($C$7,8,0),1,1)</f>
        <v>114.54</v>
      </c>
      <c r="E2324" s="4">
        <f ca="1">OFFSET(InputPriceData!D$15,CalculationsAndCharts!$A2324+$A$11,IF($C$7,8,0),1,1)</f>
        <v>115.64</v>
      </c>
      <c r="F2324" s="4">
        <f ca="1">OFFSET(InputPriceData!E$15,CalculationsAndCharts!$A2324+$A$11,IF($C$7,8,0),1,1)</f>
        <v>113.66</v>
      </c>
      <c r="G2324" s="4">
        <f ca="1">OFFSET(InputPriceData!F$15,CalculationsAndCharts!$A2324+$A$11,IF($C$7,8,0),1,1)</f>
        <v>115.29</v>
      </c>
      <c r="H2324" s="342">
        <f t="shared" ca="1" si="282"/>
        <v>117.10285282253922</v>
      </c>
      <c r="I2324" s="342">
        <f t="shared" ca="1" si="283"/>
        <v>117.57513587753608</v>
      </c>
      <c r="J2324" s="340">
        <f t="shared" ca="1" si="284"/>
        <v>-0.47228169096731787</v>
      </c>
      <c r="K2324" s="170">
        <f t="shared" ca="1" si="280"/>
        <v>0.22304999562294914</v>
      </c>
      <c r="L2324" s="341">
        <f t="shared" ca="1" si="281"/>
        <v>0.3423234307285975</v>
      </c>
      <c r="M2324" s="341">
        <f t="shared" ca="1" si="285"/>
        <v>-0.3423234307285975</v>
      </c>
      <c r="N2324" s="170"/>
      <c r="O2324" s="340"/>
      <c r="P2324" s="3">
        <f t="shared" ca="1" si="286"/>
        <v>143333300</v>
      </c>
      <c r="Q2324" s="3" t="e">
        <f t="shared" ca="1" si="287"/>
        <v>#N/A</v>
      </c>
      <c r="S2324" s="99"/>
      <c r="T2324" s="350"/>
      <c r="U2324" s="350"/>
      <c r="V2324" s="349"/>
      <c r="W2324" s="313"/>
      <c r="X2324" s="302"/>
      <c r="Y2324" s="211"/>
      <c r="Z2324" s="320"/>
      <c r="AA2324" s="246"/>
      <c r="AB2324" s="125"/>
      <c r="AC2324" s="125"/>
      <c r="AD2324" s="125"/>
      <c r="AE2324" s="125"/>
      <c r="AF2324" s="125"/>
      <c r="AG2324" s="125"/>
      <c r="AH2324" s="125"/>
      <c r="AJ2324" s="125"/>
      <c r="AK2324" s="125"/>
      <c r="AM2324" s="246"/>
      <c r="AO2324" s="246"/>
      <c r="AP2324" s="211"/>
      <c r="AQ2324" s="211"/>
      <c r="AR2324" s="199"/>
      <c r="AT2324" s="225"/>
      <c r="AU2324" s="225"/>
      <c r="AV2324" s="225"/>
      <c r="AW2324" s="99"/>
      <c r="AX2324" s="199"/>
      <c r="AY2324" s="199"/>
      <c r="AZ2324" s="37"/>
      <c r="BA2324" s="123"/>
      <c r="BB2324" s="211"/>
      <c r="BC2324" s="211"/>
      <c r="BD2324" s="123"/>
      <c r="BE2324" s="123"/>
      <c r="BF2324" s="37"/>
      <c r="BG2324" s="37"/>
    </row>
    <row r="2325" spans="1:59" x14ac:dyDescent="0.25">
      <c r="A2325">
        <v>2293</v>
      </c>
      <c r="B2325" s="61">
        <f ca="1">OFFSET(InputPriceData!B$15,CalculationsAndCharts!$A2325+$A$11,0,1,1)</f>
        <v>39146</v>
      </c>
      <c r="C2325" s="3">
        <f ca="1">OFFSET(InputPriceData!G$15,CalculationsAndCharts!$A2325+$A$11,IF($C$7,8,0),1,1)</f>
        <v>143750400</v>
      </c>
      <c r="D2325" s="4">
        <f ca="1">OFFSET(InputPriceData!C$15,CalculationsAndCharts!$A2325+$A$11,IF($C$7,8,0),1,1)</f>
        <v>113.83</v>
      </c>
      <c r="E2325" s="4">
        <f ca="1">OFFSET(InputPriceData!D$15,CalculationsAndCharts!$A2325+$A$11,IF($C$7,8,0),1,1)</f>
        <v>115.2</v>
      </c>
      <c r="F2325" s="4">
        <f ca="1">OFFSET(InputPriceData!E$15,CalculationsAndCharts!$A2325+$A$11,IF($C$7,8,0),1,1)</f>
        <v>113.34</v>
      </c>
      <c r="G2325" s="4">
        <f ca="1">OFFSET(InputPriceData!F$15,CalculationsAndCharts!$A2325+$A$11,IF($C$7,8,0),1,1)</f>
        <v>113.36</v>
      </c>
      <c r="H2325" s="342">
        <f t="shared" ca="1" si="282"/>
        <v>117.36183179718769</v>
      </c>
      <c r="I2325" s="342">
        <f t="shared" ca="1" si="283"/>
        <v>117.78287550276664</v>
      </c>
      <c r="J2325" s="340">
        <f t="shared" ca="1" si="284"/>
        <v>-0.42104221755097138</v>
      </c>
      <c r="K2325" s="170">
        <f t="shared" ca="1" si="280"/>
        <v>0.17727654896023951</v>
      </c>
      <c r="L2325" s="341">
        <f t="shared" ca="1" si="281"/>
        <v>0.34391737478039813</v>
      </c>
      <c r="M2325" s="341">
        <f t="shared" ca="1" si="285"/>
        <v>-0.34391737478039813</v>
      </c>
      <c r="N2325" s="170"/>
      <c r="O2325" s="340"/>
      <c r="P2325" s="3" t="e">
        <f t="shared" ca="1" si="286"/>
        <v>#N/A</v>
      </c>
      <c r="Q2325" s="3">
        <f t="shared" ca="1" si="287"/>
        <v>143750400</v>
      </c>
      <c r="S2325" s="99"/>
      <c r="T2325" s="350"/>
      <c r="U2325" s="350"/>
      <c r="V2325" s="349"/>
      <c r="W2325" s="313"/>
      <c r="X2325" s="302"/>
      <c r="Y2325" s="211"/>
      <c r="Z2325" s="320"/>
      <c r="AA2325" s="246"/>
      <c r="AB2325" s="125"/>
      <c r="AC2325" s="125"/>
      <c r="AD2325" s="125"/>
      <c r="AE2325" s="125"/>
      <c r="AF2325" s="125"/>
      <c r="AG2325" s="125"/>
      <c r="AH2325" s="125"/>
      <c r="AJ2325" s="125"/>
      <c r="AK2325" s="125"/>
      <c r="AM2325" s="246"/>
      <c r="AO2325" s="246"/>
      <c r="AP2325" s="211"/>
      <c r="AQ2325" s="211"/>
      <c r="AR2325" s="199"/>
      <c r="AT2325" s="225"/>
      <c r="AU2325" s="225"/>
      <c r="AV2325" s="225"/>
      <c r="AW2325" s="99"/>
      <c r="AX2325" s="199"/>
      <c r="AY2325" s="199"/>
      <c r="AZ2325" s="37"/>
      <c r="BA2325" s="123"/>
      <c r="BB2325" s="211"/>
      <c r="BC2325" s="211"/>
      <c r="BD2325" s="123"/>
      <c r="BE2325" s="123"/>
      <c r="BF2325" s="37"/>
      <c r="BG2325" s="37"/>
    </row>
    <row r="2326" spans="1:59" x14ac:dyDescent="0.25">
      <c r="A2326">
        <v>2294</v>
      </c>
      <c r="B2326" s="61">
        <f ca="1">OFFSET(InputPriceData!B$15,CalculationsAndCharts!$A2326+$A$11,0,1,1)</f>
        <v>39143</v>
      </c>
      <c r="C2326" s="3">
        <f ca="1">OFFSET(InputPriceData!G$15,CalculationsAndCharts!$A2326+$A$11,IF($C$7,8,0),1,1)</f>
        <v>162574000</v>
      </c>
      <c r="D2326" s="4">
        <f ca="1">OFFSET(InputPriceData!C$15,CalculationsAndCharts!$A2326+$A$11,IF($C$7,8,0),1,1)</f>
        <v>115.58</v>
      </c>
      <c r="E2326" s="4">
        <f ca="1">OFFSET(InputPriceData!D$15,CalculationsAndCharts!$A2326+$A$11,IF($C$7,8,0),1,1)</f>
        <v>116.09</v>
      </c>
      <c r="F2326" s="4">
        <f ca="1">OFFSET(InputPriceData!E$15,CalculationsAndCharts!$A2326+$A$11,IF($C$7,8,0),1,1)</f>
        <v>114.44</v>
      </c>
      <c r="G2326" s="4">
        <f ca="1">OFFSET(InputPriceData!F$15,CalculationsAndCharts!$A2326+$A$11,IF($C$7,8,0),1,1)</f>
        <v>114.44</v>
      </c>
      <c r="H2326" s="342">
        <f t="shared" ca="1" si="282"/>
        <v>117.93352205392878</v>
      </c>
      <c r="I2326" s="342">
        <f t="shared" ca="1" si="283"/>
        <v>118.18495509392724</v>
      </c>
      <c r="J2326" s="340">
        <f t="shared" ca="1" si="284"/>
        <v>-0.25143141670005842</v>
      </c>
      <c r="K2326" s="170">
        <f t="shared" ca="1" si="280"/>
        <v>6.3217757303798416E-2</v>
      </c>
      <c r="L2326" s="341">
        <f t="shared" ca="1" si="281"/>
        <v>0.34672925517425029</v>
      </c>
      <c r="M2326" s="341">
        <f t="shared" ca="1" si="285"/>
        <v>-0.34672925517425029</v>
      </c>
      <c r="N2326" s="170"/>
      <c r="O2326" s="340"/>
      <c r="P2326" s="3" t="e">
        <f t="shared" ca="1" si="286"/>
        <v>#N/A</v>
      </c>
      <c r="Q2326" s="3">
        <f t="shared" ca="1" si="287"/>
        <v>162574000</v>
      </c>
      <c r="S2326" s="99"/>
      <c r="T2326" s="350"/>
      <c r="U2326" s="350"/>
      <c r="V2326" s="349"/>
      <c r="W2326" s="313"/>
      <c r="X2326" s="302"/>
      <c r="Y2326" s="211"/>
      <c r="Z2326" s="320"/>
      <c r="AA2326" s="246"/>
      <c r="AB2326" s="125"/>
      <c r="AC2326" s="125"/>
      <c r="AD2326" s="125"/>
      <c r="AE2326" s="125"/>
      <c r="AF2326" s="125"/>
      <c r="AG2326" s="125"/>
      <c r="AH2326" s="125"/>
      <c r="AJ2326" s="125"/>
      <c r="AK2326" s="125"/>
      <c r="AM2326" s="246"/>
      <c r="AO2326" s="246"/>
      <c r="AP2326" s="211"/>
      <c r="AQ2326" s="211"/>
      <c r="AR2326" s="199"/>
      <c r="AT2326" s="225"/>
      <c r="AU2326" s="225"/>
      <c r="AV2326" s="225"/>
      <c r="AW2326" s="99"/>
      <c r="AX2326" s="199"/>
      <c r="AY2326" s="199"/>
      <c r="AZ2326" s="37"/>
      <c r="BA2326" s="123"/>
      <c r="BB2326" s="211"/>
      <c r="BC2326" s="211"/>
      <c r="BD2326" s="123"/>
      <c r="BE2326" s="123"/>
      <c r="BF2326" s="37"/>
      <c r="BG2326" s="37"/>
    </row>
    <row r="2327" spans="1:59" x14ac:dyDescent="0.25">
      <c r="A2327">
        <v>2295</v>
      </c>
      <c r="B2327" s="61">
        <f ca="1">OFFSET(InputPriceData!B$15,CalculationsAndCharts!$A2327+$A$11,0,1,1)</f>
        <v>39142</v>
      </c>
      <c r="C2327" s="3">
        <f ca="1">OFFSET(InputPriceData!G$15,CalculationsAndCharts!$A2327+$A$11,IF($C$7,8,0),1,1)</f>
        <v>212828600</v>
      </c>
      <c r="D2327" s="4">
        <f ca="1">OFFSET(InputPriceData!C$15,CalculationsAndCharts!$A2327+$A$11,IF($C$7,8,0),1,1)</f>
        <v>115</v>
      </c>
      <c r="E2327" s="4">
        <f ca="1">OFFSET(InputPriceData!D$15,CalculationsAndCharts!$A2327+$A$11,IF($C$7,8,0),1,1)</f>
        <v>116.57</v>
      </c>
      <c r="F2327" s="4">
        <f ca="1">OFFSET(InputPriceData!E$15,CalculationsAndCharts!$A2327+$A$11,IF($C$7,8,0),1,1)</f>
        <v>113.93</v>
      </c>
      <c r="G2327" s="4">
        <f ca="1">OFFSET(InputPriceData!F$15,CalculationsAndCharts!$A2327+$A$11,IF($C$7,8,0),1,1)</f>
        <v>115.96</v>
      </c>
      <c r="H2327" s="342">
        <f t="shared" ca="1" si="282"/>
        <v>118.43259663306145</v>
      </c>
      <c r="I2327" s="342">
        <f t="shared" ca="1" si="283"/>
        <v>118.52540555701155</v>
      </c>
      <c r="J2327" s="340">
        <f t="shared" ca="1" si="284"/>
        <v>-9.2807153084633623E-2</v>
      </c>
      <c r="K2327" s="170">
        <f t="shared" ca="1" si="280"/>
        <v>8.6131676636746202E-3</v>
      </c>
      <c r="L2327" s="341">
        <f t="shared" ca="1" si="281"/>
        <v>0.35278558527672216</v>
      </c>
      <c r="M2327" s="341">
        <f t="shared" ca="1" si="285"/>
        <v>-0.35278558527672216</v>
      </c>
      <c r="N2327" s="170"/>
      <c r="O2327" s="340"/>
      <c r="P2327" s="3">
        <f t="shared" ca="1" si="286"/>
        <v>212828600</v>
      </c>
      <c r="Q2327" s="3" t="e">
        <f t="shared" ca="1" si="287"/>
        <v>#N/A</v>
      </c>
      <c r="S2327" s="99"/>
      <c r="T2327" s="350"/>
      <c r="U2327" s="350"/>
      <c r="V2327" s="349"/>
      <c r="W2327" s="313"/>
      <c r="X2327" s="302"/>
      <c r="Y2327" s="211"/>
      <c r="Z2327" s="320"/>
      <c r="AA2327" s="246"/>
      <c r="AB2327" s="125"/>
      <c r="AC2327" s="125"/>
      <c r="AD2327" s="125"/>
      <c r="AE2327" s="125"/>
      <c r="AF2327" s="125"/>
      <c r="AG2327" s="125"/>
      <c r="AH2327" s="125"/>
      <c r="AJ2327" s="125"/>
      <c r="AK2327" s="125"/>
      <c r="AM2327" s="246"/>
      <c r="AO2327" s="246"/>
      <c r="AP2327" s="211"/>
      <c r="AQ2327" s="211"/>
      <c r="AR2327" s="199"/>
      <c r="AT2327" s="225"/>
      <c r="AU2327" s="225"/>
      <c r="AV2327" s="225"/>
      <c r="AW2327" s="99"/>
      <c r="AX2327" s="199"/>
      <c r="AY2327" s="199"/>
      <c r="AZ2327" s="37"/>
      <c r="BA2327" s="123"/>
      <c r="BB2327" s="211"/>
      <c r="BC2327" s="211"/>
      <c r="BD2327" s="123"/>
      <c r="BE2327" s="123"/>
      <c r="BF2327" s="37"/>
      <c r="BG2327" s="37"/>
    </row>
    <row r="2328" spans="1:59" x14ac:dyDescent="0.25">
      <c r="A2328">
        <v>2296</v>
      </c>
      <c r="B2328" s="61">
        <f ca="1">OFFSET(InputPriceData!B$15,CalculationsAndCharts!$A2328+$A$11,0,1,1)</f>
        <v>39141</v>
      </c>
      <c r="C2328" s="3">
        <f ca="1">OFFSET(InputPriceData!G$15,CalculationsAndCharts!$A2328+$A$11,IF($C$7,8,0),1,1)</f>
        <v>177536300</v>
      </c>
      <c r="D2328" s="4">
        <f ca="1">OFFSET(InputPriceData!C$15,CalculationsAndCharts!$A2328+$A$11,IF($C$7,8,0),1,1)</f>
        <v>115.86</v>
      </c>
      <c r="E2328" s="4">
        <f ca="1">OFFSET(InputPriceData!D$15,CalculationsAndCharts!$A2328+$A$11,IF($C$7,8,0),1,1)</f>
        <v>117.18</v>
      </c>
      <c r="F2328" s="4">
        <f ca="1">OFFSET(InputPriceData!E$15,CalculationsAndCharts!$A2328+$A$11,IF($C$7,8,0),1,1)</f>
        <v>115.38</v>
      </c>
      <c r="G2328" s="4">
        <f ca="1">OFFSET(InputPriceData!F$15,CalculationsAndCharts!$A2328+$A$11,IF($C$7,8,0),1,1)</f>
        <v>116.31</v>
      </c>
      <c r="H2328" s="342">
        <f t="shared" ca="1" si="282"/>
        <v>118.78582472349879</v>
      </c>
      <c r="I2328" s="342">
        <f t="shared" ca="1" si="283"/>
        <v>118.75862424401261</v>
      </c>
      <c r="J2328" s="340">
        <f t="shared" ca="1" si="284"/>
        <v>2.7202411333098919E-2</v>
      </c>
      <c r="K2328" s="170">
        <f t="shared" ca="1" si="280"/>
        <v>7.3997118233510857E-4</v>
      </c>
      <c r="L2328" s="341">
        <f t="shared" ca="1" si="281"/>
        <v>0.35961298731128194</v>
      </c>
      <c r="M2328" s="341">
        <f t="shared" ca="1" si="285"/>
        <v>-0.35961298731128194</v>
      </c>
      <c r="N2328" s="170"/>
      <c r="O2328" s="340"/>
      <c r="P2328" s="3">
        <f t="shared" ca="1" si="286"/>
        <v>177536300</v>
      </c>
      <c r="Q2328" s="3" t="e">
        <f t="shared" ca="1" si="287"/>
        <v>#N/A</v>
      </c>
      <c r="S2328" s="99"/>
      <c r="T2328" s="350"/>
      <c r="U2328" s="350"/>
      <c r="V2328" s="349"/>
      <c r="W2328" s="313"/>
      <c r="X2328" s="302"/>
      <c r="Y2328" s="211"/>
      <c r="Z2328" s="320"/>
      <c r="AA2328" s="246"/>
      <c r="AB2328" s="125"/>
      <c r="AC2328" s="125"/>
      <c r="AD2328" s="125"/>
      <c r="AE2328" s="125"/>
      <c r="AF2328" s="125"/>
      <c r="AG2328" s="125"/>
      <c r="AH2328" s="125"/>
      <c r="AJ2328" s="125"/>
      <c r="AK2328" s="125"/>
      <c r="AM2328" s="246"/>
      <c r="AO2328" s="246"/>
      <c r="AP2328" s="211"/>
      <c r="AQ2328" s="211"/>
      <c r="AR2328" s="199"/>
      <c r="AT2328" s="225"/>
      <c r="AU2328" s="225"/>
      <c r="AV2328" s="225"/>
      <c r="AW2328" s="99"/>
      <c r="AX2328" s="199"/>
      <c r="AY2328" s="199"/>
      <c r="AZ2328" s="37"/>
      <c r="BA2328" s="123"/>
      <c r="BB2328" s="211"/>
      <c r="BC2328" s="211"/>
      <c r="BD2328" s="123"/>
      <c r="BE2328" s="123"/>
      <c r="BF2328" s="37"/>
      <c r="BG2328" s="37"/>
    </row>
    <row r="2329" spans="1:59" x14ac:dyDescent="0.25">
      <c r="A2329">
        <v>2297</v>
      </c>
      <c r="B2329" s="61">
        <f ca="1">OFFSET(InputPriceData!B$15,CalculationsAndCharts!$A2329+$A$11,0,1,1)</f>
        <v>39140</v>
      </c>
      <c r="C2329" s="3">
        <f ca="1">OFFSET(InputPriceData!G$15,CalculationsAndCharts!$A2329+$A$11,IF($C$7,8,0),1,1)</f>
        <v>274466500</v>
      </c>
      <c r="D2329" s="4">
        <f ca="1">OFFSET(InputPriceData!C$15,CalculationsAndCharts!$A2329+$A$11,IF($C$7,8,0),1,1)</f>
        <v>118.74</v>
      </c>
      <c r="E2329" s="4">
        <f ca="1">OFFSET(InputPriceData!D$15,CalculationsAndCharts!$A2329+$A$11,IF($C$7,8,0),1,1)</f>
        <v>119.01</v>
      </c>
      <c r="F2329" s="4">
        <f ca="1">OFFSET(InputPriceData!E$15,CalculationsAndCharts!$A2329+$A$11,IF($C$7,8,0),1,1)</f>
        <v>114.72</v>
      </c>
      <c r="G2329" s="4">
        <f ca="1">OFFSET(InputPriceData!F$15,CalculationsAndCharts!$A2329+$A$11,IF($C$7,8,0),1,1)</f>
        <v>115.13</v>
      </c>
      <c r="H2329" s="342">
        <f t="shared" ca="1" si="282"/>
        <v>119.13951396971291</v>
      </c>
      <c r="I2329" s="342">
        <f t="shared" ca="1" si="283"/>
        <v>118.98122644801376</v>
      </c>
      <c r="J2329" s="340">
        <f t="shared" ca="1" si="284"/>
        <v>0.1582896291612706</v>
      </c>
      <c r="K2329" s="170">
        <f t="shared" ca="1" si="280"/>
        <v>2.5055606700012566E-2</v>
      </c>
      <c r="L2329" s="341">
        <f t="shared" ca="1" si="281"/>
        <v>0.36562166094920306</v>
      </c>
      <c r="M2329" s="341">
        <f t="shared" ca="1" si="285"/>
        <v>-0.36562166094920306</v>
      </c>
      <c r="N2329" s="170"/>
      <c r="O2329" s="340"/>
      <c r="P2329" s="3" t="e">
        <f t="shared" ca="1" si="286"/>
        <v>#N/A</v>
      </c>
      <c r="Q2329" s="3">
        <f t="shared" ca="1" si="287"/>
        <v>274466500</v>
      </c>
      <c r="S2329" s="99"/>
      <c r="T2329" s="350"/>
      <c r="U2329" s="350"/>
      <c r="V2329" s="349"/>
      <c r="W2329" s="313"/>
      <c r="X2329" s="302"/>
      <c r="Y2329" s="211"/>
      <c r="Z2329" s="320"/>
      <c r="AA2329" s="246"/>
      <c r="AB2329" s="125"/>
      <c r="AC2329" s="125"/>
      <c r="AD2329" s="125"/>
      <c r="AE2329" s="125"/>
      <c r="AF2329" s="125"/>
      <c r="AG2329" s="125"/>
      <c r="AH2329" s="125"/>
      <c r="AJ2329" s="125"/>
      <c r="AK2329" s="125"/>
      <c r="AM2329" s="246"/>
      <c r="AO2329" s="246"/>
      <c r="AP2329" s="211"/>
      <c r="AQ2329" s="211"/>
      <c r="AR2329" s="199"/>
      <c r="AT2329" s="225"/>
      <c r="AU2329" s="225"/>
      <c r="AV2329" s="225"/>
      <c r="AW2329" s="99"/>
      <c r="AX2329" s="199"/>
      <c r="AY2329" s="199"/>
      <c r="AZ2329" s="37"/>
      <c r="BA2329" s="123"/>
      <c r="BB2329" s="211"/>
      <c r="BC2329" s="211"/>
      <c r="BD2329" s="123"/>
      <c r="BE2329" s="123"/>
      <c r="BF2329" s="37"/>
      <c r="BG2329" s="37"/>
    </row>
    <row r="2330" spans="1:59" x14ac:dyDescent="0.25">
      <c r="A2330">
        <v>2298</v>
      </c>
      <c r="B2330" s="61">
        <f ca="1">OFFSET(InputPriceData!B$15,CalculationsAndCharts!$A2330+$A$11,0,1,1)</f>
        <v>39139</v>
      </c>
      <c r="C2330" s="3">
        <f ca="1">OFFSET(InputPriceData!G$15,CalculationsAndCharts!$A2330+$A$11,IF($C$7,8,0),1,1)</f>
        <v>69192800</v>
      </c>
      <c r="D2330" s="4">
        <f ca="1">OFFSET(InputPriceData!C$15,CalculationsAndCharts!$A2330+$A$11,IF($C$7,8,0),1,1)</f>
        <v>120.35</v>
      </c>
      <c r="E2330" s="4">
        <f ca="1">OFFSET(InputPriceData!D$15,CalculationsAndCharts!$A2330+$A$11,IF($C$7,8,0),1,1)</f>
        <v>120.45</v>
      </c>
      <c r="F2330" s="4">
        <f ca="1">OFFSET(InputPriceData!E$15,CalculationsAndCharts!$A2330+$A$11,IF($C$7,8,0),1,1)</f>
        <v>119.46</v>
      </c>
      <c r="G2330" s="4">
        <f ca="1">OFFSET(InputPriceData!F$15,CalculationsAndCharts!$A2330+$A$11,IF($C$7,8,0),1,1)</f>
        <v>119.81</v>
      </c>
      <c r="H2330" s="342">
        <f t="shared" ca="1" si="282"/>
        <v>119.7123016796719</v>
      </c>
      <c r="I2330" s="342">
        <f t="shared" ca="1" si="283"/>
        <v>119.33133794328774</v>
      </c>
      <c r="J2330" s="340">
        <f t="shared" ca="1" si="284"/>
        <v>0.38096603542546781</v>
      </c>
      <c r="K2330" s="170">
        <f t="shared" ca="1" si="280"/>
        <v>0.14513512014779878</v>
      </c>
      <c r="L2330" s="341">
        <f t="shared" ca="1" si="281"/>
        <v>0.37098552092315273</v>
      </c>
      <c r="M2330" s="341">
        <f t="shared" ca="1" si="285"/>
        <v>-0.37098552092315273</v>
      </c>
      <c r="N2330" s="170"/>
      <c r="O2330" s="340"/>
      <c r="P2330" s="3" t="e">
        <f t="shared" ca="1" si="286"/>
        <v>#N/A</v>
      </c>
      <c r="Q2330" s="3">
        <f t="shared" ca="1" si="287"/>
        <v>69192800</v>
      </c>
      <c r="S2330" s="99"/>
      <c r="T2330" s="350"/>
      <c r="U2330" s="350"/>
      <c r="V2330" s="349"/>
      <c r="W2330" s="313"/>
      <c r="X2330" s="302"/>
      <c r="Y2330" s="211"/>
      <c r="Z2330" s="320"/>
      <c r="AA2330" s="246"/>
      <c r="AB2330" s="125"/>
      <c r="AC2330" s="125"/>
      <c r="AD2330" s="125"/>
      <c r="AE2330" s="125"/>
      <c r="AF2330" s="125"/>
      <c r="AG2330" s="125"/>
      <c r="AH2330" s="125"/>
      <c r="AJ2330" s="125"/>
      <c r="AK2330" s="125"/>
      <c r="AM2330" s="246"/>
      <c r="AO2330" s="246"/>
      <c r="AP2330" s="211"/>
      <c r="AQ2330" s="211"/>
      <c r="AR2330" s="199"/>
      <c r="AT2330" s="225"/>
      <c r="AU2330" s="225"/>
      <c r="AV2330" s="225"/>
      <c r="AW2330" s="99"/>
      <c r="AX2330" s="199"/>
      <c r="AY2330" s="199"/>
      <c r="AZ2330" s="37"/>
      <c r="BA2330" s="123"/>
      <c r="BB2330" s="211"/>
      <c r="BC2330" s="211"/>
      <c r="BD2330" s="123"/>
      <c r="BE2330" s="123"/>
      <c r="BF2330" s="37"/>
      <c r="BG2330" s="37"/>
    </row>
    <row r="2331" spans="1:59" x14ac:dyDescent="0.25">
      <c r="A2331">
        <v>2299</v>
      </c>
      <c r="B2331" s="61">
        <f ca="1">OFFSET(InputPriceData!B$15,CalculationsAndCharts!$A2331+$A$11,0,1,1)</f>
        <v>39136</v>
      </c>
      <c r="C2331" s="3">
        <f ca="1">OFFSET(InputPriceData!G$15,CalculationsAndCharts!$A2331+$A$11,IF($C$7,8,0),1,1)</f>
        <v>71966200</v>
      </c>
      <c r="D2331" s="4">
        <f ca="1">OFFSET(InputPriceData!C$15,CalculationsAndCharts!$A2331+$A$11,IF($C$7,8,0),1,1)</f>
        <v>120.28</v>
      </c>
      <c r="E2331" s="4">
        <f ca="1">OFFSET(InputPriceData!D$15,CalculationsAndCharts!$A2331+$A$11,IF($C$7,8,0),1,1)</f>
        <v>120.32</v>
      </c>
      <c r="F2331" s="4">
        <f ca="1">OFFSET(InputPriceData!E$15,CalculationsAndCharts!$A2331+$A$11,IF($C$7,8,0),1,1)</f>
        <v>119.69</v>
      </c>
      <c r="G2331" s="4">
        <f ca="1">OFFSET(InputPriceData!F$15,CalculationsAndCharts!$A2331+$A$11,IF($C$7,8,0),1,1)</f>
        <v>119.92</v>
      </c>
      <c r="H2331" s="342">
        <f t="shared" ca="1" si="282"/>
        <v>119.69834477676787</v>
      </c>
      <c r="I2331" s="342">
        <f t="shared" ca="1" si="283"/>
        <v>119.28782321085936</v>
      </c>
      <c r="J2331" s="340">
        <f t="shared" ca="1" si="284"/>
        <v>0.4105240739441357</v>
      </c>
      <c r="K2331" s="170">
        <f t="shared" ca="1" si="280"/>
        <v>0.16853001528769021</v>
      </c>
      <c r="L2331" s="341">
        <f t="shared" ca="1" si="281"/>
        <v>0.37321845308284096</v>
      </c>
      <c r="M2331" s="341">
        <f t="shared" ca="1" si="285"/>
        <v>-0.37321845308284096</v>
      </c>
      <c r="N2331" s="170"/>
      <c r="O2331" s="340"/>
      <c r="P2331" s="3" t="e">
        <f t="shared" ca="1" si="286"/>
        <v>#N/A</v>
      </c>
      <c r="Q2331" s="3">
        <f t="shared" ca="1" si="287"/>
        <v>71966200</v>
      </c>
      <c r="S2331" s="99"/>
      <c r="T2331" s="350"/>
      <c r="U2331" s="350"/>
      <c r="V2331" s="349"/>
      <c r="W2331" s="313"/>
      <c r="X2331" s="302"/>
      <c r="Y2331" s="211"/>
      <c r="Z2331" s="320"/>
      <c r="AA2331" s="246"/>
      <c r="AB2331" s="125"/>
      <c r="AC2331" s="125"/>
      <c r="AD2331" s="125"/>
      <c r="AE2331" s="125"/>
      <c r="AF2331" s="125"/>
      <c r="AG2331" s="125"/>
      <c r="AH2331" s="125"/>
      <c r="AJ2331" s="125"/>
      <c r="AK2331" s="125"/>
      <c r="AM2331" s="246"/>
      <c r="AO2331" s="246"/>
      <c r="AP2331" s="211"/>
      <c r="AQ2331" s="211"/>
      <c r="AR2331" s="199"/>
      <c r="AT2331" s="225"/>
      <c r="AU2331" s="225"/>
      <c r="AV2331" s="225"/>
      <c r="AW2331" s="99"/>
      <c r="AX2331" s="199"/>
      <c r="AY2331" s="199"/>
      <c r="AZ2331" s="37"/>
      <c r="BA2331" s="123"/>
      <c r="BB2331" s="211"/>
      <c r="BC2331" s="211"/>
      <c r="BD2331" s="123"/>
      <c r="BE2331" s="123"/>
      <c r="BF2331" s="37"/>
      <c r="BG2331" s="37"/>
    </row>
    <row r="2332" spans="1:59" x14ac:dyDescent="0.25">
      <c r="A2332">
        <v>2300</v>
      </c>
      <c r="B2332" s="61">
        <f ca="1">OFFSET(InputPriceData!B$15,CalculationsAndCharts!$A2332+$A$11,0,1,1)</f>
        <v>39135</v>
      </c>
      <c r="C2332" s="3">
        <f ca="1">OFFSET(InputPriceData!G$15,CalculationsAndCharts!$A2332+$A$11,IF($C$7,8,0),1,1)</f>
        <v>79067400</v>
      </c>
      <c r="D2332" s="4">
        <f ca="1">OFFSET(InputPriceData!C$15,CalculationsAndCharts!$A2332+$A$11,IF($C$7,8,0),1,1)</f>
        <v>120.54</v>
      </c>
      <c r="E2332" s="4">
        <f ca="1">OFFSET(InputPriceData!D$15,CalculationsAndCharts!$A2332+$A$11,IF($C$7,8,0),1,1)</f>
        <v>120.84</v>
      </c>
      <c r="F2332" s="4">
        <f ca="1">OFFSET(InputPriceData!E$15,CalculationsAndCharts!$A2332+$A$11,IF($C$7,8,0),1,1)</f>
        <v>119.81</v>
      </c>
      <c r="G2332" s="4">
        <f ca="1">OFFSET(InputPriceData!F$15,CalculationsAndCharts!$A2332+$A$11,IF($C$7,8,0),1,1)</f>
        <v>120.39</v>
      </c>
      <c r="H2332" s="342">
        <f t="shared" ca="1" si="282"/>
        <v>119.66667974487757</v>
      </c>
      <c r="I2332" s="342">
        <f t="shared" ca="1" si="283"/>
        <v>119.23035259366476</v>
      </c>
      <c r="J2332" s="340">
        <f t="shared" ca="1" si="284"/>
        <v>0.43632988724086347</v>
      </c>
      <c r="K2332" s="170">
        <f t="shared" ca="1" si="280"/>
        <v>0.19038377049962463</v>
      </c>
      <c r="L2332" s="341">
        <f t="shared" ca="1" si="281"/>
        <v>0.37472535197138879</v>
      </c>
      <c r="M2332" s="341">
        <f t="shared" ca="1" si="285"/>
        <v>-0.37472535197138879</v>
      </c>
      <c r="N2332" s="170"/>
      <c r="O2332" s="340"/>
      <c r="P2332" s="3" t="e">
        <f t="shared" ca="1" si="286"/>
        <v>#N/A</v>
      </c>
      <c r="Q2332" s="3">
        <f t="shared" ca="1" si="287"/>
        <v>79067400</v>
      </c>
      <c r="S2332" s="99"/>
      <c r="T2332" s="350"/>
      <c r="U2332" s="350"/>
      <c r="V2332" s="349"/>
      <c r="W2332" s="313"/>
      <c r="X2332" s="302"/>
      <c r="Y2332" s="211"/>
      <c r="Z2332" s="320"/>
      <c r="AA2332" s="246"/>
      <c r="AB2332" s="125"/>
      <c r="AC2332" s="125"/>
      <c r="AD2332" s="125"/>
      <c r="AE2332" s="125"/>
      <c r="AF2332" s="125"/>
      <c r="AG2332" s="125"/>
      <c r="AH2332" s="125"/>
      <c r="AJ2332" s="125"/>
      <c r="AK2332" s="125"/>
      <c r="AM2332" s="246"/>
      <c r="AO2332" s="246"/>
      <c r="AP2332" s="211"/>
      <c r="AQ2332" s="211"/>
      <c r="AR2332" s="199"/>
      <c r="AT2332" s="225"/>
      <c r="AU2332" s="225"/>
      <c r="AV2332" s="225"/>
      <c r="AW2332" s="99"/>
      <c r="AX2332" s="199"/>
      <c r="AY2332" s="199"/>
      <c r="AZ2332" s="37"/>
      <c r="BA2332" s="123"/>
      <c r="BB2332" s="211"/>
      <c r="BC2332" s="211"/>
      <c r="BD2332" s="123"/>
      <c r="BE2332" s="123"/>
      <c r="BF2332" s="37"/>
      <c r="BG2332" s="37"/>
    </row>
    <row r="2333" spans="1:59" x14ac:dyDescent="0.25">
      <c r="A2333">
        <v>2301</v>
      </c>
      <c r="B2333" s="61">
        <f ca="1">OFFSET(InputPriceData!B$15,CalculationsAndCharts!$A2333+$A$11,0,1,1)</f>
        <v>39134</v>
      </c>
      <c r="C2333" s="3">
        <f ca="1">OFFSET(InputPriceData!G$15,CalculationsAndCharts!$A2333+$A$11,IF($C$7,8,0),1,1)</f>
        <v>63971600</v>
      </c>
      <c r="D2333" s="4">
        <f ca="1">OFFSET(InputPriceData!C$15,CalculationsAndCharts!$A2333+$A$11,IF($C$7,8,0),1,1)</f>
        <v>120.17</v>
      </c>
      <c r="E2333" s="4">
        <f ca="1">OFFSET(InputPriceData!D$15,CalculationsAndCharts!$A2333+$A$11,IF($C$7,8,0),1,1)</f>
        <v>120.55</v>
      </c>
      <c r="F2333" s="4">
        <f ca="1">OFFSET(InputPriceData!E$15,CalculationsAndCharts!$A2333+$A$11,IF($C$7,8,0),1,1)</f>
        <v>119.96</v>
      </c>
      <c r="G2333" s="4">
        <f ca="1">OFFSET(InputPriceData!F$15,CalculationsAndCharts!$A2333+$A$11,IF($C$7,8,0),1,1)</f>
        <v>120.48</v>
      </c>
      <c r="H2333" s="342">
        <f t="shared" ca="1" si="282"/>
        <v>119.56334827986008</v>
      </c>
      <c r="I2333" s="342">
        <f t="shared" ca="1" si="283"/>
        <v>119.12493010217975</v>
      </c>
      <c r="J2333" s="340">
        <f t="shared" ca="1" si="284"/>
        <v>0.43842116242586349</v>
      </c>
      <c r="K2333" s="170">
        <f t="shared" ca="1" si="280"/>
        <v>0.19221311566284538</v>
      </c>
      <c r="L2333" s="341">
        <f t="shared" ca="1" si="281"/>
        <v>0.37581293824627576</v>
      </c>
      <c r="M2333" s="341">
        <f t="shared" ca="1" si="285"/>
        <v>-0.37581293824627576</v>
      </c>
      <c r="N2333" s="170"/>
      <c r="O2333" s="340"/>
      <c r="P2333" s="3">
        <f t="shared" ca="1" si="286"/>
        <v>63971600</v>
      </c>
      <c r="Q2333" s="3" t="e">
        <f t="shared" ca="1" si="287"/>
        <v>#N/A</v>
      </c>
      <c r="S2333" s="99"/>
      <c r="T2333" s="350"/>
      <c r="U2333" s="350"/>
      <c r="V2333" s="349"/>
      <c r="W2333" s="313"/>
      <c r="X2333" s="302"/>
      <c r="Y2333" s="211"/>
      <c r="Z2333" s="320"/>
      <c r="AA2333" s="246"/>
      <c r="AB2333" s="125"/>
      <c r="AC2333" s="125"/>
      <c r="AD2333" s="125"/>
      <c r="AE2333" s="125"/>
      <c r="AF2333" s="125"/>
      <c r="AG2333" s="125"/>
      <c r="AH2333" s="125"/>
      <c r="AJ2333" s="125"/>
      <c r="AK2333" s="125"/>
      <c r="AM2333" s="246"/>
      <c r="AO2333" s="246"/>
      <c r="AP2333" s="211"/>
      <c r="AQ2333" s="211"/>
      <c r="AR2333" s="199"/>
      <c r="AT2333" s="225"/>
      <c r="AU2333" s="225"/>
      <c r="AV2333" s="225"/>
      <c r="AW2333" s="99"/>
      <c r="AX2333" s="199"/>
      <c r="AY2333" s="199"/>
      <c r="AZ2333" s="37"/>
      <c r="BA2333" s="123"/>
      <c r="BB2333" s="211"/>
      <c r="BC2333" s="211"/>
      <c r="BD2333" s="123"/>
      <c r="BE2333" s="123"/>
      <c r="BF2333" s="37"/>
      <c r="BG2333" s="37"/>
    </row>
    <row r="2334" spans="1:59" x14ac:dyDescent="0.25">
      <c r="A2334">
        <v>2302</v>
      </c>
      <c r="B2334" s="61">
        <f ca="1">OFFSET(InputPriceData!B$15,CalculationsAndCharts!$A2334+$A$11,0,1,1)</f>
        <v>39133</v>
      </c>
      <c r="C2334" s="3">
        <f ca="1">OFFSET(InputPriceData!G$15,CalculationsAndCharts!$A2334+$A$11,IF($C$7,8,0),1,1)</f>
        <v>56911800</v>
      </c>
      <c r="D2334" s="4">
        <f ca="1">OFFSET(InputPriceData!C$15,CalculationsAndCharts!$A2334+$A$11,IF($C$7,8,0),1,1)</f>
        <v>120.13</v>
      </c>
      <c r="E2334" s="4">
        <f ca="1">OFFSET(InputPriceData!D$15,CalculationsAndCharts!$A2334+$A$11,IF($C$7,8,0),1,1)</f>
        <v>120.66</v>
      </c>
      <c r="F2334" s="4">
        <f ca="1">OFFSET(InputPriceData!E$15,CalculationsAndCharts!$A2334+$A$11,IF($C$7,8,0),1,1)</f>
        <v>119.67</v>
      </c>
      <c r="G2334" s="4">
        <f ca="1">OFFSET(InputPriceData!F$15,CalculationsAndCharts!$A2334+$A$11,IF($C$7,8,0),1,1)</f>
        <v>120.53</v>
      </c>
      <c r="H2334" s="342">
        <f t="shared" ca="1" si="282"/>
        <v>119.4323980341258</v>
      </c>
      <c r="I2334" s="342">
        <f t="shared" ca="1" si="283"/>
        <v>119.00174192965063</v>
      </c>
      <c r="J2334" s="340">
        <f t="shared" ca="1" si="284"/>
        <v>0.43065936054708587</v>
      </c>
      <c r="K2334" s="170">
        <f t="shared" ca="1" si="280"/>
        <v>0.1854674848268249</v>
      </c>
      <c r="L2334" s="341">
        <f t="shared" ca="1" si="281"/>
        <v>0.37719608484302791</v>
      </c>
      <c r="M2334" s="341">
        <f t="shared" ca="1" si="285"/>
        <v>-0.37719608484302791</v>
      </c>
      <c r="N2334" s="170"/>
      <c r="O2334" s="340"/>
      <c r="P2334" s="3">
        <f t="shared" ca="1" si="286"/>
        <v>56911800</v>
      </c>
      <c r="Q2334" s="3" t="e">
        <f t="shared" ca="1" si="287"/>
        <v>#N/A</v>
      </c>
      <c r="S2334" s="99"/>
      <c r="T2334" s="350"/>
      <c r="U2334" s="350"/>
      <c r="V2334" s="349"/>
      <c r="W2334" s="313"/>
      <c r="X2334" s="302"/>
      <c r="Y2334" s="211"/>
      <c r="Z2334" s="320"/>
      <c r="AA2334" s="246"/>
      <c r="AB2334" s="125"/>
      <c r="AC2334" s="125"/>
      <c r="AD2334" s="125"/>
      <c r="AE2334" s="125"/>
      <c r="AF2334" s="125"/>
      <c r="AG2334" s="125"/>
      <c r="AH2334" s="125"/>
      <c r="AJ2334" s="125"/>
      <c r="AK2334" s="125"/>
      <c r="AM2334" s="246"/>
      <c r="AO2334" s="246"/>
      <c r="AP2334" s="211"/>
      <c r="AQ2334" s="211"/>
      <c r="AR2334" s="199"/>
      <c r="AT2334" s="225"/>
      <c r="AU2334" s="225"/>
      <c r="AV2334" s="225"/>
      <c r="AW2334" s="99"/>
      <c r="AX2334" s="199"/>
      <c r="AY2334" s="199"/>
      <c r="AZ2334" s="37"/>
      <c r="BA2334" s="123"/>
      <c r="BB2334" s="211"/>
      <c r="BC2334" s="211"/>
      <c r="BD2334" s="123"/>
      <c r="BE2334" s="123"/>
      <c r="BF2334" s="37"/>
      <c r="BG2334" s="37"/>
    </row>
    <row r="2335" spans="1:59" x14ac:dyDescent="0.25">
      <c r="A2335">
        <v>2303</v>
      </c>
      <c r="B2335" s="61">
        <f ca="1">OFFSET(InputPriceData!B$15,CalculationsAndCharts!$A2335+$A$11,0,1,1)</f>
        <v>39129</v>
      </c>
      <c r="C2335" s="3">
        <f ca="1">OFFSET(InputPriceData!G$15,CalculationsAndCharts!$A2335+$A$11,IF($C$7,8,0),1,1)</f>
        <v>39841800</v>
      </c>
      <c r="D2335" s="4">
        <f ca="1">OFFSET(InputPriceData!C$15,CalculationsAndCharts!$A2335+$A$11,IF($C$7,8,0),1,1)</f>
        <v>120.03</v>
      </c>
      <c r="E2335" s="4">
        <f ca="1">OFFSET(InputPriceData!D$15,CalculationsAndCharts!$A2335+$A$11,IF($C$7,8,0),1,1)</f>
        <v>120.3</v>
      </c>
      <c r="F2335" s="4">
        <f ca="1">OFFSET(InputPriceData!E$15,CalculationsAndCharts!$A2335+$A$11,IF($C$7,8,0),1,1)</f>
        <v>119.86</v>
      </c>
      <c r="G2335" s="4">
        <f ca="1">OFFSET(InputPriceData!F$15,CalculationsAndCharts!$A2335+$A$11,IF($C$7,8,0),1,1)</f>
        <v>120.27</v>
      </c>
      <c r="H2335" s="342">
        <f t="shared" ca="1" si="282"/>
        <v>119.27559775328663</v>
      </c>
      <c r="I2335" s="342">
        <f t="shared" ca="1" si="283"/>
        <v>118.8628093778007</v>
      </c>
      <c r="J2335" s="340">
        <f t="shared" ca="1" si="284"/>
        <v>0.41279192754825822</v>
      </c>
      <c r="K2335" s="170">
        <f t="shared" ca="1" si="280"/>
        <v>0.17039717544900645</v>
      </c>
      <c r="L2335" s="341">
        <f t="shared" ca="1" si="281"/>
        <v>0.37833689020257638</v>
      </c>
      <c r="M2335" s="341">
        <f t="shared" ca="1" si="285"/>
        <v>-0.37833689020257638</v>
      </c>
      <c r="N2335" s="170"/>
      <c r="O2335" s="340"/>
      <c r="P2335" s="3">
        <f t="shared" ca="1" si="286"/>
        <v>39841800</v>
      </c>
      <c r="Q2335" s="3" t="e">
        <f t="shared" ca="1" si="287"/>
        <v>#N/A</v>
      </c>
      <c r="S2335" s="99"/>
      <c r="T2335" s="350"/>
      <c r="U2335" s="350"/>
      <c r="V2335" s="349"/>
      <c r="W2335" s="313"/>
      <c r="X2335" s="302"/>
      <c r="Y2335" s="211"/>
      <c r="Z2335" s="320"/>
      <c r="AA2335" s="246"/>
      <c r="AB2335" s="125"/>
      <c r="AC2335" s="125"/>
      <c r="AD2335" s="125"/>
      <c r="AE2335" s="125"/>
      <c r="AF2335" s="125"/>
      <c r="AG2335" s="125"/>
      <c r="AH2335" s="125"/>
      <c r="AJ2335" s="125"/>
      <c r="AK2335" s="125"/>
      <c r="AM2335" s="246"/>
      <c r="AO2335" s="246"/>
      <c r="AP2335" s="211"/>
      <c r="AQ2335" s="211"/>
      <c r="AR2335" s="199"/>
      <c r="AT2335" s="225"/>
      <c r="AU2335" s="225"/>
      <c r="AV2335" s="225"/>
      <c r="AW2335" s="99"/>
      <c r="AX2335" s="199"/>
      <c r="AY2335" s="199"/>
      <c r="AZ2335" s="37"/>
      <c r="BA2335" s="123"/>
      <c r="BB2335" s="211"/>
      <c r="BC2335" s="211"/>
      <c r="BD2335" s="123"/>
      <c r="BE2335" s="123"/>
      <c r="BF2335" s="37"/>
      <c r="BG2335" s="37"/>
    </row>
    <row r="2336" spans="1:59" x14ac:dyDescent="0.25">
      <c r="A2336">
        <v>2304</v>
      </c>
      <c r="B2336" s="61">
        <f ca="1">OFFSET(InputPriceData!B$15,CalculationsAndCharts!$A2336+$A$11,0,1,1)</f>
        <v>39128</v>
      </c>
      <c r="C2336" s="3">
        <f ca="1">OFFSET(InputPriceData!G$15,CalculationsAndCharts!$A2336+$A$11,IF($C$7,8,0),1,1)</f>
        <v>38715200</v>
      </c>
      <c r="D2336" s="4">
        <f ca="1">OFFSET(InputPriceData!C$15,CalculationsAndCharts!$A2336+$A$11,IF($C$7,8,0),1,1)</f>
        <v>120.22</v>
      </c>
      <c r="E2336" s="4">
        <f ca="1">OFFSET(InputPriceData!D$15,CalculationsAndCharts!$A2336+$A$11,IF($C$7,8,0),1,1)</f>
        <v>120.45</v>
      </c>
      <c r="F2336" s="4">
        <f ca="1">OFFSET(InputPriceData!E$15,CalculationsAndCharts!$A2336+$A$11,IF($C$7,8,0),1,1)</f>
        <v>120.02</v>
      </c>
      <c r="G2336" s="4">
        <f ca="1">OFFSET(InputPriceData!F$15,CalculationsAndCharts!$A2336+$A$11,IF($C$7,8,0),1,1)</f>
        <v>120.33</v>
      </c>
      <c r="H2336" s="342">
        <f t="shared" ca="1" si="282"/>
        <v>119.13354028947045</v>
      </c>
      <c r="I2336" s="342">
        <f t="shared" ca="1" si="283"/>
        <v>118.73488295760077</v>
      </c>
      <c r="J2336" s="340">
        <f t="shared" ca="1" si="284"/>
        <v>0.39866120682831374</v>
      </c>
      <c r="K2336" s="170">
        <f t="shared" ca="1" si="280"/>
        <v>0.15893075782980753</v>
      </c>
      <c r="L2336" s="341">
        <f t="shared" ca="1" si="281"/>
        <v>0.3791020636767618</v>
      </c>
      <c r="M2336" s="341">
        <f t="shared" ca="1" si="285"/>
        <v>-0.3791020636767618</v>
      </c>
      <c r="N2336" s="170"/>
      <c r="O2336" s="340"/>
      <c r="P2336" s="3">
        <f t="shared" ca="1" si="286"/>
        <v>38715200</v>
      </c>
      <c r="Q2336" s="3" t="e">
        <f t="shared" ca="1" si="287"/>
        <v>#N/A</v>
      </c>
      <c r="S2336" s="99"/>
      <c r="T2336" s="350"/>
      <c r="U2336" s="350"/>
      <c r="V2336" s="349"/>
      <c r="W2336" s="313"/>
      <c r="X2336" s="302"/>
      <c r="Y2336" s="211"/>
      <c r="Z2336" s="320"/>
      <c r="AA2336" s="246"/>
      <c r="AB2336" s="125"/>
      <c r="AC2336" s="125"/>
      <c r="AD2336" s="125"/>
      <c r="AE2336" s="125"/>
      <c r="AF2336" s="125"/>
      <c r="AG2336" s="125"/>
      <c r="AH2336" s="125"/>
      <c r="AJ2336" s="125"/>
      <c r="AK2336" s="125"/>
      <c r="AM2336" s="246"/>
      <c r="AO2336" s="246"/>
      <c r="AP2336" s="211"/>
      <c r="AQ2336" s="211"/>
      <c r="AR2336" s="199"/>
      <c r="AT2336" s="225"/>
      <c r="AU2336" s="225"/>
      <c r="AV2336" s="225"/>
      <c r="AW2336" s="99"/>
      <c r="AX2336" s="199"/>
      <c r="AY2336" s="199"/>
      <c r="AZ2336" s="37"/>
      <c r="BA2336" s="123"/>
      <c r="BB2336" s="211"/>
      <c r="BC2336" s="211"/>
      <c r="BD2336" s="123"/>
      <c r="BE2336" s="123"/>
      <c r="BF2336" s="37"/>
      <c r="BG2336" s="37"/>
    </row>
    <row r="2337" spans="1:59" x14ac:dyDescent="0.25">
      <c r="A2337">
        <v>2305</v>
      </c>
      <c r="B2337" s="61">
        <f ca="1">OFFSET(InputPriceData!B$15,CalculationsAndCharts!$A2337+$A$11,0,1,1)</f>
        <v>39127</v>
      </c>
      <c r="C2337" s="3">
        <f ca="1">OFFSET(InputPriceData!G$15,CalculationsAndCharts!$A2337+$A$11,IF($C$7,8,0),1,1)</f>
        <v>66039400</v>
      </c>
      <c r="D2337" s="4">
        <f ca="1">OFFSET(InputPriceData!C$15,CalculationsAndCharts!$A2337+$A$11,IF($C$7,8,0),1,1)</f>
        <v>119.5</v>
      </c>
      <c r="E2337" s="4">
        <f ca="1">OFFSET(InputPriceData!D$15,CalculationsAndCharts!$A2337+$A$11,IF($C$7,8,0),1,1)</f>
        <v>120.41</v>
      </c>
      <c r="F2337" s="4">
        <f ca="1">OFFSET(InputPriceData!E$15,CalculationsAndCharts!$A2337+$A$11,IF($C$7,8,0),1,1)</f>
        <v>119.49</v>
      </c>
      <c r="G2337" s="4">
        <f ca="1">OFFSET(InputPriceData!F$15,CalculationsAndCharts!$A2337+$A$11,IF($C$7,8,0),1,1)</f>
        <v>120.17</v>
      </c>
      <c r="H2337" s="342">
        <f t="shared" ca="1" si="282"/>
        <v>118.9626174736805</v>
      </c>
      <c r="I2337" s="342">
        <f t="shared" ca="1" si="283"/>
        <v>118.58987231738267</v>
      </c>
      <c r="J2337" s="340">
        <f t="shared" ca="1" si="284"/>
        <v>0.37274938350437836</v>
      </c>
      <c r="K2337" s="170">
        <f t="shared" ref="K2337:K2400" ca="1" si="288">J2337*J2337</f>
        <v>0.13894210290289413</v>
      </c>
      <c r="L2337" s="341">
        <f t="shared" ref="L2337:L2400" ca="1" si="289">SQRT(SUM(OFFSET(K2337,0,0,$A$18,1))/$A$18)</f>
        <v>0.37972625721766323</v>
      </c>
      <c r="M2337" s="341">
        <f t="shared" ca="1" si="285"/>
        <v>-0.37972625721766323</v>
      </c>
      <c r="N2337" s="170"/>
      <c r="O2337" s="340"/>
      <c r="P2337" s="3">
        <f t="shared" ca="1" si="286"/>
        <v>66039400</v>
      </c>
      <c r="Q2337" s="3" t="e">
        <f t="shared" ca="1" si="287"/>
        <v>#N/A</v>
      </c>
      <c r="S2337" s="99"/>
      <c r="T2337" s="350"/>
      <c r="U2337" s="350"/>
      <c r="V2337" s="349"/>
      <c r="W2337" s="313"/>
      <c r="X2337" s="302"/>
      <c r="Y2337" s="211"/>
      <c r="Z2337" s="320"/>
      <c r="AA2337" s="246"/>
      <c r="AB2337" s="125"/>
      <c r="AC2337" s="125"/>
      <c r="AD2337" s="125"/>
      <c r="AE2337" s="125"/>
      <c r="AF2337" s="125"/>
      <c r="AG2337" s="125"/>
      <c r="AH2337" s="125"/>
      <c r="AJ2337" s="125"/>
      <c r="AK2337" s="125"/>
      <c r="AM2337" s="246"/>
      <c r="AO2337" s="246"/>
      <c r="AP2337" s="211"/>
      <c r="AQ2337" s="211"/>
      <c r="AR2337" s="199"/>
      <c r="AT2337" s="225"/>
      <c r="AU2337" s="225"/>
      <c r="AV2337" s="225"/>
      <c r="AW2337" s="99"/>
      <c r="AX2337" s="199"/>
      <c r="AY2337" s="199"/>
      <c r="AZ2337" s="37"/>
      <c r="BA2337" s="123"/>
      <c r="BB2337" s="211"/>
      <c r="BC2337" s="211"/>
      <c r="BD2337" s="123"/>
      <c r="BE2337" s="123"/>
      <c r="BF2337" s="37"/>
      <c r="BG2337" s="37"/>
    </row>
    <row r="2338" spans="1:59" x14ac:dyDescent="0.25">
      <c r="A2338">
        <v>2306</v>
      </c>
      <c r="B2338" s="61">
        <f ca="1">OFFSET(InputPriceData!B$15,CalculationsAndCharts!$A2338+$A$11,0,1,1)</f>
        <v>39126</v>
      </c>
      <c r="C2338" s="3">
        <f ca="1">OFFSET(InputPriceData!G$15,CalculationsAndCharts!$A2338+$A$11,IF($C$7,8,0),1,1)</f>
        <v>64081800</v>
      </c>
      <c r="D2338" s="4">
        <f ca="1">OFFSET(InputPriceData!C$15,CalculationsAndCharts!$A2338+$A$11,IF($C$7,8,0),1,1)</f>
        <v>118.65</v>
      </c>
      <c r="E2338" s="4">
        <f ca="1">OFFSET(InputPriceData!D$15,CalculationsAndCharts!$A2338+$A$11,IF($C$7,8,0),1,1)</f>
        <v>119.59</v>
      </c>
      <c r="F2338" s="4">
        <f ca="1">OFFSET(InputPriceData!E$15,CalculationsAndCharts!$A2338+$A$11,IF($C$7,8,0),1,1)</f>
        <v>118.65</v>
      </c>
      <c r="G2338" s="4">
        <f ca="1">OFFSET(InputPriceData!F$15,CalculationsAndCharts!$A2338+$A$11,IF($C$7,8,0),1,1)</f>
        <v>119.39</v>
      </c>
      <c r="H2338" s="342">
        <f t="shared" ref="H2338:H2401" ca="1" si="290">IF($A2338&gt;$A$8,0,IF($A2338=$A$8,$G2338,$C$16*$G2338+$D$16*H2339))</f>
        <v>118.79013425563485</v>
      </c>
      <c r="I2338" s="342">
        <f t="shared" ref="I2338:I2401" ca="1" si="291">IF($A2338&gt;$A$8,0,IF($A2338=$A$8,$G2338,$C$17*$G2338+$D$17*I2339))</f>
        <v>118.44622434623564</v>
      </c>
      <c r="J2338" s="340">
        <f t="shared" ref="J2338:J2401" ca="1" si="292" xml:space="preserve"> ($C$16 - $C$17)*$G2338 + ($C$17*$D$16 - $C$16*$D$17)*$G2339 + ($D$16 + $D$17)*J2339 - $D$16*$D$17*J2340</f>
        <v>0.34391452087318147</v>
      </c>
      <c r="K2338" s="170">
        <f t="shared" ca="1" si="288"/>
        <v>0.11827719766742997</v>
      </c>
      <c r="L2338" s="341">
        <f t="shared" ca="1" si="289"/>
        <v>0.38124597332802396</v>
      </c>
      <c r="M2338" s="341">
        <f t="shared" ref="M2338:M2401" ca="1" si="293">-L2338</f>
        <v>-0.38124597332802396</v>
      </c>
      <c r="N2338" s="170"/>
      <c r="O2338" s="340"/>
      <c r="P2338" s="3">
        <f t="shared" ref="P2338:P2401" ca="1" si="294">IF(G2338&gt;=D2338,C2338,NA())</f>
        <v>64081800</v>
      </c>
      <c r="Q2338" s="3" t="e">
        <f t="shared" ref="Q2338:Q2401" ca="1" si="295">IF(G2338&lt;D2338,C2338,NA())</f>
        <v>#N/A</v>
      </c>
      <c r="S2338" s="99"/>
      <c r="T2338" s="350"/>
      <c r="U2338" s="350"/>
      <c r="V2338" s="349"/>
      <c r="W2338" s="313"/>
      <c r="X2338" s="302"/>
      <c r="Y2338" s="211"/>
      <c r="Z2338" s="320"/>
      <c r="AA2338" s="246"/>
      <c r="AB2338" s="125"/>
      <c r="AC2338" s="125"/>
      <c r="AD2338" s="125"/>
      <c r="AE2338" s="125"/>
      <c r="AF2338" s="125"/>
      <c r="AG2338" s="125"/>
      <c r="AH2338" s="125"/>
      <c r="AJ2338" s="125"/>
      <c r="AK2338" s="125"/>
      <c r="AM2338" s="246"/>
      <c r="AO2338" s="246"/>
      <c r="AP2338" s="211"/>
      <c r="AQ2338" s="211"/>
      <c r="AR2338" s="199"/>
      <c r="AT2338" s="225"/>
      <c r="AU2338" s="225"/>
      <c r="AV2338" s="225"/>
      <c r="AW2338" s="99"/>
      <c r="AX2338" s="199"/>
      <c r="AY2338" s="199"/>
      <c r="AZ2338" s="37"/>
      <c r="BA2338" s="123"/>
      <c r="BB2338" s="211"/>
      <c r="BC2338" s="211"/>
      <c r="BD2338" s="123"/>
      <c r="BE2338" s="123"/>
      <c r="BF2338" s="37"/>
      <c r="BG2338" s="37"/>
    </row>
    <row r="2339" spans="1:59" x14ac:dyDescent="0.25">
      <c r="A2339">
        <v>2307</v>
      </c>
      <c r="B2339" s="61">
        <f ca="1">OFFSET(InputPriceData!B$15,CalculationsAndCharts!$A2339+$A$11,0,1,1)</f>
        <v>39125</v>
      </c>
      <c r="C2339" s="3">
        <f ca="1">OFFSET(InputPriceData!G$15,CalculationsAndCharts!$A2339+$A$11,IF($C$7,8,0),1,1)</f>
        <v>65657000</v>
      </c>
      <c r="D2339" s="4">
        <f ca="1">OFFSET(InputPriceData!C$15,CalculationsAndCharts!$A2339+$A$11,IF($C$7,8,0),1,1)</f>
        <v>118.79</v>
      </c>
      <c r="E2339" s="4">
        <f ca="1">OFFSET(InputPriceData!D$15,CalculationsAndCharts!$A2339+$A$11,IF($C$7,8,0),1,1)</f>
        <v>118.88</v>
      </c>
      <c r="F2339" s="4">
        <f ca="1">OFFSET(InputPriceData!E$15,CalculationsAndCharts!$A2339+$A$11,IF($C$7,8,0),1,1)</f>
        <v>118.18</v>
      </c>
      <c r="G2339" s="4">
        <f ca="1">OFFSET(InputPriceData!F$15,CalculationsAndCharts!$A2339+$A$11,IF($C$7,8,0),1,1)</f>
        <v>118.39</v>
      </c>
      <c r="H2339" s="342">
        <f t="shared" ca="1" si="290"/>
        <v>118.70443914929697</v>
      </c>
      <c r="I2339" s="342">
        <f t="shared" ca="1" si="291"/>
        <v>118.36042655952978</v>
      </c>
      <c r="J2339" s="340">
        <f t="shared" ca="1" si="292"/>
        <v>0.34401762043853074</v>
      </c>
      <c r="K2339" s="170">
        <f t="shared" ca="1" si="288"/>
        <v>0.118348123172189</v>
      </c>
      <c r="L2339" s="341">
        <f t="shared" ca="1" si="289"/>
        <v>0.38332213913700508</v>
      </c>
      <c r="M2339" s="341">
        <f t="shared" ca="1" si="293"/>
        <v>-0.38332213913700508</v>
      </c>
      <c r="N2339" s="170"/>
      <c r="O2339" s="340"/>
      <c r="P2339" s="3" t="e">
        <f t="shared" ca="1" si="294"/>
        <v>#N/A</v>
      </c>
      <c r="Q2339" s="3">
        <f t="shared" ca="1" si="295"/>
        <v>65657000</v>
      </c>
      <c r="S2339" s="99"/>
      <c r="T2339" s="350"/>
      <c r="U2339" s="350"/>
      <c r="V2339" s="349"/>
      <c r="W2339" s="313"/>
      <c r="X2339" s="302"/>
      <c r="Y2339" s="211"/>
      <c r="Z2339" s="320"/>
      <c r="AA2339" s="246"/>
      <c r="AB2339" s="125"/>
      <c r="AC2339" s="125"/>
      <c r="AD2339" s="125"/>
      <c r="AE2339" s="125"/>
      <c r="AF2339" s="125"/>
      <c r="AG2339" s="125"/>
      <c r="AH2339" s="125"/>
      <c r="AJ2339" s="125"/>
      <c r="AK2339" s="125"/>
      <c r="AM2339" s="246"/>
      <c r="AO2339" s="246"/>
      <c r="AP2339" s="211"/>
      <c r="AQ2339" s="211"/>
      <c r="AR2339" s="199"/>
      <c r="AT2339" s="225"/>
      <c r="AU2339" s="225"/>
      <c r="AV2339" s="225"/>
      <c r="AW2339" s="99"/>
      <c r="AX2339" s="199"/>
      <c r="AY2339" s="199"/>
      <c r="AZ2339" s="37"/>
      <c r="BA2339" s="123"/>
      <c r="BB2339" s="211"/>
      <c r="BC2339" s="211"/>
      <c r="BD2339" s="123"/>
      <c r="BE2339" s="123"/>
      <c r="BF2339" s="37"/>
      <c r="BG2339" s="37"/>
    </row>
    <row r="2340" spans="1:59" x14ac:dyDescent="0.25">
      <c r="A2340">
        <v>2308</v>
      </c>
      <c r="B2340" s="61">
        <f ca="1">OFFSET(InputPriceData!B$15,CalculationsAndCharts!$A2340+$A$11,0,1,1)</f>
        <v>39122</v>
      </c>
      <c r="C2340" s="3">
        <f ca="1">OFFSET(InputPriceData!G$15,CalculationsAndCharts!$A2340+$A$11,IF($C$7,8,0),1,1)</f>
        <v>79084400</v>
      </c>
      <c r="D2340" s="4">
        <f ca="1">OFFSET(InputPriceData!C$15,CalculationsAndCharts!$A2340+$A$11,IF($C$7,8,0),1,1)</f>
        <v>119.72</v>
      </c>
      <c r="E2340" s="4">
        <f ca="1">OFFSET(InputPriceData!D$15,CalculationsAndCharts!$A2340+$A$11,IF($C$7,8,0),1,1)</f>
        <v>119.94</v>
      </c>
      <c r="F2340" s="4">
        <f ca="1">OFFSET(InputPriceData!E$15,CalculationsAndCharts!$A2340+$A$11,IF($C$7,8,0),1,1)</f>
        <v>118.34</v>
      </c>
      <c r="G2340" s="4">
        <f ca="1">OFFSET(InputPriceData!F$15,CalculationsAndCharts!$A2340+$A$11,IF($C$7,8,0),1,1)</f>
        <v>118.79</v>
      </c>
      <c r="H2340" s="342">
        <f t="shared" ca="1" si="290"/>
        <v>118.74935902776797</v>
      </c>
      <c r="I2340" s="342">
        <f t="shared" ca="1" si="291"/>
        <v>118.3577380649416</v>
      </c>
      <c r="J2340" s="340">
        <f t="shared" ca="1" si="292"/>
        <v>0.39162645080002451</v>
      </c>
      <c r="K2340" s="170">
        <f t="shared" ca="1" si="288"/>
        <v>0.15337127696622402</v>
      </c>
      <c r="L2340" s="341">
        <f t="shared" ca="1" si="289"/>
        <v>0.385340610241033</v>
      </c>
      <c r="M2340" s="341">
        <f t="shared" ca="1" si="293"/>
        <v>-0.385340610241033</v>
      </c>
      <c r="N2340" s="170"/>
      <c r="O2340" s="340"/>
      <c r="P2340" s="3" t="e">
        <f t="shared" ca="1" si="294"/>
        <v>#N/A</v>
      </c>
      <c r="Q2340" s="3">
        <f t="shared" ca="1" si="295"/>
        <v>79084400</v>
      </c>
      <c r="S2340" s="99"/>
      <c r="T2340" s="350"/>
      <c r="U2340" s="350"/>
      <c r="V2340" s="349"/>
      <c r="W2340" s="313"/>
      <c r="X2340" s="302"/>
      <c r="Y2340" s="211"/>
      <c r="Z2340" s="320"/>
      <c r="AA2340" s="246"/>
      <c r="AB2340" s="125"/>
      <c r="AC2340" s="125"/>
      <c r="AD2340" s="125"/>
      <c r="AE2340" s="125"/>
      <c r="AF2340" s="125"/>
      <c r="AG2340" s="125"/>
      <c r="AH2340" s="125"/>
      <c r="AJ2340" s="125"/>
      <c r="AK2340" s="125"/>
      <c r="AM2340" s="246"/>
      <c r="AO2340" s="246"/>
      <c r="AP2340" s="211"/>
      <c r="AQ2340" s="211"/>
      <c r="AR2340" s="199"/>
      <c r="AT2340" s="225"/>
      <c r="AU2340" s="225"/>
      <c r="AV2340" s="225"/>
      <c r="AW2340" s="99"/>
      <c r="AX2340" s="199"/>
      <c r="AY2340" s="199"/>
      <c r="AZ2340" s="37"/>
      <c r="BA2340" s="123"/>
      <c r="BB2340" s="211"/>
      <c r="BC2340" s="211"/>
      <c r="BD2340" s="123"/>
      <c r="BE2340" s="123"/>
      <c r="BF2340" s="37"/>
      <c r="BG2340" s="37"/>
    </row>
    <row r="2341" spans="1:59" x14ac:dyDescent="0.25">
      <c r="A2341">
        <v>2309</v>
      </c>
      <c r="B2341" s="61">
        <f ca="1">OFFSET(InputPriceData!B$15,CalculationsAndCharts!$A2341+$A$11,0,1,1)</f>
        <v>39121</v>
      </c>
      <c r="C2341" s="3">
        <f ca="1">OFFSET(InputPriceData!G$15,CalculationsAndCharts!$A2341+$A$11,IF($C$7,8,0),1,1)</f>
        <v>70641000</v>
      </c>
      <c r="D2341" s="4">
        <f ca="1">OFFSET(InputPriceData!C$15,CalculationsAndCharts!$A2341+$A$11,IF($C$7,8,0),1,1)</f>
        <v>119.49</v>
      </c>
      <c r="E2341" s="4">
        <f ca="1">OFFSET(InputPriceData!D$15,CalculationsAndCharts!$A2341+$A$11,IF($C$7,8,0),1,1)</f>
        <v>119.77</v>
      </c>
      <c r="F2341" s="4">
        <f ca="1">OFFSET(InputPriceData!E$15,CalculationsAndCharts!$A2341+$A$11,IF($C$7,8,0),1,1)</f>
        <v>119.07</v>
      </c>
      <c r="G2341" s="4">
        <f ca="1">OFFSET(InputPriceData!F$15,CalculationsAndCharts!$A2341+$A$11,IF($C$7,8,0),1,1)</f>
        <v>119.69</v>
      </c>
      <c r="H2341" s="342">
        <f t="shared" ca="1" si="290"/>
        <v>118.74355317459197</v>
      </c>
      <c r="I2341" s="342">
        <f t="shared" ca="1" si="291"/>
        <v>118.31844152539084</v>
      </c>
      <c r="J2341" s="340">
        <f t="shared" ca="1" si="292"/>
        <v>0.42511763604552288</v>
      </c>
      <c r="K2341" s="170">
        <f t="shared" ca="1" si="288"/>
        <v>0.18072500447693365</v>
      </c>
      <c r="L2341" s="341">
        <f t="shared" ca="1" si="289"/>
        <v>0.38774465507328854</v>
      </c>
      <c r="M2341" s="341">
        <f t="shared" ca="1" si="293"/>
        <v>-0.38774465507328854</v>
      </c>
      <c r="N2341" s="170"/>
      <c r="O2341" s="340"/>
      <c r="P2341" s="3">
        <f t="shared" ca="1" si="294"/>
        <v>70641000</v>
      </c>
      <c r="Q2341" s="3" t="e">
        <f t="shared" ca="1" si="295"/>
        <v>#N/A</v>
      </c>
      <c r="S2341" s="99"/>
      <c r="T2341" s="350"/>
      <c r="U2341" s="350"/>
      <c r="V2341" s="349"/>
      <c r="W2341" s="313"/>
      <c r="X2341" s="302"/>
      <c r="Y2341" s="211"/>
      <c r="Z2341" s="320"/>
      <c r="AA2341" s="246"/>
      <c r="AB2341" s="125"/>
      <c r="AC2341" s="125"/>
      <c r="AD2341" s="125"/>
      <c r="AE2341" s="125"/>
      <c r="AF2341" s="125"/>
      <c r="AG2341" s="125"/>
      <c r="AH2341" s="125"/>
      <c r="AJ2341" s="125"/>
      <c r="AK2341" s="125"/>
      <c r="AM2341" s="246"/>
      <c r="AO2341" s="246"/>
      <c r="AP2341" s="211"/>
      <c r="AQ2341" s="211"/>
      <c r="AR2341" s="199"/>
      <c r="AT2341" s="225"/>
      <c r="AU2341" s="225"/>
      <c r="AV2341" s="225"/>
      <c r="AW2341" s="99"/>
      <c r="AX2341" s="199"/>
      <c r="AY2341" s="199"/>
      <c r="AZ2341" s="37"/>
      <c r="BA2341" s="123"/>
      <c r="BB2341" s="211"/>
      <c r="BC2341" s="211"/>
      <c r="BD2341" s="123"/>
      <c r="BE2341" s="123"/>
      <c r="BF2341" s="37"/>
      <c r="BG2341" s="37"/>
    </row>
    <row r="2342" spans="1:59" x14ac:dyDescent="0.25">
      <c r="A2342">
        <v>2310</v>
      </c>
      <c r="B2342" s="61">
        <f ca="1">OFFSET(InputPriceData!B$15,CalculationsAndCharts!$A2342+$A$11,0,1,1)</f>
        <v>39120</v>
      </c>
      <c r="C2342" s="3">
        <f ca="1">OFFSET(InputPriceData!G$15,CalculationsAndCharts!$A2342+$A$11,IF($C$7,8,0),1,1)</f>
        <v>55669700</v>
      </c>
      <c r="D2342" s="4">
        <f ca="1">OFFSET(InputPriceData!C$15,CalculationsAndCharts!$A2342+$A$11,IF($C$7,8,0),1,1)</f>
        <v>119.77</v>
      </c>
      <c r="E2342" s="4">
        <f ca="1">OFFSET(InputPriceData!D$15,CalculationsAndCharts!$A2342+$A$11,IF($C$7,8,0),1,1)</f>
        <v>119.97</v>
      </c>
      <c r="F2342" s="4">
        <f ca="1">OFFSET(InputPriceData!E$15,CalculationsAndCharts!$A2342+$A$11,IF($C$7,8,0),1,1)</f>
        <v>119.31</v>
      </c>
      <c r="G2342" s="4">
        <f ca="1">OFFSET(InputPriceData!F$15,CalculationsAndCharts!$A2342+$A$11,IF($C$7,8,0),1,1)</f>
        <v>119.84</v>
      </c>
      <c r="H2342" s="342">
        <f t="shared" ca="1" si="290"/>
        <v>118.60834648524796</v>
      </c>
      <c r="I2342" s="342">
        <f t="shared" ca="1" si="291"/>
        <v>118.19375439133547</v>
      </c>
      <c r="J2342" s="340">
        <f t="shared" ca="1" si="292"/>
        <v>0.4145986249743846</v>
      </c>
      <c r="K2342" s="170">
        <f t="shared" ca="1" si="288"/>
        <v>0.17189201983065042</v>
      </c>
      <c r="L2342" s="341">
        <f t="shared" ca="1" si="289"/>
        <v>0.39180370966356332</v>
      </c>
      <c r="M2342" s="341">
        <f t="shared" ca="1" si="293"/>
        <v>-0.39180370966356332</v>
      </c>
      <c r="N2342" s="170"/>
      <c r="O2342" s="340"/>
      <c r="P2342" s="3">
        <f t="shared" ca="1" si="294"/>
        <v>55669700</v>
      </c>
      <c r="Q2342" s="3" t="e">
        <f t="shared" ca="1" si="295"/>
        <v>#N/A</v>
      </c>
      <c r="S2342" s="99"/>
      <c r="T2342" s="350"/>
      <c r="U2342" s="350"/>
      <c r="V2342" s="349"/>
      <c r="W2342" s="313"/>
      <c r="X2342" s="302"/>
      <c r="Y2342" s="211"/>
      <c r="Z2342" s="320"/>
      <c r="AA2342" s="246"/>
      <c r="AB2342" s="125"/>
      <c r="AC2342" s="125"/>
      <c r="AD2342" s="125"/>
      <c r="AE2342" s="125"/>
      <c r="AF2342" s="125"/>
      <c r="AG2342" s="125"/>
      <c r="AH2342" s="125"/>
      <c r="AJ2342" s="125"/>
      <c r="AK2342" s="125"/>
      <c r="AM2342" s="246"/>
      <c r="AO2342" s="246"/>
      <c r="AP2342" s="211"/>
      <c r="AQ2342" s="211"/>
      <c r="AR2342" s="199"/>
      <c r="AT2342" s="225"/>
      <c r="AU2342" s="225"/>
      <c r="AV2342" s="225"/>
      <c r="AW2342" s="99"/>
      <c r="AX2342" s="199"/>
      <c r="AY2342" s="199"/>
      <c r="AZ2342" s="37"/>
      <c r="BA2342" s="123"/>
      <c r="BB2342" s="211"/>
      <c r="BC2342" s="211"/>
      <c r="BD2342" s="123"/>
      <c r="BE2342" s="123"/>
      <c r="BF2342" s="37"/>
      <c r="BG2342" s="37"/>
    </row>
    <row r="2343" spans="1:59" x14ac:dyDescent="0.25">
      <c r="A2343">
        <v>2311</v>
      </c>
      <c r="B2343" s="61">
        <f ca="1">OFFSET(InputPriceData!B$15,CalculationsAndCharts!$A2343+$A$11,0,1,1)</f>
        <v>39119</v>
      </c>
      <c r="C2343" s="3">
        <f ca="1">OFFSET(InputPriceData!G$15,CalculationsAndCharts!$A2343+$A$11,IF($C$7,8,0),1,1)</f>
        <v>57081300</v>
      </c>
      <c r="D2343" s="4">
        <f ca="1">OFFSET(InputPriceData!C$15,CalculationsAndCharts!$A2343+$A$11,IF($C$7,8,0),1,1)</f>
        <v>119.64</v>
      </c>
      <c r="E2343" s="4">
        <f ca="1">OFFSET(InputPriceData!D$15,CalculationsAndCharts!$A2343+$A$11,IF($C$7,8,0),1,1)</f>
        <v>119.69</v>
      </c>
      <c r="F2343" s="4">
        <f ca="1">OFFSET(InputPriceData!E$15,CalculationsAndCharts!$A2343+$A$11,IF($C$7,8,0),1,1)</f>
        <v>119.12</v>
      </c>
      <c r="G2343" s="4">
        <f ca="1">OFFSET(InputPriceData!F$15,CalculationsAndCharts!$A2343+$A$11,IF($C$7,8,0),1,1)</f>
        <v>119.58</v>
      </c>
      <c r="H2343" s="342">
        <f t="shared" ca="1" si="290"/>
        <v>118.43239598314052</v>
      </c>
      <c r="I2343" s="342">
        <f t="shared" ca="1" si="291"/>
        <v>118.0440956996387</v>
      </c>
      <c r="J2343" s="340">
        <f t="shared" ca="1" si="292"/>
        <v>0.38830740824966103</v>
      </c>
      <c r="K2343" s="170">
        <f t="shared" ca="1" si="288"/>
        <v>0.15078264330156893</v>
      </c>
      <c r="L2343" s="341">
        <f t="shared" ca="1" si="289"/>
        <v>0.39656477410396579</v>
      </c>
      <c r="M2343" s="341">
        <f t="shared" ca="1" si="293"/>
        <v>-0.39656477410396579</v>
      </c>
      <c r="N2343" s="170"/>
      <c r="O2343" s="340"/>
      <c r="P2343" s="3" t="e">
        <f t="shared" ca="1" si="294"/>
        <v>#N/A</v>
      </c>
      <c r="Q2343" s="3">
        <f t="shared" ca="1" si="295"/>
        <v>57081300</v>
      </c>
      <c r="S2343" s="99"/>
      <c r="T2343" s="350"/>
      <c r="U2343" s="350"/>
      <c r="V2343" s="349"/>
      <c r="W2343" s="313"/>
      <c r="X2343" s="302"/>
      <c r="Y2343" s="211"/>
      <c r="Z2343" s="320"/>
      <c r="AA2343" s="246"/>
      <c r="AB2343" s="125"/>
      <c r="AC2343" s="125"/>
      <c r="AD2343" s="125"/>
      <c r="AE2343" s="125"/>
      <c r="AF2343" s="125"/>
      <c r="AG2343" s="125"/>
      <c r="AH2343" s="125"/>
      <c r="AJ2343" s="125"/>
      <c r="AK2343" s="125"/>
      <c r="AM2343" s="246"/>
      <c r="AO2343" s="246"/>
      <c r="AP2343" s="211"/>
      <c r="AQ2343" s="211"/>
      <c r="AR2343" s="199"/>
      <c r="AT2343" s="225"/>
      <c r="AU2343" s="225"/>
      <c r="AV2343" s="225"/>
      <c r="AW2343" s="99"/>
      <c r="AX2343" s="199"/>
      <c r="AY2343" s="199"/>
      <c r="AZ2343" s="37"/>
      <c r="BA2343" s="123"/>
      <c r="BB2343" s="211"/>
      <c r="BC2343" s="211"/>
      <c r="BD2343" s="123"/>
      <c r="BE2343" s="123"/>
      <c r="BF2343" s="37"/>
      <c r="BG2343" s="37"/>
    </row>
    <row r="2344" spans="1:59" x14ac:dyDescent="0.25">
      <c r="A2344">
        <v>2312</v>
      </c>
      <c r="B2344" s="61">
        <f ca="1">OFFSET(InputPriceData!B$15,CalculationsAndCharts!$A2344+$A$11,0,1,1)</f>
        <v>39118</v>
      </c>
      <c r="C2344" s="3">
        <f ca="1">OFFSET(InputPriceData!G$15,CalculationsAndCharts!$A2344+$A$11,IF($C$7,8,0),1,1)</f>
        <v>45705300</v>
      </c>
      <c r="D2344" s="4">
        <f ca="1">OFFSET(InputPriceData!C$15,CalculationsAndCharts!$A2344+$A$11,IF($C$7,8,0),1,1)</f>
        <v>119.42</v>
      </c>
      <c r="E2344" s="4">
        <f ca="1">OFFSET(InputPriceData!D$15,CalculationsAndCharts!$A2344+$A$11,IF($C$7,8,0),1,1)</f>
        <v>119.62</v>
      </c>
      <c r="F2344" s="4">
        <f ca="1">OFFSET(InputPriceData!E$15,CalculationsAndCharts!$A2344+$A$11,IF($C$7,8,0),1,1)</f>
        <v>119.12</v>
      </c>
      <c r="G2344" s="4">
        <f ca="1">OFFSET(InputPriceData!F$15,CalculationsAndCharts!$A2344+$A$11,IF($C$7,8,0),1,1)</f>
        <v>119.55</v>
      </c>
      <c r="H2344" s="342">
        <f t="shared" ca="1" si="290"/>
        <v>118.2684525521606</v>
      </c>
      <c r="I2344" s="342">
        <f t="shared" ca="1" si="291"/>
        <v>117.9044680359695</v>
      </c>
      <c r="J2344" s="340">
        <f t="shared" ca="1" si="292"/>
        <v>0.36399228858962029</v>
      </c>
      <c r="K2344" s="170">
        <f t="shared" ca="1" si="288"/>
        <v>0.13249038615270942</v>
      </c>
      <c r="L2344" s="341">
        <f t="shared" ca="1" si="289"/>
        <v>0.40148604095904267</v>
      </c>
      <c r="M2344" s="341">
        <f t="shared" ca="1" si="293"/>
        <v>-0.40148604095904267</v>
      </c>
      <c r="N2344" s="170"/>
      <c r="O2344" s="340"/>
      <c r="P2344" s="3">
        <f t="shared" ca="1" si="294"/>
        <v>45705300</v>
      </c>
      <c r="Q2344" s="3" t="e">
        <f t="shared" ca="1" si="295"/>
        <v>#N/A</v>
      </c>
      <c r="S2344" s="99"/>
      <c r="T2344" s="350"/>
      <c r="U2344" s="350"/>
      <c r="V2344" s="349"/>
      <c r="W2344" s="313"/>
      <c r="X2344" s="302"/>
      <c r="Y2344" s="211"/>
      <c r="Z2344" s="320"/>
      <c r="AA2344" s="246"/>
      <c r="AB2344" s="125"/>
      <c r="AC2344" s="125"/>
      <c r="AD2344" s="125"/>
      <c r="AE2344" s="125"/>
      <c r="AF2344" s="125"/>
      <c r="AG2344" s="125"/>
      <c r="AH2344" s="125"/>
      <c r="AJ2344" s="125"/>
      <c r="AK2344" s="125"/>
      <c r="AM2344" s="246"/>
      <c r="AO2344" s="246"/>
      <c r="AP2344" s="211"/>
      <c r="AQ2344" s="211"/>
      <c r="AR2344" s="199"/>
      <c r="AT2344" s="225"/>
      <c r="AU2344" s="225"/>
      <c r="AV2344" s="225"/>
      <c r="AW2344" s="99"/>
      <c r="AX2344" s="199"/>
      <c r="AY2344" s="199"/>
      <c r="AZ2344" s="37"/>
      <c r="BA2344" s="123"/>
      <c r="BB2344" s="211"/>
      <c r="BC2344" s="211"/>
      <c r="BD2344" s="123"/>
      <c r="BE2344" s="123"/>
      <c r="BF2344" s="37"/>
      <c r="BG2344" s="37"/>
    </row>
    <row r="2345" spans="1:59" x14ac:dyDescent="0.25">
      <c r="A2345">
        <v>2313</v>
      </c>
      <c r="B2345" s="61">
        <f ca="1">OFFSET(InputPriceData!B$15,CalculationsAndCharts!$A2345+$A$11,0,1,1)</f>
        <v>39115</v>
      </c>
      <c r="C2345" s="3">
        <f ca="1">OFFSET(InputPriceData!G$15,CalculationsAndCharts!$A2345+$A$11,IF($C$7,8,0),1,1)</f>
        <v>49607000</v>
      </c>
      <c r="D2345" s="4">
        <f ca="1">OFFSET(InputPriceData!C$15,CalculationsAndCharts!$A2345+$A$11,IF($C$7,8,0),1,1)</f>
        <v>119.45</v>
      </c>
      <c r="E2345" s="4">
        <f ca="1">OFFSET(InputPriceData!D$15,CalculationsAndCharts!$A2345+$A$11,IF($C$7,8,0),1,1)</f>
        <v>119.63</v>
      </c>
      <c r="F2345" s="4">
        <f ca="1">OFFSET(InputPriceData!E$15,CalculationsAndCharts!$A2345+$A$11,IF($C$7,8,0),1,1)</f>
        <v>119.16</v>
      </c>
      <c r="G2345" s="4">
        <f ca="1">OFFSET(InputPriceData!F$15,CalculationsAndCharts!$A2345+$A$11,IF($C$7,8,0),1,1)</f>
        <v>119.51</v>
      </c>
      <c r="H2345" s="342">
        <f t="shared" ca="1" si="290"/>
        <v>118.0853743453264</v>
      </c>
      <c r="I2345" s="342">
        <f t="shared" ca="1" si="291"/>
        <v>117.75487422105763</v>
      </c>
      <c r="J2345" s="340">
        <f t="shared" ca="1" si="292"/>
        <v>0.3305086031876272</v>
      </c>
      <c r="K2345" s="170">
        <f t="shared" ca="1" si="288"/>
        <v>0.10923593678103642</v>
      </c>
      <c r="L2345" s="341">
        <f t="shared" ca="1" si="289"/>
        <v>0.40654680359957285</v>
      </c>
      <c r="M2345" s="341">
        <f t="shared" ca="1" si="293"/>
        <v>-0.40654680359957285</v>
      </c>
      <c r="N2345" s="170"/>
      <c r="O2345" s="340"/>
      <c r="P2345" s="3">
        <f t="shared" ca="1" si="294"/>
        <v>49607000</v>
      </c>
      <c r="Q2345" s="3" t="e">
        <f t="shared" ca="1" si="295"/>
        <v>#N/A</v>
      </c>
      <c r="S2345" s="99"/>
      <c r="T2345" s="350"/>
      <c r="U2345" s="350"/>
      <c r="V2345" s="349"/>
      <c r="W2345" s="313"/>
      <c r="X2345" s="302"/>
      <c r="Y2345" s="211"/>
      <c r="Z2345" s="320"/>
      <c r="AA2345" s="246"/>
      <c r="AB2345" s="125"/>
      <c r="AC2345" s="125"/>
      <c r="AD2345" s="125"/>
      <c r="AE2345" s="125"/>
      <c r="AF2345" s="125"/>
      <c r="AG2345" s="125"/>
      <c r="AH2345" s="125"/>
      <c r="AJ2345" s="125"/>
      <c r="AK2345" s="125"/>
      <c r="AM2345" s="246"/>
      <c r="AO2345" s="246"/>
      <c r="AP2345" s="211"/>
      <c r="AQ2345" s="211"/>
      <c r="AR2345" s="199"/>
      <c r="AT2345" s="225"/>
      <c r="AU2345" s="225"/>
      <c r="AV2345" s="225"/>
      <c r="AW2345" s="99"/>
      <c r="AX2345" s="199"/>
      <c r="AY2345" s="199"/>
      <c r="AZ2345" s="37"/>
      <c r="BA2345" s="123"/>
      <c r="BB2345" s="211"/>
      <c r="BC2345" s="211"/>
      <c r="BD2345" s="123"/>
      <c r="BE2345" s="123"/>
      <c r="BF2345" s="37"/>
      <c r="BG2345" s="37"/>
    </row>
    <row r="2346" spans="1:59" x14ac:dyDescent="0.25">
      <c r="A2346">
        <v>2314</v>
      </c>
      <c r="B2346" s="61">
        <f ca="1">OFFSET(InputPriceData!B$15,CalculationsAndCharts!$A2346+$A$11,0,1,1)</f>
        <v>39114</v>
      </c>
      <c r="C2346" s="3">
        <f ca="1">OFFSET(InputPriceData!G$15,CalculationsAndCharts!$A2346+$A$11,IF($C$7,8,0),1,1)</f>
        <v>69312400</v>
      </c>
      <c r="D2346" s="4">
        <f ca="1">OFFSET(InputPriceData!C$15,CalculationsAndCharts!$A2346+$A$11,IF($C$7,8,0),1,1)</f>
        <v>118.97</v>
      </c>
      <c r="E2346" s="4">
        <f ca="1">OFFSET(InputPriceData!D$15,CalculationsAndCharts!$A2346+$A$11,IF($C$7,8,0),1,1)</f>
        <v>119.39</v>
      </c>
      <c r="F2346" s="4">
        <f ca="1">OFFSET(InputPriceData!E$15,CalculationsAndCharts!$A2346+$A$11,IF($C$7,8,0),1,1)</f>
        <v>118.77</v>
      </c>
      <c r="G2346" s="4">
        <f ca="1">OFFSET(InputPriceData!F$15,CalculationsAndCharts!$A2346+$A$11,IF($C$7,8,0),1,1)</f>
        <v>119.35</v>
      </c>
      <c r="H2346" s="342">
        <f t="shared" ca="1" si="290"/>
        <v>117.88185639465874</v>
      </c>
      <c r="I2346" s="342">
        <f t="shared" ca="1" si="291"/>
        <v>117.59531733206288</v>
      </c>
      <c r="J2346" s="340">
        <f t="shared" ca="1" si="292"/>
        <v>0.28654831225543204</v>
      </c>
      <c r="K2346" s="170">
        <f t="shared" ca="1" si="288"/>
        <v>8.2109935256436575E-2</v>
      </c>
      <c r="L2346" s="341">
        <f t="shared" ca="1" si="289"/>
        <v>0.41177041674379306</v>
      </c>
      <c r="M2346" s="341">
        <f t="shared" ca="1" si="293"/>
        <v>-0.41177041674379306</v>
      </c>
      <c r="N2346" s="170"/>
      <c r="O2346" s="340"/>
      <c r="P2346" s="3">
        <f t="shared" ca="1" si="294"/>
        <v>69312400</v>
      </c>
      <c r="Q2346" s="3" t="e">
        <f t="shared" ca="1" si="295"/>
        <v>#N/A</v>
      </c>
      <c r="S2346" s="99"/>
      <c r="T2346" s="350"/>
      <c r="U2346" s="350"/>
      <c r="V2346" s="349"/>
      <c r="W2346" s="313"/>
      <c r="X2346" s="302"/>
      <c r="Y2346" s="211"/>
      <c r="Z2346" s="320"/>
      <c r="AA2346" s="246"/>
      <c r="AB2346" s="125"/>
      <c r="AC2346" s="125"/>
      <c r="AD2346" s="125"/>
      <c r="AE2346" s="125"/>
      <c r="AF2346" s="125"/>
      <c r="AG2346" s="125"/>
      <c r="AH2346" s="125"/>
      <c r="AJ2346" s="125"/>
      <c r="AK2346" s="125"/>
      <c r="AM2346" s="246"/>
      <c r="AO2346" s="246"/>
      <c r="AP2346" s="211"/>
      <c r="AQ2346" s="211"/>
      <c r="AR2346" s="199"/>
      <c r="AT2346" s="225"/>
      <c r="AU2346" s="225"/>
      <c r="AV2346" s="225"/>
      <c r="AW2346" s="99"/>
      <c r="AX2346" s="199"/>
      <c r="AY2346" s="199"/>
      <c r="AZ2346" s="37"/>
      <c r="BA2346" s="123"/>
      <c r="BB2346" s="211"/>
      <c r="BC2346" s="211"/>
      <c r="BD2346" s="123"/>
      <c r="BE2346" s="123"/>
      <c r="BF2346" s="37"/>
      <c r="BG2346" s="37"/>
    </row>
    <row r="2347" spans="1:59" x14ac:dyDescent="0.25">
      <c r="A2347">
        <v>2315</v>
      </c>
      <c r="B2347" s="61">
        <f ca="1">OFFSET(InputPriceData!B$15,CalculationsAndCharts!$A2347+$A$11,0,1,1)</f>
        <v>39113</v>
      </c>
      <c r="C2347" s="3">
        <f ca="1">OFFSET(InputPriceData!G$15,CalculationsAndCharts!$A2347+$A$11,IF($C$7,8,0),1,1)</f>
        <v>91868600</v>
      </c>
      <c r="D2347" s="4">
        <f ca="1">OFFSET(InputPriceData!C$15,CalculationsAndCharts!$A2347+$A$11,IF($C$7,8,0),1,1)</f>
        <v>117.71</v>
      </c>
      <c r="E2347" s="4">
        <f ca="1">OFFSET(InputPriceData!D$15,CalculationsAndCharts!$A2347+$A$11,IF($C$7,8,0),1,1)</f>
        <v>118.95</v>
      </c>
      <c r="F2347" s="4">
        <f ca="1">OFFSET(InputPriceData!E$15,CalculationsAndCharts!$A2347+$A$11,IF($C$7,8,0),1,1)</f>
        <v>117.52</v>
      </c>
      <c r="G2347" s="4">
        <f ca="1">OFFSET(InputPriceData!F$15,CalculationsAndCharts!$A2347+$A$11,IF($C$7,8,0),1,1)</f>
        <v>118.64</v>
      </c>
      <c r="H2347" s="342">
        <f t="shared" ca="1" si="290"/>
        <v>117.6721215938957</v>
      </c>
      <c r="I2347" s="342">
        <f t="shared" ca="1" si="291"/>
        <v>117.43580072588678</v>
      </c>
      <c r="J2347" s="340">
        <f t="shared" ca="1" si="292"/>
        <v>0.23633095846652097</v>
      </c>
      <c r="K2347" s="170">
        <f t="shared" ca="1" si="288"/>
        <v>5.5852321929704456E-2</v>
      </c>
      <c r="L2347" s="341">
        <f t="shared" ca="1" si="289"/>
        <v>0.41705814089790744</v>
      </c>
      <c r="M2347" s="341">
        <f t="shared" ca="1" si="293"/>
        <v>-0.41705814089790744</v>
      </c>
      <c r="N2347" s="170"/>
      <c r="O2347" s="340"/>
      <c r="P2347" s="3">
        <f t="shared" ca="1" si="294"/>
        <v>91868600</v>
      </c>
      <c r="Q2347" s="3" t="e">
        <f t="shared" ca="1" si="295"/>
        <v>#N/A</v>
      </c>
      <c r="S2347" s="99"/>
      <c r="T2347" s="350"/>
      <c r="U2347" s="350"/>
      <c r="V2347" s="349"/>
      <c r="W2347" s="313"/>
      <c r="X2347" s="302"/>
      <c r="Y2347" s="211"/>
      <c r="Z2347" s="320"/>
      <c r="AA2347" s="246"/>
      <c r="AB2347" s="125"/>
      <c r="AC2347" s="125"/>
      <c r="AD2347" s="125"/>
      <c r="AE2347" s="125"/>
      <c r="AF2347" s="125"/>
      <c r="AG2347" s="125"/>
      <c r="AH2347" s="125"/>
      <c r="AJ2347" s="125"/>
      <c r="AK2347" s="125"/>
      <c r="AM2347" s="246"/>
      <c r="AO2347" s="246"/>
      <c r="AP2347" s="211"/>
      <c r="AQ2347" s="211"/>
      <c r="AR2347" s="199"/>
      <c r="AT2347" s="225"/>
      <c r="AU2347" s="225"/>
      <c r="AV2347" s="225"/>
      <c r="AW2347" s="99"/>
      <c r="AX2347" s="199"/>
      <c r="AY2347" s="199"/>
      <c r="AZ2347" s="37"/>
      <c r="BA2347" s="123"/>
      <c r="BB2347" s="211"/>
      <c r="BC2347" s="211"/>
      <c r="BD2347" s="123"/>
      <c r="BE2347" s="123"/>
      <c r="BF2347" s="37"/>
      <c r="BG2347" s="37"/>
    </row>
    <row r="2348" spans="1:59" x14ac:dyDescent="0.25">
      <c r="A2348">
        <v>2316</v>
      </c>
      <c r="B2348" s="61">
        <f ca="1">OFFSET(InputPriceData!B$15,CalculationsAndCharts!$A2348+$A$11,0,1,1)</f>
        <v>39112</v>
      </c>
      <c r="C2348" s="3">
        <f ca="1">OFFSET(InputPriceData!G$15,CalculationsAndCharts!$A2348+$A$11,IF($C$7,8,0),1,1)</f>
        <v>70407600</v>
      </c>
      <c r="D2348" s="4">
        <f ca="1">OFFSET(InputPriceData!C$15,CalculationsAndCharts!$A2348+$A$11,IF($C$7,8,0),1,1)</f>
        <v>117.48</v>
      </c>
      <c r="E2348" s="4">
        <f ca="1">OFFSET(InputPriceData!D$15,CalculationsAndCharts!$A2348+$A$11,IF($C$7,8,0),1,1)</f>
        <v>117.9</v>
      </c>
      <c r="F2348" s="4">
        <f ca="1">OFFSET(InputPriceData!E$15,CalculationsAndCharts!$A2348+$A$11,IF($C$7,8,0),1,1)</f>
        <v>117.24</v>
      </c>
      <c r="G2348" s="4">
        <f ca="1">OFFSET(InputPriceData!F$15,CalculationsAndCharts!$A2348+$A$11,IF($C$7,8,0),1,1)</f>
        <v>117.85</v>
      </c>
      <c r="H2348" s="342">
        <f t="shared" ca="1" si="290"/>
        <v>117.53385325016652</v>
      </c>
      <c r="I2348" s="342">
        <f t="shared" ca="1" si="291"/>
        <v>117.32632806460376</v>
      </c>
      <c r="J2348" s="340">
        <f t="shared" ca="1" si="292"/>
        <v>0.20753619324311823</v>
      </c>
      <c r="K2348" s="170">
        <f t="shared" ca="1" si="288"/>
        <v>4.3071271505844909E-2</v>
      </c>
      <c r="L2348" s="341">
        <f t="shared" ca="1" si="289"/>
        <v>0.42216027720848787</v>
      </c>
      <c r="M2348" s="341">
        <f t="shared" ca="1" si="293"/>
        <v>-0.42216027720848787</v>
      </c>
      <c r="N2348" s="170"/>
      <c r="O2348" s="340"/>
      <c r="P2348" s="3">
        <f t="shared" ca="1" si="294"/>
        <v>70407600</v>
      </c>
      <c r="Q2348" s="3" t="e">
        <f t="shared" ca="1" si="295"/>
        <v>#N/A</v>
      </c>
      <c r="S2348" s="99"/>
      <c r="T2348" s="350"/>
      <c r="U2348" s="350"/>
      <c r="V2348" s="349"/>
      <c r="W2348" s="313"/>
      <c r="X2348" s="302"/>
      <c r="Y2348" s="211"/>
      <c r="Z2348" s="320"/>
      <c r="AA2348" s="246"/>
      <c r="AB2348" s="125"/>
      <c r="AC2348" s="125"/>
      <c r="AD2348" s="125"/>
      <c r="AE2348" s="125"/>
      <c r="AF2348" s="125"/>
      <c r="AG2348" s="125"/>
      <c r="AH2348" s="125"/>
      <c r="AJ2348" s="125"/>
      <c r="AK2348" s="125"/>
      <c r="AM2348" s="246"/>
      <c r="AO2348" s="246"/>
      <c r="AP2348" s="211"/>
      <c r="AQ2348" s="211"/>
      <c r="AR2348" s="199"/>
      <c r="AT2348" s="225"/>
      <c r="AU2348" s="225"/>
      <c r="AV2348" s="225"/>
      <c r="AW2348" s="99"/>
      <c r="AX2348" s="199"/>
      <c r="AY2348" s="199"/>
      <c r="AZ2348" s="37"/>
      <c r="BA2348" s="123"/>
      <c r="BB2348" s="211"/>
      <c r="BC2348" s="211"/>
      <c r="BD2348" s="123"/>
      <c r="BE2348" s="123"/>
      <c r="BF2348" s="37"/>
      <c r="BG2348" s="37"/>
    </row>
    <row r="2349" spans="1:59" x14ac:dyDescent="0.25">
      <c r="A2349">
        <v>2317</v>
      </c>
      <c r="B2349" s="61">
        <f ca="1">OFFSET(InputPriceData!B$15,CalculationsAndCharts!$A2349+$A$11,0,1,1)</f>
        <v>39111</v>
      </c>
      <c r="C2349" s="3">
        <f ca="1">OFFSET(InputPriceData!G$15,CalculationsAndCharts!$A2349+$A$11,IF($C$7,8,0),1,1)</f>
        <v>66114600</v>
      </c>
      <c r="D2349" s="4">
        <f ca="1">OFFSET(InputPriceData!C$15,CalculationsAndCharts!$A2349+$A$11,IF($C$7,8,0),1,1)</f>
        <v>117.35</v>
      </c>
      <c r="E2349" s="4">
        <f ca="1">OFFSET(InputPriceData!D$15,CalculationsAndCharts!$A2349+$A$11,IF($C$7,8,0),1,1)</f>
        <v>117.85</v>
      </c>
      <c r="F2349" s="4">
        <f ca="1">OFFSET(InputPriceData!E$15,CalculationsAndCharts!$A2349+$A$11,IF($C$7,8,0),1,1)</f>
        <v>116.98</v>
      </c>
      <c r="G2349" s="4">
        <f ca="1">OFFSET(InputPriceData!F$15,CalculationsAndCharts!$A2349+$A$11,IF($C$7,8,0),1,1)</f>
        <v>117.23</v>
      </c>
      <c r="H2349" s="342">
        <f t="shared" ca="1" si="290"/>
        <v>117.48868942876173</v>
      </c>
      <c r="I2349" s="342">
        <f t="shared" ca="1" si="291"/>
        <v>117.27872152502228</v>
      </c>
      <c r="J2349" s="340">
        <f t="shared" ca="1" si="292"/>
        <v>0.20997991201338109</v>
      </c>
      <c r="K2349" s="170">
        <f t="shared" ca="1" si="288"/>
        <v>4.4091563449147268E-2</v>
      </c>
      <c r="L2349" s="341">
        <f t="shared" ca="1" si="289"/>
        <v>0.42683307116904068</v>
      </c>
      <c r="M2349" s="341">
        <f t="shared" ca="1" si="293"/>
        <v>-0.42683307116904068</v>
      </c>
      <c r="N2349" s="170"/>
      <c r="O2349" s="340"/>
      <c r="P2349" s="3" t="e">
        <f t="shared" ca="1" si="294"/>
        <v>#N/A</v>
      </c>
      <c r="Q2349" s="3">
        <f t="shared" ca="1" si="295"/>
        <v>66114600</v>
      </c>
      <c r="S2349" s="99"/>
      <c r="T2349" s="350"/>
      <c r="U2349" s="350"/>
      <c r="V2349" s="349"/>
      <c r="W2349" s="313"/>
      <c r="X2349" s="302"/>
      <c r="Y2349" s="211"/>
      <c r="Z2349" s="320"/>
      <c r="AA2349" s="246"/>
      <c r="AB2349" s="125"/>
      <c r="AC2349" s="125"/>
      <c r="AD2349" s="125"/>
      <c r="AE2349" s="125"/>
      <c r="AF2349" s="125"/>
      <c r="AG2349" s="125"/>
      <c r="AH2349" s="125"/>
      <c r="AJ2349" s="125"/>
      <c r="AK2349" s="125"/>
      <c r="AM2349" s="246"/>
      <c r="AO2349" s="246"/>
      <c r="AP2349" s="211"/>
      <c r="AQ2349" s="211"/>
      <c r="AR2349" s="199"/>
      <c r="AT2349" s="225"/>
      <c r="AU2349" s="225"/>
      <c r="AV2349" s="225"/>
      <c r="AW2349" s="99"/>
      <c r="AX2349" s="199"/>
      <c r="AY2349" s="199"/>
      <c r="AZ2349" s="37"/>
      <c r="BA2349" s="123"/>
      <c r="BB2349" s="211"/>
      <c r="BC2349" s="211"/>
      <c r="BD2349" s="123"/>
      <c r="BE2349" s="123"/>
      <c r="BF2349" s="37"/>
      <c r="BG2349" s="37"/>
    </row>
    <row r="2350" spans="1:59" x14ac:dyDescent="0.25">
      <c r="A2350">
        <v>2318</v>
      </c>
      <c r="B2350" s="61">
        <f ca="1">OFFSET(InputPriceData!B$15,CalculationsAndCharts!$A2350+$A$11,0,1,1)</f>
        <v>39108</v>
      </c>
      <c r="C2350" s="3">
        <f ca="1">OFFSET(InputPriceData!G$15,CalculationsAndCharts!$A2350+$A$11,IF($C$7,8,0),1,1)</f>
        <v>67255600</v>
      </c>
      <c r="D2350" s="4">
        <f ca="1">OFFSET(InputPriceData!C$15,CalculationsAndCharts!$A2350+$A$11,IF($C$7,8,0),1,1)</f>
        <v>117.66</v>
      </c>
      <c r="E2350" s="4">
        <f ca="1">OFFSET(InputPriceData!D$15,CalculationsAndCharts!$A2350+$A$11,IF($C$7,8,0),1,1)</f>
        <v>117.73</v>
      </c>
      <c r="F2350" s="4">
        <f ca="1">OFFSET(InputPriceData!E$15,CalculationsAndCharts!$A2350+$A$11,IF($C$7,8,0),1,1)</f>
        <v>116.85</v>
      </c>
      <c r="G2350" s="4">
        <f ca="1">OFFSET(InputPriceData!F$15,CalculationsAndCharts!$A2350+$A$11,IF($C$7,8,0),1,1)</f>
        <v>117.3</v>
      </c>
      <c r="H2350" s="342">
        <f t="shared" ca="1" si="290"/>
        <v>117.52564506144198</v>
      </c>
      <c r="I2350" s="342">
        <f t="shared" ca="1" si="291"/>
        <v>117.28315075456976</v>
      </c>
      <c r="J2350" s="340">
        <f t="shared" ca="1" si="292"/>
        <v>0.24250740668782028</v>
      </c>
      <c r="K2350" s="170">
        <f t="shared" ca="1" si="288"/>
        <v>5.8809842298451862E-2</v>
      </c>
      <c r="L2350" s="341">
        <f t="shared" ca="1" si="289"/>
        <v>0.43088922466194846</v>
      </c>
      <c r="M2350" s="341">
        <f t="shared" ca="1" si="293"/>
        <v>-0.43088922466194846</v>
      </c>
      <c r="N2350" s="170"/>
      <c r="O2350" s="340"/>
      <c r="P2350" s="3" t="e">
        <f t="shared" ca="1" si="294"/>
        <v>#N/A</v>
      </c>
      <c r="Q2350" s="3">
        <f t="shared" ca="1" si="295"/>
        <v>67255600</v>
      </c>
      <c r="S2350" s="99"/>
      <c r="T2350" s="350"/>
      <c r="U2350" s="350"/>
      <c r="V2350" s="349"/>
      <c r="W2350" s="313"/>
      <c r="X2350" s="302"/>
      <c r="Y2350" s="211"/>
      <c r="Z2350" s="320"/>
      <c r="AA2350" s="246"/>
      <c r="AB2350" s="125"/>
      <c r="AC2350" s="125"/>
      <c r="AD2350" s="125"/>
      <c r="AE2350" s="125"/>
      <c r="AF2350" s="125"/>
      <c r="AG2350" s="125"/>
      <c r="AH2350" s="125"/>
      <c r="AJ2350" s="125"/>
      <c r="AK2350" s="125"/>
      <c r="AM2350" s="246"/>
      <c r="AO2350" s="246"/>
      <c r="AP2350" s="211"/>
      <c r="AQ2350" s="211"/>
      <c r="AR2350" s="199"/>
      <c r="AT2350" s="225"/>
      <c r="AU2350" s="225"/>
      <c r="AV2350" s="225"/>
      <c r="AW2350" s="99"/>
      <c r="AX2350" s="199"/>
      <c r="AY2350" s="199"/>
      <c r="AZ2350" s="37"/>
      <c r="BA2350" s="123"/>
      <c r="BB2350" s="211"/>
      <c r="BC2350" s="211"/>
      <c r="BD2350" s="123"/>
      <c r="BE2350" s="123"/>
      <c r="BF2350" s="37"/>
      <c r="BG2350" s="37"/>
    </row>
    <row r="2351" spans="1:59" x14ac:dyDescent="0.25">
      <c r="A2351">
        <v>2319</v>
      </c>
      <c r="B2351" s="61">
        <f ca="1">OFFSET(InputPriceData!B$15,CalculationsAndCharts!$A2351+$A$11,0,1,1)</f>
        <v>39107</v>
      </c>
      <c r="C2351" s="3">
        <f ca="1">OFFSET(InputPriceData!G$15,CalculationsAndCharts!$A2351+$A$11,IF($C$7,8,0),1,1)</f>
        <v>73583800</v>
      </c>
      <c r="D2351" s="4">
        <f ca="1">OFFSET(InputPriceData!C$15,CalculationsAndCharts!$A2351+$A$11,IF($C$7,8,0),1,1)</f>
        <v>118.73</v>
      </c>
      <c r="E2351" s="4">
        <f ca="1">OFFSET(InputPriceData!D$15,CalculationsAndCharts!$A2351+$A$11,IF($C$7,8,0),1,1)</f>
        <v>118.78</v>
      </c>
      <c r="F2351" s="4">
        <f ca="1">OFFSET(InputPriceData!E$15,CalculationsAndCharts!$A2351+$A$11,IF($C$7,8,0),1,1)</f>
        <v>117.2</v>
      </c>
      <c r="G2351" s="4">
        <f ca="1">OFFSET(InputPriceData!F$15,CalculationsAndCharts!$A2351+$A$11,IF($C$7,8,0),1,1)</f>
        <v>117.41</v>
      </c>
      <c r="H2351" s="342">
        <f t="shared" ca="1" si="290"/>
        <v>117.55788007021941</v>
      </c>
      <c r="I2351" s="342">
        <f t="shared" ca="1" si="291"/>
        <v>117.2816190049852</v>
      </c>
      <c r="J2351" s="340">
        <f t="shared" ca="1" si="292"/>
        <v>0.27627535580546214</v>
      </c>
      <c r="K2351" s="170">
        <f t="shared" ca="1" si="288"/>
        <v>7.6328072225434709E-2</v>
      </c>
      <c r="L2351" s="341">
        <f t="shared" ca="1" si="289"/>
        <v>0.43473508231411356</v>
      </c>
      <c r="M2351" s="341">
        <f t="shared" ca="1" si="293"/>
        <v>-0.43473508231411356</v>
      </c>
      <c r="N2351" s="170"/>
      <c r="O2351" s="340"/>
      <c r="P2351" s="3" t="e">
        <f t="shared" ca="1" si="294"/>
        <v>#N/A</v>
      </c>
      <c r="Q2351" s="3">
        <f t="shared" ca="1" si="295"/>
        <v>73583800</v>
      </c>
      <c r="S2351" s="99"/>
      <c r="T2351" s="350"/>
      <c r="U2351" s="350"/>
      <c r="V2351" s="349"/>
      <c r="W2351" s="313"/>
      <c r="X2351" s="302"/>
      <c r="Y2351" s="211"/>
      <c r="Z2351" s="320"/>
      <c r="AA2351" s="246"/>
      <c r="AB2351" s="125"/>
      <c r="AC2351" s="125"/>
      <c r="AD2351" s="125"/>
      <c r="AE2351" s="125"/>
      <c r="AF2351" s="125"/>
      <c r="AG2351" s="125"/>
      <c r="AH2351" s="125"/>
      <c r="AJ2351" s="125"/>
      <c r="AK2351" s="125"/>
      <c r="AM2351" s="246"/>
      <c r="AO2351" s="246"/>
      <c r="AP2351" s="211"/>
      <c r="AQ2351" s="211"/>
      <c r="AR2351" s="199"/>
      <c r="AT2351" s="225"/>
      <c r="AU2351" s="225"/>
      <c r="AV2351" s="225"/>
      <c r="AW2351" s="99"/>
      <c r="AX2351" s="199"/>
      <c r="AY2351" s="199"/>
      <c r="AZ2351" s="37"/>
      <c r="BA2351" s="123"/>
      <c r="BB2351" s="211"/>
      <c r="BC2351" s="211"/>
      <c r="BD2351" s="123"/>
      <c r="BE2351" s="123"/>
      <c r="BF2351" s="37"/>
      <c r="BG2351" s="37"/>
    </row>
    <row r="2352" spans="1:59" x14ac:dyDescent="0.25">
      <c r="A2352">
        <v>2320</v>
      </c>
      <c r="B2352" s="61">
        <f ca="1">OFFSET(InputPriceData!B$15,CalculationsAndCharts!$A2352+$A$11,0,1,1)</f>
        <v>39106</v>
      </c>
      <c r="C2352" s="3">
        <f ca="1">OFFSET(InputPriceData!G$15,CalculationsAndCharts!$A2352+$A$11,IF($C$7,8,0),1,1)</f>
        <v>55834700</v>
      </c>
      <c r="D2352" s="4">
        <f ca="1">OFFSET(InputPriceData!C$15,CalculationsAndCharts!$A2352+$A$11,IF($C$7,8,0),1,1)</f>
        <v>117.99</v>
      </c>
      <c r="E2352" s="4">
        <f ca="1">OFFSET(InputPriceData!D$15,CalculationsAndCharts!$A2352+$A$11,IF($C$7,8,0),1,1)</f>
        <v>118.83</v>
      </c>
      <c r="F2352" s="4">
        <f ca="1">OFFSET(InputPriceData!E$15,CalculationsAndCharts!$A2352+$A$11,IF($C$7,8,0),1,1)</f>
        <v>117.94</v>
      </c>
      <c r="G2352" s="4">
        <f ca="1">OFFSET(InputPriceData!F$15,CalculationsAndCharts!$A2352+$A$11,IF($C$7,8,0),1,1)</f>
        <v>118.8</v>
      </c>
      <c r="H2352" s="342">
        <f t="shared" ca="1" si="290"/>
        <v>117.57900579453647</v>
      </c>
      <c r="I2352" s="342">
        <f t="shared" ca="1" si="291"/>
        <v>117.26994800543841</v>
      </c>
      <c r="J2352" s="340">
        <f t="shared" ca="1" si="292"/>
        <v>0.30907337865595735</v>
      </c>
      <c r="K2352" s="170">
        <f t="shared" ca="1" si="288"/>
        <v>9.5526353393808799E-2</v>
      </c>
      <c r="L2352" s="341">
        <f t="shared" ca="1" si="289"/>
        <v>0.4385434146406853</v>
      </c>
      <c r="M2352" s="341">
        <f t="shared" ca="1" si="293"/>
        <v>-0.4385434146406853</v>
      </c>
      <c r="N2352" s="170"/>
      <c r="O2352" s="340"/>
      <c r="P2352" s="3">
        <f t="shared" ca="1" si="294"/>
        <v>55834700</v>
      </c>
      <c r="Q2352" s="3" t="e">
        <f t="shared" ca="1" si="295"/>
        <v>#N/A</v>
      </c>
      <c r="S2352" s="99"/>
      <c r="T2352" s="350"/>
      <c r="U2352" s="350"/>
      <c r="V2352" s="349"/>
      <c r="W2352" s="313"/>
      <c r="X2352" s="302"/>
      <c r="Y2352" s="211"/>
      <c r="Z2352" s="320"/>
      <c r="AA2352" s="246"/>
      <c r="AB2352" s="125"/>
      <c r="AC2352" s="125"/>
      <c r="AD2352" s="125"/>
      <c r="AE2352" s="125"/>
      <c r="AF2352" s="125"/>
      <c r="AG2352" s="125"/>
      <c r="AH2352" s="125"/>
      <c r="AJ2352" s="125"/>
      <c r="AK2352" s="125"/>
      <c r="AM2352" s="246"/>
      <c r="AO2352" s="246"/>
      <c r="AP2352" s="211"/>
      <c r="AQ2352" s="211"/>
      <c r="AR2352" s="199"/>
      <c r="AT2352" s="225"/>
      <c r="AU2352" s="225"/>
      <c r="AV2352" s="225"/>
      <c r="AW2352" s="99"/>
      <c r="AX2352" s="199"/>
      <c r="AY2352" s="199"/>
      <c r="AZ2352" s="37"/>
      <c r="BA2352" s="123"/>
      <c r="BB2352" s="211"/>
      <c r="BC2352" s="211"/>
      <c r="BD2352" s="123"/>
      <c r="BE2352" s="123"/>
      <c r="BF2352" s="37"/>
      <c r="BG2352" s="37"/>
    </row>
    <row r="2353" spans="1:59" x14ac:dyDescent="0.25">
      <c r="A2353">
        <v>2321</v>
      </c>
      <c r="B2353" s="61">
        <f ca="1">OFFSET(InputPriceData!B$15,CalculationsAndCharts!$A2353+$A$11,0,1,1)</f>
        <v>39105</v>
      </c>
      <c r="C2353" s="3">
        <f ca="1">OFFSET(InputPriceData!G$15,CalculationsAndCharts!$A2353+$A$11,IF($C$7,8,0),1,1)</f>
        <v>54064400</v>
      </c>
      <c r="D2353" s="4">
        <f ca="1">OFFSET(InputPriceData!C$15,CalculationsAndCharts!$A2353+$A$11,IF($C$7,8,0),1,1)</f>
        <v>117.41</v>
      </c>
      <c r="E2353" s="4">
        <f ca="1">OFFSET(InputPriceData!D$15,CalculationsAndCharts!$A2353+$A$11,IF($C$7,8,0),1,1)</f>
        <v>118.08</v>
      </c>
      <c r="F2353" s="4">
        <f ca="1">OFFSET(InputPriceData!E$15,CalculationsAndCharts!$A2353+$A$11,IF($C$7,8,0),1,1)</f>
        <v>117.24</v>
      </c>
      <c r="G2353" s="4">
        <f ca="1">OFFSET(InputPriceData!F$15,CalculationsAndCharts!$A2353+$A$11,IF($C$7,8,0),1,1)</f>
        <v>117.85</v>
      </c>
      <c r="H2353" s="342">
        <f t="shared" ca="1" si="290"/>
        <v>117.40457805089883</v>
      </c>
      <c r="I2353" s="342">
        <f t="shared" ca="1" si="291"/>
        <v>117.13085236956917</v>
      </c>
      <c r="J2353" s="340">
        <f t="shared" ca="1" si="292"/>
        <v>0.27374268794156265</v>
      </c>
      <c r="K2353" s="170">
        <f t="shared" ca="1" si="288"/>
        <v>7.493505920147174E-2</v>
      </c>
      <c r="L2353" s="341">
        <f t="shared" ca="1" si="289"/>
        <v>0.44230625179961014</v>
      </c>
      <c r="M2353" s="341">
        <f t="shared" ca="1" si="293"/>
        <v>-0.44230625179961014</v>
      </c>
      <c r="N2353" s="170"/>
      <c r="O2353" s="340"/>
      <c r="P2353" s="3">
        <f t="shared" ca="1" si="294"/>
        <v>54064400</v>
      </c>
      <c r="Q2353" s="3" t="e">
        <f t="shared" ca="1" si="295"/>
        <v>#N/A</v>
      </c>
      <c r="S2353" s="99"/>
      <c r="T2353" s="350"/>
      <c r="U2353" s="350"/>
      <c r="V2353" s="349"/>
      <c r="W2353" s="313"/>
      <c r="X2353" s="302"/>
      <c r="Y2353" s="211"/>
      <c r="Z2353" s="320"/>
      <c r="AA2353" s="246"/>
      <c r="AB2353" s="125"/>
      <c r="AC2353" s="125"/>
      <c r="AD2353" s="125"/>
      <c r="AE2353" s="125"/>
      <c r="AF2353" s="125"/>
      <c r="AG2353" s="125"/>
      <c r="AH2353" s="125"/>
      <c r="AJ2353" s="125"/>
      <c r="AK2353" s="125"/>
      <c r="AM2353" s="246"/>
      <c r="AO2353" s="246"/>
      <c r="AP2353" s="211"/>
      <c r="AQ2353" s="211"/>
      <c r="AR2353" s="199"/>
      <c r="AT2353" s="225"/>
      <c r="AU2353" s="225"/>
      <c r="AV2353" s="225"/>
      <c r="AW2353" s="99"/>
      <c r="AX2353" s="199"/>
      <c r="AY2353" s="199"/>
      <c r="AZ2353" s="37"/>
      <c r="BA2353" s="123"/>
      <c r="BB2353" s="211"/>
      <c r="BC2353" s="211"/>
      <c r="BD2353" s="123"/>
      <c r="BE2353" s="123"/>
      <c r="BF2353" s="37"/>
      <c r="BG2353" s="37"/>
    </row>
    <row r="2354" spans="1:59" x14ac:dyDescent="0.25">
      <c r="A2354">
        <v>2322</v>
      </c>
      <c r="B2354" s="61">
        <f ca="1">OFFSET(InputPriceData!B$15,CalculationsAndCharts!$A2354+$A$11,0,1,1)</f>
        <v>39104</v>
      </c>
      <c r="C2354" s="3">
        <f ca="1">OFFSET(InputPriceData!G$15,CalculationsAndCharts!$A2354+$A$11,IF($C$7,8,0),1,1)</f>
        <v>60253600</v>
      </c>
      <c r="D2354" s="4">
        <f ca="1">OFFSET(InputPriceData!C$15,CalculationsAndCharts!$A2354+$A$11,IF($C$7,8,0),1,1)</f>
        <v>118.08</v>
      </c>
      <c r="E2354" s="4">
        <f ca="1">OFFSET(InputPriceData!D$15,CalculationsAndCharts!$A2354+$A$11,IF($C$7,8,0),1,1)</f>
        <v>118.1</v>
      </c>
      <c r="F2354" s="4">
        <f ca="1">OFFSET(InputPriceData!E$15,CalculationsAndCharts!$A2354+$A$11,IF($C$7,8,0),1,1)</f>
        <v>117.14</v>
      </c>
      <c r="G2354" s="4">
        <f ca="1">OFFSET(InputPriceData!F$15,CalculationsAndCharts!$A2354+$A$11,IF($C$7,8,0),1,1)</f>
        <v>117.51</v>
      </c>
      <c r="H2354" s="342">
        <f t="shared" ca="1" si="290"/>
        <v>117.34094634388438</v>
      </c>
      <c r="I2354" s="342">
        <f t="shared" ca="1" si="291"/>
        <v>117.06547531225729</v>
      </c>
      <c r="J2354" s="340">
        <f t="shared" ca="1" si="292"/>
        <v>0.27548958409060809</v>
      </c>
      <c r="K2354" s="170">
        <f t="shared" ca="1" si="288"/>
        <v>7.5894510942416227E-2</v>
      </c>
      <c r="L2354" s="341">
        <f t="shared" ca="1" si="289"/>
        <v>0.44616786640870132</v>
      </c>
      <c r="M2354" s="341">
        <f t="shared" ca="1" si="293"/>
        <v>-0.44616786640870132</v>
      </c>
      <c r="N2354" s="170"/>
      <c r="O2354" s="340"/>
      <c r="P2354" s="3" t="e">
        <f t="shared" ca="1" si="294"/>
        <v>#N/A</v>
      </c>
      <c r="Q2354" s="3">
        <f t="shared" ca="1" si="295"/>
        <v>60253600</v>
      </c>
      <c r="S2354" s="99"/>
      <c r="T2354" s="350"/>
      <c r="U2354" s="350"/>
      <c r="V2354" s="349"/>
      <c r="W2354" s="313"/>
      <c r="X2354" s="302"/>
      <c r="Y2354" s="211"/>
      <c r="Z2354" s="320"/>
      <c r="AA2354" s="246"/>
      <c r="AB2354" s="125"/>
      <c r="AC2354" s="125"/>
      <c r="AD2354" s="125"/>
      <c r="AE2354" s="125"/>
      <c r="AF2354" s="125"/>
      <c r="AG2354" s="125"/>
      <c r="AH2354" s="125"/>
      <c r="AJ2354" s="125"/>
      <c r="AK2354" s="125"/>
      <c r="AM2354" s="246"/>
      <c r="AO2354" s="246"/>
      <c r="AP2354" s="211"/>
      <c r="AQ2354" s="211"/>
      <c r="AR2354" s="199"/>
      <c r="AT2354" s="225"/>
      <c r="AU2354" s="225"/>
      <c r="AV2354" s="225"/>
      <c r="AW2354" s="99"/>
      <c r="AX2354" s="199"/>
      <c r="AY2354" s="199"/>
      <c r="AZ2354" s="37"/>
      <c r="BA2354" s="123"/>
      <c r="BB2354" s="211"/>
      <c r="BC2354" s="211"/>
      <c r="BD2354" s="123"/>
      <c r="BE2354" s="123"/>
      <c r="BF2354" s="37"/>
      <c r="BG2354" s="37"/>
    </row>
    <row r="2355" spans="1:59" x14ac:dyDescent="0.25">
      <c r="A2355">
        <v>2323</v>
      </c>
      <c r="B2355" s="61">
        <f ca="1">OFFSET(InputPriceData!B$15,CalculationsAndCharts!$A2355+$A$11,0,1,1)</f>
        <v>39101</v>
      </c>
      <c r="C2355" s="3">
        <f ca="1">OFFSET(InputPriceData!G$15,CalculationsAndCharts!$A2355+$A$11,IF($C$7,8,0),1,1)</f>
        <v>56973000</v>
      </c>
      <c r="D2355" s="4">
        <f ca="1">OFFSET(InputPriceData!C$15,CalculationsAndCharts!$A2355+$A$11,IF($C$7,8,0),1,1)</f>
        <v>117.64</v>
      </c>
      <c r="E2355" s="4">
        <f ca="1">OFFSET(InputPriceData!D$15,CalculationsAndCharts!$A2355+$A$11,IF($C$7,8,0),1,1)</f>
        <v>118.1</v>
      </c>
      <c r="F2355" s="4">
        <f ca="1">OFFSET(InputPriceData!E$15,CalculationsAndCharts!$A2355+$A$11,IF($C$7,8,0),1,1)</f>
        <v>117.57</v>
      </c>
      <c r="G2355" s="4">
        <f ca="1">OFFSET(InputPriceData!F$15,CalculationsAndCharts!$A2355+$A$11,IF($C$7,8,0),1,1)</f>
        <v>117.87</v>
      </c>
      <c r="H2355" s="342">
        <f t="shared" ca="1" si="290"/>
        <v>117.31679582158215</v>
      </c>
      <c r="I2355" s="342">
        <f t="shared" ca="1" si="291"/>
        <v>117.02506397700796</v>
      </c>
      <c r="J2355" s="340">
        <f t="shared" ca="1" si="292"/>
        <v>0.29175208339213671</v>
      </c>
      <c r="K2355" s="170">
        <f t="shared" ca="1" si="288"/>
        <v>8.5119278163652293E-2</v>
      </c>
      <c r="L2355" s="341">
        <f t="shared" ca="1" si="289"/>
        <v>0.44971906291686259</v>
      </c>
      <c r="M2355" s="341">
        <f t="shared" ca="1" si="293"/>
        <v>-0.44971906291686259</v>
      </c>
      <c r="N2355" s="170"/>
      <c r="O2355" s="340"/>
      <c r="P2355" s="3">
        <f t="shared" ca="1" si="294"/>
        <v>56973000</v>
      </c>
      <c r="Q2355" s="3" t="e">
        <f t="shared" ca="1" si="295"/>
        <v>#N/A</v>
      </c>
      <c r="S2355" s="99"/>
      <c r="T2355" s="350"/>
      <c r="U2355" s="350"/>
      <c r="V2355" s="349"/>
      <c r="W2355" s="313"/>
      <c r="X2355" s="302"/>
      <c r="Y2355" s="211"/>
      <c r="Z2355" s="320"/>
      <c r="AA2355" s="246"/>
      <c r="AB2355" s="125"/>
      <c r="AC2355" s="125"/>
      <c r="AD2355" s="125"/>
      <c r="AE2355" s="125"/>
      <c r="AF2355" s="125"/>
      <c r="AG2355" s="125"/>
      <c r="AH2355" s="125"/>
      <c r="AJ2355" s="125"/>
      <c r="AK2355" s="125"/>
      <c r="AM2355" s="246"/>
      <c r="AO2355" s="246"/>
      <c r="AP2355" s="211"/>
      <c r="AQ2355" s="211"/>
      <c r="AR2355" s="199"/>
      <c r="AT2355" s="225"/>
      <c r="AU2355" s="225"/>
      <c r="AV2355" s="225"/>
      <c r="AW2355" s="99"/>
      <c r="AX2355" s="199"/>
      <c r="AY2355" s="199"/>
      <c r="AZ2355" s="37"/>
      <c r="BA2355" s="123"/>
      <c r="BB2355" s="211"/>
      <c r="BC2355" s="211"/>
      <c r="BD2355" s="123"/>
      <c r="BE2355" s="123"/>
      <c r="BF2355" s="37"/>
      <c r="BG2355" s="37"/>
    </row>
    <row r="2356" spans="1:59" x14ac:dyDescent="0.25">
      <c r="A2356">
        <v>2324</v>
      </c>
      <c r="B2356" s="61">
        <f ca="1">OFFSET(InputPriceData!B$15,CalculationsAndCharts!$A2356+$A$11,0,1,1)</f>
        <v>39100</v>
      </c>
      <c r="C2356" s="3">
        <f ca="1">OFFSET(InputPriceData!G$15,CalculationsAndCharts!$A2356+$A$11,IF($C$7,8,0),1,1)</f>
        <v>68177300</v>
      </c>
      <c r="D2356" s="4">
        <f ca="1">OFFSET(InputPriceData!C$15,CalculationsAndCharts!$A2356+$A$11,IF($C$7,8,0),1,1)</f>
        <v>118.16</v>
      </c>
      <c r="E2356" s="4">
        <f ca="1">OFFSET(InputPriceData!D$15,CalculationsAndCharts!$A2356+$A$11,IF($C$7,8,0),1,1)</f>
        <v>118.23</v>
      </c>
      <c r="F2356" s="4">
        <f ca="1">OFFSET(InputPriceData!E$15,CalculationsAndCharts!$A2356+$A$11,IF($C$7,8,0),1,1)</f>
        <v>117.45</v>
      </c>
      <c r="G2356" s="4">
        <f ca="1">OFFSET(InputPriceData!F$15,CalculationsAndCharts!$A2356+$A$11,IF($C$7,8,0),1,1)</f>
        <v>117.64</v>
      </c>
      <c r="H2356" s="342">
        <f t="shared" ca="1" si="290"/>
        <v>117.23776665323673</v>
      </c>
      <c r="I2356" s="342">
        <f t="shared" ca="1" si="291"/>
        <v>116.94825161128141</v>
      </c>
      <c r="J2356" s="340">
        <f t="shared" ca="1" si="292"/>
        <v>0.28953712039933988</v>
      </c>
      <c r="K2356" s="170">
        <f t="shared" ca="1" si="288"/>
        <v>8.3831744089141833E-2</v>
      </c>
      <c r="L2356" s="341">
        <f t="shared" ca="1" si="289"/>
        <v>0.45306912081301876</v>
      </c>
      <c r="M2356" s="341">
        <f t="shared" ca="1" si="293"/>
        <v>-0.45306912081301876</v>
      </c>
      <c r="N2356" s="170"/>
      <c r="O2356" s="340"/>
      <c r="P2356" s="3" t="e">
        <f t="shared" ca="1" si="294"/>
        <v>#N/A</v>
      </c>
      <c r="Q2356" s="3">
        <f t="shared" ca="1" si="295"/>
        <v>68177300</v>
      </c>
      <c r="S2356" s="99"/>
      <c r="T2356" s="350"/>
      <c r="U2356" s="350"/>
      <c r="V2356" s="349"/>
      <c r="W2356" s="313"/>
      <c r="X2356" s="302"/>
      <c r="Y2356" s="211"/>
      <c r="Z2356" s="320"/>
      <c r="AA2356" s="246"/>
      <c r="AB2356" s="125"/>
      <c r="AC2356" s="125"/>
      <c r="AD2356" s="125"/>
      <c r="AE2356" s="125"/>
      <c r="AF2356" s="125"/>
      <c r="AG2356" s="125"/>
      <c r="AH2356" s="125"/>
      <c r="AJ2356" s="125"/>
      <c r="AK2356" s="125"/>
      <c r="AM2356" s="246"/>
      <c r="AO2356" s="246"/>
      <c r="AP2356" s="211"/>
      <c r="AQ2356" s="211"/>
      <c r="AR2356" s="199"/>
      <c r="AT2356" s="225"/>
      <c r="AU2356" s="225"/>
      <c r="AV2356" s="225"/>
      <c r="AW2356" s="99"/>
      <c r="AX2356" s="199"/>
      <c r="AY2356" s="199"/>
      <c r="AZ2356" s="37"/>
      <c r="BA2356" s="123"/>
      <c r="BB2356" s="211"/>
      <c r="BC2356" s="211"/>
      <c r="BD2356" s="123"/>
      <c r="BE2356" s="123"/>
      <c r="BF2356" s="37"/>
      <c r="BG2356" s="37"/>
    </row>
    <row r="2357" spans="1:59" x14ac:dyDescent="0.25">
      <c r="A2357">
        <v>2325</v>
      </c>
      <c r="B2357" s="61">
        <f ca="1">OFFSET(InputPriceData!B$15,CalculationsAndCharts!$A2357+$A$11,0,1,1)</f>
        <v>39099</v>
      </c>
      <c r="C2357" s="3">
        <f ca="1">OFFSET(InputPriceData!G$15,CalculationsAndCharts!$A2357+$A$11,IF($C$7,8,0),1,1)</f>
        <v>50241400</v>
      </c>
      <c r="D2357" s="4">
        <f ca="1">OFFSET(InputPriceData!C$15,CalculationsAndCharts!$A2357+$A$11,IF($C$7,8,0),1,1)</f>
        <v>117.89</v>
      </c>
      <c r="E2357" s="4">
        <f ca="1">OFFSET(InputPriceData!D$15,CalculationsAndCharts!$A2357+$A$11,IF($C$7,8,0),1,1)</f>
        <v>118.4</v>
      </c>
      <c r="F2357" s="4">
        <f ca="1">OFFSET(InputPriceData!E$15,CalculationsAndCharts!$A2357+$A$11,IF($C$7,8,0),1,1)</f>
        <v>117.8</v>
      </c>
      <c r="G2357" s="4">
        <f ca="1">OFFSET(InputPriceData!F$15,CalculationsAndCharts!$A2357+$A$11,IF($C$7,8,0),1,1)</f>
        <v>118.03</v>
      </c>
      <c r="H2357" s="342">
        <f t="shared" ca="1" si="290"/>
        <v>117.18030474655626</v>
      </c>
      <c r="I2357" s="342">
        <f t="shared" ca="1" si="291"/>
        <v>116.88536539412519</v>
      </c>
      <c r="J2357" s="340">
        <f t="shared" ca="1" si="292"/>
        <v>0.29496343770183575</v>
      </c>
      <c r="K2357" s="170">
        <f t="shared" ca="1" si="288"/>
        <v>8.7003429580884736E-2</v>
      </c>
      <c r="L2357" s="341">
        <f t="shared" ca="1" si="289"/>
        <v>0.45781175615957542</v>
      </c>
      <c r="M2357" s="341">
        <f t="shared" ca="1" si="293"/>
        <v>-0.45781175615957542</v>
      </c>
      <c r="N2357" s="170"/>
      <c r="O2357" s="340"/>
      <c r="P2357" s="3">
        <f t="shared" ca="1" si="294"/>
        <v>50241400</v>
      </c>
      <c r="Q2357" s="3" t="e">
        <f t="shared" ca="1" si="295"/>
        <v>#N/A</v>
      </c>
      <c r="S2357" s="99"/>
      <c r="T2357" s="350"/>
      <c r="U2357" s="350"/>
      <c r="V2357" s="349"/>
      <c r="W2357" s="313"/>
      <c r="X2357" s="302"/>
      <c r="Y2357" s="211"/>
      <c r="Z2357" s="320"/>
      <c r="AA2357" s="246"/>
      <c r="AB2357" s="125"/>
      <c r="AC2357" s="125"/>
      <c r="AD2357" s="125"/>
      <c r="AE2357" s="125"/>
      <c r="AF2357" s="125"/>
      <c r="AG2357" s="125"/>
      <c r="AH2357" s="125"/>
      <c r="AJ2357" s="125"/>
      <c r="AK2357" s="125"/>
      <c r="AM2357" s="246"/>
      <c r="AO2357" s="246"/>
      <c r="AP2357" s="211"/>
      <c r="AQ2357" s="211"/>
      <c r="AR2357" s="199"/>
      <c r="AT2357" s="225"/>
      <c r="AU2357" s="225"/>
      <c r="AV2357" s="225"/>
      <c r="AW2357" s="99"/>
      <c r="AX2357" s="199"/>
      <c r="AY2357" s="199"/>
      <c r="AZ2357" s="37"/>
      <c r="BA2357" s="123"/>
      <c r="BB2357" s="211"/>
      <c r="BC2357" s="211"/>
      <c r="BD2357" s="123"/>
      <c r="BE2357" s="123"/>
      <c r="BF2357" s="37"/>
      <c r="BG2357" s="37"/>
    </row>
    <row r="2358" spans="1:59" x14ac:dyDescent="0.25">
      <c r="A2358">
        <v>2326</v>
      </c>
      <c r="B2358" s="61">
        <f ca="1">OFFSET(InputPriceData!B$15,CalculationsAndCharts!$A2358+$A$11,0,1,1)</f>
        <v>39098</v>
      </c>
      <c r="C2358" s="3">
        <f ca="1">OFFSET(InputPriceData!G$15,CalculationsAndCharts!$A2358+$A$11,IF($C$7,8,0),1,1)</f>
        <v>44871300</v>
      </c>
      <c r="D2358" s="4">
        <f ca="1">OFFSET(InputPriceData!C$15,CalculationsAndCharts!$A2358+$A$11,IF($C$7,8,0),1,1)</f>
        <v>118.08</v>
      </c>
      <c r="E2358" s="4">
        <f ca="1">OFFSET(InputPriceData!D$15,CalculationsAndCharts!$A2358+$A$11,IF($C$7,8,0),1,1)</f>
        <v>118.38</v>
      </c>
      <c r="F2358" s="4">
        <f ca="1">OFFSET(InputPriceData!E$15,CalculationsAndCharts!$A2358+$A$11,IF($C$7,8,0),1,1)</f>
        <v>117.8</v>
      </c>
      <c r="G2358" s="4">
        <f ca="1">OFFSET(InputPriceData!F$15,CalculationsAndCharts!$A2358+$A$11,IF($C$7,8,0),1,1)</f>
        <v>117.99</v>
      </c>
      <c r="H2358" s="342">
        <f t="shared" ca="1" si="290"/>
        <v>117.05891971035001</v>
      </c>
      <c r="I2358" s="342">
        <f t="shared" ca="1" si="291"/>
        <v>116.78130770268203</v>
      </c>
      <c r="J2358" s="340">
        <f t="shared" ca="1" si="292"/>
        <v>0.27763828216076741</v>
      </c>
      <c r="K2358" s="170">
        <f t="shared" ca="1" si="288"/>
        <v>7.7083015721181897E-2</v>
      </c>
      <c r="L2358" s="341">
        <f t="shared" ca="1" si="289"/>
        <v>0.46390932739435903</v>
      </c>
      <c r="M2358" s="341">
        <f t="shared" ca="1" si="293"/>
        <v>-0.46390932739435903</v>
      </c>
      <c r="N2358" s="170"/>
      <c r="O2358" s="340"/>
      <c r="P2358" s="3" t="e">
        <f t="shared" ca="1" si="294"/>
        <v>#N/A</v>
      </c>
      <c r="Q2358" s="3">
        <f t="shared" ca="1" si="295"/>
        <v>44871300</v>
      </c>
      <c r="S2358" s="99"/>
      <c r="T2358" s="350"/>
      <c r="U2358" s="350"/>
      <c r="V2358" s="349"/>
      <c r="W2358" s="313"/>
      <c r="X2358" s="302"/>
      <c r="Y2358" s="211"/>
      <c r="Z2358" s="320"/>
      <c r="AA2358" s="246"/>
      <c r="AB2358" s="125"/>
      <c r="AC2358" s="125"/>
      <c r="AD2358" s="125"/>
      <c r="AE2358" s="125"/>
      <c r="AF2358" s="125"/>
      <c r="AG2358" s="125"/>
      <c r="AH2358" s="125"/>
      <c r="AJ2358" s="125"/>
      <c r="AK2358" s="125"/>
      <c r="AM2358" s="246"/>
      <c r="AO2358" s="246"/>
      <c r="AP2358" s="211"/>
      <c r="AQ2358" s="211"/>
      <c r="AR2358" s="199"/>
      <c r="AT2358" s="225"/>
      <c r="AU2358" s="225"/>
      <c r="AV2358" s="225"/>
      <c r="AW2358" s="99"/>
      <c r="AX2358" s="199"/>
      <c r="AY2358" s="199"/>
      <c r="AZ2358" s="37"/>
      <c r="BA2358" s="123"/>
      <c r="BB2358" s="211"/>
      <c r="BC2358" s="211"/>
      <c r="BD2358" s="123"/>
      <c r="BE2358" s="123"/>
      <c r="BF2358" s="37"/>
      <c r="BG2358" s="37"/>
    </row>
    <row r="2359" spans="1:59" x14ac:dyDescent="0.25">
      <c r="A2359">
        <v>2327</v>
      </c>
      <c r="B2359" s="61">
        <f ca="1">OFFSET(InputPriceData!B$15,CalculationsAndCharts!$A2359+$A$11,0,1,1)</f>
        <v>39094</v>
      </c>
      <c r="C2359" s="3">
        <f ca="1">OFFSET(InputPriceData!G$15,CalculationsAndCharts!$A2359+$A$11,IF($C$7,8,0),1,1)</f>
        <v>55370600</v>
      </c>
      <c r="D2359" s="4">
        <f ca="1">OFFSET(InputPriceData!C$15,CalculationsAndCharts!$A2359+$A$11,IF($C$7,8,0),1,1)</f>
        <v>117.32</v>
      </c>
      <c r="E2359" s="4">
        <f ca="1">OFFSET(InputPriceData!D$15,CalculationsAndCharts!$A2359+$A$11,IF($C$7,8,0),1,1)</f>
        <v>118.22</v>
      </c>
      <c r="F2359" s="4">
        <f ca="1">OFFSET(InputPriceData!E$15,CalculationsAndCharts!$A2359+$A$11,IF($C$7,8,0),1,1)</f>
        <v>117.28</v>
      </c>
      <c r="G2359" s="4">
        <f ca="1">OFFSET(InputPriceData!F$15,CalculationsAndCharts!$A2359+$A$11,IF($C$7,8,0),1,1)</f>
        <v>118.22</v>
      </c>
      <c r="H2359" s="342">
        <f t="shared" ca="1" si="290"/>
        <v>116.92590824040001</v>
      </c>
      <c r="I2359" s="342">
        <f t="shared" ca="1" si="291"/>
        <v>116.67142658474404</v>
      </c>
      <c r="J2359" s="340">
        <f t="shared" ca="1" si="292"/>
        <v>0.25451031834124394</v>
      </c>
      <c r="K2359" s="170">
        <f t="shared" ca="1" si="288"/>
        <v>6.4775502142161323E-2</v>
      </c>
      <c r="L2359" s="341">
        <f t="shared" ca="1" si="289"/>
        <v>0.47182155536366477</v>
      </c>
      <c r="M2359" s="341">
        <f t="shared" ca="1" si="293"/>
        <v>-0.47182155536366477</v>
      </c>
      <c r="N2359" s="170"/>
      <c r="O2359" s="340"/>
      <c r="P2359" s="3">
        <f t="shared" ca="1" si="294"/>
        <v>55370600</v>
      </c>
      <c r="Q2359" s="3" t="e">
        <f t="shared" ca="1" si="295"/>
        <v>#N/A</v>
      </c>
      <c r="S2359" s="99"/>
      <c r="T2359" s="350"/>
      <c r="U2359" s="350"/>
      <c r="V2359" s="349"/>
      <c r="W2359" s="313"/>
      <c r="X2359" s="302"/>
      <c r="Y2359" s="211"/>
      <c r="Z2359" s="320"/>
      <c r="AA2359" s="246"/>
      <c r="AB2359" s="125"/>
      <c r="AC2359" s="125"/>
      <c r="AD2359" s="125"/>
      <c r="AE2359" s="125"/>
      <c r="AF2359" s="125"/>
      <c r="AG2359" s="125"/>
      <c r="AH2359" s="125"/>
      <c r="AJ2359" s="125"/>
      <c r="AK2359" s="125"/>
      <c r="AM2359" s="246"/>
      <c r="AO2359" s="246"/>
      <c r="AP2359" s="211"/>
      <c r="AQ2359" s="211"/>
      <c r="AR2359" s="199"/>
      <c r="AT2359" s="225"/>
      <c r="AU2359" s="225"/>
      <c r="AV2359" s="225"/>
      <c r="AW2359" s="99"/>
      <c r="AX2359" s="199"/>
      <c r="AY2359" s="199"/>
      <c r="AZ2359" s="37"/>
      <c r="BA2359" s="123"/>
      <c r="BB2359" s="211"/>
      <c r="BC2359" s="211"/>
      <c r="BD2359" s="123"/>
      <c r="BE2359" s="123"/>
      <c r="BF2359" s="37"/>
      <c r="BG2359" s="37"/>
    </row>
    <row r="2360" spans="1:59" x14ac:dyDescent="0.25">
      <c r="A2360">
        <v>2328</v>
      </c>
      <c r="B2360" s="61">
        <f ca="1">OFFSET(InputPriceData!B$15,CalculationsAndCharts!$A2360+$A$11,0,1,1)</f>
        <v>39093</v>
      </c>
      <c r="C2360" s="3">
        <f ca="1">OFFSET(InputPriceData!G$15,CalculationsAndCharts!$A2360+$A$11,IF($C$7,8,0),1,1)</f>
        <v>54476800</v>
      </c>
      <c r="D2360" s="4">
        <f ca="1">OFFSET(InputPriceData!C$15,CalculationsAndCharts!$A2360+$A$11,IF($C$7,8,0),1,1)</f>
        <v>116.85</v>
      </c>
      <c r="E2360" s="4">
        <f ca="1">OFFSET(InputPriceData!D$15,CalculationsAndCharts!$A2360+$A$11,IF($C$7,8,0),1,1)</f>
        <v>117.7</v>
      </c>
      <c r="F2360" s="4">
        <f ca="1">OFFSET(InputPriceData!E$15,CalculationsAndCharts!$A2360+$A$11,IF($C$7,8,0),1,1)</f>
        <v>116.78</v>
      </c>
      <c r="G2360" s="4">
        <f ca="1">OFFSET(InputPriceData!F$15,CalculationsAndCharts!$A2360+$A$11,IF($C$7,8,0),1,1)</f>
        <v>117.33</v>
      </c>
      <c r="H2360" s="342">
        <f t="shared" ca="1" si="290"/>
        <v>116.74103798902857</v>
      </c>
      <c r="I2360" s="342">
        <f t="shared" ca="1" si="291"/>
        <v>116.53064718335715</v>
      </c>
      <c r="J2360" s="340">
        <f t="shared" ca="1" si="292"/>
        <v>0.21042207360078269</v>
      </c>
      <c r="K2360" s="170">
        <f t="shared" ca="1" si="288"/>
        <v>4.4277449058453204E-2</v>
      </c>
      <c r="L2360" s="341">
        <f t="shared" ca="1" si="289"/>
        <v>0.48069383367943624</v>
      </c>
      <c r="M2360" s="341">
        <f t="shared" ca="1" si="293"/>
        <v>-0.48069383367943624</v>
      </c>
      <c r="N2360" s="170"/>
      <c r="O2360" s="340"/>
      <c r="P2360" s="3">
        <f t="shared" ca="1" si="294"/>
        <v>54476800</v>
      </c>
      <c r="Q2360" s="3" t="e">
        <f t="shared" ca="1" si="295"/>
        <v>#N/A</v>
      </c>
      <c r="S2360" s="99"/>
      <c r="T2360" s="350"/>
      <c r="U2360" s="350"/>
      <c r="V2360" s="349"/>
      <c r="W2360" s="313"/>
      <c r="X2360" s="302"/>
      <c r="Y2360" s="211"/>
      <c r="Z2360" s="320"/>
      <c r="AA2360" s="246"/>
      <c r="AB2360" s="125"/>
      <c r="AC2360" s="125"/>
      <c r="AD2360" s="125"/>
      <c r="AE2360" s="125"/>
      <c r="AF2360" s="125"/>
      <c r="AG2360" s="125"/>
      <c r="AH2360" s="125"/>
      <c r="AJ2360" s="125"/>
      <c r="AK2360" s="125"/>
      <c r="AM2360" s="246"/>
      <c r="AO2360" s="246"/>
      <c r="AP2360" s="211"/>
      <c r="AQ2360" s="211"/>
      <c r="AR2360" s="199"/>
      <c r="AT2360" s="225"/>
      <c r="AU2360" s="225"/>
      <c r="AV2360" s="225"/>
      <c r="AW2360" s="99"/>
      <c r="AX2360" s="199"/>
      <c r="AY2360" s="199"/>
      <c r="AZ2360" s="37"/>
      <c r="BA2360" s="123"/>
      <c r="BB2360" s="211"/>
      <c r="BC2360" s="211"/>
      <c r="BD2360" s="123"/>
      <c r="BE2360" s="123"/>
      <c r="BF2360" s="37"/>
      <c r="BG2360" s="37"/>
    </row>
    <row r="2361" spans="1:59" x14ac:dyDescent="0.25">
      <c r="A2361">
        <v>2329</v>
      </c>
      <c r="B2361" s="61">
        <f ca="1">OFFSET(InputPriceData!B$15,CalculationsAndCharts!$A2361+$A$11,0,1,1)</f>
        <v>39092</v>
      </c>
      <c r="C2361" s="3">
        <f ca="1">OFFSET(InputPriceData!G$15,CalculationsAndCharts!$A2361+$A$11,IF($C$7,8,0),1,1)</f>
        <v>72428000</v>
      </c>
      <c r="D2361" s="4">
        <f ca="1">OFFSET(InputPriceData!C$15,CalculationsAndCharts!$A2361+$A$11,IF($C$7,8,0),1,1)</f>
        <v>116.02</v>
      </c>
      <c r="E2361" s="4">
        <f ca="1">OFFSET(InputPriceData!D$15,CalculationsAndCharts!$A2361+$A$11,IF($C$7,8,0),1,1)</f>
        <v>116.84</v>
      </c>
      <c r="F2361" s="4">
        <f ca="1">OFFSET(InputPriceData!E$15,CalculationsAndCharts!$A2361+$A$11,IF($C$7,8,0),1,1)</f>
        <v>115.79</v>
      </c>
      <c r="G2361" s="4">
        <f ca="1">OFFSET(InputPriceData!F$15,CalculationsAndCharts!$A2361+$A$11,IF($C$7,8,0),1,1)</f>
        <v>116.81</v>
      </c>
      <c r="H2361" s="342">
        <f t="shared" ca="1" si="290"/>
        <v>116.65690055888979</v>
      </c>
      <c r="I2361" s="342">
        <f t="shared" ca="1" si="291"/>
        <v>116.45797874548053</v>
      </c>
      <c r="J2361" s="340">
        <f t="shared" ca="1" si="292"/>
        <v>0.19895592335811951</v>
      </c>
      <c r="K2361" s="170">
        <f t="shared" ca="1" si="288"/>
        <v>3.9583459439281925E-2</v>
      </c>
      <c r="L2361" s="341">
        <f t="shared" ca="1" si="289"/>
        <v>0.4906063351245189</v>
      </c>
      <c r="M2361" s="341">
        <f t="shared" ca="1" si="293"/>
        <v>-0.4906063351245189</v>
      </c>
      <c r="N2361" s="170"/>
      <c r="O2361" s="340"/>
      <c r="P2361" s="3">
        <f t="shared" ca="1" si="294"/>
        <v>72428000</v>
      </c>
      <c r="Q2361" s="3" t="e">
        <f t="shared" ca="1" si="295"/>
        <v>#N/A</v>
      </c>
      <c r="S2361" s="99"/>
      <c r="T2361" s="350"/>
      <c r="U2361" s="350"/>
      <c r="V2361" s="349"/>
      <c r="W2361" s="313"/>
      <c r="X2361" s="302"/>
      <c r="Y2361" s="211"/>
      <c r="Z2361" s="320"/>
      <c r="AA2361" s="246"/>
      <c r="AB2361" s="125"/>
      <c r="AC2361" s="125"/>
      <c r="AD2361" s="125"/>
      <c r="AE2361" s="125"/>
      <c r="AF2361" s="125"/>
      <c r="AG2361" s="125"/>
      <c r="AH2361" s="125"/>
      <c r="AJ2361" s="125"/>
      <c r="AK2361" s="125"/>
      <c r="AM2361" s="246"/>
      <c r="AO2361" s="246"/>
      <c r="AP2361" s="211"/>
      <c r="AQ2361" s="211"/>
      <c r="AR2361" s="199"/>
      <c r="AT2361" s="225"/>
      <c r="AU2361" s="225"/>
      <c r="AV2361" s="225"/>
      <c r="AW2361" s="99"/>
      <c r="AX2361" s="199"/>
      <c r="AY2361" s="199"/>
      <c r="AZ2361" s="37"/>
      <c r="BA2361" s="123"/>
      <c r="BB2361" s="211"/>
      <c r="BC2361" s="211"/>
      <c r="BD2361" s="123"/>
      <c r="BE2361" s="123"/>
      <c r="BF2361" s="37"/>
      <c r="BG2361" s="37"/>
    </row>
    <row r="2362" spans="1:59" x14ac:dyDescent="0.25">
      <c r="A2362">
        <v>2330</v>
      </c>
      <c r="B2362" s="61">
        <f ca="1">OFFSET(InputPriceData!B$15,CalculationsAndCharts!$A2362+$A$11,0,1,1)</f>
        <v>39091</v>
      </c>
      <c r="C2362" s="3">
        <f ca="1">OFFSET(InputPriceData!G$15,CalculationsAndCharts!$A2362+$A$11,IF($C$7,8,0),1,1)</f>
        <v>75680100</v>
      </c>
      <c r="D2362" s="4">
        <f ca="1">OFFSET(InputPriceData!C$15,CalculationsAndCharts!$A2362+$A$11,IF($C$7,8,0),1,1)</f>
        <v>116.62</v>
      </c>
      <c r="E2362" s="4">
        <f ca="1">OFFSET(InputPriceData!D$15,CalculationsAndCharts!$A2362+$A$11,IF($C$7,8,0),1,1)</f>
        <v>116.86</v>
      </c>
      <c r="F2362" s="4">
        <f ca="1">OFFSET(InputPriceData!E$15,CalculationsAndCharts!$A2362+$A$11,IF($C$7,8,0),1,1)</f>
        <v>115.87</v>
      </c>
      <c r="G2362" s="4">
        <f ca="1">OFFSET(InputPriceData!F$15,CalculationsAndCharts!$A2362+$A$11,IF($C$7,8,0),1,1)</f>
        <v>116.43</v>
      </c>
      <c r="H2362" s="342">
        <f t="shared" ca="1" si="290"/>
        <v>116.63502921015976</v>
      </c>
      <c r="I2362" s="342">
        <f t="shared" ca="1" si="291"/>
        <v>116.42597681325149</v>
      </c>
      <c r="J2362" s="340">
        <f t="shared" ca="1" si="292"/>
        <v>0.20908960716781042</v>
      </c>
      <c r="K2362" s="170">
        <f t="shared" ca="1" si="288"/>
        <v>4.3718463825589277E-2</v>
      </c>
      <c r="L2362" s="341">
        <f t="shared" ca="1" si="289"/>
        <v>0.50098889328239893</v>
      </c>
      <c r="M2362" s="341">
        <f t="shared" ca="1" si="293"/>
        <v>-0.50098889328239893</v>
      </c>
      <c r="N2362" s="170"/>
      <c r="O2362" s="340"/>
      <c r="P2362" s="3" t="e">
        <f t="shared" ca="1" si="294"/>
        <v>#N/A</v>
      </c>
      <c r="Q2362" s="3">
        <f t="shared" ca="1" si="295"/>
        <v>75680100</v>
      </c>
      <c r="S2362" s="99"/>
      <c r="T2362" s="350"/>
      <c r="U2362" s="350"/>
      <c r="V2362" s="349"/>
      <c r="W2362" s="313"/>
      <c r="X2362" s="302"/>
      <c r="Y2362" s="211"/>
      <c r="Z2362" s="320"/>
      <c r="AA2362" s="246"/>
      <c r="AB2362" s="125"/>
      <c r="AC2362" s="125"/>
      <c r="AD2362" s="125"/>
      <c r="AE2362" s="125"/>
      <c r="AF2362" s="125"/>
      <c r="AG2362" s="125"/>
      <c r="AH2362" s="125"/>
      <c r="AJ2362" s="125"/>
      <c r="AK2362" s="125"/>
      <c r="AM2362" s="246"/>
      <c r="AO2362" s="246"/>
      <c r="AP2362" s="211"/>
      <c r="AQ2362" s="211"/>
      <c r="AR2362" s="199"/>
      <c r="AT2362" s="225"/>
      <c r="AU2362" s="225"/>
      <c r="AV2362" s="225"/>
      <c r="AW2362" s="99"/>
      <c r="AX2362" s="199"/>
      <c r="AY2362" s="199"/>
      <c r="AZ2362" s="37"/>
      <c r="BA2362" s="123"/>
      <c r="BB2362" s="211"/>
      <c r="BC2362" s="211"/>
      <c r="BD2362" s="123"/>
      <c r="BE2362" s="123"/>
      <c r="BF2362" s="37"/>
      <c r="BG2362" s="37"/>
    </row>
    <row r="2363" spans="1:59" x14ac:dyDescent="0.25">
      <c r="A2363">
        <v>2331</v>
      </c>
      <c r="B2363" s="61">
        <f ca="1">OFFSET(InputPriceData!B$15,CalculationsAndCharts!$A2363+$A$11,0,1,1)</f>
        <v>39090</v>
      </c>
      <c r="C2363" s="3">
        <f ca="1">OFFSET(InputPriceData!G$15,CalculationsAndCharts!$A2363+$A$11,IF($C$7,8,0),1,1)</f>
        <v>71655000</v>
      </c>
      <c r="D2363" s="4">
        <f ca="1">OFFSET(InputPriceData!C$15,CalculationsAndCharts!$A2363+$A$11,IF($C$7,8,0),1,1)</f>
        <v>116.22</v>
      </c>
      <c r="E2363" s="4">
        <f ca="1">OFFSET(InputPriceData!D$15,CalculationsAndCharts!$A2363+$A$11,IF($C$7,8,0),1,1)</f>
        <v>116.71</v>
      </c>
      <c r="F2363" s="4">
        <f ca="1">OFFSET(InputPriceData!E$15,CalculationsAndCharts!$A2363+$A$11,IF($C$7,8,0),1,1)</f>
        <v>115.75</v>
      </c>
      <c r="G2363" s="4">
        <f ca="1">OFFSET(InputPriceData!F$15,CalculationsAndCharts!$A2363+$A$11,IF($C$7,8,0),1,1)</f>
        <v>116.52</v>
      </c>
      <c r="H2363" s="342">
        <f t="shared" ca="1" si="290"/>
        <v>116.66431909732543</v>
      </c>
      <c r="I2363" s="342">
        <f t="shared" ca="1" si="291"/>
        <v>116.42561106900163</v>
      </c>
      <c r="J2363" s="340">
        <f t="shared" ca="1" si="292"/>
        <v>0.23874862065563507</v>
      </c>
      <c r="K2363" s="170">
        <f t="shared" ca="1" si="288"/>
        <v>5.7000903864968339E-2</v>
      </c>
      <c r="L2363" s="341">
        <f t="shared" ca="1" si="289"/>
        <v>0.51044128907107345</v>
      </c>
      <c r="M2363" s="341">
        <f t="shared" ca="1" si="293"/>
        <v>-0.51044128907107345</v>
      </c>
      <c r="N2363" s="170"/>
      <c r="O2363" s="340"/>
      <c r="P2363" s="3">
        <f t="shared" ca="1" si="294"/>
        <v>71655000</v>
      </c>
      <c r="Q2363" s="3" t="e">
        <f t="shared" ca="1" si="295"/>
        <v>#N/A</v>
      </c>
      <c r="S2363" s="99"/>
      <c r="T2363" s="350"/>
      <c r="U2363" s="350"/>
      <c r="V2363" s="349"/>
      <c r="W2363" s="313"/>
      <c r="X2363" s="302"/>
      <c r="Y2363" s="211"/>
      <c r="Z2363" s="320"/>
      <c r="AA2363" s="246"/>
      <c r="AB2363" s="125"/>
      <c r="AC2363" s="125"/>
      <c r="AD2363" s="125"/>
      <c r="AE2363" s="125"/>
      <c r="AF2363" s="125"/>
      <c r="AG2363" s="125"/>
      <c r="AH2363" s="125"/>
      <c r="AJ2363" s="125"/>
      <c r="AK2363" s="125"/>
      <c r="AM2363" s="246"/>
      <c r="AO2363" s="246"/>
      <c r="AP2363" s="211"/>
      <c r="AQ2363" s="211"/>
      <c r="AR2363" s="199"/>
      <c r="AT2363" s="225"/>
      <c r="AU2363" s="225"/>
      <c r="AV2363" s="225"/>
      <c r="AW2363" s="99"/>
      <c r="AX2363" s="199"/>
      <c r="AY2363" s="199"/>
      <c r="AZ2363" s="37"/>
      <c r="BA2363" s="123"/>
      <c r="BB2363" s="211"/>
      <c r="BC2363" s="211"/>
      <c r="BD2363" s="123"/>
      <c r="BE2363" s="123"/>
      <c r="BF2363" s="37"/>
      <c r="BG2363" s="37"/>
    </row>
    <row r="2364" spans="1:59" x14ac:dyDescent="0.25">
      <c r="A2364">
        <v>2332</v>
      </c>
      <c r="B2364" s="61">
        <f ca="1">OFFSET(InputPriceData!B$15,CalculationsAndCharts!$A2364+$A$11,0,1,1)</f>
        <v>39087</v>
      </c>
      <c r="C2364" s="3">
        <f ca="1">OFFSET(InputPriceData!G$15,CalculationsAndCharts!$A2364+$A$11,IF($C$7,8,0),1,1)</f>
        <v>76645300</v>
      </c>
      <c r="D2364" s="4">
        <f ca="1">OFFSET(InputPriceData!C$15,CalculationsAndCharts!$A2364+$A$11,IF($C$7,8,0),1,1)</f>
        <v>116.64</v>
      </c>
      <c r="E2364" s="4">
        <f ca="1">OFFSET(InputPriceData!D$15,CalculationsAndCharts!$A2364+$A$11,IF($C$7,8,0),1,1)</f>
        <v>116.7</v>
      </c>
      <c r="F2364" s="4">
        <f ca="1">OFFSET(InputPriceData!E$15,CalculationsAndCharts!$A2364+$A$11,IF($C$7,8,0),1,1)</f>
        <v>115.86</v>
      </c>
      <c r="G2364" s="4">
        <f ca="1">OFFSET(InputPriceData!F$15,CalculationsAndCharts!$A2364+$A$11,IF($C$7,8,0),1,1)</f>
        <v>115.99</v>
      </c>
      <c r="H2364" s="342">
        <f t="shared" ca="1" si="290"/>
        <v>116.68493611122906</v>
      </c>
      <c r="I2364" s="342">
        <f t="shared" ca="1" si="291"/>
        <v>116.4170302570927</v>
      </c>
      <c r="J2364" s="340">
        <f t="shared" ca="1" si="292"/>
        <v>0.26795013590466887</v>
      </c>
      <c r="K2364" s="170">
        <f t="shared" ca="1" si="288"/>
        <v>7.1797275331330526E-2</v>
      </c>
      <c r="L2364" s="341">
        <f t="shared" ca="1" si="289"/>
        <v>0.51894680268615656</v>
      </c>
      <c r="M2364" s="341">
        <f t="shared" ca="1" si="293"/>
        <v>-0.51894680268615656</v>
      </c>
      <c r="N2364" s="170"/>
      <c r="O2364" s="340"/>
      <c r="P2364" s="3" t="e">
        <f t="shared" ca="1" si="294"/>
        <v>#N/A</v>
      </c>
      <c r="Q2364" s="3">
        <f t="shared" ca="1" si="295"/>
        <v>76645300</v>
      </c>
      <c r="S2364" s="99"/>
      <c r="T2364" s="350"/>
      <c r="U2364" s="350"/>
      <c r="V2364" s="349"/>
      <c r="W2364" s="313"/>
      <c r="X2364" s="302"/>
      <c r="Y2364" s="211"/>
      <c r="Z2364" s="320"/>
      <c r="AA2364" s="246"/>
      <c r="AB2364" s="125"/>
      <c r="AC2364" s="125"/>
      <c r="AD2364" s="125"/>
      <c r="AE2364" s="125"/>
      <c r="AF2364" s="125"/>
      <c r="AG2364" s="125"/>
      <c r="AH2364" s="125"/>
      <c r="AJ2364" s="125"/>
      <c r="AK2364" s="125"/>
      <c r="AM2364" s="246"/>
      <c r="AO2364" s="246"/>
      <c r="AP2364" s="211"/>
      <c r="AQ2364" s="211"/>
      <c r="AR2364" s="199"/>
      <c r="AT2364" s="225"/>
      <c r="AU2364" s="225"/>
      <c r="AV2364" s="225"/>
      <c r="AW2364" s="99"/>
      <c r="AX2364" s="199"/>
      <c r="AY2364" s="199"/>
      <c r="AZ2364" s="37"/>
      <c r="BA2364" s="123"/>
      <c r="BB2364" s="211"/>
      <c r="BC2364" s="211"/>
      <c r="BD2364" s="123"/>
      <c r="BE2364" s="123"/>
      <c r="BF2364" s="37"/>
      <c r="BG2364" s="37"/>
    </row>
    <row r="2365" spans="1:59" x14ac:dyDescent="0.25">
      <c r="A2365">
        <v>2333</v>
      </c>
      <c r="B2365" s="61">
        <f ca="1">OFFSET(InputPriceData!B$15,CalculationsAndCharts!$A2365+$A$11,0,1,1)</f>
        <v>39086</v>
      </c>
      <c r="C2365" s="3">
        <f ca="1">OFFSET(InputPriceData!G$15,CalculationsAndCharts!$A2365+$A$11,IF($C$7,8,0),1,1)</f>
        <v>69620600</v>
      </c>
      <c r="D2365" s="4">
        <f ca="1">OFFSET(InputPriceData!C$15,CalculationsAndCharts!$A2365+$A$11,IF($C$7,8,0),1,1)</f>
        <v>116.56</v>
      </c>
      <c r="E2365" s="4">
        <f ca="1">OFFSET(InputPriceData!D$15,CalculationsAndCharts!$A2365+$A$11,IF($C$7,8,0),1,1)</f>
        <v>117.23</v>
      </c>
      <c r="F2365" s="4">
        <f ca="1">OFFSET(InputPriceData!E$15,CalculationsAndCharts!$A2365+$A$11,IF($C$7,8,0),1,1)</f>
        <v>116.05</v>
      </c>
      <c r="G2365" s="4">
        <f ca="1">OFFSET(InputPriceData!F$15,CalculationsAndCharts!$A2365+$A$11,IF($C$7,8,0),1,1)</f>
        <v>116.92</v>
      </c>
      <c r="H2365" s="342">
        <f t="shared" ca="1" si="290"/>
        <v>116.78421269854751</v>
      </c>
      <c r="I2365" s="342">
        <f t="shared" ca="1" si="291"/>
        <v>116.45585118955569</v>
      </c>
      <c r="J2365" s="340">
        <f t="shared" ca="1" si="292"/>
        <v>0.3284098154891183</v>
      </c>
      <c r="K2365" s="170">
        <f t="shared" ca="1" si="288"/>
        <v>0.10785300690959672</v>
      </c>
      <c r="L2365" s="341">
        <f t="shared" ca="1" si="289"/>
        <v>0.5267048180299736</v>
      </c>
      <c r="M2365" s="341">
        <f t="shared" ca="1" si="293"/>
        <v>-0.5267048180299736</v>
      </c>
      <c r="N2365" s="170"/>
      <c r="O2365" s="340"/>
      <c r="P2365" s="3">
        <f t="shared" ca="1" si="294"/>
        <v>69620600</v>
      </c>
      <c r="Q2365" s="3" t="e">
        <f t="shared" ca="1" si="295"/>
        <v>#N/A</v>
      </c>
      <c r="S2365" s="99"/>
      <c r="T2365" s="350"/>
      <c r="U2365" s="350"/>
      <c r="V2365" s="349"/>
      <c r="W2365" s="313"/>
      <c r="X2365" s="302"/>
      <c r="Y2365" s="211"/>
      <c r="Z2365" s="320"/>
      <c r="AA2365" s="246"/>
      <c r="AB2365" s="125"/>
      <c r="AC2365" s="125"/>
      <c r="AD2365" s="125"/>
      <c r="AE2365" s="125"/>
      <c r="AF2365" s="125"/>
      <c r="AG2365" s="125"/>
      <c r="AH2365" s="125"/>
      <c r="AJ2365" s="125"/>
      <c r="AK2365" s="125"/>
      <c r="AM2365" s="246"/>
      <c r="AO2365" s="246"/>
      <c r="AP2365" s="211"/>
      <c r="AQ2365" s="211"/>
      <c r="AR2365" s="199"/>
      <c r="AT2365" s="225"/>
      <c r="AU2365" s="225"/>
      <c r="AV2365" s="225"/>
      <c r="AW2365" s="99"/>
      <c r="AX2365" s="199"/>
      <c r="AY2365" s="199"/>
      <c r="AZ2365" s="37"/>
      <c r="BA2365" s="123"/>
      <c r="BB2365" s="211"/>
      <c r="BC2365" s="211"/>
      <c r="BD2365" s="123"/>
      <c r="BE2365" s="123"/>
      <c r="BF2365" s="37"/>
      <c r="BG2365" s="37"/>
    </row>
    <row r="2366" spans="1:59" x14ac:dyDescent="0.25">
      <c r="A2366">
        <v>2334</v>
      </c>
      <c r="B2366" s="61">
        <f ca="1">OFFSET(InputPriceData!B$15,CalculationsAndCharts!$A2366+$A$11,0,1,1)</f>
        <v>39085</v>
      </c>
      <c r="C2366" s="3">
        <f ca="1">OFFSET(InputPriceData!G$15,CalculationsAndCharts!$A2366+$A$11,IF($C$7,8,0),1,1)</f>
        <v>94807600</v>
      </c>
      <c r="D2366" s="4">
        <f ca="1">OFFSET(InputPriceData!C$15,CalculationsAndCharts!$A2366+$A$11,IF($C$7,8,0),1,1)</f>
        <v>117.4</v>
      </c>
      <c r="E2366" s="4">
        <f ca="1">OFFSET(InputPriceData!D$15,CalculationsAndCharts!$A2366+$A$11,IF($C$7,8,0),1,1)</f>
        <v>117.9</v>
      </c>
      <c r="F2366" s="4">
        <f ca="1">OFFSET(InputPriceData!E$15,CalculationsAndCharts!$A2366+$A$11,IF($C$7,8,0),1,1)</f>
        <v>116.01</v>
      </c>
      <c r="G2366" s="4">
        <f ca="1">OFFSET(InputPriceData!F$15,CalculationsAndCharts!$A2366+$A$11,IF($C$7,8,0),1,1)</f>
        <v>116.67</v>
      </c>
      <c r="H2366" s="342">
        <f t="shared" ca="1" si="290"/>
        <v>116.76481451262573</v>
      </c>
      <c r="I2366" s="342">
        <f t="shared" ca="1" si="291"/>
        <v>116.41365584315166</v>
      </c>
      <c r="J2366" s="340">
        <f t="shared" ca="1" si="292"/>
        <v>0.35121136645818313</v>
      </c>
      <c r="K2366" s="170">
        <f t="shared" ca="1" si="288"/>
        <v>0.1233494239294242</v>
      </c>
      <c r="L2366" s="341">
        <f t="shared" ca="1" si="289"/>
        <v>0.53348541993743914</v>
      </c>
      <c r="M2366" s="341">
        <f t="shared" ca="1" si="293"/>
        <v>-0.53348541993743914</v>
      </c>
      <c r="N2366" s="170"/>
      <c r="O2366" s="340"/>
      <c r="P2366" s="3" t="e">
        <f t="shared" ca="1" si="294"/>
        <v>#N/A</v>
      </c>
      <c r="Q2366" s="3">
        <f t="shared" ca="1" si="295"/>
        <v>94807600</v>
      </c>
      <c r="S2366" s="99"/>
      <c r="T2366" s="350"/>
      <c r="U2366" s="350"/>
      <c r="V2366" s="349"/>
      <c r="W2366" s="313"/>
      <c r="X2366" s="302"/>
      <c r="Y2366" s="211"/>
      <c r="Z2366" s="320"/>
      <c r="AA2366" s="246"/>
      <c r="AB2366" s="125"/>
      <c r="AC2366" s="125"/>
      <c r="AD2366" s="125"/>
      <c r="AE2366" s="125"/>
      <c r="AF2366" s="125"/>
      <c r="AG2366" s="125"/>
      <c r="AH2366" s="125"/>
      <c r="AJ2366" s="125"/>
      <c r="AK2366" s="125"/>
      <c r="AM2366" s="246"/>
      <c r="AO2366" s="246"/>
      <c r="AP2366" s="211"/>
      <c r="AQ2366" s="211"/>
      <c r="AR2366" s="199"/>
      <c r="AT2366" s="225"/>
      <c r="AU2366" s="225"/>
      <c r="AV2366" s="225"/>
      <c r="AW2366" s="99"/>
      <c r="AX2366" s="199"/>
      <c r="AY2366" s="199"/>
      <c r="AZ2366" s="37"/>
      <c r="BA2366" s="123"/>
      <c r="BB2366" s="211"/>
      <c r="BC2366" s="211"/>
      <c r="BD2366" s="123"/>
      <c r="BE2366" s="123"/>
      <c r="BF2366" s="37"/>
      <c r="BG2366" s="37"/>
    </row>
    <row r="2367" spans="1:59" x14ac:dyDescent="0.25">
      <c r="A2367">
        <v>2335</v>
      </c>
      <c r="B2367" s="61">
        <f ca="1">OFFSET(InputPriceData!B$15,CalculationsAndCharts!$A2367+$A$11,0,1,1)</f>
        <v>39080</v>
      </c>
      <c r="C2367" s="3">
        <f ca="1">OFFSET(InputPriceData!G$15,CalculationsAndCharts!$A2367+$A$11,IF($C$7,8,0),1,1)</f>
        <v>45461200</v>
      </c>
      <c r="D2367" s="4">
        <f ca="1">OFFSET(InputPriceData!C$15,CalculationsAndCharts!$A2367+$A$11,IF($C$7,8,0),1,1)</f>
        <v>117.24</v>
      </c>
      <c r="E2367" s="4">
        <f ca="1">OFFSET(InputPriceData!D$15,CalculationsAndCharts!$A2367+$A$11,IF($C$7,8,0),1,1)</f>
        <v>117.64</v>
      </c>
      <c r="F2367" s="4">
        <f ca="1">OFFSET(InputPriceData!E$15,CalculationsAndCharts!$A2367+$A$11,IF($C$7,8,0),1,1)</f>
        <v>116.72</v>
      </c>
      <c r="G2367" s="4">
        <f ca="1">OFFSET(InputPriceData!F$15,CalculationsAndCharts!$A2367+$A$11,IF($C$7,8,0),1,1)</f>
        <v>116.88</v>
      </c>
      <c r="H2367" s="342">
        <f t="shared" ca="1" si="290"/>
        <v>116.77835944300084</v>
      </c>
      <c r="I2367" s="342">
        <f t="shared" ca="1" si="291"/>
        <v>116.39035182889273</v>
      </c>
      <c r="J2367" s="340">
        <f t="shared" ca="1" si="292"/>
        <v>0.38806510056950755</v>
      </c>
      <c r="K2367" s="170">
        <f t="shared" ca="1" si="288"/>
        <v>0.15059452228002201</v>
      </c>
      <c r="L2367" s="341">
        <f t="shared" ca="1" si="289"/>
        <v>0.54012226612523651</v>
      </c>
      <c r="M2367" s="341">
        <f t="shared" ca="1" si="293"/>
        <v>-0.54012226612523651</v>
      </c>
      <c r="N2367" s="170"/>
      <c r="O2367" s="340"/>
      <c r="P2367" s="3" t="e">
        <f t="shared" ca="1" si="294"/>
        <v>#N/A</v>
      </c>
      <c r="Q2367" s="3">
        <f t="shared" ca="1" si="295"/>
        <v>45461200</v>
      </c>
      <c r="S2367" s="99"/>
      <c r="T2367" s="350"/>
      <c r="U2367" s="350"/>
      <c r="V2367" s="349"/>
      <c r="W2367" s="313"/>
      <c r="X2367" s="302"/>
      <c r="Y2367" s="211"/>
      <c r="Z2367" s="320"/>
      <c r="AA2367" s="246"/>
      <c r="AB2367" s="125"/>
      <c r="AC2367" s="125"/>
      <c r="AD2367" s="125"/>
      <c r="AE2367" s="125"/>
      <c r="AF2367" s="125"/>
      <c r="AG2367" s="125"/>
      <c r="AH2367" s="125"/>
      <c r="AJ2367" s="125"/>
      <c r="AK2367" s="125"/>
      <c r="AM2367" s="246"/>
      <c r="AO2367" s="246"/>
      <c r="AP2367" s="211"/>
      <c r="AQ2367" s="211"/>
      <c r="AR2367" s="199"/>
      <c r="AT2367" s="225"/>
      <c r="AU2367" s="225"/>
      <c r="AV2367" s="225"/>
      <c r="AW2367" s="99"/>
      <c r="AX2367" s="199"/>
      <c r="AY2367" s="199"/>
      <c r="AZ2367" s="37"/>
      <c r="BA2367" s="123"/>
      <c r="BB2367" s="211"/>
      <c r="BC2367" s="211"/>
      <c r="BD2367" s="123"/>
      <c r="BE2367" s="123"/>
      <c r="BF2367" s="37"/>
      <c r="BG2367" s="37"/>
    </row>
    <row r="2368" spans="1:59" x14ac:dyDescent="0.25">
      <c r="A2368">
        <v>2336</v>
      </c>
      <c r="B2368" s="61">
        <f ca="1">OFFSET(InputPriceData!B$15,CalculationsAndCharts!$A2368+$A$11,0,1,1)</f>
        <v>39079</v>
      </c>
      <c r="C2368" s="3">
        <f ca="1">OFFSET(InputPriceData!G$15,CalculationsAndCharts!$A2368+$A$11,IF($C$7,8,0),1,1)</f>
        <v>37288800</v>
      </c>
      <c r="D2368" s="4">
        <f ca="1">OFFSET(InputPriceData!C$15,CalculationsAndCharts!$A2368+$A$11,IF($C$7,8,0),1,1)</f>
        <v>117.53</v>
      </c>
      <c r="E2368" s="4">
        <f ca="1">OFFSET(InputPriceData!D$15,CalculationsAndCharts!$A2368+$A$11,IF($C$7,8,0),1,1)</f>
        <v>117.77</v>
      </c>
      <c r="F2368" s="4">
        <f ca="1">OFFSET(InputPriceData!E$15,CalculationsAndCharts!$A2368+$A$11,IF($C$7,8,0),1,1)</f>
        <v>117.18</v>
      </c>
      <c r="G2368" s="4">
        <f ca="1">OFFSET(InputPriceData!F$15,CalculationsAndCharts!$A2368+$A$11,IF($C$7,8,0),1,1)</f>
        <v>117.37</v>
      </c>
      <c r="H2368" s="342">
        <f t="shared" ca="1" si="290"/>
        <v>116.76383936342953</v>
      </c>
      <c r="I2368" s="342">
        <f t="shared" ca="1" si="291"/>
        <v>116.34583835879208</v>
      </c>
      <c r="J2368" s="340">
        <f t="shared" ca="1" si="292"/>
        <v>0.41806371581778956</v>
      </c>
      <c r="K2368" s="170">
        <f t="shared" ca="1" si="288"/>
        <v>0.17477727048337752</v>
      </c>
      <c r="L2368" s="341">
        <f t="shared" ca="1" si="289"/>
        <v>0.54627487616859205</v>
      </c>
      <c r="M2368" s="341">
        <f t="shared" ca="1" si="293"/>
        <v>-0.54627487616859205</v>
      </c>
      <c r="N2368" s="170"/>
      <c r="O2368" s="340"/>
      <c r="P2368" s="3" t="e">
        <f t="shared" ca="1" si="294"/>
        <v>#N/A</v>
      </c>
      <c r="Q2368" s="3">
        <f t="shared" ca="1" si="295"/>
        <v>37288800</v>
      </c>
      <c r="S2368" s="99"/>
      <c r="T2368" s="350"/>
      <c r="U2368" s="350"/>
      <c r="V2368" s="349"/>
      <c r="W2368" s="313"/>
      <c r="X2368" s="302"/>
      <c r="Y2368" s="211"/>
      <c r="Z2368" s="320"/>
      <c r="AA2368" s="246"/>
      <c r="AB2368" s="125"/>
      <c r="AC2368" s="125"/>
      <c r="AD2368" s="125"/>
      <c r="AE2368" s="125"/>
      <c r="AF2368" s="125"/>
      <c r="AG2368" s="125"/>
      <c r="AH2368" s="125"/>
      <c r="AJ2368" s="125"/>
      <c r="AK2368" s="125"/>
      <c r="AM2368" s="246"/>
      <c r="AO2368" s="246"/>
      <c r="AP2368" s="211"/>
      <c r="AQ2368" s="211"/>
      <c r="AR2368" s="199"/>
      <c r="AT2368" s="225"/>
      <c r="AU2368" s="225"/>
      <c r="AV2368" s="225"/>
      <c r="AW2368" s="99"/>
      <c r="AX2368" s="199"/>
      <c r="AY2368" s="199"/>
      <c r="AZ2368" s="37"/>
      <c r="BA2368" s="123"/>
      <c r="BB2368" s="211"/>
      <c r="BC2368" s="211"/>
      <c r="BD2368" s="123"/>
      <c r="BE2368" s="123"/>
      <c r="BF2368" s="37"/>
      <c r="BG2368" s="37"/>
    </row>
    <row r="2369" spans="1:59" x14ac:dyDescent="0.25">
      <c r="A2369">
        <v>2337</v>
      </c>
      <c r="B2369" s="61">
        <f ca="1">OFFSET(InputPriceData!B$15,CalculationsAndCharts!$A2369+$A$11,0,1,1)</f>
        <v>39078</v>
      </c>
      <c r="C2369" s="3">
        <f ca="1">OFFSET(InputPriceData!G$15,CalculationsAndCharts!$A2369+$A$11,IF($C$7,8,0),1,1)</f>
        <v>39727100</v>
      </c>
      <c r="D2369" s="4">
        <f ca="1">OFFSET(InputPriceData!C$15,CalculationsAndCharts!$A2369+$A$11,IF($C$7,8,0),1,1)</f>
        <v>117.09</v>
      </c>
      <c r="E2369" s="4">
        <f ca="1">OFFSET(InputPriceData!D$15,CalculationsAndCharts!$A2369+$A$11,IF($C$7,8,0),1,1)</f>
        <v>117.69</v>
      </c>
      <c r="F2369" s="4">
        <f ca="1">OFFSET(InputPriceData!E$15,CalculationsAndCharts!$A2369+$A$11,IF($C$7,8,0),1,1)</f>
        <v>117.05</v>
      </c>
      <c r="G2369" s="4">
        <f ca="1">OFFSET(InputPriceData!F$15,CalculationsAndCharts!$A2369+$A$11,IF($C$7,8,0),1,1)</f>
        <v>117.61</v>
      </c>
      <c r="H2369" s="342">
        <f t="shared" ca="1" si="290"/>
        <v>116.6772449867766</v>
      </c>
      <c r="I2369" s="342">
        <f t="shared" ca="1" si="291"/>
        <v>116.25273275504591</v>
      </c>
      <c r="J2369" s="340">
        <f t="shared" ca="1" si="292"/>
        <v>0.42458064241541543</v>
      </c>
      <c r="K2369" s="170">
        <f t="shared" ca="1" si="288"/>
        <v>0.18026872191388688</v>
      </c>
      <c r="L2369" s="341">
        <f t="shared" ca="1" si="289"/>
        <v>0.55204663361793982</v>
      </c>
      <c r="M2369" s="341">
        <f t="shared" ca="1" si="293"/>
        <v>-0.55204663361793982</v>
      </c>
      <c r="N2369" s="170"/>
      <c r="O2369" s="340"/>
      <c r="P2369" s="3">
        <f t="shared" ca="1" si="294"/>
        <v>39727100</v>
      </c>
      <c r="Q2369" s="3" t="e">
        <f t="shared" ca="1" si="295"/>
        <v>#N/A</v>
      </c>
      <c r="S2369" s="99"/>
      <c r="T2369" s="350"/>
      <c r="U2369" s="350"/>
      <c r="V2369" s="349"/>
      <c r="W2369" s="313"/>
      <c r="X2369" s="302"/>
      <c r="Y2369" s="211"/>
      <c r="Z2369" s="320"/>
      <c r="AA2369" s="246"/>
      <c r="AB2369" s="125"/>
      <c r="AC2369" s="125"/>
      <c r="AD2369" s="125"/>
      <c r="AE2369" s="125"/>
      <c r="AF2369" s="125"/>
      <c r="AG2369" s="125"/>
      <c r="AH2369" s="125"/>
      <c r="AJ2369" s="125"/>
      <c r="AK2369" s="125"/>
      <c r="AM2369" s="246"/>
      <c r="AO2369" s="246"/>
      <c r="AP2369" s="211"/>
      <c r="AQ2369" s="211"/>
      <c r="AR2369" s="199"/>
      <c r="AT2369" s="225"/>
      <c r="AU2369" s="225"/>
      <c r="AV2369" s="225"/>
      <c r="AW2369" s="99"/>
      <c r="AX2369" s="199"/>
      <c r="AY2369" s="199"/>
      <c r="AZ2369" s="37"/>
      <c r="BA2369" s="123"/>
      <c r="BB2369" s="211"/>
      <c r="BC2369" s="211"/>
      <c r="BD2369" s="123"/>
      <c r="BE2369" s="123"/>
      <c r="BF2369" s="37"/>
      <c r="BG2369" s="37"/>
    </row>
    <row r="2370" spans="1:59" x14ac:dyDescent="0.25">
      <c r="A2370">
        <v>2338</v>
      </c>
      <c r="B2370" s="61">
        <f ca="1">OFFSET(InputPriceData!B$15,CalculationsAndCharts!$A2370+$A$11,0,1,1)</f>
        <v>39077</v>
      </c>
      <c r="C2370" s="3">
        <f ca="1">OFFSET(InputPriceData!G$15,CalculationsAndCharts!$A2370+$A$11,IF($C$7,8,0),1,1)</f>
        <v>32696900</v>
      </c>
      <c r="D2370" s="4">
        <f ca="1">OFFSET(InputPriceData!C$15,CalculationsAndCharts!$A2370+$A$11,IF($C$7,8,0),1,1)</f>
        <v>116.21</v>
      </c>
      <c r="E2370" s="4">
        <f ca="1">OFFSET(InputPriceData!D$15,CalculationsAndCharts!$A2370+$A$11,IF($C$7,8,0),1,1)</f>
        <v>116.87</v>
      </c>
      <c r="F2370" s="4">
        <f ca="1">OFFSET(InputPriceData!E$15,CalculationsAndCharts!$A2370+$A$11,IF($C$7,8,0),1,1)</f>
        <v>116.19</v>
      </c>
      <c r="G2370" s="4">
        <f ca="1">OFFSET(InputPriceData!F$15,CalculationsAndCharts!$A2370+$A$11,IF($C$7,8,0),1,1)</f>
        <v>116.85</v>
      </c>
      <c r="H2370" s="342">
        <f t="shared" ca="1" si="290"/>
        <v>116.54399427060183</v>
      </c>
      <c r="I2370" s="342">
        <f t="shared" ca="1" si="291"/>
        <v>116.12934482368645</v>
      </c>
      <c r="J2370" s="340">
        <f t="shared" ca="1" si="292"/>
        <v>0.41472407502524256</v>
      </c>
      <c r="K2370" s="170">
        <f t="shared" ca="1" si="288"/>
        <v>0.17199605840554302</v>
      </c>
      <c r="L2370" s="341">
        <f t="shared" ca="1" si="289"/>
        <v>0.55777002092567229</v>
      </c>
      <c r="M2370" s="341">
        <f t="shared" ca="1" si="293"/>
        <v>-0.55777002092567229</v>
      </c>
      <c r="N2370" s="170"/>
      <c r="O2370" s="340"/>
      <c r="P2370" s="3">
        <f t="shared" ca="1" si="294"/>
        <v>32696900</v>
      </c>
      <c r="Q2370" s="3" t="e">
        <f t="shared" ca="1" si="295"/>
        <v>#N/A</v>
      </c>
      <c r="S2370" s="99"/>
      <c r="T2370" s="350"/>
      <c r="U2370" s="350"/>
      <c r="V2370" s="349"/>
      <c r="W2370" s="313"/>
      <c r="X2370" s="302"/>
      <c r="Y2370" s="211"/>
      <c r="Z2370" s="320"/>
      <c r="AA2370" s="246"/>
      <c r="AB2370" s="125"/>
      <c r="AC2370" s="125"/>
      <c r="AD2370" s="125"/>
      <c r="AE2370" s="125"/>
      <c r="AF2370" s="125"/>
      <c r="AG2370" s="125"/>
      <c r="AH2370" s="125"/>
      <c r="AJ2370" s="125"/>
      <c r="AK2370" s="125"/>
      <c r="AM2370" s="246"/>
      <c r="AO2370" s="246"/>
      <c r="AP2370" s="211"/>
      <c r="AQ2370" s="211"/>
      <c r="AR2370" s="199"/>
      <c r="AT2370" s="225"/>
      <c r="AU2370" s="225"/>
      <c r="AV2370" s="225"/>
      <c r="AW2370" s="99"/>
      <c r="AX2370" s="199"/>
      <c r="AY2370" s="199"/>
      <c r="AZ2370" s="37"/>
      <c r="BA2370" s="123"/>
      <c r="BB2370" s="211"/>
      <c r="BC2370" s="211"/>
      <c r="BD2370" s="123"/>
      <c r="BE2370" s="123"/>
      <c r="BF2370" s="37"/>
      <c r="BG2370" s="37"/>
    </row>
    <row r="2371" spans="1:59" x14ac:dyDescent="0.25">
      <c r="A2371">
        <v>2339</v>
      </c>
      <c r="B2371" s="61">
        <f ca="1">OFFSET(InputPriceData!B$15,CalculationsAndCharts!$A2371+$A$11,0,1,1)</f>
        <v>39073</v>
      </c>
      <c r="C2371" s="3">
        <f ca="1">OFFSET(InputPriceData!G$15,CalculationsAndCharts!$A2371+$A$11,IF($C$7,8,0),1,1)</f>
        <v>62069100</v>
      </c>
      <c r="D2371" s="4">
        <f ca="1">OFFSET(InputPriceData!C$15,CalculationsAndCharts!$A2371+$A$11,IF($C$7,8,0),1,1)</f>
        <v>116.9</v>
      </c>
      <c r="E2371" s="4">
        <f ca="1">OFFSET(InputPriceData!D$15,CalculationsAndCharts!$A2371+$A$11,IF($C$7,8,0),1,1)</f>
        <v>116.9</v>
      </c>
      <c r="F2371" s="4">
        <f ca="1">OFFSET(InputPriceData!E$15,CalculationsAndCharts!$A2371+$A$11,IF($C$7,8,0),1,1)</f>
        <v>116.1</v>
      </c>
      <c r="G2371" s="4">
        <f ca="1">OFFSET(InputPriceData!F$15,CalculationsAndCharts!$A2371+$A$11,IF($C$7,8,0),1,1)</f>
        <v>116.16</v>
      </c>
      <c r="H2371" s="342">
        <f t="shared" ca="1" si="290"/>
        <v>116.50027916640209</v>
      </c>
      <c r="I2371" s="342">
        <f t="shared" ca="1" si="291"/>
        <v>116.06383071674887</v>
      </c>
      <c r="J2371" s="340">
        <f t="shared" ca="1" si="292"/>
        <v>0.4365298601618427</v>
      </c>
      <c r="K2371" s="170">
        <f t="shared" ca="1" si="288"/>
        <v>0.19055831881291793</v>
      </c>
      <c r="L2371" s="341">
        <f t="shared" ca="1" si="289"/>
        <v>0.56304153454430417</v>
      </c>
      <c r="M2371" s="341">
        <f t="shared" ca="1" si="293"/>
        <v>-0.56304153454430417</v>
      </c>
      <c r="N2371" s="170"/>
      <c r="O2371" s="340"/>
      <c r="P2371" s="3" t="e">
        <f t="shared" ca="1" si="294"/>
        <v>#N/A</v>
      </c>
      <c r="Q2371" s="3">
        <f t="shared" ca="1" si="295"/>
        <v>62069100</v>
      </c>
      <c r="S2371" s="99"/>
      <c r="T2371" s="350"/>
      <c r="U2371" s="350"/>
      <c r="V2371" s="349"/>
      <c r="W2371" s="313"/>
      <c r="X2371" s="302"/>
      <c r="Y2371" s="211"/>
      <c r="Z2371" s="320"/>
      <c r="AA2371" s="246"/>
      <c r="AB2371" s="125"/>
      <c r="AC2371" s="125"/>
      <c r="AD2371" s="125"/>
      <c r="AE2371" s="125"/>
      <c r="AF2371" s="125"/>
      <c r="AG2371" s="125"/>
      <c r="AH2371" s="125"/>
      <c r="AJ2371" s="125"/>
      <c r="AK2371" s="125"/>
      <c r="AM2371" s="246"/>
      <c r="AO2371" s="246"/>
      <c r="AP2371" s="211"/>
      <c r="AQ2371" s="211"/>
      <c r="AR2371" s="199"/>
      <c r="AT2371" s="225"/>
      <c r="AU2371" s="225"/>
      <c r="AV2371" s="225"/>
      <c r="AW2371" s="99"/>
      <c r="AX2371" s="199"/>
      <c r="AY2371" s="199"/>
      <c r="AZ2371" s="37"/>
      <c r="BA2371" s="123"/>
      <c r="BB2371" s="211"/>
      <c r="BC2371" s="211"/>
      <c r="BD2371" s="123"/>
      <c r="BE2371" s="123"/>
      <c r="BF2371" s="37"/>
      <c r="BG2371" s="37"/>
    </row>
    <row r="2372" spans="1:59" x14ac:dyDescent="0.25">
      <c r="A2372">
        <v>2340</v>
      </c>
      <c r="B2372" s="61">
        <f ca="1">OFFSET(InputPriceData!B$15,CalculationsAndCharts!$A2372+$A$11,0,1,1)</f>
        <v>39072</v>
      </c>
      <c r="C2372" s="3">
        <f ca="1">OFFSET(InputPriceData!G$15,CalculationsAndCharts!$A2372+$A$11,IF($C$7,8,0),1,1)</f>
        <v>48698400</v>
      </c>
      <c r="D2372" s="4">
        <f ca="1">OFFSET(InputPriceData!C$15,CalculationsAndCharts!$A2372+$A$11,IF($C$7,8,0),1,1)</f>
        <v>117.42</v>
      </c>
      <c r="E2372" s="4">
        <f ca="1">OFFSET(InputPriceData!D$15,CalculationsAndCharts!$A2372+$A$11,IF($C$7,8,0),1,1)</f>
        <v>117.55</v>
      </c>
      <c r="F2372" s="4">
        <f ca="1">OFFSET(InputPriceData!E$15,CalculationsAndCharts!$A2372+$A$11,IF($C$7,8,0),1,1)</f>
        <v>116.63</v>
      </c>
      <c r="G2372" s="4">
        <f ca="1">OFFSET(InputPriceData!F$15,CalculationsAndCharts!$A2372+$A$11,IF($C$7,8,0),1,1)</f>
        <v>116.88</v>
      </c>
      <c r="H2372" s="342">
        <f t="shared" ca="1" si="290"/>
        <v>116.54889047588811</v>
      </c>
      <c r="I2372" s="342">
        <f t="shared" ca="1" si="291"/>
        <v>116.05508805463514</v>
      </c>
      <c r="J2372" s="340">
        <f t="shared" ca="1" si="292"/>
        <v>0.49389123045991717</v>
      </c>
      <c r="K2372" s="170">
        <f t="shared" ca="1" si="288"/>
        <v>0.24392854752521101</v>
      </c>
      <c r="L2372" s="341">
        <f t="shared" ca="1" si="289"/>
        <v>0.56729119115558291</v>
      </c>
      <c r="M2372" s="341">
        <f t="shared" ca="1" si="293"/>
        <v>-0.56729119115558291</v>
      </c>
      <c r="N2372" s="170"/>
      <c r="O2372" s="340"/>
      <c r="P2372" s="3" t="e">
        <f t="shared" ca="1" si="294"/>
        <v>#N/A</v>
      </c>
      <c r="Q2372" s="3">
        <f t="shared" ca="1" si="295"/>
        <v>48698400</v>
      </c>
      <c r="S2372" s="99"/>
      <c r="T2372" s="350"/>
      <c r="U2372" s="350"/>
      <c r="V2372" s="349"/>
      <c r="W2372" s="313"/>
      <c r="X2372" s="302"/>
      <c r="Y2372" s="211"/>
      <c r="Z2372" s="320"/>
      <c r="AA2372" s="246"/>
      <c r="AB2372" s="125"/>
      <c r="AC2372" s="125"/>
      <c r="AD2372" s="125"/>
      <c r="AE2372" s="125"/>
      <c r="AF2372" s="125"/>
      <c r="AG2372" s="125"/>
      <c r="AH2372" s="125"/>
      <c r="AJ2372" s="125"/>
      <c r="AK2372" s="125"/>
      <c r="AM2372" s="246"/>
      <c r="AO2372" s="246"/>
      <c r="AP2372" s="211"/>
      <c r="AQ2372" s="211"/>
      <c r="AR2372" s="199"/>
      <c r="AT2372" s="225"/>
      <c r="AU2372" s="225"/>
      <c r="AV2372" s="225"/>
      <c r="AW2372" s="99"/>
      <c r="AX2372" s="199"/>
      <c r="AY2372" s="199"/>
      <c r="AZ2372" s="37"/>
      <c r="BA2372" s="123"/>
      <c r="BB2372" s="211"/>
      <c r="BC2372" s="211"/>
      <c r="BD2372" s="123"/>
      <c r="BE2372" s="123"/>
      <c r="BF2372" s="37"/>
      <c r="BG2372" s="37"/>
    </row>
    <row r="2373" spans="1:59" x14ac:dyDescent="0.25">
      <c r="A2373">
        <v>2341</v>
      </c>
      <c r="B2373" s="61">
        <f ca="1">OFFSET(InputPriceData!B$15,CalculationsAndCharts!$A2373+$A$11,0,1,1)</f>
        <v>39071</v>
      </c>
      <c r="C2373" s="3">
        <f ca="1">OFFSET(InputPriceData!G$15,CalculationsAndCharts!$A2373+$A$11,IF($C$7,8,0),1,1)</f>
        <v>41469600</v>
      </c>
      <c r="D2373" s="4">
        <f ca="1">OFFSET(InputPriceData!C$15,CalculationsAndCharts!$A2373+$A$11,IF($C$7,8,0),1,1)</f>
        <v>117.42</v>
      </c>
      <c r="E2373" s="4">
        <f ca="1">OFFSET(InputPriceData!D$15,CalculationsAndCharts!$A2373+$A$11,IF($C$7,8,0),1,1)</f>
        <v>117.74</v>
      </c>
      <c r="F2373" s="4">
        <f ca="1">OFFSET(InputPriceData!E$15,CalculationsAndCharts!$A2373+$A$11,IF($C$7,8,0),1,1)</f>
        <v>117.2</v>
      </c>
      <c r="G2373" s="4">
        <f ca="1">OFFSET(InputPriceData!F$15,CalculationsAndCharts!$A2373+$A$11,IF($C$7,8,0),1,1)</f>
        <v>117.31</v>
      </c>
      <c r="H2373" s="342">
        <f t="shared" ca="1" si="290"/>
        <v>116.5015891153007</v>
      </c>
      <c r="I2373" s="342">
        <f t="shared" ca="1" si="291"/>
        <v>115.98009605960198</v>
      </c>
      <c r="J2373" s="340">
        <f t="shared" ca="1" si="292"/>
        <v>0.5215899358905054</v>
      </c>
      <c r="K2373" s="170">
        <f t="shared" ca="1" si="288"/>
        <v>0.2720560612222615</v>
      </c>
      <c r="L2373" s="341">
        <f t="shared" ca="1" si="289"/>
        <v>0.56995300621259493</v>
      </c>
      <c r="M2373" s="341">
        <f t="shared" ca="1" si="293"/>
        <v>-0.56995300621259493</v>
      </c>
      <c r="N2373" s="170"/>
      <c r="O2373" s="340"/>
      <c r="P2373" s="3" t="e">
        <f t="shared" ca="1" si="294"/>
        <v>#N/A</v>
      </c>
      <c r="Q2373" s="3">
        <f t="shared" ca="1" si="295"/>
        <v>41469600</v>
      </c>
      <c r="S2373" s="99"/>
      <c r="T2373" s="350"/>
      <c r="U2373" s="350"/>
      <c r="V2373" s="349"/>
      <c r="W2373" s="313"/>
      <c r="X2373" s="302"/>
      <c r="Y2373" s="211"/>
      <c r="Z2373" s="320"/>
      <c r="AA2373" s="246"/>
      <c r="AB2373" s="125"/>
      <c r="AC2373" s="125"/>
      <c r="AD2373" s="125"/>
      <c r="AE2373" s="125"/>
      <c r="AF2373" s="125"/>
      <c r="AG2373" s="125"/>
      <c r="AH2373" s="125"/>
      <c r="AJ2373" s="125"/>
      <c r="AK2373" s="125"/>
      <c r="AM2373" s="246"/>
      <c r="AO2373" s="246"/>
      <c r="AP2373" s="211"/>
      <c r="AQ2373" s="211"/>
      <c r="AR2373" s="199"/>
      <c r="AT2373" s="225"/>
      <c r="AU2373" s="225"/>
      <c r="AV2373" s="225"/>
      <c r="AW2373" s="99"/>
      <c r="AX2373" s="199"/>
      <c r="AY2373" s="199"/>
      <c r="AZ2373" s="37"/>
      <c r="BA2373" s="123"/>
      <c r="BB2373" s="211"/>
      <c r="BC2373" s="211"/>
      <c r="BD2373" s="123"/>
      <c r="BE2373" s="123"/>
      <c r="BF2373" s="37"/>
      <c r="BG2373" s="37"/>
    </row>
    <row r="2374" spans="1:59" x14ac:dyDescent="0.25">
      <c r="A2374">
        <v>2342</v>
      </c>
      <c r="B2374" s="61">
        <f ca="1">OFFSET(InputPriceData!B$15,CalculationsAndCharts!$A2374+$A$11,0,1,1)</f>
        <v>39070</v>
      </c>
      <c r="C2374" s="3">
        <f ca="1">OFFSET(InputPriceData!G$15,CalculationsAndCharts!$A2374+$A$11,IF($C$7,8,0),1,1)</f>
        <v>65023600</v>
      </c>
      <c r="D2374" s="4">
        <f ca="1">OFFSET(InputPriceData!C$15,CalculationsAndCharts!$A2374+$A$11,IF($C$7,8,0),1,1)</f>
        <v>116.82</v>
      </c>
      <c r="E2374" s="4">
        <f ca="1">OFFSET(InputPriceData!D$15,CalculationsAndCharts!$A2374+$A$11,IF($C$7,8,0),1,1)</f>
        <v>117.66</v>
      </c>
      <c r="F2374" s="4">
        <f ca="1">OFFSET(InputPriceData!E$15,CalculationsAndCharts!$A2374+$A$11,IF($C$7,8,0),1,1)</f>
        <v>116.52</v>
      </c>
      <c r="G2374" s="4">
        <f ca="1">OFFSET(InputPriceData!F$15,CalculationsAndCharts!$A2374+$A$11,IF($C$7,8,0),1,1)</f>
        <v>117.37</v>
      </c>
      <c r="H2374" s="342">
        <f t="shared" ca="1" si="290"/>
        <v>116.38610184605794</v>
      </c>
      <c r="I2374" s="342">
        <f t="shared" ca="1" si="291"/>
        <v>115.85919570138397</v>
      </c>
      <c r="J2374" s="340">
        <f t="shared" ca="1" si="292"/>
        <v>0.52701182920798473</v>
      </c>
      <c r="K2374" s="170">
        <f t="shared" ca="1" si="288"/>
        <v>0.27774146812514605</v>
      </c>
      <c r="L2374" s="341">
        <f t="shared" ca="1" si="289"/>
        <v>0.57227261907597382</v>
      </c>
      <c r="M2374" s="341">
        <f t="shared" ca="1" si="293"/>
        <v>-0.57227261907597382</v>
      </c>
      <c r="N2374" s="170"/>
      <c r="O2374" s="340"/>
      <c r="P2374" s="3">
        <f t="shared" ca="1" si="294"/>
        <v>65023600</v>
      </c>
      <c r="Q2374" s="3" t="e">
        <f t="shared" ca="1" si="295"/>
        <v>#N/A</v>
      </c>
      <c r="S2374" s="99"/>
      <c r="T2374" s="350"/>
      <c r="U2374" s="350"/>
      <c r="V2374" s="349"/>
      <c r="W2374" s="313"/>
      <c r="X2374" s="302"/>
      <c r="Y2374" s="211"/>
      <c r="Z2374" s="320"/>
      <c r="AA2374" s="246"/>
      <c r="AB2374" s="125"/>
      <c r="AC2374" s="125"/>
      <c r="AD2374" s="125"/>
      <c r="AE2374" s="125"/>
      <c r="AF2374" s="125"/>
      <c r="AG2374" s="125"/>
      <c r="AH2374" s="125"/>
      <c r="AJ2374" s="125"/>
      <c r="AK2374" s="125"/>
      <c r="AM2374" s="246"/>
      <c r="AO2374" s="246"/>
      <c r="AP2374" s="211"/>
      <c r="AQ2374" s="211"/>
      <c r="AR2374" s="199"/>
      <c r="AT2374" s="225"/>
      <c r="AU2374" s="225"/>
      <c r="AV2374" s="225"/>
      <c r="AW2374" s="99"/>
      <c r="AX2374" s="199"/>
      <c r="AY2374" s="199"/>
      <c r="AZ2374" s="37"/>
      <c r="BA2374" s="123"/>
      <c r="BB2374" s="211"/>
      <c r="BC2374" s="211"/>
      <c r="BD2374" s="123"/>
      <c r="BE2374" s="123"/>
      <c r="BF2374" s="37"/>
      <c r="BG2374" s="37"/>
    </row>
    <row r="2375" spans="1:59" x14ac:dyDescent="0.25">
      <c r="A2375">
        <v>2343</v>
      </c>
      <c r="B2375" s="61">
        <f ca="1">OFFSET(InputPriceData!B$15,CalculationsAndCharts!$A2375+$A$11,0,1,1)</f>
        <v>39069</v>
      </c>
      <c r="C2375" s="3">
        <f ca="1">OFFSET(InputPriceData!G$15,CalculationsAndCharts!$A2375+$A$11,IF($C$7,8,0),1,1)</f>
        <v>48954600</v>
      </c>
      <c r="D2375" s="4">
        <f ca="1">OFFSET(InputPriceData!C$15,CalculationsAndCharts!$A2375+$A$11,IF($C$7,8,0),1,1)</f>
        <v>117.64</v>
      </c>
      <c r="E2375" s="4">
        <f ca="1">OFFSET(InputPriceData!D$15,CalculationsAndCharts!$A2375+$A$11,IF($C$7,8,0),1,1)</f>
        <v>117.92</v>
      </c>
      <c r="F2375" s="4">
        <f ca="1">OFFSET(InputPriceData!E$15,CalculationsAndCharts!$A2375+$A$11,IF($C$7,8,0),1,1)</f>
        <v>116.99</v>
      </c>
      <c r="G2375" s="4">
        <f ca="1">OFFSET(InputPriceData!F$15,CalculationsAndCharts!$A2375+$A$11,IF($C$7,8,0),1,1)</f>
        <v>117.15</v>
      </c>
      <c r="H2375" s="342">
        <f t="shared" ca="1" si="290"/>
        <v>116.24554496692336</v>
      </c>
      <c r="I2375" s="342">
        <f t="shared" ca="1" si="291"/>
        <v>115.72184985605524</v>
      </c>
      <c r="J2375" s="340">
        <f t="shared" ca="1" si="292"/>
        <v>0.5238103997179846</v>
      </c>
      <c r="K2375" s="170">
        <f t="shared" ca="1" si="288"/>
        <v>0.27437733485271482</v>
      </c>
      <c r="L2375" s="341">
        <f t="shared" ca="1" si="289"/>
        <v>0.57435390419075338</v>
      </c>
      <c r="M2375" s="341">
        <f t="shared" ca="1" si="293"/>
        <v>-0.57435390419075338</v>
      </c>
      <c r="N2375" s="170"/>
      <c r="O2375" s="340"/>
      <c r="P2375" s="3" t="e">
        <f t="shared" ca="1" si="294"/>
        <v>#N/A</v>
      </c>
      <c r="Q2375" s="3">
        <f t="shared" ca="1" si="295"/>
        <v>48954600</v>
      </c>
      <c r="S2375" s="99"/>
      <c r="T2375" s="350"/>
      <c r="U2375" s="350"/>
      <c r="V2375" s="349"/>
      <c r="W2375" s="313"/>
      <c r="X2375" s="302"/>
      <c r="Y2375" s="211"/>
      <c r="Z2375" s="320"/>
      <c r="AA2375" s="246"/>
      <c r="AB2375" s="125"/>
      <c r="AC2375" s="125"/>
      <c r="AD2375" s="125"/>
      <c r="AE2375" s="125"/>
      <c r="AF2375" s="125"/>
      <c r="AG2375" s="125"/>
      <c r="AH2375" s="125"/>
      <c r="AJ2375" s="125"/>
      <c r="AK2375" s="125"/>
      <c r="AM2375" s="246"/>
      <c r="AO2375" s="246"/>
      <c r="AP2375" s="211"/>
      <c r="AQ2375" s="211"/>
      <c r="AR2375" s="199"/>
      <c r="AT2375" s="225"/>
      <c r="AU2375" s="225"/>
      <c r="AV2375" s="225"/>
      <c r="AW2375" s="99"/>
      <c r="AX2375" s="199"/>
      <c r="AY2375" s="199"/>
      <c r="AZ2375" s="37"/>
      <c r="BA2375" s="123"/>
      <c r="BB2375" s="211"/>
      <c r="BC2375" s="211"/>
      <c r="BD2375" s="123"/>
      <c r="BE2375" s="123"/>
      <c r="BF2375" s="37"/>
      <c r="BG2375" s="37"/>
    </row>
    <row r="2376" spans="1:59" x14ac:dyDescent="0.25">
      <c r="A2376">
        <v>2344</v>
      </c>
      <c r="B2376" s="61">
        <f ca="1">OFFSET(InputPriceData!B$15,CalculationsAndCharts!$A2376+$A$11,0,1,1)</f>
        <v>39066</v>
      </c>
      <c r="C2376" s="3">
        <f ca="1">OFFSET(InputPriceData!G$15,CalculationsAndCharts!$A2376+$A$11,IF($C$7,8,0),1,1)</f>
        <v>70857400</v>
      </c>
      <c r="D2376" s="4">
        <f ca="1">OFFSET(InputPriceData!C$15,CalculationsAndCharts!$A2376+$A$11,IF($C$7,8,0),1,1)</f>
        <v>117.72</v>
      </c>
      <c r="E2376" s="4">
        <f ca="1">OFFSET(InputPriceData!D$15,CalculationsAndCharts!$A2376+$A$11,IF($C$7,8,0),1,1)</f>
        <v>117.93</v>
      </c>
      <c r="F2376" s="4">
        <f ca="1">OFFSET(InputPriceData!E$15,CalculationsAndCharts!$A2376+$A$11,IF($C$7,8,0),1,1)</f>
        <v>117.39</v>
      </c>
      <c r="G2376" s="4">
        <f ca="1">OFFSET(InputPriceData!F$15,CalculationsAndCharts!$A2376+$A$11,IF($C$7,8,0),1,1)</f>
        <v>117.47</v>
      </c>
      <c r="H2376" s="342">
        <f t="shared" ca="1" si="290"/>
        <v>116.11633710505527</v>
      </c>
      <c r="I2376" s="342">
        <f t="shared" ca="1" si="291"/>
        <v>115.59201802478754</v>
      </c>
      <c r="J2376" s="340">
        <f t="shared" ca="1" si="292"/>
        <v>0.52444484607177744</v>
      </c>
      <c r="K2376" s="170">
        <f t="shared" ca="1" si="288"/>
        <v>0.27504239657125035</v>
      </c>
      <c r="L2376" s="341">
        <f t="shared" ca="1" si="289"/>
        <v>0.57631774237074263</v>
      </c>
      <c r="M2376" s="341">
        <f t="shared" ca="1" si="293"/>
        <v>-0.57631774237074263</v>
      </c>
      <c r="N2376" s="170"/>
      <c r="O2376" s="340"/>
      <c r="P2376" s="3" t="e">
        <f t="shared" ca="1" si="294"/>
        <v>#N/A</v>
      </c>
      <c r="Q2376" s="3">
        <f t="shared" ca="1" si="295"/>
        <v>70857400</v>
      </c>
      <c r="S2376" s="99"/>
      <c r="T2376" s="350"/>
      <c r="U2376" s="350"/>
      <c r="V2376" s="349"/>
      <c r="W2376" s="313"/>
      <c r="X2376" s="302"/>
      <c r="Y2376" s="211"/>
      <c r="Z2376" s="320"/>
      <c r="AA2376" s="246"/>
      <c r="AB2376" s="125"/>
      <c r="AC2376" s="125"/>
      <c r="AD2376" s="125"/>
      <c r="AE2376" s="125"/>
      <c r="AF2376" s="125"/>
      <c r="AG2376" s="125"/>
      <c r="AH2376" s="125"/>
      <c r="AJ2376" s="125"/>
      <c r="AK2376" s="125"/>
      <c r="AM2376" s="246"/>
      <c r="AO2376" s="246"/>
      <c r="AP2376" s="211"/>
      <c r="AQ2376" s="211"/>
      <c r="AR2376" s="199"/>
      <c r="AT2376" s="225"/>
      <c r="AU2376" s="225"/>
      <c r="AV2376" s="225"/>
      <c r="AW2376" s="99"/>
      <c r="AX2376" s="199"/>
      <c r="AY2376" s="199"/>
      <c r="AZ2376" s="37"/>
      <c r="BA2376" s="123"/>
      <c r="BB2376" s="211"/>
      <c r="BC2376" s="211"/>
      <c r="BD2376" s="123"/>
      <c r="BE2376" s="123"/>
      <c r="BF2376" s="37"/>
      <c r="BG2376" s="37"/>
    </row>
    <row r="2377" spans="1:59" x14ac:dyDescent="0.25">
      <c r="A2377">
        <v>2345</v>
      </c>
      <c r="B2377" s="61">
        <f ca="1">OFFSET(InputPriceData!B$15,CalculationsAndCharts!$A2377+$A$11,0,1,1)</f>
        <v>39065</v>
      </c>
      <c r="C2377" s="3">
        <f ca="1">OFFSET(InputPriceData!G$15,CalculationsAndCharts!$A2377+$A$11,IF($C$7,8,0),1,1)</f>
        <v>64755200</v>
      </c>
      <c r="D2377" s="4">
        <f ca="1">OFFSET(InputPriceData!C$15,CalculationsAndCharts!$A2377+$A$11,IF($C$7,8,0),1,1)</f>
        <v>116.43</v>
      </c>
      <c r="E2377" s="4">
        <f ca="1">OFFSET(InputPriceData!D$15,CalculationsAndCharts!$A2377+$A$11,IF($C$7,8,0),1,1)</f>
        <v>117.56</v>
      </c>
      <c r="F2377" s="4">
        <f ca="1">OFFSET(InputPriceData!E$15,CalculationsAndCharts!$A2377+$A$11,IF($C$7,8,0),1,1)</f>
        <v>116.41</v>
      </c>
      <c r="G2377" s="4">
        <f ca="1">OFFSET(InputPriceData!F$15,CalculationsAndCharts!$A2377+$A$11,IF($C$7,8,0),1,1)</f>
        <v>117.46</v>
      </c>
      <c r="H2377" s="342">
        <f t="shared" ca="1" si="290"/>
        <v>115.92295669149172</v>
      </c>
      <c r="I2377" s="342">
        <f t="shared" ca="1" si="291"/>
        <v>115.42129239067731</v>
      </c>
      <c r="J2377" s="340">
        <f t="shared" ca="1" si="292"/>
        <v>0.50180149547297614</v>
      </c>
      <c r="K2377" s="170">
        <f t="shared" ca="1" si="288"/>
        <v>0.2518047408589153</v>
      </c>
      <c r="L2377" s="341">
        <f t="shared" ca="1" si="289"/>
        <v>0.57795227593886411</v>
      </c>
      <c r="M2377" s="341">
        <f t="shared" ca="1" si="293"/>
        <v>-0.57795227593886411</v>
      </c>
      <c r="N2377" s="170"/>
      <c r="O2377" s="340"/>
      <c r="P2377" s="3">
        <f t="shared" ca="1" si="294"/>
        <v>64755200</v>
      </c>
      <c r="Q2377" s="3" t="e">
        <f t="shared" ca="1" si="295"/>
        <v>#N/A</v>
      </c>
      <c r="S2377" s="99"/>
      <c r="T2377" s="350"/>
      <c r="U2377" s="350"/>
      <c r="V2377" s="349"/>
      <c r="W2377" s="313"/>
      <c r="X2377" s="302"/>
      <c r="Y2377" s="211"/>
      <c r="Z2377" s="320"/>
      <c r="AA2377" s="246"/>
      <c r="AB2377" s="125"/>
      <c r="AC2377" s="125"/>
      <c r="AD2377" s="125"/>
      <c r="AE2377" s="125"/>
      <c r="AF2377" s="125"/>
      <c r="AG2377" s="125"/>
      <c r="AH2377" s="125"/>
      <c r="AJ2377" s="125"/>
      <c r="AK2377" s="125"/>
      <c r="AM2377" s="246"/>
      <c r="AO2377" s="246"/>
      <c r="AP2377" s="211"/>
      <c r="AQ2377" s="211"/>
      <c r="AR2377" s="199"/>
      <c r="AT2377" s="225"/>
      <c r="AU2377" s="225"/>
      <c r="AV2377" s="225"/>
      <c r="AW2377" s="99"/>
      <c r="AX2377" s="199"/>
      <c r="AY2377" s="199"/>
      <c r="AZ2377" s="37"/>
      <c r="BA2377" s="123"/>
      <c r="BB2377" s="211"/>
      <c r="BC2377" s="211"/>
      <c r="BD2377" s="123"/>
      <c r="BE2377" s="123"/>
      <c r="BF2377" s="37"/>
      <c r="BG2377" s="37"/>
    </row>
    <row r="2378" spans="1:59" x14ac:dyDescent="0.25">
      <c r="A2378">
        <v>2346</v>
      </c>
      <c r="B2378" s="61">
        <f ca="1">OFFSET(InputPriceData!B$15,CalculationsAndCharts!$A2378+$A$11,0,1,1)</f>
        <v>39064</v>
      </c>
      <c r="C2378" s="3">
        <f ca="1">OFFSET(InputPriceData!G$15,CalculationsAndCharts!$A2378+$A$11,IF($C$7,8,0),1,1)</f>
        <v>55520200</v>
      </c>
      <c r="D2378" s="4">
        <f ca="1">OFFSET(InputPriceData!C$15,CalculationsAndCharts!$A2378+$A$11,IF($C$7,8,0),1,1)</f>
        <v>116.73</v>
      </c>
      <c r="E2378" s="4">
        <f ca="1">OFFSET(InputPriceData!D$15,CalculationsAndCharts!$A2378+$A$11,IF($C$7,8,0),1,1)</f>
        <v>116.82</v>
      </c>
      <c r="F2378" s="4">
        <f ca="1">OFFSET(InputPriceData!E$15,CalculationsAndCharts!$A2378+$A$11,IF($C$7,8,0),1,1)</f>
        <v>116.18</v>
      </c>
      <c r="G2378" s="4">
        <f ca="1">OFFSET(InputPriceData!F$15,CalculationsAndCharts!$A2378+$A$11,IF($C$7,8,0),1,1)</f>
        <v>116.44</v>
      </c>
      <c r="H2378" s="342">
        <f t="shared" ca="1" si="290"/>
        <v>115.70337907599054</v>
      </c>
      <c r="I2378" s="342">
        <f t="shared" ca="1" si="291"/>
        <v>115.23595533528434</v>
      </c>
      <c r="J2378" s="340">
        <f t="shared" ca="1" si="292"/>
        <v>0.46757340257741969</v>
      </c>
      <c r="K2378" s="170">
        <f t="shared" ca="1" si="288"/>
        <v>0.2186248867978258</v>
      </c>
      <c r="L2378" s="341">
        <f t="shared" ca="1" si="289"/>
        <v>0.57930192655930968</v>
      </c>
      <c r="M2378" s="341">
        <f t="shared" ca="1" si="293"/>
        <v>-0.57930192655930968</v>
      </c>
      <c r="N2378" s="170"/>
      <c r="O2378" s="340"/>
      <c r="P2378" s="3" t="e">
        <f t="shared" ca="1" si="294"/>
        <v>#N/A</v>
      </c>
      <c r="Q2378" s="3">
        <f t="shared" ca="1" si="295"/>
        <v>55520200</v>
      </c>
      <c r="S2378" s="99"/>
      <c r="T2378" s="350"/>
      <c r="U2378" s="350"/>
      <c r="V2378" s="349"/>
      <c r="W2378" s="313"/>
      <c r="X2378" s="302"/>
      <c r="Y2378" s="211"/>
      <c r="Z2378" s="320"/>
      <c r="AA2378" s="246"/>
      <c r="AB2378" s="125"/>
      <c r="AC2378" s="125"/>
      <c r="AD2378" s="125"/>
      <c r="AE2378" s="125"/>
      <c r="AF2378" s="125"/>
      <c r="AG2378" s="125"/>
      <c r="AH2378" s="125"/>
      <c r="AJ2378" s="125"/>
      <c r="AK2378" s="125"/>
      <c r="AM2378" s="246"/>
      <c r="AO2378" s="246"/>
      <c r="AP2378" s="211"/>
      <c r="AQ2378" s="211"/>
      <c r="AR2378" s="199"/>
      <c r="AT2378" s="225"/>
      <c r="AU2378" s="225"/>
      <c r="AV2378" s="225"/>
      <c r="AW2378" s="99"/>
      <c r="AX2378" s="199"/>
      <c r="AY2378" s="199"/>
      <c r="AZ2378" s="37"/>
      <c r="BA2378" s="123"/>
      <c r="BB2378" s="211"/>
      <c r="BC2378" s="211"/>
      <c r="BD2378" s="123"/>
      <c r="BE2378" s="123"/>
      <c r="BF2378" s="37"/>
      <c r="BG2378" s="37"/>
    </row>
    <row r="2379" spans="1:59" x14ac:dyDescent="0.25">
      <c r="A2379">
        <v>2347</v>
      </c>
      <c r="B2379" s="61">
        <f ca="1">OFFSET(InputPriceData!B$15,CalculationsAndCharts!$A2379+$A$11,0,1,1)</f>
        <v>39063</v>
      </c>
      <c r="C2379" s="3">
        <f ca="1">OFFSET(InputPriceData!G$15,CalculationsAndCharts!$A2379+$A$11,IF($C$7,8,0),1,1)</f>
        <v>77451600</v>
      </c>
      <c r="D2379" s="4">
        <f ca="1">OFFSET(InputPriceData!C$15,CalculationsAndCharts!$A2379+$A$11,IF($C$7,8,0),1,1)</f>
        <v>116.29</v>
      </c>
      <c r="E2379" s="4">
        <f ca="1">OFFSET(InputPriceData!D$15,CalculationsAndCharts!$A2379+$A$11,IF($C$7,8,0),1,1)</f>
        <v>116.44</v>
      </c>
      <c r="F2379" s="4">
        <f ca="1">OFFSET(InputPriceData!E$15,CalculationsAndCharts!$A2379+$A$11,IF($C$7,8,0),1,1)</f>
        <v>115.63</v>
      </c>
      <c r="G2379" s="4">
        <f ca="1">OFFSET(InputPriceData!F$15,CalculationsAndCharts!$A2379+$A$11,IF($C$7,8,0),1,1)</f>
        <v>116.31</v>
      </c>
      <c r="H2379" s="342">
        <f t="shared" ca="1" si="290"/>
        <v>115.59814751541776</v>
      </c>
      <c r="I2379" s="342">
        <f t="shared" ca="1" si="291"/>
        <v>115.12649672940111</v>
      </c>
      <c r="J2379" s="340">
        <f t="shared" ca="1" si="292"/>
        <v>0.47181404776507058</v>
      </c>
      <c r="K2379" s="170">
        <f t="shared" ca="1" si="288"/>
        <v>0.2226084956684603</v>
      </c>
      <c r="L2379" s="341">
        <f t="shared" ca="1" si="289"/>
        <v>0.58049909706001956</v>
      </c>
      <c r="M2379" s="341">
        <f t="shared" ca="1" si="293"/>
        <v>-0.58049909706001956</v>
      </c>
      <c r="N2379" s="170"/>
      <c r="O2379" s="340"/>
      <c r="P2379" s="3">
        <f t="shared" ca="1" si="294"/>
        <v>77451600</v>
      </c>
      <c r="Q2379" s="3" t="e">
        <f t="shared" ca="1" si="295"/>
        <v>#N/A</v>
      </c>
      <c r="S2379" s="99"/>
      <c r="T2379" s="350"/>
      <c r="U2379" s="350"/>
      <c r="V2379" s="349"/>
      <c r="W2379" s="313"/>
      <c r="X2379" s="302"/>
      <c r="Y2379" s="211"/>
      <c r="Z2379" s="320"/>
      <c r="AA2379" s="246"/>
      <c r="AB2379" s="125"/>
      <c r="AC2379" s="125"/>
      <c r="AD2379" s="125"/>
      <c r="AE2379" s="125"/>
      <c r="AF2379" s="125"/>
      <c r="AG2379" s="125"/>
      <c r="AH2379" s="125"/>
      <c r="AJ2379" s="125"/>
      <c r="AK2379" s="125"/>
      <c r="AM2379" s="246"/>
      <c r="AO2379" s="246"/>
      <c r="AP2379" s="211"/>
      <c r="AQ2379" s="211"/>
      <c r="AR2379" s="199"/>
      <c r="AT2379" s="225"/>
      <c r="AU2379" s="225"/>
      <c r="AV2379" s="225"/>
      <c r="AW2379" s="99"/>
      <c r="AX2379" s="199"/>
      <c r="AY2379" s="199"/>
      <c r="AZ2379" s="37"/>
      <c r="BA2379" s="123"/>
      <c r="BB2379" s="211"/>
      <c r="BC2379" s="211"/>
      <c r="BD2379" s="123"/>
      <c r="BE2379" s="123"/>
      <c r="BF2379" s="37"/>
      <c r="BG2379" s="37"/>
    </row>
    <row r="2380" spans="1:59" x14ac:dyDescent="0.25">
      <c r="A2380">
        <v>2348</v>
      </c>
      <c r="B2380" s="61">
        <f ca="1">OFFSET(InputPriceData!B$15,CalculationsAndCharts!$A2380+$A$11,0,1,1)</f>
        <v>39062</v>
      </c>
      <c r="C2380" s="3">
        <f ca="1">OFFSET(InputPriceData!G$15,CalculationsAndCharts!$A2380+$A$11,IF($C$7,8,0),1,1)</f>
        <v>39779400</v>
      </c>
      <c r="D2380" s="4">
        <f ca="1">OFFSET(InputPriceData!C$15,CalculationsAndCharts!$A2380+$A$11,IF($C$7,8,0),1,1)</f>
        <v>116.07</v>
      </c>
      <c r="E2380" s="4">
        <f ca="1">OFFSET(InputPriceData!D$15,CalculationsAndCharts!$A2380+$A$11,IF($C$7,8,0),1,1)</f>
        <v>116.62</v>
      </c>
      <c r="F2380" s="4">
        <f ca="1">OFFSET(InputPriceData!E$15,CalculationsAndCharts!$A2380+$A$11,IF($C$7,8,0),1,1)</f>
        <v>116</v>
      </c>
      <c r="G2380" s="4">
        <f ca="1">OFFSET(InputPriceData!F$15,CalculationsAndCharts!$A2380+$A$11,IF($C$7,8,0),1,1)</f>
        <v>116.4</v>
      </c>
      <c r="H2380" s="342">
        <f t="shared" ca="1" si="290"/>
        <v>115.49645430333457</v>
      </c>
      <c r="I2380" s="342">
        <f t="shared" ca="1" si="291"/>
        <v>115.01890552298305</v>
      </c>
      <c r="J2380" s="340">
        <f t="shared" ca="1" si="292"/>
        <v>0.47772687750857001</v>
      </c>
      <c r="K2380" s="170">
        <f t="shared" ca="1" si="288"/>
        <v>0.22822296949408827</v>
      </c>
      <c r="L2380" s="341">
        <f t="shared" ca="1" si="289"/>
        <v>0.58185982328551999</v>
      </c>
      <c r="M2380" s="341">
        <f t="shared" ca="1" si="293"/>
        <v>-0.58185982328551999</v>
      </c>
      <c r="N2380" s="170"/>
      <c r="O2380" s="340"/>
      <c r="P2380" s="3">
        <f t="shared" ca="1" si="294"/>
        <v>39779400</v>
      </c>
      <c r="Q2380" s="3" t="e">
        <f t="shared" ca="1" si="295"/>
        <v>#N/A</v>
      </c>
      <c r="S2380" s="99"/>
      <c r="T2380" s="350"/>
      <c r="U2380" s="350"/>
      <c r="V2380" s="349"/>
      <c r="W2380" s="313"/>
      <c r="X2380" s="302"/>
      <c r="Y2380" s="211"/>
      <c r="Z2380" s="320"/>
      <c r="AA2380" s="246"/>
      <c r="AB2380" s="125"/>
      <c r="AC2380" s="125"/>
      <c r="AD2380" s="125"/>
      <c r="AE2380" s="125"/>
      <c r="AF2380" s="125"/>
      <c r="AG2380" s="125"/>
      <c r="AH2380" s="125"/>
      <c r="AJ2380" s="125"/>
      <c r="AK2380" s="125"/>
      <c r="AM2380" s="246"/>
      <c r="AO2380" s="246"/>
      <c r="AP2380" s="211"/>
      <c r="AQ2380" s="211"/>
      <c r="AR2380" s="199"/>
      <c r="AT2380" s="225"/>
      <c r="AU2380" s="225"/>
      <c r="AV2380" s="225"/>
      <c r="AW2380" s="99"/>
      <c r="AX2380" s="199"/>
      <c r="AY2380" s="199"/>
      <c r="AZ2380" s="37"/>
      <c r="BA2380" s="123"/>
      <c r="BB2380" s="211"/>
      <c r="BC2380" s="211"/>
      <c r="BD2380" s="123"/>
      <c r="BE2380" s="123"/>
      <c r="BF2380" s="37"/>
      <c r="BG2380" s="37"/>
    </row>
    <row r="2381" spans="1:59" x14ac:dyDescent="0.25">
      <c r="A2381">
        <v>2349</v>
      </c>
      <c r="B2381" s="61">
        <f ca="1">OFFSET(InputPriceData!B$15,CalculationsAndCharts!$A2381+$A$11,0,1,1)</f>
        <v>39059</v>
      </c>
      <c r="C2381" s="3">
        <f ca="1">OFFSET(InputPriceData!G$15,CalculationsAndCharts!$A2381+$A$11,IF($C$7,8,0),1,1)</f>
        <v>79625500</v>
      </c>
      <c r="D2381" s="4">
        <f ca="1">OFFSET(InputPriceData!C$15,CalculationsAndCharts!$A2381+$A$11,IF($C$7,8,0),1,1)</f>
        <v>115.83</v>
      </c>
      <c r="E2381" s="4">
        <f ca="1">OFFSET(InputPriceData!D$15,CalculationsAndCharts!$A2381+$A$11,IF($C$7,8,0),1,1)</f>
        <v>116.46</v>
      </c>
      <c r="F2381" s="4">
        <f ca="1">OFFSET(InputPriceData!E$15,CalculationsAndCharts!$A2381+$A$11,IF($C$7,8,0),1,1)</f>
        <v>115.54</v>
      </c>
      <c r="G2381" s="4">
        <f ca="1">OFFSET(InputPriceData!F$15,CalculationsAndCharts!$A2381+$A$11,IF($C$7,8,0),1,1)</f>
        <v>116.07</v>
      </c>
      <c r="H2381" s="342">
        <f t="shared" ca="1" si="290"/>
        <v>115.3673763466681</v>
      </c>
      <c r="I2381" s="342">
        <f t="shared" ca="1" si="291"/>
        <v>114.89335147961788</v>
      </c>
      <c r="J2381" s="340">
        <f t="shared" ca="1" si="292"/>
        <v>0.47421914735100318</v>
      </c>
      <c r="K2381" s="170">
        <f t="shared" ca="1" si="288"/>
        <v>0.22488379971431247</v>
      </c>
      <c r="L2381" s="341">
        <f t="shared" ca="1" si="289"/>
        <v>0.58351391659508478</v>
      </c>
      <c r="M2381" s="341">
        <f t="shared" ca="1" si="293"/>
        <v>-0.58351391659508478</v>
      </c>
      <c r="N2381" s="170"/>
      <c r="O2381" s="340"/>
      <c r="P2381" s="3">
        <f t="shared" ca="1" si="294"/>
        <v>79625500</v>
      </c>
      <c r="Q2381" s="3" t="e">
        <f t="shared" ca="1" si="295"/>
        <v>#N/A</v>
      </c>
      <c r="S2381" s="99"/>
      <c r="T2381" s="350"/>
      <c r="U2381" s="350"/>
      <c r="V2381" s="349"/>
      <c r="W2381" s="313"/>
      <c r="X2381" s="302"/>
      <c r="Y2381" s="211"/>
      <c r="Z2381" s="320"/>
      <c r="AA2381" s="246"/>
      <c r="AB2381" s="125"/>
      <c r="AC2381" s="125"/>
      <c r="AD2381" s="125"/>
      <c r="AE2381" s="125"/>
      <c r="AF2381" s="125"/>
      <c r="AG2381" s="125"/>
      <c r="AH2381" s="125"/>
      <c r="AJ2381" s="125"/>
      <c r="AK2381" s="125"/>
      <c r="AM2381" s="246"/>
      <c r="AO2381" s="246"/>
      <c r="AP2381" s="211"/>
      <c r="AQ2381" s="211"/>
      <c r="AR2381" s="199"/>
      <c r="AT2381" s="225"/>
      <c r="AU2381" s="225"/>
      <c r="AV2381" s="225"/>
      <c r="AW2381" s="99"/>
      <c r="AX2381" s="199"/>
      <c r="AY2381" s="199"/>
      <c r="AZ2381" s="37"/>
      <c r="BA2381" s="123"/>
      <c r="BB2381" s="211"/>
      <c r="BC2381" s="211"/>
      <c r="BD2381" s="123"/>
      <c r="BE2381" s="123"/>
      <c r="BF2381" s="37"/>
      <c r="BG2381" s="37"/>
    </row>
    <row r="2382" spans="1:59" x14ac:dyDescent="0.25">
      <c r="A2382">
        <v>2350</v>
      </c>
      <c r="B2382" s="61">
        <f ca="1">OFFSET(InputPriceData!B$15,CalculationsAndCharts!$A2382+$A$11,0,1,1)</f>
        <v>39058</v>
      </c>
      <c r="C2382" s="3">
        <f ca="1">OFFSET(InputPriceData!G$15,CalculationsAndCharts!$A2382+$A$11,IF($C$7,8,0),1,1)</f>
        <v>62857400</v>
      </c>
      <c r="D2382" s="4">
        <f ca="1">OFFSET(InputPriceData!C$15,CalculationsAndCharts!$A2382+$A$11,IF($C$7,8,0),1,1)</f>
        <v>116.57</v>
      </c>
      <c r="E2382" s="4">
        <f ca="1">OFFSET(InputPriceData!D$15,CalculationsAndCharts!$A2382+$A$11,IF($C$7,8,0),1,1)</f>
        <v>116.79</v>
      </c>
      <c r="F2382" s="4">
        <f ca="1">OFFSET(InputPriceData!E$15,CalculationsAndCharts!$A2382+$A$11,IF($C$7,8,0),1,1)</f>
        <v>115.81</v>
      </c>
      <c r="G2382" s="4">
        <f ca="1">OFFSET(InputPriceData!F$15,CalculationsAndCharts!$A2382+$A$11,IF($C$7,8,0),1,1)</f>
        <v>115.85</v>
      </c>
      <c r="H2382" s="342">
        <f t="shared" ca="1" si="290"/>
        <v>115.26700153904926</v>
      </c>
      <c r="I2382" s="342">
        <f t="shared" ca="1" si="291"/>
        <v>114.78638343231042</v>
      </c>
      <c r="J2382" s="340">
        <f t="shared" ca="1" si="292"/>
        <v>0.4808300403058417</v>
      </c>
      <c r="K2382" s="170">
        <f t="shared" ca="1" si="288"/>
        <v>0.23119752766051735</v>
      </c>
      <c r="L2382" s="341">
        <f t="shared" ca="1" si="289"/>
        <v>0.58515887275735912</v>
      </c>
      <c r="M2382" s="341">
        <f t="shared" ca="1" si="293"/>
        <v>-0.58515887275735912</v>
      </c>
      <c r="N2382" s="170"/>
      <c r="O2382" s="340"/>
      <c r="P2382" s="3" t="e">
        <f t="shared" ca="1" si="294"/>
        <v>#N/A</v>
      </c>
      <c r="Q2382" s="3">
        <f t="shared" ca="1" si="295"/>
        <v>62857400</v>
      </c>
      <c r="S2382" s="99"/>
      <c r="T2382" s="350"/>
      <c r="U2382" s="350"/>
      <c r="V2382" s="349"/>
      <c r="W2382" s="313"/>
      <c r="X2382" s="302"/>
      <c r="Y2382" s="211"/>
      <c r="Z2382" s="320"/>
      <c r="AA2382" s="246"/>
      <c r="AB2382" s="125"/>
      <c r="AC2382" s="125"/>
      <c r="AD2382" s="125"/>
      <c r="AE2382" s="125"/>
      <c r="AF2382" s="125"/>
      <c r="AG2382" s="125"/>
      <c r="AH2382" s="125"/>
      <c r="AJ2382" s="125"/>
      <c r="AK2382" s="125"/>
      <c r="AM2382" s="246"/>
      <c r="AO2382" s="246"/>
      <c r="AP2382" s="211"/>
      <c r="AQ2382" s="211"/>
      <c r="AR2382" s="199"/>
      <c r="AT2382" s="225"/>
      <c r="AU2382" s="225"/>
      <c r="AV2382" s="225"/>
      <c r="AW2382" s="99"/>
      <c r="AX2382" s="199"/>
      <c r="AY2382" s="199"/>
      <c r="AZ2382" s="37"/>
      <c r="BA2382" s="123"/>
      <c r="BB2382" s="211"/>
      <c r="BC2382" s="211"/>
      <c r="BD2382" s="123"/>
      <c r="BE2382" s="123"/>
      <c r="BF2382" s="37"/>
      <c r="BG2382" s="37"/>
    </row>
    <row r="2383" spans="1:59" x14ac:dyDescent="0.25">
      <c r="A2383">
        <v>2351</v>
      </c>
      <c r="B2383" s="61">
        <f ca="1">OFFSET(InputPriceData!B$15,CalculationsAndCharts!$A2383+$A$11,0,1,1)</f>
        <v>39057</v>
      </c>
      <c r="C2383" s="3">
        <f ca="1">OFFSET(InputPriceData!G$15,CalculationsAndCharts!$A2383+$A$11,IF($C$7,8,0),1,1)</f>
        <v>53253200</v>
      </c>
      <c r="D2383" s="4">
        <f ca="1">OFFSET(InputPriceData!C$15,CalculationsAndCharts!$A2383+$A$11,IF($C$7,8,0),1,1)</f>
        <v>116.44</v>
      </c>
      <c r="E2383" s="4">
        <f ca="1">OFFSET(InputPriceData!D$15,CalculationsAndCharts!$A2383+$A$11,IF($C$7,8,0),1,1)</f>
        <v>116.6</v>
      </c>
      <c r="F2383" s="4">
        <f ca="1">OFFSET(InputPriceData!E$15,CalculationsAndCharts!$A2383+$A$11,IF($C$7,8,0),1,1)</f>
        <v>116.13</v>
      </c>
      <c r="G2383" s="4">
        <f ca="1">OFFSET(InputPriceData!F$15,CalculationsAndCharts!$A2383+$A$11,IF($C$7,8,0),1,1)</f>
        <v>116.36</v>
      </c>
      <c r="H2383" s="342">
        <f t="shared" ca="1" si="290"/>
        <v>115.18371604462773</v>
      </c>
      <c r="I2383" s="342">
        <f t="shared" ca="1" si="291"/>
        <v>114.68969101706591</v>
      </c>
      <c r="J2383" s="340">
        <f t="shared" ca="1" si="292"/>
        <v>0.49425621801179892</v>
      </c>
      <c r="K2383" s="170">
        <f t="shared" ca="1" si="288"/>
        <v>0.2442892090433269</v>
      </c>
      <c r="L2383" s="341">
        <f t="shared" ca="1" si="289"/>
        <v>0.58638717826031361</v>
      </c>
      <c r="M2383" s="341">
        <f t="shared" ca="1" si="293"/>
        <v>-0.58638717826031361</v>
      </c>
      <c r="N2383" s="170"/>
      <c r="O2383" s="340"/>
      <c r="P2383" s="3" t="e">
        <f t="shared" ca="1" si="294"/>
        <v>#N/A</v>
      </c>
      <c r="Q2383" s="3">
        <f t="shared" ca="1" si="295"/>
        <v>53253200</v>
      </c>
      <c r="S2383" s="99"/>
      <c r="T2383" s="350"/>
      <c r="U2383" s="350"/>
      <c r="V2383" s="349"/>
      <c r="W2383" s="313"/>
      <c r="X2383" s="302"/>
      <c r="Y2383" s="211"/>
      <c r="Z2383" s="320"/>
      <c r="AA2383" s="246"/>
      <c r="AB2383" s="125"/>
      <c r="AC2383" s="125"/>
      <c r="AD2383" s="125"/>
      <c r="AE2383" s="125"/>
      <c r="AF2383" s="125"/>
      <c r="AG2383" s="125"/>
      <c r="AH2383" s="125"/>
      <c r="AJ2383" s="125"/>
      <c r="AK2383" s="125"/>
      <c r="AM2383" s="246"/>
      <c r="AO2383" s="246"/>
      <c r="AP2383" s="211"/>
      <c r="AQ2383" s="211"/>
      <c r="AR2383" s="199"/>
      <c r="AT2383" s="225"/>
      <c r="AU2383" s="225"/>
      <c r="AV2383" s="225"/>
      <c r="AW2383" s="99"/>
      <c r="AX2383" s="199"/>
      <c r="AY2383" s="199"/>
      <c r="AZ2383" s="37"/>
      <c r="BA2383" s="123"/>
      <c r="BB2383" s="211"/>
      <c r="BC2383" s="211"/>
      <c r="BD2383" s="123"/>
      <c r="BE2383" s="123"/>
      <c r="BF2383" s="37"/>
      <c r="BG2383" s="37"/>
    </row>
    <row r="2384" spans="1:59" x14ac:dyDescent="0.25">
      <c r="A2384">
        <v>2352</v>
      </c>
      <c r="B2384" s="61">
        <f ca="1">OFFSET(InputPriceData!B$15,CalculationsAndCharts!$A2384+$A$11,0,1,1)</f>
        <v>39056</v>
      </c>
      <c r="C2384" s="3">
        <f ca="1">OFFSET(InputPriceData!G$15,CalculationsAndCharts!$A2384+$A$11,IF($C$7,8,0),1,1)</f>
        <v>73374400</v>
      </c>
      <c r="D2384" s="4">
        <f ca="1">OFFSET(InputPriceData!C$15,CalculationsAndCharts!$A2384+$A$11,IF($C$7,8,0),1,1)</f>
        <v>116.18</v>
      </c>
      <c r="E2384" s="4">
        <f ca="1">OFFSET(InputPriceData!D$15,CalculationsAndCharts!$A2384+$A$11,IF($C$7,8,0),1,1)</f>
        <v>116.51</v>
      </c>
      <c r="F2384" s="4">
        <f ca="1">OFFSET(InputPriceData!E$15,CalculationsAndCharts!$A2384+$A$11,IF($C$7,8,0),1,1)</f>
        <v>115.94</v>
      </c>
      <c r="G2384" s="4">
        <f ca="1">OFFSET(InputPriceData!F$15,CalculationsAndCharts!$A2384+$A$11,IF($C$7,8,0),1,1)</f>
        <v>116.46</v>
      </c>
      <c r="H2384" s="342">
        <f t="shared" ca="1" si="290"/>
        <v>115.01567547957455</v>
      </c>
      <c r="I2384" s="342">
        <f t="shared" ca="1" si="291"/>
        <v>114.53784474589008</v>
      </c>
      <c r="J2384" s="340">
        <f t="shared" ca="1" si="292"/>
        <v>0.47808293024244924</v>
      </c>
      <c r="K2384" s="170">
        <f t="shared" ca="1" si="288"/>
        <v>0.2285632881892066</v>
      </c>
      <c r="L2384" s="341">
        <f t="shared" ca="1" si="289"/>
        <v>0.58685772410092862</v>
      </c>
      <c r="M2384" s="341">
        <f t="shared" ca="1" si="293"/>
        <v>-0.58685772410092862</v>
      </c>
      <c r="N2384" s="170"/>
      <c r="O2384" s="340"/>
      <c r="P2384" s="3">
        <f t="shared" ca="1" si="294"/>
        <v>73374400</v>
      </c>
      <c r="Q2384" s="3" t="e">
        <f t="shared" ca="1" si="295"/>
        <v>#N/A</v>
      </c>
      <c r="S2384" s="99"/>
      <c r="T2384" s="350"/>
      <c r="U2384" s="350"/>
      <c r="V2384" s="349"/>
      <c r="W2384" s="313"/>
      <c r="X2384" s="302"/>
      <c r="Y2384" s="211"/>
      <c r="Z2384" s="320"/>
      <c r="AA2384" s="246"/>
      <c r="AB2384" s="125"/>
      <c r="AC2384" s="125"/>
      <c r="AD2384" s="125"/>
      <c r="AE2384" s="125"/>
      <c r="AF2384" s="125"/>
      <c r="AG2384" s="125"/>
      <c r="AH2384" s="125"/>
      <c r="AJ2384" s="125"/>
      <c r="AK2384" s="125"/>
      <c r="AM2384" s="246"/>
      <c r="AO2384" s="246"/>
      <c r="AP2384" s="211"/>
      <c r="AQ2384" s="211"/>
      <c r="AR2384" s="199"/>
      <c r="AT2384" s="225"/>
      <c r="AU2384" s="225"/>
      <c r="AV2384" s="225"/>
      <c r="AW2384" s="99"/>
      <c r="AX2384" s="199"/>
      <c r="AY2384" s="199"/>
      <c r="AZ2384" s="37"/>
      <c r="BA2384" s="123"/>
      <c r="BB2384" s="211"/>
      <c r="BC2384" s="211"/>
      <c r="BD2384" s="123"/>
      <c r="BE2384" s="123"/>
      <c r="BF2384" s="37"/>
      <c r="BG2384" s="37"/>
    </row>
    <row r="2385" spans="1:59" x14ac:dyDescent="0.25">
      <c r="A2385">
        <v>2353</v>
      </c>
      <c r="B2385" s="61">
        <f ca="1">OFFSET(InputPriceData!B$15,CalculationsAndCharts!$A2385+$A$11,0,1,1)</f>
        <v>39055</v>
      </c>
      <c r="C2385" s="3">
        <f ca="1">OFFSET(InputPriceData!G$15,CalculationsAndCharts!$A2385+$A$11,IF($C$7,8,0),1,1)</f>
        <v>87813200</v>
      </c>
      <c r="D2385" s="4">
        <f ca="1">OFFSET(InputPriceData!C$15,CalculationsAndCharts!$A2385+$A$11,IF($C$7,8,0),1,1)</f>
        <v>115.11</v>
      </c>
      <c r="E2385" s="4">
        <f ca="1">OFFSET(InputPriceData!D$15,CalculationsAndCharts!$A2385+$A$11,IF($C$7,8,0),1,1)</f>
        <v>116.17</v>
      </c>
      <c r="F2385" s="4">
        <f ca="1">OFFSET(InputPriceData!E$15,CalculationsAndCharts!$A2385+$A$11,IF($C$7,8,0),1,1)</f>
        <v>115.09</v>
      </c>
      <c r="G2385" s="4">
        <f ca="1">OFFSET(InputPriceData!F$15,CalculationsAndCharts!$A2385+$A$11,IF($C$7,8,0),1,1)</f>
        <v>115.96</v>
      </c>
      <c r="H2385" s="342">
        <f t="shared" ca="1" si="290"/>
        <v>114.80934340522806</v>
      </c>
      <c r="I2385" s="342">
        <f t="shared" ca="1" si="291"/>
        <v>114.36310335915283</v>
      </c>
      <c r="J2385" s="340">
        <f t="shared" ca="1" si="292"/>
        <v>0.44651515678660514</v>
      </c>
      <c r="K2385" s="170">
        <f t="shared" ca="1" si="288"/>
        <v>0.19937578524016658</v>
      </c>
      <c r="L2385" s="341">
        <f t="shared" ca="1" si="289"/>
        <v>0.58697228860944906</v>
      </c>
      <c r="M2385" s="341">
        <f t="shared" ca="1" si="293"/>
        <v>-0.58697228860944906</v>
      </c>
      <c r="N2385" s="170"/>
      <c r="O2385" s="340"/>
      <c r="P2385" s="3">
        <f t="shared" ca="1" si="294"/>
        <v>87813200</v>
      </c>
      <c r="Q2385" s="3" t="e">
        <f t="shared" ca="1" si="295"/>
        <v>#N/A</v>
      </c>
      <c r="S2385" s="99"/>
      <c r="T2385" s="350"/>
      <c r="U2385" s="350"/>
      <c r="V2385" s="349"/>
      <c r="W2385" s="313"/>
      <c r="X2385" s="302"/>
      <c r="Y2385" s="211"/>
      <c r="Z2385" s="320"/>
      <c r="AA2385" s="246"/>
      <c r="AB2385" s="125"/>
      <c r="AC2385" s="125"/>
      <c r="AD2385" s="125"/>
      <c r="AE2385" s="125"/>
      <c r="AF2385" s="125"/>
      <c r="AG2385" s="125"/>
      <c r="AH2385" s="125"/>
      <c r="AJ2385" s="125"/>
      <c r="AK2385" s="125"/>
      <c r="AM2385" s="246"/>
      <c r="AO2385" s="246"/>
      <c r="AP2385" s="211"/>
      <c r="AQ2385" s="211"/>
      <c r="AR2385" s="199"/>
      <c r="AT2385" s="225"/>
      <c r="AU2385" s="225"/>
      <c r="AV2385" s="225"/>
      <c r="AW2385" s="99"/>
      <c r="AX2385" s="199"/>
      <c r="AY2385" s="199"/>
      <c r="AZ2385" s="37"/>
      <c r="BA2385" s="123"/>
      <c r="BB2385" s="211"/>
      <c r="BC2385" s="211"/>
      <c r="BD2385" s="123"/>
      <c r="BE2385" s="123"/>
      <c r="BF2385" s="37"/>
      <c r="BG2385" s="37"/>
    </row>
    <row r="2386" spans="1:59" x14ac:dyDescent="0.25">
      <c r="A2386">
        <v>2354</v>
      </c>
      <c r="B2386" s="61">
        <f ca="1">OFFSET(InputPriceData!B$15,CalculationsAndCharts!$A2386+$A$11,0,1,1)</f>
        <v>39052</v>
      </c>
      <c r="C2386" s="3">
        <f ca="1">OFFSET(InputPriceData!G$15,CalculationsAndCharts!$A2386+$A$11,IF($C$7,8,0),1,1)</f>
        <v>126080000</v>
      </c>
      <c r="D2386" s="4">
        <f ca="1">OFFSET(InputPriceData!C$15,CalculationsAndCharts!$A2386+$A$11,IF($C$7,8,0),1,1)</f>
        <v>115.34</v>
      </c>
      <c r="E2386" s="4">
        <f ca="1">OFFSET(InputPriceData!D$15,CalculationsAndCharts!$A2386+$A$11,IF($C$7,8,0),1,1)</f>
        <v>115.44</v>
      </c>
      <c r="F2386" s="4">
        <f ca="1">OFFSET(InputPriceData!E$15,CalculationsAndCharts!$A2386+$A$11,IF($C$7,8,0),1,1)</f>
        <v>114.06</v>
      </c>
      <c r="G2386" s="4">
        <f ca="1">OFFSET(InputPriceData!F$15,CalculationsAndCharts!$A2386+$A$11,IF($C$7,8,0),1,1)</f>
        <v>115.08</v>
      </c>
      <c r="H2386" s="342">
        <f t="shared" ca="1" si="290"/>
        <v>114.64496389168922</v>
      </c>
      <c r="I2386" s="342">
        <f t="shared" ca="1" si="291"/>
        <v>114.21793093725765</v>
      </c>
      <c r="J2386" s="340">
        <f t="shared" ca="1" si="292"/>
        <v>0.42733306057170029</v>
      </c>
      <c r="K2386" s="170">
        <f t="shared" ca="1" si="288"/>
        <v>0.18261354465757645</v>
      </c>
      <c r="L2386" s="341">
        <f t="shared" ca="1" si="289"/>
        <v>0.58750345412629812</v>
      </c>
      <c r="M2386" s="341">
        <f t="shared" ca="1" si="293"/>
        <v>-0.58750345412629812</v>
      </c>
      <c r="N2386" s="170"/>
      <c r="O2386" s="340"/>
      <c r="P2386" s="3" t="e">
        <f t="shared" ca="1" si="294"/>
        <v>#N/A</v>
      </c>
      <c r="Q2386" s="3">
        <f t="shared" ca="1" si="295"/>
        <v>126080000</v>
      </c>
      <c r="S2386" s="99"/>
      <c r="T2386" s="350"/>
      <c r="U2386" s="350"/>
      <c r="V2386" s="349"/>
      <c r="W2386" s="313"/>
      <c r="X2386" s="302"/>
      <c r="Y2386" s="211"/>
      <c r="Z2386" s="320"/>
      <c r="AA2386" s="246"/>
      <c r="AB2386" s="125"/>
      <c r="AC2386" s="125"/>
      <c r="AD2386" s="125"/>
      <c r="AE2386" s="125"/>
      <c r="AF2386" s="125"/>
      <c r="AG2386" s="125"/>
      <c r="AH2386" s="125"/>
      <c r="AJ2386" s="125"/>
      <c r="AK2386" s="125"/>
      <c r="AM2386" s="246"/>
      <c r="AO2386" s="246"/>
      <c r="AP2386" s="211"/>
      <c r="AQ2386" s="211"/>
      <c r="AR2386" s="199"/>
      <c r="AT2386" s="225"/>
      <c r="AU2386" s="225"/>
      <c r="AV2386" s="225"/>
      <c r="AW2386" s="99"/>
      <c r="AX2386" s="199"/>
      <c r="AY2386" s="199"/>
      <c r="AZ2386" s="37"/>
      <c r="BA2386" s="123"/>
      <c r="BB2386" s="211"/>
      <c r="BC2386" s="211"/>
      <c r="BD2386" s="123"/>
      <c r="BE2386" s="123"/>
      <c r="BF2386" s="37"/>
      <c r="BG2386" s="37"/>
    </row>
    <row r="2387" spans="1:59" x14ac:dyDescent="0.25">
      <c r="A2387">
        <v>2355</v>
      </c>
      <c r="B2387" s="61">
        <f ca="1">OFFSET(InputPriceData!B$15,CalculationsAndCharts!$A2387+$A$11,0,1,1)</f>
        <v>39051</v>
      </c>
      <c r="C2387" s="3">
        <f ca="1">OFFSET(InputPriceData!G$15,CalculationsAndCharts!$A2387+$A$11,IF($C$7,8,0),1,1)</f>
        <v>83994300</v>
      </c>
      <c r="D2387" s="4">
        <f ca="1">OFFSET(InputPriceData!C$15,CalculationsAndCharts!$A2387+$A$11,IF($C$7,8,0),1,1)</f>
        <v>115.26</v>
      </c>
      <c r="E2387" s="4">
        <f ca="1">OFFSET(InputPriceData!D$15,CalculationsAndCharts!$A2387+$A$11,IF($C$7,8,0),1,1)</f>
        <v>115.76</v>
      </c>
      <c r="F2387" s="4">
        <f ca="1">OFFSET(InputPriceData!E$15,CalculationsAndCharts!$A2387+$A$11,IF($C$7,8,0),1,1)</f>
        <v>114.71</v>
      </c>
      <c r="G2387" s="4">
        <f ca="1">OFFSET(InputPriceData!F$15,CalculationsAndCharts!$A2387+$A$11,IF($C$7,8,0),1,1)</f>
        <v>115.34</v>
      </c>
      <c r="H2387" s="342">
        <f t="shared" ca="1" si="290"/>
        <v>114.58281587621624</v>
      </c>
      <c r="I2387" s="342">
        <f t="shared" ca="1" si="291"/>
        <v>114.13956102246289</v>
      </c>
      <c r="J2387" s="340">
        <f t="shared" ca="1" si="292"/>
        <v>0.4435822255430949</v>
      </c>
      <c r="K2387" s="170">
        <f t="shared" ca="1" si="288"/>
        <v>0.19676519081776511</v>
      </c>
      <c r="L2387" s="341">
        <f t="shared" ca="1" si="289"/>
        <v>0.58883752942964629</v>
      </c>
      <c r="M2387" s="341">
        <f t="shared" ca="1" si="293"/>
        <v>-0.58883752942964629</v>
      </c>
      <c r="N2387" s="170"/>
      <c r="O2387" s="340"/>
      <c r="P2387" s="3">
        <f t="shared" ca="1" si="294"/>
        <v>83994300</v>
      </c>
      <c r="Q2387" s="3" t="e">
        <f t="shared" ca="1" si="295"/>
        <v>#N/A</v>
      </c>
      <c r="S2387" s="99"/>
      <c r="T2387" s="350"/>
      <c r="U2387" s="350"/>
      <c r="V2387" s="349"/>
      <c r="W2387" s="313"/>
      <c r="X2387" s="302"/>
      <c r="Y2387" s="211"/>
      <c r="Z2387" s="320"/>
      <c r="AA2387" s="246"/>
      <c r="AB2387" s="125"/>
      <c r="AC2387" s="125"/>
      <c r="AD2387" s="125"/>
      <c r="AE2387" s="125"/>
      <c r="AF2387" s="125"/>
      <c r="AG2387" s="125"/>
      <c r="AH2387" s="125"/>
      <c r="AJ2387" s="125"/>
      <c r="AK2387" s="125"/>
      <c r="AM2387" s="246"/>
      <c r="AO2387" s="246"/>
      <c r="AP2387" s="211"/>
      <c r="AQ2387" s="211"/>
      <c r="AR2387" s="199"/>
      <c r="AT2387" s="225"/>
      <c r="AU2387" s="225"/>
      <c r="AV2387" s="225"/>
      <c r="AW2387" s="99"/>
      <c r="AX2387" s="199"/>
      <c r="AY2387" s="199"/>
      <c r="AZ2387" s="37"/>
      <c r="BA2387" s="123"/>
      <c r="BB2387" s="211"/>
      <c r="BC2387" s="211"/>
      <c r="BD2387" s="123"/>
      <c r="BE2387" s="123"/>
      <c r="BF2387" s="37"/>
      <c r="BG2387" s="37"/>
    </row>
    <row r="2388" spans="1:59" x14ac:dyDescent="0.25">
      <c r="A2388">
        <v>2356</v>
      </c>
      <c r="B2388" s="61">
        <f ca="1">OFFSET(InputPriceData!B$15,CalculationsAndCharts!$A2388+$A$11,0,1,1)</f>
        <v>39050</v>
      </c>
      <c r="C2388" s="3">
        <f ca="1">OFFSET(InputPriceData!G$15,CalculationsAndCharts!$A2388+$A$11,IF($C$7,8,0),1,1)</f>
        <v>90034900</v>
      </c>
      <c r="D2388" s="4">
        <f ca="1">OFFSET(InputPriceData!C$15,CalculationsAndCharts!$A2388+$A$11,IF($C$7,8,0),1,1)</f>
        <v>114.47</v>
      </c>
      <c r="E2388" s="4">
        <f ca="1">OFFSET(InputPriceData!D$15,CalculationsAndCharts!$A2388+$A$11,IF($C$7,8,0),1,1)</f>
        <v>115.34</v>
      </c>
      <c r="F2388" s="4">
        <f ca="1">OFFSET(InputPriceData!E$15,CalculationsAndCharts!$A2388+$A$11,IF($C$7,8,0),1,1)</f>
        <v>114.15</v>
      </c>
      <c r="G2388" s="4">
        <f ca="1">OFFSET(InputPriceData!F$15,CalculationsAndCharts!$A2388+$A$11,IF($C$7,8,0),1,1)</f>
        <v>115.29</v>
      </c>
      <c r="H2388" s="342">
        <f t="shared" ca="1" si="290"/>
        <v>114.4746467156757</v>
      </c>
      <c r="I2388" s="342">
        <f t="shared" ca="1" si="291"/>
        <v>114.03043020632316</v>
      </c>
      <c r="J2388" s="340">
        <f t="shared" ca="1" si="292"/>
        <v>0.44457362309778042</v>
      </c>
      <c r="K2388" s="170">
        <f t="shared" ca="1" si="288"/>
        <v>0.19764570635428733</v>
      </c>
      <c r="L2388" s="341">
        <f t="shared" ca="1" si="289"/>
        <v>0.5901852667188886</v>
      </c>
      <c r="M2388" s="341">
        <f t="shared" ca="1" si="293"/>
        <v>-0.5901852667188886</v>
      </c>
      <c r="N2388" s="170"/>
      <c r="O2388" s="340"/>
      <c r="P2388" s="3">
        <f t="shared" ca="1" si="294"/>
        <v>90034900</v>
      </c>
      <c r="Q2388" s="3" t="e">
        <f t="shared" ca="1" si="295"/>
        <v>#N/A</v>
      </c>
      <c r="S2388" s="99"/>
      <c r="T2388" s="350"/>
      <c r="U2388" s="350"/>
      <c r="V2388" s="349"/>
      <c r="W2388" s="313"/>
      <c r="X2388" s="302"/>
      <c r="Y2388" s="211"/>
      <c r="Z2388" s="320"/>
      <c r="AA2388" s="246"/>
      <c r="AB2388" s="125"/>
      <c r="AC2388" s="125"/>
      <c r="AD2388" s="125"/>
      <c r="AE2388" s="125"/>
      <c r="AF2388" s="125"/>
      <c r="AG2388" s="125"/>
      <c r="AH2388" s="125"/>
      <c r="AJ2388" s="125"/>
      <c r="AK2388" s="125"/>
      <c r="AM2388" s="246"/>
      <c r="AO2388" s="246"/>
      <c r="AP2388" s="211"/>
      <c r="AQ2388" s="211"/>
      <c r="AR2388" s="199"/>
      <c r="AT2388" s="225"/>
      <c r="AU2388" s="225"/>
      <c r="AV2388" s="225"/>
      <c r="AW2388" s="99"/>
      <c r="AX2388" s="199"/>
      <c r="AY2388" s="199"/>
      <c r="AZ2388" s="37"/>
      <c r="BA2388" s="123"/>
      <c r="BB2388" s="211"/>
      <c r="BC2388" s="211"/>
      <c r="BD2388" s="123"/>
      <c r="BE2388" s="123"/>
      <c r="BF2388" s="37"/>
      <c r="BG2388" s="37"/>
    </row>
    <row r="2389" spans="1:59" x14ac:dyDescent="0.25">
      <c r="A2389">
        <v>2357</v>
      </c>
      <c r="B2389" s="61">
        <f ca="1">OFFSET(InputPriceData!B$15,CalculationsAndCharts!$A2389+$A$11,0,1,1)</f>
        <v>39049</v>
      </c>
      <c r="C2389" s="3">
        <f ca="1">OFFSET(InputPriceData!G$15,CalculationsAndCharts!$A2389+$A$11,IF($C$7,8,0),1,1)</f>
        <v>106652900</v>
      </c>
      <c r="D2389" s="4">
        <f ca="1">OFFSET(InputPriceData!C$15,CalculationsAndCharts!$A2389+$A$11,IF($C$7,8,0),1,1)</f>
        <v>113.46</v>
      </c>
      <c r="E2389" s="4">
        <f ca="1">OFFSET(InputPriceData!D$15,CalculationsAndCharts!$A2389+$A$11,IF($C$7,8,0),1,1)</f>
        <v>114.21</v>
      </c>
      <c r="F2389" s="4">
        <f ca="1">OFFSET(InputPriceData!E$15,CalculationsAndCharts!$A2389+$A$11,IF($C$7,8,0),1,1)</f>
        <v>113.35</v>
      </c>
      <c r="G2389" s="4">
        <f ca="1">OFFSET(InputPriceData!F$15,CalculationsAndCharts!$A2389+$A$11,IF($C$7,8,0),1,1)</f>
        <v>114.1</v>
      </c>
      <c r="H2389" s="342">
        <f t="shared" ca="1" si="290"/>
        <v>114.35816767505796</v>
      </c>
      <c r="I2389" s="342">
        <f t="shared" ca="1" si="291"/>
        <v>113.91592386144345</v>
      </c>
      <c r="J2389" s="340">
        <f t="shared" ca="1" si="292"/>
        <v>0.44263337039845596</v>
      </c>
      <c r="K2389" s="170">
        <f t="shared" ca="1" si="288"/>
        <v>0.1959243005902967</v>
      </c>
      <c r="L2389" s="341">
        <f t="shared" ca="1" si="289"/>
        <v>0.59124132333515389</v>
      </c>
      <c r="M2389" s="341">
        <f t="shared" ca="1" si="293"/>
        <v>-0.59124132333515389</v>
      </c>
      <c r="N2389" s="170"/>
      <c r="O2389" s="340"/>
      <c r="P2389" s="3">
        <f t="shared" ca="1" si="294"/>
        <v>106652900</v>
      </c>
      <c r="Q2389" s="3" t="e">
        <f t="shared" ca="1" si="295"/>
        <v>#N/A</v>
      </c>
      <c r="S2389" s="99"/>
      <c r="T2389" s="350"/>
      <c r="U2389" s="350"/>
      <c r="V2389" s="349"/>
      <c r="W2389" s="313"/>
      <c r="X2389" s="302"/>
      <c r="Y2389" s="211"/>
      <c r="Z2389" s="320"/>
      <c r="AA2389" s="246"/>
      <c r="AB2389" s="125"/>
      <c r="AC2389" s="125"/>
      <c r="AD2389" s="125"/>
      <c r="AE2389" s="125"/>
      <c r="AF2389" s="125"/>
      <c r="AG2389" s="125"/>
      <c r="AH2389" s="125"/>
      <c r="AJ2389" s="125"/>
      <c r="AK2389" s="125"/>
      <c r="AM2389" s="246"/>
      <c r="AO2389" s="246"/>
      <c r="AP2389" s="211"/>
      <c r="AQ2389" s="211"/>
      <c r="AR2389" s="199"/>
      <c r="AT2389" s="225"/>
      <c r="AU2389" s="225"/>
      <c r="AV2389" s="225"/>
      <c r="AW2389" s="99"/>
      <c r="AX2389" s="199"/>
      <c r="AY2389" s="199"/>
      <c r="AZ2389" s="37"/>
      <c r="BA2389" s="123"/>
      <c r="BB2389" s="211"/>
      <c r="BC2389" s="211"/>
      <c r="BD2389" s="123"/>
      <c r="BE2389" s="123"/>
      <c r="BF2389" s="37"/>
      <c r="BG2389" s="37"/>
    </row>
    <row r="2390" spans="1:59" x14ac:dyDescent="0.25">
      <c r="A2390">
        <v>2358</v>
      </c>
      <c r="B2390" s="61">
        <f ca="1">OFFSET(InputPriceData!B$15,CalculationsAndCharts!$A2390+$A$11,0,1,1)</f>
        <v>39048</v>
      </c>
      <c r="C2390" s="3">
        <f ca="1">OFFSET(InputPriceData!G$15,CalculationsAndCharts!$A2390+$A$11,IF($C$7,8,0),1,1)</f>
        <v>84545100</v>
      </c>
      <c r="D2390" s="4">
        <f ca="1">OFFSET(InputPriceData!C$15,CalculationsAndCharts!$A2390+$A$11,IF($C$7,8,0),1,1)</f>
        <v>115.13</v>
      </c>
      <c r="E2390" s="4">
        <f ca="1">OFFSET(InputPriceData!D$15,CalculationsAndCharts!$A2390+$A$11,IF($C$7,8,0),1,1)</f>
        <v>115.19</v>
      </c>
      <c r="F2390" s="4">
        <f ca="1">OFFSET(InputPriceData!E$15,CalculationsAndCharts!$A2390+$A$11,IF($C$7,8,0),1,1)</f>
        <v>113.57</v>
      </c>
      <c r="G2390" s="4">
        <f ca="1">OFFSET(InputPriceData!F$15,CalculationsAndCharts!$A2390+$A$11,IF($C$7,8,0),1,1)</f>
        <v>113.61</v>
      </c>
      <c r="H2390" s="342">
        <f t="shared" ca="1" si="290"/>
        <v>114.3950487714948</v>
      </c>
      <c r="I2390" s="342">
        <f t="shared" ca="1" si="291"/>
        <v>113.8991896670292</v>
      </c>
      <c r="J2390" s="340">
        <f t="shared" ca="1" si="292"/>
        <v>0.4962840505343834</v>
      </c>
      <c r="K2390" s="170">
        <f t="shared" ca="1" si="288"/>
        <v>0.24629785881481442</v>
      </c>
      <c r="L2390" s="341">
        <f t="shared" ca="1" si="289"/>
        <v>0.59238498952047569</v>
      </c>
      <c r="M2390" s="341">
        <f t="shared" ca="1" si="293"/>
        <v>-0.59238498952047569</v>
      </c>
      <c r="N2390" s="170"/>
      <c r="O2390" s="340"/>
      <c r="P2390" s="3" t="e">
        <f t="shared" ca="1" si="294"/>
        <v>#N/A</v>
      </c>
      <c r="Q2390" s="3">
        <f t="shared" ca="1" si="295"/>
        <v>84545100</v>
      </c>
      <c r="S2390" s="99"/>
      <c r="T2390" s="350"/>
      <c r="U2390" s="350"/>
      <c r="V2390" s="349"/>
      <c r="W2390" s="313"/>
      <c r="X2390" s="302"/>
      <c r="Y2390" s="211"/>
      <c r="Z2390" s="320"/>
      <c r="AA2390" s="246"/>
      <c r="AB2390" s="125"/>
      <c r="AC2390" s="125"/>
      <c r="AD2390" s="125"/>
      <c r="AE2390" s="125"/>
      <c r="AF2390" s="125"/>
      <c r="AG2390" s="125"/>
      <c r="AH2390" s="125"/>
      <c r="AJ2390" s="125"/>
      <c r="AK2390" s="125"/>
      <c r="AM2390" s="246"/>
      <c r="AO2390" s="246"/>
      <c r="AP2390" s="211"/>
      <c r="AQ2390" s="211"/>
      <c r="AR2390" s="199"/>
      <c r="AT2390" s="225"/>
      <c r="AU2390" s="225"/>
      <c r="AV2390" s="225"/>
      <c r="AW2390" s="99"/>
      <c r="AX2390" s="199"/>
      <c r="AY2390" s="199"/>
      <c r="AZ2390" s="37"/>
      <c r="BA2390" s="123"/>
      <c r="BB2390" s="211"/>
      <c r="BC2390" s="211"/>
      <c r="BD2390" s="123"/>
      <c r="BE2390" s="123"/>
      <c r="BF2390" s="37"/>
      <c r="BG2390" s="37"/>
    </row>
    <row r="2391" spans="1:59" x14ac:dyDescent="0.25">
      <c r="A2391">
        <v>2359</v>
      </c>
      <c r="B2391" s="61">
        <f ca="1">OFFSET(InputPriceData!B$15,CalculationsAndCharts!$A2391+$A$11,0,1,1)</f>
        <v>39045</v>
      </c>
      <c r="C2391" s="3">
        <f ca="1">OFFSET(InputPriceData!G$15,CalculationsAndCharts!$A2391+$A$11,IF($C$7,8,0),1,1)</f>
        <v>30998000</v>
      </c>
      <c r="D2391" s="4">
        <f ca="1">OFFSET(InputPriceData!C$15,CalculationsAndCharts!$A2391+$A$11,IF($C$7,8,0),1,1)</f>
        <v>115.1</v>
      </c>
      <c r="E2391" s="4">
        <f ca="1">OFFSET(InputPriceData!D$15,CalculationsAndCharts!$A2391+$A$11,IF($C$7,8,0),1,1)</f>
        <v>115.59</v>
      </c>
      <c r="F2391" s="4">
        <f ca="1">OFFSET(InputPriceData!E$15,CalculationsAndCharts!$A2391+$A$11,IF($C$7,8,0),1,1)</f>
        <v>115.07</v>
      </c>
      <c r="G2391" s="4">
        <f ca="1">OFFSET(InputPriceData!F$15,CalculationsAndCharts!$A2391+$A$11,IF($C$7,8,0),1,1)</f>
        <v>115.19</v>
      </c>
      <c r="H2391" s="342">
        <f t="shared" ca="1" si="290"/>
        <v>114.50719859599405</v>
      </c>
      <c r="I2391" s="342">
        <f t="shared" ca="1" si="291"/>
        <v>113.92547963675914</v>
      </c>
      <c r="J2391" s="340">
        <f t="shared" ca="1" si="292"/>
        <v>0.582182508229379</v>
      </c>
      <c r="K2391" s="170">
        <f t="shared" ca="1" si="288"/>
        <v>0.33893647288825096</v>
      </c>
      <c r="L2391" s="341">
        <f t="shared" ca="1" si="289"/>
        <v>0.59239858514185295</v>
      </c>
      <c r="M2391" s="341">
        <f t="shared" ca="1" si="293"/>
        <v>-0.59239858514185295</v>
      </c>
      <c r="N2391" s="170"/>
      <c r="O2391" s="340"/>
      <c r="P2391" s="3">
        <f t="shared" ca="1" si="294"/>
        <v>30998000</v>
      </c>
      <c r="Q2391" s="3" t="e">
        <f t="shared" ca="1" si="295"/>
        <v>#N/A</v>
      </c>
      <c r="S2391" s="99"/>
      <c r="T2391" s="350"/>
      <c r="U2391" s="350"/>
      <c r="V2391" s="349"/>
      <c r="W2391" s="313"/>
      <c r="X2391" s="302"/>
      <c r="Y2391" s="211"/>
      <c r="Z2391" s="320"/>
      <c r="AA2391" s="246"/>
      <c r="AB2391" s="125"/>
      <c r="AC2391" s="125"/>
      <c r="AD2391" s="125"/>
      <c r="AE2391" s="125"/>
      <c r="AF2391" s="125"/>
      <c r="AG2391" s="125"/>
      <c r="AH2391" s="125"/>
      <c r="AJ2391" s="125"/>
      <c r="AK2391" s="125"/>
      <c r="AM2391" s="246"/>
      <c r="AO2391" s="246"/>
      <c r="AP2391" s="211"/>
      <c r="AQ2391" s="211"/>
      <c r="AR2391" s="199"/>
      <c r="AT2391" s="225"/>
      <c r="AU2391" s="225"/>
      <c r="AV2391" s="225"/>
      <c r="AW2391" s="99"/>
      <c r="AX2391" s="199"/>
      <c r="AY2391" s="199"/>
      <c r="AZ2391" s="37"/>
      <c r="BA2391" s="123"/>
      <c r="BB2391" s="211"/>
      <c r="BC2391" s="211"/>
      <c r="BD2391" s="123"/>
      <c r="BE2391" s="123"/>
      <c r="BF2391" s="37"/>
      <c r="BG2391" s="37"/>
    </row>
    <row r="2392" spans="1:59" x14ac:dyDescent="0.25">
      <c r="A2392">
        <v>2360</v>
      </c>
      <c r="B2392" s="61">
        <f ca="1">OFFSET(InputPriceData!B$15,CalculationsAndCharts!$A2392+$A$11,0,1,1)</f>
        <v>39043</v>
      </c>
      <c r="C2392" s="3">
        <f ca="1">OFFSET(InputPriceData!G$15,CalculationsAndCharts!$A2392+$A$11,IF($C$7,8,0),1,1)</f>
        <v>45505300</v>
      </c>
      <c r="D2392" s="4">
        <f ca="1">OFFSET(InputPriceData!C$15,CalculationsAndCharts!$A2392+$A$11,IF($C$7,8,0),1,1)</f>
        <v>115.52</v>
      </c>
      <c r="E2392" s="4">
        <f ca="1">OFFSET(InputPriceData!D$15,CalculationsAndCharts!$A2392+$A$11,IF($C$7,8,0),1,1)</f>
        <v>115.85</v>
      </c>
      <c r="F2392" s="4">
        <f ca="1">OFFSET(InputPriceData!E$15,CalculationsAndCharts!$A2392+$A$11,IF($C$7,8,0),1,1)</f>
        <v>115.31</v>
      </c>
      <c r="G2392" s="4">
        <f ca="1">OFFSET(InputPriceData!F$15,CalculationsAndCharts!$A2392+$A$11,IF($C$7,8,0),1,1)</f>
        <v>115.66</v>
      </c>
      <c r="H2392" s="342">
        <f t="shared" ca="1" si="290"/>
        <v>114.40965553827891</v>
      </c>
      <c r="I2392" s="342">
        <f t="shared" ca="1" si="291"/>
        <v>113.81052324010088</v>
      </c>
      <c r="J2392" s="340">
        <f t="shared" ca="1" si="292"/>
        <v>0.59963795537860265</v>
      </c>
      <c r="K2392" s="170">
        <f t="shared" ca="1" si="288"/>
        <v>0.35956567753063107</v>
      </c>
      <c r="L2392" s="341">
        <f t="shared" ca="1" si="289"/>
        <v>0.59053225004334775</v>
      </c>
      <c r="M2392" s="341">
        <f t="shared" ca="1" si="293"/>
        <v>-0.59053225004334775</v>
      </c>
      <c r="N2392" s="170"/>
      <c r="O2392" s="340"/>
      <c r="P2392" s="3">
        <f t="shared" ca="1" si="294"/>
        <v>45505300</v>
      </c>
      <c r="Q2392" s="3" t="e">
        <f t="shared" ca="1" si="295"/>
        <v>#N/A</v>
      </c>
      <c r="S2392" s="99"/>
      <c r="T2392" s="350"/>
      <c r="U2392" s="350"/>
      <c r="V2392" s="349"/>
      <c r="W2392" s="313"/>
      <c r="X2392" s="302"/>
      <c r="Y2392" s="211"/>
      <c r="Z2392" s="320"/>
      <c r="AA2392" s="246"/>
      <c r="AB2392" s="125"/>
      <c r="AC2392" s="125"/>
      <c r="AD2392" s="125"/>
      <c r="AE2392" s="125"/>
      <c r="AF2392" s="125"/>
      <c r="AG2392" s="125"/>
      <c r="AH2392" s="125"/>
      <c r="AJ2392" s="125"/>
      <c r="AK2392" s="125"/>
      <c r="AM2392" s="246"/>
      <c r="AO2392" s="246"/>
      <c r="AP2392" s="211"/>
      <c r="AQ2392" s="211"/>
      <c r="AR2392" s="199"/>
      <c r="AT2392" s="225"/>
      <c r="AU2392" s="225"/>
      <c r="AV2392" s="225"/>
      <c r="AW2392" s="99"/>
      <c r="AX2392" s="199"/>
      <c r="AY2392" s="199"/>
      <c r="AZ2392" s="37"/>
      <c r="BA2392" s="123"/>
      <c r="BB2392" s="211"/>
      <c r="BC2392" s="211"/>
      <c r="BD2392" s="123"/>
      <c r="BE2392" s="123"/>
      <c r="BF2392" s="37"/>
      <c r="BG2392" s="37"/>
    </row>
    <row r="2393" spans="1:59" x14ac:dyDescent="0.25">
      <c r="A2393">
        <v>2361</v>
      </c>
      <c r="B2393" s="61">
        <f ca="1">OFFSET(InputPriceData!B$15,CalculationsAndCharts!$A2393+$A$11,0,1,1)</f>
        <v>39042</v>
      </c>
      <c r="C2393" s="3">
        <f ca="1">OFFSET(InputPriceData!G$15,CalculationsAndCharts!$A2393+$A$11,IF($C$7,8,0),1,1)</f>
        <v>51367900</v>
      </c>
      <c r="D2393" s="4">
        <f ca="1">OFFSET(InputPriceData!C$15,CalculationsAndCharts!$A2393+$A$11,IF($C$7,8,0),1,1)</f>
        <v>115.3</v>
      </c>
      <c r="E2393" s="4">
        <f ca="1">OFFSET(InputPriceData!D$15,CalculationsAndCharts!$A2393+$A$11,IF($C$7,8,0),1,1)</f>
        <v>115.45</v>
      </c>
      <c r="F2393" s="4">
        <f ca="1">OFFSET(InputPriceData!E$15,CalculationsAndCharts!$A2393+$A$11,IF($C$7,8,0),1,1)</f>
        <v>115.14</v>
      </c>
      <c r="G2393" s="4">
        <f ca="1">OFFSET(InputPriceData!F$15,CalculationsAndCharts!$A2393+$A$11,IF($C$7,8,0),1,1)</f>
        <v>115.43</v>
      </c>
      <c r="H2393" s="342">
        <f t="shared" ca="1" si="290"/>
        <v>114.23103490089019</v>
      </c>
      <c r="I2393" s="342">
        <f t="shared" ca="1" si="291"/>
        <v>113.64238898920097</v>
      </c>
      <c r="J2393" s="340">
        <f t="shared" ca="1" si="292"/>
        <v>0.58919750045583474</v>
      </c>
      <c r="K2393" s="170">
        <f t="shared" ca="1" si="288"/>
        <v>0.34715369454340339</v>
      </c>
      <c r="L2393" s="341">
        <f t="shared" ca="1" si="289"/>
        <v>0.58803890264204495</v>
      </c>
      <c r="M2393" s="341">
        <f t="shared" ca="1" si="293"/>
        <v>-0.58803890264204495</v>
      </c>
      <c r="N2393" s="170"/>
      <c r="O2393" s="340"/>
      <c r="P2393" s="3">
        <f t="shared" ca="1" si="294"/>
        <v>51367900</v>
      </c>
      <c r="Q2393" s="3" t="e">
        <f t="shared" ca="1" si="295"/>
        <v>#N/A</v>
      </c>
      <c r="S2393" s="99"/>
      <c r="T2393" s="350"/>
      <c r="U2393" s="350"/>
      <c r="V2393" s="349"/>
      <c r="W2393" s="313"/>
      <c r="X2393" s="302"/>
      <c r="Y2393" s="211"/>
      <c r="Z2393" s="320"/>
      <c r="AA2393" s="246"/>
      <c r="AB2393" s="125"/>
      <c r="AC2393" s="125"/>
      <c r="AD2393" s="125"/>
      <c r="AE2393" s="125"/>
      <c r="AF2393" s="125"/>
      <c r="AG2393" s="125"/>
      <c r="AH2393" s="125"/>
      <c r="AJ2393" s="125"/>
      <c r="AK2393" s="125"/>
      <c r="AM2393" s="246"/>
      <c r="AO2393" s="246"/>
      <c r="AP2393" s="211"/>
      <c r="AQ2393" s="211"/>
      <c r="AR2393" s="199"/>
      <c r="AT2393" s="225"/>
      <c r="AU2393" s="225"/>
      <c r="AV2393" s="225"/>
      <c r="AW2393" s="99"/>
      <c r="AX2393" s="199"/>
      <c r="AY2393" s="199"/>
      <c r="AZ2393" s="37"/>
      <c r="BA2393" s="123"/>
      <c r="BB2393" s="211"/>
      <c r="BC2393" s="211"/>
      <c r="BD2393" s="123"/>
      <c r="BE2393" s="123"/>
      <c r="BF2393" s="37"/>
      <c r="BG2393" s="37"/>
    </row>
    <row r="2394" spans="1:59" x14ac:dyDescent="0.25">
      <c r="A2394">
        <v>2362</v>
      </c>
      <c r="B2394" s="61">
        <f ca="1">OFFSET(InputPriceData!B$15,CalculationsAndCharts!$A2394+$A$11,0,1,1)</f>
        <v>39041</v>
      </c>
      <c r="C2394" s="3">
        <f ca="1">OFFSET(InputPriceData!G$15,CalculationsAndCharts!$A2394+$A$11,IF($C$7,8,0),1,1)</f>
        <v>69174200</v>
      </c>
      <c r="D2394" s="4">
        <f ca="1">OFFSET(InputPriceData!C$15,CalculationsAndCharts!$A2394+$A$11,IF($C$7,8,0),1,1)</f>
        <v>115.15</v>
      </c>
      <c r="E2394" s="4">
        <f ca="1">OFFSET(InputPriceData!D$15,CalculationsAndCharts!$A2394+$A$11,IF($C$7,8,0),1,1)</f>
        <v>115.51</v>
      </c>
      <c r="F2394" s="4">
        <f ca="1">OFFSET(InputPriceData!E$15,CalculationsAndCharts!$A2394+$A$11,IF($C$7,8,0),1,1)</f>
        <v>114.85</v>
      </c>
      <c r="G2394" s="4">
        <f ca="1">OFFSET(InputPriceData!F$15,CalculationsAndCharts!$A2394+$A$11,IF($C$7,8,0),1,1)</f>
        <v>115.31</v>
      </c>
      <c r="H2394" s="342">
        <f t="shared" ca="1" si="290"/>
        <v>114.05975417244593</v>
      </c>
      <c r="I2394" s="342">
        <f t="shared" ca="1" si="291"/>
        <v>113.47987889731014</v>
      </c>
      <c r="J2394" s="340">
        <f t="shared" ca="1" si="292"/>
        <v>0.58047696574100827</v>
      </c>
      <c r="K2394" s="170">
        <f t="shared" ca="1" si="288"/>
        <v>0.33695350775588767</v>
      </c>
      <c r="L2394" s="341">
        <f t="shared" ca="1" si="289"/>
        <v>0.58534010426674132</v>
      </c>
      <c r="M2394" s="341">
        <f t="shared" ca="1" si="293"/>
        <v>-0.58534010426674132</v>
      </c>
      <c r="N2394" s="170"/>
      <c r="O2394" s="340"/>
      <c r="P2394" s="3">
        <f t="shared" ca="1" si="294"/>
        <v>69174200</v>
      </c>
      <c r="Q2394" s="3" t="e">
        <f t="shared" ca="1" si="295"/>
        <v>#N/A</v>
      </c>
      <c r="S2394" s="99"/>
      <c r="T2394" s="350"/>
      <c r="U2394" s="350"/>
      <c r="V2394" s="349"/>
      <c r="W2394" s="313"/>
      <c r="X2394" s="302"/>
      <c r="Y2394" s="211"/>
      <c r="Z2394" s="320"/>
      <c r="AA2394" s="246"/>
      <c r="AB2394" s="125"/>
      <c r="AC2394" s="125"/>
      <c r="AD2394" s="125"/>
      <c r="AE2394" s="125"/>
      <c r="AF2394" s="125"/>
      <c r="AG2394" s="125"/>
      <c r="AH2394" s="125"/>
      <c r="AJ2394" s="125"/>
      <c r="AK2394" s="125"/>
      <c r="AM2394" s="246"/>
      <c r="AO2394" s="246"/>
      <c r="AP2394" s="211"/>
      <c r="AQ2394" s="211"/>
      <c r="AR2394" s="199"/>
      <c r="AT2394" s="225"/>
      <c r="AU2394" s="225"/>
      <c r="AV2394" s="225"/>
      <c r="AW2394" s="99"/>
      <c r="AX2394" s="199"/>
      <c r="AY2394" s="199"/>
      <c r="AZ2394" s="37"/>
      <c r="BA2394" s="123"/>
      <c r="BB2394" s="211"/>
      <c r="BC2394" s="211"/>
      <c r="BD2394" s="123"/>
      <c r="BE2394" s="123"/>
      <c r="BF2394" s="37"/>
      <c r="BG2394" s="37"/>
    </row>
    <row r="2395" spans="1:59" x14ac:dyDescent="0.25">
      <c r="A2395">
        <v>2363</v>
      </c>
      <c r="B2395" s="61">
        <f ca="1">OFFSET(InputPriceData!B$15,CalculationsAndCharts!$A2395+$A$11,0,1,1)</f>
        <v>39038</v>
      </c>
      <c r="C2395" s="3">
        <f ca="1">OFFSET(InputPriceData!G$15,CalculationsAndCharts!$A2395+$A$11,IF($C$7,8,0),1,1)</f>
        <v>56353800</v>
      </c>
      <c r="D2395" s="4">
        <f ca="1">OFFSET(InputPriceData!C$15,CalculationsAndCharts!$A2395+$A$11,IF($C$7,8,0),1,1)</f>
        <v>114.84</v>
      </c>
      <c r="E2395" s="4">
        <f ca="1">OFFSET(InputPriceData!D$15,CalculationsAndCharts!$A2395+$A$11,IF($C$7,8,0),1,1)</f>
        <v>115.26</v>
      </c>
      <c r="F2395" s="4">
        <f ca="1">OFFSET(InputPriceData!E$15,CalculationsAndCharts!$A2395+$A$11,IF($C$7,8,0),1,1)</f>
        <v>114.68</v>
      </c>
      <c r="G2395" s="4">
        <f ca="1">OFFSET(InputPriceData!F$15,CalculationsAndCharts!$A2395+$A$11,IF($C$7,8,0),1,1)</f>
        <v>115.25</v>
      </c>
      <c r="H2395" s="342">
        <f t="shared" ca="1" si="290"/>
        <v>113.88114762565249</v>
      </c>
      <c r="I2395" s="342">
        <f t="shared" ca="1" si="291"/>
        <v>113.31350425161106</v>
      </c>
      <c r="J2395" s="340">
        <f t="shared" ca="1" si="292"/>
        <v>0.56829971511289967</v>
      </c>
      <c r="K2395" s="170">
        <f t="shared" ca="1" si="288"/>
        <v>0.32296456619740294</v>
      </c>
      <c r="L2395" s="341">
        <f t="shared" ca="1" si="289"/>
        <v>0.58256299259120226</v>
      </c>
      <c r="M2395" s="341">
        <f t="shared" ca="1" si="293"/>
        <v>-0.58256299259120226</v>
      </c>
      <c r="N2395" s="170"/>
      <c r="O2395" s="340"/>
      <c r="P2395" s="3">
        <f t="shared" ca="1" si="294"/>
        <v>56353800</v>
      </c>
      <c r="Q2395" s="3" t="e">
        <f t="shared" ca="1" si="295"/>
        <v>#N/A</v>
      </c>
      <c r="S2395" s="99"/>
      <c r="T2395" s="350"/>
      <c r="U2395" s="350"/>
      <c r="V2395" s="349"/>
      <c r="W2395" s="313"/>
      <c r="X2395" s="302"/>
      <c r="Y2395" s="211"/>
      <c r="Z2395" s="320"/>
      <c r="AA2395" s="246"/>
      <c r="AB2395" s="125"/>
      <c r="AC2395" s="125"/>
      <c r="AD2395" s="125"/>
      <c r="AE2395" s="125"/>
      <c r="AF2395" s="125"/>
      <c r="AG2395" s="125"/>
      <c r="AH2395" s="125"/>
      <c r="AJ2395" s="125"/>
      <c r="AK2395" s="125"/>
      <c r="AM2395" s="246"/>
      <c r="AO2395" s="246"/>
      <c r="AP2395" s="211"/>
      <c r="AQ2395" s="211"/>
      <c r="AR2395" s="199"/>
      <c r="AT2395" s="225"/>
      <c r="AU2395" s="225"/>
      <c r="AV2395" s="225"/>
      <c r="AW2395" s="99"/>
      <c r="AX2395" s="199"/>
      <c r="AY2395" s="199"/>
      <c r="AZ2395" s="37"/>
      <c r="BA2395" s="123"/>
      <c r="BB2395" s="211"/>
      <c r="BC2395" s="211"/>
      <c r="BD2395" s="123"/>
      <c r="BE2395" s="123"/>
      <c r="BF2395" s="37"/>
      <c r="BG2395" s="37"/>
    </row>
    <row r="2396" spans="1:59" x14ac:dyDescent="0.25">
      <c r="A2396">
        <v>2364</v>
      </c>
      <c r="B2396" s="61">
        <f ca="1">OFFSET(InputPriceData!B$15,CalculationsAndCharts!$A2396+$A$11,0,1,1)</f>
        <v>39037</v>
      </c>
      <c r="C2396" s="3">
        <f ca="1">OFFSET(InputPriceData!G$15,CalculationsAndCharts!$A2396+$A$11,IF($C$7,8,0),1,1)</f>
        <v>76728800</v>
      </c>
      <c r="D2396" s="4">
        <f ca="1">OFFSET(InputPriceData!C$15,CalculationsAndCharts!$A2396+$A$11,IF($C$7,8,0),1,1)</f>
        <v>115.26</v>
      </c>
      <c r="E2396" s="4">
        <f ca="1">OFFSET(InputPriceData!D$15,CalculationsAndCharts!$A2396+$A$11,IF($C$7,8,0),1,1)</f>
        <v>115.46</v>
      </c>
      <c r="F2396" s="4">
        <f ca="1">OFFSET(InputPriceData!E$15,CalculationsAndCharts!$A2396+$A$11,IF($C$7,8,0),1,1)</f>
        <v>114.48</v>
      </c>
      <c r="G2396" s="4">
        <f ca="1">OFFSET(InputPriceData!F$15,CalculationsAndCharts!$A2396+$A$11,IF($C$7,8,0),1,1)</f>
        <v>115.21</v>
      </c>
      <c r="H2396" s="342">
        <f t="shared" ca="1" si="290"/>
        <v>113.68559728645998</v>
      </c>
      <c r="I2396" s="342">
        <f t="shared" ca="1" si="291"/>
        <v>113.1374591835757</v>
      </c>
      <c r="J2396" s="340">
        <f t="shared" ca="1" si="292"/>
        <v>0.54885405569197387</v>
      </c>
      <c r="K2396" s="170">
        <f t="shared" ca="1" si="288"/>
        <v>0.30124077444952835</v>
      </c>
      <c r="L2396" s="341">
        <f t="shared" ca="1" si="289"/>
        <v>0.58043995433503148</v>
      </c>
      <c r="M2396" s="341">
        <f t="shared" ca="1" si="293"/>
        <v>-0.58043995433503148</v>
      </c>
      <c r="N2396" s="170"/>
      <c r="O2396" s="340"/>
      <c r="P2396" s="3" t="e">
        <f t="shared" ca="1" si="294"/>
        <v>#N/A</v>
      </c>
      <c r="Q2396" s="3">
        <f t="shared" ca="1" si="295"/>
        <v>76728800</v>
      </c>
      <c r="S2396" s="99"/>
      <c r="T2396" s="350"/>
      <c r="U2396" s="350"/>
      <c r="V2396" s="349"/>
      <c r="W2396" s="313"/>
      <c r="X2396" s="302"/>
      <c r="Y2396" s="211"/>
      <c r="Z2396" s="320"/>
      <c r="AA2396" s="246"/>
      <c r="AB2396" s="125"/>
      <c r="AC2396" s="125"/>
      <c r="AD2396" s="125"/>
      <c r="AE2396" s="125"/>
      <c r="AF2396" s="125"/>
      <c r="AG2396" s="125"/>
      <c r="AH2396" s="125"/>
      <c r="AJ2396" s="125"/>
      <c r="AK2396" s="125"/>
      <c r="AM2396" s="246"/>
      <c r="AO2396" s="246"/>
      <c r="AP2396" s="211"/>
      <c r="AQ2396" s="211"/>
      <c r="AR2396" s="199"/>
      <c r="AT2396" s="225"/>
      <c r="AU2396" s="225"/>
      <c r="AV2396" s="225"/>
      <c r="AW2396" s="99"/>
      <c r="AX2396" s="199"/>
      <c r="AY2396" s="199"/>
      <c r="AZ2396" s="37"/>
      <c r="BA2396" s="123"/>
      <c r="BB2396" s="211"/>
      <c r="BC2396" s="211"/>
      <c r="BD2396" s="123"/>
      <c r="BE2396" s="123"/>
      <c r="BF2396" s="37"/>
      <c r="BG2396" s="37"/>
    </row>
    <row r="2397" spans="1:59" x14ac:dyDescent="0.25">
      <c r="A2397">
        <v>2365</v>
      </c>
      <c r="B2397" s="61">
        <f ca="1">OFFSET(InputPriceData!B$15,CalculationsAndCharts!$A2397+$A$11,0,1,1)</f>
        <v>39036</v>
      </c>
      <c r="C2397" s="3">
        <f ca="1">OFFSET(InputPriceData!G$15,CalculationsAndCharts!$A2397+$A$11,IF($C$7,8,0),1,1)</f>
        <v>76509600</v>
      </c>
      <c r="D2397" s="4">
        <f ca="1">OFFSET(InputPriceData!C$15,CalculationsAndCharts!$A2397+$A$11,IF($C$7,8,0),1,1)</f>
        <v>114.55</v>
      </c>
      <c r="E2397" s="4">
        <f ca="1">OFFSET(InputPriceData!D$15,CalculationsAndCharts!$A2397+$A$11,IF($C$7,8,0),1,1)</f>
        <v>115.27</v>
      </c>
      <c r="F2397" s="4">
        <f ca="1">OFFSET(InputPriceData!E$15,CalculationsAndCharts!$A2397+$A$11,IF($C$7,8,0),1,1)</f>
        <v>114.52</v>
      </c>
      <c r="G2397" s="4">
        <f ca="1">OFFSET(InputPriceData!F$15,CalculationsAndCharts!$A2397+$A$11,IF($C$7,8,0),1,1)</f>
        <v>114.92</v>
      </c>
      <c r="H2397" s="342">
        <f t="shared" ca="1" si="290"/>
        <v>113.46782547023997</v>
      </c>
      <c r="I2397" s="342">
        <f t="shared" ca="1" si="291"/>
        <v>112.9490463820826</v>
      </c>
      <c r="J2397" s="340">
        <f t="shared" ca="1" si="292"/>
        <v>0.51956006400235277</v>
      </c>
      <c r="K2397" s="170">
        <f t="shared" ca="1" si="288"/>
        <v>0.26994266010612888</v>
      </c>
      <c r="L2397" s="341">
        <f t="shared" ca="1" si="289"/>
        <v>0.57924656141121467</v>
      </c>
      <c r="M2397" s="341">
        <f t="shared" ca="1" si="293"/>
        <v>-0.57924656141121467</v>
      </c>
      <c r="N2397" s="170"/>
      <c r="O2397" s="340"/>
      <c r="P2397" s="3">
        <f t="shared" ca="1" si="294"/>
        <v>76509600</v>
      </c>
      <c r="Q2397" s="3" t="e">
        <f t="shared" ca="1" si="295"/>
        <v>#N/A</v>
      </c>
      <c r="S2397" s="99"/>
      <c r="T2397" s="350"/>
      <c r="U2397" s="350"/>
      <c r="V2397" s="349"/>
      <c r="W2397" s="313"/>
      <c r="X2397" s="302"/>
      <c r="Y2397" s="211"/>
      <c r="Z2397" s="320"/>
      <c r="AA2397" s="246"/>
      <c r="AB2397" s="125"/>
      <c r="AC2397" s="125"/>
      <c r="AD2397" s="125"/>
      <c r="AE2397" s="125"/>
      <c r="AF2397" s="125"/>
      <c r="AG2397" s="125"/>
      <c r="AH2397" s="125"/>
      <c r="AJ2397" s="125"/>
      <c r="AK2397" s="125"/>
      <c r="AM2397" s="246"/>
      <c r="AO2397" s="246"/>
      <c r="AP2397" s="211"/>
      <c r="AQ2397" s="211"/>
      <c r="AR2397" s="199"/>
      <c r="AT2397" s="225"/>
      <c r="AU2397" s="225"/>
      <c r="AV2397" s="225"/>
      <c r="AW2397" s="99"/>
      <c r="AX2397" s="199"/>
      <c r="AY2397" s="199"/>
      <c r="AZ2397" s="37"/>
      <c r="BA2397" s="123"/>
      <c r="BB2397" s="211"/>
      <c r="BC2397" s="211"/>
      <c r="BD2397" s="123"/>
      <c r="BE2397" s="123"/>
      <c r="BF2397" s="37"/>
      <c r="BG2397" s="37"/>
    </row>
    <row r="2398" spans="1:59" x14ac:dyDescent="0.25">
      <c r="A2398">
        <v>2366</v>
      </c>
      <c r="B2398" s="61">
        <f ca="1">OFFSET(InputPriceData!B$15,CalculationsAndCharts!$A2398+$A$11,0,1,1)</f>
        <v>39035</v>
      </c>
      <c r="C2398" s="3">
        <f ca="1">OFFSET(InputPriceData!G$15,CalculationsAndCharts!$A2398+$A$11,IF($C$7,8,0),1,1)</f>
        <v>96704000</v>
      </c>
      <c r="D2398" s="4">
        <f ca="1">OFFSET(InputPriceData!C$15,CalculationsAndCharts!$A2398+$A$11,IF($C$7,8,0),1,1)</f>
        <v>114.06</v>
      </c>
      <c r="E2398" s="4">
        <f ca="1">OFFSET(InputPriceData!D$15,CalculationsAndCharts!$A2398+$A$11,IF($C$7,8,0),1,1)</f>
        <v>114.69</v>
      </c>
      <c r="F2398" s="4">
        <f ca="1">OFFSET(InputPriceData!E$15,CalculationsAndCharts!$A2398+$A$11,IF($C$7,8,0),1,1)</f>
        <v>113.36</v>
      </c>
      <c r="G2398" s="4">
        <f ca="1">OFFSET(InputPriceData!F$15,CalculationsAndCharts!$A2398+$A$11,IF($C$7,8,0),1,1)</f>
        <v>114.59</v>
      </c>
      <c r="H2398" s="342">
        <f t="shared" ca="1" si="290"/>
        <v>113.26037196598854</v>
      </c>
      <c r="I2398" s="342">
        <f t="shared" ca="1" si="291"/>
        <v>112.76986878045375</v>
      </c>
      <c r="J2398" s="340">
        <f t="shared" ca="1" si="292"/>
        <v>0.49135508651915777</v>
      </c>
      <c r="K2398" s="170">
        <f t="shared" ca="1" si="288"/>
        <v>0.241429821048249</v>
      </c>
      <c r="L2398" s="341">
        <f t="shared" ca="1" si="289"/>
        <v>0.57953213505918277</v>
      </c>
      <c r="M2398" s="341">
        <f t="shared" ca="1" si="293"/>
        <v>-0.57953213505918277</v>
      </c>
      <c r="N2398" s="170"/>
      <c r="O2398" s="340"/>
      <c r="P2398" s="3">
        <f t="shared" ca="1" si="294"/>
        <v>96704000</v>
      </c>
      <c r="Q2398" s="3" t="e">
        <f t="shared" ca="1" si="295"/>
        <v>#N/A</v>
      </c>
      <c r="S2398" s="99"/>
      <c r="T2398" s="350"/>
      <c r="U2398" s="350"/>
      <c r="V2398" s="349"/>
      <c r="W2398" s="313"/>
      <c r="X2398" s="302"/>
      <c r="Y2398" s="211"/>
      <c r="Z2398" s="320"/>
      <c r="AA2398" s="246"/>
      <c r="AB2398" s="125"/>
      <c r="AC2398" s="125"/>
      <c r="AD2398" s="125"/>
      <c r="AE2398" s="125"/>
      <c r="AF2398" s="125"/>
      <c r="AG2398" s="125"/>
      <c r="AH2398" s="125"/>
      <c r="AJ2398" s="125"/>
      <c r="AK2398" s="125"/>
      <c r="AM2398" s="246"/>
      <c r="AO2398" s="246"/>
      <c r="AP2398" s="211"/>
      <c r="AQ2398" s="211"/>
      <c r="AR2398" s="199"/>
      <c r="AT2398" s="225"/>
      <c r="AU2398" s="225"/>
      <c r="AV2398" s="225"/>
      <c r="AW2398" s="99"/>
      <c r="AX2398" s="199"/>
      <c r="AY2398" s="199"/>
      <c r="AZ2398" s="37"/>
      <c r="BA2398" s="123"/>
      <c r="BB2398" s="211"/>
      <c r="BC2398" s="211"/>
      <c r="BD2398" s="123"/>
      <c r="BE2398" s="123"/>
      <c r="BF2398" s="37"/>
      <c r="BG2398" s="37"/>
    </row>
    <row r="2399" spans="1:59" x14ac:dyDescent="0.25">
      <c r="A2399">
        <v>2367</v>
      </c>
      <c r="B2399" s="61">
        <f ca="1">OFFSET(InputPriceData!B$15,CalculationsAndCharts!$A2399+$A$11,0,1,1)</f>
        <v>39034</v>
      </c>
      <c r="C2399" s="3">
        <f ca="1">OFFSET(InputPriceData!G$15,CalculationsAndCharts!$A2399+$A$11,IF($C$7,8,0),1,1)</f>
        <v>59398200</v>
      </c>
      <c r="D2399" s="4">
        <f ca="1">OFFSET(InputPriceData!C$15,CalculationsAndCharts!$A2399+$A$11,IF($C$7,8,0),1,1)</f>
        <v>113.41</v>
      </c>
      <c r="E2399" s="4">
        <f ca="1">OFFSET(InputPriceData!D$15,CalculationsAndCharts!$A2399+$A$11,IF($C$7,8,0),1,1)</f>
        <v>114.11</v>
      </c>
      <c r="F2399" s="4">
        <f ca="1">OFFSET(InputPriceData!E$15,CalculationsAndCharts!$A2399+$A$11,IF($C$7,8,0),1,1)</f>
        <v>113.32</v>
      </c>
      <c r="G2399" s="4">
        <f ca="1">OFFSET(InputPriceData!F$15,CalculationsAndCharts!$A2399+$A$11,IF($C$7,8,0),1,1)</f>
        <v>113.74</v>
      </c>
      <c r="H2399" s="342">
        <f t="shared" ca="1" si="290"/>
        <v>113.07042510398691</v>
      </c>
      <c r="I2399" s="342">
        <f t="shared" ca="1" si="291"/>
        <v>112.60440230594955</v>
      </c>
      <c r="J2399" s="340">
        <f t="shared" ca="1" si="292"/>
        <v>0.46695206152037999</v>
      </c>
      <c r="K2399" s="170">
        <f t="shared" ca="1" si="288"/>
        <v>0.21804422775813273</v>
      </c>
      <c r="L2399" s="341">
        <f t="shared" ca="1" si="289"/>
        <v>0.58096259468367706</v>
      </c>
      <c r="M2399" s="341">
        <f t="shared" ca="1" si="293"/>
        <v>-0.58096259468367706</v>
      </c>
      <c r="N2399" s="170"/>
      <c r="O2399" s="340"/>
      <c r="P2399" s="3">
        <f t="shared" ca="1" si="294"/>
        <v>59398200</v>
      </c>
      <c r="Q2399" s="3" t="e">
        <f t="shared" ca="1" si="295"/>
        <v>#N/A</v>
      </c>
      <c r="S2399" s="99"/>
      <c r="T2399" s="350"/>
      <c r="U2399" s="350"/>
      <c r="V2399" s="349"/>
      <c r="W2399" s="313"/>
      <c r="X2399" s="302"/>
      <c r="Y2399" s="211"/>
      <c r="Z2399" s="320"/>
      <c r="AA2399" s="246"/>
      <c r="AB2399" s="125"/>
      <c r="AC2399" s="125"/>
      <c r="AD2399" s="125"/>
      <c r="AE2399" s="125"/>
      <c r="AF2399" s="125"/>
      <c r="AG2399" s="125"/>
      <c r="AH2399" s="125"/>
      <c r="AJ2399" s="125"/>
      <c r="AK2399" s="125"/>
      <c r="AM2399" s="246"/>
      <c r="AO2399" s="246"/>
      <c r="AP2399" s="211"/>
      <c r="AQ2399" s="211"/>
      <c r="AR2399" s="199"/>
      <c r="AT2399" s="225"/>
      <c r="AU2399" s="225"/>
      <c r="AV2399" s="225"/>
      <c r="AW2399" s="99"/>
      <c r="AX2399" s="199"/>
      <c r="AY2399" s="199"/>
      <c r="AZ2399" s="37"/>
      <c r="BA2399" s="123"/>
      <c r="BB2399" s="211"/>
      <c r="BC2399" s="211"/>
      <c r="BD2399" s="123"/>
      <c r="BE2399" s="123"/>
      <c r="BF2399" s="37"/>
      <c r="BG2399" s="37"/>
    </row>
    <row r="2400" spans="1:59" x14ac:dyDescent="0.25">
      <c r="A2400">
        <v>2368</v>
      </c>
      <c r="B2400" s="61">
        <f ca="1">OFFSET(InputPriceData!B$15,CalculationsAndCharts!$A2400+$A$11,0,1,1)</f>
        <v>39031</v>
      </c>
      <c r="C2400" s="3">
        <f ca="1">OFFSET(InputPriceData!G$15,CalculationsAndCharts!$A2400+$A$11,IF($C$7,8,0),1,1)</f>
        <v>48991500</v>
      </c>
      <c r="D2400" s="4">
        <f ca="1">OFFSET(InputPriceData!C$15,CalculationsAndCharts!$A2400+$A$11,IF($C$7,8,0),1,1)</f>
        <v>113.38</v>
      </c>
      <c r="E2400" s="4">
        <f ca="1">OFFSET(InputPriceData!D$15,CalculationsAndCharts!$A2400+$A$11,IF($C$7,8,0),1,1)</f>
        <v>113.54</v>
      </c>
      <c r="F2400" s="4">
        <f ca="1">OFFSET(InputPriceData!E$15,CalculationsAndCharts!$A2400+$A$11,IF($C$7,8,0),1,1)</f>
        <v>113.03</v>
      </c>
      <c r="G2400" s="4">
        <f ca="1">OFFSET(InputPriceData!F$15,CalculationsAndCharts!$A2400+$A$11,IF($C$7,8,0),1,1)</f>
        <v>113.46</v>
      </c>
      <c r="H2400" s="342">
        <f t="shared" ca="1" si="290"/>
        <v>112.97477154741361</v>
      </c>
      <c r="I2400" s="342">
        <f t="shared" ca="1" si="291"/>
        <v>112.50116615194497</v>
      </c>
      <c r="J2400" s="340">
        <f t="shared" ca="1" si="292"/>
        <v>0.47461904254112036</v>
      </c>
      <c r="K2400" s="170">
        <f t="shared" ca="1" si="288"/>
        <v>0.22526323554264982</v>
      </c>
      <c r="L2400" s="341">
        <f t="shared" ca="1" si="289"/>
        <v>0.58252191406461484</v>
      </c>
      <c r="M2400" s="341">
        <f t="shared" ca="1" si="293"/>
        <v>-0.58252191406461484</v>
      </c>
      <c r="N2400" s="170"/>
      <c r="O2400" s="340"/>
      <c r="P2400" s="3">
        <f t="shared" ca="1" si="294"/>
        <v>48991500</v>
      </c>
      <c r="Q2400" s="3" t="e">
        <f t="shared" ca="1" si="295"/>
        <v>#N/A</v>
      </c>
      <c r="S2400" s="99"/>
      <c r="T2400" s="350"/>
      <c r="U2400" s="350"/>
      <c r="V2400" s="349"/>
      <c r="W2400" s="313"/>
      <c r="X2400" s="302"/>
      <c r="Y2400" s="211"/>
      <c r="Z2400" s="320"/>
      <c r="AA2400" s="246"/>
      <c r="AB2400" s="125"/>
      <c r="AC2400" s="125"/>
      <c r="AD2400" s="125"/>
      <c r="AE2400" s="125"/>
      <c r="AF2400" s="125"/>
      <c r="AG2400" s="125"/>
      <c r="AH2400" s="125"/>
      <c r="AJ2400" s="125"/>
      <c r="AK2400" s="125"/>
      <c r="AM2400" s="246"/>
      <c r="AO2400" s="246"/>
      <c r="AP2400" s="211"/>
      <c r="AQ2400" s="211"/>
      <c r="AR2400" s="199"/>
      <c r="AT2400" s="225"/>
      <c r="AU2400" s="225"/>
      <c r="AV2400" s="225"/>
      <c r="AW2400" s="99"/>
      <c r="AX2400" s="199"/>
      <c r="AY2400" s="199"/>
      <c r="AZ2400" s="37"/>
      <c r="BA2400" s="123"/>
      <c r="BB2400" s="211"/>
      <c r="BC2400" s="211"/>
      <c r="BD2400" s="123"/>
      <c r="BE2400" s="123"/>
      <c r="BF2400" s="37"/>
      <c r="BG2400" s="37"/>
    </row>
    <row r="2401" spans="1:59" x14ac:dyDescent="0.25">
      <c r="A2401">
        <v>2369</v>
      </c>
      <c r="B2401" s="61">
        <f ca="1">OFFSET(InputPriceData!B$15,CalculationsAndCharts!$A2401+$A$11,0,1,1)</f>
        <v>39030</v>
      </c>
      <c r="C2401" s="3">
        <f ca="1">OFFSET(InputPriceData!G$15,CalculationsAndCharts!$A2401+$A$11,IF($C$7,8,0),1,1)</f>
        <v>95916300</v>
      </c>
      <c r="D2401" s="4">
        <f ca="1">OFFSET(InputPriceData!C$15,CalculationsAndCharts!$A2401+$A$11,IF($C$7,8,0),1,1)</f>
        <v>114.09</v>
      </c>
      <c r="E2401" s="4">
        <f ca="1">OFFSET(InputPriceData!D$15,CalculationsAndCharts!$A2401+$A$11,IF($C$7,8,0),1,1)</f>
        <v>114.2</v>
      </c>
      <c r="F2401" s="4">
        <f ca="1">OFFSET(InputPriceData!E$15,CalculationsAndCharts!$A2401+$A$11,IF($C$7,8,0),1,1)</f>
        <v>113.18</v>
      </c>
      <c r="G2401" s="4">
        <f ca="1">OFFSET(InputPriceData!F$15,CalculationsAndCharts!$A2401+$A$11,IF($C$7,8,0),1,1)</f>
        <v>113.41</v>
      </c>
      <c r="H2401" s="342">
        <f t="shared" ca="1" si="290"/>
        <v>112.90545319704412</v>
      </c>
      <c r="I2401" s="342">
        <f t="shared" ca="1" si="291"/>
        <v>112.41399943848543</v>
      </c>
      <c r="J2401" s="340">
        <f t="shared" ca="1" si="292"/>
        <v>0.49255944689761333</v>
      </c>
      <c r="K2401" s="170">
        <f t="shared" ref="K2401:K2464" ca="1" si="296">J2401*J2401</f>
        <v>0.24261480872808278</v>
      </c>
      <c r="L2401" s="341">
        <f t="shared" ref="L2401:L2464" ca="1" si="297">SQRT(SUM(OFFSET(K2401,0,0,$A$18,1))/$A$18)</f>
        <v>0.58368670962445557</v>
      </c>
      <c r="M2401" s="341">
        <f t="shared" ca="1" si="293"/>
        <v>-0.58368670962445557</v>
      </c>
      <c r="N2401" s="170"/>
      <c r="O2401" s="340"/>
      <c r="P2401" s="3" t="e">
        <f t="shared" ca="1" si="294"/>
        <v>#N/A</v>
      </c>
      <c r="Q2401" s="3">
        <f t="shared" ca="1" si="295"/>
        <v>95916300</v>
      </c>
      <c r="S2401" s="99"/>
      <c r="T2401" s="350"/>
      <c r="U2401" s="350"/>
      <c r="V2401" s="349"/>
      <c r="W2401" s="313"/>
      <c r="X2401" s="302"/>
      <c r="Y2401" s="211"/>
      <c r="Z2401" s="320"/>
      <c r="AA2401" s="246"/>
      <c r="AB2401" s="125"/>
      <c r="AC2401" s="125"/>
      <c r="AD2401" s="125"/>
      <c r="AE2401" s="125"/>
      <c r="AF2401" s="125"/>
      <c r="AG2401" s="125"/>
      <c r="AH2401" s="125"/>
      <c r="AJ2401" s="125"/>
      <c r="AK2401" s="125"/>
      <c r="AM2401" s="246"/>
      <c r="AO2401" s="246"/>
      <c r="AP2401" s="211"/>
      <c r="AQ2401" s="211"/>
      <c r="AR2401" s="199"/>
      <c r="AT2401" s="225"/>
      <c r="AU2401" s="225"/>
      <c r="AV2401" s="225"/>
      <c r="AW2401" s="99"/>
      <c r="AX2401" s="199"/>
      <c r="AY2401" s="199"/>
      <c r="AZ2401" s="37"/>
      <c r="BA2401" s="123"/>
      <c r="BB2401" s="211"/>
      <c r="BC2401" s="211"/>
      <c r="BD2401" s="123"/>
      <c r="BE2401" s="123"/>
      <c r="BF2401" s="37"/>
      <c r="BG2401" s="37"/>
    </row>
    <row r="2402" spans="1:59" x14ac:dyDescent="0.25">
      <c r="A2402">
        <v>2370</v>
      </c>
      <c r="B2402" s="61">
        <f ca="1">OFFSET(InputPriceData!B$15,CalculationsAndCharts!$A2402+$A$11,0,1,1)</f>
        <v>39029</v>
      </c>
      <c r="C2402" s="3">
        <f ca="1">OFFSET(InputPriceData!G$15,CalculationsAndCharts!$A2402+$A$11,IF($C$7,8,0),1,1)</f>
        <v>87517800</v>
      </c>
      <c r="D2402" s="4">
        <f ca="1">OFFSET(InputPriceData!C$15,CalculationsAndCharts!$A2402+$A$11,IF($C$7,8,0),1,1)</f>
        <v>113.26</v>
      </c>
      <c r="E2402" s="4">
        <f ca="1">OFFSET(InputPriceData!D$15,CalculationsAndCharts!$A2402+$A$11,IF($C$7,8,0),1,1)</f>
        <v>114.12</v>
      </c>
      <c r="F2402" s="4">
        <f ca="1">OFFSET(InputPriceData!E$15,CalculationsAndCharts!$A2402+$A$11,IF($C$7,8,0),1,1)</f>
        <v>112.33</v>
      </c>
      <c r="G2402" s="4">
        <f ca="1">OFFSET(InputPriceData!F$15,CalculationsAndCharts!$A2402+$A$11,IF($C$7,8,0),1,1)</f>
        <v>114.01</v>
      </c>
      <c r="H2402" s="342">
        <f t="shared" ref="H2402:H2465" ca="1" si="298">IF($A2402&gt;$A$8,0,IF($A2402=$A$8,$G2402,$C$16*$G2402+$D$16*H2403))</f>
        <v>112.83337508233615</v>
      </c>
      <c r="I2402" s="342">
        <f t="shared" ref="I2402:I2465" ca="1" si="299">IF($A2402&gt;$A$8,0,IF($A2402=$A$8,$G2402,$C$17*$G2402+$D$17*I2403))</f>
        <v>112.3234539328932</v>
      </c>
      <c r="J2402" s="340">
        <f t="shared" ref="J2402:J2465" ca="1" si="300" xml:space="preserve"> ($C$16 - $C$17)*$G2402 + ($C$17*$D$16 - $C$16*$D$17)*$G2403 + ($D$16 + $D$17)*J2403 - $D$16*$D$17*J2404</f>
        <v>0.51112723094080414</v>
      </c>
      <c r="K2402" s="170">
        <f t="shared" ca="1" si="296"/>
        <v>0.26125104620921413</v>
      </c>
      <c r="L2402" s="341">
        <f t="shared" ca="1" si="297"/>
        <v>0.58471143455340879</v>
      </c>
      <c r="M2402" s="341">
        <f t="shared" ref="M2402:M2465" ca="1" si="301">-L2402</f>
        <v>-0.58471143455340879</v>
      </c>
      <c r="N2402" s="170"/>
      <c r="O2402" s="340"/>
      <c r="P2402" s="3">
        <f t="shared" ref="P2402:P2465" ca="1" si="302">IF(G2402&gt;=D2402,C2402,NA())</f>
        <v>87517800</v>
      </c>
      <c r="Q2402" s="3" t="e">
        <f t="shared" ref="Q2402:Q2465" ca="1" si="303">IF(G2402&lt;D2402,C2402,NA())</f>
        <v>#N/A</v>
      </c>
      <c r="S2402" s="99"/>
      <c r="T2402" s="350"/>
      <c r="U2402" s="350"/>
      <c r="V2402" s="349"/>
      <c r="W2402" s="313"/>
      <c r="X2402" s="302"/>
      <c r="Y2402" s="211"/>
      <c r="Z2402" s="320"/>
      <c r="AA2402" s="246"/>
      <c r="AB2402" s="125"/>
      <c r="AC2402" s="125"/>
      <c r="AD2402" s="125"/>
      <c r="AE2402" s="125"/>
      <c r="AF2402" s="125"/>
      <c r="AG2402" s="125"/>
      <c r="AH2402" s="125"/>
      <c r="AJ2402" s="125"/>
      <c r="AK2402" s="125"/>
      <c r="AM2402" s="246"/>
      <c r="AO2402" s="246"/>
      <c r="AP2402" s="211"/>
      <c r="AQ2402" s="211"/>
      <c r="AR2402" s="199"/>
      <c r="AT2402" s="225"/>
      <c r="AU2402" s="225"/>
      <c r="AV2402" s="225"/>
      <c r="AW2402" s="99"/>
      <c r="AX2402" s="199"/>
      <c r="AY2402" s="199"/>
      <c r="AZ2402" s="37"/>
      <c r="BA2402" s="123"/>
      <c r="BB2402" s="211"/>
      <c r="BC2402" s="211"/>
      <c r="BD2402" s="123"/>
      <c r="BE2402" s="123"/>
      <c r="BF2402" s="37"/>
      <c r="BG2402" s="37"/>
    </row>
    <row r="2403" spans="1:59" x14ac:dyDescent="0.25">
      <c r="A2403">
        <v>2371</v>
      </c>
      <c r="B2403" s="61">
        <f ca="1">OFFSET(InputPriceData!B$15,CalculationsAndCharts!$A2403+$A$11,0,1,1)</f>
        <v>39028</v>
      </c>
      <c r="C2403" s="3">
        <f ca="1">OFFSET(InputPriceData!G$15,CalculationsAndCharts!$A2403+$A$11,IF($C$7,8,0),1,1)</f>
        <v>63318900</v>
      </c>
      <c r="D2403" s="4">
        <f ca="1">OFFSET(InputPriceData!C$15,CalculationsAndCharts!$A2403+$A$11,IF($C$7,8,0),1,1)</f>
        <v>113.42</v>
      </c>
      <c r="E2403" s="4">
        <f ca="1">OFFSET(InputPriceData!D$15,CalculationsAndCharts!$A2403+$A$11,IF($C$7,8,0),1,1)</f>
        <v>114.07</v>
      </c>
      <c r="F2403" s="4">
        <f ca="1">OFFSET(InputPriceData!E$15,CalculationsAndCharts!$A2403+$A$11,IF($C$7,8,0),1,1)</f>
        <v>113.26</v>
      </c>
      <c r="G2403" s="4">
        <f ca="1">OFFSET(InputPriceData!F$15,CalculationsAndCharts!$A2403+$A$11,IF($C$7,8,0),1,1)</f>
        <v>113.76</v>
      </c>
      <c r="H2403" s="342">
        <f t="shared" ca="1" si="298"/>
        <v>112.66528580838417</v>
      </c>
      <c r="I2403" s="342">
        <f t="shared" ca="1" si="299"/>
        <v>112.17013156315622</v>
      </c>
      <c r="J2403" s="340">
        <f t="shared" ca="1" si="300"/>
        <v>0.49646982882658952</v>
      </c>
      <c r="K2403" s="170">
        <f t="shared" ca="1" si="296"/>
        <v>0.2464822909351031</v>
      </c>
      <c r="L2403" s="341">
        <f t="shared" ca="1" si="297"/>
        <v>0.58546200882750055</v>
      </c>
      <c r="M2403" s="341">
        <f t="shared" ca="1" si="301"/>
        <v>-0.58546200882750055</v>
      </c>
      <c r="N2403" s="170"/>
      <c r="O2403" s="340"/>
      <c r="P2403" s="3">
        <f t="shared" ca="1" si="302"/>
        <v>63318900</v>
      </c>
      <c r="Q2403" s="3" t="e">
        <f t="shared" ca="1" si="303"/>
        <v>#N/A</v>
      </c>
      <c r="S2403" s="99"/>
      <c r="T2403" s="350"/>
      <c r="U2403" s="350"/>
      <c r="V2403" s="349"/>
      <c r="W2403" s="313"/>
      <c r="X2403" s="302"/>
      <c r="Y2403" s="211"/>
      <c r="Z2403" s="320"/>
      <c r="AA2403" s="246"/>
      <c r="AB2403" s="125"/>
      <c r="AC2403" s="125"/>
      <c r="AD2403" s="125"/>
      <c r="AE2403" s="125"/>
      <c r="AF2403" s="125"/>
      <c r="AG2403" s="125"/>
      <c r="AH2403" s="125"/>
      <c r="AJ2403" s="125"/>
      <c r="AK2403" s="125"/>
      <c r="AM2403" s="246"/>
      <c r="AO2403" s="246"/>
      <c r="AP2403" s="211"/>
      <c r="AQ2403" s="211"/>
      <c r="AR2403" s="199"/>
      <c r="AT2403" s="225"/>
      <c r="AU2403" s="225"/>
      <c r="AV2403" s="225"/>
      <c r="AW2403" s="99"/>
      <c r="AX2403" s="199"/>
      <c r="AY2403" s="199"/>
      <c r="AZ2403" s="37"/>
      <c r="BA2403" s="123"/>
      <c r="BB2403" s="211"/>
      <c r="BC2403" s="211"/>
      <c r="BD2403" s="123"/>
      <c r="BE2403" s="123"/>
      <c r="BF2403" s="37"/>
      <c r="BG2403" s="37"/>
    </row>
    <row r="2404" spans="1:59" x14ac:dyDescent="0.25">
      <c r="A2404">
        <v>2372</v>
      </c>
      <c r="B2404" s="61">
        <f ca="1">OFFSET(InputPriceData!B$15,CalculationsAndCharts!$A2404+$A$11,0,1,1)</f>
        <v>39027</v>
      </c>
      <c r="C2404" s="3">
        <f ca="1">OFFSET(InputPriceData!G$15,CalculationsAndCharts!$A2404+$A$11,IF($C$7,8,0),1,1)</f>
        <v>63303300</v>
      </c>
      <c r="D2404" s="4">
        <f ca="1">OFFSET(InputPriceData!C$15,CalculationsAndCharts!$A2404+$A$11,IF($C$7,8,0),1,1)</f>
        <v>112.41</v>
      </c>
      <c r="E2404" s="4">
        <f ca="1">OFFSET(InputPriceData!D$15,CalculationsAndCharts!$A2404+$A$11,IF($C$7,8,0),1,1)</f>
        <v>113.49</v>
      </c>
      <c r="F2404" s="4">
        <f ca="1">OFFSET(InputPriceData!E$15,CalculationsAndCharts!$A2404+$A$11,IF($C$7,8,0),1,1)</f>
        <v>112.4</v>
      </c>
      <c r="G2404" s="4">
        <f ca="1">OFFSET(InputPriceData!F$15,CalculationsAndCharts!$A2404+$A$11,IF($C$7,8,0),1,1)</f>
        <v>113.33</v>
      </c>
      <c r="H2404" s="342">
        <f t="shared" ca="1" si="298"/>
        <v>112.50889806672477</v>
      </c>
      <c r="I2404" s="342">
        <f t="shared" ca="1" si="299"/>
        <v>112.02559806889769</v>
      </c>
      <c r="J2404" s="340">
        <f t="shared" ca="1" si="300"/>
        <v>0.48473501802410568</v>
      </c>
      <c r="K2404" s="170">
        <f t="shared" ca="1" si="296"/>
        <v>0.23496803769883007</v>
      </c>
      <c r="L2404" s="341">
        <f t="shared" ca="1" si="297"/>
        <v>0.58645410619403227</v>
      </c>
      <c r="M2404" s="341">
        <f t="shared" ca="1" si="301"/>
        <v>-0.58645410619403227</v>
      </c>
      <c r="N2404" s="170"/>
      <c r="O2404" s="340"/>
      <c r="P2404" s="3">
        <f t="shared" ca="1" si="302"/>
        <v>63303300</v>
      </c>
      <c r="Q2404" s="3" t="e">
        <f t="shared" ca="1" si="303"/>
        <v>#N/A</v>
      </c>
      <c r="S2404" s="99"/>
      <c r="T2404" s="350"/>
      <c r="U2404" s="350"/>
      <c r="V2404" s="349"/>
      <c r="W2404" s="313"/>
      <c r="X2404" s="302"/>
      <c r="Y2404" s="211"/>
      <c r="Z2404" s="320"/>
      <c r="AA2404" s="246"/>
      <c r="AB2404" s="125"/>
      <c r="AC2404" s="125"/>
      <c r="AD2404" s="125"/>
      <c r="AE2404" s="125"/>
      <c r="AF2404" s="125"/>
      <c r="AG2404" s="125"/>
      <c r="AH2404" s="125"/>
      <c r="AJ2404" s="125"/>
      <c r="AK2404" s="125"/>
      <c r="AM2404" s="246"/>
      <c r="AO2404" s="246"/>
      <c r="AP2404" s="211"/>
      <c r="AQ2404" s="211"/>
      <c r="AR2404" s="199"/>
      <c r="AT2404" s="225"/>
      <c r="AU2404" s="225"/>
      <c r="AV2404" s="225"/>
      <c r="AW2404" s="99"/>
      <c r="AX2404" s="199"/>
      <c r="AY2404" s="199"/>
      <c r="AZ2404" s="37"/>
      <c r="BA2404" s="123"/>
      <c r="BB2404" s="211"/>
      <c r="BC2404" s="211"/>
      <c r="BD2404" s="123"/>
      <c r="BE2404" s="123"/>
      <c r="BF2404" s="37"/>
      <c r="BG2404" s="37"/>
    </row>
    <row r="2405" spans="1:59" x14ac:dyDescent="0.25">
      <c r="A2405">
        <v>2373</v>
      </c>
      <c r="B2405" s="61">
        <f ca="1">OFFSET(InputPriceData!B$15,CalculationsAndCharts!$A2405+$A$11,0,1,1)</f>
        <v>39024</v>
      </c>
      <c r="C2405" s="3">
        <f ca="1">OFFSET(InputPriceData!G$15,CalculationsAndCharts!$A2405+$A$11,IF($C$7,8,0),1,1)</f>
        <v>71346400</v>
      </c>
      <c r="D2405" s="4">
        <f ca="1">OFFSET(InputPriceData!C$15,CalculationsAndCharts!$A2405+$A$11,IF($C$7,8,0),1,1)</f>
        <v>112.66</v>
      </c>
      <c r="E2405" s="4">
        <f ca="1">OFFSET(InputPriceData!D$15,CalculationsAndCharts!$A2405+$A$11,IF($C$7,8,0),1,1)</f>
        <v>112.76</v>
      </c>
      <c r="F2405" s="4">
        <f ca="1">OFFSET(InputPriceData!E$15,CalculationsAndCharts!$A2405+$A$11,IF($C$7,8,0),1,1)</f>
        <v>111.31</v>
      </c>
      <c r="G2405" s="4">
        <f ca="1">OFFSET(InputPriceData!F$15,CalculationsAndCharts!$A2405+$A$11,IF($C$7,8,0),1,1)</f>
        <v>112.06</v>
      </c>
      <c r="H2405" s="342">
        <f t="shared" ca="1" si="298"/>
        <v>112.39159779054259</v>
      </c>
      <c r="I2405" s="342">
        <f t="shared" ca="1" si="299"/>
        <v>111.90701607516112</v>
      </c>
      <c r="J2405" s="340">
        <f t="shared" ca="1" si="300"/>
        <v>0.48614700691939788</v>
      </c>
      <c r="K2405" s="170">
        <f t="shared" ca="1" si="296"/>
        <v>0.23633891233668911</v>
      </c>
      <c r="L2405" s="341">
        <f t="shared" ca="1" si="297"/>
        <v>0.58761130951989393</v>
      </c>
      <c r="M2405" s="341">
        <f t="shared" ca="1" si="301"/>
        <v>-0.58761130951989393</v>
      </c>
      <c r="N2405" s="170"/>
      <c r="O2405" s="340"/>
      <c r="P2405" s="3" t="e">
        <f t="shared" ca="1" si="302"/>
        <v>#N/A</v>
      </c>
      <c r="Q2405" s="3">
        <f t="shared" ca="1" si="303"/>
        <v>71346400</v>
      </c>
      <c r="S2405" s="99"/>
      <c r="T2405" s="350"/>
      <c r="U2405" s="350"/>
      <c r="V2405" s="349"/>
      <c r="W2405" s="313"/>
      <c r="X2405" s="302"/>
      <c r="Y2405" s="211"/>
      <c r="Z2405" s="320"/>
      <c r="AA2405" s="246"/>
      <c r="AB2405" s="125"/>
      <c r="AC2405" s="125"/>
      <c r="AD2405" s="125"/>
      <c r="AE2405" s="125"/>
      <c r="AF2405" s="125"/>
      <c r="AG2405" s="125"/>
      <c r="AH2405" s="125"/>
      <c r="AJ2405" s="125"/>
      <c r="AK2405" s="125"/>
      <c r="AM2405" s="246"/>
      <c r="AO2405" s="246"/>
      <c r="AP2405" s="211"/>
      <c r="AQ2405" s="211"/>
      <c r="AR2405" s="199"/>
      <c r="AT2405" s="225"/>
      <c r="AU2405" s="225"/>
      <c r="AV2405" s="225"/>
      <c r="AW2405" s="99"/>
      <c r="AX2405" s="199"/>
      <c r="AY2405" s="199"/>
      <c r="AZ2405" s="37"/>
      <c r="BA2405" s="123"/>
      <c r="BB2405" s="211"/>
      <c r="BC2405" s="211"/>
      <c r="BD2405" s="123"/>
      <c r="BE2405" s="123"/>
      <c r="BF2405" s="37"/>
      <c r="BG2405" s="37"/>
    </row>
    <row r="2406" spans="1:59" x14ac:dyDescent="0.25">
      <c r="A2406">
        <v>2374</v>
      </c>
      <c r="B2406" s="61">
        <f ca="1">OFFSET(InputPriceData!B$15,CalculationsAndCharts!$A2406+$A$11,0,1,1)</f>
        <v>39023</v>
      </c>
      <c r="C2406" s="3">
        <f ca="1">OFFSET(InputPriceData!G$15,CalculationsAndCharts!$A2406+$A$11,IF($C$7,8,0),1,1)</f>
        <v>60693100</v>
      </c>
      <c r="D2406" s="4">
        <f ca="1">OFFSET(InputPriceData!C$15,CalculationsAndCharts!$A2406+$A$11,IF($C$7,8,0),1,1)</f>
        <v>112.04</v>
      </c>
      <c r="E2406" s="4">
        <f ca="1">OFFSET(InputPriceData!D$15,CalculationsAndCharts!$A2406+$A$11,IF($C$7,8,0),1,1)</f>
        <v>112.45</v>
      </c>
      <c r="F2406" s="4">
        <f ca="1">OFFSET(InputPriceData!E$15,CalculationsAndCharts!$A2406+$A$11,IF($C$7,8,0),1,1)</f>
        <v>111.91</v>
      </c>
      <c r="G2406" s="4">
        <f ca="1">OFFSET(InputPriceData!F$15,CalculationsAndCharts!$A2406+$A$11,IF($C$7,8,0),1,1)</f>
        <v>112.26</v>
      </c>
      <c r="H2406" s="342">
        <f t="shared" ca="1" si="298"/>
        <v>112.43896890347723</v>
      </c>
      <c r="I2406" s="342">
        <f t="shared" ca="1" si="299"/>
        <v>111.89310844563032</v>
      </c>
      <c r="J2406" s="340">
        <f t="shared" ca="1" si="300"/>
        <v>0.54756783714054891</v>
      </c>
      <c r="K2406" s="170">
        <f t="shared" ca="1" si="296"/>
        <v>0.29983053627077871</v>
      </c>
      <c r="L2406" s="341">
        <f t="shared" ca="1" si="297"/>
        <v>0.58907342843156452</v>
      </c>
      <c r="M2406" s="341">
        <f t="shared" ca="1" si="301"/>
        <v>-0.58907342843156452</v>
      </c>
      <c r="N2406" s="170"/>
      <c r="O2406" s="340"/>
      <c r="P2406" s="3">
        <f t="shared" ca="1" si="302"/>
        <v>60693100</v>
      </c>
      <c r="Q2406" s="3" t="e">
        <f t="shared" ca="1" si="303"/>
        <v>#N/A</v>
      </c>
      <c r="S2406" s="99"/>
      <c r="T2406" s="350"/>
      <c r="U2406" s="350"/>
      <c r="V2406" s="349"/>
      <c r="W2406" s="313"/>
      <c r="X2406" s="302"/>
      <c r="Y2406" s="211"/>
      <c r="Z2406" s="320"/>
      <c r="AA2406" s="246"/>
      <c r="AB2406" s="125"/>
      <c r="AC2406" s="125"/>
      <c r="AD2406" s="125"/>
      <c r="AE2406" s="125"/>
      <c r="AF2406" s="125"/>
      <c r="AG2406" s="125"/>
      <c r="AH2406" s="125"/>
      <c r="AJ2406" s="125"/>
      <c r="AK2406" s="125"/>
      <c r="AM2406" s="246"/>
      <c r="AO2406" s="246"/>
      <c r="AP2406" s="211"/>
      <c r="AQ2406" s="211"/>
      <c r="AR2406" s="199"/>
      <c r="AT2406" s="225"/>
      <c r="AU2406" s="225"/>
      <c r="AV2406" s="225"/>
      <c r="AW2406" s="99"/>
      <c r="AX2406" s="199"/>
      <c r="AY2406" s="199"/>
      <c r="AZ2406" s="37"/>
      <c r="BA2406" s="123"/>
      <c r="BB2406" s="211"/>
      <c r="BC2406" s="211"/>
      <c r="BD2406" s="123"/>
      <c r="BE2406" s="123"/>
      <c r="BF2406" s="37"/>
      <c r="BG2406" s="37"/>
    </row>
    <row r="2407" spans="1:59" x14ac:dyDescent="0.25">
      <c r="A2407">
        <v>2375</v>
      </c>
      <c r="B2407" s="61">
        <f ca="1">OFFSET(InputPriceData!B$15,CalculationsAndCharts!$A2407+$A$11,0,1,1)</f>
        <v>39022</v>
      </c>
      <c r="C2407" s="3">
        <f ca="1">OFFSET(InputPriceData!G$15,CalculationsAndCharts!$A2407+$A$11,IF($C$7,8,0),1,1)</f>
        <v>83005600</v>
      </c>
      <c r="D2407" s="4">
        <f ca="1">OFFSET(InputPriceData!C$15,CalculationsAndCharts!$A2407+$A$11,IF($C$7,8,0),1,1)</f>
        <v>113.44</v>
      </c>
      <c r="E2407" s="4">
        <f ca="1">OFFSET(InputPriceData!D$15,CalculationsAndCharts!$A2407+$A$11,IF($C$7,8,0),1,1)</f>
        <v>113.52</v>
      </c>
      <c r="F2407" s="4">
        <f ca="1">OFFSET(InputPriceData!E$15,CalculationsAndCharts!$A2407+$A$11,IF($C$7,8,0),1,1)</f>
        <v>112.21</v>
      </c>
      <c r="G2407" s="4">
        <f ca="1">OFFSET(InputPriceData!F$15,CalculationsAndCharts!$A2407+$A$11,IF($C$7,8,0),1,1)</f>
        <v>112.33</v>
      </c>
      <c r="H2407" s="342">
        <f t="shared" ca="1" si="298"/>
        <v>112.46453588968826</v>
      </c>
      <c r="I2407" s="342">
        <f t="shared" ca="1" si="299"/>
        <v>111.85975466796035</v>
      </c>
      <c r="J2407" s="340">
        <f t="shared" ca="1" si="300"/>
        <v>0.60664357563522298</v>
      </c>
      <c r="K2407" s="170">
        <f t="shared" ca="1" si="296"/>
        <v>0.36801642785948852</v>
      </c>
      <c r="L2407" s="341">
        <f t="shared" ca="1" si="297"/>
        <v>0.58986927462152716</v>
      </c>
      <c r="M2407" s="341">
        <f t="shared" ca="1" si="301"/>
        <v>-0.58986927462152716</v>
      </c>
      <c r="N2407" s="170"/>
      <c r="O2407" s="340"/>
      <c r="P2407" s="3" t="e">
        <f t="shared" ca="1" si="302"/>
        <v>#N/A</v>
      </c>
      <c r="Q2407" s="3">
        <f t="shared" ca="1" si="303"/>
        <v>83005600</v>
      </c>
      <c r="S2407" s="99"/>
      <c r="T2407" s="350"/>
      <c r="U2407" s="350"/>
      <c r="V2407" s="349"/>
      <c r="W2407" s="313"/>
      <c r="X2407" s="302"/>
      <c r="Y2407" s="211"/>
      <c r="Z2407" s="320"/>
      <c r="AA2407" s="246"/>
      <c r="AB2407" s="125"/>
      <c r="AC2407" s="125"/>
      <c r="AD2407" s="125"/>
      <c r="AE2407" s="125"/>
      <c r="AF2407" s="125"/>
      <c r="AG2407" s="125"/>
      <c r="AH2407" s="125"/>
      <c r="AJ2407" s="125"/>
      <c r="AK2407" s="125"/>
      <c r="AM2407" s="246"/>
      <c r="AO2407" s="246"/>
      <c r="AP2407" s="211"/>
      <c r="AQ2407" s="211"/>
      <c r="AR2407" s="199"/>
      <c r="AT2407" s="225"/>
      <c r="AU2407" s="225"/>
      <c r="AV2407" s="225"/>
      <c r="AW2407" s="99"/>
      <c r="AX2407" s="199"/>
      <c r="AY2407" s="199"/>
      <c r="AZ2407" s="37"/>
      <c r="BA2407" s="123"/>
      <c r="BB2407" s="211"/>
      <c r="BC2407" s="211"/>
      <c r="BD2407" s="123"/>
      <c r="BE2407" s="123"/>
      <c r="BF2407" s="37"/>
      <c r="BG2407" s="37"/>
    </row>
    <row r="2408" spans="1:59" x14ac:dyDescent="0.25">
      <c r="A2408">
        <v>2376</v>
      </c>
      <c r="B2408" s="61">
        <f ca="1">OFFSET(InputPriceData!B$15,CalculationsAndCharts!$A2408+$A$11,0,1,1)</f>
        <v>39021</v>
      </c>
      <c r="C2408" s="3">
        <f ca="1">OFFSET(InputPriceData!G$15,CalculationsAndCharts!$A2408+$A$11,IF($C$7,8,0),1,1)</f>
        <v>71274100</v>
      </c>
      <c r="D2408" s="4">
        <f ca="1">OFFSET(InputPriceData!C$15,CalculationsAndCharts!$A2408+$A$11,IF($C$7,8,0),1,1)</f>
        <v>113.32</v>
      </c>
      <c r="E2408" s="4">
        <f ca="1">OFFSET(InputPriceData!D$15,CalculationsAndCharts!$A2408+$A$11,IF($C$7,8,0),1,1)</f>
        <v>113.47</v>
      </c>
      <c r="F2408" s="4">
        <f ca="1">OFFSET(InputPriceData!E$15,CalculationsAndCharts!$A2408+$A$11,IF($C$7,8,0),1,1)</f>
        <v>112.65</v>
      </c>
      <c r="G2408" s="4">
        <f ca="1">OFFSET(InputPriceData!F$15,CalculationsAndCharts!$A2408+$A$11,IF($C$7,8,0),1,1)</f>
        <v>113.09</v>
      </c>
      <c r="H2408" s="342">
        <f t="shared" ca="1" si="298"/>
        <v>112.48375530250087</v>
      </c>
      <c r="I2408" s="342">
        <f t="shared" ca="1" si="299"/>
        <v>111.81700509232039</v>
      </c>
      <c r="J2408" s="340">
        <f t="shared" ca="1" si="300"/>
        <v>0.66878159277617844</v>
      </c>
      <c r="K2408" s="170">
        <f t="shared" ca="1" si="296"/>
        <v>0.44726881883624214</v>
      </c>
      <c r="L2408" s="341">
        <f t="shared" ca="1" si="297"/>
        <v>0.58979063376499297</v>
      </c>
      <c r="M2408" s="341">
        <f t="shared" ca="1" si="301"/>
        <v>-0.58979063376499297</v>
      </c>
      <c r="N2408" s="170"/>
      <c r="O2408" s="340"/>
      <c r="P2408" s="3" t="e">
        <f t="shared" ca="1" si="302"/>
        <v>#N/A</v>
      </c>
      <c r="Q2408" s="3">
        <f t="shared" ca="1" si="303"/>
        <v>71274100</v>
      </c>
      <c r="S2408" s="99"/>
      <c r="T2408" s="350"/>
      <c r="U2408" s="350"/>
      <c r="V2408" s="349"/>
      <c r="W2408" s="313"/>
      <c r="X2408" s="302"/>
      <c r="Y2408" s="211"/>
      <c r="Z2408" s="320"/>
      <c r="AA2408" s="246"/>
      <c r="AB2408" s="125"/>
      <c r="AC2408" s="125"/>
      <c r="AD2408" s="125"/>
      <c r="AE2408" s="125"/>
      <c r="AF2408" s="125"/>
      <c r="AG2408" s="125"/>
      <c r="AH2408" s="125"/>
      <c r="AJ2408" s="125"/>
      <c r="AK2408" s="125"/>
      <c r="AM2408" s="246"/>
      <c r="AO2408" s="246"/>
      <c r="AP2408" s="211"/>
      <c r="AQ2408" s="211"/>
      <c r="AR2408" s="199"/>
      <c r="AT2408" s="225"/>
      <c r="AU2408" s="225"/>
      <c r="AV2408" s="225"/>
      <c r="AW2408" s="99"/>
      <c r="AX2408" s="199"/>
      <c r="AY2408" s="199"/>
      <c r="AZ2408" s="37"/>
      <c r="BA2408" s="123"/>
      <c r="BB2408" s="211"/>
      <c r="BC2408" s="211"/>
      <c r="BD2408" s="123"/>
      <c r="BE2408" s="123"/>
      <c r="BF2408" s="37"/>
      <c r="BG2408" s="37"/>
    </row>
    <row r="2409" spans="1:59" x14ac:dyDescent="0.25">
      <c r="A2409">
        <v>2377</v>
      </c>
      <c r="B2409" s="61">
        <f ca="1">OFFSET(InputPriceData!B$15,CalculationsAndCharts!$A2409+$A$11,0,1,1)</f>
        <v>39020</v>
      </c>
      <c r="C2409" s="3">
        <f ca="1">OFFSET(InputPriceData!G$15,CalculationsAndCharts!$A2409+$A$11,IF($C$7,8,0),1,1)</f>
        <v>49717800</v>
      </c>
      <c r="D2409" s="4">
        <f ca="1">OFFSET(InputPriceData!C$15,CalculationsAndCharts!$A2409+$A$11,IF($C$7,8,0),1,1)</f>
        <v>112.98</v>
      </c>
      <c r="E2409" s="4">
        <f ca="1">OFFSET(InputPriceData!D$15,CalculationsAndCharts!$A2409+$A$11,IF($C$7,8,0),1,1)</f>
        <v>113.42</v>
      </c>
      <c r="F2409" s="4">
        <f ca="1">OFFSET(InputPriceData!E$15,CalculationsAndCharts!$A2409+$A$11,IF($C$7,8,0),1,1)</f>
        <v>112.77</v>
      </c>
      <c r="G2409" s="4">
        <f ca="1">OFFSET(InputPriceData!F$15,CalculationsAndCharts!$A2409+$A$11,IF($C$7,8,0),1,1)</f>
        <v>113.1</v>
      </c>
      <c r="H2409" s="342">
        <f t="shared" ca="1" si="298"/>
        <v>112.39714891714384</v>
      </c>
      <c r="I2409" s="342">
        <f t="shared" ca="1" si="299"/>
        <v>111.70127828253133</v>
      </c>
      <c r="J2409" s="340">
        <f t="shared" ca="1" si="300"/>
        <v>0.69808637268209395</v>
      </c>
      <c r="K2409" s="170">
        <f t="shared" ca="1" si="296"/>
        <v>0.48732458372444337</v>
      </c>
      <c r="L2409" s="341">
        <f t="shared" ca="1" si="297"/>
        <v>0.5882439927582952</v>
      </c>
      <c r="M2409" s="341">
        <f t="shared" ca="1" si="301"/>
        <v>-0.5882439927582952</v>
      </c>
      <c r="N2409" s="170"/>
      <c r="O2409" s="340"/>
      <c r="P2409" s="3">
        <f t="shared" ca="1" si="302"/>
        <v>49717800</v>
      </c>
      <c r="Q2409" s="3" t="e">
        <f t="shared" ca="1" si="303"/>
        <v>#N/A</v>
      </c>
      <c r="S2409" s="99"/>
      <c r="T2409" s="350"/>
      <c r="U2409" s="350"/>
      <c r="V2409" s="349"/>
      <c r="W2409" s="313"/>
      <c r="X2409" s="302"/>
      <c r="Y2409" s="211"/>
      <c r="Z2409" s="320"/>
      <c r="AA2409" s="246"/>
      <c r="AB2409" s="125"/>
      <c r="AC2409" s="125"/>
      <c r="AD2409" s="125"/>
      <c r="AE2409" s="125"/>
      <c r="AF2409" s="125"/>
      <c r="AG2409" s="125"/>
      <c r="AH2409" s="125"/>
      <c r="AJ2409" s="125"/>
      <c r="AK2409" s="125"/>
      <c r="AM2409" s="246"/>
      <c r="AO2409" s="246"/>
      <c r="AP2409" s="211"/>
      <c r="AQ2409" s="211"/>
      <c r="AR2409" s="199"/>
      <c r="AT2409" s="225"/>
      <c r="AU2409" s="225"/>
      <c r="AV2409" s="225"/>
      <c r="AW2409" s="99"/>
      <c r="AX2409" s="199"/>
      <c r="AY2409" s="199"/>
      <c r="AZ2409" s="37"/>
      <c r="BA2409" s="123"/>
      <c r="BB2409" s="211"/>
      <c r="BC2409" s="211"/>
      <c r="BD2409" s="123"/>
      <c r="BE2409" s="123"/>
      <c r="BF2409" s="37"/>
      <c r="BG2409" s="37"/>
    </row>
    <row r="2410" spans="1:59" x14ac:dyDescent="0.25">
      <c r="A2410">
        <v>2378</v>
      </c>
      <c r="B2410" s="61">
        <f ca="1">OFFSET(InputPriceData!B$15,CalculationsAndCharts!$A2410+$A$11,0,1,1)</f>
        <v>39017</v>
      </c>
      <c r="C2410" s="3">
        <f ca="1">OFFSET(InputPriceData!G$15,CalculationsAndCharts!$A2410+$A$11,IF($C$7,8,0),1,1)</f>
        <v>80238000</v>
      </c>
      <c r="D2410" s="4">
        <f ca="1">OFFSET(InputPriceData!C$15,CalculationsAndCharts!$A2410+$A$11,IF($C$7,8,0),1,1)</f>
        <v>113.76</v>
      </c>
      <c r="E2410" s="4">
        <f ca="1">OFFSET(InputPriceData!D$15,CalculationsAndCharts!$A2410+$A$11,IF($C$7,8,0),1,1)</f>
        <v>113.88</v>
      </c>
      <c r="F2410" s="4">
        <f ca="1">OFFSET(InputPriceData!E$15,CalculationsAndCharts!$A2410+$A$11,IF($C$7,8,0),1,1)</f>
        <v>112.96</v>
      </c>
      <c r="G2410" s="4">
        <f ca="1">OFFSET(InputPriceData!F$15,CalculationsAndCharts!$A2410+$A$11,IF($C$7,8,0),1,1)</f>
        <v>113.19</v>
      </c>
      <c r="H2410" s="342">
        <f t="shared" ca="1" si="298"/>
        <v>112.29674161959295</v>
      </c>
      <c r="I2410" s="342">
        <f t="shared" ca="1" si="299"/>
        <v>111.57412176276146</v>
      </c>
      <c r="J2410" s="340">
        <f t="shared" ca="1" si="300"/>
        <v>0.72503666486762397</v>
      </c>
      <c r="K2410" s="170">
        <f t="shared" ca="1" si="296"/>
        <v>0.52567816540236723</v>
      </c>
      <c r="L2410" s="341">
        <f t="shared" ca="1" si="297"/>
        <v>0.5857035525997758</v>
      </c>
      <c r="M2410" s="341">
        <f t="shared" ca="1" si="301"/>
        <v>-0.5857035525997758</v>
      </c>
      <c r="N2410" s="170"/>
      <c r="O2410" s="340"/>
      <c r="P2410" s="3" t="e">
        <f t="shared" ca="1" si="302"/>
        <v>#N/A</v>
      </c>
      <c r="Q2410" s="3">
        <f t="shared" ca="1" si="303"/>
        <v>80238000</v>
      </c>
      <c r="S2410" s="99"/>
      <c r="T2410" s="350"/>
      <c r="U2410" s="350"/>
      <c r="V2410" s="349"/>
      <c r="W2410" s="313"/>
      <c r="X2410" s="302"/>
      <c r="Y2410" s="211"/>
      <c r="Z2410" s="320"/>
      <c r="AA2410" s="246"/>
      <c r="AB2410" s="125"/>
      <c r="AC2410" s="125"/>
      <c r="AD2410" s="125"/>
      <c r="AE2410" s="125"/>
      <c r="AF2410" s="125"/>
      <c r="AG2410" s="125"/>
      <c r="AH2410" s="125"/>
      <c r="AJ2410" s="125"/>
      <c r="AK2410" s="125"/>
      <c r="AM2410" s="246"/>
      <c r="AO2410" s="246"/>
      <c r="AP2410" s="211"/>
      <c r="AQ2410" s="211"/>
      <c r="AR2410" s="199"/>
      <c r="AT2410" s="225"/>
      <c r="AU2410" s="225"/>
      <c r="AV2410" s="225"/>
      <c r="AW2410" s="99"/>
      <c r="AX2410" s="199"/>
      <c r="AY2410" s="199"/>
      <c r="AZ2410" s="37"/>
      <c r="BA2410" s="123"/>
      <c r="BB2410" s="211"/>
      <c r="BC2410" s="211"/>
      <c r="BD2410" s="123"/>
      <c r="BE2410" s="123"/>
      <c r="BF2410" s="37"/>
      <c r="BG2410" s="37"/>
    </row>
    <row r="2411" spans="1:59" x14ac:dyDescent="0.25">
      <c r="A2411">
        <v>2379</v>
      </c>
      <c r="B2411" s="61">
        <f ca="1">OFFSET(InputPriceData!B$15,CalculationsAndCharts!$A2411+$A$11,0,1,1)</f>
        <v>39016</v>
      </c>
      <c r="C2411" s="3">
        <f ca="1">OFFSET(InputPriceData!G$15,CalculationsAndCharts!$A2411+$A$11,IF($C$7,8,0),1,1)</f>
        <v>66843700</v>
      </c>
      <c r="D2411" s="4">
        <f ca="1">OFFSET(InputPriceData!C$15,CalculationsAndCharts!$A2411+$A$11,IF($C$7,8,0),1,1)</f>
        <v>113.8</v>
      </c>
      <c r="E2411" s="4">
        <f ca="1">OFFSET(InputPriceData!D$15,CalculationsAndCharts!$A2411+$A$11,IF($C$7,8,0),1,1)</f>
        <v>114.08</v>
      </c>
      <c r="F2411" s="4">
        <f ca="1">OFFSET(InputPriceData!E$15,CalculationsAndCharts!$A2411+$A$11,IF($C$7,8,0),1,1)</f>
        <v>113.24</v>
      </c>
      <c r="G2411" s="4">
        <f ca="1">OFFSET(InputPriceData!F$15,CalculationsAndCharts!$A2411+$A$11,IF($C$7,8,0),1,1)</f>
        <v>113.9</v>
      </c>
      <c r="H2411" s="342">
        <f t="shared" ca="1" si="298"/>
        <v>112.16913327953479</v>
      </c>
      <c r="I2411" s="342">
        <f t="shared" ca="1" si="299"/>
        <v>111.42722374119433</v>
      </c>
      <c r="J2411" s="340">
        <f t="shared" ca="1" si="300"/>
        <v>0.74454564389286082</v>
      </c>
      <c r="K2411" s="170">
        <f t="shared" ca="1" si="296"/>
        <v>0.55434821583983473</v>
      </c>
      <c r="L2411" s="341">
        <f t="shared" ca="1" si="297"/>
        <v>0.58152944707793475</v>
      </c>
      <c r="M2411" s="341">
        <f t="shared" ca="1" si="301"/>
        <v>-0.58152944707793475</v>
      </c>
      <c r="N2411" s="170"/>
      <c r="O2411" s="340"/>
      <c r="P2411" s="3">
        <f t="shared" ca="1" si="302"/>
        <v>66843700</v>
      </c>
      <c r="Q2411" s="3" t="e">
        <f t="shared" ca="1" si="303"/>
        <v>#N/A</v>
      </c>
      <c r="S2411" s="99"/>
      <c r="T2411" s="350"/>
      <c r="U2411" s="350"/>
      <c r="V2411" s="349"/>
      <c r="W2411" s="313"/>
      <c r="X2411" s="302"/>
      <c r="Y2411" s="211"/>
      <c r="Z2411" s="320"/>
      <c r="AA2411" s="246"/>
      <c r="AB2411" s="125"/>
      <c r="AC2411" s="125"/>
      <c r="AD2411" s="125"/>
      <c r="AE2411" s="125"/>
      <c r="AF2411" s="125"/>
      <c r="AG2411" s="125"/>
      <c r="AH2411" s="125"/>
      <c r="AJ2411" s="125"/>
      <c r="AK2411" s="125"/>
      <c r="AM2411" s="246"/>
      <c r="AO2411" s="246"/>
      <c r="AP2411" s="211"/>
      <c r="AQ2411" s="211"/>
      <c r="AR2411" s="199"/>
      <c r="AT2411" s="225"/>
      <c r="AU2411" s="225"/>
      <c r="AV2411" s="225"/>
      <c r="AW2411" s="99"/>
      <c r="AX2411" s="199"/>
      <c r="AY2411" s="199"/>
      <c r="AZ2411" s="37"/>
      <c r="BA2411" s="123"/>
      <c r="BB2411" s="211"/>
      <c r="BC2411" s="211"/>
      <c r="BD2411" s="123"/>
      <c r="BE2411" s="123"/>
      <c r="BF2411" s="37"/>
      <c r="BG2411" s="37"/>
    </row>
    <row r="2412" spans="1:59" x14ac:dyDescent="0.25">
      <c r="A2412">
        <v>2380</v>
      </c>
      <c r="B2412" s="61">
        <f ca="1">OFFSET(InputPriceData!B$15,CalculationsAndCharts!$A2412+$A$11,0,1,1)</f>
        <v>39015</v>
      </c>
      <c r="C2412" s="3">
        <f ca="1">OFFSET(InputPriceData!G$15,CalculationsAndCharts!$A2412+$A$11,IF($C$7,8,0),1,1)</f>
        <v>78105400</v>
      </c>
      <c r="D2412" s="4">
        <f ca="1">OFFSET(InputPriceData!C$15,CalculationsAndCharts!$A2412+$A$11,IF($C$7,8,0),1,1)</f>
        <v>113.05</v>
      </c>
      <c r="E2412" s="4">
        <f ca="1">OFFSET(InputPriceData!D$15,CalculationsAndCharts!$A2412+$A$11,IF($C$7,8,0),1,1)</f>
        <v>113.6</v>
      </c>
      <c r="F2412" s="4">
        <f ca="1">OFFSET(InputPriceData!E$15,CalculationsAndCharts!$A2412+$A$11,IF($C$7,8,0),1,1)</f>
        <v>112.86</v>
      </c>
      <c r="G2412" s="4">
        <f ca="1">OFFSET(InputPriceData!F$15,CalculationsAndCharts!$A2412+$A$11,IF($C$7,8,0),1,1)</f>
        <v>113.55</v>
      </c>
      <c r="H2412" s="342">
        <f t="shared" ca="1" si="298"/>
        <v>111.92186660518263</v>
      </c>
      <c r="I2412" s="342">
        <f t="shared" ca="1" si="299"/>
        <v>111.20242589948472</v>
      </c>
      <c r="J2412" s="340">
        <f t="shared" ca="1" si="300"/>
        <v>0.72231598600363767</v>
      </c>
      <c r="K2412" s="170">
        <f t="shared" ca="1" si="296"/>
        <v>0.52174038363640729</v>
      </c>
      <c r="L2412" s="341">
        <f t="shared" ca="1" si="297"/>
        <v>0.57608931940503016</v>
      </c>
      <c r="M2412" s="341">
        <f t="shared" ca="1" si="301"/>
        <v>-0.57608931940503016</v>
      </c>
      <c r="N2412" s="170"/>
      <c r="O2412" s="340"/>
      <c r="P2412" s="3">
        <f t="shared" ca="1" si="302"/>
        <v>78105400</v>
      </c>
      <c r="Q2412" s="3" t="e">
        <f t="shared" ca="1" si="303"/>
        <v>#N/A</v>
      </c>
      <c r="S2412" s="99"/>
      <c r="T2412" s="350"/>
      <c r="U2412" s="350"/>
      <c r="V2412" s="349"/>
      <c r="W2412" s="313"/>
      <c r="X2412" s="302"/>
      <c r="Y2412" s="211"/>
      <c r="Z2412" s="320"/>
      <c r="AA2412" s="246"/>
      <c r="AB2412" s="125"/>
      <c r="AC2412" s="125"/>
      <c r="AD2412" s="125"/>
      <c r="AE2412" s="125"/>
      <c r="AF2412" s="125"/>
      <c r="AG2412" s="125"/>
      <c r="AH2412" s="125"/>
      <c r="AJ2412" s="125"/>
      <c r="AK2412" s="125"/>
      <c r="AM2412" s="246"/>
      <c r="AO2412" s="246"/>
      <c r="AP2412" s="211"/>
      <c r="AQ2412" s="211"/>
      <c r="AR2412" s="199"/>
      <c r="AT2412" s="225"/>
      <c r="AU2412" s="225"/>
      <c r="AV2412" s="225"/>
      <c r="AW2412" s="99"/>
      <c r="AX2412" s="199"/>
      <c r="AY2412" s="199"/>
      <c r="AZ2412" s="37"/>
      <c r="BA2412" s="123"/>
      <c r="BB2412" s="211"/>
      <c r="BC2412" s="211"/>
      <c r="BD2412" s="123"/>
      <c r="BE2412" s="123"/>
      <c r="BF2412" s="37"/>
      <c r="BG2412" s="37"/>
    </row>
    <row r="2413" spans="1:59" x14ac:dyDescent="0.25">
      <c r="A2413">
        <v>2381</v>
      </c>
      <c r="B2413" s="61">
        <f ca="1">OFFSET(InputPriceData!B$15,CalculationsAndCharts!$A2413+$A$11,0,1,1)</f>
        <v>39014</v>
      </c>
      <c r="C2413" s="3">
        <f ca="1">OFFSET(InputPriceData!G$15,CalculationsAndCharts!$A2413+$A$11,IF($C$7,8,0),1,1)</f>
        <v>53234900</v>
      </c>
      <c r="D2413" s="4">
        <f ca="1">OFFSET(InputPriceData!C$15,CalculationsAndCharts!$A2413+$A$11,IF($C$7,8,0),1,1)</f>
        <v>112.67</v>
      </c>
      <c r="E2413" s="4">
        <f ca="1">OFFSET(InputPriceData!D$15,CalculationsAndCharts!$A2413+$A$11,IF($C$7,8,0),1,1)</f>
        <v>113.2</v>
      </c>
      <c r="F2413" s="4">
        <f ca="1">OFFSET(InputPriceData!E$15,CalculationsAndCharts!$A2413+$A$11,IF($C$7,8,0),1,1)</f>
        <v>112.62</v>
      </c>
      <c r="G2413" s="4">
        <f ca="1">OFFSET(InputPriceData!F$15,CalculationsAndCharts!$A2413+$A$11,IF($C$7,8,0),1,1)</f>
        <v>113.16</v>
      </c>
      <c r="H2413" s="342">
        <f t="shared" ca="1" si="298"/>
        <v>111.68927612020873</v>
      </c>
      <c r="I2413" s="342">
        <f t="shared" ca="1" si="299"/>
        <v>110.98901007216517</v>
      </c>
      <c r="J2413" s="340">
        <f t="shared" ca="1" si="300"/>
        <v>0.70340217894689783</v>
      </c>
      <c r="K2413" s="170">
        <f t="shared" ca="1" si="296"/>
        <v>0.49477462534724365</v>
      </c>
      <c r="L2413" s="341">
        <f t="shared" ca="1" si="297"/>
        <v>0.5704420919794575</v>
      </c>
      <c r="M2413" s="341">
        <f t="shared" ca="1" si="301"/>
        <v>-0.5704420919794575</v>
      </c>
      <c r="N2413" s="170"/>
      <c r="O2413" s="340"/>
      <c r="P2413" s="3">
        <f t="shared" ca="1" si="302"/>
        <v>53234900</v>
      </c>
      <c r="Q2413" s="3" t="e">
        <f t="shared" ca="1" si="303"/>
        <v>#N/A</v>
      </c>
      <c r="S2413" s="99"/>
      <c r="T2413" s="350"/>
      <c r="U2413" s="350"/>
      <c r="V2413" s="349"/>
      <c r="W2413" s="313"/>
      <c r="X2413" s="302"/>
      <c r="Y2413" s="211"/>
      <c r="Z2413" s="320"/>
      <c r="AA2413" s="246"/>
      <c r="AB2413" s="125"/>
      <c r="AC2413" s="125"/>
      <c r="AD2413" s="125"/>
      <c r="AE2413" s="125"/>
      <c r="AF2413" s="125"/>
      <c r="AG2413" s="125"/>
      <c r="AH2413" s="125"/>
      <c r="AJ2413" s="125"/>
      <c r="AK2413" s="125"/>
      <c r="AM2413" s="246"/>
      <c r="AO2413" s="246"/>
      <c r="AP2413" s="211"/>
      <c r="AQ2413" s="211"/>
      <c r="AR2413" s="199"/>
      <c r="AT2413" s="225"/>
      <c r="AU2413" s="225"/>
      <c r="AV2413" s="225"/>
      <c r="AW2413" s="99"/>
      <c r="AX2413" s="199"/>
      <c r="AY2413" s="199"/>
      <c r="AZ2413" s="37"/>
      <c r="BA2413" s="123"/>
      <c r="BB2413" s="211"/>
      <c r="BC2413" s="211"/>
      <c r="BD2413" s="123"/>
      <c r="BE2413" s="123"/>
      <c r="BF2413" s="37"/>
      <c r="BG2413" s="37"/>
    </row>
    <row r="2414" spans="1:59" x14ac:dyDescent="0.25">
      <c r="A2414">
        <v>2382</v>
      </c>
      <c r="B2414" s="61">
        <f ca="1">OFFSET(InputPriceData!B$15,CalculationsAndCharts!$A2414+$A$11,0,1,1)</f>
        <v>39013</v>
      </c>
      <c r="C2414" s="3">
        <f ca="1">OFFSET(InputPriceData!G$15,CalculationsAndCharts!$A2414+$A$11,IF($C$7,8,0),1,1)</f>
        <v>66219900</v>
      </c>
      <c r="D2414" s="4">
        <f ca="1">OFFSET(InputPriceData!C$15,CalculationsAndCharts!$A2414+$A$11,IF($C$7,8,0),1,1)</f>
        <v>112.08</v>
      </c>
      <c r="E2414" s="4">
        <f ca="1">OFFSET(InputPriceData!D$15,CalculationsAndCharts!$A2414+$A$11,IF($C$7,8,0),1,1)</f>
        <v>113.1</v>
      </c>
      <c r="F2414" s="4">
        <f ca="1">OFFSET(InputPriceData!E$15,CalculationsAndCharts!$A2414+$A$11,IF($C$7,8,0),1,1)</f>
        <v>111.94</v>
      </c>
      <c r="G2414" s="4">
        <f ca="1">OFFSET(InputPriceData!F$15,CalculationsAndCharts!$A2414+$A$11,IF($C$7,8,0),1,1)</f>
        <v>112.83</v>
      </c>
      <c r="H2414" s="342">
        <f t="shared" ca="1" si="298"/>
        <v>111.47917270880998</v>
      </c>
      <c r="I2414" s="342">
        <f t="shared" ca="1" si="299"/>
        <v>110.79164735145292</v>
      </c>
      <c r="J2414" s="340">
        <f t="shared" ca="1" si="300"/>
        <v>0.69094597561710569</v>
      </c>
      <c r="K2414" s="170">
        <f t="shared" ca="1" si="296"/>
        <v>0.47740634122147402</v>
      </c>
      <c r="L2414" s="341">
        <f t="shared" ca="1" si="297"/>
        <v>0.56496955271963156</v>
      </c>
      <c r="M2414" s="341">
        <f t="shared" ca="1" si="301"/>
        <v>-0.56496955271963156</v>
      </c>
      <c r="N2414" s="170"/>
      <c r="O2414" s="340"/>
      <c r="P2414" s="3">
        <f t="shared" ca="1" si="302"/>
        <v>66219900</v>
      </c>
      <c r="Q2414" s="3" t="e">
        <f t="shared" ca="1" si="303"/>
        <v>#N/A</v>
      </c>
      <c r="S2414" s="99"/>
      <c r="T2414" s="350"/>
      <c r="U2414" s="350"/>
      <c r="V2414" s="349"/>
      <c r="W2414" s="313"/>
      <c r="X2414" s="302"/>
      <c r="Y2414" s="211"/>
      <c r="Z2414" s="320"/>
      <c r="AA2414" s="246"/>
      <c r="AB2414" s="125"/>
      <c r="AC2414" s="125"/>
      <c r="AD2414" s="125"/>
      <c r="AE2414" s="125"/>
      <c r="AF2414" s="125"/>
      <c r="AG2414" s="125"/>
      <c r="AH2414" s="125"/>
      <c r="AJ2414" s="125"/>
      <c r="AK2414" s="125"/>
      <c r="AM2414" s="246"/>
      <c r="AO2414" s="246"/>
      <c r="AP2414" s="211"/>
      <c r="AQ2414" s="211"/>
      <c r="AR2414" s="199"/>
      <c r="AT2414" s="225"/>
      <c r="AU2414" s="225"/>
      <c r="AV2414" s="225"/>
      <c r="AW2414" s="99"/>
      <c r="AX2414" s="199"/>
      <c r="AY2414" s="199"/>
      <c r="AZ2414" s="37"/>
      <c r="BA2414" s="123"/>
      <c r="BB2414" s="211"/>
      <c r="BC2414" s="211"/>
      <c r="BD2414" s="123"/>
      <c r="BE2414" s="123"/>
      <c r="BF2414" s="37"/>
      <c r="BG2414" s="37"/>
    </row>
    <row r="2415" spans="1:59" x14ac:dyDescent="0.25">
      <c r="A2415">
        <v>2383</v>
      </c>
      <c r="B2415" s="61">
        <f ca="1">OFFSET(InputPriceData!B$15,CalculationsAndCharts!$A2415+$A$11,0,1,1)</f>
        <v>39010</v>
      </c>
      <c r="C2415" s="3">
        <f ca="1">OFFSET(InputPriceData!G$15,CalculationsAndCharts!$A2415+$A$11,IF($C$7,8,0),1,1)</f>
        <v>48094500</v>
      </c>
      <c r="D2415" s="4">
        <f ca="1">OFFSET(InputPriceData!C$15,CalculationsAndCharts!$A2415+$A$11,IF($C$7,8,0),1,1)</f>
        <v>112.31</v>
      </c>
      <c r="E2415" s="4">
        <f ca="1">OFFSET(InputPriceData!D$15,CalculationsAndCharts!$A2415+$A$11,IF($C$7,8,0),1,1)</f>
        <v>112.4</v>
      </c>
      <c r="F2415" s="4">
        <f ca="1">OFFSET(InputPriceData!E$15,CalculationsAndCharts!$A2415+$A$11,IF($C$7,8,0),1,1)</f>
        <v>111.89</v>
      </c>
      <c r="G2415" s="4">
        <f ca="1">OFFSET(InputPriceData!F$15,CalculationsAndCharts!$A2415+$A$11,IF($C$7,8,0),1,1)</f>
        <v>112.31</v>
      </c>
      <c r="H2415" s="342">
        <f t="shared" ca="1" si="298"/>
        <v>111.28619738149712</v>
      </c>
      <c r="I2415" s="342">
        <f t="shared" ca="1" si="299"/>
        <v>110.60634256522137</v>
      </c>
      <c r="J2415" s="340">
        <f t="shared" ca="1" si="300"/>
        <v>0.68358569645766187</v>
      </c>
      <c r="K2415" s="170">
        <f t="shared" ca="1" si="296"/>
        <v>0.46728940440150663</v>
      </c>
      <c r="L2415" s="341">
        <f t="shared" ca="1" si="297"/>
        <v>0.56037862165553909</v>
      </c>
      <c r="M2415" s="341">
        <f t="shared" ca="1" si="301"/>
        <v>-0.56037862165553909</v>
      </c>
      <c r="N2415" s="170"/>
      <c r="O2415" s="340"/>
      <c r="P2415" s="3">
        <f t="shared" ca="1" si="302"/>
        <v>48094500</v>
      </c>
      <c r="Q2415" s="3" t="e">
        <f t="shared" ca="1" si="303"/>
        <v>#N/A</v>
      </c>
      <c r="S2415" s="99"/>
      <c r="T2415" s="350"/>
      <c r="U2415" s="350"/>
      <c r="V2415" s="349"/>
      <c r="W2415" s="313"/>
      <c r="X2415" s="302"/>
      <c r="Y2415" s="211"/>
      <c r="Z2415" s="320"/>
      <c r="AA2415" s="246"/>
      <c r="AB2415" s="125"/>
      <c r="AC2415" s="125"/>
      <c r="AD2415" s="125"/>
      <c r="AE2415" s="125"/>
      <c r="AF2415" s="125"/>
      <c r="AG2415" s="125"/>
      <c r="AH2415" s="125"/>
      <c r="AJ2415" s="125"/>
      <c r="AK2415" s="125"/>
      <c r="AM2415" s="246"/>
      <c r="AO2415" s="246"/>
      <c r="AP2415" s="211"/>
      <c r="AQ2415" s="211"/>
      <c r="AR2415" s="199"/>
      <c r="AT2415" s="225"/>
      <c r="AU2415" s="225"/>
      <c r="AV2415" s="225"/>
      <c r="AW2415" s="99"/>
      <c r="AX2415" s="199"/>
      <c r="AY2415" s="199"/>
      <c r="AZ2415" s="37"/>
      <c r="BA2415" s="123"/>
      <c r="BB2415" s="211"/>
      <c r="BC2415" s="211"/>
      <c r="BD2415" s="123"/>
      <c r="BE2415" s="123"/>
      <c r="BF2415" s="37"/>
      <c r="BG2415" s="37"/>
    </row>
    <row r="2416" spans="1:59" x14ac:dyDescent="0.25">
      <c r="A2416">
        <v>2384</v>
      </c>
      <c r="B2416" s="61">
        <f ca="1">OFFSET(InputPriceData!B$15,CalculationsAndCharts!$A2416+$A$11,0,1,1)</f>
        <v>39009</v>
      </c>
      <c r="C2416" s="3">
        <f ca="1">OFFSET(InputPriceData!G$15,CalculationsAndCharts!$A2416+$A$11,IF($C$7,8,0),1,1)</f>
        <v>64063200</v>
      </c>
      <c r="D2416" s="4">
        <f ca="1">OFFSET(InputPriceData!C$15,CalculationsAndCharts!$A2416+$A$11,IF($C$7,8,0),1,1)</f>
        <v>111.94</v>
      </c>
      <c r="E2416" s="4">
        <f ca="1">OFFSET(InputPriceData!D$15,CalculationsAndCharts!$A2416+$A$11,IF($C$7,8,0),1,1)</f>
        <v>112.34</v>
      </c>
      <c r="F2416" s="4">
        <f ca="1">OFFSET(InputPriceData!E$15,CalculationsAndCharts!$A2416+$A$11,IF($C$7,8,0),1,1)</f>
        <v>111.81</v>
      </c>
      <c r="G2416" s="4">
        <f ca="1">OFFSET(InputPriceData!F$15,CalculationsAndCharts!$A2416+$A$11,IF($C$7,8,0),1,1)</f>
        <v>112.28</v>
      </c>
      <c r="H2416" s="342">
        <f t="shared" ca="1" si="298"/>
        <v>111.13993986456815</v>
      </c>
      <c r="I2416" s="342">
        <f t="shared" ca="1" si="299"/>
        <v>110.45146461660514</v>
      </c>
      <c r="J2416" s="340">
        <f t="shared" ca="1" si="300"/>
        <v>0.69254449521396988</v>
      </c>
      <c r="K2416" s="170">
        <f t="shared" ca="1" si="296"/>
        <v>0.47961787785117233</v>
      </c>
      <c r="L2416" s="341">
        <f t="shared" ca="1" si="297"/>
        <v>0.55676647540005231</v>
      </c>
      <c r="M2416" s="341">
        <f t="shared" ca="1" si="301"/>
        <v>-0.55676647540005231</v>
      </c>
      <c r="N2416" s="170"/>
      <c r="O2416" s="340"/>
      <c r="P2416" s="3">
        <f t="shared" ca="1" si="302"/>
        <v>64063200</v>
      </c>
      <c r="Q2416" s="3" t="e">
        <f t="shared" ca="1" si="303"/>
        <v>#N/A</v>
      </c>
      <c r="S2416" s="99"/>
      <c r="T2416" s="350"/>
      <c r="U2416" s="350"/>
      <c r="V2416" s="349"/>
      <c r="W2416" s="313"/>
      <c r="X2416" s="302"/>
      <c r="Y2416" s="211"/>
      <c r="Z2416" s="320"/>
      <c r="AA2416" s="246"/>
      <c r="AB2416" s="125"/>
      <c r="AC2416" s="125"/>
      <c r="AD2416" s="125"/>
      <c r="AE2416" s="125"/>
      <c r="AF2416" s="125"/>
      <c r="AG2416" s="125"/>
      <c r="AH2416" s="125"/>
      <c r="AJ2416" s="125"/>
      <c r="AK2416" s="125"/>
      <c r="AM2416" s="246"/>
      <c r="AO2416" s="246"/>
      <c r="AP2416" s="211"/>
      <c r="AQ2416" s="211"/>
      <c r="AR2416" s="199"/>
      <c r="AT2416" s="225"/>
      <c r="AU2416" s="225"/>
      <c r="AV2416" s="225"/>
      <c r="AW2416" s="99"/>
      <c r="AX2416" s="199"/>
      <c r="AY2416" s="199"/>
      <c r="AZ2416" s="37"/>
      <c r="BA2416" s="123"/>
      <c r="BB2416" s="211"/>
      <c r="BC2416" s="211"/>
      <c r="BD2416" s="123"/>
      <c r="BE2416" s="123"/>
      <c r="BF2416" s="37"/>
      <c r="BG2416" s="37"/>
    </row>
    <row r="2417" spans="1:59" x14ac:dyDescent="0.25">
      <c r="A2417">
        <v>2385</v>
      </c>
      <c r="B2417" s="61">
        <f ca="1">OFFSET(InputPriceData!B$15,CalculationsAndCharts!$A2417+$A$11,0,1,1)</f>
        <v>39008</v>
      </c>
      <c r="C2417" s="3">
        <f ca="1">OFFSET(InputPriceData!G$15,CalculationsAndCharts!$A2417+$A$11,IF($C$7,8,0),1,1)</f>
        <v>86848600</v>
      </c>
      <c r="D2417" s="4">
        <f ca="1">OFFSET(InputPriceData!C$15,CalculationsAndCharts!$A2417+$A$11,IF($C$7,8,0),1,1)</f>
        <v>112.47</v>
      </c>
      <c r="E2417" s="4">
        <f ca="1">OFFSET(InputPriceData!D$15,CalculationsAndCharts!$A2417+$A$11,IF($C$7,8,0),1,1)</f>
        <v>112.74</v>
      </c>
      <c r="F2417" s="4">
        <f ca="1">OFFSET(InputPriceData!E$15,CalculationsAndCharts!$A2417+$A$11,IF($C$7,8,0),1,1)</f>
        <v>111.7</v>
      </c>
      <c r="G2417" s="4">
        <f ca="1">OFFSET(InputPriceData!F$15,CalculationsAndCharts!$A2417+$A$11,IF($C$7,8,0),1,1)</f>
        <v>112.1</v>
      </c>
      <c r="H2417" s="342">
        <f t="shared" ca="1" si="298"/>
        <v>110.97707413093504</v>
      </c>
      <c r="I2417" s="342">
        <f t="shared" ca="1" si="299"/>
        <v>110.28523412720561</v>
      </c>
      <c r="J2417" s="340">
        <f t="shared" ca="1" si="300"/>
        <v>0.69627826385542002</v>
      </c>
      <c r="K2417" s="170">
        <f t="shared" ca="1" si="296"/>
        <v>0.48480342071751792</v>
      </c>
      <c r="L2417" s="341">
        <f t="shared" ca="1" si="297"/>
        <v>0.55361379459417059</v>
      </c>
      <c r="M2417" s="341">
        <f t="shared" ca="1" si="301"/>
        <v>-0.55361379459417059</v>
      </c>
      <c r="N2417" s="170"/>
      <c r="O2417" s="340"/>
      <c r="P2417" s="3" t="e">
        <f t="shared" ca="1" si="302"/>
        <v>#N/A</v>
      </c>
      <c r="Q2417" s="3">
        <f t="shared" ca="1" si="303"/>
        <v>86848600</v>
      </c>
      <c r="S2417" s="99"/>
      <c r="T2417" s="350"/>
      <c r="U2417" s="350"/>
      <c r="V2417" s="349"/>
      <c r="W2417" s="313"/>
      <c r="X2417" s="302"/>
      <c r="Y2417" s="211"/>
      <c r="Z2417" s="320"/>
      <c r="AA2417" s="246"/>
      <c r="AB2417" s="125"/>
      <c r="AC2417" s="125"/>
      <c r="AD2417" s="125"/>
      <c r="AE2417" s="125"/>
      <c r="AF2417" s="125"/>
      <c r="AG2417" s="125"/>
      <c r="AH2417" s="125"/>
      <c r="AJ2417" s="125"/>
      <c r="AK2417" s="125"/>
      <c r="AM2417" s="246"/>
      <c r="AO2417" s="246"/>
      <c r="AP2417" s="211"/>
      <c r="AQ2417" s="211"/>
      <c r="AR2417" s="199"/>
      <c r="AT2417" s="225"/>
      <c r="AU2417" s="225"/>
      <c r="AV2417" s="225"/>
      <c r="AW2417" s="99"/>
      <c r="AX2417" s="199"/>
      <c r="AY2417" s="199"/>
      <c r="AZ2417" s="37"/>
      <c r="BA2417" s="123"/>
      <c r="BB2417" s="211"/>
      <c r="BC2417" s="211"/>
      <c r="BD2417" s="123"/>
      <c r="BE2417" s="123"/>
      <c r="BF2417" s="37"/>
      <c r="BG2417" s="37"/>
    </row>
    <row r="2418" spans="1:59" x14ac:dyDescent="0.25">
      <c r="A2418">
        <v>2386</v>
      </c>
      <c r="B2418" s="61">
        <f ca="1">OFFSET(InputPriceData!B$15,CalculationsAndCharts!$A2418+$A$11,0,1,1)</f>
        <v>39007</v>
      </c>
      <c r="C2418" s="3">
        <f ca="1">OFFSET(InputPriceData!G$15,CalculationsAndCharts!$A2418+$A$11,IF($C$7,8,0),1,1)</f>
        <v>90500600</v>
      </c>
      <c r="D2418" s="4">
        <f ca="1">OFFSET(InputPriceData!C$15,CalculationsAndCharts!$A2418+$A$11,IF($C$7,8,0),1,1)</f>
        <v>112.01</v>
      </c>
      <c r="E2418" s="4">
        <f ca="1">OFFSET(InputPriceData!D$15,CalculationsAndCharts!$A2418+$A$11,IF($C$7,8,0),1,1)</f>
        <v>112.19</v>
      </c>
      <c r="F2418" s="4">
        <f ca="1">OFFSET(InputPriceData!E$15,CalculationsAndCharts!$A2418+$A$11,IF($C$7,8,0),1,1)</f>
        <v>111.35</v>
      </c>
      <c r="G2418" s="4">
        <f ca="1">OFFSET(InputPriceData!F$15,CalculationsAndCharts!$A2418+$A$11,IF($C$7,8,0),1,1)</f>
        <v>111.96</v>
      </c>
      <c r="H2418" s="342">
        <f t="shared" ca="1" si="298"/>
        <v>110.81665614964004</v>
      </c>
      <c r="I2418" s="342">
        <f t="shared" ca="1" si="299"/>
        <v>110.12025541149704</v>
      </c>
      <c r="J2418" s="340">
        <f t="shared" ca="1" si="300"/>
        <v>0.70124142652715793</v>
      </c>
      <c r="K2418" s="170">
        <f t="shared" ca="1" si="296"/>
        <v>0.49173953827784345</v>
      </c>
      <c r="L2418" s="341">
        <f t="shared" ca="1" si="297"/>
        <v>0.55150760372626573</v>
      </c>
      <c r="M2418" s="341">
        <f t="shared" ca="1" si="301"/>
        <v>-0.55150760372626573</v>
      </c>
      <c r="N2418" s="170"/>
      <c r="O2418" s="340"/>
      <c r="P2418" s="3" t="e">
        <f t="shared" ca="1" si="302"/>
        <v>#N/A</v>
      </c>
      <c r="Q2418" s="3">
        <f t="shared" ca="1" si="303"/>
        <v>90500600</v>
      </c>
      <c r="S2418" s="99"/>
      <c r="T2418" s="350"/>
      <c r="U2418" s="350"/>
      <c r="V2418" s="349"/>
      <c r="W2418" s="313"/>
      <c r="X2418" s="302"/>
      <c r="Y2418" s="211"/>
      <c r="Z2418" s="320"/>
      <c r="AA2418" s="246"/>
      <c r="AB2418" s="125"/>
      <c r="AC2418" s="125"/>
      <c r="AD2418" s="125"/>
      <c r="AE2418" s="125"/>
      <c r="AF2418" s="125"/>
      <c r="AG2418" s="125"/>
      <c r="AH2418" s="125"/>
      <c r="AJ2418" s="125"/>
      <c r="AK2418" s="125"/>
      <c r="AM2418" s="246"/>
      <c r="AO2418" s="246"/>
      <c r="AP2418" s="211"/>
      <c r="AQ2418" s="211"/>
      <c r="AR2418" s="199"/>
      <c r="AT2418" s="225"/>
      <c r="AU2418" s="225"/>
      <c r="AV2418" s="225"/>
      <c r="AW2418" s="99"/>
      <c r="AX2418" s="199"/>
      <c r="AY2418" s="199"/>
      <c r="AZ2418" s="37"/>
      <c r="BA2418" s="123"/>
      <c r="BB2418" s="211"/>
      <c r="BC2418" s="211"/>
      <c r="BD2418" s="123"/>
      <c r="BE2418" s="123"/>
      <c r="BF2418" s="37"/>
      <c r="BG2418" s="37"/>
    </row>
    <row r="2419" spans="1:59" x14ac:dyDescent="0.25">
      <c r="A2419">
        <v>2387</v>
      </c>
      <c r="B2419" s="61">
        <f ca="1">OFFSET(InputPriceData!B$15,CalculationsAndCharts!$A2419+$A$11,0,1,1)</f>
        <v>39006</v>
      </c>
      <c r="C2419" s="3">
        <f ca="1">OFFSET(InputPriceData!G$15,CalculationsAndCharts!$A2419+$A$11,IF($C$7,8,0),1,1)</f>
        <v>42273000</v>
      </c>
      <c r="D2419" s="4">
        <f ca="1">OFFSET(InputPriceData!C$15,CalculationsAndCharts!$A2419+$A$11,IF($C$7,8,0),1,1)</f>
        <v>112.05</v>
      </c>
      <c r="E2419" s="4">
        <f ca="1">OFFSET(InputPriceData!D$15,CalculationsAndCharts!$A2419+$A$11,IF($C$7,8,0),1,1)</f>
        <v>112.48</v>
      </c>
      <c r="F2419" s="4">
        <f ca="1">OFFSET(InputPriceData!E$15,CalculationsAndCharts!$A2419+$A$11,IF($C$7,8,0),1,1)</f>
        <v>111.96</v>
      </c>
      <c r="G2419" s="4">
        <f ca="1">OFFSET(InputPriceData!F$15,CalculationsAndCharts!$A2419+$A$11,IF($C$7,8,0),1,1)</f>
        <v>112.31</v>
      </c>
      <c r="H2419" s="342">
        <f t="shared" ca="1" si="298"/>
        <v>110.65332131387433</v>
      </c>
      <c r="I2419" s="342">
        <f t="shared" ca="1" si="299"/>
        <v>109.95300590345133</v>
      </c>
      <c r="J2419" s="340">
        <f t="shared" ca="1" si="300"/>
        <v>0.70559496146169931</v>
      </c>
      <c r="K2419" s="170">
        <f t="shared" ca="1" si="296"/>
        <v>0.49786424964013692</v>
      </c>
      <c r="L2419" s="341">
        <f t="shared" ca="1" si="297"/>
        <v>0.55024114904353405</v>
      </c>
      <c r="M2419" s="341">
        <f t="shared" ca="1" si="301"/>
        <v>-0.55024114904353405</v>
      </c>
      <c r="N2419" s="170"/>
      <c r="O2419" s="340"/>
      <c r="P2419" s="3">
        <f t="shared" ca="1" si="302"/>
        <v>42273000</v>
      </c>
      <c r="Q2419" s="3" t="e">
        <f t="shared" ca="1" si="303"/>
        <v>#N/A</v>
      </c>
      <c r="S2419" s="99"/>
      <c r="T2419" s="350"/>
      <c r="U2419" s="350"/>
      <c r="V2419" s="349"/>
      <c r="W2419" s="313"/>
      <c r="X2419" s="302"/>
      <c r="Y2419" s="211"/>
      <c r="Z2419" s="320"/>
      <c r="AA2419" s="246"/>
      <c r="AB2419" s="125"/>
      <c r="AC2419" s="125"/>
      <c r="AD2419" s="125"/>
      <c r="AE2419" s="125"/>
      <c r="AF2419" s="125"/>
      <c r="AG2419" s="125"/>
      <c r="AH2419" s="125"/>
      <c r="AJ2419" s="125"/>
      <c r="AK2419" s="125"/>
      <c r="AM2419" s="246"/>
      <c r="AO2419" s="246"/>
      <c r="AP2419" s="211"/>
      <c r="AQ2419" s="211"/>
      <c r="AR2419" s="199"/>
      <c r="AT2419" s="225"/>
      <c r="AU2419" s="225"/>
      <c r="AV2419" s="225"/>
      <c r="AW2419" s="99"/>
      <c r="AX2419" s="199"/>
      <c r="AY2419" s="199"/>
      <c r="AZ2419" s="37"/>
      <c r="BA2419" s="123"/>
      <c r="BB2419" s="211"/>
      <c r="BC2419" s="211"/>
      <c r="BD2419" s="123"/>
      <c r="BE2419" s="123"/>
      <c r="BF2419" s="37"/>
      <c r="BG2419" s="37"/>
    </row>
    <row r="2420" spans="1:59" x14ac:dyDescent="0.25">
      <c r="A2420">
        <v>2388</v>
      </c>
      <c r="B2420" s="61">
        <f ca="1">OFFSET(InputPriceData!B$15,CalculationsAndCharts!$A2420+$A$11,0,1,1)</f>
        <v>39003</v>
      </c>
      <c r="C2420" s="3">
        <f ca="1">OFFSET(InputPriceData!G$15,CalculationsAndCharts!$A2420+$A$11,IF($C$7,8,0),1,1)</f>
        <v>53944000</v>
      </c>
      <c r="D2420" s="4">
        <f ca="1">OFFSET(InputPriceData!C$15,CalculationsAndCharts!$A2420+$A$11,IF($C$7,8,0),1,1)</f>
        <v>111.75</v>
      </c>
      <c r="E2420" s="4">
        <f ca="1">OFFSET(InputPriceData!D$15,CalculationsAndCharts!$A2420+$A$11,IF($C$7,8,0),1,1)</f>
        <v>112.2</v>
      </c>
      <c r="F2420" s="4">
        <f ca="1">OFFSET(InputPriceData!E$15,CalculationsAndCharts!$A2420+$A$11,IF($C$7,8,0),1,1)</f>
        <v>111.65</v>
      </c>
      <c r="G2420" s="4">
        <f ca="1">OFFSET(InputPriceData!F$15,CalculationsAndCharts!$A2420+$A$11,IF($C$7,8,0),1,1)</f>
        <v>112.14</v>
      </c>
      <c r="H2420" s="342">
        <f t="shared" ca="1" si="298"/>
        <v>110.41665293014208</v>
      </c>
      <c r="I2420" s="342">
        <f t="shared" ca="1" si="299"/>
        <v>109.738733712856</v>
      </c>
      <c r="J2420" s="340">
        <f t="shared" ca="1" si="300"/>
        <v>0.68367735616629899</v>
      </c>
      <c r="K2420" s="170">
        <f t="shared" ca="1" si="296"/>
        <v>0.46741472733454043</v>
      </c>
      <c r="L2420" s="341">
        <f t="shared" ca="1" si="297"/>
        <v>0.54943642519087277</v>
      </c>
      <c r="M2420" s="341">
        <f t="shared" ca="1" si="301"/>
        <v>-0.54943642519087277</v>
      </c>
      <c r="N2420" s="170"/>
      <c r="O2420" s="340"/>
      <c r="P2420" s="3">
        <f t="shared" ca="1" si="302"/>
        <v>53944000</v>
      </c>
      <c r="Q2420" s="3" t="e">
        <f t="shared" ca="1" si="303"/>
        <v>#N/A</v>
      </c>
      <c r="S2420" s="99"/>
      <c r="T2420" s="350"/>
      <c r="U2420" s="350"/>
      <c r="V2420" s="349"/>
      <c r="W2420" s="313"/>
      <c r="X2420" s="302"/>
      <c r="Y2420" s="211"/>
      <c r="Z2420" s="320"/>
      <c r="AA2420" s="246"/>
      <c r="AB2420" s="125"/>
      <c r="AC2420" s="125"/>
      <c r="AD2420" s="125"/>
      <c r="AE2420" s="125"/>
      <c r="AF2420" s="125"/>
      <c r="AG2420" s="125"/>
      <c r="AH2420" s="125"/>
      <c r="AJ2420" s="125"/>
      <c r="AK2420" s="125"/>
      <c r="AM2420" s="246"/>
      <c r="AO2420" s="246"/>
      <c r="AP2420" s="211"/>
      <c r="AQ2420" s="211"/>
      <c r="AR2420" s="199"/>
      <c r="AT2420" s="225"/>
      <c r="AU2420" s="225"/>
      <c r="AV2420" s="225"/>
      <c r="AW2420" s="99"/>
      <c r="AX2420" s="199"/>
      <c r="AY2420" s="199"/>
      <c r="AZ2420" s="37"/>
      <c r="BA2420" s="123"/>
      <c r="BB2420" s="211"/>
      <c r="BC2420" s="211"/>
      <c r="BD2420" s="123"/>
      <c r="BE2420" s="123"/>
      <c r="BF2420" s="37"/>
      <c r="BG2420" s="37"/>
    </row>
    <row r="2421" spans="1:59" x14ac:dyDescent="0.25">
      <c r="A2421">
        <v>2389</v>
      </c>
      <c r="B2421" s="61">
        <f ca="1">OFFSET(InputPriceData!B$15,CalculationsAndCharts!$A2421+$A$11,0,1,1)</f>
        <v>39002</v>
      </c>
      <c r="C2421" s="3">
        <f ca="1">OFFSET(InputPriceData!G$15,CalculationsAndCharts!$A2421+$A$11,IF($C$7,8,0),1,1)</f>
        <v>59158600</v>
      </c>
      <c r="D2421" s="4">
        <f ca="1">OFFSET(InputPriceData!C$15,CalculationsAndCharts!$A2421+$A$11,IF($C$7,8,0),1,1)</f>
        <v>111.17</v>
      </c>
      <c r="E2421" s="4">
        <f ca="1">OFFSET(InputPriceData!D$15,CalculationsAndCharts!$A2421+$A$11,IF($C$7,8,0),1,1)</f>
        <v>111.94</v>
      </c>
      <c r="F2421" s="4">
        <f ca="1">OFFSET(InputPriceData!E$15,CalculationsAndCharts!$A2421+$A$11,IF($C$7,8,0),1,1)</f>
        <v>111.13</v>
      </c>
      <c r="G2421" s="4">
        <f ca="1">OFFSET(InputPriceData!F$15,CalculationsAndCharts!$A2421+$A$11,IF($C$7,8,0),1,1)</f>
        <v>111.85</v>
      </c>
      <c r="H2421" s="342">
        <f t="shared" ca="1" si="298"/>
        <v>110.17046049159094</v>
      </c>
      <c r="I2421" s="342">
        <f t="shared" ca="1" si="299"/>
        <v>109.5204367776611</v>
      </c>
      <c r="J2421" s="340">
        <f t="shared" ca="1" si="300"/>
        <v>0.65630375273091379</v>
      </c>
      <c r="K2421" s="170">
        <f t="shared" ca="1" si="296"/>
        <v>0.43073461584868045</v>
      </c>
      <c r="L2421" s="341">
        <f t="shared" ca="1" si="297"/>
        <v>0.54938467630113608</v>
      </c>
      <c r="M2421" s="341">
        <f t="shared" ca="1" si="301"/>
        <v>-0.54938467630113608</v>
      </c>
      <c r="N2421" s="170"/>
      <c r="O2421" s="340"/>
      <c r="P2421" s="3">
        <f t="shared" ca="1" si="302"/>
        <v>59158600</v>
      </c>
      <c r="Q2421" s="3" t="e">
        <f t="shared" ca="1" si="303"/>
        <v>#N/A</v>
      </c>
      <c r="S2421" s="99"/>
      <c r="T2421" s="350"/>
      <c r="U2421" s="350"/>
      <c r="V2421" s="349"/>
      <c r="W2421" s="313"/>
      <c r="X2421" s="302"/>
      <c r="Y2421" s="211"/>
      <c r="Z2421" s="320"/>
      <c r="AA2421" s="246"/>
      <c r="AB2421" s="125"/>
      <c r="AC2421" s="125"/>
      <c r="AD2421" s="125"/>
      <c r="AE2421" s="125"/>
      <c r="AF2421" s="125"/>
      <c r="AG2421" s="125"/>
      <c r="AH2421" s="125"/>
      <c r="AJ2421" s="125"/>
      <c r="AK2421" s="125"/>
      <c r="AM2421" s="246"/>
      <c r="AO2421" s="246"/>
      <c r="AP2421" s="211"/>
      <c r="AQ2421" s="211"/>
      <c r="AR2421" s="199"/>
      <c r="AT2421" s="225"/>
      <c r="AU2421" s="225"/>
      <c r="AV2421" s="225"/>
      <c r="AW2421" s="99"/>
      <c r="AX2421" s="199"/>
      <c r="AY2421" s="199"/>
      <c r="AZ2421" s="37"/>
      <c r="BA2421" s="123"/>
      <c r="BB2421" s="211"/>
      <c r="BC2421" s="211"/>
      <c r="BD2421" s="123"/>
      <c r="BE2421" s="123"/>
      <c r="BF2421" s="37"/>
      <c r="BG2421" s="37"/>
    </row>
    <row r="2422" spans="1:59" x14ac:dyDescent="0.25">
      <c r="A2422">
        <v>2390</v>
      </c>
      <c r="B2422" s="61">
        <f ca="1">OFFSET(InputPriceData!B$15,CalculationsAndCharts!$A2422+$A$11,0,1,1)</f>
        <v>39001</v>
      </c>
      <c r="C2422" s="3">
        <f ca="1">OFFSET(InputPriceData!G$15,CalculationsAndCharts!$A2422+$A$11,IF($C$7,8,0),1,1)</f>
        <v>104071800</v>
      </c>
      <c r="D2422" s="4">
        <f ca="1">OFFSET(InputPriceData!C$15,CalculationsAndCharts!$A2422+$A$11,IF($C$7,8,0),1,1)</f>
        <v>110.67</v>
      </c>
      <c r="E2422" s="4">
        <f ca="1">OFFSET(InputPriceData!D$15,CalculationsAndCharts!$A2422+$A$11,IF($C$7,8,0),1,1)</f>
        <v>111.15</v>
      </c>
      <c r="F2422" s="4">
        <f ca="1">OFFSET(InputPriceData!E$15,CalculationsAndCharts!$A2422+$A$11,IF($C$7,8,0),1,1)</f>
        <v>110.22</v>
      </c>
      <c r="G2422" s="4">
        <f ca="1">OFFSET(InputPriceData!F$15,CalculationsAndCharts!$A2422+$A$11,IF($C$7,8,0),1,1)</f>
        <v>110.89</v>
      </c>
      <c r="H2422" s="342">
        <f t="shared" ca="1" si="298"/>
        <v>109.93052627610393</v>
      </c>
      <c r="I2422" s="342">
        <f t="shared" ca="1" si="299"/>
        <v>109.30865830290304</v>
      </c>
      <c r="J2422" s="340">
        <f t="shared" ca="1" si="300"/>
        <v>0.6287171334773044</v>
      </c>
      <c r="K2422" s="170">
        <f t="shared" ca="1" si="296"/>
        <v>0.39528523392791859</v>
      </c>
      <c r="L2422" s="341">
        <f t="shared" ca="1" si="297"/>
        <v>0.54980004048246178</v>
      </c>
      <c r="M2422" s="341">
        <f t="shared" ca="1" si="301"/>
        <v>-0.54980004048246178</v>
      </c>
      <c r="N2422" s="170"/>
      <c r="O2422" s="340"/>
      <c r="P2422" s="3">
        <f t="shared" ca="1" si="302"/>
        <v>104071800</v>
      </c>
      <c r="Q2422" s="3" t="e">
        <f t="shared" ca="1" si="303"/>
        <v>#N/A</v>
      </c>
      <c r="S2422" s="99"/>
      <c r="T2422" s="350"/>
      <c r="U2422" s="350"/>
      <c r="V2422" s="349"/>
      <c r="W2422" s="313"/>
      <c r="X2422" s="302"/>
      <c r="Y2422" s="211"/>
      <c r="Z2422" s="320"/>
      <c r="AA2422" s="246"/>
      <c r="AB2422" s="125"/>
      <c r="AC2422" s="125"/>
      <c r="AD2422" s="125"/>
      <c r="AE2422" s="125"/>
      <c r="AF2422" s="125"/>
      <c r="AG2422" s="125"/>
      <c r="AH2422" s="125"/>
      <c r="AJ2422" s="125"/>
      <c r="AK2422" s="125"/>
      <c r="AM2422" s="246"/>
      <c r="AO2422" s="246"/>
      <c r="AP2422" s="211"/>
      <c r="AQ2422" s="211"/>
      <c r="AR2422" s="199"/>
      <c r="AT2422" s="225"/>
      <c r="AU2422" s="225"/>
      <c r="AV2422" s="225"/>
      <c r="AW2422" s="99"/>
      <c r="AX2422" s="199"/>
      <c r="AY2422" s="199"/>
      <c r="AZ2422" s="37"/>
      <c r="BA2422" s="123"/>
      <c r="BB2422" s="211"/>
      <c r="BC2422" s="211"/>
      <c r="BD2422" s="123"/>
      <c r="BE2422" s="123"/>
      <c r="BF2422" s="37"/>
      <c r="BG2422" s="37"/>
    </row>
    <row r="2423" spans="1:59" x14ac:dyDescent="0.25">
      <c r="A2423">
        <v>2391</v>
      </c>
      <c r="B2423" s="61">
        <f ca="1">OFFSET(InputPriceData!B$15,CalculationsAndCharts!$A2423+$A$11,0,1,1)</f>
        <v>39000</v>
      </c>
      <c r="C2423" s="3">
        <f ca="1">OFFSET(InputPriceData!G$15,CalculationsAndCharts!$A2423+$A$11,IF($C$7,8,0),1,1)</f>
        <v>56403700</v>
      </c>
      <c r="D2423" s="4">
        <f ca="1">OFFSET(InputPriceData!C$15,CalculationsAndCharts!$A2423+$A$11,IF($C$7,8,0),1,1)</f>
        <v>110.88</v>
      </c>
      <c r="E2423" s="4">
        <f ca="1">OFFSET(InputPriceData!D$15,CalculationsAndCharts!$A2423+$A$11,IF($C$7,8,0),1,1)</f>
        <v>111.17</v>
      </c>
      <c r="F2423" s="4">
        <f ca="1">OFFSET(InputPriceData!E$15,CalculationsAndCharts!$A2423+$A$11,IF($C$7,8,0),1,1)</f>
        <v>110.67</v>
      </c>
      <c r="G2423" s="4">
        <f ca="1">OFFSET(InputPriceData!F$15,CalculationsAndCharts!$A2423+$A$11,IF($C$7,8,0),1,1)</f>
        <v>111.02</v>
      </c>
      <c r="H2423" s="342">
        <f t="shared" ca="1" si="298"/>
        <v>109.79345860126163</v>
      </c>
      <c r="I2423" s="342">
        <f t="shared" ca="1" si="299"/>
        <v>109.16489996680333</v>
      </c>
      <c r="J2423" s="340">
        <f t="shared" ca="1" si="300"/>
        <v>0.63602839864842386</v>
      </c>
      <c r="K2423" s="170">
        <f t="shared" ca="1" si="296"/>
        <v>0.40453212388727838</v>
      </c>
      <c r="L2423" s="341">
        <f t="shared" ca="1" si="297"/>
        <v>0.55075345511548068</v>
      </c>
      <c r="M2423" s="341">
        <f t="shared" ca="1" si="301"/>
        <v>-0.55075345511548068</v>
      </c>
      <c r="N2423" s="170"/>
      <c r="O2423" s="340"/>
      <c r="P2423" s="3">
        <f t="shared" ca="1" si="302"/>
        <v>56403700</v>
      </c>
      <c r="Q2423" s="3" t="e">
        <f t="shared" ca="1" si="303"/>
        <v>#N/A</v>
      </c>
      <c r="S2423" s="99"/>
      <c r="T2423" s="350"/>
      <c r="U2423" s="350"/>
      <c r="V2423" s="349"/>
      <c r="W2423" s="313"/>
      <c r="X2423" s="302"/>
      <c r="Y2423" s="211"/>
      <c r="Z2423" s="320"/>
      <c r="AA2423" s="246"/>
      <c r="AB2423" s="125"/>
      <c r="AC2423" s="125"/>
      <c r="AD2423" s="125"/>
      <c r="AE2423" s="125"/>
      <c r="AF2423" s="125"/>
      <c r="AG2423" s="125"/>
      <c r="AH2423" s="125"/>
      <c r="AJ2423" s="125"/>
      <c r="AK2423" s="125"/>
      <c r="AM2423" s="246"/>
      <c r="AO2423" s="246"/>
      <c r="AP2423" s="211"/>
      <c r="AQ2423" s="211"/>
      <c r="AR2423" s="199"/>
      <c r="AT2423" s="225"/>
      <c r="AU2423" s="225"/>
      <c r="AV2423" s="225"/>
      <c r="AW2423" s="99"/>
      <c r="AX2423" s="199"/>
      <c r="AY2423" s="199"/>
      <c r="AZ2423" s="37"/>
      <c r="BA2423" s="123"/>
      <c r="BB2423" s="211"/>
      <c r="BC2423" s="211"/>
      <c r="BD2423" s="123"/>
      <c r="BE2423" s="123"/>
      <c r="BF2423" s="37"/>
      <c r="BG2423" s="37"/>
    </row>
    <row r="2424" spans="1:59" x14ac:dyDescent="0.25">
      <c r="A2424">
        <v>2392</v>
      </c>
      <c r="B2424" s="61">
        <f ca="1">OFFSET(InputPriceData!B$15,CalculationsAndCharts!$A2424+$A$11,0,1,1)</f>
        <v>38999</v>
      </c>
      <c r="C2424" s="3">
        <f ca="1">OFFSET(InputPriceData!G$15,CalculationsAndCharts!$A2424+$A$11,IF($C$7,8,0),1,1)</f>
        <v>41176800</v>
      </c>
      <c r="D2424" s="4">
        <f ca="1">OFFSET(InputPriceData!C$15,CalculationsAndCharts!$A2424+$A$11,IF($C$7,8,0),1,1)</f>
        <v>110.68</v>
      </c>
      <c r="E2424" s="4">
        <f ca="1">OFFSET(InputPriceData!D$15,CalculationsAndCharts!$A2424+$A$11,IF($C$7,8,0),1,1)</f>
        <v>111.04</v>
      </c>
      <c r="F2424" s="4">
        <f ca="1">OFFSET(InputPriceData!E$15,CalculationsAndCharts!$A2424+$A$11,IF($C$7,8,0),1,1)</f>
        <v>110.5</v>
      </c>
      <c r="G2424" s="4">
        <f ca="1">OFFSET(InputPriceData!F$15,CalculationsAndCharts!$A2424+$A$11,IF($C$7,8,0),1,1)</f>
        <v>110.87</v>
      </c>
      <c r="H2424" s="342">
        <f t="shared" ca="1" si="298"/>
        <v>109.61823840144187</v>
      </c>
      <c r="I2424" s="342">
        <f t="shared" ca="1" si="299"/>
        <v>108.99625450924</v>
      </c>
      <c r="J2424" s="340">
        <f t="shared" ca="1" si="300"/>
        <v>0.63013038641178865</v>
      </c>
      <c r="K2424" s="170">
        <f t="shared" ca="1" si="296"/>
        <v>0.39706430387947006</v>
      </c>
      <c r="L2424" s="341">
        <f t="shared" ca="1" si="297"/>
        <v>0.55208681329025533</v>
      </c>
      <c r="M2424" s="341">
        <f t="shared" ca="1" si="301"/>
        <v>-0.55208681329025533</v>
      </c>
      <c r="N2424" s="170"/>
      <c r="O2424" s="340"/>
      <c r="P2424" s="3">
        <f t="shared" ca="1" si="302"/>
        <v>41176800</v>
      </c>
      <c r="Q2424" s="3" t="e">
        <f t="shared" ca="1" si="303"/>
        <v>#N/A</v>
      </c>
      <c r="S2424" s="99"/>
      <c r="T2424" s="350"/>
      <c r="U2424" s="350"/>
      <c r="V2424" s="349"/>
      <c r="W2424" s="313"/>
      <c r="X2424" s="302"/>
      <c r="Y2424" s="211"/>
      <c r="Z2424" s="320"/>
      <c r="AA2424" s="246"/>
      <c r="AB2424" s="125"/>
      <c r="AC2424" s="125"/>
      <c r="AD2424" s="125"/>
      <c r="AE2424" s="125"/>
      <c r="AF2424" s="125"/>
      <c r="AG2424" s="125"/>
      <c r="AH2424" s="125"/>
      <c r="AJ2424" s="125"/>
      <c r="AK2424" s="125"/>
      <c r="AM2424" s="246"/>
      <c r="AO2424" s="246"/>
      <c r="AP2424" s="211"/>
      <c r="AQ2424" s="211"/>
      <c r="AR2424" s="199"/>
      <c r="AT2424" s="225"/>
      <c r="AU2424" s="225"/>
      <c r="AV2424" s="225"/>
      <c r="AW2424" s="99"/>
      <c r="AX2424" s="199"/>
      <c r="AY2424" s="199"/>
      <c r="AZ2424" s="37"/>
      <c r="BA2424" s="123"/>
      <c r="BB2424" s="211"/>
      <c r="BC2424" s="211"/>
      <c r="BD2424" s="123"/>
      <c r="BE2424" s="123"/>
      <c r="BF2424" s="37"/>
      <c r="BG2424" s="37"/>
    </row>
    <row r="2425" spans="1:59" x14ac:dyDescent="0.25">
      <c r="A2425">
        <v>2393</v>
      </c>
      <c r="B2425" s="61">
        <f ca="1">OFFSET(InputPriceData!B$15,CalculationsAndCharts!$A2425+$A$11,0,1,1)</f>
        <v>38996</v>
      </c>
      <c r="C2425" s="3">
        <f ca="1">OFFSET(InputPriceData!G$15,CalculationsAndCharts!$A2425+$A$11,IF($C$7,8,0),1,1)</f>
        <v>64983600</v>
      </c>
      <c r="D2425" s="4">
        <f ca="1">OFFSET(InputPriceData!C$15,CalculationsAndCharts!$A2425+$A$11,IF($C$7,8,0),1,1)</f>
        <v>110.76</v>
      </c>
      <c r="E2425" s="4">
        <f ca="1">OFFSET(InputPriceData!D$15,CalculationsAndCharts!$A2425+$A$11,IF($C$7,8,0),1,1)</f>
        <v>110.88</v>
      </c>
      <c r="F2425" s="4">
        <f ca="1">OFFSET(InputPriceData!E$15,CalculationsAndCharts!$A2425+$A$11,IF($C$7,8,0),1,1)</f>
        <v>110.31</v>
      </c>
      <c r="G2425" s="4">
        <f ca="1">OFFSET(InputPriceData!F$15,CalculationsAndCharts!$A2425+$A$11,IF($C$7,8,0),1,1)</f>
        <v>110.81</v>
      </c>
      <c r="H2425" s="342">
        <f t="shared" ca="1" si="298"/>
        <v>109.43941531593356</v>
      </c>
      <c r="I2425" s="342">
        <f t="shared" ca="1" si="299"/>
        <v>108.82591401008001</v>
      </c>
      <c r="J2425" s="340">
        <f t="shared" ca="1" si="300"/>
        <v>0.62238571678673904</v>
      </c>
      <c r="K2425" s="170">
        <f t="shared" ca="1" si="296"/>
        <v>0.38736398046014292</v>
      </c>
      <c r="L2425" s="341">
        <f t="shared" ca="1" si="297"/>
        <v>0.5533605371568372</v>
      </c>
      <c r="M2425" s="341">
        <f t="shared" ca="1" si="301"/>
        <v>-0.5533605371568372</v>
      </c>
      <c r="N2425" s="170"/>
      <c r="O2425" s="340"/>
      <c r="P2425" s="3">
        <f t="shared" ca="1" si="302"/>
        <v>64983600</v>
      </c>
      <c r="Q2425" s="3" t="e">
        <f t="shared" ca="1" si="303"/>
        <v>#N/A</v>
      </c>
      <c r="S2425" s="99"/>
      <c r="T2425" s="350"/>
      <c r="U2425" s="350"/>
      <c r="V2425" s="349"/>
      <c r="W2425" s="313"/>
      <c r="X2425" s="302"/>
      <c r="Y2425" s="211"/>
      <c r="Z2425" s="320"/>
      <c r="AA2425" s="246"/>
      <c r="AB2425" s="125"/>
      <c r="AC2425" s="125"/>
      <c r="AD2425" s="125"/>
      <c r="AE2425" s="125"/>
      <c r="AF2425" s="125"/>
      <c r="AG2425" s="125"/>
      <c r="AH2425" s="125"/>
      <c r="AJ2425" s="125"/>
      <c r="AK2425" s="125"/>
      <c r="AM2425" s="246"/>
      <c r="AO2425" s="246"/>
      <c r="AP2425" s="211"/>
      <c r="AQ2425" s="211"/>
      <c r="AR2425" s="199"/>
      <c r="AT2425" s="225"/>
      <c r="AU2425" s="225"/>
      <c r="AV2425" s="225"/>
      <c r="AW2425" s="99"/>
      <c r="AX2425" s="199"/>
      <c r="AY2425" s="199"/>
      <c r="AZ2425" s="37"/>
      <c r="BA2425" s="123"/>
      <c r="BB2425" s="211"/>
      <c r="BC2425" s="211"/>
      <c r="BD2425" s="123"/>
      <c r="BE2425" s="123"/>
      <c r="BF2425" s="37"/>
      <c r="BG2425" s="37"/>
    </row>
    <row r="2426" spans="1:59" x14ac:dyDescent="0.25">
      <c r="A2426">
        <v>2394</v>
      </c>
      <c r="B2426" s="61">
        <f ca="1">OFFSET(InputPriceData!B$15,CalculationsAndCharts!$A2426+$A$11,0,1,1)</f>
        <v>38995</v>
      </c>
      <c r="C2426" s="3">
        <f ca="1">OFFSET(InputPriceData!G$15,CalculationsAndCharts!$A2426+$A$11,IF($C$7,8,0),1,1)</f>
        <v>60505900</v>
      </c>
      <c r="D2426" s="4">
        <f ca="1">OFFSET(InputPriceData!C$15,CalculationsAndCharts!$A2426+$A$11,IF($C$7,8,0),1,1)</f>
        <v>110.73</v>
      </c>
      <c r="E2426" s="4">
        <f ca="1">OFFSET(InputPriceData!D$15,CalculationsAndCharts!$A2426+$A$11,IF($C$7,8,0),1,1)</f>
        <v>111.14</v>
      </c>
      <c r="F2426" s="4">
        <f ca="1">OFFSET(InputPriceData!E$15,CalculationsAndCharts!$A2426+$A$11,IF($C$7,8,0),1,1)</f>
        <v>110.59</v>
      </c>
      <c r="G2426" s="4">
        <f ca="1">OFFSET(InputPriceData!F$15,CalculationsAndCharts!$A2426+$A$11,IF($C$7,8,0),1,1)</f>
        <v>110.95</v>
      </c>
      <c r="H2426" s="342">
        <f t="shared" ca="1" si="298"/>
        <v>109.24361750392406</v>
      </c>
      <c r="I2426" s="342">
        <f t="shared" ca="1" si="299"/>
        <v>108.64554255645092</v>
      </c>
      <c r="J2426" s="340">
        <f t="shared" ca="1" si="300"/>
        <v>0.6077639765167191</v>
      </c>
      <c r="K2426" s="170">
        <f t="shared" ca="1" si="296"/>
        <v>0.36937705115141506</v>
      </c>
      <c r="L2426" s="341">
        <f t="shared" ca="1" si="297"/>
        <v>0.55422010896553831</v>
      </c>
      <c r="M2426" s="341">
        <f t="shared" ca="1" si="301"/>
        <v>-0.55422010896553831</v>
      </c>
      <c r="N2426" s="170"/>
      <c r="O2426" s="340"/>
      <c r="P2426" s="3">
        <f t="shared" ca="1" si="302"/>
        <v>60505900</v>
      </c>
      <c r="Q2426" s="3" t="e">
        <f t="shared" ca="1" si="303"/>
        <v>#N/A</v>
      </c>
      <c r="S2426" s="99"/>
      <c r="T2426" s="350"/>
      <c r="U2426" s="350"/>
      <c r="V2426" s="349"/>
      <c r="W2426" s="313"/>
      <c r="X2426" s="302"/>
      <c r="Y2426" s="211"/>
      <c r="Z2426" s="320"/>
      <c r="AA2426" s="246"/>
      <c r="AB2426" s="125"/>
      <c r="AC2426" s="125"/>
      <c r="AD2426" s="125"/>
      <c r="AE2426" s="125"/>
      <c r="AF2426" s="125"/>
      <c r="AG2426" s="125"/>
      <c r="AH2426" s="125"/>
      <c r="AJ2426" s="125"/>
      <c r="AK2426" s="125"/>
      <c r="AM2426" s="246"/>
      <c r="AO2426" s="246"/>
      <c r="AP2426" s="211"/>
      <c r="AQ2426" s="211"/>
      <c r="AR2426" s="199"/>
      <c r="AT2426" s="225"/>
      <c r="AU2426" s="225"/>
      <c r="AV2426" s="225"/>
      <c r="AW2426" s="99"/>
      <c r="AX2426" s="199"/>
      <c r="AY2426" s="199"/>
      <c r="AZ2426" s="37"/>
      <c r="BA2426" s="123"/>
      <c r="BB2426" s="211"/>
      <c r="BC2426" s="211"/>
      <c r="BD2426" s="123"/>
      <c r="BE2426" s="123"/>
      <c r="BF2426" s="37"/>
      <c r="BG2426" s="37"/>
    </row>
    <row r="2427" spans="1:59" x14ac:dyDescent="0.25">
      <c r="A2427">
        <v>2395</v>
      </c>
      <c r="B2427" s="61">
        <f ca="1">OFFSET(InputPriceData!B$15,CalculationsAndCharts!$A2427+$A$11,0,1,1)</f>
        <v>38994</v>
      </c>
      <c r="C2427" s="3">
        <f ca="1">OFFSET(InputPriceData!G$15,CalculationsAndCharts!$A2427+$A$11,IF($C$7,8,0),1,1)</f>
        <v>80890500</v>
      </c>
      <c r="D2427" s="4">
        <f ca="1">OFFSET(InputPriceData!C$15,CalculationsAndCharts!$A2427+$A$11,IF($C$7,8,0),1,1)</f>
        <v>109.35</v>
      </c>
      <c r="E2427" s="4">
        <f ca="1">OFFSET(InputPriceData!D$15,CalculationsAndCharts!$A2427+$A$11,IF($C$7,8,0),1,1)</f>
        <v>110.8</v>
      </c>
      <c r="F2427" s="4">
        <f ca="1">OFFSET(InputPriceData!E$15,CalculationsAndCharts!$A2427+$A$11,IF($C$7,8,0),1,1)</f>
        <v>109.22</v>
      </c>
      <c r="G2427" s="4">
        <f ca="1">OFFSET(InputPriceData!F$15,CalculationsAndCharts!$A2427+$A$11,IF($C$7,8,0),1,1)</f>
        <v>110.73</v>
      </c>
      <c r="H2427" s="342">
        <f t="shared" ca="1" si="298"/>
        <v>108.99984857591321</v>
      </c>
      <c r="I2427" s="342">
        <f t="shared" ca="1" si="299"/>
        <v>108.43604642521919</v>
      </c>
      <c r="J2427" s="340">
        <f t="shared" ca="1" si="300"/>
        <v>0.57436850843310028</v>
      </c>
      <c r="K2427" s="170">
        <f t="shared" ca="1" si="296"/>
        <v>0.3298991834796644</v>
      </c>
      <c r="L2427" s="341">
        <f t="shared" ca="1" si="297"/>
        <v>0.55576964255994565</v>
      </c>
      <c r="M2427" s="341">
        <f t="shared" ca="1" si="301"/>
        <v>-0.55576964255994565</v>
      </c>
      <c r="N2427" s="170"/>
      <c r="O2427" s="340"/>
      <c r="P2427" s="3">
        <f t="shared" ca="1" si="302"/>
        <v>80890500</v>
      </c>
      <c r="Q2427" s="3" t="e">
        <f t="shared" ca="1" si="303"/>
        <v>#N/A</v>
      </c>
      <c r="S2427" s="99"/>
      <c r="T2427" s="350"/>
      <c r="U2427" s="350"/>
      <c r="V2427" s="349"/>
      <c r="W2427" s="313"/>
      <c r="X2427" s="302"/>
      <c r="Y2427" s="211"/>
      <c r="Z2427" s="320"/>
      <c r="AA2427" s="246"/>
      <c r="AB2427" s="125"/>
      <c r="AC2427" s="125"/>
      <c r="AD2427" s="125"/>
      <c r="AE2427" s="125"/>
      <c r="AF2427" s="125"/>
      <c r="AG2427" s="125"/>
      <c r="AH2427" s="125"/>
      <c r="AJ2427" s="125"/>
      <c r="AK2427" s="125"/>
      <c r="AM2427" s="246"/>
      <c r="AO2427" s="246"/>
      <c r="AP2427" s="211"/>
      <c r="AQ2427" s="211"/>
      <c r="AR2427" s="199"/>
      <c r="AT2427" s="225"/>
      <c r="AU2427" s="225"/>
      <c r="AV2427" s="225"/>
      <c r="AW2427" s="99"/>
      <c r="AX2427" s="199"/>
      <c r="AY2427" s="199"/>
      <c r="AZ2427" s="37"/>
      <c r="BA2427" s="123"/>
      <c r="BB2427" s="211"/>
      <c r="BC2427" s="211"/>
      <c r="BD2427" s="123"/>
      <c r="BE2427" s="123"/>
      <c r="BF2427" s="37"/>
      <c r="BG2427" s="37"/>
    </row>
    <row r="2428" spans="1:59" x14ac:dyDescent="0.25">
      <c r="A2428">
        <v>2396</v>
      </c>
      <c r="B2428" s="61">
        <f ca="1">OFFSET(InputPriceData!B$15,CalculationsAndCharts!$A2428+$A$11,0,1,1)</f>
        <v>38993</v>
      </c>
      <c r="C2428" s="3">
        <f ca="1">OFFSET(InputPriceData!G$15,CalculationsAndCharts!$A2428+$A$11,IF($C$7,8,0),1,1)</f>
        <v>73108100</v>
      </c>
      <c r="D2428" s="4">
        <f ca="1">OFFSET(InputPriceData!C$15,CalculationsAndCharts!$A2428+$A$11,IF($C$7,8,0),1,1)</f>
        <v>109.07</v>
      </c>
      <c r="E2428" s="4">
        <f ca="1">OFFSET(InputPriceData!D$15,CalculationsAndCharts!$A2428+$A$11,IF($C$7,8,0),1,1)</f>
        <v>109.87</v>
      </c>
      <c r="F2428" s="4">
        <f ca="1">OFFSET(InputPriceData!E$15,CalculationsAndCharts!$A2428+$A$11,IF($C$7,8,0),1,1)</f>
        <v>108.87</v>
      </c>
      <c r="G2428" s="4">
        <f ca="1">OFFSET(InputPriceData!F$15,CalculationsAndCharts!$A2428+$A$11,IF($C$7,8,0),1,1)</f>
        <v>109.45</v>
      </c>
      <c r="H2428" s="342">
        <f t="shared" ca="1" si="298"/>
        <v>108.75268408675794</v>
      </c>
      <c r="I2428" s="342">
        <f t="shared" ca="1" si="299"/>
        <v>108.22750519114821</v>
      </c>
      <c r="J2428" s="340">
        <f t="shared" ca="1" si="300"/>
        <v>0.53670184032322421</v>
      </c>
      <c r="K2428" s="170">
        <f t="shared" ca="1" si="296"/>
        <v>0.28804886540633567</v>
      </c>
      <c r="L2428" s="341">
        <f t="shared" ca="1" si="297"/>
        <v>0.55814684311926011</v>
      </c>
      <c r="M2428" s="341">
        <f t="shared" ca="1" si="301"/>
        <v>-0.55814684311926011</v>
      </c>
      <c r="N2428" s="170"/>
      <c r="O2428" s="340"/>
      <c r="P2428" s="3">
        <f t="shared" ca="1" si="302"/>
        <v>73108100</v>
      </c>
      <c r="Q2428" s="3" t="e">
        <f t="shared" ca="1" si="303"/>
        <v>#N/A</v>
      </c>
      <c r="S2428" s="99"/>
      <c r="T2428" s="350"/>
      <c r="U2428" s="350"/>
      <c r="V2428" s="349"/>
      <c r="W2428" s="313"/>
      <c r="X2428" s="302"/>
      <c r="Y2428" s="211"/>
      <c r="Z2428" s="320"/>
      <c r="AA2428" s="246"/>
      <c r="AB2428" s="125"/>
      <c r="AC2428" s="125"/>
      <c r="AD2428" s="125"/>
      <c r="AE2428" s="125"/>
      <c r="AF2428" s="125"/>
      <c r="AG2428" s="125"/>
      <c r="AH2428" s="125"/>
      <c r="AJ2428" s="125"/>
      <c r="AK2428" s="125"/>
      <c r="AM2428" s="246"/>
      <c r="AO2428" s="246"/>
      <c r="AP2428" s="211"/>
      <c r="AQ2428" s="211"/>
      <c r="AR2428" s="199"/>
      <c r="AT2428" s="225"/>
      <c r="AU2428" s="225"/>
      <c r="AV2428" s="225"/>
      <c r="AW2428" s="99"/>
      <c r="AX2428" s="199"/>
      <c r="AY2428" s="199"/>
      <c r="AZ2428" s="37"/>
      <c r="BA2428" s="123"/>
      <c r="BB2428" s="211"/>
      <c r="BC2428" s="211"/>
      <c r="BD2428" s="123"/>
      <c r="BE2428" s="123"/>
      <c r="BF2428" s="37"/>
      <c r="BG2428" s="37"/>
    </row>
    <row r="2429" spans="1:59" x14ac:dyDescent="0.25">
      <c r="A2429">
        <v>2397</v>
      </c>
      <c r="B2429" s="61">
        <f ca="1">OFFSET(InputPriceData!B$15,CalculationsAndCharts!$A2429+$A$11,0,1,1)</f>
        <v>38992</v>
      </c>
      <c r="C2429" s="3">
        <f ca="1">OFFSET(InputPriceData!G$15,CalculationsAndCharts!$A2429+$A$11,IF($C$7,8,0),1,1)</f>
        <v>51687400</v>
      </c>
      <c r="D2429" s="4">
        <f ca="1">OFFSET(InputPriceData!C$15,CalculationsAndCharts!$A2429+$A$11,IF($C$7,8,0),1,1)</f>
        <v>109.6</v>
      </c>
      <c r="E2429" s="4">
        <f ca="1">OFFSET(InputPriceData!D$15,CalculationsAndCharts!$A2429+$A$11,IF($C$7,8,0),1,1)</f>
        <v>109.84</v>
      </c>
      <c r="F2429" s="4">
        <f ca="1">OFFSET(InputPriceData!E$15,CalculationsAndCharts!$A2429+$A$11,IF($C$7,8,0),1,1)</f>
        <v>109.12</v>
      </c>
      <c r="G2429" s="4">
        <f ca="1">OFFSET(InputPriceData!F$15,CalculationsAndCharts!$A2429+$A$11,IF($C$7,8,0),1,1)</f>
        <v>109.22</v>
      </c>
      <c r="H2429" s="342">
        <f t="shared" ca="1" si="298"/>
        <v>108.65306752772335</v>
      </c>
      <c r="I2429" s="342">
        <f t="shared" ca="1" si="299"/>
        <v>108.11636929943441</v>
      </c>
      <c r="J2429" s="340">
        <f t="shared" ca="1" si="300"/>
        <v>0.54926415228593362</v>
      </c>
      <c r="K2429" s="170">
        <f t="shared" ca="1" si="296"/>
        <v>0.30169110898638529</v>
      </c>
      <c r="L2429" s="341">
        <f t="shared" ca="1" si="297"/>
        <v>0.56137715765130747</v>
      </c>
      <c r="M2429" s="341">
        <f t="shared" ca="1" si="301"/>
        <v>-0.56137715765130747</v>
      </c>
      <c r="N2429" s="170"/>
      <c r="O2429" s="340"/>
      <c r="P2429" s="3" t="e">
        <f t="shared" ca="1" si="302"/>
        <v>#N/A</v>
      </c>
      <c r="Q2429" s="3">
        <f t="shared" ca="1" si="303"/>
        <v>51687400</v>
      </c>
      <c r="S2429" s="99"/>
      <c r="T2429" s="350"/>
      <c r="U2429" s="350"/>
      <c r="V2429" s="349"/>
      <c r="W2429" s="313"/>
      <c r="X2429" s="302"/>
      <c r="Y2429" s="211"/>
      <c r="Z2429" s="320"/>
      <c r="AA2429" s="246"/>
      <c r="AB2429" s="125"/>
      <c r="AC2429" s="125"/>
      <c r="AD2429" s="125"/>
      <c r="AE2429" s="125"/>
      <c r="AF2429" s="125"/>
      <c r="AG2429" s="125"/>
      <c r="AH2429" s="125"/>
      <c r="AJ2429" s="125"/>
      <c r="AK2429" s="125"/>
      <c r="AM2429" s="246"/>
      <c r="AO2429" s="246"/>
      <c r="AP2429" s="211"/>
      <c r="AQ2429" s="211"/>
      <c r="AR2429" s="199"/>
      <c r="AT2429" s="225"/>
      <c r="AU2429" s="225"/>
      <c r="AV2429" s="225"/>
      <c r="AW2429" s="99"/>
      <c r="AX2429" s="199"/>
      <c r="AY2429" s="199"/>
      <c r="AZ2429" s="37"/>
      <c r="BA2429" s="123"/>
      <c r="BB2429" s="211"/>
      <c r="BC2429" s="211"/>
      <c r="BD2429" s="123"/>
      <c r="BE2429" s="123"/>
      <c r="BF2429" s="37"/>
      <c r="BG2429" s="37"/>
    </row>
    <row r="2430" spans="1:59" x14ac:dyDescent="0.25">
      <c r="A2430">
        <v>2398</v>
      </c>
      <c r="B2430" s="61">
        <f ca="1">OFFSET(InputPriceData!B$15,CalculationsAndCharts!$A2430+$A$11,0,1,1)</f>
        <v>38989</v>
      </c>
      <c r="C2430" s="3">
        <f ca="1">OFFSET(InputPriceData!G$15,CalculationsAndCharts!$A2430+$A$11,IF($C$7,8,0),1,1)</f>
        <v>47966600</v>
      </c>
      <c r="D2430" s="4">
        <f ca="1">OFFSET(InputPriceData!C$15,CalculationsAndCharts!$A2430+$A$11,IF($C$7,8,0),1,1)</f>
        <v>109.81</v>
      </c>
      <c r="E2430" s="4">
        <f ca="1">OFFSET(InputPriceData!D$15,CalculationsAndCharts!$A2430+$A$11,IF($C$7,8,0),1,1)</f>
        <v>109.93</v>
      </c>
      <c r="F2430" s="4">
        <f ca="1">OFFSET(InputPriceData!E$15,CalculationsAndCharts!$A2430+$A$11,IF($C$7,8,0),1,1)</f>
        <v>109.55</v>
      </c>
      <c r="G2430" s="4">
        <f ca="1">OFFSET(InputPriceData!F$15,CalculationsAndCharts!$A2430+$A$11,IF($C$7,8,0),1,1)</f>
        <v>109.63</v>
      </c>
      <c r="H2430" s="342">
        <f t="shared" ca="1" si="298"/>
        <v>108.57207717454096</v>
      </c>
      <c r="I2430" s="342">
        <f t="shared" ca="1" si="299"/>
        <v>108.01603923574665</v>
      </c>
      <c r="J2430" s="340">
        <f t="shared" ca="1" si="300"/>
        <v>0.56974100678118278</v>
      </c>
      <c r="K2430" s="170">
        <f t="shared" ca="1" si="296"/>
        <v>0.32460481480803577</v>
      </c>
      <c r="L2430" s="341">
        <f t="shared" ca="1" si="297"/>
        <v>0.56474817930470222</v>
      </c>
      <c r="M2430" s="341">
        <f t="shared" ca="1" si="301"/>
        <v>-0.56474817930470222</v>
      </c>
      <c r="N2430" s="170"/>
      <c r="O2430" s="340"/>
      <c r="P2430" s="3" t="e">
        <f t="shared" ca="1" si="302"/>
        <v>#N/A</v>
      </c>
      <c r="Q2430" s="3">
        <f t="shared" ca="1" si="303"/>
        <v>47966600</v>
      </c>
      <c r="S2430" s="99"/>
      <c r="T2430" s="350"/>
      <c r="U2430" s="350"/>
      <c r="V2430" s="349"/>
      <c r="W2430" s="313"/>
      <c r="X2430" s="302"/>
      <c r="Y2430" s="211"/>
      <c r="Z2430" s="320"/>
      <c r="AA2430" s="246"/>
      <c r="AB2430" s="125"/>
      <c r="AC2430" s="125"/>
      <c r="AD2430" s="125"/>
      <c r="AE2430" s="125"/>
      <c r="AF2430" s="125"/>
      <c r="AG2430" s="125"/>
      <c r="AH2430" s="125"/>
      <c r="AJ2430" s="125"/>
      <c r="AK2430" s="125"/>
      <c r="AM2430" s="246"/>
      <c r="AO2430" s="246"/>
      <c r="AP2430" s="211"/>
      <c r="AQ2430" s="211"/>
      <c r="AR2430" s="199"/>
      <c r="AT2430" s="225"/>
      <c r="AU2430" s="225"/>
      <c r="AV2430" s="225"/>
      <c r="AW2430" s="99"/>
      <c r="AX2430" s="199"/>
      <c r="AY2430" s="199"/>
      <c r="AZ2430" s="37"/>
      <c r="BA2430" s="123"/>
      <c r="BB2430" s="211"/>
      <c r="BC2430" s="211"/>
      <c r="BD2430" s="123"/>
      <c r="BE2430" s="123"/>
      <c r="BF2430" s="37"/>
      <c r="BG2430" s="37"/>
    </row>
    <row r="2431" spans="1:59" x14ac:dyDescent="0.25">
      <c r="A2431">
        <v>2399</v>
      </c>
      <c r="B2431" s="61">
        <f ca="1">OFFSET(InputPriceData!B$15,CalculationsAndCharts!$A2431+$A$11,0,1,1)</f>
        <v>38988</v>
      </c>
      <c r="C2431" s="3">
        <f ca="1">OFFSET(InputPriceData!G$15,CalculationsAndCharts!$A2431+$A$11,IF($C$7,8,0),1,1)</f>
        <v>58597500</v>
      </c>
      <c r="D2431" s="4">
        <f ca="1">OFFSET(InputPriceData!C$15,CalculationsAndCharts!$A2431+$A$11,IF($C$7,8,0),1,1)</f>
        <v>109.76</v>
      </c>
      <c r="E2431" s="4">
        <f ca="1">OFFSET(InputPriceData!D$15,CalculationsAndCharts!$A2431+$A$11,IF($C$7,8,0),1,1)</f>
        <v>109.97</v>
      </c>
      <c r="F2431" s="4">
        <f ca="1">OFFSET(InputPriceData!E$15,CalculationsAndCharts!$A2431+$A$11,IF($C$7,8,0),1,1)</f>
        <v>109.39</v>
      </c>
      <c r="G2431" s="4">
        <f ca="1">OFFSET(InputPriceData!F$15,CalculationsAndCharts!$A2431+$A$11,IF($C$7,8,0),1,1)</f>
        <v>109.72</v>
      </c>
      <c r="H2431" s="342">
        <f t="shared" ca="1" si="298"/>
        <v>108.42094534233253</v>
      </c>
      <c r="I2431" s="342">
        <f t="shared" ca="1" si="299"/>
        <v>107.86931552990544</v>
      </c>
      <c r="J2431" s="340">
        <f t="shared" ca="1" si="300"/>
        <v>0.56657265645342669</v>
      </c>
      <c r="K2431" s="170">
        <f t="shared" ca="1" si="296"/>
        <v>0.32100457504069269</v>
      </c>
      <c r="L2431" s="341">
        <f t="shared" ca="1" si="297"/>
        <v>0.5705432553443438</v>
      </c>
      <c r="M2431" s="341">
        <f t="shared" ca="1" si="301"/>
        <v>-0.5705432553443438</v>
      </c>
      <c r="N2431" s="170"/>
      <c r="O2431" s="340"/>
      <c r="P2431" s="3" t="e">
        <f t="shared" ca="1" si="302"/>
        <v>#N/A</v>
      </c>
      <c r="Q2431" s="3">
        <f t="shared" ca="1" si="303"/>
        <v>58597500</v>
      </c>
      <c r="S2431" s="99"/>
      <c r="T2431" s="350"/>
      <c r="U2431" s="350"/>
      <c r="V2431" s="349"/>
      <c r="W2431" s="313"/>
      <c r="X2431" s="302"/>
      <c r="Y2431" s="211"/>
      <c r="Z2431" s="320"/>
      <c r="AA2431" s="246"/>
      <c r="AB2431" s="125"/>
      <c r="AC2431" s="125"/>
      <c r="AD2431" s="125"/>
      <c r="AE2431" s="125"/>
      <c r="AF2431" s="125"/>
      <c r="AG2431" s="125"/>
      <c r="AH2431" s="125"/>
      <c r="AJ2431" s="125"/>
      <c r="AK2431" s="125"/>
      <c r="AM2431" s="246"/>
      <c r="AO2431" s="246"/>
      <c r="AP2431" s="211"/>
      <c r="AQ2431" s="211"/>
      <c r="AR2431" s="199"/>
      <c r="AT2431" s="225"/>
      <c r="AU2431" s="225"/>
      <c r="AV2431" s="225"/>
      <c r="AW2431" s="99"/>
      <c r="AX2431" s="199"/>
      <c r="AY2431" s="199"/>
      <c r="AZ2431" s="37"/>
      <c r="BA2431" s="123"/>
      <c r="BB2431" s="211"/>
      <c r="BC2431" s="211"/>
      <c r="BD2431" s="123"/>
      <c r="BE2431" s="123"/>
      <c r="BF2431" s="37"/>
      <c r="BG2431" s="37"/>
    </row>
    <row r="2432" spans="1:59" x14ac:dyDescent="0.25">
      <c r="A2432">
        <v>2400</v>
      </c>
      <c r="B2432" s="61">
        <f ca="1">OFFSET(InputPriceData!B$15,CalculationsAndCharts!$A2432+$A$11,0,1,1)</f>
        <v>38987</v>
      </c>
      <c r="C2432" s="3">
        <f ca="1">OFFSET(InputPriceData!G$15,CalculationsAndCharts!$A2432+$A$11,IF($C$7,8,0),1,1)</f>
        <v>82432200</v>
      </c>
      <c r="D2432" s="4">
        <f ca="1">OFFSET(InputPriceData!C$15,CalculationsAndCharts!$A2432+$A$11,IF($C$7,8,0),1,1)</f>
        <v>109.56</v>
      </c>
      <c r="E2432" s="4">
        <f ca="1">OFFSET(InputPriceData!D$15,CalculationsAndCharts!$A2432+$A$11,IF($C$7,8,0),1,1)</f>
        <v>109.95</v>
      </c>
      <c r="F2432" s="4">
        <f ca="1">OFFSET(InputPriceData!E$15,CalculationsAndCharts!$A2432+$A$11,IF($C$7,8,0),1,1)</f>
        <v>109.38</v>
      </c>
      <c r="G2432" s="4">
        <f ca="1">OFFSET(InputPriceData!F$15,CalculationsAndCharts!$A2432+$A$11,IF($C$7,8,0),1,1)</f>
        <v>109.76</v>
      </c>
      <c r="H2432" s="342">
        <f t="shared" ca="1" si="298"/>
        <v>108.23536610552289</v>
      </c>
      <c r="I2432" s="342">
        <f t="shared" ca="1" si="299"/>
        <v>107.70107148716957</v>
      </c>
      <c r="J2432" s="340">
        <f t="shared" ca="1" si="300"/>
        <v>0.550589094272673</v>
      </c>
      <c r="K2432" s="170">
        <f t="shared" ca="1" si="296"/>
        <v>0.30314835073200241</v>
      </c>
      <c r="L2432" s="341">
        <f t="shared" ca="1" si="297"/>
        <v>0.57887632830471714</v>
      </c>
      <c r="M2432" s="341">
        <f t="shared" ca="1" si="301"/>
        <v>-0.57887632830471714</v>
      </c>
      <c r="N2432" s="170"/>
      <c r="O2432" s="340"/>
      <c r="P2432" s="3">
        <f t="shared" ca="1" si="302"/>
        <v>82432200</v>
      </c>
      <c r="Q2432" s="3" t="e">
        <f t="shared" ca="1" si="303"/>
        <v>#N/A</v>
      </c>
      <c r="S2432" s="99"/>
      <c r="T2432" s="350"/>
      <c r="U2432" s="350"/>
      <c r="V2432" s="349"/>
      <c r="W2432" s="313"/>
      <c r="X2432" s="302"/>
      <c r="Y2432" s="211"/>
      <c r="Z2432" s="320"/>
      <c r="AA2432" s="246"/>
      <c r="AB2432" s="125"/>
      <c r="AC2432" s="125"/>
      <c r="AD2432" s="125"/>
      <c r="AE2432" s="125"/>
      <c r="AF2432" s="125"/>
      <c r="AG2432" s="125"/>
      <c r="AH2432" s="125"/>
      <c r="AJ2432" s="125"/>
      <c r="AK2432" s="125"/>
      <c r="AM2432" s="246"/>
      <c r="AO2432" s="246"/>
      <c r="AP2432" s="211"/>
      <c r="AQ2432" s="211"/>
      <c r="AR2432" s="199"/>
      <c r="AT2432" s="225"/>
      <c r="AU2432" s="225"/>
      <c r="AV2432" s="225"/>
      <c r="AW2432" s="99"/>
      <c r="AX2432" s="199"/>
      <c r="AY2432" s="199"/>
      <c r="AZ2432" s="37"/>
      <c r="BA2432" s="123"/>
      <c r="BB2432" s="211"/>
      <c r="BC2432" s="211"/>
      <c r="BD2432" s="123"/>
      <c r="BE2432" s="123"/>
      <c r="BF2432" s="37"/>
      <c r="BG2432" s="37"/>
    </row>
    <row r="2433" spans="1:59" x14ac:dyDescent="0.25">
      <c r="A2433">
        <v>2401</v>
      </c>
      <c r="B2433" s="61">
        <f ca="1">OFFSET(InputPriceData!B$15,CalculationsAndCharts!$A2433+$A$11,0,1,1)</f>
        <v>38986</v>
      </c>
      <c r="C2433" s="3">
        <f ca="1">OFFSET(InputPriceData!G$15,CalculationsAndCharts!$A2433+$A$11,IF($C$7,8,0),1,1)</f>
        <v>73962700</v>
      </c>
      <c r="D2433" s="4">
        <f ca="1">OFFSET(InputPriceData!C$15,CalculationsAndCharts!$A2433+$A$11,IF($C$7,8,0),1,1)</f>
        <v>108.75</v>
      </c>
      <c r="E2433" s="4">
        <f ca="1">OFFSET(InputPriceData!D$15,CalculationsAndCharts!$A2433+$A$11,IF($C$7,8,0),1,1)</f>
        <v>109.65</v>
      </c>
      <c r="F2433" s="4">
        <f ca="1">OFFSET(InputPriceData!E$15,CalculationsAndCharts!$A2433+$A$11,IF($C$7,8,0),1,1)</f>
        <v>108.66</v>
      </c>
      <c r="G2433" s="4">
        <f ca="1">OFFSET(InputPriceData!F$15,CalculationsAndCharts!$A2433+$A$11,IF($C$7,8,0),1,1)</f>
        <v>109.63</v>
      </c>
      <c r="H2433" s="342">
        <f t="shared" ca="1" si="298"/>
        <v>108.01756126345472</v>
      </c>
      <c r="I2433" s="342">
        <f t="shared" ca="1" si="299"/>
        <v>107.51389616782136</v>
      </c>
      <c r="J2433" s="340">
        <f t="shared" ca="1" si="300"/>
        <v>0.52143310643338658</v>
      </c>
      <c r="K2433" s="170">
        <f t="shared" ca="1" si="296"/>
        <v>0.27189248448477144</v>
      </c>
      <c r="L2433" s="341">
        <f t="shared" ca="1" si="297"/>
        <v>0.58923718855312346</v>
      </c>
      <c r="M2433" s="341">
        <f t="shared" ca="1" si="301"/>
        <v>-0.58923718855312346</v>
      </c>
      <c r="N2433" s="170"/>
      <c r="O2433" s="340"/>
      <c r="P2433" s="3">
        <f t="shared" ca="1" si="302"/>
        <v>73962700</v>
      </c>
      <c r="Q2433" s="3" t="e">
        <f t="shared" ca="1" si="303"/>
        <v>#N/A</v>
      </c>
      <c r="S2433" s="99"/>
      <c r="T2433" s="350"/>
      <c r="U2433" s="350"/>
      <c r="V2433" s="349"/>
      <c r="W2433" s="313"/>
      <c r="X2433" s="302"/>
      <c r="Y2433" s="211"/>
      <c r="Z2433" s="320"/>
      <c r="AA2433" s="246"/>
      <c r="AB2433" s="125"/>
      <c r="AC2433" s="125"/>
      <c r="AD2433" s="125"/>
      <c r="AE2433" s="125"/>
      <c r="AF2433" s="125"/>
      <c r="AG2433" s="125"/>
      <c r="AH2433" s="125"/>
      <c r="AJ2433" s="125"/>
      <c r="AK2433" s="125"/>
      <c r="AM2433" s="246"/>
      <c r="AO2433" s="246"/>
      <c r="AP2433" s="211"/>
      <c r="AQ2433" s="211"/>
      <c r="AR2433" s="199"/>
      <c r="AT2433" s="225"/>
      <c r="AU2433" s="225"/>
      <c r="AV2433" s="225"/>
      <c r="AW2433" s="99"/>
      <c r="AX2433" s="199"/>
      <c r="AY2433" s="199"/>
      <c r="AZ2433" s="37"/>
      <c r="BA2433" s="123"/>
      <c r="BB2433" s="211"/>
      <c r="BC2433" s="211"/>
      <c r="BD2433" s="123"/>
      <c r="BE2433" s="123"/>
      <c r="BF2433" s="37"/>
      <c r="BG2433" s="37"/>
    </row>
    <row r="2434" spans="1:59" x14ac:dyDescent="0.25">
      <c r="A2434">
        <v>2402</v>
      </c>
      <c r="B2434" s="61">
        <f ca="1">OFFSET(InputPriceData!B$15,CalculationsAndCharts!$A2434+$A$11,0,1,1)</f>
        <v>38985</v>
      </c>
      <c r="C2434" s="3">
        <f ca="1">OFFSET(InputPriceData!G$15,CalculationsAndCharts!$A2434+$A$11,IF($C$7,8,0),1,1)</f>
        <v>92299100</v>
      </c>
      <c r="D2434" s="4">
        <f ca="1">OFFSET(InputPriceData!C$15,CalculationsAndCharts!$A2434+$A$11,IF($C$7,8,0),1,1)</f>
        <v>108.11</v>
      </c>
      <c r="E2434" s="4">
        <f ca="1">OFFSET(InputPriceData!D$15,CalculationsAndCharts!$A2434+$A$11,IF($C$7,8,0),1,1)</f>
        <v>109.03</v>
      </c>
      <c r="F2434" s="4">
        <f ca="1">OFFSET(InputPriceData!E$15,CalculationsAndCharts!$A2434+$A$11,IF($C$7,8,0),1,1)</f>
        <v>107.56</v>
      </c>
      <c r="G2434" s="4">
        <f ca="1">OFFSET(InputPriceData!F$15,CalculationsAndCharts!$A2434+$A$11,IF($C$7,8,0),1,1)</f>
        <v>108.73</v>
      </c>
      <c r="H2434" s="342">
        <f t="shared" ca="1" si="298"/>
        <v>107.78721287251969</v>
      </c>
      <c r="I2434" s="342">
        <f t="shared" ca="1" si="299"/>
        <v>107.32152309216876</v>
      </c>
      <c r="J2434" s="340">
        <f t="shared" ca="1" si="300"/>
        <v>0.48506417216059633</v>
      </c>
      <c r="K2434" s="170">
        <f t="shared" ca="1" si="296"/>
        <v>0.23528725111384463</v>
      </c>
      <c r="L2434" s="341">
        <f t="shared" ca="1" si="297"/>
        <v>0.60447973779533604</v>
      </c>
      <c r="M2434" s="341">
        <f t="shared" ca="1" si="301"/>
        <v>-0.60447973779533604</v>
      </c>
      <c r="N2434" s="170"/>
      <c r="O2434" s="340"/>
      <c r="P2434" s="3">
        <f t="shared" ca="1" si="302"/>
        <v>92299100</v>
      </c>
      <c r="Q2434" s="3" t="e">
        <f t="shared" ca="1" si="303"/>
        <v>#N/A</v>
      </c>
      <c r="S2434" s="99"/>
      <c r="T2434" s="350"/>
      <c r="U2434" s="350"/>
      <c r="V2434" s="349"/>
      <c r="W2434" s="313"/>
      <c r="X2434" s="302"/>
      <c r="Y2434" s="211"/>
      <c r="Z2434" s="320"/>
      <c r="AA2434" s="246"/>
      <c r="AB2434" s="125"/>
      <c r="AC2434" s="125"/>
      <c r="AD2434" s="125"/>
      <c r="AE2434" s="125"/>
      <c r="AF2434" s="125"/>
      <c r="AG2434" s="125"/>
      <c r="AH2434" s="125"/>
      <c r="AJ2434" s="125"/>
      <c r="AK2434" s="125"/>
      <c r="AM2434" s="246"/>
      <c r="AO2434" s="246"/>
      <c r="AP2434" s="211"/>
      <c r="AQ2434" s="211"/>
      <c r="AR2434" s="199"/>
      <c r="AT2434" s="225"/>
      <c r="AU2434" s="225"/>
      <c r="AV2434" s="225"/>
      <c r="AW2434" s="99"/>
      <c r="AX2434" s="199"/>
      <c r="AY2434" s="199"/>
      <c r="AZ2434" s="37"/>
      <c r="BA2434" s="123"/>
      <c r="BB2434" s="211"/>
      <c r="BC2434" s="211"/>
      <c r="BD2434" s="123"/>
      <c r="BE2434" s="123"/>
      <c r="BF2434" s="37"/>
      <c r="BG2434" s="37"/>
    </row>
    <row r="2435" spans="1:59" x14ac:dyDescent="0.25">
      <c r="A2435">
        <v>2403</v>
      </c>
      <c r="B2435" s="61">
        <f ca="1">OFFSET(InputPriceData!B$15,CalculationsAndCharts!$A2435+$A$11,0,1,1)</f>
        <v>38982</v>
      </c>
      <c r="C2435" s="3">
        <f ca="1">OFFSET(InputPriceData!G$15,CalculationsAndCharts!$A2435+$A$11,IF($C$7,8,0),1,1)</f>
        <v>65966800</v>
      </c>
      <c r="D2435" s="4">
        <f ca="1">OFFSET(InputPriceData!C$15,CalculationsAndCharts!$A2435+$A$11,IF($C$7,8,0),1,1)</f>
        <v>108.07</v>
      </c>
      <c r="E2435" s="4">
        <f ca="1">OFFSET(InputPriceData!D$15,CalculationsAndCharts!$A2435+$A$11,IF($C$7,8,0),1,1)</f>
        <v>108.07</v>
      </c>
      <c r="F2435" s="4">
        <f ca="1">OFFSET(InputPriceData!E$15,CalculationsAndCharts!$A2435+$A$11,IF($C$7,8,0),1,1)</f>
        <v>107.52</v>
      </c>
      <c r="G2435" s="4">
        <f ca="1">OFFSET(InputPriceData!F$15,CalculationsAndCharts!$A2435+$A$11,IF($C$7,8,0),1,1)</f>
        <v>107.9</v>
      </c>
      <c r="H2435" s="342">
        <f t="shared" ca="1" si="298"/>
        <v>107.65252899716535</v>
      </c>
      <c r="I2435" s="342">
        <f t="shared" ca="1" si="299"/>
        <v>107.19347973691137</v>
      </c>
      <c r="J2435" s="340">
        <f t="shared" ca="1" si="300"/>
        <v>0.48017479732490159</v>
      </c>
      <c r="K2435" s="170">
        <f t="shared" ca="1" si="296"/>
        <v>0.23056783598601033</v>
      </c>
      <c r="L2435" s="341">
        <f t="shared" ca="1" si="297"/>
        <v>0.62671338822136502</v>
      </c>
      <c r="M2435" s="341">
        <f t="shared" ca="1" si="301"/>
        <v>-0.62671338822136502</v>
      </c>
      <c r="N2435" s="170"/>
      <c r="O2435" s="340"/>
      <c r="P2435" s="3" t="e">
        <f t="shared" ca="1" si="302"/>
        <v>#N/A</v>
      </c>
      <c r="Q2435" s="3">
        <f t="shared" ca="1" si="303"/>
        <v>65966800</v>
      </c>
      <c r="S2435" s="99"/>
      <c r="T2435" s="350"/>
      <c r="U2435" s="350"/>
      <c r="V2435" s="349"/>
      <c r="W2435" s="313"/>
      <c r="X2435" s="302"/>
      <c r="Y2435" s="211"/>
      <c r="Z2435" s="320"/>
      <c r="AA2435" s="246"/>
      <c r="AB2435" s="125"/>
      <c r="AC2435" s="125"/>
      <c r="AD2435" s="125"/>
      <c r="AE2435" s="125"/>
      <c r="AF2435" s="125"/>
      <c r="AG2435" s="125"/>
      <c r="AH2435" s="125"/>
      <c r="AJ2435" s="125"/>
      <c r="AK2435" s="125"/>
      <c r="AM2435" s="246"/>
      <c r="AO2435" s="246"/>
      <c r="AP2435" s="211"/>
      <c r="AQ2435" s="211"/>
      <c r="AR2435" s="199"/>
      <c r="AT2435" s="225"/>
      <c r="AU2435" s="225"/>
      <c r="AV2435" s="225"/>
      <c r="AW2435" s="99"/>
      <c r="AX2435" s="199"/>
      <c r="AY2435" s="199"/>
      <c r="AZ2435" s="37"/>
      <c r="BA2435" s="123"/>
      <c r="BB2435" s="211"/>
      <c r="BC2435" s="211"/>
      <c r="BD2435" s="123"/>
      <c r="BE2435" s="123"/>
      <c r="BF2435" s="37"/>
      <c r="BG2435" s="37"/>
    </row>
    <row r="2436" spans="1:59" x14ac:dyDescent="0.25">
      <c r="A2436">
        <v>2404</v>
      </c>
      <c r="B2436" s="61">
        <f ca="1">OFFSET(InputPriceData!B$15,CalculationsAndCharts!$A2436+$A$11,0,1,1)</f>
        <v>38981</v>
      </c>
      <c r="C2436" s="3">
        <f ca="1">OFFSET(InputPriceData!G$15,CalculationsAndCharts!$A2436+$A$11,IF($C$7,8,0),1,1)</f>
        <v>88932500</v>
      </c>
      <c r="D2436" s="4">
        <f ca="1">OFFSET(InputPriceData!C$15,CalculationsAndCharts!$A2436+$A$11,IF($C$7,8,0),1,1)</f>
        <v>108.84</v>
      </c>
      <c r="E2436" s="4">
        <f ca="1">OFFSET(InputPriceData!D$15,CalculationsAndCharts!$A2436+$A$11,IF($C$7,8,0),1,1)</f>
        <v>108.95</v>
      </c>
      <c r="F2436" s="4">
        <f ca="1">OFFSET(InputPriceData!E$15,CalculationsAndCharts!$A2436+$A$11,IF($C$7,8,0),1,1)</f>
        <v>107.86</v>
      </c>
      <c r="G2436" s="4">
        <f ca="1">OFFSET(InputPriceData!F$15,CalculationsAndCharts!$A2436+$A$11,IF($C$7,8,0),1,1)</f>
        <v>108.23</v>
      </c>
      <c r="H2436" s="342">
        <f t="shared" ca="1" si="298"/>
        <v>107.61717599676039</v>
      </c>
      <c r="I2436" s="342">
        <f t="shared" ca="1" si="299"/>
        <v>107.12925062208512</v>
      </c>
      <c r="J2436" s="340">
        <f t="shared" ca="1" si="300"/>
        <v>0.51095980016189335</v>
      </c>
      <c r="K2436" s="170">
        <f t="shared" ca="1" si="296"/>
        <v>0.26107991738148201</v>
      </c>
      <c r="L2436" s="341">
        <f t="shared" ca="1" si="297"/>
        <v>0.65663533820588904</v>
      </c>
      <c r="M2436" s="341">
        <f t="shared" ca="1" si="301"/>
        <v>-0.65663533820588904</v>
      </c>
      <c r="N2436" s="170"/>
      <c r="O2436" s="340"/>
      <c r="P2436" s="3" t="e">
        <f t="shared" ca="1" si="302"/>
        <v>#N/A</v>
      </c>
      <c r="Q2436" s="3">
        <f t="shared" ca="1" si="303"/>
        <v>88932500</v>
      </c>
      <c r="S2436" s="99"/>
      <c r="T2436" s="350"/>
      <c r="U2436" s="350"/>
      <c r="V2436" s="349"/>
      <c r="W2436" s="313"/>
      <c r="X2436" s="302"/>
      <c r="Y2436" s="211"/>
      <c r="Z2436" s="320"/>
      <c r="AA2436" s="246"/>
      <c r="AB2436" s="125"/>
      <c r="AC2436" s="125"/>
      <c r="AD2436" s="125"/>
      <c r="AE2436" s="125"/>
      <c r="AF2436" s="125"/>
      <c r="AG2436" s="125"/>
      <c r="AH2436" s="125"/>
      <c r="AJ2436" s="125"/>
      <c r="AK2436" s="125"/>
      <c r="AM2436" s="246"/>
      <c r="AO2436" s="246"/>
      <c r="AP2436" s="211"/>
      <c r="AQ2436" s="211"/>
      <c r="AR2436" s="199"/>
      <c r="AT2436" s="225"/>
      <c r="AU2436" s="225"/>
      <c r="AV2436" s="225"/>
      <c r="AW2436" s="99"/>
      <c r="AX2436" s="199"/>
      <c r="AY2436" s="199"/>
      <c r="AZ2436" s="37"/>
      <c r="BA2436" s="123"/>
      <c r="BB2436" s="211"/>
      <c r="BC2436" s="211"/>
      <c r="BD2436" s="123"/>
      <c r="BE2436" s="123"/>
      <c r="BF2436" s="37"/>
      <c r="BG2436" s="37"/>
    </row>
    <row r="2437" spans="1:59" x14ac:dyDescent="0.25">
      <c r="A2437">
        <v>2405</v>
      </c>
      <c r="B2437" s="61">
        <f ca="1">OFFSET(InputPriceData!B$15,CalculationsAndCharts!$A2437+$A$11,0,1,1)</f>
        <v>38980</v>
      </c>
      <c r="C2437" s="3">
        <f ca="1">OFFSET(InputPriceData!G$15,CalculationsAndCharts!$A2437+$A$11,IF($C$7,8,0),1,1)</f>
        <v>75204100</v>
      </c>
      <c r="D2437" s="4">
        <f ca="1">OFFSET(InputPriceData!C$15,CalculationsAndCharts!$A2437+$A$11,IF($C$7,8,0),1,1)</f>
        <v>108.54</v>
      </c>
      <c r="E2437" s="4">
        <f ca="1">OFFSET(InputPriceData!D$15,CalculationsAndCharts!$A2437+$A$11,IF($C$7,8,0),1,1)</f>
        <v>108.97</v>
      </c>
      <c r="F2437" s="4">
        <f ca="1">OFFSET(InputPriceData!E$15,CalculationsAndCharts!$A2437+$A$11,IF($C$7,8,0),1,1)</f>
        <v>108.39</v>
      </c>
      <c r="G2437" s="4">
        <f ca="1">OFFSET(InputPriceData!F$15,CalculationsAndCharts!$A2437+$A$11,IF($C$7,8,0),1,1)</f>
        <v>108.75</v>
      </c>
      <c r="H2437" s="342">
        <f t="shared" ca="1" si="298"/>
        <v>107.52962971058331</v>
      </c>
      <c r="I2437" s="342">
        <f t="shared" ca="1" si="299"/>
        <v>107.02918249682014</v>
      </c>
      <c r="J2437" s="340">
        <f t="shared" ca="1" si="300"/>
        <v>0.52556240369681961</v>
      </c>
      <c r="K2437" s="170">
        <f t="shared" ca="1" si="296"/>
        <v>0.27621584017957879</v>
      </c>
      <c r="L2437" s="341">
        <f t="shared" ca="1" si="297"/>
        <v>0.69438010579829279</v>
      </c>
      <c r="M2437" s="341">
        <f t="shared" ca="1" si="301"/>
        <v>-0.69438010579829279</v>
      </c>
      <c r="N2437" s="170"/>
      <c r="O2437" s="340"/>
      <c r="P2437" s="3">
        <f t="shared" ca="1" si="302"/>
        <v>75204100</v>
      </c>
      <c r="Q2437" s="3" t="e">
        <f t="shared" ca="1" si="303"/>
        <v>#N/A</v>
      </c>
      <c r="S2437" s="99"/>
      <c r="T2437" s="350"/>
      <c r="U2437" s="350"/>
      <c r="V2437" s="349"/>
      <c r="W2437" s="313"/>
      <c r="X2437" s="302"/>
      <c r="Y2437" s="211"/>
      <c r="Z2437" s="320"/>
      <c r="AA2437" s="246"/>
      <c r="AB2437" s="125"/>
      <c r="AC2437" s="125"/>
      <c r="AD2437" s="125"/>
      <c r="AE2437" s="125"/>
      <c r="AF2437" s="125"/>
      <c r="AG2437" s="125"/>
      <c r="AH2437" s="125"/>
      <c r="AJ2437" s="125"/>
      <c r="AK2437" s="125"/>
      <c r="AM2437" s="246"/>
      <c r="AO2437" s="246"/>
      <c r="AP2437" s="211"/>
      <c r="AQ2437" s="211"/>
      <c r="AR2437" s="199"/>
      <c r="AT2437" s="225"/>
      <c r="AU2437" s="225"/>
      <c r="AV2437" s="225"/>
      <c r="AW2437" s="99"/>
      <c r="AX2437" s="199"/>
      <c r="AY2437" s="199"/>
      <c r="AZ2437" s="37"/>
      <c r="BA2437" s="123"/>
      <c r="BB2437" s="211"/>
      <c r="BC2437" s="211"/>
      <c r="BD2437" s="123"/>
      <c r="BE2437" s="123"/>
      <c r="BF2437" s="37"/>
      <c r="BG2437" s="37"/>
    </row>
    <row r="2438" spans="1:59" x14ac:dyDescent="0.25">
      <c r="A2438">
        <v>2406</v>
      </c>
      <c r="B2438" s="61">
        <f ca="1">OFFSET(InputPriceData!B$15,CalculationsAndCharts!$A2438+$A$11,0,1,1)</f>
        <v>38979</v>
      </c>
      <c r="C2438" s="3">
        <f ca="1">OFFSET(InputPriceData!G$15,CalculationsAndCharts!$A2438+$A$11,IF($C$7,8,0),1,1)</f>
        <v>92089100</v>
      </c>
      <c r="D2438" s="4">
        <f ca="1">OFFSET(InputPriceData!C$15,CalculationsAndCharts!$A2438+$A$11,IF($C$7,8,0),1,1)</f>
        <v>108.43</v>
      </c>
      <c r="E2438" s="4">
        <f ca="1">OFFSET(InputPriceData!D$15,CalculationsAndCharts!$A2438+$A$11,IF($C$7,8,0),1,1)</f>
        <v>108.44</v>
      </c>
      <c r="F2438" s="4">
        <f ca="1">OFFSET(InputPriceData!E$15,CalculationsAndCharts!$A2438+$A$11,IF($C$7,8,0),1,1)</f>
        <v>107.57</v>
      </c>
      <c r="G2438" s="4">
        <f ca="1">OFFSET(InputPriceData!F$15,CalculationsAndCharts!$A2438+$A$11,IF($C$7,8,0),1,1)</f>
        <v>108.18</v>
      </c>
      <c r="H2438" s="342">
        <f t="shared" ca="1" si="298"/>
        <v>107.3552910978095</v>
      </c>
      <c r="I2438" s="342">
        <f t="shared" ca="1" si="299"/>
        <v>106.87274454198561</v>
      </c>
      <c r="J2438" s="340">
        <f t="shared" ca="1" si="300"/>
        <v>0.50992977428975605</v>
      </c>
      <c r="K2438" s="170">
        <f t="shared" ca="1" si="296"/>
        <v>0.26002837470720158</v>
      </c>
      <c r="L2438" s="341">
        <f t="shared" ca="1" si="297"/>
        <v>0.73727272318544279</v>
      </c>
      <c r="M2438" s="341">
        <f t="shared" ca="1" si="301"/>
        <v>-0.73727272318544279</v>
      </c>
      <c r="N2438" s="170"/>
      <c r="O2438" s="340"/>
      <c r="P2438" s="3" t="e">
        <f t="shared" ca="1" si="302"/>
        <v>#N/A</v>
      </c>
      <c r="Q2438" s="3">
        <f t="shared" ca="1" si="303"/>
        <v>92089100</v>
      </c>
      <c r="S2438" s="99"/>
      <c r="T2438" s="350"/>
      <c r="U2438" s="350"/>
      <c r="V2438" s="349"/>
      <c r="W2438" s="313"/>
      <c r="X2438" s="302"/>
      <c r="Y2438" s="211"/>
      <c r="Z2438" s="320"/>
      <c r="AA2438" s="246"/>
      <c r="AB2438" s="125"/>
      <c r="AC2438" s="125"/>
      <c r="AD2438" s="125"/>
      <c r="AE2438" s="125"/>
      <c r="AF2438" s="125"/>
      <c r="AG2438" s="125"/>
      <c r="AH2438" s="125"/>
      <c r="AJ2438" s="125"/>
      <c r="AK2438" s="125"/>
      <c r="AM2438" s="246"/>
      <c r="AO2438" s="246"/>
      <c r="AP2438" s="211"/>
      <c r="AQ2438" s="211"/>
      <c r="AR2438" s="199"/>
      <c r="AT2438" s="225"/>
      <c r="AU2438" s="225"/>
      <c r="AV2438" s="225"/>
      <c r="AW2438" s="99"/>
      <c r="AX2438" s="199"/>
      <c r="AY2438" s="199"/>
      <c r="AZ2438" s="37"/>
      <c r="BA2438" s="123"/>
      <c r="BB2438" s="211"/>
      <c r="BC2438" s="211"/>
      <c r="BD2438" s="123"/>
      <c r="BE2438" s="123"/>
      <c r="BF2438" s="37"/>
      <c r="BG2438" s="37"/>
    </row>
    <row r="2439" spans="1:59" x14ac:dyDescent="0.25">
      <c r="A2439">
        <v>2407</v>
      </c>
      <c r="B2439" s="61">
        <f ca="1">OFFSET(InputPriceData!B$15,CalculationsAndCharts!$A2439+$A$11,0,1,1)</f>
        <v>38978</v>
      </c>
      <c r="C2439" s="3">
        <f ca="1">OFFSET(InputPriceData!G$15,CalculationsAndCharts!$A2439+$A$11,IF($C$7,8,0),1,1)</f>
        <v>64154100</v>
      </c>
      <c r="D2439" s="4">
        <f ca="1">OFFSET(InputPriceData!C$15,CalculationsAndCharts!$A2439+$A$11,IF($C$7,8,0),1,1)</f>
        <v>108.16</v>
      </c>
      <c r="E2439" s="4">
        <f ca="1">OFFSET(InputPriceData!D$15,CalculationsAndCharts!$A2439+$A$11,IF($C$7,8,0),1,1)</f>
        <v>108.66</v>
      </c>
      <c r="F2439" s="4">
        <f ca="1">OFFSET(InputPriceData!E$15,CalculationsAndCharts!$A2439+$A$11,IF($C$7,8,0),1,1)</f>
        <v>108.05</v>
      </c>
      <c r="G2439" s="4">
        <f ca="1">OFFSET(InputPriceData!F$15,CalculationsAndCharts!$A2439+$A$11,IF($C$7,8,0),1,1)</f>
        <v>108.45</v>
      </c>
      <c r="H2439" s="342">
        <f t="shared" ca="1" si="298"/>
        <v>107.2374755403537</v>
      </c>
      <c r="I2439" s="342">
        <f t="shared" ca="1" si="299"/>
        <v>106.75390313671159</v>
      </c>
      <c r="J2439" s="340">
        <f t="shared" ca="1" si="300"/>
        <v>0.51342766783043281</v>
      </c>
      <c r="K2439" s="170">
        <f t="shared" ca="1" si="296"/>
        <v>0.26360797009379727</v>
      </c>
      <c r="L2439" s="341">
        <f t="shared" ca="1" si="297"/>
        <v>0.78327862456987429</v>
      </c>
      <c r="M2439" s="341">
        <f t="shared" ca="1" si="301"/>
        <v>-0.78327862456987429</v>
      </c>
      <c r="N2439" s="170"/>
      <c r="O2439" s="340"/>
      <c r="P2439" s="3">
        <f t="shared" ca="1" si="302"/>
        <v>64154100</v>
      </c>
      <c r="Q2439" s="3" t="e">
        <f t="shared" ca="1" si="303"/>
        <v>#N/A</v>
      </c>
      <c r="S2439" s="99"/>
      <c r="T2439" s="350"/>
      <c r="U2439" s="350"/>
      <c r="V2439" s="349"/>
      <c r="W2439" s="313"/>
      <c r="X2439" s="302"/>
      <c r="Y2439" s="211"/>
      <c r="Z2439" s="320"/>
      <c r="AA2439" s="246"/>
      <c r="AB2439" s="125"/>
      <c r="AC2439" s="125"/>
      <c r="AD2439" s="125"/>
      <c r="AE2439" s="125"/>
      <c r="AF2439" s="125"/>
      <c r="AG2439" s="125"/>
      <c r="AH2439" s="125"/>
      <c r="AJ2439" s="125"/>
      <c r="AK2439" s="125"/>
      <c r="AM2439" s="246"/>
      <c r="AO2439" s="246"/>
      <c r="AP2439" s="211"/>
      <c r="AQ2439" s="211"/>
      <c r="AR2439" s="199"/>
      <c r="AT2439" s="225"/>
      <c r="AU2439" s="225"/>
      <c r="AV2439" s="225"/>
      <c r="AW2439" s="99"/>
      <c r="AX2439" s="199"/>
      <c r="AY2439" s="199"/>
      <c r="AZ2439" s="37"/>
      <c r="BA2439" s="123"/>
      <c r="BB2439" s="211"/>
      <c r="BC2439" s="211"/>
      <c r="BD2439" s="123"/>
      <c r="BE2439" s="123"/>
      <c r="BF2439" s="37"/>
      <c r="BG2439" s="37"/>
    </row>
    <row r="2440" spans="1:59" x14ac:dyDescent="0.25">
      <c r="A2440">
        <v>2408</v>
      </c>
      <c r="B2440" s="61">
        <f ca="1">OFFSET(InputPriceData!B$15,CalculationsAndCharts!$A2440+$A$11,0,1,1)</f>
        <v>38975</v>
      </c>
      <c r="C2440" s="3">
        <f ca="1">OFFSET(InputPriceData!G$15,CalculationsAndCharts!$A2440+$A$11,IF($C$7,8,0),1,1)</f>
        <v>76703100</v>
      </c>
      <c r="D2440" s="4">
        <f ca="1">OFFSET(InputPriceData!C$15,CalculationsAndCharts!$A2440+$A$11,IF($C$7,8,0),1,1)</f>
        <v>108.59</v>
      </c>
      <c r="E2440" s="4">
        <f ca="1">OFFSET(InputPriceData!D$15,CalculationsAndCharts!$A2440+$A$11,IF($C$7,8,0),1,1)</f>
        <v>108.66</v>
      </c>
      <c r="F2440" s="4">
        <f ca="1">OFFSET(InputPriceData!E$15,CalculationsAndCharts!$A2440+$A$11,IF($C$7,8,0),1,1)</f>
        <v>108.07</v>
      </c>
      <c r="G2440" s="4">
        <f ca="1">OFFSET(InputPriceData!F$15,CalculationsAndCharts!$A2440+$A$11,IF($C$7,8,0),1,1)</f>
        <v>108.3</v>
      </c>
      <c r="H2440" s="342">
        <f t="shared" ca="1" si="298"/>
        <v>107.06425776040422</v>
      </c>
      <c r="I2440" s="342">
        <f t="shared" ca="1" si="299"/>
        <v>106.59971251277628</v>
      </c>
      <c r="J2440" s="340">
        <f t="shared" ca="1" si="300"/>
        <v>0.49709481214308959</v>
      </c>
      <c r="K2440" s="170">
        <f t="shared" ca="1" si="296"/>
        <v>0.24710325225957352</v>
      </c>
      <c r="L2440" s="341">
        <f t="shared" ca="1" si="297"/>
        <v>0.83319956835348274</v>
      </c>
      <c r="M2440" s="341">
        <f t="shared" ca="1" si="301"/>
        <v>-0.83319956835348274</v>
      </c>
      <c r="N2440" s="170"/>
      <c r="O2440" s="340"/>
      <c r="P2440" s="3" t="e">
        <f t="shared" ca="1" si="302"/>
        <v>#N/A</v>
      </c>
      <c r="Q2440" s="3">
        <f t="shared" ca="1" si="303"/>
        <v>76703100</v>
      </c>
      <c r="S2440" s="99"/>
      <c r="T2440" s="350"/>
      <c r="U2440" s="350"/>
      <c r="V2440" s="349"/>
      <c r="W2440" s="313"/>
      <c r="X2440" s="302"/>
      <c r="Y2440" s="211"/>
      <c r="Z2440" s="320"/>
      <c r="AA2440" s="246"/>
      <c r="AB2440" s="125"/>
      <c r="AC2440" s="125"/>
      <c r="AD2440" s="125"/>
      <c r="AE2440" s="125"/>
      <c r="AF2440" s="125"/>
      <c r="AG2440" s="125"/>
      <c r="AH2440" s="125"/>
      <c r="AJ2440" s="125"/>
      <c r="AK2440" s="125"/>
      <c r="AM2440" s="246"/>
      <c r="AO2440" s="246"/>
      <c r="AP2440" s="211"/>
      <c r="AQ2440" s="211"/>
      <c r="AR2440" s="199"/>
      <c r="AT2440" s="225"/>
      <c r="AU2440" s="225"/>
      <c r="AV2440" s="225"/>
      <c r="AW2440" s="99"/>
      <c r="AX2440" s="199"/>
      <c r="AY2440" s="199"/>
      <c r="AZ2440" s="37"/>
      <c r="BA2440" s="123"/>
      <c r="BB2440" s="211"/>
      <c r="BC2440" s="211"/>
      <c r="BD2440" s="123"/>
      <c r="BE2440" s="123"/>
      <c r="BF2440" s="37"/>
      <c r="BG2440" s="37"/>
    </row>
    <row r="2441" spans="1:59" x14ac:dyDescent="0.25">
      <c r="A2441">
        <v>2409</v>
      </c>
      <c r="B2441" s="61">
        <f ca="1">OFFSET(InputPriceData!B$15,CalculationsAndCharts!$A2441+$A$11,0,1,1)</f>
        <v>38974</v>
      </c>
      <c r="C2441" s="3">
        <f ca="1">OFFSET(InputPriceData!G$15,CalculationsAndCharts!$A2441+$A$11,IF($C$7,8,0),1,1)</f>
        <v>57805400</v>
      </c>
      <c r="D2441" s="4">
        <f ca="1">OFFSET(InputPriceData!C$15,CalculationsAndCharts!$A2441+$A$11,IF($C$7,8,0),1,1)</f>
        <v>107.83</v>
      </c>
      <c r="E2441" s="4">
        <f ca="1">OFFSET(InputPriceData!D$15,CalculationsAndCharts!$A2441+$A$11,IF($C$7,8,0),1,1)</f>
        <v>108.06</v>
      </c>
      <c r="F2441" s="4">
        <f ca="1">OFFSET(InputPriceData!E$15,CalculationsAndCharts!$A2441+$A$11,IF($C$7,8,0),1,1)</f>
        <v>107.66</v>
      </c>
      <c r="G2441" s="4">
        <f ca="1">OFFSET(InputPriceData!F$15,CalculationsAndCharts!$A2441+$A$11,IF($C$7,8,0),1,1)</f>
        <v>108.05</v>
      </c>
      <c r="H2441" s="342">
        <f t="shared" ca="1" si="298"/>
        <v>106.88772315474768</v>
      </c>
      <c r="I2441" s="342">
        <f t="shared" ca="1" si="299"/>
        <v>106.44514092302866</v>
      </c>
      <c r="J2441" s="340">
        <f t="shared" ca="1" si="300"/>
        <v>0.47806820229727148</v>
      </c>
      <c r="K2441" s="170">
        <f t="shared" ca="1" si="296"/>
        <v>0.2285492060477449</v>
      </c>
      <c r="L2441" s="341">
        <f t="shared" ca="1" si="297"/>
        <v>0.88781962179171969</v>
      </c>
      <c r="M2441" s="341">
        <f t="shared" ca="1" si="301"/>
        <v>-0.88781962179171969</v>
      </c>
      <c r="N2441" s="170"/>
      <c r="O2441" s="340"/>
      <c r="P2441" s="3">
        <f t="shared" ca="1" si="302"/>
        <v>57805400</v>
      </c>
      <c r="Q2441" s="3" t="e">
        <f t="shared" ca="1" si="303"/>
        <v>#N/A</v>
      </c>
      <c r="S2441" s="99"/>
      <c r="T2441" s="350"/>
      <c r="U2441" s="350"/>
      <c r="V2441" s="349"/>
      <c r="W2441" s="313"/>
      <c r="X2441" s="302"/>
      <c r="Y2441" s="211"/>
      <c r="Z2441" s="320"/>
      <c r="AA2441" s="246"/>
      <c r="AB2441" s="125"/>
      <c r="AC2441" s="125"/>
      <c r="AD2441" s="125"/>
      <c r="AE2441" s="125"/>
      <c r="AF2441" s="125"/>
      <c r="AG2441" s="125"/>
      <c r="AH2441" s="125"/>
      <c r="AJ2441" s="125"/>
      <c r="AK2441" s="125"/>
      <c r="AM2441" s="246"/>
      <c r="AO2441" s="246"/>
      <c r="AP2441" s="211"/>
      <c r="AQ2441" s="211"/>
      <c r="AR2441" s="199"/>
      <c r="AT2441" s="225"/>
      <c r="AU2441" s="225"/>
      <c r="AV2441" s="225"/>
      <c r="AW2441" s="99"/>
      <c r="AX2441" s="199"/>
      <c r="AY2441" s="199"/>
      <c r="AZ2441" s="37"/>
      <c r="BA2441" s="123"/>
      <c r="BB2441" s="211"/>
      <c r="BC2441" s="211"/>
      <c r="BD2441" s="123"/>
      <c r="BE2441" s="123"/>
      <c r="BF2441" s="37"/>
      <c r="BG2441" s="37"/>
    </row>
    <row r="2442" spans="1:59" x14ac:dyDescent="0.25">
      <c r="A2442">
        <v>2410</v>
      </c>
      <c r="B2442" s="61">
        <f ca="1">OFFSET(InputPriceData!B$15,CalculationsAndCharts!$A2442+$A$11,0,1,1)</f>
        <v>38973</v>
      </c>
      <c r="C2442" s="3">
        <f ca="1">OFFSET(InputPriceData!G$15,CalculationsAndCharts!$A2442+$A$11,IF($C$7,8,0),1,1)</f>
        <v>62898400</v>
      </c>
      <c r="D2442" s="4">
        <f ca="1">OFFSET(InputPriceData!C$15,CalculationsAndCharts!$A2442+$A$11,IF($C$7,8,0),1,1)</f>
        <v>107.57</v>
      </c>
      <c r="E2442" s="4">
        <f ca="1">OFFSET(InputPriceData!D$15,CalculationsAndCharts!$A2442+$A$11,IF($C$7,8,0),1,1)</f>
        <v>108.23</v>
      </c>
      <c r="F2442" s="4">
        <f ca="1">OFFSET(InputPriceData!E$15,CalculationsAndCharts!$A2442+$A$11,IF($C$7,8,0),1,1)</f>
        <v>107.47</v>
      </c>
      <c r="G2442" s="4">
        <f ca="1">OFFSET(InputPriceData!F$15,CalculationsAndCharts!$A2442+$A$11,IF($C$7,8,0),1,1)</f>
        <v>108.04</v>
      </c>
      <c r="H2442" s="342">
        <f t="shared" ca="1" si="298"/>
        <v>106.72168360542592</v>
      </c>
      <c r="I2442" s="342">
        <f t="shared" ca="1" si="299"/>
        <v>106.29924464330401</v>
      </c>
      <c r="J2442" s="340">
        <f t="shared" ca="1" si="300"/>
        <v>0.46112504973239005</v>
      </c>
      <c r="K2442" s="170">
        <f t="shared" ca="1" si="296"/>
        <v>0.2126363114906992</v>
      </c>
      <c r="L2442" s="341">
        <f t="shared" ca="1" si="297"/>
        <v>0.94548286449287933</v>
      </c>
      <c r="M2442" s="341">
        <f t="shared" ca="1" si="301"/>
        <v>-0.94548286449287933</v>
      </c>
      <c r="N2442" s="170"/>
      <c r="O2442" s="340"/>
      <c r="P2442" s="3">
        <f t="shared" ca="1" si="302"/>
        <v>62898400</v>
      </c>
      <c r="Q2442" s="3" t="e">
        <f t="shared" ca="1" si="303"/>
        <v>#N/A</v>
      </c>
      <c r="S2442" s="99"/>
      <c r="T2442" s="350"/>
      <c r="U2442" s="350"/>
      <c r="V2442" s="349"/>
      <c r="W2442" s="313"/>
      <c r="X2442" s="302"/>
      <c r="Y2442" s="211"/>
      <c r="Z2442" s="320"/>
      <c r="AA2442" s="246"/>
      <c r="AB2442" s="125"/>
      <c r="AC2442" s="125"/>
      <c r="AD2442" s="125"/>
      <c r="AE2442" s="125"/>
      <c r="AF2442" s="125"/>
      <c r="AG2442" s="125"/>
      <c r="AH2442" s="125"/>
      <c r="AJ2442" s="125"/>
      <c r="AK2442" s="125"/>
      <c r="AM2442" s="246"/>
      <c r="AO2442" s="246"/>
      <c r="AP2442" s="211"/>
      <c r="AQ2442" s="211"/>
      <c r="AR2442" s="199"/>
      <c r="AT2442" s="225"/>
      <c r="AU2442" s="225"/>
      <c r="AV2442" s="225"/>
      <c r="AW2442" s="99"/>
      <c r="AX2442" s="199"/>
      <c r="AY2442" s="199"/>
      <c r="AZ2442" s="37"/>
      <c r="BA2442" s="123"/>
      <c r="BB2442" s="211"/>
      <c r="BC2442" s="211"/>
      <c r="BD2442" s="123"/>
      <c r="BE2442" s="123"/>
      <c r="BF2442" s="37"/>
      <c r="BG2442" s="37"/>
    </row>
    <row r="2443" spans="1:59" x14ac:dyDescent="0.25">
      <c r="A2443">
        <v>2411</v>
      </c>
      <c r="B2443" s="61">
        <f ca="1">OFFSET(InputPriceData!B$15,CalculationsAndCharts!$A2443+$A$11,0,1,1)</f>
        <v>38972</v>
      </c>
      <c r="C2443" s="3">
        <f ca="1">OFFSET(InputPriceData!G$15,CalculationsAndCharts!$A2443+$A$11,IF($C$7,8,0),1,1)</f>
        <v>69875600</v>
      </c>
      <c r="D2443" s="4">
        <f ca="1">OFFSET(InputPriceData!C$15,CalculationsAndCharts!$A2443+$A$11,IF($C$7,8,0),1,1)</f>
        <v>106.69</v>
      </c>
      <c r="E2443" s="4">
        <f ca="1">OFFSET(InputPriceData!D$15,CalculationsAndCharts!$A2443+$A$11,IF($C$7,8,0),1,1)</f>
        <v>107.73</v>
      </c>
      <c r="F2443" s="4">
        <f ca="1">OFFSET(InputPriceData!E$15,CalculationsAndCharts!$A2443+$A$11,IF($C$7,8,0),1,1)</f>
        <v>106.53</v>
      </c>
      <c r="G2443" s="4">
        <f ca="1">OFFSET(InputPriceData!F$15,CalculationsAndCharts!$A2443+$A$11,IF($C$7,8,0),1,1)</f>
        <v>107.61</v>
      </c>
      <c r="H2443" s="342">
        <f t="shared" ca="1" si="298"/>
        <v>106.53335269191534</v>
      </c>
      <c r="I2443" s="342">
        <f t="shared" ca="1" si="299"/>
        <v>106.14099415633166</v>
      </c>
      <c r="J2443" s="340">
        <f t="shared" ca="1" si="300"/>
        <v>0.43453196277185691</v>
      </c>
      <c r="K2443" s="170">
        <f t="shared" ca="1" si="296"/>
        <v>0.18881802667036243</v>
      </c>
      <c r="L2443" s="341">
        <f t="shared" ca="1" si="297"/>
        <v>1.0067444617239838</v>
      </c>
      <c r="M2443" s="341">
        <f t="shared" ca="1" si="301"/>
        <v>-1.0067444617239838</v>
      </c>
      <c r="N2443" s="170"/>
      <c r="O2443" s="340"/>
      <c r="P2443" s="3">
        <f t="shared" ca="1" si="302"/>
        <v>69875600</v>
      </c>
      <c r="Q2443" s="3" t="e">
        <f t="shared" ca="1" si="303"/>
        <v>#N/A</v>
      </c>
      <c r="S2443" s="99"/>
      <c r="T2443" s="350"/>
      <c r="U2443" s="350"/>
      <c r="V2443" s="349"/>
      <c r="W2443" s="313"/>
      <c r="X2443" s="302"/>
      <c r="Y2443" s="211"/>
      <c r="Z2443" s="320"/>
      <c r="AA2443" s="246"/>
      <c r="AB2443" s="125"/>
      <c r="AC2443" s="125"/>
      <c r="AD2443" s="125"/>
      <c r="AE2443" s="125"/>
      <c r="AF2443" s="125"/>
      <c r="AG2443" s="125"/>
      <c r="AH2443" s="125"/>
      <c r="AJ2443" s="125"/>
      <c r="AK2443" s="125"/>
      <c r="AM2443" s="246"/>
      <c r="AO2443" s="246"/>
      <c r="AP2443" s="211"/>
      <c r="AQ2443" s="211"/>
      <c r="AR2443" s="199"/>
      <c r="AT2443" s="225"/>
      <c r="AU2443" s="225"/>
      <c r="AV2443" s="225"/>
      <c r="AW2443" s="99"/>
      <c r="AX2443" s="199"/>
      <c r="AY2443" s="199"/>
      <c r="AZ2443" s="37"/>
      <c r="BA2443" s="123"/>
      <c r="BB2443" s="211"/>
      <c r="BC2443" s="211"/>
      <c r="BD2443" s="123"/>
      <c r="BE2443" s="123"/>
      <c r="BF2443" s="37"/>
      <c r="BG2443" s="37"/>
    </row>
    <row r="2444" spans="1:59" x14ac:dyDescent="0.25">
      <c r="A2444">
        <v>2412</v>
      </c>
      <c r="B2444" s="61">
        <f ca="1">OFFSET(InputPriceData!B$15,CalculationsAndCharts!$A2444+$A$11,0,1,1)</f>
        <v>38971</v>
      </c>
      <c r="C2444" s="3">
        <f ca="1">OFFSET(InputPriceData!G$15,CalculationsAndCharts!$A2444+$A$11,IF($C$7,8,0),1,1)</f>
        <v>68496600</v>
      </c>
      <c r="D2444" s="4">
        <f ca="1">OFFSET(InputPriceData!C$15,CalculationsAndCharts!$A2444+$A$11,IF($C$7,8,0),1,1)</f>
        <v>106.11</v>
      </c>
      <c r="E2444" s="4">
        <f ca="1">OFFSET(InputPriceData!D$15,CalculationsAndCharts!$A2444+$A$11,IF($C$7,8,0),1,1)</f>
        <v>106.79</v>
      </c>
      <c r="F2444" s="4">
        <f ca="1">OFFSET(InputPriceData!E$15,CalculationsAndCharts!$A2444+$A$11,IF($C$7,8,0),1,1)</f>
        <v>105.8</v>
      </c>
      <c r="G2444" s="4">
        <f ca="1">OFFSET(InputPriceData!F$15,CalculationsAndCharts!$A2444+$A$11,IF($C$7,8,0),1,1)</f>
        <v>106.56</v>
      </c>
      <c r="H2444" s="342">
        <f t="shared" ca="1" si="298"/>
        <v>106.37954593361752</v>
      </c>
      <c r="I2444" s="342">
        <f t="shared" ca="1" si="299"/>
        <v>106.00744817054363</v>
      </c>
      <c r="J2444" s="340">
        <f t="shared" ca="1" si="300"/>
        <v>0.41807133535649343</v>
      </c>
      <c r="K2444" s="170">
        <f t="shared" ca="1" si="296"/>
        <v>0.17478364144676159</v>
      </c>
      <c r="L2444" s="341">
        <f t="shared" ca="1" si="297"/>
        <v>1.0700174218238232</v>
      </c>
      <c r="M2444" s="341">
        <f t="shared" ca="1" si="301"/>
        <v>-1.0700174218238232</v>
      </c>
      <c r="N2444" s="170"/>
      <c r="O2444" s="340"/>
      <c r="P2444" s="3">
        <f t="shared" ca="1" si="302"/>
        <v>68496600</v>
      </c>
      <c r="Q2444" s="3" t="e">
        <f t="shared" ca="1" si="303"/>
        <v>#N/A</v>
      </c>
      <c r="S2444" s="99"/>
      <c r="T2444" s="350"/>
      <c r="U2444" s="350"/>
      <c r="V2444" s="349"/>
      <c r="W2444" s="313"/>
      <c r="X2444" s="302"/>
      <c r="Y2444" s="211"/>
      <c r="Z2444" s="320"/>
      <c r="AA2444" s="246"/>
      <c r="AB2444" s="125"/>
      <c r="AC2444" s="125"/>
      <c r="AD2444" s="125"/>
      <c r="AE2444" s="125"/>
      <c r="AF2444" s="125"/>
      <c r="AG2444" s="125"/>
      <c r="AH2444" s="125"/>
      <c r="AJ2444" s="125"/>
      <c r="AK2444" s="125"/>
      <c r="AM2444" s="246"/>
      <c r="AO2444" s="246"/>
      <c r="AP2444" s="211"/>
      <c r="AQ2444" s="211"/>
      <c r="AR2444" s="199"/>
      <c r="AT2444" s="225"/>
      <c r="AU2444" s="225"/>
      <c r="AV2444" s="225"/>
      <c r="AW2444" s="99"/>
      <c r="AX2444" s="199"/>
      <c r="AY2444" s="199"/>
      <c r="AZ2444" s="37"/>
      <c r="BA2444" s="123"/>
      <c r="BB2444" s="211"/>
      <c r="BC2444" s="211"/>
      <c r="BD2444" s="123"/>
      <c r="BE2444" s="123"/>
      <c r="BF2444" s="37"/>
      <c r="BG2444" s="37"/>
    </row>
    <row r="2445" spans="1:59" x14ac:dyDescent="0.25">
      <c r="A2445">
        <v>2413</v>
      </c>
      <c r="B2445" s="61">
        <f ca="1">OFFSET(InputPriceData!B$15,CalculationsAndCharts!$A2445+$A$11,0,1,1)</f>
        <v>38968</v>
      </c>
      <c r="C2445" s="3">
        <f ca="1">OFFSET(InputPriceData!G$15,CalculationsAndCharts!$A2445+$A$11,IF($C$7,8,0),1,1)</f>
        <v>45096300</v>
      </c>
      <c r="D2445" s="4">
        <f ca="1">OFFSET(InputPriceData!C$15,CalculationsAndCharts!$A2445+$A$11,IF($C$7,8,0),1,1)</f>
        <v>106.29</v>
      </c>
      <c r="E2445" s="4">
        <f ca="1">OFFSET(InputPriceData!D$15,CalculationsAndCharts!$A2445+$A$11,IF($C$7,8,0),1,1)</f>
        <v>106.6</v>
      </c>
      <c r="F2445" s="4">
        <f ca="1">OFFSET(InputPriceData!E$15,CalculationsAndCharts!$A2445+$A$11,IF($C$7,8,0),1,1)</f>
        <v>106.09</v>
      </c>
      <c r="G2445" s="4">
        <f ca="1">OFFSET(InputPriceData!F$15,CalculationsAndCharts!$A2445+$A$11,IF($C$7,8,0),1,1)</f>
        <v>106.46</v>
      </c>
      <c r="H2445" s="342">
        <f t="shared" ca="1" si="298"/>
        <v>106.35376678127717</v>
      </c>
      <c r="I2445" s="342">
        <f t="shared" ca="1" si="299"/>
        <v>105.9572161860476</v>
      </c>
      <c r="J2445" s="340">
        <f t="shared" ca="1" si="300"/>
        <v>0.44666495136647566</v>
      </c>
      <c r="K2445" s="170">
        <f t="shared" ca="1" si="296"/>
        <v>0.19950957877921607</v>
      </c>
      <c r="L2445" s="341">
        <f t="shared" ca="1" si="297"/>
        <v>1.1358411864620268</v>
      </c>
      <c r="M2445" s="341">
        <f t="shared" ca="1" si="301"/>
        <v>-1.1358411864620268</v>
      </c>
      <c r="N2445" s="170"/>
      <c r="O2445" s="340"/>
      <c r="P2445" s="3">
        <f t="shared" ca="1" si="302"/>
        <v>45096300</v>
      </c>
      <c r="Q2445" s="3" t="e">
        <f t="shared" ca="1" si="303"/>
        <v>#N/A</v>
      </c>
      <c r="S2445" s="99"/>
      <c r="T2445" s="350"/>
      <c r="U2445" s="350"/>
      <c r="V2445" s="349"/>
      <c r="W2445" s="313"/>
      <c r="X2445" s="302"/>
      <c r="Y2445" s="211"/>
      <c r="Z2445" s="320"/>
      <c r="AA2445" s="246"/>
      <c r="AB2445" s="125"/>
      <c r="AC2445" s="125"/>
      <c r="AD2445" s="125"/>
      <c r="AE2445" s="125"/>
      <c r="AF2445" s="125"/>
      <c r="AG2445" s="125"/>
      <c r="AH2445" s="125"/>
      <c r="AJ2445" s="125"/>
      <c r="AK2445" s="125"/>
      <c r="AM2445" s="246"/>
      <c r="AO2445" s="246"/>
      <c r="AP2445" s="211"/>
      <c r="AQ2445" s="211"/>
      <c r="AR2445" s="199"/>
      <c r="AT2445" s="225"/>
      <c r="AU2445" s="225"/>
      <c r="AV2445" s="225"/>
      <c r="AW2445" s="99"/>
      <c r="AX2445" s="199"/>
      <c r="AY2445" s="199"/>
      <c r="AZ2445" s="37"/>
      <c r="BA2445" s="123"/>
      <c r="BB2445" s="211"/>
      <c r="BC2445" s="211"/>
      <c r="BD2445" s="123"/>
      <c r="BE2445" s="123"/>
      <c r="BF2445" s="37"/>
      <c r="BG2445" s="37"/>
    </row>
    <row r="2446" spans="1:59" x14ac:dyDescent="0.25">
      <c r="A2446">
        <v>2414</v>
      </c>
      <c r="B2446" s="61">
        <f ca="1">OFFSET(InputPriceData!B$15,CalculationsAndCharts!$A2446+$A$11,0,1,1)</f>
        <v>38967</v>
      </c>
      <c r="C2446" s="3">
        <f ca="1">OFFSET(InputPriceData!G$15,CalculationsAndCharts!$A2446+$A$11,IF($C$7,8,0),1,1)</f>
        <v>86269400</v>
      </c>
      <c r="D2446" s="4">
        <f ca="1">OFFSET(InputPriceData!C$15,CalculationsAndCharts!$A2446+$A$11,IF($C$7,8,0),1,1)</f>
        <v>106.28</v>
      </c>
      <c r="E2446" s="4">
        <f ca="1">OFFSET(InputPriceData!D$15,CalculationsAndCharts!$A2446+$A$11,IF($C$7,8,0),1,1)</f>
        <v>106.69</v>
      </c>
      <c r="F2446" s="4">
        <f ca="1">OFFSET(InputPriceData!E$15,CalculationsAndCharts!$A2446+$A$11,IF($C$7,8,0),1,1)</f>
        <v>105.7</v>
      </c>
      <c r="G2446" s="4">
        <f ca="1">OFFSET(InputPriceData!F$15,CalculationsAndCharts!$A2446+$A$11,IF($C$7,8,0),1,1)</f>
        <v>106.15</v>
      </c>
      <c r="H2446" s="342">
        <f t="shared" ca="1" si="298"/>
        <v>106.33859060717391</v>
      </c>
      <c r="I2446" s="342">
        <f t="shared" ca="1" si="299"/>
        <v>105.91150856659739</v>
      </c>
      <c r="J2446" s="340">
        <f t="shared" ca="1" si="300"/>
        <v>0.48170809663390157</v>
      </c>
      <c r="K2446" s="170">
        <f t="shared" ca="1" si="296"/>
        <v>0.23204269036265626</v>
      </c>
      <c r="L2446" s="341">
        <f t="shared" ca="1" si="297"/>
        <v>1.2035727532189919</v>
      </c>
      <c r="M2446" s="341">
        <f t="shared" ca="1" si="301"/>
        <v>-1.2035727532189919</v>
      </c>
      <c r="N2446" s="170"/>
      <c r="O2446" s="340"/>
      <c r="P2446" s="3" t="e">
        <f t="shared" ca="1" si="302"/>
        <v>#N/A</v>
      </c>
      <c r="Q2446" s="3">
        <f t="shared" ca="1" si="303"/>
        <v>86269400</v>
      </c>
      <c r="S2446" s="99"/>
      <c r="T2446" s="350"/>
      <c r="U2446" s="350"/>
      <c r="V2446" s="349"/>
      <c r="W2446" s="313"/>
      <c r="X2446" s="302"/>
      <c r="Y2446" s="211"/>
      <c r="Z2446" s="320"/>
      <c r="AA2446" s="246"/>
      <c r="AB2446" s="125"/>
      <c r="AC2446" s="125"/>
      <c r="AD2446" s="125"/>
      <c r="AE2446" s="125"/>
      <c r="AF2446" s="125"/>
      <c r="AG2446" s="125"/>
      <c r="AH2446" s="125"/>
      <c r="AJ2446" s="125"/>
      <c r="AK2446" s="125"/>
      <c r="AM2446" s="246"/>
      <c r="AO2446" s="246"/>
      <c r="AP2446" s="211"/>
      <c r="AQ2446" s="211"/>
      <c r="AR2446" s="199"/>
      <c r="AT2446" s="225"/>
      <c r="AU2446" s="225"/>
      <c r="AV2446" s="225"/>
      <c r="AW2446" s="99"/>
      <c r="AX2446" s="199"/>
      <c r="AY2446" s="199"/>
      <c r="AZ2446" s="37"/>
      <c r="BA2446" s="123"/>
      <c r="BB2446" s="211"/>
      <c r="BC2446" s="211"/>
      <c r="BD2446" s="123"/>
      <c r="BE2446" s="123"/>
      <c r="BF2446" s="37"/>
      <c r="BG2446" s="37"/>
    </row>
    <row r="2447" spans="1:59" x14ac:dyDescent="0.25">
      <c r="A2447">
        <v>2415</v>
      </c>
      <c r="B2447" s="61">
        <f ca="1">OFFSET(InputPriceData!B$15,CalculationsAndCharts!$A2447+$A$11,0,1,1)</f>
        <v>38966</v>
      </c>
      <c r="C2447" s="3">
        <f ca="1">OFFSET(InputPriceData!G$15,CalculationsAndCharts!$A2447+$A$11,IF($C$7,8,0),1,1)</f>
        <v>53795600</v>
      </c>
      <c r="D2447" s="4">
        <f ca="1">OFFSET(InputPriceData!C$15,CalculationsAndCharts!$A2447+$A$11,IF($C$7,8,0),1,1)</f>
        <v>107.13</v>
      </c>
      <c r="E2447" s="4">
        <f ca="1">OFFSET(InputPriceData!D$15,CalculationsAndCharts!$A2447+$A$11,IF($C$7,8,0),1,1)</f>
        <v>107.18</v>
      </c>
      <c r="F2447" s="4">
        <f ca="1">OFFSET(InputPriceData!E$15,CalculationsAndCharts!$A2447+$A$11,IF($C$7,8,0),1,1)</f>
        <v>106.5</v>
      </c>
      <c r="G2447" s="4">
        <f ca="1">OFFSET(InputPriceData!F$15,CalculationsAndCharts!$A2447+$A$11,IF($C$7,8,0),1,1)</f>
        <v>106.64</v>
      </c>
      <c r="H2447" s="342">
        <f t="shared" ca="1" si="298"/>
        <v>106.36553212248448</v>
      </c>
      <c r="I2447" s="342">
        <f t="shared" ca="1" si="299"/>
        <v>105.88982752719716</v>
      </c>
      <c r="J2447" s="340">
        <f t="shared" ca="1" si="300"/>
        <v>0.53524619856947253</v>
      </c>
      <c r="K2447" s="170">
        <f t="shared" ca="1" si="296"/>
        <v>0.28648849308307123</v>
      </c>
      <c r="L2447" s="341">
        <f t="shared" ca="1" si="297"/>
        <v>1.2778457593963435</v>
      </c>
      <c r="M2447" s="341">
        <f t="shared" ca="1" si="301"/>
        <v>-1.2778457593963435</v>
      </c>
      <c r="N2447" s="170"/>
      <c r="O2447" s="340"/>
      <c r="P2447" s="3" t="e">
        <f t="shared" ca="1" si="302"/>
        <v>#N/A</v>
      </c>
      <c r="Q2447" s="3">
        <f t="shared" ca="1" si="303"/>
        <v>53795600</v>
      </c>
      <c r="S2447" s="99"/>
      <c r="T2447" s="350"/>
      <c r="U2447" s="350"/>
      <c r="V2447" s="349"/>
      <c r="W2447" s="313"/>
      <c r="X2447" s="302"/>
      <c r="Y2447" s="211"/>
      <c r="Z2447" s="320"/>
      <c r="AA2447" s="246"/>
      <c r="AB2447" s="125"/>
      <c r="AC2447" s="125"/>
      <c r="AD2447" s="125"/>
      <c r="AE2447" s="125"/>
      <c r="AF2447" s="125"/>
      <c r="AG2447" s="125"/>
      <c r="AH2447" s="125"/>
      <c r="AJ2447" s="125"/>
      <c r="AK2447" s="125"/>
      <c r="AM2447" s="246"/>
      <c r="AO2447" s="246"/>
      <c r="AP2447" s="211"/>
      <c r="AQ2447" s="211"/>
      <c r="AR2447" s="199"/>
      <c r="AT2447" s="225"/>
      <c r="AU2447" s="225"/>
      <c r="AV2447" s="225"/>
      <c r="AW2447" s="99"/>
      <c r="AX2447" s="199"/>
      <c r="AY2447" s="199"/>
      <c r="AZ2447" s="37"/>
      <c r="BA2447" s="123"/>
      <c r="BB2447" s="211"/>
      <c r="BC2447" s="211"/>
      <c r="BD2447" s="123"/>
      <c r="BE2447" s="123"/>
      <c r="BF2447" s="37"/>
      <c r="BG2447" s="37"/>
    </row>
    <row r="2448" spans="1:59" x14ac:dyDescent="0.25">
      <c r="A2448">
        <v>2416</v>
      </c>
      <c r="B2448" s="61">
        <f ca="1">OFFSET(InputPriceData!B$15,CalculationsAndCharts!$A2448+$A$11,0,1,1)</f>
        <v>38965</v>
      </c>
      <c r="C2448" s="3">
        <f ca="1">OFFSET(InputPriceData!G$15,CalculationsAndCharts!$A2448+$A$11,IF($C$7,8,0),1,1)</f>
        <v>52348300</v>
      </c>
      <c r="D2448" s="4">
        <f ca="1">OFFSET(InputPriceData!C$15,CalculationsAndCharts!$A2448+$A$11,IF($C$7,8,0),1,1)</f>
        <v>107.46</v>
      </c>
      <c r="E2448" s="4">
        <f ca="1">OFFSET(InputPriceData!D$15,CalculationsAndCharts!$A2448+$A$11,IF($C$7,8,0),1,1)</f>
        <v>107.74</v>
      </c>
      <c r="F2448" s="4">
        <f ca="1">OFFSET(InputPriceData!E$15,CalculationsAndCharts!$A2448+$A$11,IF($C$7,8,0),1,1)</f>
        <v>107.21</v>
      </c>
      <c r="G2448" s="4">
        <f ca="1">OFFSET(InputPriceData!F$15,CalculationsAndCharts!$A2448+$A$11,IF($C$7,8,0),1,1)</f>
        <v>107.59</v>
      </c>
      <c r="H2448" s="342">
        <f t="shared" ca="1" si="298"/>
        <v>106.32632242569656</v>
      </c>
      <c r="I2448" s="342">
        <f t="shared" ca="1" si="299"/>
        <v>105.82163002966962</v>
      </c>
      <c r="J2448" s="340">
        <f t="shared" ca="1" si="300"/>
        <v>0.56958920619603515</v>
      </c>
      <c r="K2448" s="170">
        <f t="shared" ca="1" si="296"/>
        <v>0.32443186381502942</v>
      </c>
      <c r="L2448" s="341">
        <f t="shared" ca="1" si="297"/>
        <v>1.3606618816778326</v>
      </c>
      <c r="M2448" s="341">
        <f t="shared" ca="1" si="301"/>
        <v>-1.3606618816778326</v>
      </c>
      <c r="N2448" s="170"/>
      <c r="O2448" s="340"/>
      <c r="P2448" s="3">
        <f t="shared" ca="1" si="302"/>
        <v>52348300</v>
      </c>
      <c r="Q2448" s="3" t="e">
        <f t="shared" ca="1" si="303"/>
        <v>#N/A</v>
      </c>
      <c r="S2448" s="99"/>
      <c r="T2448" s="350"/>
      <c r="U2448" s="350"/>
      <c r="V2448" s="349"/>
      <c r="W2448" s="313"/>
      <c r="X2448" s="302"/>
      <c r="Y2448" s="211"/>
      <c r="Z2448" s="320"/>
      <c r="AA2448" s="246"/>
      <c r="AB2448" s="125"/>
      <c r="AC2448" s="125"/>
      <c r="AD2448" s="125"/>
      <c r="AE2448" s="125"/>
      <c r="AF2448" s="125"/>
      <c r="AG2448" s="125"/>
      <c r="AH2448" s="125"/>
      <c r="AJ2448" s="125"/>
      <c r="AK2448" s="125"/>
      <c r="AM2448" s="246"/>
      <c r="AO2448" s="246"/>
      <c r="AP2448" s="211"/>
      <c r="AQ2448" s="211"/>
      <c r="AR2448" s="199"/>
      <c r="AT2448" s="225"/>
      <c r="AU2448" s="225"/>
      <c r="AV2448" s="225"/>
      <c r="AW2448" s="99"/>
      <c r="AX2448" s="199"/>
      <c r="AY2448" s="199"/>
      <c r="AZ2448" s="37"/>
      <c r="BA2448" s="123"/>
      <c r="BB2448" s="211"/>
      <c r="BC2448" s="211"/>
      <c r="BD2448" s="123"/>
      <c r="BE2448" s="123"/>
      <c r="BF2448" s="37"/>
      <c r="BG2448" s="37"/>
    </row>
    <row r="2449" spans="1:59" x14ac:dyDescent="0.25">
      <c r="A2449">
        <v>2417</v>
      </c>
      <c r="B2449" s="61">
        <f ca="1">OFFSET(InputPriceData!B$15,CalculationsAndCharts!$A2449+$A$11,0,1,1)</f>
        <v>38961</v>
      </c>
      <c r="C2449" s="3">
        <f ca="1">OFFSET(InputPriceData!G$15,CalculationsAndCharts!$A2449+$A$11,IF($C$7,8,0),1,1)</f>
        <v>48794500</v>
      </c>
      <c r="D2449" s="4">
        <f ca="1">OFFSET(InputPriceData!C$15,CalculationsAndCharts!$A2449+$A$11,IF($C$7,8,0),1,1)</f>
        <v>107.16</v>
      </c>
      <c r="E2449" s="4">
        <f ca="1">OFFSET(InputPriceData!D$15,CalculationsAndCharts!$A2449+$A$11,IF($C$7,8,0),1,1)</f>
        <v>107.52</v>
      </c>
      <c r="F2449" s="4">
        <f ca="1">OFFSET(InputPriceData!E$15,CalculationsAndCharts!$A2449+$A$11,IF($C$7,8,0),1,1)</f>
        <v>106.91</v>
      </c>
      <c r="G2449" s="4">
        <f ca="1">OFFSET(InputPriceData!F$15,CalculationsAndCharts!$A2449+$A$11,IF($C$7,8,0),1,1)</f>
        <v>107.39</v>
      </c>
      <c r="H2449" s="342">
        <f t="shared" ca="1" si="298"/>
        <v>106.14579705793892</v>
      </c>
      <c r="I2449" s="342">
        <f t="shared" ca="1" si="299"/>
        <v>105.66086912327596</v>
      </c>
      <c r="J2449" s="340">
        <f t="shared" ca="1" si="300"/>
        <v>0.55565855068894443</v>
      </c>
      <c r="K2449" s="170">
        <f t="shared" ca="1" si="296"/>
        <v>0.30875642495373823</v>
      </c>
      <c r="L2449" s="341">
        <f t="shared" ca="1" si="297"/>
        <v>1.4506482897174011</v>
      </c>
      <c r="M2449" s="341">
        <f t="shared" ca="1" si="301"/>
        <v>-1.4506482897174011</v>
      </c>
      <c r="N2449" s="170"/>
      <c r="O2449" s="340"/>
      <c r="P2449" s="3">
        <f t="shared" ca="1" si="302"/>
        <v>48794500</v>
      </c>
      <c r="Q2449" s="3" t="e">
        <f t="shared" ca="1" si="303"/>
        <v>#N/A</v>
      </c>
      <c r="S2449" s="99"/>
      <c r="T2449" s="350"/>
      <c r="U2449" s="350"/>
      <c r="V2449" s="349"/>
      <c r="W2449" s="313"/>
      <c r="X2449" s="302"/>
      <c r="Y2449" s="211"/>
      <c r="Z2449" s="320"/>
      <c r="AA2449" s="246"/>
      <c r="AB2449" s="125"/>
      <c r="AC2449" s="125"/>
      <c r="AD2449" s="125"/>
      <c r="AE2449" s="125"/>
      <c r="AF2449" s="125"/>
      <c r="AG2449" s="125"/>
      <c r="AH2449" s="125"/>
      <c r="AJ2449" s="125"/>
      <c r="AK2449" s="125"/>
      <c r="AM2449" s="246"/>
      <c r="AO2449" s="246"/>
      <c r="AP2449" s="211"/>
      <c r="AQ2449" s="211"/>
      <c r="AR2449" s="199"/>
      <c r="AT2449" s="225"/>
      <c r="AU2449" s="225"/>
      <c r="AV2449" s="225"/>
      <c r="AW2449" s="99"/>
      <c r="AX2449" s="199"/>
      <c r="AY2449" s="199"/>
      <c r="AZ2449" s="37"/>
      <c r="BA2449" s="123"/>
      <c r="BB2449" s="211"/>
      <c r="BC2449" s="211"/>
      <c r="BD2449" s="123"/>
      <c r="BE2449" s="123"/>
      <c r="BF2449" s="37"/>
      <c r="BG2449" s="37"/>
    </row>
    <row r="2450" spans="1:59" x14ac:dyDescent="0.25">
      <c r="A2450">
        <v>2418</v>
      </c>
      <c r="B2450" s="61">
        <f ca="1">OFFSET(InputPriceData!B$15,CalculationsAndCharts!$A2450+$A$11,0,1,1)</f>
        <v>38960</v>
      </c>
      <c r="C2450" s="3">
        <f ca="1">OFFSET(InputPriceData!G$15,CalculationsAndCharts!$A2450+$A$11,IF($C$7,8,0),1,1)</f>
        <v>37510300</v>
      </c>
      <c r="D2450" s="4">
        <f ca="1">OFFSET(InputPriceData!C$15,CalculationsAndCharts!$A2450+$A$11,IF($C$7,8,0),1,1)</f>
        <v>106.92</v>
      </c>
      <c r="E2450" s="4">
        <f ca="1">OFFSET(InputPriceData!D$15,CalculationsAndCharts!$A2450+$A$11,IF($C$7,8,0),1,1)</f>
        <v>107.04</v>
      </c>
      <c r="F2450" s="4">
        <f ca="1">OFFSET(InputPriceData!E$15,CalculationsAndCharts!$A2450+$A$11,IF($C$7,8,0),1,1)</f>
        <v>106.7</v>
      </c>
      <c r="G2450" s="4">
        <f ca="1">OFFSET(InputPriceData!F$15,CalculationsAndCharts!$A2450+$A$11,IF($C$7,8,0),1,1)</f>
        <v>106.75</v>
      </c>
      <c r="H2450" s="342">
        <f t="shared" ca="1" si="298"/>
        <v>105.96805378050162</v>
      </c>
      <c r="I2450" s="342">
        <f t="shared" ca="1" si="299"/>
        <v>105.50367540721014</v>
      </c>
      <c r="J2450" s="340">
        <f t="shared" ca="1" si="300"/>
        <v>0.54146372628154571</v>
      </c>
      <c r="K2450" s="170">
        <f t="shared" ca="1" si="296"/>
        <v>0.29318296687869666</v>
      </c>
      <c r="L2450" s="341">
        <f t="shared" ca="1" si="297"/>
        <v>1.5496888627165843</v>
      </c>
      <c r="M2450" s="341">
        <f t="shared" ca="1" si="301"/>
        <v>-1.5496888627165843</v>
      </c>
      <c r="N2450" s="170"/>
      <c r="O2450" s="340"/>
      <c r="P2450" s="3" t="e">
        <f t="shared" ca="1" si="302"/>
        <v>#N/A</v>
      </c>
      <c r="Q2450" s="3">
        <f t="shared" ca="1" si="303"/>
        <v>37510300</v>
      </c>
      <c r="S2450" s="99"/>
      <c r="T2450" s="350"/>
      <c r="U2450" s="350"/>
      <c r="V2450" s="349"/>
      <c r="W2450" s="313"/>
      <c r="X2450" s="302"/>
      <c r="Y2450" s="211"/>
      <c r="Z2450" s="320"/>
      <c r="AA2450" s="246"/>
      <c r="AB2450" s="125"/>
      <c r="AC2450" s="125"/>
      <c r="AD2450" s="125"/>
      <c r="AE2450" s="125"/>
      <c r="AF2450" s="125"/>
      <c r="AG2450" s="125"/>
      <c r="AH2450" s="125"/>
      <c r="AJ2450" s="125"/>
      <c r="AK2450" s="125"/>
      <c r="AM2450" s="246"/>
      <c r="AO2450" s="246"/>
      <c r="AP2450" s="211"/>
      <c r="AQ2450" s="211"/>
      <c r="AR2450" s="199"/>
      <c r="AT2450" s="225"/>
      <c r="AU2450" s="225"/>
      <c r="AV2450" s="225"/>
      <c r="AW2450" s="99"/>
      <c r="AX2450" s="199"/>
      <c r="AY2450" s="199"/>
      <c r="AZ2450" s="37"/>
      <c r="BA2450" s="123"/>
      <c r="BB2450" s="211"/>
      <c r="BC2450" s="211"/>
      <c r="BD2450" s="123"/>
      <c r="BE2450" s="123"/>
      <c r="BF2450" s="37"/>
      <c r="BG2450" s="37"/>
    </row>
    <row r="2451" spans="1:59" x14ac:dyDescent="0.25">
      <c r="A2451">
        <v>2419</v>
      </c>
      <c r="B2451" s="61">
        <f ca="1">OFFSET(InputPriceData!B$15,CalculationsAndCharts!$A2451+$A$11,0,1,1)</f>
        <v>38959</v>
      </c>
      <c r="C2451" s="3">
        <f ca="1">OFFSET(InputPriceData!G$15,CalculationsAndCharts!$A2451+$A$11,IF($C$7,8,0),1,1)</f>
        <v>50052200</v>
      </c>
      <c r="D2451" s="4">
        <f ca="1">OFFSET(InputPriceData!C$15,CalculationsAndCharts!$A2451+$A$11,IF($C$7,8,0),1,1)</f>
        <v>106.94</v>
      </c>
      <c r="E2451" s="4">
        <f ca="1">OFFSET(InputPriceData!D$15,CalculationsAndCharts!$A2451+$A$11,IF($C$7,8,0),1,1)</f>
        <v>107.08</v>
      </c>
      <c r="F2451" s="4">
        <f ca="1">OFFSET(InputPriceData!E$15,CalculationsAndCharts!$A2451+$A$11,IF($C$7,8,0),1,1)</f>
        <v>106.68</v>
      </c>
      <c r="G2451" s="4">
        <f ca="1">OFFSET(InputPriceData!F$15,CalculationsAndCharts!$A2451+$A$11,IF($C$7,8,0),1,1)</f>
        <v>106.77</v>
      </c>
      <c r="H2451" s="342">
        <f t="shared" ca="1" si="298"/>
        <v>105.85634717771613</v>
      </c>
      <c r="I2451" s="342">
        <f t="shared" ca="1" si="299"/>
        <v>105.39037317150198</v>
      </c>
      <c r="J2451" s="340">
        <f t="shared" ca="1" si="300"/>
        <v>0.54998103966606826</v>
      </c>
      <c r="K2451" s="170">
        <f t="shared" ca="1" si="296"/>
        <v>0.30247914399216935</v>
      </c>
      <c r="L2451" s="341">
        <f t="shared" ca="1" si="297"/>
        <v>1.6582345360725685</v>
      </c>
      <c r="M2451" s="341">
        <f t="shared" ca="1" si="301"/>
        <v>-1.6582345360725685</v>
      </c>
      <c r="N2451" s="170"/>
      <c r="O2451" s="340"/>
      <c r="P2451" s="3" t="e">
        <f t="shared" ca="1" si="302"/>
        <v>#N/A</v>
      </c>
      <c r="Q2451" s="3">
        <f t="shared" ca="1" si="303"/>
        <v>50052200</v>
      </c>
      <c r="S2451" s="99"/>
      <c r="T2451" s="350"/>
      <c r="U2451" s="350"/>
      <c r="V2451" s="349"/>
      <c r="W2451" s="313"/>
      <c r="X2451" s="302"/>
      <c r="Y2451" s="211"/>
      <c r="Z2451" s="320"/>
      <c r="AA2451" s="246"/>
      <c r="AB2451" s="125"/>
      <c r="AC2451" s="125"/>
      <c r="AD2451" s="125"/>
      <c r="AE2451" s="125"/>
      <c r="AF2451" s="125"/>
      <c r="AG2451" s="125"/>
      <c r="AH2451" s="125"/>
      <c r="AJ2451" s="125"/>
      <c r="AK2451" s="125"/>
      <c r="AM2451" s="246"/>
      <c r="AO2451" s="246"/>
      <c r="AP2451" s="211"/>
      <c r="AQ2451" s="211"/>
      <c r="AR2451" s="199"/>
      <c r="AT2451" s="225"/>
      <c r="AU2451" s="225"/>
      <c r="AV2451" s="225"/>
      <c r="AW2451" s="99"/>
      <c r="AX2451" s="199"/>
      <c r="AY2451" s="199"/>
      <c r="AZ2451" s="37"/>
      <c r="BA2451" s="123"/>
      <c r="BB2451" s="211"/>
      <c r="BC2451" s="211"/>
      <c r="BD2451" s="123"/>
      <c r="BE2451" s="123"/>
      <c r="BF2451" s="37"/>
      <c r="BG2451" s="37"/>
    </row>
    <row r="2452" spans="1:59" x14ac:dyDescent="0.25">
      <c r="A2452">
        <v>2420</v>
      </c>
      <c r="B2452" s="61">
        <f ca="1">OFFSET(InputPriceData!B$15,CalculationsAndCharts!$A2452+$A$11,0,1,1)</f>
        <v>38958</v>
      </c>
      <c r="C2452" s="3">
        <f ca="1">OFFSET(InputPriceData!G$15,CalculationsAndCharts!$A2452+$A$11,IF($C$7,8,0),1,1)</f>
        <v>61817800</v>
      </c>
      <c r="D2452" s="4">
        <f ca="1">OFFSET(InputPriceData!C$15,CalculationsAndCharts!$A2452+$A$11,IF($C$7,8,0),1,1)</f>
        <v>106.63</v>
      </c>
      <c r="E2452" s="4">
        <f ca="1">OFFSET(InputPriceData!D$15,CalculationsAndCharts!$A2452+$A$11,IF($C$7,8,0),1,1)</f>
        <v>106.91</v>
      </c>
      <c r="F2452" s="4">
        <f ca="1">OFFSET(InputPriceData!E$15,CalculationsAndCharts!$A2452+$A$11,IF($C$7,8,0),1,1)</f>
        <v>106.07</v>
      </c>
      <c r="G2452" s="4">
        <f ca="1">OFFSET(InputPriceData!F$15,CalculationsAndCharts!$A2452+$A$11,IF($C$7,8,0),1,1)</f>
        <v>106.7</v>
      </c>
      <c r="H2452" s="342">
        <f t="shared" ca="1" si="298"/>
        <v>105.7258253459613</v>
      </c>
      <c r="I2452" s="342">
        <f t="shared" ca="1" si="299"/>
        <v>105.26495255072945</v>
      </c>
      <c r="J2452" s="340">
        <f t="shared" ca="1" si="300"/>
        <v>0.55241845583812133</v>
      </c>
      <c r="K2452" s="170">
        <f t="shared" ca="1" si="296"/>
        <v>0.30516615035057443</v>
      </c>
      <c r="L2452" s="341">
        <f t="shared" ca="1" si="297"/>
        <v>1.7754682206160755</v>
      </c>
      <c r="M2452" s="341">
        <f t="shared" ca="1" si="301"/>
        <v>-1.7754682206160755</v>
      </c>
      <c r="N2452" s="170"/>
      <c r="O2452" s="340"/>
      <c r="P2452" s="3">
        <f t="shared" ca="1" si="302"/>
        <v>61817800</v>
      </c>
      <c r="Q2452" s="3" t="e">
        <f t="shared" ca="1" si="303"/>
        <v>#N/A</v>
      </c>
      <c r="S2452" s="99"/>
      <c r="T2452" s="350"/>
      <c r="U2452" s="350"/>
      <c r="V2452" s="349"/>
      <c r="W2452" s="313"/>
      <c r="X2452" s="302"/>
      <c r="Y2452" s="211"/>
      <c r="Z2452" s="320"/>
      <c r="AA2452" s="246"/>
      <c r="AB2452" s="125"/>
      <c r="AC2452" s="125"/>
      <c r="AD2452" s="125"/>
      <c r="AE2452" s="125"/>
      <c r="AF2452" s="125"/>
      <c r="AG2452" s="125"/>
      <c r="AH2452" s="125"/>
      <c r="AJ2452" s="125"/>
      <c r="AK2452" s="125"/>
      <c r="AM2452" s="246"/>
      <c r="AO2452" s="246"/>
      <c r="AP2452" s="211"/>
      <c r="AQ2452" s="211"/>
      <c r="AR2452" s="199"/>
      <c r="AT2452" s="225"/>
      <c r="AU2452" s="225"/>
      <c r="AV2452" s="225"/>
      <c r="AW2452" s="99"/>
      <c r="AX2452" s="199"/>
      <c r="AY2452" s="199"/>
      <c r="AZ2452" s="37"/>
      <c r="BA2452" s="123"/>
      <c r="BB2452" s="211"/>
      <c r="BC2452" s="211"/>
      <c r="BD2452" s="123"/>
      <c r="BE2452" s="123"/>
      <c r="BF2452" s="37"/>
      <c r="BG2452" s="37"/>
    </row>
    <row r="2453" spans="1:59" x14ac:dyDescent="0.25">
      <c r="A2453">
        <v>2421</v>
      </c>
      <c r="B2453" s="61">
        <f ca="1">OFFSET(InputPriceData!B$15,CalculationsAndCharts!$A2453+$A$11,0,1,1)</f>
        <v>38957</v>
      </c>
      <c r="C2453" s="3">
        <f ca="1">OFFSET(InputPriceData!G$15,CalculationsAndCharts!$A2453+$A$11,IF($C$7,8,0),1,1)</f>
        <v>52681500</v>
      </c>
      <c r="D2453" s="4">
        <f ca="1">OFFSET(InputPriceData!C$15,CalculationsAndCharts!$A2453+$A$11,IF($C$7,8,0),1,1)</f>
        <v>105.94</v>
      </c>
      <c r="E2453" s="4">
        <f ca="1">OFFSET(InputPriceData!D$15,CalculationsAndCharts!$A2453+$A$11,IF($C$7,8,0),1,1)</f>
        <v>106.9</v>
      </c>
      <c r="F2453" s="4">
        <f ca="1">OFFSET(InputPriceData!E$15,CalculationsAndCharts!$A2453+$A$11,IF($C$7,8,0),1,1)</f>
        <v>105.93</v>
      </c>
      <c r="G2453" s="4">
        <f ca="1">OFFSET(InputPriceData!F$15,CalculationsAndCharts!$A2453+$A$11,IF($C$7,8,0),1,1)</f>
        <v>106.58</v>
      </c>
      <c r="H2453" s="342">
        <f t="shared" ca="1" si="298"/>
        <v>105.58665753824148</v>
      </c>
      <c r="I2453" s="342">
        <f t="shared" ca="1" si="299"/>
        <v>105.13449369170486</v>
      </c>
      <c r="J2453" s="340">
        <f t="shared" ca="1" si="300"/>
        <v>0.55191941034044567</v>
      </c>
      <c r="K2453" s="170">
        <f t="shared" ca="1" si="296"/>
        <v>0.30461503551054525</v>
      </c>
      <c r="L2453" s="341">
        <f t="shared" ca="1" si="297"/>
        <v>1.9037744361123539</v>
      </c>
      <c r="M2453" s="341">
        <f t="shared" ca="1" si="301"/>
        <v>-1.9037744361123539</v>
      </c>
      <c r="N2453" s="170"/>
      <c r="O2453" s="340"/>
      <c r="P2453" s="3">
        <f t="shared" ca="1" si="302"/>
        <v>52681500</v>
      </c>
      <c r="Q2453" s="3" t="e">
        <f t="shared" ca="1" si="303"/>
        <v>#N/A</v>
      </c>
      <c r="S2453" s="99"/>
      <c r="T2453" s="350"/>
      <c r="U2453" s="350"/>
      <c r="V2453" s="349"/>
      <c r="W2453" s="313"/>
      <c r="X2453" s="302"/>
      <c r="Y2453" s="211"/>
      <c r="Z2453" s="320"/>
      <c r="AA2453" s="246"/>
      <c r="AB2453" s="125"/>
      <c r="AC2453" s="125"/>
      <c r="AD2453" s="125"/>
      <c r="AE2453" s="125"/>
      <c r="AF2453" s="125"/>
      <c r="AG2453" s="125"/>
      <c r="AH2453" s="125"/>
      <c r="AJ2453" s="125"/>
      <c r="AK2453" s="125"/>
      <c r="AM2453" s="246"/>
      <c r="AO2453" s="246"/>
      <c r="AP2453" s="211"/>
      <c r="AQ2453" s="211"/>
      <c r="AR2453" s="199"/>
      <c r="AT2453" s="225"/>
      <c r="AU2453" s="225"/>
      <c r="AV2453" s="225"/>
      <c r="AW2453" s="99"/>
      <c r="AX2453" s="199"/>
      <c r="AY2453" s="199"/>
      <c r="AZ2453" s="37"/>
      <c r="BA2453" s="123"/>
      <c r="BB2453" s="211"/>
      <c r="BC2453" s="211"/>
      <c r="BD2453" s="123"/>
      <c r="BE2453" s="123"/>
      <c r="BF2453" s="37"/>
      <c r="BG2453" s="37"/>
    </row>
    <row r="2454" spans="1:59" x14ac:dyDescent="0.25">
      <c r="A2454">
        <v>2422</v>
      </c>
      <c r="B2454" s="61">
        <f ca="1">OFFSET(InputPriceData!B$15,CalculationsAndCharts!$A2454+$A$11,0,1,1)</f>
        <v>38954</v>
      </c>
      <c r="C2454" s="3">
        <f ca="1">OFFSET(InputPriceData!G$15,CalculationsAndCharts!$A2454+$A$11,IF($C$7,8,0),1,1)</f>
        <v>41756000</v>
      </c>
      <c r="D2454" s="4">
        <f ca="1">OFFSET(InputPriceData!C$15,CalculationsAndCharts!$A2454+$A$11,IF($C$7,8,0),1,1)</f>
        <v>105.93</v>
      </c>
      <c r="E2454" s="4">
        <f ca="1">OFFSET(InputPriceData!D$15,CalculationsAndCharts!$A2454+$A$11,IF($C$7,8,0),1,1)</f>
        <v>106.43</v>
      </c>
      <c r="F2454" s="4">
        <f ca="1">OFFSET(InputPriceData!E$15,CalculationsAndCharts!$A2454+$A$11,IF($C$7,8,0),1,1)</f>
        <v>105.86</v>
      </c>
      <c r="G2454" s="4">
        <f ca="1">OFFSET(InputPriceData!F$15,CalculationsAndCharts!$A2454+$A$11,IF($C$7,8,0),1,1)</f>
        <v>106.07</v>
      </c>
      <c r="H2454" s="342">
        <f t="shared" ca="1" si="298"/>
        <v>105.44475147227598</v>
      </c>
      <c r="I2454" s="342">
        <f t="shared" ca="1" si="299"/>
        <v>105.0030840273144</v>
      </c>
      <c r="J2454" s="340">
        <f t="shared" ca="1" si="300"/>
        <v>0.55036320542983097</v>
      </c>
      <c r="K2454" s="170">
        <f t="shared" ca="1" si="296"/>
        <v>0.30289965789099832</v>
      </c>
      <c r="L2454" s="341">
        <f t="shared" ca="1" si="297"/>
        <v>2.0447673017309245</v>
      </c>
      <c r="M2454" s="341">
        <f t="shared" ca="1" si="301"/>
        <v>-2.0447673017309245</v>
      </c>
      <c r="N2454" s="170"/>
      <c r="O2454" s="340"/>
      <c r="P2454" s="3">
        <f t="shared" ca="1" si="302"/>
        <v>41756000</v>
      </c>
      <c r="Q2454" s="3" t="e">
        <f t="shared" ca="1" si="303"/>
        <v>#N/A</v>
      </c>
      <c r="S2454" s="99"/>
      <c r="T2454" s="350"/>
      <c r="U2454" s="350"/>
      <c r="V2454" s="349"/>
      <c r="W2454" s="313"/>
      <c r="X2454" s="302"/>
      <c r="Y2454" s="211"/>
      <c r="Z2454" s="320"/>
      <c r="AA2454" s="246"/>
      <c r="AB2454" s="125"/>
      <c r="AC2454" s="125"/>
      <c r="AD2454" s="125"/>
      <c r="AE2454" s="125"/>
      <c r="AF2454" s="125"/>
      <c r="AG2454" s="125"/>
      <c r="AH2454" s="125"/>
      <c r="AJ2454" s="125"/>
      <c r="AK2454" s="125"/>
      <c r="AM2454" s="246"/>
      <c r="AO2454" s="246"/>
      <c r="AP2454" s="211"/>
      <c r="AQ2454" s="211"/>
      <c r="AR2454" s="199"/>
      <c r="AT2454" s="225"/>
      <c r="AU2454" s="225"/>
      <c r="AV2454" s="225"/>
      <c r="AW2454" s="99"/>
      <c r="AX2454" s="199"/>
      <c r="AY2454" s="199"/>
      <c r="AZ2454" s="37"/>
      <c r="BA2454" s="123"/>
      <c r="BB2454" s="211"/>
      <c r="BC2454" s="211"/>
      <c r="BD2454" s="123"/>
      <c r="BE2454" s="123"/>
      <c r="BF2454" s="37"/>
      <c r="BG2454" s="37"/>
    </row>
    <row r="2455" spans="1:59" x14ac:dyDescent="0.25">
      <c r="A2455">
        <v>2423</v>
      </c>
      <c r="B2455" s="61">
        <f ca="1">OFFSET(InputPriceData!B$15,CalculationsAndCharts!$A2455+$A$11,0,1,1)</f>
        <v>38953</v>
      </c>
      <c r="C2455" s="3">
        <f ca="1">OFFSET(InputPriceData!G$15,CalculationsAndCharts!$A2455+$A$11,IF($C$7,8,0),1,1)</f>
        <v>57983000</v>
      </c>
      <c r="D2455" s="4">
        <f ca="1">OFFSET(InputPriceData!C$15,CalculationsAndCharts!$A2455+$A$11,IF($C$7,8,0),1,1)</f>
        <v>106.22</v>
      </c>
      <c r="E2455" s="4">
        <f ca="1">OFFSET(InputPriceData!D$15,CalculationsAndCharts!$A2455+$A$11,IF($C$7,8,0),1,1)</f>
        <v>106.31</v>
      </c>
      <c r="F2455" s="4">
        <f ca="1">OFFSET(InputPriceData!E$15,CalculationsAndCharts!$A2455+$A$11,IF($C$7,8,0),1,1)</f>
        <v>105.74</v>
      </c>
      <c r="G2455" s="4">
        <f ca="1">OFFSET(InputPriceData!F$15,CalculationsAndCharts!$A2455+$A$11,IF($C$7,8,0),1,1)</f>
        <v>105.94</v>
      </c>
      <c r="H2455" s="342">
        <f t="shared" ca="1" si="298"/>
        <v>105.3554302540297</v>
      </c>
      <c r="I2455" s="342">
        <f t="shared" ca="1" si="299"/>
        <v>104.90609166616116</v>
      </c>
      <c r="J2455" s="340">
        <f t="shared" ca="1" si="300"/>
        <v>0.56776893430192399</v>
      </c>
      <c r="K2455" s="170">
        <f t="shared" ca="1" si="296"/>
        <v>0.32236156275834249</v>
      </c>
      <c r="L2455" s="341">
        <f t="shared" ca="1" si="297"/>
        <v>2.1971612954806981</v>
      </c>
      <c r="M2455" s="341">
        <f t="shared" ca="1" si="301"/>
        <v>-2.1971612954806981</v>
      </c>
      <c r="N2455" s="170"/>
      <c r="O2455" s="340"/>
      <c r="P2455" s="3" t="e">
        <f t="shared" ca="1" si="302"/>
        <v>#N/A</v>
      </c>
      <c r="Q2455" s="3">
        <f t="shared" ca="1" si="303"/>
        <v>57983000</v>
      </c>
      <c r="S2455" s="99"/>
      <c r="T2455" s="350"/>
      <c r="U2455" s="350"/>
      <c r="V2455" s="349"/>
      <c r="W2455" s="313"/>
      <c r="X2455" s="302"/>
      <c r="Y2455" s="211"/>
      <c r="Z2455" s="320"/>
      <c r="AA2455" s="246"/>
      <c r="AB2455" s="125"/>
      <c r="AC2455" s="125"/>
      <c r="AD2455" s="125"/>
      <c r="AE2455" s="125"/>
      <c r="AF2455" s="125"/>
      <c r="AG2455" s="125"/>
      <c r="AH2455" s="125"/>
      <c r="AJ2455" s="125"/>
      <c r="AK2455" s="125"/>
      <c r="AM2455" s="246"/>
      <c r="AO2455" s="246"/>
      <c r="AP2455" s="211"/>
      <c r="AQ2455" s="211"/>
      <c r="AR2455" s="199"/>
      <c r="AT2455" s="225"/>
      <c r="AU2455" s="225"/>
      <c r="AV2455" s="225"/>
      <c r="AW2455" s="99"/>
      <c r="AX2455" s="199"/>
      <c r="AY2455" s="199"/>
      <c r="AZ2455" s="37"/>
      <c r="BA2455" s="123"/>
      <c r="BB2455" s="211"/>
      <c r="BC2455" s="211"/>
      <c r="BD2455" s="123"/>
      <c r="BE2455" s="123"/>
      <c r="BF2455" s="37"/>
      <c r="BG2455" s="37"/>
    </row>
    <row r="2456" spans="1:59" x14ac:dyDescent="0.25">
      <c r="A2456">
        <v>2424</v>
      </c>
      <c r="B2456" s="61">
        <f ca="1">OFFSET(InputPriceData!B$15,CalculationsAndCharts!$A2456+$A$11,0,1,1)</f>
        <v>38952</v>
      </c>
      <c r="C2456" s="3">
        <f ca="1">OFFSET(InputPriceData!G$15,CalculationsAndCharts!$A2456+$A$11,IF($C$7,8,0),1,1)</f>
        <v>66592100</v>
      </c>
      <c r="D2456" s="4">
        <f ca="1">OFFSET(InputPriceData!C$15,CalculationsAndCharts!$A2456+$A$11,IF($C$7,8,0),1,1)</f>
        <v>106.37</v>
      </c>
      <c r="E2456" s="4">
        <f ca="1">OFFSET(InputPriceData!D$15,CalculationsAndCharts!$A2456+$A$11,IF($C$7,8,0),1,1)</f>
        <v>106.59</v>
      </c>
      <c r="F2456" s="4">
        <f ca="1">OFFSET(InputPriceData!E$15,CalculationsAndCharts!$A2456+$A$11,IF($C$7,8,0),1,1)</f>
        <v>105.57</v>
      </c>
      <c r="G2456" s="4">
        <f ca="1">OFFSET(InputPriceData!F$15,CalculationsAndCharts!$A2456+$A$11,IF($C$7,8,0),1,1)</f>
        <v>106.03</v>
      </c>
      <c r="H2456" s="342">
        <f t="shared" ca="1" si="298"/>
        <v>105.27192029031966</v>
      </c>
      <c r="I2456" s="342">
        <f t="shared" ca="1" si="299"/>
        <v>104.81209999944855</v>
      </c>
      <c r="J2456" s="340">
        <f t="shared" ca="1" si="300"/>
        <v>0.58884920751515724</v>
      </c>
      <c r="K2456" s="170">
        <f t="shared" ca="1" si="296"/>
        <v>0.34674338919122871</v>
      </c>
      <c r="L2456" s="341">
        <f t="shared" ca="1" si="297"/>
        <v>2.3594320267000981</v>
      </c>
      <c r="M2456" s="341">
        <f t="shared" ca="1" si="301"/>
        <v>-2.3594320267000981</v>
      </c>
      <c r="N2456" s="170"/>
      <c r="O2456" s="340"/>
      <c r="P2456" s="3" t="e">
        <f t="shared" ca="1" si="302"/>
        <v>#N/A</v>
      </c>
      <c r="Q2456" s="3">
        <f t="shared" ca="1" si="303"/>
        <v>66592100</v>
      </c>
      <c r="S2456" s="99"/>
      <c r="T2456" s="350"/>
      <c r="U2456" s="350"/>
      <c r="V2456" s="349"/>
      <c r="W2456" s="313"/>
      <c r="X2456" s="302"/>
      <c r="Y2456" s="211"/>
      <c r="Z2456" s="320"/>
      <c r="AA2456" s="246"/>
      <c r="AB2456" s="125"/>
      <c r="AC2456" s="125"/>
      <c r="AD2456" s="125"/>
      <c r="AE2456" s="125"/>
      <c r="AF2456" s="125"/>
      <c r="AG2456" s="125"/>
      <c r="AH2456" s="125"/>
      <c r="AJ2456" s="125"/>
      <c r="AK2456" s="125"/>
      <c r="AM2456" s="246"/>
      <c r="AO2456" s="246"/>
      <c r="AP2456" s="211"/>
      <c r="AQ2456" s="211"/>
      <c r="AR2456" s="199"/>
      <c r="AT2456" s="225"/>
      <c r="AU2456" s="225"/>
      <c r="AV2456" s="225"/>
      <c r="AW2456" s="99"/>
      <c r="AX2456" s="199"/>
      <c r="AY2456" s="199"/>
      <c r="AZ2456" s="37"/>
      <c r="BA2456" s="123"/>
      <c r="BB2456" s="211"/>
      <c r="BC2456" s="211"/>
      <c r="BD2456" s="123"/>
      <c r="BE2456" s="123"/>
      <c r="BF2456" s="37"/>
      <c r="BG2456" s="37"/>
    </row>
    <row r="2457" spans="1:59" x14ac:dyDescent="0.25">
      <c r="A2457">
        <v>2425</v>
      </c>
      <c r="B2457" s="61">
        <f ca="1">OFFSET(InputPriceData!B$15,CalculationsAndCharts!$A2457+$A$11,0,1,1)</f>
        <v>38951</v>
      </c>
      <c r="C2457" s="3">
        <f ca="1">OFFSET(InputPriceData!G$15,CalculationsAndCharts!$A2457+$A$11,IF($C$7,8,0),1,1)</f>
        <v>60839900</v>
      </c>
      <c r="D2457" s="4">
        <f ca="1">OFFSET(InputPriceData!C$15,CalculationsAndCharts!$A2457+$A$11,IF($C$7,8,0),1,1)</f>
        <v>106.22</v>
      </c>
      <c r="E2457" s="4">
        <f ca="1">OFFSET(InputPriceData!D$15,CalculationsAndCharts!$A2457+$A$11,IF($C$7,8,0),1,1)</f>
        <v>106.65</v>
      </c>
      <c r="F2457" s="4">
        <f ca="1">OFFSET(InputPriceData!E$15,CalculationsAndCharts!$A2457+$A$11,IF($C$7,8,0),1,1)</f>
        <v>105.97</v>
      </c>
      <c r="G2457" s="4">
        <f ca="1">OFFSET(InputPriceData!F$15,CalculationsAndCharts!$A2457+$A$11,IF($C$7,8,0),1,1)</f>
        <v>106.33</v>
      </c>
      <c r="H2457" s="342">
        <f t="shared" ca="1" si="298"/>
        <v>105.16362318893675</v>
      </c>
      <c r="I2457" s="342">
        <f t="shared" ca="1" si="299"/>
        <v>104.70138181758024</v>
      </c>
      <c r="J2457" s="340">
        <f t="shared" ca="1" si="300"/>
        <v>0.60280838960548488</v>
      </c>
      <c r="K2457" s="170">
        <f t="shared" ca="1" si="296"/>
        <v>0.36337795457875804</v>
      </c>
      <c r="L2457" s="341">
        <f t="shared" ca="1" si="297"/>
        <v>2.5375664236947024</v>
      </c>
      <c r="M2457" s="341">
        <f t="shared" ca="1" si="301"/>
        <v>-2.5375664236947024</v>
      </c>
      <c r="N2457" s="170"/>
      <c r="O2457" s="340"/>
      <c r="P2457" s="3">
        <f t="shared" ca="1" si="302"/>
        <v>60839900</v>
      </c>
      <c r="Q2457" s="3" t="e">
        <f t="shared" ca="1" si="303"/>
        <v>#N/A</v>
      </c>
      <c r="S2457" s="99"/>
      <c r="T2457" s="350"/>
      <c r="U2457" s="350"/>
      <c r="V2457" s="349"/>
      <c r="W2457" s="313"/>
      <c r="X2457" s="302"/>
      <c r="Y2457" s="211"/>
      <c r="Z2457" s="320"/>
      <c r="AA2457" s="246"/>
      <c r="AB2457" s="125"/>
      <c r="AC2457" s="125"/>
      <c r="AD2457" s="125"/>
      <c r="AE2457" s="125"/>
      <c r="AF2457" s="125"/>
      <c r="AG2457" s="125"/>
      <c r="AH2457" s="125"/>
      <c r="AJ2457" s="125"/>
      <c r="AK2457" s="125"/>
      <c r="AM2457" s="246"/>
      <c r="AO2457" s="246"/>
      <c r="AP2457" s="211"/>
      <c r="AQ2457" s="211"/>
      <c r="AR2457" s="199"/>
      <c r="AT2457" s="225"/>
      <c r="AU2457" s="225"/>
      <c r="AV2457" s="225"/>
      <c r="AW2457" s="99"/>
      <c r="AX2457" s="199"/>
      <c r="AY2457" s="199"/>
      <c r="AZ2457" s="37"/>
      <c r="BA2457" s="123"/>
      <c r="BB2457" s="211"/>
      <c r="BC2457" s="211"/>
      <c r="BD2457" s="123"/>
      <c r="BE2457" s="123"/>
      <c r="BF2457" s="37"/>
      <c r="BG2457" s="37"/>
    </row>
    <row r="2458" spans="1:59" x14ac:dyDescent="0.25">
      <c r="A2458">
        <v>2426</v>
      </c>
      <c r="B2458" s="61">
        <f ca="1">OFFSET(InputPriceData!B$15,CalculationsAndCharts!$A2458+$A$11,0,1,1)</f>
        <v>38950</v>
      </c>
      <c r="C2458" s="3">
        <f ca="1">OFFSET(InputPriceData!G$15,CalculationsAndCharts!$A2458+$A$11,IF($C$7,8,0),1,1)</f>
        <v>42133600</v>
      </c>
      <c r="D2458" s="4">
        <f ca="1">OFFSET(InputPriceData!C$15,CalculationsAndCharts!$A2458+$A$11,IF($C$7,8,0),1,1)</f>
        <v>106.37</v>
      </c>
      <c r="E2458" s="4">
        <f ca="1">OFFSET(InputPriceData!D$15,CalculationsAndCharts!$A2458+$A$11,IF($C$7,8,0),1,1)</f>
        <v>106.46</v>
      </c>
      <c r="F2458" s="4">
        <f ca="1">OFFSET(InputPriceData!E$15,CalculationsAndCharts!$A2458+$A$11,IF($C$7,8,0),1,1)</f>
        <v>106.06</v>
      </c>
      <c r="G2458" s="4">
        <f ca="1">OFFSET(InputPriceData!F$15,CalculationsAndCharts!$A2458+$A$11,IF($C$7,8,0),1,1)</f>
        <v>106.33</v>
      </c>
      <c r="H2458" s="342">
        <f t="shared" ca="1" si="298"/>
        <v>104.99699793021342</v>
      </c>
      <c r="I2458" s="342">
        <f t="shared" ca="1" si="299"/>
        <v>104.55332561917845</v>
      </c>
      <c r="J2458" s="340">
        <f t="shared" ca="1" si="300"/>
        <v>0.59679894922971921</v>
      </c>
      <c r="K2458" s="170">
        <f t="shared" ca="1" si="296"/>
        <v>0.35616898580169698</v>
      </c>
      <c r="L2458" s="341">
        <f t="shared" ca="1" si="297"/>
        <v>2.7348743494182455</v>
      </c>
      <c r="M2458" s="341">
        <f t="shared" ca="1" si="301"/>
        <v>-2.7348743494182455</v>
      </c>
      <c r="N2458" s="170"/>
      <c r="O2458" s="340"/>
      <c r="P2458" s="3" t="e">
        <f t="shared" ca="1" si="302"/>
        <v>#N/A</v>
      </c>
      <c r="Q2458" s="3">
        <f t="shared" ca="1" si="303"/>
        <v>42133600</v>
      </c>
      <c r="S2458" s="99"/>
      <c r="T2458" s="350"/>
      <c r="U2458" s="350"/>
      <c r="V2458" s="349"/>
      <c r="W2458" s="313"/>
      <c r="X2458" s="302"/>
      <c r="Y2458" s="211"/>
      <c r="Z2458" s="320"/>
      <c r="AA2458" s="246"/>
      <c r="AB2458" s="125"/>
      <c r="AC2458" s="125"/>
      <c r="AD2458" s="125"/>
      <c r="AE2458" s="125"/>
      <c r="AF2458" s="125"/>
      <c r="AG2458" s="125"/>
      <c r="AH2458" s="125"/>
      <c r="AJ2458" s="125"/>
      <c r="AK2458" s="125"/>
      <c r="AM2458" s="246"/>
      <c r="AO2458" s="246"/>
      <c r="AP2458" s="211"/>
      <c r="AQ2458" s="211"/>
      <c r="AR2458" s="199"/>
      <c r="AT2458" s="225"/>
      <c r="AU2458" s="225"/>
      <c r="AV2458" s="225"/>
      <c r="AW2458" s="99"/>
      <c r="AX2458" s="199"/>
      <c r="AY2458" s="199"/>
      <c r="AZ2458" s="37"/>
      <c r="BA2458" s="123"/>
      <c r="BB2458" s="211"/>
      <c r="BC2458" s="211"/>
      <c r="BD2458" s="123"/>
      <c r="BE2458" s="123"/>
      <c r="BF2458" s="37"/>
      <c r="BG2458" s="37"/>
    </row>
    <row r="2459" spans="1:59" x14ac:dyDescent="0.25">
      <c r="A2459">
        <v>2427</v>
      </c>
      <c r="B2459" s="61">
        <f ca="1">OFFSET(InputPriceData!B$15,CalculationsAndCharts!$A2459+$A$11,0,1,1)</f>
        <v>38947</v>
      </c>
      <c r="C2459" s="3">
        <f ca="1">OFFSET(InputPriceData!G$15,CalculationsAndCharts!$A2459+$A$11,IF($C$7,8,0),1,1)</f>
        <v>58288400</v>
      </c>
      <c r="D2459" s="4">
        <f ca="1">OFFSET(InputPriceData!C$15,CalculationsAndCharts!$A2459+$A$11,IF($C$7,8,0),1,1)</f>
        <v>106.38</v>
      </c>
      <c r="E2459" s="4">
        <f ca="1">OFFSET(InputPriceData!D$15,CalculationsAndCharts!$A2459+$A$11,IF($C$7,8,0),1,1)</f>
        <v>106.79</v>
      </c>
      <c r="F2459" s="4">
        <f ca="1">OFFSET(InputPriceData!E$15,CalculationsAndCharts!$A2459+$A$11,IF($C$7,8,0),1,1)</f>
        <v>105.89</v>
      </c>
      <c r="G2459" s="4">
        <f ca="1">OFFSET(InputPriceData!F$15,CalculationsAndCharts!$A2459+$A$11,IF($C$7,8,0),1,1)</f>
        <v>106.79</v>
      </c>
      <c r="H2459" s="342">
        <f t="shared" ca="1" si="298"/>
        <v>104.80656906310105</v>
      </c>
      <c r="I2459" s="342">
        <f t="shared" ca="1" si="299"/>
        <v>104.3918097663765</v>
      </c>
      <c r="J2459" s="340">
        <f t="shared" ca="1" si="300"/>
        <v>0.58155602422578112</v>
      </c>
      <c r="K2459" s="170">
        <f t="shared" ca="1" si="296"/>
        <v>0.33820740931329729</v>
      </c>
      <c r="L2459" s="341">
        <f t="shared" ca="1" si="297"/>
        <v>2.9498184455033982</v>
      </c>
      <c r="M2459" s="341">
        <f t="shared" ca="1" si="301"/>
        <v>-2.9498184455033982</v>
      </c>
      <c r="N2459" s="170"/>
      <c r="O2459" s="340"/>
      <c r="P2459" s="3">
        <f t="shared" ca="1" si="302"/>
        <v>58288400</v>
      </c>
      <c r="Q2459" s="3" t="e">
        <f t="shared" ca="1" si="303"/>
        <v>#N/A</v>
      </c>
      <c r="S2459" s="99"/>
      <c r="T2459" s="350"/>
      <c r="U2459" s="350"/>
      <c r="V2459" s="349"/>
      <c r="W2459" s="313"/>
      <c r="X2459" s="302"/>
      <c r="Y2459" s="211"/>
      <c r="Z2459" s="320"/>
      <c r="AA2459" s="246"/>
      <c r="AB2459" s="125"/>
      <c r="AC2459" s="125"/>
      <c r="AD2459" s="125"/>
      <c r="AE2459" s="125"/>
      <c r="AF2459" s="125"/>
      <c r="AG2459" s="125"/>
      <c r="AH2459" s="125"/>
      <c r="AJ2459" s="125"/>
      <c r="AK2459" s="125"/>
      <c r="AM2459" s="246"/>
      <c r="AO2459" s="246"/>
      <c r="AP2459" s="211"/>
      <c r="AQ2459" s="211"/>
      <c r="AR2459" s="199"/>
      <c r="AT2459" s="225"/>
      <c r="AU2459" s="225"/>
      <c r="AV2459" s="225"/>
      <c r="AW2459" s="99"/>
      <c r="AX2459" s="199"/>
      <c r="AY2459" s="199"/>
      <c r="AZ2459" s="37"/>
      <c r="BA2459" s="123"/>
      <c r="BB2459" s="211"/>
      <c r="BC2459" s="211"/>
      <c r="BD2459" s="123"/>
      <c r="BE2459" s="123"/>
      <c r="BF2459" s="37"/>
      <c r="BG2459" s="37"/>
    </row>
    <row r="2460" spans="1:59" x14ac:dyDescent="0.25">
      <c r="A2460">
        <v>2428</v>
      </c>
      <c r="B2460" s="61">
        <f ca="1">OFFSET(InputPriceData!B$15,CalculationsAndCharts!$A2460+$A$11,0,1,1)</f>
        <v>38946</v>
      </c>
      <c r="C2460" s="3">
        <f ca="1">OFFSET(InputPriceData!G$15,CalculationsAndCharts!$A2460+$A$11,IF($C$7,8,0),1,1)</f>
        <v>70992800</v>
      </c>
      <c r="D2460" s="4">
        <f ca="1">OFFSET(InputPriceData!C$15,CalculationsAndCharts!$A2460+$A$11,IF($C$7,8,0),1,1)</f>
        <v>105.88</v>
      </c>
      <c r="E2460" s="4">
        <f ca="1">OFFSET(InputPriceData!D$15,CalculationsAndCharts!$A2460+$A$11,IF($C$7,8,0),1,1)</f>
        <v>106.53</v>
      </c>
      <c r="F2460" s="4">
        <f ca="1">OFFSET(InputPriceData!E$15,CalculationsAndCharts!$A2460+$A$11,IF($C$7,8,0),1,1)</f>
        <v>105.81</v>
      </c>
      <c r="G2460" s="4">
        <f ca="1">OFFSET(InputPriceData!F$15,CalculationsAndCharts!$A2460+$A$11,IF($C$7,8,0),1,1)</f>
        <v>106.25</v>
      </c>
      <c r="H2460" s="342">
        <f t="shared" ca="1" si="298"/>
        <v>104.52322178640121</v>
      </c>
      <c r="I2460" s="342">
        <f t="shared" ca="1" si="299"/>
        <v>104.17379247241072</v>
      </c>
      <c r="J2460" s="340">
        <f t="shared" ca="1" si="300"/>
        <v>0.53110307845170479</v>
      </c>
      <c r="K2460" s="170">
        <f t="shared" ca="1" si="296"/>
        <v>0.28207047994087769</v>
      </c>
      <c r="L2460" s="341">
        <f t="shared" ca="1" si="297"/>
        <v>3.1805524127418696</v>
      </c>
      <c r="M2460" s="341">
        <f t="shared" ca="1" si="301"/>
        <v>-3.1805524127418696</v>
      </c>
      <c r="N2460" s="170"/>
      <c r="O2460" s="340"/>
      <c r="P2460" s="3">
        <f t="shared" ca="1" si="302"/>
        <v>70992800</v>
      </c>
      <c r="Q2460" s="3" t="e">
        <f t="shared" ca="1" si="303"/>
        <v>#N/A</v>
      </c>
      <c r="S2460" s="99"/>
      <c r="T2460" s="350"/>
      <c r="U2460" s="350"/>
      <c r="V2460" s="349"/>
      <c r="W2460" s="313"/>
      <c r="X2460" s="302"/>
      <c r="Y2460" s="211"/>
      <c r="Z2460" s="320"/>
      <c r="AA2460" s="246"/>
      <c r="AB2460" s="125"/>
      <c r="AC2460" s="125"/>
      <c r="AD2460" s="125"/>
      <c r="AE2460" s="125"/>
      <c r="AF2460" s="125"/>
      <c r="AG2460" s="125"/>
      <c r="AH2460" s="125"/>
      <c r="AJ2460" s="125"/>
      <c r="AK2460" s="125"/>
      <c r="AM2460" s="246"/>
      <c r="AO2460" s="246"/>
      <c r="AP2460" s="211"/>
      <c r="AQ2460" s="211"/>
      <c r="AR2460" s="199"/>
      <c r="AT2460" s="225"/>
      <c r="AU2460" s="225"/>
      <c r="AV2460" s="225"/>
      <c r="AW2460" s="99"/>
      <c r="AX2460" s="199"/>
      <c r="AY2460" s="199"/>
      <c r="AZ2460" s="37"/>
      <c r="BA2460" s="123"/>
      <c r="BB2460" s="211"/>
      <c r="BC2460" s="211"/>
      <c r="BD2460" s="123"/>
      <c r="BE2460" s="123"/>
      <c r="BF2460" s="37"/>
      <c r="BG2460" s="37"/>
    </row>
    <row r="2461" spans="1:59" x14ac:dyDescent="0.25">
      <c r="A2461">
        <v>2429</v>
      </c>
      <c r="B2461" s="61">
        <f ca="1">OFFSET(InputPriceData!B$15,CalculationsAndCharts!$A2461+$A$11,0,1,1)</f>
        <v>38945</v>
      </c>
      <c r="C2461" s="3">
        <f ca="1">OFFSET(InputPriceData!G$15,CalculationsAndCharts!$A2461+$A$11,IF($C$7,8,0),1,1)</f>
        <v>71737600</v>
      </c>
      <c r="D2461" s="4">
        <f ca="1">OFFSET(InputPriceData!C$15,CalculationsAndCharts!$A2461+$A$11,IF($C$7,8,0),1,1)</f>
        <v>105.67</v>
      </c>
      <c r="E2461" s="4">
        <f ca="1">OFFSET(InputPriceData!D$15,CalculationsAndCharts!$A2461+$A$11,IF($C$7,8,0),1,1)</f>
        <v>106.14</v>
      </c>
      <c r="F2461" s="4">
        <f ca="1">OFFSET(InputPriceData!E$15,CalculationsAndCharts!$A2461+$A$11,IF($C$7,8,0),1,1)</f>
        <v>105.44</v>
      </c>
      <c r="G2461" s="4">
        <f ca="1">OFFSET(InputPriceData!F$15,CalculationsAndCharts!$A2461+$A$11,IF($C$7,8,0),1,1)</f>
        <v>105.98</v>
      </c>
      <c r="H2461" s="342">
        <f t="shared" ca="1" si="298"/>
        <v>104.27653918445853</v>
      </c>
      <c r="I2461" s="342">
        <f t="shared" ca="1" si="299"/>
        <v>103.98504633353897</v>
      </c>
      <c r="J2461" s="340">
        <f t="shared" ca="1" si="300"/>
        <v>0.48935520997426268</v>
      </c>
      <c r="K2461" s="170">
        <f t="shared" ca="1" si="296"/>
        <v>0.23946852152895473</v>
      </c>
      <c r="L2461" s="341">
        <f t="shared" ca="1" si="297"/>
        <v>3.4270725889266642</v>
      </c>
      <c r="M2461" s="341">
        <f t="shared" ca="1" si="301"/>
        <v>-3.4270725889266642</v>
      </c>
      <c r="N2461" s="170"/>
      <c r="O2461" s="340"/>
      <c r="P2461" s="3">
        <f t="shared" ca="1" si="302"/>
        <v>71737600</v>
      </c>
      <c r="Q2461" s="3" t="e">
        <f t="shared" ca="1" si="303"/>
        <v>#N/A</v>
      </c>
      <c r="S2461" s="99"/>
      <c r="T2461" s="350"/>
      <c r="U2461" s="350"/>
      <c r="V2461" s="349"/>
      <c r="W2461" s="313"/>
      <c r="X2461" s="302"/>
      <c r="Y2461" s="211"/>
      <c r="Z2461" s="320"/>
      <c r="AA2461" s="246"/>
      <c r="AB2461" s="125"/>
      <c r="AC2461" s="125"/>
      <c r="AD2461" s="125"/>
      <c r="AE2461" s="125"/>
      <c r="AF2461" s="125"/>
      <c r="AG2461" s="125"/>
      <c r="AH2461" s="125"/>
      <c r="AJ2461" s="125"/>
      <c r="AK2461" s="125"/>
      <c r="AM2461" s="246"/>
      <c r="AO2461" s="246"/>
      <c r="AP2461" s="211"/>
      <c r="AQ2461" s="211"/>
      <c r="AR2461" s="199"/>
      <c r="AT2461" s="225"/>
      <c r="AU2461" s="225"/>
      <c r="AV2461" s="225"/>
      <c r="AW2461" s="99"/>
      <c r="AX2461" s="199"/>
      <c r="AY2461" s="199"/>
      <c r="AZ2461" s="37"/>
      <c r="BA2461" s="123"/>
      <c r="BB2461" s="211"/>
      <c r="BC2461" s="211"/>
      <c r="BD2461" s="123"/>
      <c r="BE2461" s="123"/>
      <c r="BF2461" s="37"/>
      <c r="BG2461" s="37"/>
    </row>
    <row r="2462" spans="1:59" x14ac:dyDescent="0.25">
      <c r="A2462">
        <v>2430</v>
      </c>
      <c r="B2462" s="61">
        <f ca="1">OFFSET(InputPriceData!B$15,CalculationsAndCharts!$A2462+$A$11,0,1,1)</f>
        <v>38944</v>
      </c>
      <c r="C2462" s="3">
        <f ca="1">OFFSET(InputPriceData!G$15,CalculationsAndCharts!$A2462+$A$11,IF($C$7,8,0),1,1)</f>
        <v>68143000</v>
      </c>
      <c r="D2462" s="4">
        <f ca="1">OFFSET(InputPriceData!C$15,CalculationsAndCharts!$A2462+$A$11,IF($C$7,8,0),1,1)</f>
        <v>104.8</v>
      </c>
      <c r="E2462" s="4">
        <f ca="1">OFFSET(InputPriceData!D$15,CalculationsAndCharts!$A2462+$A$11,IF($C$7,8,0),1,1)</f>
        <v>105.3</v>
      </c>
      <c r="F2462" s="4">
        <f ca="1">OFFSET(InputPriceData!E$15,CalculationsAndCharts!$A2462+$A$11,IF($C$7,8,0),1,1)</f>
        <v>104.51</v>
      </c>
      <c r="G2462" s="4">
        <f ca="1">OFFSET(InputPriceData!F$15,CalculationsAndCharts!$A2462+$A$11,IF($C$7,8,0),1,1)</f>
        <v>105.11</v>
      </c>
      <c r="H2462" s="342">
        <f t="shared" ca="1" si="298"/>
        <v>104.03318763938117</v>
      </c>
      <c r="I2462" s="342">
        <f t="shared" ca="1" si="299"/>
        <v>103.80368690931525</v>
      </c>
      <c r="J2462" s="340">
        <f t="shared" ca="1" si="300"/>
        <v>0.44497663096375956</v>
      </c>
      <c r="K2462" s="170">
        <f t="shared" ca="1" si="296"/>
        <v>0.19800420210385786</v>
      </c>
      <c r="L2462" s="341">
        <f t="shared" ca="1" si="297"/>
        <v>3.6896943610455475</v>
      </c>
      <c r="M2462" s="341">
        <f t="shared" ca="1" si="301"/>
        <v>-3.6896943610455475</v>
      </c>
      <c r="N2462" s="170"/>
      <c r="O2462" s="340"/>
      <c r="P2462" s="3">
        <f t="shared" ca="1" si="302"/>
        <v>68143000</v>
      </c>
      <c r="Q2462" s="3" t="e">
        <f t="shared" ca="1" si="303"/>
        <v>#N/A</v>
      </c>
      <c r="S2462" s="99"/>
      <c r="T2462" s="350"/>
      <c r="U2462" s="350"/>
      <c r="V2462" s="349"/>
      <c r="W2462" s="313"/>
      <c r="X2462" s="302"/>
      <c r="Y2462" s="211"/>
      <c r="Z2462" s="320"/>
      <c r="AA2462" s="246"/>
      <c r="AB2462" s="125"/>
      <c r="AC2462" s="125"/>
      <c r="AD2462" s="125"/>
      <c r="AE2462" s="125"/>
      <c r="AF2462" s="125"/>
      <c r="AG2462" s="125"/>
      <c r="AH2462" s="125"/>
      <c r="AJ2462" s="125"/>
      <c r="AK2462" s="125"/>
      <c r="AM2462" s="246"/>
      <c r="AO2462" s="246"/>
      <c r="AP2462" s="211"/>
      <c r="AQ2462" s="211"/>
      <c r="AR2462" s="199"/>
      <c r="AT2462" s="225"/>
      <c r="AU2462" s="225"/>
      <c r="AV2462" s="225"/>
      <c r="AW2462" s="99"/>
      <c r="AX2462" s="199"/>
      <c r="AY2462" s="199"/>
      <c r="AZ2462" s="37"/>
      <c r="BA2462" s="123"/>
      <c r="BB2462" s="211"/>
      <c r="BC2462" s="211"/>
      <c r="BD2462" s="123"/>
      <c r="BE2462" s="123"/>
      <c r="BF2462" s="37"/>
      <c r="BG2462" s="37"/>
    </row>
    <row r="2463" spans="1:59" x14ac:dyDescent="0.25">
      <c r="A2463">
        <v>2431</v>
      </c>
      <c r="B2463" s="61">
        <f ca="1">OFFSET(InputPriceData!B$15,CalculationsAndCharts!$A2463+$A$11,0,1,1)</f>
        <v>38943</v>
      </c>
      <c r="C2463" s="3">
        <f ca="1">OFFSET(InputPriceData!G$15,CalculationsAndCharts!$A2463+$A$11,IF($C$7,8,0),1,1)</f>
        <v>57839000</v>
      </c>
      <c r="D2463" s="4">
        <f ca="1">OFFSET(InputPriceData!C$15,CalculationsAndCharts!$A2463+$A$11,IF($C$7,8,0),1,1)</f>
        <v>104.29</v>
      </c>
      <c r="E2463" s="4">
        <f ca="1">OFFSET(InputPriceData!D$15,CalculationsAndCharts!$A2463+$A$11,IF($C$7,8,0),1,1)</f>
        <v>104.72</v>
      </c>
      <c r="F2463" s="4">
        <f ca="1">OFFSET(InputPriceData!E$15,CalculationsAndCharts!$A2463+$A$11,IF($C$7,8,0),1,1)</f>
        <v>103.71</v>
      </c>
      <c r="G2463" s="4">
        <f ca="1">OFFSET(InputPriceData!F$15,CalculationsAndCharts!$A2463+$A$11,IF($C$7,8,0),1,1)</f>
        <v>103.87</v>
      </c>
      <c r="H2463" s="342">
        <f t="shared" ca="1" si="298"/>
        <v>103.8793573021499</v>
      </c>
      <c r="I2463" s="342">
        <f t="shared" ca="1" si="299"/>
        <v>103.68493117379846</v>
      </c>
      <c r="J2463" s="340">
        <f t="shared" ca="1" si="300"/>
        <v>0.42906338140568184</v>
      </c>
      <c r="K2463" s="170">
        <f t="shared" ca="1" si="296"/>
        <v>0.18409538526327759</v>
      </c>
      <c r="L2463" s="341">
        <f t="shared" ca="1" si="297"/>
        <v>3.9668320028721493</v>
      </c>
      <c r="M2463" s="341">
        <f t="shared" ca="1" si="301"/>
        <v>-3.9668320028721493</v>
      </c>
      <c r="N2463" s="170"/>
      <c r="O2463" s="340"/>
      <c r="P2463" s="3" t="e">
        <f t="shared" ca="1" si="302"/>
        <v>#N/A</v>
      </c>
      <c r="Q2463" s="3">
        <f t="shared" ca="1" si="303"/>
        <v>57839000</v>
      </c>
      <c r="S2463" s="99"/>
      <c r="T2463" s="350"/>
      <c r="U2463" s="350"/>
      <c r="V2463" s="349"/>
      <c r="W2463" s="313"/>
      <c r="X2463" s="302"/>
      <c r="Y2463" s="211"/>
      <c r="Z2463" s="320"/>
      <c r="AA2463" s="246"/>
      <c r="AB2463" s="125"/>
      <c r="AC2463" s="125"/>
      <c r="AD2463" s="125"/>
      <c r="AE2463" s="125"/>
      <c r="AF2463" s="125"/>
      <c r="AG2463" s="125"/>
      <c r="AH2463" s="125"/>
      <c r="AJ2463" s="125"/>
      <c r="AK2463" s="125"/>
      <c r="AM2463" s="246"/>
      <c r="AO2463" s="246"/>
      <c r="AP2463" s="211"/>
      <c r="AQ2463" s="211"/>
      <c r="AR2463" s="199"/>
      <c r="AT2463" s="225"/>
      <c r="AU2463" s="225"/>
      <c r="AV2463" s="225"/>
      <c r="AW2463" s="99"/>
      <c r="AX2463" s="199"/>
      <c r="AY2463" s="199"/>
      <c r="AZ2463" s="37"/>
      <c r="BA2463" s="123"/>
      <c r="BB2463" s="211"/>
      <c r="BC2463" s="211"/>
      <c r="BD2463" s="123"/>
      <c r="BE2463" s="123"/>
      <c r="BF2463" s="37"/>
      <c r="BG2463" s="37"/>
    </row>
    <row r="2464" spans="1:59" x14ac:dyDescent="0.25">
      <c r="A2464">
        <v>2432</v>
      </c>
      <c r="B2464" s="61">
        <f ca="1">OFFSET(InputPriceData!B$15,CalculationsAndCharts!$A2464+$A$11,0,1,1)</f>
        <v>38940</v>
      </c>
      <c r="C2464" s="3">
        <f ca="1">OFFSET(InputPriceData!G$15,CalculationsAndCharts!$A2464+$A$11,IF($C$7,8,0),1,1)</f>
        <v>47482200</v>
      </c>
      <c r="D2464" s="4">
        <f ca="1">OFFSET(InputPriceData!C$15,CalculationsAndCharts!$A2464+$A$11,IF($C$7,8,0),1,1)</f>
        <v>103.92</v>
      </c>
      <c r="E2464" s="4">
        <f ca="1">OFFSET(InputPriceData!D$15,CalculationsAndCharts!$A2464+$A$11,IF($C$7,8,0),1,1)</f>
        <v>103.94</v>
      </c>
      <c r="F2464" s="4">
        <f ca="1">OFFSET(InputPriceData!E$15,CalculationsAndCharts!$A2464+$A$11,IF($C$7,8,0),1,1)</f>
        <v>103.28</v>
      </c>
      <c r="G2464" s="4">
        <f ca="1">OFFSET(InputPriceData!F$15,CalculationsAndCharts!$A2464+$A$11,IF($C$7,8,0),1,1)</f>
        <v>103.78</v>
      </c>
      <c r="H2464" s="342">
        <f t="shared" ca="1" si="298"/>
        <v>103.88069405959988</v>
      </c>
      <c r="I2464" s="342">
        <f t="shared" ca="1" si="299"/>
        <v>103.66810673505287</v>
      </c>
      <c r="J2464" s="340">
        <f t="shared" ca="1" si="300"/>
        <v>0.46806681856176985</v>
      </c>
      <c r="K2464" s="170">
        <f t="shared" ca="1" si="296"/>
        <v>0.21908654663853677</v>
      </c>
      <c r="L2464" s="341">
        <f t="shared" ca="1" si="297"/>
        <v>4.2579007453555082</v>
      </c>
      <c r="M2464" s="341">
        <f t="shared" ca="1" si="301"/>
        <v>-4.2579007453555082</v>
      </c>
      <c r="N2464" s="170"/>
      <c r="O2464" s="340"/>
      <c r="P2464" s="3" t="e">
        <f t="shared" ca="1" si="302"/>
        <v>#N/A</v>
      </c>
      <c r="Q2464" s="3">
        <f t="shared" ca="1" si="303"/>
        <v>47482200</v>
      </c>
      <c r="S2464" s="99"/>
      <c r="T2464" s="350"/>
      <c r="U2464" s="350"/>
      <c r="V2464" s="349"/>
      <c r="W2464" s="313"/>
      <c r="X2464" s="302"/>
      <c r="Y2464" s="211"/>
      <c r="Z2464" s="320"/>
      <c r="AA2464" s="246"/>
      <c r="AB2464" s="125"/>
      <c r="AC2464" s="125"/>
      <c r="AD2464" s="125"/>
      <c r="AE2464" s="125"/>
      <c r="AF2464" s="125"/>
      <c r="AG2464" s="125"/>
      <c r="AH2464" s="125"/>
      <c r="AJ2464" s="125"/>
      <c r="AK2464" s="125"/>
      <c r="AM2464" s="246"/>
      <c r="AO2464" s="246"/>
      <c r="AP2464" s="211"/>
      <c r="AQ2464" s="211"/>
      <c r="AR2464" s="199"/>
      <c r="AT2464" s="225"/>
      <c r="AU2464" s="225"/>
      <c r="AV2464" s="225"/>
      <c r="AW2464" s="99"/>
      <c r="AX2464" s="199"/>
      <c r="AY2464" s="199"/>
      <c r="AZ2464" s="37"/>
      <c r="BA2464" s="123"/>
      <c r="BB2464" s="211"/>
      <c r="BC2464" s="211"/>
      <c r="BD2464" s="123"/>
      <c r="BE2464" s="123"/>
      <c r="BF2464" s="37"/>
      <c r="BG2464" s="37"/>
    </row>
    <row r="2465" spans="1:59" x14ac:dyDescent="0.25">
      <c r="A2465">
        <v>2433</v>
      </c>
      <c r="B2465" s="61">
        <f ca="1">OFFSET(InputPriceData!B$15,CalculationsAndCharts!$A2465+$A$11,0,1,1)</f>
        <v>38939</v>
      </c>
      <c r="C2465" s="3">
        <f ca="1">OFFSET(InputPriceData!G$15,CalculationsAndCharts!$A2465+$A$11,IF($C$7,8,0),1,1)</f>
        <v>69322300</v>
      </c>
      <c r="D2465" s="4">
        <f ca="1">OFFSET(InputPriceData!C$15,CalculationsAndCharts!$A2465+$A$11,IF($C$7,8,0),1,1)</f>
        <v>103.43</v>
      </c>
      <c r="E2465" s="4">
        <f ca="1">OFFSET(InputPriceData!D$15,CalculationsAndCharts!$A2465+$A$11,IF($C$7,8,0),1,1)</f>
        <v>104.18</v>
      </c>
      <c r="F2465" s="4">
        <f ca="1">OFFSET(InputPriceData!E$15,CalculationsAndCharts!$A2465+$A$11,IF($C$7,8,0),1,1)</f>
        <v>103.19</v>
      </c>
      <c r="G2465" s="4">
        <f ca="1">OFFSET(InputPriceData!F$15,CalculationsAndCharts!$A2465+$A$11,IF($C$7,8,0),1,1)</f>
        <v>104.08</v>
      </c>
      <c r="H2465" s="342">
        <f t="shared" ca="1" si="298"/>
        <v>103.895078925257</v>
      </c>
      <c r="I2465" s="342">
        <f t="shared" ca="1" si="299"/>
        <v>103.65793462005767</v>
      </c>
      <c r="J2465" s="340">
        <f t="shared" ca="1" si="300"/>
        <v>0.51529101529453203</v>
      </c>
      <c r="K2465" s="170">
        <f t="shared" ref="K2465:K2528" ca="1" si="304">J2465*J2465</f>
        <v>0.26552483044326963</v>
      </c>
      <c r="L2465" s="341">
        <f t="shared" ref="L2465:L2528" ca="1" si="305">SQRT(SUM(OFFSET(K2465,0,0,$A$18,1))/$A$18)</f>
        <v>4.5586768920016274</v>
      </c>
      <c r="M2465" s="341">
        <f t="shared" ca="1" si="301"/>
        <v>-4.5586768920016274</v>
      </c>
      <c r="N2465" s="170"/>
      <c r="O2465" s="340"/>
      <c r="P2465" s="3">
        <f t="shared" ca="1" si="302"/>
        <v>69322300</v>
      </c>
      <c r="Q2465" s="3" t="e">
        <f t="shared" ca="1" si="303"/>
        <v>#N/A</v>
      </c>
      <c r="S2465" s="99"/>
      <c r="T2465" s="350"/>
      <c r="U2465" s="350"/>
      <c r="V2465" s="349"/>
      <c r="W2465" s="313"/>
      <c r="X2465" s="302"/>
      <c r="Y2465" s="211"/>
      <c r="Z2465" s="320"/>
      <c r="AA2465" s="246"/>
      <c r="AB2465" s="125"/>
      <c r="AC2465" s="125"/>
      <c r="AD2465" s="125"/>
      <c r="AE2465" s="125"/>
      <c r="AF2465" s="125"/>
      <c r="AG2465" s="125"/>
      <c r="AH2465" s="125"/>
      <c r="AJ2465" s="125"/>
      <c r="AK2465" s="125"/>
      <c r="AM2465" s="246"/>
      <c r="AO2465" s="246"/>
      <c r="AP2465" s="211"/>
      <c r="AQ2465" s="211"/>
      <c r="AR2465" s="199"/>
      <c r="AT2465" s="225"/>
      <c r="AU2465" s="225"/>
      <c r="AV2465" s="225"/>
      <c r="AW2465" s="99"/>
      <c r="AX2465" s="199"/>
      <c r="AY2465" s="199"/>
      <c r="AZ2465" s="37"/>
      <c r="BA2465" s="123"/>
      <c r="BB2465" s="211"/>
      <c r="BC2465" s="211"/>
      <c r="BD2465" s="123"/>
      <c r="BE2465" s="123"/>
      <c r="BF2465" s="37"/>
      <c r="BG2465" s="37"/>
    </row>
    <row r="2466" spans="1:59" x14ac:dyDescent="0.25">
      <c r="A2466">
        <v>2434</v>
      </c>
      <c r="B2466" s="61">
        <f ca="1">OFFSET(InputPriceData!B$15,CalculationsAndCharts!$A2466+$A$11,0,1,1)</f>
        <v>38938</v>
      </c>
      <c r="C2466" s="3">
        <f ca="1">OFFSET(InputPriceData!G$15,CalculationsAndCharts!$A2466+$A$11,IF($C$7,8,0),1,1)</f>
        <v>78910600</v>
      </c>
      <c r="D2466" s="4">
        <f ca="1">OFFSET(InputPriceData!C$15,CalculationsAndCharts!$A2466+$A$11,IF($C$7,8,0),1,1)</f>
        <v>104.74</v>
      </c>
      <c r="E2466" s="4">
        <f ca="1">OFFSET(InputPriceData!D$15,CalculationsAndCharts!$A2466+$A$11,IF($C$7,8,0),1,1)</f>
        <v>105.08</v>
      </c>
      <c r="F2466" s="4">
        <f ca="1">OFFSET(InputPriceData!E$15,CalculationsAndCharts!$A2466+$A$11,IF($C$7,8,0),1,1)</f>
        <v>103.46</v>
      </c>
      <c r="G2466" s="4">
        <f ca="1">OFFSET(InputPriceData!F$15,CalculationsAndCharts!$A2466+$A$11,IF($C$7,8,0),1,1)</f>
        <v>103.76</v>
      </c>
      <c r="H2466" s="342">
        <f t="shared" ref="H2466:H2529" ca="1" si="306">IF($A2466&gt;$A$8,0,IF($A2466=$A$8,$G2466,$C$16*$G2466+$D$16*H2467))</f>
        <v>103.86866162886513</v>
      </c>
      <c r="I2466" s="342">
        <f t="shared" ref="I2466:I2529" ca="1" si="307">IF($A2466&gt;$A$8,0,IF($A2466=$A$8,$G2466,$C$17*$G2466+$D$17*I2467))</f>
        <v>103.61956504006292</v>
      </c>
      <c r="J2466" s="340">
        <f t="shared" ref="J2466:J2529" ca="1" si="308" xml:space="preserve"> ($C$16 - $C$17)*$G2466 + ($C$17*$D$16 - $C$16*$D$17)*$G2467 + ($D$16 + $D$17)*J2467 - $D$16*$D$17*J2468</f>
        <v>0.55189142920428147</v>
      </c>
      <c r="K2466" s="170">
        <f t="shared" ca="1" si="304"/>
        <v>0.30458414962914443</v>
      </c>
      <c r="L2466" s="341">
        <f t="shared" ca="1" si="305"/>
        <v>4.868881362721706</v>
      </c>
      <c r="M2466" s="341">
        <f t="shared" ref="M2466:M2529" ca="1" si="309">-L2466</f>
        <v>-4.868881362721706</v>
      </c>
      <c r="N2466" s="170"/>
      <c r="O2466" s="340"/>
      <c r="P2466" s="3" t="e">
        <f t="shared" ref="P2466:P2529" ca="1" si="310">IF(G2466&gt;=D2466,C2466,NA())</f>
        <v>#N/A</v>
      </c>
      <c r="Q2466" s="3">
        <f t="shared" ref="Q2466:Q2529" ca="1" si="311">IF(G2466&lt;D2466,C2466,NA())</f>
        <v>78910600</v>
      </c>
      <c r="S2466" s="99"/>
      <c r="T2466" s="350"/>
      <c r="U2466" s="350"/>
      <c r="V2466" s="349"/>
      <c r="W2466" s="313"/>
      <c r="X2466" s="302"/>
      <c r="Y2466" s="211"/>
      <c r="Z2466" s="320"/>
      <c r="AA2466" s="246"/>
      <c r="AB2466" s="125"/>
      <c r="AC2466" s="125"/>
      <c r="AD2466" s="125"/>
      <c r="AE2466" s="125"/>
      <c r="AF2466" s="125"/>
      <c r="AG2466" s="125"/>
      <c r="AH2466" s="125"/>
      <c r="AJ2466" s="125"/>
      <c r="AK2466" s="125"/>
      <c r="AM2466" s="246"/>
      <c r="AO2466" s="246"/>
      <c r="AP2466" s="211"/>
      <c r="AQ2466" s="211"/>
      <c r="AR2466" s="199"/>
      <c r="AT2466" s="225"/>
      <c r="AU2466" s="225"/>
      <c r="AV2466" s="225"/>
      <c r="AW2466" s="99"/>
      <c r="AX2466" s="199"/>
      <c r="AY2466" s="199"/>
      <c r="AZ2466" s="37"/>
      <c r="BA2466" s="123"/>
      <c r="BB2466" s="211"/>
      <c r="BC2466" s="211"/>
      <c r="BD2466" s="123"/>
      <c r="BE2466" s="123"/>
      <c r="BF2466" s="37"/>
      <c r="BG2466" s="37"/>
    </row>
    <row r="2467" spans="1:59" x14ac:dyDescent="0.25">
      <c r="A2467">
        <v>2435</v>
      </c>
      <c r="B2467" s="61">
        <f ca="1">OFFSET(InputPriceData!B$15,CalculationsAndCharts!$A2467+$A$11,0,1,1)</f>
        <v>38937</v>
      </c>
      <c r="C2467" s="3">
        <f ca="1">OFFSET(InputPriceData!G$15,CalculationsAndCharts!$A2467+$A$11,IF($C$7,8,0),1,1)</f>
        <v>90901300</v>
      </c>
      <c r="D2467" s="4">
        <f ca="1">OFFSET(InputPriceData!C$15,CalculationsAndCharts!$A2467+$A$11,IF($C$7,8,0),1,1)</f>
        <v>104.67</v>
      </c>
      <c r="E2467" s="4">
        <f ca="1">OFFSET(InputPriceData!D$15,CalculationsAndCharts!$A2467+$A$11,IF($C$7,8,0),1,1)</f>
        <v>104.97</v>
      </c>
      <c r="F2467" s="4">
        <f ca="1">OFFSET(InputPriceData!E$15,CalculationsAndCharts!$A2467+$A$11,IF($C$7,8,0),1,1)</f>
        <v>103.74</v>
      </c>
      <c r="G2467" s="4">
        <f ca="1">OFFSET(InputPriceData!F$15,CalculationsAndCharts!$A2467+$A$11,IF($C$7,8,0),1,1)</f>
        <v>104.11</v>
      </c>
      <c r="H2467" s="342">
        <f t="shared" ca="1" si="306"/>
        <v>103.884184718703</v>
      </c>
      <c r="I2467" s="342">
        <f t="shared" ca="1" si="307"/>
        <v>103.60679822552321</v>
      </c>
      <c r="J2467" s="340">
        <f t="shared" ca="1" si="308"/>
        <v>0.60697906954365288</v>
      </c>
      <c r="K2467" s="170">
        <f t="shared" ca="1" si="304"/>
        <v>0.36842359086407861</v>
      </c>
      <c r="L2467" s="341">
        <f t="shared" ca="1" si="305"/>
        <v>5.1899709442491364</v>
      </c>
      <c r="M2467" s="341">
        <f t="shared" ca="1" si="309"/>
        <v>-5.1899709442491364</v>
      </c>
      <c r="N2467" s="170"/>
      <c r="O2467" s="340"/>
      <c r="P2467" s="3" t="e">
        <f t="shared" ca="1" si="310"/>
        <v>#N/A</v>
      </c>
      <c r="Q2467" s="3">
        <f t="shared" ca="1" si="311"/>
        <v>90901300</v>
      </c>
      <c r="S2467" s="99"/>
      <c r="T2467" s="350"/>
      <c r="U2467" s="350"/>
      <c r="V2467" s="349"/>
      <c r="W2467" s="313"/>
      <c r="X2467" s="302"/>
      <c r="Y2467" s="211"/>
      <c r="Z2467" s="320"/>
      <c r="AA2467" s="246"/>
      <c r="AB2467" s="125"/>
      <c r="AC2467" s="125"/>
      <c r="AD2467" s="125"/>
      <c r="AE2467" s="125"/>
      <c r="AF2467" s="125"/>
      <c r="AG2467" s="125"/>
      <c r="AH2467" s="125"/>
      <c r="AJ2467" s="125"/>
      <c r="AK2467" s="125"/>
      <c r="AM2467" s="246"/>
      <c r="AO2467" s="246"/>
      <c r="AP2467" s="211"/>
      <c r="AQ2467" s="211"/>
      <c r="AR2467" s="199"/>
      <c r="AT2467" s="225"/>
      <c r="AU2467" s="225"/>
      <c r="AV2467" s="225"/>
      <c r="AW2467" s="99"/>
      <c r="AX2467" s="199"/>
      <c r="AY2467" s="199"/>
      <c r="AZ2467" s="37"/>
      <c r="BA2467" s="123"/>
      <c r="BB2467" s="211"/>
      <c r="BC2467" s="211"/>
      <c r="BD2467" s="123"/>
      <c r="BE2467" s="123"/>
      <c r="BF2467" s="37"/>
      <c r="BG2467" s="37"/>
    </row>
    <row r="2468" spans="1:59" x14ac:dyDescent="0.25">
      <c r="A2468">
        <v>2436</v>
      </c>
      <c r="B2468" s="61">
        <f ca="1">OFFSET(InputPriceData!B$15,CalculationsAndCharts!$A2468+$A$11,0,1,1)</f>
        <v>38936</v>
      </c>
      <c r="C2468" s="3">
        <f ca="1">OFFSET(InputPriceData!G$15,CalculationsAndCharts!$A2468+$A$11,IF($C$7,8,0),1,1)</f>
        <v>45377300</v>
      </c>
      <c r="D2468" s="4">
        <f ca="1">OFFSET(InputPriceData!C$15,CalculationsAndCharts!$A2468+$A$11,IF($C$7,8,0),1,1)</f>
        <v>104.51</v>
      </c>
      <c r="E2468" s="4">
        <f ca="1">OFFSET(InputPriceData!D$15,CalculationsAndCharts!$A2468+$A$11,IF($C$7,8,0),1,1)</f>
        <v>104.66</v>
      </c>
      <c r="F2468" s="4">
        <f ca="1">OFFSET(InputPriceData!E$15,CalculationsAndCharts!$A2468+$A$11,IF($C$7,8,0),1,1)</f>
        <v>104.1</v>
      </c>
      <c r="G2468" s="4">
        <f ca="1">OFFSET(InputPriceData!F$15,CalculationsAndCharts!$A2468+$A$11,IF($C$7,8,0),1,1)</f>
        <v>104.51</v>
      </c>
      <c r="H2468" s="342">
        <f t="shared" ca="1" si="306"/>
        <v>103.85192539280342</v>
      </c>
      <c r="I2468" s="342">
        <f t="shared" ca="1" si="307"/>
        <v>103.56105260966169</v>
      </c>
      <c r="J2468" s="340">
        <f t="shared" ca="1" si="308"/>
        <v>0.6495951007519124</v>
      </c>
      <c r="K2468" s="170">
        <f t="shared" ca="1" si="304"/>
        <v>0.42197379492088721</v>
      </c>
      <c r="L2468" s="341">
        <f t="shared" ca="1" si="305"/>
        <v>5.5236125184238416</v>
      </c>
      <c r="M2468" s="341">
        <f t="shared" ca="1" si="309"/>
        <v>-5.5236125184238416</v>
      </c>
      <c r="N2468" s="170"/>
      <c r="O2468" s="340"/>
      <c r="P2468" s="3">
        <f t="shared" ca="1" si="310"/>
        <v>45377300</v>
      </c>
      <c r="Q2468" s="3" t="e">
        <f t="shared" ca="1" si="311"/>
        <v>#N/A</v>
      </c>
      <c r="S2468" s="99"/>
      <c r="T2468" s="350"/>
      <c r="U2468" s="350"/>
      <c r="V2468" s="349"/>
      <c r="W2468" s="313"/>
      <c r="X2468" s="302"/>
      <c r="Y2468" s="211"/>
      <c r="Z2468" s="320"/>
      <c r="AA2468" s="246"/>
      <c r="AB2468" s="125"/>
      <c r="AC2468" s="125"/>
      <c r="AD2468" s="125"/>
      <c r="AE2468" s="125"/>
      <c r="AF2468" s="125"/>
      <c r="AG2468" s="125"/>
      <c r="AH2468" s="125"/>
      <c r="AJ2468" s="125"/>
      <c r="AK2468" s="125"/>
      <c r="AM2468" s="246"/>
      <c r="AO2468" s="246"/>
      <c r="AP2468" s="211"/>
      <c r="AQ2468" s="211"/>
      <c r="AR2468" s="199"/>
      <c r="AT2468" s="225"/>
      <c r="AU2468" s="225"/>
      <c r="AV2468" s="225"/>
      <c r="AW2468" s="99"/>
      <c r="AX2468" s="199"/>
      <c r="AY2468" s="199"/>
      <c r="AZ2468" s="37"/>
      <c r="BA2468" s="123"/>
      <c r="BB2468" s="211"/>
      <c r="BC2468" s="211"/>
      <c r="BD2468" s="123"/>
      <c r="BE2468" s="123"/>
      <c r="BF2468" s="37"/>
      <c r="BG2468" s="37"/>
    </row>
    <row r="2469" spans="1:59" x14ac:dyDescent="0.25">
      <c r="A2469">
        <v>2437</v>
      </c>
      <c r="B2469" s="61">
        <f ca="1">OFFSET(InputPriceData!B$15,CalculationsAndCharts!$A2469+$A$11,0,1,1)</f>
        <v>38933</v>
      </c>
      <c r="C2469" s="3">
        <f ca="1">OFFSET(InputPriceData!G$15,CalculationsAndCharts!$A2469+$A$11,IF($C$7,8,0),1,1)</f>
        <v>96294200</v>
      </c>
      <c r="D2469" s="4">
        <f ca="1">OFFSET(InputPriceData!C$15,CalculationsAndCharts!$A2469+$A$11,IF($C$7,8,0),1,1)</f>
        <v>105.48</v>
      </c>
      <c r="E2469" s="4">
        <f ca="1">OFFSET(InputPriceData!D$15,CalculationsAndCharts!$A2469+$A$11,IF($C$7,8,0),1,1)</f>
        <v>105.76</v>
      </c>
      <c r="F2469" s="4">
        <f ca="1">OFFSET(InputPriceData!E$15,CalculationsAndCharts!$A2469+$A$11,IF($C$7,8,0),1,1)</f>
        <v>104.17</v>
      </c>
      <c r="G2469" s="4">
        <f ca="1">OFFSET(InputPriceData!F$15,CalculationsAndCharts!$A2469+$A$11,IF($C$7,8,0),1,1)</f>
        <v>104.76</v>
      </c>
      <c r="H2469" s="342">
        <f t="shared" ca="1" si="306"/>
        <v>103.75791473463249</v>
      </c>
      <c r="I2469" s="342">
        <f t="shared" ca="1" si="307"/>
        <v>103.47478466508548</v>
      </c>
      <c r="J2469" s="340">
        <f t="shared" ca="1" si="308"/>
        <v>0.67351125523556166</v>
      </c>
      <c r="K2469" s="170">
        <f t="shared" ca="1" si="304"/>
        <v>0.45361741092898189</v>
      </c>
      <c r="L2469" s="341">
        <f t="shared" ca="1" si="305"/>
        <v>5.8641057899495896</v>
      </c>
      <c r="M2469" s="341">
        <f t="shared" ca="1" si="309"/>
        <v>-5.8641057899495896</v>
      </c>
      <c r="N2469" s="170"/>
      <c r="O2469" s="340"/>
      <c r="P2469" s="3" t="e">
        <f t="shared" ca="1" si="310"/>
        <v>#N/A</v>
      </c>
      <c r="Q2469" s="3">
        <f t="shared" ca="1" si="311"/>
        <v>96294200</v>
      </c>
      <c r="S2469" s="99"/>
      <c r="T2469" s="350"/>
      <c r="U2469" s="350"/>
      <c r="V2469" s="349"/>
      <c r="W2469" s="313"/>
      <c r="X2469" s="302"/>
      <c r="Y2469" s="211"/>
      <c r="Z2469" s="320"/>
      <c r="AA2469" s="246"/>
      <c r="AB2469" s="125"/>
      <c r="AC2469" s="125"/>
      <c r="AD2469" s="125"/>
      <c r="AE2469" s="125"/>
      <c r="AF2469" s="125"/>
      <c r="AG2469" s="125"/>
      <c r="AH2469" s="125"/>
      <c r="AJ2469" s="125"/>
      <c r="AK2469" s="125"/>
      <c r="AM2469" s="246"/>
      <c r="AO2469" s="246"/>
      <c r="AP2469" s="211"/>
      <c r="AQ2469" s="211"/>
      <c r="AR2469" s="199"/>
      <c r="AT2469" s="225"/>
      <c r="AU2469" s="225"/>
      <c r="AV2469" s="225"/>
      <c r="AW2469" s="99"/>
      <c r="AX2469" s="199"/>
      <c r="AY2469" s="199"/>
      <c r="AZ2469" s="37"/>
      <c r="BA2469" s="123"/>
      <c r="BB2469" s="211"/>
      <c r="BC2469" s="211"/>
      <c r="BD2469" s="123"/>
      <c r="BE2469" s="123"/>
      <c r="BF2469" s="37"/>
      <c r="BG2469" s="37"/>
    </row>
    <row r="2470" spans="1:59" x14ac:dyDescent="0.25">
      <c r="A2470">
        <v>2438</v>
      </c>
      <c r="B2470" s="61">
        <f ca="1">OFFSET(InputPriceData!B$15,CalculationsAndCharts!$A2470+$A$11,0,1,1)</f>
        <v>38932</v>
      </c>
      <c r="C2470" s="3">
        <f ca="1">OFFSET(InputPriceData!G$15,CalculationsAndCharts!$A2470+$A$11,IF($C$7,8,0),1,1)</f>
        <v>63693800</v>
      </c>
      <c r="D2470" s="4">
        <f ca="1">OFFSET(InputPriceData!C$15,CalculationsAndCharts!$A2470+$A$11,IF($C$7,8,0),1,1)</f>
        <v>104.05</v>
      </c>
      <c r="E2470" s="4">
        <f ca="1">OFFSET(InputPriceData!D$15,CalculationsAndCharts!$A2470+$A$11,IF($C$7,8,0),1,1)</f>
        <v>105.04</v>
      </c>
      <c r="F2470" s="4">
        <f ca="1">OFFSET(InputPriceData!E$15,CalculationsAndCharts!$A2470+$A$11,IF($C$7,8,0),1,1)</f>
        <v>103.9</v>
      </c>
      <c r="G2470" s="4">
        <f ca="1">OFFSET(InputPriceData!F$15,CalculationsAndCharts!$A2470+$A$11,IF($C$7,8,0),1,1)</f>
        <v>104.94</v>
      </c>
      <c r="H2470" s="342">
        <f t="shared" ca="1" si="306"/>
        <v>103.61475969672284</v>
      </c>
      <c r="I2470" s="342">
        <f t="shared" ca="1" si="307"/>
        <v>103.35794690736599</v>
      </c>
      <c r="J2470" s="340">
        <f t="shared" ca="1" si="308"/>
        <v>0.68159488608224661</v>
      </c>
      <c r="K2470" s="170">
        <f t="shared" ca="1" si="304"/>
        <v>0.46457158873347071</v>
      </c>
      <c r="L2470" s="341">
        <f t="shared" ca="1" si="305"/>
        <v>6.2105998633933472</v>
      </c>
      <c r="M2470" s="341">
        <f t="shared" ca="1" si="309"/>
        <v>-6.2105998633933472</v>
      </c>
      <c r="N2470" s="170"/>
      <c r="O2470" s="340"/>
      <c r="P2470" s="3">
        <f t="shared" ca="1" si="310"/>
        <v>63693800</v>
      </c>
      <c r="Q2470" s="3" t="e">
        <f t="shared" ca="1" si="311"/>
        <v>#N/A</v>
      </c>
      <c r="S2470" s="99"/>
      <c r="T2470" s="350"/>
      <c r="U2470" s="350"/>
      <c r="V2470" s="349"/>
      <c r="W2470" s="313"/>
      <c r="X2470" s="302"/>
      <c r="Y2470" s="211"/>
      <c r="Z2470" s="320"/>
      <c r="AA2470" s="246"/>
      <c r="AB2470" s="125"/>
      <c r="AC2470" s="125"/>
      <c r="AD2470" s="125"/>
      <c r="AE2470" s="125"/>
      <c r="AF2470" s="125"/>
      <c r="AG2470" s="125"/>
      <c r="AH2470" s="125"/>
      <c r="AJ2470" s="125"/>
      <c r="AK2470" s="125"/>
      <c r="AM2470" s="246"/>
      <c r="AO2470" s="246"/>
      <c r="AP2470" s="211"/>
      <c r="AQ2470" s="211"/>
      <c r="AR2470" s="199"/>
      <c r="AT2470" s="225"/>
      <c r="AU2470" s="225"/>
      <c r="AV2470" s="225"/>
      <c r="AW2470" s="99"/>
      <c r="AX2470" s="199"/>
      <c r="AY2470" s="199"/>
      <c r="AZ2470" s="37"/>
      <c r="BA2470" s="123"/>
      <c r="BB2470" s="211"/>
      <c r="BC2470" s="211"/>
      <c r="BD2470" s="123"/>
      <c r="BE2470" s="123"/>
      <c r="BF2470" s="37"/>
      <c r="BG2470" s="37"/>
    </row>
    <row r="2471" spans="1:59" x14ac:dyDescent="0.25">
      <c r="A2471">
        <v>2439</v>
      </c>
      <c r="B2471" s="61">
        <f ca="1">OFFSET(InputPriceData!B$15,CalculationsAndCharts!$A2471+$A$11,0,1,1)</f>
        <v>38931</v>
      </c>
      <c r="C2471" s="3">
        <f ca="1">OFFSET(InputPriceData!G$15,CalculationsAndCharts!$A2471+$A$11,IF($C$7,8,0),1,1)</f>
        <v>64770900</v>
      </c>
      <c r="D2471" s="4">
        <f ca="1">OFFSET(InputPriceData!C$15,CalculationsAndCharts!$A2471+$A$11,IF($C$7,8,0),1,1)</f>
        <v>104.25</v>
      </c>
      <c r="E2471" s="4">
        <f ca="1">OFFSET(InputPriceData!D$15,CalculationsAndCharts!$A2471+$A$11,IF($C$7,8,0),1,1)</f>
        <v>104.97</v>
      </c>
      <c r="F2471" s="4">
        <f ca="1">OFFSET(InputPriceData!E$15,CalculationsAndCharts!$A2471+$A$11,IF($C$7,8,0),1,1)</f>
        <v>104.23</v>
      </c>
      <c r="G2471" s="4">
        <f ca="1">OFFSET(InputPriceData!F$15,CalculationsAndCharts!$A2471+$A$11,IF($C$7,8,0),1,1)</f>
        <v>104.66</v>
      </c>
      <c r="H2471" s="342">
        <f t="shared" ca="1" si="306"/>
        <v>103.42543965339755</v>
      </c>
      <c r="I2471" s="342">
        <f t="shared" ca="1" si="307"/>
        <v>103.21412389894471</v>
      </c>
      <c r="J2471" s="340">
        <f t="shared" ca="1" si="308"/>
        <v>0.67347064809782531</v>
      </c>
      <c r="K2471" s="170">
        <f t="shared" ca="1" si="304"/>
        <v>0.45356271384930485</v>
      </c>
      <c r="L2471" s="341">
        <f t="shared" ca="1" si="305"/>
        <v>6.5635786602199122</v>
      </c>
      <c r="M2471" s="341">
        <f t="shared" ca="1" si="309"/>
        <v>-6.5635786602199122</v>
      </c>
      <c r="N2471" s="170"/>
      <c r="O2471" s="340"/>
      <c r="P2471" s="3">
        <f t="shared" ca="1" si="310"/>
        <v>64770900</v>
      </c>
      <c r="Q2471" s="3" t="e">
        <f t="shared" ca="1" si="311"/>
        <v>#N/A</v>
      </c>
      <c r="S2471" s="99"/>
      <c r="T2471" s="350"/>
      <c r="U2471" s="350"/>
      <c r="V2471" s="349"/>
      <c r="W2471" s="313"/>
      <c r="X2471" s="302"/>
      <c r="Y2471" s="211"/>
      <c r="Z2471" s="320"/>
      <c r="AA2471" s="246"/>
      <c r="AB2471" s="125"/>
      <c r="AC2471" s="125"/>
      <c r="AD2471" s="125"/>
      <c r="AE2471" s="125"/>
      <c r="AF2471" s="125"/>
      <c r="AG2471" s="125"/>
      <c r="AH2471" s="125"/>
      <c r="AJ2471" s="125"/>
      <c r="AK2471" s="125"/>
      <c r="AM2471" s="246"/>
      <c r="AO2471" s="246"/>
      <c r="AP2471" s="211"/>
      <c r="AQ2471" s="211"/>
      <c r="AR2471" s="199"/>
      <c r="AT2471" s="225"/>
      <c r="AU2471" s="225"/>
      <c r="AV2471" s="225"/>
      <c r="AW2471" s="99"/>
      <c r="AX2471" s="199"/>
      <c r="AY2471" s="199"/>
      <c r="AZ2471" s="37"/>
      <c r="BA2471" s="123"/>
      <c r="BB2471" s="211"/>
      <c r="BC2471" s="211"/>
      <c r="BD2471" s="123"/>
      <c r="BE2471" s="123"/>
      <c r="BF2471" s="37"/>
      <c r="BG2471" s="37"/>
    </row>
    <row r="2472" spans="1:59" x14ac:dyDescent="0.25">
      <c r="A2472">
        <v>2440</v>
      </c>
      <c r="B2472" s="61">
        <f ca="1">OFFSET(InputPriceData!B$15,CalculationsAndCharts!$A2472+$A$11,0,1,1)</f>
        <v>38930</v>
      </c>
      <c r="C2472" s="3">
        <f ca="1">OFFSET(InputPriceData!G$15,CalculationsAndCharts!$A2472+$A$11,IF($C$7,8,0),1,1)</f>
        <v>65225600</v>
      </c>
      <c r="D2472" s="4">
        <f ca="1">OFFSET(InputPriceData!C$15,CalculationsAndCharts!$A2472+$A$11,IF($C$7,8,0),1,1)</f>
        <v>104.05</v>
      </c>
      <c r="E2472" s="4">
        <f ca="1">OFFSET(InputPriceData!D$15,CalculationsAndCharts!$A2472+$A$11,IF($C$7,8,0),1,1)</f>
        <v>104.09</v>
      </c>
      <c r="F2472" s="4">
        <f ca="1">OFFSET(InputPriceData!E$15,CalculationsAndCharts!$A2472+$A$11,IF($C$7,8,0),1,1)</f>
        <v>103.45</v>
      </c>
      <c r="G2472" s="4">
        <f ca="1">OFFSET(InputPriceData!F$15,CalculationsAndCharts!$A2472+$A$11,IF($C$7,8,0),1,1)</f>
        <v>103.96</v>
      </c>
      <c r="H2472" s="342">
        <f t="shared" ca="1" si="306"/>
        <v>103.2490738895972</v>
      </c>
      <c r="I2472" s="342">
        <f t="shared" ca="1" si="307"/>
        <v>103.08268061703059</v>
      </c>
      <c r="J2472" s="340">
        <f t="shared" ca="1" si="308"/>
        <v>0.66914081050558816</v>
      </c>
      <c r="K2472" s="170">
        <f t="shared" ca="1" si="304"/>
        <v>0.44774942428407544</v>
      </c>
      <c r="L2472" s="341">
        <f t="shared" ca="1" si="305"/>
        <v>6.922192333134217</v>
      </c>
      <c r="M2472" s="341">
        <f t="shared" ca="1" si="309"/>
        <v>-6.922192333134217</v>
      </c>
      <c r="N2472" s="170"/>
      <c r="O2472" s="340"/>
      <c r="P2472" s="3" t="e">
        <f t="shared" ca="1" si="310"/>
        <v>#N/A</v>
      </c>
      <c r="Q2472" s="3">
        <f t="shared" ca="1" si="311"/>
        <v>65225600</v>
      </c>
      <c r="S2472" s="99"/>
      <c r="T2472" s="350"/>
      <c r="U2472" s="350"/>
      <c r="V2472" s="349"/>
      <c r="W2472" s="313"/>
      <c r="X2472" s="302"/>
      <c r="Y2472" s="211"/>
      <c r="Z2472" s="320"/>
      <c r="AA2472" s="246"/>
      <c r="AB2472" s="125"/>
      <c r="AC2472" s="125"/>
      <c r="AD2472" s="125"/>
      <c r="AE2472" s="125"/>
      <c r="AF2472" s="125"/>
      <c r="AG2472" s="125"/>
      <c r="AH2472" s="125"/>
      <c r="AJ2472" s="125"/>
      <c r="AK2472" s="125"/>
      <c r="AM2472" s="246"/>
      <c r="AO2472" s="246"/>
      <c r="AP2472" s="211"/>
      <c r="AQ2472" s="211"/>
      <c r="AR2472" s="199"/>
      <c r="AT2472" s="225"/>
      <c r="AU2472" s="225"/>
      <c r="AV2472" s="225"/>
      <c r="AW2472" s="99"/>
      <c r="AX2472" s="199"/>
      <c r="AY2472" s="199"/>
      <c r="AZ2472" s="37"/>
      <c r="BA2472" s="123"/>
      <c r="BB2472" s="211"/>
      <c r="BC2472" s="211"/>
      <c r="BD2472" s="123"/>
      <c r="BE2472" s="123"/>
      <c r="BF2472" s="37"/>
      <c r="BG2472" s="37"/>
    </row>
    <row r="2473" spans="1:59" x14ac:dyDescent="0.25">
      <c r="A2473">
        <v>2441</v>
      </c>
      <c r="B2473" s="61">
        <f ca="1">OFFSET(InputPriceData!B$15,CalculationsAndCharts!$A2473+$A$11,0,1,1)</f>
        <v>38929</v>
      </c>
      <c r="C2473" s="3">
        <f ca="1">OFFSET(InputPriceData!G$15,CalculationsAndCharts!$A2473+$A$11,IF($C$7,8,0),1,1)</f>
        <v>49593100</v>
      </c>
      <c r="D2473" s="4">
        <f ca="1">OFFSET(InputPriceData!C$15,CalculationsAndCharts!$A2473+$A$11,IF($C$7,8,0),1,1)</f>
        <v>104.32</v>
      </c>
      <c r="E2473" s="4">
        <f ca="1">OFFSET(InputPriceData!D$15,CalculationsAndCharts!$A2473+$A$11,IF($C$7,8,0),1,1)</f>
        <v>104.56</v>
      </c>
      <c r="F2473" s="4">
        <f ca="1">OFFSET(InputPriceData!E$15,CalculationsAndCharts!$A2473+$A$11,IF($C$7,8,0),1,1)</f>
        <v>104.14</v>
      </c>
      <c r="G2473" s="4">
        <f ca="1">OFFSET(InputPriceData!F$15,CalculationsAndCharts!$A2473+$A$11,IF($C$7,8,0),1,1)</f>
        <v>104.47</v>
      </c>
      <c r="H2473" s="342">
        <f t="shared" ca="1" si="306"/>
        <v>103.14751301668251</v>
      </c>
      <c r="I2473" s="342">
        <f t="shared" ca="1" si="307"/>
        <v>103.00292430948792</v>
      </c>
      <c r="J2473" s="340">
        <f t="shared" ca="1" si="308"/>
        <v>0.69141606739701222</v>
      </c>
      <c r="K2473" s="170">
        <f t="shared" ca="1" si="304"/>
        <v>0.47805617825474978</v>
      </c>
      <c r="L2473" s="341">
        <f t="shared" ca="1" si="305"/>
        <v>7.2815036566098792</v>
      </c>
      <c r="M2473" s="341">
        <f t="shared" ca="1" si="309"/>
        <v>-7.2815036566098792</v>
      </c>
      <c r="N2473" s="170"/>
      <c r="O2473" s="340"/>
      <c r="P2473" s="3">
        <f t="shared" ca="1" si="310"/>
        <v>49593100</v>
      </c>
      <c r="Q2473" s="3" t="e">
        <f t="shared" ca="1" si="311"/>
        <v>#N/A</v>
      </c>
      <c r="S2473" s="99"/>
      <c r="T2473" s="350"/>
      <c r="U2473" s="350"/>
      <c r="V2473" s="349"/>
      <c r="W2473" s="313"/>
      <c r="X2473" s="302"/>
      <c r="Y2473" s="211"/>
      <c r="Z2473" s="320"/>
      <c r="AA2473" s="246"/>
      <c r="AB2473" s="125"/>
      <c r="AC2473" s="125"/>
      <c r="AD2473" s="125"/>
      <c r="AE2473" s="125"/>
      <c r="AF2473" s="125"/>
      <c r="AG2473" s="125"/>
      <c r="AH2473" s="125"/>
      <c r="AJ2473" s="125"/>
      <c r="AK2473" s="125"/>
      <c r="AM2473" s="246"/>
      <c r="AO2473" s="246"/>
      <c r="AP2473" s="211"/>
      <c r="AQ2473" s="211"/>
      <c r="AR2473" s="199"/>
      <c r="AT2473" s="225"/>
      <c r="AU2473" s="225"/>
      <c r="AV2473" s="225"/>
      <c r="AW2473" s="99"/>
      <c r="AX2473" s="199"/>
      <c r="AY2473" s="199"/>
      <c r="AZ2473" s="37"/>
      <c r="BA2473" s="123"/>
      <c r="BB2473" s="211"/>
      <c r="BC2473" s="211"/>
      <c r="BD2473" s="123"/>
      <c r="BE2473" s="123"/>
      <c r="BF2473" s="37"/>
      <c r="BG2473" s="37"/>
    </row>
    <row r="2474" spans="1:59" x14ac:dyDescent="0.25">
      <c r="A2474">
        <v>2442</v>
      </c>
      <c r="B2474" s="61">
        <f ca="1">OFFSET(InputPriceData!B$15,CalculationsAndCharts!$A2474+$A$11,0,1,1)</f>
        <v>38926</v>
      </c>
      <c r="C2474" s="3">
        <f ca="1">OFFSET(InputPriceData!G$15,CalculationsAndCharts!$A2474+$A$11,IF($C$7,8,0),1,1)</f>
        <v>82137000</v>
      </c>
      <c r="D2474" s="4">
        <f ca="1">OFFSET(InputPriceData!C$15,CalculationsAndCharts!$A2474+$A$11,IF($C$7,8,0),1,1)</f>
        <v>103.81</v>
      </c>
      <c r="E2474" s="4">
        <f ca="1">OFFSET(InputPriceData!D$15,CalculationsAndCharts!$A2474+$A$11,IF($C$7,8,0),1,1)</f>
        <v>104.71</v>
      </c>
      <c r="F2474" s="4">
        <f ca="1">OFFSET(InputPriceData!E$15,CalculationsAndCharts!$A2474+$A$11,IF($C$7,8,0),1,1)</f>
        <v>103.66</v>
      </c>
      <c r="G2474" s="4">
        <f ca="1">OFFSET(InputPriceData!F$15,CalculationsAndCharts!$A2474+$A$11,IF($C$7,8,0),1,1)</f>
        <v>104.58</v>
      </c>
      <c r="H2474" s="342">
        <f t="shared" ca="1" si="306"/>
        <v>102.95858630478001</v>
      </c>
      <c r="I2474" s="342">
        <f t="shared" ca="1" si="307"/>
        <v>102.86955379216865</v>
      </c>
      <c r="J2474" s="340">
        <f t="shared" ca="1" si="308"/>
        <v>0.68371488030843652</v>
      </c>
      <c r="K2474" s="170">
        <f t="shared" ca="1" si="304"/>
        <v>0.46746603755517968</v>
      </c>
      <c r="L2474" s="341">
        <f t="shared" ca="1" si="305"/>
        <v>7.6356681538222988</v>
      </c>
      <c r="M2474" s="341">
        <f t="shared" ca="1" si="309"/>
        <v>-7.6356681538222988</v>
      </c>
      <c r="N2474" s="170"/>
      <c r="O2474" s="340"/>
      <c r="P2474" s="3">
        <f t="shared" ca="1" si="310"/>
        <v>82137000</v>
      </c>
      <c r="Q2474" s="3" t="e">
        <f t="shared" ca="1" si="311"/>
        <v>#N/A</v>
      </c>
      <c r="S2474" s="99"/>
      <c r="T2474" s="350"/>
      <c r="U2474" s="350"/>
      <c r="V2474" s="349"/>
      <c r="W2474" s="313"/>
      <c r="X2474" s="302"/>
      <c r="Y2474" s="211"/>
      <c r="Z2474" s="320"/>
      <c r="AA2474" s="246"/>
      <c r="AB2474" s="125"/>
      <c r="AC2474" s="125"/>
      <c r="AD2474" s="125"/>
      <c r="AE2474" s="125"/>
      <c r="AF2474" s="125"/>
      <c r="AG2474" s="125"/>
      <c r="AH2474" s="125"/>
      <c r="AJ2474" s="125"/>
      <c r="AK2474" s="125"/>
      <c r="AM2474" s="246"/>
      <c r="AO2474" s="246"/>
      <c r="AP2474" s="211"/>
      <c r="AQ2474" s="211"/>
      <c r="AR2474" s="199"/>
      <c r="AT2474" s="225"/>
      <c r="AU2474" s="225"/>
      <c r="AV2474" s="225"/>
      <c r="AW2474" s="99"/>
      <c r="AX2474" s="199"/>
      <c r="AY2474" s="199"/>
      <c r="AZ2474" s="37"/>
      <c r="BA2474" s="123"/>
      <c r="BB2474" s="211"/>
      <c r="BC2474" s="211"/>
      <c r="BD2474" s="123"/>
      <c r="BE2474" s="123"/>
      <c r="BF2474" s="37"/>
      <c r="BG2474" s="37"/>
    </row>
    <row r="2475" spans="1:59" x14ac:dyDescent="0.25">
      <c r="A2475">
        <v>2443</v>
      </c>
      <c r="B2475" s="61">
        <f ca="1">OFFSET(InputPriceData!B$15,CalculationsAndCharts!$A2475+$A$11,0,1,1)</f>
        <v>38925</v>
      </c>
      <c r="C2475" s="3">
        <f ca="1">OFFSET(InputPriceData!G$15,CalculationsAndCharts!$A2475+$A$11,IF($C$7,8,0),1,1)</f>
        <v>87257100</v>
      </c>
      <c r="D2475" s="4">
        <f ca="1">OFFSET(InputPriceData!C$15,CalculationsAndCharts!$A2475+$A$11,IF($C$7,8,0),1,1)</f>
        <v>104.09</v>
      </c>
      <c r="E2475" s="4">
        <f ca="1">OFFSET(InputPriceData!D$15,CalculationsAndCharts!$A2475+$A$11,IF($C$7,8,0),1,1)</f>
        <v>104.34</v>
      </c>
      <c r="F2475" s="4">
        <f ca="1">OFFSET(InputPriceData!E$15,CalculationsAndCharts!$A2475+$A$11,IF($C$7,8,0),1,1)</f>
        <v>103.12</v>
      </c>
      <c r="G2475" s="4">
        <f ca="1">OFFSET(InputPriceData!F$15,CalculationsAndCharts!$A2475+$A$11,IF($C$7,8,0),1,1)</f>
        <v>103.54</v>
      </c>
      <c r="H2475" s="342">
        <f t="shared" ca="1" si="306"/>
        <v>102.72695577689143</v>
      </c>
      <c r="I2475" s="342">
        <f t="shared" ca="1" si="307"/>
        <v>102.7140586823658</v>
      </c>
      <c r="J2475" s="340">
        <f t="shared" ca="1" si="308"/>
        <v>0.65951970055763476</v>
      </c>
      <c r="K2475" s="170">
        <f t="shared" ca="1" si="304"/>
        <v>0.43496623542363222</v>
      </c>
      <c r="L2475" s="341">
        <f t="shared" ca="1" si="305"/>
        <v>7.9812808458709688</v>
      </c>
      <c r="M2475" s="341">
        <f t="shared" ca="1" si="309"/>
        <v>-7.9812808458709688</v>
      </c>
      <c r="N2475" s="170"/>
      <c r="O2475" s="340"/>
      <c r="P2475" s="3" t="e">
        <f t="shared" ca="1" si="310"/>
        <v>#N/A</v>
      </c>
      <c r="Q2475" s="3">
        <f t="shared" ca="1" si="311"/>
        <v>87257100</v>
      </c>
      <c r="S2475" s="99"/>
      <c r="T2475" s="350"/>
      <c r="U2475" s="350"/>
      <c r="V2475" s="349"/>
      <c r="W2475" s="313"/>
      <c r="X2475" s="302"/>
      <c r="Y2475" s="211"/>
      <c r="Z2475" s="320"/>
      <c r="AA2475" s="246"/>
      <c r="AB2475" s="125"/>
      <c r="AC2475" s="125"/>
      <c r="AD2475" s="125"/>
      <c r="AE2475" s="125"/>
      <c r="AF2475" s="125"/>
      <c r="AG2475" s="125"/>
      <c r="AH2475" s="125"/>
      <c r="AJ2475" s="125"/>
      <c r="AK2475" s="125"/>
      <c r="AM2475" s="246"/>
      <c r="AO2475" s="246"/>
      <c r="AP2475" s="211"/>
      <c r="AQ2475" s="211"/>
      <c r="AR2475" s="199"/>
      <c r="AT2475" s="225"/>
      <c r="AU2475" s="225"/>
      <c r="AV2475" s="225"/>
      <c r="AW2475" s="99"/>
      <c r="AX2475" s="199"/>
      <c r="AY2475" s="199"/>
      <c r="AZ2475" s="37"/>
      <c r="BA2475" s="123"/>
      <c r="BB2475" s="211"/>
      <c r="BC2475" s="211"/>
      <c r="BD2475" s="123"/>
      <c r="BE2475" s="123"/>
      <c r="BF2475" s="37"/>
      <c r="BG2475" s="37"/>
    </row>
    <row r="2476" spans="1:59" x14ac:dyDescent="0.25">
      <c r="A2476">
        <v>2444</v>
      </c>
      <c r="B2476" s="61">
        <f ca="1">OFFSET(InputPriceData!B$15,CalculationsAndCharts!$A2476+$A$11,0,1,1)</f>
        <v>38924</v>
      </c>
      <c r="C2476" s="3">
        <f ca="1">OFFSET(InputPriceData!G$15,CalculationsAndCharts!$A2476+$A$11,IF($C$7,8,0),1,1)</f>
        <v>84525800</v>
      </c>
      <c r="D2476" s="4">
        <f ca="1">OFFSET(InputPriceData!C$15,CalculationsAndCharts!$A2476+$A$11,IF($C$7,8,0),1,1)</f>
        <v>103.44</v>
      </c>
      <c r="E2476" s="4">
        <f ca="1">OFFSET(InputPriceData!D$15,CalculationsAndCharts!$A2476+$A$11,IF($C$7,8,0),1,1)</f>
        <v>104.14</v>
      </c>
      <c r="F2476" s="4">
        <f ca="1">OFFSET(InputPriceData!E$15,CalculationsAndCharts!$A2476+$A$11,IF($C$7,8,0),1,1)</f>
        <v>103.11</v>
      </c>
      <c r="G2476" s="4">
        <f ca="1">OFFSET(InputPriceData!F$15,CalculationsAndCharts!$A2476+$A$11,IF($C$7,8,0),1,1)</f>
        <v>103.64</v>
      </c>
      <c r="H2476" s="342">
        <f t="shared" ca="1" si="306"/>
        <v>102.61080660216165</v>
      </c>
      <c r="I2476" s="342">
        <f t="shared" ca="1" si="307"/>
        <v>102.63897310803543</v>
      </c>
      <c r="J2476" s="340">
        <f t="shared" ca="1" si="308"/>
        <v>0.67481506475718478</v>
      </c>
      <c r="K2476" s="170">
        <f t="shared" ca="1" si="304"/>
        <v>0.45537537162324349</v>
      </c>
      <c r="L2476" s="341">
        <f t="shared" ca="1" si="305"/>
        <v>8.3116602471671897</v>
      </c>
      <c r="M2476" s="341">
        <f t="shared" ca="1" si="309"/>
        <v>-8.3116602471671897</v>
      </c>
      <c r="N2476" s="170"/>
      <c r="O2476" s="340"/>
      <c r="P2476" s="3">
        <f t="shared" ca="1" si="310"/>
        <v>84525800</v>
      </c>
      <c r="Q2476" s="3" t="e">
        <f t="shared" ca="1" si="311"/>
        <v>#N/A</v>
      </c>
      <c r="S2476" s="99"/>
      <c r="T2476" s="350"/>
      <c r="U2476" s="350"/>
      <c r="V2476" s="349"/>
      <c r="W2476" s="313"/>
      <c r="X2476" s="302"/>
      <c r="Y2476" s="211"/>
      <c r="Z2476" s="320"/>
      <c r="AA2476" s="246"/>
      <c r="AB2476" s="125"/>
      <c r="AC2476" s="125"/>
      <c r="AD2476" s="125"/>
      <c r="AE2476" s="125"/>
      <c r="AF2476" s="125"/>
      <c r="AG2476" s="125"/>
      <c r="AH2476" s="125"/>
      <c r="AJ2476" s="125"/>
      <c r="AK2476" s="125"/>
      <c r="AM2476" s="246"/>
      <c r="AO2476" s="246"/>
      <c r="AP2476" s="211"/>
      <c r="AQ2476" s="211"/>
      <c r="AR2476" s="199"/>
      <c r="AT2476" s="225"/>
      <c r="AU2476" s="225"/>
      <c r="AV2476" s="225"/>
      <c r="AW2476" s="99"/>
      <c r="AX2476" s="199"/>
      <c r="AY2476" s="199"/>
      <c r="AZ2476" s="37"/>
      <c r="BA2476" s="123"/>
      <c r="BB2476" s="211"/>
      <c r="BC2476" s="211"/>
      <c r="BD2476" s="123"/>
      <c r="BE2476" s="123"/>
      <c r="BF2476" s="37"/>
      <c r="BG2476" s="37"/>
    </row>
    <row r="2477" spans="1:59" x14ac:dyDescent="0.25">
      <c r="A2477">
        <v>2445</v>
      </c>
      <c r="B2477" s="61">
        <f ca="1">OFFSET(InputPriceData!B$15,CalculationsAndCharts!$A2477+$A$11,0,1,1)</f>
        <v>38923</v>
      </c>
      <c r="C2477" s="3">
        <f ca="1">OFFSET(InputPriceData!G$15,CalculationsAndCharts!$A2477+$A$11,IF($C$7,8,0),1,1)</f>
        <v>95480700</v>
      </c>
      <c r="D2477" s="4">
        <f ca="1">OFFSET(InputPriceData!C$15,CalculationsAndCharts!$A2477+$A$11,IF($C$7,8,0),1,1)</f>
        <v>102.94</v>
      </c>
      <c r="E2477" s="4">
        <f ca="1">OFFSET(InputPriceData!D$15,CalculationsAndCharts!$A2477+$A$11,IF($C$7,8,0),1,1)</f>
        <v>104.02</v>
      </c>
      <c r="F2477" s="4">
        <f ca="1">OFFSET(InputPriceData!E$15,CalculationsAndCharts!$A2477+$A$11,IF($C$7,8,0),1,1)</f>
        <v>102.73</v>
      </c>
      <c r="G2477" s="4">
        <f ca="1">OFFSET(InputPriceData!F$15,CalculationsAndCharts!$A2477+$A$11,IF($C$7,8,0),1,1)</f>
        <v>103.5</v>
      </c>
      <c r="H2477" s="342">
        <f t="shared" ca="1" si="306"/>
        <v>102.46377897389903</v>
      </c>
      <c r="I2477" s="342">
        <f t="shared" ca="1" si="307"/>
        <v>102.54797066331138</v>
      </c>
      <c r="J2477" s="340">
        <f t="shared" ca="1" si="308"/>
        <v>0.67992597252860854</v>
      </c>
      <c r="K2477" s="170">
        <f t="shared" ca="1" si="304"/>
        <v>0.46229932811897412</v>
      </c>
      <c r="L2477" s="341">
        <f t="shared" ca="1" si="305"/>
        <v>8.6163394490520062</v>
      </c>
      <c r="M2477" s="341">
        <f t="shared" ca="1" si="309"/>
        <v>-8.6163394490520062</v>
      </c>
      <c r="N2477" s="170"/>
      <c r="O2477" s="340"/>
      <c r="P2477" s="3">
        <f t="shared" ca="1" si="310"/>
        <v>95480700</v>
      </c>
      <c r="Q2477" s="3" t="e">
        <f t="shared" ca="1" si="311"/>
        <v>#N/A</v>
      </c>
      <c r="S2477" s="99"/>
      <c r="T2477" s="350"/>
      <c r="U2477" s="350"/>
      <c r="V2477" s="349"/>
      <c r="W2477" s="313"/>
      <c r="X2477" s="302"/>
      <c r="Y2477" s="211"/>
      <c r="Z2477" s="320"/>
      <c r="AA2477" s="246"/>
      <c r="AB2477" s="125"/>
      <c r="AC2477" s="125"/>
      <c r="AD2477" s="125"/>
      <c r="AE2477" s="125"/>
      <c r="AF2477" s="125"/>
      <c r="AG2477" s="125"/>
      <c r="AH2477" s="125"/>
      <c r="AJ2477" s="125"/>
      <c r="AK2477" s="125"/>
      <c r="AM2477" s="246"/>
      <c r="AO2477" s="246"/>
      <c r="AP2477" s="211"/>
      <c r="AQ2477" s="211"/>
      <c r="AR2477" s="199"/>
      <c r="AT2477" s="225"/>
      <c r="AU2477" s="225"/>
      <c r="AV2477" s="225"/>
      <c r="AW2477" s="99"/>
      <c r="AX2477" s="199"/>
      <c r="AY2477" s="199"/>
      <c r="AZ2477" s="37"/>
      <c r="BA2477" s="123"/>
      <c r="BB2477" s="211"/>
      <c r="BC2477" s="211"/>
      <c r="BD2477" s="123"/>
      <c r="BE2477" s="123"/>
      <c r="BF2477" s="37"/>
      <c r="BG2477" s="37"/>
    </row>
    <row r="2478" spans="1:59" x14ac:dyDescent="0.25">
      <c r="A2478">
        <v>2446</v>
      </c>
      <c r="B2478" s="61">
        <f ca="1">OFFSET(InputPriceData!B$15,CalculationsAndCharts!$A2478+$A$11,0,1,1)</f>
        <v>38922</v>
      </c>
      <c r="C2478" s="3">
        <f ca="1">OFFSET(InputPriceData!G$15,CalculationsAndCharts!$A2478+$A$11,IF($C$7,8,0),1,1)</f>
        <v>92884000</v>
      </c>
      <c r="D2478" s="4">
        <f ca="1">OFFSET(InputPriceData!C$15,CalculationsAndCharts!$A2478+$A$11,IF($C$7,8,0),1,1)</f>
        <v>101.68</v>
      </c>
      <c r="E2478" s="4">
        <f ca="1">OFFSET(InputPriceData!D$15,CalculationsAndCharts!$A2478+$A$11,IF($C$7,8,0),1,1)</f>
        <v>103.22</v>
      </c>
      <c r="F2478" s="4">
        <f ca="1">OFFSET(InputPriceData!E$15,CalculationsAndCharts!$A2478+$A$11,IF($C$7,8,0),1,1)</f>
        <v>101.68</v>
      </c>
      <c r="G2478" s="4">
        <f ca="1">OFFSET(InputPriceData!F$15,CalculationsAndCharts!$A2478+$A$11,IF($C$7,8,0),1,1)</f>
        <v>103.13</v>
      </c>
      <c r="H2478" s="342">
        <f t="shared" ca="1" si="306"/>
        <v>102.31574739874173</v>
      </c>
      <c r="I2478" s="342">
        <f t="shared" ca="1" si="307"/>
        <v>102.46142254179424</v>
      </c>
      <c r="J2478" s="340">
        <f t="shared" ca="1" si="308"/>
        <v>0.68474053322377815</v>
      </c>
      <c r="K2478" s="170">
        <f t="shared" ca="1" si="304"/>
        <v>0.46886959783958404</v>
      </c>
      <c r="L2478" s="341">
        <f t="shared" ca="1" si="305"/>
        <v>8.8876674872466381</v>
      </c>
      <c r="M2478" s="341">
        <f t="shared" ca="1" si="309"/>
        <v>-8.8876674872466381</v>
      </c>
      <c r="N2478" s="170"/>
      <c r="O2478" s="340"/>
      <c r="P2478" s="3">
        <f t="shared" ca="1" si="310"/>
        <v>92884000</v>
      </c>
      <c r="Q2478" s="3" t="e">
        <f t="shared" ca="1" si="311"/>
        <v>#N/A</v>
      </c>
      <c r="S2478" s="99"/>
      <c r="T2478" s="350"/>
      <c r="U2478" s="350"/>
      <c r="V2478" s="349"/>
      <c r="W2478" s="313"/>
      <c r="X2478" s="302"/>
      <c r="Y2478" s="211"/>
      <c r="Z2478" s="320"/>
      <c r="AA2478" s="246"/>
      <c r="AB2478" s="125"/>
      <c r="AC2478" s="125"/>
      <c r="AD2478" s="125"/>
      <c r="AE2478" s="125"/>
      <c r="AF2478" s="125"/>
      <c r="AG2478" s="125"/>
      <c r="AH2478" s="125"/>
      <c r="AJ2478" s="125"/>
      <c r="AK2478" s="125"/>
      <c r="AM2478" s="246"/>
      <c r="AO2478" s="246"/>
      <c r="AP2478" s="211"/>
      <c r="AQ2478" s="211"/>
      <c r="AR2478" s="199"/>
      <c r="AT2478" s="225"/>
      <c r="AU2478" s="225"/>
      <c r="AV2478" s="225"/>
      <c r="AW2478" s="99"/>
      <c r="AX2478" s="199"/>
      <c r="AY2478" s="199"/>
      <c r="AZ2478" s="37"/>
      <c r="BA2478" s="123"/>
      <c r="BB2478" s="211"/>
      <c r="BC2478" s="211"/>
      <c r="BD2478" s="123"/>
      <c r="BE2478" s="123"/>
      <c r="BF2478" s="37"/>
      <c r="BG2478" s="37"/>
    </row>
    <row r="2479" spans="1:59" x14ac:dyDescent="0.25">
      <c r="A2479">
        <v>2447</v>
      </c>
      <c r="B2479" s="61">
        <f ca="1">OFFSET(InputPriceData!B$15,CalculationsAndCharts!$A2479+$A$11,0,1,1)</f>
        <v>38919</v>
      </c>
      <c r="C2479" s="3">
        <f ca="1">OFFSET(InputPriceData!G$15,CalculationsAndCharts!$A2479+$A$11,IF($C$7,8,0),1,1)</f>
        <v>101560000</v>
      </c>
      <c r="D2479" s="4">
        <f ca="1">OFFSET(InputPriceData!C$15,CalculationsAndCharts!$A2479+$A$11,IF($C$7,8,0),1,1)</f>
        <v>102.26</v>
      </c>
      <c r="E2479" s="4">
        <f ca="1">OFFSET(InputPriceData!D$15,CalculationsAndCharts!$A2479+$A$11,IF($C$7,8,0),1,1)</f>
        <v>102.3</v>
      </c>
      <c r="F2479" s="4">
        <f ca="1">OFFSET(InputPriceData!E$15,CalculationsAndCharts!$A2479+$A$11,IF($C$7,8,0),1,1)</f>
        <v>101.18</v>
      </c>
      <c r="G2479" s="4">
        <f ca="1">OFFSET(InputPriceData!F$15,CalculationsAndCharts!$A2479+$A$11,IF($C$7,8,0),1,1)</f>
        <v>101.28</v>
      </c>
      <c r="H2479" s="342">
        <f t="shared" ca="1" si="306"/>
        <v>102.19942559856199</v>
      </c>
      <c r="I2479" s="342">
        <f t="shared" ca="1" si="307"/>
        <v>102.40064277286645</v>
      </c>
      <c r="J2479" s="340">
        <f t="shared" ca="1" si="308"/>
        <v>0.70107114742523935</v>
      </c>
      <c r="K2479" s="170">
        <f t="shared" ca="1" si="304"/>
        <v>0.49150075375214169</v>
      </c>
      <c r="L2479" s="341">
        <f t="shared" ca="1" si="305"/>
        <v>9.1183584989016033</v>
      </c>
      <c r="M2479" s="341">
        <f t="shared" ca="1" si="309"/>
        <v>-9.1183584989016033</v>
      </c>
      <c r="N2479" s="170"/>
      <c r="O2479" s="340"/>
      <c r="P2479" s="3" t="e">
        <f t="shared" ca="1" si="310"/>
        <v>#N/A</v>
      </c>
      <c r="Q2479" s="3">
        <f t="shared" ca="1" si="311"/>
        <v>101560000</v>
      </c>
      <c r="S2479" s="99"/>
      <c r="T2479" s="350"/>
      <c r="U2479" s="350"/>
      <c r="V2479" s="349"/>
      <c r="W2479" s="313"/>
      <c r="X2479" s="302"/>
      <c r="Y2479" s="211"/>
      <c r="Z2479" s="320"/>
      <c r="AA2479" s="246"/>
      <c r="AB2479" s="125"/>
      <c r="AC2479" s="125"/>
      <c r="AD2479" s="125"/>
      <c r="AE2479" s="125"/>
      <c r="AF2479" s="125"/>
      <c r="AG2479" s="125"/>
      <c r="AH2479" s="125"/>
      <c r="AJ2479" s="125"/>
      <c r="AK2479" s="125"/>
      <c r="AM2479" s="246"/>
      <c r="AO2479" s="246"/>
      <c r="AP2479" s="211"/>
      <c r="AQ2479" s="211"/>
      <c r="AR2479" s="199"/>
      <c r="AT2479" s="225"/>
      <c r="AU2479" s="225"/>
      <c r="AV2479" s="225"/>
      <c r="AW2479" s="99"/>
      <c r="AX2479" s="199"/>
      <c r="AY2479" s="199"/>
      <c r="AZ2479" s="37"/>
      <c r="BA2479" s="123"/>
      <c r="BB2479" s="211"/>
      <c r="BC2479" s="211"/>
      <c r="BD2479" s="123"/>
      <c r="BE2479" s="123"/>
      <c r="BF2479" s="37"/>
      <c r="BG2479" s="37"/>
    </row>
    <row r="2480" spans="1:59" x14ac:dyDescent="0.25">
      <c r="A2480">
        <v>2448</v>
      </c>
      <c r="B2480" s="61">
        <f ca="1">OFFSET(InputPriceData!B$15,CalculationsAndCharts!$A2480+$A$11,0,1,1)</f>
        <v>38918</v>
      </c>
      <c r="C2480" s="3">
        <f ca="1">OFFSET(InputPriceData!G$15,CalculationsAndCharts!$A2480+$A$11,IF($C$7,8,0),1,1)</f>
        <v>112259800</v>
      </c>
      <c r="D2480" s="4">
        <f ca="1">OFFSET(InputPriceData!C$15,CalculationsAndCharts!$A2480+$A$11,IF($C$7,8,0),1,1)</f>
        <v>103.06</v>
      </c>
      <c r="E2480" s="4">
        <f ca="1">OFFSET(InputPriceData!D$15,CalculationsAndCharts!$A2480+$A$11,IF($C$7,8,0),1,1)</f>
        <v>103.2</v>
      </c>
      <c r="F2480" s="4">
        <f ca="1">OFFSET(InputPriceData!E$15,CalculationsAndCharts!$A2480+$A$11,IF($C$7,8,0),1,1)</f>
        <v>101.86</v>
      </c>
      <c r="G2480" s="4">
        <f ca="1">OFFSET(InputPriceData!F$15,CalculationsAndCharts!$A2480+$A$11,IF($C$7,8,0),1,1)</f>
        <v>102</v>
      </c>
      <c r="H2480" s="342">
        <f t="shared" ca="1" si="306"/>
        <v>102.33077211264228</v>
      </c>
      <c r="I2480" s="342">
        <f t="shared" ca="1" si="307"/>
        <v>102.50251938858159</v>
      </c>
      <c r="J2480" s="340">
        <f t="shared" ca="1" si="308"/>
        <v>0.80843046970985022</v>
      </c>
      <c r="K2480" s="170">
        <f t="shared" ca="1" si="304"/>
        <v>0.65355982435528903</v>
      </c>
      <c r="L2480" s="341">
        <f t="shared" ca="1" si="305"/>
        <v>9.2992320487137867</v>
      </c>
      <c r="M2480" s="341">
        <f t="shared" ca="1" si="309"/>
        <v>-9.2992320487137867</v>
      </c>
      <c r="N2480" s="170"/>
      <c r="O2480" s="340"/>
      <c r="P2480" s="3" t="e">
        <f t="shared" ca="1" si="310"/>
        <v>#N/A</v>
      </c>
      <c r="Q2480" s="3">
        <f t="shared" ca="1" si="311"/>
        <v>112259800</v>
      </c>
      <c r="S2480" s="99"/>
      <c r="T2480" s="350"/>
      <c r="U2480" s="350"/>
      <c r="V2480" s="349"/>
      <c r="W2480" s="313"/>
      <c r="X2480" s="302"/>
      <c r="Y2480" s="211"/>
      <c r="Z2480" s="320"/>
      <c r="AA2480" s="246"/>
      <c r="AB2480" s="125"/>
      <c r="AC2480" s="125"/>
      <c r="AD2480" s="125"/>
      <c r="AE2480" s="125"/>
      <c r="AF2480" s="125"/>
      <c r="AG2480" s="125"/>
      <c r="AH2480" s="125"/>
      <c r="AJ2480" s="125"/>
      <c r="AK2480" s="125"/>
      <c r="AM2480" s="246"/>
      <c r="AO2480" s="246"/>
      <c r="AP2480" s="211"/>
      <c r="AQ2480" s="211"/>
      <c r="AR2480" s="199"/>
      <c r="AT2480" s="225"/>
      <c r="AU2480" s="225"/>
      <c r="AV2480" s="225"/>
      <c r="AW2480" s="99"/>
      <c r="AX2480" s="199"/>
      <c r="AY2480" s="199"/>
      <c r="AZ2480" s="37"/>
      <c r="BA2480" s="123"/>
      <c r="BB2480" s="211"/>
      <c r="BC2480" s="211"/>
      <c r="BD2480" s="123"/>
      <c r="BE2480" s="123"/>
      <c r="BF2480" s="37"/>
      <c r="BG2480" s="37"/>
    </row>
    <row r="2481" spans="1:59" x14ac:dyDescent="0.25">
      <c r="A2481">
        <v>2449</v>
      </c>
      <c r="B2481" s="61">
        <f ca="1">OFFSET(InputPriceData!B$15,CalculationsAndCharts!$A2481+$A$11,0,1,1)</f>
        <v>38917</v>
      </c>
      <c r="C2481" s="3">
        <f ca="1">OFFSET(InputPriceData!G$15,CalculationsAndCharts!$A2481+$A$11,IF($C$7,8,0),1,1)</f>
        <v>133565300</v>
      </c>
      <c r="D2481" s="4">
        <f ca="1">OFFSET(InputPriceData!C$15,CalculationsAndCharts!$A2481+$A$11,IF($C$7,8,0),1,1)</f>
        <v>101.47</v>
      </c>
      <c r="E2481" s="4">
        <f ca="1">OFFSET(InputPriceData!D$15,CalculationsAndCharts!$A2481+$A$11,IF($C$7,8,0),1,1)</f>
        <v>103.17</v>
      </c>
      <c r="F2481" s="4">
        <f ca="1">OFFSET(InputPriceData!E$15,CalculationsAndCharts!$A2481+$A$11,IF($C$7,8,0),1,1)</f>
        <v>101.1</v>
      </c>
      <c r="G2481" s="4">
        <f ca="1">OFFSET(InputPriceData!F$15,CalculationsAndCharts!$A2481+$A$11,IF($C$7,8,0),1,1)</f>
        <v>102.71</v>
      </c>
      <c r="H2481" s="342">
        <f t="shared" ca="1" si="306"/>
        <v>102.37802527159118</v>
      </c>
      <c r="I2481" s="342">
        <f t="shared" ca="1" si="307"/>
        <v>102.54820296936174</v>
      </c>
      <c r="J2481" s="340">
        <f t="shared" ca="1" si="308"/>
        <v>0.89437935892560039</v>
      </c>
      <c r="K2481" s="170">
        <f t="shared" ca="1" si="304"/>
        <v>0.79991443767216797</v>
      </c>
      <c r="L2481" s="341">
        <f t="shared" ca="1" si="305"/>
        <v>9.4234987003444903</v>
      </c>
      <c r="M2481" s="341">
        <f t="shared" ca="1" si="309"/>
        <v>-9.4234987003444903</v>
      </c>
      <c r="N2481" s="170"/>
      <c r="O2481" s="340"/>
      <c r="P2481" s="3">
        <f t="shared" ca="1" si="310"/>
        <v>133565300</v>
      </c>
      <c r="Q2481" s="3" t="e">
        <f t="shared" ca="1" si="311"/>
        <v>#N/A</v>
      </c>
      <c r="S2481" s="99"/>
      <c r="T2481" s="350"/>
      <c r="U2481" s="350"/>
      <c r="V2481" s="349"/>
      <c r="W2481" s="313"/>
      <c r="X2481" s="302"/>
      <c r="Y2481" s="211"/>
      <c r="Z2481" s="320"/>
      <c r="AA2481" s="246"/>
      <c r="AB2481" s="125"/>
      <c r="AC2481" s="125"/>
      <c r="AD2481" s="125"/>
      <c r="AE2481" s="125"/>
      <c r="AF2481" s="125"/>
      <c r="AG2481" s="125"/>
      <c r="AH2481" s="125"/>
      <c r="AJ2481" s="125"/>
      <c r="AK2481" s="125"/>
      <c r="AM2481" s="246"/>
      <c r="AO2481" s="246"/>
      <c r="AP2481" s="211"/>
      <c r="AQ2481" s="211"/>
      <c r="AR2481" s="199"/>
      <c r="AT2481" s="225"/>
      <c r="AU2481" s="225"/>
      <c r="AV2481" s="225"/>
      <c r="AW2481" s="99"/>
      <c r="AX2481" s="199"/>
      <c r="AY2481" s="199"/>
      <c r="AZ2481" s="37"/>
      <c r="BA2481" s="123"/>
      <c r="BB2481" s="211"/>
      <c r="BC2481" s="211"/>
      <c r="BD2481" s="123"/>
      <c r="BE2481" s="123"/>
      <c r="BF2481" s="37"/>
      <c r="BG2481" s="37"/>
    </row>
    <row r="2482" spans="1:59" x14ac:dyDescent="0.25">
      <c r="A2482">
        <v>2450</v>
      </c>
      <c r="B2482" s="61">
        <f ca="1">OFFSET(InputPriceData!B$15,CalculationsAndCharts!$A2482+$A$11,0,1,1)</f>
        <v>38916</v>
      </c>
      <c r="C2482" s="3">
        <f ca="1">OFFSET(InputPriceData!G$15,CalculationsAndCharts!$A2482+$A$11,IF($C$7,8,0),1,1)</f>
        <v>122771000</v>
      </c>
      <c r="D2482" s="4">
        <f ca="1">OFFSET(InputPriceData!C$15,CalculationsAndCharts!$A2482+$A$11,IF($C$7,8,0),1,1)</f>
        <v>101.09</v>
      </c>
      <c r="E2482" s="4">
        <f ca="1">OFFSET(InputPriceData!D$15,CalculationsAndCharts!$A2482+$A$11,IF($C$7,8,0),1,1)</f>
        <v>101.37</v>
      </c>
      <c r="F2482" s="4">
        <f ca="1">OFFSET(InputPriceData!E$15,CalculationsAndCharts!$A2482+$A$11,IF($C$7,8,0),1,1)</f>
        <v>100.01</v>
      </c>
      <c r="G2482" s="4">
        <f ca="1">OFFSET(InputPriceData!F$15,CalculationsAndCharts!$A2482+$A$11,IF($C$7,8,0),1,1)</f>
        <v>101.3</v>
      </c>
      <c r="H2482" s="342">
        <f t="shared" ca="1" si="306"/>
        <v>102.33060031038993</v>
      </c>
      <c r="I2482" s="342">
        <f t="shared" ca="1" si="307"/>
        <v>102.53349414839462</v>
      </c>
      <c r="J2482" s="340">
        <f t="shared" ca="1" si="308"/>
        <v>0.95303798237737225</v>
      </c>
      <c r="K2482" s="170">
        <f t="shared" ca="1" si="304"/>
        <v>0.90828139585393253</v>
      </c>
      <c r="L2482" s="341">
        <f t="shared" ca="1" si="305"/>
        <v>9.4910533689062664</v>
      </c>
      <c r="M2482" s="341">
        <f t="shared" ca="1" si="309"/>
        <v>-9.4910533689062664</v>
      </c>
      <c r="N2482" s="170"/>
      <c r="O2482" s="340"/>
      <c r="P2482" s="3">
        <f t="shared" ca="1" si="310"/>
        <v>122771000</v>
      </c>
      <c r="Q2482" s="3" t="e">
        <f t="shared" ca="1" si="311"/>
        <v>#N/A</v>
      </c>
      <c r="S2482" s="99"/>
      <c r="T2482" s="350"/>
      <c r="U2482" s="350"/>
      <c r="V2482" s="349"/>
      <c r="W2482" s="313"/>
      <c r="X2482" s="302"/>
      <c r="Y2482" s="211"/>
      <c r="Z2482" s="320"/>
      <c r="AA2482" s="246"/>
      <c r="AB2482" s="125"/>
      <c r="AC2482" s="125"/>
      <c r="AD2482" s="125"/>
      <c r="AE2482" s="125"/>
      <c r="AF2482" s="125"/>
      <c r="AG2482" s="125"/>
      <c r="AH2482" s="125"/>
      <c r="AJ2482" s="125"/>
      <c r="AK2482" s="125"/>
      <c r="AM2482" s="246"/>
      <c r="AO2482" s="246"/>
      <c r="AP2482" s="211"/>
      <c r="AQ2482" s="211"/>
      <c r="AR2482" s="199"/>
      <c r="AT2482" s="225"/>
      <c r="AU2482" s="225"/>
      <c r="AV2482" s="225"/>
      <c r="AW2482" s="99"/>
      <c r="AX2482" s="199"/>
      <c r="AY2482" s="199"/>
      <c r="AZ2482" s="37"/>
      <c r="BA2482" s="123"/>
      <c r="BB2482" s="211"/>
      <c r="BC2482" s="211"/>
      <c r="BD2482" s="123"/>
      <c r="BE2482" s="123"/>
      <c r="BF2482" s="37"/>
      <c r="BG2482" s="37"/>
    </row>
    <row r="2483" spans="1:59" x14ac:dyDescent="0.25">
      <c r="A2483">
        <v>2451</v>
      </c>
      <c r="B2483" s="61">
        <f ca="1">OFFSET(InputPriceData!B$15,CalculationsAndCharts!$A2483+$A$11,0,1,1)</f>
        <v>38915</v>
      </c>
      <c r="C2483" s="3">
        <f ca="1">OFFSET(InputPriceData!G$15,CalculationsAndCharts!$A2483+$A$11,IF($C$7,8,0),1,1)</f>
        <v>81159000</v>
      </c>
      <c r="D2483" s="4">
        <f ca="1">OFFSET(InputPriceData!C$15,CalculationsAndCharts!$A2483+$A$11,IF($C$7,8,0),1,1)</f>
        <v>100.93</v>
      </c>
      <c r="E2483" s="4">
        <f ca="1">OFFSET(InputPriceData!D$15,CalculationsAndCharts!$A2483+$A$11,IF($C$7,8,0),1,1)</f>
        <v>101.41</v>
      </c>
      <c r="F2483" s="4">
        <f ca="1">OFFSET(InputPriceData!E$15,CalculationsAndCharts!$A2483+$A$11,IF($C$7,8,0),1,1)</f>
        <v>100.63</v>
      </c>
      <c r="G2483" s="4">
        <f ca="1">OFFSET(InputPriceData!F$15,CalculationsAndCharts!$A2483+$A$11,IF($C$7,8,0),1,1)</f>
        <v>100.79</v>
      </c>
      <c r="H2483" s="342">
        <f t="shared" ca="1" si="306"/>
        <v>102.47782892615992</v>
      </c>
      <c r="I2483" s="342">
        <f t="shared" ca="1" si="307"/>
        <v>102.64562998006687</v>
      </c>
      <c r="J2483" s="340">
        <f t="shared" ca="1" si="308"/>
        <v>1.0870404482084464</v>
      </c>
      <c r="K2483" s="170">
        <f t="shared" ca="1" si="304"/>
        <v>1.1816569360412199</v>
      </c>
      <c r="L2483" s="341">
        <f t="shared" ca="1" si="305"/>
        <v>9.511335588495557</v>
      </c>
      <c r="M2483" s="341">
        <f t="shared" ca="1" si="309"/>
        <v>-9.511335588495557</v>
      </c>
      <c r="N2483" s="170"/>
      <c r="O2483" s="340"/>
      <c r="P2483" s="3" t="e">
        <f t="shared" ca="1" si="310"/>
        <v>#N/A</v>
      </c>
      <c r="Q2483" s="3">
        <f t="shared" ca="1" si="311"/>
        <v>81159000</v>
      </c>
      <c r="S2483" s="99"/>
      <c r="T2483" s="350"/>
      <c r="U2483" s="350"/>
      <c r="V2483" s="349"/>
      <c r="W2483" s="313"/>
      <c r="X2483" s="302"/>
      <c r="Y2483" s="211"/>
      <c r="Z2483" s="320"/>
      <c r="AA2483" s="246"/>
      <c r="AB2483" s="125"/>
      <c r="AC2483" s="125"/>
      <c r="AD2483" s="125"/>
      <c r="AE2483" s="125"/>
      <c r="AF2483" s="125"/>
      <c r="AG2483" s="125"/>
      <c r="AH2483" s="125"/>
      <c r="AJ2483" s="125"/>
      <c r="AK2483" s="125"/>
      <c r="AM2483" s="246"/>
      <c r="AO2483" s="246"/>
      <c r="AP2483" s="211"/>
      <c r="AQ2483" s="211"/>
      <c r="AR2483" s="199"/>
      <c r="AT2483" s="225"/>
      <c r="AU2483" s="225"/>
      <c r="AV2483" s="225"/>
      <c r="AW2483" s="99"/>
      <c r="AX2483" s="199"/>
      <c r="AY2483" s="199"/>
      <c r="AZ2483" s="37"/>
      <c r="BA2483" s="123"/>
      <c r="BB2483" s="211"/>
      <c r="BC2483" s="211"/>
      <c r="BD2483" s="123"/>
      <c r="BE2483" s="123"/>
      <c r="BF2483" s="37"/>
      <c r="BG2483" s="37"/>
    </row>
    <row r="2484" spans="1:59" x14ac:dyDescent="0.25">
      <c r="A2484">
        <v>2452</v>
      </c>
      <c r="B2484" s="61">
        <f ca="1">OFFSET(InputPriceData!B$15,CalculationsAndCharts!$A2484+$A$11,0,1,1)</f>
        <v>38912</v>
      </c>
      <c r="C2484" s="3">
        <f ca="1">OFFSET(InputPriceData!G$15,CalculationsAndCharts!$A2484+$A$11,IF($C$7,8,0),1,1)</f>
        <v>103242500</v>
      </c>
      <c r="D2484" s="4">
        <f ca="1">OFFSET(InputPriceData!C$15,CalculationsAndCharts!$A2484+$A$11,IF($C$7,8,0),1,1)</f>
        <v>101.43</v>
      </c>
      <c r="E2484" s="4">
        <f ca="1">OFFSET(InputPriceData!D$15,CalculationsAndCharts!$A2484+$A$11,IF($C$7,8,0),1,1)</f>
        <v>101.54</v>
      </c>
      <c r="F2484" s="4">
        <f ca="1">OFFSET(InputPriceData!E$15,CalculationsAndCharts!$A2484+$A$11,IF($C$7,8,0),1,1)</f>
        <v>100.37</v>
      </c>
      <c r="G2484" s="4">
        <f ca="1">OFFSET(InputPriceData!F$15,CalculationsAndCharts!$A2484+$A$11,IF($C$7,8,0),1,1)</f>
        <v>100.93</v>
      </c>
      <c r="H2484" s="342">
        <f t="shared" ca="1" si="306"/>
        <v>102.71894734418277</v>
      </c>
      <c r="I2484" s="342">
        <f t="shared" ca="1" si="307"/>
        <v>102.81432361461842</v>
      </c>
      <c r="J2484" s="340">
        <f t="shared" ca="1" si="308"/>
        <v>1.2664845556314941</v>
      </c>
      <c r="K2484" s="170">
        <f t="shared" ca="1" si="304"/>
        <v>1.6039831296531031</v>
      </c>
      <c r="L2484" s="341">
        <f t="shared" ca="1" si="305"/>
        <v>9.5100931403567905</v>
      </c>
      <c r="M2484" s="341">
        <f t="shared" ca="1" si="309"/>
        <v>-9.5100931403567905</v>
      </c>
      <c r="N2484" s="170"/>
      <c r="O2484" s="340"/>
      <c r="P2484" s="3" t="e">
        <f t="shared" ca="1" si="310"/>
        <v>#N/A</v>
      </c>
      <c r="Q2484" s="3">
        <f t="shared" ca="1" si="311"/>
        <v>103242500</v>
      </c>
      <c r="S2484" s="99"/>
      <c r="T2484" s="350"/>
      <c r="U2484" s="350"/>
      <c r="V2484" s="349"/>
      <c r="W2484" s="313"/>
      <c r="X2484" s="302"/>
      <c r="Y2484" s="211"/>
      <c r="Z2484" s="320"/>
      <c r="AA2484" s="246"/>
      <c r="AB2484" s="125"/>
      <c r="AC2484" s="125"/>
      <c r="AD2484" s="125"/>
      <c r="AE2484" s="125"/>
      <c r="AF2484" s="125"/>
      <c r="AG2484" s="125"/>
      <c r="AH2484" s="125"/>
      <c r="AJ2484" s="125"/>
      <c r="AK2484" s="125"/>
      <c r="AM2484" s="246"/>
      <c r="AO2484" s="246"/>
      <c r="AP2484" s="211"/>
      <c r="AQ2484" s="211"/>
      <c r="AR2484" s="199"/>
      <c r="AT2484" s="225"/>
      <c r="AU2484" s="225"/>
      <c r="AV2484" s="225"/>
      <c r="AW2484" s="99"/>
      <c r="AX2484" s="199"/>
      <c r="AY2484" s="199"/>
      <c r="AZ2484" s="37"/>
      <c r="BA2484" s="123"/>
      <c r="BB2484" s="211"/>
      <c r="BC2484" s="211"/>
      <c r="BD2484" s="123"/>
      <c r="BE2484" s="123"/>
      <c r="BF2484" s="37"/>
      <c r="BG2484" s="37"/>
    </row>
    <row r="2485" spans="1:59" x14ac:dyDescent="0.25">
      <c r="A2485">
        <v>2453</v>
      </c>
      <c r="B2485" s="61">
        <f ca="1">OFFSET(InputPriceData!B$15,CalculationsAndCharts!$A2485+$A$11,0,1,1)</f>
        <v>38911</v>
      </c>
      <c r="C2485" s="3">
        <f ca="1">OFFSET(InputPriceData!G$15,CalculationsAndCharts!$A2485+$A$11,IF($C$7,8,0),1,1)</f>
        <v>102405700</v>
      </c>
      <c r="D2485" s="4">
        <f ca="1">OFFSET(InputPriceData!C$15,CalculationsAndCharts!$A2485+$A$11,IF($C$7,8,0),1,1)</f>
        <v>102.51</v>
      </c>
      <c r="E2485" s="4">
        <f ca="1">OFFSET(InputPriceData!D$15,CalculationsAndCharts!$A2485+$A$11,IF($C$7,8,0),1,1)</f>
        <v>102.7</v>
      </c>
      <c r="F2485" s="4">
        <f ca="1">OFFSET(InputPriceData!E$15,CalculationsAndCharts!$A2485+$A$11,IF($C$7,8,0),1,1)</f>
        <v>101.32</v>
      </c>
      <c r="G2485" s="4">
        <f ca="1">OFFSET(InputPriceData!F$15,CalculationsAndCharts!$A2485+$A$11,IF($C$7,8,0),1,1)</f>
        <v>101.32</v>
      </c>
      <c r="H2485" s="342">
        <f t="shared" ca="1" si="306"/>
        <v>102.9745112504946</v>
      </c>
      <c r="I2485" s="342">
        <f t="shared" ca="1" si="307"/>
        <v>102.98562576140192</v>
      </c>
      <c r="J2485" s="340">
        <f t="shared" ca="1" si="308"/>
        <v>1.4664865005273522</v>
      </c>
      <c r="K2485" s="170">
        <f t="shared" ca="1" si="304"/>
        <v>2.1505826562289596</v>
      </c>
      <c r="L2485" s="341">
        <f t="shared" ca="1" si="305"/>
        <v>9.5084063793923033</v>
      </c>
      <c r="M2485" s="341">
        <f t="shared" ca="1" si="309"/>
        <v>-9.5084063793923033</v>
      </c>
      <c r="N2485" s="170"/>
      <c r="O2485" s="340"/>
      <c r="P2485" s="3" t="e">
        <f t="shared" ca="1" si="310"/>
        <v>#N/A</v>
      </c>
      <c r="Q2485" s="3">
        <f t="shared" ca="1" si="311"/>
        <v>102405700</v>
      </c>
      <c r="S2485" s="99"/>
      <c r="T2485" s="350"/>
      <c r="U2485" s="350"/>
      <c r="V2485" s="349"/>
      <c r="W2485" s="313"/>
      <c r="X2485" s="302"/>
      <c r="Y2485" s="211"/>
      <c r="Z2485" s="320"/>
      <c r="AA2485" s="246"/>
      <c r="AB2485" s="125"/>
      <c r="AC2485" s="125"/>
      <c r="AD2485" s="125"/>
      <c r="AE2485" s="125"/>
      <c r="AF2485" s="125"/>
      <c r="AG2485" s="125"/>
      <c r="AH2485" s="125"/>
      <c r="AJ2485" s="125"/>
      <c r="AK2485" s="125"/>
      <c r="AM2485" s="246"/>
      <c r="AO2485" s="246"/>
      <c r="AP2485" s="211"/>
      <c r="AQ2485" s="211"/>
      <c r="AR2485" s="199"/>
      <c r="AT2485" s="225"/>
      <c r="AU2485" s="225"/>
      <c r="AV2485" s="225"/>
      <c r="AW2485" s="99"/>
      <c r="AX2485" s="199"/>
      <c r="AY2485" s="199"/>
      <c r="AZ2485" s="37"/>
      <c r="BA2485" s="123"/>
      <c r="BB2485" s="211"/>
      <c r="BC2485" s="211"/>
      <c r="BD2485" s="123"/>
      <c r="BE2485" s="123"/>
      <c r="BF2485" s="37"/>
      <c r="BG2485" s="37"/>
    </row>
    <row r="2486" spans="1:59" x14ac:dyDescent="0.25">
      <c r="A2486">
        <v>2454</v>
      </c>
      <c r="B2486" s="61">
        <f ca="1">OFFSET(InputPriceData!B$15,CalculationsAndCharts!$A2486+$A$11,0,1,1)</f>
        <v>38910</v>
      </c>
      <c r="C2486" s="3">
        <f ca="1">OFFSET(InputPriceData!G$15,CalculationsAndCharts!$A2486+$A$11,IF($C$7,8,0),1,1)</f>
        <v>82561300</v>
      </c>
      <c r="D2486" s="4">
        <f ca="1">OFFSET(InputPriceData!C$15,CalculationsAndCharts!$A2486+$A$11,IF($C$7,8,0),1,1)</f>
        <v>103.9</v>
      </c>
      <c r="E2486" s="4">
        <f ca="1">OFFSET(InputPriceData!D$15,CalculationsAndCharts!$A2486+$A$11,IF($C$7,8,0),1,1)</f>
        <v>104.1</v>
      </c>
      <c r="F2486" s="4">
        <f ca="1">OFFSET(InputPriceData!E$15,CalculationsAndCharts!$A2486+$A$11,IF($C$7,8,0),1,1)</f>
        <v>102.73</v>
      </c>
      <c r="G2486" s="4">
        <f ca="1">OFFSET(InputPriceData!F$15,CalculationsAndCharts!$A2486+$A$11,IF($C$7,8,0),1,1)</f>
        <v>103</v>
      </c>
      <c r="H2486" s="342">
        <f t="shared" ca="1" si="306"/>
        <v>103.21087000056527</v>
      </c>
      <c r="I2486" s="342">
        <f t="shared" ca="1" si="307"/>
        <v>103.13704628516574</v>
      </c>
      <c r="J2486" s="340">
        <f t="shared" ca="1" si="308"/>
        <v>1.6765345551958597</v>
      </c>
      <c r="K2486" s="170">
        <f t="shared" ca="1" si="304"/>
        <v>2.810768114765779</v>
      </c>
      <c r="L2486" s="341">
        <f t="shared" ca="1" si="305"/>
        <v>9.5061443405064949</v>
      </c>
      <c r="M2486" s="341">
        <f t="shared" ca="1" si="309"/>
        <v>-9.5061443405064949</v>
      </c>
      <c r="N2486" s="170"/>
      <c r="O2486" s="340"/>
      <c r="P2486" s="3" t="e">
        <f t="shared" ca="1" si="310"/>
        <v>#N/A</v>
      </c>
      <c r="Q2486" s="3">
        <f t="shared" ca="1" si="311"/>
        <v>82561300</v>
      </c>
      <c r="S2486" s="99"/>
      <c r="T2486" s="350"/>
      <c r="U2486" s="350"/>
      <c r="V2486" s="349"/>
      <c r="W2486" s="313"/>
      <c r="X2486" s="302"/>
      <c r="Y2486" s="211"/>
      <c r="Z2486" s="320"/>
      <c r="AA2486" s="246"/>
      <c r="AB2486" s="125"/>
      <c r="AC2486" s="125"/>
      <c r="AD2486" s="125"/>
      <c r="AE2486" s="125"/>
      <c r="AF2486" s="125"/>
      <c r="AG2486" s="125"/>
      <c r="AH2486" s="125"/>
      <c r="AJ2486" s="125"/>
      <c r="AK2486" s="125"/>
      <c r="AM2486" s="246"/>
      <c r="AO2486" s="246"/>
      <c r="AP2486" s="211"/>
      <c r="AQ2486" s="211"/>
      <c r="AR2486" s="199"/>
      <c r="AT2486" s="225"/>
      <c r="AU2486" s="225"/>
      <c r="AV2486" s="225"/>
      <c r="AW2486" s="99"/>
      <c r="AX2486" s="199"/>
      <c r="AY2486" s="199"/>
      <c r="AZ2486" s="37"/>
      <c r="BA2486" s="123"/>
      <c r="BB2486" s="211"/>
      <c r="BC2486" s="211"/>
      <c r="BD2486" s="123"/>
      <c r="BE2486" s="123"/>
      <c r="BF2486" s="37"/>
      <c r="BG2486" s="37"/>
    </row>
    <row r="2487" spans="1:59" x14ac:dyDescent="0.25">
      <c r="A2487">
        <v>2455</v>
      </c>
      <c r="B2487" s="61">
        <f ca="1">OFFSET(InputPriceData!B$15,CalculationsAndCharts!$A2487+$A$11,0,1,1)</f>
        <v>38909</v>
      </c>
      <c r="C2487" s="3">
        <f ca="1">OFFSET(InputPriceData!G$15,CalculationsAndCharts!$A2487+$A$11,IF($C$7,8,0),1,1)</f>
        <v>73640800</v>
      </c>
      <c r="D2487" s="4">
        <f ca="1">OFFSET(InputPriceData!C$15,CalculationsAndCharts!$A2487+$A$11,IF($C$7,8,0),1,1)</f>
        <v>103.46</v>
      </c>
      <c r="E2487" s="4">
        <f ca="1">OFFSET(InputPriceData!D$15,CalculationsAndCharts!$A2487+$A$11,IF($C$7,8,0),1,1)</f>
        <v>104.11</v>
      </c>
      <c r="F2487" s="4">
        <f ca="1">OFFSET(InputPriceData!E$15,CalculationsAndCharts!$A2487+$A$11,IF($C$7,8,0),1,1)</f>
        <v>102.91</v>
      </c>
      <c r="G2487" s="4">
        <f ca="1">OFFSET(InputPriceData!F$15,CalculationsAndCharts!$A2487+$A$11,IF($C$7,8,0),1,1)</f>
        <v>104.11</v>
      </c>
      <c r="H2487" s="342">
        <f t="shared" ca="1" si="306"/>
        <v>103.2409942863603</v>
      </c>
      <c r="I2487" s="342">
        <f t="shared" ca="1" si="307"/>
        <v>103.14950503836263</v>
      </c>
      <c r="J2487" s="340">
        <f t="shared" ca="1" si="308"/>
        <v>1.8293667460137926</v>
      </c>
      <c r="K2487" s="170">
        <f t="shared" ca="1" si="304"/>
        <v>3.3465826914210917</v>
      </c>
      <c r="L2487" s="341">
        <f t="shared" ca="1" si="305"/>
        <v>9.5031870896162172</v>
      </c>
      <c r="M2487" s="341">
        <f t="shared" ca="1" si="309"/>
        <v>-9.5031870896162172</v>
      </c>
      <c r="N2487" s="170"/>
      <c r="O2487" s="340"/>
      <c r="P2487" s="3">
        <f t="shared" ca="1" si="310"/>
        <v>73640800</v>
      </c>
      <c r="Q2487" s="3" t="e">
        <f t="shared" ca="1" si="311"/>
        <v>#N/A</v>
      </c>
      <c r="S2487" s="99"/>
      <c r="T2487" s="350"/>
      <c r="U2487" s="350"/>
      <c r="V2487" s="349"/>
      <c r="W2487" s="313"/>
      <c r="X2487" s="302"/>
      <c r="Y2487" s="211"/>
      <c r="Z2487" s="320"/>
      <c r="AA2487" s="246"/>
      <c r="AB2487" s="125"/>
      <c r="AC2487" s="125"/>
      <c r="AD2487" s="125"/>
      <c r="AE2487" s="125"/>
      <c r="AF2487" s="125"/>
      <c r="AG2487" s="125"/>
      <c r="AH2487" s="125"/>
      <c r="AJ2487" s="125"/>
      <c r="AK2487" s="125"/>
      <c r="AM2487" s="246"/>
      <c r="AO2487" s="246"/>
      <c r="AP2487" s="211"/>
      <c r="AQ2487" s="211"/>
      <c r="AR2487" s="199"/>
      <c r="AT2487" s="225"/>
      <c r="AU2487" s="225"/>
      <c r="AV2487" s="225"/>
      <c r="AW2487" s="99"/>
      <c r="AX2487" s="199"/>
      <c r="AY2487" s="199"/>
      <c r="AZ2487" s="37"/>
      <c r="BA2487" s="123"/>
      <c r="BB2487" s="211"/>
      <c r="BC2487" s="211"/>
      <c r="BD2487" s="123"/>
      <c r="BE2487" s="123"/>
      <c r="BF2487" s="37"/>
      <c r="BG2487" s="37"/>
    </row>
    <row r="2488" spans="1:59" x14ac:dyDescent="0.25">
      <c r="A2488">
        <v>2456</v>
      </c>
      <c r="B2488" s="61">
        <f ca="1">OFFSET(InputPriceData!B$15,CalculationsAndCharts!$A2488+$A$11,0,1,1)</f>
        <v>38908</v>
      </c>
      <c r="C2488" s="3">
        <f ca="1">OFFSET(InputPriceData!G$15,CalculationsAndCharts!$A2488+$A$11,IF($C$7,8,0),1,1)</f>
        <v>60964100</v>
      </c>
      <c r="D2488" s="4">
        <f ca="1">OFFSET(InputPriceData!C$15,CalculationsAndCharts!$A2488+$A$11,IF($C$7,8,0),1,1)</f>
        <v>103.73</v>
      </c>
      <c r="E2488" s="4">
        <f ca="1">OFFSET(InputPriceData!D$15,CalculationsAndCharts!$A2488+$A$11,IF($C$7,8,0),1,1)</f>
        <v>104.13</v>
      </c>
      <c r="F2488" s="4">
        <f ca="1">OFFSET(InputPriceData!E$15,CalculationsAndCharts!$A2488+$A$11,IF($C$7,8,0),1,1)</f>
        <v>103.29</v>
      </c>
      <c r="G2488" s="4">
        <f ca="1">OFFSET(InputPriceData!F$15,CalculationsAndCharts!$A2488+$A$11,IF($C$7,8,0),1,1)</f>
        <v>103.65</v>
      </c>
      <c r="H2488" s="342">
        <f t="shared" ca="1" si="306"/>
        <v>103.1168506129832</v>
      </c>
      <c r="I2488" s="342">
        <f t="shared" ca="1" si="307"/>
        <v>103.06218731457743</v>
      </c>
      <c r="J2488" s="340">
        <f t="shared" ca="1" si="308"/>
        <v>1.9384904287736329</v>
      </c>
      <c r="K2488" s="170">
        <f t="shared" ca="1" si="304"/>
        <v>3.757745142446983</v>
      </c>
      <c r="L2488" s="341">
        <f t="shared" ca="1" si="305"/>
        <v>9.4996648996909308</v>
      </c>
      <c r="M2488" s="341">
        <f t="shared" ca="1" si="309"/>
        <v>-9.4996648996909308</v>
      </c>
      <c r="N2488" s="170"/>
      <c r="O2488" s="340"/>
      <c r="P2488" s="3" t="e">
        <f t="shared" ca="1" si="310"/>
        <v>#N/A</v>
      </c>
      <c r="Q2488" s="3">
        <f t="shared" ca="1" si="311"/>
        <v>60964100</v>
      </c>
      <c r="S2488" s="99"/>
      <c r="T2488" s="350"/>
      <c r="U2488" s="350"/>
      <c r="V2488" s="349"/>
      <c r="W2488" s="313"/>
      <c r="X2488" s="302"/>
      <c r="Y2488" s="211"/>
      <c r="Z2488" s="320"/>
      <c r="AA2488" s="246"/>
      <c r="AB2488" s="125"/>
      <c r="AC2488" s="125"/>
      <c r="AD2488" s="125"/>
      <c r="AE2488" s="125"/>
      <c r="AF2488" s="125"/>
      <c r="AG2488" s="125"/>
      <c r="AH2488" s="125"/>
      <c r="AJ2488" s="125"/>
      <c r="AK2488" s="125"/>
      <c r="AM2488" s="246"/>
      <c r="AO2488" s="246"/>
      <c r="AP2488" s="211"/>
      <c r="AQ2488" s="211"/>
      <c r="AR2488" s="199"/>
      <c r="AT2488" s="225"/>
      <c r="AU2488" s="225"/>
      <c r="AV2488" s="225"/>
      <c r="AW2488" s="99"/>
      <c r="AX2488" s="199"/>
      <c r="AY2488" s="199"/>
      <c r="AZ2488" s="37"/>
      <c r="BA2488" s="123"/>
      <c r="BB2488" s="211"/>
      <c r="BC2488" s="211"/>
      <c r="BD2488" s="123"/>
      <c r="BE2488" s="123"/>
      <c r="BF2488" s="37"/>
      <c r="BG2488" s="37"/>
    </row>
    <row r="2489" spans="1:59" x14ac:dyDescent="0.25">
      <c r="A2489">
        <v>2457</v>
      </c>
      <c r="B2489" s="61">
        <f ca="1">OFFSET(InputPriceData!B$15,CalculationsAndCharts!$A2489+$A$11,0,1,1)</f>
        <v>38905</v>
      </c>
      <c r="C2489" s="3">
        <f ca="1">OFFSET(InputPriceData!G$15,CalculationsAndCharts!$A2489+$A$11,IF($C$7,8,0),1,1)</f>
        <v>81626500</v>
      </c>
      <c r="D2489" s="4">
        <f ca="1">OFFSET(InputPriceData!C$15,CalculationsAndCharts!$A2489+$A$11,IF($C$7,8,0),1,1)</f>
        <v>103.93</v>
      </c>
      <c r="E2489" s="4">
        <f ca="1">OFFSET(InputPriceData!D$15,CalculationsAndCharts!$A2489+$A$11,IF($C$7,8,0),1,1)</f>
        <v>104.23</v>
      </c>
      <c r="F2489" s="4">
        <f ca="1">OFFSET(InputPriceData!E$15,CalculationsAndCharts!$A2489+$A$11,IF($C$7,8,0),1,1)</f>
        <v>103.2</v>
      </c>
      <c r="G2489" s="4">
        <f ca="1">OFFSET(InputPriceData!F$15,CalculationsAndCharts!$A2489+$A$11,IF($C$7,8,0),1,1)</f>
        <v>103.46</v>
      </c>
      <c r="H2489" s="342">
        <f t="shared" ca="1" si="306"/>
        <v>103.04068641483795</v>
      </c>
      <c r="I2489" s="342">
        <f t="shared" ca="1" si="307"/>
        <v>103.00874979772084</v>
      </c>
      <c r="J2489" s="340">
        <f t="shared" ca="1" si="308"/>
        <v>2.0732616380745554</v>
      </c>
      <c r="K2489" s="170">
        <f t="shared" ca="1" si="304"/>
        <v>4.2984138199115893</v>
      </c>
      <c r="L2489" s="341">
        <f t="shared" ca="1" si="305"/>
        <v>9.4957084150457671</v>
      </c>
      <c r="M2489" s="341">
        <f t="shared" ca="1" si="309"/>
        <v>-9.4957084150457671</v>
      </c>
      <c r="N2489" s="170"/>
      <c r="O2489" s="340"/>
      <c r="P2489" s="3" t="e">
        <f t="shared" ca="1" si="310"/>
        <v>#N/A</v>
      </c>
      <c r="Q2489" s="3">
        <f t="shared" ca="1" si="311"/>
        <v>81626500</v>
      </c>
      <c r="S2489" s="99"/>
      <c r="T2489" s="350"/>
      <c r="U2489" s="350"/>
      <c r="V2489" s="349"/>
      <c r="W2489" s="313"/>
      <c r="X2489" s="302"/>
      <c r="Y2489" s="211"/>
      <c r="Z2489" s="320"/>
      <c r="AA2489" s="246"/>
      <c r="AB2489" s="125"/>
      <c r="AC2489" s="125"/>
      <c r="AD2489" s="125"/>
      <c r="AE2489" s="125"/>
      <c r="AF2489" s="125"/>
      <c r="AG2489" s="125"/>
      <c r="AH2489" s="125"/>
      <c r="AJ2489" s="125"/>
      <c r="AK2489" s="125"/>
      <c r="AM2489" s="246"/>
      <c r="AO2489" s="246"/>
      <c r="AP2489" s="211"/>
      <c r="AQ2489" s="211"/>
      <c r="AR2489" s="199"/>
      <c r="AT2489" s="225"/>
      <c r="AU2489" s="225"/>
      <c r="AV2489" s="225"/>
      <c r="AW2489" s="99"/>
      <c r="AX2489" s="199"/>
      <c r="AY2489" s="199"/>
      <c r="AZ2489" s="37"/>
      <c r="BA2489" s="123"/>
      <c r="BB2489" s="211"/>
      <c r="BC2489" s="211"/>
      <c r="BD2489" s="123"/>
      <c r="BE2489" s="123"/>
      <c r="BF2489" s="37"/>
      <c r="BG2489" s="37"/>
    </row>
    <row r="2490" spans="1:59" x14ac:dyDescent="0.25">
      <c r="A2490">
        <v>2458</v>
      </c>
      <c r="B2490" s="61">
        <f ca="1">OFFSET(InputPriceData!B$15,CalculationsAndCharts!$A2490+$A$11,0,1,1)</f>
        <v>38904</v>
      </c>
      <c r="C2490" s="3">
        <f ca="1">OFFSET(InputPriceData!G$15,CalculationsAndCharts!$A2490+$A$11,IF($C$7,8,0),1,1)</f>
        <v>50100300</v>
      </c>
      <c r="D2490" s="4">
        <f ca="1">OFFSET(InputPriceData!C$15,CalculationsAndCharts!$A2490+$A$11,IF($C$7,8,0),1,1)</f>
        <v>103.94</v>
      </c>
      <c r="E2490" s="4">
        <f ca="1">OFFSET(InputPriceData!D$15,CalculationsAndCharts!$A2490+$A$11,IF($C$7,8,0),1,1)</f>
        <v>104.47</v>
      </c>
      <c r="F2490" s="4">
        <f ca="1">OFFSET(InputPriceData!E$15,CalculationsAndCharts!$A2490+$A$11,IF($C$7,8,0),1,1)</f>
        <v>103.84</v>
      </c>
      <c r="G2490" s="4">
        <f ca="1">OFFSET(InputPriceData!F$15,CalculationsAndCharts!$A2490+$A$11,IF($C$7,8,0),1,1)</f>
        <v>104.14</v>
      </c>
      <c r="H2490" s="342">
        <f t="shared" ca="1" si="306"/>
        <v>102.98078447410052</v>
      </c>
      <c r="I2490" s="342">
        <f t="shared" ca="1" si="307"/>
        <v>102.9677270520591</v>
      </c>
      <c r="J2490" s="340">
        <f t="shared" ca="1" si="308"/>
        <v>2.2242327348903217</v>
      </c>
      <c r="K2490" s="170">
        <f t="shared" ca="1" si="304"/>
        <v>4.9472112589576804</v>
      </c>
      <c r="L2490" s="341">
        <f t="shared" ca="1" si="305"/>
        <v>9.4911806445337845</v>
      </c>
      <c r="M2490" s="341">
        <f t="shared" ca="1" si="309"/>
        <v>-9.4911806445337845</v>
      </c>
      <c r="N2490" s="170"/>
      <c r="O2490" s="340"/>
      <c r="P2490" s="3">
        <f t="shared" ca="1" si="310"/>
        <v>50100300</v>
      </c>
      <c r="Q2490" s="3" t="e">
        <f t="shared" ca="1" si="311"/>
        <v>#N/A</v>
      </c>
      <c r="S2490" s="99"/>
      <c r="T2490" s="350"/>
      <c r="U2490" s="350"/>
      <c r="V2490" s="349"/>
      <c r="W2490" s="313"/>
      <c r="X2490" s="302"/>
      <c r="Y2490" s="211"/>
      <c r="Z2490" s="320"/>
      <c r="AA2490" s="246"/>
      <c r="AB2490" s="125"/>
      <c r="AC2490" s="125"/>
      <c r="AD2490" s="125"/>
      <c r="AE2490" s="125"/>
      <c r="AF2490" s="125"/>
      <c r="AG2490" s="125"/>
      <c r="AH2490" s="125"/>
      <c r="AJ2490" s="125"/>
      <c r="AK2490" s="125"/>
      <c r="AM2490" s="246"/>
      <c r="AO2490" s="246"/>
      <c r="AP2490" s="211"/>
      <c r="AQ2490" s="211"/>
      <c r="AR2490" s="199"/>
      <c r="AT2490" s="225"/>
      <c r="AU2490" s="225"/>
      <c r="AV2490" s="225"/>
      <c r="AW2490" s="99"/>
      <c r="AX2490" s="199"/>
      <c r="AY2490" s="199"/>
      <c r="AZ2490" s="37"/>
      <c r="BA2490" s="123"/>
      <c r="BB2490" s="211"/>
      <c r="BC2490" s="211"/>
      <c r="BD2490" s="123"/>
      <c r="BE2490" s="123"/>
      <c r="BF2490" s="37"/>
      <c r="BG2490" s="37"/>
    </row>
    <row r="2491" spans="1:59" x14ac:dyDescent="0.25">
      <c r="A2491">
        <v>2459</v>
      </c>
      <c r="B2491" s="61">
        <f ca="1">OFFSET(InputPriceData!B$15,CalculationsAndCharts!$A2491+$A$11,0,1,1)</f>
        <v>38903</v>
      </c>
      <c r="C2491" s="3">
        <f ca="1">OFFSET(InputPriceData!G$15,CalculationsAndCharts!$A2491+$A$11,IF($C$7,8,0),1,1)</f>
        <v>69653400</v>
      </c>
      <c r="D2491" s="4">
        <f ca="1">OFFSET(InputPriceData!C$15,CalculationsAndCharts!$A2491+$A$11,IF($C$7,8,0),1,1)</f>
        <v>104.01</v>
      </c>
      <c r="E2491" s="4">
        <f ca="1">OFFSET(InputPriceData!D$15,CalculationsAndCharts!$A2491+$A$11,IF($C$7,8,0),1,1)</f>
        <v>104.14</v>
      </c>
      <c r="F2491" s="4">
        <f ca="1">OFFSET(InputPriceData!E$15,CalculationsAndCharts!$A2491+$A$11,IF($C$7,8,0),1,1)</f>
        <v>103.38</v>
      </c>
      <c r="G2491" s="4">
        <f ca="1">OFFSET(InputPriceData!F$15,CalculationsAndCharts!$A2491+$A$11,IF($C$7,8,0),1,1)</f>
        <v>103.83</v>
      </c>
      <c r="H2491" s="342">
        <f t="shared" ca="1" si="306"/>
        <v>102.81518225611488</v>
      </c>
      <c r="I2491" s="342">
        <f t="shared" ca="1" si="307"/>
        <v>102.86115678406449</v>
      </c>
      <c r="J2491" s="340">
        <f t="shared" ca="1" si="308"/>
        <v>2.3482456252724417</v>
      </c>
      <c r="K2491" s="170">
        <f t="shared" ca="1" si="304"/>
        <v>5.5142575166111607</v>
      </c>
      <c r="L2491" s="341">
        <f t="shared" ca="1" si="305"/>
        <v>9.4859667826739518</v>
      </c>
      <c r="M2491" s="341">
        <f t="shared" ca="1" si="309"/>
        <v>-9.4859667826739518</v>
      </c>
      <c r="N2491" s="170"/>
      <c r="O2491" s="340"/>
      <c r="P2491" s="3" t="e">
        <f t="shared" ca="1" si="310"/>
        <v>#N/A</v>
      </c>
      <c r="Q2491" s="3">
        <f t="shared" ca="1" si="311"/>
        <v>69653400</v>
      </c>
      <c r="S2491" s="99"/>
      <c r="T2491" s="350"/>
      <c r="U2491" s="350"/>
      <c r="V2491" s="349"/>
      <c r="W2491" s="313"/>
      <c r="X2491" s="302"/>
      <c r="Y2491" s="211"/>
      <c r="Z2491" s="320"/>
      <c r="AA2491" s="246"/>
      <c r="AB2491" s="125"/>
      <c r="AC2491" s="125"/>
      <c r="AD2491" s="125"/>
      <c r="AE2491" s="125"/>
      <c r="AF2491" s="125"/>
      <c r="AG2491" s="125"/>
      <c r="AH2491" s="125"/>
      <c r="AJ2491" s="125"/>
      <c r="AK2491" s="125"/>
      <c r="AM2491" s="246"/>
      <c r="AO2491" s="246"/>
      <c r="AP2491" s="211"/>
      <c r="AQ2491" s="211"/>
      <c r="AR2491" s="199"/>
      <c r="AT2491" s="225"/>
      <c r="AU2491" s="225"/>
      <c r="AV2491" s="225"/>
      <c r="AW2491" s="99"/>
      <c r="AX2491" s="199"/>
      <c r="AY2491" s="199"/>
      <c r="AZ2491" s="37"/>
      <c r="BA2491" s="123"/>
      <c r="BB2491" s="211"/>
      <c r="BC2491" s="211"/>
      <c r="BD2491" s="123"/>
      <c r="BE2491" s="123"/>
      <c r="BF2491" s="37"/>
      <c r="BG2491" s="37"/>
    </row>
    <row r="2492" spans="1:59" x14ac:dyDescent="0.25">
      <c r="A2492">
        <v>2460</v>
      </c>
      <c r="B2492" s="61">
        <f ca="1">OFFSET(InputPriceData!B$15,CalculationsAndCharts!$A2492+$A$11,0,1,1)</f>
        <v>38901</v>
      </c>
      <c r="C2492" s="3">
        <f ca="1">OFFSET(InputPriceData!G$15,CalculationsAndCharts!$A2492+$A$11,IF($C$7,8,0),1,1)</f>
        <v>23914000</v>
      </c>
      <c r="D2492" s="4">
        <f ca="1">OFFSET(InputPriceData!C$15,CalculationsAndCharts!$A2492+$A$11,IF($C$7,8,0),1,1)</f>
        <v>104.13</v>
      </c>
      <c r="E2492" s="4">
        <f ca="1">OFFSET(InputPriceData!D$15,CalculationsAndCharts!$A2492+$A$11,IF($C$7,8,0),1,1)</f>
        <v>104.6</v>
      </c>
      <c r="F2492" s="4">
        <f ca="1">OFFSET(InputPriceData!E$15,CalculationsAndCharts!$A2492+$A$11,IF($C$7,8,0),1,1)</f>
        <v>104.03</v>
      </c>
      <c r="G2492" s="4">
        <f ca="1">OFFSET(InputPriceData!F$15,CalculationsAndCharts!$A2492+$A$11,IF($C$7,8,0),1,1)</f>
        <v>104.43</v>
      </c>
      <c r="H2492" s="342">
        <f t="shared" ca="1" si="306"/>
        <v>102.67020829270271</v>
      </c>
      <c r="I2492" s="342">
        <f t="shared" ca="1" si="307"/>
        <v>102.77308012807035</v>
      </c>
      <c r="J2492" s="340">
        <f t="shared" ca="1" si="308"/>
        <v>2.4884662986673907</v>
      </c>
      <c r="K2492" s="170">
        <f t="shared" ca="1" si="304"/>
        <v>6.1924645196033827</v>
      </c>
      <c r="L2492" s="341">
        <f t="shared" ca="1" si="305"/>
        <v>9.4801519318870291</v>
      </c>
      <c r="M2492" s="341">
        <f t="shared" ca="1" si="309"/>
        <v>-9.4801519318870291</v>
      </c>
      <c r="N2492" s="170"/>
      <c r="O2492" s="340"/>
      <c r="P2492" s="3">
        <f t="shared" ca="1" si="310"/>
        <v>23914000</v>
      </c>
      <c r="Q2492" s="3" t="e">
        <f t="shared" ca="1" si="311"/>
        <v>#N/A</v>
      </c>
      <c r="S2492" s="99"/>
      <c r="T2492" s="350"/>
      <c r="U2492" s="350"/>
      <c r="V2492" s="349"/>
      <c r="W2492" s="313"/>
      <c r="X2492" s="302"/>
      <c r="Y2492" s="211"/>
      <c r="Z2492" s="320"/>
      <c r="AA2492" s="246"/>
      <c r="AB2492" s="125"/>
      <c r="AC2492" s="125"/>
      <c r="AD2492" s="125"/>
      <c r="AE2492" s="125"/>
      <c r="AF2492" s="125"/>
      <c r="AG2492" s="125"/>
      <c r="AH2492" s="125"/>
      <c r="AJ2492" s="125"/>
      <c r="AK2492" s="125"/>
      <c r="AM2492" s="246"/>
      <c r="AO2492" s="246"/>
      <c r="AP2492" s="211"/>
      <c r="AQ2492" s="211"/>
      <c r="AR2492" s="199"/>
      <c r="AT2492" s="225"/>
      <c r="AU2492" s="225"/>
      <c r="AV2492" s="225"/>
      <c r="AW2492" s="99"/>
      <c r="AX2492" s="199"/>
      <c r="AY2492" s="199"/>
      <c r="AZ2492" s="37"/>
      <c r="BA2492" s="123"/>
      <c r="BB2492" s="211"/>
      <c r="BC2492" s="211"/>
      <c r="BD2492" s="123"/>
      <c r="BE2492" s="123"/>
      <c r="BF2492" s="37"/>
      <c r="BG2492" s="37"/>
    </row>
    <row r="2493" spans="1:59" x14ac:dyDescent="0.25">
      <c r="A2493">
        <v>2461</v>
      </c>
      <c r="B2493" s="61">
        <f ca="1">OFFSET(InputPriceData!B$15,CalculationsAndCharts!$A2493+$A$11,0,1,1)</f>
        <v>38898</v>
      </c>
      <c r="C2493" s="3">
        <f ca="1">OFFSET(InputPriceData!G$15,CalculationsAndCharts!$A2493+$A$11,IF($C$7,8,0),1,1)</f>
        <v>54227800</v>
      </c>
      <c r="D2493" s="4">
        <f ca="1">OFFSET(InputPriceData!C$15,CalculationsAndCharts!$A2493+$A$11,IF($C$7,8,0),1,1)</f>
        <v>104.22</v>
      </c>
      <c r="E2493" s="4">
        <f ca="1">OFFSET(InputPriceData!D$15,CalculationsAndCharts!$A2493+$A$11,IF($C$7,8,0),1,1)</f>
        <v>104.32</v>
      </c>
      <c r="F2493" s="4">
        <f ca="1">OFFSET(InputPriceData!E$15,CalculationsAndCharts!$A2493+$A$11,IF($C$7,8,0),1,1)</f>
        <v>103.74</v>
      </c>
      <c r="G2493" s="4">
        <f ca="1">OFFSET(InputPriceData!F$15,CalculationsAndCharts!$A2493+$A$11,IF($C$7,8,0),1,1)</f>
        <v>104.01</v>
      </c>
      <c r="H2493" s="342">
        <f t="shared" ca="1" si="306"/>
        <v>102.41880947737451</v>
      </c>
      <c r="I2493" s="342">
        <f t="shared" ca="1" si="307"/>
        <v>102.62245104880402</v>
      </c>
      <c r="J2493" s="340">
        <f t="shared" ca="1" si="308"/>
        <v>2.5998003031771004</v>
      </c>
      <c r="K2493" s="170">
        <f t="shared" ca="1" si="304"/>
        <v>6.758961616399743</v>
      </c>
      <c r="L2493" s="341">
        <f t="shared" ca="1" si="305"/>
        <v>9.4736176490963206</v>
      </c>
      <c r="M2493" s="341">
        <f t="shared" ca="1" si="309"/>
        <v>-9.4736176490963206</v>
      </c>
      <c r="N2493" s="170"/>
      <c r="O2493" s="340"/>
      <c r="P2493" s="3" t="e">
        <f t="shared" ca="1" si="310"/>
        <v>#N/A</v>
      </c>
      <c r="Q2493" s="3">
        <f t="shared" ca="1" si="311"/>
        <v>54227800</v>
      </c>
      <c r="S2493" s="99"/>
      <c r="T2493" s="350"/>
      <c r="U2493" s="350"/>
      <c r="V2493" s="349"/>
      <c r="W2493" s="313"/>
      <c r="X2493" s="302"/>
      <c r="Y2493" s="211"/>
      <c r="Z2493" s="320"/>
      <c r="AA2493" s="246"/>
      <c r="AB2493" s="125"/>
      <c r="AC2493" s="125"/>
      <c r="AD2493" s="125"/>
      <c r="AE2493" s="125"/>
      <c r="AF2493" s="125"/>
      <c r="AG2493" s="125"/>
      <c r="AH2493" s="125"/>
      <c r="AJ2493" s="125"/>
      <c r="AK2493" s="125"/>
      <c r="AM2493" s="246"/>
      <c r="AO2493" s="246"/>
      <c r="AP2493" s="211"/>
      <c r="AQ2493" s="211"/>
      <c r="AR2493" s="199"/>
      <c r="AT2493" s="225"/>
      <c r="AU2493" s="225"/>
      <c r="AV2493" s="225"/>
      <c r="AW2493" s="99"/>
      <c r="AX2493" s="199"/>
      <c r="AY2493" s="199"/>
      <c r="AZ2493" s="37"/>
      <c r="BA2493" s="123"/>
      <c r="BB2493" s="211"/>
      <c r="BC2493" s="211"/>
      <c r="BD2493" s="123"/>
      <c r="BE2493" s="123"/>
      <c r="BF2493" s="37"/>
      <c r="BG2493" s="37"/>
    </row>
    <row r="2494" spans="1:59" x14ac:dyDescent="0.25">
      <c r="A2494">
        <v>2462</v>
      </c>
      <c r="B2494" s="61">
        <f ca="1">OFFSET(InputPriceData!B$15,CalculationsAndCharts!$A2494+$A$11,0,1,1)</f>
        <v>38897</v>
      </c>
      <c r="C2494" s="3">
        <f ca="1">OFFSET(InputPriceData!G$15,CalculationsAndCharts!$A2494+$A$11,IF($C$7,8,0),1,1)</f>
        <v>110634800</v>
      </c>
      <c r="D2494" s="4">
        <f ca="1">OFFSET(InputPriceData!C$15,CalculationsAndCharts!$A2494+$A$11,IF($C$7,8,0),1,1)</f>
        <v>102.31</v>
      </c>
      <c r="E2494" s="4">
        <f ca="1">OFFSET(InputPriceData!D$15,CalculationsAndCharts!$A2494+$A$11,IF($C$7,8,0),1,1)</f>
        <v>104.06</v>
      </c>
      <c r="F2494" s="4">
        <f ca="1">OFFSET(InputPriceData!E$15,CalculationsAndCharts!$A2494+$A$11,IF($C$7,8,0),1,1)</f>
        <v>102.28</v>
      </c>
      <c r="G2494" s="4">
        <f ca="1">OFFSET(InputPriceData!F$15,CalculationsAndCharts!$A2494+$A$11,IF($C$7,8,0),1,1)</f>
        <v>104</v>
      </c>
      <c r="H2494" s="342">
        <f t="shared" ca="1" si="306"/>
        <v>102.19149654557087</v>
      </c>
      <c r="I2494" s="342">
        <f t="shared" ca="1" si="307"/>
        <v>102.49631023505893</v>
      </c>
      <c r="J2494" s="340">
        <f t="shared" ca="1" si="308"/>
        <v>2.7266608762908024</v>
      </c>
      <c r="K2494" s="170">
        <f t="shared" ca="1" si="304"/>
        <v>7.4346795342949266</v>
      </c>
      <c r="L2494" s="341">
        <f t="shared" ca="1" si="305"/>
        <v>9.4664804509881755</v>
      </c>
      <c r="M2494" s="341">
        <f t="shared" ca="1" si="309"/>
        <v>-9.4664804509881755</v>
      </c>
      <c r="N2494" s="170"/>
      <c r="O2494" s="340"/>
      <c r="P2494" s="3">
        <f t="shared" ca="1" si="310"/>
        <v>110634800</v>
      </c>
      <c r="Q2494" s="3" t="e">
        <f t="shared" ca="1" si="311"/>
        <v>#N/A</v>
      </c>
      <c r="S2494" s="99"/>
      <c r="T2494" s="350"/>
      <c r="U2494" s="350"/>
      <c r="V2494" s="349"/>
      <c r="W2494" s="313"/>
      <c r="X2494" s="302"/>
      <c r="Y2494" s="211"/>
      <c r="Z2494" s="320"/>
      <c r="AA2494" s="246"/>
      <c r="AB2494" s="125"/>
      <c r="AC2494" s="125"/>
      <c r="AD2494" s="125"/>
      <c r="AE2494" s="125"/>
      <c r="AF2494" s="125"/>
      <c r="AG2494" s="125"/>
      <c r="AH2494" s="125"/>
      <c r="AJ2494" s="125"/>
      <c r="AK2494" s="125"/>
      <c r="AM2494" s="246"/>
      <c r="AO2494" s="246"/>
      <c r="AP2494" s="211"/>
      <c r="AQ2494" s="211"/>
      <c r="AR2494" s="199"/>
      <c r="AT2494" s="225"/>
      <c r="AU2494" s="225"/>
      <c r="AV2494" s="225"/>
      <c r="AW2494" s="99"/>
      <c r="AX2494" s="199"/>
      <c r="AY2494" s="199"/>
      <c r="AZ2494" s="37"/>
      <c r="BA2494" s="123"/>
      <c r="BB2494" s="211"/>
      <c r="BC2494" s="211"/>
      <c r="BD2494" s="123"/>
      <c r="BE2494" s="123"/>
      <c r="BF2494" s="37"/>
      <c r="BG2494" s="37"/>
    </row>
    <row r="2495" spans="1:59" x14ac:dyDescent="0.25">
      <c r="A2495">
        <v>2463</v>
      </c>
      <c r="B2495" s="61">
        <f ca="1">OFFSET(InputPriceData!B$15,CalculationsAndCharts!$A2495+$A$11,0,1,1)</f>
        <v>38896</v>
      </c>
      <c r="C2495" s="3">
        <f ca="1">OFFSET(InputPriceData!G$15,CalculationsAndCharts!$A2495+$A$11,IF($C$7,8,0),1,1)</f>
        <v>62368100</v>
      </c>
      <c r="D2495" s="4">
        <f ca="1">OFFSET(InputPriceData!C$15,CalculationsAndCharts!$A2495+$A$11,IF($C$7,8,0),1,1)</f>
        <v>101.48</v>
      </c>
      <c r="E2495" s="4">
        <f ca="1">OFFSET(InputPriceData!D$15,CalculationsAndCharts!$A2495+$A$11,IF($C$7,8,0),1,1)</f>
        <v>101.95</v>
      </c>
      <c r="F2495" s="4">
        <f ca="1">OFFSET(InputPriceData!E$15,CalculationsAndCharts!$A2495+$A$11,IF($C$7,8,0),1,1)</f>
        <v>101.04</v>
      </c>
      <c r="G2495" s="4">
        <f ca="1">OFFSET(InputPriceData!F$15,CalculationsAndCharts!$A2495+$A$11,IF($C$7,8,0),1,1)</f>
        <v>101.94</v>
      </c>
      <c r="H2495" s="342">
        <f t="shared" ca="1" si="306"/>
        <v>101.93313890922386</v>
      </c>
      <c r="I2495" s="342">
        <f t="shared" ca="1" si="307"/>
        <v>102.35961116551883</v>
      </c>
      <c r="J2495" s="340">
        <f t="shared" ca="1" si="308"/>
        <v>2.8499330080132004</v>
      </c>
      <c r="K2495" s="170">
        <f t="shared" ca="1" si="304"/>
        <v>8.1221181501631676</v>
      </c>
      <c r="L2495" s="341">
        <f t="shared" ca="1" si="305"/>
        <v>9.4586235012424194</v>
      </c>
      <c r="M2495" s="341">
        <f t="shared" ca="1" si="309"/>
        <v>-9.4586235012424194</v>
      </c>
      <c r="N2495" s="170"/>
      <c r="O2495" s="340"/>
      <c r="P2495" s="3">
        <f t="shared" ca="1" si="310"/>
        <v>62368100</v>
      </c>
      <c r="Q2495" s="3" t="e">
        <f t="shared" ca="1" si="311"/>
        <v>#N/A</v>
      </c>
      <c r="S2495" s="99"/>
      <c r="T2495" s="350"/>
      <c r="U2495" s="350"/>
      <c r="V2495" s="349"/>
      <c r="W2495" s="313"/>
      <c r="X2495" s="302"/>
      <c r="Y2495" s="211"/>
      <c r="Z2495" s="320"/>
      <c r="AA2495" s="246"/>
      <c r="AB2495" s="125"/>
      <c r="AC2495" s="125"/>
      <c r="AD2495" s="125"/>
      <c r="AE2495" s="125"/>
      <c r="AF2495" s="125"/>
      <c r="AG2495" s="125"/>
      <c r="AH2495" s="125"/>
      <c r="AJ2495" s="125"/>
      <c r="AK2495" s="125"/>
      <c r="AM2495" s="246"/>
      <c r="AO2495" s="246"/>
      <c r="AP2495" s="211"/>
      <c r="AQ2495" s="211"/>
      <c r="AR2495" s="199"/>
      <c r="AT2495" s="225"/>
      <c r="AU2495" s="225"/>
      <c r="AV2495" s="225"/>
      <c r="AW2495" s="99"/>
      <c r="AX2495" s="199"/>
      <c r="AY2495" s="199"/>
      <c r="AZ2495" s="37"/>
      <c r="BA2495" s="123"/>
      <c r="BB2495" s="211"/>
      <c r="BC2495" s="211"/>
      <c r="BD2495" s="123"/>
      <c r="BE2495" s="123"/>
      <c r="BF2495" s="37"/>
      <c r="BG2495" s="37"/>
    </row>
    <row r="2496" spans="1:59" x14ac:dyDescent="0.25">
      <c r="A2496">
        <v>2464</v>
      </c>
      <c r="B2496" s="61">
        <f ca="1">OFFSET(InputPriceData!B$15,CalculationsAndCharts!$A2496+$A$11,0,1,1)</f>
        <v>38895</v>
      </c>
      <c r="C2496" s="3">
        <f ca="1">OFFSET(InputPriceData!G$15,CalculationsAndCharts!$A2496+$A$11,IF($C$7,8,0),1,1)</f>
        <v>69780200</v>
      </c>
      <c r="D2496" s="4">
        <f ca="1">OFFSET(InputPriceData!C$15,CalculationsAndCharts!$A2496+$A$11,IF($C$7,8,0),1,1)</f>
        <v>102.15</v>
      </c>
      <c r="E2496" s="4">
        <f ca="1">OFFSET(InputPriceData!D$15,CalculationsAndCharts!$A2496+$A$11,IF($C$7,8,0),1,1)</f>
        <v>102.38</v>
      </c>
      <c r="F2496" s="4">
        <f ca="1">OFFSET(InputPriceData!E$15,CalculationsAndCharts!$A2496+$A$11,IF($C$7,8,0),1,1)</f>
        <v>101.14</v>
      </c>
      <c r="G2496" s="4">
        <f ca="1">OFFSET(InputPriceData!F$15,CalculationsAndCharts!$A2496+$A$11,IF($C$7,8,0),1,1)</f>
        <v>101.25</v>
      </c>
      <c r="H2496" s="342">
        <f t="shared" ca="1" si="306"/>
        <v>101.93215875339868</v>
      </c>
      <c r="I2496" s="342">
        <f t="shared" ca="1" si="307"/>
        <v>102.39775763511145</v>
      </c>
      <c r="J2496" s="340">
        <f t="shared" ca="1" si="308"/>
        <v>3.0736238084980965</v>
      </c>
      <c r="K2496" s="170">
        <f t="shared" ca="1" si="304"/>
        <v>9.4471633161663426</v>
      </c>
      <c r="L2496" s="341">
        <f t="shared" ca="1" si="305"/>
        <v>9.4500326018089567</v>
      </c>
      <c r="M2496" s="341">
        <f t="shared" ca="1" si="309"/>
        <v>-9.4500326018089567</v>
      </c>
      <c r="N2496" s="170"/>
      <c r="O2496" s="340"/>
      <c r="P2496" s="3" t="e">
        <f t="shared" ca="1" si="310"/>
        <v>#N/A</v>
      </c>
      <c r="Q2496" s="3">
        <f t="shared" ca="1" si="311"/>
        <v>69780200</v>
      </c>
      <c r="S2496" s="99"/>
      <c r="T2496" s="350"/>
      <c r="U2496" s="350"/>
      <c r="V2496" s="349"/>
      <c r="W2496" s="313"/>
      <c r="X2496" s="302"/>
      <c r="Y2496" s="211"/>
      <c r="Z2496" s="320"/>
      <c r="AA2496" s="246"/>
      <c r="AB2496" s="125"/>
      <c r="AC2496" s="125"/>
      <c r="AD2496" s="125"/>
      <c r="AE2496" s="125"/>
      <c r="AF2496" s="125"/>
      <c r="AG2496" s="125"/>
      <c r="AH2496" s="125"/>
      <c r="AJ2496" s="125"/>
      <c r="AK2496" s="125"/>
      <c r="AM2496" s="246"/>
      <c r="AO2496" s="246"/>
      <c r="AP2496" s="211"/>
      <c r="AQ2496" s="211"/>
      <c r="AR2496" s="199"/>
      <c r="AT2496" s="225"/>
      <c r="AU2496" s="225"/>
      <c r="AV2496" s="225"/>
      <c r="AW2496" s="99"/>
      <c r="AX2496" s="199"/>
      <c r="AY2496" s="199"/>
      <c r="AZ2496" s="37"/>
      <c r="BA2496" s="123"/>
      <c r="BB2496" s="211"/>
      <c r="BC2496" s="211"/>
      <c r="BD2496" s="123"/>
      <c r="BE2496" s="123"/>
      <c r="BF2496" s="37"/>
      <c r="BG2496" s="37"/>
    </row>
    <row r="2497" spans="1:59" x14ac:dyDescent="0.25">
      <c r="A2497">
        <v>2465</v>
      </c>
      <c r="B2497" s="61">
        <f ca="1">OFFSET(InputPriceData!B$15,CalculationsAndCharts!$A2497+$A$11,0,1,1)</f>
        <v>38894</v>
      </c>
      <c r="C2497" s="3">
        <f ca="1">OFFSET(InputPriceData!G$15,CalculationsAndCharts!$A2497+$A$11,IF($C$7,8,0),1,1)</f>
        <v>37899600</v>
      </c>
      <c r="D2497" s="4">
        <f ca="1">OFFSET(InputPriceData!C$15,CalculationsAndCharts!$A2497+$A$11,IF($C$7,8,0),1,1)</f>
        <v>101.77</v>
      </c>
      <c r="E2497" s="4">
        <f ca="1">OFFSET(InputPriceData!D$15,CalculationsAndCharts!$A2497+$A$11,IF($C$7,8,0),1,1)</f>
        <v>102.19</v>
      </c>
      <c r="F2497" s="4">
        <f ca="1">OFFSET(InputPriceData!E$15,CalculationsAndCharts!$A2497+$A$11,IF($C$7,8,0),1,1)</f>
        <v>101.53</v>
      </c>
      <c r="G2497" s="4">
        <f ca="1">OFFSET(InputPriceData!F$15,CalculationsAndCharts!$A2497+$A$11,IF($C$7,8,0),1,1)</f>
        <v>102.13</v>
      </c>
      <c r="H2497" s="342">
        <f t="shared" ca="1" si="306"/>
        <v>102.02961000388422</v>
      </c>
      <c r="I2497" s="342">
        <f t="shared" ca="1" si="307"/>
        <v>102.5020992383034</v>
      </c>
      <c r="J2497" s="340">
        <f t="shared" ca="1" si="308"/>
        <v>3.3484380037974715</v>
      </c>
      <c r="K2497" s="170">
        <f t="shared" ca="1" si="304"/>
        <v>11.212037065275196</v>
      </c>
      <c r="L2497" s="341">
        <f t="shared" ca="1" si="305"/>
        <v>9.4400303447038159</v>
      </c>
      <c r="M2497" s="341">
        <f t="shared" ca="1" si="309"/>
        <v>-9.4400303447038159</v>
      </c>
      <c r="N2497" s="170"/>
      <c r="O2497" s="340"/>
      <c r="P2497" s="3">
        <f t="shared" ca="1" si="310"/>
        <v>37899600</v>
      </c>
      <c r="Q2497" s="3" t="e">
        <f t="shared" ca="1" si="311"/>
        <v>#N/A</v>
      </c>
      <c r="S2497" s="99"/>
      <c r="T2497" s="350"/>
      <c r="U2497" s="350"/>
      <c r="V2497" s="349"/>
      <c r="W2497" s="313"/>
      <c r="X2497" s="302"/>
      <c r="Y2497" s="211"/>
      <c r="Z2497" s="320"/>
      <c r="AA2497" s="246"/>
      <c r="AB2497" s="125"/>
      <c r="AC2497" s="125"/>
      <c r="AD2497" s="125"/>
      <c r="AE2497" s="125"/>
      <c r="AF2497" s="125"/>
      <c r="AG2497" s="125"/>
      <c r="AH2497" s="125"/>
      <c r="AJ2497" s="125"/>
      <c r="AK2497" s="125"/>
      <c r="AM2497" s="246"/>
      <c r="AO2497" s="246"/>
      <c r="AP2497" s="211"/>
      <c r="AQ2497" s="211"/>
      <c r="AR2497" s="199"/>
      <c r="AT2497" s="225"/>
      <c r="AU2497" s="225"/>
      <c r="AV2497" s="225"/>
      <c r="AW2497" s="99"/>
      <c r="AX2497" s="199"/>
      <c r="AY2497" s="199"/>
      <c r="AZ2497" s="37"/>
      <c r="BA2497" s="123"/>
      <c r="BB2497" s="211"/>
      <c r="BC2497" s="211"/>
      <c r="BD2497" s="123"/>
      <c r="BE2497" s="123"/>
      <c r="BF2497" s="37"/>
      <c r="BG2497" s="37"/>
    </row>
    <row r="2498" spans="1:59" x14ac:dyDescent="0.25">
      <c r="A2498">
        <v>2466</v>
      </c>
      <c r="B2498" s="61">
        <f ca="1">OFFSET(InputPriceData!B$15,CalculationsAndCharts!$A2498+$A$11,0,1,1)</f>
        <v>38891</v>
      </c>
      <c r="C2498" s="3">
        <f ca="1">OFFSET(InputPriceData!G$15,CalculationsAndCharts!$A2498+$A$11,IF($C$7,8,0),1,1)</f>
        <v>54107000</v>
      </c>
      <c r="D2498" s="4">
        <f ca="1">OFFSET(InputPriceData!C$15,CalculationsAndCharts!$A2498+$A$11,IF($C$7,8,0),1,1)</f>
        <v>101.59</v>
      </c>
      <c r="E2498" s="4">
        <f ca="1">OFFSET(InputPriceData!D$15,CalculationsAndCharts!$A2498+$A$11,IF($C$7,8,0),1,1)</f>
        <v>102.39</v>
      </c>
      <c r="F2498" s="4">
        <f ca="1">OFFSET(InputPriceData!E$15,CalculationsAndCharts!$A2498+$A$11,IF($C$7,8,0),1,1)</f>
        <v>101.35</v>
      </c>
      <c r="G2498" s="4">
        <f ca="1">OFFSET(InputPriceData!F$15,CalculationsAndCharts!$A2498+$A$11,IF($C$7,8,0),1,1)</f>
        <v>101.68</v>
      </c>
      <c r="H2498" s="342">
        <f t="shared" ca="1" si="306"/>
        <v>102.01526857586768</v>
      </c>
      <c r="I2498" s="342">
        <f t="shared" ca="1" si="307"/>
        <v>102.53592644178553</v>
      </c>
      <c r="J2498" s="340">
        <f t="shared" ca="1" si="308"/>
        <v>3.6018630004850367</v>
      </c>
      <c r="K2498" s="170">
        <f t="shared" ca="1" si="304"/>
        <v>12.973417074263072</v>
      </c>
      <c r="L2498" s="341">
        <f t="shared" ca="1" si="305"/>
        <v>9.4281457438683738</v>
      </c>
      <c r="M2498" s="341">
        <f t="shared" ca="1" si="309"/>
        <v>-9.4281457438683738</v>
      </c>
      <c r="N2498" s="170"/>
      <c r="O2498" s="340"/>
      <c r="P2498" s="3">
        <f t="shared" ca="1" si="310"/>
        <v>54107000</v>
      </c>
      <c r="Q2498" s="3" t="e">
        <f t="shared" ca="1" si="311"/>
        <v>#N/A</v>
      </c>
      <c r="S2498" s="99"/>
      <c r="T2498" s="350"/>
      <c r="U2498" s="350"/>
      <c r="V2498" s="349"/>
      <c r="W2498" s="313"/>
      <c r="X2498" s="302"/>
      <c r="Y2498" s="211"/>
      <c r="Z2498" s="320"/>
      <c r="AA2498" s="246"/>
      <c r="AB2498" s="125"/>
      <c r="AC2498" s="125"/>
      <c r="AD2498" s="125"/>
      <c r="AE2498" s="125"/>
      <c r="AF2498" s="125"/>
      <c r="AG2498" s="125"/>
      <c r="AH2498" s="125"/>
      <c r="AJ2498" s="125"/>
      <c r="AK2498" s="125"/>
      <c r="AM2498" s="246"/>
      <c r="AO2498" s="246"/>
      <c r="AP2498" s="211"/>
      <c r="AQ2498" s="211"/>
      <c r="AR2498" s="199"/>
      <c r="AT2498" s="225"/>
      <c r="AU2498" s="225"/>
      <c r="AV2498" s="225"/>
      <c r="AW2498" s="99"/>
      <c r="AX2498" s="199"/>
      <c r="AY2498" s="199"/>
      <c r="AZ2498" s="37"/>
      <c r="BA2498" s="123"/>
      <c r="BB2498" s="211"/>
      <c r="BC2498" s="211"/>
      <c r="BD2498" s="123"/>
      <c r="BE2498" s="123"/>
      <c r="BF2498" s="37"/>
      <c r="BG2498" s="37"/>
    </row>
    <row r="2499" spans="1:59" x14ac:dyDescent="0.25">
      <c r="A2499">
        <v>2467</v>
      </c>
      <c r="B2499" s="61">
        <f ca="1">OFFSET(InputPriceData!B$15,CalculationsAndCharts!$A2499+$A$11,0,1,1)</f>
        <v>38890</v>
      </c>
      <c r="C2499" s="3">
        <f ca="1">OFFSET(InputPriceData!G$15,CalculationsAndCharts!$A2499+$A$11,IF($C$7,8,0),1,1)</f>
        <v>74566100</v>
      </c>
      <c r="D2499" s="4">
        <f ca="1">OFFSET(InputPriceData!C$15,CalculationsAndCharts!$A2499+$A$11,IF($C$7,8,0),1,1)</f>
        <v>102.1</v>
      </c>
      <c r="E2499" s="4">
        <f ca="1">OFFSET(InputPriceData!D$15,CalculationsAndCharts!$A2499+$A$11,IF($C$7,8,0),1,1)</f>
        <v>102.19</v>
      </c>
      <c r="F2499" s="4">
        <f ca="1">OFFSET(InputPriceData!E$15,CalculationsAndCharts!$A2499+$A$11,IF($C$7,8,0),1,1)</f>
        <v>101.36</v>
      </c>
      <c r="G2499" s="4">
        <f ca="1">OFFSET(InputPriceData!F$15,CalculationsAndCharts!$A2499+$A$11,IF($C$7,8,0),1,1)</f>
        <v>101.7</v>
      </c>
      <c r="H2499" s="342">
        <f t="shared" ca="1" si="306"/>
        <v>102.06316408670592</v>
      </c>
      <c r="I2499" s="342">
        <f t="shared" ca="1" si="307"/>
        <v>102.61373793649332</v>
      </c>
      <c r="J2499" s="340">
        <f t="shared" ca="1" si="308"/>
        <v>3.894420619725572</v>
      </c>
      <c r="K2499" s="170">
        <f t="shared" ca="1" si="304"/>
        <v>15.166511963343709</v>
      </c>
      <c r="L2499" s="341">
        <f t="shared" ca="1" si="305"/>
        <v>9.4143753816245326</v>
      </c>
      <c r="M2499" s="341">
        <f t="shared" ca="1" si="309"/>
        <v>-9.4143753816245326</v>
      </c>
      <c r="N2499" s="170"/>
      <c r="O2499" s="340"/>
      <c r="P2499" s="3" t="e">
        <f t="shared" ca="1" si="310"/>
        <v>#N/A</v>
      </c>
      <c r="Q2499" s="3">
        <f t="shared" ca="1" si="311"/>
        <v>74566100</v>
      </c>
      <c r="S2499" s="99"/>
      <c r="T2499" s="350"/>
      <c r="U2499" s="350"/>
      <c r="V2499" s="349"/>
      <c r="W2499" s="313"/>
      <c r="X2499" s="302"/>
      <c r="Y2499" s="211"/>
      <c r="Z2499" s="320"/>
      <c r="AA2499" s="246"/>
      <c r="AB2499" s="125"/>
      <c r="AC2499" s="125"/>
      <c r="AD2499" s="125"/>
      <c r="AE2499" s="125"/>
      <c r="AF2499" s="125"/>
      <c r="AG2499" s="125"/>
      <c r="AH2499" s="125"/>
      <c r="AJ2499" s="125"/>
      <c r="AK2499" s="125"/>
      <c r="AM2499" s="246"/>
      <c r="AO2499" s="246"/>
      <c r="AP2499" s="211"/>
      <c r="AQ2499" s="211"/>
      <c r="AR2499" s="199"/>
      <c r="AT2499" s="225"/>
      <c r="AU2499" s="225"/>
      <c r="AV2499" s="225"/>
      <c r="AW2499" s="99"/>
      <c r="AX2499" s="199"/>
      <c r="AY2499" s="199"/>
      <c r="AZ2499" s="37"/>
      <c r="BA2499" s="123"/>
      <c r="BB2499" s="211"/>
      <c r="BC2499" s="211"/>
      <c r="BD2499" s="123"/>
      <c r="BE2499" s="123"/>
      <c r="BF2499" s="37"/>
      <c r="BG2499" s="37"/>
    </row>
    <row r="2500" spans="1:59" x14ac:dyDescent="0.25">
      <c r="A2500">
        <v>2468</v>
      </c>
      <c r="B2500" s="61">
        <f ca="1">OFFSET(InputPriceData!B$15,CalculationsAndCharts!$A2500+$A$11,0,1,1)</f>
        <v>38889</v>
      </c>
      <c r="C2500" s="3">
        <f ca="1">OFFSET(InputPriceData!G$15,CalculationsAndCharts!$A2500+$A$11,IF($C$7,8,0),1,1)</f>
        <v>75008200</v>
      </c>
      <c r="D2500" s="4">
        <f ca="1">OFFSET(InputPriceData!C$15,CalculationsAndCharts!$A2500+$A$11,IF($C$7,8,0),1,1)</f>
        <v>101.32</v>
      </c>
      <c r="E2500" s="4">
        <f ca="1">OFFSET(InputPriceData!D$15,CalculationsAndCharts!$A2500+$A$11,IF($C$7,8,0),1,1)</f>
        <v>102.71</v>
      </c>
      <c r="F2500" s="4">
        <f ca="1">OFFSET(InputPriceData!E$15,CalculationsAndCharts!$A2500+$A$11,IF($C$7,8,0),1,1)</f>
        <v>101.29</v>
      </c>
      <c r="G2500" s="4">
        <f ca="1">OFFSET(InputPriceData!F$15,CalculationsAndCharts!$A2500+$A$11,IF($C$7,8,0),1,1)</f>
        <v>102.15</v>
      </c>
      <c r="H2500" s="342">
        <f t="shared" ca="1" si="306"/>
        <v>102.11504467052104</v>
      </c>
      <c r="I2500" s="342">
        <f t="shared" ca="1" si="307"/>
        <v>102.69680502162909</v>
      </c>
      <c r="J2500" s="340">
        <f t="shared" ca="1" si="308"/>
        <v>4.2075519291718804</v>
      </c>
      <c r="K2500" s="170">
        <f t="shared" ca="1" si="304"/>
        <v>17.70349323667801</v>
      </c>
      <c r="L2500" s="341">
        <f t="shared" ca="1" si="305"/>
        <v>9.398251623938954</v>
      </c>
      <c r="M2500" s="341">
        <f t="shared" ca="1" si="309"/>
        <v>-9.398251623938954</v>
      </c>
      <c r="N2500" s="170"/>
      <c r="O2500" s="340"/>
      <c r="P2500" s="3">
        <f t="shared" ca="1" si="310"/>
        <v>75008200</v>
      </c>
      <c r="Q2500" s="3" t="e">
        <f t="shared" ca="1" si="311"/>
        <v>#N/A</v>
      </c>
      <c r="S2500" s="99"/>
      <c r="T2500" s="350"/>
      <c r="U2500" s="350"/>
      <c r="V2500" s="349"/>
      <c r="W2500" s="313"/>
      <c r="X2500" s="302"/>
      <c r="Y2500" s="211"/>
      <c r="Z2500" s="320"/>
      <c r="AA2500" s="246"/>
      <c r="AB2500" s="125"/>
      <c r="AC2500" s="125"/>
      <c r="AD2500" s="125"/>
      <c r="AE2500" s="125"/>
      <c r="AF2500" s="125"/>
      <c r="AG2500" s="125"/>
      <c r="AH2500" s="125"/>
      <c r="AJ2500" s="125"/>
      <c r="AK2500" s="125"/>
      <c r="AM2500" s="246"/>
      <c r="AO2500" s="246"/>
      <c r="AP2500" s="211"/>
      <c r="AQ2500" s="211"/>
      <c r="AR2500" s="199"/>
      <c r="AT2500" s="225"/>
      <c r="AU2500" s="225"/>
      <c r="AV2500" s="225"/>
      <c r="AW2500" s="99"/>
      <c r="AX2500" s="199"/>
      <c r="AY2500" s="199"/>
      <c r="AZ2500" s="37"/>
      <c r="BA2500" s="123"/>
      <c r="BB2500" s="211"/>
      <c r="BC2500" s="211"/>
      <c r="BD2500" s="123"/>
      <c r="BE2500" s="123"/>
      <c r="BF2500" s="37"/>
      <c r="BG2500" s="37"/>
    </row>
    <row r="2501" spans="1:59" x14ac:dyDescent="0.25">
      <c r="A2501">
        <v>2469</v>
      </c>
      <c r="B2501" s="61">
        <f ca="1">OFFSET(InputPriceData!B$15,CalculationsAndCharts!$A2501+$A$11,0,1,1)</f>
        <v>38888</v>
      </c>
      <c r="C2501" s="3">
        <f ca="1">OFFSET(InputPriceData!G$15,CalculationsAndCharts!$A2501+$A$11,IF($C$7,8,0),1,1)</f>
        <v>65494700</v>
      </c>
      <c r="D2501" s="4">
        <f ca="1">OFFSET(InputPriceData!C$15,CalculationsAndCharts!$A2501+$A$11,IF($C$7,8,0),1,1)</f>
        <v>101.33</v>
      </c>
      <c r="E2501" s="4">
        <f ca="1">OFFSET(InputPriceData!D$15,CalculationsAndCharts!$A2501+$A$11,IF($C$7,8,0),1,1)</f>
        <v>101.99</v>
      </c>
      <c r="F2501" s="4">
        <f ca="1">OFFSET(InputPriceData!E$15,CalculationsAndCharts!$A2501+$A$11,IF($C$7,8,0),1,1)</f>
        <v>101.1</v>
      </c>
      <c r="G2501" s="4">
        <f ca="1">OFFSET(InputPriceData!F$15,CalculationsAndCharts!$A2501+$A$11,IF($C$7,8,0),1,1)</f>
        <v>101.4</v>
      </c>
      <c r="H2501" s="342">
        <f t="shared" ca="1" si="306"/>
        <v>102.11005105202405</v>
      </c>
      <c r="I2501" s="342">
        <f t="shared" ca="1" si="307"/>
        <v>102.74651456904992</v>
      </c>
      <c r="J2501" s="340">
        <f t="shared" ca="1" si="308"/>
        <v>4.5199292509598505</v>
      </c>
      <c r="K2501" s="170">
        <f t="shared" ca="1" si="304"/>
        <v>20.429760433682475</v>
      </c>
      <c r="L2501" s="341">
        <f t="shared" ca="1" si="305"/>
        <v>9.3793957013305302</v>
      </c>
      <c r="M2501" s="341">
        <f t="shared" ca="1" si="309"/>
        <v>-9.3793957013305302</v>
      </c>
      <c r="N2501" s="170"/>
      <c r="O2501" s="340"/>
      <c r="P2501" s="3">
        <f t="shared" ca="1" si="310"/>
        <v>65494700</v>
      </c>
      <c r="Q2501" s="3" t="e">
        <f t="shared" ca="1" si="311"/>
        <v>#N/A</v>
      </c>
      <c r="S2501" s="99"/>
      <c r="T2501" s="350"/>
      <c r="U2501" s="350"/>
      <c r="V2501" s="349"/>
      <c r="W2501" s="313"/>
      <c r="X2501" s="302"/>
      <c r="Y2501" s="211"/>
      <c r="Z2501" s="320"/>
      <c r="AA2501" s="246"/>
      <c r="AB2501" s="125"/>
      <c r="AC2501" s="125"/>
      <c r="AD2501" s="125"/>
      <c r="AE2501" s="125"/>
      <c r="AF2501" s="125"/>
      <c r="AG2501" s="125"/>
      <c r="AH2501" s="125"/>
      <c r="AJ2501" s="125"/>
      <c r="AK2501" s="125"/>
      <c r="AM2501" s="246"/>
      <c r="AO2501" s="246"/>
      <c r="AP2501" s="211"/>
      <c r="AQ2501" s="211"/>
      <c r="AR2501" s="199"/>
      <c r="AT2501" s="225"/>
      <c r="AU2501" s="225"/>
      <c r="AV2501" s="225"/>
      <c r="AW2501" s="99"/>
      <c r="AX2501" s="199"/>
      <c r="AY2501" s="199"/>
      <c r="AZ2501" s="37"/>
      <c r="BA2501" s="123"/>
      <c r="BB2501" s="211"/>
      <c r="BC2501" s="211"/>
      <c r="BD2501" s="123"/>
      <c r="BE2501" s="123"/>
      <c r="BF2501" s="37"/>
      <c r="BG2501" s="37"/>
    </row>
    <row r="2502" spans="1:59" x14ac:dyDescent="0.25">
      <c r="A2502">
        <v>2470</v>
      </c>
      <c r="B2502" s="61">
        <f ca="1">OFFSET(InputPriceData!B$15,CalculationsAndCharts!$A2502+$A$11,0,1,1)</f>
        <v>38887</v>
      </c>
      <c r="C2502" s="3">
        <f ca="1">OFFSET(InputPriceData!G$15,CalculationsAndCharts!$A2502+$A$11,IF($C$7,8,0),1,1)</f>
        <v>95804400</v>
      </c>
      <c r="D2502" s="4">
        <f ca="1">OFFSET(InputPriceData!C$15,CalculationsAndCharts!$A2502+$A$11,IF($C$7,8,0),1,1)</f>
        <v>102.47</v>
      </c>
      <c r="E2502" s="4">
        <f ca="1">OFFSET(InputPriceData!D$15,CalculationsAndCharts!$A2502+$A$11,IF($C$7,8,0),1,1)</f>
        <v>102.53</v>
      </c>
      <c r="F2502" s="4">
        <f ca="1">OFFSET(InputPriceData!E$15,CalculationsAndCharts!$A2502+$A$11,IF($C$7,8,0),1,1)</f>
        <v>100.96</v>
      </c>
      <c r="G2502" s="4">
        <f ca="1">OFFSET(InputPriceData!F$15,CalculationsAndCharts!$A2502+$A$11,IF($C$7,8,0),1,1)</f>
        <v>101.06</v>
      </c>
      <c r="H2502" s="342">
        <f t="shared" ca="1" si="306"/>
        <v>102.21148691659891</v>
      </c>
      <c r="I2502" s="342">
        <f t="shared" ca="1" si="307"/>
        <v>102.8689249844181</v>
      </c>
      <c r="J2502" s="340">
        <f t="shared" ca="1" si="308"/>
        <v>4.889647350189529</v>
      </c>
      <c r="K2502" s="170">
        <f t="shared" ca="1" si="304"/>
        <v>23.908651209215481</v>
      </c>
      <c r="L2502" s="341">
        <f t="shared" ca="1" si="305"/>
        <v>9.357588819426935</v>
      </c>
      <c r="M2502" s="341">
        <f t="shared" ca="1" si="309"/>
        <v>-9.357588819426935</v>
      </c>
      <c r="N2502" s="170"/>
      <c r="O2502" s="340"/>
      <c r="P2502" s="3" t="e">
        <f t="shared" ca="1" si="310"/>
        <v>#N/A</v>
      </c>
      <c r="Q2502" s="3">
        <f t="shared" ca="1" si="311"/>
        <v>95804400</v>
      </c>
      <c r="S2502" s="99"/>
      <c r="T2502" s="350"/>
      <c r="U2502" s="350"/>
      <c r="V2502" s="349"/>
      <c r="W2502" s="313"/>
      <c r="X2502" s="302"/>
      <c r="Y2502" s="211"/>
      <c r="Z2502" s="320"/>
      <c r="AA2502" s="246"/>
      <c r="AB2502" s="125"/>
      <c r="AC2502" s="125"/>
      <c r="AD2502" s="125"/>
      <c r="AE2502" s="125"/>
      <c r="AF2502" s="125"/>
      <c r="AG2502" s="125"/>
      <c r="AH2502" s="125"/>
      <c r="AJ2502" s="125"/>
      <c r="AK2502" s="125"/>
      <c r="AM2502" s="246"/>
      <c r="AO2502" s="246"/>
      <c r="AP2502" s="211"/>
      <c r="AQ2502" s="211"/>
      <c r="AR2502" s="199"/>
      <c r="AT2502" s="225"/>
      <c r="AU2502" s="225"/>
      <c r="AV2502" s="225"/>
      <c r="AW2502" s="99"/>
      <c r="AX2502" s="199"/>
      <c r="AY2502" s="199"/>
      <c r="AZ2502" s="37"/>
      <c r="BA2502" s="123"/>
      <c r="BB2502" s="211"/>
      <c r="BC2502" s="211"/>
      <c r="BD2502" s="123"/>
      <c r="BE2502" s="123"/>
      <c r="BF2502" s="37"/>
      <c r="BG2502" s="37"/>
    </row>
    <row r="2503" spans="1:59" x14ac:dyDescent="0.25">
      <c r="A2503">
        <v>2471</v>
      </c>
      <c r="B2503" s="61">
        <f ca="1">OFFSET(InputPriceData!B$15,CalculationsAndCharts!$A2503+$A$11,0,1,1)</f>
        <v>38884</v>
      </c>
      <c r="C2503" s="3">
        <f ca="1">OFFSET(InputPriceData!G$15,CalculationsAndCharts!$A2503+$A$11,IF($C$7,8,0),1,1)</f>
        <v>94253500</v>
      </c>
      <c r="D2503" s="4">
        <f ca="1">OFFSET(InputPriceData!C$15,CalculationsAndCharts!$A2503+$A$11,IF($C$7,8,0),1,1)</f>
        <v>102.38</v>
      </c>
      <c r="E2503" s="4">
        <f ca="1">OFFSET(InputPriceData!D$15,CalculationsAndCharts!$A2503+$A$11,IF($C$7,8,0),1,1)</f>
        <v>102.6</v>
      </c>
      <c r="F2503" s="4">
        <f ca="1">OFFSET(InputPriceData!E$15,CalculationsAndCharts!$A2503+$A$11,IF($C$7,8,0),1,1)</f>
        <v>101.7</v>
      </c>
      <c r="G2503" s="4">
        <f ca="1">OFFSET(InputPriceData!F$15,CalculationsAndCharts!$A2503+$A$11,IF($C$7,8,0),1,1)</f>
        <v>101.86</v>
      </c>
      <c r="H2503" s="342">
        <f t="shared" ca="1" si="306"/>
        <v>102.37598504754163</v>
      </c>
      <c r="I2503" s="342">
        <f t="shared" ca="1" si="307"/>
        <v>103.03337271027429</v>
      </c>
      <c r="J2503" s="340">
        <f t="shared" ca="1" si="308"/>
        <v>5.3047550148110805</v>
      </c>
      <c r="K2503" s="170">
        <f t="shared" ca="1" si="304"/>
        <v>28.140425767163308</v>
      </c>
      <c r="L2503" s="341">
        <f t="shared" ca="1" si="305"/>
        <v>9.3320038303292439</v>
      </c>
      <c r="M2503" s="341">
        <f t="shared" ca="1" si="309"/>
        <v>-9.3320038303292439</v>
      </c>
      <c r="N2503" s="170"/>
      <c r="O2503" s="340"/>
      <c r="P2503" s="3" t="e">
        <f t="shared" ca="1" si="310"/>
        <v>#N/A</v>
      </c>
      <c r="Q2503" s="3">
        <f t="shared" ca="1" si="311"/>
        <v>94253500</v>
      </c>
      <c r="S2503" s="99"/>
      <c r="T2503" s="350"/>
      <c r="U2503" s="350"/>
      <c r="V2503" s="349"/>
      <c r="W2503" s="313"/>
      <c r="X2503" s="302"/>
      <c r="Y2503" s="211"/>
      <c r="Z2503" s="320"/>
      <c r="AA2503" s="246"/>
      <c r="AB2503" s="125"/>
      <c r="AC2503" s="125"/>
      <c r="AD2503" s="125"/>
      <c r="AE2503" s="125"/>
      <c r="AF2503" s="125"/>
      <c r="AG2503" s="125"/>
      <c r="AH2503" s="125"/>
      <c r="AJ2503" s="125"/>
      <c r="AK2503" s="125"/>
      <c r="AM2503" s="246"/>
      <c r="AO2503" s="246"/>
      <c r="AP2503" s="211"/>
      <c r="AQ2503" s="211"/>
      <c r="AR2503" s="199"/>
      <c r="AT2503" s="225"/>
      <c r="AU2503" s="225"/>
      <c r="AV2503" s="225"/>
      <c r="AW2503" s="99"/>
      <c r="AX2503" s="199"/>
      <c r="AY2503" s="199"/>
      <c r="AZ2503" s="37"/>
      <c r="BA2503" s="123"/>
      <c r="BB2503" s="211"/>
      <c r="BC2503" s="211"/>
      <c r="BD2503" s="123"/>
      <c r="BE2503" s="123"/>
      <c r="BF2503" s="37"/>
      <c r="BG2503" s="37"/>
    </row>
    <row r="2504" spans="1:59" x14ac:dyDescent="0.25">
      <c r="A2504">
        <v>2472</v>
      </c>
      <c r="B2504" s="61">
        <f ca="1">OFFSET(InputPriceData!B$15,CalculationsAndCharts!$A2504+$A$11,0,1,1)</f>
        <v>38883</v>
      </c>
      <c r="C2504" s="3">
        <f ca="1">OFFSET(InputPriceData!G$15,CalculationsAndCharts!$A2504+$A$11,IF($C$7,8,0),1,1)</f>
        <v>134057000</v>
      </c>
      <c r="D2504" s="4">
        <f ca="1">OFFSET(InputPriceData!C$15,CalculationsAndCharts!$A2504+$A$11,IF($C$7,8,0),1,1)</f>
        <v>100.84</v>
      </c>
      <c r="E2504" s="4">
        <f ca="1">OFFSET(InputPriceData!D$15,CalculationsAndCharts!$A2504+$A$11,IF($C$7,8,0),1,1)</f>
        <v>102.8</v>
      </c>
      <c r="F2504" s="4">
        <f ca="1">OFFSET(InputPriceData!E$15,CalculationsAndCharts!$A2504+$A$11,IF($C$7,8,0),1,1)</f>
        <v>100.77</v>
      </c>
      <c r="G2504" s="4">
        <f ca="1">OFFSET(InputPriceData!F$15,CalculationsAndCharts!$A2504+$A$11,IF($C$7,8,0),1,1)</f>
        <v>102.6</v>
      </c>
      <c r="H2504" s="342">
        <f t="shared" ca="1" si="306"/>
        <v>102.44969719719043</v>
      </c>
      <c r="I2504" s="342">
        <f t="shared" ca="1" si="307"/>
        <v>103.14004295666287</v>
      </c>
      <c r="J2504" s="340">
        <f t="shared" ca="1" si="308"/>
        <v>5.7118404796014417</v>
      </c>
      <c r="K2504" s="170">
        <f t="shared" ca="1" si="304"/>
        <v>32.625121664413626</v>
      </c>
      <c r="L2504" s="341">
        <f t="shared" ca="1" si="305"/>
        <v>9.3018002007104208</v>
      </c>
      <c r="M2504" s="341">
        <f t="shared" ca="1" si="309"/>
        <v>-9.3018002007104208</v>
      </c>
      <c r="N2504" s="170"/>
      <c r="O2504" s="340"/>
      <c r="P2504" s="3">
        <f t="shared" ca="1" si="310"/>
        <v>134057000</v>
      </c>
      <c r="Q2504" s="3" t="e">
        <f t="shared" ca="1" si="311"/>
        <v>#N/A</v>
      </c>
      <c r="S2504" s="99"/>
      <c r="T2504" s="350"/>
      <c r="U2504" s="350"/>
      <c r="V2504" s="349"/>
      <c r="W2504" s="313"/>
      <c r="X2504" s="302"/>
      <c r="Y2504" s="211"/>
      <c r="Z2504" s="320"/>
      <c r="AA2504" s="246"/>
      <c r="AB2504" s="125"/>
      <c r="AC2504" s="125"/>
      <c r="AD2504" s="125"/>
      <c r="AE2504" s="125"/>
      <c r="AF2504" s="125"/>
      <c r="AG2504" s="125"/>
      <c r="AH2504" s="125"/>
      <c r="AJ2504" s="125"/>
      <c r="AK2504" s="125"/>
      <c r="AM2504" s="246"/>
      <c r="AO2504" s="246"/>
      <c r="AP2504" s="211"/>
      <c r="AQ2504" s="211"/>
      <c r="AR2504" s="199"/>
      <c r="AT2504" s="225"/>
      <c r="AU2504" s="225"/>
      <c r="AV2504" s="225"/>
      <c r="AW2504" s="99"/>
      <c r="AX2504" s="199"/>
      <c r="AY2504" s="199"/>
      <c r="AZ2504" s="37"/>
      <c r="BA2504" s="123"/>
      <c r="BB2504" s="211"/>
      <c r="BC2504" s="211"/>
      <c r="BD2504" s="123"/>
      <c r="BE2504" s="123"/>
      <c r="BF2504" s="37"/>
      <c r="BG2504" s="37"/>
    </row>
    <row r="2505" spans="1:59" x14ac:dyDescent="0.25">
      <c r="A2505">
        <v>2473</v>
      </c>
      <c r="B2505" s="61">
        <f ca="1">OFFSET(InputPriceData!B$15,CalculationsAndCharts!$A2505+$A$11,0,1,1)</f>
        <v>38882</v>
      </c>
      <c r="C2505" s="3">
        <f ca="1">OFFSET(InputPriceData!G$15,CalculationsAndCharts!$A2505+$A$11,IF($C$7,8,0),1,1)</f>
        <v>163566400</v>
      </c>
      <c r="D2505" s="4">
        <f ca="1">OFFSET(InputPriceData!C$15,CalculationsAndCharts!$A2505+$A$11,IF($C$7,8,0),1,1)</f>
        <v>99.94</v>
      </c>
      <c r="E2505" s="4">
        <f ca="1">OFFSET(InputPriceData!D$15,CalculationsAndCharts!$A2505+$A$11,IF($C$7,8,0),1,1)</f>
        <v>100.58</v>
      </c>
      <c r="F2505" s="4">
        <f ca="1">OFFSET(InputPriceData!E$15,CalculationsAndCharts!$A2505+$A$11,IF($C$7,8,0),1,1)</f>
        <v>99.53</v>
      </c>
      <c r="G2505" s="4">
        <f ca="1">OFFSET(InputPriceData!F$15,CalculationsAndCharts!$A2505+$A$11,IF($C$7,8,0),1,1)</f>
        <v>100.47</v>
      </c>
      <c r="H2505" s="342">
        <f t="shared" ca="1" si="306"/>
        <v>102.42822536821764</v>
      </c>
      <c r="I2505" s="342">
        <f t="shared" ca="1" si="307"/>
        <v>103.18913777090495</v>
      </c>
      <c r="J2505" s="340">
        <f t="shared" ca="1" si="308"/>
        <v>6.1067542996049902</v>
      </c>
      <c r="K2505" s="170">
        <f t="shared" ca="1" si="304"/>
        <v>37.292448075744034</v>
      </c>
      <c r="L2505" s="341">
        <f t="shared" ca="1" si="305"/>
        <v>9.2666598373226226</v>
      </c>
      <c r="M2505" s="341">
        <f t="shared" ca="1" si="309"/>
        <v>-9.2666598373226226</v>
      </c>
      <c r="N2505" s="170"/>
      <c r="O2505" s="340"/>
      <c r="P2505" s="3">
        <f t="shared" ca="1" si="310"/>
        <v>163566400</v>
      </c>
      <c r="Q2505" s="3" t="e">
        <f t="shared" ca="1" si="311"/>
        <v>#N/A</v>
      </c>
      <c r="S2505" s="99"/>
      <c r="T2505" s="350"/>
      <c r="U2505" s="350"/>
      <c r="V2505" s="349"/>
      <c r="W2505" s="313"/>
      <c r="X2505" s="302"/>
      <c r="Y2505" s="211"/>
      <c r="Z2505" s="320"/>
      <c r="AA2505" s="246"/>
      <c r="AB2505" s="125"/>
      <c r="AC2505" s="125"/>
      <c r="AD2505" s="125"/>
      <c r="AE2505" s="125"/>
      <c r="AF2505" s="125"/>
      <c r="AG2505" s="125"/>
      <c r="AH2505" s="125"/>
      <c r="AJ2505" s="125"/>
      <c r="AK2505" s="125"/>
      <c r="AM2505" s="246"/>
      <c r="AO2505" s="246"/>
      <c r="AP2505" s="211"/>
      <c r="AQ2505" s="211"/>
      <c r="AR2505" s="199"/>
      <c r="AT2505" s="225"/>
      <c r="AU2505" s="225"/>
      <c r="AV2505" s="225"/>
      <c r="AW2505" s="99"/>
      <c r="AX2505" s="199"/>
      <c r="AY2505" s="199"/>
      <c r="AZ2505" s="37"/>
      <c r="BA2505" s="123"/>
      <c r="BB2505" s="211"/>
      <c r="BC2505" s="211"/>
      <c r="BD2505" s="123"/>
      <c r="BE2505" s="123"/>
      <c r="BF2505" s="37"/>
      <c r="BG2505" s="37"/>
    </row>
    <row r="2506" spans="1:59" x14ac:dyDescent="0.25">
      <c r="A2506">
        <v>2474</v>
      </c>
      <c r="B2506" s="61">
        <f ca="1">OFFSET(InputPriceData!B$15,CalculationsAndCharts!$A2506+$A$11,0,1,1)</f>
        <v>38881</v>
      </c>
      <c r="C2506" s="3">
        <f ca="1">OFFSET(InputPriceData!G$15,CalculationsAndCharts!$A2506+$A$11,IF($C$7,8,0),1,1)</f>
        <v>185688800</v>
      </c>
      <c r="D2506" s="4">
        <f ca="1">OFFSET(InputPriceData!C$15,CalculationsAndCharts!$A2506+$A$11,IF($C$7,8,0),1,1)</f>
        <v>100.67</v>
      </c>
      <c r="E2506" s="4">
        <f ca="1">OFFSET(InputPriceData!D$15,CalculationsAndCharts!$A2506+$A$11,IF($C$7,8,0),1,1)</f>
        <v>101.56</v>
      </c>
      <c r="F2506" s="4">
        <f ca="1">OFFSET(InputPriceData!E$15,CalculationsAndCharts!$A2506+$A$11,IF($C$7,8,0),1,1)</f>
        <v>99.7</v>
      </c>
      <c r="G2506" s="4">
        <f ca="1">OFFSET(InputPriceData!F$15,CalculationsAndCharts!$A2506+$A$11,IF($C$7,8,0),1,1)</f>
        <v>99.7</v>
      </c>
      <c r="H2506" s="342">
        <f t="shared" ca="1" si="306"/>
        <v>102.70797184939158</v>
      </c>
      <c r="I2506" s="342">
        <f t="shared" ca="1" si="307"/>
        <v>103.4363321137145</v>
      </c>
      <c r="J2506" s="340">
        <f t="shared" ca="1" si="308"/>
        <v>6.6304552401340251</v>
      </c>
      <c r="K2506" s="170">
        <f t="shared" ca="1" si="304"/>
        <v>43.962936691420751</v>
      </c>
      <c r="L2506" s="341">
        <f t="shared" ca="1" si="305"/>
        <v>9.2263283910303802</v>
      </c>
      <c r="M2506" s="341">
        <f t="shared" ca="1" si="309"/>
        <v>-9.2263283910303802</v>
      </c>
      <c r="N2506" s="170"/>
      <c r="O2506" s="340"/>
      <c r="P2506" s="3" t="e">
        <f t="shared" ca="1" si="310"/>
        <v>#N/A</v>
      </c>
      <c r="Q2506" s="3">
        <f t="shared" ca="1" si="311"/>
        <v>185688800</v>
      </c>
      <c r="S2506" s="99"/>
      <c r="T2506" s="350"/>
      <c r="U2506" s="350"/>
      <c r="V2506" s="349"/>
      <c r="W2506" s="313"/>
      <c r="X2506" s="302"/>
      <c r="Y2506" s="211"/>
      <c r="Z2506" s="320"/>
      <c r="AA2506" s="246"/>
      <c r="AB2506" s="125"/>
      <c r="AC2506" s="125"/>
      <c r="AD2506" s="125"/>
      <c r="AE2506" s="125"/>
      <c r="AF2506" s="125"/>
      <c r="AG2506" s="125"/>
      <c r="AH2506" s="125"/>
      <c r="AJ2506" s="125"/>
      <c r="AK2506" s="125"/>
      <c r="AM2506" s="246"/>
      <c r="AO2506" s="246"/>
      <c r="AP2506" s="211"/>
      <c r="AQ2506" s="211"/>
      <c r="AR2506" s="199"/>
      <c r="AT2506" s="225"/>
      <c r="AU2506" s="225"/>
      <c r="AV2506" s="225"/>
      <c r="AW2506" s="99"/>
      <c r="AX2506" s="199"/>
      <c r="AY2506" s="199"/>
      <c r="AZ2506" s="37"/>
      <c r="BA2506" s="123"/>
      <c r="BB2506" s="211"/>
      <c r="BC2506" s="211"/>
      <c r="BD2506" s="123"/>
      <c r="BE2506" s="123"/>
      <c r="BF2506" s="37"/>
      <c r="BG2506" s="37"/>
    </row>
    <row r="2507" spans="1:59" x14ac:dyDescent="0.25">
      <c r="A2507">
        <v>2475</v>
      </c>
      <c r="B2507" s="61">
        <f ca="1">OFFSET(InputPriceData!B$15,CalculationsAndCharts!$A2507+$A$11,0,1,1)</f>
        <v>38880</v>
      </c>
      <c r="C2507" s="3">
        <f ca="1">OFFSET(InputPriceData!G$15,CalculationsAndCharts!$A2507+$A$11,IF($C$7,8,0),1,1)</f>
        <v>95815900</v>
      </c>
      <c r="D2507" s="4">
        <f ca="1">OFFSET(InputPriceData!C$15,CalculationsAndCharts!$A2507+$A$11,IF($C$7,8,0),1,1)</f>
        <v>102.41</v>
      </c>
      <c r="E2507" s="4">
        <f ca="1">OFFSET(InputPriceData!D$15,CalculationsAndCharts!$A2507+$A$11,IF($C$7,8,0),1,1)</f>
        <v>102.45</v>
      </c>
      <c r="F2507" s="4">
        <f ca="1">OFFSET(InputPriceData!E$15,CalculationsAndCharts!$A2507+$A$11,IF($C$7,8,0),1,1)</f>
        <v>100.73</v>
      </c>
      <c r="G2507" s="4">
        <f ca="1">OFFSET(InputPriceData!F$15,CalculationsAndCharts!$A2507+$A$11,IF($C$7,8,0),1,1)</f>
        <v>100.87</v>
      </c>
      <c r="H2507" s="342">
        <f t="shared" ca="1" si="306"/>
        <v>103.13768211359037</v>
      </c>
      <c r="I2507" s="342">
        <f t="shared" ca="1" si="307"/>
        <v>103.77599866950673</v>
      </c>
      <c r="J2507" s="340">
        <f t="shared" ca="1" si="308"/>
        <v>7.2372712797528971</v>
      </c>
      <c r="K2507" s="170">
        <f t="shared" ca="1" si="304"/>
        <v>52.378095576736136</v>
      </c>
      <c r="L2507" s="341">
        <f t="shared" ca="1" si="305"/>
        <v>9.1785552700468518</v>
      </c>
      <c r="M2507" s="341">
        <f t="shared" ca="1" si="309"/>
        <v>-9.1785552700468518</v>
      </c>
      <c r="N2507" s="170"/>
      <c r="O2507" s="340"/>
      <c r="P2507" s="3" t="e">
        <f t="shared" ca="1" si="310"/>
        <v>#N/A</v>
      </c>
      <c r="Q2507" s="3">
        <f t="shared" ca="1" si="311"/>
        <v>95815900</v>
      </c>
      <c r="S2507" s="99"/>
      <c r="T2507" s="350"/>
      <c r="U2507" s="350"/>
      <c r="V2507" s="349"/>
      <c r="W2507" s="313"/>
      <c r="X2507" s="302"/>
      <c r="Y2507" s="211"/>
      <c r="Z2507" s="320"/>
      <c r="AA2507" s="246"/>
      <c r="AB2507" s="125"/>
      <c r="AC2507" s="125"/>
      <c r="AD2507" s="125"/>
      <c r="AE2507" s="125"/>
      <c r="AF2507" s="125"/>
      <c r="AG2507" s="125"/>
      <c r="AH2507" s="125"/>
      <c r="AJ2507" s="125"/>
      <c r="AK2507" s="125"/>
      <c r="AM2507" s="246"/>
      <c r="AO2507" s="246"/>
      <c r="AP2507" s="211"/>
      <c r="AQ2507" s="211"/>
      <c r="AR2507" s="199"/>
      <c r="AT2507" s="225"/>
      <c r="AU2507" s="225"/>
      <c r="AV2507" s="225"/>
      <c r="AW2507" s="99"/>
      <c r="AX2507" s="199"/>
      <c r="AY2507" s="199"/>
      <c r="AZ2507" s="37"/>
      <c r="BA2507" s="123"/>
      <c r="BB2507" s="211"/>
      <c r="BC2507" s="211"/>
      <c r="BD2507" s="123"/>
      <c r="BE2507" s="123"/>
      <c r="BF2507" s="37"/>
      <c r="BG2507" s="37"/>
    </row>
    <row r="2508" spans="1:59" x14ac:dyDescent="0.25">
      <c r="A2508">
        <v>2476</v>
      </c>
      <c r="B2508" s="61">
        <f ca="1">OFFSET(InputPriceData!B$15,CalculationsAndCharts!$A2508+$A$11,0,1,1)</f>
        <v>38877</v>
      </c>
      <c r="C2508" s="3">
        <f ca="1">OFFSET(InputPriceData!G$15,CalculationsAndCharts!$A2508+$A$11,IF($C$7,8,0),1,1)</f>
        <v>94972200</v>
      </c>
      <c r="D2508" s="4">
        <f ca="1">OFFSET(InputPriceData!C$15,CalculationsAndCharts!$A2508+$A$11,IF($C$7,8,0),1,1)</f>
        <v>102.8</v>
      </c>
      <c r="E2508" s="4">
        <f ca="1">OFFSET(InputPriceData!D$15,CalculationsAndCharts!$A2508+$A$11,IF($C$7,8,0),1,1)</f>
        <v>103.29</v>
      </c>
      <c r="F2508" s="4">
        <f ca="1">OFFSET(InputPriceData!E$15,CalculationsAndCharts!$A2508+$A$11,IF($C$7,8,0),1,1)</f>
        <v>101.93</v>
      </c>
      <c r="G2508" s="4">
        <f ca="1">OFFSET(InputPriceData!F$15,CalculationsAndCharts!$A2508+$A$11,IF($C$7,8,0),1,1)</f>
        <v>101.98</v>
      </c>
      <c r="H2508" s="342">
        <f t="shared" ca="1" si="306"/>
        <v>103.46163670124614</v>
      </c>
      <c r="I2508" s="342">
        <f t="shared" ca="1" si="307"/>
        <v>104.04018036673462</v>
      </c>
      <c r="J2508" s="340">
        <f t="shared" ca="1" si="308"/>
        <v>7.8390513904497627</v>
      </c>
      <c r="K2508" s="170">
        <f t="shared" ca="1" si="304"/>
        <v>61.450726702112355</v>
      </c>
      <c r="L2508" s="341">
        <f t="shared" ca="1" si="305"/>
        <v>9.1213110315222838</v>
      </c>
      <c r="M2508" s="341">
        <f t="shared" ca="1" si="309"/>
        <v>-9.1213110315222838</v>
      </c>
      <c r="N2508" s="170"/>
      <c r="O2508" s="340"/>
      <c r="P2508" s="3" t="e">
        <f t="shared" ca="1" si="310"/>
        <v>#N/A</v>
      </c>
      <c r="Q2508" s="3">
        <f t="shared" ca="1" si="311"/>
        <v>94972200</v>
      </c>
      <c r="S2508" s="99"/>
      <c r="T2508" s="350"/>
      <c r="U2508" s="350"/>
      <c r="V2508" s="349"/>
      <c r="W2508" s="313"/>
      <c r="X2508" s="302"/>
      <c r="Y2508" s="211"/>
      <c r="Z2508" s="320"/>
      <c r="AA2508" s="246"/>
      <c r="AB2508" s="125"/>
      <c r="AC2508" s="125"/>
      <c r="AD2508" s="125"/>
      <c r="AE2508" s="125"/>
      <c r="AF2508" s="125"/>
      <c r="AG2508" s="125"/>
      <c r="AH2508" s="125"/>
      <c r="AJ2508" s="125"/>
      <c r="AK2508" s="125"/>
      <c r="AM2508" s="246"/>
      <c r="AO2508" s="246"/>
      <c r="AP2508" s="211"/>
      <c r="AQ2508" s="211"/>
      <c r="AR2508" s="199"/>
      <c r="AT2508" s="225"/>
      <c r="AU2508" s="225"/>
      <c r="AV2508" s="225"/>
      <c r="AW2508" s="99"/>
      <c r="AX2508" s="199"/>
      <c r="AY2508" s="199"/>
      <c r="AZ2508" s="37"/>
      <c r="BA2508" s="123"/>
      <c r="BB2508" s="211"/>
      <c r="BC2508" s="211"/>
      <c r="BD2508" s="123"/>
      <c r="BE2508" s="123"/>
      <c r="BF2508" s="37"/>
      <c r="BG2508" s="37"/>
    </row>
    <row r="2509" spans="1:59" x14ac:dyDescent="0.25">
      <c r="A2509">
        <v>2477</v>
      </c>
      <c r="B2509" s="61">
        <f ca="1">OFFSET(InputPriceData!B$15,CalculationsAndCharts!$A2509+$A$11,0,1,1)</f>
        <v>38876</v>
      </c>
      <c r="C2509" s="3">
        <f ca="1">OFFSET(InputPriceData!G$15,CalculationsAndCharts!$A2509+$A$11,IF($C$7,8,0),1,1)</f>
        <v>204957200</v>
      </c>
      <c r="D2509" s="4">
        <f ca="1">OFFSET(InputPriceData!C$15,CalculationsAndCharts!$A2509+$A$11,IF($C$7,8,0),1,1)</f>
        <v>102.16</v>
      </c>
      <c r="E2509" s="4">
        <f ca="1">OFFSET(InputPriceData!D$15,CalculationsAndCharts!$A2509+$A$11,IF($C$7,8,0),1,1)</f>
        <v>102.91</v>
      </c>
      <c r="F2509" s="4">
        <f ca="1">OFFSET(InputPriceData!E$15,CalculationsAndCharts!$A2509+$A$11,IF($C$7,8,0),1,1)</f>
        <v>100.77</v>
      </c>
      <c r="G2509" s="4">
        <f ca="1">OFFSET(InputPriceData!F$15,CalculationsAndCharts!$A2509+$A$11,IF($C$7,8,0),1,1)</f>
        <v>102.3</v>
      </c>
      <c r="H2509" s="342">
        <f t="shared" ca="1" si="306"/>
        <v>103.67329908713845</v>
      </c>
      <c r="I2509" s="342">
        <f t="shared" ca="1" si="307"/>
        <v>104.22746949098322</v>
      </c>
      <c r="J2509" s="340">
        <f t="shared" ca="1" si="308"/>
        <v>8.4298544974166365</v>
      </c>
      <c r="K2509" s="170">
        <f t="shared" ca="1" si="304"/>
        <v>71.06244684761549</v>
      </c>
      <c r="L2509" s="341">
        <f t="shared" ca="1" si="305"/>
        <v>9.0536898775984085</v>
      </c>
      <c r="M2509" s="341">
        <f t="shared" ca="1" si="309"/>
        <v>-9.0536898775984085</v>
      </c>
      <c r="N2509" s="170"/>
      <c r="O2509" s="340"/>
      <c r="P2509" s="3">
        <f t="shared" ca="1" si="310"/>
        <v>204957200</v>
      </c>
      <c r="Q2509" s="3" t="e">
        <f t="shared" ca="1" si="311"/>
        <v>#N/A</v>
      </c>
      <c r="S2509" s="99"/>
      <c r="T2509" s="350"/>
      <c r="U2509" s="350"/>
      <c r="V2509" s="349"/>
      <c r="W2509" s="313"/>
      <c r="X2509" s="302"/>
      <c r="Y2509" s="211"/>
      <c r="Z2509" s="320"/>
      <c r="AA2509" s="246"/>
      <c r="AB2509" s="125"/>
      <c r="AC2509" s="125"/>
      <c r="AD2509" s="125"/>
      <c r="AE2509" s="125"/>
      <c r="AF2509" s="125"/>
      <c r="AG2509" s="125"/>
      <c r="AH2509" s="125"/>
      <c r="AJ2509" s="125"/>
      <c r="AK2509" s="125"/>
      <c r="AM2509" s="246"/>
      <c r="AO2509" s="246"/>
      <c r="AP2509" s="211"/>
      <c r="AQ2509" s="211"/>
      <c r="AR2509" s="199"/>
      <c r="AT2509" s="225"/>
      <c r="AU2509" s="225"/>
      <c r="AV2509" s="225"/>
      <c r="AW2509" s="99"/>
      <c r="AX2509" s="199"/>
      <c r="AY2509" s="199"/>
      <c r="AZ2509" s="37"/>
      <c r="BA2509" s="123"/>
      <c r="BB2509" s="211"/>
      <c r="BC2509" s="211"/>
      <c r="BD2509" s="123"/>
      <c r="BE2509" s="123"/>
      <c r="BF2509" s="37"/>
      <c r="BG2509" s="37"/>
    </row>
    <row r="2510" spans="1:59" x14ac:dyDescent="0.25">
      <c r="A2510">
        <v>2478</v>
      </c>
      <c r="B2510" s="61">
        <f ca="1">OFFSET(InputPriceData!B$15,CalculationsAndCharts!$A2510+$A$11,0,1,1)</f>
        <v>38875</v>
      </c>
      <c r="C2510" s="3">
        <f ca="1">OFFSET(InputPriceData!G$15,CalculationsAndCharts!$A2510+$A$11,IF($C$7,8,0),1,1)</f>
        <v>108599400</v>
      </c>
      <c r="D2510" s="4">
        <f ca="1">OFFSET(InputPriceData!C$15,CalculationsAndCharts!$A2510+$A$11,IF($C$7,8,0),1,1)</f>
        <v>103.25</v>
      </c>
      <c r="E2510" s="4">
        <f ca="1">OFFSET(InputPriceData!D$15,CalculationsAndCharts!$A2510+$A$11,IF($C$7,8,0),1,1)</f>
        <v>103.85</v>
      </c>
      <c r="F2510" s="4">
        <f ca="1">OFFSET(InputPriceData!E$15,CalculationsAndCharts!$A2510+$A$11,IF($C$7,8,0),1,1)</f>
        <v>102.34</v>
      </c>
      <c r="G2510" s="4">
        <f ca="1">OFFSET(InputPriceData!F$15,CalculationsAndCharts!$A2510+$A$11,IF($C$7,8,0),1,1)</f>
        <v>102.39</v>
      </c>
      <c r="H2510" s="342">
        <f t="shared" ca="1" si="306"/>
        <v>103.86948467101537</v>
      </c>
      <c r="I2510" s="342">
        <f t="shared" ca="1" si="307"/>
        <v>104.40269399016351</v>
      </c>
      <c r="J2510" s="340">
        <f t="shared" ca="1" si="308"/>
        <v>9.0403381827595339</v>
      </c>
      <c r="K2510" s="170">
        <f t="shared" ca="1" si="304"/>
        <v>81.727714458659946</v>
      </c>
      <c r="L2510" s="341">
        <f t="shared" ca="1" si="305"/>
        <v>8.9748566263074956</v>
      </c>
      <c r="M2510" s="341">
        <f t="shared" ca="1" si="309"/>
        <v>-8.9748566263074956</v>
      </c>
      <c r="N2510" s="170"/>
      <c r="O2510" s="340"/>
      <c r="P2510" s="3" t="e">
        <f t="shared" ca="1" si="310"/>
        <v>#N/A</v>
      </c>
      <c r="Q2510" s="3">
        <f t="shared" ca="1" si="311"/>
        <v>108599400</v>
      </c>
      <c r="S2510" s="99"/>
      <c r="T2510" s="350"/>
      <c r="U2510" s="350"/>
      <c r="V2510" s="349"/>
      <c r="W2510" s="313"/>
      <c r="X2510" s="302"/>
      <c r="Y2510" s="211"/>
      <c r="Z2510" s="320"/>
      <c r="AA2510" s="246"/>
      <c r="AB2510" s="125"/>
      <c r="AC2510" s="125"/>
      <c r="AD2510" s="125"/>
      <c r="AE2510" s="125"/>
      <c r="AF2510" s="125"/>
      <c r="AG2510" s="125"/>
      <c r="AH2510" s="125"/>
      <c r="AJ2510" s="125"/>
      <c r="AK2510" s="125"/>
      <c r="AM2510" s="246"/>
      <c r="AO2510" s="246"/>
      <c r="AP2510" s="211"/>
      <c r="AQ2510" s="211"/>
      <c r="AR2510" s="199"/>
      <c r="AT2510" s="225"/>
      <c r="AU2510" s="225"/>
      <c r="AV2510" s="225"/>
      <c r="AW2510" s="99"/>
      <c r="AX2510" s="199"/>
      <c r="AY2510" s="199"/>
      <c r="AZ2510" s="37"/>
      <c r="BA2510" s="123"/>
      <c r="BB2510" s="211"/>
      <c r="BC2510" s="211"/>
      <c r="BD2510" s="123"/>
      <c r="BE2510" s="123"/>
      <c r="BF2510" s="37"/>
      <c r="BG2510" s="37"/>
    </row>
    <row r="2511" spans="1:59" x14ac:dyDescent="0.25">
      <c r="A2511">
        <v>2479</v>
      </c>
      <c r="B2511" s="61">
        <f ca="1">OFFSET(InputPriceData!B$15,CalculationsAndCharts!$A2511+$A$11,0,1,1)</f>
        <v>38874</v>
      </c>
      <c r="C2511" s="3">
        <f ca="1">OFFSET(InputPriceData!G$15,CalculationsAndCharts!$A2511+$A$11,IF($C$7,8,0),1,1)</f>
        <v>130498600</v>
      </c>
      <c r="D2511" s="4">
        <f ca="1">OFFSET(InputPriceData!C$15,CalculationsAndCharts!$A2511+$A$11,IF($C$7,8,0),1,1)</f>
        <v>103.49</v>
      </c>
      <c r="E2511" s="4">
        <f ca="1">OFFSET(InputPriceData!D$15,CalculationsAndCharts!$A2511+$A$11,IF($C$7,8,0),1,1)</f>
        <v>103.63</v>
      </c>
      <c r="F2511" s="4">
        <f ca="1">OFFSET(InputPriceData!E$15,CalculationsAndCharts!$A2511+$A$11,IF($C$7,8,0),1,1)</f>
        <v>102.31</v>
      </c>
      <c r="G2511" s="4">
        <f ca="1">OFFSET(InputPriceData!F$15,CalculationsAndCharts!$A2511+$A$11,IF($C$7,8,0),1,1)</f>
        <v>103.17</v>
      </c>
      <c r="H2511" s="342">
        <f t="shared" ca="1" si="306"/>
        <v>104.08083962401757</v>
      </c>
      <c r="I2511" s="342">
        <f t="shared" ca="1" si="307"/>
        <v>104.58566617108747</v>
      </c>
      <c r="J2511" s="340">
        <f t="shared" ca="1" si="308"/>
        <v>9.6793783854888655</v>
      </c>
      <c r="K2511" s="170">
        <f t="shared" ca="1" si="304"/>
        <v>93.690365929469039</v>
      </c>
      <c r="L2511" s="341">
        <f t="shared" ca="1" si="305"/>
        <v>8.8833269203380318</v>
      </c>
      <c r="M2511" s="341">
        <f t="shared" ca="1" si="309"/>
        <v>-8.8833269203380318</v>
      </c>
      <c r="N2511" s="170"/>
      <c r="O2511" s="340"/>
      <c r="P2511" s="3" t="e">
        <f t="shared" ca="1" si="310"/>
        <v>#N/A</v>
      </c>
      <c r="Q2511" s="3">
        <f t="shared" ca="1" si="311"/>
        <v>130498600</v>
      </c>
      <c r="S2511" s="99"/>
      <c r="T2511" s="350"/>
      <c r="U2511" s="350"/>
      <c r="V2511" s="349"/>
      <c r="W2511" s="313"/>
      <c r="X2511" s="302"/>
      <c r="Y2511" s="211"/>
      <c r="Z2511" s="320"/>
      <c r="AA2511" s="246"/>
      <c r="AB2511" s="125"/>
      <c r="AC2511" s="125"/>
      <c r="AD2511" s="125"/>
      <c r="AE2511" s="125"/>
      <c r="AF2511" s="125"/>
      <c r="AG2511" s="125"/>
      <c r="AH2511" s="125"/>
      <c r="AJ2511" s="125"/>
      <c r="AK2511" s="125"/>
      <c r="AM2511" s="246"/>
      <c r="AO2511" s="246"/>
      <c r="AP2511" s="211"/>
      <c r="AQ2511" s="211"/>
      <c r="AR2511" s="199"/>
      <c r="AT2511" s="225"/>
      <c r="AU2511" s="225"/>
      <c r="AV2511" s="225"/>
      <c r="AW2511" s="99"/>
      <c r="AX2511" s="199"/>
      <c r="AY2511" s="199"/>
      <c r="AZ2511" s="37"/>
      <c r="BA2511" s="123"/>
      <c r="BB2511" s="211"/>
      <c r="BC2511" s="211"/>
      <c r="BD2511" s="123"/>
      <c r="BE2511" s="123"/>
      <c r="BF2511" s="37"/>
      <c r="BG2511" s="37"/>
    </row>
    <row r="2512" spans="1:59" x14ac:dyDescent="0.25">
      <c r="A2512">
        <v>2480</v>
      </c>
      <c r="B2512" s="61">
        <f ca="1">OFFSET(InputPriceData!B$15,CalculationsAndCharts!$A2512+$A$11,0,1,1)</f>
        <v>38873</v>
      </c>
      <c r="C2512" s="3">
        <f ca="1">OFFSET(InputPriceData!G$15,CalculationsAndCharts!$A2512+$A$11,IF($C$7,8,0),1,1)</f>
        <v>86105100</v>
      </c>
      <c r="D2512" s="4">
        <f ca="1">OFFSET(InputPriceData!C$15,CalculationsAndCharts!$A2512+$A$11,IF($C$7,8,0),1,1)</f>
        <v>104.82</v>
      </c>
      <c r="E2512" s="4">
        <f ca="1">OFFSET(InputPriceData!D$15,CalculationsAndCharts!$A2512+$A$11,IF($C$7,8,0),1,1)</f>
        <v>104.83</v>
      </c>
      <c r="F2512" s="4">
        <f ca="1">OFFSET(InputPriceData!E$15,CalculationsAndCharts!$A2512+$A$11,IF($C$7,8,0),1,1)</f>
        <v>103.13</v>
      </c>
      <c r="G2512" s="4">
        <f ca="1">OFFSET(InputPriceData!F$15,CalculationsAndCharts!$A2512+$A$11,IF($C$7,8,0),1,1)</f>
        <v>103.42</v>
      </c>
      <c r="H2512" s="342">
        <f t="shared" ca="1" si="306"/>
        <v>104.2109595703058</v>
      </c>
      <c r="I2512" s="342">
        <f t="shared" ca="1" si="307"/>
        <v>104.71436309573178</v>
      </c>
      <c r="J2512" s="340">
        <f t="shared" ca="1" si="308"/>
        <v>10.309878139729475</v>
      </c>
      <c r="K2512" s="170">
        <f t="shared" ca="1" si="304"/>
        <v>106.2935872560717</v>
      </c>
      <c r="L2512" s="341">
        <f t="shared" ca="1" si="305"/>
        <v>8.7772256354165243</v>
      </c>
      <c r="M2512" s="341">
        <f t="shared" ca="1" si="309"/>
        <v>-8.7772256354165243</v>
      </c>
      <c r="N2512" s="170"/>
      <c r="O2512" s="340"/>
      <c r="P2512" s="3" t="e">
        <f t="shared" ca="1" si="310"/>
        <v>#N/A</v>
      </c>
      <c r="Q2512" s="3">
        <f t="shared" ca="1" si="311"/>
        <v>86105100</v>
      </c>
      <c r="S2512" s="99"/>
      <c r="T2512" s="350"/>
      <c r="U2512" s="350"/>
      <c r="V2512" s="349"/>
      <c r="W2512" s="313"/>
      <c r="X2512" s="302"/>
      <c r="Y2512" s="211"/>
      <c r="Z2512" s="320"/>
      <c r="AA2512" s="246"/>
      <c r="AB2512" s="125"/>
      <c r="AC2512" s="125"/>
      <c r="AD2512" s="125"/>
      <c r="AE2512" s="125"/>
      <c r="AF2512" s="125"/>
      <c r="AG2512" s="125"/>
      <c r="AH2512" s="125"/>
      <c r="AJ2512" s="125"/>
      <c r="AK2512" s="125"/>
      <c r="AM2512" s="246"/>
      <c r="AO2512" s="246"/>
      <c r="AP2512" s="211"/>
      <c r="AQ2512" s="211"/>
      <c r="AR2512" s="199"/>
      <c r="AT2512" s="225"/>
      <c r="AU2512" s="225"/>
      <c r="AV2512" s="225"/>
      <c r="AW2512" s="99"/>
      <c r="AX2512" s="199"/>
      <c r="AY2512" s="199"/>
      <c r="AZ2512" s="37"/>
      <c r="BA2512" s="123"/>
      <c r="BB2512" s="211"/>
      <c r="BC2512" s="211"/>
      <c r="BD2512" s="123"/>
      <c r="BE2512" s="123"/>
      <c r="BF2512" s="37"/>
      <c r="BG2512" s="37"/>
    </row>
    <row r="2513" spans="1:59" x14ac:dyDescent="0.25">
      <c r="A2513">
        <v>2481</v>
      </c>
      <c r="B2513" s="61">
        <f ca="1">OFFSET(InputPriceData!B$15,CalculationsAndCharts!$A2513+$A$11,0,1,1)</f>
        <v>38870</v>
      </c>
      <c r="C2513" s="3">
        <f ca="1">OFFSET(InputPriceData!G$15,CalculationsAndCharts!$A2513+$A$11,IF($C$7,8,0),1,1)</f>
        <v>91702600</v>
      </c>
      <c r="D2513" s="4">
        <f ca="1">OFFSET(InputPriceData!C$15,CalculationsAndCharts!$A2513+$A$11,IF($C$7,8,0),1,1)</f>
        <v>105.15</v>
      </c>
      <c r="E2513" s="4">
        <f ca="1">OFFSET(InputPriceData!D$15,CalculationsAndCharts!$A2513+$A$11,IF($C$7,8,0),1,1)</f>
        <v>105.3</v>
      </c>
      <c r="F2513" s="4">
        <f ca="1">OFFSET(InputPriceData!E$15,CalculationsAndCharts!$A2513+$A$11,IF($C$7,8,0),1,1)</f>
        <v>104.39</v>
      </c>
      <c r="G2513" s="4">
        <f ca="1">OFFSET(InputPriceData!F$15,CalculationsAndCharts!$A2513+$A$11,IF($C$7,8,0),1,1)</f>
        <v>104.95</v>
      </c>
      <c r="H2513" s="342">
        <f t="shared" ca="1" si="306"/>
        <v>104.3239537946352</v>
      </c>
      <c r="I2513" s="342">
        <f t="shared" ca="1" si="307"/>
        <v>104.83203246807103</v>
      </c>
      <c r="J2513" s="340">
        <f t="shared" ca="1" si="308"/>
        <v>10.949074221123881</v>
      </c>
      <c r="K2513" s="170">
        <f t="shared" ca="1" si="304"/>
        <v>119.88222629967953</v>
      </c>
      <c r="L2513" s="341">
        <f t="shared" ca="1" si="305"/>
        <v>8.6552768938891589</v>
      </c>
      <c r="M2513" s="341">
        <f t="shared" ca="1" si="309"/>
        <v>-8.6552768938891589</v>
      </c>
      <c r="N2513" s="170"/>
      <c r="O2513" s="340"/>
      <c r="P2513" s="3" t="e">
        <f t="shared" ca="1" si="310"/>
        <v>#N/A</v>
      </c>
      <c r="Q2513" s="3">
        <f t="shared" ca="1" si="311"/>
        <v>91702600</v>
      </c>
      <c r="S2513" s="99"/>
      <c r="T2513" s="350"/>
      <c r="U2513" s="350"/>
      <c r="V2513" s="349"/>
      <c r="W2513" s="313"/>
      <c r="X2513" s="302"/>
      <c r="Y2513" s="211"/>
      <c r="Z2513" s="320"/>
      <c r="AA2513" s="246"/>
      <c r="AB2513" s="125"/>
      <c r="AC2513" s="125"/>
      <c r="AD2513" s="125"/>
      <c r="AE2513" s="125"/>
      <c r="AF2513" s="125"/>
      <c r="AG2513" s="125"/>
      <c r="AH2513" s="125"/>
      <c r="AJ2513" s="125"/>
      <c r="AK2513" s="125"/>
      <c r="AM2513" s="246"/>
      <c r="AO2513" s="246"/>
      <c r="AP2513" s="211"/>
      <c r="AQ2513" s="211"/>
      <c r="AR2513" s="199"/>
      <c r="AT2513" s="225"/>
      <c r="AU2513" s="225"/>
      <c r="AV2513" s="225"/>
      <c r="AW2513" s="99"/>
      <c r="AX2513" s="199"/>
      <c r="AY2513" s="199"/>
      <c r="AZ2513" s="37"/>
      <c r="BA2513" s="123"/>
      <c r="BB2513" s="211"/>
      <c r="BC2513" s="211"/>
      <c r="BD2513" s="123"/>
      <c r="BE2513" s="123"/>
      <c r="BF2513" s="37"/>
      <c r="BG2513" s="37"/>
    </row>
    <row r="2514" spans="1:59" x14ac:dyDescent="0.25">
      <c r="A2514">
        <v>2482</v>
      </c>
      <c r="B2514" s="61">
        <f ca="1">OFFSET(InputPriceData!B$15,CalculationsAndCharts!$A2514+$A$11,0,1,1)</f>
        <v>38869</v>
      </c>
      <c r="C2514" s="3">
        <f ca="1">OFFSET(InputPriceData!G$15,CalculationsAndCharts!$A2514+$A$11,IF($C$7,8,0),1,1)</f>
        <v>73721700</v>
      </c>
      <c r="D2514" s="4">
        <f ca="1">OFFSET(InputPriceData!C$15,CalculationsAndCharts!$A2514+$A$11,IF($C$7,8,0),1,1)</f>
        <v>103.63</v>
      </c>
      <c r="E2514" s="4">
        <f ca="1">OFFSET(InputPriceData!D$15,CalculationsAndCharts!$A2514+$A$11,IF($C$7,8,0),1,1)</f>
        <v>104.9</v>
      </c>
      <c r="F2514" s="4">
        <f ca="1">OFFSET(InputPriceData!E$15,CalculationsAndCharts!$A2514+$A$11,IF($C$7,8,0),1,1)</f>
        <v>103.54</v>
      </c>
      <c r="G2514" s="4">
        <f ca="1">OFFSET(InputPriceData!F$15,CalculationsAndCharts!$A2514+$A$11,IF($C$7,8,0),1,1)</f>
        <v>104.73</v>
      </c>
      <c r="H2514" s="342">
        <f t="shared" ca="1" si="306"/>
        <v>104.23451862244022</v>
      </c>
      <c r="I2514" s="342">
        <f t="shared" ca="1" si="307"/>
        <v>104.82130814698658</v>
      </c>
      <c r="J2514" s="340">
        <f t="shared" ca="1" si="308"/>
        <v>11.524317722328286</v>
      </c>
      <c r="K2514" s="170">
        <f t="shared" ca="1" si="304"/>
        <v>132.80989896516982</v>
      </c>
      <c r="L2514" s="341">
        <f t="shared" ca="1" si="305"/>
        <v>8.5156428755495597</v>
      </c>
      <c r="M2514" s="341">
        <f t="shared" ca="1" si="309"/>
        <v>-8.5156428755495597</v>
      </c>
      <c r="N2514" s="170"/>
      <c r="O2514" s="340"/>
      <c r="P2514" s="3">
        <f t="shared" ca="1" si="310"/>
        <v>73721700</v>
      </c>
      <c r="Q2514" s="3" t="e">
        <f t="shared" ca="1" si="311"/>
        <v>#N/A</v>
      </c>
      <c r="S2514" s="99"/>
      <c r="T2514" s="350"/>
      <c r="U2514" s="350"/>
      <c r="V2514" s="349"/>
      <c r="W2514" s="313"/>
      <c r="X2514" s="302"/>
      <c r="Y2514" s="211"/>
      <c r="Z2514" s="320"/>
      <c r="AA2514" s="246"/>
      <c r="AB2514" s="125"/>
      <c r="AC2514" s="125"/>
      <c r="AD2514" s="125"/>
      <c r="AE2514" s="125"/>
      <c r="AF2514" s="125"/>
      <c r="AG2514" s="125"/>
      <c r="AH2514" s="125"/>
      <c r="AJ2514" s="125"/>
      <c r="AK2514" s="125"/>
      <c r="AM2514" s="246"/>
      <c r="AO2514" s="246"/>
      <c r="AP2514" s="211"/>
      <c r="AQ2514" s="211"/>
      <c r="AR2514" s="199"/>
      <c r="AT2514" s="225"/>
      <c r="AU2514" s="225"/>
      <c r="AV2514" s="225"/>
      <c r="AW2514" s="99"/>
      <c r="AX2514" s="199"/>
      <c r="AY2514" s="199"/>
      <c r="AZ2514" s="37"/>
      <c r="BA2514" s="123"/>
      <c r="BB2514" s="211"/>
      <c r="BC2514" s="211"/>
      <c r="BD2514" s="123"/>
      <c r="BE2514" s="123"/>
      <c r="BF2514" s="37"/>
      <c r="BG2514" s="37"/>
    </row>
    <row r="2515" spans="1:59" x14ac:dyDescent="0.25">
      <c r="A2515">
        <v>2483</v>
      </c>
      <c r="B2515" s="61">
        <f ca="1">OFFSET(InputPriceData!B$15,CalculationsAndCharts!$A2515+$A$11,0,1,1)</f>
        <v>38868</v>
      </c>
      <c r="C2515" s="3">
        <f ca="1">OFFSET(InputPriceData!G$15,CalculationsAndCharts!$A2515+$A$11,IF($C$7,8,0),1,1)</f>
        <v>86926200</v>
      </c>
      <c r="D2515" s="4">
        <f ca="1">OFFSET(InputPriceData!C$15,CalculationsAndCharts!$A2515+$A$11,IF($C$7,8,0),1,1)</f>
        <v>103.01</v>
      </c>
      <c r="E2515" s="4">
        <f ca="1">OFFSET(InputPriceData!D$15,CalculationsAndCharts!$A2515+$A$11,IF($C$7,8,0),1,1)</f>
        <v>103.73</v>
      </c>
      <c r="F2515" s="4">
        <f ca="1">OFFSET(InputPriceData!E$15,CalculationsAndCharts!$A2515+$A$11,IF($C$7,8,0),1,1)</f>
        <v>102.67</v>
      </c>
      <c r="G2515" s="4">
        <f ca="1">OFFSET(InputPriceData!F$15,CalculationsAndCharts!$A2515+$A$11,IF($C$7,8,0),1,1)</f>
        <v>103.73</v>
      </c>
      <c r="H2515" s="342">
        <f t="shared" ca="1" si="306"/>
        <v>104.1637355685031</v>
      </c>
      <c r="I2515" s="342">
        <f t="shared" ca="1" si="307"/>
        <v>104.82960888762172</v>
      </c>
      <c r="J2515" s="340">
        <f t="shared" ca="1" si="308"/>
        <v>12.103266532630808</v>
      </c>
      <c r="K2515" s="170">
        <f t="shared" ca="1" si="304"/>
        <v>146.48906075990098</v>
      </c>
      <c r="L2515" s="341">
        <f t="shared" ca="1" si="305"/>
        <v>8.3582280182221993</v>
      </c>
      <c r="M2515" s="341">
        <f t="shared" ca="1" si="309"/>
        <v>-8.3582280182221993</v>
      </c>
      <c r="N2515" s="170"/>
      <c r="O2515" s="340"/>
      <c r="P2515" s="3">
        <f t="shared" ca="1" si="310"/>
        <v>86926200</v>
      </c>
      <c r="Q2515" s="3" t="e">
        <f t="shared" ca="1" si="311"/>
        <v>#N/A</v>
      </c>
      <c r="S2515" s="99"/>
      <c r="T2515" s="350"/>
      <c r="U2515" s="350"/>
      <c r="V2515" s="349"/>
      <c r="W2515" s="313"/>
      <c r="X2515" s="302"/>
      <c r="Y2515" s="211"/>
      <c r="Z2515" s="320"/>
      <c r="AA2515" s="246"/>
      <c r="AB2515" s="125"/>
      <c r="AC2515" s="125"/>
      <c r="AD2515" s="125"/>
      <c r="AE2515" s="125"/>
      <c r="AF2515" s="125"/>
      <c r="AG2515" s="125"/>
      <c r="AH2515" s="125"/>
      <c r="AJ2515" s="125"/>
      <c r="AK2515" s="125"/>
      <c r="AM2515" s="246"/>
      <c r="AO2515" s="246"/>
      <c r="AP2515" s="211"/>
      <c r="AQ2515" s="211"/>
      <c r="AR2515" s="199"/>
      <c r="AT2515" s="225"/>
      <c r="AU2515" s="225"/>
      <c r="AV2515" s="225"/>
      <c r="AW2515" s="99"/>
      <c r="AX2515" s="199"/>
      <c r="AY2515" s="199"/>
      <c r="AZ2515" s="37"/>
      <c r="BA2515" s="123"/>
      <c r="BB2515" s="211"/>
      <c r="BC2515" s="211"/>
      <c r="BD2515" s="123"/>
      <c r="BE2515" s="123"/>
      <c r="BF2515" s="37"/>
      <c r="BG2515" s="37"/>
    </row>
    <row r="2516" spans="1:59" x14ac:dyDescent="0.25">
      <c r="A2516">
        <v>2484</v>
      </c>
      <c r="B2516" s="61">
        <f ca="1">OFFSET(InputPriceData!B$15,CalculationsAndCharts!$A2516+$A$11,0,1,1)</f>
        <v>38867</v>
      </c>
      <c r="C2516" s="3">
        <f ca="1">OFFSET(InputPriceData!G$15,CalculationsAndCharts!$A2516+$A$11,IF($C$7,8,0),1,1)</f>
        <v>72419900</v>
      </c>
      <c r="D2516" s="4">
        <f ca="1">OFFSET(InputPriceData!C$15,CalculationsAndCharts!$A2516+$A$11,IF($C$7,8,0),1,1)</f>
        <v>104.11</v>
      </c>
      <c r="E2516" s="4">
        <f ca="1">OFFSET(InputPriceData!D$15,CalculationsAndCharts!$A2516+$A$11,IF($C$7,8,0),1,1)</f>
        <v>104.13</v>
      </c>
      <c r="F2516" s="4">
        <f ca="1">OFFSET(InputPriceData!E$15,CalculationsAndCharts!$A2516+$A$11,IF($C$7,8,0),1,1)</f>
        <v>102.55</v>
      </c>
      <c r="G2516" s="4">
        <f ca="1">OFFSET(InputPriceData!F$15,CalculationsAndCharts!$A2516+$A$11,IF($C$7,8,0),1,1)</f>
        <v>102.59</v>
      </c>
      <c r="H2516" s="342">
        <f t="shared" ca="1" si="306"/>
        <v>104.22569779257496</v>
      </c>
      <c r="I2516" s="342">
        <f t="shared" ca="1" si="307"/>
        <v>104.92957333195098</v>
      </c>
      <c r="J2516" s="340">
        <f t="shared" ca="1" si="308"/>
        <v>12.719835613882902</v>
      </c>
      <c r="K2516" s="170">
        <f t="shared" ca="1" si="304"/>
        <v>161.7942180442038</v>
      </c>
      <c r="L2516" s="341">
        <f t="shared" ca="1" si="305"/>
        <v>8.1810876043101111</v>
      </c>
      <c r="M2516" s="341">
        <f t="shared" ca="1" si="309"/>
        <v>-8.1810876043101111</v>
      </c>
      <c r="N2516" s="170"/>
      <c r="O2516" s="340"/>
      <c r="P2516" s="3" t="e">
        <f t="shared" ca="1" si="310"/>
        <v>#N/A</v>
      </c>
      <c r="Q2516" s="3">
        <f t="shared" ca="1" si="311"/>
        <v>72419900</v>
      </c>
      <c r="S2516" s="99"/>
      <c r="T2516" s="350"/>
      <c r="U2516" s="350"/>
      <c r="V2516" s="349"/>
      <c r="W2516" s="313"/>
      <c r="X2516" s="302"/>
      <c r="Y2516" s="211"/>
      <c r="Z2516" s="320"/>
      <c r="AA2516" s="246"/>
      <c r="AB2516" s="125"/>
      <c r="AC2516" s="125"/>
      <c r="AD2516" s="125"/>
      <c r="AE2516" s="125"/>
      <c r="AF2516" s="125"/>
      <c r="AG2516" s="125"/>
      <c r="AH2516" s="125"/>
      <c r="AJ2516" s="125"/>
      <c r="AK2516" s="125"/>
      <c r="AM2516" s="246"/>
      <c r="AO2516" s="246"/>
      <c r="AP2516" s="211"/>
      <c r="AQ2516" s="211"/>
      <c r="AR2516" s="199"/>
      <c r="AT2516" s="225"/>
      <c r="AU2516" s="225"/>
      <c r="AV2516" s="225"/>
      <c r="AW2516" s="99"/>
      <c r="AX2516" s="199"/>
      <c r="AY2516" s="199"/>
      <c r="AZ2516" s="37"/>
      <c r="BA2516" s="123"/>
      <c r="BB2516" s="211"/>
      <c r="BC2516" s="211"/>
      <c r="BD2516" s="123"/>
      <c r="BE2516" s="123"/>
      <c r="BF2516" s="37"/>
      <c r="BG2516" s="37"/>
    </row>
    <row r="2517" spans="1:59" x14ac:dyDescent="0.25">
      <c r="A2517">
        <v>2485</v>
      </c>
      <c r="B2517" s="61">
        <f ca="1">OFFSET(InputPriceData!B$15,CalculationsAndCharts!$A2517+$A$11,0,1,1)</f>
        <v>38863</v>
      </c>
      <c r="C2517" s="3">
        <f ca="1">OFFSET(InputPriceData!G$15,CalculationsAndCharts!$A2517+$A$11,IF($C$7,8,0),1,1)</f>
        <v>62989700</v>
      </c>
      <c r="D2517" s="4">
        <f ca="1">OFFSET(InputPriceData!C$15,CalculationsAndCharts!$A2517+$A$11,IF($C$7,8,0),1,1)</f>
        <v>104.14</v>
      </c>
      <c r="E2517" s="4">
        <f ca="1">OFFSET(InputPriceData!D$15,CalculationsAndCharts!$A2517+$A$11,IF($C$7,8,0),1,1)</f>
        <v>104.44</v>
      </c>
      <c r="F2517" s="4">
        <f ca="1">OFFSET(InputPriceData!E$15,CalculationsAndCharts!$A2517+$A$11,IF($C$7,8,0),1,1)</f>
        <v>103.73</v>
      </c>
      <c r="G2517" s="4">
        <f ca="1">OFFSET(InputPriceData!F$15,CalculationsAndCharts!$A2517+$A$11,IF($C$7,8,0),1,1)</f>
        <v>104.44</v>
      </c>
      <c r="H2517" s="342">
        <f t="shared" ca="1" si="306"/>
        <v>104.45936890579995</v>
      </c>
      <c r="I2517" s="342">
        <f t="shared" ca="1" si="307"/>
        <v>105.14226181667379</v>
      </c>
      <c r="J2517" s="340">
        <f t="shared" ca="1" si="308"/>
        <v>13.382573226692223</v>
      </c>
      <c r="K2517" s="170">
        <f t="shared" ca="1" si="304"/>
        <v>179.09326616777949</v>
      </c>
      <c r="L2517" s="341">
        <f t="shared" ca="1" si="305"/>
        <v>7.9808715080818384</v>
      </c>
      <c r="M2517" s="341">
        <f t="shared" ca="1" si="309"/>
        <v>-7.9808715080818384</v>
      </c>
      <c r="N2517" s="170"/>
      <c r="O2517" s="340"/>
      <c r="P2517" s="3">
        <f t="shared" ca="1" si="310"/>
        <v>62989700</v>
      </c>
      <c r="Q2517" s="3" t="e">
        <f t="shared" ca="1" si="311"/>
        <v>#N/A</v>
      </c>
      <c r="S2517" s="99"/>
      <c r="T2517" s="350"/>
      <c r="U2517" s="350"/>
      <c r="V2517" s="349"/>
      <c r="W2517" s="313"/>
      <c r="X2517" s="302"/>
      <c r="Y2517" s="211"/>
      <c r="Z2517" s="320"/>
      <c r="AA2517" s="246"/>
      <c r="AB2517" s="125"/>
      <c r="AC2517" s="125"/>
      <c r="AD2517" s="125"/>
      <c r="AE2517" s="125"/>
      <c r="AF2517" s="125"/>
      <c r="AG2517" s="125"/>
      <c r="AH2517" s="125"/>
      <c r="AJ2517" s="125"/>
      <c r="AK2517" s="125"/>
      <c r="AM2517" s="246"/>
      <c r="AO2517" s="246"/>
      <c r="AP2517" s="211"/>
      <c r="AQ2517" s="211"/>
      <c r="AR2517" s="199"/>
      <c r="AT2517" s="225"/>
      <c r="AU2517" s="225"/>
      <c r="AV2517" s="225"/>
      <c r="AW2517" s="99"/>
      <c r="AX2517" s="199"/>
      <c r="AY2517" s="199"/>
      <c r="AZ2517" s="37"/>
      <c r="BA2517" s="123"/>
      <c r="BB2517" s="211"/>
      <c r="BC2517" s="211"/>
      <c r="BD2517" s="123"/>
      <c r="BE2517" s="123"/>
      <c r="BF2517" s="37"/>
      <c r="BG2517" s="37"/>
    </row>
    <row r="2518" spans="1:59" x14ac:dyDescent="0.25">
      <c r="A2518">
        <v>2486</v>
      </c>
      <c r="B2518" s="61">
        <f ca="1">OFFSET(InputPriceData!B$15,CalculationsAndCharts!$A2518+$A$11,0,1,1)</f>
        <v>38862</v>
      </c>
      <c r="C2518" s="3">
        <f ca="1">OFFSET(InputPriceData!G$15,CalculationsAndCharts!$A2518+$A$11,IF($C$7,8,0),1,1)</f>
        <v>78977900</v>
      </c>
      <c r="D2518" s="4">
        <f ca="1">OFFSET(InputPriceData!C$15,CalculationsAndCharts!$A2518+$A$11,IF($C$7,8,0),1,1)</f>
        <v>103.25</v>
      </c>
      <c r="E2518" s="4">
        <f ca="1">OFFSET(InputPriceData!D$15,CalculationsAndCharts!$A2518+$A$11,IF($C$7,8,0),1,1)</f>
        <v>103.91</v>
      </c>
      <c r="F2518" s="4">
        <f ca="1">OFFSET(InputPriceData!E$15,CalculationsAndCharts!$A2518+$A$11,IF($C$7,8,0),1,1)</f>
        <v>102.86</v>
      </c>
      <c r="G2518" s="4">
        <f ca="1">OFFSET(InputPriceData!F$15,CalculationsAndCharts!$A2518+$A$11,IF($C$7,8,0),1,1)</f>
        <v>103.91</v>
      </c>
      <c r="H2518" s="342">
        <f t="shared" ca="1" si="306"/>
        <v>104.4621358923428</v>
      </c>
      <c r="I2518" s="342">
        <f t="shared" ca="1" si="307"/>
        <v>105.20610380000778</v>
      </c>
      <c r="J2518" s="340">
        <f t="shared" ca="1" si="308"/>
        <v>13.938939948809136</v>
      </c>
      <c r="K2518" s="170">
        <f t="shared" ca="1" si="304"/>
        <v>194.29404689650724</v>
      </c>
      <c r="L2518" s="341">
        <f t="shared" ca="1" si="305"/>
        <v>7.7532215694611031</v>
      </c>
      <c r="M2518" s="341">
        <f t="shared" ca="1" si="309"/>
        <v>-7.7532215694611031</v>
      </c>
      <c r="N2518" s="170"/>
      <c r="O2518" s="340"/>
      <c r="P2518" s="3">
        <f t="shared" ca="1" si="310"/>
        <v>78977900</v>
      </c>
      <c r="Q2518" s="3" t="e">
        <f t="shared" ca="1" si="311"/>
        <v>#N/A</v>
      </c>
      <c r="S2518" s="99"/>
      <c r="T2518" s="350"/>
      <c r="U2518" s="350"/>
      <c r="V2518" s="349"/>
      <c r="W2518" s="313"/>
      <c r="X2518" s="302"/>
      <c r="Y2518" s="211"/>
      <c r="Z2518" s="320"/>
      <c r="AA2518" s="246"/>
      <c r="AB2518" s="125"/>
      <c r="AC2518" s="125"/>
      <c r="AD2518" s="125"/>
      <c r="AE2518" s="125"/>
      <c r="AF2518" s="125"/>
      <c r="AG2518" s="125"/>
      <c r="AH2518" s="125"/>
      <c r="AJ2518" s="125"/>
      <c r="AK2518" s="125"/>
      <c r="AM2518" s="246"/>
      <c r="AO2518" s="246"/>
      <c r="AP2518" s="211"/>
      <c r="AQ2518" s="211"/>
      <c r="AR2518" s="199"/>
      <c r="AT2518" s="225"/>
      <c r="AU2518" s="225"/>
      <c r="AV2518" s="225"/>
      <c r="AW2518" s="99"/>
      <c r="AX2518" s="199"/>
      <c r="AY2518" s="199"/>
      <c r="AZ2518" s="37"/>
      <c r="BA2518" s="123"/>
      <c r="BB2518" s="211"/>
      <c r="BC2518" s="211"/>
      <c r="BD2518" s="123"/>
      <c r="BE2518" s="123"/>
      <c r="BF2518" s="37"/>
      <c r="BG2518" s="37"/>
    </row>
    <row r="2519" spans="1:59" x14ac:dyDescent="0.25">
      <c r="A2519">
        <v>2487</v>
      </c>
      <c r="B2519" s="61">
        <f ca="1">OFFSET(InputPriceData!B$15,CalculationsAndCharts!$A2519+$A$11,0,1,1)</f>
        <v>38861</v>
      </c>
      <c r="C2519" s="3">
        <f ca="1">OFFSET(InputPriceData!G$15,CalculationsAndCharts!$A2519+$A$11,IF($C$7,8,0),1,1)</f>
        <v>168405000</v>
      </c>
      <c r="D2519" s="4">
        <f ca="1">OFFSET(InputPriceData!C$15,CalculationsAndCharts!$A2519+$A$11,IF($C$7,8,0),1,1)</f>
        <v>102.25</v>
      </c>
      <c r="E2519" s="4">
        <f ca="1">OFFSET(InputPriceData!D$15,CalculationsAndCharts!$A2519+$A$11,IF($C$7,8,0),1,1)</f>
        <v>103.23</v>
      </c>
      <c r="F2519" s="4">
        <f ca="1">OFFSET(InputPriceData!E$15,CalculationsAndCharts!$A2519+$A$11,IF($C$7,8,0),1,1)</f>
        <v>101.5</v>
      </c>
      <c r="G2519" s="4">
        <f ca="1">OFFSET(InputPriceData!F$15,CalculationsAndCharts!$A2519+$A$11,IF($C$7,8,0),1,1)</f>
        <v>102.64</v>
      </c>
      <c r="H2519" s="342">
        <f t="shared" ca="1" si="306"/>
        <v>104.54101244839178</v>
      </c>
      <c r="I2519" s="342">
        <f t="shared" ca="1" si="307"/>
        <v>105.32393141819031</v>
      </c>
      <c r="J2519" s="340">
        <f t="shared" ca="1" si="308"/>
        <v>14.479099239385947</v>
      </c>
      <c r="K2519" s="170">
        <f t="shared" ca="1" si="304"/>
        <v>209.64431478398672</v>
      </c>
      <c r="L2519" s="341">
        <f t="shared" ca="1" si="305"/>
        <v>7.498437421705054</v>
      </c>
      <c r="M2519" s="341">
        <f t="shared" ca="1" si="309"/>
        <v>-7.498437421705054</v>
      </c>
      <c r="N2519" s="170"/>
      <c r="O2519" s="340"/>
      <c r="P2519" s="3">
        <f t="shared" ca="1" si="310"/>
        <v>168405000</v>
      </c>
      <c r="Q2519" s="3" t="e">
        <f t="shared" ca="1" si="311"/>
        <v>#N/A</v>
      </c>
      <c r="S2519" s="99"/>
      <c r="T2519" s="350"/>
      <c r="U2519" s="350"/>
      <c r="V2519" s="349"/>
      <c r="W2519" s="313"/>
      <c r="X2519" s="302"/>
      <c r="Y2519" s="211"/>
      <c r="Z2519" s="320"/>
      <c r="AA2519" s="246"/>
      <c r="AB2519" s="125"/>
      <c r="AC2519" s="125"/>
      <c r="AD2519" s="125"/>
      <c r="AE2519" s="125"/>
      <c r="AF2519" s="125"/>
      <c r="AG2519" s="125"/>
      <c r="AH2519" s="125"/>
      <c r="AJ2519" s="125"/>
      <c r="AK2519" s="125"/>
      <c r="AM2519" s="246"/>
      <c r="AO2519" s="246"/>
      <c r="AP2519" s="211"/>
      <c r="AQ2519" s="211"/>
      <c r="AR2519" s="199"/>
      <c r="AT2519" s="225"/>
      <c r="AU2519" s="225"/>
      <c r="AV2519" s="225"/>
      <c r="AW2519" s="99"/>
      <c r="AX2519" s="199"/>
      <c r="AY2519" s="199"/>
      <c r="AZ2519" s="37"/>
      <c r="BA2519" s="123"/>
      <c r="BB2519" s="211"/>
      <c r="BC2519" s="211"/>
      <c r="BD2519" s="123"/>
      <c r="BE2519" s="123"/>
      <c r="BF2519" s="37"/>
      <c r="BG2519" s="37"/>
    </row>
    <row r="2520" spans="1:59" x14ac:dyDescent="0.25">
      <c r="A2520">
        <v>2488</v>
      </c>
      <c r="B2520" s="61">
        <f ca="1">OFFSET(InputPriceData!B$15,CalculationsAndCharts!$A2520+$A$11,0,1,1)</f>
        <v>38860</v>
      </c>
      <c r="C2520" s="3">
        <f ca="1">OFFSET(InputPriceData!G$15,CalculationsAndCharts!$A2520+$A$11,IF($C$7,8,0),1,1)</f>
        <v>92006500</v>
      </c>
      <c r="D2520" s="4">
        <f ca="1">OFFSET(InputPriceData!C$15,CalculationsAndCharts!$A2520+$A$11,IF($C$7,8,0),1,1)</f>
        <v>103.47</v>
      </c>
      <c r="E2520" s="4">
        <f ca="1">OFFSET(InputPriceData!D$15,CalculationsAndCharts!$A2520+$A$11,IF($C$7,8,0),1,1)</f>
        <v>103.83</v>
      </c>
      <c r="F2520" s="4">
        <f ca="1">OFFSET(InputPriceData!E$15,CalculationsAndCharts!$A2520+$A$11,IF($C$7,8,0),1,1)</f>
        <v>101.83</v>
      </c>
      <c r="G2520" s="4">
        <f ca="1">OFFSET(InputPriceData!F$15,CalculationsAndCharts!$A2520+$A$11,IF($C$7,8,0),1,1)</f>
        <v>101.83</v>
      </c>
      <c r="H2520" s="342">
        <f t="shared" ca="1" si="306"/>
        <v>104.8125856553049</v>
      </c>
      <c r="I2520" s="342">
        <f t="shared" ca="1" si="307"/>
        <v>105.56792518348036</v>
      </c>
      <c r="J2520" s="340">
        <f t="shared" ca="1" si="308"/>
        <v>15.030478364788385</v>
      </c>
      <c r="K2520" s="170">
        <f t="shared" ca="1" si="304"/>
        <v>225.91527987437172</v>
      </c>
      <c r="L2520" s="341">
        <f t="shared" ca="1" si="305"/>
        <v>7.2134372854795794</v>
      </c>
      <c r="M2520" s="341">
        <f t="shared" ca="1" si="309"/>
        <v>-7.2134372854795794</v>
      </c>
      <c r="N2520" s="170"/>
      <c r="O2520" s="340"/>
      <c r="P2520" s="3" t="e">
        <f t="shared" ca="1" si="310"/>
        <v>#N/A</v>
      </c>
      <c r="Q2520" s="3">
        <f t="shared" ca="1" si="311"/>
        <v>92006500</v>
      </c>
      <c r="S2520" s="99"/>
      <c r="T2520" s="350"/>
      <c r="U2520" s="350"/>
      <c r="V2520" s="349"/>
      <c r="W2520" s="313"/>
      <c r="X2520" s="302"/>
      <c r="Y2520" s="211"/>
      <c r="Z2520" s="320"/>
      <c r="AA2520" s="246"/>
      <c r="AB2520" s="125"/>
      <c r="AC2520" s="125"/>
      <c r="AD2520" s="125"/>
      <c r="AE2520" s="125"/>
      <c r="AF2520" s="125"/>
      <c r="AG2520" s="125"/>
      <c r="AH2520" s="125"/>
      <c r="AJ2520" s="125"/>
      <c r="AK2520" s="125"/>
      <c r="AM2520" s="246"/>
      <c r="AO2520" s="246"/>
      <c r="AP2520" s="211"/>
      <c r="AQ2520" s="211"/>
      <c r="AR2520" s="199"/>
      <c r="AT2520" s="225"/>
      <c r="AU2520" s="225"/>
      <c r="AV2520" s="225"/>
      <c r="AW2520" s="99"/>
      <c r="AX2520" s="199"/>
      <c r="AY2520" s="199"/>
      <c r="AZ2520" s="37"/>
      <c r="BA2520" s="123"/>
      <c r="BB2520" s="211"/>
      <c r="BC2520" s="211"/>
      <c r="BD2520" s="123"/>
      <c r="BE2520" s="123"/>
      <c r="BF2520" s="37"/>
      <c r="BG2520" s="37"/>
    </row>
    <row r="2521" spans="1:59" x14ac:dyDescent="0.25">
      <c r="A2521">
        <v>2489</v>
      </c>
      <c r="B2521" s="61">
        <f ca="1">OFFSET(InputPriceData!B$15,CalculationsAndCharts!$A2521+$A$11,0,1,1)</f>
        <v>38859</v>
      </c>
      <c r="C2521" s="3">
        <f ca="1">OFFSET(InputPriceData!G$15,CalculationsAndCharts!$A2521+$A$11,IF($C$7,8,0),1,1)</f>
        <v>110852800</v>
      </c>
      <c r="D2521" s="4">
        <f ca="1">OFFSET(InputPriceData!C$15,CalculationsAndCharts!$A2521+$A$11,IF($C$7,8,0),1,1)</f>
        <v>102.73</v>
      </c>
      <c r="E2521" s="4">
        <f ca="1">OFFSET(InputPriceData!D$15,CalculationsAndCharts!$A2521+$A$11,IF($C$7,8,0),1,1)</f>
        <v>103.46</v>
      </c>
      <c r="F2521" s="4">
        <f ca="1">OFFSET(InputPriceData!E$15,CalculationsAndCharts!$A2521+$A$11,IF($C$7,8,0),1,1)</f>
        <v>102.1</v>
      </c>
      <c r="G2521" s="4">
        <f ca="1">OFFSET(InputPriceData!F$15,CalculationsAndCharts!$A2521+$A$11,IF($C$7,8,0),1,1)</f>
        <v>102.61</v>
      </c>
      <c r="H2521" s="342">
        <f t="shared" ca="1" si="306"/>
        <v>105.23866932034845</v>
      </c>
      <c r="I2521" s="342">
        <f t="shared" ca="1" si="307"/>
        <v>105.90773656379676</v>
      </c>
      <c r="J2521" s="340">
        <f t="shared" ca="1" si="308"/>
        <v>15.564788983929237</v>
      </c>
      <c r="K2521" s="170">
        <f t="shared" ca="1" si="304"/>
        <v>242.26265611424492</v>
      </c>
      <c r="L2521" s="341">
        <f t="shared" ca="1" si="305"/>
        <v>6.8931394787904567</v>
      </c>
      <c r="M2521" s="341">
        <f t="shared" ca="1" si="309"/>
        <v>-6.8931394787904567</v>
      </c>
      <c r="N2521" s="170"/>
      <c r="O2521" s="340"/>
      <c r="P2521" s="3" t="e">
        <f t="shared" ca="1" si="310"/>
        <v>#N/A</v>
      </c>
      <c r="Q2521" s="3">
        <f t="shared" ca="1" si="311"/>
        <v>110852800</v>
      </c>
      <c r="S2521" s="99"/>
      <c r="T2521" s="350"/>
      <c r="U2521" s="350"/>
      <c r="V2521" s="349"/>
      <c r="W2521" s="313"/>
      <c r="X2521" s="302"/>
      <c r="Y2521" s="211"/>
      <c r="Z2521" s="320"/>
      <c r="AA2521" s="246"/>
      <c r="AB2521" s="125"/>
      <c r="AC2521" s="125"/>
      <c r="AD2521" s="125"/>
      <c r="AE2521" s="125"/>
      <c r="AF2521" s="125"/>
      <c r="AG2521" s="125"/>
      <c r="AH2521" s="125"/>
      <c r="AJ2521" s="125"/>
      <c r="AK2521" s="125"/>
      <c r="AM2521" s="246"/>
      <c r="AO2521" s="246"/>
      <c r="AP2521" s="211"/>
      <c r="AQ2521" s="211"/>
      <c r="AR2521" s="199"/>
      <c r="AT2521" s="225"/>
      <c r="AU2521" s="225"/>
      <c r="AV2521" s="225"/>
      <c r="AW2521" s="99"/>
      <c r="AX2521" s="199"/>
      <c r="AY2521" s="199"/>
      <c r="AZ2521" s="37"/>
      <c r="BA2521" s="123"/>
      <c r="BB2521" s="211"/>
      <c r="BC2521" s="211"/>
      <c r="BD2521" s="123"/>
      <c r="BE2521" s="123"/>
      <c r="BF2521" s="37"/>
      <c r="BG2521" s="37"/>
    </row>
    <row r="2522" spans="1:59" x14ac:dyDescent="0.25">
      <c r="A2522">
        <v>2490</v>
      </c>
      <c r="B2522" s="61">
        <f ca="1">OFFSET(InputPriceData!B$15,CalculationsAndCharts!$A2522+$A$11,0,1,1)</f>
        <v>38856</v>
      </c>
      <c r="C2522" s="3">
        <f ca="1">OFFSET(InputPriceData!G$15,CalculationsAndCharts!$A2522+$A$11,IF($C$7,8,0),1,1)</f>
        <v>124309400</v>
      </c>
      <c r="D2522" s="4">
        <f ca="1">OFFSET(InputPriceData!C$15,CalculationsAndCharts!$A2522+$A$11,IF($C$7,8,0),1,1)</f>
        <v>103.21</v>
      </c>
      <c r="E2522" s="4">
        <f ca="1">OFFSET(InputPriceData!D$15,CalculationsAndCharts!$A2522+$A$11,IF($C$7,8,0),1,1)</f>
        <v>103.72</v>
      </c>
      <c r="F2522" s="4">
        <f ca="1">OFFSET(InputPriceData!E$15,CalculationsAndCharts!$A2522+$A$11,IF($C$7,8,0),1,1)</f>
        <v>102.34</v>
      </c>
      <c r="G2522" s="4">
        <f ca="1">OFFSET(InputPriceData!F$15,CalculationsAndCharts!$A2522+$A$11,IF($C$7,8,0),1,1)</f>
        <v>103.4</v>
      </c>
      <c r="H2522" s="342">
        <f t="shared" ca="1" si="306"/>
        <v>105.61419350896965</v>
      </c>
      <c r="I2522" s="342">
        <f t="shared" ca="1" si="307"/>
        <v>106.20753079686921</v>
      </c>
      <c r="J2522" s="340">
        <f t="shared" ca="1" si="308"/>
        <v>15.988282885923946</v>
      </c>
      <c r="K2522" s="170">
        <f t="shared" ca="1" si="304"/>
        <v>255.62518964032853</v>
      </c>
      <c r="L2522" s="341">
        <f t="shared" ca="1" si="305"/>
        <v>6.5322368872978469</v>
      </c>
      <c r="M2522" s="341">
        <f t="shared" ca="1" si="309"/>
        <v>-6.5322368872978469</v>
      </c>
      <c r="N2522" s="170"/>
      <c r="O2522" s="340"/>
      <c r="P2522" s="3">
        <f t="shared" ca="1" si="310"/>
        <v>124309400</v>
      </c>
      <c r="Q2522" s="3" t="e">
        <f t="shared" ca="1" si="311"/>
        <v>#N/A</v>
      </c>
      <c r="S2522" s="99"/>
      <c r="T2522" s="350"/>
      <c r="U2522" s="350"/>
      <c r="V2522" s="349"/>
      <c r="W2522" s="313"/>
      <c r="X2522" s="302"/>
      <c r="Y2522" s="211"/>
      <c r="Z2522" s="320"/>
      <c r="AA2522" s="246"/>
      <c r="AB2522" s="125"/>
      <c r="AC2522" s="125"/>
      <c r="AD2522" s="125"/>
      <c r="AE2522" s="125"/>
      <c r="AF2522" s="125"/>
      <c r="AG2522" s="125"/>
      <c r="AH2522" s="125"/>
      <c r="AJ2522" s="125"/>
      <c r="AK2522" s="125"/>
      <c r="AM2522" s="246"/>
      <c r="AO2522" s="246"/>
      <c r="AP2522" s="211"/>
      <c r="AQ2522" s="211"/>
      <c r="AR2522" s="199"/>
      <c r="AT2522" s="225"/>
      <c r="AU2522" s="225"/>
      <c r="AV2522" s="225"/>
      <c r="AW2522" s="99"/>
      <c r="AX2522" s="199"/>
      <c r="AY2522" s="199"/>
      <c r="AZ2522" s="37"/>
      <c r="BA2522" s="123"/>
      <c r="BB2522" s="211"/>
      <c r="BC2522" s="211"/>
      <c r="BD2522" s="123"/>
      <c r="BE2522" s="123"/>
      <c r="BF2522" s="37"/>
      <c r="BG2522" s="37"/>
    </row>
    <row r="2523" spans="1:59" x14ac:dyDescent="0.25">
      <c r="A2523">
        <v>2491</v>
      </c>
      <c r="B2523" s="61">
        <f ca="1">OFFSET(InputPriceData!B$15,CalculationsAndCharts!$A2523+$A$11,0,1,1)</f>
        <v>38855</v>
      </c>
      <c r="C2523" s="3">
        <f ca="1">OFFSET(InputPriceData!G$15,CalculationsAndCharts!$A2523+$A$11,IF($C$7,8,0),1,1)</f>
        <v>87906300</v>
      </c>
      <c r="D2523" s="4">
        <f ca="1">OFFSET(InputPriceData!C$15,CalculationsAndCharts!$A2523+$A$11,IF($C$7,8,0),1,1)</f>
        <v>103.6</v>
      </c>
      <c r="E2523" s="4">
        <f ca="1">OFFSET(InputPriceData!D$15,CalculationsAndCharts!$A2523+$A$11,IF($C$7,8,0),1,1)</f>
        <v>103.93</v>
      </c>
      <c r="F2523" s="4">
        <f ca="1">OFFSET(InputPriceData!E$15,CalculationsAndCharts!$A2523+$A$11,IF($C$7,8,0),1,1)</f>
        <v>102.6</v>
      </c>
      <c r="G2523" s="4">
        <f ca="1">OFFSET(InputPriceData!F$15,CalculationsAndCharts!$A2523+$A$11,IF($C$7,8,0),1,1)</f>
        <v>102.68</v>
      </c>
      <c r="H2523" s="342">
        <f t="shared" ca="1" si="306"/>
        <v>105.93050686739389</v>
      </c>
      <c r="I2523" s="342">
        <f t="shared" ca="1" si="307"/>
        <v>106.46276086931186</v>
      </c>
      <c r="J2523" s="340">
        <f t="shared" ca="1" si="308"/>
        <v>16.267596284697557</v>
      </c>
      <c r="K2523" s="170">
        <f t="shared" ca="1" si="304"/>
        <v>264.63468888190579</v>
      </c>
      <c r="L2523" s="341">
        <f t="shared" ca="1" si="305"/>
        <v>6.1284267931474954</v>
      </c>
      <c r="M2523" s="341">
        <f t="shared" ca="1" si="309"/>
        <v>-6.1284267931474954</v>
      </c>
      <c r="N2523" s="170"/>
      <c r="O2523" s="340"/>
      <c r="P2523" s="3" t="e">
        <f t="shared" ca="1" si="310"/>
        <v>#N/A</v>
      </c>
      <c r="Q2523" s="3">
        <f t="shared" ca="1" si="311"/>
        <v>87906300</v>
      </c>
      <c r="S2523" s="99"/>
      <c r="T2523" s="350"/>
      <c r="U2523" s="350"/>
      <c r="V2523" s="349"/>
      <c r="W2523" s="313"/>
      <c r="X2523" s="302"/>
      <c r="Y2523" s="211"/>
      <c r="Z2523" s="320"/>
      <c r="AA2523" s="246"/>
      <c r="AB2523" s="125"/>
      <c r="AC2523" s="125"/>
      <c r="AD2523" s="125"/>
      <c r="AE2523" s="125"/>
      <c r="AF2523" s="125"/>
      <c r="AG2523" s="125"/>
      <c r="AH2523" s="125"/>
      <c r="AJ2523" s="125"/>
      <c r="AK2523" s="125"/>
      <c r="AM2523" s="246"/>
      <c r="AO2523" s="246"/>
      <c r="AP2523" s="211"/>
      <c r="AQ2523" s="211"/>
      <c r="AR2523" s="199"/>
      <c r="AT2523" s="225"/>
      <c r="AU2523" s="225"/>
      <c r="AV2523" s="225"/>
      <c r="AW2523" s="99"/>
      <c r="AX2523" s="199"/>
      <c r="AY2523" s="199"/>
      <c r="AZ2523" s="37"/>
      <c r="BA2523" s="123"/>
      <c r="BB2523" s="211"/>
      <c r="BC2523" s="211"/>
      <c r="BD2523" s="123"/>
      <c r="BE2523" s="123"/>
      <c r="BF2523" s="37"/>
      <c r="BG2523" s="37"/>
    </row>
    <row r="2524" spans="1:59" x14ac:dyDescent="0.25">
      <c r="A2524">
        <v>2492</v>
      </c>
      <c r="B2524" s="61">
        <f ca="1">OFFSET(InputPriceData!B$15,CalculationsAndCharts!$A2524+$A$11,0,1,1)</f>
        <v>38854</v>
      </c>
      <c r="C2524" s="3">
        <f ca="1">OFFSET(InputPriceData!G$15,CalculationsAndCharts!$A2524+$A$11,IF($C$7,8,0),1,1)</f>
        <v>144789500</v>
      </c>
      <c r="D2524" s="4">
        <f ca="1">OFFSET(InputPriceData!C$15,CalculationsAndCharts!$A2524+$A$11,IF($C$7,8,0),1,1)</f>
        <v>104.68</v>
      </c>
      <c r="E2524" s="4">
        <f ca="1">OFFSET(InputPriceData!D$15,CalculationsAndCharts!$A2524+$A$11,IF($C$7,8,0),1,1)</f>
        <v>105.03</v>
      </c>
      <c r="F2524" s="4">
        <f ca="1">OFFSET(InputPriceData!E$15,CalculationsAndCharts!$A2524+$A$11,IF($C$7,8,0),1,1)</f>
        <v>103.13</v>
      </c>
      <c r="G2524" s="4">
        <f ca="1">OFFSET(InputPriceData!F$15,CalculationsAndCharts!$A2524+$A$11,IF($C$7,8,0),1,1)</f>
        <v>103.2</v>
      </c>
      <c r="H2524" s="342">
        <f t="shared" ca="1" si="306"/>
        <v>106.39486499130729</v>
      </c>
      <c r="I2524" s="342">
        <f t="shared" ca="1" si="307"/>
        <v>106.80664822106749</v>
      </c>
      <c r="J2524" s="340">
        <f t="shared" ca="1" si="308"/>
        <v>16.441966284665988</v>
      </c>
      <c r="K2524" s="170">
        <f t="shared" ca="1" si="304"/>
        <v>270.33825530609306</v>
      </c>
      <c r="L2524" s="341">
        <f t="shared" ca="1" si="305"/>
        <v>5.6802219306405606</v>
      </c>
      <c r="M2524" s="341">
        <f t="shared" ca="1" si="309"/>
        <v>-5.6802219306405606</v>
      </c>
      <c r="N2524" s="170"/>
      <c r="O2524" s="340"/>
      <c r="P2524" s="3" t="e">
        <f t="shared" ca="1" si="310"/>
        <v>#N/A</v>
      </c>
      <c r="Q2524" s="3">
        <f t="shared" ca="1" si="311"/>
        <v>144789500</v>
      </c>
      <c r="S2524" s="99"/>
      <c r="T2524" s="350"/>
      <c r="U2524" s="350"/>
      <c r="V2524" s="349"/>
      <c r="W2524" s="313"/>
      <c r="X2524" s="302"/>
      <c r="Y2524" s="211"/>
      <c r="Z2524" s="320"/>
      <c r="AA2524" s="246"/>
      <c r="AB2524" s="125"/>
      <c r="AC2524" s="125"/>
      <c r="AD2524" s="125"/>
      <c r="AE2524" s="125"/>
      <c r="AF2524" s="125"/>
      <c r="AG2524" s="125"/>
      <c r="AH2524" s="125"/>
      <c r="AJ2524" s="125"/>
      <c r="AK2524" s="125"/>
      <c r="AM2524" s="246"/>
      <c r="AO2524" s="246"/>
      <c r="AP2524" s="211"/>
      <c r="AQ2524" s="211"/>
      <c r="AR2524" s="199"/>
      <c r="AT2524" s="225"/>
      <c r="AU2524" s="225"/>
      <c r="AV2524" s="225"/>
      <c r="AW2524" s="99"/>
      <c r="AX2524" s="199"/>
      <c r="AY2524" s="199"/>
      <c r="AZ2524" s="37"/>
      <c r="BA2524" s="123"/>
      <c r="BB2524" s="211"/>
      <c r="BC2524" s="211"/>
      <c r="BD2524" s="123"/>
      <c r="BE2524" s="123"/>
      <c r="BF2524" s="37"/>
      <c r="BG2524" s="37"/>
    </row>
    <row r="2525" spans="1:59" x14ac:dyDescent="0.25">
      <c r="A2525">
        <v>2493</v>
      </c>
      <c r="B2525" s="61">
        <f ca="1">OFFSET(InputPriceData!B$15,CalculationsAndCharts!$A2525+$A$11,0,1,1)</f>
        <v>38853</v>
      </c>
      <c r="C2525" s="3">
        <f ca="1">OFFSET(InputPriceData!G$15,CalculationsAndCharts!$A2525+$A$11,IF($C$7,8,0),1,1)</f>
        <v>62137600</v>
      </c>
      <c r="D2525" s="4">
        <f ca="1">OFFSET(InputPriceData!C$15,CalculationsAndCharts!$A2525+$A$11,IF($C$7,8,0),1,1)</f>
        <v>105.57</v>
      </c>
      <c r="E2525" s="4">
        <f ca="1">OFFSET(InputPriceData!D$15,CalculationsAndCharts!$A2525+$A$11,IF($C$7,8,0),1,1)</f>
        <v>105.76</v>
      </c>
      <c r="F2525" s="4">
        <f ca="1">OFFSET(InputPriceData!E$15,CalculationsAndCharts!$A2525+$A$11,IF($C$7,8,0),1,1)</f>
        <v>104.95</v>
      </c>
      <c r="G2525" s="4">
        <f ca="1">OFFSET(InputPriceData!F$15,CalculationsAndCharts!$A2525+$A$11,IF($C$7,8,0),1,1)</f>
        <v>105.2</v>
      </c>
      <c r="H2525" s="342">
        <f t="shared" ca="1" si="306"/>
        <v>106.85127427577974</v>
      </c>
      <c r="I2525" s="342">
        <f t="shared" ca="1" si="307"/>
        <v>107.13452533207364</v>
      </c>
      <c r="J2525" s="340">
        <f t="shared" ca="1" si="308"/>
        <v>16.418817631579017</v>
      </c>
      <c r="K2525" s="170">
        <f t="shared" ca="1" si="304"/>
        <v>269.57757241905</v>
      </c>
      <c r="L2525" s="341">
        <f t="shared" ca="1" si="305"/>
        <v>5.1824855113360542</v>
      </c>
      <c r="M2525" s="341">
        <f t="shared" ca="1" si="309"/>
        <v>-5.1824855113360542</v>
      </c>
      <c r="N2525" s="170"/>
      <c r="O2525" s="340"/>
      <c r="P2525" s="3" t="e">
        <f t="shared" ca="1" si="310"/>
        <v>#N/A</v>
      </c>
      <c r="Q2525" s="3">
        <f t="shared" ca="1" si="311"/>
        <v>62137600</v>
      </c>
      <c r="S2525" s="99"/>
      <c r="T2525" s="350"/>
      <c r="U2525" s="350"/>
      <c r="V2525" s="349"/>
      <c r="W2525" s="313"/>
      <c r="X2525" s="302"/>
      <c r="Y2525" s="211"/>
      <c r="Z2525" s="320"/>
      <c r="AA2525" s="246"/>
      <c r="AB2525" s="125"/>
      <c r="AC2525" s="125"/>
      <c r="AD2525" s="125"/>
      <c r="AE2525" s="125"/>
      <c r="AF2525" s="125"/>
      <c r="AG2525" s="125"/>
      <c r="AH2525" s="125"/>
      <c r="AJ2525" s="125"/>
      <c r="AK2525" s="125"/>
      <c r="AM2525" s="246"/>
      <c r="AO2525" s="246"/>
      <c r="AP2525" s="211"/>
      <c r="AQ2525" s="211"/>
      <c r="AR2525" s="199"/>
      <c r="AT2525" s="225"/>
      <c r="AU2525" s="225"/>
      <c r="AV2525" s="225"/>
      <c r="AW2525" s="99"/>
      <c r="AX2525" s="199"/>
      <c r="AY2525" s="199"/>
      <c r="AZ2525" s="37"/>
      <c r="BA2525" s="123"/>
      <c r="BB2525" s="211"/>
      <c r="BC2525" s="211"/>
      <c r="BD2525" s="123"/>
      <c r="BE2525" s="123"/>
      <c r="BF2525" s="37"/>
      <c r="BG2525" s="37"/>
    </row>
    <row r="2526" spans="1:59" x14ac:dyDescent="0.25">
      <c r="A2526">
        <v>2494</v>
      </c>
      <c r="B2526" s="61">
        <f ca="1">OFFSET(InputPriceData!B$15,CalculationsAndCharts!$A2526+$A$11,0,1,1)</f>
        <v>38852</v>
      </c>
      <c r="C2526" s="3">
        <f ca="1">OFFSET(InputPriceData!G$15,CalculationsAndCharts!$A2526+$A$11,IF($C$7,8,0),1,1)</f>
        <v>84029300</v>
      </c>
      <c r="D2526" s="4">
        <f ca="1">OFFSET(InputPriceData!C$15,CalculationsAndCharts!$A2526+$A$11,IF($C$7,8,0),1,1)</f>
        <v>104.78</v>
      </c>
      <c r="E2526" s="4">
        <f ca="1">OFFSET(InputPriceData!D$15,CalculationsAndCharts!$A2526+$A$11,IF($C$7,8,0),1,1)</f>
        <v>105.55</v>
      </c>
      <c r="F2526" s="4">
        <f ca="1">OFFSET(InputPriceData!E$15,CalculationsAndCharts!$A2526+$A$11,IF($C$7,8,0),1,1)</f>
        <v>104.63</v>
      </c>
      <c r="G2526" s="4">
        <f ca="1">OFFSET(InputPriceData!F$15,CalculationsAndCharts!$A2526+$A$11,IF($C$7,8,0),1,1)</f>
        <v>105.35</v>
      </c>
      <c r="H2526" s="342">
        <f t="shared" ca="1" si="306"/>
        <v>107.08717060089113</v>
      </c>
      <c r="I2526" s="342">
        <f t="shared" ca="1" si="307"/>
        <v>107.31039127135307</v>
      </c>
      <c r="J2526" s="340">
        <f t="shared" ca="1" si="308"/>
        <v>16.072829471476055</v>
      </c>
      <c r="K2526" s="170">
        <f t="shared" ca="1" si="304"/>
        <v>258.33584721914923</v>
      </c>
      <c r="L2526" s="341">
        <f t="shared" ca="1" si="305"/>
        <v>4.6332067325802679</v>
      </c>
      <c r="M2526" s="341">
        <f t="shared" ca="1" si="309"/>
        <v>-4.6332067325802679</v>
      </c>
      <c r="N2526" s="170"/>
      <c r="O2526" s="340"/>
      <c r="P2526" s="3">
        <f t="shared" ca="1" si="310"/>
        <v>84029300</v>
      </c>
      <c r="Q2526" s="3" t="e">
        <f t="shared" ca="1" si="311"/>
        <v>#N/A</v>
      </c>
      <c r="S2526" s="99"/>
      <c r="T2526" s="350"/>
      <c r="U2526" s="350"/>
      <c r="V2526" s="349"/>
      <c r="W2526" s="313"/>
      <c r="X2526" s="302"/>
      <c r="Y2526" s="211"/>
      <c r="Z2526" s="320"/>
      <c r="AA2526" s="246"/>
      <c r="AB2526" s="125"/>
      <c r="AC2526" s="125"/>
      <c r="AD2526" s="125"/>
      <c r="AE2526" s="125"/>
      <c r="AF2526" s="125"/>
      <c r="AG2526" s="125"/>
      <c r="AH2526" s="125"/>
      <c r="AJ2526" s="125"/>
      <c r="AK2526" s="125"/>
      <c r="AM2526" s="246"/>
      <c r="AO2526" s="246"/>
      <c r="AP2526" s="211"/>
      <c r="AQ2526" s="211"/>
      <c r="AR2526" s="199"/>
      <c r="AT2526" s="225"/>
      <c r="AU2526" s="225"/>
      <c r="AV2526" s="225"/>
      <c r="AW2526" s="99"/>
      <c r="AX2526" s="199"/>
      <c r="AY2526" s="199"/>
      <c r="AZ2526" s="37"/>
      <c r="BA2526" s="123"/>
      <c r="BB2526" s="211"/>
      <c r="BC2526" s="211"/>
      <c r="BD2526" s="123"/>
      <c r="BE2526" s="123"/>
      <c r="BF2526" s="37"/>
      <c r="BG2526" s="37"/>
    </row>
    <row r="2527" spans="1:59" x14ac:dyDescent="0.25">
      <c r="A2527">
        <v>2495</v>
      </c>
      <c r="B2527" s="61">
        <f ca="1">OFFSET(InputPriceData!B$15,CalculationsAndCharts!$A2527+$A$11,0,1,1)</f>
        <v>38849</v>
      </c>
      <c r="C2527" s="3">
        <f ca="1">OFFSET(InputPriceData!G$15,CalculationsAndCharts!$A2527+$A$11,IF($C$7,8,0),1,1)</f>
        <v>91726500</v>
      </c>
      <c r="D2527" s="4">
        <f ca="1">OFFSET(InputPriceData!C$15,CalculationsAndCharts!$A2527+$A$11,IF($C$7,8,0),1,1)</f>
        <v>106.05</v>
      </c>
      <c r="E2527" s="4">
        <f ca="1">OFFSET(InputPriceData!D$15,CalculationsAndCharts!$A2527+$A$11,IF($C$7,8,0),1,1)</f>
        <v>106.35</v>
      </c>
      <c r="F2527" s="4">
        <f ca="1">OFFSET(InputPriceData!E$15,CalculationsAndCharts!$A2527+$A$11,IF($C$7,8,0),1,1)</f>
        <v>105.1</v>
      </c>
      <c r="G2527" s="4">
        <f ca="1">OFFSET(InputPriceData!F$15,CalculationsAndCharts!$A2527+$A$11,IF($C$7,8,0),1,1)</f>
        <v>105.14</v>
      </c>
      <c r="H2527" s="342">
        <f t="shared" ca="1" si="306"/>
        <v>107.33533782958986</v>
      </c>
      <c r="I2527" s="342">
        <f t="shared" ca="1" si="307"/>
        <v>107.4886086596579</v>
      </c>
      <c r="J2527" s="340">
        <f t="shared" ca="1" si="308"/>
        <v>15.424937356653196</v>
      </c>
      <c r="K2527" s="170">
        <f t="shared" ca="1" si="304"/>
        <v>237.92869245667526</v>
      </c>
      <c r="L2527" s="341">
        <f t="shared" ca="1" si="305"/>
        <v>4.0373119377184779</v>
      </c>
      <c r="M2527" s="341">
        <f t="shared" ca="1" si="309"/>
        <v>-4.0373119377184779</v>
      </c>
      <c r="N2527" s="170"/>
      <c r="O2527" s="340"/>
      <c r="P2527" s="3" t="e">
        <f t="shared" ca="1" si="310"/>
        <v>#N/A</v>
      </c>
      <c r="Q2527" s="3">
        <f t="shared" ca="1" si="311"/>
        <v>91726500</v>
      </c>
      <c r="S2527" s="99"/>
      <c r="T2527" s="350"/>
      <c r="U2527" s="350"/>
      <c r="V2527" s="349"/>
      <c r="W2527" s="313"/>
      <c r="X2527" s="302"/>
      <c r="Y2527" s="211"/>
      <c r="Z2527" s="320"/>
      <c r="AA2527" s="246"/>
      <c r="AB2527" s="125"/>
      <c r="AC2527" s="125"/>
      <c r="AD2527" s="125"/>
      <c r="AE2527" s="125"/>
      <c r="AF2527" s="125"/>
      <c r="AG2527" s="125"/>
      <c r="AH2527" s="125"/>
      <c r="AJ2527" s="125"/>
      <c r="AK2527" s="125"/>
      <c r="AM2527" s="246"/>
      <c r="AO2527" s="246"/>
      <c r="AP2527" s="211"/>
      <c r="AQ2527" s="211"/>
      <c r="AR2527" s="199"/>
      <c r="AT2527" s="225"/>
      <c r="AU2527" s="225"/>
      <c r="AV2527" s="225"/>
      <c r="AW2527" s="99"/>
      <c r="AX2527" s="199"/>
      <c r="AY2527" s="199"/>
      <c r="AZ2527" s="37"/>
      <c r="BA2527" s="123"/>
      <c r="BB2527" s="211"/>
      <c r="BC2527" s="211"/>
      <c r="BD2527" s="123"/>
      <c r="BE2527" s="123"/>
      <c r="BF2527" s="37"/>
      <c r="BG2527" s="37"/>
    </row>
    <row r="2528" spans="1:59" x14ac:dyDescent="0.25">
      <c r="A2528">
        <v>2496</v>
      </c>
      <c r="B2528" s="61">
        <f ca="1">OFFSET(InputPriceData!B$15,CalculationsAndCharts!$A2528+$A$11,0,1,1)</f>
        <v>38848</v>
      </c>
      <c r="C2528" s="3">
        <f ca="1">OFFSET(InputPriceData!G$15,CalculationsAndCharts!$A2528+$A$11,IF($C$7,8,0),1,1)</f>
        <v>80626900</v>
      </c>
      <c r="D2528" s="4">
        <f ca="1">OFFSET(InputPriceData!C$15,CalculationsAndCharts!$A2528+$A$11,IF($C$7,8,0),1,1)</f>
        <v>107.8</v>
      </c>
      <c r="E2528" s="4">
        <f ca="1">OFFSET(InputPriceData!D$15,CalculationsAndCharts!$A2528+$A$11,IF($C$7,8,0),1,1)</f>
        <v>107.83</v>
      </c>
      <c r="F2528" s="4">
        <f ca="1">OFFSET(InputPriceData!E$15,CalculationsAndCharts!$A2528+$A$11,IF($C$7,8,0),1,1)</f>
        <v>106.18</v>
      </c>
      <c r="G2528" s="4">
        <f ca="1">OFFSET(InputPriceData!F$15,CalculationsAndCharts!$A2528+$A$11,IF($C$7,8,0),1,1)</f>
        <v>106.53</v>
      </c>
      <c r="H2528" s="342">
        <f t="shared" ca="1" si="306"/>
        <v>107.64895751953127</v>
      </c>
      <c r="I2528" s="342">
        <f t="shared" ca="1" si="307"/>
        <v>107.70211853780862</v>
      </c>
      <c r="J2528" s="340">
        <f t="shared" ca="1" si="308"/>
        <v>14.427760988086337</v>
      </c>
      <c r="K2528" s="170">
        <f t="shared" ca="1" si="304"/>
        <v>208.16028712934605</v>
      </c>
      <c r="L2528" s="341">
        <f t="shared" ca="1" si="305"/>
        <v>3.3972509229243917</v>
      </c>
      <c r="M2528" s="341">
        <f t="shared" ca="1" si="309"/>
        <v>-3.3972509229243917</v>
      </c>
      <c r="N2528" s="170"/>
      <c r="O2528" s="340"/>
      <c r="P2528" s="3" t="e">
        <f t="shared" ca="1" si="310"/>
        <v>#N/A</v>
      </c>
      <c r="Q2528" s="3">
        <f t="shared" ca="1" si="311"/>
        <v>80626900</v>
      </c>
      <c r="S2528" s="99"/>
      <c r="T2528" s="350"/>
      <c r="U2528" s="350"/>
      <c r="V2528" s="349"/>
      <c r="W2528" s="313"/>
      <c r="X2528" s="302"/>
      <c r="Y2528" s="211"/>
      <c r="Z2528" s="320"/>
      <c r="AA2528" s="246"/>
      <c r="AB2528" s="125"/>
      <c r="AC2528" s="125"/>
      <c r="AD2528" s="125"/>
      <c r="AE2528" s="125"/>
      <c r="AF2528" s="125"/>
      <c r="AG2528" s="125"/>
      <c r="AH2528" s="125"/>
      <c r="AJ2528" s="125"/>
      <c r="AK2528" s="125"/>
      <c r="AM2528" s="246"/>
      <c r="AO2528" s="246"/>
      <c r="AP2528" s="211"/>
      <c r="AQ2528" s="211"/>
      <c r="AR2528" s="199"/>
      <c r="AT2528" s="225"/>
      <c r="AU2528" s="225"/>
      <c r="AV2528" s="225"/>
      <c r="AW2528" s="99"/>
      <c r="AX2528" s="199"/>
      <c r="AY2528" s="199"/>
      <c r="AZ2528" s="37"/>
      <c r="BA2528" s="123"/>
      <c r="BB2528" s="211"/>
      <c r="BC2528" s="211"/>
      <c r="BD2528" s="123"/>
      <c r="BE2528" s="123"/>
      <c r="BF2528" s="37"/>
      <c r="BG2528" s="37"/>
    </row>
    <row r="2529" spans="1:59" x14ac:dyDescent="0.25">
      <c r="A2529">
        <v>2497</v>
      </c>
      <c r="B2529" s="61">
        <f ca="1">OFFSET(InputPriceData!B$15,CalculationsAndCharts!$A2529+$A$11,0,1,1)</f>
        <v>38847</v>
      </c>
      <c r="C2529" s="3">
        <f ca="1">OFFSET(InputPriceData!G$15,CalculationsAndCharts!$A2529+$A$11,IF($C$7,8,0),1,1)</f>
        <v>64378200</v>
      </c>
      <c r="D2529" s="4">
        <f ca="1">OFFSET(InputPriceData!C$15,CalculationsAndCharts!$A2529+$A$11,IF($C$7,8,0),1,1)</f>
        <v>107.72</v>
      </c>
      <c r="E2529" s="4">
        <f ca="1">OFFSET(InputPriceData!D$15,CalculationsAndCharts!$A2529+$A$11,IF($C$7,8,0),1,1)</f>
        <v>108</v>
      </c>
      <c r="F2529" s="4">
        <f ca="1">OFFSET(InputPriceData!E$15,CalculationsAndCharts!$A2529+$A$11,IF($C$7,8,0),1,1)</f>
        <v>107.3</v>
      </c>
      <c r="G2529" s="4">
        <f ca="1">OFFSET(InputPriceData!F$15,CalculationsAndCharts!$A2529+$A$11,IF($C$7,8,0),1,1)</f>
        <v>107.83</v>
      </c>
      <c r="H2529" s="342">
        <f t="shared" ca="1" si="306"/>
        <v>107.80880859375002</v>
      </c>
      <c r="I2529" s="342">
        <f t="shared" ca="1" si="307"/>
        <v>107.8086747685185</v>
      </c>
      <c r="J2529" s="340">
        <f t="shared" ca="1" si="308"/>
        <v>12.924946801456404</v>
      </c>
      <c r="K2529" s="170">
        <f t="shared" ref="K2529:K2532" ca="1" si="312">J2529*J2529</f>
        <v>167.05424982047813</v>
      </c>
      <c r="L2529" s="341">
        <f t="shared" ref="L2529:L2532" ca="1" si="313">SQRT(SUM(OFFSET(K2529,0,0,$A$18,1))/$A$18)</f>
        <v>2.7162673084075708</v>
      </c>
      <c r="M2529" s="341">
        <f t="shared" ca="1" si="309"/>
        <v>-2.7162673084075708</v>
      </c>
      <c r="N2529" s="170"/>
      <c r="O2529" s="340"/>
      <c r="P2529" s="3">
        <f t="shared" ca="1" si="310"/>
        <v>64378200</v>
      </c>
      <c r="Q2529" s="3" t="e">
        <f t="shared" ca="1" si="311"/>
        <v>#N/A</v>
      </c>
      <c r="S2529" s="99"/>
      <c r="T2529" s="350"/>
      <c r="U2529" s="350"/>
      <c r="V2529" s="349"/>
      <c r="W2529" s="313"/>
      <c r="X2529" s="302"/>
      <c r="Y2529" s="211"/>
      <c r="Z2529" s="320"/>
      <c r="AA2529" s="246"/>
      <c r="AB2529" s="125"/>
      <c r="AC2529" s="125"/>
      <c r="AD2529" s="125"/>
      <c r="AE2529" s="125"/>
      <c r="AF2529" s="125"/>
      <c r="AG2529" s="125"/>
      <c r="AH2529" s="125"/>
      <c r="AJ2529" s="125"/>
      <c r="AK2529" s="125"/>
      <c r="AM2529" s="246"/>
      <c r="AO2529" s="246"/>
      <c r="AP2529" s="211"/>
      <c r="AQ2529" s="211"/>
      <c r="AR2529" s="199"/>
      <c r="AT2529" s="225"/>
      <c r="AU2529" s="225"/>
      <c r="AV2529" s="225"/>
      <c r="AW2529" s="99"/>
      <c r="AX2529" s="199"/>
      <c r="AY2529" s="199"/>
      <c r="AZ2529" s="37"/>
      <c r="BA2529" s="123"/>
      <c r="BB2529" s="211"/>
      <c r="BC2529" s="211"/>
      <c r="BD2529" s="123"/>
      <c r="BE2529" s="123"/>
      <c r="BF2529" s="37"/>
      <c r="BG2529" s="37"/>
    </row>
    <row r="2530" spans="1:59" x14ac:dyDescent="0.25">
      <c r="A2530">
        <v>2498</v>
      </c>
      <c r="B2530" s="61">
        <f ca="1">OFFSET(InputPriceData!B$15,CalculationsAndCharts!$A2530+$A$11,0,1,1)</f>
        <v>38846</v>
      </c>
      <c r="C2530" s="3">
        <f ca="1">OFFSET(InputPriceData!G$15,CalculationsAndCharts!$A2530+$A$11,IF($C$7,8,0),1,1)</f>
        <v>29864000</v>
      </c>
      <c r="D2530" s="4">
        <f ca="1">OFFSET(InputPriceData!C$15,CalculationsAndCharts!$A2530+$A$11,IF($C$7,8,0),1,1)</f>
        <v>107.73</v>
      </c>
      <c r="E2530" s="4">
        <f ca="1">OFFSET(InputPriceData!D$15,CalculationsAndCharts!$A2530+$A$11,IF($C$7,8,0),1,1)</f>
        <v>108.01</v>
      </c>
      <c r="F2530" s="4">
        <f ca="1">OFFSET(InputPriceData!E$15,CalculationsAndCharts!$A2530+$A$11,IF($C$7,8,0),1,1)</f>
        <v>107.64</v>
      </c>
      <c r="G2530" s="4">
        <f ca="1">OFFSET(InputPriceData!F$15,CalculationsAndCharts!$A2530+$A$11,IF($C$7,8,0),1,1)</f>
        <v>107.89</v>
      </c>
      <c r="H2530" s="342">
        <f t="shared" ref="H2530:H2532" ca="1" si="314">IF($A2530&gt;$A$8,0,IF($A2530=$A$8,$G2530,$C$16*$G2530+$D$16*H2531))</f>
        <v>107.80578125000001</v>
      </c>
      <c r="I2530" s="342">
        <f t="shared" ref="I2530:I2532" ca="1" si="315">IF($A2530&gt;$A$8,0,IF($A2530=$A$8,$G2530,$C$17*$G2530+$D$17*I2531))</f>
        <v>107.80673611111109</v>
      </c>
      <c r="J2530" s="340">
        <f t="shared" ref="J2530:J2532" ca="1" si="316" xml:space="preserve"> ($C$16 - $C$17)*$G2530 + ($C$17*$D$16 - $C$16*$D$17)*$G2531 + ($D$16 + $D$17)*J2531 - $D$16*$D$17*J2532</f>
        <v>10.81591941550926</v>
      </c>
      <c r="K2530" s="170">
        <f t="shared" ca="1" si="312"/>
        <v>116.98411280279016</v>
      </c>
      <c r="L2530" s="341">
        <f t="shared" ca="1" si="313"/>
        <v>2.0092344547897207</v>
      </c>
      <c r="M2530" s="341">
        <f t="shared" ref="M2530:M2532" ca="1" si="317">-L2530</f>
        <v>-2.0092344547897207</v>
      </c>
      <c r="N2530" s="170"/>
      <c r="O2530" s="340"/>
      <c r="P2530" s="3">
        <f ca="1">IF(G2530&gt;=D2530,C2530,NA())</f>
        <v>29864000</v>
      </c>
      <c r="Q2530" s="3" t="e">
        <f ca="1">IF(G2530&lt;D2530,C2530,NA())</f>
        <v>#N/A</v>
      </c>
      <c r="S2530" s="99"/>
      <c r="T2530" s="350"/>
      <c r="U2530" s="350"/>
      <c r="V2530" s="349"/>
      <c r="W2530" s="313"/>
      <c r="X2530" s="302"/>
      <c r="Y2530" s="211"/>
      <c r="Z2530" s="320"/>
      <c r="AA2530" s="246"/>
      <c r="AB2530" s="125"/>
      <c r="AC2530" s="125"/>
      <c r="AD2530" s="125"/>
      <c r="AE2530" s="125"/>
      <c r="AF2530" s="125"/>
      <c r="AG2530" s="125"/>
      <c r="AH2530" s="125"/>
      <c r="AJ2530" s="125"/>
      <c r="AK2530" s="125"/>
      <c r="AM2530" s="246"/>
      <c r="AO2530" s="246"/>
      <c r="AP2530" s="211"/>
      <c r="AQ2530" s="211"/>
      <c r="AR2530" s="199"/>
      <c r="AT2530" s="225"/>
      <c r="AU2530" s="225"/>
      <c r="AV2530" s="225"/>
      <c r="AW2530" s="99"/>
      <c r="AX2530" s="199"/>
      <c r="AY2530" s="199"/>
      <c r="AZ2530" s="37"/>
      <c r="BA2530" s="123"/>
      <c r="BB2530" s="211"/>
      <c r="BC2530" s="211"/>
      <c r="BD2530" s="123"/>
      <c r="BE2530" s="123"/>
      <c r="BF2530" s="37"/>
      <c r="BG2530" s="37"/>
    </row>
    <row r="2531" spans="1:59" x14ac:dyDescent="0.25">
      <c r="A2531">
        <v>2499</v>
      </c>
      <c r="B2531" s="61">
        <f ca="1">OFFSET(InputPriceData!B$15,CalculationsAndCharts!$A2531+$A$11,0,1,1)</f>
        <v>38845</v>
      </c>
      <c r="C2531" s="3">
        <f ca="1">OFFSET(InputPriceData!G$15,CalculationsAndCharts!$A2531+$A$11,IF($C$7,8,0),1,1)</f>
        <v>30016700</v>
      </c>
      <c r="D2531" s="4">
        <f ca="1">OFFSET(InputPriceData!C$15,CalculationsAndCharts!$A2531+$A$11,IF($C$7,8,0),1,1)</f>
        <v>107.8</v>
      </c>
      <c r="E2531" s="4">
        <f ca="1">OFFSET(InputPriceData!D$15,CalculationsAndCharts!$A2531+$A$11,IF($C$7,8,0),1,1)</f>
        <v>108.01</v>
      </c>
      <c r="F2531" s="4">
        <f ca="1">OFFSET(InputPriceData!E$15,CalculationsAndCharts!$A2531+$A$11,IF($C$7,8,0),1,1)</f>
        <v>107.68</v>
      </c>
      <c r="G2531" s="4">
        <f ca="1">OFFSET(InputPriceData!F$15,CalculationsAndCharts!$A2531+$A$11,IF($C$7,8,0),1,1)</f>
        <v>107.68</v>
      </c>
      <c r="H2531" s="342">
        <f t="shared" ca="1" si="314"/>
        <v>107.79375000000002</v>
      </c>
      <c r="I2531" s="342">
        <f t="shared" ca="1" si="315"/>
        <v>107.79916666666666</v>
      </c>
      <c r="J2531" s="340">
        <f t="shared" ca="1" si="316"/>
        <v>8.0428993055555562</v>
      </c>
      <c r="K2531" s="170">
        <f t="shared" ca="1" si="312"/>
        <v>64.688229239306054</v>
      </c>
      <c r="L2531" s="341">
        <f t="shared" ca="1" si="313"/>
        <v>1.302820339977214</v>
      </c>
      <c r="M2531" s="341">
        <f t="shared" ca="1" si="317"/>
        <v>-1.302820339977214</v>
      </c>
      <c r="N2531" s="170"/>
      <c r="O2531" s="340"/>
      <c r="P2531" s="3" t="e">
        <f ca="1">IF(G2531&gt;=D2531,C2531,NA())</f>
        <v>#N/A</v>
      </c>
      <c r="Q2531" s="3">
        <f ca="1">IF(G2531&lt;D2531,C2531,NA())</f>
        <v>30016700</v>
      </c>
      <c r="S2531" s="99"/>
      <c r="T2531" s="350"/>
      <c r="U2531" s="350"/>
      <c r="V2531" s="349"/>
      <c r="W2531" s="313"/>
      <c r="X2531" s="302"/>
      <c r="Y2531" s="211"/>
      <c r="Z2531" s="320"/>
      <c r="AA2531" s="246"/>
      <c r="AB2531" s="125"/>
      <c r="AC2531" s="125"/>
      <c r="AD2531" s="125"/>
      <c r="AE2531" s="125"/>
      <c r="AF2531" s="125"/>
      <c r="AG2531" s="125"/>
      <c r="AH2531" s="125"/>
      <c r="AJ2531" s="125"/>
      <c r="AK2531" s="125"/>
      <c r="AM2531" s="246"/>
      <c r="AO2531" s="246"/>
      <c r="AP2531" s="211"/>
      <c r="AQ2531" s="211"/>
      <c r="AR2531" s="199"/>
      <c r="AT2531" s="225"/>
      <c r="AU2531" s="225"/>
      <c r="AV2531" s="225"/>
      <c r="AW2531" s="99"/>
      <c r="AX2531" s="199"/>
      <c r="AY2531" s="199"/>
      <c r="AZ2531" s="37"/>
      <c r="BA2531" s="123"/>
      <c r="BB2531" s="211"/>
      <c r="BC2531" s="211"/>
      <c r="BD2531" s="123"/>
      <c r="BE2531" s="123"/>
      <c r="BF2531" s="37"/>
      <c r="BG2531" s="37"/>
    </row>
    <row r="2532" spans="1:59" s="37" customFormat="1" x14ac:dyDescent="0.25">
      <c r="A2532" s="37">
        <v>2500</v>
      </c>
      <c r="B2532" s="67">
        <f ca="1">OFFSET(InputPriceData!B$15,CalculationsAndCharts!$A2532+$A$11,0,1,1)</f>
        <v>38842</v>
      </c>
      <c r="C2532" s="226">
        <f ca="1">OFFSET(InputPriceData!G$15,CalculationsAndCharts!$A2532+$A$11,IF($C$7,8,0),1,1)</f>
        <v>62588200</v>
      </c>
      <c r="D2532" s="227">
        <f ca="1">OFFSET(InputPriceData!C$15,CalculationsAndCharts!$A2532+$A$11,IF($C$7,8,0),1,1)</f>
        <v>107.43</v>
      </c>
      <c r="E2532" s="227">
        <f ca="1">OFFSET(InputPriceData!D$15,CalculationsAndCharts!$A2532+$A$11,IF($C$7,8,0),1,1)</f>
        <v>108.04</v>
      </c>
      <c r="F2532" s="227">
        <f ca="1">OFFSET(InputPriceData!E$15,CalculationsAndCharts!$A2532+$A$11,IF($C$7,8,0),1,1)</f>
        <v>107.27</v>
      </c>
      <c r="G2532" s="227">
        <f ca="1">OFFSET(InputPriceData!F$15,CalculationsAndCharts!$A2532+$A$11,IF($C$7,8,0),1,1)</f>
        <v>107.81</v>
      </c>
      <c r="H2532" s="342">
        <f t="shared" ca="1" si="314"/>
        <v>107.81</v>
      </c>
      <c r="I2532" s="342">
        <f t="shared" ca="1" si="315"/>
        <v>107.81</v>
      </c>
      <c r="J2532" s="340">
        <f t="shared" ca="1" si="316"/>
        <v>4.4920833333333343</v>
      </c>
      <c r="K2532" s="170">
        <f t="shared" ca="1" si="312"/>
        <v>20.17881267361112</v>
      </c>
      <c r="L2532" s="341">
        <f t="shared" ca="1" si="313"/>
        <v>0.6352765173310142</v>
      </c>
      <c r="M2532" s="341">
        <f t="shared" ca="1" si="317"/>
        <v>-0.6352765173310142</v>
      </c>
      <c r="N2532" s="170"/>
      <c r="O2532" s="340"/>
      <c r="P2532" s="3">
        <f ca="1">IF(G2532&gt;=D2532,C2532,NA())</f>
        <v>62588200</v>
      </c>
      <c r="Q2532" s="3" t="e">
        <f ca="1">IF(G2532&lt;D2532,C2532,NA())</f>
        <v>#N/A</v>
      </c>
      <c r="R2532"/>
      <c r="S2532" s="99"/>
      <c r="T2532" s="350"/>
      <c r="U2532" s="350"/>
      <c r="V2532" s="123"/>
      <c r="W2532" s="313"/>
      <c r="X2532" s="302"/>
      <c r="Y2532" s="211"/>
      <c r="Z2532" s="320"/>
      <c r="AA2532" s="246"/>
      <c r="AB2532" s="125"/>
      <c r="AC2532" s="125"/>
      <c r="AD2532" s="125"/>
      <c r="AE2532" s="125"/>
      <c r="AF2532" s="125"/>
      <c r="AG2532" s="125"/>
      <c r="AH2532" s="125"/>
      <c r="AI2532" s="123"/>
      <c r="AJ2532" s="125"/>
      <c r="AK2532" s="125"/>
      <c r="AL2532" s="123"/>
      <c r="AM2532" s="246"/>
      <c r="AN2532" s="123"/>
      <c r="AO2532" s="246"/>
      <c r="AP2532" s="211"/>
      <c r="AQ2532" s="211"/>
      <c r="AR2532" s="199"/>
      <c r="AS2532" s="123"/>
      <c r="AT2532" s="225"/>
      <c r="AU2532" s="225"/>
      <c r="AV2532" s="225"/>
      <c r="AW2532" s="99"/>
      <c r="AX2532" s="199"/>
      <c r="AY2532" s="199"/>
      <c r="BA2532" s="123"/>
      <c r="BB2532" s="211"/>
      <c r="BC2532" s="211"/>
      <c r="BD2532" s="123"/>
      <c r="BE2532" s="123"/>
    </row>
    <row r="2533" spans="1:59" x14ac:dyDescent="0.25">
      <c r="O2533" s="247"/>
      <c r="P2533" s="247"/>
      <c r="Q2533" s="247"/>
      <c r="R2533" s="247"/>
      <c r="S2533" s="247"/>
      <c r="T2533" s="3"/>
      <c r="U2533" s="274"/>
      <c r="V2533" s="213"/>
      <c r="W2533" s="247"/>
      <c r="X2533" s="247"/>
      <c r="Y2533" s="247"/>
      <c r="Z2533" s="247"/>
      <c r="AA2533" s="247"/>
      <c r="AB2533" s="125"/>
      <c r="AD2533" s="247"/>
      <c r="AF2533" s="246"/>
      <c r="AG2533" s="246"/>
      <c r="AH2533" s="246"/>
      <c r="AI2533" s="246"/>
      <c r="AJ2533" s="246"/>
    </row>
  </sheetData>
  <dataConsolidate/>
  <mergeCells count="25">
    <mergeCell ref="K31:K32"/>
    <mergeCell ref="L31:L32"/>
    <mergeCell ref="H31:H32"/>
    <mergeCell ref="M31:M32"/>
    <mergeCell ref="P31:Q31"/>
    <mergeCell ref="A31:A32"/>
    <mergeCell ref="D23:F23"/>
    <mergeCell ref="E29:F29"/>
    <mergeCell ref="I31:I32"/>
    <mergeCell ref="J31:J32"/>
    <mergeCell ref="AF30:AG30"/>
    <mergeCell ref="AB31:AB32"/>
    <mergeCell ref="T31:T32"/>
    <mergeCell ref="X31:X32"/>
    <mergeCell ref="Y31:Y32"/>
    <mergeCell ref="W31:W32"/>
    <mergeCell ref="AH31:AH32"/>
    <mergeCell ref="Z31:Z32"/>
    <mergeCell ref="U31:U32"/>
    <mergeCell ref="AA31:AA32"/>
    <mergeCell ref="AG31:AG32"/>
    <mergeCell ref="AC31:AC32"/>
    <mergeCell ref="AD31:AD32"/>
    <mergeCell ref="AE31:AE32"/>
    <mergeCell ref="AF31:AF32"/>
  </mergeCells>
  <phoneticPr fontId="5" type="noConversion"/>
  <conditionalFormatting sqref="G7">
    <cfRule type="cellIs" dxfId="3" priority="3" stopIfTrue="1" operator="equal">
      <formula>FALSE</formula>
    </cfRule>
  </conditionalFormatting>
  <conditionalFormatting sqref="B14:C14">
    <cfRule type="expression" dxfId="2" priority="2">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0" r:id="rId4" name="Scroll Bar 522">
              <controlPr defaultSize="0" autoPict="0">
                <anchor moveWithCells="1">
                  <from>
                    <xdr:col>5</xdr:col>
                    <xdr:colOff>571500</xdr:colOff>
                    <xdr:row>27</xdr:row>
                    <xdr:rowOff>160020</xdr:rowOff>
                  </from>
                  <to>
                    <xdr:col>16</xdr:col>
                    <xdr:colOff>182880</xdr:colOff>
                    <xdr:row>29</xdr:row>
                    <xdr:rowOff>30480</xdr:rowOff>
                  </to>
                </anchor>
              </controlPr>
            </control>
          </mc:Choice>
        </mc:AlternateContent>
        <mc:AlternateContent xmlns:mc="http://schemas.openxmlformats.org/markup-compatibility/2006">
          <mc:Choice Requires="x14">
            <control shapeId="2593" r:id="rId5"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6" name="Button 8997">
              <controlPr defaultSize="0" print="0" autoFill="0" autoPict="0" macro="[0]!Button8997_Click">
                <anchor moveWithCells="1" sizeWithCells="1">
                  <from>
                    <xdr:col>0</xdr:col>
                    <xdr:colOff>0</xdr:colOff>
                    <xdr:row>22</xdr:row>
                    <xdr:rowOff>7620</xdr:rowOff>
                  </from>
                  <to>
                    <xdr:col>3</xdr:col>
                    <xdr:colOff>7620</xdr:colOff>
                    <xdr:row>23</xdr:row>
                    <xdr:rowOff>0</xdr:rowOff>
                  </to>
                </anchor>
              </controlPr>
            </control>
          </mc:Choice>
        </mc:AlternateContent>
        <mc:AlternateContent xmlns:mc="http://schemas.openxmlformats.org/markup-compatibility/2006">
          <mc:Choice Requires="x14">
            <control shapeId="521846" r:id="rId7" name="Button 9846">
              <controlPr defaultSize="0" print="0" autoFill="0" autoPict="0" macro="[0]!RefreshPricesFromYahoo">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8" name="Button 9879">
              <controlPr defaultSize="0" print="0" autoFill="0" autoPict="0" macro="[0]!Button9879_Click">
                <anchor moveWithCells="1" sizeWithCells="1">
                  <from>
                    <xdr:col>3</xdr:col>
                    <xdr:colOff>53340</xdr:colOff>
                    <xdr:row>22</xdr:row>
                    <xdr:rowOff>45720</xdr:rowOff>
                  </from>
                  <to>
                    <xdr:col>5</xdr:col>
                    <xdr:colOff>662940</xdr:colOff>
                    <xdr:row>24</xdr:row>
                    <xdr:rowOff>152400</xdr:rowOff>
                  </to>
                </anchor>
              </controlPr>
            </control>
          </mc:Choice>
        </mc:AlternateContent>
        <mc:AlternateContent xmlns:mc="http://schemas.openxmlformats.org/markup-compatibility/2006">
          <mc:Choice Requires="x14">
            <control shapeId="521889" r:id="rId9"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10"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92"/>
  <sheetViews>
    <sheetView zoomScaleNormal="100" workbookViewId="0">
      <pane ySplit="9" topLeftCell="A49" activePane="bottomLeft" state="frozenSplit"/>
      <selection pane="bottomLeft" activeCell="A54" sqref="A54"/>
    </sheetView>
  </sheetViews>
  <sheetFormatPr defaultRowHeight="13.2" x14ac:dyDescent="0.25"/>
  <cols>
    <col min="2" max="2" width="39.33203125" customWidth="1"/>
    <col min="3" max="3" width="13" customWidth="1"/>
    <col min="8" max="8" width="10.109375" bestFit="1" customWidth="1"/>
    <col min="9" max="9" width="14" customWidth="1"/>
    <col min="10" max="10" width="9.77734375" customWidth="1"/>
    <col min="11" max="11" width="9.109375" bestFit="1" customWidth="1"/>
  </cols>
  <sheetData>
    <row r="1" spans="1:12" x14ac:dyDescent="0.25">
      <c r="A1" s="46" t="s">
        <v>95</v>
      </c>
      <c r="D1" s="161"/>
      <c r="E1" s="73"/>
      <c r="F1" s="73"/>
      <c r="G1" s="73"/>
      <c r="H1" s="73"/>
      <c r="I1" s="73"/>
      <c r="J1" s="73"/>
      <c r="K1" s="73"/>
      <c r="L1" s="73"/>
    </row>
    <row r="2" spans="1:12" x14ac:dyDescent="0.25">
      <c r="I2" s="46"/>
      <c r="J2" s="46"/>
      <c r="K2" s="129"/>
    </row>
    <row r="3" spans="1:12" x14ac:dyDescent="0.25">
      <c r="A3" s="46" t="s">
        <v>93</v>
      </c>
    </row>
    <row r="4" spans="1:12" x14ac:dyDescent="0.25">
      <c r="A4" s="46" t="s">
        <v>92</v>
      </c>
    </row>
    <row r="6" spans="1:12" ht="13.8" thickBot="1" x14ac:dyDescent="0.3"/>
    <row r="7" spans="1:12" ht="13.8" thickBot="1" x14ac:dyDescent="0.3">
      <c r="A7" s="156" t="s">
        <v>46</v>
      </c>
      <c r="B7" s="100"/>
    </row>
    <row r="8" spans="1:12" x14ac:dyDescent="0.25">
      <c r="A8" s="157" t="s">
        <v>30</v>
      </c>
      <c r="B8" s="159" t="s">
        <v>87</v>
      </c>
      <c r="C8" s="71" t="s">
        <v>94</v>
      </c>
      <c r="D8" s="27"/>
      <c r="E8" s="27"/>
      <c r="F8" s="27"/>
      <c r="G8" s="27"/>
      <c r="H8" s="27"/>
      <c r="I8" s="27"/>
      <c r="J8" s="100"/>
    </row>
    <row r="9" spans="1:12" ht="13.8" thickBot="1" x14ac:dyDescent="0.3">
      <c r="A9" s="158" t="s">
        <v>91</v>
      </c>
      <c r="B9" s="44"/>
      <c r="C9" s="191" t="s">
        <v>1</v>
      </c>
      <c r="D9" s="153" t="s">
        <v>90</v>
      </c>
      <c r="E9" s="154" t="s">
        <v>3</v>
      </c>
      <c r="F9" s="154" t="s">
        <v>4</v>
      </c>
      <c r="G9" s="154" t="s">
        <v>5</v>
      </c>
      <c r="H9" s="154" t="s">
        <v>6</v>
      </c>
      <c r="I9" s="190" t="s">
        <v>2</v>
      </c>
      <c r="J9" s="155" t="s">
        <v>172</v>
      </c>
    </row>
    <row r="10" spans="1:12" x14ac:dyDescent="0.25">
      <c r="A10" s="168" t="s">
        <v>89</v>
      </c>
      <c r="B10" s="152" t="s">
        <v>102</v>
      </c>
      <c r="C10" s="89">
        <v>42037</v>
      </c>
      <c r="D10" s="160">
        <v>0.66875000000000007</v>
      </c>
      <c r="E10" s="48">
        <v>37.9</v>
      </c>
      <c r="F10" s="48">
        <v>38.76</v>
      </c>
      <c r="G10" s="48">
        <v>37.71</v>
      </c>
      <c r="H10" s="48">
        <v>38.69</v>
      </c>
      <c r="I10" s="49">
        <v>2508493</v>
      </c>
      <c r="J10" s="192">
        <v>0.92</v>
      </c>
    </row>
    <row r="11" spans="1:12" x14ac:dyDescent="0.25">
      <c r="A11" s="168" t="s">
        <v>72</v>
      </c>
      <c r="B11" s="152" t="s">
        <v>100</v>
      </c>
      <c r="C11" s="89">
        <v>42054</v>
      </c>
      <c r="D11" s="160">
        <v>0.66666666666666663</v>
      </c>
      <c r="E11" s="48">
        <v>50.73</v>
      </c>
      <c r="F11" s="48">
        <v>50.8</v>
      </c>
      <c r="G11" s="48">
        <v>49.59</v>
      </c>
      <c r="H11" s="48">
        <v>49.78</v>
      </c>
      <c r="I11" s="49">
        <v>11462722</v>
      </c>
      <c r="J11" s="192">
        <v>0.47</v>
      </c>
      <c r="K11" s="46"/>
    </row>
    <row r="12" spans="1:12" x14ac:dyDescent="0.25">
      <c r="A12" s="172" t="s">
        <v>103</v>
      </c>
      <c r="B12" s="152" t="s">
        <v>241</v>
      </c>
      <c r="C12" s="89">
        <v>42436</v>
      </c>
      <c r="D12" s="160">
        <v>0.5541666666666667</v>
      </c>
      <c r="E12" s="48">
        <v>37.17</v>
      </c>
      <c r="F12" s="48">
        <v>37.29</v>
      </c>
      <c r="G12" s="48">
        <v>36.85</v>
      </c>
      <c r="H12" s="48">
        <v>37.090000000000003</v>
      </c>
      <c r="I12" s="49">
        <v>2069198</v>
      </c>
      <c r="J12" s="192">
        <v>-0.56000000000000005</v>
      </c>
    </row>
    <row r="13" spans="1:12" x14ac:dyDescent="0.25">
      <c r="A13" s="198" t="s">
        <v>184</v>
      </c>
      <c r="B13" s="152" t="s">
        <v>208</v>
      </c>
      <c r="C13" s="89">
        <v>42251</v>
      </c>
      <c r="D13" s="160">
        <v>0.66666666666666663</v>
      </c>
      <c r="E13" s="48">
        <v>27.14</v>
      </c>
      <c r="F13" s="48">
        <v>27.95</v>
      </c>
      <c r="G13" s="48">
        <v>26.99</v>
      </c>
      <c r="H13" s="48">
        <v>27.71</v>
      </c>
      <c r="I13" s="49">
        <v>167990</v>
      </c>
      <c r="J13" s="192">
        <v>0.28000000000000003</v>
      </c>
    </row>
    <row r="14" spans="1:12" x14ac:dyDescent="0.25">
      <c r="A14" s="198" t="s">
        <v>190</v>
      </c>
      <c r="B14" s="152" t="s">
        <v>188</v>
      </c>
      <c r="C14" s="89">
        <v>42076</v>
      </c>
      <c r="D14" s="160">
        <v>0.66736111111111107</v>
      </c>
      <c r="E14" s="48">
        <v>16.84</v>
      </c>
      <c r="F14" s="48">
        <v>16.91</v>
      </c>
      <c r="G14" s="48">
        <v>16.440000000000001</v>
      </c>
      <c r="H14" s="48">
        <v>16.61</v>
      </c>
      <c r="I14" s="49">
        <v>7262460</v>
      </c>
      <c r="J14" s="192">
        <v>-0.28000000000000003</v>
      </c>
    </row>
    <row r="15" spans="1:12" x14ac:dyDescent="0.25">
      <c r="A15" s="168" t="s">
        <v>133</v>
      </c>
      <c r="B15" s="152" t="s">
        <v>186</v>
      </c>
      <c r="C15" s="89">
        <v>42377</v>
      </c>
      <c r="D15" s="160">
        <v>0.48194444444444445</v>
      </c>
      <c r="E15" s="48">
        <v>117.67</v>
      </c>
      <c r="F15" s="48">
        <v>117.97</v>
      </c>
      <c r="G15" s="48">
        <v>116.79</v>
      </c>
      <c r="H15" s="48">
        <v>117.01</v>
      </c>
      <c r="I15" s="49">
        <v>106398</v>
      </c>
      <c r="J15" s="192">
        <v>0.05</v>
      </c>
      <c r="K15" s="46"/>
    </row>
    <row r="16" spans="1:12" x14ac:dyDescent="0.25">
      <c r="A16" s="180" t="s">
        <v>154</v>
      </c>
      <c r="B16" s="152" t="s">
        <v>155</v>
      </c>
      <c r="C16" s="89">
        <v>42054</v>
      </c>
      <c r="D16" s="160">
        <v>0.66666666666666663</v>
      </c>
      <c r="E16" s="48">
        <v>29.32</v>
      </c>
      <c r="F16" s="48">
        <v>29.39</v>
      </c>
      <c r="G16" s="48">
        <v>29.13</v>
      </c>
      <c r="H16" s="48">
        <v>29.31</v>
      </c>
      <c r="I16" s="49">
        <v>21469012</v>
      </c>
      <c r="J16" s="192">
        <v>-0.18</v>
      </c>
    </row>
    <row r="17" spans="1:11" x14ac:dyDescent="0.25">
      <c r="A17" s="182" t="s">
        <v>158</v>
      </c>
      <c r="B17" s="152" t="s">
        <v>167</v>
      </c>
      <c r="C17" s="89">
        <v>42037</v>
      </c>
      <c r="D17" s="160">
        <v>0.66736111111111107</v>
      </c>
      <c r="E17" s="48">
        <v>98.34</v>
      </c>
      <c r="F17" s="48">
        <v>99.22</v>
      </c>
      <c r="G17" s="48">
        <v>97.06</v>
      </c>
      <c r="H17" s="48">
        <v>99.11</v>
      </c>
      <c r="I17" s="49">
        <v>4416094</v>
      </c>
      <c r="J17" s="192">
        <v>0.95</v>
      </c>
    </row>
    <row r="18" spans="1:11" x14ac:dyDescent="0.25">
      <c r="A18" s="168" t="s">
        <v>134</v>
      </c>
      <c r="B18" s="152" t="s">
        <v>135</v>
      </c>
      <c r="C18" s="89">
        <v>42061</v>
      </c>
      <c r="D18" s="160">
        <v>0.66666666666666663</v>
      </c>
      <c r="E18" s="48">
        <v>105.5</v>
      </c>
      <c r="F18" s="48">
        <v>105.71</v>
      </c>
      <c r="G18" s="48">
        <v>104.14</v>
      </c>
      <c r="H18" s="48">
        <v>104.56</v>
      </c>
      <c r="I18" s="49">
        <v>5044969</v>
      </c>
      <c r="J18" s="192">
        <v>-1.01</v>
      </c>
      <c r="K18" s="46"/>
    </row>
    <row r="19" spans="1:11" x14ac:dyDescent="0.25">
      <c r="A19" s="168" t="s">
        <v>144</v>
      </c>
      <c r="B19" s="152" t="s">
        <v>145</v>
      </c>
      <c r="C19" s="89">
        <v>42054</v>
      </c>
      <c r="D19" s="160">
        <v>0.66666666666666663</v>
      </c>
      <c r="E19" s="48">
        <v>28.26</v>
      </c>
      <c r="F19" s="48">
        <v>28.83</v>
      </c>
      <c r="G19" s="48">
        <v>28.19</v>
      </c>
      <c r="H19" s="48">
        <v>28.72</v>
      </c>
      <c r="I19" s="49">
        <v>11049079</v>
      </c>
      <c r="J19" s="192">
        <v>0.52</v>
      </c>
    </row>
    <row r="20" spans="1:11" x14ac:dyDescent="0.25">
      <c r="A20" s="168" t="s">
        <v>71</v>
      </c>
      <c r="B20" s="152" t="s">
        <v>197</v>
      </c>
      <c r="C20" s="89">
        <v>42377</v>
      </c>
      <c r="D20" s="160">
        <v>0.48749999999999999</v>
      </c>
      <c r="E20" s="48">
        <v>13.05</v>
      </c>
      <c r="F20" s="48">
        <v>13.1</v>
      </c>
      <c r="G20" s="48">
        <v>12.68</v>
      </c>
      <c r="H20" s="48">
        <v>12.735300000000001</v>
      </c>
      <c r="I20" s="49">
        <v>19823416</v>
      </c>
      <c r="J20" s="192">
        <v>3.5299999999999998E-2</v>
      </c>
    </row>
    <row r="21" spans="1:11" x14ac:dyDescent="0.25">
      <c r="A21" s="195" t="s">
        <v>178</v>
      </c>
      <c r="B21" s="152" t="s">
        <v>179</v>
      </c>
      <c r="C21" s="89">
        <v>42037</v>
      </c>
      <c r="D21" s="160">
        <v>0.66736111111111107</v>
      </c>
      <c r="E21" s="48">
        <v>44.11</v>
      </c>
      <c r="F21" s="48">
        <v>44.12</v>
      </c>
      <c r="G21" s="48">
        <v>43.71</v>
      </c>
      <c r="H21" s="48">
        <v>43.96</v>
      </c>
      <c r="I21" s="49">
        <v>3654466</v>
      </c>
      <c r="J21" s="192">
        <v>-0.04</v>
      </c>
    </row>
    <row r="22" spans="1:11" x14ac:dyDescent="0.25">
      <c r="A22" s="168" t="s">
        <v>142</v>
      </c>
      <c r="B22" s="152" t="s">
        <v>143</v>
      </c>
      <c r="C22" s="89">
        <v>42054</v>
      </c>
      <c r="D22" s="160">
        <v>0.66805555555555562</v>
      </c>
      <c r="E22" s="48">
        <v>106.97</v>
      </c>
      <c r="F22" s="48">
        <v>107.31</v>
      </c>
      <c r="G22" s="48">
        <v>105.42</v>
      </c>
      <c r="H22" s="48">
        <v>105.95</v>
      </c>
      <c r="I22" s="49">
        <v>1448321</v>
      </c>
      <c r="J22" s="192">
        <v>-1</v>
      </c>
    </row>
    <row r="23" spans="1:11" x14ac:dyDescent="0.25">
      <c r="A23" s="168" t="s">
        <v>88</v>
      </c>
      <c r="B23" s="152" t="s">
        <v>101</v>
      </c>
      <c r="C23" s="89">
        <v>42037</v>
      </c>
      <c r="D23" s="160">
        <v>0.66666666666666663</v>
      </c>
      <c r="E23" s="48">
        <v>25.68</v>
      </c>
      <c r="F23" s="48">
        <v>25.81</v>
      </c>
      <c r="G23" s="48">
        <v>25.36</v>
      </c>
      <c r="H23" s="48">
        <v>25.62</v>
      </c>
      <c r="I23" s="49">
        <v>542510</v>
      </c>
      <c r="J23" s="192">
        <v>-7.0000000000000007E-2</v>
      </c>
    </row>
    <row r="24" spans="1:11" x14ac:dyDescent="0.25">
      <c r="A24" s="168" t="s">
        <v>150</v>
      </c>
      <c r="B24" s="152" t="s">
        <v>151</v>
      </c>
      <c r="C24" s="89">
        <v>42037</v>
      </c>
      <c r="D24" s="160">
        <v>0.66736111111111107</v>
      </c>
      <c r="E24" s="48">
        <v>154</v>
      </c>
      <c r="F24" s="48">
        <v>154.66</v>
      </c>
      <c r="G24" s="48">
        <v>151.51</v>
      </c>
      <c r="H24" s="48">
        <v>154.66</v>
      </c>
      <c r="I24" s="49">
        <v>4712247</v>
      </c>
      <c r="J24" s="192">
        <v>1.35</v>
      </c>
    </row>
    <row r="25" spans="1:11" x14ac:dyDescent="0.25">
      <c r="A25" s="168" t="s">
        <v>104</v>
      </c>
      <c r="B25" s="152" t="s">
        <v>157</v>
      </c>
      <c r="C25" s="89">
        <v>42054</v>
      </c>
      <c r="D25" s="160">
        <v>0.66666666666666663</v>
      </c>
      <c r="E25" s="48">
        <v>34.25</v>
      </c>
      <c r="F25" s="48">
        <v>34.42</v>
      </c>
      <c r="G25" s="48">
        <v>34.049999999999997</v>
      </c>
      <c r="H25" s="48">
        <v>34.21</v>
      </c>
      <c r="I25" s="49">
        <v>11017541</v>
      </c>
      <c r="J25" s="192">
        <v>-5.5E-2</v>
      </c>
    </row>
    <row r="26" spans="1:11" x14ac:dyDescent="0.25">
      <c r="A26" s="198" t="s">
        <v>235</v>
      </c>
      <c r="B26" s="152" t="s">
        <v>236</v>
      </c>
      <c r="C26" s="89">
        <v>42377</v>
      </c>
      <c r="D26" s="160">
        <v>0.66805555555555562</v>
      </c>
      <c r="E26" s="48">
        <v>53.82</v>
      </c>
      <c r="F26" s="48">
        <v>53.88</v>
      </c>
      <c r="G26" s="48">
        <v>52.65</v>
      </c>
      <c r="H26" s="48">
        <v>52.73</v>
      </c>
      <c r="I26" s="49">
        <v>4519480</v>
      </c>
      <c r="J26" s="192">
        <v>-0.81</v>
      </c>
    </row>
    <row r="27" spans="1:11" x14ac:dyDescent="0.25">
      <c r="A27" s="168" t="s">
        <v>69</v>
      </c>
      <c r="B27" s="152" t="s">
        <v>229</v>
      </c>
      <c r="C27" s="89">
        <v>42377</v>
      </c>
      <c r="D27" s="160">
        <v>0.48402777777777778</v>
      </c>
      <c r="E27" s="48">
        <v>99.88</v>
      </c>
      <c r="F27" s="48">
        <v>99.94</v>
      </c>
      <c r="G27" s="48">
        <v>98.87</v>
      </c>
      <c r="H27" s="48">
        <v>98.88</v>
      </c>
      <c r="I27" s="49">
        <v>2448879</v>
      </c>
      <c r="J27" s="192">
        <v>-0.34</v>
      </c>
    </row>
    <row r="28" spans="1:11" x14ac:dyDescent="0.25">
      <c r="A28" s="193" t="s">
        <v>173</v>
      </c>
      <c r="B28" s="152" t="s">
        <v>198</v>
      </c>
      <c r="C28" s="89">
        <v>42226</v>
      </c>
      <c r="D28" s="160">
        <v>0.66666666666666663</v>
      </c>
      <c r="E28" s="48">
        <v>41.89</v>
      </c>
      <c r="F28" s="48">
        <v>41.99</v>
      </c>
      <c r="G28" s="48">
        <v>41.58</v>
      </c>
      <c r="H28" s="48">
        <v>41.68</v>
      </c>
      <c r="I28" s="49">
        <v>9501875</v>
      </c>
      <c r="J28" s="192">
        <v>-0.09</v>
      </c>
    </row>
    <row r="29" spans="1:11" x14ac:dyDescent="0.25">
      <c r="A29" s="189" t="s">
        <v>168</v>
      </c>
      <c r="B29" s="152" t="s">
        <v>169</v>
      </c>
      <c r="C29" s="89">
        <v>42037</v>
      </c>
      <c r="D29" s="160">
        <v>0.67083333333333339</v>
      </c>
      <c r="E29" s="48">
        <v>40.51</v>
      </c>
      <c r="F29" s="48">
        <v>40.74</v>
      </c>
      <c r="G29" s="48">
        <v>39.46</v>
      </c>
      <c r="H29" s="48">
        <v>40.26</v>
      </c>
      <c r="I29" s="49">
        <v>1034675</v>
      </c>
      <c r="J29" s="192">
        <v>-0.2</v>
      </c>
    </row>
    <row r="30" spans="1:11" x14ac:dyDescent="0.25">
      <c r="A30" s="194" t="s">
        <v>176</v>
      </c>
      <c r="B30" s="152" t="s">
        <v>177</v>
      </c>
      <c r="C30" s="89">
        <v>42037</v>
      </c>
      <c r="D30" s="160">
        <v>0.66666666666666663</v>
      </c>
      <c r="E30" s="48">
        <v>10.4</v>
      </c>
      <c r="F30" s="48">
        <v>10.78</v>
      </c>
      <c r="G30" s="48">
        <v>10.25</v>
      </c>
      <c r="H30" s="48">
        <v>10.77</v>
      </c>
      <c r="I30" s="49">
        <v>3766537</v>
      </c>
      <c r="J30" s="192">
        <v>0.51</v>
      </c>
    </row>
    <row r="31" spans="1:11" x14ac:dyDescent="0.25">
      <c r="A31" s="168" t="s">
        <v>140</v>
      </c>
      <c r="B31" s="152" t="s">
        <v>141</v>
      </c>
      <c r="C31" s="89">
        <v>42037</v>
      </c>
      <c r="D31" s="160">
        <v>0.66875000000000007</v>
      </c>
      <c r="E31" s="48">
        <v>65.709999999999994</v>
      </c>
      <c r="F31" s="48">
        <v>66.290000000000006</v>
      </c>
      <c r="G31" s="48">
        <v>65.430000000000007</v>
      </c>
      <c r="H31" s="48">
        <v>66.290000000000006</v>
      </c>
      <c r="I31" s="49">
        <v>1563618</v>
      </c>
      <c r="J31" s="192">
        <v>0.68</v>
      </c>
    </row>
    <row r="32" spans="1:11" x14ac:dyDescent="0.25">
      <c r="A32" s="178" t="s">
        <v>70</v>
      </c>
      <c r="B32" s="152" t="s">
        <v>230</v>
      </c>
      <c r="C32" s="89">
        <v>42467</v>
      </c>
      <c r="D32" s="160">
        <v>0.67361111111111116</v>
      </c>
      <c r="E32" s="48">
        <v>127.37</v>
      </c>
      <c r="F32" s="48">
        <v>128.52000000000001</v>
      </c>
      <c r="G32" s="48">
        <v>127.02</v>
      </c>
      <c r="H32" s="48">
        <v>128.13999999999999</v>
      </c>
      <c r="I32" s="49">
        <v>4720711</v>
      </c>
      <c r="J32" s="192">
        <v>0.62</v>
      </c>
      <c r="K32" s="46"/>
    </row>
    <row r="33" spans="1:12" x14ac:dyDescent="0.25">
      <c r="A33" s="168" t="s">
        <v>132</v>
      </c>
      <c r="B33" s="152" t="s">
        <v>183</v>
      </c>
      <c r="C33" s="89">
        <v>42054</v>
      </c>
      <c r="D33" s="160">
        <v>0.66736111111111107</v>
      </c>
      <c r="E33" s="48">
        <v>78.59</v>
      </c>
      <c r="F33" s="48">
        <v>78.59</v>
      </c>
      <c r="G33" s="48">
        <v>77.849999999999994</v>
      </c>
      <c r="H33" s="48">
        <v>78.13</v>
      </c>
      <c r="I33" s="49">
        <v>6900528</v>
      </c>
      <c r="J33" s="192">
        <v>-0.37</v>
      </c>
      <c r="K33" s="46"/>
    </row>
    <row r="34" spans="1:12" x14ac:dyDescent="0.25">
      <c r="A34" s="173" t="s">
        <v>148</v>
      </c>
      <c r="B34" s="152" t="s">
        <v>149</v>
      </c>
      <c r="C34" s="89">
        <v>42037</v>
      </c>
      <c r="D34" s="160">
        <v>0.66666666666666663</v>
      </c>
      <c r="E34" s="48">
        <v>19.440000000000001</v>
      </c>
      <c r="F34" s="48">
        <v>19.75</v>
      </c>
      <c r="G34" s="48">
        <v>19.12</v>
      </c>
      <c r="H34" s="48">
        <v>19.739999999999998</v>
      </c>
      <c r="I34" s="49">
        <v>7570281</v>
      </c>
      <c r="J34" s="192">
        <v>0.26</v>
      </c>
    </row>
    <row r="35" spans="1:12" x14ac:dyDescent="0.25">
      <c r="A35" s="193" t="s">
        <v>174</v>
      </c>
      <c r="B35" s="152" t="s">
        <v>175</v>
      </c>
      <c r="C35" s="89">
        <v>42037</v>
      </c>
      <c r="D35" s="160">
        <v>0.66736111111111107</v>
      </c>
      <c r="E35" s="48">
        <v>53.25</v>
      </c>
      <c r="F35" s="48">
        <v>53.84</v>
      </c>
      <c r="G35" s="48">
        <v>52.98</v>
      </c>
      <c r="H35" s="48">
        <v>53.8</v>
      </c>
      <c r="I35" s="49">
        <v>9183582</v>
      </c>
      <c r="J35" s="192">
        <v>0.7</v>
      </c>
    </row>
    <row r="36" spans="1:12" x14ac:dyDescent="0.25">
      <c r="A36" s="174" t="s">
        <v>105</v>
      </c>
      <c r="B36" s="152" t="s">
        <v>106</v>
      </c>
      <c r="C36" s="89">
        <v>42055</v>
      </c>
      <c r="D36" s="160">
        <v>0.66666666666666663</v>
      </c>
      <c r="E36" s="48">
        <v>43.51</v>
      </c>
      <c r="F36" s="48">
        <v>43.88</v>
      </c>
      <c r="G36" s="48">
        <v>43.29</v>
      </c>
      <c r="H36" s="48">
        <v>43.854999999999997</v>
      </c>
      <c r="I36" s="49">
        <v>29721132</v>
      </c>
      <c r="J36" s="192">
        <v>0.35499999999999998</v>
      </c>
    </row>
    <row r="37" spans="1:12" x14ac:dyDescent="0.25">
      <c r="A37" s="198" t="s">
        <v>246</v>
      </c>
      <c r="B37" s="152" t="s">
        <v>247</v>
      </c>
      <c r="C37" s="89">
        <v>42473</v>
      </c>
      <c r="D37" s="160">
        <v>0.59583333333333333</v>
      </c>
      <c r="E37" s="48">
        <v>81.48</v>
      </c>
      <c r="F37" s="48">
        <v>84.97</v>
      </c>
      <c r="G37" s="48">
        <v>79.59</v>
      </c>
      <c r="H37" s="48">
        <v>80.535200000000003</v>
      </c>
      <c r="I37" s="49">
        <v>4380827</v>
      </c>
      <c r="J37" s="192">
        <v>-5.6147999999999998</v>
      </c>
    </row>
    <row r="38" spans="1:12" x14ac:dyDescent="0.25">
      <c r="A38" s="179" t="s">
        <v>121</v>
      </c>
      <c r="B38" s="152" t="s">
        <v>231</v>
      </c>
      <c r="C38" s="89">
        <v>42377</v>
      </c>
      <c r="D38" s="160">
        <v>0.48472222222222222</v>
      </c>
      <c r="E38" s="48">
        <v>83.38</v>
      </c>
      <c r="F38" s="48">
        <v>83.5</v>
      </c>
      <c r="G38" s="48">
        <v>82.37</v>
      </c>
      <c r="H38" s="48">
        <v>82.42</v>
      </c>
      <c r="I38" s="49">
        <v>979446</v>
      </c>
      <c r="J38" s="192">
        <v>-1.52</v>
      </c>
      <c r="L38" s="46"/>
    </row>
    <row r="39" spans="1:12" x14ac:dyDescent="0.25">
      <c r="A39" s="175" t="s">
        <v>136</v>
      </c>
      <c r="B39" s="152" t="s">
        <v>137</v>
      </c>
      <c r="C39" s="89">
        <v>42058</v>
      </c>
      <c r="D39" s="160">
        <v>0.51527777777777783</v>
      </c>
      <c r="E39" s="48">
        <v>80.25</v>
      </c>
      <c r="F39" s="48">
        <v>80.4499</v>
      </c>
      <c r="G39" s="48">
        <v>79.8</v>
      </c>
      <c r="H39" s="48">
        <v>80.12</v>
      </c>
      <c r="I39" s="49">
        <v>1604052</v>
      </c>
      <c r="J39" s="192">
        <v>-0.69</v>
      </c>
    </row>
    <row r="40" spans="1:12" x14ac:dyDescent="0.25">
      <c r="A40" s="175" t="s">
        <v>152</v>
      </c>
      <c r="B40" s="152" t="s">
        <v>187</v>
      </c>
      <c r="C40" s="89">
        <v>42467</v>
      </c>
      <c r="D40" s="160">
        <v>0.66666666666666663</v>
      </c>
      <c r="E40" s="48">
        <v>7.18</v>
      </c>
      <c r="F40" s="48">
        <v>7.25</v>
      </c>
      <c r="G40" s="48">
        <v>7.15</v>
      </c>
      <c r="H40" s="48">
        <v>7.21</v>
      </c>
      <c r="I40" s="49">
        <v>1116195</v>
      </c>
      <c r="J40" s="192">
        <v>0.02</v>
      </c>
      <c r="K40" s="46"/>
    </row>
    <row r="41" spans="1:12" x14ac:dyDescent="0.25">
      <c r="A41" s="188" t="s">
        <v>166</v>
      </c>
      <c r="B41" s="152" t="s">
        <v>165</v>
      </c>
      <c r="C41" s="89">
        <v>42037</v>
      </c>
      <c r="D41" s="160">
        <v>0.66875000000000007</v>
      </c>
      <c r="E41" s="48">
        <v>68.12</v>
      </c>
      <c r="F41" s="48">
        <v>69.06</v>
      </c>
      <c r="G41" s="48">
        <v>67.434600000000003</v>
      </c>
      <c r="H41" s="48">
        <v>69.05</v>
      </c>
      <c r="I41" s="49">
        <v>1822013</v>
      </c>
      <c r="J41" s="192">
        <v>1.1000000000000001</v>
      </c>
      <c r="K41" s="46"/>
    </row>
    <row r="42" spans="1:12" x14ac:dyDescent="0.25">
      <c r="A42" s="185" t="s">
        <v>161</v>
      </c>
      <c r="B42" s="152" t="s">
        <v>234</v>
      </c>
      <c r="C42" s="89">
        <v>42473</v>
      </c>
      <c r="D42" s="160">
        <v>0.52986111111111112</v>
      </c>
      <c r="E42" s="48">
        <v>49.9</v>
      </c>
      <c r="F42" s="48">
        <v>50.21</v>
      </c>
      <c r="G42" s="48">
        <v>49.71</v>
      </c>
      <c r="H42" s="48">
        <v>49.97</v>
      </c>
      <c r="I42" s="49">
        <v>408337</v>
      </c>
      <c r="J42" s="192">
        <v>0.19</v>
      </c>
      <c r="K42" s="46" t="s">
        <v>237</v>
      </c>
    </row>
    <row r="43" spans="1:12" x14ac:dyDescent="0.25">
      <c r="A43" s="186" t="s">
        <v>162</v>
      </c>
      <c r="B43" s="152" t="s">
        <v>228</v>
      </c>
      <c r="C43" s="89">
        <v>42377</v>
      </c>
      <c r="D43" s="160">
        <v>0.48125000000000001</v>
      </c>
      <c r="E43" s="48">
        <v>73.239999999999995</v>
      </c>
      <c r="F43" s="48">
        <v>73.47</v>
      </c>
      <c r="G43" s="48">
        <v>72.41</v>
      </c>
      <c r="H43" s="48">
        <v>72.41</v>
      </c>
      <c r="I43" s="49">
        <v>754279</v>
      </c>
      <c r="J43" s="192">
        <v>-0.48</v>
      </c>
      <c r="K43" s="46"/>
    </row>
    <row r="44" spans="1:12" x14ac:dyDescent="0.25">
      <c r="A44" s="176" t="s">
        <v>74</v>
      </c>
      <c r="B44" s="152" t="s">
        <v>233</v>
      </c>
      <c r="C44" s="89">
        <v>42377</v>
      </c>
      <c r="D44" s="160">
        <v>0.48749999999999999</v>
      </c>
      <c r="E44" s="48">
        <v>30.24</v>
      </c>
      <c r="F44" s="48">
        <v>30.67</v>
      </c>
      <c r="G44" s="48">
        <v>29.89</v>
      </c>
      <c r="H44" s="48">
        <v>29.95</v>
      </c>
      <c r="I44" s="49">
        <v>327291</v>
      </c>
      <c r="J44" s="192">
        <v>-0.05</v>
      </c>
    </row>
    <row r="45" spans="1:12" x14ac:dyDescent="0.25">
      <c r="A45" s="187" t="s">
        <v>163</v>
      </c>
      <c r="B45" s="152" t="s">
        <v>164</v>
      </c>
      <c r="C45" s="89">
        <v>42037</v>
      </c>
      <c r="D45" s="160">
        <v>0.66666666666666663</v>
      </c>
      <c r="E45" s="48">
        <v>83.07</v>
      </c>
      <c r="F45" s="48">
        <v>83.73</v>
      </c>
      <c r="G45" s="48">
        <v>80.150000000000006</v>
      </c>
      <c r="H45" s="48">
        <v>82.02</v>
      </c>
      <c r="I45" s="49">
        <v>4119001</v>
      </c>
      <c r="J45" s="192">
        <v>-1.03</v>
      </c>
    </row>
    <row r="46" spans="1:12" x14ac:dyDescent="0.25">
      <c r="A46" s="177" t="s">
        <v>138</v>
      </c>
      <c r="B46" s="152" t="s">
        <v>139</v>
      </c>
      <c r="C46" s="89">
        <v>42058</v>
      </c>
      <c r="D46" s="160">
        <v>0.51597222222222217</v>
      </c>
      <c r="E46" s="48">
        <v>37.56</v>
      </c>
      <c r="F46" s="48">
        <v>37.770000000000003</v>
      </c>
      <c r="G46" s="48">
        <v>37.1</v>
      </c>
      <c r="H46" s="48">
        <v>37.36</v>
      </c>
      <c r="I46" s="49">
        <v>1521944</v>
      </c>
      <c r="J46" s="192">
        <v>-0.28999999999999998</v>
      </c>
    </row>
    <row r="47" spans="1:12" x14ac:dyDescent="0.25">
      <c r="A47" s="177" t="s">
        <v>146</v>
      </c>
      <c r="B47" s="152" t="s">
        <v>147</v>
      </c>
      <c r="C47" s="89">
        <v>42037</v>
      </c>
      <c r="D47" s="160">
        <v>0.67361111111111116</v>
      </c>
      <c r="E47" s="48">
        <v>118.13</v>
      </c>
      <c r="F47" s="48">
        <v>119.06</v>
      </c>
      <c r="G47" s="48">
        <v>116.7</v>
      </c>
      <c r="H47" s="48">
        <v>119.01</v>
      </c>
      <c r="I47" s="49">
        <v>3259594</v>
      </c>
      <c r="J47" s="192">
        <v>1.8</v>
      </c>
    </row>
    <row r="48" spans="1:12" x14ac:dyDescent="0.25">
      <c r="A48" s="189" t="s">
        <v>170</v>
      </c>
      <c r="B48" s="152" t="s">
        <v>171</v>
      </c>
      <c r="C48" s="89">
        <v>42058</v>
      </c>
      <c r="D48" s="160">
        <v>0.51527777777777783</v>
      </c>
      <c r="E48" s="48">
        <v>48.94</v>
      </c>
      <c r="F48" s="48">
        <v>49</v>
      </c>
      <c r="G48" s="48">
        <v>48.54</v>
      </c>
      <c r="H48" s="48">
        <v>48.825000000000003</v>
      </c>
      <c r="I48" s="49">
        <v>4204644</v>
      </c>
      <c r="J48" s="192">
        <v>-0.14499999999999999</v>
      </c>
    </row>
    <row r="49" spans="1:12" x14ac:dyDescent="0.25">
      <c r="A49" s="177" t="s">
        <v>181</v>
      </c>
      <c r="B49" s="152" t="s">
        <v>182</v>
      </c>
      <c r="C49" s="89">
        <v>42037</v>
      </c>
      <c r="D49" s="160">
        <v>0.66666666666666663</v>
      </c>
      <c r="E49" s="48">
        <v>73.06</v>
      </c>
      <c r="F49" s="48">
        <v>74.98</v>
      </c>
      <c r="G49" s="48">
        <v>73</v>
      </c>
      <c r="H49" s="48">
        <v>74.89</v>
      </c>
      <c r="I49" s="49">
        <v>4247395</v>
      </c>
      <c r="J49" s="192">
        <v>1.1399999999999999</v>
      </c>
    </row>
    <row r="50" spans="1:12" x14ac:dyDescent="0.25">
      <c r="A50" s="181" t="s">
        <v>156</v>
      </c>
      <c r="B50" s="152" t="s">
        <v>232</v>
      </c>
      <c r="C50" s="89">
        <v>42377</v>
      </c>
      <c r="D50" s="160">
        <v>0.48541666666666666</v>
      </c>
      <c r="E50" s="48">
        <v>65.08</v>
      </c>
      <c r="F50" s="48">
        <v>65.41</v>
      </c>
      <c r="G50" s="48">
        <v>64.290000000000006</v>
      </c>
      <c r="H50" s="48">
        <v>64.55</v>
      </c>
      <c r="I50" s="49">
        <v>6674609</v>
      </c>
      <c r="J50" s="192">
        <v>-0.48</v>
      </c>
    </row>
    <row r="51" spans="1:12" x14ac:dyDescent="0.25">
      <c r="A51" s="198"/>
      <c r="B51" s="152"/>
      <c r="C51" s="89"/>
      <c r="D51" s="160"/>
      <c r="E51" s="48"/>
      <c r="F51" s="48"/>
      <c r="G51" s="48"/>
      <c r="H51" s="48"/>
      <c r="I51" s="49"/>
      <c r="J51" s="192"/>
    </row>
    <row r="52" spans="1:12" x14ac:dyDescent="0.25">
      <c r="A52" s="198" t="s">
        <v>195</v>
      </c>
      <c r="B52" s="152" t="s">
        <v>196</v>
      </c>
      <c r="C52" s="89">
        <v>42226</v>
      </c>
      <c r="D52" s="160">
        <v>0.71875</v>
      </c>
      <c r="E52" s="48">
        <v>4558.68</v>
      </c>
      <c r="F52" s="48">
        <v>4583.63</v>
      </c>
      <c r="G52" s="48">
        <v>4554.63</v>
      </c>
      <c r="H52" s="48">
        <v>4573.1099999999997</v>
      </c>
      <c r="I52" s="49">
        <v>0</v>
      </c>
      <c r="J52" s="192">
        <v>53.03</v>
      </c>
    </row>
    <row r="53" spans="1:12" x14ac:dyDescent="0.25">
      <c r="A53" s="198" t="s">
        <v>194</v>
      </c>
      <c r="B53" s="152" t="s">
        <v>199</v>
      </c>
      <c r="C53" s="89">
        <v>42344</v>
      </c>
      <c r="D53" s="160" t="s">
        <v>211</v>
      </c>
      <c r="E53" s="48">
        <v>17482.68</v>
      </c>
      <c r="F53" s="48">
        <v>17866.47</v>
      </c>
      <c r="G53" s="48">
        <v>17482.68</v>
      </c>
      <c r="H53" s="48">
        <v>17847.63</v>
      </c>
      <c r="I53" s="49">
        <v>0</v>
      </c>
      <c r="J53" s="192">
        <v>369.96</v>
      </c>
    </row>
    <row r="54" spans="1:12" x14ac:dyDescent="0.25">
      <c r="A54" s="168" t="s">
        <v>96</v>
      </c>
      <c r="B54" s="152" t="s">
        <v>98</v>
      </c>
      <c r="C54" s="89">
        <v>42495</v>
      </c>
      <c r="D54" s="160">
        <v>0.66666666666666663</v>
      </c>
      <c r="E54" s="48">
        <v>205.56</v>
      </c>
      <c r="F54" s="48">
        <v>205.98</v>
      </c>
      <c r="G54" s="48">
        <v>204.47</v>
      </c>
      <c r="H54" s="48">
        <v>204.97</v>
      </c>
      <c r="I54" s="49">
        <v>67619222</v>
      </c>
      <c r="J54" s="192">
        <v>-0.04</v>
      </c>
    </row>
    <row r="55" spans="1:12" x14ac:dyDescent="0.25">
      <c r="A55" s="168" t="s">
        <v>97</v>
      </c>
      <c r="B55" s="152" t="s">
        <v>99</v>
      </c>
      <c r="C55" s="89">
        <v>42342</v>
      </c>
      <c r="D55" s="160">
        <v>0.68958333333333333</v>
      </c>
      <c r="E55" s="48">
        <v>2051.2399999999998</v>
      </c>
      <c r="F55" s="48">
        <v>2093.84</v>
      </c>
      <c r="G55" s="48">
        <v>2051.2399999999998</v>
      </c>
      <c r="H55" s="48">
        <v>2091.69</v>
      </c>
      <c r="I55" s="49">
        <v>740000496</v>
      </c>
      <c r="J55" s="192">
        <v>42.07</v>
      </c>
    </row>
    <row r="56" spans="1:12" x14ac:dyDescent="0.25">
      <c r="A56" s="198" t="s">
        <v>207</v>
      </c>
      <c r="B56" s="152" t="s">
        <v>212</v>
      </c>
      <c r="C56" s="89">
        <v>42342</v>
      </c>
      <c r="D56" s="160">
        <v>0.6875</v>
      </c>
      <c r="E56" s="48">
        <v>1170.642456</v>
      </c>
      <c r="F56" s="48">
        <v>1183.823486</v>
      </c>
      <c r="G56" s="48">
        <v>1170.4916989999999</v>
      </c>
      <c r="H56" s="48">
        <v>1183.397095</v>
      </c>
      <c r="I56" s="49">
        <v>0</v>
      </c>
      <c r="J56" s="192">
        <v>12.830688</v>
      </c>
    </row>
    <row r="57" spans="1:12" x14ac:dyDescent="0.25">
      <c r="A57" s="171" t="s">
        <v>131</v>
      </c>
      <c r="B57" s="152" t="s">
        <v>191</v>
      </c>
      <c r="C57" s="89">
        <v>42342</v>
      </c>
      <c r="D57" s="160">
        <v>0.67638888888888893</v>
      </c>
      <c r="E57" s="48">
        <v>17.43</v>
      </c>
      <c r="F57" s="48">
        <v>17.649999999999999</v>
      </c>
      <c r="G57" s="48">
        <v>14.69</v>
      </c>
      <c r="H57" s="48">
        <v>14.81</v>
      </c>
      <c r="I57" s="49">
        <v>0</v>
      </c>
      <c r="J57" s="192">
        <v>-3.3</v>
      </c>
    </row>
    <row r="58" spans="1:12" x14ac:dyDescent="0.25">
      <c r="A58" s="198"/>
      <c r="B58" s="152"/>
      <c r="C58" s="89"/>
      <c r="D58" s="160"/>
      <c r="E58" s="48"/>
      <c r="F58" s="48"/>
      <c r="G58" s="48"/>
      <c r="H58" s="48"/>
      <c r="I58" s="49"/>
      <c r="J58" s="192"/>
    </row>
    <row r="59" spans="1:12" x14ac:dyDescent="0.25">
      <c r="A59" s="80"/>
      <c r="D59" s="80"/>
    </row>
    <row r="60" spans="1:12" x14ac:dyDescent="0.25">
      <c r="A60" s="168" t="s">
        <v>119</v>
      </c>
      <c r="B60" s="152" t="s">
        <v>120</v>
      </c>
      <c r="C60" s="89">
        <v>41841</v>
      </c>
      <c r="D60" s="160">
        <v>0.66666666666666663</v>
      </c>
      <c r="E60" s="48">
        <v>20.13</v>
      </c>
      <c r="F60" s="48">
        <v>20.55</v>
      </c>
      <c r="G60" s="48">
        <v>19.810099999999998</v>
      </c>
      <c r="H60" s="48">
        <v>20.309999999999999</v>
      </c>
      <c r="I60" s="49">
        <v>691016</v>
      </c>
      <c r="J60" s="49"/>
    </row>
    <row r="61" spans="1:12" x14ac:dyDescent="0.25">
      <c r="A61" s="168" t="s">
        <v>107</v>
      </c>
      <c r="B61" s="152" t="s">
        <v>108</v>
      </c>
      <c r="C61" s="89">
        <v>42037</v>
      </c>
      <c r="D61" s="160">
        <v>0.66666666666666663</v>
      </c>
      <c r="E61" s="48">
        <v>21.47</v>
      </c>
      <c r="F61" s="48">
        <v>21.69</v>
      </c>
      <c r="G61" s="48">
        <v>20.11</v>
      </c>
      <c r="H61" s="48">
        <v>21.02</v>
      </c>
      <c r="I61" s="49">
        <v>1570418</v>
      </c>
      <c r="J61" s="192">
        <v>-0.4</v>
      </c>
      <c r="L61" s="46"/>
    </row>
    <row r="62" spans="1:12" x14ac:dyDescent="0.25">
      <c r="A62" s="168" t="s">
        <v>122</v>
      </c>
      <c r="B62" s="152" t="s">
        <v>123</v>
      </c>
      <c r="C62" s="89">
        <v>41841</v>
      </c>
      <c r="D62" s="160">
        <v>0.66666666666666663</v>
      </c>
      <c r="E62" s="48">
        <v>215.97</v>
      </c>
      <c r="F62" s="48">
        <v>218.43</v>
      </c>
      <c r="G62" s="48">
        <v>213.05</v>
      </c>
      <c r="H62" s="48">
        <v>218.14</v>
      </c>
      <c r="I62" s="49">
        <v>191276</v>
      </c>
      <c r="J62" s="49"/>
    </row>
    <row r="63" spans="1:12" x14ac:dyDescent="0.25">
      <c r="A63" s="168" t="s">
        <v>115</v>
      </c>
      <c r="B63" s="152" t="s">
        <v>116</v>
      </c>
      <c r="C63" s="89">
        <v>41841</v>
      </c>
      <c r="D63" s="160">
        <v>0.66666666666666663</v>
      </c>
      <c r="E63" s="48">
        <v>10.3</v>
      </c>
      <c r="F63" s="48">
        <v>11.08</v>
      </c>
      <c r="G63" s="48">
        <v>10.1</v>
      </c>
      <c r="H63" s="48">
        <v>11.01</v>
      </c>
      <c r="I63" s="49">
        <v>1800796</v>
      </c>
      <c r="J63" s="49"/>
    </row>
    <row r="64" spans="1:12" x14ac:dyDescent="0.25">
      <c r="A64" s="168" t="s">
        <v>109</v>
      </c>
      <c r="B64" s="152" t="s">
        <v>110</v>
      </c>
      <c r="C64" s="89">
        <v>42037</v>
      </c>
      <c r="D64" s="160">
        <v>0.66736111111111107</v>
      </c>
      <c r="E64" s="48">
        <v>7.16</v>
      </c>
      <c r="F64" s="48">
        <v>7.44</v>
      </c>
      <c r="G64" s="48">
        <v>7.01</v>
      </c>
      <c r="H64" s="48">
        <v>7.43</v>
      </c>
      <c r="I64" s="49">
        <v>12772679</v>
      </c>
      <c r="J64" s="192">
        <v>0.16</v>
      </c>
      <c r="L64" s="46"/>
    </row>
    <row r="65" spans="1:12" x14ac:dyDescent="0.25">
      <c r="A65" s="168" t="s">
        <v>113</v>
      </c>
      <c r="B65" s="152" t="s">
        <v>114</v>
      </c>
      <c r="C65" s="89">
        <v>41841</v>
      </c>
      <c r="D65" s="160">
        <v>0.66805555555555562</v>
      </c>
      <c r="E65" s="48">
        <v>38.090000000000003</v>
      </c>
      <c r="F65" s="48">
        <v>38.802999999999997</v>
      </c>
      <c r="G65" s="48">
        <v>36.510100000000001</v>
      </c>
      <c r="H65" s="48">
        <v>37.76</v>
      </c>
      <c r="I65" s="49">
        <v>611367</v>
      </c>
      <c r="J65" s="49"/>
    </row>
    <row r="66" spans="1:12" x14ac:dyDescent="0.25">
      <c r="A66" s="168" t="s">
        <v>111</v>
      </c>
      <c r="B66" s="152" t="s">
        <v>112</v>
      </c>
      <c r="C66" s="89">
        <v>41841</v>
      </c>
      <c r="D66" s="160">
        <v>0.66597222222222219</v>
      </c>
      <c r="E66" s="48">
        <v>28.75</v>
      </c>
      <c r="F66" s="48">
        <v>29.43</v>
      </c>
      <c r="G66" s="48">
        <v>28.31</v>
      </c>
      <c r="H66" s="48">
        <v>29.29</v>
      </c>
      <c r="I66" s="49">
        <v>1126758</v>
      </c>
      <c r="J66" s="49"/>
      <c r="L66" s="46"/>
    </row>
    <row r="67" spans="1:12" x14ac:dyDescent="0.25">
      <c r="A67" s="168" t="s">
        <v>117</v>
      </c>
      <c r="B67" s="152" t="s">
        <v>118</v>
      </c>
      <c r="C67" s="89">
        <v>41841</v>
      </c>
      <c r="D67" s="160">
        <v>0.66805555555555562</v>
      </c>
      <c r="E67" s="48">
        <v>58.27</v>
      </c>
      <c r="F67" s="48">
        <v>59.46</v>
      </c>
      <c r="G67" s="48">
        <v>57.39</v>
      </c>
      <c r="H67" s="48">
        <v>58.98</v>
      </c>
      <c r="I67" s="49">
        <v>348030</v>
      </c>
      <c r="J67" s="49"/>
    </row>
    <row r="68" spans="1:12" x14ac:dyDescent="0.25">
      <c r="D68" s="80"/>
    </row>
    <row r="70" spans="1:12" x14ac:dyDescent="0.25">
      <c r="D70" s="80"/>
    </row>
    <row r="71" spans="1:12" x14ac:dyDescent="0.25">
      <c r="D71" s="80"/>
    </row>
    <row r="72" spans="1:12" x14ac:dyDescent="0.25">
      <c r="D72" s="80"/>
    </row>
    <row r="73" spans="1:12" x14ac:dyDescent="0.25">
      <c r="D73" s="80"/>
    </row>
    <row r="74" spans="1:12" x14ac:dyDescent="0.25">
      <c r="D74" s="80"/>
    </row>
    <row r="75" spans="1:12" x14ac:dyDescent="0.25">
      <c r="D75" s="80"/>
    </row>
    <row r="76" spans="1:12" x14ac:dyDescent="0.25">
      <c r="D76" s="80"/>
    </row>
    <row r="77" spans="1:12" x14ac:dyDescent="0.25">
      <c r="D77" s="80"/>
    </row>
    <row r="78" spans="1:12" x14ac:dyDescent="0.25">
      <c r="D78" s="80"/>
    </row>
    <row r="79" spans="1:12" x14ac:dyDescent="0.25">
      <c r="D79" s="80"/>
    </row>
    <row r="80" spans="1:12" x14ac:dyDescent="0.25">
      <c r="D80" s="80"/>
    </row>
    <row r="81" spans="4:4" x14ac:dyDescent="0.25">
      <c r="D81" s="80"/>
    </row>
    <row r="82" spans="4:4" x14ac:dyDescent="0.25">
      <c r="D82" s="80"/>
    </row>
    <row r="83" spans="4:4" x14ac:dyDescent="0.25">
      <c r="D83" s="80"/>
    </row>
    <row r="84" spans="4:4" x14ac:dyDescent="0.25">
      <c r="D84" s="80"/>
    </row>
    <row r="85" spans="4:4" x14ac:dyDescent="0.25">
      <c r="D85" s="80"/>
    </row>
    <row r="86" spans="4:4" x14ac:dyDescent="0.25">
      <c r="D86" s="80"/>
    </row>
    <row r="87" spans="4:4" x14ac:dyDescent="0.25">
      <c r="D87" s="80"/>
    </row>
    <row r="88" spans="4:4" x14ac:dyDescent="0.25">
      <c r="D88" s="80"/>
    </row>
    <row r="89" spans="4:4" x14ac:dyDescent="0.25">
      <c r="D89" s="80"/>
    </row>
    <row r="90" spans="4:4" x14ac:dyDescent="0.25">
      <c r="D90" s="80"/>
    </row>
    <row r="91" spans="4:4" x14ac:dyDescent="0.25">
      <c r="D91" s="80"/>
    </row>
    <row r="92" spans="4:4" x14ac:dyDescent="0.25">
      <c r="D92" s="80"/>
    </row>
  </sheetData>
  <sortState ref="A39:K46">
    <sortCondition ref="A39:A46"/>
  </sortState>
  <dataConsolidate/>
  <conditionalFormatting sqref="A10:A174">
    <cfRule type="expression" dxfId="1" priority="2">
      <formula>AND(C10&lt;&gt;"",C10&lt;TODAY())</formula>
    </cfRule>
  </conditionalFormatting>
  <conditionalFormatting sqref="C10:C36 C38:C41 C43:C53 C55:C174">
    <cfRule type="expression" dxfId="0" priority="1">
      <formula>AND(C10&lt;&gt;"",C10&lt;TODAY())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15</vt:i4>
      </vt:variant>
    </vt:vector>
  </HeadingPairs>
  <TitlesOfParts>
    <vt:vector size="19" baseType="lpstr">
      <vt:lpstr>Notes</vt:lpstr>
      <vt:lpstr>InputPriceData</vt:lpstr>
      <vt:lpstr>CalculationsAndCharts</vt:lpstr>
      <vt:lpstr>Follow</vt:lpstr>
      <vt:lpstr>AvailableInputRows</vt:lpstr>
      <vt:lpstr>DataPanRows</vt:lpstr>
      <vt:lpstr>InputPriceData!GetStockHistoryData</vt:lpstr>
      <vt:lpstr>InputPriceData!GetStockIdData</vt:lpstr>
      <vt:lpstr>HeaderRowAnchor</vt:lpstr>
      <vt:lpstr>HistReqDataType</vt:lpstr>
      <vt:lpstr>HistReqEndDate</vt:lpstr>
      <vt:lpstr>HistReqStartDate</vt:lpstr>
      <vt:lpstr>HistReqSymbol</vt:lpstr>
      <vt:lpstr>LogicallyAvailableRows</vt:lpstr>
      <vt:lpstr>MacdChrtMax</vt:lpstr>
      <vt:lpstr>MacdChrtMin</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2016-04-07T20:06:05Z</dcterms:created>
  <dcterms:modified xsi:type="dcterms:W3CDTF">2016-05-11T17:52:59Z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